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/>
  <bookViews>
    <workbookView xWindow="0" yWindow="180" windowWidth="20490" windowHeight="7575" tabRatio="746" activeTab="4"/>
  </bookViews>
  <sheets>
    <sheet name="База" sheetId="1" r:id="rId1"/>
    <sheet name="Распис" sheetId="17" r:id="rId2"/>
    <sheet name="Распред" sheetId="9" r:id="rId3"/>
    <sheet name="Списки" sheetId="8" r:id="rId4"/>
    <sheet name="январь" sheetId="3" r:id="rId5"/>
    <sheet name="февраль" sheetId="4" r:id="rId6"/>
    <sheet name="март" sheetId="5" r:id="rId7"/>
    <sheet name="апрель" sheetId="6" r:id="rId8"/>
    <sheet name="май" sheetId="7" r:id="rId9"/>
    <sheet name="01" sheetId="11" state="hidden" r:id="rId10"/>
    <sheet name="02" sheetId="12" state="hidden" r:id="rId11"/>
    <sheet name="03" sheetId="13" state="hidden" r:id="rId12"/>
    <sheet name="04" sheetId="14" state="hidden" r:id="rId13"/>
    <sheet name="05" sheetId="15" state="hidden" r:id="rId14"/>
    <sheet name="Календарь" sheetId="2" r:id="rId15"/>
  </sheets>
  <definedNames>
    <definedName name="_xlnm._FilterDatabase" localSheetId="9" hidden="1">'01'!$A$3:$D$220</definedName>
    <definedName name="_xlnm._FilterDatabase" localSheetId="7" hidden="1">апрель!$A$2:$AM$200</definedName>
    <definedName name="_xlnm._FilterDatabase" localSheetId="0" hidden="1">База!$B$2:$K$161</definedName>
    <definedName name="_xlnm._FilterDatabase" localSheetId="8" hidden="1">май!$A$2:$AM$200</definedName>
    <definedName name="_xlnm._FilterDatabase" localSheetId="6" hidden="1">март!$A$2:$AM$200</definedName>
    <definedName name="_xlnm._FilterDatabase" localSheetId="2" hidden="1">Распред!$A$1:$AE$300</definedName>
    <definedName name="_xlnm._FilterDatabase" localSheetId="5" hidden="1">февраль!$A$2:$AM$200</definedName>
    <definedName name="_xlnm._FilterDatabase" localSheetId="4" hidden="1">январь!$A$1:$AN$201</definedName>
    <definedName name="zyd" localSheetId="9">'01'!#REF!</definedName>
    <definedName name="zyd" localSheetId="10">'02'!#REF!</definedName>
    <definedName name="zyd" localSheetId="11">'03'!#REF!</definedName>
    <definedName name="zyd" localSheetId="12">'04'!#REF!</definedName>
    <definedName name="zyd" localSheetId="13">'05'!#REF!</definedName>
    <definedName name="zyd">январь!$J$3</definedName>
    <definedName name="апр">апрель!$A$1:$AF$200</definedName>
    <definedName name="БД">База!$B$2:$L$152</definedName>
    <definedName name="май">май!$A$1:$AF$200</definedName>
    <definedName name="март">март!$A$1:$AF$200</definedName>
    <definedName name="фев">февраль!$A$1:$AF$200</definedName>
    <definedName name="янв" localSheetId="9">'01'!$A$3:$A$298</definedName>
    <definedName name="янв" localSheetId="10">'02'!$A$3:$A$298</definedName>
    <definedName name="янв" localSheetId="11">'03'!$A$3:$A$298</definedName>
    <definedName name="янв" localSheetId="12">'04'!$A$3:$A$298</definedName>
    <definedName name="янв" localSheetId="13">'05'!$A$3:$A$298</definedName>
    <definedName name="янв">январь!$A$1:$AF$200</definedName>
  </definedName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" i="17" l="1"/>
  <c r="M29" i="1" l="1"/>
  <c r="A29" i="4"/>
  <c r="N15" i="17" l="1"/>
  <c r="N14" i="17"/>
  <c r="L14" i="17"/>
  <c r="N13" i="17"/>
  <c r="N12" i="17"/>
  <c r="N11" i="17"/>
  <c r="N10" i="17"/>
  <c r="L10" i="17"/>
  <c r="M10" i="17" s="1"/>
  <c r="N9" i="17"/>
  <c r="M9" i="17"/>
  <c r="M8" i="17"/>
  <c r="M7" i="17"/>
  <c r="L7" i="17"/>
  <c r="N6" i="17"/>
  <c r="N5" i="17"/>
  <c r="N4" i="17"/>
  <c r="L24" i="1" l="1"/>
  <c r="AR2" i="7" l="1"/>
  <c r="AR2" i="6"/>
  <c r="AR2" i="5"/>
  <c r="AR2" i="4"/>
  <c r="AT93" i="7" l="1"/>
  <c r="AT93" i="6"/>
  <c r="AT93" i="5"/>
  <c r="AT93" i="4"/>
  <c r="AT77" i="7"/>
  <c r="AT77" i="6"/>
  <c r="AT48" i="7"/>
  <c r="AT48" i="6"/>
  <c r="AT48" i="5"/>
  <c r="AT48" i="4"/>
  <c r="AT141" i="7"/>
  <c r="AT141" i="6"/>
  <c r="AT141" i="5"/>
  <c r="AT141" i="4"/>
  <c r="AT67" i="7"/>
  <c r="AT66" i="7"/>
  <c r="AT67" i="6"/>
  <c r="AT66" i="6"/>
  <c r="AT67" i="5"/>
  <c r="AT66" i="5"/>
  <c r="AT67" i="4"/>
  <c r="AT66" i="4"/>
  <c r="AQ141" i="3"/>
  <c r="AQ67" i="3"/>
  <c r="M4" i="1" l="1"/>
  <c r="N4" i="1"/>
  <c r="O4" i="1"/>
  <c r="P4" i="1"/>
  <c r="Q4" i="1"/>
  <c r="R4" i="1"/>
  <c r="M5" i="1"/>
  <c r="N5" i="1"/>
  <c r="O5" i="1"/>
  <c r="P5" i="1"/>
  <c r="Q5" i="1"/>
  <c r="R5" i="1"/>
  <c r="M6" i="1"/>
  <c r="N6" i="1"/>
  <c r="O6" i="1"/>
  <c r="P6" i="1"/>
  <c r="Q6" i="1"/>
  <c r="R6" i="1"/>
  <c r="M7" i="1"/>
  <c r="N7" i="1"/>
  <c r="O7" i="1"/>
  <c r="P7" i="1"/>
  <c r="Q7" i="1"/>
  <c r="R7" i="1"/>
  <c r="M8" i="1"/>
  <c r="N8" i="1"/>
  <c r="O8" i="1"/>
  <c r="P8" i="1"/>
  <c r="Q8" i="1"/>
  <c r="R8" i="1"/>
  <c r="M9" i="1"/>
  <c r="N9" i="1"/>
  <c r="O9" i="1"/>
  <c r="P9" i="1"/>
  <c r="Q9" i="1"/>
  <c r="R9" i="1"/>
  <c r="M10" i="1"/>
  <c r="N10" i="1"/>
  <c r="O10" i="1"/>
  <c r="S10" i="1" s="1"/>
  <c r="P10" i="1"/>
  <c r="Q10" i="1"/>
  <c r="R10" i="1"/>
  <c r="M11" i="1"/>
  <c r="N11" i="1"/>
  <c r="O11" i="1"/>
  <c r="P11" i="1"/>
  <c r="Q11" i="1"/>
  <c r="R11" i="1"/>
  <c r="M12" i="1"/>
  <c r="N12" i="1"/>
  <c r="O12" i="1"/>
  <c r="P12" i="1"/>
  <c r="Q12" i="1"/>
  <c r="R12" i="1"/>
  <c r="M13" i="1"/>
  <c r="N13" i="1"/>
  <c r="O13" i="1"/>
  <c r="P13" i="1"/>
  <c r="Q13" i="1"/>
  <c r="R13" i="1"/>
  <c r="M14" i="1"/>
  <c r="N14" i="1"/>
  <c r="O14" i="1"/>
  <c r="S14" i="1" s="1"/>
  <c r="P14" i="1"/>
  <c r="Q14" i="1"/>
  <c r="R14" i="1"/>
  <c r="M15" i="1"/>
  <c r="N15" i="1"/>
  <c r="O15" i="1"/>
  <c r="P15" i="1"/>
  <c r="Q15" i="1"/>
  <c r="R15" i="1"/>
  <c r="M16" i="1"/>
  <c r="N16" i="1"/>
  <c r="O16" i="1"/>
  <c r="P16" i="1"/>
  <c r="Q16" i="1"/>
  <c r="R16" i="1"/>
  <c r="M17" i="1"/>
  <c r="N17" i="1"/>
  <c r="O17" i="1"/>
  <c r="P17" i="1"/>
  <c r="Q17" i="1"/>
  <c r="R17" i="1"/>
  <c r="M18" i="1"/>
  <c r="N18" i="1"/>
  <c r="O18" i="1"/>
  <c r="P18" i="1"/>
  <c r="Q18" i="1"/>
  <c r="R18" i="1"/>
  <c r="M19" i="1"/>
  <c r="N19" i="1"/>
  <c r="O19" i="1"/>
  <c r="P19" i="1"/>
  <c r="Q19" i="1"/>
  <c r="R19" i="1"/>
  <c r="M20" i="1"/>
  <c r="N20" i="1"/>
  <c r="O20" i="1"/>
  <c r="P20" i="1"/>
  <c r="Q20" i="1"/>
  <c r="R20" i="1"/>
  <c r="M21" i="1"/>
  <c r="N21" i="1"/>
  <c r="O21" i="1"/>
  <c r="P21" i="1"/>
  <c r="Q21" i="1"/>
  <c r="R21" i="1"/>
  <c r="M22" i="1"/>
  <c r="N22" i="1"/>
  <c r="O22" i="1"/>
  <c r="P22" i="1"/>
  <c r="Q22" i="1"/>
  <c r="R22" i="1"/>
  <c r="M23" i="1"/>
  <c r="N23" i="1"/>
  <c r="O23" i="1"/>
  <c r="P23" i="1"/>
  <c r="Q23" i="1"/>
  <c r="R23" i="1"/>
  <c r="M24" i="1"/>
  <c r="N24" i="1"/>
  <c r="O24" i="1"/>
  <c r="P24" i="1"/>
  <c r="Q24" i="1"/>
  <c r="R24" i="1"/>
  <c r="M25" i="1"/>
  <c r="N25" i="1"/>
  <c r="O25" i="1"/>
  <c r="P25" i="1"/>
  <c r="Q25" i="1"/>
  <c r="R25" i="1"/>
  <c r="M26" i="1"/>
  <c r="N26" i="1"/>
  <c r="O26" i="1"/>
  <c r="P26" i="1"/>
  <c r="Q26" i="1"/>
  <c r="R26" i="1"/>
  <c r="M27" i="1"/>
  <c r="N27" i="1"/>
  <c r="O27" i="1"/>
  <c r="P27" i="1"/>
  <c r="Q27" i="1"/>
  <c r="R27" i="1"/>
  <c r="M28" i="1"/>
  <c r="N28" i="1"/>
  <c r="O28" i="1"/>
  <c r="P28" i="1"/>
  <c r="Q28" i="1"/>
  <c r="R28" i="1"/>
  <c r="N29" i="1"/>
  <c r="O29" i="1"/>
  <c r="P29" i="1"/>
  <c r="Q29" i="1"/>
  <c r="R29" i="1"/>
  <c r="M30" i="1"/>
  <c r="N30" i="1"/>
  <c r="O30" i="1"/>
  <c r="P30" i="1"/>
  <c r="Q30" i="1"/>
  <c r="R30" i="1"/>
  <c r="M31" i="1"/>
  <c r="N31" i="1"/>
  <c r="O31" i="1"/>
  <c r="P31" i="1"/>
  <c r="Q31" i="1"/>
  <c r="R31" i="1"/>
  <c r="M32" i="1"/>
  <c r="N32" i="1"/>
  <c r="O32" i="1"/>
  <c r="P32" i="1"/>
  <c r="Q32" i="1"/>
  <c r="R32" i="1"/>
  <c r="M33" i="1"/>
  <c r="N33" i="1"/>
  <c r="O33" i="1"/>
  <c r="P33" i="1"/>
  <c r="Q33" i="1"/>
  <c r="R33" i="1"/>
  <c r="M34" i="1"/>
  <c r="N34" i="1"/>
  <c r="O34" i="1"/>
  <c r="P34" i="1"/>
  <c r="Q34" i="1"/>
  <c r="R34" i="1"/>
  <c r="M35" i="1"/>
  <c r="N35" i="1"/>
  <c r="O35" i="1"/>
  <c r="P35" i="1"/>
  <c r="Q35" i="1"/>
  <c r="R35" i="1"/>
  <c r="M36" i="1"/>
  <c r="N36" i="1"/>
  <c r="O36" i="1"/>
  <c r="P36" i="1"/>
  <c r="Q36" i="1"/>
  <c r="R36" i="1"/>
  <c r="M37" i="1"/>
  <c r="N37" i="1"/>
  <c r="O37" i="1"/>
  <c r="P37" i="1"/>
  <c r="Q37" i="1"/>
  <c r="R37" i="1"/>
  <c r="M38" i="1"/>
  <c r="N38" i="1"/>
  <c r="O38" i="1"/>
  <c r="P38" i="1"/>
  <c r="Q38" i="1"/>
  <c r="R38" i="1"/>
  <c r="M39" i="1"/>
  <c r="N39" i="1"/>
  <c r="O39" i="1"/>
  <c r="P39" i="1"/>
  <c r="Q39" i="1"/>
  <c r="R39" i="1"/>
  <c r="M40" i="1"/>
  <c r="N40" i="1"/>
  <c r="O40" i="1"/>
  <c r="P40" i="1"/>
  <c r="Q40" i="1"/>
  <c r="R40" i="1"/>
  <c r="M41" i="1"/>
  <c r="N41" i="1"/>
  <c r="O41" i="1"/>
  <c r="P41" i="1"/>
  <c r="Q41" i="1"/>
  <c r="R41" i="1"/>
  <c r="M42" i="1"/>
  <c r="N42" i="1"/>
  <c r="O42" i="1"/>
  <c r="P42" i="1"/>
  <c r="Q42" i="1"/>
  <c r="R42" i="1"/>
  <c r="M43" i="1"/>
  <c r="N43" i="1"/>
  <c r="O43" i="1"/>
  <c r="P43" i="1"/>
  <c r="Q43" i="1"/>
  <c r="R43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M48" i="1"/>
  <c r="N48" i="1"/>
  <c r="O48" i="1"/>
  <c r="P48" i="1"/>
  <c r="Q48" i="1"/>
  <c r="R48" i="1"/>
  <c r="M49" i="1"/>
  <c r="N49" i="1"/>
  <c r="O49" i="1"/>
  <c r="P49" i="1"/>
  <c r="Q49" i="1"/>
  <c r="R49" i="1"/>
  <c r="M50" i="1"/>
  <c r="N50" i="1"/>
  <c r="O50" i="1"/>
  <c r="P50" i="1"/>
  <c r="Q50" i="1"/>
  <c r="R50" i="1"/>
  <c r="M51" i="1"/>
  <c r="N51" i="1"/>
  <c r="O51" i="1"/>
  <c r="P51" i="1"/>
  <c r="Q51" i="1"/>
  <c r="R51" i="1"/>
  <c r="M52" i="1"/>
  <c r="N52" i="1"/>
  <c r="O52" i="1"/>
  <c r="P52" i="1"/>
  <c r="Q52" i="1"/>
  <c r="R52" i="1"/>
  <c r="M53" i="1"/>
  <c r="N53" i="1"/>
  <c r="O53" i="1"/>
  <c r="P53" i="1"/>
  <c r="Q53" i="1"/>
  <c r="R53" i="1"/>
  <c r="M54" i="1"/>
  <c r="N54" i="1"/>
  <c r="O54" i="1"/>
  <c r="P54" i="1"/>
  <c r="Q54" i="1"/>
  <c r="R54" i="1"/>
  <c r="M55" i="1"/>
  <c r="N55" i="1"/>
  <c r="O55" i="1"/>
  <c r="P55" i="1"/>
  <c r="Q55" i="1"/>
  <c r="R55" i="1"/>
  <c r="M56" i="1"/>
  <c r="N56" i="1"/>
  <c r="O56" i="1"/>
  <c r="P56" i="1"/>
  <c r="Q56" i="1"/>
  <c r="R56" i="1"/>
  <c r="M57" i="1"/>
  <c r="N57" i="1"/>
  <c r="O57" i="1"/>
  <c r="P57" i="1"/>
  <c r="Q57" i="1"/>
  <c r="R57" i="1"/>
  <c r="M58" i="1"/>
  <c r="N58" i="1"/>
  <c r="O58" i="1"/>
  <c r="P58" i="1"/>
  <c r="Q58" i="1"/>
  <c r="R58" i="1"/>
  <c r="M59" i="1"/>
  <c r="N59" i="1"/>
  <c r="O59" i="1"/>
  <c r="P59" i="1"/>
  <c r="Q59" i="1"/>
  <c r="R59" i="1"/>
  <c r="M60" i="1"/>
  <c r="N60" i="1"/>
  <c r="O60" i="1"/>
  <c r="P60" i="1"/>
  <c r="Q60" i="1"/>
  <c r="R60" i="1"/>
  <c r="M61" i="1"/>
  <c r="N61" i="1"/>
  <c r="O61" i="1"/>
  <c r="P61" i="1"/>
  <c r="Q61" i="1"/>
  <c r="R61" i="1"/>
  <c r="M62" i="1"/>
  <c r="N62" i="1"/>
  <c r="O62" i="1"/>
  <c r="P62" i="1"/>
  <c r="Q62" i="1"/>
  <c r="R62" i="1"/>
  <c r="M63" i="1"/>
  <c r="N63" i="1"/>
  <c r="O63" i="1"/>
  <c r="P63" i="1"/>
  <c r="Q63" i="1"/>
  <c r="R63" i="1"/>
  <c r="M64" i="1"/>
  <c r="N64" i="1"/>
  <c r="O64" i="1"/>
  <c r="P64" i="1"/>
  <c r="Q64" i="1"/>
  <c r="R64" i="1"/>
  <c r="M65" i="1"/>
  <c r="N65" i="1"/>
  <c r="O65" i="1"/>
  <c r="P65" i="1"/>
  <c r="Q65" i="1"/>
  <c r="R65" i="1"/>
  <c r="M66" i="1"/>
  <c r="N66" i="1"/>
  <c r="O66" i="1"/>
  <c r="P66" i="1"/>
  <c r="Q66" i="1"/>
  <c r="R66" i="1"/>
  <c r="M67" i="1"/>
  <c r="N67" i="1"/>
  <c r="O67" i="1"/>
  <c r="P67" i="1"/>
  <c r="Q67" i="1"/>
  <c r="R67" i="1"/>
  <c r="M68" i="1"/>
  <c r="N68" i="1"/>
  <c r="O68" i="1"/>
  <c r="P68" i="1"/>
  <c r="Q68" i="1"/>
  <c r="R68" i="1"/>
  <c r="M69" i="1"/>
  <c r="N69" i="1"/>
  <c r="O69" i="1"/>
  <c r="P69" i="1"/>
  <c r="Q69" i="1"/>
  <c r="R69" i="1"/>
  <c r="M70" i="1"/>
  <c r="N70" i="1"/>
  <c r="O70" i="1"/>
  <c r="P70" i="1"/>
  <c r="Q70" i="1"/>
  <c r="R70" i="1"/>
  <c r="M71" i="1"/>
  <c r="N71" i="1"/>
  <c r="O71" i="1"/>
  <c r="P71" i="1"/>
  <c r="Q71" i="1"/>
  <c r="R71" i="1"/>
  <c r="M72" i="1"/>
  <c r="N72" i="1"/>
  <c r="O72" i="1"/>
  <c r="P72" i="1"/>
  <c r="Q72" i="1"/>
  <c r="R72" i="1"/>
  <c r="M73" i="1"/>
  <c r="N73" i="1"/>
  <c r="O73" i="1"/>
  <c r="P73" i="1"/>
  <c r="Q73" i="1"/>
  <c r="R73" i="1"/>
  <c r="M74" i="1"/>
  <c r="N74" i="1"/>
  <c r="O74" i="1"/>
  <c r="S74" i="1" s="1"/>
  <c r="P74" i="1"/>
  <c r="Q74" i="1"/>
  <c r="R74" i="1"/>
  <c r="M75" i="1"/>
  <c r="N75" i="1"/>
  <c r="O75" i="1"/>
  <c r="P75" i="1"/>
  <c r="Q75" i="1"/>
  <c r="R75" i="1"/>
  <c r="M76" i="1"/>
  <c r="N76" i="1"/>
  <c r="O76" i="1"/>
  <c r="P76" i="1"/>
  <c r="Q76" i="1"/>
  <c r="R76" i="1"/>
  <c r="M77" i="1"/>
  <c r="N77" i="1"/>
  <c r="O77" i="1"/>
  <c r="P77" i="1"/>
  <c r="Q77" i="1"/>
  <c r="R77" i="1"/>
  <c r="M78" i="1"/>
  <c r="N78" i="1"/>
  <c r="O78" i="1"/>
  <c r="P78" i="1"/>
  <c r="Q78" i="1"/>
  <c r="R78" i="1"/>
  <c r="M79" i="1"/>
  <c r="N79" i="1"/>
  <c r="O79" i="1"/>
  <c r="P79" i="1"/>
  <c r="Q79" i="1"/>
  <c r="R79" i="1"/>
  <c r="M80" i="1"/>
  <c r="N80" i="1"/>
  <c r="O80" i="1"/>
  <c r="P80" i="1"/>
  <c r="Q80" i="1"/>
  <c r="R80" i="1"/>
  <c r="M81" i="1"/>
  <c r="N81" i="1"/>
  <c r="O81" i="1"/>
  <c r="P81" i="1"/>
  <c r="Q81" i="1"/>
  <c r="R81" i="1"/>
  <c r="M82" i="1"/>
  <c r="N82" i="1"/>
  <c r="O82" i="1"/>
  <c r="P82" i="1"/>
  <c r="Q82" i="1"/>
  <c r="R82" i="1"/>
  <c r="M83" i="1"/>
  <c r="N83" i="1"/>
  <c r="O83" i="1"/>
  <c r="P83" i="1"/>
  <c r="Q83" i="1"/>
  <c r="R83" i="1"/>
  <c r="M84" i="1"/>
  <c r="N84" i="1"/>
  <c r="O84" i="1"/>
  <c r="P84" i="1"/>
  <c r="Q84" i="1"/>
  <c r="R84" i="1"/>
  <c r="M85" i="1"/>
  <c r="N85" i="1"/>
  <c r="O85" i="1"/>
  <c r="P85" i="1"/>
  <c r="Q85" i="1"/>
  <c r="R85" i="1"/>
  <c r="M86" i="1"/>
  <c r="N86" i="1"/>
  <c r="O86" i="1"/>
  <c r="P86" i="1"/>
  <c r="Q86" i="1"/>
  <c r="R86" i="1"/>
  <c r="M87" i="1"/>
  <c r="N87" i="1"/>
  <c r="O87" i="1"/>
  <c r="P87" i="1"/>
  <c r="Q87" i="1"/>
  <c r="R87" i="1"/>
  <c r="M88" i="1"/>
  <c r="N88" i="1"/>
  <c r="O88" i="1"/>
  <c r="P88" i="1"/>
  <c r="Q88" i="1"/>
  <c r="R88" i="1"/>
  <c r="M89" i="1"/>
  <c r="N89" i="1"/>
  <c r="O89" i="1"/>
  <c r="P89" i="1"/>
  <c r="Q89" i="1"/>
  <c r="R89" i="1"/>
  <c r="M90" i="1"/>
  <c r="N90" i="1"/>
  <c r="O90" i="1"/>
  <c r="S90" i="1" s="1"/>
  <c r="P90" i="1"/>
  <c r="Q90" i="1"/>
  <c r="R90" i="1"/>
  <c r="M91" i="1"/>
  <c r="N91" i="1"/>
  <c r="O91" i="1"/>
  <c r="P91" i="1"/>
  <c r="Q91" i="1"/>
  <c r="R91" i="1"/>
  <c r="M92" i="1"/>
  <c r="N92" i="1"/>
  <c r="O92" i="1"/>
  <c r="P92" i="1"/>
  <c r="Q92" i="1"/>
  <c r="R92" i="1"/>
  <c r="M93" i="1"/>
  <c r="N93" i="1"/>
  <c r="O93" i="1"/>
  <c r="P93" i="1"/>
  <c r="Q93" i="1"/>
  <c r="R93" i="1"/>
  <c r="M94" i="1"/>
  <c r="N94" i="1"/>
  <c r="O94" i="1"/>
  <c r="S94" i="1" s="1"/>
  <c r="P94" i="1"/>
  <c r="Q94" i="1"/>
  <c r="R94" i="1"/>
  <c r="M95" i="1"/>
  <c r="N95" i="1"/>
  <c r="O95" i="1"/>
  <c r="P95" i="1"/>
  <c r="Q95" i="1"/>
  <c r="R95" i="1"/>
  <c r="M96" i="1"/>
  <c r="N96" i="1"/>
  <c r="O96" i="1"/>
  <c r="P96" i="1"/>
  <c r="Q96" i="1"/>
  <c r="R96" i="1"/>
  <c r="M97" i="1"/>
  <c r="N97" i="1"/>
  <c r="O97" i="1"/>
  <c r="P97" i="1"/>
  <c r="Q97" i="1"/>
  <c r="R97" i="1"/>
  <c r="M98" i="1"/>
  <c r="N98" i="1"/>
  <c r="O98" i="1"/>
  <c r="P98" i="1"/>
  <c r="Q98" i="1"/>
  <c r="R98" i="1"/>
  <c r="M99" i="1"/>
  <c r="N99" i="1"/>
  <c r="O99" i="1"/>
  <c r="P99" i="1"/>
  <c r="Q99" i="1"/>
  <c r="R99" i="1"/>
  <c r="M100" i="1"/>
  <c r="N100" i="1"/>
  <c r="O100" i="1"/>
  <c r="P100" i="1"/>
  <c r="Q100" i="1"/>
  <c r="R100" i="1"/>
  <c r="M101" i="1"/>
  <c r="N101" i="1"/>
  <c r="O101" i="1"/>
  <c r="P101" i="1"/>
  <c r="Q101" i="1"/>
  <c r="R101" i="1"/>
  <c r="M102" i="1"/>
  <c r="N102" i="1"/>
  <c r="O102" i="1"/>
  <c r="P102" i="1"/>
  <c r="Q102" i="1"/>
  <c r="R102" i="1"/>
  <c r="M103" i="1"/>
  <c r="N103" i="1"/>
  <c r="O103" i="1"/>
  <c r="P103" i="1"/>
  <c r="Q103" i="1"/>
  <c r="R103" i="1"/>
  <c r="M104" i="1"/>
  <c r="N104" i="1"/>
  <c r="O104" i="1"/>
  <c r="P104" i="1"/>
  <c r="Q104" i="1"/>
  <c r="R104" i="1"/>
  <c r="M105" i="1"/>
  <c r="N105" i="1"/>
  <c r="O105" i="1"/>
  <c r="P105" i="1"/>
  <c r="Q105" i="1"/>
  <c r="R105" i="1"/>
  <c r="M106" i="1"/>
  <c r="N106" i="1"/>
  <c r="O106" i="1"/>
  <c r="S106" i="1" s="1"/>
  <c r="P106" i="1"/>
  <c r="Q106" i="1"/>
  <c r="R106" i="1"/>
  <c r="M107" i="1"/>
  <c r="N107" i="1"/>
  <c r="O107" i="1"/>
  <c r="P107" i="1"/>
  <c r="Q107" i="1"/>
  <c r="R107" i="1"/>
  <c r="M108" i="1"/>
  <c r="N108" i="1"/>
  <c r="O108" i="1"/>
  <c r="P108" i="1"/>
  <c r="Q108" i="1"/>
  <c r="R108" i="1"/>
  <c r="M109" i="1"/>
  <c r="N109" i="1"/>
  <c r="O109" i="1"/>
  <c r="P109" i="1"/>
  <c r="Q109" i="1"/>
  <c r="R109" i="1"/>
  <c r="M110" i="1"/>
  <c r="N110" i="1"/>
  <c r="O110" i="1"/>
  <c r="P110" i="1"/>
  <c r="Q110" i="1"/>
  <c r="R110" i="1"/>
  <c r="M111" i="1"/>
  <c r="N111" i="1"/>
  <c r="O111" i="1"/>
  <c r="P111" i="1"/>
  <c r="Q111" i="1"/>
  <c r="R111" i="1"/>
  <c r="M112" i="1"/>
  <c r="N112" i="1"/>
  <c r="O112" i="1"/>
  <c r="P112" i="1"/>
  <c r="Q112" i="1"/>
  <c r="R112" i="1"/>
  <c r="M114" i="1"/>
  <c r="N114" i="1"/>
  <c r="O114" i="1"/>
  <c r="P114" i="1"/>
  <c r="Q114" i="1"/>
  <c r="R114" i="1"/>
  <c r="M115" i="1"/>
  <c r="N115" i="1"/>
  <c r="O115" i="1"/>
  <c r="P115" i="1"/>
  <c r="Q115" i="1"/>
  <c r="R115" i="1"/>
  <c r="M116" i="1"/>
  <c r="N116" i="1"/>
  <c r="O116" i="1"/>
  <c r="P116" i="1"/>
  <c r="Q116" i="1"/>
  <c r="R116" i="1"/>
  <c r="M117" i="1"/>
  <c r="N117" i="1"/>
  <c r="O117" i="1"/>
  <c r="P117" i="1"/>
  <c r="Q117" i="1"/>
  <c r="R117" i="1"/>
  <c r="M118" i="1"/>
  <c r="N118" i="1"/>
  <c r="O118" i="1"/>
  <c r="P118" i="1"/>
  <c r="Q118" i="1"/>
  <c r="R118" i="1"/>
  <c r="M119" i="1"/>
  <c r="N119" i="1"/>
  <c r="O119" i="1"/>
  <c r="P119" i="1"/>
  <c r="Q119" i="1"/>
  <c r="R119" i="1"/>
  <c r="M120" i="1"/>
  <c r="N120" i="1"/>
  <c r="O120" i="1"/>
  <c r="P120" i="1"/>
  <c r="Q120" i="1"/>
  <c r="R120" i="1"/>
  <c r="M121" i="1"/>
  <c r="N121" i="1"/>
  <c r="O121" i="1"/>
  <c r="P121" i="1"/>
  <c r="Q121" i="1"/>
  <c r="R121" i="1"/>
  <c r="M122" i="1"/>
  <c r="N122" i="1"/>
  <c r="O122" i="1"/>
  <c r="P122" i="1"/>
  <c r="Q122" i="1"/>
  <c r="R122" i="1"/>
  <c r="M123" i="1"/>
  <c r="N123" i="1"/>
  <c r="O123" i="1"/>
  <c r="P123" i="1"/>
  <c r="Q123" i="1"/>
  <c r="R123" i="1"/>
  <c r="M124" i="1"/>
  <c r="N124" i="1"/>
  <c r="O124" i="1"/>
  <c r="P124" i="1"/>
  <c r="Q124" i="1"/>
  <c r="R124" i="1"/>
  <c r="M125" i="1"/>
  <c r="N125" i="1"/>
  <c r="O125" i="1"/>
  <c r="P125" i="1"/>
  <c r="Q125" i="1"/>
  <c r="R125" i="1"/>
  <c r="M126" i="1"/>
  <c r="N126" i="1"/>
  <c r="O126" i="1"/>
  <c r="P126" i="1"/>
  <c r="Q126" i="1"/>
  <c r="R126" i="1"/>
  <c r="M127" i="1"/>
  <c r="N127" i="1"/>
  <c r="O127" i="1"/>
  <c r="P127" i="1"/>
  <c r="Q127" i="1"/>
  <c r="R127" i="1"/>
  <c r="M128" i="1"/>
  <c r="N128" i="1"/>
  <c r="O128" i="1"/>
  <c r="P128" i="1"/>
  <c r="Q128" i="1"/>
  <c r="R128" i="1"/>
  <c r="M129" i="1"/>
  <c r="N129" i="1"/>
  <c r="O129" i="1"/>
  <c r="P129" i="1"/>
  <c r="Q129" i="1"/>
  <c r="R129" i="1"/>
  <c r="M130" i="1"/>
  <c r="N130" i="1"/>
  <c r="O130" i="1"/>
  <c r="P130" i="1"/>
  <c r="Q130" i="1"/>
  <c r="R130" i="1"/>
  <c r="M131" i="1"/>
  <c r="N131" i="1"/>
  <c r="O131" i="1"/>
  <c r="S131" i="1" s="1"/>
  <c r="P131" i="1"/>
  <c r="Q131" i="1"/>
  <c r="R131" i="1"/>
  <c r="M132" i="1"/>
  <c r="N132" i="1"/>
  <c r="O132" i="1"/>
  <c r="P132" i="1"/>
  <c r="Q132" i="1"/>
  <c r="R132" i="1"/>
  <c r="M133" i="1"/>
  <c r="N133" i="1"/>
  <c r="O133" i="1"/>
  <c r="P133" i="1"/>
  <c r="Q133" i="1"/>
  <c r="R133" i="1"/>
  <c r="M134" i="1"/>
  <c r="N134" i="1"/>
  <c r="O134" i="1"/>
  <c r="P134" i="1"/>
  <c r="Q134" i="1"/>
  <c r="R134" i="1"/>
  <c r="M135" i="1"/>
  <c r="N135" i="1"/>
  <c r="O135" i="1"/>
  <c r="P135" i="1"/>
  <c r="Q135" i="1"/>
  <c r="R135" i="1"/>
  <c r="M136" i="1"/>
  <c r="N136" i="1"/>
  <c r="O136" i="1"/>
  <c r="P136" i="1"/>
  <c r="Q136" i="1"/>
  <c r="R136" i="1"/>
  <c r="M137" i="1"/>
  <c r="N137" i="1"/>
  <c r="O137" i="1"/>
  <c r="P137" i="1"/>
  <c r="Q137" i="1"/>
  <c r="R137" i="1"/>
  <c r="M138" i="1"/>
  <c r="N138" i="1"/>
  <c r="O138" i="1"/>
  <c r="P138" i="1"/>
  <c r="Q138" i="1"/>
  <c r="R138" i="1"/>
  <c r="M139" i="1"/>
  <c r="N139" i="1"/>
  <c r="O139" i="1"/>
  <c r="P139" i="1"/>
  <c r="Q139" i="1"/>
  <c r="R139" i="1"/>
  <c r="M140" i="1"/>
  <c r="N140" i="1"/>
  <c r="O140" i="1"/>
  <c r="P140" i="1"/>
  <c r="Q140" i="1"/>
  <c r="R140" i="1"/>
  <c r="M141" i="1"/>
  <c r="N141" i="1"/>
  <c r="O141" i="1"/>
  <c r="P141" i="1"/>
  <c r="Q141" i="1"/>
  <c r="R141" i="1"/>
  <c r="M142" i="1"/>
  <c r="S142" i="1" s="1"/>
  <c r="N142" i="1"/>
  <c r="O142" i="1"/>
  <c r="P142" i="1"/>
  <c r="Q142" i="1"/>
  <c r="R142" i="1"/>
  <c r="M143" i="1"/>
  <c r="N143" i="1"/>
  <c r="O143" i="1"/>
  <c r="P143" i="1"/>
  <c r="Q143" i="1"/>
  <c r="R143" i="1"/>
  <c r="M144" i="1"/>
  <c r="N144" i="1"/>
  <c r="O144" i="1"/>
  <c r="P144" i="1"/>
  <c r="Q144" i="1"/>
  <c r="R144" i="1"/>
  <c r="M145" i="1"/>
  <c r="N145" i="1"/>
  <c r="O145" i="1"/>
  <c r="P145" i="1"/>
  <c r="Q145" i="1"/>
  <c r="R145" i="1"/>
  <c r="M146" i="1"/>
  <c r="N146" i="1"/>
  <c r="O146" i="1"/>
  <c r="P146" i="1"/>
  <c r="Q146" i="1"/>
  <c r="R146" i="1"/>
  <c r="M147" i="1"/>
  <c r="N147" i="1"/>
  <c r="O147" i="1"/>
  <c r="P147" i="1"/>
  <c r="Q147" i="1"/>
  <c r="R147" i="1"/>
  <c r="M148" i="1"/>
  <c r="N148" i="1"/>
  <c r="O148" i="1"/>
  <c r="P148" i="1"/>
  <c r="Q148" i="1"/>
  <c r="R148" i="1"/>
  <c r="M149" i="1"/>
  <c r="N149" i="1"/>
  <c r="O149" i="1"/>
  <c r="P149" i="1"/>
  <c r="Q149" i="1"/>
  <c r="R149" i="1"/>
  <c r="M150" i="1"/>
  <c r="N150" i="1"/>
  <c r="O150" i="1"/>
  <c r="P150" i="1"/>
  <c r="Q150" i="1"/>
  <c r="R150" i="1"/>
  <c r="M151" i="1"/>
  <c r="N151" i="1"/>
  <c r="O151" i="1"/>
  <c r="P151" i="1"/>
  <c r="Q151" i="1"/>
  <c r="R151" i="1"/>
  <c r="M152" i="1"/>
  <c r="N152" i="1"/>
  <c r="O152" i="1"/>
  <c r="P152" i="1"/>
  <c r="Q152" i="1"/>
  <c r="R152" i="1"/>
  <c r="M153" i="1"/>
  <c r="N153" i="1"/>
  <c r="O153" i="1"/>
  <c r="P153" i="1"/>
  <c r="Q153" i="1"/>
  <c r="R153" i="1"/>
  <c r="M154" i="1"/>
  <c r="S154" i="1" s="1"/>
  <c r="N154" i="1"/>
  <c r="O154" i="1"/>
  <c r="P154" i="1"/>
  <c r="Q154" i="1"/>
  <c r="R154" i="1"/>
  <c r="M155" i="1"/>
  <c r="N155" i="1"/>
  <c r="O155" i="1"/>
  <c r="P155" i="1"/>
  <c r="Q155" i="1"/>
  <c r="R155" i="1"/>
  <c r="M156" i="1"/>
  <c r="N156" i="1"/>
  <c r="O156" i="1"/>
  <c r="P156" i="1"/>
  <c r="Q156" i="1"/>
  <c r="R156" i="1"/>
  <c r="M157" i="1"/>
  <c r="N157" i="1"/>
  <c r="O157" i="1"/>
  <c r="P157" i="1"/>
  <c r="Q157" i="1"/>
  <c r="R157" i="1"/>
  <c r="M158" i="1"/>
  <c r="N158" i="1"/>
  <c r="O158" i="1"/>
  <c r="P158" i="1"/>
  <c r="Q158" i="1"/>
  <c r="R158" i="1"/>
  <c r="M159" i="1"/>
  <c r="N159" i="1"/>
  <c r="O159" i="1"/>
  <c r="P159" i="1"/>
  <c r="Q159" i="1"/>
  <c r="R159" i="1"/>
  <c r="M160" i="1"/>
  <c r="N160" i="1"/>
  <c r="O160" i="1"/>
  <c r="P160" i="1"/>
  <c r="Q160" i="1"/>
  <c r="R160" i="1"/>
  <c r="M161" i="1"/>
  <c r="N161" i="1"/>
  <c r="O161" i="1"/>
  <c r="P161" i="1"/>
  <c r="Q161" i="1"/>
  <c r="R161" i="1"/>
  <c r="M162" i="1"/>
  <c r="N162" i="1"/>
  <c r="O162" i="1"/>
  <c r="P162" i="1"/>
  <c r="Q162" i="1"/>
  <c r="R162" i="1"/>
  <c r="M163" i="1"/>
  <c r="N163" i="1"/>
  <c r="O163" i="1"/>
  <c r="P163" i="1"/>
  <c r="Q163" i="1"/>
  <c r="R163" i="1"/>
  <c r="M164" i="1"/>
  <c r="N164" i="1"/>
  <c r="O164" i="1"/>
  <c r="P164" i="1"/>
  <c r="Q164" i="1"/>
  <c r="R164" i="1"/>
  <c r="M165" i="1"/>
  <c r="N165" i="1"/>
  <c r="O165" i="1"/>
  <c r="P165" i="1"/>
  <c r="Q165" i="1"/>
  <c r="R165" i="1"/>
  <c r="M166" i="1"/>
  <c r="N166" i="1"/>
  <c r="O166" i="1"/>
  <c r="P166" i="1"/>
  <c r="Q166" i="1"/>
  <c r="R166" i="1"/>
  <c r="M167" i="1"/>
  <c r="N167" i="1"/>
  <c r="O167" i="1"/>
  <c r="P167" i="1"/>
  <c r="Q167" i="1"/>
  <c r="R167" i="1"/>
  <c r="M168" i="1"/>
  <c r="N168" i="1"/>
  <c r="O168" i="1"/>
  <c r="P168" i="1"/>
  <c r="Q168" i="1"/>
  <c r="R168" i="1"/>
  <c r="M169" i="1"/>
  <c r="N169" i="1"/>
  <c r="O169" i="1"/>
  <c r="P169" i="1"/>
  <c r="Q169" i="1"/>
  <c r="R169" i="1"/>
  <c r="N3" i="1"/>
  <c r="O3" i="1"/>
  <c r="P3" i="1"/>
  <c r="Q3" i="1"/>
  <c r="R3" i="1"/>
  <c r="M3" i="1"/>
  <c r="S6" i="1"/>
  <c r="S15" i="1"/>
  <c r="S26" i="1"/>
  <c r="S35" i="1"/>
  <c r="S47" i="1"/>
  <c r="S58" i="1"/>
  <c r="S67" i="1"/>
  <c r="S79" i="1"/>
  <c r="S99" i="1"/>
  <c r="S111" i="1"/>
  <c r="S143" i="1"/>
  <c r="S46" i="1"/>
  <c r="S78" i="1"/>
  <c r="S110" i="1"/>
  <c r="AD4" i="9"/>
  <c r="S163" i="1" l="1"/>
  <c r="S122" i="1"/>
  <c r="S3" i="1"/>
  <c r="S150" i="1"/>
  <c r="S146" i="1"/>
  <c r="S118" i="1"/>
  <c r="S107" i="1"/>
  <c r="S102" i="1"/>
  <c r="S98" i="1"/>
  <c r="S87" i="1"/>
  <c r="S75" i="1"/>
  <c r="S70" i="1"/>
  <c r="S66" i="1"/>
  <c r="S55" i="1"/>
  <c r="S43" i="1"/>
  <c r="S38" i="1"/>
  <c r="S34" i="1"/>
  <c r="S23" i="1"/>
  <c r="S11" i="1"/>
  <c r="S4" i="1"/>
  <c r="S103" i="1"/>
  <c r="S95" i="1"/>
  <c r="S91" i="1"/>
  <c r="S83" i="1"/>
  <c r="S71" i="1"/>
  <c r="S63" i="1"/>
  <c r="S62" i="1"/>
  <c r="S59" i="1"/>
  <c r="S51" i="1"/>
  <c r="S42" i="1"/>
  <c r="S39" i="1"/>
  <c r="S31" i="1"/>
  <c r="S30" i="1"/>
  <c r="S27" i="1"/>
  <c r="S19" i="1"/>
  <c r="S7" i="1"/>
  <c r="S139" i="1"/>
  <c r="S134" i="1"/>
  <c r="S130" i="1"/>
  <c r="S119" i="1"/>
  <c r="S86" i="1"/>
  <c r="S82" i="1"/>
  <c r="S54" i="1"/>
  <c r="S50" i="1"/>
  <c r="S22" i="1"/>
  <c r="S18" i="1"/>
  <c r="S166" i="1"/>
  <c r="S162" i="1"/>
  <c r="S151" i="1"/>
  <c r="S167" i="1"/>
  <c r="S159" i="1"/>
  <c r="S158" i="1"/>
  <c r="S155" i="1"/>
  <c r="S147" i="1"/>
  <c r="S138" i="1"/>
  <c r="S135" i="1"/>
  <c r="S127" i="1"/>
  <c r="S126" i="1"/>
  <c r="S123" i="1"/>
  <c r="S115" i="1"/>
  <c r="S114" i="1"/>
  <c r="S169" i="1"/>
  <c r="S165" i="1"/>
  <c r="S161" i="1"/>
  <c r="S157" i="1"/>
  <c r="S153" i="1"/>
  <c r="S149" i="1"/>
  <c r="S145" i="1"/>
  <c r="S141" i="1"/>
  <c r="S137" i="1"/>
  <c r="S133" i="1"/>
  <c r="S129" i="1"/>
  <c r="S125" i="1"/>
  <c r="S121" i="1"/>
  <c r="S117" i="1"/>
  <c r="S109" i="1"/>
  <c r="S105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  <c r="S37" i="1"/>
  <c r="S33" i="1"/>
  <c r="S29" i="1"/>
  <c r="S25" i="1"/>
  <c r="S21" i="1"/>
  <c r="S17" i="1"/>
  <c r="S13" i="1"/>
  <c r="S9" i="1"/>
  <c r="S5" i="1"/>
  <c r="S168" i="1"/>
  <c r="S164" i="1"/>
  <c r="S160" i="1"/>
  <c r="S156" i="1"/>
  <c r="S152" i="1"/>
  <c r="S148" i="1"/>
  <c r="S144" i="1"/>
  <c r="S140" i="1"/>
  <c r="S136" i="1"/>
  <c r="S132" i="1"/>
  <c r="S128" i="1"/>
  <c r="S124" i="1"/>
  <c r="S120" i="1"/>
  <c r="S116" i="1"/>
  <c r="S112" i="1"/>
  <c r="S108" i="1"/>
  <c r="S104" i="1"/>
  <c r="S100" i="1"/>
  <c r="S96" i="1"/>
  <c r="S92" i="1"/>
  <c r="S88" i="1"/>
  <c r="S84" i="1"/>
  <c r="S80" i="1"/>
  <c r="S76" i="1"/>
  <c r="S72" i="1"/>
  <c r="S68" i="1"/>
  <c r="S64" i="1"/>
  <c r="S60" i="1"/>
  <c r="S56" i="1"/>
  <c r="S52" i="1"/>
  <c r="S48" i="1"/>
  <c r="S44" i="1"/>
  <c r="S40" i="1"/>
  <c r="S36" i="1"/>
  <c r="S32" i="1"/>
  <c r="S28" i="1"/>
  <c r="S24" i="1"/>
  <c r="S20" i="1"/>
  <c r="S16" i="1"/>
  <c r="S12" i="1"/>
  <c r="S8" i="1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3" i="17"/>
  <c r="L12" i="17"/>
  <c r="M12" i="17" s="1"/>
  <c r="L11" i="17"/>
  <c r="M11" i="17" s="1"/>
  <c r="L9" i="17"/>
  <c r="L8" i="17"/>
  <c r="L6" i="17"/>
  <c r="M6" i="17" s="1"/>
  <c r="L5" i="17"/>
  <c r="L4" i="17"/>
  <c r="M4" i="17" s="1"/>
  <c r="L170" i="1"/>
  <c r="L2" i="17" l="1"/>
  <c r="T3" i="1"/>
  <c r="A180" i="3"/>
  <c r="A147" i="7" l="1"/>
  <c r="F147" i="7" s="1"/>
  <c r="T147" i="7"/>
  <c r="W147" i="7"/>
  <c r="AL147" i="7"/>
  <c r="AP147" i="7"/>
  <c r="A148" i="7"/>
  <c r="O148" i="7" s="1"/>
  <c r="AP148" i="7"/>
  <c r="A149" i="7"/>
  <c r="D149" i="7" s="1"/>
  <c r="AP149" i="7"/>
  <c r="A150" i="7"/>
  <c r="I150" i="7" s="1"/>
  <c r="S150" i="7"/>
  <c r="AP150" i="7"/>
  <c r="A151" i="7"/>
  <c r="I151" i="7" s="1"/>
  <c r="F151" i="7"/>
  <c r="P151" i="7"/>
  <c r="T151" i="7"/>
  <c r="Y151" i="7"/>
  <c r="AP151" i="7"/>
  <c r="A152" i="7"/>
  <c r="I152" i="7" s="1"/>
  <c r="O152" i="7"/>
  <c r="AP152" i="7"/>
  <c r="A153" i="7"/>
  <c r="D153" i="7" s="1"/>
  <c r="M153" i="7"/>
  <c r="AP153" i="7"/>
  <c r="A154" i="7"/>
  <c r="M154" i="7" s="1"/>
  <c r="D154" i="7"/>
  <c r="W154" i="7"/>
  <c r="AP154" i="7"/>
  <c r="A155" i="7"/>
  <c r="D155" i="7" s="1"/>
  <c r="M155" i="7"/>
  <c r="T155" i="7"/>
  <c r="AP155" i="7"/>
  <c r="A156" i="7"/>
  <c r="O156" i="7"/>
  <c r="AP156" i="7"/>
  <c r="A157" i="7"/>
  <c r="D157" i="7" s="1"/>
  <c r="AP157" i="7"/>
  <c r="A158" i="7"/>
  <c r="E158" i="7" s="1"/>
  <c r="L158" i="7"/>
  <c r="V158" i="7"/>
  <c r="AP158" i="7"/>
  <c r="A159" i="7"/>
  <c r="F159" i="7" s="1"/>
  <c r="E159" i="7"/>
  <c r="I159" i="7"/>
  <c r="M159" i="7"/>
  <c r="Q159" i="7"/>
  <c r="S159" i="7"/>
  <c r="W159" i="7"/>
  <c r="Z159" i="7"/>
  <c r="AP159" i="7"/>
  <c r="A160" i="7"/>
  <c r="F160" i="7" s="1"/>
  <c r="C160" i="7"/>
  <c r="E160" i="7"/>
  <c r="I160" i="7"/>
  <c r="L160" i="7"/>
  <c r="M160" i="7"/>
  <c r="P160" i="7"/>
  <c r="Q160" i="7"/>
  <c r="R160" i="7"/>
  <c r="T160" i="7"/>
  <c r="V160" i="7"/>
  <c r="W160" i="7"/>
  <c r="Y160" i="7"/>
  <c r="Z160" i="7"/>
  <c r="AL160" i="7"/>
  <c r="AP160" i="7"/>
  <c r="A161" i="7"/>
  <c r="F161" i="7" s="1"/>
  <c r="C161" i="7"/>
  <c r="E161" i="7"/>
  <c r="I161" i="7"/>
  <c r="L161" i="7"/>
  <c r="M161" i="7"/>
  <c r="Q161" i="7"/>
  <c r="R161" i="7"/>
  <c r="S161" i="7"/>
  <c r="W161" i="7"/>
  <c r="X161" i="7"/>
  <c r="Z161" i="7"/>
  <c r="AP161" i="7"/>
  <c r="A162" i="7"/>
  <c r="Q162" i="7" s="1"/>
  <c r="I162" i="7"/>
  <c r="AP162" i="7"/>
  <c r="A163" i="7"/>
  <c r="E163" i="7" s="1"/>
  <c r="C163" i="7"/>
  <c r="F163" i="7"/>
  <c r="L163" i="7"/>
  <c r="O163" i="7"/>
  <c r="Q163" i="7"/>
  <c r="V163" i="7"/>
  <c r="W163" i="7"/>
  <c r="X163" i="7"/>
  <c r="AP163" i="7"/>
  <c r="A164" i="7"/>
  <c r="F164" i="7" s="1"/>
  <c r="E164" i="7"/>
  <c r="Q164" i="7"/>
  <c r="S164" i="7"/>
  <c r="AP164" i="7"/>
  <c r="A165" i="7"/>
  <c r="I165" i="7"/>
  <c r="Q165" i="7"/>
  <c r="W165" i="7"/>
  <c r="AP165" i="7"/>
  <c r="A166" i="7"/>
  <c r="E166" i="7" s="1"/>
  <c r="Q166" i="7"/>
  <c r="AP166" i="7"/>
  <c r="A167" i="7"/>
  <c r="I167" i="7"/>
  <c r="Q167" i="7"/>
  <c r="W167" i="7"/>
  <c r="AP167" i="7"/>
  <c r="A168" i="7"/>
  <c r="C168" i="7"/>
  <c r="D168" i="7"/>
  <c r="E168" i="7"/>
  <c r="F168" i="7"/>
  <c r="I168" i="7"/>
  <c r="K168" i="7"/>
  <c r="L168" i="7"/>
  <c r="M168" i="7"/>
  <c r="O168" i="7"/>
  <c r="P168" i="7"/>
  <c r="Q168" i="7"/>
  <c r="R168" i="7"/>
  <c r="S168" i="7"/>
  <c r="T168" i="7"/>
  <c r="V168" i="7"/>
  <c r="W168" i="7"/>
  <c r="X168" i="7"/>
  <c r="Y168" i="7"/>
  <c r="Z168" i="7"/>
  <c r="AL168" i="7"/>
  <c r="AP168" i="7"/>
  <c r="A169" i="7"/>
  <c r="R169" i="7" s="1"/>
  <c r="C169" i="7"/>
  <c r="Q169" i="7"/>
  <c r="AP169" i="7"/>
  <c r="A170" i="7"/>
  <c r="I170" i="7" s="1"/>
  <c r="F170" i="7"/>
  <c r="P170" i="7"/>
  <c r="T170" i="7"/>
  <c r="AP170" i="7"/>
  <c r="A147" i="6"/>
  <c r="E147" i="6"/>
  <c r="G147" i="6"/>
  <c r="J147" i="6"/>
  <c r="N147" i="6"/>
  <c r="O147" i="6"/>
  <c r="Q147" i="6"/>
  <c r="U147" i="6"/>
  <c r="X147" i="6"/>
  <c r="Z147" i="6"/>
  <c r="AC147" i="6"/>
  <c r="AL147" i="6"/>
  <c r="AP147" i="6"/>
  <c r="A148" i="6"/>
  <c r="F148" i="6" s="1"/>
  <c r="D148" i="6"/>
  <c r="E148" i="6"/>
  <c r="H148" i="6"/>
  <c r="J148" i="6"/>
  <c r="K148" i="6"/>
  <c r="N148" i="6"/>
  <c r="O148" i="6"/>
  <c r="R148" i="6"/>
  <c r="T148" i="6"/>
  <c r="V148" i="6"/>
  <c r="X148" i="6"/>
  <c r="AA148" i="6"/>
  <c r="AB148" i="6"/>
  <c r="AC148" i="6"/>
  <c r="AP148" i="6"/>
  <c r="A149" i="6"/>
  <c r="K149" i="6" s="1"/>
  <c r="Z149" i="6"/>
  <c r="AP149" i="6"/>
  <c r="A150" i="6"/>
  <c r="C150" i="6" s="1"/>
  <c r="F150" i="6"/>
  <c r="G150" i="6"/>
  <c r="L150" i="6"/>
  <c r="M150" i="6"/>
  <c r="R150" i="6"/>
  <c r="T150" i="6"/>
  <c r="Y150" i="6"/>
  <c r="Z150" i="6"/>
  <c r="AE150" i="6"/>
  <c r="AL150" i="6"/>
  <c r="AP150" i="6"/>
  <c r="A151" i="6"/>
  <c r="N151" i="6" s="1"/>
  <c r="E151" i="6"/>
  <c r="G151" i="6"/>
  <c r="Q151" i="6"/>
  <c r="T151" i="6"/>
  <c r="Z151" i="6"/>
  <c r="AP151" i="6"/>
  <c r="A152" i="6"/>
  <c r="E152" i="6"/>
  <c r="F152" i="6"/>
  <c r="H152" i="6"/>
  <c r="K152" i="6"/>
  <c r="M152" i="6"/>
  <c r="N152" i="6"/>
  <c r="R152" i="6"/>
  <c r="S152" i="6"/>
  <c r="T152" i="6"/>
  <c r="X152" i="6"/>
  <c r="Y152" i="6"/>
  <c r="AA152" i="6"/>
  <c r="AC152" i="6"/>
  <c r="AL152" i="6"/>
  <c r="AP152" i="6"/>
  <c r="A153" i="6"/>
  <c r="K153" i="6"/>
  <c r="N153" i="6"/>
  <c r="Q153" i="6"/>
  <c r="Z153" i="6"/>
  <c r="AC153" i="6"/>
  <c r="AP153" i="6"/>
  <c r="A154" i="6"/>
  <c r="F154" i="6" s="1"/>
  <c r="D154" i="6"/>
  <c r="E154" i="6"/>
  <c r="H154" i="6"/>
  <c r="J154" i="6"/>
  <c r="K154" i="6"/>
  <c r="N154" i="6"/>
  <c r="O154" i="6"/>
  <c r="R154" i="6"/>
  <c r="T154" i="6"/>
  <c r="V154" i="6"/>
  <c r="X154" i="6"/>
  <c r="AA154" i="6"/>
  <c r="AB154" i="6"/>
  <c r="AC154" i="6"/>
  <c r="AP154" i="6"/>
  <c r="A155" i="6"/>
  <c r="K155" i="6" s="1"/>
  <c r="G155" i="6"/>
  <c r="T155" i="6"/>
  <c r="X155" i="6"/>
  <c r="AP155" i="6"/>
  <c r="A156" i="6"/>
  <c r="N156" i="6"/>
  <c r="AP156" i="6"/>
  <c r="A157" i="6"/>
  <c r="Z157" i="6" s="1"/>
  <c r="K157" i="6"/>
  <c r="Q157" i="6"/>
  <c r="AC157" i="6"/>
  <c r="AP157" i="6"/>
  <c r="A158" i="6"/>
  <c r="C158" i="6" s="1"/>
  <c r="G158" i="6"/>
  <c r="M158" i="6"/>
  <c r="T158" i="6"/>
  <c r="Z158" i="6"/>
  <c r="AL158" i="6"/>
  <c r="AP158" i="6"/>
  <c r="A159" i="6"/>
  <c r="N159" i="6" s="1"/>
  <c r="E159" i="6"/>
  <c r="G159" i="6"/>
  <c r="Q159" i="6"/>
  <c r="T159" i="6"/>
  <c r="Z159" i="6"/>
  <c r="AP159" i="6"/>
  <c r="A160" i="6"/>
  <c r="D160" i="6" s="1"/>
  <c r="E160" i="6"/>
  <c r="F160" i="6"/>
  <c r="H160" i="6"/>
  <c r="K160" i="6"/>
  <c r="M160" i="6"/>
  <c r="N160" i="6"/>
  <c r="R160" i="6"/>
  <c r="S160" i="6"/>
  <c r="T160" i="6"/>
  <c r="X160" i="6"/>
  <c r="Y160" i="6"/>
  <c r="AA160" i="6"/>
  <c r="AC160" i="6"/>
  <c r="AL160" i="6"/>
  <c r="AP160" i="6"/>
  <c r="A161" i="6"/>
  <c r="J161" i="6"/>
  <c r="L161" i="6"/>
  <c r="N161" i="6"/>
  <c r="U161" i="6"/>
  <c r="X161" i="6"/>
  <c r="AB161" i="6"/>
  <c r="AL161" i="6"/>
  <c r="AP161" i="6"/>
  <c r="A162" i="6"/>
  <c r="D162" i="6" s="1"/>
  <c r="O162" i="6"/>
  <c r="AP162" i="6"/>
  <c r="A163" i="6"/>
  <c r="K163" i="6"/>
  <c r="S163" i="6"/>
  <c r="Z163" i="6"/>
  <c r="AP163" i="6"/>
  <c r="A164" i="6"/>
  <c r="K164" i="6" s="1"/>
  <c r="D164" i="6"/>
  <c r="F164" i="6"/>
  <c r="L164" i="6"/>
  <c r="M164" i="6"/>
  <c r="R164" i="6"/>
  <c r="V164" i="6"/>
  <c r="Z164" i="6"/>
  <c r="AC164" i="6"/>
  <c r="AP164" i="6"/>
  <c r="A165" i="6"/>
  <c r="C165" i="6" s="1"/>
  <c r="Q165" i="6"/>
  <c r="AP165" i="6"/>
  <c r="A166" i="6"/>
  <c r="S166" i="6" s="1"/>
  <c r="F166" i="6"/>
  <c r="M166" i="6"/>
  <c r="Y166" i="6"/>
  <c r="AA166" i="6"/>
  <c r="AP166" i="6"/>
  <c r="A167" i="6"/>
  <c r="F167" i="6"/>
  <c r="K167" i="6"/>
  <c r="N167" i="6"/>
  <c r="Q167" i="6"/>
  <c r="X167" i="6"/>
  <c r="Y167" i="6"/>
  <c r="Z167" i="6"/>
  <c r="AL167" i="6"/>
  <c r="AP167" i="6"/>
  <c r="A168" i="6"/>
  <c r="F168" i="6" s="1"/>
  <c r="D168" i="6"/>
  <c r="K168" i="6"/>
  <c r="L168" i="6"/>
  <c r="Q168" i="6"/>
  <c r="R168" i="6"/>
  <c r="V168" i="6"/>
  <c r="Y168" i="6"/>
  <c r="AC168" i="6"/>
  <c r="AE168" i="6"/>
  <c r="AP168" i="6"/>
  <c r="A169" i="6"/>
  <c r="Q169" i="6" s="1"/>
  <c r="N169" i="6"/>
  <c r="AP169" i="6"/>
  <c r="A170" i="6"/>
  <c r="C170" i="6" s="1"/>
  <c r="F170" i="6"/>
  <c r="T170" i="6"/>
  <c r="Y170" i="6"/>
  <c r="AP170" i="6"/>
  <c r="A147" i="5"/>
  <c r="D147" i="5" s="1"/>
  <c r="B147" i="5"/>
  <c r="F147" i="5"/>
  <c r="G147" i="5"/>
  <c r="K147" i="5"/>
  <c r="M147" i="5"/>
  <c r="P147" i="5"/>
  <c r="Q147" i="5"/>
  <c r="AB147" i="5"/>
  <c r="AC147" i="5"/>
  <c r="AF147" i="5"/>
  <c r="AL147" i="5"/>
  <c r="AP147" i="5"/>
  <c r="A148" i="5"/>
  <c r="N148" i="5" s="1"/>
  <c r="H148" i="5"/>
  <c r="AC148" i="5"/>
  <c r="AP148" i="5"/>
  <c r="A149" i="5"/>
  <c r="AB149" i="5" s="1"/>
  <c r="D149" i="5"/>
  <c r="AP149" i="5"/>
  <c r="A150" i="5"/>
  <c r="K150" i="5" s="1"/>
  <c r="AE150" i="5"/>
  <c r="AP150" i="5"/>
  <c r="A151" i="5"/>
  <c r="F151" i="5" s="1"/>
  <c r="G151" i="5"/>
  <c r="M151" i="5"/>
  <c r="AC151" i="5"/>
  <c r="AL151" i="5"/>
  <c r="AP151" i="5"/>
  <c r="A152" i="5"/>
  <c r="B152" i="5"/>
  <c r="C152" i="5"/>
  <c r="F152" i="5"/>
  <c r="G152" i="5"/>
  <c r="H152" i="5"/>
  <c r="K152" i="5"/>
  <c r="M152" i="5"/>
  <c r="N152" i="5"/>
  <c r="P152" i="5"/>
  <c r="Q152" i="5"/>
  <c r="R152" i="5"/>
  <c r="AB152" i="5"/>
  <c r="AC152" i="5"/>
  <c r="AD152" i="5"/>
  <c r="AF152" i="5"/>
  <c r="AL152" i="5"/>
  <c r="AP152" i="5"/>
  <c r="A153" i="5"/>
  <c r="O153" i="5" s="1"/>
  <c r="AP153" i="5"/>
  <c r="A154" i="5"/>
  <c r="AP154" i="5"/>
  <c r="A155" i="5"/>
  <c r="B155" i="5" s="1"/>
  <c r="D155" i="5"/>
  <c r="O155" i="5"/>
  <c r="Q155" i="5"/>
  <c r="AL155" i="5"/>
  <c r="AP155" i="5"/>
  <c r="A156" i="5"/>
  <c r="M156" i="5"/>
  <c r="AC156" i="5"/>
  <c r="AP156" i="5"/>
  <c r="A157" i="5"/>
  <c r="K157" i="5"/>
  <c r="O157" i="5"/>
  <c r="Q157" i="5"/>
  <c r="AP157" i="5"/>
  <c r="A158" i="5"/>
  <c r="R158" i="5"/>
  <c r="AP158" i="5"/>
  <c r="A159" i="5"/>
  <c r="C159" i="5"/>
  <c r="D159" i="5"/>
  <c r="F159" i="5"/>
  <c r="H159" i="5"/>
  <c r="J159" i="5"/>
  <c r="K159" i="5"/>
  <c r="N159" i="5"/>
  <c r="O159" i="5"/>
  <c r="P159" i="5"/>
  <c r="R159" i="5"/>
  <c r="AA159" i="5"/>
  <c r="AB159" i="5"/>
  <c r="AD159" i="5"/>
  <c r="AE159" i="5"/>
  <c r="AF159" i="5"/>
  <c r="AP159" i="5"/>
  <c r="A160" i="5"/>
  <c r="AP160" i="5"/>
  <c r="A161" i="5"/>
  <c r="C161" i="5" s="1"/>
  <c r="AP161" i="5"/>
  <c r="A162" i="5"/>
  <c r="D162" i="5" s="1"/>
  <c r="J162" i="5"/>
  <c r="Q162" i="5"/>
  <c r="AP162" i="5"/>
  <c r="A163" i="5"/>
  <c r="AP163" i="5"/>
  <c r="A164" i="5"/>
  <c r="F164" i="5" s="1"/>
  <c r="B164" i="5"/>
  <c r="G164" i="5"/>
  <c r="J164" i="5"/>
  <c r="O164" i="5"/>
  <c r="P164" i="5"/>
  <c r="AB164" i="5"/>
  <c r="AC164" i="5"/>
  <c r="AL164" i="5"/>
  <c r="AP164" i="5"/>
  <c r="A165" i="5"/>
  <c r="P165" i="5" s="1"/>
  <c r="F165" i="5"/>
  <c r="AB165" i="5"/>
  <c r="AF165" i="5"/>
  <c r="AP165" i="5"/>
  <c r="A166" i="5"/>
  <c r="C166" i="5" s="1"/>
  <c r="B166" i="5"/>
  <c r="D166" i="5"/>
  <c r="G166" i="5"/>
  <c r="J166" i="5"/>
  <c r="K166" i="5"/>
  <c r="O166" i="5"/>
  <c r="P166" i="5"/>
  <c r="Q166" i="5"/>
  <c r="AB166" i="5"/>
  <c r="AC166" i="5"/>
  <c r="AE166" i="5"/>
  <c r="AP166" i="5"/>
  <c r="A167" i="5"/>
  <c r="AP167" i="5"/>
  <c r="A168" i="5"/>
  <c r="B168" i="5"/>
  <c r="D168" i="5"/>
  <c r="F168" i="5"/>
  <c r="G168" i="5"/>
  <c r="J168" i="5"/>
  <c r="K168" i="5"/>
  <c r="M168" i="5"/>
  <c r="O168" i="5"/>
  <c r="P168" i="5"/>
  <c r="Q168" i="5"/>
  <c r="R168" i="5"/>
  <c r="AA168" i="5"/>
  <c r="AB168" i="5"/>
  <c r="AC168" i="5"/>
  <c r="AD168" i="5"/>
  <c r="AE168" i="5"/>
  <c r="AF168" i="5"/>
  <c r="AL168" i="5"/>
  <c r="AP168" i="5"/>
  <c r="A169" i="5"/>
  <c r="C169" i="5"/>
  <c r="G169" i="5"/>
  <c r="K169" i="5"/>
  <c r="N169" i="5"/>
  <c r="Q169" i="5"/>
  <c r="AB169" i="5"/>
  <c r="AD169" i="5"/>
  <c r="AL169" i="5"/>
  <c r="AP169" i="5"/>
  <c r="A170" i="5"/>
  <c r="B170" i="5" s="1"/>
  <c r="AA170" i="5"/>
  <c r="AP170" i="5"/>
  <c r="A171" i="5"/>
  <c r="F171" i="5" s="1"/>
  <c r="C171" i="5"/>
  <c r="H171" i="5"/>
  <c r="J171" i="5"/>
  <c r="O171" i="5"/>
  <c r="P171" i="5"/>
  <c r="AB171" i="5"/>
  <c r="AD171" i="5"/>
  <c r="AL171" i="5"/>
  <c r="AP171" i="5"/>
  <c r="A147" i="4"/>
  <c r="AP147" i="4"/>
  <c r="A148" i="4"/>
  <c r="I148" i="4" s="1"/>
  <c r="B148" i="4"/>
  <c r="K148" i="4"/>
  <c r="N148" i="4"/>
  <c r="U148" i="4"/>
  <c r="Y148" i="4"/>
  <c r="AP148" i="4"/>
  <c r="A149" i="4"/>
  <c r="M149" i="4" s="1"/>
  <c r="C149" i="4"/>
  <c r="Q149" i="4"/>
  <c r="V149" i="4"/>
  <c r="AP149" i="4"/>
  <c r="A150" i="4"/>
  <c r="D150" i="4" s="1"/>
  <c r="I150" i="4"/>
  <c r="P150" i="4"/>
  <c r="Y150" i="4"/>
  <c r="AP150" i="4"/>
  <c r="A151" i="4"/>
  <c r="B151" i="4" s="1"/>
  <c r="AP151" i="4"/>
  <c r="A152" i="4"/>
  <c r="B152" i="4" s="1"/>
  <c r="U152" i="4"/>
  <c r="AP152" i="4"/>
  <c r="A153" i="4"/>
  <c r="N153" i="4" s="1"/>
  <c r="D153" i="4"/>
  <c r="J153" i="4"/>
  <c r="Q153" i="4"/>
  <c r="W153" i="4"/>
  <c r="AA153" i="4"/>
  <c r="AL153" i="4"/>
  <c r="AP153" i="4"/>
  <c r="A154" i="4"/>
  <c r="D154" i="4" s="1"/>
  <c r="I154" i="4"/>
  <c r="P154" i="4"/>
  <c r="Y154" i="4"/>
  <c r="AP154" i="4"/>
  <c r="A155" i="4"/>
  <c r="C155" i="4" s="1"/>
  <c r="AP155" i="4"/>
  <c r="A156" i="4"/>
  <c r="G156" i="4" s="1"/>
  <c r="AP156" i="4"/>
  <c r="A157" i="4"/>
  <c r="F157" i="4" s="1"/>
  <c r="X157" i="4"/>
  <c r="AP157" i="4"/>
  <c r="A158" i="4"/>
  <c r="B158" i="4" s="1"/>
  <c r="G158" i="4"/>
  <c r="N158" i="4"/>
  <c r="Y158" i="4"/>
  <c r="AP158" i="4"/>
  <c r="A159" i="4"/>
  <c r="B159" i="4" s="1"/>
  <c r="P159" i="4"/>
  <c r="AP159" i="4"/>
  <c r="A160" i="4"/>
  <c r="C160" i="4" s="1"/>
  <c r="X160" i="4"/>
  <c r="AP160" i="4"/>
  <c r="A161" i="4"/>
  <c r="D161" i="4" s="1"/>
  <c r="B161" i="4"/>
  <c r="C161" i="4"/>
  <c r="F161" i="4"/>
  <c r="G161" i="4"/>
  <c r="H161" i="4"/>
  <c r="J161" i="4"/>
  <c r="K161" i="4"/>
  <c r="M161" i="4"/>
  <c r="O161" i="4"/>
  <c r="P161" i="4"/>
  <c r="Q161" i="4"/>
  <c r="T161" i="4"/>
  <c r="U161" i="4"/>
  <c r="V161" i="4"/>
  <c r="X161" i="4"/>
  <c r="Y161" i="4"/>
  <c r="AA161" i="4"/>
  <c r="AC161" i="4"/>
  <c r="AL161" i="4"/>
  <c r="AP161" i="4"/>
  <c r="A162" i="4"/>
  <c r="F162" i="4" s="1"/>
  <c r="O162" i="4"/>
  <c r="AA162" i="4"/>
  <c r="AP162" i="4"/>
  <c r="A163" i="4"/>
  <c r="I163" i="4" s="1"/>
  <c r="B163" i="4"/>
  <c r="F163" i="4"/>
  <c r="K163" i="4"/>
  <c r="N163" i="4"/>
  <c r="T163" i="4"/>
  <c r="U163" i="4"/>
  <c r="Y163" i="4"/>
  <c r="AB163" i="4"/>
  <c r="AP163" i="4"/>
  <c r="A164" i="4"/>
  <c r="O164" i="4" s="1"/>
  <c r="F164" i="4"/>
  <c r="X164" i="4"/>
  <c r="AP164" i="4"/>
  <c r="A165" i="4"/>
  <c r="F165" i="4" s="1"/>
  <c r="G165" i="4"/>
  <c r="N165" i="4"/>
  <c r="T165" i="4"/>
  <c r="Y165" i="4"/>
  <c r="AP165" i="4"/>
  <c r="A166" i="4"/>
  <c r="F166" i="4" s="1"/>
  <c r="T166" i="4"/>
  <c r="AP166" i="4"/>
  <c r="A167" i="4"/>
  <c r="B167" i="4" s="1"/>
  <c r="I167" i="4"/>
  <c r="AP167" i="4"/>
  <c r="A168" i="4"/>
  <c r="C168" i="4" s="1"/>
  <c r="AP168" i="4"/>
  <c r="A169" i="4"/>
  <c r="B169" i="4" s="1"/>
  <c r="G169" i="4"/>
  <c r="N169" i="4"/>
  <c r="T169" i="4"/>
  <c r="Y169" i="4"/>
  <c r="AP169" i="4"/>
  <c r="A170" i="4"/>
  <c r="H170" i="4" s="1"/>
  <c r="AP170" i="4"/>
  <c r="M147" i="3"/>
  <c r="N147" i="3"/>
  <c r="P147" i="3"/>
  <c r="T147" i="3"/>
  <c r="W147" i="3"/>
  <c r="Y147" i="3"/>
  <c r="AB147" i="3"/>
  <c r="AF147" i="3"/>
  <c r="AL147" i="3"/>
  <c r="Q148" i="3"/>
  <c r="U148" i="3"/>
  <c r="AB148" i="3"/>
  <c r="AL148" i="3"/>
  <c r="K151" i="3"/>
  <c r="N151" i="3"/>
  <c r="P151" i="3"/>
  <c r="T151" i="3"/>
  <c r="W151" i="3"/>
  <c r="X151" i="3"/>
  <c r="AB151" i="3"/>
  <c r="AD151" i="3"/>
  <c r="AL151" i="3"/>
  <c r="Q152" i="3"/>
  <c r="R152" i="3"/>
  <c r="AB152" i="3"/>
  <c r="AE152" i="3"/>
  <c r="K155" i="3"/>
  <c r="M155" i="3"/>
  <c r="P155" i="3"/>
  <c r="S155" i="3"/>
  <c r="W155" i="3"/>
  <c r="X155" i="3"/>
  <c r="AB155" i="3"/>
  <c r="AD155" i="3"/>
  <c r="AF155" i="3"/>
  <c r="R156" i="3"/>
  <c r="S156" i="3"/>
  <c r="AE156" i="3"/>
  <c r="AF156" i="3"/>
  <c r="M159" i="3"/>
  <c r="N159" i="3"/>
  <c r="R159" i="3"/>
  <c r="T159" i="3"/>
  <c r="X159" i="3"/>
  <c r="Y159" i="3"/>
  <c r="AD159" i="3"/>
  <c r="AE159" i="3"/>
  <c r="AF159" i="3"/>
  <c r="P160" i="3"/>
  <c r="Q160" i="3"/>
  <c r="Y160" i="3"/>
  <c r="Z160" i="3"/>
  <c r="P161" i="3"/>
  <c r="K163" i="3"/>
  <c r="M163" i="3"/>
  <c r="P163" i="3"/>
  <c r="Q163" i="3"/>
  <c r="T163" i="3"/>
  <c r="U163" i="3"/>
  <c r="W163" i="3"/>
  <c r="Z163" i="3"/>
  <c r="AA163" i="3"/>
  <c r="AD163" i="3"/>
  <c r="AF163" i="3"/>
  <c r="K164" i="3"/>
  <c r="L164" i="3"/>
  <c r="T164" i="3"/>
  <c r="U164" i="3"/>
  <c r="AD164" i="3"/>
  <c r="AE164" i="3"/>
  <c r="Y165" i="3"/>
  <c r="K167" i="3"/>
  <c r="L167" i="3"/>
  <c r="M167" i="3"/>
  <c r="Q167" i="3"/>
  <c r="R167" i="3"/>
  <c r="T167" i="3"/>
  <c r="W167" i="3"/>
  <c r="Y167" i="3"/>
  <c r="Z167" i="3"/>
  <c r="AD167" i="3"/>
  <c r="AE167" i="3"/>
  <c r="AF167" i="3"/>
  <c r="P168" i="3"/>
  <c r="Q168" i="3"/>
  <c r="Y168" i="3"/>
  <c r="Z168" i="3"/>
  <c r="P169" i="3"/>
  <c r="A170" i="3"/>
  <c r="L170" i="3" s="1"/>
  <c r="A147" i="3"/>
  <c r="J147" i="3" s="1"/>
  <c r="A148" i="3"/>
  <c r="N148" i="3" s="1"/>
  <c r="A149" i="3"/>
  <c r="K149" i="3" s="1"/>
  <c r="A150" i="3"/>
  <c r="T150" i="3" s="1"/>
  <c r="A151" i="3"/>
  <c r="J151" i="3" s="1"/>
  <c r="A152" i="3"/>
  <c r="J152" i="3" s="1"/>
  <c r="A153" i="3"/>
  <c r="L153" i="3" s="1"/>
  <c r="A154" i="3"/>
  <c r="J154" i="3" s="1"/>
  <c r="A155" i="3"/>
  <c r="J155" i="3" s="1"/>
  <c r="A156" i="3"/>
  <c r="M156" i="3" s="1"/>
  <c r="A157" i="3"/>
  <c r="M157" i="3" s="1"/>
  <c r="A158" i="3"/>
  <c r="K158" i="3" s="1"/>
  <c r="A159" i="3"/>
  <c r="K159" i="3" s="1"/>
  <c r="A160" i="3"/>
  <c r="M160" i="3" s="1"/>
  <c r="A161" i="3"/>
  <c r="L161" i="3" s="1"/>
  <c r="A162" i="3"/>
  <c r="K162" i="3" s="1"/>
  <c r="A163" i="3"/>
  <c r="J163" i="3" s="1"/>
  <c r="A164" i="3"/>
  <c r="M164" i="3" s="1"/>
  <c r="A165" i="3"/>
  <c r="L165" i="3" s="1"/>
  <c r="A166" i="3"/>
  <c r="K166" i="3" s="1"/>
  <c r="A167" i="3"/>
  <c r="J167" i="3" s="1"/>
  <c r="A168" i="3"/>
  <c r="M168" i="3" s="1"/>
  <c r="A169" i="3"/>
  <c r="J169" i="3" s="1"/>
  <c r="Y169" i="3" l="1"/>
  <c r="AE168" i="3"/>
  <c r="U168" i="3"/>
  <c r="L168" i="3"/>
  <c r="P165" i="3"/>
  <c r="Z164" i="3"/>
  <c r="Q164" i="3"/>
  <c r="Y161" i="3"/>
  <c r="AE160" i="3"/>
  <c r="U160" i="3"/>
  <c r="L160" i="3"/>
  <c r="X152" i="3"/>
  <c r="L152" i="3"/>
  <c r="T164" i="4"/>
  <c r="T169" i="3"/>
  <c r="AD168" i="3"/>
  <c r="T168" i="3"/>
  <c r="K168" i="3"/>
  <c r="AA167" i="3"/>
  <c r="U167" i="3"/>
  <c r="P167" i="3"/>
  <c r="AD165" i="3"/>
  <c r="K165" i="3"/>
  <c r="Y164" i="3"/>
  <c r="P164" i="3"/>
  <c r="AE163" i="3"/>
  <c r="Y163" i="3"/>
  <c r="R163" i="3"/>
  <c r="L163" i="3"/>
  <c r="T161" i="3"/>
  <c r="AD160" i="3"/>
  <c r="T160" i="3"/>
  <c r="K160" i="3"/>
  <c r="AA159" i="3"/>
  <c r="S159" i="3"/>
  <c r="X156" i="3"/>
  <c r="L156" i="3"/>
  <c r="Y155" i="3"/>
  <c r="R155" i="3"/>
  <c r="W152" i="3"/>
  <c r="AA151" i="3"/>
  <c r="R151" i="3"/>
  <c r="W148" i="3"/>
  <c r="J148" i="3"/>
  <c r="AA147" i="3"/>
  <c r="S147" i="3"/>
  <c r="I168" i="4"/>
  <c r="P167" i="4"/>
  <c r="X166" i="4"/>
  <c r="AB161" i="4"/>
  <c r="W161" i="4"/>
  <c r="R161" i="4"/>
  <c r="N161" i="4"/>
  <c r="I161" i="4"/>
  <c r="J160" i="4"/>
  <c r="W159" i="4"/>
  <c r="G159" i="4"/>
  <c r="T158" i="4"/>
  <c r="I157" i="4"/>
  <c r="AB154" i="4"/>
  <c r="T154" i="4"/>
  <c r="J154" i="4"/>
  <c r="B154" i="4"/>
  <c r="AC153" i="4"/>
  <c r="I152" i="4"/>
  <c r="K151" i="4"/>
  <c r="AB150" i="4"/>
  <c r="T150" i="4"/>
  <c r="J150" i="4"/>
  <c r="B150" i="4"/>
  <c r="AA149" i="4"/>
  <c r="J149" i="4"/>
  <c r="AB148" i="4"/>
  <c r="R148" i="4"/>
  <c r="F148" i="4"/>
  <c r="AE171" i="5"/>
  <c r="R171" i="5"/>
  <c r="K171" i="5"/>
  <c r="D171" i="5"/>
  <c r="AB170" i="5"/>
  <c r="AF166" i="5"/>
  <c r="AA166" i="5"/>
  <c r="M166" i="5"/>
  <c r="F166" i="5"/>
  <c r="AE164" i="5"/>
  <c r="Q164" i="5"/>
  <c r="K164" i="5"/>
  <c r="D164" i="5"/>
  <c r="AB162" i="5"/>
  <c r="K162" i="5"/>
  <c r="B162" i="5"/>
  <c r="K161" i="5"/>
  <c r="AB155" i="5"/>
  <c r="G155" i="5"/>
  <c r="Q151" i="5"/>
  <c r="D150" i="5"/>
  <c r="Q149" i="5"/>
  <c r="AF148" i="5"/>
  <c r="AD147" i="5"/>
  <c r="R147" i="5"/>
  <c r="N147" i="5"/>
  <c r="H147" i="5"/>
  <c r="C147" i="5"/>
  <c r="AC170" i="6"/>
  <c r="K170" i="6"/>
  <c r="AC169" i="6"/>
  <c r="AL168" i="6"/>
  <c r="Z168" i="6"/>
  <c r="T168" i="6"/>
  <c r="M168" i="6"/>
  <c r="E167" i="6"/>
  <c r="G167" i="6"/>
  <c r="S167" i="6"/>
  <c r="AE167" i="6"/>
  <c r="AE164" i="6"/>
  <c r="T164" i="6"/>
  <c r="T162" i="6"/>
  <c r="AC159" i="6"/>
  <c r="AA158" i="6"/>
  <c r="U158" i="6"/>
  <c r="O158" i="6"/>
  <c r="H158" i="6"/>
  <c r="Z155" i="6"/>
  <c r="AL154" i="6"/>
  <c r="Y154" i="6"/>
  <c r="S154" i="6"/>
  <c r="M154" i="6"/>
  <c r="AC151" i="6"/>
  <c r="AA150" i="6"/>
  <c r="U150" i="6"/>
  <c r="O150" i="6"/>
  <c r="H150" i="6"/>
  <c r="W170" i="7"/>
  <c r="E162" i="6"/>
  <c r="J162" i="6"/>
  <c r="V162" i="6"/>
  <c r="E158" i="6"/>
  <c r="J158" i="6"/>
  <c r="N158" i="6"/>
  <c r="S158" i="6"/>
  <c r="X158" i="6"/>
  <c r="AB158" i="6"/>
  <c r="E150" i="6"/>
  <c r="J150" i="6"/>
  <c r="N150" i="6"/>
  <c r="S150" i="6"/>
  <c r="X150" i="6"/>
  <c r="AB150" i="6"/>
  <c r="V157" i="4"/>
  <c r="W154" i="4"/>
  <c r="O154" i="4"/>
  <c r="G154" i="4"/>
  <c r="T152" i="4"/>
  <c r="W150" i="4"/>
  <c r="O150" i="4"/>
  <c r="G150" i="4"/>
  <c r="AE162" i="5"/>
  <c r="P162" i="5"/>
  <c r="G162" i="5"/>
  <c r="R150" i="5"/>
  <c r="C168" i="6"/>
  <c r="H168" i="6"/>
  <c r="AB162" i="6"/>
  <c r="N162" i="6"/>
  <c r="AE158" i="6"/>
  <c r="Y158" i="6"/>
  <c r="R158" i="6"/>
  <c r="L158" i="6"/>
  <c r="F158" i="6"/>
  <c r="F156" i="6"/>
  <c r="AA156" i="6"/>
  <c r="E155" i="6"/>
  <c r="Q155" i="6"/>
  <c r="AC155" i="6"/>
  <c r="E170" i="7"/>
  <c r="D170" i="7"/>
  <c r="M170" i="7"/>
  <c r="S170" i="7"/>
  <c r="Y170" i="7"/>
  <c r="C170" i="7"/>
  <c r="K170" i="7"/>
  <c r="R170" i="7"/>
  <c r="X170" i="7"/>
  <c r="D167" i="7"/>
  <c r="E167" i="7"/>
  <c r="M167" i="7"/>
  <c r="S167" i="7"/>
  <c r="Z167" i="7"/>
  <c r="F167" i="7"/>
  <c r="O167" i="7"/>
  <c r="V167" i="7"/>
  <c r="AL167" i="7"/>
  <c r="C167" i="7"/>
  <c r="L167" i="7"/>
  <c r="R167" i="7"/>
  <c r="X167" i="7"/>
  <c r="E165" i="7"/>
  <c r="M165" i="7"/>
  <c r="S165" i="7"/>
  <c r="Z165" i="7"/>
  <c r="F165" i="7"/>
  <c r="O165" i="7"/>
  <c r="V165" i="7"/>
  <c r="AL165" i="7"/>
  <c r="C165" i="7"/>
  <c r="L165" i="7"/>
  <c r="R165" i="7"/>
  <c r="X165" i="7"/>
  <c r="AD169" i="3"/>
  <c r="K169" i="3"/>
  <c r="T165" i="3"/>
  <c r="AD161" i="3"/>
  <c r="K161" i="3"/>
  <c r="AA168" i="4"/>
  <c r="V160" i="4"/>
  <c r="O159" i="4"/>
  <c r="Z156" i="3"/>
  <c r="AA148" i="3"/>
  <c r="Q168" i="4"/>
  <c r="Y167" i="4"/>
  <c r="M160" i="4"/>
  <c r="Y159" i="4"/>
  <c r="I159" i="4"/>
  <c r="N157" i="4"/>
  <c r="AC154" i="4"/>
  <c r="U154" i="4"/>
  <c r="N154" i="4"/>
  <c r="K152" i="4"/>
  <c r="U151" i="4"/>
  <c r="AC150" i="4"/>
  <c r="U150" i="4"/>
  <c r="N150" i="4"/>
  <c r="AC149" i="4"/>
  <c r="T148" i="4"/>
  <c r="AF171" i="5"/>
  <c r="AA171" i="5"/>
  <c r="N171" i="5"/>
  <c r="AF164" i="5"/>
  <c r="AA164" i="5"/>
  <c r="M164" i="5"/>
  <c r="AC162" i="5"/>
  <c r="O162" i="5"/>
  <c r="AB161" i="5"/>
  <c r="AE155" i="5"/>
  <c r="K155" i="5"/>
  <c r="O150" i="5"/>
  <c r="AE147" i="5"/>
  <c r="AA147" i="5"/>
  <c r="O147" i="5"/>
  <c r="J147" i="5"/>
  <c r="O170" i="6"/>
  <c r="AA168" i="6"/>
  <c r="U168" i="6"/>
  <c r="O168" i="6"/>
  <c r="G168" i="6"/>
  <c r="N166" i="6"/>
  <c r="AL166" i="6"/>
  <c r="C164" i="6"/>
  <c r="G164" i="6"/>
  <c r="Q164" i="6"/>
  <c r="Y164" i="6"/>
  <c r="AL164" i="6"/>
  <c r="AA162" i="6"/>
  <c r="H162" i="6"/>
  <c r="K159" i="6"/>
  <c r="X159" i="6"/>
  <c r="AC158" i="6"/>
  <c r="V158" i="6"/>
  <c r="Q158" i="6"/>
  <c r="K158" i="6"/>
  <c r="D158" i="6"/>
  <c r="G157" i="6"/>
  <c r="N157" i="6"/>
  <c r="N155" i="6"/>
  <c r="C154" i="6"/>
  <c r="G154" i="6"/>
  <c r="L154" i="6"/>
  <c r="Q154" i="6"/>
  <c r="U154" i="6"/>
  <c r="Z154" i="6"/>
  <c r="AE154" i="6"/>
  <c r="K151" i="6"/>
  <c r="X151" i="6"/>
  <c r="AC150" i="6"/>
  <c r="V150" i="6"/>
  <c r="Q150" i="6"/>
  <c r="K150" i="6"/>
  <c r="D150" i="6"/>
  <c r="AL170" i="7"/>
  <c r="O170" i="7"/>
  <c r="E169" i="7"/>
  <c r="L169" i="7"/>
  <c r="X169" i="7"/>
  <c r="I169" i="7"/>
  <c r="W169" i="7"/>
  <c r="AL148" i="6"/>
  <c r="Y148" i="6"/>
  <c r="S148" i="6"/>
  <c r="M148" i="6"/>
  <c r="W164" i="7"/>
  <c r="I164" i="7"/>
  <c r="AL163" i="7"/>
  <c r="R163" i="7"/>
  <c r="I163" i="7"/>
  <c r="AL161" i="7"/>
  <c r="V161" i="7"/>
  <c r="O161" i="7"/>
  <c r="X160" i="7"/>
  <c r="S160" i="7"/>
  <c r="O160" i="7"/>
  <c r="W158" i="7"/>
  <c r="O158" i="7"/>
  <c r="C158" i="7"/>
  <c r="M157" i="7"/>
  <c r="O154" i="7"/>
  <c r="T153" i="7"/>
  <c r="T152" i="7"/>
  <c r="M151" i="7"/>
  <c r="W150" i="7"/>
  <c r="D150" i="7"/>
  <c r="M149" i="7"/>
  <c r="O147" i="7"/>
  <c r="M147" i="7"/>
  <c r="AL158" i="7"/>
  <c r="R158" i="7"/>
  <c r="I158" i="7"/>
  <c r="O150" i="7"/>
  <c r="D147" i="7"/>
  <c r="Z164" i="7"/>
  <c r="M164" i="7"/>
  <c r="X158" i="7"/>
  <c r="Q158" i="7"/>
  <c r="F158" i="7"/>
  <c r="T157" i="7"/>
  <c r="S154" i="7"/>
  <c r="M150" i="7"/>
  <c r="T149" i="7"/>
  <c r="AL162" i="3"/>
  <c r="AB162" i="3"/>
  <c r="X162" i="3"/>
  <c r="S162" i="3"/>
  <c r="N162" i="3"/>
  <c r="J162" i="3"/>
  <c r="AF166" i="3"/>
  <c r="AA166" i="3"/>
  <c r="W166" i="3"/>
  <c r="R166" i="3"/>
  <c r="M166" i="3"/>
  <c r="AL165" i="3"/>
  <c r="AB165" i="3"/>
  <c r="X165" i="3"/>
  <c r="S165" i="3"/>
  <c r="N165" i="3"/>
  <c r="J165" i="3"/>
  <c r="AB150" i="3"/>
  <c r="U150" i="3"/>
  <c r="P150" i="3"/>
  <c r="J150" i="3"/>
  <c r="AA149" i="3"/>
  <c r="U149" i="3"/>
  <c r="P149" i="3"/>
  <c r="K156" i="3"/>
  <c r="P156" i="3"/>
  <c r="T156" i="3"/>
  <c r="Y156" i="3"/>
  <c r="AD156" i="3"/>
  <c r="K152" i="3"/>
  <c r="P152" i="3"/>
  <c r="T152" i="3"/>
  <c r="Y152" i="3"/>
  <c r="AD152" i="3"/>
  <c r="K148" i="3"/>
  <c r="P148" i="3"/>
  <c r="T148" i="3"/>
  <c r="Y148" i="3"/>
  <c r="AD148" i="3"/>
  <c r="AF169" i="3"/>
  <c r="AA169" i="3"/>
  <c r="W169" i="3"/>
  <c r="R169" i="3"/>
  <c r="M169" i="3"/>
  <c r="AL168" i="3"/>
  <c r="AB168" i="3"/>
  <c r="X168" i="3"/>
  <c r="S168" i="3"/>
  <c r="N168" i="3"/>
  <c r="J168" i="3"/>
  <c r="AE162" i="3"/>
  <c r="Z162" i="3"/>
  <c r="U162" i="3"/>
  <c r="Q162" i="3"/>
  <c r="L162" i="3"/>
  <c r="AF161" i="3"/>
  <c r="AA161" i="3"/>
  <c r="W161" i="3"/>
  <c r="R161" i="3"/>
  <c r="M161" i="3"/>
  <c r="AL160" i="3"/>
  <c r="AB160" i="3"/>
  <c r="X160" i="3"/>
  <c r="S160" i="3"/>
  <c r="N160" i="3"/>
  <c r="J160" i="3"/>
  <c r="AD158" i="3"/>
  <c r="X158" i="3"/>
  <c r="Q158" i="3"/>
  <c r="AD157" i="3"/>
  <c r="W157" i="3"/>
  <c r="Q157" i="3"/>
  <c r="K157" i="3"/>
  <c r="AB156" i="3"/>
  <c r="W156" i="3"/>
  <c r="Q156" i="3"/>
  <c r="J156" i="3"/>
  <c r="AB154" i="3"/>
  <c r="U154" i="3"/>
  <c r="P154" i="3"/>
  <c r="AA153" i="3"/>
  <c r="U153" i="3"/>
  <c r="P153" i="3"/>
  <c r="AL152" i="3"/>
  <c r="AA152" i="3"/>
  <c r="U152" i="3"/>
  <c r="N152" i="3"/>
  <c r="AL150" i="3"/>
  <c r="AF149" i="3"/>
  <c r="T149" i="3"/>
  <c r="AF148" i="3"/>
  <c r="Z148" i="3"/>
  <c r="S148" i="3"/>
  <c r="M148" i="3"/>
  <c r="AL169" i="4"/>
  <c r="F169" i="4"/>
  <c r="W168" i="4"/>
  <c r="H168" i="4"/>
  <c r="G167" i="4"/>
  <c r="J166" i="4"/>
  <c r="X165" i="4"/>
  <c r="R165" i="4"/>
  <c r="K165" i="4"/>
  <c r="R163" i="4"/>
  <c r="C150" i="4"/>
  <c r="H150" i="4"/>
  <c r="M150" i="4"/>
  <c r="Q150" i="4"/>
  <c r="V150" i="4"/>
  <c r="AA150" i="4"/>
  <c r="C148" i="4"/>
  <c r="D148" i="4"/>
  <c r="J148" i="4"/>
  <c r="P148" i="4"/>
  <c r="W148" i="4"/>
  <c r="AC148" i="4"/>
  <c r="M170" i="5"/>
  <c r="P167" i="5"/>
  <c r="AL167" i="5"/>
  <c r="F167" i="5"/>
  <c r="AF167" i="5"/>
  <c r="AA167" i="5"/>
  <c r="C160" i="5"/>
  <c r="K160" i="5"/>
  <c r="Q160" i="5"/>
  <c r="AD160" i="5"/>
  <c r="B160" i="5"/>
  <c r="M160" i="5"/>
  <c r="AB160" i="5"/>
  <c r="AL160" i="5"/>
  <c r="F160" i="5"/>
  <c r="N160" i="5"/>
  <c r="AC160" i="5"/>
  <c r="G160" i="5"/>
  <c r="P160" i="5"/>
  <c r="AE160" i="5"/>
  <c r="M158" i="3"/>
  <c r="R158" i="3"/>
  <c r="W158" i="3"/>
  <c r="AA158" i="3"/>
  <c r="AF158" i="3"/>
  <c r="M154" i="3"/>
  <c r="R154" i="3"/>
  <c r="W154" i="3"/>
  <c r="AA154" i="3"/>
  <c r="AF154" i="3"/>
  <c r="M150" i="3"/>
  <c r="R150" i="3"/>
  <c r="W150" i="3"/>
  <c r="AA150" i="3"/>
  <c r="AF150" i="3"/>
  <c r="AL166" i="3"/>
  <c r="AB166" i="3"/>
  <c r="X166" i="3"/>
  <c r="S166" i="3"/>
  <c r="N166" i="3"/>
  <c r="J166" i="3"/>
  <c r="AF162" i="3"/>
  <c r="AA162" i="3"/>
  <c r="W162" i="3"/>
  <c r="R162" i="3"/>
  <c r="M162" i="3"/>
  <c r="AL161" i="3"/>
  <c r="AB161" i="3"/>
  <c r="X161" i="3"/>
  <c r="S161" i="3"/>
  <c r="N161" i="3"/>
  <c r="J161" i="3"/>
  <c r="AE158" i="3"/>
  <c r="Y158" i="3"/>
  <c r="S158" i="3"/>
  <c r="L158" i="3"/>
  <c r="AE157" i="3"/>
  <c r="Y157" i="3"/>
  <c r="R157" i="3"/>
  <c r="L157" i="3"/>
  <c r="C165" i="4"/>
  <c r="H165" i="4"/>
  <c r="M165" i="4"/>
  <c r="Q165" i="4"/>
  <c r="V165" i="4"/>
  <c r="AA165" i="4"/>
  <c r="AE166" i="3"/>
  <c r="Z166" i="3"/>
  <c r="U166" i="3"/>
  <c r="Q166" i="3"/>
  <c r="L166" i="3"/>
  <c r="AF165" i="3"/>
  <c r="AA165" i="3"/>
  <c r="W165" i="3"/>
  <c r="R165" i="3"/>
  <c r="M165" i="3"/>
  <c r="AL164" i="3"/>
  <c r="AB164" i="3"/>
  <c r="X164" i="3"/>
  <c r="S164" i="3"/>
  <c r="N164" i="3"/>
  <c r="J164" i="3"/>
  <c r="Z150" i="3"/>
  <c r="N150" i="3"/>
  <c r="Z149" i="3"/>
  <c r="M149" i="3"/>
  <c r="Q170" i="4"/>
  <c r="X169" i="4"/>
  <c r="R169" i="4"/>
  <c r="K169" i="4"/>
  <c r="O168" i="4"/>
  <c r="W167" i="4"/>
  <c r="O167" i="4"/>
  <c r="AL165" i="4"/>
  <c r="C163" i="4"/>
  <c r="D163" i="4"/>
  <c r="J163" i="4"/>
  <c r="P163" i="4"/>
  <c r="W163" i="4"/>
  <c r="AC163" i="4"/>
  <c r="X162" i="4"/>
  <c r="J162" i="4"/>
  <c r="AL160" i="4"/>
  <c r="T160" i="4"/>
  <c r="F160" i="4"/>
  <c r="AC159" i="4"/>
  <c r="U159" i="4"/>
  <c r="N159" i="4"/>
  <c r="D159" i="4"/>
  <c r="AL158" i="4"/>
  <c r="X158" i="4"/>
  <c r="R158" i="4"/>
  <c r="K158" i="4"/>
  <c r="F158" i="4"/>
  <c r="R157" i="4"/>
  <c r="H157" i="4"/>
  <c r="Y156" i="4"/>
  <c r="C154" i="4"/>
  <c r="H154" i="4"/>
  <c r="M154" i="4"/>
  <c r="Q154" i="4"/>
  <c r="V154" i="4"/>
  <c r="AA154" i="4"/>
  <c r="AB152" i="4"/>
  <c r="R152" i="4"/>
  <c r="F152" i="4"/>
  <c r="AL151" i="4"/>
  <c r="T151" i="4"/>
  <c r="H151" i="4"/>
  <c r="L159" i="3"/>
  <c r="Q159" i="3"/>
  <c r="U159" i="3"/>
  <c r="Z159" i="3"/>
  <c r="L155" i="3"/>
  <c r="Q155" i="3"/>
  <c r="U155" i="3"/>
  <c r="Z155" i="3"/>
  <c r="AE155" i="3"/>
  <c r="L151" i="3"/>
  <c r="Q151" i="3"/>
  <c r="U151" i="3"/>
  <c r="Z151" i="3"/>
  <c r="AE151" i="3"/>
  <c r="L147" i="3"/>
  <c r="Q147" i="3"/>
  <c r="U147" i="3"/>
  <c r="Z147" i="3"/>
  <c r="AE147" i="3"/>
  <c r="AE169" i="3"/>
  <c r="Z169" i="3"/>
  <c r="U169" i="3"/>
  <c r="Q169" i="3"/>
  <c r="L169" i="3"/>
  <c r="AF168" i="3"/>
  <c r="AA168" i="3"/>
  <c r="W168" i="3"/>
  <c r="R168" i="3"/>
  <c r="AL167" i="3"/>
  <c r="AB167" i="3"/>
  <c r="X167" i="3"/>
  <c r="S167" i="3"/>
  <c r="N167" i="3"/>
  <c r="AD166" i="3"/>
  <c r="Y166" i="3"/>
  <c r="T166" i="3"/>
  <c r="P166" i="3"/>
  <c r="AE165" i="3"/>
  <c r="Z165" i="3"/>
  <c r="U165" i="3"/>
  <c r="Q165" i="3"/>
  <c r="AF164" i="3"/>
  <c r="AA164" i="3"/>
  <c r="W164" i="3"/>
  <c r="R164" i="3"/>
  <c r="AL163" i="3"/>
  <c r="AB163" i="3"/>
  <c r="X163" i="3"/>
  <c r="S163" i="3"/>
  <c r="N163" i="3"/>
  <c r="AD162" i="3"/>
  <c r="Y162" i="3"/>
  <c r="T162" i="3"/>
  <c r="P162" i="3"/>
  <c r="AE161" i="3"/>
  <c r="Z161" i="3"/>
  <c r="U161" i="3"/>
  <c r="Q161" i="3"/>
  <c r="AF160" i="3"/>
  <c r="AA160" i="3"/>
  <c r="W160" i="3"/>
  <c r="R160" i="3"/>
  <c r="AL159" i="3"/>
  <c r="AB159" i="3"/>
  <c r="W159" i="3"/>
  <c r="P159" i="3"/>
  <c r="J159" i="3"/>
  <c r="AB158" i="3"/>
  <c r="U158" i="3"/>
  <c r="P158" i="3"/>
  <c r="J158" i="3"/>
  <c r="AA157" i="3"/>
  <c r="U157" i="3"/>
  <c r="P157" i="3"/>
  <c r="AL156" i="3"/>
  <c r="AA156" i="3"/>
  <c r="U156" i="3"/>
  <c r="N156" i="3"/>
  <c r="AL155" i="3"/>
  <c r="AA155" i="3"/>
  <c r="T155" i="3"/>
  <c r="N155" i="3"/>
  <c r="AL154" i="3"/>
  <c r="Z154" i="3"/>
  <c r="T154" i="3"/>
  <c r="N154" i="3"/>
  <c r="AF153" i="3"/>
  <c r="Z153" i="3"/>
  <c r="T153" i="3"/>
  <c r="M153" i="3"/>
  <c r="AF152" i="3"/>
  <c r="Z152" i="3"/>
  <c r="S152" i="3"/>
  <c r="M152" i="3"/>
  <c r="AF151" i="3"/>
  <c r="Y151" i="3"/>
  <c r="S151" i="3"/>
  <c r="M151" i="3"/>
  <c r="AE150" i="3"/>
  <c r="Y150" i="3"/>
  <c r="S150" i="3"/>
  <c r="L150" i="3"/>
  <c r="AE149" i="3"/>
  <c r="Y149" i="3"/>
  <c r="R149" i="3"/>
  <c r="L149" i="3"/>
  <c r="AE148" i="3"/>
  <c r="X148" i="3"/>
  <c r="R148" i="3"/>
  <c r="L148" i="3"/>
  <c r="AD147" i="3"/>
  <c r="X147" i="3"/>
  <c r="R147" i="3"/>
  <c r="K147" i="3"/>
  <c r="AC169" i="4"/>
  <c r="W169" i="4"/>
  <c r="P169" i="4"/>
  <c r="J169" i="4"/>
  <c r="D169" i="4"/>
  <c r="AC168" i="4"/>
  <c r="V168" i="4"/>
  <c r="N168" i="4"/>
  <c r="D168" i="4"/>
  <c r="AC167" i="4"/>
  <c r="U167" i="4"/>
  <c r="N167" i="4"/>
  <c r="D167" i="4"/>
  <c r="AC166" i="4"/>
  <c r="AC165" i="4"/>
  <c r="W165" i="4"/>
  <c r="P165" i="4"/>
  <c r="J165" i="4"/>
  <c r="D165" i="4"/>
  <c r="C164" i="4"/>
  <c r="J164" i="4"/>
  <c r="AC164" i="4"/>
  <c r="X163" i="4"/>
  <c r="O163" i="4"/>
  <c r="G163" i="4"/>
  <c r="T162" i="4"/>
  <c r="H162" i="4"/>
  <c r="AC160" i="4"/>
  <c r="O160" i="4"/>
  <c r="AB159" i="4"/>
  <c r="T159" i="4"/>
  <c r="J159" i="4"/>
  <c r="AC158" i="4"/>
  <c r="W158" i="4"/>
  <c r="P158" i="4"/>
  <c r="J158" i="4"/>
  <c r="D158" i="4"/>
  <c r="AA157" i="4"/>
  <c r="O157" i="4"/>
  <c r="N156" i="4"/>
  <c r="Y155" i="4"/>
  <c r="AL154" i="4"/>
  <c r="X154" i="4"/>
  <c r="R154" i="4"/>
  <c r="K154" i="4"/>
  <c r="F154" i="4"/>
  <c r="Y152" i="4"/>
  <c r="N152" i="4"/>
  <c r="AA151" i="4"/>
  <c r="Q151" i="4"/>
  <c r="F151" i="4"/>
  <c r="AL150" i="4"/>
  <c r="X150" i="4"/>
  <c r="R150" i="4"/>
  <c r="K150" i="4"/>
  <c r="F150" i="4"/>
  <c r="F149" i="4"/>
  <c r="H149" i="4"/>
  <c r="T149" i="4"/>
  <c r="AL149" i="4"/>
  <c r="X148" i="4"/>
  <c r="O148" i="4"/>
  <c r="G148" i="4"/>
  <c r="AF160" i="5"/>
  <c r="AL158" i="3"/>
  <c r="Z158" i="3"/>
  <c r="T158" i="3"/>
  <c r="N158" i="3"/>
  <c r="AF157" i="3"/>
  <c r="Z157" i="3"/>
  <c r="T157" i="3"/>
  <c r="AE154" i="3"/>
  <c r="Y154" i="3"/>
  <c r="S154" i="3"/>
  <c r="L154" i="3"/>
  <c r="AE153" i="3"/>
  <c r="Y153" i="3"/>
  <c r="R153" i="3"/>
  <c r="AD150" i="3"/>
  <c r="X150" i="3"/>
  <c r="Q150" i="3"/>
  <c r="K150" i="3"/>
  <c r="AD149" i="3"/>
  <c r="W149" i="3"/>
  <c r="Q149" i="3"/>
  <c r="B170" i="4"/>
  <c r="Y170" i="4"/>
  <c r="AB169" i="4"/>
  <c r="U169" i="4"/>
  <c r="O169" i="4"/>
  <c r="I169" i="4"/>
  <c r="AB168" i="4"/>
  <c r="T168" i="4"/>
  <c r="J168" i="4"/>
  <c r="AB167" i="4"/>
  <c r="T167" i="4"/>
  <c r="J167" i="4"/>
  <c r="C166" i="4"/>
  <c r="O166" i="4"/>
  <c r="AB165" i="4"/>
  <c r="U165" i="4"/>
  <c r="O165" i="4"/>
  <c r="I165" i="4"/>
  <c r="B165" i="4"/>
  <c r="AC162" i="4"/>
  <c r="Q162" i="4"/>
  <c r="H160" i="4"/>
  <c r="Q160" i="4"/>
  <c r="AA160" i="4"/>
  <c r="C159" i="4"/>
  <c r="F159" i="4"/>
  <c r="K159" i="4"/>
  <c r="R159" i="4"/>
  <c r="X159" i="4"/>
  <c r="AB158" i="4"/>
  <c r="U158" i="4"/>
  <c r="O158" i="4"/>
  <c r="I158" i="4"/>
  <c r="D157" i="4"/>
  <c r="C157" i="4"/>
  <c r="M157" i="4"/>
  <c r="T157" i="4"/>
  <c r="AB157" i="4"/>
  <c r="M155" i="4"/>
  <c r="D152" i="4"/>
  <c r="G152" i="4"/>
  <c r="O152" i="4"/>
  <c r="X152" i="4"/>
  <c r="Y151" i="4"/>
  <c r="M151" i="4"/>
  <c r="F147" i="4"/>
  <c r="T147" i="4"/>
  <c r="D170" i="5"/>
  <c r="J170" i="5"/>
  <c r="AD167" i="5"/>
  <c r="AB163" i="5"/>
  <c r="K163" i="5"/>
  <c r="R160" i="5"/>
  <c r="J157" i="3"/>
  <c r="N157" i="3"/>
  <c r="S157" i="3"/>
  <c r="X157" i="3"/>
  <c r="AB157" i="3"/>
  <c r="AL157" i="3"/>
  <c r="J153" i="3"/>
  <c r="N153" i="3"/>
  <c r="S153" i="3"/>
  <c r="X153" i="3"/>
  <c r="AB153" i="3"/>
  <c r="AL153" i="3"/>
  <c r="J149" i="3"/>
  <c r="N149" i="3"/>
  <c r="S149" i="3"/>
  <c r="X149" i="3"/>
  <c r="AB149" i="3"/>
  <c r="AL149" i="3"/>
  <c r="AL169" i="3"/>
  <c r="AB169" i="3"/>
  <c r="X169" i="3"/>
  <c r="S169" i="3"/>
  <c r="N169" i="3"/>
  <c r="AD154" i="3"/>
  <c r="X154" i="3"/>
  <c r="Q154" i="3"/>
  <c r="K154" i="3"/>
  <c r="AD153" i="3"/>
  <c r="W153" i="3"/>
  <c r="Q153" i="3"/>
  <c r="K153" i="3"/>
  <c r="C169" i="4"/>
  <c r="H169" i="4"/>
  <c r="M169" i="4"/>
  <c r="Q169" i="4"/>
  <c r="V169" i="4"/>
  <c r="AA169" i="4"/>
  <c r="F168" i="4"/>
  <c r="M168" i="4"/>
  <c r="R168" i="4"/>
  <c r="X168" i="4"/>
  <c r="AL168" i="4"/>
  <c r="C167" i="4"/>
  <c r="F167" i="4"/>
  <c r="K167" i="4"/>
  <c r="R167" i="4"/>
  <c r="X167" i="4"/>
  <c r="C162" i="4"/>
  <c r="M162" i="4"/>
  <c r="V162" i="4"/>
  <c r="AL162" i="4"/>
  <c r="C158" i="4"/>
  <c r="H158" i="4"/>
  <c r="M158" i="4"/>
  <c r="Q158" i="4"/>
  <c r="V158" i="4"/>
  <c r="AA158" i="4"/>
  <c r="D156" i="4"/>
  <c r="T156" i="4"/>
  <c r="C151" i="4"/>
  <c r="G151" i="4"/>
  <c r="O151" i="4"/>
  <c r="X151" i="4"/>
  <c r="K167" i="5"/>
  <c r="H160" i="5"/>
  <c r="H158" i="5"/>
  <c r="AB158" i="5"/>
  <c r="G156" i="5"/>
  <c r="P156" i="5"/>
  <c r="AF156" i="5"/>
  <c r="D154" i="5"/>
  <c r="O154" i="5"/>
  <c r="Z165" i="6"/>
  <c r="J165" i="6"/>
  <c r="D163" i="6"/>
  <c r="C163" i="6"/>
  <c r="J163" i="6"/>
  <c r="O163" i="6"/>
  <c r="U163" i="6"/>
  <c r="AB163" i="6"/>
  <c r="E163" i="6"/>
  <c r="L163" i="6"/>
  <c r="T163" i="6"/>
  <c r="AC163" i="6"/>
  <c r="F163" i="6"/>
  <c r="N163" i="6"/>
  <c r="X163" i="6"/>
  <c r="AE163" i="6"/>
  <c r="C168" i="5"/>
  <c r="H168" i="5"/>
  <c r="N168" i="5"/>
  <c r="K165" i="5"/>
  <c r="C164" i="5"/>
  <c r="H164" i="5"/>
  <c r="N164" i="5"/>
  <c r="R164" i="5"/>
  <c r="AD164" i="5"/>
  <c r="C162" i="5"/>
  <c r="F162" i="5"/>
  <c r="M162" i="5"/>
  <c r="AA162" i="5"/>
  <c r="AF162" i="5"/>
  <c r="B159" i="5"/>
  <c r="G159" i="5"/>
  <c r="M159" i="5"/>
  <c r="Q159" i="5"/>
  <c r="AC159" i="5"/>
  <c r="AL159" i="5"/>
  <c r="O158" i="5"/>
  <c r="D157" i="5"/>
  <c r="AE157" i="5"/>
  <c r="AB156" i="5"/>
  <c r="H156" i="5"/>
  <c r="AC155" i="5"/>
  <c r="P155" i="5"/>
  <c r="J155" i="5"/>
  <c r="AF151" i="5"/>
  <c r="P151" i="5"/>
  <c r="K149" i="5"/>
  <c r="AE149" i="5"/>
  <c r="G149" i="5"/>
  <c r="O149" i="5"/>
  <c r="C166" i="6"/>
  <c r="G166" i="6"/>
  <c r="L166" i="6"/>
  <c r="Q166" i="6"/>
  <c r="U166" i="6"/>
  <c r="Z166" i="6"/>
  <c r="AE166" i="6"/>
  <c r="D166" i="6"/>
  <c r="J166" i="6"/>
  <c r="O166" i="6"/>
  <c r="V166" i="6"/>
  <c r="AB166" i="6"/>
  <c r="E166" i="6"/>
  <c r="K166" i="6"/>
  <c r="R166" i="6"/>
  <c r="X166" i="6"/>
  <c r="AC166" i="6"/>
  <c r="T165" i="6"/>
  <c r="AL163" i="6"/>
  <c r="Q163" i="6"/>
  <c r="K158" i="5"/>
  <c r="R156" i="5"/>
  <c r="F156" i="5"/>
  <c r="C155" i="5"/>
  <c r="H155" i="5"/>
  <c r="N155" i="5"/>
  <c r="R155" i="5"/>
  <c r="AD155" i="5"/>
  <c r="AB153" i="5"/>
  <c r="D151" i="5"/>
  <c r="B151" i="5"/>
  <c r="H151" i="5"/>
  <c r="N151" i="5"/>
  <c r="R151" i="5"/>
  <c r="AD151" i="5"/>
  <c r="C151" i="5"/>
  <c r="J151" i="5"/>
  <c r="O151" i="5"/>
  <c r="AA151" i="5"/>
  <c r="AE151" i="5"/>
  <c r="D165" i="6"/>
  <c r="F165" i="6"/>
  <c r="L165" i="6"/>
  <c r="S165" i="6"/>
  <c r="Y165" i="6"/>
  <c r="AE165" i="6"/>
  <c r="E165" i="6"/>
  <c r="N165" i="6"/>
  <c r="U165" i="6"/>
  <c r="AC165" i="6"/>
  <c r="G165" i="6"/>
  <c r="O165" i="6"/>
  <c r="X165" i="6"/>
  <c r="AL165" i="6"/>
  <c r="AE158" i="5"/>
  <c r="D158" i="5"/>
  <c r="AL156" i="5"/>
  <c r="N156" i="5"/>
  <c r="B156" i="5"/>
  <c r="AF155" i="5"/>
  <c r="AA155" i="5"/>
  <c r="M155" i="5"/>
  <c r="F155" i="5"/>
  <c r="G153" i="5"/>
  <c r="AB151" i="5"/>
  <c r="K151" i="5"/>
  <c r="B148" i="5"/>
  <c r="M148" i="5"/>
  <c r="AB148" i="5"/>
  <c r="F148" i="5"/>
  <c r="P148" i="5"/>
  <c r="AL148" i="5"/>
  <c r="G148" i="5"/>
  <c r="R148" i="5"/>
  <c r="K169" i="6"/>
  <c r="X169" i="6"/>
  <c r="E169" i="6"/>
  <c r="T169" i="6"/>
  <c r="G169" i="6"/>
  <c r="Z169" i="6"/>
  <c r="T166" i="6"/>
  <c r="H166" i="6"/>
  <c r="AB165" i="6"/>
  <c r="K165" i="6"/>
  <c r="Y163" i="6"/>
  <c r="G163" i="6"/>
  <c r="E168" i="6"/>
  <c r="J168" i="6"/>
  <c r="N168" i="6"/>
  <c r="S168" i="6"/>
  <c r="X168" i="6"/>
  <c r="AB168" i="6"/>
  <c r="AC167" i="6"/>
  <c r="T167" i="6"/>
  <c r="L167" i="6"/>
  <c r="AA164" i="6"/>
  <c r="U164" i="6"/>
  <c r="O164" i="6"/>
  <c r="H164" i="6"/>
  <c r="AL162" i="6"/>
  <c r="Y162" i="6"/>
  <c r="S162" i="6"/>
  <c r="M162" i="6"/>
  <c r="F162" i="6"/>
  <c r="G161" i="6"/>
  <c r="E161" i="6"/>
  <c r="S161" i="6"/>
  <c r="AE161" i="6"/>
  <c r="AB160" i="6"/>
  <c r="V160" i="6"/>
  <c r="O160" i="6"/>
  <c r="J160" i="6"/>
  <c r="T156" i="6"/>
  <c r="H156" i="6"/>
  <c r="D167" i="6"/>
  <c r="C167" i="6"/>
  <c r="J167" i="6"/>
  <c r="O167" i="6"/>
  <c r="U167" i="6"/>
  <c r="AB167" i="6"/>
  <c r="E164" i="6"/>
  <c r="J164" i="6"/>
  <c r="N164" i="6"/>
  <c r="S164" i="6"/>
  <c r="X164" i="6"/>
  <c r="AB164" i="6"/>
  <c r="AC162" i="6"/>
  <c r="X162" i="6"/>
  <c r="R162" i="6"/>
  <c r="K162" i="6"/>
  <c r="C160" i="6"/>
  <c r="G160" i="6"/>
  <c r="L160" i="6"/>
  <c r="Q160" i="6"/>
  <c r="U160" i="6"/>
  <c r="Z160" i="6"/>
  <c r="AE160" i="6"/>
  <c r="AL156" i="6"/>
  <c r="S156" i="6"/>
  <c r="C156" i="6"/>
  <c r="G156" i="6"/>
  <c r="L156" i="6"/>
  <c r="Q156" i="6"/>
  <c r="U156" i="6"/>
  <c r="Z156" i="6"/>
  <c r="AE156" i="6"/>
  <c r="E156" i="6"/>
  <c r="K156" i="6"/>
  <c r="R156" i="6"/>
  <c r="X156" i="6"/>
  <c r="AC156" i="6"/>
  <c r="D156" i="6"/>
  <c r="J156" i="6"/>
  <c r="O156" i="6"/>
  <c r="V156" i="6"/>
  <c r="AB156" i="6"/>
  <c r="C162" i="6"/>
  <c r="G162" i="6"/>
  <c r="L162" i="6"/>
  <c r="Q162" i="6"/>
  <c r="U162" i="6"/>
  <c r="Z162" i="6"/>
  <c r="AE162" i="6"/>
  <c r="Y156" i="6"/>
  <c r="M156" i="6"/>
  <c r="C152" i="6"/>
  <c r="G152" i="6"/>
  <c r="L152" i="6"/>
  <c r="Q152" i="6"/>
  <c r="U152" i="6"/>
  <c r="Z152" i="6"/>
  <c r="AE152" i="6"/>
  <c r="N149" i="6"/>
  <c r="D147" i="6"/>
  <c r="F147" i="6"/>
  <c r="L147" i="6"/>
  <c r="S147" i="6"/>
  <c r="Y147" i="6"/>
  <c r="AE147" i="6"/>
  <c r="Z169" i="7"/>
  <c r="S169" i="7"/>
  <c r="M169" i="7"/>
  <c r="W166" i="7"/>
  <c r="I166" i="7"/>
  <c r="AC149" i="6"/>
  <c r="S166" i="7"/>
  <c r="G149" i="6"/>
  <c r="E149" i="6"/>
  <c r="X149" i="6"/>
  <c r="D169" i="7"/>
  <c r="K169" i="7"/>
  <c r="P169" i="7"/>
  <c r="T169" i="7"/>
  <c r="Y169" i="7"/>
  <c r="C166" i="7"/>
  <c r="L166" i="7"/>
  <c r="R166" i="7"/>
  <c r="X166" i="7"/>
  <c r="F166" i="7"/>
  <c r="O166" i="7"/>
  <c r="V166" i="7"/>
  <c r="AL166" i="7"/>
  <c r="C162" i="7"/>
  <c r="L162" i="7"/>
  <c r="R162" i="7"/>
  <c r="X162" i="7"/>
  <c r="E162" i="7"/>
  <c r="M162" i="7"/>
  <c r="S162" i="7"/>
  <c r="Z162" i="7"/>
  <c r="F162" i="7"/>
  <c r="O162" i="7"/>
  <c r="V162" i="7"/>
  <c r="AL162" i="7"/>
  <c r="X157" i="6"/>
  <c r="E157" i="6"/>
  <c r="G153" i="6"/>
  <c r="E153" i="6"/>
  <c r="X153" i="6"/>
  <c r="AB152" i="6"/>
  <c r="V152" i="6"/>
  <c r="O152" i="6"/>
  <c r="J152" i="6"/>
  <c r="D152" i="6"/>
  <c r="Q149" i="6"/>
  <c r="C148" i="6"/>
  <c r="G148" i="6"/>
  <c r="L148" i="6"/>
  <c r="Q148" i="6"/>
  <c r="U148" i="6"/>
  <c r="Z148" i="6"/>
  <c r="AE148" i="6"/>
  <c r="AB147" i="6"/>
  <c r="T147" i="6"/>
  <c r="K147" i="6"/>
  <c r="C147" i="6"/>
  <c r="AL169" i="7"/>
  <c r="V169" i="7"/>
  <c r="O169" i="7"/>
  <c r="F169" i="7"/>
  <c r="Z166" i="7"/>
  <c r="M166" i="7"/>
  <c r="W162" i="7"/>
  <c r="S147" i="7"/>
  <c r="I147" i="7"/>
  <c r="Y167" i="7"/>
  <c r="T167" i="7"/>
  <c r="P167" i="7"/>
  <c r="K167" i="7"/>
  <c r="X164" i="7"/>
  <c r="R164" i="7"/>
  <c r="L164" i="7"/>
  <c r="C164" i="7"/>
  <c r="Z163" i="7"/>
  <c r="S163" i="7"/>
  <c r="M163" i="7"/>
  <c r="X159" i="7"/>
  <c r="R159" i="7"/>
  <c r="L159" i="7"/>
  <c r="C159" i="7"/>
  <c r="Z158" i="7"/>
  <c r="S158" i="7"/>
  <c r="M158" i="7"/>
  <c r="AL157" i="7"/>
  <c r="S157" i="7"/>
  <c r="I157" i="7"/>
  <c r="AL155" i="7"/>
  <c r="S155" i="7"/>
  <c r="I155" i="7"/>
  <c r="AL153" i="7"/>
  <c r="S153" i="7"/>
  <c r="I153" i="7"/>
  <c r="W151" i="7"/>
  <c r="O151" i="7"/>
  <c r="D151" i="7"/>
  <c r="T150" i="7"/>
  <c r="AL149" i="7"/>
  <c r="S149" i="7"/>
  <c r="I149" i="7"/>
  <c r="Y147" i="7"/>
  <c r="P147" i="7"/>
  <c r="Y157" i="7"/>
  <c r="P157" i="7"/>
  <c r="F157" i="7"/>
  <c r="Y155" i="7"/>
  <c r="P155" i="7"/>
  <c r="F155" i="7"/>
  <c r="Y153" i="7"/>
  <c r="P153" i="7"/>
  <c r="F153" i="7"/>
  <c r="Y149" i="7"/>
  <c r="P149" i="7"/>
  <c r="F149" i="7"/>
  <c r="AL164" i="7"/>
  <c r="V164" i="7"/>
  <c r="O164" i="7"/>
  <c r="AL159" i="7"/>
  <c r="V159" i="7"/>
  <c r="O159" i="7"/>
  <c r="W157" i="7"/>
  <c r="O157" i="7"/>
  <c r="W155" i="7"/>
  <c r="O155" i="7"/>
  <c r="W153" i="7"/>
  <c r="O153" i="7"/>
  <c r="AL151" i="7"/>
  <c r="S151" i="7"/>
  <c r="W149" i="7"/>
  <c r="O149" i="7"/>
  <c r="X170" i="4"/>
  <c r="O170" i="4"/>
  <c r="G170" i="4"/>
  <c r="AB170" i="6"/>
  <c r="X170" i="6"/>
  <c r="S170" i="6"/>
  <c r="N170" i="6"/>
  <c r="J170" i="6"/>
  <c r="E170" i="6"/>
  <c r="AL170" i="3"/>
  <c r="AB170" i="3"/>
  <c r="X170" i="3"/>
  <c r="S170" i="3"/>
  <c r="N170" i="3"/>
  <c r="J170" i="3"/>
  <c r="AF170" i="3"/>
  <c r="AA170" i="3"/>
  <c r="W170" i="3"/>
  <c r="R170" i="3"/>
  <c r="M170" i="3"/>
  <c r="AL170" i="4"/>
  <c r="U170" i="4"/>
  <c r="M170" i="4"/>
  <c r="F170" i="4"/>
  <c r="AF170" i="5"/>
  <c r="P170" i="5"/>
  <c r="G170" i="5"/>
  <c r="AL170" i="6"/>
  <c r="AA170" i="6"/>
  <c r="V170" i="6"/>
  <c r="R170" i="6"/>
  <c r="M170" i="6"/>
  <c r="H170" i="6"/>
  <c r="D170" i="6"/>
  <c r="Z170" i="7"/>
  <c r="V170" i="7"/>
  <c r="Q170" i="7"/>
  <c r="L170" i="7"/>
  <c r="AD170" i="3"/>
  <c r="Y170" i="3"/>
  <c r="T170" i="3"/>
  <c r="P170" i="3"/>
  <c r="K170" i="3"/>
  <c r="AE170" i="3"/>
  <c r="Z170" i="3"/>
  <c r="U170" i="3"/>
  <c r="Q170" i="3"/>
  <c r="AA170" i="4"/>
  <c r="T170" i="4"/>
  <c r="K170" i="4"/>
  <c r="AC170" i="5"/>
  <c r="O170" i="5"/>
  <c r="F170" i="5"/>
  <c r="AE170" i="6"/>
  <c r="Z170" i="6"/>
  <c r="U170" i="6"/>
  <c r="Q170" i="6"/>
  <c r="L170" i="6"/>
  <c r="G170" i="6"/>
  <c r="AG168" i="7"/>
  <c r="AH168" i="7" s="1"/>
  <c r="E156" i="7"/>
  <c r="L156" i="7"/>
  <c r="Q156" i="7"/>
  <c r="V156" i="7"/>
  <c r="Z156" i="7"/>
  <c r="C156" i="7"/>
  <c r="K156" i="7"/>
  <c r="R156" i="7"/>
  <c r="X156" i="7"/>
  <c r="F156" i="7"/>
  <c r="P156" i="7"/>
  <c r="Y156" i="7"/>
  <c r="AL156" i="7"/>
  <c r="M156" i="7"/>
  <c r="W156" i="7"/>
  <c r="D156" i="7"/>
  <c r="S156" i="7"/>
  <c r="I156" i="7"/>
  <c r="T156" i="7"/>
  <c r="E148" i="7"/>
  <c r="L148" i="7"/>
  <c r="Q148" i="7"/>
  <c r="V148" i="7"/>
  <c r="Z148" i="7"/>
  <c r="C148" i="7"/>
  <c r="K148" i="7"/>
  <c r="R148" i="7"/>
  <c r="X148" i="7"/>
  <c r="F148" i="7"/>
  <c r="P148" i="7"/>
  <c r="Y148" i="7"/>
  <c r="AL148" i="7"/>
  <c r="M148" i="7"/>
  <c r="W148" i="7"/>
  <c r="D148" i="7"/>
  <c r="S148" i="7"/>
  <c r="I148" i="7"/>
  <c r="T148" i="7"/>
  <c r="E152" i="7"/>
  <c r="L152" i="7"/>
  <c r="Q152" i="7"/>
  <c r="V152" i="7"/>
  <c r="Z152" i="7"/>
  <c r="C152" i="7"/>
  <c r="K152" i="7"/>
  <c r="R152" i="7"/>
  <c r="X152" i="7"/>
  <c r="F152" i="7"/>
  <c r="P152" i="7"/>
  <c r="Y152" i="7"/>
  <c r="AL152" i="7"/>
  <c r="E154" i="7"/>
  <c r="L154" i="7"/>
  <c r="Q154" i="7"/>
  <c r="V154" i="7"/>
  <c r="Z154" i="7"/>
  <c r="C154" i="7"/>
  <c r="K154" i="7"/>
  <c r="R154" i="7"/>
  <c r="X154" i="7"/>
  <c r="F154" i="7"/>
  <c r="P154" i="7"/>
  <c r="Y154" i="7"/>
  <c r="AL154" i="7"/>
  <c r="W152" i="7"/>
  <c r="M152" i="7"/>
  <c r="D166" i="7"/>
  <c r="K166" i="7"/>
  <c r="P166" i="7"/>
  <c r="T166" i="7"/>
  <c r="Y166" i="7"/>
  <c r="D165" i="7"/>
  <c r="K165" i="7"/>
  <c r="P165" i="7"/>
  <c r="T165" i="7"/>
  <c r="Y165" i="7"/>
  <c r="D164" i="7"/>
  <c r="K164" i="7"/>
  <c r="P164" i="7"/>
  <c r="T164" i="7"/>
  <c r="Y164" i="7"/>
  <c r="D163" i="7"/>
  <c r="K163" i="7"/>
  <c r="P163" i="7"/>
  <c r="T163" i="7"/>
  <c r="Y163" i="7"/>
  <c r="D162" i="7"/>
  <c r="K162" i="7"/>
  <c r="P162" i="7"/>
  <c r="T162" i="7"/>
  <c r="Y162" i="7"/>
  <c r="D161" i="7"/>
  <c r="K161" i="7"/>
  <c r="P161" i="7"/>
  <c r="T161" i="7"/>
  <c r="Y161" i="7"/>
  <c r="T154" i="7"/>
  <c r="I154" i="7"/>
  <c r="S152" i="7"/>
  <c r="D152" i="7"/>
  <c r="E150" i="7"/>
  <c r="L150" i="7"/>
  <c r="Q150" i="7"/>
  <c r="V150" i="7"/>
  <c r="Z150" i="7"/>
  <c r="C150" i="7"/>
  <c r="K150" i="7"/>
  <c r="R150" i="7"/>
  <c r="X150" i="7"/>
  <c r="F150" i="7"/>
  <c r="P150" i="7"/>
  <c r="Y150" i="7"/>
  <c r="AL150" i="7"/>
  <c r="D160" i="7"/>
  <c r="K160" i="7"/>
  <c r="D159" i="7"/>
  <c r="K159" i="7"/>
  <c r="P159" i="7"/>
  <c r="T159" i="7"/>
  <c r="Y159" i="7"/>
  <c r="D158" i="7"/>
  <c r="K158" i="7"/>
  <c r="P158" i="7"/>
  <c r="T158" i="7"/>
  <c r="Y158" i="7"/>
  <c r="E157" i="7"/>
  <c r="L157" i="7"/>
  <c r="Q157" i="7"/>
  <c r="V157" i="7"/>
  <c r="Z157" i="7"/>
  <c r="C157" i="7"/>
  <c r="K157" i="7"/>
  <c r="R157" i="7"/>
  <c r="X157" i="7"/>
  <c r="E155" i="7"/>
  <c r="L155" i="7"/>
  <c r="Q155" i="7"/>
  <c r="V155" i="7"/>
  <c r="Z155" i="7"/>
  <c r="C155" i="7"/>
  <c r="K155" i="7"/>
  <c r="R155" i="7"/>
  <c r="X155" i="7"/>
  <c r="E153" i="7"/>
  <c r="L153" i="7"/>
  <c r="Q153" i="7"/>
  <c r="V153" i="7"/>
  <c r="Z153" i="7"/>
  <c r="C153" i="7"/>
  <c r="K153" i="7"/>
  <c r="R153" i="7"/>
  <c r="X153" i="7"/>
  <c r="E151" i="7"/>
  <c r="L151" i="7"/>
  <c r="Q151" i="7"/>
  <c r="V151" i="7"/>
  <c r="Z151" i="7"/>
  <c r="C151" i="7"/>
  <c r="K151" i="7"/>
  <c r="R151" i="7"/>
  <c r="X151" i="7"/>
  <c r="E149" i="7"/>
  <c r="L149" i="7"/>
  <c r="Q149" i="7"/>
  <c r="V149" i="7"/>
  <c r="Z149" i="7"/>
  <c r="C149" i="7"/>
  <c r="K149" i="7"/>
  <c r="R149" i="7"/>
  <c r="X149" i="7"/>
  <c r="E147" i="7"/>
  <c r="L147" i="7"/>
  <c r="Q147" i="7"/>
  <c r="V147" i="7"/>
  <c r="Z147" i="7"/>
  <c r="C147" i="7"/>
  <c r="K147" i="7"/>
  <c r="R147" i="7"/>
  <c r="X147" i="7"/>
  <c r="AG147" i="5"/>
  <c r="D169" i="6"/>
  <c r="H169" i="6"/>
  <c r="M169" i="6"/>
  <c r="R169" i="6"/>
  <c r="V169" i="6"/>
  <c r="AA169" i="6"/>
  <c r="AL169" i="6"/>
  <c r="AE169" i="6"/>
  <c r="Y169" i="6"/>
  <c r="S169" i="6"/>
  <c r="L169" i="6"/>
  <c r="F169" i="6"/>
  <c r="Z161" i="6"/>
  <c r="Q161" i="6"/>
  <c r="D159" i="6"/>
  <c r="H159" i="6"/>
  <c r="M159" i="6"/>
  <c r="R159" i="6"/>
  <c r="V159" i="6"/>
  <c r="AA159" i="6"/>
  <c r="F159" i="6"/>
  <c r="L159" i="6"/>
  <c r="S159" i="6"/>
  <c r="Y159" i="6"/>
  <c r="AE159" i="6"/>
  <c r="AL159" i="6"/>
  <c r="C159" i="6"/>
  <c r="J159" i="6"/>
  <c r="O159" i="6"/>
  <c r="U159" i="6"/>
  <c r="AB159" i="6"/>
  <c r="T157" i="6"/>
  <c r="D155" i="6"/>
  <c r="H155" i="6"/>
  <c r="M155" i="6"/>
  <c r="R155" i="6"/>
  <c r="V155" i="6"/>
  <c r="AA155" i="6"/>
  <c r="F155" i="6"/>
  <c r="L155" i="6"/>
  <c r="S155" i="6"/>
  <c r="Y155" i="6"/>
  <c r="AE155" i="6"/>
  <c r="AL155" i="6"/>
  <c r="C155" i="6"/>
  <c r="J155" i="6"/>
  <c r="O155" i="6"/>
  <c r="U155" i="6"/>
  <c r="AB155" i="6"/>
  <c r="T153" i="6"/>
  <c r="D151" i="6"/>
  <c r="H151" i="6"/>
  <c r="M151" i="6"/>
  <c r="R151" i="6"/>
  <c r="V151" i="6"/>
  <c r="AA151" i="6"/>
  <c r="F151" i="6"/>
  <c r="L151" i="6"/>
  <c r="S151" i="6"/>
  <c r="Y151" i="6"/>
  <c r="AE151" i="6"/>
  <c r="AL151" i="6"/>
  <c r="C151" i="6"/>
  <c r="J151" i="6"/>
  <c r="O151" i="6"/>
  <c r="U151" i="6"/>
  <c r="AB151" i="6"/>
  <c r="T149" i="6"/>
  <c r="AB169" i="6"/>
  <c r="U169" i="6"/>
  <c r="O169" i="6"/>
  <c r="J169" i="6"/>
  <c r="C169" i="6"/>
  <c r="D161" i="6"/>
  <c r="F161" i="6"/>
  <c r="K161" i="6"/>
  <c r="O161" i="6"/>
  <c r="T161" i="6"/>
  <c r="Y161" i="6"/>
  <c r="AC161" i="6"/>
  <c r="C161" i="6"/>
  <c r="H161" i="6"/>
  <c r="M161" i="6"/>
  <c r="R161" i="6"/>
  <c r="V161" i="6"/>
  <c r="AA161" i="6"/>
  <c r="AG158" i="6"/>
  <c r="AH158" i="6" s="1"/>
  <c r="D157" i="6"/>
  <c r="H157" i="6"/>
  <c r="M157" i="6"/>
  <c r="R157" i="6"/>
  <c r="V157" i="6"/>
  <c r="AA157" i="6"/>
  <c r="F157" i="6"/>
  <c r="L157" i="6"/>
  <c r="S157" i="6"/>
  <c r="Y157" i="6"/>
  <c r="AE157" i="6"/>
  <c r="AL157" i="6"/>
  <c r="C157" i="6"/>
  <c r="J157" i="6"/>
  <c r="O157" i="6"/>
  <c r="U157" i="6"/>
  <c r="AB157" i="6"/>
  <c r="AG154" i="6"/>
  <c r="AH154" i="6" s="1"/>
  <c r="D153" i="6"/>
  <c r="H153" i="6"/>
  <c r="M153" i="6"/>
  <c r="R153" i="6"/>
  <c r="V153" i="6"/>
  <c r="AA153" i="6"/>
  <c r="F153" i="6"/>
  <c r="L153" i="6"/>
  <c r="S153" i="6"/>
  <c r="Y153" i="6"/>
  <c r="AE153" i="6"/>
  <c r="AL153" i="6"/>
  <c r="C153" i="6"/>
  <c r="J153" i="6"/>
  <c r="O153" i="6"/>
  <c r="U153" i="6"/>
  <c r="AB153" i="6"/>
  <c r="AG150" i="6"/>
  <c r="AH150" i="6" s="1"/>
  <c r="D149" i="6"/>
  <c r="H149" i="6"/>
  <c r="M149" i="6"/>
  <c r="R149" i="6"/>
  <c r="V149" i="6"/>
  <c r="AA149" i="6"/>
  <c r="F149" i="6"/>
  <c r="L149" i="6"/>
  <c r="S149" i="6"/>
  <c r="Y149" i="6"/>
  <c r="AE149" i="6"/>
  <c r="AL149" i="6"/>
  <c r="C149" i="6"/>
  <c r="J149" i="6"/>
  <c r="O149" i="6"/>
  <c r="U149" i="6"/>
  <c r="AB149" i="6"/>
  <c r="AA167" i="6"/>
  <c r="V167" i="6"/>
  <c r="R167" i="6"/>
  <c r="M167" i="6"/>
  <c r="H167" i="6"/>
  <c r="AA165" i="6"/>
  <c r="V165" i="6"/>
  <c r="R165" i="6"/>
  <c r="M165" i="6"/>
  <c r="H165" i="6"/>
  <c r="AA163" i="6"/>
  <c r="V163" i="6"/>
  <c r="R163" i="6"/>
  <c r="M163" i="6"/>
  <c r="H163" i="6"/>
  <c r="AA147" i="6"/>
  <c r="V147" i="6"/>
  <c r="R147" i="6"/>
  <c r="M147" i="6"/>
  <c r="H147" i="6"/>
  <c r="B163" i="5"/>
  <c r="G163" i="5"/>
  <c r="M163" i="5"/>
  <c r="Q163" i="5"/>
  <c r="AC163" i="5"/>
  <c r="D163" i="5"/>
  <c r="J163" i="5"/>
  <c r="O163" i="5"/>
  <c r="AA163" i="5"/>
  <c r="AE163" i="5"/>
  <c r="D169" i="5"/>
  <c r="J169" i="5"/>
  <c r="O169" i="5"/>
  <c r="AA169" i="5"/>
  <c r="AE169" i="5"/>
  <c r="B167" i="5"/>
  <c r="G167" i="5"/>
  <c r="M167" i="5"/>
  <c r="Q167" i="5"/>
  <c r="AC167" i="5"/>
  <c r="D167" i="5"/>
  <c r="J167" i="5"/>
  <c r="O167" i="5"/>
  <c r="D165" i="5"/>
  <c r="J165" i="5"/>
  <c r="O165" i="5"/>
  <c r="AA165" i="5"/>
  <c r="AE165" i="5"/>
  <c r="B165" i="5"/>
  <c r="G165" i="5"/>
  <c r="M165" i="5"/>
  <c r="Q165" i="5"/>
  <c r="AC165" i="5"/>
  <c r="AF163" i="5"/>
  <c r="P163" i="5"/>
  <c r="F163" i="5"/>
  <c r="AF161" i="5"/>
  <c r="P161" i="5"/>
  <c r="F161" i="5"/>
  <c r="AB154" i="5"/>
  <c r="H154" i="5"/>
  <c r="C153" i="5"/>
  <c r="H153" i="5"/>
  <c r="N153" i="5"/>
  <c r="R153" i="5"/>
  <c r="AD153" i="5"/>
  <c r="AL153" i="5"/>
  <c r="F153" i="5"/>
  <c r="M153" i="5"/>
  <c r="AA153" i="5"/>
  <c r="AF153" i="5"/>
  <c r="B153" i="5"/>
  <c r="J153" i="5"/>
  <c r="P153" i="5"/>
  <c r="AC153" i="5"/>
  <c r="B171" i="5"/>
  <c r="G171" i="5"/>
  <c r="M171" i="5"/>
  <c r="Q171" i="5"/>
  <c r="AC171" i="5"/>
  <c r="AE170" i="5"/>
  <c r="Q170" i="5"/>
  <c r="K170" i="5"/>
  <c r="AF169" i="5"/>
  <c r="R169" i="5"/>
  <c r="M169" i="5"/>
  <c r="F169" i="5"/>
  <c r="AE167" i="5"/>
  <c r="R167" i="5"/>
  <c r="H167" i="5"/>
  <c r="R165" i="5"/>
  <c r="H165" i="5"/>
  <c r="AL163" i="5"/>
  <c r="AD163" i="5"/>
  <c r="N163" i="5"/>
  <c r="C163" i="5"/>
  <c r="AL161" i="5"/>
  <c r="AD161" i="5"/>
  <c r="N161" i="5"/>
  <c r="C157" i="5"/>
  <c r="H157" i="5"/>
  <c r="N157" i="5"/>
  <c r="R157" i="5"/>
  <c r="AD157" i="5"/>
  <c r="AL157" i="5"/>
  <c r="B157" i="5"/>
  <c r="J157" i="5"/>
  <c r="P157" i="5"/>
  <c r="AC157" i="5"/>
  <c r="F157" i="5"/>
  <c r="M157" i="5"/>
  <c r="AA157" i="5"/>
  <c r="AF157" i="5"/>
  <c r="R154" i="5"/>
  <c r="AE153" i="5"/>
  <c r="K153" i="5"/>
  <c r="B150" i="5"/>
  <c r="G150" i="5"/>
  <c r="M150" i="5"/>
  <c r="Q150" i="5"/>
  <c r="AC150" i="5"/>
  <c r="F150" i="5"/>
  <c r="N150" i="5"/>
  <c r="AA150" i="5"/>
  <c r="AF150" i="5"/>
  <c r="AL150" i="5"/>
  <c r="C150" i="5"/>
  <c r="J150" i="5"/>
  <c r="P150" i="5"/>
  <c r="AD150" i="5"/>
  <c r="D161" i="5"/>
  <c r="J161" i="5"/>
  <c r="O161" i="5"/>
  <c r="AA161" i="5"/>
  <c r="AE161" i="5"/>
  <c r="B161" i="5"/>
  <c r="G161" i="5"/>
  <c r="M161" i="5"/>
  <c r="Q161" i="5"/>
  <c r="AC161" i="5"/>
  <c r="B154" i="5"/>
  <c r="G154" i="5"/>
  <c r="M154" i="5"/>
  <c r="Q154" i="5"/>
  <c r="AC154" i="5"/>
  <c r="C154" i="5"/>
  <c r="J154" i="5"/>
  <c r="P154" i="5"/>
  <c r="AD154" i="5"/>
  <c r="F154" i="5"/>
  <c r="N154" i="5"/>
  <c r="AA154" i="5"/>
  <c r="AF154" i="5"/>
  <c r="AL154" i="5"/>
  <c r="C170" i="5"/>
  <c r="H170" i="5"/>
  <c r="N170" i="5"/>
  <c r="R170" i="5"/>
  <c r="AD170" i="5"/>
  <c r="AL170" i="5"/>
  <c r="AC169" i="5"/>
  <c r="P169" i="5"/>
  <c r="H169" i="5"/>
  <c r="B169" i="5"/>
  <c r="AB167" i="5"/>
  <c r="N167" i="5"/>
  <c r="C167" i="5"/>
  <c r="AL165" i="5"/>
  <c r="AD165" i="5"/>
  <c r="N165" i="5"/>
  <c r="C165" i="5"/>
  <c r="R163" i="5"/>
  <c r="H163" i="5"/>
  <c r="R161" i="5"/>
  <c r="H161" i="5"/>
  <c r="B158" i="5"/>
  <c r="G158" i="5"/>
  <c r="M158" i="5"/>
  <c r="Q158" i="5"/>
  <c r="AC158" i="5"/>
  <c r="F158" i="5"/>
  <c r="N158" i="5"/>
  <c r="AA158" i="5"/>
  <c r="AF158" i="5"/>
  <c r="AL158" i="5"/>
  <c r="C158" i="5"/>
  <c r="J158" i="5"/>
  <c r="P158" i="5"/>
  <c r="AD158" i="5"/>
  <c r="AB157" i="5"/>
  <c r="G157" i="5"/>
  <c r="AE154" i="5"/>
  <c r="K154" i="5"/>
  <c r="Q153" i="5"/>
  <c r="D153" i="5"/>
  <c r="AB150" i="5"/>
  <c r="H150" i="5"/>
  <c r="C149" i="5"/>
  <c r="H149" i="5"/>
  <c r="N149" i="5"/>
  <c r="R149" i="5"/>
  <c r="AD149" i="5"/>
  <c r="AL149" i="5"/>
  <c r="B149" i="5"/>
  <c r="J149" i="5"/>
  <c r="P149" i="5"/>
  <c r="AC149" i="5"/>
  <c r="F149" i="5"/>
  <c r="M149" i="5"/>
  <c r="AA149" i="5"/>
  <c r="AF149" i="5"/>
  <c r="D156" i="5"/>
  <c r="J156" i="5"/>
  <c r="O156" i="5"/>
  <c r="AA156" i="5"/>
  <c r="AE156" i="5"/>
  <c r="D148" i="5"/>
  <c r="J148" i="5"/>
  <c r="O148" i="5"/>
  <c r="AA148" i="5"/>
  <c r="AE148" i="5"/>
  <c r="AL166" i="5"/>
  <c r="AD166" i="5"/>
  <c r="R166" i="5"/>
  <c r="N166" i="5"/>
  <c r="H166" i="5"/>
  <c r="AL162" i="5"/>
  <c r="AD162" i="5"/>
  <c r="R162" i="5"/>
  <c r="N162" i="5"/>
  <c r="H162" i="5"/>
  <c r="D160" i="5"/>
  <c r="J160" i="5"/>
  <c r="O160" i="5"/>
  <c r="AA160" i="5"/>
  <c r="AD156" i="5"/>
  <c r="Q156" i="5"/>
  <c r="K156" i="5"/>
  <c r="C156" i="5"/>
  <c r="D152" i="5"/>
  <c r="J152" i="5"/>
  <c r="O152" i="5"/>
  <c r="AA152" i="5"/>
  <c r="AE152" i="5"/>
  <c r="AD148" i="5"/>
  <c r="Q148" i="5"/>
  <c r="K148" i="5"/>
  <c r="C148" i="5"/>
  <c r="AG161" i="4"/>
  <c r="AH161" i="4" s="1"/>
  <c r="AI161" i="4" s="1"/>
  <c r="D170" i="4"/>
  <c r="I170" i="4"/>
  <c r="N170" i="4"/>
  <c r="R170" i="4"/>
  <c r="W170" i="4"/>
  <c r="AB170" i="4"/>
  <c r="V166" i="4"/>
  <c r="M166" i="4"/>
  <c r="V164" i="4"/>
  <c r="M164" i="4"/>
  <c r="AC156" i="4"/>
  <c r="P156" i="4"/>
  <c r="V155" i="4"/>
  <c r="J155" i="4"/>
  <c r="B153" i="4"/>
  <c r="G153" i="4"/>
  <c r="K153" i="4"/>
  <c r="P153" i="4"/>
  <c r="U153" i="4"/>
  <c r="Y153" i="4"/>
  <c r="F153" i="4"/>
  <c r="M153" i="4"/>
  <c r="R153" i="4"/>
  <c r="X153" i="4"/>
  <c r="C153" i="4"/>
  <c r="I153" i="4"/>
  <c r="O153" i="4"/>
  <c r="V153" i="4"/>
  <c r="AB153" i="4"/>
  <c r="O147" i="4"/>
  <c r="B166" i="4"/>
  <c r="G166" i="4"/>
  <c r="K166" i="4"/>
  <c r="P166" i="4"/>
  <c r="U166" i="4"/>
  <c r="Y166" i="4"/>
  <c r="D166" i="4"/>
  <c r="I166" i="4"/>
  <c r="N166" i="4"/>
  <c r="R166" i="4"/>
  <c r="W166" i="4"/>
  <c r="AB166" i="4"/>
  <c r="D164" i="4"/>
  <c r="I164" i="4"/>
  <c r="N164" i="4"/>
  <c r="R164" i="4"/>
  <c r="W164" i="4"/>
  <c r="AB164" i="4"/>
  <c r="B164" i="4"/>
  <c r="G164" i="4"/>
  <c r="K164" i="4"/>
  <c r="P164" i="4"/>
  <c r="U164" i="4"/>
  <c r="Y164" i="4"/>
  <c r="C156" i="4"/>
  <c r="H156" i="4"/>
  <c r="M156" i="4"/>
  <c r="Q156" i="4"/>
  <c r="V156" i="4"/>
  <c r="AA156" i="4"/>
  <c r="AL156" i="4"/>
  <c r="B156" i="4"/>
  <c r="I156" i="4"/>
  <c r="O156" i="4"/>
  <c r="U156" i="4"/>
  <c r="AB156" i="4"/>
  <c r="F156" i="4"/>
  <c r="K156" i="4"/>
  <c r="R156" i="4"/>
  <c r="X156" i="4"/>
  <c r="T155" i="4"/>
  <c r="G155" i="4"/>
  <c r="AC147" i="4"/>
  <c r="J147" i="4"/>
  <c r="AC170" i="4"/>
  <c r="V170" i="4"/>
  <c r="P170" i="4"/>
  <c r="J170" i="4"/>
  <c r="C170" i="4"/>
  <c r="B168" i="4"/>
  <c r="G168" i="4"/>
  <c r="K168" i="4"/>
  <c r="P168" i="4"/>
  <c r="U168" i="4"/>
  <c r="Y168" i="4"/>
  <c r="AL166" i="4"/>
  <c r="AA166" i="4"/>
  <c r="Q166" i="4"/>
  <c r="H166" i="4"/>
  <c r="AL164" i="4"/>
  <c r="AA164" i="4"/>
  <c r="Q164" i="4"/>
  <c r="H164" i="4"/>
  <c r="B162" i="4"/>
  <c r="G162" i="4"/>
  <c r="K162" i="4"/>
  <c r="P162" i="4"/>
  <c r="U162" i="4"/>
  <c r="Y162" i="4"/>
  <c r="D162" i="4"/>
  <c r="I162" i="4"/>
  <c r="N162" i="4"/>
  <c r="R162" i="4"/>
  <c r="W162" i="4"/>
  <c r="AB162" i="4"/>
  <c r="D160" i="4"/>
  <c r="I160" i="4"/>
  <c r="N160" i="4"/>
  <c r="R160" i="4"/>
  <c r="W160" i="4"/>
  <c r="AB160" i="4"/>
  <c r="B160" i="4"/>
  <c r="G160" i="4"/>
  <c r="K160" i="4"/>
  <c r="P160" i="4"/>
  <c r="U160" i="4"/>
  <c r="Y160" i="4"/>
  <c r="W156" i="4"/>
  <c r="J156" i="4"/>
  <c r="AC155" i="4"/>
  <c r="P155" i="4"/>
  <c r="T153" i="4"/>
  <c r="H153" i="4"/>
  <c r="X147" i="4"/>
  <c r="D155" i="4"/>
  <c r="I155" i="4"/>
  <c r="N155" i="4"/>
  <c r="R155" i="4"/>
  <c r="W155" i="4"/>
  <c r="AB155" i="4"/>
  <c r="B155" i="4"/>
  <c r="H155" i="4"/>
  <c r="O155" i="4"/>
  <c r="U155" i="4"/>
  <c r="AA155" i="4"/>
  <c r="F155" i="4"/>
  <c r="K155" i="4"/>
  <c r="Q155" i="4"/>
  <c r="X155" i="4"/>
  <c r="AL155" i="4"/>
  <c r="B147" i="4"/>
  <c r="G147" i="4"/>
  <c r="K147" i="4"/>
  <c r="P147" i="4"/>
  <c r="U147" i="4"/>
  <c r="Y147" i="4"/>
  <c r="D147" i="4"/>
  <c r="I147" i="4"/>
  <c r="N147" i="4"/>
  <c r="R147" i="4"/>
  <c r="W147" i="4"/>
  <c r="AB147" i="4"/>
  <c r="C147" i="4"/>
  <c r="M147" i="4"/>
  <c r="V147" i="4"/>
  <c r="H147" i="4"/>
  <c r="Q147" i="4"/>
  <c r="AA147" i="4"/>
  <c r="AL147" i="4"/>
  <c r="AL167" i="4"/>
  <c r="AA167" i="4"/>
  <c r="V167" i="4"/>
  <c r="Q167" i="4"/>
  <c r="M167" i="4"/>
  <c r="H167" i="4"/>
  <c r="AL163" i="4"/>
  <c r="AA163" i="4"/>
  <c r="V163" i="4"/>
  <c r="Q163" i="4"/>
  <c r="M163" i="4"/>
  <c r="H163" i="4"/>
  <c r="AL159" i="4"/>
  <c r="AA159" i="4"/>
  <c r="V159" i="4"/>
  <c r="Q159" i="4"/>
  <c r="M159" i="4"/>
  <c r="H159" i="4"/>
  <c r="AL157" i="4"/>
  <c r="AC157" i="4"/>
  <c r="W157" i="4"/>
  <c r="Q157" i="4"/>
  <c r="J157" i="4"/>
  <c r="AC152" i="4"/>
  <c r="W152" i="4"/>
  <c r="P152" i="4"/>
  <c r="J152" i="4"/>
  <c r="AC151" i="4"/>
  <c r="V151" i="4"/>
  <c r="P151" i="4"/>
  <c r="J151" i="4"/>
  <c r="X149" i="4"/>
  <c r="O149" i="4"/>
  <c r="B157" i="4"/>
  <c r="G157" i="4"/>
  <c r="K157" i="4"/>
  <c r="P157" i="4"/>
  <c r="U157" i="4"/>
  <c r="Y157" i="4"/>
  <c r="C152" i="4"/>
  <c r="H152" i="4"/>
  <c r="M152" i="4"/>
  <c r="Q152" i="4"/>
  <c r="V152" i="4"/>
  <c r="AA152" i="4"/>
  <c r="AL152" i="4"/>
  <c r="D151" i="4"/>
  <c r="I151" i="4"/>
  <c r="N151" i="4"/>
  <c r="R151" i="4"/>
  <c r="W151" i="4"/>
  <c r="AB151" i="4"/>
  <c r="D149" i="4"/>
  <c r="I149" i="4"/>
  <c r="N149" i="4"/>
  <c r="R149" i="4"/>
  <c r="W149" i="4"/>
  <c r="AB149" i="4"/>
  <c r="B149" i="4"/>
  <c r="G149" i="4"/>
  <c r="K149" i="4"/>
  <c r="P149" i="4"/>
  <c r="U149" i="4"/>
  <c r="Y149" i="4"/>
  <c r="AL148" i="4"/>
  <c r="AA148" i="4"/>
  <c r="V148" i="4"/>
  <c r="Q148" i="4"/>
  <c r="M148" i="4"/>
  <c r="H148" i="4"/>
  <c r="AG165" i="3" l="1"/>
  <c r="U165" i="1" s="1"/>
  <c r="V165" i="1" s="1"/>
  <c r="AG147" i="3"/>
  <c r="AH147" i="3" s="1"/>
  <c r="AI147" i="3" s="1"/>
  <c r="AG149" i="3"/>
  <c r="U149" i="1" s="1"/>
  <c r="V149" i="1" s="1"/>
  <c r="AG153" i="3"/>
  <c r="U153" i="1" s="1"/>
  <c r="V153" i="1" s="1"/>
  <c r="AG163" i="3"/>
  <c r="U163" i="1" s="1"/>
  <c r="V163" i="1" s="1"/>
  <c r="AG154" i="4"/>
  <c r="AH154" i="4" s="1"/>
  <c r="AI154" i="4" s="1"/>
  <c r="AG162" i="3"/>
  <c r="AH162" i="3" s="1"/>
  <c r="AI162" i="3" s="1"/>
  <c r="AJ162" i="3" s="1"/>
  <c r="AN162" i="3" s="1"/>
  <c r="AO162" i="3" s="1"/>
  <c r="AG155" i="5"/>
  <c r="AH155" i="5" s="1"/>
  <c r="AI155" i="5" s="1"/>
  <c r="AJ155" i="5" s="1"/>
  <c r="AN155" i="5" s="1"/>
  <c r="AO155" i="5" s="1"/>
  <c r="AQ155" i="5" s="1"/>
  <c r="AG159" i="5"/>
  <c r="AH159" i="5" s="1"/>
  <c r="AI159" i="5" s="1"/>
  <c r="AJ159" i="5" s="1"/>
  <c r="AG154" i="3"/>
  <c r="AH154" i="3" s="1"/>
  <c r="AI154" i="3" s="1"/>
  <c r="AJ154" i="3" s="1"/>
  <c r="AG169" i="3"/>
  <c r="U169" i="1" s="1"/>
  <c r="V169" i="1" s="1"/>
  <c r="AG158" i="4"/>
  <c r="AH158" i="4" s="1"/>
  <c r="AI158" i="4" s="1"/>
  <c r="AG165" i="4"/>
  <c r="AH165" i="4" s="1"/>
  <c r="AI165" i="4" s="1"/>
  <c r="AJ165" i="4" s="1"/>
  <c r="AN165" i="4" s="1"/>
  <c r="AO165" i="4" s="1"/>
  <c r="AQ165" i="4" s="1"/>
  <c r="AG169" i="4"/>
  <c r="AH169" i="4" s="1"/>
  <c r="AI169" i="4" s="1"/>
  <c r="AJ169" i="4" s="1"/>
  <c r="AN169" i="4" s="1"/>
  <c r="AO169" i="4" s="1"/>
  <c r="AQ169" i="4" s="1"/>
  <c r="AG152" i="3"/>
  <c r="AH152" i="3" s="1"/>
  <c r="AI152" i="3" s="1"/>
  <c r="AG158" i="3"/>
  <c r="U158" i="1" s="1"/>
  <c r="V158" i="1" s="1"/>
  <c r="AG159" i="3"/>
  <c r="AH159" i="3" s="1"/>
  <c r="AI159" i="3" s="1"/>
  <c r="AG167" i="3"/>
  <c r="U167" i="1" s="1"/>
  <c r="V167" i="1" s="1"/>
  <c r="AG151" i="3"/>
  <c r="AH151" i="3" s="1"/>
  <c r="AI151" i="3" s="1"/>
  <c r="AG155" i="3"/>
  <c r="U155" i="1" s="1"/>
  <c r="V155" i="1" s="1"/>
  <c r="AG150" i="3"/>
  <c r="AH150" i="3" s="1"/>
  <c r="AI150" i="3" s="1"/>
  <c r="AJ150" i="3" s="1"/>
  <c r="AN150" i="3" s="1"/>
  <c r="AO150" i="3" s="1"/>
  <c r="AQ150" i="3" s="1"/>
  <c r="AS150" i="3" s="1"/>
  <c r="AG164" i="3"/>
  <c r="U164" i="1" s="1"/>
  <c r="V164" i="1" s="1"/>
  <c r="AG157" i="3"/>
  <c r="U157" i="1" s="1"/>
  <c r="V157" i="1" s="1"/>
  <c r="AG161" i="3"/>
  <c r="U161" i="1" s="1"/>
  <c r="V161" i="1" s="1"/>
  <c r="AG166" i="3"/>
  <c r="AH166" i="3" s="1"/>
  <c r="AI166" i="3" s="1"/>
  <c r="AJ166" i="3" s="1"/>
  <c r="AN166" i="3" s="1"/>
  <c r="AO166" i="3" s="1"/>
  <c r="AG150" i="4"/>
  <c r="AH150" i="4" s="1"/>
  <c r="AI150" i="4" s="1"/>
  <c r="AJ150" i="4" s="1"/>
  <c r="AN150" i="4" s="1"/>
  <c r="AO150" i="4" s="1"/>
  <c r="AQ150" i="4" s="1"/>
  <c r="AS150" i="4" s="1"/>
  <c r="AG156" i="3"/>
  <c r="AH156" i="3" s="1"/>
  <c r="AI156" i="3" s="1"/>
  <c r="AG160" i="3"/>
  <c r="AH160" i="3" s="1"/>
  <c r="AI160" i="3" s="1"/>
  <c r="AJ160" i="3" s="1"/>
  <c r="AN160" i="3" s="1"/>
  <c r="AO160" i="3" s="1"/>
  <c r="AG168" i="3"/>
  <c r="AH168" i="3" s="1"/>
  <c r="AI168" i="3" s="1"/>
  <c r="AJ168" i="3" s="1"/>
  <c r="AN168" i="3" s="1"/>
  <c r="AO168" i="3" s="1"/>
  <c r="AG148" i="3"/>
  <c r="U148" i="1" s="1"/>
  <c r="V148" i="1" s="1"/>
  <c r="AG169" i="7"/>
  <c r="AH169" i="7" s="1"/>
  <c r="AI169" i="7" s="1"/>
  <c r="AG152" i="6"/>
  <c r="AH152" i="6" s="1"/>
  <c r="AI152" i="6" s="1"/>
  <c r="AG167" i="7"/>
  <c r="AH167" i="7" s="1"/>
  <c r="AI167" i="7" s="1"/>
  <c r="AG148" i="6"/>
  <c r="AG156" i="6"/>
  <c r="AH156" i="6" s="1"/>
  <c r="AI156" i="6" s="1"/>
  <c r="AG160" i="6"/>
  <c r="AH160" i="6" s="1"/>
  <c r="AI160" i="6" s="1"/>
  <c r="AG164" i="6"/>
  <c r="AH164" i="6" s="1"/>
  <c r="AI164" i="6" s="1"/>
  <c r="AG162" i="6"/>
  <c r="AG168" i="6"/>
  <c r="AH168" i="6" s="1"/>
  <c r="AI168" i="6" s="1"/>
  <c r="AG151" i="5"/>
  <c r="AH151" i="5" s="1"/>
  <c r="AI151" i="5" s="1"/>
  <c r="AJ151" i="5" s="1"/>
  <c r="AN151" i="5" s="1"/>
  <c r="AO151" i="5" s="1"/>
  <c r="AQ151" i="5" s="1"/>
  <c r="AG166" i="6"/>
  <c r="AG164" i="5"/>
  <c r="AH164" i="5" s="1"/>
  <c r="AI164" i="5" s="1"/>
  <c r="AJ164" i="5" s="1"/>
  <c r="AN164" i="5" s="1"/>
  <c r="AO164" i="5" s="1"/>
  <c r="AQ164" i="5" s="1"/>
  <c r="AG168" i="5"/>
  <c r="AH168" i="5" s="1"/>
  <c r="AI168" i="5" s="1"/>
  <c r="AJ168" i="5" s="1"/>
  <c r="AN168" i="5" s="1"/>
  <c r="AO168" i="5" s="1"/>
  <c r="AQ168" i="5" s="1"/>
  <c r="AG170" i="7"/>
  <c r="AG170" i="3"/>
  <c r="AG170" i="6"/>
  <c r="AH170" i="6" s="1"/>
  <c r="AI170" i="6" s="1"/>
  <c r="AJ170" i="6" s="1"/>
  <c r="AH149" i="3"/>
  <c r="AI149" i="3" s="1"/>
  <c r="AH161" i="3"/>
  <c r="AI161" i="3" s="1"/>
  <c r="AH165" i="3"/>
  <c r="AI165" i="3" s="1"/>
  <c r="AG152" i="5"/>
  <c r="AH152" i="5" s="1"/>
  <c r="AI152" i="5" s="1"/>
  <c r="AG151" i="4"/>
  <c r="AH151" i="4" s="1"/>
  <c r="AI151" i="4" s="1"/>
  <c r="AG164" i="7"/>
  <c r="AG165" i="6"/>
  <c r="AH165" i="6" s="1"/>
  <c r="AI165" i="6" s="1"/>
  <c r="AG165" i="7"/>
  <c r="AG152" i="4"/>
  <c r="AH152" i="4" s="1"/>
  <c r="AI152" i="4" s="1"/>
  <c r="AG167" i="6"/>
  <c r="AH167" i="6" s="1"/>
  <c r="AI167" i="6" s="1"/>
  <c r="AG149" i="7"/>
  <c r="AG157" i="7"/>
  <c r="AH157" i="7" s="1"/>
  <c r="AI157" i="7" s="1"/>
  <c r="AG161" i="7"/>
  <c r="AH161" i="7" s="1"/>
  <c r="AI161" i="7" s="1"/>
  <c r="AG163" i="7"/>
  <c r="AH163" i="7" s="1"/>
  <c r="AI163" i="7" s="1"/>
  <c r="AG162" i="7"/>
  <c r="AH162" i="7" s="1"/>
  <c r="AI162" i="7" s="1"/>
  <c r="AG166" i="7"/>
  <c r="AH166" i="7" s="1"/>
  <c r="AI166" i="7" s="1"/>
  <c r="AG158" i="7"/>
  <c r="AH158" i="7" s="1"/>
  <c r="AI158" i="7" s="1"/>
  <c r="AG153" i="7"/>
  <c r="AG154" i="7"/>
  <c r="AH154" i="7" s="1"/>
  <c r="AG148" i="7"/>
  <c r="AG147" i="7"/>
  <c r="AH147" i="7" s="1"/>
  <c r="AG155" i="7"/>
  <c r="AH155" i="7" s="1"/>
  <c r="AG159" i="7"/>
  <c r="AH159" i="7" s="1"/>
  <c r="AG152" i="7"/>
  <c r="AH152" i="7" s="1"/>
  <c r="AI168" i="7"/>
  <c r="AG156" i="7"/>
  <c r="AH156" i="7" s="1"/>
  <c r="AG147" i="6"/>
  <c r="AH147" i="6" s="1"/>
  <c r="AI147" i="6" s="1"/>
  <c r="AG163" i="6"/>
  <c r="AH163" i="6" s="1"/>
  <c r="AI163" i="6" s="1"/>
  <c r="AG151" i="7"/>
  <c r="AH151" i="7" s="1"/>
  <c r="AG160" i="7"/>
  <c r="AH160" i="7" s="1"/>
  <c r="AG150" i="7"/>
  <c r="AH150" i="7" s="1"/>
  <c r="AI154" i="6"/>
  <c r="AG161" i="6"/>
  <c r="AH161" i="6" s="1"/>
  <c r="AG169" i="6"/>
  <c r="AH169" i="6" s="1"/>
  <c r="AG155" i="6"/>
  <c r="AH155" i="6" s="1"/>
  <c r="AG149" i="6"/>
  <c r="AH149" i="6" s="1"/>
  <c r="AG157" i="6"/>
  <c r="AH157" i="6" s="1"/>
  <c r="AG151" i="6"/>
  <c r="AH151" i="6" s="1"/>
  <c r="AI150" i="6"/>
  <c r="AI158" i="6"/>
  <c r="AG148" i="5"/>
  <c r="AH148" i="5" s="1"/>
  <c r="AI148" i="5" s="1"/>
  <c r="AG153" i="6"/>
  <c r="AG159" i="6"/>
  <c r="AH159" i="6" s="1"/>
  <c r="AG170" i="5"/>
  <c r="AH170" i="5" s="1"/>
  <c r="AI170" i="5" s="1"/>
  <c r="AG166" i="5"/>
  <c r="AH166" i="5" s="1"/>
  <c r="AI166" i="5" s="1"/>
  <c r="AG156" i="5"/>
  <c r="AG162" i="5"/>
  <c r="AG149" i="5"/>
  <c r="AH149" i="5" s="1"/>
  <c r="AG158" i="5"/>
  <c r="AH158" i="5" s="1"/>
  <c r="AG165" i="5"/>
  <c r="AH165" i="5" s="1"/>
  <c r="AG160" i="5"/>
  <c r="AH160" i="5" s="1"/>
  <c r="AG169" i="5"/>
  <c r="AH169" i="5" s="1"/>
  <c r="AG154" i="5"/>
  <c r="AH154" i="5" s="1"/>
  <c r="AG150" i="5"/>
  <c r="AH150" i="5" s="1"/>
  <c r="AG171" i="5"/>
  <c r="AH171" i="5" s="1"/>
  <c r="AG167" i="5"/>
  <c r="AH167" i="5" s="1"/>
  <c r="AG161" i="5"/>
  <c r="AH161" i="5" s="1"/>
  <c r="AG157" i="5"/>
  <c r="AG163" i="5"/>
  <c r="AH163" i="5" s="1"/>
  <c r="AG153" i="5"/>
  <c r="AG163" i="4"/>
  <c r="AH163" i="4" s="1"/>
  <c r="AI163" i="4" s="1"/>
  <c r="AG148" i="4"/>
  <c r="AH148" i="4" s="1"/>
  <c r="AI148" i="4" s="1"/>
  <c r="AG159" i="4"/>
  <c r="AH159" i="4" s="1"/>
  <c r="AI159" i="4" s="1"/>
  <c r="AG166" i="4"/>
  <c r="AH166" i="4" s="1"/>
  <c r="AG153" i="4"/>
  <c r="AJ158" i="4"/>
  <c r="AN158" i="4" s="1"/>
  <c r="AO158" i="4" s="1"/>
  <c r="AQ158" i="4" s="1"/>
  <c r="AG160" i="4"/>
  <c r="AH160" i="4" s="1"/>
  <c r="AG149" i="4"/>
  <c r="AH149" i="4" s="1"/>
  <c r="AG155" i="4"/>
  <c r="AG168" i="4"/>
  <c r="AH168" i="4" s="1"/>
  <c r="AG157" i="4"/>
  <c r="AH157" i="4" s="1"/>
  <c r="AG167" i="4"/>
  <c r="AH167" i="4" s="1"/>
  <c r="AG147" i="4"/>
  <c r="AH147" i="4" s="1"/>
  <c r="AG170" i="4"/>
  <c r="AH170" i="4" s="1"/>
  <c r="AG164" i="4"/>
  <c r="AH164" i="4" s="1"/>
  <c r="AJ161" i="4"/>
  <c r="AN161" i="4" s="1"/>
  <c r="AO161" i="4" s="1"/>
  <c r="AQ161" i="4" s="1"/>
  <c r="AG156" i="4"/>
  <c r="AH156" i="4" s="1"/>
  <c r="AG162" i="4"/>
  <c r="AH162" i="4" s="1"/>
  <c r="AK150" i="4" l="1"/>
  <c r="AM150" i="4" s="1"/>
  <c r="U160" i="1"/>
  <c r="V160" i="1" s="1"/>
  <c r="AH157" i="3"/>
  <c r="AI157" i="3" s="1"/>
  <c r="AJ157" i="3" s="1"/>
  <c r="AN157" i="3" s="1"/>
  <c r="AO157" i="3" s="1"/>
  <c r="AH169" i="3"/>
  <c r="AI169" i="3" s="1"/>
  <c r="U168" i="1"/>
  <c r="V168" i="1" s="1"/>
  <c r="U147" i="1"/>
  <c r="V147" i="1" s="1"/>
  <c r="U166" i="1"/>
  <c r="V166" i="1" s="1"/>
  <c r="U154" i="1"/>
  <c r="V154" i="1" s="1"/>
  <c r="U151" i="1"/>
  <c r="V151" i="1" s="1"/>
  <c r="U162" i="1"/>
  <c r="V162" i="1" s="1"/>
  <c r="U156" i="1"/>
  <c r="V156" i="1" s="1"/>
  <c r="U152" i="1"/>
  <c r="V152" i="1" s="1"/>
  <c r="AN159" i="5"/>
  <c r="AO159" i="5" s="1"/>
  <c r="AQ159" i="5" s="1"/>
  <c r="AS159" i="5" s="1"/>
  <c r="U150" i="1"/>
  <c r="V150" i="1" s="1"/>
  <c r="U159" i="1"/>
  <c r="V159" i="1" s="1"/>
  <c r="AK159" i="5"/>
  <c r="AM159" i="5" s="1"/>
  <c r="AH148" i="3"/>
  <c r="AI148" i="3" s="1"/>
  <c r="AJ148" i="3" s="1"/>
  <c r="AN148" i="3" s="1"/>
  <c r="AO148" i="3" s="1"/>
  <c r="AH167" i="3"/>
  <c r="AI167" i="3" s="1"/>
  <c r="AJ167" i="3" s="1"/>
  <c r="AH164" i="3"/>
  <c r="AI164" i="3" s="1"/>
  <c r="AJ164" i="3" s="1"/>
  <c r="AN164" i="3" s="1"/>
  <c r="AO164" i="3" s="1"/>
  <c r="AQ164" i="3" s="1"/>
  <c r="AS164" i="3" s="1"/>
  <c r="AH170" i="3"/>
  <c r="AI170" i="3" s="1"/>
  <c r="AJ170" i="3" s="1"/>
  <c r="AN170" i="3" s="1"/>
  <c r="AO170" i="3" s="1"/>
  <c r="AQ170" i="3" s="1"/>
  <c r="AS170" i="3" s="1"/>
  <c r="U170" i="1"/>
  <c r="V170" i="1" s="1"/>
  <c r="AN154" i="3"/>
  <c r="AO154" i="3" s="1"/>
  <c r="AQ154" i="3" s="1"/>
  <c r="AS154" i="3" s="1"/>
  <c r="AK150" i="3"/>
  <c r="AM150" i="3" s="1"/>
  <c r="AK154" i="3"/>
  <c r="AM154" i="3" s="1"/>
  <c r="AQ166" i="3"/>
  <c r="AS166" i="3" s="1"/>
  <c r="AQ168" i="3"/>
  <c r="AS168" i="3" s="1"/>
  <c r="AQ160" i="3"/>
  <c r="AS160" i="3" s="1"/>
  <c r="AQ162" i="3"/>
  <c r="AS162" i="3" s="1"/>
  <c r="AS164" i="5"/>
  <c r="AS151" i="5"/>
  <c r="AS168" i="5"/>
  <c r="AS155" i="5"/>
  <c r="AS158" i="4"/>
  <c r="AS165" i="4"/>
  <c r="AS169" i="4"/>
  <c r="AS161" i="4"/>
  <c r="AJ167" i="7"/>
  <c r="AN167" i="7" s="1"/>
  <c r="AO167" i="7" s="1"/>
  <c r="AQ167" i="7" s="1"/>
  <c r="AI151" i="7"/>
  <c r="AI159" i="7"/>
  <c r="AJ163" i="7"/>
  <c r="AN163" i="7" s="1"/>
  <c r="AO163" i="7" s="1"/>
  <c r="AQ163" i="7" s="1"/>
  <c r="AJ166" i="7"/>
  <c r="AN166" i="7" s="1"/>
  <c r="AO166" i="7" s="1"/>
  <c r="AQ166" i="7" s="1"/>
  <c r="AJ168" i="7"/>
  <c r="AN168" i="7" s="1"/>
  <c r="AO168" i="7" s="1"/>
  <c r="AQ168" i="7" s="1"/>
  <c r="AI155" i="7"/>
  <c r="AI150" i="7"/>
  <c r="AI147" i="7"/>
  <c r="AI154" i="7"/>
  <c r="AJ158" i="7"/>
  <c r="AN158" i="7" s="1"/>
  <c r="AO158" i="7" s="1"/>
  <c r="AQ158" i="7" s="1"/>
  <c r="AJ161" i="7"/>
  <c r="AJ162" i="7"/>
  <c r="AN162" i="7" s="1"/>
  <c r="AO162" i="7" s="1"/>
  <c r="AQ162" i="7" s="1"/>
  <c r="AI160" i="7"/>
  <c r="AI156" i="7"/>
  <c r="AJ157" i="7"/>
  <c r="AI152" i="7"/>
  <c r="AJ169" i="7"/>
  <c r="AN169" i="7" s="1"/>
  <c r="AO169" i="7" s="1"/>
  <c r="AQ169" i="7" s="1"/>
  <c r="AI149" i="6"/>
  <c r="AI169" i="6"/>
  <c r="AJ154" i="6"/>
  <c r="AJ147" i="6"/>
  <c r="AN147" i="6" s="1"/>
  <c r="AO147" i="6" s="1"/>
  <c r="AQ147" i="6" s="1"/>
  <c r="AJ164" i="6"/>
  <c r="AJ150" i="6"/>
  <c r="AJ156" i="6"/>
  <c r="AN156" i="6" s="1"/>
  <c r="AO156" i="6" s="1"/>
  <c r="AQ156" i="6" s="1"/>
  <c r="AK170" i="6"/>
  <c r="AM170" i="6" s="1"/>
  <c r="AJ152" i="6"/>
  <c r="AN152" i="6" s="1"/>
  <c r="AO152" i="6" s="1"/>
  <c r="AQ152" i="6" s="1"/>
  <c r="AJ165" i="6"/>
  <c r="AN165" i="6" s="1"/>
  <c r="AO165" i="6" s="1"/>
  <c r="AQ165" i="6" s="1"/>
  <c r="AI151" i="6"/>
  <c r="AJ160" i="6"/>
  <c r="AI161" i="6"/>
  <c r="AJ163" i="6"/>
  <c r="AJ167" i="6"/>
  <c r="AN167" i="6" s="1"/>
  <c r="AO167" i="6" s="1"/>
  <c r="AQ167" i="6" s="1"/>
  <c r="AN170" i="6"/>
  <c r="AO170" i="6" s="1"/>
  <c r="AQ170" i="6" s="1"/>
  <c r="AI159" i="6"/>
  <c r="AJ158" i="6"/>
  <c r="AN158" i="6" s="1"/>
  <c r="AO158" i="6" s="1"/>
  <c r="AQ158" i="6" s="1"/>
  <c r="AJ168" i="6"/>
  <c r="AN168" i="6" s="1"/>
  <c r="AO168" i="6" s="1"/>
  <c r="AQ168" i="6" s="1"/>
  <c r="AI157" i="6"/>
  <c r="AI155" i="6"/>
  <c r="AK168" i="5"/>
  <c r="AM168" i="5" s="1"/>
  <c r="AI171" i="5"/>
  <c r="AI169" i="5"/>
  <c r="AI163" i="5"/>
  <c r="AI150" i="5"/>
  <c r="AK164" i="5"/>
  <c r="AM164" i="5" s="1"/>
  <c r="AI149" i="5"/>
  <c r="AJ170" i="5"/>
  <c r="AJ152" i="5"/>
  <c r="AN152" i="5" s="1"/>
  <c r="AO152" i="5" s="1"/>
  <c r="AQ152" i="5" s="1"/>
  <c r="AK151" i="5"/>
  <c r="AM151" i="5" s="1"/>
  <c r="AK155" i="5"/>
  <c r="AM155" i="5" s="1"/>
  <c r="AI154" i="5"/>
  <c r="AI165" i="5"/>
  <c r="AJ166" i="5"/>
  <c r="AN166" i="5" s="1"/>
  <c r="AO166" i="5" s="1"/>
  <c r="AQ166" i="5" s="1"/>
  <c r="AI161" i="5"/>
  <c r="AI167" i="5"/>
  <c r="AI160" i="5"/>
  <c r="AI158" i="5"/>
  <c r="AJ148" i="5"/>
  <c r="AI162" i="4"/>
  <c r="AI164" i="4"/>
  <c r="AI167" i="4"/>
  <c r="AI149" i="4"/>
  <c r="AK169" i="4"/>
  <c r="AM169" i="4" s="1"/>
  <c r="AI157" i="4"/>
  <c r="AI160" i="4"/>
  <c r="AI166" i="4"/>
  <c r="AJ151" i="4"/>
  <c r="AN151" i="4" s="1"/>
  <c r="AO151" i="4" s="1"/>
  <c r="AQ151" i="4" s="1"/>
  <c r="AJ152" i="4"/>
  <c r="AJ154" i="4"/>
  <c r="AN154" i="4" s="1"/>
  <c r="AO154" i="4" s="1"/>
  <c r="AQ154" i="4" s="1"/>
  <c r="AI170" i="4"/>
  <c r="AI168" i="4"/>
  <c r="AJ159" i="4"/>
  <c r="AN159" i="4" s="1"/>
  <c r="AO159" i="4" s="1"/>
  <c r="AQ159" i="4" s="1"/>
  <c r="AK165" i="4"/>
  <c r="AM165" i="4" s="1"/>
  <c r="AI156" i="4"/>
  <c r="AK161" i="4"/>
  <c r="AM161" i="4" s="1"/>
  <c r="AI147" i="4"/>
  <c r="AK158" i="4"/>
  <c r="AM158" i="4" s="1"/>
  <c r="AJ163" i="4"/>
  <c r="AN163" i="4" s="1"/>
  <c r="AO163" i="4" s="1"/>
  <c r="AQ163" i="4" s="1"/>
  <c r="AJ148" i="4"/>
  <c r="AN148" i="4" s="1"/>
  <c r="AO148" i="4" s="1"/>
  <c r="AQ148" i="4" s="1"/>
  <c r="AJ156" i="3"/>
  <c r="AN156" i="3" s="1"/>
  <c r="AO156" i="3" s="1"/>
  <c r="AJ151" i="3"/>
  <c r="AN151" i="3" s="1"/>
  <c r="AO151" i="3" s="1"/>
  <c r="AJ147" i="3"/>
  <c r="AN147" i="3" s="1"/>
  <c r="AO147" i="3" s="1"/>
  <c r="AK166" i="3"/>
  <c r="AM166" i="3" s="1"/>
  <c r="AJ152" i="3"/>
  <c r="AN152" i="3" s="1"/>
  <c r="AO152" i="3" s="1"/>
  <c r="AJ149" i="3"/>
  <c r="AK160" i="3"/>
  <c r="AM160" i="3" s="1"/>
  <c r="AJ169" i="3"/>
  <c r="AN169" i="3" s="1"/>
  <c r="AO169" i="3" s="1"/>
  <c r="AJ159" i="3"/>
  <c r="AJ165" i="3"/>
  <c r="AN165" i="3" s="1"/>
  <c r="AO165" i="3" s="1"/>
  <c r="AJ161" i="3"/>
  <c r="AK162" i="3"/>
  <c r="AM162" i="3" s="1"/>
  <c r="AK168" i="3"/>
  <c r="AM168" i="3" s="1"/>
  <c r="AN167" i="3" l="1"/>
  <c r="AO167" i="3" s="1"/>
  <c r="AQ167" i="3" s="1"/>
  <c r="AS167" i="3" s="1"/>
  <c r="AK167" i="3"/>
  <c r="AM167" i="3" s="1"/>
  <c r="AK164" i="3"/>
  <c r="AM164" i="3" s="1"/>
  <c r="AK170" i="3"/>
  <c r="AM170" i="3" s="1"/>
  <c r="AQ152" i="3"/>
  <c r="AS152" i="3" s="1"/>
  <c r="AQ169" i="3"/>
  <c r="AS169" i="3" s="1"/>
  <c r="AQ147" i="3"/>
  <c r="AS147" i="3" s="1"/>
  <c r="AQ165" i="3"/>
  <c r="AS165" i="3" s="1"/>
  <c r="AQ151" i="3"/>
  <c r="AS151" i="3" s="1"/>
  <c r="AQ148" i="3"/>
  <c r="AS148" i="3" s="1"/>
  <c r="AQ157" i="3"/>
  <c r="AS157" i="3" s="1"/>
  <c r="AQ156" i="3"/>
  <c r="AS156" i="3" s="1"/>
  <c r="AS167" i="7"/>
  <c r="AS152" i="5"/>
  <c r="AS167" i="6"/>
  <c r="AS165" i="6"/>
  <c r="AS168" i="7"/>
  <c r="AS152" i="6"/>
  <c r="AS163" i="7"/>
  <c r="AS158" i="7"/>
  <c r="AS169" i="7"/>
  <c r="AS162" i="7"/>
  <c r="AS166" i="7"/>
  <c r="AS168" i="6"/>
  <c r="AS156" i="6"/>
  <c r="AS147" i="6"/>
  <c r="AS158" i="6"/>
  <c r="AS170" i="6"/>
  <c r="AS166" i="5"/>
  <c r="AS148" i="4"/>
  <c r="AS151" i="4"/>
  <c r="AS163" i="4"/>
  <c r="AS154" i="4"/>
  <c r="AS159" i="4"/>
  <c r="AJ152" i="7"/>
  <c r="AN152" i="7" s="1"/>
  <c r="AO152" i="7" s="1"/>
  <c r="AQ152" i="7" s="1"/>
  <c r="AJ156" i="7"/>
  <c r="AN156" i="7" s="1"/>
  <c r="AO156" i="7" s="1"/>
  <c r="AQ156" i="7" s="1"/>
  <c r="AJ147" i="7"/>
  <c r="AN147" i="7" s="1"/>
  <c r="AO147" i="7" s="1"/>
  <c r="AQ147" i="7" s="1"/>
  <c r="AK166" i="7"/>
  <c r="AM166" i="7" s="1"/>
  <c r="AK157" i="7"/>
  <c r="AM157" i="7" s="1"/>
  <c r="AK161" i="7"/>
  <c r="AM161" i="7" s="1"/>
  <c r="AJ155" i="7"/>
  <c r="AN155" i="7" s="1"/>
  <c r="AO155" i="7" s="1"/>
  <c r="AQ155" i="7" s="1"/>
  <c r="AJ159" i="7"/>
  <c r="AN159" i="7" s="1"/>
  <c r="AO159" i="7" s="1"/>
  <c r="AQ159" i="7" s="1"/>
  <c r="AJ151" i="7"/>
  <c r="AN151" i="7" s="1"/>
  <c r="AO151" i="7" s="1"/>
  <c r="AQ151" i="7" s="1"/>
  <c r="AK169" i="7"/>
  <c r="AM169" i="7" s="1"/>
  <c r="AN157" i="7"/>
  <c r="AO157" i="7" s="1"/>
  <c r="AQ157" i="7" s="1"/>
  <c r="AJ160" i="7"/>
  <c r="AN160" i="7" s="1"/>
  <c r="AO160" i="7" s="1"/>
  <c r="AQ160" i="7" s="1"/>
  <c r="AN161" i="7"/>
  <c r="AO161" i="7" s="1"/>
  <c r="AQ161" i="7" s="1"/>
  <c r="AJ154" i="7"/>
  <c r="AN154" i="7" s="1"/>
  <c r="AO154" i="7" s="1"/>
  <c r="AQ154" i="7" s="1"/>
  <c r="AJ150" i="7"/>
  <c r="AN150" i="7" s="1"/>
  <c r="AO150" i="7" s="1"/>
  <c r="AQ150" i="7" s="1"/>
  <c r="AK163" i="7"/>
  <c r="AM163" i="7" s="1"/>
  <c r="AK162" i="7"/>
  <c r="AM162" i="7" s="1"/>
  <c r="AK158" i="7"/>
  <c r="AM158" i="7" s="1"/>
  <c r="AK168" i="7"/>
  <c r="AM168" i="7" s="1"/>
  <c r="AK167" i="7"/>
  <c r="AM167" i="7" s="1"/>
  <c r="AJ157" i="6"/>
  <c r="AN157" i="6" s="1"/>
  <c r="AO157" i="6" s="1"/>
  <c r="AQ157" i="6" s="1"/>
  <c r="AK163" i="6"/>
  <c r="AM163" i="6" s="1"/>
  <c r="AK160" i="6"/>
  <c r="AM160" i="6" s="1"/>
  <c r="AK150" i="6"/>
  <c r="AM150" i="6" s="1"/>
  <c r="AK164" i="6"/>
  <c r="AM164" i="6" s="1"/>
  <c r="AK154" i="6"/>
  <c r="AM154" i="6" s="1"/>
  <c r="AK158" i="6"/>
  <c r="AM158" i="6" s="1"/>
  <c r="AJ151" i="6"/>
  <c r="AJ169" i="6"/>
  <c r="AJ155" i="6"/>
  <c r="AN155" i="6" s="1"/>
  <c r="AO155" i="6" s="1"/>
  <c r="AQ155" i="6" s="1"/>
  <c r="AJ159" i="6"/>
  <c r="AK167" i="6"/>
  <c r="AM167" i="6" s="1"/>
  <c r="AJ161" i="6"/>
  <c r="AK152" i="6"/>
  <c r="AM152" i="6" s="1"/>
  <c r="AK156" i="6"/>
  <c r="AM156" i="6" s="1"/>
  <c r="AK147" i="6"/>
  <c r="AM147" i="6" s="1"/>
  <c r="AK168" i="6"/>
  <c r="AM168" i="6" s="1"/>
  <c r="AN163" i="6"/>
  <c r="AO163" i="6" s="1"/>
  <c r="AQ163" i="6" s="1"/>
  <c r="AN160" i="6"/>
  <c r="AO160" i="6" s="1"/>
  <c r="AQ160" i="6" s="1"/>
  <c r="AK165" i="6"/>
  <c r="AM165" i="6" s="1"/>
  <c r="AN150" i="6"/>
  <c r="AO150" i="6" s="1"/>
  <c r="AQ150" i="6" s="1"/>
  <c r="AN164" i="6"/>
  <c r="AO164" i="6" s="1"/>
  <c r="AQ164" i="6" s="1"/>
  <c r="AN154" i="6"/>
  <c r="AO154" i="6" s="1"/>
  <c r="AQ154" i="6" s="1"/>
  <c r="AJ149" i="6"/>
  <c r="AN149" i="6" s="1"/>
  <c r="AO149" i="6" s="1"/>
  <c r="AQ149" i="6" s="1"/>
  <c r="AK148" i="5"/>
  <c r="AM148" i="5" s="1"/>
  <c r="AJ160" i="5"/>
  <c r="AN160" i="5" s="1"/>
  <c r="AO160" i="5" s="1"/>
  <c r="AQ160" i="5" s="1"/>
  <c r="AJ161" i="5"/>
  <c r="AN161" i="5" s="1"/>
  <c r="AO161" i="5" s="1"/>
  <c r="AQ161" i="5" s="1"/>
  <c r="AJ165" i="5"/>
  <c r="AN165" i="5" s="1"/>
  <c r="AO165" i="5" s="1"/>
  <c r="AQ165" i="5" s="1"/>
  <c r="AJ150" i="5"/>
  <c r="AJ171" i="5"/>
  <c r="AN171" i="5" s="1"/>
  <c r="AO171" i="5" s="1"/>
  <c r="AQ171" i="5" s="1"/>
  <c r="AJ158" i="5"/>
  <c r="AN158" i="5" s="1"/>
  <c r="AO158" i="5" s="1"/>
  <c r="AQ158" i="5" s="1"/>
  <c r="AJ167" i="5"/>
  <c r="AN167" i="5" s="1"/>
  <c r="AO167" i="5" s="1"/>
  <c r="AQ167" i="5" s="1"/>
  <c r="AJ154" i="5"/>
  <c r="AN154" i="5" s="1"/>
  <c r="AO154" i="5" s="1"/>
  <c r="AQ154" i="5" s="1"/>
  <c r="AK152" i="5"/>
  <c r="AM152" i="5" s="1"/>
  <c r="AJ149" i="5"/>
  <c r="AN149" i="5" s="1"/>
  <c r="AO149" i="5" s="1"/>
  <c r="AQ149" i="5" s="1"/>
  <c r="AK166" i="5"/>
  <c r="AM166" i="5" s="1"/>
  <c r="AK170" i="5"/>
  <c r="AM170" i="5" s="1"/>
  <c r="AJ163" i="5"/>
  <c r="AN148" i="5"/>
  <c r="AO148" i="5" s="1"/>
  <c r="AQ148" i="5" s="1"/>
  <c r="AN170" i="5"/>
  <c r="AO170" i="5" s="1"/>
  <c r="AQ170" i="5" s="1"/>
  <c r="AJ169" i="5"/>
  <c r="AK148" i="4"/>
  <c r="AM148" i="4" s="1"/>
  <c r="AJ168" i="4"/>
  <c r="AK151" i="4"/>
  <c r="AM151" i="4" s="1"/>
  <c r="AK154" i="4"/>
  <c r="AM154" i="4" s="1"/>
  <c r="AJ160" i="4"/>
  <c r="AJ149" i="4"/>
  <c r="AJ164" i="4"/>
  <c r="AN164" i="4" s="1"/>
  <c r="AO164" i="4" s="1"/>
  <c r="AQ164" i="4" s="1"/>
  <c r="AK163" i="4"/>
  <c r="AM163" i="4" s="1"/>
  <c r="AJ147" i="4"/>
  <c r="AK152" i="4"/>
  <c r="AM152" i="4" s="1"/>
  <c r="AJ166" i="4"/>
  <c r="AN166" i="4" s="1"/>
  <c r="AO166" i="4" s="1"/>
  <c r="AQ166" i="4" s="1"/>
  <c r="AJ157" i="4"/>
  <c r="AJ162" i="4"/>
  <c r="AJ156" i="4"/>
  <c r="AN156" i="4" s="1"/>
  <c r="AO156" i="4" s="1"/>
  <c r="AQ156" i="4" s="1"/>
  <c r="AK159" i="4"/>
  <c r="AM159" i="4" s="1"/>
  <c r="AJ170" i="4"/>
  <c r="AN170" i="4" s="1"/>
  <c r="AO170" i="4" s="1"/>
  <c r="AQ170" i="4" s="1"/>
  <c r="AN152" i="4"/>
  <c r="AO152" i="4" s="1"/>
  <c r="AQ152" i="4" s="1"/>
  <c r="AJ167" i="4"/>
  <c r="AK161" i="3"/>
  <c r="AM161" i="3" s="1"/>
  <c r="AK159" i="3"/>
  <c r="AM159" i="3" s="1"/>
  <c r="AK152" i="3"/>
  <c r="AM152" i="3" s="1"/>
  <c r="AK149" i="3"/>
  <c r="AM149" i="3" s="1"/>
  <c r="AK147" i="3"/>
  <c r="AM147" i="3" s="1"/>
  <c r="AK156" i="3"/>
  <c r="AM156" i="3" s="1"/>
  <c r="AK148" i="3"/>
  <c r="AM148" i="3" s="1"/>
  <c r="AK169" i="3"/>
  <c r="AM169" i="3" s="1"/>
  <c r="AK157" i="3"/>
  <c r="AM157" i="3" s="1"/>
  <c r="AN149" i="3"/>
  <c r="AO149" i="3" s="1"/>
  <c r="AN161" i="3"/>
  <c r="AO161" i="3" s="1"/>
  <c r="AK165" i="3"/>
  <c r="AM165" i="3" s="1"/>
  <c r="AN159" i="3"/>
  <c r="AO159" i="3" s="1"/>
  <c r="AK151" i="3"/>
  <c r="AM151" i="3" s="1"/>
  <c r="AQ149" i="3" l="1"/>
  <c r="AS149" i="3" s="1"/>
  <c r="AQ159" i="3"/>
  <c r="AS159" i="3" s="1"/>
  <c r="AQ161" i="3"/>
  <c r="AS161" i="3" s="1"/>
  <c r="AS165" i="5"/>
  <c r="AS152" i="4"/>
  <c r="AS149" i="5"/>
  <c r="AS149" i="6"/>
  <c r="AS151" i="7"/>
  <c r="AS152" i="7"/>
  <c r="AS164" i="6"/>
  <c r="AS160" i="7"/>
  <c r="AS159" i="7"/>
  <c r="AS150" i="7"/>
  <c r="AS157" i="7"/>
  <c r="AS155" i="7"/>
  <c r="AS147" i="7"/>
  <c r="AS154" i="7"/>
  <c r="AS156" i="7"/>
  <c r="AS161" i="7"/>
  <c r="AS150" i="6"/>
  <c r="AS155" i="6"/>
  <c r="AS163" i="6"/>
  <c r="AS154" i="6"/>
  <c r="AS160" i="6"/>
  <c r="AS157" i="6"/>
  <c r="AS154" i="5"/>
  <c r="AS161" i="5"/>
  <c r="AS170" i="5"/>
  <c r="AS167" i="5"/>
  <c r="AS160" i="5"/>
  <c r="AS148" i="5"/>
  <c r="AS158" i="5"/>
  <c r="AS171" i="5"/>
  <c r="AS170" i="4"/>
  <c r="AS156" i="4"/>
  <c r="AS166" i="4"/>
  <c r="AS164" i="4"/>
  <c r="AK154" i="7"/>
  <c r="AM154" i="7" s="1"/>
  <c r="AK151" i="7"/>
  <c r="AM151" i="7" s="1"/>
  <c r="AK155" i="7"/>
  <c r="AM155" i="7" s="1"/>
  <c r="AK147" i="7"/>
  <c r="AM147" i="7" s="1"/>
  <c r="AK152" i="7"/>
  <c r="AM152" i="7" s="1"/>
  <c r="AK159" i="7"/>
  <c r="AM159" i="7" s="1"/>
  <c r="AK150" i="7"/>
  <c r="AM150" i="7" s="1"/>
  <c r="AK160" i="7"/>
  <c r="AM160" i="7" s="1"/>
  <c r="AK156" i="7"/>
  <c r="AM156" i="7" s="1"/>
  <c r="AK161" i="6"/>
  <c r="AM161" i="6" s="1"/>
  <c r="AK159" i="6"/>
  <c r="AM159" i="6" s="1"/>
  <c r="AK169" i="6"/>
  <c r="AM169" i="6" s="1"/>
  <c r="AK151" i="6"/>
  <c r="AM151" i="6" s="1"/>
  <c r="AN161" i="6"/>
  <c r="AO161" i="6" s="1"/>
  <c r="AQ161" i="6" s="1"/>
  <c r="AN159" i="6"/>
  <c r="AO159" i="6" s="1"/>
  <c r="AQ159" i="6" s="1"/>
  <c r="AN169" i="6"/>
  <c r="AO169" i="6" s="1"/>
  <c r="AQ169" i="6" s="1"/>
  <c r="AN151" i="6"/>
  <c r="AO151" i="6" s="1"/>
  <c r="AQ151" i="6" s="1"/>
  <c r="AK149" i="6"/>
  <c r="AM149" i="6" s="1"/>
  <c r="AK155" i="6"/>
  <c r="AM155" i="6" s="1"/>
  <c r="AK157" i="6"/>
  <c r="AM157" i="6" s="1"/>
  <c r="AK149" i="5"/>
  <c r="AM149" i="5" s="1"/>
  <c r="AK154" i="5"/>
  <c r="AM154" i="5" s="1"/>
  <c r="AK158" i="5"/>
  <c r="AM158" i="5" s="1"/>
  <c r="AK165" i="5"/>
  <c r="AM165" i="5" s="1"/>
  <c r="AK160" i="5"/>
  <c r="AM160" i="5" s="1"/>
  <c r="AK169" i="5"/>
  <c r="AM169" i="5" s="1"/>
  <c r="AK163" i="5"/>
  <c r="AM163" i="5" s="1"/>
  <c r="AK150" i="5"/>
  <c r="AM150" i="5" s="1"/>
  <c r="AN169" i="5"/>
  <c r="AO169" i="5" s="1"/>
  <c r="AQ169" i="5" s="1"/>
  <c r="AN163" i="5"/>
  <c r="AO163" i="5" s="1"/>
  <c r="AQ163" i="5" s="1"/>
  <c r="AK167" i="5"/>
  <c r="AM167" i="5" s="1"/>
  <c r="AK171" i="5"/>
  <c r="AM171" i="5" s="1"/>
  <c r="AN150" i="5"/>
  <c r="AO150" i="5" s="1"/>
  <c r="AQ150" i="5" s="1"/>
  <c r="AK161" i="5"/>
  <c r="AM161" i="5" s="1"/>
  <c r="AK167" i="4"/>
  <c r="AM167" i="4" s="1"/>
  <c r="AK162" i="4"/>
  <c r="AM162" i="4" s="1"/>
  <c r="AK157" i="4"/>
  <c r="AM157" i="4" s="1"/>
  <c r="AK149" i="4"/>
  <c r="AM149" i="4" s="1"/>
  <c r="AK168" i="4"/>
  <c r="AM168" i="4" s="1"/>
  <c r="AN162" i="4"/>
  <c r="AO162" i="4" s="1"/>
  <c r="AQ162" i="4" s="1"/>
  <c r="AN157" i="4"/>
  <c r="AO157" i="4" s="1"/>
  <c r="AQ157" i="4" s="1"/>
  <c r="AN149" i="4"/>
  <c r="AO149" i="4" s="1"/>
  <c r="AQ149" i="4" s="1"/>
  <c r="AN168" i="4"/>
  <c r="AO168" i="4" s="1"/>
  <c r="AQ168" i="4" s="1"/>
  <c r="AK147" i="4"/>
  <c r="AM147" i="4" s="1"/>
  <c r="AK160" i="4"/>
  <c r="AM160" i="4" s="1"/>
  <c r="AN167" i="4"/>
  <c r="AO167" i="4" s="1"/>
  <c r="AQ167" i="4" s="1"/>
  <c r="AK170" i="4"/>
  <c r="AM170" i="4" s="1"/>
  <c r="AK156" i="4"/>
  <c r="AM156" i="4" s="1"/>
  <c r="AK166" i="4"/>
  <c r="AM166" i="4" s="1"/>
  <c r="AN147" i="4"/>
  <c r="AO147" i="4" s="1"/>
  <c r="AQ147" i="4" s="1"/>
  <c r="AK164" i="4"/>
  <c r="AM164" i="4" s="1"/>
  <c r="AN160" i="4"/>
  <c r="AO160" i="4" s="1"/>
  <c r="AQ160" i="4" s="1"/>
  <c r="AS151" i="6" l="1"/>
  <c r="AS149" i="4"/>
  <c r="AS161" i="6"/>
  <c r="AS169" i="6"/>
  <c r="AS159" i="6"/>
  <c r="AS150" i="5"/>
  <c r="AS169" i="5"/>
  <c r="AS163" i="5"/>
  <c r="AS167" i="4"/>
  <c r="AS160" i="4"/>
  <c r="AS157" i="4"/>
  <c r="AS162" i="4"/>
  <c r="AS147" i="4"/>
  <c r="AS168" i="4"/>
  <c r="L169" i="1" l="1"/>
  <c r="AL180" i="3"/>
  <c r="G225" i="9" l="1"/>
  <c r="I225" i="9" s="1"/>
  <c r="G226" i="9"/>
  <c r="I226" i="9" s="1"/>
  <c r="G227" i="9"/>
  <c r="I227" i="9" s="1"/>
  <c r="G228" i="9"/>
  <c r="I228" i="9" s="1"/>
  <c r="G229" i="9"/>
  <c r="I229" i="9" s="1"/>
  <c r="G230" i="9"/>
  <c r="I230" i="9" s="1"/>
  <c r="G231" i="9"/>
  <c r="I231" i="9" s="1"/>
  <c r="G232" i="9"/>
  <c r="I232" i="9" s="1"/>
  <c r="G233" i="9"/>
  <c r="I233" i="9" s="1"/>
  <c r="G234" i="9"/>
  <c r="I234" i="9" s="1"/>
  <c r="G235" i="9"/>
  <c r="I235" i="9" s="1"/>
  <c r="G236" i="9"/>
  <c r="I236" i="9" s="1"/>
  <c r="G237" i="9"/>
  <c r="I237" i="9" s="1"/>
  <c r="G238" i="9"/>
  <c r="I238" i="9" s="1"/>
  <c r="G239" i="9"/>
  <c r="I239" i="9" s="1"/>
  <c r="G240" i="9"/>
  <c r="I240" i="9" s="1"/>
  <c r="G241" i="9"/>
  <c r="I241" i="9" s="1"/>
  <c r="G242" i="9"/>
  <c r="I242" i="9" s="1"/>
  <c r="G243" i="9"/>
  <c r="I243" i="9" s="1"/>
  <c r="G244" i="9"/>
  <c r="I244" i="9" s="1"/>
  <c r="G245" i="9"/>
  <c r="I245" i="9" s="1"/>
  <c r="G246" i="9"/>
  <c r="I246" i="9" s="1"/>
  <c r="G247" i="9"/>
  <c r="I247" i="9" s="1"/>
  <c r="G248" i="9"/>
  <c r="I248" i="9" s="1"/>
  <c r="G249" i="9"/>
  <c r="I249" i="9" s="1"/>
  <c r="G250" i="9"/>
  <c r="I250" i="9" s="1"/>
  <c r="G251" i="9"/>
  <c r="I251" i="9" s="1"/>
  <c r="G252" i="9"/>
  <c r="I252" i="9" s="1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L47" i="1" l="1"/>
  <c r="L146" i="1" l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M2" i="17" s="1"/>
  <c r="L166" i="1"/>
  <c r="L167" i="1"/>
  <c r="L168" i="1"/>
  <c r="I253" i="9" l="1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AR2" i="3" l="1"/>
  <c r="AP4" i="7"/>
  <c r="AP5" i="7"/>
  <c r="AP6" i="7"/>
  <c r="AP7" i="7"/>
  <c r="AP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71" i="7"/>
  <c r="AP172" i="7"/>
  <c r="AP173" i="7"/>
  <c r="AP174" i="7"/>
  <c r="AP175" i="7"/>
  <c r="AP176" i="7"/>
  <c r="AP177" i="7"/>
  <c r="AP178" i="7"/>
  <c r="AP179" i="7"/>
  <c r="AP180" i="7"/>
  <c r="AP181" i="7"/>
  <c r="AP182" i="7"/>
  <c r="AP183" i="7"/>
  <c r="AP184" i="7"/>
  <c r="AP185" i="7"/>
  <c r="AP186" i="7"/>
  <c r="AP187" i="7"/>
  <c r="AP188" i="7"/>
  <c r="AP189" i="7"/>
  <c r="AP190" i="7"/>
  <c r="AP191" i="7"/>
  <c r="AP192" i="7"/>
  <c r="AP193" i="7"/>
  <c r="AP194" i="7"/>
  <c r="AP195" i="7"/>
  <c r="AP196" i="7"/>
  <c r="AP197" i="7"/>
  <c r="AP198" i="7"/>
  <c r="AP199" i="7"/>
  <c r="AP200" i="7"/>
  <c r="AP4" i="6"/>
  <c r="AP5" i="6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4" i="4"/>
  <c r="AP5" i="4"/>
  <c r="AP6" i="4"/>
  <c r="AP7" i="4"/>
  <c r="AP8" i="4"/>
  <c r="AP9" i="4"/>
  <c r="AP10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AP24" i="4"/>
  <c r="AP25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3" i="7" l="1"/>
  <c r="AP3" i="6"/>
  <c r="AP3" i="5"/>
  <c r="AP3" i="4"/>
  <c r="AD5" i="9" l="1"/>
  <c r="AD6" i="9"/>
  <c r="AD7" i="9"/>
  <c r="AD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7" i="9"/>
  <c r="AD28" i="9"/>
  <c r="AD29" i="9"/>
  <c r="AD30" i="9"/>
  <c r="AD31" i="9"/>
  <c r="AD32" i="9"/>
  <c r="AD33" i="9"/>
  <c r="AD34" i="9"/>
  <c r="AD35" i="9"/>
  <c r="AD36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D84" i="9"/>
  <c r="AD85" i="9"/>
  <c r="AD86" i="9"/>
  <c r="AD87" i="9"/>
  <c r="AD88" i="9"/>
  <c r="AD89" i="9"/>
  <c r="AD90" i="9"/>
  <c r="AD91" i="9"/>
  <c r="AD92" i="9"/>
  <c r="AD93" i="9"/>
  <c r="AD94" i="9"/>
  <c r="AD95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D113" i="9"/>
  <c r="AD114" i="9"/>
  <c r="AD115" i="9"/>
  <c r="AD116" i="9"/>
  <c r="AD117" i="9"/>
  <c r="AD118" i="9"/>
  <c r="AD119" i="9"/>
  <c r="AD120" i="9"/>
  <c r="AD121" i="9"/>
  <c r="AD122" i="9"/>
  <c r="AD123" i="9"/>
  <c r="AD124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D142" i="9"/>
  <c r="AD143" i="9"/>
  <c r="AD144" i="9"/>
  <c r="AD145" i="9"/>
  <c r="AD146" i="9"/>
  <c r="AD147" i="9"/>
  <c r="AD148" i="9"/>
  <c r="AD149" i="9"/>
  <c r="AD150" i="9"/>
  <c r="AD151" i="9"/>
  <c r="AD152" i="9"/>
  <c r="AD153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D171" i="9"/>
  <c r="AD172" i="9"/>
  <c r="AD173" i="9"/>
  <c r="AD174" i="9"/>
  <c r="AD175" i="9"/>
  <c r="AD176" i="9"/>
  <c r="AD177" i="9"/>
  <c r="AD178" i="9"/>
  <c r="AD179" i="9"/>
  <c r="AD180" i="9"/>
  <c r="AD181" i="9"/>
  <c r="AD182" i="9"/>
  <c r="AD183" i="9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D200" i="9"/>
  <c r="AD201" i="9"/>
  <c r="AD202" i="9"/>
  <c r="AD203" i="9"/>
  <c r="AD204" i="9"/>
  <c r="AD205" i="9"/>
  <c r="AD206" i="9"/>
  <c r="AD207" i="9"/>
  <c r="AD208" i="9"/>
  <c r="AD209" i="9"/>
  <c r="AD210" i="9"/>
  <c r="AD211" i="9"/>
  <c r="AD212" i="9"/>
  <c r="AD213" i="9"/>
  <c r="AD214" i="9"/>
  <c r="AD215" i="9"/>
  <c r="AD216" i="9"/>
  <c r="AD217" i="9"/>
  <c r="AD218" i="9"/>
  <c r="AD219" i="9"/>
  <c r="AD220" i="9"/>
  <c r="AD221" i="9"/>
  <c r="AD222" i="9"/>
  <c r="AD223" i="9"/>
  <c r="AD224" i="9"/>
  <c r="AD225" i="9"/>
  <c r="AD226" i="9"/>
  <c r="AD227" i="9"/>
  <c r="AD228" i="9"/>
  <c r="AD229" i="9"/>
  <c r="AD230" i="9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AH231" i="9" l="1"/>
  <c r="AH232" i="9"/>
  <c r="AH233" i="9"/>
  <c r="AH234" i="9"/>
  <c r="AH235" i="9"/>
  <c r="AH236" i="9"/>
  <c r="AH237" i="9"/>
  <c r="AH238" i="9"/>
  <c r="AH239" i="9"/>
  <c r="AH240" i="9"/>
  <c r="AH241" i="9"/>
  <c r="AH242" i="9"/>
  <c r="AH243" i="9"/>
  <c r="AH244" i="9"/>
  <c r="AH245" i="9"/>
  <c r="AH246" i="9"/>
  <c r="AH247" i="9"/>
  <c r="AH248" i="9"/>
  <c r="AH249" i="9"/>
  <c r="AH250" i="9"/>
  <c r="AH251" i="9"/>
  <c r="AH252" i="9"/>
  <c r="AH253" i="9"/>
  <c r="AH254" i="9"/>
  <c r="AH255" i="9"/>
  <c r="AH256" i="9"/>
  <c r="AH257" i="9"/>
  <c r="AH258" i="9"/>
  <c r="AH259" i="9"/>
  <c r="AH260" i="9"/>
  <c r="AH261" i="9"/>
  <c r="AH262" i="9"/>
  <c r="AH263" i="9"/>
  <c r="AH264" i="9"/>
  <c r="AH265" i="9"/>
  <c r="AH266" i="9"/>
  <c r="AH267" i="9"/>
  <c r="AH268" i="9"/>
  <c r="AH269" i="9"/>
  <c r="AH270" i="9"/>
  <c r="AH271" i="9"/>
  <c r="AH272" i="9"/>
  <c r="AH273" i="9"/>
  <c r="AH274" i="9"/>
  <c r="AH275" i="9"/>
  <c r="AH276" i="9"/>
  <c r="AH277" i="9"/>
  <c r="AH278" i="9"/>
  <c r="AH279" i="9"/>
  <c r="AH280" i="9"/>
  <c r="AH281" i="9"/>
  <c r="AH282" i="9"/>
  <c r="AH283" i="9"/>
  <c r="AH284" i="9"/>
  <c r="AH285" i="9"/>
  <c r="AH286" i="9"/>
  <c r="AH287" i="9"/>
  <c r="AH288" i="9"/>
  <c r="AH289" i="9"/>
  <c r="AH290" i="9"/>
  <c r="AH291" i="9"/>
  <c r="AH292" i="9"/>
  <c r="AH293" i="9"/>
  <c r="AH294" i="9"/>
  <c r="AH295" i="9"/>
  <c r="AH296" i="9"/>
  <c r="AH297" i="9"/>
  <c r="AH298" i="9"/>
  <c r="AH299" i="9"/>
  <c r="AH300" i="9"/>
  <c r="B203" i="14" l="1"/>
  <c r="C203" i="14"/>
  <c r="D203" i="14"/>
  <c r="B204" i="14"/>
  <c r="C204" i="14"/>
  <c r="D204" i="14"/>
  <c r="B205" i="14"/>
  <c r="C205" i="14"/>
  <c r="D205" i="14"/>
  <c r="B206" i="14"/>
  <c r="C206" i="14"/>
  <c r="D206" i="14"/>
  <c r="B207" i="14"/>
  <c r="C207" i="14"/>
  <c r="D207" i="14"/>
  <c r="B208" i="14"/>
  <c r="C208" i="14"/>
  <c r="D208" i="14"/>
  <c r="B209" i="14"/>
  <c r="C209" i="14"/>
  <c r="D209" i="14"/>
  <c r="B210" i="14"/>
  <c r="C210" i="14"/>
  <c r="D210" i="14"/>
  <c r="B211" i="14"/>
  <c r="C211" i="14"/>
  <c r="D211" i="14"/>
  <c r="B212" i="14"/>
  <c r="C212" i="14"/>
  <c r="D212" i="14"/>
  <c r="B213" i="14"/>
  <c r="C213" i="14"/>
  <c r="D213" i="14"/>
  <c r="B214" i="14"/>
  <c r="C214" i="14"/>
  <c r="D214" i="14"/>
  <c r="B215" i="14"/>
  <c r="C215" i="14"/>
  <c r="D215" i="14"/>
  <c r="B216" i="14"/>
  <c r="C216" i="14"/>
  <c r="D216" i="14"/>
  <c r="B217" i="14"/>
  <c r="C217" i="14"/>
  <c r="D217" i="14"/>
  <c r="B218" i="14"/>
  <c r="C218" i="14"/>
  <c r="D218" i="14"/>
  <c r="B219" i="14"/>
  <c r="C219" i="14"/>
  <c r="D219" i="14"/>
  <c r="B220" i="14"/>
  <c r="C220" i="14"/>
  <c r="D220" i="14"/>
  <c r="B203" i="15"/>
  <c r="C203" i="15"/>
  <c r="D203" i="15"/>
  <c r="B204" i="15"/>
  <c r="C204" i="15"/>
  <c r="D204" i="15"/>
  <c r="B205" i="15"/>
  <c r="C205" i="15"/>
  <c r="D205" i="15"/>
  <c r="B206" i="15"/>
  <c r="C206" i="15"/>
  <c r="D206" i="15"/>
  <c r="B207" i="15"/>
  <c r="C207" i="15"/>
  <c r="D207" i="15"/>
  <c r="B208" i="15"/>
  <c r="C208" i="15"/>
  <c r="D208" i="15"/>
  <c r="B209" i="15"/>
  <c r="C209" i="15"/>
  <c r="D209" i="15"/>
  <c r="B210" i="15"/>
  <c r="C210" i="15"/>
  <c r="D210" i="15"/>
  <c r="B211" i="15"/>
  <c r="C211" i="15"/>
  <c r="D211" i="15"/>
  <c r="B212" i="15"/>
  <c r="C212" i="15"/>
  <c r="D212" i="15"/>
  <c r="B213" i="15"/>
  <c r="C213" i="15"/>
  <c r="D213" i="15"/>
  <c r="B214" i="15"/>
  <c r="C214" i="15"/>
  <c r="D214" i="15"/>
  <c r="B215" i="15"/>
  <c r="C215" i="15"/>
  <c r="D215" i="15"/>
  <c r="B216" i="15"/>
  <c r="C216" i="15"/>
  <c r="D216" i="15"/>
  <c r="B217" i="15"/>
  <c r="C217" i="15"/>
  <c r="D217" i="15"/>
  <c r="B218" i="15"/>
  <c r="C218" i="15"/>
  <c r="D218" i="15"/>
  <c r="B219" i="15"/>
  <c r="C219" i="15"/>
  <c r="D219" i="15"/>
  <c r="B220" i="15"/>
  <c r="C220" i="15"/>
  <c r="D220" i="15"/>
  <c r="B203" i="13"/>
  <c r="C203" i="13"/>
  <c r="D203" i="13"/>
  <c r="B204" i="13"/>
  <c r="C204" i="13"/>
  <c r="D204" i="13"/>
  <c r="B205" i="13"/>
  <c r="C205" i="13"/>
  <c r="D205" i="13"/>
  <c r="B206" i="13"/>
  <c r="C206" i="13"/>
  <c r="D206" i="13"/>
  <c r="B207" i="13"/>
  <c r="C207" i="13"/>
  <c r="D207" i="13"/>
  <c r="B208" i="13"/>
  <c r="C208" i="13"/>
  <c r="D208" i="13"/>
  <c r="B209" i="13"/>
  <c r="C209" i="13"/>
  <c r="D209" i="13"/>
  <c r="B210" i="13"/>
  <c r="C210" i="13"/>
  <c r="D210" i="13"/>
  <c r="B211" i="13"/>
  <c r="C211" i="13"/>
  <c r="D211" i="13"/>
  <c r="B212" i="13"/>
  <c r="C212" i="13"/>
  <c r="D212" i="13"/>
  <c r="B213" i="13"/>
  <c r="C213" i="13"/>
  <c r="D213" i="13"/>
  <c r="B214" i="13"/>
  <c r="C214" i="13"/>
  <c r="D214" i="13"/>
  <c r="B215" i="13"/>
  <c r="C215" i="13"/>
  <c r="D215" i="13"/>
  <c r="B216" i="13"/>
  <c r="C216" i="13"/>
  <c r="D216" i="13"/>
  <c r="B217" i="13"/>
  <c r="C217" i="13"/>
  <c r="D217" i="13"/>
  <c r="B218" i="13"/>
  <c r="C218" i="13"/>
  <c r="D218" i="13"/>
  <c r="B219" i="13"/>
  <c r="C219" i="13"/>
  <c r="D219" i="13"/>
  <c r="B220" i="13"/>
  <c r="C220" i="13"/>
  <c r="D220" i="13"/>
  <c r="D220" i="12"/>
  <c r="C220" i="12"/>
  <c r="B220" i="12"/>
  <c r="D219" i="12"/>
  <c r="C219" i="12"/>
  <c r="B219" i="12"/>
  <c r="D218" i="12"/>
  <c r="C218" i="12"/>
  <c r="B218" i="12"/>
  <c r="D217" i="12"/>
  <c r="C217" i="12"/>
  <c r="B217" i="12"/>
  <c r="D216" i="12"/>
  <c r="C216" i="12"/>
  <c r="B216" i="12"/>
  <c r="D215" i="12"/>
  <c r="C215" i="12"/>
  <c r="B215" i="12"/>
  <c r="D214" i="12"/>
  <c r="C214" i="12"/>
  <c r="B214" i="12"/>
  <c r="D213" i="12"/>
  <c r="C213" i="12"/>
  <c r="B213" i="12"/>
  <c r="D212" i="12"/>
  <c r="C212" i="12"/>
  <c r="B212" i="12"/>
  <c r="D211" i="12"/>
  <c r="C211" i="12"/>
  <c r="B211" i="12"/>
  <c r="D210" i="12"/>
  <c r="C210" i="12"/>
  <c r="B210" i="12"/>
  <c r="D209" i="12"/>
  <c r="C209" i="12"/>
  <c r="B209" i="12"/>
  <c r="D208" i="12"/>
  <c r="C208" i="12"/>
  <c r="B208" i="12"/>
  <c r="D207" i="12"/>
  <c r="C207" i="12"/>
  <c r="B207" i="12"/>
  <c r="D206" i="12"/>
  <c r="C206" i="12"/>
  <c r="B206" i="12"/>
  <c r="D205" i="12"/>
  <c r="C205" i="12"/>
  <c r="B205" i="12"/>
  <c r="D204" i="12"/>
  <c r="C204" i="12"/>
  <c r="B204" i="12"/>
  <c r="D203" i="12"/>
  <c r="C203" i="12"/>
  <c r="B203" i="12"/>
  <c r="C203" i="11"/>
  <c r="D203" i="11"/>
  <c r="C204" i="11"/>
  <c r="D204" i="11"/>
  <c r="C205" i="11"/>
  <c r="D205" i="11"/>
  <c r="C206" i="11"/>
  <c r="D206" i="11"/>
  <c r="C207" i="11"/>
  <c r="D207" i="11"/>
  <c r="C208" i="11"/>
  <c r="D208" i="11"/>
  <c r="C209" i="11"/>
  <c r="D209" i="11"/>
  <c r="C210" i="11"/>
  <c r="D210" i="11"/>
  <c r="C211" i="11"/>
  <c r="D211" i="11"/>
  <c r="C212" i="11"/>
  <c r="D212" i="11"/>
  <c r="C213" i="11"/>
  <c r="D213" i="11"/>
  <c r="C214" i="11"/>
  <c r="D214" i="11"/>
  <c r="C215" i="11"/>
  <c r="D215" i="11"/>
  <c r="C216" i="11"/>
  <c r="D216" i="11"/>
  <c r="C217" i="11"/>
  <c r="D217" i="11"/>
  <c r="C218" i="11"/>
  <c r="D218" i="11"/>
  <c r="C219" i="11"/>
  <c r="D219" i="11"/>
  <c r="C220" i="11"/>
  <c r="D220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AD231" i="9"/>
  <c r="AD232" i="9"/>
  <c r="AD233" i="9"/>
  <c r="AD234" i="9"/>
  <c r="AD235" i="9"/>
  <c r="AD236" i="9"/>
  <c r="AD237" i="9"/>
  <c r="AD238" i="9"/>
  <c r="AD239" i="9"/>
  <c r="AD240" i="9"/>
  <c r="AD241" i="9"/>
  <c r="AD242" i="9"/>
  <c r="AD243" i="9"/>
  <c r="AD244" i="9"/>
  <c r="AD245" i="9"/>
  <c r="AD246" i="9"/>
  <c r="AD247" i="9"/>
  <c r="AD248" i="9"/>
  <c r="AD249" i="9"/>
  <c r="AD250" i="9"/>
  <c r="AD251" i="9"/>
  <c r="AD252" i="9"/>
  <c r="AD253" i="9"/>
  <c r="AD254" i="9"/>
  <c r="AD255" i="9"/>
  <c r="AD256" i="9"/>
  <c r="AD257" i="9"/>
  <c r="AD258" i="9"/>
  <c r="AD259" i="9"/>
  <c r="AD260" i="9"/>
  <c r="AD261" i="9"/>
  <c r="AD262" i="9"/>
  <c r="AD263" i="9"/>
  <c r="AD264" i="9"/>
  <c r="AD265" i="9"/>
  <c r="AD266" i="9"/>
  <c r="AD267" i="9"/>
  <c r="AD268" i="9"/>
  <c r="AD269" i="9"/>
  <c r="AD270" i="9"/>
  <c r="AD271" i="9"/>
  <c r="AD272" i="9"/>
  <c r="AD273" i="9"/>
  <c r="AD274" i="9"/>
  <c r="AD275" i="9"/>
  <c r="AD276" i="9"/>
  <c r="AD277" i="9"/>
  <c r="AD278" i="9"/>
  <c r="AD279" i="9"/>
  <c r="AD280" i="9"/>
  <c r="AD281" i="9"/>
  <c r="AD282" i="9"/>
  <c r="AD283" i="9"/>
  <c r="AD284" i="9"/>
  <c r="AD285" i="9"/>
  <c r="AD286" i="9"/>
  <c r="AD287" i="9"/>
  <c r="AD288" i="9"/>
  <c r="AD289" i="9"/>
  <c r="AD290" i="9"/>
  <c r="AD291" i="9"/>
  <c r="AD292" i="9"/>
  <c r="AD293" i="9"/>
  <c r="AD294" i="9"/>
  <c r="AD295" i="9"/>
  <c r="AD296" i="9"/>
  <c r="AD297" i="9"/>
  <c r="AD298" i="9"/>
  <c r="AD299" i="9"/>
  <c r="AD300" i="9"/>
  <c r="B161" i="8" l="1"/>
  <c r="B162" i="8"/>
  <c r="B163" i="8"/>
  <c r="B164" i="8"/>
  <c r="B165" i="8"/>
  <c r="B166" i="8"/>
  <c r="B167" i="8"/>
  <c r="B168" i="8"/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AI15" i="9" l="1"/>
  <c r="A200" i="7" l="1"/>
  <c r="AL200" i="7" s="1"/>
  <c r="A199" i="7"/>
  <c r="AL199" i="7" s="1"/>
  <c r="A198" i="7"/>
  <c r="AL198" i="7" s="1"/>
  <c r="A197" i="7"/>
  <c r="AL197" i="7" s="1"/>
  <c r="A196" i="7"/>
  <c r="AL196" i="7" s="1"/>
  <c r="A195" i="7"/>
  <c r="AL195" i="7" s="1"/>
  <c r="A194" i="7"/>
  <c r="AL194" i="7" s="1"/>
  <c r="A193" i="7"/>
  <c r="AL193" i="7" s="1"/>
  <c r="A192" i="7"/>
  <c r="AL192" i="7" s="1"/>
  <c r="A191" i="7"/>
  <c r="AL191" i="7" s="1"/>
  <c r="A190" i="7"/>
  <c r="AL190" i="7" s="1"/>
  <c r="A189" i="7"/>
  <c r="AL189" i="7" s="1"/>
  <c r="A188" i="7"/>
  <c r="AL188" i="7" s="1"/>
  <c r="A187" i="7"/>
  <c r="AL187" i="7" s="1"/>
  <c r="A186" i="7"/>
  <c r="AL186" i="7" s="1"/>
  <c r="A185" i="7"/>
  <c r="AL185" i="7" s="1"/>
  <c r="A184" i="7"/>
  <c r="AL184" i="7" s="1"/>
  <c r="A183" i="7"/>
  <c r="AL183" i="7" s="1"/>
  <c r="A182" i="7"/>
  <c r="AL182" i="7" s="1"/>
  <c r="A181" i="7"/>
  <c r="AL181" i="7" s="1"/>
  <c r="A180" i="7"/>
  <c r="AL180" i="7" s="1"/>
  <c r="A179" i="7"/>
  <c r="AL179" i="7" s="1"/>
  <c r="A178" i="7"/>
  <c r="AL178" i="7" s="1"/>
  <c r="A177" i="7"/>
  <c r="AL177" i="7" s="1"/>
  <c r="A176" i="7"/>
  <c r="AL176" i="7" s="1"/>
  <c r="A175" i="7"/>
  <c r="AL175" i="7" s="1"/>
  <c r="A174" i="7"/>
  <c r="AL174" i="7" s="1"/>
  <c r="A173" i="7"/>
  <c r="AL173" i="7" s="1"/>
  <c r="A172" i="7"/>
  <c r="AL172" i="7" s="1"/>
  <c r="A171" i="7"/>
  <c r="AL171" i="7" s="1"/>
  <c r="A146" i="7"/>
  <c r="AL146" i="7" s="1"/>
  <c r="A145" i="7"/>
  <c r="AL145" i="7" s="1"/>
  <c r="A144" i="7"/>
  <c r="AL144" i="7" s="1"/>
  <c r="A143" i="7"/>
  <c r="AL143" i="7" s="1"/>
  <c r="A142" i="7"/>
  <c r="AL142" i="7" s="1"/>
  <c r="A141" i="7"/>
  <c r="AL141" i="7" s="1"/>
  <c r="A140" i="7"/>
  <c r="AL140" i="7" s="1"/>
  <c r="A139" i="7"/>
  <c r="AL139" i="7" s="1"/>
  <c r="A138" i="7"/>
  <c r="AL138" i="7" s="1"/>
  <c r="A137" i="7"/>
  <c r="AL137" i="7" s="1"/>
  <c r="A136" i="7"/>
  <c r="AL136" i="7" s="1"/>
  <c r="A135" i="7"/>
  <c r="AL135" i="7" s="1"/>
  <c r="A134" i="7"/>
  <c r="AL134" i="7" s="1"/>
  <c r="A133" i="7"/>
  <c r="AL133" i="7" s="1"/>
  <c r="A132" i="7"/>
  <c r="AL132" i="7" s="1"/>
  <c r="A131" i="7"/>
  <c r="AL131" i="7" s="1"/>
  <c r="A130" i="7"/>
  <c r="AL130" i="7" s="1"/>
  <c r="A129" i="7"/>
  <c r="AL129" i="7" s="1"/>
  <c r="A128" i="7"/>
  <c r="AL128" i="7" s="1"/>
  <c r="A127" i="7"/>
  <c r="AL127" i="7" s="1"/>
  <c r="A126" i="7"/>
  <c r="AL126" i="7" s="1"/>
  <c r="A125" i="7"/>
  <c r="AL125" i="7" s="1"/>
  <c r="A124" i="7"/>
  <c r="AL124" i="7" s="1"/>
  <c r="A123" i="7"/>
  <c r="AL123" i="7" s="1"/>
  <c r="A122" i="7"/>
  <c r="AL122" i="7" s="1"/>
  <c r="A121" i="7"/>
  <c r="AL121" i="7" s="1"/>
  <c r="A120" i="7"/>
  <c r="AL120" i="7" s="1"/>
  <c r="A119" i="7"/>
  <c r="AL119" i="7" s="1"/>
  <c r="A118" i="7"/>
  <c r="AL118" i="7" s="1"/>
  <c r="A117" i="7"/>
  <c r="AL117" i="7" s="1"/>
  <c r="A116" i="7"/>
  <c r="AL116" i="7" s="1"/>
  <c r="A115" i="7"/>
  <c r="AL115" i="7" s="1"/>
  <c r="A114" i="7"/>
  <c r="AL114" i="7" s="1"/>
  <c r="A113" i="7"/>
  <c r="AL113" i="7" s="1"/>
  <c r="A112" i="7"/>
  <c r="AL112" i="7" s="1"/>
  <c r="A111" i="7"/>
  <c r="AL111" i="7" s="1"/>
  <c r="A110" i="7"/>
  <c r="AL110" i="7" s="1"/>
  <c r="A109" i="7"/>
  <c r="AL109" i="7" s="1"/>
  <c r="A108" i="7"/>
  <c r="AL108" i="7" s="1"/>
  <c r="A107" i="7"/>
  <c r="AL107" i="7" s="1"/>
  <c r="A106" i="7"/>
  <c r="AL106" i="7" s="1"/>
  <c r="A105" i="7"/>
  <c r="AL105" i="7" s="1"/>
  <c r="A104" i="7"/>
  <c r="AL104" i="7" s="1"/>
  <c r="A103" i="7"/>
  <c r="AL103" i="7" s="1"/>
  <c r="A102" i="7"/>
  <c r="AL102" i="7" s="1"/>
  <c r="A101" i="7"/>
  <c r="AL101" i="7" s="1"/>
  <c r="A100" i="7"/>
  <c r="AL100" i="7" s="1"/>
  <c r="A99" i="7"/>
  <c r="AL99" i="7" s="1"/>
  <c r="A98" i="7"/>
  <c r="AL98" i="7" s="1"/>
  <c r="A97" i="7"/>
  <c r="AL97" i="7" s="1"/>
  <c r="A96" i="7"/>
  <c r="AL96" i="7" s="1"/>
  <c r="A95" i="7"/>
  <c r="AL95" i="7" s="1"/>
  <c r="A94" i="7"/>
  <c r="AL94" i="7" s="1"/>
  <c r="A93" i="7"/>
  <c r="AL93" i="7" s="1"/>
  <c r="A92" i="7"/>
  <c r="AL92" i="7" s="1"/>
  <c r="A91" i="7"/>
  <c r="AL91" i="7" s="1"/>
  <c r="A90" i="7"/>
  <c r="AL90" i="7" s="1"/>
  <c r="A89" i="7"/>
  <c r="AL89" i="7" s="1"/>
  <c r="A88" i="7"/>
  <c r="AL88" i="7" s="1"/>
  <c r="A87" i="7"/>
  <c r="AL87" i="7" s="1"/>
  <c r="A86" i="7"/>
  <c r="AL86" i="7" s="1"/>
  <c r="A85" i="7"/>
  <c r="AL85" i="7" s="1"/>
  <c r="A84" i="7"/>
  <c r="AL84" i="7" s="1"/>
  <c r="A83" i="7"/>
  <c r="AL83" i="7" s="1"/>
  <c r="A82" i="7"/>
  <c r="AL82" i="7" s="1"/>
  <c r="A81" i="7"/>
  <c r="AL81" i="7" s="1"/>
  <c r="A80" i="7"/>
  <c r="AL80" i="7" s="1"/>
  <c r="A79" i="7"/>
  <c r="AL79" i="7" s="1"/>
  <c r="A78" i="7"/>
  <c r="AL78" i="7" s="1"/>
  <c r="A77" i="7"/>
  <c r="AL77" i="7" s="1"/>
  <c r="A76" i="7"/>
  <c r="AL76" i="7" s="1"/>
  <c r="A75" i="7"/>
  <c r="AL75" i="7" s="1"/>
  <c r="A74" i="7"/>
  <c r="AL74" i="7" s="1"/>
  <c r="A73" i="7"/>
  <c r="AL73" i="7" s="1"/>
  <c r="A72" i="7"/>
  <c r="AL72" i="7" s="1"/>
  <c r="A71" i="7"/>
  <c r="AL71" i="7" s="1"/>
  <c r="A70" i="7"/>
  <c r="AL70" i="7" s="1"/>
  <c r="A69" i="7"/>
  <c r="AL69" i="7" s="1"/>
  <c r="A68" i="7"/>
  <c r="AL68" i="7" s="1"/>
  <c r="A67" i="7"/>
  <c r="AL67" i="7" s="1"/>
  <c r="A66" i="7"/>
  <c r="AL66" i="7" s="1"/>
  <c r="A65" i="7"/>
  <c r="AL65" i="7" s="1"/>
  <c r="A64" i="7"/>
  <c r="AL64" i="7" s="1"/>
  <c r="A63" i="7"/>
  <c r="AL63" i="7" s="1"/>
  <c r="A62" i="7"/>
  <c r="AL62" i="7" s="1"/>
  <c r="A61" i="7"/>
  <c r="AL61" i="7" s="1"/>
  <c r="A60" i="7"/>
  <c r="AL60" i="7" s="1"/>
  <c r="A59" i="7"/>
  <c r="AL59" i="7" s="1"/>
  <c r="A58" i="7"/>
  <c r="AL58" i="7" s="1"/>
  <c r="A57" i="7"/>
  <c r="AL57" i="7" s="1"/>
  <c r="A56" i="7"/>
  <c r="AL56" i="7" s="1"/>
  <c r="A55" i="7"/>
  <c r="AL55" i="7" s="1"/>
  <c r="A54" i="7"/>
  <c r="AL54" i="7" s="1"/>
  <c r="A53" i="7"/>
  <c r="AL53" i="7" s="1"/>
  <c r="A52" i="7"/>
  <c r="AL52" i="7" s="1"/>
  <c r="A51" i="7"/>
  <c r="AL51" i="7" s="1"/>
  <c r="A50" i="7"/>
  <c r="AL50" i="7" s="1"/>
  <c r="A49" i="7"/>
  <c r="AL49" i="7" s="1"/>
  <c r="A48" i="7"/>
  <c r="AL48" i="7" s="1"/>
  <c r="A47" i="7"/>
  <c r="AL47" i="7" s="1"/>
  <c r="A46" i="7"/>
  <c r="AL46" i="7" s="1"/>
  <c r="A45" i="7"/>
  <c r="AL45" i="7" s="1"/>
  <c r="A44" i="7"/>
  <c r="AL44" i="7" s="1"/>
  <c r="A43" i="7"/>
  <c r="AL43" i="7" s="1"/>
  <c r="A42" i="7"/>
  <c r="AL42" i="7" s="1"/>
  <c r="A41" i="7"/>
  <c r="AL41" i="7" s="1"/>
  <c r="A40" i="7"/>
  <c r="AL40" i="7" s="1"/>
  <c r="A39" i="7"/>
  <c r="AL39" i="7" s="1"/>
  <c r="A38" i="7"/>
  <c r="AL38" i="7" s="1"/>
  <c r="A37" i="7"/>
  <c r="AL37" i="7" s="1"/>
  <c r="A36" i="7"/>
  <c r="AL36" i="7" s="1"/>
  <c r="A35" i="7"/>
  <c r="AL35" i="7" s="1"/>
  <c r="A34" i="7"/>
  <c r="AL34" i="7" s="1"/>
  <c r="A33" i="7"/>
  <c r="AL33" i="7" s="1"/>
  <c r="A32" i="7"/>
  <c r="AL32" i="7" s="1"/>
  <c r="A31" i="7"/>
  <c r="AL31" i="7" s="1"/>
  <c r="A30" i="7"/>
  <c r="AL30" i="7" s="1"/>
  <c r="A29" i="7"/>
  <c r="AL29" i="7" s="1"/>
  <c r="A28" i="7"/>
  <c r="AL28" i="7" s="1"/>
  <c r="A27" i="7"/>
  <c r="AL27" i="7" s="1"/>
  <c r="A26" i="7"/>
  <c r="AL26" i="7" s="1"/>
  <c r="A25" i="7"/>
  <c r="AL25" i="7" s="1"/>
  <c r="A24" i="7"/>
  <c r="AL24" i="7" s="1"/>
  <c r="A23" i="7"/>
  <c r="AL23" i="7" s="1"/>
  <c r="A22" i="7"/>
  <c r="AL22" i="7" s="1"/>
  <c r="A21" i="7"/>
  <c r="AL21" i="7" s="1"/>
  <c r="A20" i="7"/>
  <c r="AL20" i="7" s="1"/>
  <c r="A19" i="7"/>
  <c r="AL19" i="7" s="1"/>
  <c r="A18" i="7"/>
  <c r="AL18" i="7" s="1"/>
  <c r="A17" i="7"/>
  <c r="AL17" i="7" s="1"/>
  <c r="A16" i="7"/>
  <c r="AL16" i="7" s="1"/>
  <c r="A15" i="7"/>
  <c r="AL15" i="7" s="1"/>
  <c r="A14" i="7"/>
  <c r="AL14" i="7" s="1"/>
  <c r="A13" i="7"/>
  <c r="AL13" i="7" s="1"/>
  <c r="A12" i="7"/>
  <c r="AL12" i="7" s="1"/>
  <c r="A11" i="7"/>
  <c r="AL11" i="7" s="1"/>
  <c r="A10" i="7"/>
  <c r="AL10" i="7" s="1"/>
  <c r="A9" i="7"/>
  <c r="AL9" i="7" s="1"/>
  <c r="A8" i="7"/>
  <c r="AL8" i="7" s="1"/>
  <c r="A7" i="7"/>
  <c r="AL7" i="7" s="1"/>
  <c r="A6" i="7"/>
  <c r="AL6" i="7" s="1"/>
  <c r="A5" i="7"/>
  <c r="AL5" i="7" s="1"/>
  <c r="A4" i="7"/>
  <c r="AL4" i="7" s="1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167" i="15"/>
  <c r="A174" i="15"/>
  <c r="A175" i="15"/>
  <c r="A178" i="15"/>
  <c r="A182" i="15"/>
  <c r="A183" i="15"/>
  <c r="A186" i="15"/>
  <c r="A187" i="15"/>
  <c r="A190" i="15"/>
  <c r="A191" i="15"/>
  <c r="A194" i="15"/>
  <c r="A195" i="15"/>
  <c r="A196" i="15"/>
  <c r="A197" i="15"/>
  <c r="A198" i="15"/>
  <c r="A199" i="15"/>
  <c r="A200" i="15"/>
  <c r="A201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4" i="6"/>
  <c r="AL4" i="6" s="1"/>
  <c r="A5" i="6"/>
  <c r="AL5" i="6" s="1"/>
  <c r="A6" i="6"/>
  <c r="AL6" i="6" s="1"/>
  <c r="A7" i="6"/>
  <c r="AL7" i="6" s="1"/>
  <c r="A8" i="6"/>
  <c r="AL8" i="6" s="1"/>
  <c r="A9" i="6"/>
  <c r="AL9" i="6" s="1"/>
  <c r="A10" i="6"/>
  <c r="AL10" i="6" s="1"/>
  <c r="A11" i="6"/>
  <c r="AL11" i="6" s="1"/>
  <c r="A12" i="6"/>
  <c r="AL12" i="6" s="1"/>
  <c r="A13" i="6"/>
  <c r="AL13" i="6" s="1"/>
  <c r="A14" i="6"/>
  <c r="AL14" i="6" s="1"/>
  <c r="A15" i="6"/>
  <c r="AL15" i="6" s="1"/>
  <c r="A16" i="6"/>
  <c r="AL16" i="6" s="1"/>
  <c r="A17" i="6"/>
  <c r="AL17" i="6" s="1"/>
  <c r="A18" i="6"/>
  <c r="AL18" i="6" s="1"/>
  <c r="A19" i="6"/>
  <c r="AL19" i="6" s="1"/>
  <c r="A20" i="6"/>
  <c r="AL20" i="6" s="1"/>
  <c r="A21" i="6"/>
  <c r="AL21" i="6" s="1"/>
  <c r="A22" i="6"/>
  <c r="AL22" i="6" s="1"/>
  <c r="A23" i="6"/>
  <c r="AL23" i="6" s="1"/>
  <c r="A24" i="6"/>
  <c r="AL24" i="6" s="1"/>
  <c r="A25" i="6"/>
  <c r="AL25" i="6" s="1"/>
  <c r="A26" i="6"/>
  <c r="AL26" i="6" s="1"/>
  <c r="A27" i="6"/>
  <c r="AL27" i="6" s="1"/>
  <c r="A28" i="6"/>
  <c r="AL28" i="6" s="1"/>
  <c r="A29" i="6"/>
  <c r="AL29" i="6" s="1"/>
  <c r="A30" i="6"/>
  <c r="AL30" i="6" s="1"/>
  <c r="A31" i="6"/>
  <c r="AL31" i="6" s="1"/>
  <c r="A32" i="6"/>
  <c r="AL32" i="6" s="1"/>
  <c r="A33" i="6"/>
  <c r="AL33" i="6" s="1"/>
  <c r="A34" i="6"/>
  <c r="AL34" i="6" s="1"/>
  <c r="A35" i="6"/>
  <c r="AL35" i="6" s="1"/>
  <c r="A36" i="6"/>
  <c r="AL36" i="6" s="1"/>
  <c r="A37" i="6"/>
  <c r="AL37" i="6" s="1"/>
  <c r="A38" i="6"/>
  <c r="AL38" i="6" s="1"/>
  <c r="A39" i="6"/>
  <c r="AL39" i="6" s="1"/>
  <c r="A40" i="6"/>
  <c r="AL40" i="6" s="1"/>
  <c r="A41" i="6"/>
  <c r="AL41" i="6" s="1"/>
  <c r="A42" i="6"/>
  <c r="AL42" i="6" s="1"/>
  <c r="A43" i="6"/>
  <c r="AL43" i="6" s="1"/>
  <c r="A44" i="6"/>
  <c r="AL44" i="6" s="1"/>
  <c r="A45" i="6"/>
  <c r="AL45" i="6" s="1"/>
  <c r="A46" i="6"/>
  <c r="AL46" i="6" s="1"/>
  <c r="A47" i="6"/>
  <c r="AL47" i="6" s="1"/>
  <c r="A48" i="6"/>
  <c r="AL48" i="6" s="1"/>
  <c r="A49" i="6"/>
  <c r="AL49" i="6" s="1"/>
  <c r="A50" i="6"/>
  <c r="AL50" i="6" s="1"/>
  <c r="A51" i="6"/>
  <c r="AL51" i="6" s="1"/>
  <c r="A52" i="6"/>
  <c r="AL52" i="6" s="1"/>
  <c r="A53" i="6"/>
  <c r="AL53" i="6" s="1"/>
  <c r="A54" i="6"/>
  <c r="AL54" i="6" s="1"/>
  <c r="A55" i="6"/>
  <c r="AL55" i="6" s="1"/>
  <c r="A56" i="6"/>
  <c r="AL56" i="6" s="1"/>
  <c r="A57" i="6"/>
  <c r="AL57" i="6" s="1"/>
  <c r="A58" i="6"/>
  <c r="AL58" i="6" s="1"/>
  <c r="A59" i="6"/>
  <c r="AL59" i="6" s="1"/>
  <c r="A60" i="6"/>
  <c r="AL60" i="6" s="1"/>
  <c r="A61" i="6"/>
  <c r="AL61" i="6" s="1"/>
  <c r="A62" i="6"/>
  <c r="AL62" i="6" s="1"/>
  <c r="A63" i="6"/>
  <c r="AL63" i="6" s="1"/>
  <c r="A64" i="6"/>
  <c r="AL64" i="6" s="1"/>
  <c r="A65" i="6"/>
  <c r="AL65" i="6" s="1"/>
  <c r="A66" i="6"/>
  <c r="AL66" i="6" s="1"/>
  <c r="A67" i="6"/>
  <c r="AL67" i="6" s="1"/>
  <c r="A68" i="6"/>
  <c r="AL68" i="6" s="1"/>
  <c r="A69" i="6"/>
  <c r="AL69" i="6" s="1"/>
  <c r="A70" i="6"/>
  <c r="AL70" i="6" s="1"/>
  <c r="A71" i="6"/>
  <c r="AL71" i="6" s="1"/>
  <c r="A72" i="6"/>
  <c r="AL72" i="6" s="1"/>
  <c r="A73" i="6"/>
  <c r="AL73" i="6" s="1"/>
  <c r="A74" i="6"/>
  <c r="AL74" i="6" s="1"/>
  <c r="A75" i="6"/>
  <c r="AL75" i="6" s="1"/>
  <c r="A76" i="6"/>
  <c r="AL76" i="6" s="1"/>
  <c r="A77" i="6"/>
  <c r="AL77" i="6" s="1"/>
  <c r="A78" i="6"/>
  <c r="AL78" i="6" s="1"/>
  <c r="A79" i="6"/>
  <c r="AL79" i="6" s="1"/>
  <c r="A80" i="6"/>
  <c r="AL80" i="6" s="1"/>
  <c r="A81" i="6"/>
  <c r="AL81" i="6" s="1"/>
  <c r="A82" i="6"/>
  <c r="AL82" i="6" s="1"/>
  <c r="A83" i="6"/>
  <c r="AL83" i="6" s="1"/>
  <c r="A84" i="6"/>
  <c r="AL84" i="6" s="1"/>
  <c r="A85" i="6"/>
  <c r="AL85" i="6" s="1"/>
  <c r="A86" i="6"/>
  <c r="AL86" i="6" s="1"/>
  <c r="A87" i="6"/>
  <c r="AL87" i="6" s="1"/>
  <c r="A88" i="6"/>
  <c r="AL88" i="6" s="1"/>
  <c r="A89" i="6"/>
  <c r="AL89" i="6" s="1"/>
  <c r="A90" i="6"/>
  <c r="AL90" i="6" s="1"/>
  <c r="A91" i="6"/>
  <c r="AL91" i="6" s="1"/>
  <c r="A92" i="6"/>
  <c r="AL92" i="6" s="1"/>
  <c r="A93" i="6"/>
  <c r="AL93" i="6" s="1"/>
  <c r="A94" i="6"/>
  <c r="AL94" i="6" s="1"/>
  <c r="A95" i="6"/>
  <c r="AL95" i="6" s="1"/>
  <c r="A96" i="6"/>
  <c r="AL96" i="6" s="1"/>
  <c r="A97" i="6"/>
  <c r="AL97" i="6" s="1"/>
  <c r="A98" i="6"/>
  <c r="AL98" i="6" s="1"/>
  <c r="A99" i="6"/>
  <c r="AL99" i="6" s="1"/>
  <c r="A100" i="6"/>
  <c r="AL100" i="6" s="1"/>
  <c r="A101" i="6"/>
  <c r="AL101" i="6" s="1"/>
  <c r="A102" i="6"/>
  <c r="AL102" i="6" s="1"/>
  <c r="A103" i="6"/>
  <c r="AL103" i="6" s="1"/>
  <c r="A104" i="6"/>
  <c r="AL104" i="6" s="1"/>
  <c r="A105" i="6"/>
  <c r="AL105" i="6" s="1"/>
  <c r="A106" i="6"/>
  <c r="AL106" i="6" s="1"/>
  <c r="A107" i="6"/>
  <c r="AL107" i="6" s="1"/>
  <c r="A108" i="6"/>
  <c r="AL108" i="6" s="1"/>
  <c r="A109" i="6"/>
  <c r="AL109" i="6" s="1"/>
  <c r="A110" i="6"/>
  <c r="AL110" i="6" s="1"/>
  <c r="A111" i="6"/>
  <c r="AL111" i="6" s="1"/>
  <c r="A112" i="6"/>
  <c r="AL112" i="6" s="1"/>
  <c r="A113" i="6"/>
  <c r="AL113" i="6" s="1"/>
  <c r="A114" i="6"/>
  <c r="AL114" i="6" s="1"/>
  <c r="A115" i="6"/>
  <c r="AL115" i="6" s="1"/>
  <c r="A116" i="6"/>
  <c r="AL116" i="6" s="1"/>
  <c r="A117" i="6"/>
  <c r="AL117" i="6" s="1"/>
  <c r="A118" i="6"/>
  <c r="AL118" i="6" s="1"/>
  <c r="A119" i="6"/>
  <c r="AL119" i="6" s="1"/>
  <c r="A120" i="6"/>
  <c r="AL120" i="6" s="1"/>
  <c r="A121" i="6"/>
  <c r="AL121" i="6" s="1"/>
  <c r="A122" i="6"/>
  <c r="AL122" i="6" s="1"/>
  <c r="A123" i="6"/>
  <c r="AL123" i="6" s="1"/>
  <c r="A124" i="6"/>
  <c r="AL124" i="6" s="1"/>
  <c r="A125" i="6"/>
  <c r="AL125" i="6" s="1"/>
  <c r="A126" i="6"/>
  <c r="AL126" i="6" s="1"/>
  <c r="A127" i="6"/>
  <c r="AL127" i="6" s="1"/>
  <c r="A128" i="6"/>
  <c r="AL128" i="6" s="1"/>
  <c r="A129" i="6"/>
  <c r="AL129" i="6" s="1"/>
  <c r="A130" i="6"/>
  <c r="AL130" i="6" s="1"/>
  <c r="A131" i="6"/>
  <c r="AL131" i="6" s="1"/>
  <c r="A132" i="6"/>
  <c r="AL132" i="6" s="1"/>
  <c r="A133" i="6"/>
  <c r="AL133" i="6" s="1"/>
  <c r="A134" i="6"/>
  <c r="AL134" i="6" s="1"/>
  <c r="A135" i="6"/>
  <c r="AL135" i="6" s="1"/>
  <c r="A136" i="6"/>
  <c r="AL136" i="6" s="1"/>
  <c r="A137" i="6"/>
  <c r="AL137" i="6" s="1"/>
  <c r="A138" i="6"/>
  <c r="AL138" i="6" s="1"/>
  <c r="A139" i="6"/>
  <c r="AL139" i="6" s="1"/>
  <c r="A140" i="6"/>
  <c r="AL140" i="6" s="1"/>
  <c r="A141" i="6"/>
  <c r="AL141" i="6" s="1"/>
  <c r="A142" i="6"/>
  <c r="AL142" i="6" s="1"/>
  <c r="A143" i="6"/>
  <c r="AL143" i="6" s="1"/>
  <c r="A144" i="6"/>
  <c r="AL144" i="6" s="1"/>
  <c r="A145" i="6"/>
  <c r="AL145" i="6" s="1"/>
  <c r="A146" i="6"/>
  <c r="AL146" i="6" s="1"/>
  <c r="A171" i="6"/>
  <c r="AL171" i="6" s="1"/>
  <c r="A172" i="6"/>
  <c r="AL172" i="6" s="1"/>
  <c r="A173" i="6"/>
  <c r="AL173" i="6" s="1"/>
  <c r="A174" i="6"/>
  <c r="AL174" i="6" s="1"/>
  <c r="A175" i="6"/>
  <c r="AL175" i="6" s="1"/>
  <c r="A176" i="6"/>
  <c r="AL176" i="6" s="1"/>
  <c r="A177" i="6"/>
  <c r="AL177" i="6" s="1"/>
  <c r="A178" i="6"/>
  <c r="AL178" i="6" s="1"/>
  <c r="A179" i="6"/>
  <c r="AL179" i="6" s="1"/>
  <c r="A180" i="6"/>
  <c r="AL180" i="6" s="1"/>
  <c r="A181" i="6"/>
  <c r="AL181" i="6" s="1"/>
  <c r="A182" i="6"/>
  <c r="AL182" i="6" s="1"/>
  <c r="A183" i="6"/>
  <c r="AL183" i="6" s="1"/>
  <c r="A184" i="6"/>
  <c r="AL184" i="6" s="1"/>
  <c r="A185" i="6"/>
  <c r="AL185" i="6" s="1"/>
  <c r="A186" i="6"/>
  <c r="AL186" i="6" s="1"/>
  <c r="A187" i="6"/>
  <c r="AL187" i="6" s="1"/>
  <c r="A188" i="6"/>
  <c r="AL188" i="6" s="1"/>
  <c r="A189" i="6"/>
  <c r="AL189" i="6" s="1"/>
  <c r="A190" i="6"/>
  <c r="AL190" i="6" s="1"/>
  <c r="A191" i="6"/>
  <c r="AL191" i="6" s="1"/>
  <c r="A192" i="6"/>
  <c r="AL192" i="6" s="1"/>
  <c r="A193" i="6"/>
  <c r="AL193" i="6" s="1"/>
  <c r="A194" i="6"/>
  <c r="AL194" i="6" s="1"/>
  <c r="A195" i="6"/>
  <c r="AL195" i="6" s="1"/>
  <c r="A196" i="6"/>
  <c r="AL196" i="6" s="1"/>
  <c r="A197" i="6"/>
  <c r="AL197" i="6" s="1"/>
  <c r="A198" i="6"/>
  <c r="AL198" i="6" s="1"/>
  <c r="A199" i="6"/>
  <c r="AL199" i="6" s="1"/>
  <c r="A200" i="6"/>
  <c r="AL200" i="6" s="1"/>
  <c r="A4" i="5"/>
  <c r="AL4" i="5" s="1"/>
  <c r="A5" i="5"/>
  <c r="AL5" i="5" s="1"/>
  <c r="A6" i="5"/>
  <c r="AL6" i="5" s="1"/>
  <c r="A7" i="5"/>
  <c r="AL7" i="5" s="1"/>
  <c r="A8" i="5"/>
  <c r="AL8" i="5" s="1"/>
  <c r="A9" i="5"/>
  <c r="AL9" i="5" s="1"/>
  <c r="A10" i="5"/>
  <c r="AL10" i="5" s="1"/>
  <c r="A11" i="5"/>
  <c r="AL11" i="5" s="1"/>
  <c r="A12" i="5"/>
  <c r="AL12" i="5" s="1"/>
  <c r="A13" i="5"/>
  <c r="AL13" i="5" s="1"/>
  <c r="A14" i="5"/>
  <c r="AL14" i="5" s="1"/>
  <c r="A15" i="5"/>
  <c r="AL15" i="5" s="1"/>
  <c r="A16" i="5"/>
  <c r="AL16" i="5" s="1"/>
  <c r="A17" i="5"/>
  <c r="AL17" i="5" s="1"/>
  <c r="A18" i="5"/>
  <c r="AL18" i="5" s="1"/>
  <c r="A19" i="5"/>
  <c r="AL19" i="5" s="1"/>
  <c r="A20" i="5"/>
  <c r="AL20" i="5" s="1"/>
  <c r="A21" i="5"/>
  <c r="AL21" i="5" s="1"/>
  <c r="A22" i="5"/>
  <c r="AL22" i="5" s="1"/>
  <c r="A23" i="5"/>
  <c r="AL23" i="5" s="1"/>
  <c r="A24" i="5"/>
  <c r="AL24" i="5" s="1"/>
  <c r="A25" i="5"/>
  <c r="AL25" i="5" s="1"/>
  <c r="A26" i="5"/>
  <c r="AL26" i="5" s="1"/>
  <c r="A27" i="5"/>
  <c r="AL27" i="5" s="1"/>
  <c r="A28" i="5"/>
  <c r="AL28" i="5" s="1"/>
  <c r="A29" i="5"/>
  <c r="AL29" i="5" s="1"/>
  <c r="A30" i="5"/>
  <c r="AL30" i="5" s="1"/>
  <c r="A31" i="5"/>
  <c r="AL31" i="5" s="1"/>
  <c r="A32" i="5"/>
  <c r="AL32" i="5" s="1"/>
  <c r="A33" i="5"/>
  <c r="AL33" i="5" s="1"/>
  <c r="A34" i="5"/>
  <c r="AL34" i="5" s="1"/>
  <c r="A35" i="5"/>
  <c r="AL35" i="5" s="1"/>
  <c r="A36" i="5"/>
  <c r="AL36" i="5" s="1"/>
  <c r="A37" i="5"/>
  <c r="AL37" i="5" s="1"/>
  <c r="A38" i="5"/>
  <c r="AL38" i="5" s="1"/>
  <c r="A39" i="5"/>
  <c r="AL39" i="5" s="1"/>
  <c r="A40" i="5"/>
  <c r="AL40" i="5" s="1"/>
  <c r="A41" i="5"/>
  <c r="AL41" i="5" s="1"/>
  <c r="A42" i="5"/>
  <c r="AL42" i="5" s="1"/>
  <c r="A43" i="5"/>
  <c r="AL43" i="5" s="1"/>
  <c r="A44" i="5"/>
  <c r="AL44" i="5" s="1"/>
  <c r="A45" i="5"/>
  <c r="AL45" i="5" s="1"/>
  <c r="A46" i="5"/>
  <c r="AL46" i="5" s="1"/>
  <c r="A47" i="5"/>
  <c r="AL47" i="5" s="1"/>
  <c r="A48" i="5"/>
  <c r="AL48" i="5" s="1"/>
  <c r="A49" i="5"/>
  <c r="AL49" i="5" s="1"/>
  <c r="A50" i="5"/>
  <c r="AL50" i="5" s="1"/>
  <c r="A51" i="5"/>
  <c r="AL51" i="5" s="1"/>
  <c r="A52" i="5"/>
  <c r="AL52" i="5" s="1"/>
  <c r="A53" i="5"/>
  <c r="AL53" i="5" s="1"/>
  <c r="A54" i="5"/>
  <c r="AL54" i="5" s="1"/>
  <c r="A55" i="5"/>
  <c r="AL55" i="5" s="1"/>
  <c r="A56" i="5"/>
  <c r="AL56" i="5" s="1"/>
  <c r="A57" i="5"/>
  <c r="AL57" i="5" s="1"/>
  <c r="A58" i="5"/>
  <c r="AL58" i="5" s="1"/>
  <c r="A59" i="5"/>
  <c r="AL59" i="5" s="1"/>
  <c r="A60" i="5"/>
  <c r="AL60" i="5" s="1"/>
  <c r="A61" i="5"/>
  <c r="AL61" i="5" s="1"/>
  <c r="A62" i="5"/>
  <c r="AL62" i="5" s="1"/>
  <c r="A63" i="5"/>
  <c r="AL63" i="5" s="1"/>
  <c r="A64" i="5"/>
  <c r="AL64" i="5" s="1"/>
  <c r="A65" i="5"/>
  <c r="AL65" i="5" s="1"/>
  <c r="A66" i="5"/>
  <c r="AL66" i="5" s="1"/>
  <c r="A67" i="5"/>
  <c r="AL67" i="5" s="1"/>
  <c r="A68" i="5"/>
  <c r="AL68" i="5" s="1"/>
  <c r="A69" i="5"/>
  <c r="AL69" i="5" s="1"/>
  <c r="A70" i="5"/>
  <c r="AL70" i="5" s="1"/>
  <c r="A71" i="5"/>
  <c r="AL71" i="5" s="1"/>
  <c r="A72" i="5"/>
  <c r="AL72" i="5" s="1"/>
  <c r="A73" i="5"/>
  <c r="AL73" i="5" s="1"/>
  <c r="A74" i="5"/>
  <c r="AL74" i="5" s="1"/>
  <c r="A75" i="5"/>
  <c r="AL75" i="5" s="1"/>
  <c r="A76" i="5"/>
  <c r="AL76" i="5" s="1"/>
  <c r="A77" i="5"/>
  <c r="AL77" i="5" s="1"/>
  <c r="A78" i="5"/>
  <c r="AL78" i="5" s="1"/>
  <c r="A79" i="5"/>
  <c r="AL79" i="5" s="1"/>
  <c r="A80" i="5"/>
  <c r="AL80" i="5" s="1"/>
  <c r="A81" i="5"/>
  <c r="AL81" i="5" s="1"/>
  <c r="A82" i="5"/>
  <c r="AL82" i="5" s="1"/>
  <c r="A83" i="5"/>
  <c r="AL83" i="5" s="1"/>
  <c r="A84" i="5"/>
  <c r="AL84" i="5" s="1"/>
  <c r="A85" i="5"/>
  <c r="AL85" i="5" s="1"/>
  <c r="A86" i="5"/>
  <c r="AL86" i="5" s="1"/>
  <c r="A87" i="5"/>
  <c r="AL87" i="5" s="1"/>
  <c r="A88" i="5"/>
  <c r="AL88" i="5" s="1"/>
  <c r="A89" i="5"/>
  <c r="AL89" i="5" s="1"/>
  <c r="A90" i="5"/>
  <c r="AL90" i="5" s="1"/>
  <c r="A91" i="5"/>
  <c r="AL91" i="5" s="1"/>
  <c r="A92" i="5"/>
  <c r="AL92" i="5" s="1"/>
  <c r="A93" i="5"/>
  <c r="AL93" i="5" s="1"/>
  <c r="A94" i="5"/>
  <c r="AL94" i="5" s="1"/>
  <c r="A95" i="5"/>
  <c r="AL95" i="5" s="1"/>
  <c r="A96" i="5"/>
  <c r="AL96" i="5" s="1"/>
  <c r="A97" i="5"/>
  <c r="AL97" i="5" s="1"/>
  <c r="A98" i="5"/>
  <c r="AL98" i="5" s="1"/>
  <c r="A99" i="5"/>
  <c r="AL99" i="5" s="1"/>
  <c r="A100" i="5"/>
  <c r="AL100" i="5" s="1"/>
  <c r="A101" i="5"/>
  <c r="AL101" i="5" s="1"/>
  <c r="A102" i="5"/>
  <c r="AL102" i="5" s="1"/>
  <c r="A103" i="5"/>
  <c r="AL103" i="5" s="1"/>
  <c r="A104" i="5"/>
  <c r="AL104" i="5" s="1"/>
  <c r="A105" i="5"/>
  <c r="AL105" i="5" s="1"/>
  <c r="A106" i="5"/>
  <c r="AL106" i="5" s="1"/>
  <c r="A107" i="5"/>
  <c r="AL107" i="5" s="1"/>
  <c r="A108" i="5"/>
  <c r="AL108" i="5" s="1"/>
  <c r="A109" i="5"/>
  <c r="AL109" i="5" s="1"/>
  <c r="A110" i="5"/>
  <c r="AL110" i="5" s="1"/>
  <c r="A111" i="5"/>
  <c r="AL111" i="5" s="1"/>
  <c r="A112" i="5"/>
  <c r="AL112" i="5" s="1"/>
  <c r="A113" i="5"/>
  <c r="AL113" i="5" s="1"/>
  <c r="A114" i="5"/>
  <c r="AL114" i="5" s="1"/>
  <c r="A115" i="5"/>
  <c r="AL115" i="5" s="1"/>
  <c r="A116" i="5"/>
  <c r="AL116" i="5" s="1"/>
  <c r="A117" i="5"/>
  <c r="AL117" i="5" s="1"/>
  <c r="A118" i="5"/>
  <c r="AL118" i="5" s="1"/>
  <c r="A119" i="5"/>
  <c r="AL119" i="5" s="1"/>
  <c r="A120" i="5"/>
  <c r="AL120" i="5" s="1"/>
  <c r="A121" i="5"/>
  <c r="AL121" i="5" s="1"/>
  <c r="A122" i="5"/>
  <c r="AL122" i="5" s="1"/>
  <c r="A123" i="5"/>
  <c r="AL123" i="5" s="1"/>
  <c r="A124" i="5"/>
  <c r="AL124" i="5" s="1"/>
  <c r="A125" i="5"/>
  <c r="AL125" i="5" s="1"/>
  <c r="A126" i="5"/>
  <c r="AL126" i="5" s="1"/>
  <c r="A127" i="5"/>
  <c r="AL127" i="5" s="1"/>
  <c r="A128" i="5"/>
  <c r="AL128" i="5" s="1"/>
  <c r="A129" i="5"/>
  <c r="AL129" i="5" s="1"/>
  <c r="A130" i="5"/>
  <c r="AL130" i="5" s="1"/>
  <c r="A131" i="5"/>
  <c r="AL131" i="5" s="1"/>
  <c r="A132" i="5"/>
  <c r="AL132" i="5" s="1"/>
  <c r="A133" i="5"/>
  <c r="AL133" i="5" s="1"/>
  <c r="A134" i="5"/>
  <c r="AL134" i="5" s="1"/>
  <c r="A135" i="5"/>
  <c r="AL135" i="5" s="1"/>
  <c r="A136" i="5"/>
  <c r="AL136" i="5" s="1"/>
  <c r="A137" i="5"/>
  <c r="AL137" i="5" s="1"/>
  <c r="A138" i="5"/>
  <c r="AL138" i="5" s="1"/>
  <c r="A139" i="5"/>
  <c r="AL139" i="5" s="1"/>
  <c r="A140" i="5"/>
  <c r="AL140" i="5" s="1"/>
  <c r="A141" i="5"/>
  <c r="AL141" i="5" s="1"/>
  <c r="A142" i="5"/>
  <c r="AL142" i="5" s="1"/>
  <c r="A143" i="5"/>
  <c r="AL143" i="5" s="1"/>
  <c r="A144" i="5"/>
  <c r="AL144" i="5" s="1"/>
  <c r="A145" i="5"/>
  <c r="AL145" i="5" s="1"/>
  <c r="A146" i="5"/>
  <c r="AL146" i="5" s="1"/>
  <c r="A172" i="5"/>
  <c r="AL172" i="5" s="1"/>
  <c r="A173" i="5"/>
  <c r="AL173" i="5" s="1"/>
  <c r="A174" i="5"/>
  <c r="AL174" i="5" s="1"/>
  <c r="A175" i="5"/>
  <c r="AL175" i="5" s="1"/>
  <c r="A176" i="5"/>
  <c r="AL176" i="5" s="1"/>
  <c r="A177" i="5"/>
  <c r="AL177" i="5" s="1"/>
  <c r="A178" i="5"/>
  <c r="AL178" i="5" s="1"/>
  <c r="A179" i="5"/>
  <c r="AL179" i="5" s="1"/>
  <c r="A180" i="5"/>
  <c r="AL180" i="5" s="1"/>
  <c r="A181" i="5"/>
  <c r="AL181" i="5" s="1"/>
  <c r="A182" i="5"/>
  <c r="AL182" i="5" s="1"/>
  <c r="A183" i="5"/>
  <c r="AL183" i="5" s="1"/>
  <c r="A184" i="5"/>
  <c r="AL184" i="5" s="1"/>
  <c r="A185" i="5"/>
  <c r="AL185" i="5" s="1"/>
  <c r="A186" i="5"/>
  <c r="AL186" i="5" s="1"/>
  <c r="A187" i="5"/>
  <c r="AL187" i="5" s="1"/>
  <c r="A188" i="5"/>
  <c r="AL188" i="5" s="1"/>
  <c r="A189" i="5"/>
  <c r="AL189" i="5" s="1"/>
  <c r="A190" i="5"/>
  <c r="AL190" i="5" s="1"/>
  <c r="A191" i="5"/>
  <c r="AL191" i="5" s="1"/>
  <c r="A192" i="5"/>
  <c r="AL192" i="5" s="1"/>
  <c r="A193" i="5"/>
  <c r="AL193" i="5" s="1"/>
  <c r="A194" i="5"/>
  <c r="AL194" i="5" s="1"/>
  <c r="A195" i="5"/>
  <c r="AL195" i="5" s="1"/>
  <c r="A196" i="5"/>
  <c r="AL196" i="5" s="1"/>
  <c r="A197" i="5"/>
  <c r="AL197" i="5" s="1"/>
  <c r="A198" i="5"/>
  <c r="AL198" i="5" s="1"/>
  <c r="A199" i="5"/>
  <c r="AL199" i="5" s="1"/>
  <c r="A200" i="5"/>
  <c r="AL200" i="5" s="1"/>
  <c r="A4" i="4"/>
  <c r="AL4" i="4" s="1"/>
  <c r="A5" i="4"/>
  <c r="AL5" i="4" s="1"/>
  <c r="A6" i="4"/>
  <c r="AL6" i="4" s="1"/>
  <c r="A7" i="4"/>
  <c r="AL7" i="4" s="1"/>
  <c r="A8" i="4"/>
  <c r="AL8" i="4" s="1"/>
  <c r="A9" i="4"/>
  <c r="AL9" i="4" s="1"/>
  <c r="A10" i="4"/>
  <c r="AL10" i="4" s="1"/>
  <c r="A11" i="4"/>
  <c r="AL11" i="4" s="1"/>
  <c r="A12" i="4"/>
  <c r="AL12" i="4" s="1"/>
  <c r="A13" i="4"/>
  <c r="AL13" i="4" s="1"/>
  <c r="A14" i="4"/>
  <c r="AL14" i="4" s="1"/>
  <c r="A15" i="4"/>
  <c r="AL15" i="4" s="1"/>
  <c r="A16" i="4"/>
  <c r="AL16" i="4" s="1"/>
  <c r="A17" i="4"/>
  <c r="AL17" i="4" s="1"/>
  <c r="A18" i="4"/>
  <c r="AL18" i="4" s="1"/>
  <c r="A19" i="4"/>
  <c r="AL19" i="4" s="1"/>
  <c r="A20" i="4"/>
  <c r="AL20" i="4" s="1"/>
  <c r="A21" i="4"/>
  <c r="AL21" i="4" s="1"/>
  <c r="A22" i="4"/>
  <c r="AL22" i="4" s="1"/>
  <c r="A23" i="4"/>
  <c r="AL23" i="4" s="1"/>
  <c r="A24" i="4"/>
  <c r="AL24" i="4" s="1"/>
  <c r="A25" i="4"/>
  <c r="AL25" i="4" s="1"/>
  <c r="A26" i="4"/>
  <c r="AL26" i="4" s="1"/>
  <c r="A27" i="4"/>
  <c r="AL27" i="4" s="1"/>
  <c r="A28" i="4"/>
  <c r="AL28" i="4" s="1"/>
  <c r="AL29" i="4"/>
  <c r="A30" i="4"/>
  <c r="AL30" i="4" s="1"/>
  <c r="A31" i="4"/>
  <c r="AL31" i="4" s="1"/>
  <c r="A32" i="4"/>
  <c r="AL32" i="4" s="1"/>
  <c r="A33" i="4"/>
  <c r="AL33" i="4" s="1"/>
  <c r="A34" i="4"/>
  <c r="AL34" i="4" s="1"/>
  <c r="A35" i="4"/>
  <c r="AL35" i="4" s="1"/>
  <c r="A36" i="4"/>
  <c r="AL36" i="4" s="1"/>
  <c r="A37" i="4"/>
  <c r="AL37" i="4" s="1"/>
  <c r="A38" i="4"/>
  <c r="AL38" i="4" s="1"/>
  <c r="A39" i="4"/>
  <c r="AL39" i="4" s="1"/>
  <c r="A40" i="4"/>
  <c r="AL40" i="4" s="1"/>
  <c r="A41" i="4"/>
  <c r="AL41" i="4" s="1"/>
  <c r="A42" i="4"/>
  <c r="AL42" i="4" s="1"/>
  <c r="A43" i="4"/>
  <c r="AL43" i="4" s="1"/>
  <c r="A44" i="4"/>
  <c r="AL44" i="4" s="1"/>
  <c r="A45" i="4"/>
  <c r="AL45" i="4" s="1"/>
  <c r="A46" i="4"/>
  <c r="AL46" i="4" s="1"/>
  <c r="A47" i="4"/>
  <c r="AL47" i="4" s="1"/>
  <c r="A48" i="4"/>
  <c r="AL48" i="4" s="1"/>
  <c r="A49" i="4"/>
  <c r="AL49" i="4" s="1"/>
  <c r="A50" i="4"/>
  <c r="AL50" i="4" s="1"/>
  <c r="A51" i="4"/>
  <c r="AL51" i="4" s="1"/>
  <c r="A52" i="4"/>
  <c r="AL52" i="4" s="1"/>
  <c r="A53" i="4"/>
  <c r="AL53" i="4" s="1"/>
  <c r="A54" i="4"/>
  <c r="AL54" i="4" s="1"/>
  <c r="A55" i="4"/>
  <c r="AL55" i="4" s="1"/>
  <c r="A56" i="4"/>
  <c r="AL56" i="4" s="1"/>
  <c r="A57" i="4"/>
  <c r="AL57" i="4" s="1"/>
  <c r="A58" i="4"/>
  <c r="AL58" i="4" s="1"/>
  <c r="A59" i="4"/>
  <c r="AL59" i="4" s="1"/>
  <c r="A60" i="4"/>
  <c r="AL60" i="4" s="1"/>
  <c r="A61" i="4"/>
  <c r="AL61" i="4" s="1"/>
  <c r="A62" i="4"/>
  <c r="AL62" i="4" s="1"/>
  <c r="A63" i="4"/>
  <c r="AL63" i="4" s="1"/>
  <c r="A64" i="4"/>
  <c r="AL64" i="4" s="1"/>
  <c r="A65" i="4"/>
  <c r="AL65" i="4" s="1"/>
  <c r="A66" i="4"/>
  <c r="AL66" i="4" s="1"/>
  <c r="A67" i="4"/>
  <c r="AL67" i="4" s="1"/>
  <c r="A68" i="4"/>
  <c r="AL68" i="4" s="1"/>
  <c r="A69" i="4"/>
  <c r="AL69" i="4" s="1"/>
  <c r="A70" i="4"/>
  <c r="AL70" i="4" s="1"/>
  <c r="A71" i="4"/>
  <c r="AL71" i="4" s="1"/>
  <c r="A72" i="4"/>
  <c r="AL72" i="4" s="1"/>
  <c r="A73" i="4"/>
  <c r="AL73" i="4" s="1"/>
  <c r="A74" i="4"/>
  <c r="AL74" i="4" s="1"/>
  <c r="A75" i="4"/>
  <c r="AL75" i="4" s="1"/>
  <c r="A76" i="4"/>
  <c r="AL76" i="4" s="1"/>
  <c r="A77" i="4"/>
  <c r="AL77" i="4" s="1"/>
  <c r="A78" i="4"/>
  <c r="AL78" i="4" s="1"/>
  <c r="A79" i="4"/>
  <c r="AL79" i="4" s="1"/>
  <c r="A80" i="4"/>
  <c r="AL80" i="4" s="1"/>
  <c r="A81" i="4"/>
  <c r="AL81" i="4" s="1"/>
  <c r="A82" i="4"/>
  <c r="AL82" i="4" s="1"/>
  <c r="A83" i="4"/>
  <c r="AL83" i="4" s="1"/>
  <c r="A84" i="4"/>
  <c r="AL84" i="4" s="1"/>
  <c r="A85" i="4"/>
  <c r="AL85" i="4" s="1"/>
  <c r="A86" i="4"/>
  <c r="AL86" i="4" s="1"/>
  <c r="A87" i="4"/>
  <c r="AL87" i="4" s="1"/>
  <c r="A88" i="4"/>
  <c r="AL88" i="4" s="1"/>
  <c r="A89" i="4"/>
  <c r="AL89" i="4" s="1"/>
  <c r="A90" i="4"/>
  <c r="AL90" i="4" s="1"/>
  <c r="A91" i="4"/>
  <c r="AL91" i="4" s="1"/>
  <c r="A92" i="4"/>
  <c r="AL92" i="4" s="1"/>
  <c r="A93" i="4"/>
  <c r="AL93" i="4" s="1"/>
  <c r="A94" i="4"/>
  <c r="AL94" i="4" s="1"/>
  <c r="A95" i="4"/>
  <c r="AL95" i="4" s="1"/>
  <c r="A96" i="4"/>
  <c r="AL96" i="4" s="1"/>
  <c r="A97" i="4"/>
  <c r="AL97" i="4" s="1"/>
  <c r="A98" i="4"/>
  <c r="AL98" i="4" s="1"/>
  <c r="A99" i="4"/>
  <c r="AL99" i="4" s="1"/>
  <c r="A100" i="4"/>
  <c r="AL100" i="4" s="1"/>
  <c r="A101" i="4"/>
  <c r="AL101" i="4" s="1"/>
  <c r="A102" i="4"/>
  <c r="AL102" i="4" s="1"/>
  <c r="A103" i="4"/>
  <c r="AL103" i="4" s="1"/>
  <c r="A104" i="4"/>
  <c r="AL104" i="4" s="1"/>
  <c r="A105" i="4"/>
  <c r="AL105" i="4" s="1"/>
  <c r="A106" i="4"/>
  <c r="AL106" i="4" s="1"/>
  <c r="A107" i="4"/>
  <c r="AL107" i="4" s="1"/>
  <c r="A108" i="4"/>
  <c r="AL108" i="4" s="1"/>
  <c r="A109" i="4"/>
  <c r="AL109" i="4" s="1"/>
  <c r="A110" i="4"/>
  <c r="AL110" i="4" s="1"/>
  <c r="A111" i="4"/>
  <c r="AL111" i="4" s="1"/>
  <c r="A112" i="4"/>
  <c r="AL112" i="4" s="1"/>
  <c r="A113" i="4"/>
  <c r="AL113" i="4" s="1"/>
  <c r="A114" i="4"/>
  <c r="AL114" i="4" s="1"/>
  <c r="A115" i="4"/>
  <c r="AL115" i="4" s="1"/>
  <c r="A116" i="4"/>
  <c r="AL116" i="4" s="1"/>
  <c r="A117" i="4"/>
  <c r="AL117" i="4" s="1"/>
  <c r="A118" i="4"/>
  <c r="AL118" i="4" s="1"/>
  <c r="A119" i="4"/>
  <c r="AL119" i="4" s="1"/>
  <c r="A120" i="4"/>
  <c r="AL120" i="4" s="1"/>
  <c r="A121" i="4"/>
  <c r="AL121" i="4" s="1"/>
  <c r="A122" i="4"/>
  <c r="AL122" i="4" s="1"/>
  <c r="A123" i="4"/>
  <c r="AL123" i="4" s="1"/>
  <c r="A124" i="4"/>
  <c r="AL124" i="4" s="1"/>
  <c r="A125" i="4"/>
  <c r="AL125" i="4" s="1"/>
  <c r="A126" i="4"/>
  <c r="AL126" i="4" s="1"/>
  <c r="A127" i="4"/>
  <c r="AL127" i="4" s="1"/>
  <c r="A128" i="4"/>
  <c r="AL128" i="4" s="1"/>
  <c r="A129" i="4"/>
  <c r="AL129" i="4" s="1"/>
  <c r="A130" i="4"/>
  <c r="AL130" i="4" s="1"/>
  <c r="A131" i="4"/>
  <c r="AL131" i="4" s="1"/>
  <c r="A132" i="4"/>
  <c r="AL132" i="4" s="1"/>
  <c r="A133" i="4"/>
  <c r="AL133" i="4" s="1"/>
  <c r="A134" i="4"/>
  <c r="AL134" i="4" s="1"/>
  <c r="A135" i="4"/>
  <c r="AL135" i="4" s="1"/>
  <c r="A136" i="4"/>
  <c r="AL136" i="4" s="1"/>
  <c r="A137" i="4"/>
  <c r="AL137" i="4" s="1"/>
  <c r="A138" i="4"/>
  <c r="AL138" i="4" s="1"/>
  <c r="A139" i="4"/>
  <c r="AL139" i="4" s="1"/>
  <c r="A140" i="4"/>
  <c r="AL140" i="4" s="1"/>
  <c r="A141" i="4"/>
  <c r="AL141" i="4" s="1"/>
  <c r="A142" i="4"/>
  <c r="AL142" i="4" s="1"/>
  <c r="A143" i="4"/>
  <c r="AL143" i="4" s="1"/>
  <c r="A144" i="4"/>
  <c r="AL144" i="4" s="1"/>
  <c r="A145" i="4"/>
  <c r="AL145" i="4" s="1"/>
  <c r="A146" i="4"/>
  <c r="AL146" i="4" s="1"/>
  <c r="A171" i="4"/>
  <c r="AL171" i="4" s="1"/>
  <c r="A172" i="4"/>
  <c r="AL172" i="4" s="1"/>
  <c r="A173" i="4"/>
  <c r="AL173" i="4" s="1"/>
  <c r="A174" i="4"/>
  <c r="AL174" i="4" s="1"/>
  <c r="A175" i="4"/>
  <c r="AL175" i="4" s="1"/>
  <c r="A176" i="4"/>
  <c r="AL176" i="4" s="1"/>
  <c r="A177" i="4"/>
  <c r="AL177" i="4" s="1"/>
  <c r="A178" i="4"/>
  <c r="AL178" i="4" s="1"/>
  <c r="A179" i="4"/>
  <c r="AL179" i="4" s="1"/>
  <c r="A180" i="4"/>
  <c r="AL180" i="4" s="1"/>
  <c r="A181" i="4"/>
  <c r="AL181" i="4" s="1"/>
  <c r="A182" i="4"/>
  <c r="AL182" i="4" s="1"/>
  <c r="A183" i="4"/>
  <c r="AL183" i="4" s="1"/>
  <c r="A184" i="4"/>
  <c r="AL184" i="4" s="1"/>
  <c r="A185" i="4"/>
  <c r="AL185" i="4" s="1"/>
  <c r="A186" i="4"/>
  <c r="AL186" i="4" s="1"/>
  <c r="A187" i="4"/>
  <c r="AL187" i="4" s="1"/>
  <c r="A188" i="4"/>
  <c r="AL188" i="4" s="1"/>
  <c r="A189" i="4"/>
  <c r="AL189" i="4" s="1"/>
  <c r="A190" i="4"/>
  <c r="AL190" i="4" s="1"/>
  <c r="A191" i="4"/>
  <c r="AL191" i="4" s="1"/>
  <c r="A192" i="4"/>
  <c r="AL192" i="4" s="1"/>
  <c r="A193" i="4"/>
  <c r="AL193" i="4" s="1"/>
  <c r="A194" i="4"/>
  <c r="AL194" i="4" s="1"/>
  <c r="A195" i="4"/>
  <c r="AL195" i="4" s="1"/>
  <c r="A196" i="4"/>
  <c r="AL196" i="4" s="1"/>
  <c r="A197" i="4"/>
  <c r="AL197" i="4" s="1"/>
  <c r="A198" i="4"/>
  <c r="AL198" i="4" s="1"/>
  <c r="A199" i="4"/>
  <c r="AL199" i="4" s="1"/>
  <c r="A200" i="4"/>
  <c r="AL200" i="4" s="1"/>
  <c r="A11" i="3"/>
  <c r="AL11" i="3" s="1"/>
  <c r="A12" i="3"/>
  <c r="AL12" i="3" s="1"/>
  <c r="A13" i="3"/>
  <c r="AL13" i="3" s="1"/>
  <c r="A14" i="3"/>
  <c r="AL14" i="3" s="1"/>
  <c r="A15" i="3"/>
  <c r="AL15" i="3" s="1"/>
  <c r="A16" i="3"/>
  <c r="AL16" i="3" s="1"/>
  <c r="A17" i="3"/>
  <c r="AL17" i="3" s="1"/>
  <c r="A18" i="3"/>
  <c r="AL18" i="3" s="1"/>
  <c r="A19" i="3"/>
  <c r="AL19" i="3" s="1"/>
  <c r="A20" i="3"/>
  <c r="AL20" i="3" s="1"/>
  <c r="A21" i="3"/>
  <c r="AL21" i="3" s="1"/>
  <c r="A22" i="3"/>
  <c r="AL22" i="3" s="1"/>
  <c r="A23" i="3"/>
  <c r="AL23" i="3" s="1"/>
  <c r="A24" i="3"/>
  <c r="AL24" i="3" s="1"/>
  <c r="A25" i="3"/>
  <c r="AL25" i="3" s="1"/>
  <c r="A26" i="3"/>
  <c r="AL26" i="3" s="1"/>
  <c r="A27" i="3"/>
  <c r="AL27" i="3" s="1"/>
  <c r="A28" i="3"/>
  <c r="AL28" i="3" s="1"/>
  <c r="A29" i="3"/>
  <c r="AL29" i="3" s="1"/>
  <c r="A30" i="3"/>
  <c r="AL30" i="3" s="1"/>
  <c r="A31" i="3"/>
  <c r="AL31" i="3" s="1"/>
  <c r="A32" i="3"/>
  <c r="AL32" i="3" s="1"/>
  <c r="A33" i="3"/>
  <c r="AL33" i="3" s="1"/>
  <c r="A34" i="3"/>
  <c r="AL34" i="3" s="1"/>
  <c r="A35" i="3"/>
  <c r="AL35" i="3" s="1"/>
  <c r="A36" i="3"/>
  <c r="AL36" i="3" s="1"/>
  <c r="A37" i="3"/>
  <c r="AL37" i="3" s="1"/>
  <c r="A38" i="3"/>
  <c r="AL38" i="3" s="1"/>
  <c r="A39" i="3"/>
  <c r="AL39" i="3" s="1"/>
  <c r="A40" i="3"/>
  <c r="AL40" i="3" s="1"/>
  <c r="A41" i="3"/>
  <c r="AL41" i="3" s="1"/>
  <c r="A42" i="3"/>
  <c r="AL42" i="3" s="1"/>
  <c r="A43" i="3"/>
  <c r="AL43" i="3" s="1"/>
  <c r="A44" i="3"/>
  <c r="AL44" i="3" s="1"/>
  <c r="A45" i="3"/>
  <c r="AL45" i="3" s="1"/>
  <c r="A46" i="3"/>
  <c r="AL46" i="3" s="1"/>
  <c r="A47" i="3"/>
  <c r="AL47" i="3" s="1"/>
  <c r="A48" i="3"/>
  <c r="AL48" i="3" s="1"/>
  <c r="A49" i="3"/>
  <c r="AL49" i="3" s="1"/>
  <c r="A50" i="3"/>
  <c r="AL50" i="3" s="1"/>
  <c r="A51" i="3"/>
  <c r="AL51" i="3" s="1"/>
  <c r="A52" i="3"/>
  <c r="AL52" i="3" s="1"/>
  <c r="A53" i="3"/>
  <c r="AL53" i="3" s="1"/>
  <c r="A54" i="3"/>
  <c r="AL54" i="3" s="1"/>
  <c r="A55" i="3"/>
  <c r="AL55" i="3" s="1"/>
  <c r="A56" i="3"/>
  <c r="AL56" i="3" s="1"/>
  <c r="A57" i="3"/>
  <c r="AL57" i="3" s="1"/>
  <c r="A58" i="3"/>
  <c r="AL58" i="3" s="1"/>
  <c r="A59" i="3"/>
  <c r="AL59" i="3" s="1"/>
  <c r="A60" i="3"/>
  <c r="AL60" i="3" s="1"/>
  <c r="A61" i="3"/>
  <c r="AL61" i="3" s="1"/>
  <c r="A62" i="3"/>
  <c r="AL62" i="3" s="1"/>
  <c r="A63" i="3"/>
  <c r="AL63" i="3" s="1"/>
  <c r="A64" i="3"/>
  <c r="AL64" i="3" s="1"/>
  <c r="A65" i="3"/>
  <c r="AL65" i="3" s="1"/>
  <c r="A66" i="3"/>
  <c r="AL66" i="3" s="1"/>
  <c r="A67" i="3"/>
  <c r="AL67" i="3" s="1"/>
  <c r="A68" i="3"/>
  <c r="AL68" i="3" s="1"/>
  <c r="A69" i="3"/>
  <c r="AL69" i="3" s="1"/>
  <c r="A70" i="3"/>
  <c r="AL70" i="3" s="1"/>
  <c r="A71" i="3"/>
  <c r="AL71" i="3" s="1"/>
  <c r="A72" i="3"/>
  <c r="AL72" i="3" s="1"/>
  <c r="A73" i="3"/>
  <c r="AL73" i="3" s="1"/>
  <c r="A74" i="3"/>
  <c r="AL74" i="3" s="1"/>
  <c r="A75" i="3"/>
  <c r="AL75" i="3" s="1"/>
  <c r="A76" i="3"/>
  <c r="AL76" i="3" s="1"/>
  <c r="A77" i="3"/>
  <c r="AL77" i="3" s="1"/>
  <c r="A78" i="3"/>
  <c r="AL78" i="3" s="1"/>
  <c r="A79" i="3"/>
  <c r="AL79" i="3" s="1"/>
  <c r="A80" i="3"/>
  <c r="AL80" i="3" s="1"/>
  <c r="A81" i="3"/>
  <c r="AL81" i="3" s="1"/>
  <c r="A82" i="3"/>
  <c r="AL82" i="3" s="1"/>
  <c r="A83" i="3"/>
  <c r="AL83" i="3" s="1"/>
  <c r="A84" i="3"/>
  <c r="AL84" i="3" s="1"/>
  <c r="A85" i="3"/>
  <c r="AL85" i="3" s="1"/>
  <c r="A86" i="3"/>
  <c r="AL86" i="3" s="1"/>
  <c r="A87" i="3"/>
  <c r="AL87" i="3" s="1"/>
  <c r="A88" i="3"/>
  <c r="AL88" i="3" s="1"/>
  <c r="A89" i="3"/>
  <c r="AL89" i="3" s="1"/>
  <c r="A90" i="3"/>
  <c r="AL90" i="3" s="1"/>
  <c r="A91" i="3"/>
  <c r="AL91" i="3" s="1"/>
  <c r="A92" i="3"/>
  <c r="AL92" i="3" s="1"/>
  <c r="A93" i="3"/>
  <c r="AL93" i="3" s="1"/>
  <c r="A94" i="3"/>
  <c r="AL94" i="3" s="1"/>
  <c r="A95" i="3"/>
  <c r="AL95" i="3" s="1"/>
  <c r="A96" i="3"/>
  <c r="AL96" i="3" s="1"/>
  <c r="A97" i="3"/>
  <c r="AL97" i="3" s="1"/>
  <c r="A98" i="3"/>
  <c r="AL98" i="3" s="1"/>
  <c r="A99" i="3"/>
  <c r="AL99" i="3" s="1"/>
  <c r="A100" i="3"/>
  <c r="AL100" i="3" s="1"/>
  <c r="A101" i="3"/>
  <c r="AL101" i="3" s="1"/>
  <c r="A102" i="3"/>
  <c r="AL102" i="3" s="1"/>
  <c r="A103" i="3"/>
  <c r="AL103" i="3" s="1"/>
  <c r="A104" i="3"/>
  <c r="AL104" i="3" s="1"/>
  <c r="A105" i="3"/>
  <c r="AL105" i="3" s="1"/>
  <c r="A106" i="3"/>
  <c r="AL106" i="3" s="1"/>
  <c r="A107" i="3"/>
  <c r="AL107" i="3" s="1"/>
  <c r="A108" i="3"/>
  <c r="AL108" i="3" s="1"/>
  <c r="A109" i="3"/>
  <c r="AL109" i="3" s="1"/>
  <c r="A110" i="3"/>
  <c r="AL110" i="3" s="1"/>
  <c r="A111" i="3"/>
  <c r="AL111" i="3" s="1"/>
  <c r="A112" i="3"/>
  <c r="AL112" i="3" s="1"/>
  <c r="A113" i="3"/>
  <c r="AL113" i="3" s="1"/>
  <c r="A114" i="3"/>
  <c r="AL114" i="3" s="1"/>
  <c r="A115" i="3"/>
  <c r="AL115" i="3" s="1"/>
  <c r="A116" i="3"/>
  <c r="AL116" i="3" s="1"/>
  <c r="A117" i="3"/>
  <c r="AL117" i="3" s="1"/>
  <c r="A118" i="3"/>
  <c r="AL118" i="3" s="1"/>
  <c r="A119" i="3"/>
  <c r="AL119" i="3" s="1"/>
  <c r="A120" i="3"/>
  <c r="AL120" i="3" s="1"/>
  <c r="A121" i="3"/>
  <c r="AL121" i="3" s="1"/>
  <c r="A122" i="3"/>
  <c r="AL122" i="3" s="1"/>
  <c r="A123" i="3"/>
  <c r="AL123" i="3" s="1"/>
  <c r="A124" i="3"/>
  <c r="AL124" i="3" s="1"/>
  <c r="A125" i="3"/>
  <c r="AL125" i="3" s="1"/>
  <c r="A126" i="3"/>
  <c r="AL126" i="3" s="1"/>
  <c r="A127" i="3"/>
  <c r="AL127" i="3" s="1"/>
  <c r="A128" i="3"/>
  <c r="AL128" i="3" s="1"/>
  <c r="A129" i="3"/>
  <c r="AL129" i="3" s="1"/>
  <c r="A130" i="3"/>
  <c r="AL130" i="3" s="1"/>
  <c r="A131" i="3"/>
  <c r="AL131" i="3" s="1"/>
  <c r="A132" i="3"/>
  <c r="AL132" i="3" s="1"/>
  <c r="A133" i="3"/>
  <c r="AL133" i="3" s="1"/>
  <c r="A134" i="3"/>
  <c r="AL134" i="3" s="1"/>
  <c r="A135" i="3"/>
  <c r="AL135" i="3" s="1"/>
  <c r="A136" i="3"/>
  <c r="AL136" i="3" s="1"/>
  <c r="A137" i="3"/>
  <c r="AL137" i="3" s="1"/>
  <c r="A138" i="3"/>
  <c r="AL138" i="3" s="1"/>
  <c r="A139" i="3"/>
  <c r="AL139" i="3" s="1"/>
  <c r="A140" i="3"/>
  <c r="AL140" i="3" s="1"/>
  <c r="A141" i="3"/>
  <c r="AL141" i="3" s="1"/>
  <c r="A142" i="3"/>
  <c r="AL142" i="3" s="1"/>
  <c r="A143" i="3"/>
  <c r="AL143" i="3" s="1"/>
  <c r="A144" i="3"/>
  <c r="AL144" i="3" s="1"/>
  <c r="A145" i="3"/>
  <c r="AL145" i="3" s="1"/>
  <c r="A146" i="3"/>
  <c r="AL146" i="3" s="1"/>
  <c r="A171" i="3"/>
  <c r="AL171" i="3" s="1"/>
  <c r="A172" i="3"/>
  <c r="AL172" i="3" s="1"/>
  <c r="A173" i="3"/>
  <c r="AL173" i="3" s="1"/>
  <c r="A174" i="3"/>
  <c r="AL174" i="3" s="1"/>
  <c r="A175" i="3"/>
  <c r="AL175" i="3" s="1"/>
  <c r="A176" i="3"/>
  <c r="AL176" i="3" s="1"/>
  <c r="A177" i="3"/>
  <c r="AL177" i="3" s="1"/>
  <c r="A178" i="3"/>
  <c r="AL178" i="3" s="1"/>
  <c r="A179" i="3"/>
  <c r="AL179" i="3" s="1"/>
  <c r="A181" i="3"/>
  <c r="AL181" i="3" s="1"/>
  <c r="A182" i="3"/>
  <c r="AL182" i="3" s="1"/>
  <c r="A183" i="3"/>
  <c r="AL183" i="3" s="1"/>
  <c r="A184" i="3"/>
  <c r="AL184" i="3" s="1"/>
  <c r="A185" i="3"/>
  <c r="AL185" i="3" s="1"/>
  <c r="A186" i="3"/>
  <c r="AL186" i="3" s="1"/>
  <c r="A187" i="3"/>
  <c r="AL187" i="3" s="1"/>
  <c r="A188" i="3"/>
  <c r="AL188" i="3" s="1"/>
  <c r="A189" i="3"/>
  <c r="AL189" i="3" s="1"/>
  <c r="A190" i="3"/>
  <c r="AL190" i="3" s="1"/>
  <c r="A191" i="3"/>
  <c r="AL191" i="3" s="1"/>
  <c r="A192" i="3"/>
  <c r="AL192" i="3" s="1"/>
  <c r="A193" i="3"/>
  <c r="AL193" i="3" s="1"/>
  <c r="A194" i="3"/>
  <c r="AL194" i="3" s="1"/>
  <c r="A195" i="3"/>
  <c r="AL195" i="3" s="1"/>
  <c r="A196" i="3"/>
  <c r="AL196" i="3" s="1"/>
  <c r="A197" i="3"/>
  <c r="AL197" i="3" s="1"/>
  <c r="A198" i="3"/>
  <c r="AL198" i="3" s="1"/>
  <c r="A199" i="3"/>
  <c r="AL199" i="3" s="1"/>
  <c r="A200" i="3"/>
  <c r="AL200" i="3" s="1"/>
  <c r="A4" i="3"/>
  <c r="AL4" i="3" s="1"/>
  <c r="A5" i="3"/>
  <c r="AL5" i="3" s="1"/>
  <c r="A6" i="3"/>
  <c r="AL6" i="3" s="1"/>
  <c r="A7" i="3"/>
  <c r="AL7" i="3" s="1"/>
  <c r="A8" i="3"/>
  <c r="AL8" i="3" s="1"/>
  <c r="A9" i="3"/>
  <c r="AL9" i="3" s="1"/>
  <c r="A10" i="3"/>
  <c r="AL10" i="3" s="1"/>
  <c r="A181" i="15" l="1"/>
  <c r="P41" i="3"/>
  <c r="T41" i="3"/>
  <c r="Q41" i="3"/>
  <c r="U41" i="3"/>
  <c r="R41" i="3"/>
  <c r="S41" i="3"/>
  <c r="AB186" i="3"/>
  <c r="X186" i="3"/>
  <c r="S186" i="3"/>
  <c r="N186" i="3"/>
  <c r="J186" i="3"/>
  <c r="AF186" i="3"/>
  <c r="AA186" i="3"/>
  <c r="W186" i="3"/>
  <c r="R186" i="3"/>
  <c r="M186" i="3"/>
  <c r="AD186" i="3"/>
  <c r="Y186" i="3"/>
  <c r="T186" i="3"/>
  <c r="P186" i="3"/>
  <c r="K186" i="3"/>
  <c r="U186" i="3"/>
  <c r="L186" i="3"/>
  <c r="Q186" i="3"/>
  <c r="AE186" i="3"/>
  <c r="Z186" i="3"/>
  <c r="AB174" i="3"/>
  <c r="X174" i="3"/>
  <c r="S174" i="3"/>
  <c r="N174" i="3"/>
  <c r="J174" i="3"/>
  <c r="AF174" i="3"/>
  <c r="AA174" i="3"/>
  <c r="W174" i="3"/>
  <c r="R174" i="3"/>
  <c r="M174" i="3"/>
  <c r="AD174" i="3"/>
  <c r="Y174" i="3"/>
  <c r="T174" i="3"/>
  <c r="P174" i="3"/>
  <c r="K174" i="3"/>
  <c r="Q174" i="3"/>
  <c r="AE174" i="3"/>
  <c r="L174" i="3"/>
  <c r="U174" i="3"/>
  <c r="Z174" i="3"/>
  <c r="AC200" i="4"/>
  <c r="X200" i="4"/>
  <c r="T200" i="4"/>
  <c r="O200" i="4"/>
  <c r="J200" i="4"/>
  <c r="F200" i="4"/>
  <c r="AB200" i="4"/>
  <c r="W200" i="4"/>
  <c r="R200" i="4"/>
  <c r="N200" i="4"/>
  <c r="I200" i="4"/>
  <c r="D200" i="4"/>
  <c r="Y200" i="4"/>
  <c r="U200" i="4"/>
  <c r="P200" i="4"/>
  <c r="K200" i="4"/>
  <c r="G200" i="4"/>
  <c r="B200" i="4"/>
  <c r="V200" i="4"/>
  <c r="C200" i="4"/>
  <c r="Q200" i="4"/>
  <c r="AA200" i="4"/>
  <c r="H200" i="4"/>
  <c r="M200" i="4"/>
  <c r="AB196" i="4"/>
  <c r="W196" i="4"/>
  <c r="R196" i="4"/>
  <c r="N196" i="4"/>
  <c r="I196" i="4"/>
  <c r="D196" i="4"/>
  <c r="AA196" i="4"/>
  <c r="V196" i="4"/>
  <c r="Q196" i="4"/>
  <c r="M196" i="4"/>
  <c r="H196" i="4"/>
  <c r="C196" i="4"/>
  <c r="AC196" i="4"/>
  <c r="X196" i="4"/>
  <c r="T196" i="4"/>
  <c r="O196" i="4"/>
  <c r="J196" i="4"/>
  <c r="F196" i="4"/>
  <c r="K196" i="4"/>
  <c r="Y196" i="4"/>
  <c r="G196" i="4"/>
  <c r="P196" i="4"/>
  <c r="U196" i="4"/>
  <c r="B196" i="4"/>
  <c r="AB192" i="4"/>
  <c r="W192" i="4"/>
  <c r="R192" i="4"/>
  <c r="N192" i="4"/>
  <c r="I192" i="4"/>
  <c r="D192" i="4"/>
  <c r="AA192" i="4"/>
  <c r="V192" i="4"/>
  <c r="Q192" i="4"/>
  <c r="M192" i="4"/>
  <c r="H192" i="4"/>
  <c r="C192" i="4"/>
  <c r="AC192" i="4"/>
  <c r="X192" i="4"/>
  <c r="T192" i="4"/>
  <c r="O192" i="4"/>
  <c r="J192" i="4"/>
  <c r="F192" i="4"/>
  <c r="P192" i="4"/>
  <c r="K192" i="4"/>
  <c r="U192" i="4"/>
  <c r="B192" i="4"/>
  <c r="G192" i="4"/>
  <c r="Y192" i="4"/>
  <c r="AB188" i="4"/>
  <c r="W188" i="4"/>
  <c r="R188" i="4"/>
  <c r="N188" i="4"/>
  <c r="I188" i="4"/>
  <c r="D188" i="4"/>
  <c r="AA188" i="4"/>
  <c r="V188" i="4"/>
  <c r="Q188" i="4"/>
  <c r="M188" i="4"/>
  <c r="H188" i="4"/>
  <c r="C188" i="4"/>
  <c r="AC188" i="4"/>
  <c r="X188" i="4"/>
  <c r="T188" i="4"/>
  <c r="O188" i="4"/>
  <c r="J188" i="4"/>
  <c r="F188" i="4"/>
  <c r="U188" i="4"/>
  <c r="B188" i="4"/>
  <c r="P188" i="4"/>
  <c r="Y188" i="4"/>
  <c r="G188" i="4"/>
  <c r="K188" i="4"/>
  <c r="AB184" i="4"/>
  <c r="W184" i="4"/>
  <c r="R184" i="4"/>
  <c r="N184" i="4"/>
  <c r="I184" i="4"/>
  <c r="D184" i="4"/>
  <c r="AA184" i="4"/>
  <c r="V184" i="4"/>
  <c r="Q184" i="4"/>
  <c r="M184" i="4"/>
  <c r="H184" i="4"/>
  <c r="C184" i="4"/>
  <c r="AC184" i="4"/>
  <c r="X184" i="4"/>
  <c r="T184" i="4"/>
  <c r="O184" i="4"/>
  <c r="J184" i="4"/>
  <c r="F184" i="4"/>
  <c r="Y184" i="4"/>
  <c r="G184" i="4"/>
  <c r="U184" i="4"/>
  <c r="B184" i="4"/>
  <c r="K184" i="4"/>
  <c r="P184" i="4"/>
  <c r="AB180" i="4"/>
  <c r="W180" i="4"/>
  <c r="R180" i="4"/>
  <c r="N180" i="4"/>
  <c r="I180" i="4"/>
  <c r="D180" i="4"/>
  <c r="AA180" i="4"/>
  <c r="V180" i="4"/>
  <c r="Q180" i="4"/>
  <c r="M180" i="4"/>
  <c r="H180" i="4"/>
  <c r="C180" i="4"/>
  <c r="AC180" i="4"/>
  <c r="X180" i="4"/>
  <c r="T180" i="4"/>
  <c r="O180" i="4"/>
  <c r="J180" i="4"/>
  <c r="F180" i="4"/>
  <c r="K180" i="4"/>
  <c r="Y180" i="4"/>
  <c r="G180" i="4"/>
  <c r="P180" i="4"/>
  <c r="B180" i="4"/>
  <c r="U180" i="4"/>
  <c r="AB176" i="4"/>
  <c r="W176" i="4"/>
  <c r="R176" i="4"/>
  <c r="N176" i="4"/>
  <c r="I176" i="4"/>
  <c r="D176" i="4"/>
  <c r="AA176" i="4"/>
  <c r="V176" i="4"/>
  <c r="Q176" i="4"/>
  <c r="M176" i="4"/>
  <c r="H176" i="4"/>
  <c r="C176" i="4"/>
  <c r="AC176" i="4"/>
  <c r="X176" i="4"/>
  <c r="T176" i="4"/>
  <c r="O176" i="4"/>
  <c r="J176" i="4"/>
  <c r="F176" i="4"/>
  <c r="P176" i="4"/>
  <c r="K176" i="4"/>
  <c r="U176" i="4"/>
  <c r="B176" i="4"/>
  <c r="Y176" i="4"/>
  <c r="G176" i="4"/>
  <c r="AB172" i="4"/>
  <c r="W172" i="4"/>
  <c r="R172" i="4"/>
  <c r="N172" i="4"/>
  <c r="I172" i="4"/>
  <c r="D172" i="4"/>
  <c r="AA172" i="4"/>
  <c r="V172" i="4"/>
  <c r="Q172" i="4"/>
  <c r="M172" i="4"/>
  <c r="H172" i="4"/>
  <c r="C172" i="4"/>
  <c r="AC172" i="4"/>
  <c r="X172" i="4"/>
  <c r="T172" i="4"/>
  <c r="O172" i="4"/>
  <c r="J172" i="4"/>
  <c r="F172" i="4"/>
  <c r="U172" i="4"/>
  <c r="B172" i="4"/>
  <c r="P172" i="4"/>
  <c r="Y172" i="4"/>
  <c r="G172" i="4"/>
  <c r="K172" i="4"/>
  <c r="AC197" i="5"/>
  <c r="Q197" i="5"/>
  <c r="M197" i="5"/>
  <c r="G197" i="5"/>
  <c r="B197" i="5"/>
  <c r="AE197" i="5"/>
  <c r="R197" i="5"/>
  <c r="K197" i="5"/>
  <c r="D197" i="5"/>
  <c r="AD197" i="5"/>
  <c r="P197" i="5"/>
  <c r="J197" i="5"/>
  <c r="C197" i="5"/>
  <c r="AF197" i="5"/>
  <c r="AA197" i="5"/>
  <c r="N197" i="5"/>
  <c r="F197" i="5"/>
  <c r="AB197" i="5"/>
  <c r="H197" i="5"/>
  <c r="O197" i="5"/>
  <c r="AD193" i="5"/>
  <c r="R193" i="5"/>
  <c r="N193" i="5"/>
  <c r="H193" i="5"/>
  <c r="C193" i="5"/>
  <c r="AC193" i="5"/>
  <c r="Q193" i="5"/>
  <c r="M193" i="5"/>
  <c r="G193" i="5"/>
  <c r="B193" i="5"/>
  <c r="AE193" i="5"/>
  <c r="AA193" i="5"/>
  <c r="O193" i="5"/>
  <c r="J193" i="5"/>
  <c r="D193" i="5"/>
  <c r="AF193" i="5"/>
  <c r="F193" i="5"/>
  <c r="AB193" i="5"/>
  <c r="K193" i="5"/>
  <c r="P193" i="5"/>
  <c r="AD189" i="5"/>
  <c r="R189" i="5"/>
  <c r="N189" i="5"/>
  <c r="H189" i="5"/>
  <c r="C189" i="5"/>
  <c r="AC189" i="5"/>
  <c r="Q189" i="5"/>
  <c r="M189" i="5"/>
  <c r="G189" i="5"/>
  <c r="B189" i="5"/>
  <c r="AE189" i="5"/>
  <c r="AA189" i="5"/>
  <c r="O189" i="5"/>
  <c r="J189" i="5"/>
  <c r="D189" i="5"/>
  <c r="K189" i="5"/>
  <c r="AF189" i="5"/>
  <c r="F189" i="5"/>
  <c r="P189" i="5"/>
  <c r="AB189" i="5"/>
  <c r="AD185" i="5"/>
  <c r="R185" i="5"/>
  <c r="N185" i="5"/>
  <c r="H185" i="5"/>
  <c r="C185" i="5"/>
  <c r="AC185" i="5"/>
  <c r="Q185" i="5"/>
  <c r="M185" i="5"/>
  <c r="G185" i="5"/>
  <c r="B185" i="5"/>
  <c r="AE185" i="5"/>
  <c r="AA185" i="5"/>
  <c r="O185" i="5"/>
  <c r="J185" i="5"/>
  <c r="D185" i="5"/>
  <c r="P185" i="5"/>
  <c r="K185" i="5"/>
  <c r="AB185" i="5"/>
  <c r="F185" i="5"/>
  <c r="AF185" i="5"/>
  <c r="AD181" i="5"/>
  <c r="R181" i="5"/>
  <c r="N181" i="5"/>
  <c r="H181" i="5"/>
  <c r="C181" i="5"/>
  <c r="AC181" i="5"/>
  <c r="Q181" i="5"/>
  <c r="M181" i="5"/>
  <c r="G181" i="5"/>
  <c r="B181" i="5"/>
  <c r="AE181" i="5"/>
  <c r="AA181" i="5"/>
  <c r="O181" i="5"/>
  <c r="J181" i="5"/>
  <c r="D181" i="5"/>
  <c r="AB181" i="5"/>
  <c r="P181" i="5"/>
  <c r="AF181" i="5"/>
  <c r="F181" i="5"/>
  <c r="K181" i="5"/>
  <c r="AD177" i="5"/>
  <c r="R177" i="5"/>
  <c r="N177" i="5"/>
  <c r="H177" i="5"/>
  <c r="C177" i="5"/>
  <c r="AC177" i="5"/>
  <c r="Q177" i="5"/>
  <c r="M177" i="5"/>
  <c r="G177" i="5"/>
  <c r="B177" i="5"/>
  <c r="AE177" i="5"/>
  <c r="AA177" i="5"/>
  <c r="O177" i="5"/>
  <c r="J177" i="5"/>
  <c r="D177" i="5"/>
  <c r="AF177" i="5"/>
  <c r="F177" i="5"/>
  <c r="AB177" i="5"/>
  <c r="K177" i="5"/>
  <c r="P177" i="5"/>
  <c r="AD173" i="5"/>
  <c r="R173" i="5"/>
  <c r="N173" i="5"/>
  <c r="H173" i="5"/>
  <c r="C173" i="5"/>
  <c r="AC173" i="5"/>
  <c r="Q173" i="5"/>
  <c r="M173" i="5"/>
  <c r="G173" i="5"/>
  <c r="B173" i="5"/>
  <c r="AE173" i="5"/>
  <c r="AA173" i="5"/>
  <c r="O173" i="5"/>
  <c r="J173" i="5"/>
  <c r="D173" i="5"/>
  <c r="K173" i="5"/>
  <c r="AF173" i="5"/>
  <c r="F173" i="5"/>
  <c r="P173" i="5"/>
  <c r="AB173" i="5"/>
  <c r="AC198" i="6"/>
  <c r="Y198" i="6"/>
  <c r="T198" i="6"/>
  <c r="O198" i="6"/>
  <c r="K198" i="6"/>
  <c r="F198" i="6"/>
  <c r="AB198" i="6"/>
  <c r="X198" i="6"/>
  <c r="S198" i="6"/>
  <c r="N198" i="6"/>
  <c r="J198" i="6"/>
  <c r="E198" i="6"/>
  <c r="AE198" i="6"/>
  <c r="Z198" i="6"/>
  <c r="U198" i="6"/>
  <c r="Q198" i="6"/>
  <c r="L198" i="6"/>
  <c r="G198" i="6"/>
  <c r="C198" i="6"/>
  <c r="V198" i="6"/>
  <c r="D198" i="6"/>
  <c r="R198" i="6"/>
  <c r="AA198" i="6"/>
  <c r="H198" i="6"/>
  <c r="M198" i="6"/>
  <c r="AE194" i="6"/>
  <c r="Z194" i="6"/>
  <c r="U194" i="6"/>
  <c r="Q194" i="6"/>
  <c r="L194" i="6"/>
  <c r="G194" i="6"/>
  <c r="C194" i="6"/>
  <c r="Y194" i="6"/>
  <c r="S194" i="6"/>
  <c r="M194" i="6"/>
  <c r="F194" i="6"/>
  <c r="AC194" i="6"/>
  <c r="X194" i="6"/>
  <c r="R194" i="6"/>
  <c r="K194" i="6"/>
  <c r="E194" i="6"/>
  <c r="AA194" i="6"/>
  <c r="T194" i="6"/>
  <c r="N194" i="6"/>
  <c r="H194" i="6"/>
  <c r="O194" i="6"/>
  <c r="J194" i="6"/>
  <c r="V194" i="6"/>
  <c r="D194" i="6"/>
  <c r="AB194" i="6"/>
  <c r="AE190" i="6"/>
  <c r="Z190" i="6"/>
  <c r="U190" i="6"/>
  <c r="Q190" i="6"/>
  <c r="L190" i="6"/>
  <c r="G190" i="6"/>
  <c r="C190" i="6"/>
  <c r="AB190" i="6"/>
  <c r="V190" i="6"/>
  <c r="O190" i="6"/>
  <c r="J190" i="6"/>
  <c r="D190" i="6"/>
  <c r="AA190" i="6"/>
  <c r="T190" i="6"/>
  <c r="N190" i="6"/>
  <c r="H190" i="6"/>
  <c r="AC190" i="6"/>
  <c r="X190" i="6"/>
  <c r="R190" i="6"/>
  <c r="K190" i="6"/>
  <c r="E190" i="6"/>
  <c r="M190" i="6"/>
  <c r="F190" i="6"/>
  <c r="S190" i="6"/>
  <c r="Y190" i="6"/>
  <c r="AE186" i="6"/>
  <c r="Z186" i="6"/>
  <c r="U186" i="6"/>
  <c r="Q186" i="6"/>
  <c r="L186" i="6"/>
  <c r="G186" i="6"/>
  <c r="Y186" i="6"/>
  <c r="S186" i="6"/>
  <c r="M186" i="6"/>
  <c r="F186" i="6"/>
  <c r="AC186" i="6"/>
  <c r="X186" i="6"/>
  <c r="R186" i="6"/>
  <c r="K186" i="6"/>
  <c r="E186" i="6"/>
  <c r="AA186" i="6"/>
  <c r="T186" i="6"/>
  <c r="N186" i="6"/>
  <c r="H186" i="6"/>
  <c r="C186" i="6"/>
  <c r="J186" i="6"/>
  <c r="AB186" i="6"/>
  <c r="D186" i="6"/>
  <c r="O186" i="6"/>
  <c r="V186" i="6"/>
  <c r="AC182" i="6"/>
  <c r="Y182" i="6"/>
  <c r="T182" i="6"/>
  <c r="O182" i="6"/>
  <c r="K182" i="6"/>
  <c r="F182" i="6"/>
  <c r="AB182" i="6"/>
  <c r="X182" i="6"/>
  <c r="S182" i="6"/>
  <c r="N182" i="6"/>
  <c r="J182" i="6"/>
  <c r="E182" i="6"/>
  <c r="AE182" i="6"/>
  <c r="Z182" i="6"/>
  <c r="U182" i="6"/>
  <c r="Q182" i="6"/>
  <c r="L182" i="6"/>
  <c r="G182" i="6"/>
  <c r="C182" i="6"/>
  <c r="R182" i="6"/>
  <c r="M182" i="6"/>
  <c r="V182" i="6"/>
  <c r="D182" i="6"/>
  <c r="H182" i="6"/>
  <c r="AA182" i="6"/>
  <c r="AC178" i="6"/>
  <c r="Y178" i="6"/>
  <c r="T178" i="6"/>
  <c r="O178" i="6"/>
  <c r="K178" i="6"/>
  <c r="F178" i="6"/>
  <c r="AB178" i="6"/>
  <c r="X178" i="6"/>
  <c r="S178" i="6"/>
  <c r="N178" i="6"/>
  <c r="J178" i="6"/>
  <c r="E178" i="6"/>
  <c r="AE178" i="6"/>
  <c r="Z178" i="6"/>
  <c r="U178" i="6"/>
  <c r="Q178" i="6"/>
  <c r="L178" i="6"/>
  <c r="G178" i="6"/>
  <c r="C178" i="6"/>
  <c r="AA178" i="6"/>
  <c r="H178" i="6"/>
  <c r="V178" i="6"/>
  <c r="D178" i="6"/>
  <c r="M178" i="6"/>
  <c r="R178" i="6"/>
  <c r="AC174" i="6"/>
  <c r="Y174" i="6"/>
  <c r="T174" i="6"/>
  <c r="O174" i="6"/>
  <c r="K174" i="6"/>
  <c r="F174" i="6"/>
  <c r="AB174" i="6"/>
  <c r="X174" i="6"/>
  <c r="S174" i="6"/>
  <c r="N174" i="6"/>
  <c r="J174" i="6"/>
  <c r="E174" i="6"/>
  <c r="AE174" i="6"/>
  <c r="Z174" i="6"/>
  <c r="U174" i="6"/>
  <c r="Q174" i="6"/>
  <c r="L174" i="6"/>
  <c r="G174" i="6"/>
  <c r="C174" i="6"/>
  <c r="R174" i="6"/>
  <c r="M174" i="6"/>
  <c r="V174" i="6"/>
  <c r="D174" i="6"/>
  <c r="AA174" i="6"/>
  <c r="H174" i="6"/>
  <c r="Z172" i="7"/>
  <c r="V172" i="7"/>
  <c r="Q172" i="7"/>
  <c r="L172" i="7"/>
  <c r="X172" i="7"/>
  <c r="S172" i="7"/>
  <c r="O172" i="7"/>
  <c r="I172" i="7"/>
  <c r="C172" i="7"/>
  <c r="W172" i="7"/>
  <c r="M172" i="7"/>
  <c r="D172" i="7"/>
  <c r="T172" i="7"/>
  <c r="K172" i="7"/>
  <c r="Y172" i="7"/>
  <c r="P172" i="7"/>
  <c r="E172" i="7"/>
  <c r="R172" i="7"/>
  <c r="F172" i="7"/>
  <c r="W176" i="7"/>
  <c r="R176" i="7"/>
  <c r="M176" i="7"/>
  <c r="F176" i="7"/>
  <c r="Z176" i="7"/>
  <c r="V176" i="7"/>
  <c r="Q176" i="7"/>
  <c r="L176" i="7"/>
  <c r="E176" i="7"/>
  <c r="X176" i="7"/>
  <c r="S176" i="7"/>
  <c r="O176" i="7"/>
  <c r="I176" i="7"/>
  <c r="C176" i="7"/>
  <c r="K176" i="7"/>
  <c r="Y176" i="7"/>
  <c r="D176" i="7"/>
  <c r="P176" i="7"/>
  <c r="T176" i="7"/>
  <c r="W180" i="7"/>
  <c r="R180" i="7"/>
  <c r="M180" i="7"/>
  <c r="F180" i="7"/>
  <c r="Z180" i="7"/>
  <c r="V180" i="7"/>
  <c r="Q180" i="7"/>
  <c r="L180" i="7"/>
  <c r="E180" i="7"/>
  <c r="X180" i="7"/>
  <c r="S180" i="7"/>
  <c r="O180" i="7"/>
  <c r="I180" i="7"/>
  <c r="C180" i="7"/>
  <c r="K180" i="7"/>
  <c r="Y180" i="7"/>
  <c r="D180" i="7"/>
  <c r="P180" i="7"/>
  <c r="T180" i="7"/>
  <c r="X184" i="7"/>
  <c r="S184" i="7"/>
  <c r="O184" i="7"/>
  <c r="I184" i="7"/>
  <c r="C184" i="7"/>
  <c r="W184" i="7"/>
  <c r="Q184" i="7"/>
  <c r="K184" i="7"/>
  <c r="V184" i="7"/>
  <c r="P184" i="7"/>
  <c r="F184" i="7"/>
  <c r="Y184" i="7"/>
  <c r="R184" i="7"/>
  <c r="L184" i="7"/>
  <c r="D184" i="7"/>
  <c r="M184" i="7"/>
  <c r="E184" i="7"/>
  <c r="T184" i="7"/>
  <c r="Z184" i="7"/>
  <c r="W188" i="7"/>
  <c r="R188" i="7"/>
  <c r="M188" i="7"/>
  <c r="F188" i="7"/>
  <c r="Z188" i="7"/>
  <c r="V188" i="7"/>
  <c r="Q188" i="7"/>
  <c r="L188" i="7"/>
  <c r="E188" i="7"/>
  <c r="X188" i="7"/>
  <c r="S188" i="7"/>
  <c r="O188" i="7"/>
  <c r="I188" i="7"/>
  <c r="C188" i="7"/>
  <c r="Y188" i="7"/>
  <c r="D188" i="7"/>
  <c r="T188" i="7"/>
  <c r="K188" i="7"/>
  <c r="P188" i="7"/>
  <c r="W192" i="7"/>
  <c r="R192" i="7"/>
  <c r="M192" i="7"/>
  <c r="F192" i="7"/>
  <c r="Z192" i="7"/>
  <c r="V192" i="7"/>
  <c r="Q192" i="7"/>
  <c r="L192" i="7"/>
  <c r="E192" i="7"/>
  <c r="X192" i="7"/>
  <c r="S192" i="7"/>
  <c r="O192" i="7"/>
  <c r="I192" i="7"/>
  <c r="C192" i="7"/>
  <c r="Y192" i="7"/>
  <c r="D192" i="7"/>
  <c r="T192" i="7"/>
  <c r="K192" i="7"/>
  <c r="P192" i="7"/>
  <c r="W196" i="7"/>
  <c r="R196" i="7"/>
  <c r="M196" i="7"/>
  <c r="F196" i="7"/>
  <c r="Z196" i="7"/>
  <c r="V196" i="7"/>
  <c r="Q196" i="7"/>
  <c r="L196" i="7"/>
  <c r="E196" i="7"/>
  <c r="X196" i="7"/>
  <c r="S196" i="7"/>
  <c r="O196" i="7"/>
  <c r="I196" i="7"/>
  <c r="C196" i="7"/>
  <c r="Y196" i="7"/>
  <c r="D196" i="7"/>
  <c r="T196" i="7"/>
  <c r="K196" i="7"/>
  <c r="P196" i="7"/>
  <c r="W200" i="7"/>
  <c r="R200" i="7"/>
  <c r="M200" i="7"/>
  <c r="F200" i="7"/>
  <c r="Z200" i="7"/>
  <c r="V200" i="7"/>
  <c r="Q200" i="7"/>
  <c r="L200" i="7"/>
  <c r="E200" i="7"/>
  <c r="X200" i="7"/>
  <c r="S200" i="7"/>
  <c r="O200" i="7"/>
  <c r="I200" i="7"/>
  <c r="C200" i="7"/>
  <c r="Y200" i="7"/>
  <c r="D200" i="7"/>
  <c r="T200" i="7"/>
  <c r="K200" i="7"/>
  <c r="P200" i="7"/>
  <c r="AD197" i="3"/>
  <c r="Y197" i="3"/>
  <c r="T197" i="3"/>
  <c r="P197" i="3"/>
  <c r="K197" i="3"/>
  <c r="AB197" i="3"/>
  <c r="X197" i="3"/>
  <c r="S197" i="3"/>
  <c r="N197" i="3"/>
  <c r="J197" i="3"/>
  <c r="AE197" i="3"/>
  <c r="Z197" i="3"/>
  <c r="U197" i="3"/>
  <c r="Q197" i="3"/>
  <c r="L197" i="3"/>
  <c r="AF197" i="3"/>
  <c r="M197" i="3"/>
  <c r="AA197" i="3"/>
  <c r="R197" i="3"/>
  <c r="W197" i="3"/>
  <c r="AD193" i="3"/>
  <c r="Y193" i="3"/>
  <c r="T193" i="3"/>
  <c r="P193" i="3"/>
  <c r="K193" i="3"/>
  <c r="AB193" i="3"/>
  <c r="X193" i="3"/>
  <c r="S193" i="3"/>
  <c r="N193" i="3"/>
  <c r="J193" i="3"/>
  <c r="AE193" i="3"/>
  <c r="Z193" i="3"/>
  <c r="U193" i="3"/>
  <c r="Q193" i="3"/>
  <c r="L193" i="3"/>
  <c r="R193" i="3"/>
  <c r="AF193" i="3"/>
  <c r="M193" i="3"/>
  <c r="W193" i="3"/>
  <c r="AA193" i="3"/>
  <c r="AD189" i="3"/>
  <c r="Y189" i="3"/>
  <c r="T189" i="3"/>
  <c r="P189" i="3"/>
  <c r="K189" i="3"/>
  <c r="AB189" i="3"/>
  <c r="X189" i="3"/>
  <c r="S189" i="3"/>
  <c r="N189" i="3"/>
  <c r="J189" i="3"/>
  <c r="AE189" i="3"/>
  <c r="Z189" i="3"/>
  <c r="U189" i="3"/>
  <c r="Q189" i="3"/>
  <c r="L189" i="3"/>
  <c r="W189" i="3"/>
  <c r="AF189" i="3"/>
  <c r="R189" i="3"/>
  <c r="M189" i="3"/>
  <c r="AA189" i="3"/>
  <c r="AD185" i="3"/>
  <c r="Y185" i="3"/>
  <c r="T185" i="3"/>
  <c r="P185" i="3"/>
  <c r="K185" i="3"/>
  <c r="AB185" i="3"/>
  <c r="X185" i="3"/>
  <c r="S185" i="3"/>
  <c r="N185" i="3"/>
  <c r="J185" i="3"/>
  <c r="AE185" i="3"/>
  <c r="Z185" i="3"/>
  <c r="U185" i="3"/>
  <c r="Q185" i="3"/>
  <c r="L185" i="3"/>
  <c r="AA185" i="3"/>
  <c r="W185" i="3"/>
  <c r="AF185" i="3"/>
  <c r="M185" i="3"/>
  <c r="R185" i="3"/>
  <c r="AD181" i="3"/>
  <c r="Y181" i="3"/>
  <c r="T181" i="3"/>
  <c r="P181" i="3"/>
  <c r="K181" i="3"/>
  <c r="AB181" i="3"/>
  <c r="X181" i="3"/>
  <c r="S181" i="3"/>
  <c r="N181" i="3"/>
  <c r="J181" i="3"/>
  <c r="AE181" i="3"/>
  <c r="Z181" i="3"/>
  <c r="U181" i="3"/>
  <c r="Q181" i="3"/>
  <c r="L181" i="3"/>
  <c r="AF181" i="3"/>
  <c r="M181" i="3"/>
  <c r="AA181" i="3"/>
  <c r="W181" i="3"/>
  <c r="R181" i="3"/>
  <c r="AD177" i="3"/>
  <c r="Y177" i="3"/>
  <c r="T177" i="3"/>
  <c r="P177" i="3"/>
  <c r="K177" i="3"/>
  <c r="AB177" i="3"/>
  <c r="X177" i="3"/>
  <c r="S177" i="3"/>
  <c r="N177" i="3"/>
  <c r="J177" i="3"/>
  <c r="AE177" i="3"/>
  <c r="Z177" i="3"/>
  <c r="U177" i="3"/>
  <c r="Q177" i="3"/>
  <c r="L177" i="3"/>
  <c r="R177" i="3"/>
  <c r="AF177" i="3"/>
  <c r="M177" i="3"/>
  <c r="W177" i="3"/>
  <c r="AA177" i="3"/>
  <c r="AD173" i="3"/>
  <c r="Y173" i="3"/>
  <c r="T173" i="3"/>
  <c r="P173" i="3"/>
  <c r="K173" i="3"/>
  <c r="AB173" i="3"/>
  <c r="X173" i="3"/>
  <c r="S173" i="3"/>
  <c r="N173" i="3"/>
  <c r="J173" i="3"/>
  <c r="AE173" i="3"/>
  <c r="Z173" i="3"/>
  <c r="U173" i="3"/>
  <c r="Q173" i="3"/>
  <c r="L173" i="3"/>
  <c r="W173" i="3"/>
  <c r="M173" i="3"/>
  <c r="R173" i="3"/>
  <c r="AF173" i="3"/>
  <c r="AA173" i="3"/>
  <c r="Y199" i="4"/>
  <c r="U199" i="4"/>
  <c r="P199" i="4"/>
  <c r="AC199" i="4"/>
  <c r="X199" i="4"/>
  <c r="AA199" i="4"/>
  <c r="V199" i="4"/>
  <c r="Q199" i="4"/>
  <c r="M199" i="4"/>
  <c r="R199" i="4"/>
  <c r="J199" i="4"/>
  <c r="F199" i="4"/>
  <c r="AB199" i="4"/>
  <c r="O199" i="4"/>
  <c r="I199" i="4"/>
  <c r="D199" i="4"/>
  <c r="T199" i="4"/>
  <c r="K199" i="4"/>
  <c r="G199" i="4"/>
  <c r="B199" i="4"/>
  <c r="W199" i="4"/>
  <c r="N199" i="4"/>
  <c r="C199" i="4"/>
  <c r="H199" i="4"/>
  <c r="AC195" i="4"/>
  <c r="X195" i="4"/>
  <c r="T195" i="4"/>
  <c r="O195" i="4"/>
  <c r="J195" i="4"/>
  <c r="F195" i="4"/>
  <c r="AB195" i="4"/>
  <c r="W195" i="4"/>
  <c r="R195" i="4"/>
  <c r="N195" i="4"/>
  <c r="I195" i="4"/>
  <c r="D195" i="4"/>
  <c r="Y195" i="4"/>
  <c r="U195" i="4"/>
  <c r="P195" i="4"/>
  <c r="K195" i="4"/>
  <c r="G195" i="4"/>
  <c r="B195" i="4"/>
  <c r="V195" i="4"/>
  <c r="C195" i="4"/>
  <c r="Q195" i="4"/>
  <c r="AA195" i="4"/>
  <c r="H195" i="4"/>
  <c r="M195" i="4"/>
  <c r="AC191" i="4"/>
  <c r="X191" i="4"/>
  <c r="T191" i="4"/>
  <c r="O191" i="4"/>
  <c r="J191" i="4"/>
  <c r="F191" i="4"/>
  <c r="AB191" i="4"/>
  <c r="W191" i="4"/>
  <c r="R191" i="4"/>
  <c r="N191" i="4"/>
  <c r="I191" i="4"/>
  <c r="D191" i="4"/>
  <c r="Y191" i="4"/>
  <c r="U191" i="4"/>
  <c r="P191" i="4"/>
  <c r="K191" i="4"/>
  <c r="G191" i="4"/>
  <c r="B191" i="4"/>
  <c r="AA191" i="4"/>
  <c r="H191" i="4"/>
  <c r="V191" i="4"/>
  <c r="C191" i="4"/>
  <c r="M191" i="4"/>
  <c r="Q191" i="4"/>
  <c r="AC187" i="4"/>
  <c r="X187" i="4"/>
  <c r="T187" i="4"/>
  <c r="O187" i="4"/>
  <c r="J187" i="4"/>
  <c r="F187" i="4"/>
  <c r="AB187" i="4"/>
  <c r="W187" i="4"/>
  <c r="R187" i="4"/>
  <c r="N187" i="4"/>
  <c r="I187" i="4"/>
  <c r="D187" i="4"/>
  <c r="Y187" i="4"/>
  <c r="U187" i="4"/>
  <c r="P187" i="4"/>
  <c r="K187" i="4"/>
  <c r="G187" i="4"/>
  <c r="B187" i="4"/>
  <c r="M187" i="4"/>
  <c r="AA187" i="4"/>
  <c r="H187" i="4"/>
  <c r="Q187" i="4"/>
  <c r="C187" i="4"/>
  <c r="V187" i="4"/>
  <c r="AC183" i="4"/>
  <c r="X183" i="4"/>
  <c r="T183" i="4"/>
  <c r="O183" i="4"/>
  <c r="J183" i="4"/>
  <c r="F183" i="4"/>
  <c r="AB183" i="4"/>
  <c r="W183" i="4"/>
  <c r="R183" i="4"/>
  <c r="N183" i="4"/>
  <c r="I183" i="4"/>
  <c r="D183" i="4"/>
  <c r="Y183" i="4"/>
  <c r="U183" i="4"/>
  <c r="P183" i="4"/>
  <c r="K183" i="4"/>
  <c r="G183" i="4"/>
  <c r="B183" i="4"/>
  <c r="Q183" i="4"/>
  <c r="M183" i="4"/>
  <c r="V183" i="4"/>
  <c r="C183" i="4"/>
  <c r="H183" i="4"/>
  <c r="AA183" i="4"/>
  <c r="AC179" i="4"/>
  <c r="X179" i="4"/>
  <c r="T179" i="4"/>
  <c r="O179" i="4"/>
  <c r="J179" i="4"/>
  <c r="F179" i="4"/>
  <c r="AB179" i="4"/>
  <c r="W179" i="4"/>
  <c r="R179" i="4"/>
  <c r="N179" i="4"/>
  <c r="I179" i="4"/>
  <c r="D179" i="4"/>
  <c r="Y179" i="4"/>
  <c r="U179" i="4"/>
  <c r="P179" i="4"/>
  <c r="K179" i="4"/>
  <c r="G179" i="4"/>
  <c r="B179" i="4"/>
  <c r="V179" i="4"/>
  <c r="C179" i="4"/>
  <c r="Q179" i="4"/>
  <c r="AA179" i="4"/>
  <c r="H179" i="4"/>
  <c r="M179" i="4"/>
  <c r="AC175" i="4"/>
  <c r="X175" i="4"/>
  <c r="T175" i="4"/>
  <c r="O175" i="4"/>
  <c r="J175" i="4"/>
  <c r="F175" i="4"/>
  <c r="AB175" i="4"/>
  <c r="W175" i="4"/>
  <c r="R175" i="4"/>
  <c r="N175" i="4"/>
  <c r="I175" i="4"/>
  <c r="D175" i="4"/>
  <c r="Y175" i="4"/>
  <c r="U175" i="4"/>
  <c r="P175" i="4"/>
  <c r="K175" i="4"/>
  <c r="G175" i="4"/>
  <c r="B175" i="4"/>
  <c r="AA175" i="4"/>
  <c r="H175" i="4"/>
  <c r="V175" i="4"/>
  <c r="C175" i="4"/>
  <c r="M175" i="4"/>
  <c r="Q175" i="4"/>
  <c r="AC171" i="4"/>
  <c r="X171" i="4"/>
  <c r="T171" i="4"/>
  <c r="O171" i="4"/>
  <c r="J171" i="4"/>
  <c r="F171" i="4"/>
  <c r="AB171" i="4"/>
  <c r="W171" i="4"/>
  <c r="R171" i="4"/>
  <c r="N171" i="4"/>
  <c r="I171" i="4"/>
  <c r="D171" i="4"/>
  <c r="Y171" i="4"/>
  <c r="U171" i="4"/>
  <c r="P171" i="4"/>
  <c r="K171" i="4"/>
  <c r="G171" i="4"/>
  <c r="B171" i="4"/>
  <c r="M171" i="4"/>
  <c r="AA171" i="4"/>
  <c r="H171" i="4"/>
  <c r="Q171" i="4"/>
  <c r="V171" i="4"/>
  <c r="C171" i="4"/>
  <c r="AD200" i="5"/>
  <c r="R200" i="5"/>
  <c r="N200" i="5"/>
  <c r="H200" i="5"/>
  <c r="C200" i="5"/>
  <c r="AF200" i="5"/>
  <c r="AA200" i="5"/>
  <c r="M200" i="5"/>
  <c r="F200" i="5"/>
  <c r="AE200" i="5"/>
  <c r="Q200" i="5"/>
  <c r="K200" i="5"/>
  <c r="D200" i="5"/>
  <c r="AB200" i="5"/>
  <c r="O200" i="5"/>
  <c r="G200" i="5"/>
  <c r="B200" i="5"/>
  <c r="AC200" i="5"/>
  <c r="J200" i="5"/>
  <c r="P200" i="5"/>
  <c r="AD196" i="5"/>
  <c r="R196" i="5"/>
  <c r="N196" i="5"/>
  <c r="H196" i="5"/>
  <c r="C196" i="5"/>
  <c r="AE196" i="5"/>
  <c r="Q196" i="5"/>
  <c r="K196" i="5"/>
  <c r="D196" i="5"/>
  <c r="AC196" i="5"/>
  <c r="P196" i="5"/>
  <c r="J196" i="5"/>
  <c r="B196" i="5"/>
  <c r="AF196" i="5"/>
  <c r="AA196" i="5"/>
  <c r="M196" i="5"/>
  <c r="F196" i="5"/>
  <c r="AB196" i="5"/>
  <c r="G196" i="5"/>
  <c r="O196" i="5"/>
  <c r="AE192" i="5"/>
  <c r="AA192" i="5"/>
  <c r="O192" i="5"/>
  <c r="J192" i="5"/>
  <c r="D192" i="5"/>
  <c r="AD192" i="5"/>
  <c r="R192" i="5"/>
  <c r="N192" i="5"/>
  <c r="H192" i="5"/>
  <c r="C192" i="5"/>
  <c r="AF192" i="5"/>
  <c r="AB192" i="5"/>
  <c r="P192" i="5"/>
  <c r="K192" i="5"/>
  <c r="F192" i="5"/>
  <c r="M192" i="5"/>
  <c r="G192" i="5"/>
  <c r="Q192" i="5"/>
  <c r="B192" i="5"/>
  <c r="AC192" i="5"/>
  <c r="AE188" i="5"/>
  <c r="AA188" i="5"/>
  <c r="O188" i="5"/>
  <c r="J188" i="5"/>
  <c r="D188" i="5"/>
  <c r="AD188" i="5"/>
  <c r="R188" i="5"/>
  <c r="N188" i="5"/>
  <c r="H188" i="5"/>
  <c r="C188" i="5"/>
  <c r="AF188" i="5"/>
  <c r="AB188" i="5"/>
  <c r="P188" i="5"/>
  <c r="K188" i="5"/>
  <c r="F188" i="5"/>
  <c r="Q188" i="5"/>
  <c r="M188" i="5"/>
  <c r="AC188" i="5"/>
  <c r="B188" i="5"/>
  <c r="G188" i="5"/>
  <c r="AE184" i="5"/>
  <c r="AA184" i="5"/>
  <c r="O184" i="5"/>
  <c r="J184" i="5"/>
  <c r="D184" i="5"/>
  <c r="AD184" i="5"/>
  <c r="R184" i="5"/>
  <c r="N184" i="5"/>
  <c r="H184" i="5"/>
  <c r="C184" i="5"/>
  <c r="AF184" i="5"/>
  <c r="AB184" i="5"/>
  <c r="P184" i="5"/>
  <c r="K184" i="5"/>
  <c r="F184" i="5"/>
  <c r="AC184" i="5"/>
  <c r="B184" i="5"/>
  <c r="Q184" i="5"/>
  <c r="G184" i="5"/>
  <c r="M184" i="5"/>
  <c r="AE180" i="5"/>
  <c r="AA180" i="5"/>
  <c r="O180" i="5"/>
  <c r="J180" i="5"/>
  <c r="D180" i="5"/>
  <c r="AD180" i="5"/>
  <c r="R180" i="5"/>
  <c r="N180" i="5"/>
  <c r="H180" i="5"/>
  <c r="C180" i="5"/>
  <c r="AF180" i="5"/>
  <c r="AB180" i="5"/>
  <c r="P180" i="5"/>
  <c r="K180" i="5"/>
  <c r="F180" i="5"/>
  <c r="G180" i="5"/>
  <c r="AC180" i="5"/>
  <c r="B180" i="5"/>
  <c r="M180" i="5"/>
  <c r="Q180" i="5"/>
  <c r="AE176" i="5"/>
  <c r="AA176" i="5"/>
  <c r="O176" i="5"/>
  <c r="J176" i="5"/>
  <c r="D176" i="5"/>
  <c r="AD176" i="5"/>
  <c r="R176" i="5"/>
  <c r="N176" i="5"/>
  <c r="H176" i="5"/>
  <c r="C176" i="5"/>
  <c r="AF176" i="5"/>
  <c r="AB176" i="5"/>
  <c r="P176" i="5"/>
  <c r="K176" i="5"/>
  <c r="F176" i="5"/>
  <c r="M176" i="5"/>
  <c r="G176" i="5"/>
  <c r="Q176" i="5"/>
  <c r="B176" i="5"/>
  <c r="AC176" i="5"/>
  <c r="AE172" i="5"/>
  <c r="AA172" i="5"/>
  <c r="O172" i="5"/>
  <c r="J172" i="5"/>
  <c r="D172" i="5"/>
  <c r="AD172" i="5"/>
  <c r="R172" i="5"/>
  <c r="N172" i="5"/>
  <c r="H172" i="5"/>
  <c r="C172" i="5"/>
  <c r="AF172" i="5"/>
  <c r="AB172" i="5"/>
  <c r="P172" i="5"/>
  <c r="K172" i="5"/>
  <c r="F172" i="5"/>
  <c r="Q172" i="5"/>
  <c r="M172" i="5"/>
  <c r="AC172" i="5"/>
  <c r="B172" i="5"/>
  <c r="G172" i="5"/>
  <c r="AA197" i="6"/>
  <c r="V197" i="6"/>
  <c r="R197" i="6"/>
  <c r="M197" i="6"/>
  <c r="H197" i="6"/>
  <c r="D197" i="6"/>
  <c r="AE197" i="6"/>
  <c r="Z197" i="6"/>
  <c r="U197" i="6"/>
  <c r="Q197" i="6"/>
  <c r="L197" i="6"/>
  <c r="G197" i="6"/>
  <c r="C197" i="6"/>
  <c r="AB197" i="6"/>
  <c r="X197" i="6"/>
  <c r="S197" i="6"/>
  <c r="N197" i="6"/>
  <c r="J197" i="6"/>
  <c r="E197" i="6"/>
  <c r="O197" i="6"/>
  <c r="AC197" i="6"/>
  <c r="K197" i="6"/>
  <c r="T197" i="6"/>
  <c r="F197" i="6"/>
  <c r="Y197" i="6"/>
  <c r="AB193" i="6"/>
  <c r="X193" i="6"/>
  <c r="S193" i="6"/>
  <c r="N193" i="6"/>
  <c r="J193" i="6"/>
  <c r="E193" i="6"/>
  <c r="AE193" i="6"/>
  <c r="Y193" i="6"/>
  <c r="R193" i="6"/>
  <c r="L193" i="6"/>
  <c r="F193" i="6"/>
  <c r="AC193" i="6"/>
  <c r="V193" i="6"/>
  <c r="Q193" i="6"/>
  <c r="K193" i="6"/>
  <c r="D193" i="6"/>
  <c r="Z193" i="6"/>
  <c r="T193" i="6"/>
  <c r="M193" i="6"/>
  <c r="G193" i="6"/>
  <c r="U193" i="6"/>
  <c r="O193" i="6"/>
  <c r="AA193" i="6"/>
  <c r="C193" i="6"/>
  <c r="H193" i="6"/>
  <c r="AB189" i="6"/>
  <c r="X189" i="6"/>
  <c r="S189" i="6"/>
  <c r="N189" i="6"/>
  <c r="J189" i="6"/>
  <c r="E189" i="6"/>
  <c r="AA189" i="6"/>
  <c r="U189" i="6"/>
  <c r="O189" i="6"/>
  <c r="H189" i="6"/>
  <c r="C189" i="6"/>
  <c r="Z189" i="6"/>
  <c r="T189" i="6"/>
  <c r="M189" i="6"/>
  <c r="G189" i="6"/>
  <c r="AC189" i="6"/>
  <c r="V189" i="6"/>
  <c r="Q189" i="6"/>
  <c r="K189" i="6"/>
  <c r="D189" i="6"/>
  <c r="R189" i="6"/>
  <c r="L189" i="6"/>
  <c r="Y189" i="6"/>
  <c r="AE189" i="6"/>
  <c r="F189" i="6"/>
  <c r="AA185" i="6"/>
  <c r="V185" i="6"/>
  <c r="R185" i="6"/>
  <c r="M185" i="6"/>
  <c r="H185" i="6"/>
  <c r="D185" i="6"/>
  <c r="AE185" i="6"/>
  <c r="Z185" i="6"/>
  <c r="U185" i="6"/>
  <c r="Q185" i="6"/>
  <c r="L185" i="6"/>
  <c r="G185" i="6"/>
  <c r="C185" i="6"/>
  <c r="AB185" i="6"/>
  <c r="X185" i="6"/>
  <c r="S185" i="6"/>
  <c r="N185" i="6"/>
  <c r="J185" i="6"/>
  <c r="E185" i="6"/>
  <c r="T185" i="6"/>
  <c r="O185" i="6"/>
  <c r="Y185" i="6"/>
  <c r="F185" i="6"/>
  <c r="K185" i="6"/>
  <c r="AC185" i="6"/>
  <c r="AA181" i="6"/>
  <c r="V181" i="6"/>
  <c r="R181" i="6"/>
  <c r="M181" i="6"/>
  <c r="H181" i="6"/>
  <c r="D181" i="6"/>
  <c r="AE181" i="6"/>
  <c r="Z181" i="6"/>
  <c r="U181" i="6"/>
  <c r="Q181" i="6"/>
  <c r="L181" i="6"/>
  <c r="G181" i="6"/>
  <c r="C181" i="6"/>
  <c r="AB181" i="6"/>
  <c r="X181" i="6"/>
  <c r="S181" i="6"/>
  <c r="N181" i="6"/>
  <c r="J181" i="6"/>
  <c r="E181" i="6"/>
  <c r="AC181" i="6"/>
  <c r="K181" i="6"/>
  <c r="Y181" i="6"/>
  <c r="F181" i="6"/>
  <c r="O181" i="6"/>
  <c r="T181" i="6"/>
  <c r="AA177" i="6"/>
  <c r="V177" i="6"/>
  <c r="R177" i="6"/>
  <c r="M177" i="6"/>
  <c r="H177" i="6"/>
  <c r="D177" i="6"/>
  <c r="AE177" i="6"/>
  <c r="Z177" i="6"/>
  <c r="U177" i="6"/>
  <c r="Q177" i="6"/>
  <c r="L177" i="6"/>
  <c r="G177" i="6"/>
  <c r="C177" i="6"/>
  <c r="AB177" i="6"/>
  <c r="X177" i="6"/>
  <c r="S177" i="6"/>
  <c r="N177" i="6"/>
  <c r="J177" i="6"/>
  <c r="E177" i="6"/>
  <c r="T177" i="6"/>
  <c r="O177" i="6"/>
  <c r="Y177" i="6"/>
  <c r="F177" i="6"/>
  <c r="K177" i="6"/>
  <c r="AC177" i="6"/>
  <c r="AA173" i="6"/>
  <c r="V173" i="6"/>
  <c r="R173" i="6"/>
  <c r="M173" i="6"/>
  <c r="H173" i="6"/>
  <c r="D173" i="6"/>
  <c r="AE173" i="6"/>
  <c r="Z173" i="6"/>
  <c r="U173" i="6"/>
  <c r="Q173" i="6"/>
  <c r="L173" i="6"/>
  <c r="G173" i="6"/>
  <c r="C173" i="6"/>
  <c r="AB173" i="6"/>
  <c r="X173" i="6"/>
  <c r="S173" i="6"/>
  <c r="N173" i="6"/>
  <c r="J173" i="6"/>
  <c r="E173" i="6"/>
  <c r="AC173" i="6"/>
  <c r="K173" i="6"/>
  <c r="Y173" i="6"/>
  <c r="F173" i="6"/>
  <c r="O173" i="6"/>
  <c r="T173" i="6"/>
  <c r="W173" i="7"/>
  <c r="R173" i="7"/>
  <c r="M173" i="7"/>
  <c r="Z173" i="7"/>
  <c r="V173" i="7"/>
  <c r="Q173" i="7"/>
  <c r="L173" i="7"/>
  <c r="E173" i="7"/>
  <c r="X173" i="7"/>
  <c r="S173" i="7"/>
  <c r="O173" i="7"/>
  <c r="I173" i="7"/>
  <c r="C173" i="7"/>
  <c r="Y173" i="7"/>
  <c r="F173" i="7"/>
  <c r="T173" i="7"/>
  <c r="D173" i="7"/>
  <c r="K173" i="7"/>
  <c r="P173" i="7"/>
  <c r="W177" i="7"/>
  <c r="R177" i="7"/>
  <c r="M177" i="7"/>
  <c r="F177" i="7"/>
  <c r="Z177" i="7"/>
  <c r="V177" i="7"/>
  <c r="Q177" i="7"/>
  <c r="L177" i="7"/>
  <c r="E177" i="7"/>
  <c r="X177" i="7"/>
  <c r="S177" i="7"/>
  <c r="O177" i="7"/>
  <c r="I177" i="7"/>
  <c r="C177" i="7"/>
  <c r="Y177" i="7"/>
  <c r="D177" i="7"/>
  <c r="T177" i="7"/>
  <c r="K177" i="7"/>
  <c r="P177" i="7"/>
  <c r="W181" i="7"/>
  <c r="R181" i="7"/>
  <c r="M181" i="7"/>
  <c r="F181" i="7"/>
  <c r="Z181" i="7"/>
  <c r="V181" i="7"/>
  <c r="Q181" i="7"/>
  <c r="L181" i="7"/>
  <c r="E181" i="7"/>
  <c r="X181" i="7"/>
  <c r="S181" i="7"/>
  <c r="O181" i="7"/>
  <c r="I181" i="7"/>
  <c r="C181" i="7"/>
  <c r="Y181" i="7"/>
  <c r="D181" i="7"/>
  <c r="T181" i="7"/>
  <c r="K181" i="7"/>
  <c r="P181" i="7"/>
  <c r="Z185" i="7"/>
  <c r="X185" i="7"/>
  <c r="S185" i="7"/>
  <c r="O185" i="7"/>
  <c r="I185" i="7"/>
  <c r="C185" i="7"/>
  <c r="Y185" i="7"/>
  <c r="R185" i="7"/>
  <c r="L185" i="7"/>
  <c r="D185" i="7"/>
  <c r="W185" i="7"/>
  <c r="Q185" i="7"/>
  <c r="K185" i="7"/>
  <c r="T185" i="7"/>
  <c r="M185" i="7"/>
  <c r="E185" i="7"/>
  <c r="P185" i="7"/>
  <c r="F185" i="7"/>
  <c r="V185" i="7"/>
  <c r="W189" i="7"/>
  <c r="R189" i="7"/>
  <c r="M189" i="7"/>
  <c r="F189" i="7"/>
  <c r="Z189" i="7"/>
  <c r="V189" i="7"/>
  <c r="Q189" i="7"/>
  <c r="L189" i="7"/>
  <c r="E189" i="7"/>
  <c r="X189" i="7"/>
  <c r="S189" i="7"/>
  <c r="O189" i="7"/>
  <c r="I189" i="7"/>
  <c r="C189" i="7"/>
  <c r="T189" i="7"/>
  <c r="P189" i="7"/>
  <c r="Y189" i="7"/>
  <c r="D189" i="7"/>
  <c r="K189" i="7"/>
  <c r="W193" i="7"/>
  <c r="R193" i="7"/>
  <c r="M193" i="7"/>
  <c r="F193" i="7"/>
  <c r="Z193" i="7"/>
  <c r="V193" i="7"/>
  <c r="Q193" i="7"/>
  <c r="L193" i="7"/>
  <c r="E193" i="7"/>
  <c r="X193" i="7"/>
  <c r="S193" i="7"/>
  <c r="O193" i="7"/>
  <c r="I193" i="7"/>
  <c r="C193" i="7"/>
  <c r="T193" i="7"/>
  <c r="P193" i="7"/>
  <c r="Y193" i="7"/>
  <c r="D193" i="7"/>
  <c r="K193" i="7"/>
  <c r="W197" i="7"/>
  <c r="R197" i="7"/>
  <c r="M197" i="7"/>
  <c r="F197" i="7"/>
  <c r="Z197" i="7"/>
  <c r="V197" i="7"/>
  <c r="Q197" i="7"/>
  <c r="L197" i="7"/>
  <c r="E197" i="7"/>
  <c r="X197" i="7"/>
  <c r="S197" i="7"/>
  <c r="O197" i="7"/>
  <c r="I197" i="7"/>
  <c r="C197" i="7"/>
  <c r="T197" i="7"/>
  <c r="P197" i="7"/>
  <c r="Y197" i="7"/>
  <c r="D197" i="7"/>
  <c r="K197" i="7"/>
  <c r="AB198" i="3"/>
  <c r="X198" i="3"/>
  <c r="S198" i="3"/>
  <c r="N198" i="3"/>
  <c r="J198" i="3"/>
  <c r="AF198" i="3"/>
  <c r="AA198" i="3"/>
  <c r="W198" i="3"/>
  <c r="R198" i="3"/>
  <c r="M198" i="3"/>
  <c r="AD198" i="3"/>
  <c r="Y198" i="3"/>
  <c r="T198" i="3"/>
  <c r="P198" i="3"/>
  <c r="K198" i="3"/>
  <c r="Z198" i="3"/>
  <c r="Q198" i="3"/>
  <c r="U198" i="3"/>
  <c r="AE198" i="3"/>
  <c r="L198" i="3"/>
  <c r="AB194" i="3"/>
  <c r="X194" i="3"/>
  <c r="S194" i="3"/>
  <c r="N194" i="3"/>
  <c r="J194" i="3"/>
  <c r="AF194" i="3"/>
  <c r="AA194" i="3"/>
  <c r="W194" i="3"/>
  <c r="R194" i="3"/>
  <c r="M194" i="3"/>
  <c r="AD194" i="3"/>
  <c r="Y194" i="3"/>
  <c r="T194" i="3"/>
  <c r="P194" i="3"/>
  <c r="K194" i="3"/>
  <c r="AE194" i="3"/>
  <c r="L194" i="3"/>
  <c r="U194" i="3"/>
  <c r="Z194" i="3"/>
  <c r="Q194" i="3"/>
  <c r="AB190" i="3"/>
  <c r="X190" i="3"/>
  <c r="S190" i="3"/>
  <c r="N190" i="3"/>
  <c r="J190" i="3"/>
  <c r="AF190" i="3"/>
  <c r="AA190" i="3"/>
  <c r="W190" i="3"/>
  <c r="R190" i="3"/>
  <c r="M190" i="3"/>
  <c r="AD190" i="3"/>
  <c r="Y190" i="3"/>
  <c r="T190" i="3"/>
  <c r="P190" i="3"/>
  <c r="K190" i="3"/>
  <c r="Q190" i="3"/>
  <c r="AE190" i="3"/>
  <c r="L190" i="3"/>
  <c r="U190" i="3"/>
  <c r="Z190" i="3"/>
  <c r="AB182" i="3"/>
  <c r="X182" i="3"/>
  <c r="S182" i="3"/>
  <c r="N182" i="3"/>
  <c r="J182" i="3"/>
  <c r="AF182" i="3"/>
  <c r="AA182" i="3"/>
  <c r="W182" i="3"/>
  <c r="R182" i="3"/>
  <c r="M182" i="3"/>
  <c r="AD182" i="3"/>
  <c r="Y182" i="3"/>
  <c r="T182" i="3"/>
  <c r="P182" i="3"/>
  <c r="K182" i="3"/>
  <c r="Z182" i="3"/>
  <c r="U182" i="3"/>
  <c r="AE182" i="3"/>
  <c r="L182" i="3"/>
  <c r="Q182" i="3"/>
  <c r="AB178" i="3"/>
  <c r="X178" i="3"/>
  <c r="S178" i="3"/>
  <c r="N178" i="3"/>
  <c r="J178" i="3"/>
  <c r="AF178" i="3"/>
  <c r="AA178" i="3"/>
  <c r="W178" i="3"/>
  <c r="R178" i="3"/>
  <c r="M178" i="3"/>
  <c r="AD178" i="3"/>
  <c r="Y178" i="3"/>
  <c r="T178" i="3"/>
  <c r="P178" i="3"/>
  <c r="K178" i="3"/>
  <c r="AE178" i="3"/>
  <c r="L178" i="3"/>
  <c r="U178" i="3"/>
  <c r="Z178" i="3"/>
  <c r="Q178" i="3"/>
  <c r="AE200" i="3"/>
  <c r="Z200" i="3"/>
  <c r="U200" i="3"/>
  <c r="Q200" i="3"/>
  <c r="L200" i="3"/>
  <c r="AD200" i="3"/>
  <c r="Y200" i="3"/>
  <c r="T200" i="3"/>
  <c r="P200" i="3"/>
  <c r="K200" i="3"/>
  <c r="AF200" i="3"/>
  <c r="AA200" i="3"/>
  <c r="W200" i="3"/>
  <c r="R200" i="3"/>
  <c r="M200" i="3"/>
  <c r="N200" i="3"/>
  <c r="X200" i="3"/>
  <c r="AB200" i="3"/>
  <c r="J200" i="3"/>
  <c r="S200" i="3"/>
  <c r="AE196" i="3"/>
  <c r="Z196" i="3"/>
  <c r="U196" i="3"/>
  <c r="Q196" i="3"/>
  <c r="L196" i="3"/>
  <c r="AD196" i="3"/>
  <c r="Y196" i="3"/>
  <c r="T196" i="3"/>
  <c r="P196" i="3"/>
  <c r="K196" i="3"/>
  <c r="AF196" i="3"/>
  <c r="AA196" i="3"/>
  <c r="W196" i="3"/>
  <c r="R196" i="3"/>
  <c r="M196" i="3"/>
  <c r="S196" i="3"/>
  <c r="AB196" i="3"/>
  <c r="N196" i="3"/>
  <c r="J196" i="3"/>
  <c r="X196" i="3"/>
  <c r="AE192" i="3"/>
  <c r="Z192" i="3"/>
  <c r="U192" i="3"/>
  <c r="Q192" i="3"/>
  <c r="L192" i="3"/>
  <c r="AD192" i="3"/>
  <c r="Y192" i="3"/>
  <c r="T192" i="3"/>
  <c r="P192" i="3"/>
  <c r="K192" i="3"/>
  <c r="AF192" i="3"/>
  <c r="AA192" i="3"/>
  <c r="W192" i="3"/>
  <c r="R192" i="3"/>
  <c r="M192" i="3"/>
  <c r="X192" i="3"/>
  <c r="S192" i="3"/>
  <c r="AB192" i="3"/>
  <c r="J192" i="3"/>
  <c r="N192" i="3"/>
  <c r="AE188" i="3"/>
  <c r="Z188" i="3"/>
  <c r="U188" i="3"/>
  <c r="Q188" i="3"/>
  <c r="L188" i="3"/>
  <c r="AD188" i="3"/>
  <c r="Y188" i="3"/>
  <c r="T188" i="3"/>
  <c r="P188" i="3"/>
  <c r="K188" i="3"/>
  <c r="AF188" i="3"/>
  <c r="AA188" i="3"/>
  <c r="W188" i="3"/>
  <c r="R188" i="3"/>
  <c r="M188" i="3"/>
  <c r="AB188" i="3"/>
  <c r="J188" i="3"/>
  <c r="S188" i="3"/>
  <c r="X188" i="3"/>
  <c r="N188" i="3"/>
  <c r="AE184" i="3"/>
  <c r="Z184" i="3"/>
  <c r="U184" i="3"/>
  <c r="Q184" i="3"/>
  <c r="L184" i="3"/>
  <c r="AD184" i="3"/>
  <c r="Y184" i="3"/>
  <c r="T184" i="3"/>
  <c r="P184" i="3"/>
  <c r="K184" i="3"/>
  <c r="AF184" i="3"/>
  <c r="AA184" i="3"/>
  <c r="W184" i="3"/>
  <c r="R184" i="3"/>
  <c r="M184" i="3"/>
  <c r="N184" i="3"/>
  <c r="AB184" i="3"/>
  <c r="J184" i="3"/>
  <c r="X184" i="3"/>
  <c r="S184" i="3"/>
  <c r="AE180" i="3"/>
  <c r="Z180" i="3"/>
  <c r="U180" i="3"/>
  <c r="Q180" i="3"/>
  <c r="L180" i="3"/>
  <c r="AD180" i="3"/>
  <c r="Y180" i="3"/>
  <c r="T180" i="3"/>
  <c r="P180" i="3"/>
  <c r="K180" i="3"/>
  <c r="AF180" i="3"/>
  <c r="AA180" i="3"/>
  <c r="W180" i="3"/>
  <c r="R180" i="3"/>
  <c r="M180" i="3"/>
  <c r="S180" i="3"/>
  <c r="AB180" i="3"/>
  <c r="N180" i="3"/>
  <c r="X180" i="3"/>
  <c r="J180" i="3"/>
  <c r="AE176" i="3"/>
  <c r="Z176" i="3"/>
  <c r="U176" i="3"/>
  <c r="Q176" i="3"/>
  <c r="L176" i="3"/>
  <c r="AD176" i="3"/>
  <c r="Y176" i="3"/>
  <c r="T176" i="3"/>
  <c r="P176" i="3"/>
  <c r="K176" i="3"/>
  <c r="AF176" i="3"/>
  <c r="AA176" i="3"/>
  <c r="W176" i="3"/>
  <c r="R176" i="3"/>
  <c r="M176" i="3"/>
  <c r="X176" i="3"/>
  <c r="S176" i="3"/>
  <c r="AB176" i="3"/>
  <c r="J176" i="3"/>
  <c r="N176" i="3"/>
  <c r="AE172" i="3"/>
  <c r="Z172" i="3"/>
  <c r="U172" i="3"/>
  <c r="Q172" i="3"/>
  <c r="L172" i="3"/>
  <c r="AD172" i="3"/>
  <c r="Y172" i="3"/>
  <c r="T172" i="3"/>
  <c r="P172" i="3"/>
  <c r="K172" i="3"/>
  <c r="AF172" i="3"/>
  <c r="AA172" i="3"/>
  <c r="W172" i="3"/>
  <c r="R172" i="3"/>
  <c r="M172" i="3"/>
  <c r="AB172" i="3"/>
  <c r="J172" i="3"/>
  <c r="X172" i="3"/>
  <c r="N172" i="3"/>
  <c r="S172" i="3"/>
  <c r="Y198" i="4"/>
  <c r="U198" i="4"/>
  <c r="P198" i="4"/>
  <c r="K198" i="4"/>
  <c r="G198" i="4"/>
  <c r="B198" i="4"/>
  <c r="AC198" i="4"/>
  <c r="X198" i="4"/>
  <c r="T198" i="4"/>
  <c r="O198" i="4"/>
  <c r="J198" i="4"/>
  <c r="F198" i="4"/>
  <c r="AA198" i="4"/>
  <c r="V198" i="4"/>
  <c r="Q198" i="4"/>
  <c r="M198" i="4"/>
  <c r="H198" i="4"/>
  <c r="C198" i="4"/>
  <c r="AB198" i="4"/>
  <c r="I198" i="4"/>
  <c r="W198" i="4"/>
  <c r="D198" i="4"/>
  <c r="N198" i="4"/>
  <c r="R198" i="4"/>
  <c r="Y194" i="4"/>
  <c r="U194" i="4"/>
  <c r="P194" i="4"/>
  <c r="K194" i="4"/>
  <c r="G194" i="4"/>
  <c r="B194" i="4"/>
  <c r="AC194" i="4"/>
  <c r="X194" i="4"/>
  <c r="T194" i="4"/>
  <c r="O194" i="4"/>
  <c r="J194" i="4"/>
  <c r="F194" i="4"/>
  <c r="AA194" i="4"/>
  <c r="V194" i="4"/>
  <c r="Q194" i="4"/>
  <c r="M194" i="4"/>
  <c r="H194" i="4"/>
  <c r="C194" i="4"/>
  <c r="N194" i="4"/>
  <c r="AB194" i="4"/>
  <c r="I194" i="4"/>
  <c r="R194" i="4"/>
  <c r="W194" i="4"/>
  <c r="D194" i="4"/>
  <c r="Y190" i="4"/>
  <c r="U190" i="4"/>
  <c r="P190" i="4"/>
  <c r="K190" i="4"/>
  <c r="G190" i="4"/>
  <c r="B190" i="4"/>
  <c r="AC190" i="4"/>
  <c r="X190" i="4"/>
  <c r="T190" i="4"/>
  <c r="O190" i="4"/>
  <c r="J190" i="4"/>
  <c r="F190" i="4"/>
  <c r="AA190" i="4"/>
  <c r="V190" i="4"/>
  <c r="Q190" i="4"/>
  <c r="M190" i="4"/>
  <c r="H190" i="4"/>
  <c r="C190" i="4"/>
  <c r="R190" i="4"/>
  <c r="N190" i="4"/>
  <c r="W190" i="4"/>
  <c r="D190" i="4"/>
  <c r="I190" i="4"/>
  <c r="AB190" i="4"/>
  <c r="Y186" i="4"/>
  <c r="U186" i="4"/>
  <c r="P186" i="4"/>
  <c r="K186" i="4"/>
  <c r="G186" i="4"/>
  <c r="B186" i="4"/>
  <c r="AC186" i="4"/>
  <c r="X186" i="4"/>
  <c r="T186" i="4"/>
  <c r="O186" i="4"/>
  <c r="J186" i="4"/>
  <c r="F186" i="4"/>
  <c r="AA186" i="4"/>
  <c r="V186" i="4"/>
  <c r="Q186" i="4"/>
  <c r="M186" i="4"/>
  <c r="H186" i="4"/>
  <c r="C186" i="4"/>
  <c r="W186" i="4"/>
  <c r="D186" i="4"/>
  <c r="R186" i="4"/>
  <c r="AB186" i="4"/>
  <c r="I186" i="4"/>
  <c r="N186" i="4"/>
  <c r="Y182" i="4"/>
  <c r="U182" i="4"/>
  <c r="P182" i="4"/>
  <c r="K182" i="4"/>
  <c r="G182" i="4"/>
  <c r="B182" i="4"/>
  <c r="AC182" i="4"/>
  <c r="X182" i="4"/>
  <c r="T182" i="4"/>
  <c r="O182" i="4"/>
  <c r="J182" i="4"/>
  <c r="F182" i="4"/>
  <c r="AA182" i="4"/>
  <c r="V182" i="4"/>
  <c r="Q182" i="4"/>
  <c r="M182" i="4"/>
  <c r="H182" i="4"/>
  <c r="C182" i="4"/>
  <c r="AB182" i="4"/>
  <c r="I182" i="4"/>
  <c r="W182" i="4"/>
  <c r="D182" i="4"/>
  <c r="N182" i="4"/>
  <c r="R182" i="4"/>
  <c r="Y178" i="4"/>
  <c r="U178" i="4"/>
  <c r="P178" i="4"/>
  <c r="K178" i="4"/>
  <c r="G178" i="4"/>
  <c r="B178" i="4"/>
  <c r="AC178" i="4"/>
  <c r="X178" i="4"/>
  <c r="T178" i="4"/>
  <c r="O178" i="4"/>
  <c r="J178" i="4"/>
  <c r="F178" i="4"/>
  <c r="AA178" i="4"/>
  <c r="V178" i="4"/>
  <c r="Q178" i="4"/>
  <c r="M178" i="4"/>
  <c r="H178" i="4"/>
  <c r="C178" i="4"/>
  <c r="N178" i="4"/>
  <c r="AB178" i="4"/>
  <c r="I178" i="4"/>
  <c r="R178" i="4"/>
  <c r="W178" i="4"/>
  <c r="D178" i="4"/>
  <c r="Y174" i="4"/>
  <c r="U174" i="4"/>
  <c r="P174" i="4"/>
  <c r="K174" i="4"/>
  <c r="G174" i="4"/>
  <c r="B174" i="4"/>
  <c r="AC174" i="4"/>
  <c r="X174" i="4"/>
  <c r="T174" i="4"/>
  <c r="O174" i="4"/>
  <c r="J174" i="4"/>
  <c r="F174" i="4"/>
  <c r="AA174" i="4"/>
  <c r="V174" i="4"/>
  <c r="Q174" i="4"/>
  <c r="M174" i="4"/>
  <c r="H174" i="4"/>
  <c r="C174" i="4"/>
  <c r="R174" i="4"/>
  <c r="N174" i="4"/>
  <c r="W174" i="4"/>
  <c r="D174" i="4"/>
  <c r="I174" i="4"/>
  <c r="AB174" i="4"/>
  <c r="AE199" i="5"/>
  <c r="AA199" i="5"/>
  <c r="O199" i="5"/>
  <c r="J199" i="5"/>
  <c r="D199" i="5"/>
  <c r="AF199" i="5"/>
  <c r="R199" i="5"/>
  <c r="M199" i="5"/>
  <c r="F199" i="5"/>
  <c r="AD199" i="5"/>
  <c r="Q199" i="5"/>
  <c r="K199" i="5"/>
  <c r="C199" i="5"/>
  <c r="AB199" i="5"/>
  <c r="N199" i="5"/>
  <c r="G199" i="5"/>
  <c r="B199" i="5"/>
  <c r="AC199" i="5"/>
  <c r="H199" i="5"/>
  <c r="P199" i="5"/>
  <c r="AE195" i="5"/>
  <c r="AA195" i="5"/>
  <c r="O195" i="5"/>
  <c r="J195" i="5"/>
  <c r="D195" i="5"/>
  <c r="AD195" i="5"/>
  <c r="Q195" i="5"/>
  <c r="K195" i="5"/>
  <c r="C195" i="5"/>
  <c r="AC195" i="5"/>
  <c r="P195" i="5"/>
  <c r="H195" i="5"/>
  <c r="B195" i="5"/>
  <c r="AF195" i="5"/>
  <c r="R195" i="5"/>
  <c r="M195" i="5"/>
  <c r="F195" i="5"/>
  <c r="AB195" i="5"/>
  <c r="G195" i="5"/>
  <c r="N195" i="5"/>
  <c r="AF191" i="5"/>
  <c r="AB191" i="5"/>
  <c r="P191" i="5"/>
  <c r="K191" i="5"/>
  <c r="F191" i="5"/>
  <c r="AE191" i="5"/>
  <c r="AA191" i="5"/>
  <c r="O191" i="5"/>
  <c r="J191" i="5"/>
  <c r="D191" i="5"/>
  <c r="AC191" i="5"/>
  <c r="Q191" i="5"/>
  <c r="M191" i="5"/>
  <c r="G191" i="5"/>
  <c r="B191" i="5"/>
  <c r="R191" i="5"/>
  <c r="N191" i="5"/>
  <c r="AD191" i="5"/>
  <c r="C191" i="5"/>
  <c r="H191" i="5"/>
  <c r="AF187" i="5"/>
  <c r="AB187" i="5"/>
  <c r="P187" i="5"/>
  <c r="K187" i="5"/>
  <c r="F187" i="5"/>
  <c r="AE187" i="5"/>
  <c r="AA187" i="5"/>
  <c r="O187" i="5"/>
  <c r="J187" i="5"/>
  <c r="D187" i="5"/>
  <c r="AC187" i="5"/>
  <c r="Q187" i="5"/>
  <c r="M187" i="5"/>
  <c r="G187" i="5"/>
  <c r="B187" i="5"/>
  <c r="AD187" i="5"/>
  <c r="C187" i="5"/>
  <c r="R187" i="5"/>
  <c r="H187" i="5"/>
  <c r="N187" i="5"/>
  <c r="AF183" i="5"/>
  <c r="AB183" i="5"/>
  <c r="P183" i="5"/>
  <c r="K183" i="5"/>
  <c r="F183" i="5"/>
  <c r="AE183" i="5"/>
  <c r="AA183" i="5"/>
  <c r="O183" i="5"/>
  <c r="J183" i="5"/>
  <c r="D183" i="5"/>
  <c r="AC183" i="5"/>
  <c r="Q183" i="5"/>
  <c r="M183" i="5"/>
  <c r="G183" i="5"/>
  <c r="B183" i="5"/>
  <c r="H183" i="5"/>
  <c r="AD183" i="5"/>
  <c r="C183" i="5"/>
  <c r="N183" i="5"/>
  <c r="R183" i="5"/>
  <c r="AF179" i="5"/>
  <c r="AB179" i="5"/>
  <c r="P179" i="5"/>
  <c r="K179" i="5"/>
  <c r="F179" i="5"/>
  <c r="AE179" i="5"/>
  <c r="AA179" i="5"/>
  <c r="O179" i="5"/>
  <c r="J179" i="5"/>
  <c r="D179" i="5"/>
  <c r="AC179" i="5"/>
  <c r="Q179" i="5"/>
  <c r="M179" i="5"/>
  <c r="G179" i="5"/>
  <c r="B179" i="5"/>
  <c r="N179" i="5"/>
  <c r="H179" i="5"/>
  <c r="R179" i="5"/>
  <c r="C179" i="5"/>
  <c r="AD179" i="5"/>
  <c r="AF175" i="5"/>
  <c r="AB175" i="5"/>
  <c r="P175" i="5"/>
  <c r="K175" i="5"/>
  <c r="F175" i="5"/>
  <c r="AE175" i="5"/>
  <c r="AA175" i="5"/>
  <c r="O175" i="5"/>
  <c r="J175" i="5"/>
  <c r="D175" i="5"/>
  <c r="AC175" i="5"/>
  <c r="Q175" i="5"/>
  <c r="M175" i="5"/>
  <c r="G175" i="5"/>
  <c r="B175" i="5"/>
  <c r="R175" i="5"/>
  <c r="N175" i="5"/>
  <c r="AD175" i="5"/>
  <c r="C175" i="5"/>
  <c r="H175" i="5"/>
  <c r="AC200" i="6"/>
  <c r="Y200" i="6"/>
  <c r="T200" i="6"/>
  <c r="O200" i="6"/>
  <c r="K200" i="6"/>
  <c r="F200" i="6"/>
  <c r="AB200" i="6"/>
  <c r="X200" i="6"/>
  <c r="S200" i="6"/>
  <c r="N200" i="6"/>
  <c r="J200" i="6"/>
  <c r="E200" i="6"/>
  <c r="AE200" i="6"/>
  <c r="Z200" i="6"/>
  <c r="U200" i="6"/>
  <c r="Q200" i="6"/>
  <c r="L200" i="6"/>
  <c r="G200" i="6"/>
  <c r="C200" i="6"/>
  <c r="R200" i="6"/>
  <c r="M200" i="6"/>
  <c r="V200" i="6"/>
  <c r="D200" i="6"/>
  <c r="H200" i="6"/>
  <c r="AA200" i="6"/>
  <c r="AC196" i="6"/>
  <c r="Y196" i="6"/>
  <c r="T196" i="6"/>
  <c r="O196" i="6"/>
  <c r="K196" i="6"/>
  <c r="F196" i="6"/>
  <c r="AB196" i="6"/>
  <c r="X196" i="6"/>
  <c r="S196" i="6"/>
  <c r="N196" i="6"/>
  <c r="J196" i="6"/>
  <c r="E196" i="6"/>
  <c r="AE196" i="6"/>
  <c r="Z196" i="6"/>
  <c r="U196" i="6"/>
  <c r="Q196" i="6"/>
  <c r="L196" i="6"/>
  <c r="G196" i="6"/>
  <c r="C196" i="6"/>
  <c r="AA196" i="6"/>
  <c r="H196" i="6"/>
  <c r="V196" i="6"/>
  <c r="D196" i="6"/>
  <c r="M196" i="6"/>
  <c r="R196" i="6"/>
  <c r="AE192" i="6"/>
  <c r="Z192" i="6"/>
  <c r="U192" i="6"/>
  <c r="Q192" i="6"/>
  <c r="L192" i="6"/>
  <c r="G192" i="6"/>
  <c r="C192" i="6"/>
  <c r="AC192" i="6"/>
  <c r="X192" i="6"/>
  <c r="R192" i="6"/>
  <c r="K192" i="6"/>
  <c r="E192" i="6"/>
  <c r="AB192" i="6"/>
  <c r="V192" i="6"/>
  <c r="O192" i="6"/>
  <c r="J192" i="6"/>
  <c r="D192" i="6"/>
  <c r="Y192" i="6"/>
  <c r="S192" i="6"/>
  <c r="M192" i="6"/>
  <c r="F192" i="6"/>
  <c r="AA192" i="6"/>
  <c r="T192" i="6"/>
  <c r="H192" i="6"/>
  <c r="N192" i="6"/>
  <c r="AE188" i="6"/>
  <c r="Z188" i="6"/>
  <c r="U188" i="6"/>
  <c r="Q188" i="6"/>
  <c r="L188" i="6"/>
  <c r="G188" i="6"/>
  <c r="C188" i="6"/>
  <c r="AA188" i="6"/>
  <c r="T188" i="6"/>
  <c r="N188" i="6"/>
  <c r="H188" i="6"/>
  <c r="Y188" i="6"/>
  <c r="S188" i="6"/>
  <c r="M188" i="6"/>
  <c r="F188" i="6"/>
  <c r="AB188" i="6"/>
  <c r="V188" i="6"/>
  <c r="O188" i="6"/>
  <c r="J188" i="6"/>
  <c r="D188" i="6"/>
  <c r="X188" i="6"/>
  <c r="R188" i="6"/>
  <c r="AC188" i="6"/>
  <c r="E188" i="6"/>
  <c r="K188" i="6"/>
  <c r="AC184" i="6"/>
  <c r="Y184" i="6"/>
  <c r="T184" i="6"/>
  <c r="O184" i="6"/>
  <c r="K184" i="6"/>
  <c r="F184" i="6"/>
  <c r="AB184" i="6"/>
  <c r="X184" i="6"/>
  <c r="S184" i="6"/>
  <c r="N184" i="6"/>
  <c r="J184" i="6"/>
  <c r="E184" i="6"/>
  <c r="AE184" i="6"/>
  <c r="Z184" i="6"/>
  <c r="U184" i="6"/>
  <c r="Q184" i="6"/>
  <c r="L184" i="6"/>
  <c r="G184" i="6"/>
  <c r="C184" i="6"/>
  <c r="M184" i="6"/>
  <c r="AA184" i="6"/>
  <c r="H184" i="6"/>
  <c r="R184" i="6"/>
  <c r="V184" i="6"/>
  <c r="D184" i="6"/>
  <c r="AC180" i="6"/>
  <c r="Y180" i="6"/>
  <c r="T180" i="6"/>
  <c r="O180" i="6"/>
  <c r="K180" i="6"/>
  <c r="F180" i="6"/>
  <c r="AB180" i="6"/>
  <c r="X180" i="6"/>
  <c r="S180" i="6"/>
  <c r="N180" i="6"/>
  <c r="J180" i="6"/>
  <c r="E180" i="6"/>
  <c r="AE180" i="6"/>
  <c r="Z180" i="6"/>
  <c r="U180" i="6"/>
  <c r="Q180" i="6"/>
  <c r="L180" i="6"/>
  <c r="G180" i="6"/>
  <c r="C180" i="6"/>
  <c r="V180" i="6"/>
  <c r="D180" i="6"/>
  <c r="R180" i="6"/>
  <c r="AA180" i="6"/>
  <c r="H180" i="6"/>
  <c r="M180" i="6"/>
  <c r="AC176" i="6"/>
  <c r="Y176" i="6"/>
  <c r="T176" i="6"/>
  <c r="O176" i="6"/>
  <c r="K176" i="6"/>
  <c r="F176" i="6"/>
  <c r="AB176" i="6"/>
  <c r="X176" i="6"/>
  <c r="S176" i="6"/>
  <c r="N176" i="6"/>
  <c r="J176" i="6"/>
  <c r="E176" i="6"/>
  <c r="AE176" i="6"/>
  <c r="Z176" i="6"/>
  <c r="U176" i="6"/>
  <c r="Q176" i="6"/>
  <c r="L176" i="6"/>
  <c r="G176" i="6"/>
  <c r="C176" i="6"/>
  <c r="M176" i="6"/>
  <c r="AA176" i="6"/>
  <c r="H176" i="6"/>
  <c r="R176" i="6"/>
  <c r="V176" i="6"/>
  <c r="D176" i="6"/>
  <c r="AC172" i="6"/>
  <c r="Y172" i="6"/>
  <c r="T172" i="6"/>
  <c r="O172" i="6"/>
  <c r="K172" i="6"/>
  <c r="F172" i="6"/>
  <c r="AB172" i="6"/>
  <c r="X172" i="6"/>
  <c r="S172" i="6"/>
  <c r="N172" i="6"/>
  <c r="J172" i="6"/>
  <c r="E172" i="6"/>
  <c r="AE172" i="6"/>
  <c r="Z172" i="6"/>
  <c r="U172" i="6"/>
  <c r="Q172" i="6"/>
  <c r="L172" i="6"/>
  <c r="G172" i="6"/>
  <c r="C172" i="6"/>
  <c r="V172" i="6"/>
  <c r="D172" i="6"/>
  <c r="R172" i="6"/>
  <c r="AA172" i="6"/>
  <c r="H172" i="6"/>
  <c r="M172" i="6"/>
  <c r="A168" i="15"/>
  <c r="W174" i="7"/>
  <c r="R174" i="7"/>
  <c r="M174" i="7"/>
  <c r="F174" i="7"/>
  <c r="Z174" i="7"/>
  <c r="V174" i="7"/>
  <c r="Q174" i="7"/>
  <c r="L174" i="7"/>
  <c r="E174" i="7"/>
  <c r="X174" i="7"/>
  <c r="S174" i="7"/>
  <c r="O174" i="7"/>
  <c r="I174" i="7"/>
  <c r="C174" i="7"/>
  <c r="T174" i="7"/>
  <c r="P174" i="7"/>
  <c r="Y174" i="7"/>
  <c r="D174" i="7"/>
  <c r="K174" i="7"/>
  <c r="W178" i="7"/>
  <c r="R178" i="7"/>
  <c r="M178" i="7"/>
  <c r="F178" i="7"/>
  <c r="Z178" i="7"/>
  <c r="V178" i="7"/>
  <c r="Q178" i="7"/>
  <c r="L178" i="7"/>
  <c r="E178" i="7"/>
  <c r="X178" i="7"/>
  <c r="S178" i="7"/>
  <c r="O178" i="7"/>
  <c r="I178" i="7"/>
  <c r="C178" i="7"/>
  <c r="T178" i="7"/>
  <c r="P178" i="7"/>
  <c r="Y178" i="7"/>
  <c r="D178" i="7"/>
  <c r="K178" i="7"/>
  <c r="A184" i="15"/>
  <c r="W182" i="7"/>
  <c r="R182" i="7"/>
  <c r="M182" i="7"/>
  <c r="F182" i="7"/>
  <c r="Z182" i="7"/>
  <c r="V182" i="7"/>
  <c r="Q182" i="7"/>
  <c r="L182" i="7"/>
  <c r="E182" i="7"/>
  <c r="X182" i="7"/>
  <c r="S182" i="7"/>
  <c r="O182" i="7"/>
  <c r="I182" i="7"/>
  <c r="C182" i="7"/>
  <c r="T182" i="7"/>
  <c r="P182" i="7"/>
  <c r="Y182" i="7"/>
  <c r="D182" i="7"/>
  <c r="K182" i="7"/>
  <c r="W186" i="7"/>
  <c r="R186" i="7"/>
  <c r="M186" i="7"/>
  <c r="F186" i="7"/>
  <c r="Z186" i="7"/>
  <c r="V186" i="7"/>
  <c r="Q186" i="7"/>
  <c r="L186" i="7"/>
  <c r="E186" i="7"/>
  <c r="X186" i="7"/>
  <c r="S186" i="7"/>
  <c r="O186" i="7"/>
  <c r="I186" i="7"/>
  <c r="C186" i="7"/>
  <c r="P186" i="7"/>
  <c r="K186" i="7"/>
  <c r="T186" i="7"/>
  <c r="Y186" i="7"/>
  <c r="D186" i="7"/>
  <c r="A192" i="15"/>
  <c r="W190" i="7"/>
  <c r="R190" i="7"/>
  <c r="M190" i="7"/>
  <c r="F190" i="7"/>
  <c r="Z190" i="7"/>
  <c r="V190" i="7"/>
  <c r="Q190" i="7"/>
  <c r="L190" i="7"/>
  <c r="E190" i="7"/>
  <c r="X190" i="7"/>
  <c r="S190" i="7"/>
  <c r="O190" i="7"/>
  <c r="I190" i="7"/>
  <c r="C190" i="7"/>
  <c r="P190" i="7"/>
  <c r="K190" i="7"/>
  <c r="T190" i="7"/>
  <c r="Y190" i="7"/>
  <c r="D190" i="7"/>
  <c r="W194" i="7"/>
  <c r="R194" i="7"/>
  <c r="M194" i="7"/>
  <c r="F194" i="7"/>
  <c r="Z194" i="7"/>
  <c r="V194" i="7"/>
  <c r="Q194" i="7"/>
  <c r="L194" i="7"/>
  <c r="E194" i="7"/>
  <c r="X194" i="7"/>
  <c r="S194" i="7"/>
  <c r="O194" i="7"/>
  <c r="I194" i="7"/>
  <c r="C194" i="7"/>
  <c r="P194" i="7"/>
  <c r="K194" i="7"/>
  <c r="T194" i="7"/>
  <c r="D194" i="7"/>
  <c r="Y194" i="7"/>
  <c r="W198" i="7"/>
  <c r="R198" i="7"/>
  <c r="M198" i="7"/>
  <c r="F198" i="7"/>
  <c r="Z198" i="7"/>
  <c r="V198" i="7"/>
  <c r="Q198" i="7"/>
  <c r="L198" i="7"/>
  <c r="E198" i="7"/>
  <c r="X198" i="7"/>
  <c r="S198" i="7"/>
  <c r="O198" i="7"/>
  <c r="I198" i="7"/>
  <c r="C198" i="7"/>
  <c r="P198" i="7"/>
  <c r="K198" i="7"/>
  <c r="T198" i="7"/>
  <c r="D198" i="7"/>
  <c r="Y198" i="7"/>
  <c r="AF199" i="3"/>
  <c r="AA199" i="3"/>
  <c r="W199" i="3"/>
  <c r="R199" i="3"/>
  <c r="M199" i="3"/>
  <c r="AE199" i="3"/>
  <c r="Z199" i="3"/>
  <c r="U199" i="3"/>
  <c r="Q199" i="3"/>
  <c r="L199" i="3"/>
  <c r="AB199" i="3"/>
  <c r="X199" i="3"/>
  <c r="S199" i="3"/>
  <c r="N199" i="3"/>
  <c r="J199" i="3"/>
  <c r="T199" i="3"/>
  <c r="P199" i="3"/>
  <c r="K199" i="3"/>
  <c r="Y199" i="3"/>
  <c r="AD199" i="3"/>
  <c r="AF195" i="3"/>
  <c r="AA195" i="3"/>
  <c r="W195" i="3"/>
  <c r="R195" i="3"/>
  <c r="M195" i="3"/>
  <c r="AE195" i="3"/>
  <c r="Z195" i="3"/>
  <c r="U195" i="3"/>
  <c r="Q195" i="3"/>
  <c r="L195" i="3"/>
  <c r="AB195" i="3"/>
  <c r="X195" i="3"/>
  <c r="S195" i="3"/>
  <c r="N195" i="3"/>
  <c r="J195" i="3"/>
  <c r="Y195" i="3"/>
  <c r="T195" i="3"/>
  <c r="AD195" i="3"/>
  <c r="K195" i="3"/>
  <c r="P195" i="3"/>
  <c r="AF191" i="3"/>
  <c r="AA191" i="3"/>
  <c r="W191" i="3"/>
  <c r="R191" i="3"/>
  <c r="M191" i="3"/>
  <c r="AE191" i="3"/>
  <c r="Z191" i="3"/>
  <c r="U191" i="3"/>
  <c r="Q191" i="3"/>
  <c r="L191" i="3"/>
  <c r="AB191" i="3"/>
  <c r="X191" i="3"/>
  <c r="S191" i="3"/>
  <c r="N191" i="3"/>
  <c r="J191" i="3"/>
  <c r="AD191" i="3"/>
  <c r="K191" i="3"/>
  <c r="T191" i="3"/>
  <c r="Y191" i="3"/>
  <c r="P191" i="3"/>
  <c r="AF187" i="3"/>
  <c r="AA187" i="3"/>
  <c r="W187" i="3"/>
  <c r="R187" i="3"/>
  <c r="M187" i="3"/>
  <c r="AE187" i="3"/>
  <c r="Z187" i="3"/>
  <c r="U187" i="3"/>
  <c r="Q187" i="3"/>
  <c r="L187" i="3"/>
  <c r="AB187" i="3"/>
  <c r="X187" i="3"/>
  <c r="S187" i="3"/>
  <c r="N187" i="3"/>
  <c r="J187" i="3"/>
  <c r="P187" i="3"/>
  <c r="AD187" i="3"/>
  <c r="K187" i="3"/>
  <c r="T187" i="3"/>
  <c r="Y187" i="3"/>
  <c r="AF183" i="3"/>
  <c r="AA183" i="3"/>
  <c r="W183" i="3"/>
  <c r="R183" i="3"/>
  <c r="M183" i="3"/>
  <c r="AE183" i="3"/>
  <c r="Z183" i="3"/>
  <c r="U183" i="3"/>
  <c r="Q183" i="3"/>
  <c r="L183" i="3"/>
  <c r="AB183" i="3"/>
  <c r="X183" i="3"/>
  <c r="S183" i="3"/>
  <c r="N183" i="3"/>
  <c r="J183" i="3"/>
  <c r="T183" i="3"/>
  <c r="K183" i="3"/>
  <c r="P183" i="3"/>
  <c r="Y183" i="3"/>
  <c r="AD183" i="3"/>
  <c r="AF179" i="3"/>
  <c r="AA179" i="3"/>
  <c r="W179" i="3"/>
  <c r="R179" i="3"/>
  <c r="M179" i="3"/>
  <c r="AE179" i="3"/>
  <c r="Z179" i="3"/>
  <c r="U179" i="3"/>
  <c r="Q179" i="3"/>
  <c r="L179" i="3"/>
  <c r="AB179" i="3"/>
  <c r="X179" i="3"/>
  <c r="S179" i="3"/>
  <c r="N179" i="3"/>
  <c r="J179" i="3"/>
  <c r="Y179" i="3"/>
  <c r="T179" i="3"/>
  <c r="P179" i="3"/>
  <c r="AD179" i="3"/>
  <c r="K179" i="3"/>
  <c r="AF175" i="3"/>
  <c r="AA175" i="3"/>
  <c r="W175" i="3"/>
  <c r="R175" i="3"/>
  <c r="M175" i="3"/>
  <c r="AE175" i="3"/>
  <c r="Z175" i="3"/>
  <c r="U175" i="3"/>
  <c r="Q175" i="3"/>
  <c r="L175" i="3"/>
  <c r="AB175" i="3"/>
  <c r="X175" i="3"/>
  <c r="S175" i="3"/>
  <c r="N175" i="3"/>
  <c r="J175" i="3"/>
  <c r="AD175" i="3"/>
  <c r="K175" i="3"/>
  <c r="T175" i="3"/>
  <c r="Y175" i="3"/>
  <c r="P175" i="3"/>
  <c r="AF171" i="3"/>
  <c r="AA171" i="3"/>
  <c r="W171" i="3"/>
  <c r="R171" i="3"/>
  <c r="M171" i="3"/>
  <c r="AE171" i="3"/>
  <c r="Z171" i="3"/>
  <c r="U171" i="3"/>
  <c r="Q171" i="3"/>
  <c r="L171" i="3"/>
  <c r="AB171" i="3"/>
  <c r="X171" i="3"/>
  <c r="S171" i="3"/>
  <c r="N171" i="3"/>
  <c r="J171" i="3"/>
  <c r="P171" i="3"/>
  <c r="AD171" i="3"/>
  <c r="K171" i="3"/>
  <c r="Y171" i="3"/>
  <c r="T171" i="3"/>
  <c r="AA197" i="4"/>
  <c r="V197" i="4"/>
  <c r="Q197" i="4"/>
  <c r="M197" i="4"/>
  <c r="H197" i="4"/>
  <c r="C197" i="4"/>
  <c r="Y197" i="4"/>
  <c r="U197" i="4"/>
  <c r="P197" i="4"/>
  <c r="K197" i="4"/>
  <c r="G197" i="4"/>
  <c r="B197" i="4"/>
  <c r="AB197" i="4"/>
  <c r="W197" i="4"/>
  <c r="R197" i="4"/>
  <c r="N197" i="4"/>
  <c r="I197" i="4"/>
  <c r="D197" i="4"/>
  <c r="T197" i="4"/>
  <c r="O197" i="4"/>
  <c r="X197" i="4"/>
  <c r="F197" i="4"/>
  <c r="J197" i="4"/>
  <c r="AC197" i="4"/>
  <c r="AA193" i="4"/>
  <c r="V193" i="4"/>
  <c r="Q193" i="4"/>
  <c r="M193" i="4"/>
  <c r="H193" i="4"/>
  <c r="C193" i="4"/>
  <c r="Y193" i="4"/>
  <c r="U193" i="4"/>
  <c r="P193" i="4"/>
  <c r="K193" i="4"/>
  <c r="G193" i="4"/>
  <c r="B193" i="4"/>
  <c r="AB193" i="4"/>
  <c r="W193" i="4"/>
  <c r="R193" i="4"/>
  <c r="N193" i="4"/>
  <c r="I193" i="4"/>
  <c r="D193" i="4"/>
  <c r="X193" i="4"/>
  <c r="F193" i="4"/>
  <c r="T193" i="4"/>
  <c r="AC193" i="4"/>
  <c r="J193" i="4"/>
  <c r="O193" i="4"/>
  <c r="AA189" i="4"/>
  <c r="V189" i="4"/>
  <c r="Q189" i="4"/>
  <c r="M189" i="4"/>
  <c r="H189" i="4"/>
  <c r="C189" i="4"/>
  <c r="Y189" i="4"/>
  <c r="U189" i="4"/>
  <c r="P189" i="4"/>
  <c r="K189" i="4"/>
  <c r="G189" i="4"/>
  <c r="B189" i="4"/>
  <c r="AB189" i="4"/>
  <c r="W189" i="4"/>
  <c r="R189" i="4"/>
  <c r="N189" i="4"/>
  <c r="I189" i="4"/>
  <c r="D189" i="4"/>
  <c r="AC189" i="4"/>
  <c r="J189" i="4"/>
  <c r="X189" i="4"/>
  <c r="F189" i="4"/>
  <c r="O189" i="4"/>
  <c r="T189" i="4"/>
  <c r="AA185" i="4"/>
  <c r="V185" i="4"/>
  <c r="Q185" i="4"/>
  <c r="M185" i="4"/>
  <c r="H185" i="4"/>
  <c r="C185" i="4"/>
  <c r="Y185" i="4"/>
  <c r="U185" i="4"/>
  <c r="P185" i="4"/>
  <c r="K185" i="4"/>
  <c r="G185" i="4"/>
  <c r="B185" i="4"/>
  <c r="AB185" i="4"/>
  <c r="W185" i="4"/>
  <c r="R185" i="4"/>
  <c r="N185" i="4"/>
  <c r="I185" i="4"/>
  <c r="D185" i="4"/>
  <c r="O185" i="4"/>
  <c r="AC185" i="4"/>
  <c r="J185" i="4"/>
  <c r="T185" i="4"/>
  <c r="F185" i="4"/>
  <c r="X185" i="4"/>
  <c r="AA181" i="4"/>
  <c r="V181" i="4"/>
  <c r="Q181" i="4"/>
  <c r="M181" i="4"/>
  <c r="H181" i="4"/>
  <c r="C181" i="4"/>
  <c r="Y181" i="4"/>
  <c r="U181" i="4"/>
  <c r="P181" i="4"/>
  <c r="K181" i="4"/>
  <c r="G181" i="4"/>
  <c r="B181" i="4"/>
  <c r="AB181" i="4"/>
  <c r="W181" i="4"/>
  <c r="R181" i="4"/>
  <c r="N181" i="4"/>
  <c r="I181" i="4"/>
  <c r="D181" i="4"/>
  <c r="T181" i="4"/>
  <c r="O181" i="4"/>
  <c r="X181" i="4"/>
  <c r="F181" i="4"/>
  <c r="AC181" i="4"/>
  <c r="J181" i="4"/>
  <c r="AA177" i="4"/>
  <c r="V177" i="4"/>
  <c r="Q177" i="4"/>
  <c r="M177" i="4"/>
  <c r="H177" i="4"/>
  <c r="C177" i="4"/>
  <c r="Y177" i="4"/>
  <c r="U177" i="4"/>
  <c r="P177" i="4"/>
  <c r="K177" i="4"/>
  <c r="G177" i="4"/>
  <c r="B177" i="4"/>
  <c r="AB177" i="4"/>
  <c r="W177" i="4"/>
  <c r="R177" i="4"/>
  <c r="N177" i="4"/>
  <c r="I177" i="4"/>
  <c r="D177" i="4"/>
  <c r="X177" i="4"/>
  <c r="F177" i="4"/>
  <c r="T177" i="4"/>
  <c r="AC177" i="4"/>
  <c r="J177" i="4"/>
  <c r="O177" i="4"/>
  <c r="AA173" i="4"/>
  <c r="V173" i="4"/>
  <c r="Q173" i="4"/>
  <c r="M173" i="4"/>
  <c r="H173" i="4"/>
  <c r="C173" i="4"/>
  <c r="Y173" i="4"/>
  <c r="U173" i="4"/>
  <c r="P173" i="4"/>
  <c r="K173" i="4"/>
  <c r="G173" i="4"/>
  <c r="B173" i="4"/>
  <c r="AB173" i="4"/>
  <c r="W173" i="4"/>
  <c r="R173" i="4"/>
  <c r="N173" i="4"/>
  <c r="I173" i="4"/>
  <c r="D173" i="4"/>
  <c r="AC173" i="4"/>
  <c r="J173" i="4"/>
  <c r="X173" i="4"/>
  <c r="F173" i="4"/>
  <c r="O173" i="4"/>
  <c r="T173" i="4"/>
  <c r="AF198" i="5"/>
  <c r="AB198" i="5"/>
  <c r="P198" i="5"/>
  <c r="K198" i="5"/>
  <c r="F198" i="5"/>
  <c r="AE198" i="5"/>
  <c r="R198" i="5"/>
  <c r="M198" i="5"/>
  <c r="D198" i="5"/>
  <c r="AD198" i="5"/>
  <c r="Q198" i="5"/>
  <c r="J198" i="5"/>
  <c r="C198" i="5"/>
  <c r="AA198" i="5"/>
  <c r="N198" i="5"/>
  <c r="G198" i="5"/>
  <c r="B198" i="5"/>
  <c r="AC198" i="5"/>
  <c r="H198" i="5"/>
  <c r="O198" i="5"/>
  <c r="AF194" i="5"/>
  <c r="AB194" i="5"/>
  <c r="P194" i="5"/>
  <c r="K194" i="5"/>
  <c r="F194" i="5"/>
  <c r="AD194" i="5"/>
  <c r="Q194" i="5"/>
  <c r="J194" i="5"/>
  <c r="C194" i="5"/>
  <c r="AC194" i="5"/>
  <c r="O194" i="5"/>
  <c r="H194" i="5"/>
  <c r="B194" i="5"/>
  <c r="AE194" i="5"/>
  <c r="R194" i="5"/>
  <c r="M194" i="5"/>
  <c r="D194" i="5"/>
  <c r="AA194" i="5"/>
  <c r="G194" i="5"/>
  <c r="N194" i="5"/>
  <c r="AC190" i="5"/>
  <c r="Q190" i="5"/>
  <c r="M190" i="5"/>
  <c r="G190" i="5"/>
  <c r="B190" i="5"/>
  <c r="AF190" i="5"/>
  <c r="AB190" i="5"/>
  <c r="P190" i="5"/>
  <c r="K190" i="5"/>
  <c r="F190" i="5"/>
  <c r="AD190" i="5"/>
  <c r="R190" i="5"/>
  <c r="N190" i="5"/>
  <c r="H190" i="5"/>
  <c r="C190" i="5"/>
  <c r="AE190" i="5"/>
  <c r="D190" i="5"/>
  <c r="AA190" i="5"/>
  <c r="J190" i="5"/>
  <c r="O190" i="5"/>
  <c r="AC186" i="5"/>
  <c r="Q186" i="5"/>
  <c r="M186" i="5"/>
  <c r="G186" i="5"/>
  <c r="B186" i="5"/>
  <c r="AF186" i="5"/>
  <c r="AB186" i="5"/>
  <c r="P186" i="5"/>
  <c r="K186" i="5"/>
  <c r="F186" i="5"/>
  <c r="AD186" i="5"/>
  <c r="R186" i="5"/>
  <c r="N186" i="5"/>
  <c r="H186" i="5"/>
  <c r="C186" i="5"/>
  <c r="J186" i="5"/>
  <c r="AE186" i="5"/>
  <c r="D186" i="5"/>
  <c r="O186" i="5"/>
  <c r="AA186" i="5"/>
  <c r="AC182" i="5"/>
  <c r="Q182" i="5"/>
  <c r="M182" i="5"/>
  <c r="G182" i="5"/>
  <c r="B182" i="5"/>
  <c r="AF182" i="5"/>
  <c r="AB182" i="5"/>
  <c r="P182" i="5"/>
  <c r="K182" i="5"/>
  <c r="F182" i="5"/>
  <c r="AD182" i="5"/>
  <c r="R182" i="5"/>
  <c r="N182" i="5"/>
  <c r="H182" i="5"/>
  <c r="C182" i="5"/>
  <c r="O182" i="5"/>
  <c r="J182" i="5"/>
  <c r="AA182" i="5"/>
  <c r="D182" i="5"/>
  <c r="AE182" i="5"/>
  <c r="AC178" i="5"/>
  <c r="Q178" i="5"/>
  <c r="M178" i="5"/>
  <c r="G178" i="5"/>
  <c r="B178" i="5"/>
  <c r="AF178" i="5"/>
  <c r="AB178" i="5"/>
  <c r="P178" i="5"/>
  <c r="K178" i="5"/>
  <c r="F178" i="5"/>
  <c r="AD178" i="5"/>
  <c r="R178" i="5"/>
  <c r="N178" i="5"/>
  <c r="H178" i="5"/>
  <c r="C178" i="5"/>
  <c r="AA178" i="5"/>
  <c r="O178" i="5"/>
  <c r="AE178" i="5"/>
  <c r="D178" i="5"/>
  <c r="J178" i="5"/>
  <c r="AC174" i="5"/>
  <c r="Q174" i="5"/>
  <c r="M174" i="5"/>
  <c r="G174" i="5"/>
  <c r="B174" i="5"/>
  <c r="AF174" i="5"/>
  <c r="AB174" i="5"/>
  <c r="P174" i="5"/>
  <c r="K174" i="5"/>
  <c r="F174" i="5"/>
  <c r="AD174" i="5"/>
  <c r="R174" i="5"/>
  <c r="N174" i="5"/>
  <c r="H174" i="5"/>
  <c r="C174" i="5"/>
  <c r="AE174" i="5"/>
  <c r="D174" i="5"/>
  <c r="AA174" i="5"/>
  <c r="J174" i="5"/>
  <c r="O174" i="5"/>
  <c r="AA199" i="6"/>
  <c r="V199" i="6"/>
  <c r="R199" i="6"/>
  <c r="M199" i="6"/>
  <c r="H199" i="6"/>
  <c r="D199" i="6"/>
  <c r="AE199" i="6"/>
  <c r="Z199" i="6"/>
  <c r="U199" i="6"/>
  <c r="Q199" i="6"/>
  <c r="L199" i="6"/>
  <c r="G199" i="6"/>
  <c r="C199" i="6"/>
  <c r="AB199" i="6"/>
  <c r="X199" i="6"/>
  <c r="S199" i="6"/>
  <c r="N199" i="6"/>
  <c r="J199" i="6"/>
  <c r="E199" i="6"/>
  <c r="AC199" i="6"/>
  <c r="K199" i="6"/>
  <c r="Y199" i="6"/>
  <c r="F199" i="6"/>
  <c r="O199" i="6"/>
  <c r="T199" i="6"/>
  <c r="AA195" i="6"/>
  <c r="V195" i="6"/>
  <c r="AE195" i="6"/>
  <c r="Z195" i="6"/>
  <c r="U195" i="6"/>
  <c r="AB195" i="6"/>
  <c r="X195" i="6"/>
  <c r="S195" i="6"/>
  <c r="N195" i="6"/>
  <c r="J195" i="6"/>
  <c r="E195" i="6"/>
  <c r="T195" i="6"/>
  <c r="M195" i="6"/>
  <c r="G195" i="6"/>
  <c r="R195" i="6"/>
  <c r="L195" i="6"/>
  <c r="F195" i="6"/>
  <c r="Y195" i="6"/>
  <c r="O195" i="6"/>
  <c r="H195" i="6"/>
  <c r="C195" i="6"/>
  <c r="K195" i="6"/>
  <c r="D195" i="6"/>
  <c r="Q195" i="6"/>
  <c r="AC195" i="6"/>
  <c r="AB191" i="6"/>
  <c r="X191" i="6"/>
  <c r="S191" i="6"/>
  <c r="N191" i="6"/>
  <c r="J191" i="6"/>
  <c r="E191" i="6"/>
  <c r="AC191" i="6"/>
  <c r="V191" i="6"/>
  <c r="Q191" i="6"/>
  <c r="K191" i="6"/>
  <c r="D191" i="6"/>
  <c r="AA191" i="6"/>
  <c r="U191" i="6"/>
  <c r="O191" i="6"/>
  <c r="H191" i="6"/>
  <c r="C191" i="6"/>
  <c r="AE191" i="6"/>
  <c r="Y191" i="6"/>
  <c r="R191" i="6"/>
  <c r="L191" i="6"/>
  <c r="F191" i="6"/>
  <c r="G191" i="6"/>
  <c r="Z191" i="6"/>
  <c r="M191" i="6"/>
  <c r="T191" i="6"/>
  <c r="AB187" i="6"/>
  <c r="X187" i="6"/>
  <c r="S187" i="6"/>
  <c r="N187" i="6"/>
  <c r="J187" i="6"/>
  <c r="E187" i="6"/>
  <c r="Z187" i="6"/>
  <c r="T187" i="6"/>
  <c r="M187" i="6"/>
  <c r="G187" i="6"/>
  <c r="AE187" i="6"/>
  <c r="Y187" i="6"/>
  <c r="R187" i="6"/>
  <c r="L187" i="6"/>
  <c r="F187" i="6"/>
  <c r="AA187" i="6"/>
  <c r="U187" i="6"/>
  <c r="O187" i="6"/>
  <c r="H187" i="6"/>
  <c r="C187" i="6"/>
  <c r="AC187" i="6"/>
  <c r="D187" i="6"/>
  <c r="V187" i="6"/>
  <c r="K187" i="6"/>
  <c r="Q187" i="6"/>
  <c r="AA183" i="6"/>
  <c r="V183" i="6"/>
  <c r="R183" i="6"/>
  <c r="M183" i="6"/>
  <c r="H183" i="6"/>
  <c r="D183" i="6"/>
  <c r="AE183" i="6"/>
  <c r="Z183" i="6"/>
  <c r="U183" i="6"/>
  <c r="Q183" i="6"/>
  <c r="L183" i="6"/>
  <c r="G183" i="6"/>
  <c r="C183" i="6"/>
  <c r="AB183" i="6"/>
  <c r="X183" i="6"/>
  <c r="S183" i="6"/>
  <c r="N183" i="6"/>
  <c r="J183" i="6"/>
  <c r="E183" i="6"/>
  <c r="Y183" i="6"/>
  <c r="F183" i="6"/>
  <c r="T183" i="6"/>
  <c r="AC183" i="6"/>
  <c r="K183" i="6"/>
  <c r="O183" i="6"/>
  <c r="AA179" i="6"/>
  <c r="V179" i="6"/>
  <c r="R179" i="6"/>
  <c r="M179" i="6"/>
  <c r="H179" i="6"/>
  <c r="D179" i="6"/>
  <c r="AE179" i="6"/>
  <c r="Z179" i="6"/>
  <c r="U179" i="6"/>
  <c r="Q179" i="6"/>
  <c r="L179" i="6"/>
  <c r="G179" i="6"/>
  <c r="C179" i="6"/>
  <c r="AB179" i="6"/>
  <c r="X179" i="6"/>
  <c r="S179" i="6"/>
  <c r="N179" i="6"/>
  <c r="J179" i="6"/>
  <c r="E179" i="6"/>
  <c r="O179" i="6"/>
  <c r="AC179" i="6"/>
  <c r="K179" i="6"/>
  <c r="T179" i="6"/>
  <c r="Y179" i="6"/>
  <c r="F179" i="6"/>
  <c r="AA175" i="6"/>
  <c r="V175" i="6"/>
  <c r="R175" i="6"/>
  <c r="M175" i="6"/>
  <c r="H175" i="6"/>
  <c r="D175" i="6"/>
  <c r="AE175" i="6"/>
  <c r="Z175" i="6"/>
  <c r="U175" i="6"/>
  <c r="Q175" i="6"/>
  <c r="L175" i="6"/>
  <c r="G175" i="6"/>
  <c r="C175" i="6"/>
  <c r="AB175" i="6"/>
  <c r="X175" i="6"/>
  <c r="S175" i="6"/>
  <c r="N175" i="6"/>
  <c r="J175" i="6"/>
  <c r="E175" i="6"/>
  <c r="Y175" i="6"/>
  <c r="F175" i="6"/>
  <c r="T175" i="6"/>
  <c r="AC175" i="6"/>
  <c r="K175" i="6"/>
  <c r="O175" i="6"/>
  <c r="AA171" i="6"/>
  <c r="V171" i="6"/>
  <c r="R171" i="6"/>
  <c r="AE171" i="6"/>
  <c r="Z171" i="6"/>
  <c r="U171" i="6"/>
  <c r="Q171" i="6"/>
  <c r="L171" i="6"/>
  <c r="AB171" i="6"/>
  <c r="X171" i="6"/>
  <c r="S171" i="6"/>
  <c r="N171" i="6"/>
  <c r="J171" i="6"/>
  <c r="E171" i="6"/>
  <c r="O171" i="6"/>
  <c r="G171" i="6"/>
  <c r="AC171" i="6"/>
  <c r="M171" i="6"/>
  <c r="F171" i="6"/>
  <c r="T171" i="6"/>
  <c r="H171" i="6"/>
  <c r="C171" i="6"/>
  <c r="Y171" i="6"/>
  <c r="D171" i="6"/>
  <c r="K171" i="6"/>
  <c r="X171" i="7"/>
  <c r="S171" i="7"/>
  <c r="O171" i="7"/>
  <c r="I171" i="7"/>
  <c r="C171" i="7"/>
  <c r="W171" i="7"/>
  <c r="Q171" i="7"/>
  <c r="K171" i="7"/>
  <c r="V171" i="7"/>
  <c r="P171" i="7"/>
  <c r="F171" i="7"/>
  <c r="Y171" i="7"/>
  <c r="R171" i="7"/>
  <c r="L171" i="7"/>
  <c r="D171" i="7"/>
  <c r="T171" i="7"/>
  <c r="M171" i="7"/>
  <c r="Z171" i="7"/>
  <c r="E171" i="7"/>
  <c r="W175" i="7"/>
  <c r="R175" i="7"/>
  <c r="M175" i="7"/>
  <c r="F175" i="7"/>
  <c r="Z175" i="7"/>
  <c r="V175" i="7"/>
  <c r="Q175" i="7"/>
  <c r="L175" i="7"/>
  <c r="E175" i="7"/>
  <c r="X175" i="7"/>
  <c r="S175" i="7"/>
  <c r="O175" i="7"/>
  <c r="I175" i="7"/>
  <c r="C175" i="7"/>
  <c r="P175" i="7"/>
  <c r="K175" i="7"/>
  <c r="T175" i="7"/>
  <c r="Y175" i="7"/>
  <c r="D175" i="7"/>
  <c r="W179" i="7"/>
  <c r="R179" i="7"/>
  <c r="M179" i="7"/>
  <c r="F179" i="7"/>
  <c r="Z179" i="7"/>
  <c r="V179" i="7"/>
  <c r="Q179" i="7"/>
  <c r="L179" i="7"/>
  <c r="E179" i="7"/>
  <c r="X179" i="7"/>
  <c r="S179" i="7"/>
  <c r="O179" i="7"/>
  <c r="I179" i="7"/>
  <c r="C179" i="7"/>
  <c r="P179" i="7"/>
  <c r="K179" i="7"/>
  <c r="T179" i="7"/>
  <c r="D179" i="7"/>
  <c r="Y179" i="7"/>
  <c r="W183" i="7"/>
  <c r="R183" i="7"/>
  <c r="M183" i="7"/>
  <c r="F183" i="7"/>
  <c r="Z183" i="7"/>
  <c r="V183" i="7"/>
  <c r="Q183" i="7"/>
  <c r="L183" i="7"/>
  <c r="E183" i="7"/>
  <c r="X183" i="7"/>
  <c r="S183" i="7"/>
  <c r="O183" i="7"/>
  <c r="I183" i="7"/>
  <c r="C183" i="7"/>
  <c r="P183" i="7"/>
  <c r="K183" i="7"/>
  <c r="T183" i="7"/>
  <c r="D183" i="7"/>
  <c r="Y183" i="7"/>
  <c r="W187" i="7"/>
  <c r="R187" i="7"/>
  <c r="M187" i="7"/>
  <c r="F187" i="7"/>
  <c r="Z187" i="7"/>
  <c r="V187" i="7"/>
  <c r="Q187" i="7"/>
  <c r="L187" i="7"/>
  <c r="E187" i="7"/>
  <c r="X187" i="7"/>
  <c r="S187" i="7"/>
  <c r="O187" i="7"/>
  <c r="I187" i="7"/>
  <c r="C187" i="7"/>
  <c r="K187" i="7"/>
  <c r="Y187" i="7"/>
  <c r="D187" i="7"/>
  <c r="P187" i="7"/>
  <c r="T187" i="7"/>
  <c r="W191" i="7"/>
  <c r="R191" i="7"/>
  <c r="M191" i="7"/>
  <c r="F191" i="7"/>
  <c r="Z191" i="7"/>
  <c r="V191" i="7"/>
  <c r="Q191" i="7"/>
  <c r="L191" i="7"/>
  <c r="E191" i="7"/>
  <c r="X191" i="7"/>
  <c r="S191" i="7"/>
  <c r="O191" i="7"/>
  <c r="I191" i="7"/>
  <c r="C191" i="7"/>
  <c r="K191" i="7"/>
  <c r="Y191" i="7"/>
  <c r="D191" i="7"/>
  <c r="P191" i="7"/>
  <c r="T191" i="7"/>
  <c r="W195" i="7"/>
  <c r="R195" i="7"/>
  <c r="M195" i="7"/>
  <c r="F195" i="7"/>
  <c r="Z195" i="7"/>
  <c r="V195" i="7"/>
  <c r="Q195" i="7"/>
  <c r="L195" i="7"/>
  <c r="E195" i="7"/>
  <c r="X195" i="7"/>
  <c r="S195" i="7"/>
  <c r="O195" i="7"/>
  <c r="I195" i="7"/>
  <c r="C195" i="7"/>
  <c r="K195" i="7"/>
  <c r="Y195" i="7"/>
  <c r="D195" i="7"/>
  <c r="P195" i="7"/>
  <c r="T195" i="7"/>
  <c r="W199" i="7"/>
  <c r="R199" i="7"/>
  <c r="M199" i="7"/>
  <c r="F199" i="7"/>
  <c r="Z199" i="7"/>
  <c r="V199" i="7"/>
  <c r="Q199" i="7"/>
  <c r="L199" i="7"/>
  <c r="E199" i="7"/>
  <c r="X199" i="7"/>
  <c r="S199" i="7"/>
  <c r="O199" i="7"/>
  <c r="I199" i="7"/>
  <c r="C199" i="7"/>
  <c r="K199" i="7"/>
  <c r="Y199" i="7"/>
  <c r="D199" i="7"/>
  <c r="P199" i="7"/>
  <c r="T199" i="7"/>
  <c r="AD146" i="3"/>
  <c r="Y146" i="3"/>
  <c r="T146" i="3"/>
  <c r="P146" i="3"/>
  <c r="K146" i="3"/>
  <c r="AB146" i="3"/>
  <c r="X146" i="3"/>
  <c r="S146" i="3"/>
  <c r="N146" i="3"/>
  <c r="J146" i="3"/>
  <c r="AE146" i="3"/>
  <c r="Z146" i="3"/>
  <c r="U146" i="3"/>
  <c r="Q146" i="3"/>
  <c r="L146" i="3"/>
  <c r="AF146" i="3"/>
  <c r="AA146" i="3"/>
  <c r="W146" i="3"/>
  <c r="R146" i="3"/>
  <c r="M146" i="3"/>
  <c r="AD142" i="3"/>
  <c r="Y142" i="3"/>
  <c r="T142" i="3"/>
  <c r="P142" i="3"/>
  <c r="K142" i="3"/>
  <c r="AA142" i="3"/>
  <c r="M142" i="3"/>
  <c r="AB142" i="3"/>
  <c r="X142" i="3"/>
  <c r="S142" i="3"/>
  <c r="N142" i="3"/>
  <c r="J142" i="3"/>
  <c r="AE142" i="3"/>
  <c r="Z142" i="3"/>
  <c r="U142" i="3"/>
  <c r="Q142" i="3"/>
  <c r="L142" i="3"/>
  <c r="AF142" i="3"/>
  <c r="W142" i="3"/>
  <c r="R142" i="3"/>
  <c r="AD138" i="3"/>
  <c r="Y138" i="3"/>
  <c r="T138" i="3"/>
  <c r="P138" i="3"/>
  <c r="K138" i="3"/>
  <c r="AA138" i="3"/>
  <c r="R138" i="3"/>
  <c r="AB138" i="3"/>
  <c r="X138" i="3"/>
  <c r="S138" i="3"/>
  <c r="N138" i="3"/>
  <c r="J138" i="3"/>
  <c r="AE138" i="3"/>
  <c r="Z138" i="3"/>
  <c r="U138" i="3"/>
  <c r="Q138" i="3"/>
  <c r="L138" i="3"/>
  <c r="AF138" i="3"/>
  <c r="W138" i="3"/>
  <c r="M138" i="3"/>
  <c r="AD134" i="3"/>
  <c r="Y134" i="3"/>
  <c r="T134" i="3"/>
  <c r="P134" i="3"/>
  <c r="K134" i="3"/>
  <c r="AF134" i="3"/>
  <c r="W134" i="3"/>
  <c r="M134" i="3"/>
  <c r="AB134" i="3"/>
  <c r="X134" i="3"/>
  <c r="S134" i="3"/>
  <c r="N134" i="3"/>
  <c r="J134" i="3"/>
  <c r="AE134" i="3"/>
  <c r="Z134" i="3"/>
  <c r="U134" i="3"/>
  <c r="Q134" i="3"/>
  <c r="L134" i="3"/>
  <c r="AA134" i="3"/>
  <c r="R134" i="3"/>
  <c r="X130" i="3"/>
  <c r="N130" i="3"/>
  <c r="Z130" i="3"/>
  <c r="Q130" i="3"/>
  <c r="AF130" i="3"/>
  <c r="AA130" i="3"/>
  <c r="W130" i="3"/>
  <c r="R130" i="3"/>
  <c r="M130" i="3"/>
  <c r="AD130" i="3"/>
  <c r="Y130" i="3"/>
  <c r="T130" i="3"/>
  <c r="P130" i="3"/>
  <c r="K130" i="3"/>
  <c r="AB130" i="3"/>
  <c r="S130" i="3"/>
  <c r="J130" i="3"/>
  <c r="AE130" i="3"/>
  <c r="U130" i="3"/>
  <c r="L130" i="3"/>
  <c r="AA144" i="4"/>
  <c r="V144" i="4"/>
  <c r="Q144" i="4"/>
  <c r="M144" i="4"/>
  <c r="H144" i="4"/>
  <c r="C144" i="4"/>
  <c r="Y144" i="4"/>
  <c r="U144" i="4"/>
  <c r="P144" i="4"/>
  <c r="K144" i="4"/>
  <c r="G144" i="4"/>
  <c r="B144" i="4"/>
  <c r="AC144" i="4"/>
  <c r="X144" i="4"/>
  <c r="T144" i="4"/>
  <c r="O144" i="4"/>
  <c r="J144" i="4"/>
  <c r="F144" i="4"/>
  <c r="AB144" i="4"/>
  <c r="W144" i="4"/>
  <c r="R144" i="4"/>
  <c r="N144" i="4"/>
  <c r="I144" i="4"/>
  <c r="D144" i="4"/>
  <c r="AA140" i="4"/>
  <c r="V140" i="4"/>
  <c r="Q140" i="4"/>
  <c r="M140" i="4"/>
  <c r="H140" i="4"/>
  <c r="C140" i="4"/>
  <c r="Y140" i="4"/>
  <c r="U140" i="4"/>
  <c r="P140" i="4"/>
  <c r="K140" i="4"/>
  <c r="G140" i="4"/>
  <c r="B140" i="4"/>
  <c r="AC140" i="4"/>
  <c r="X140" i="4"/>
  <c r="AB140" i="4"/>
  <c r="W140" i="4"/>
  <c r="R140" i="4"/>
  <c r="N140" i="4"/>
  <c r="I140" i="4"/>
  <c r="D140" i="4"/>
  <c r="T140" i="4"/>
  <c r="O140" i="4"/>
  <c r="J140" i="4"/>
  <c r="F140" i="4"/>
  <c r="AA136" i="4"/>
  <c r="V136" i="4"/>
  <c r="Q136" i="4"/>
  <c r="M136" i="4"/>
  <c r="H136" i="4"/>
  <c r="C136" i="4"/>
  <c r="Y136" i="4"/>
  <c r="U136" i="4"/>
  <c r="P136" i="4"/>
  <c r="K136" i="4"/>
  <c r="G136" i="4"/>
  <c r="B136" i="4"/>
  <c r="AB136" i="4"/>
  <c r="W136" i="4"/>
  <c r="R136" i="4"/>
  <c r="N136" i="4"/>
  <c r="I136" i="4"/>
  <c r="D136" i="4"/>
  <c r="X136" i="4"/>
  <c r="F136" i="4"/>
  <c r="T136" i="4"/>
  <c r="O136" i="4"/>
  <c r="AC136" i="4"/>
  <c r="J136" i="4"/>
  <c r="AA132" i="4"/>
  <c r="V132" i="4"/>
  <c r="Q132" i="4"/>
  <c r="M132" i="4"/>
  <c r="H132" i="4"/>
  <c r="C132" i="4"/>
  <c r="Y132" i="4"/>
  <c r="U132" i="4"/>
  <c r="P132" i="4"/>
  <c r="K132" i="4"/>
  <c r="G132" i="4"/>
  <c r="B132" i="4"/>
  <c r="AB132" i="4"/>
  <c r="W132" i="4"/>
  <c r="R132" i="4"/>
  <c r="N132" i="4"/>
  <c r="I132" i="4"/>
  <c r="D132" i="4"/>
  <c r="AC132" i="4"/>
  <c r="J132" i="4"/>
  <c r="X132" i="4"/>
  <c r="F132" i="4"/>
  <c r="T132" i="4"/>
  <c r="O132" i="4"/>
  <c r="AF145" i="5"/>
  <c r="AB145" i="5"/>
  <c r="P145" i="5"/>
  <c r="K145" i="5"/>
  <c r="F145" i="5"/>
  <c r="AD145" i="5"/>
  <c r="R145" i="5"/>
  <c r="N145" i="5"/>
  <c r="H145" i="5"/>
  <c r="C145" i="5"/>
  <c r="AA145" i="5"/>
  <c r="J145" i="5"/>
  <c r="Q145" i="5"/>
  <c r="G145" i="5"/>
  <c r="AE145" i="5"/>
  <c r="O145" i="5"/>
  <c r="D145" i="5"/>
  <c r="AC145" i="5"/>
  <c r="M145" i="5"/>
  <c r="B145" i="5"/>
  <c r="AF141" i="5"/>
  <c r="AB141" i="5"/>
  <c r="P141" i="5"/>
  <c r="K141" i="5"/>
  <c r="F141" i="5"/>
  <c r="AD141" i="5"/>
  <c r="R141" i="5"/>
  <c r="N141" i="5"/>
  <c r="H141" i="5"/>
  <c r="C141" i="5"/>
  <c r="AE141" i="5"/>
  <c r="O141" i="5"/>
  <c r="D141" i="5"/>
  <c r="AC141" i="5"/>
  <c r="M141" i="5"/>
  <c r="B141" i="5"/>
  <c r="AA141" i="5"/>
  <c r="J141" i="5"/>
  <c r="Q141" i="5"/>
  <c r="G141" i="5"/>
  <c r="AF137" i="5"/>
  <c r="AB137" i="5"/>
  <c r="P137" i="5"/>
  <c r="K137" i="5"/>
  <c r="F137" i="5"/>
  <c r="AD137" i="5"/>
  <c r="R137" i="5"/>
  <c r="N137" i="5"/>
  <c r="H137" i="5"/>
  <c r="C137" i="5"/>
  <c r="AA137" i="5"/>
  <c r="J137" i="5"/>
  <c r="Q137" i="5"/>
  <c r="G137" i="5"/>
  <c r="AE137" i="5"/>
  <c r="O137" i="5"/>
  <c r="D137" i="5"/>
  <c r="AC137" i="5"/>
  <c r="M137" i="5"/>
  <c r="B137" i="5"/>
  <c r="AF133" i="5"/>
  <c r="AB133" i="5"/>
  <c r="P133" i="5"/>
  <c r="K133" i="5"/>
  <c r="F133" i="5"/>
  <c r="AD133" i="5"/>
  <c r="R133" i="5"/>
  <c r="N133" i="5"/>
  <c r="H133" i="5"/>
  <c r="C133" i="5"/>
  <c r="AE133" i="5"/>
  <c r="O133" i="5"/>
  <c r="D133" i="5"/>
  <c r="AC133" i="5"/>
  <c r="M133" i="5"/>
  <c r="B133" i="5"/>
  <c r="AA133" i="5"/>
  <c r="J133" i="5"/>
  <c r="Q133" i="5"/>
  <c r="G133" i="5"/>
  <c r="AC146" i="6"/>
  <c r="Y146" i="6"/>
  <c r="T146" i="6"/>
  <c r="O146" i="6"/>
  <c r="K146" i="6"/>
  <c r="F146" i="6"/>
  <c r="AB146" i="6"/>
  <c r="V146" i="6"/>
  <c r="Q146" i="6"/>
  <c r="J146" i="6"/>
  <c r="D146" i="6"/>
  <c r="AA146" i="6"/>
  <c r="U146" i="6"/>
  <c r="N146" i="6"/>
  <c r="H146" i="6"/>
  <c r="C146" i="6"/>
  <c r="Z146" i="6"/>
  <c r="S146" i="6"/>
  <c r="M146" i="6"/>
  <c r="G146" i="6"/>
  <c r="AE146" i="6"/>
  <c r="X146" i="6"/>
  <c r="R146" i="6"/>
  <c r="L146" i="6"/>
  <c r="E146" i="6"/>
  <c r="AC142" i="6"/>
  <c r="Y142" i="6"/>
  <c r="T142" i="6"/>
  <c r="O142" i="6"/>
  <c r="K142" i="6"/>
  <c r="F142" i="6"/>
  <c r="Z142" i="6"/>
  <c r="S142" i="6"/>
  <c r="M142" i="6"/>
  <c r="G142" i="6"/>
  <c r="AE142" i="6"/>
  <c r="X142" i="6"/>
  <c r="R142" i="6"/>
  <c r="L142" i="6"/>
  <c r="E142" i="6"/>
  <c r="AB142" i="6"/>
  <c r="V142" i="6"/>
  <c r="Q142" i="6"/>
  <c r="J142" i="6"/>
  <c r="D142" i="6"/>
  <c r="AA142" i="6"/>
  <c r="U142" i="6"/>
  <c r="N142" i="6"/>
  <c r="H142" i="6"/>
  <c r="C142" i="6"/>
  <c r="AC138" i="6"/>
  <c r="Y138" i="6"/>
  <c r="T138" i="6"/>
  <c r="O138" i="6"/>
  <c r="K138" i="6"/>
  <c r="F138" i="6"/>
  <c r="AB138" i="6"/>
  <c r="V138" i="6"/>
  <c r="Q138" i="6"/>
  <c r="J138" i="6"/>
  <c r="D138" i="6"/>
  <c r="AA138" i="6"/>
  <c r="U138" i="6"/>
  <c r="N138" i="6"/>
  <c r="H138" i="6"/>
  <c r="C138" i="6"/>
  <c r="Z138" i="6"/>
  <c r="S138" i="6"/>
  <c r="M138" i="6"/>
  <c r="G138" i="6"/>
  <c r="AE138" i="6"/>
  <c r="X138" i="6"/>
  <c r="R138" i="6"/>
  <c r="L138" i="6"/>
  <c r="E138" i="6"/>
  <c r="AC134" i="6"/>
  <c r="Y134" i="6"/>
  <c r="T134" i="6"/>
  <c r="O134" i="6"/>
  <c r="K134" i="6"/>
  <c r="F134" i="6"/>
  <c r="Z134" i="6"/>
  <c r="S134" i="6"/>
  <c r="M134" i="6"/>
  <c r="G134" i="6"/>
  <c r="AE134" i="6"/>
  <c r="X134" i="6"/>
  <c r="R134" i="6"/>
  <c r="L134" i="6"/>
  <c r="E134" i="6"/>
  <c r="AB134" i="6"/>
  <c r="V134" i="6"/>
  <c r="Q134" i="6"/>
  <c r="J134" i="6"/>
  <c r="D134" i="6"/>
  <c r="AA134" i="6"/>
  <c r="U134" i="6"/>
  <c r="N134" i="6"/>
  <c r="H134" i="6"/>
  <c r="C134" i="6"/>
  <c r="AB130" i="6"/>
  <c r="AA130" i="6"/>
  <c r="V130" i="6"/>
  <c r="R130" i="6"/>
  <c r="M130" i="6"/>
  <c r="H130" i="6"/>
  <c r="D130" i="6"/>
  <c r="Z130" i="6"/>
  <c r="U130" i="6"/>
  <c r="Q130" i="6"/>
  <c r="L130" i="6"/>
  <c r="G130" i="6"/>
  <c r="C130" i="6"/>
  <c r="AE130" i="6"/>
  <c r="Y130" i="6"/>
  <c r="T130" i="6"/>
  <c r="O130" i="6"/>
  <c r="K130" i="6"/>
  <c r="F130" i="6"/>
  <c r="AC130" i="6"/>
  <c r="X130" i="6"/>
  <c r="S130" i="6"/>
  <c r="N130" i="6"/>
  <c r="J130" i="6"/>
  <c r="E130" i="6"/>
  <c r="W132" i="7"/>
  <c r="R132" i="7"/>
  <c r="M132" i="7"/>
  <c r="F132" i="7"/>
  <c r="V132" i="7"/>
  <c r="P132" i="7"/>
  <c r="I132" i="7"/>
  <c r="Z132" i="7"/>
  <c r="T132" i="7"/>
  <c r="O132" i="7"/>
  <c r="E132" i="7"/>
  <c r="Y132" i="7"/>
  <c r="S132" i="7"/>
  <c r="L132" i="7"/>
  <c r="D132" i="7"/>
  <c r="X132" i="7"/>
  <c r="Q132" i="7"/>
  <c r="K132" i="7"/>
  <c r="C132" i="7"/>
  <c r="W136" i="7"/>
  <c r="R136" i="7"/>
  <c r="M136" i="7"/>
  <c r="F136" i="7"/>
  <c r="V136" i="7"/>
  <c r="P136" i="7"/>
  <c r="I136" i="7"/>
  <c r="Z136" i="7"/>
  <c r="T136" i="7"/>
  <c r="O136" i="7"/>
  <c r="E136" i="7"/>
  <c r="Y136" i="7"/>
  <c r="S136" i="7"/>
  <c r="L136" i="7"/>
  <c r="D136" i="7"/>
  <c r="X136" i="7"/>
  <c r="Q136" i="7"/>
  <c r="K136" i="7"/>
  <c r="C136" i="7"/>
  <c r="W140" i="7"/>
  <c r="R140" i="7"/>
  <c r="M140" i="7"/>
  <c r="F140" i="7"/>
  <c r="V140" i="7"/>
  <c r="P140" i="7"/>
  <c r="I140" i="7"/>
  <c r="Z140" i="7"/>
  <c r="T140" i="7"/>
  <c r="O140" i="7"/>
  <c r="E140" i="7"/>
  <c r="Y140" i="7"/>
  <c r="S140" i="7"/>
  <c r="L140" i="7"/>
  <c r="D140" i="7"/>
  <c r="X140" i="7"/>
  <c r="Q140" i="7"/>
  <c r="K140" i="7"/>
  <c r="C140" i="7"/>
  <c r="W144" i="7"/>
  <c r="R144" i="7"/>
  <c r="M144" i="7"/>
  <c r="F144" i="7"/>
  <c r="V144" i="7"/>
  <c r="P144" i="7"/>
  <c r="I144" i="7"/>
  <c r="Z144" i="7"/>
  <c r="T144" i="7"/>
  <c r="O144" i="7"/>
  <c r="E144" i="7"/>
  <c r="Y144" i="7"/>
  <c r="S144" i="7"/>
  <c r="L144" i="7"/>
  <c r="D144" i="7"/>
  <c r="X144" i="7"/>
  <c r="Q144" i="7"/>
  <c r="K144" i="7"/>
  <c r="C144" i="7"/>
  <c r="AE145" i="3"/>
  <c r="Z145" i="3"/>
  <c r="U145" i="3"/>
  <c r="Q145" i="3"/>
  <c r="L145" i="3"/>
  <c r="J145" i="3"/>
  <c r="AD145" i="3"/>
  <c r="Y145" i="3"/>
  <c r="T145" i="3"/>
  <c r="P145" i="3"/>
  <c r="K145" i="3"/>
  <c r="AF145" i="3"/>
  <c r="AA145" i="3"/>
  <c r="W145" i="3"/>
  <c r="R145" i="3"/>
  <c r="M145" i="3"/>
  <c r="AB145" i="3"/>
  <c r="X145" i="3"/>
  <c r="S145" i="3"/>
  <c r="N145" i="3"/>
  <c r="AE141" i="3"/>
  <c r="Z141" i="3"/>
  <c r="U141" i="3"/>
  <c r="Q141" i="3"/>
  <c r="L141" i="3"/>
  <c r="AB141" i="3"/>
  <c r="S141" i="3"/>
  <c r="J141" i="3"/>
  <c r="AD141" i="3"/>
  <c r="Y141" i="3"/>
  <c r="T141" i="3"/>
  <c r="P141" i="3"/>
  <c r="K141" i="3"/>
  <c r="AF141" i="3"/>
  <c r="AA141" i="3"/>
  <c r="W141" i="3"/>
  <c r="R141" i="3"/>
  <c r="M141" i="3"/>
  <c r="X141" i="3"/>
  <c r="N141" i="3"/>
  <c r="AE137" i="3"/>
  <c r="Z137" i="3"/>
  <c r="U137" i="3"/>
  <c r="Q137" i="3"/>
  <c r="L137" i="3"/>
  <c r="S137" i="3"/>
  <c r="J137" i="3"/>
  <c r="AD137" i="3"/>
  <c r="Y137" i="3"/>
  <c r="T137" i="3"/>
  <c r="P137" i="3"/>
  <c r="K137" i="3"/>
  <c r="AF137" i="3"/>
  <c r="AA137" i="3"/>
  <c r="W137" i="3"/>
  <c r="R137" i="3"/>
  <c r="M137" i="3"/>
  <c r="AB137" i="3"/>
  <c r="X137" i="3"/>
  <c r="N137" i="3"/>
  <c r="AE133" i="3"/>
  <c r="Z133" i="3"/>
  <c r="U133" i="3"/>
  <c r="Q133" i="3"/>
  <c r="L133" i="3"/>
  <c r="AB133" i="3"/>
  <c r="S133" i="3"/>
  <c r="J133" i="3"/>
  <c r="AD133" i="3"/>
  <c r="Y133" i="3"/>
  <c r="T133" i="3"/>
  <c r="P133" i="3"/>
  <c r="K133" i="3"/>
  <c r="AF133" i="3"/>
  <c r="AA133" i="3"/>
  <c r="W133" i="3"/>
  <c r="R133" i="3"/>
  <c r="M133" i="3"/>
  <c r="X133" i="3"/>
  <c r="N133" i="3"/>
  <c r="AB143" i="4"/>
  <c r="W143" i="4"/>
  <c r="R143" i="4"/>
  <c r="N143" i="4"/>
  <c r="I143" i="4"/>
  <c r="D143" i="4"/>
  <c r="AA143" i="4"/>
  <c r="V143" i="4"/>
  <c r="Q143" i="4"/>
  <c r="M143" i="4"/>
  <c r="H143" i="4"/>
  <c r="C143" i="4"/>
  <c r="Y143" i="4"/>
  <c r="U143" i="4"/>
  <c r="P143" i="4"/>
  <c r="K143" i="4"/>
  <c r="G143" i="4"/>
  <c r="B143" i="4"/>
  <c r="AC143" i="4"/>
  <c r="X143" i="4"/>
  <c r="T143" i="4"/>
  <c r="O143" i="4"/>
  <c r="J143" i="4"/>
  <c r="F143" i="4"/>
  <c r="AB139" i="4"/>
  <c r="W139" i="4"/>
  <c r="R139" i="4"/>
  <c r="N139" i="4"/>
  <c r="I139" i="4"/>
  <c r="D139" i="4"/>
  <c r="AA139" i="4"/>
  <c r="V139" i="4"/>
  <c r="Q139" i="4"/>
  <c r="M139" i="4"/>
  <c r="H139" i="4"/>
  <c r="C139" i="4"/>
  <c r="AC139" i="4"/>
  <c r="X139" i="4"/>
  <c r="T139" i="4"/>
  <c r="O139" i="4"/>
  <c r="J139" i="4"/>
  <c r="F139" i="4"/>
  <c r="K139" i="4"/>
  <c r="Y139" i="4"/>
  <c r="G139" i="4"/>
  <c r="U139" i="4"/>
  <c r="B139" i="4"/>
  <c r="P139" i="4"/>
  <c r="AB135" i="4"/>
  <c r="W135" i="4"/>
  <c r="R135" i="4"/>
  <c r="N135" i="4"/>
  <c r="I135" i="4"/>
  <c r="D135" i="4"/>
  <c r="AA135" i="4"/>
  <c r="V135" i="4"/>
  <c r="Q135" i="4"/>
  <c r="M135" i="4"/>
  <c r="H135" i="4"/>
  <c r="C135" i="4"/>
  <c r="AC135" i="4"/>
  <c r="X135" i="4"/>
  <c r="T135" i="4"/>
  <c r="O135" i="4"/>
  <c r="J135" i="4"/>
  <c r="F135" i="4"/>
  <c r="P135" i="4"/>
  <c r="K135" i="4"/>
  <c r="Y135" i="4"/>
  <c r="G135" i="4"/>
  <c r="U135" i="4"/>
  <c r="B135" i="4"/>
  <c r="AB131" i="4"/>
  <c r="W131" i="4"/>
  <c r="R131" i="4"/>
  <c r="N131" i="4"/>
  <c r="I131" i="4"/>
  <c r="D131" i="4"/>
  <c r="AA131" i="4"/>
  <c r="V131" i="4"/>
  <c r="Q131" i="4"/>
  <c r="M131" i="4"/>
  <c r="H131" i="4"/>
  <c r="C131" i="4"/>
  <c r="AC131" i="4"/>
  <c r="X131" i="4"/>
  <c r="T131" i="4"/>
  <c r="O131" i="4"/>
  <c r="J131" i="4"/>
  <c r="F131" i="4"/>
  <c r="U131" i="4"/>
  <c r="B131" i="4"/>
  <c r="P131" i="4"/>
  <c r="K131" i="4"/>
  <c r="Y131" i="4"/>
  <c r="G131" i="4"/>
  <c r="AC144" i="5"/>
  <c r="Q144" i="5"/>
  <c r="M144" i="5"/>
  <c r="G144" i="5"/>
  <c r="B144" i="5"/>
  <c r="AE144" i="5"/>
  <c r="AA144" i="5"/>
  <c r="O144" i="5"/>
  <c r="J144" i="5"/>
  <c r="D144" i="5"/>
  <c r="AF144" i="5"/>
  <c r="P144" i="5"/>
  <c r="F144" i="5"/>
  <c r="AD144" i="5"/>
  <c r="N144" i="5"/>
  <c r="C144" i="5"/>
  <c r="AB144" i="5"/>
  <c r="K144" i="5"/>
  <c r="R144" i="5"/>
  <c r="H144" i="5"/>
  <c r="AC140" i="5"/>
  <c r="Q140" i="5"/>
  <c r="M140" i="5"/>
  <c r="G140" i="5"/>
  <c r="B140" i="5"/>
  <c r="AE140" i="5"/>
  <c r="AA140" i="5"/>
  <c r="O140" i="5"/>
  <c r="J140" i="5"/>
  <c r="D140" i="5"/>
  <c r="AB140" i="5"/>
  <c r="K140" i="5"/>
  <c r="R140" i="5"/>
  <c r="H140" i="5"/>
  <c r="AF140" i="5"/>
  <c r="P140" i="5"/>
  <c r="F140" i="5"/>
  <c r="AD140" i="5"/>
  <c r="N140" i="5"/>
  <c r="C140" i="5"/>
  <c r="AC136" i="5"/>
  <c r="Q136" i="5"/>
  <c r="M136" i="5"/>
  <c r="G136" i="5"/>
  <c r="B136" i="5"/>
  <c r="AE136" i="5"/>
  <c r="AA136" i="5"/>
  <c r="O136" i="5"/>
  <c r="J136" i="5"/>
  <c r="D136" i="5"/>
  <c r="AF136" i="5"/>
  <c r="P136" i="5"/>
  <c r="F136" i="5"/>
  <c r="AD136" i="5"/>
  <c r="N136" i="5"/>
  <c r="C136" i="5"/>
  <c r="AB136" i="5"/>
  <c r="K136" i="5"/>
  <c r="R136" i="5"/>
  <c r="H136" i="5"/>
  <c r="AC132" i="5"/>
  <c r="Q132" i="5"/>
  <c r="M132" i="5"/>
  <c r="G132" i="5"/>
  <c r="B132" i="5"/>
  <c r="AE132" i="5"/>
  <c r="AA132" i="5"/>
  <c r="O132" i="5"/>
  <c r="J132" i="5"/>
  <c r="D132" i="5"/>
  <c r="AB132" i="5"/>
  <c r="K132" i="5"/>
  <c r="R132" i="5"/>
  <c r="H132" i="5"/>
  <c r="AF132" i="5"/>
  <c r="P132" i="5"/>
  <c r="F132" i="5"/>
  <c r="AD132" i="5"/>
  <c r="N132" i="5"/>
  <c r="C132" i="5"/>
  <c r="AA145" i="6"/>
  <c r="V145" i="6"/>
  <c r="R145" i="6"/>
  <c r="M145" i="6"/>
  <c r="H145" i="6"/>
  <c r="D145" i="6"/>
  <c r="AB145" i="6"/>
  <c r="U145" i="6"/>
  <c r="O145" i="6"/>
  <c r="J145" i="6"/>
  <c r="C145" i="6"/>
  <c r="Z145" i="6"/>
  <c r="T145" i="6"/>
  <c r="N145" i="6"/>
  <c r="G145" i="6"/>
  <c r="AE145" i="6"/>
  <c r="Y145" i="6"/>
  <c r="S145" i="6"/>
  <c r="L145" i="6"/>
  <c r="F145" i="6"/>
  <c r="AC145" i="6"/>
  <c r="X145" i="6"/>
  <c r="Q145" i="6"/>
  <c r="K145" i="6"/>
  <c r="E145" i="6"/>
  <c r="AA141" i="6"/>
  <c r="V141" i="6"/>
  <c r="R141" i="6"/>
  <c r="M141" i="6"/>
  <c r="H141" i="6"/>
  <c r="D141" i="6"/>
  <c r="AE141" i="6"/>
  <c r="Y141" i="6"/>
  <c r="S141" i="6"/>
  <c r="L141" i="6"/>
  <c r="F141" i="6"/>
  <c r="AC141" i="6"/>
  <c r="X141" i="6"/>
  <c r="Q141" i="6"/>
  <c r="K141" i="6"/>
  <c r="E141" i="6"/>
  <c r="AB141" i="6"/>
  <c r="U141" i="6"/>
  <c r="O141" i="6"/>
  <c r="J141" i="6"/>
  <c r="C141" i="6"/>
  <c r="Z141" i="6"/>
  <c r="T141" i="6"/>
  <c r="N141" i="6"/>
  <c r="G141" i="6"/>
  <c r="AA137" i="6"/>
  <c r="V137" i="6"/>
  <c r="R137" i="6"/>
  <c r="M137" i="6"/>
  <c r="H137" i="6"/>
  <c r="D137" i="6"/>
  <c r="AB137" i="6"/>
  <c r="U137" i="6"/>
  <c r="O137" i="6"/>
  <c r="J137" i="6"/>
  <c r="C137" i="6"/>
  <c r="Z137" i="6"/>
  <c r="T137" i="6"/>
  <c r="N137" i="6"/>
  <c r="G137" i="6"/>
  <c r="AE137" i="6"/>
  <c r="Y137" i="6"/>
  <c r="S137" i="6"/>
  <c r="L137" i="6"/>
  <c r="F137" i="6"/>
  <c r="AC137" i="6"/>
  <c r="X137" i="6"/>
  <c r="Q137" i="6"/>
  <c r="K137" i="6"/>
  <c r="E137" i="6"/>
  <c r="AA133" i="6"/>
  <c r="V133" i="6"/>
  <c r="R133" i="6"/>
  <c r="M133" i="6"/>
  <c r="H133" i="6"/>
  <c r="D133" i="6"/>
  <c r="AE133" i="6"/>
  <c r="Y133" i="6"/>
  <c r="S133" i="6"/>
  <c r="L133" i="6"/>
  <c r="F133" i="6"/>
  <c r="AC133" i="6"/>
  <c r="X133" i="6"/>
  <c r="Q133" i="6"/>
  <c r="K133" i="6"/>
  <c r="E133" i="6"/>
  <c r="AB133" i="6"/>
  <c r="U133" i="6"/>
  <c r="O133" i="6"/>
  <c r="J133" i="6"/>
  <c r="C133" i="6"/>
  <c r="Z133" i="6"/>
  <c r="T133" i="6"/>
  <c r="N133" i="6"/>
  <c r="G133" i="6"/>
  <c r="W133" i="7"/>
  <c r="R133" i="7"/>
  <c r="M133" i="7"/>
  <c r="F133" i="7"/>
  <c r="X133" i="7"/>
  <c r="Q133" i="7"/>
  <c r="K133" i="7"/>
  <c r="C133" i="7"/>
  <c r="V133" i="7"/>
  <c r="P133" i="7"/>
  <c r="I133" i="7"/>
  <c r="Z133" i="7"/>
  <c r="T133" i="7"/>
  <c r="O133" i="7"/>
  <c r="E133" i="7"/>
  <c r="Y133" i="7"/>
  <c r="S133" i="7"/>
  <c r="L133" i="7"/>
  <c r="D133" i="7"/>
  <c r="W137" i="7"/>
  <c r="R137" i="7"/>
  <c r="M137" i="7"/>
  <c r="F137" i="7"/>
  <c r="X137" i="7"/>
  <c r="Q137" i="7"/>
  <c r="K137" i="7"/>
  <c r="C137" i="7"/>
  <c r="V137" i="7"/>
  <c r="P137" i="7"/>
  <c r="I137" i="7"/>
  <c r="Z137" i="7"/>
  <c r="T137" i="7"/>
  <c r="O137" i="7"/>
  <c r="E137" i="7"/>
  <c r="Y137" i="7"/>
  <c r="S137" i="7"/>
  <c r="L137" i="7"/>
  <c r="D137" i="7"/>
  <c r="W141" i="7"/>
  <c r="R141" i="7"/>
  <c r="M141" i="7"/>
  <c r="F141" i="7"/>
  <c r="X141" i="7"/>
  <c r="Q141" i="7"/>
  <c r="K141" i="7"/>
  <c r="C141" i="7"/>
  <c r="V141" i="7"/>
  <c r="P141" i="7"/>
  <c r="I141" i="7"/>
  <c r="Z141" i="7"/>
  <c r="T141" i="7"/>
  <c r="O141" i="7"/>
  <c r="E141" i="7"/>
  <c r="Y141" i="7"/>
  <c r="S141" i="7"/>
  <c r="L141" i="7"/>
  <c r="D141" i="7"/>
  <c r="W145" i="7"/>
  <c r="R145" i="7"/>
  <c r="M145" i="7"/>
  <c r="F145" i="7"/>
  <c r="X145" i="7"/>
  <c r="Q145" i="7"/>
  <c r="K145" i="7"/>
  <c r="C145" i="7"/>
  <c r="V145" i="7"/>
  <c r="P145" i="7"/>
  <c r="I145" i="7"/>
  <c r="Z145" i="7"/>
  <c r="T145" i="7"/>
  <c r="O145" i="7"/>
  <c r="E145" i="7"/>
  <c r="Y145" i="7"/>
  <c r="S145" i="7"/>
  <c r="L145" i="7"/>
  <c r="D145" i="7"/>
  <c r="AF144" i="3"/>
  <c r="AA144" i="3"/>
  <c r="W144" i="3"/>
  <c r="R144" i="3"/>
  <c r="M144" i="3"/>
  <c r="P144" i="3"/>
  <c r="AE144" i="3"/>
  <c r="Z144" i="3"/>
  <c r="U144" i="3"/>
  <c r="Q144" i="3"/>
  <c r="L144" i="3"/>
  <c r="AB144" i="3"/>
  <c r="X144" i="3"/>
  <c r="S144" i="3"/>
  <c r="N144" i="3"/>
  <c r="J144" i="3"/>
  <c r="AD144" i="3"/>
  <c r="Y144" i="3"/>
  <c r="T144" i="3"/>
  <c r="K144" i="3"/>
  <c r="AF140" i="3"/>
  <c r="AA140" i="3"/>
  <c r="W140" i="3"/>
  <c r="R140" i="3"/>
  <c r="M140" i="3"/>
  <c r="Y140" i="3"/>
  <c r="T140" i="3"/>
  <c r="AE140" i="3"/>
  <c r="Z140" i="3"/>
  <c r="U140" i="3"/>
  <c r="Q140" i="3"/>
  <c r="L140" i="3"/>
  <c r="AB140" i="3"/>
  <c r="X140" i="3"/>
  <c r="S140" i="3"/>
  <c r="N140" i="3"/>
  <c r="J140" i="3"/>
  <c r="AD140" i="3"/>
  <c r="P140" i="3"/>
  <c r="K140" i="3"/>
  <c r="AF136" i="3"/>
  <c r="AA136" i="3"/>
  <c r="W136" i="3"/>
  <c r="R136" i="3"/>
  <c r="M136" i="3"/>
  <c r="Y136" i="3"/>
  <c r="P136" i="3"/>
  <c r="AE136" i="3"/>
  <c r="Z136" i="3"/>
  <c r="U136" i="3"/>
  <c r="Q136" i="3"/>
  <c r="L136" i="3"/>
  <c r="AB136" i="3"/>
  <c r="X136" i="3"/>
  <c r="S136" i="3"/>
  <c r="N136" i="3"/>
  <c r="J136" i="3"/>
  <c r="AD136" i="3"/>
  <c r="T136" i="3"/>
  <c r="K136" i="3"/>
  <c r="AF132" i="3"/>
  <c r="AA132" i="3"/>
  <c r="W132" i="3"/>
  <c r="M132" i="3"/>
  <c r="Y132" i="3"/>
  <c r="P132" i="3"/>
  <c r="AE132" i="3"/>
  <c r="Z132" i="3"/>
  <c r="U132" i="3"/>
  <c r="Q132" i="3"/>
  <c r="L132" i="3"/>
  <c r="AB132" i="3"/>
  <c r="X132" i="3"/>
  <c r="S132" i="3"/>
  <c r="N132" i="3"/>
  <c r="J132" i="3"/>
  <c r="R132" i="3"/>
  <c r="AD132" i="3"/>
  <c r="T132" i="3"/>
  <c r="K132" i="3"/>
  <c r="AC146" i="4"/>
  <c r="X146" i="4"/>
  <c r="T146" i="4"/>
  <c r="O146" i="4"/>
  <c r="J146" i="4"/>
  <c r="F146" i="4"/>
  <c r="AB146" i="4"/>
  <c r="W146" i="4"/>
  <c r="R146" i="4"/>
  <c r="N146" i="4"/>
  <c r="I146" i="4"/>
  <c r="D146" i="4"/>
  <c r="AA146" i="4"/>
  <c r="V146" i="4"/>
  <c r="Q146" i="4"/>
  <c r="M146" i="4"/>
  <c r="H146" i="4"/>
  <c r="C146" i="4"/>
  <c r="Y146" i="4"/>
  <c r="U146" i="4"/>
  <c r="P146" i="4"/>
  <c r="K146" i="4"/>
  <c r="G146" i="4"/>
  <c r="B146" i="4"/>
  <c r="AC142" i="4"/>
  <c r="X142" i="4"/>
  <c r="T142" i="4"/>
  <c r="O142" i="4"/>
  <c r="J142" i="4"/>
  <c r="F142" i="4"/>
  <c r="AB142" i="4"/>
  <c r="W142" i="4"/>
  <c r="R142" i="4"/>
  <c r="N142" i="4"/>
  <c r="I142" i="4"/>
  <c r="D142" i="4"/>
  <c r="AA142" i="4"/>
  <c r="V142" i="4"/>
  <c r="Q142" i="4"/>
  <c r="M142" i="4"/>
  <c r="H142" i="4"/>
  <c r="C142" i="4"/>
  <c r="Y142" i="4"/>
  <c r="U142" i="4"/>
  <c r="P142" i="4"/>
  <c r="K142" i="4"/>
  <c r="G142" i="4"/>
  <c r="B142" i="4"/>
  <c r="AC138" i="4"/>
  <c r="X138" i="4"/>
  <c r="T138" i="4"/>
  <c r="O138" i="4"/>
  <c r="J138" i="4"/>
  <c r="F138" i="4"/>
  <c r="AB138" i="4"/>
  <c r="W138" i="4"/>
  <c r="R138" i="4"/>
  <c r="N138" i="4"/>
  <c r="I138" i="4"/>
  <c r="D138" i="4"/>
  <c r="Y138" i="4"/>
  <c r="U138" i="4"/>
  <c r="P138" i="4"/>
  <c r="K138" i="4"/>
  <c r="G138" i="4"/>
  <c r="B138" i="4"/>
  <c r="V138" i="4"/>
  <c r="C138" i="4"/>
  <c r="Q138" i="4"/>
  <c r="M138" i="4"/>
  <c r="AA138" i="4"/>
  <c r="H138" i="4"/>
  <c r="AC134" i="4"/>
  <c r="X134" i="4"/>
  <c r="T134" i="4"/>
  <c r="O134" i="4"/>
  <c r="J134" i="4"/>
  <c r="F134" i="4"/>
  <c r="AB134" i="4"/>
  <c r="W134" i="4"/>
  <c r="R134" i="4"/>
  <c r="N134" i="4"/>
  <c r="I134" i="4"/>
  <c r="D134" i="4"/>
  <c r="Y134" i="4"/>
  <c r="U134" i="4"/>
  <c r="P134" i="4"/>
  <c r="K134" i="4"/>
  <c r="G134" i="4"/>
  <c r="B134" i="4"/>
  <c r="AA134" i="4"/>
  <c r="H134" i="4"/>
  <c r="V134" i="4"/>
  <c r="C134" i="4"/>
  <c r="Q134" i="4"/>
  <c r="M134" i="4"/>
  <c r="AB130" i="4"/>
  <c r="W130" i="4"/>
  <c r="R130" i="4"/>
  <c r="N130" i="4"/>
  <c r="I130" i="4"/>
  <c r="D130" i="4"/>
  <c r="AA130" i="4"/>
  <c r="V130" i="4"/>
  <c r="Q130" i="4"/>
  <c r="M130" i="4"/>
  <c r="H130" i="4"/>
  <c r="C130" i="4"/>
  <c r="AC130" i="4"/>
  <c r="X130" i="4"/>
  <c r="T130" i="4"/>
  <c r="O130" i="4"/>
  <c r="J130" i="4"/>
  <c r="F130" i="4"/>
  <c r="K130" i="4"/>
  <c r="Y130" i="4"/>
  <c r="G130" i="4"/>
  <c r="U130" i="4"/>
  <c r="B130" i="4"/>
  <c r="P130" i="4"/>
  <c r="AD143" i="5"/>
  <c r="R143" i="5"/>
  <c r="N143" i="5"/>
  <c r="H143" i="5"/>
  <c r="C143" i="5"/>
  <c r="AF143" i="5"/>
  <c r="AB143" i="5"/>
  <c r="P143" i="5"/>
  <c r="K143" i="5"/>
  <c r="F143" i="5"/>
  <c r="AC143" i="5"/>
  <c r="M143" i="5"/>
  <c r="B143" i="5"/>
  <c r="AA143" i="5"/>
  <c r="J143" i="5"/>
  <c r="Q143" i="5"/>
  <c r="G143" i="5"/>
  <c r="AE143" i="5"/>
  <c r="O143" i="5"/>
  <c r="D143" i="5"/>
  <c r="AD139" i="5"/>
  <c r="R139" i="5"/>
  <c r="N139" i="5"/>
  <c r="H139" i="5"/>
  <c r="C139" i="5"/>
  <c r="AF139" i="5"/>
  <c r="AB139" i="5"/>
  <c r="P139" i="5"/>
  <c r="K139" i="5"/>
  <c r="F139" i="5"/>
  <c r="Q139" i="5"/>
  <c r="G139" i="5"/>
  <c r="AE139" i="5"/>
  <c r="O139" i="5"/>
  <c r="D139" i="5"/>
  <c r="AC139" i="5"/>
  <c r="M139" i="5"/>
  <c r="B139" i="5"/>
  <c r="AA139" i="5"/>
  <c r="J139" i="5"/>
  <c r="AD135" i="5"/>
  <c r="R135" i="5"/>
  <c r="N135" i="5"/>
  <c r="H135" i="5"/>
  <c r="C135" i="5"/>
  <c r="AF135" i="5"/>
  <c r="AB135" i="5"/>
  <c r="P135" i="5"/>
  <c r="K135" i="5"/>
  <c r="F135" i="5"/>
  <c r="AC135" i="5"/>
  <c r="M135" i="5"/>
  <c r="B135" i="5"/>
  <c r="AA135" i="5"/>
  <c r="J135" i="5"/>
  <c r="Q135" i="5"/>
  <c r="G135" i="5"/>
  <c r="AE135" i="5"/>
  <c r="O135" i="5"/>
  <c r="D135" i="5"/>
  <c r="AD131" i="5"/>
  <c r="R131" i="5"/>
  <c r="N131" i="5"/>
  <c r="H131" i="5"/>
  <c r="C131" i="5"/>
  <c r="AF131" i="5"/>
  <c r="AB131" i="5"/>
  <c r="P131" i="5"/>
  <c r="K131" i="5"/>
  <c r="F131" i="5"/>
  <c r="Q131" i="5"/>
  <c r="G131" i="5"/>
  <c r="AE131" i="5"/>
  <c r="O131" i="5"/>
  <c r="D131" i="5"/>
  <c r="AC131" i="5"/>
  <c r="M131" i="5"/>
  <c r="B131" i="5"/>
  <c r="AA131" i="5"/>
  <c r="J131" i="5"/>
  <c r="AC144" i="6"/>
  <c r="Y144" i="6"/>
  <c r="T144" i="6"/>
  <c r="O144" i="6"/>
  <c r="K144" i="6"/>
  <c r="F144" i="6"/>
  <c r="AA144" i="6"/>
  <c r="U144" i="6"/>
  <c r="N144" i="6"/>
  <c r="H144" i="6"/>
  <c r="C144" i="6"/>
  <c r="Z144" i="6"/>
  <c r="S144" i="6"/>
  <c r="M144" i="6"/>
  <c r="G144" i="6"/>
  <c r="AE144" i="6"/>
  <c r="X144" i="6"/>
  <c r="R144" i="6"/>
  <c r="L144" i="6"/>
  <c r="E144" i="6"/>
  <c r="AB144" i="6"/>
  <c r="V144" i="6"/>
  <c r="Q144" i="6"/>
  <c r="J144" i="6"/>
  <c r="D144" i="6"/>
  <c r="AC140" i="6"/>
  <c r="Y140" i="6"/>
  <c r="T140" i="6"/>
  <c r="O140" i="6"/>
  <c r="K140" i="6"/>
  <c r="F140" i="6"/>
  <c r="AE140" i="6"/>
  <c r="X140" i="6"/>
  <c r="R140" i="6"/>
  <c r="L140" i="6"/>
  <c r="E140" i="6"/>
  <c r="AB140" i="6"/>
  <c r="V140" i="6"/>
  <c r="Q140" i="6"/>
  <c r="J140" i="6"/>
  <c r="D140" i="6"/>
  <c r="AA140" i="6"/>
  <c r="U140" i="6"/>
  <c r="N140" i="6"/>
  <c r="H140" i="6"/>
  <c r="C140" i="6"/>
  <c r="Z140" i="6"/>
  <c r="S140" i="6"/>
  <c r="M140" i="6"/>
  <c r="G140" i="6"/>
  <c r="AC136" i="6"/>
  <c r="Y136" i="6"/>
  <c r="T136" i="6"/>
  <c r="O136" i="6"/>
  <c r="K136" i="6"/>
  <c r="F136" i="6"/>
  <c r="AA136" i="6"/>
  <c r="U136" i="6"/>
  <c r="N136" i="6"/>
  <c r="H136" i="6"/>
  <c r="C136" i="6"/>
  <c r="Z136" i="6"/>
  <c r="S136" i="6"/>
  <c r="M136" i="6"/>
  <c r="G136" i="6"/>
  <c r="AE136" i="6"/>
  <c r="X136" i="6"/>
  <c r="R136" i="6"/>
  <c r="L136" i="6"/>
  <c r="E136" i="6"/>
  <c r="AB136" i="6"/>
  <c r="V136" i="6"/>
  <c r="Q136" i="6"/>
  <c r="J136" i="6"/>
  <c r="D136" i="6"/>
  <c r="AC132" i="6"/>
  <c r="Y132" i="6"/>
  <c r="T132" i="6"/>
  <c r="O132" i="6"/>
  <c r="K132" i="6"/>
  <c r="F132" i="6"/>
  <c r="AE132" i="6"/>
  <c r="X132" i="6"/>
  <c r="R132" i="6"/>
  <c r="L132" i="6"/>
  <c r="E132" i="6"/>
  <c r="AB132" i="6"/>
  <c r="V132" i="6"/>
  <c r="Q132" i="6"/>
  <c r="J132" i="6"/>
  <c r="D132" i="6"/>
  <c r="AA132" i="6"/>
  <c r="U132" i="6"/>
  <c r="N132" i="6"/>
  <c r="H132" i="6"/>
  <c r="C132" i="6"/>
  <c r="Z132" i="6"/>
  <c r="S132" i="6"/>
  <c r="M132" i="6"/>
  <c r="G132" i="6"/>
  <c r="Z130" i="7"/>
  <c r="V130" i="7"/>
  <c r="Q130" i="7"/>
  <c r="L130" i="7"/>
  <c r="X130" i="7"/>
  <c r="R130" i="7"/>
  <c r="K130" i="7"/>
  <c r="D130" i="7"/>
  <c r="W130" i="7"/>
  <c r="P130" i="7"/>
  <c r="I130" i="7"/>
  <c r="C130" i="7"/>
  <c r="T130" i="7"/>
  <c r="O130" i="7"/>
  <c r="F130" i="7"/>
  <c r="Y130" i="7"/>
  <c r="S130" i="7"/>
  <c r="M130" i="7"/>
  <c r="E130" i="7"/>
  <c r="W134" i="7"/>
  <c r="R134" i="7"/>
  <c r="M134" i="7"/>
  <c r="F134" i="7"/>
  <c r="Y134" i="7"/>
  <c r="S134" i="7"/>
  <c r="L134" i="7"/>
  <c r="D134" i="7"/>
  <c r="X134" i="7"/>
  <c r="Q134" i="7"/>
  <c r="K134" i="7"/>
  <c r="C134" i="7"/>
  <c r="V134" i="7"/>
  <c r="P134" i="7"/>
  <c r="I134" i="7"/>
  <c r="Z134" i="7"/>
  <c r="T134" i="7"/>
  <c r="O134" i="7"/>
  <c r="E134" i="7"/>
  <c r="W138" i="7"/>
  <c r="R138" i="7"/>
  <c r="M138" i="7"/>
  <c r="F138" i="7"/>
  <c r="Y138" i="7"/>
  <c r="S138" i="7"/>
  <c r="L138" i="7"/>
  <c r="D138" i="7"/>
  <c r="X138" i="7"/>
  <c r="Q138" i="7"/>
  <c r="K138" i="7"/>
  <c r="C138" i="7"/>
  <c r="V138" i="7"/>
  <c r="P138" i="7"/>
  <c r="I138" i="7"/>
  <c r="Z138" i="7"/>
  <c r="T138" i="7"/>
  <c r="O138" i="7"/>
  <c r="E138" i="7"/>
  <c r="W142" i="7"/>
  <c r="R142" i="7"/>
  <c r="M142" i="7"/>
  <c r="F142" i="7"/>
  <c r="Y142" i="7"/>
  <c r="S142" i="7"/>
  <c r="L142" i="7"/>
  <c r="D142" i="7"/>
  <c r="X142" i="7"/>
  <c r="Q142" i="7"/>
  <c r="K142" i="7"/>
  <c r="C142" i="7"/>
  <c r="V142" i="7"/>
  <c r="P142" i="7"/>
  <c r="I142" i="7"/>
  <c r="Z142" i="7"/>
  <c r="T142" i="7"/>
  <c r="O142" i="7"/>
  <c r="E142" i="7"/>
  <c r="W146" i="7"/>
  <c r="R146" i="7"/>
  <c r="M146" i="7"/>
  <c r="F146" i="7"/>
  <c r="Y146" i="7"/>
  <c r="S146" i="7"/>
  <c r="L146" i="7"/>
  <c r="D146" i="7"/>
  <c r="X146" i="7"/>
  <c r="Q146" i="7"/>
  <c r="K146" i="7"/>
  <c r="C146" i="7"/>
  <c r="V146" i="7"/>
  <c r="P146" i="7"/>
  <c r="I146" i="7"/>
  <c r="Z146" i="7"/>
  <c r="T146" i="7"/>
  <c r="O146" i="7"/>
  <c r="E146" i="7"/>
  <c r="AB143" i="3"/>
  <c r="X143" i="3"/>
  <c r="S143" i="3"/>
  <c r="N143" i="3"/>
  <c r="J143" i="3"/>
  <c r="AE143" i="3"/>
  <c r="U143" i="3"/>
  <c r="L143" i="3"/>
  <c r="AF143" i="3"/>
  <c r="AA143" i="3"/>
  <c r="W143" i="3"/>
  <c r="R143" i="3"/>
  <c r="M143" i="3"/>
  <c r="AD143" i="3"/>
  <c r="Y143" i="3"/>
  <c r="T143" i="3"/>
  <c r="P143" i="3"/>
  <c r="K143" i="3"/>
  <c r="Z143" i="3"/>
  <c r="Q143" i="3"/>
  <c r="AB139" i="3"/>
  <c r="X139" i="3"/>
  <c r="S139" i="3"/>
  <c r="N139" i="3"/>
  <c r="J139" i="3"/>
  <c r="AE139" i="3"/>
  <c r="U139" i="3"/>
  <c r="Q139" i="3"/>
  <c r="AF139" i="3"/>
  <c r="AA139" i="3"/>
  <c r="W139" i="3"/>
  <c r="R139" i="3"/>
  <c r="M139" i="3"/>
  <c r="AD139" i="3"/>
  <c r="Y139" i="3"/>
  <c r="T139" i="3"/>
  <c r="P139" i="3"/>
  <c r="K139" i="3"/>
  <c r="Z139" i="3"/>
  <c r="L139" i="3"/>
  <c r="AB135" i="3"/>
  <c r="X135" i="3"/>
  <c r="S135" i="3"/>
  <c r="N135" i="3"/>
  <c r="J135" i="3"/>
  <c r="AE135" i="3"/>
  <c r="Z135" i="3"/>
  <c r="L135" i="3"/>
  <c r="AF135" i="3"/>
  <c r="AA135" i="3"/>
  <c r="W135" i="3"/>
  <c r="R135" i="3"/>
  <c r="M135" i="3"/>
  <c r="AD135" i="3"/>
  <c r="Y135" i="3"/>
  <c r="T135" i="3"/>
  <c r="P135" i="3"/>
  <c r="K135" i="3"/>
  <c r="U135" i="3"/>
  <c r="Q135" i="3"/>
  <c r="AB131" i="3"/>
  <c r="X131" i="3"/>
  <c r="S131" i="3"/>
  <c r="N131" i="3"/>
  <c r="J131" i="3"/>
  <c r="AE131" i="3"/>
  <c r="U131" i="3"/>
  <c r="L131" i="3"/>
  <c r="AF131" i="3"/>
  <c r="AA131" i="3"/>
  <c r="W131" i="3"/>
  <c r="R131" i="3"/>
  <c r="M131" i="3"/>
  <c r="AD131" i="3"/>
  <c r="Y131" i="3"/>
  <c r="T131" i="3"/>
  <c r="P131" i="3"/>
  <c r="K131" i="3"/>
  <c r="Z131" i="3"/>
  <c r="Q131" i="3"/>
  <c r="Y145" i="4"/>
  <c r="U145" i="4"/>
  <c r="P145" i="4"/>
  <c r="K145" i="4"/>
  <c r="G145" i="4"/>
  <c r="B145" i="4"/>
  <c r="AC145" i="4"/>
  <c r="X145" i="4"/>
  <c r="T145" i="4"/>
  <c r="O145" i="4"/>
  <c r="J145" i="4"/>
  <c r="F145" i="4"/>
  <c r="AB145" i="4"/>
  <c r="W145" i="4"/>
  <c r="R145" i="4"/>
  <c r="N145" i="4"/>
  <c r="I145" i="4"/>
  <c r="D145" i="4"/>
  <c r="AA145" i="4"/>
  <c r="V145" i="4"/>
  <c r="Q145" i="4"/>
  <c r="M145" i="4"/>
  <c r="H145" i="4"/>
  <c r="C145" i="4"/>
  <c r="Y141" i="4"/>
  <c r="U141" i="4"/>
  <c r="P141" i="4"/>
  <c r="K141" i="4"/>
  <c r="G141" i="4"/>
  <c r="B141" i="4"/>
  <c r="AC141" i="4"/>
  <c r="X141" i="4"/>
  <c r="T141" i="4"/>
  <c r="O141" i="4"/>
  <c r="J141" i="4"/>
  <c r="F141" i="4"/>
  <c r="AB141" i="4"/>
  <c r="W141" i="4"/>
  <c r="R141" i="4"/>
  <c r="N141" i="4"/>
  <c r="I141" i="4"/>
  <c r="D141" i="4"/>
  <c r="AA141" i="4"/>
  <c r="V141" i="4"/>
  <c r="Q141" i="4"/>
  <c r="M141" i="4"/>
  <c r="H141" i="4"/>
  <c r="C141" i="4"/>
  <c r="Y137" i="4"/>
  <c r="U137" i="4"/>
  <c r="P137" i="4"/>
  <c r="K137" i="4"/>
  <c r="G137" i="4"/>
  <c r="B137" i="4"/>
  <c r="AC137" i="4"/>
  <c r="X137" i="4"/>
  <c r="T137" i="4"/>
  <c r="O137" i="4"/>
  <c r="J137" i="4"/>
  <c r="F137" i="4"/>
  <c r="AA137" i="4"/>
  <c r="V137" i="4"/>
  <c r="Q137" i="4"/>
  <c r="M137" i="4"/>
  <c r="H137" i="4"/>
  <c r="C137" i="4"/>
  <c r="N137" i="4"/>
  <c r="AB137" i="4"/>
  <c r="I137" i="4"/>
  <c r="W137" i="4"/>
  <c r="D137" i="4"/>
  <c r="R137" i="4"/>
  <c r="Y133" i="4"/>
  <c r="U133" i="4"/>
  <c r="P133" i="4"/>
  <c r="K133" i="4"/>
  <c r="G133" i="4"/>
  <c r="B133" i="4"/>
  <c r="AC133" i="4"/>
  <c r="X133" i="4"/>
  <c r="T133" i="4"/>
  <c r="O133" i="4"/>
  <c r="J133" i="4"/>
  <c r="F133" i="4"/>
  <c r="AA133" i="4"/>
  <c r="V133" i="4"/>
  <c r="Q133" i="4"/>
  <c r="M133" i="4"/>
  <c r="H133" i="4"/>
  <c r="C133" i="4"/>
  <c r="R133" i="4"/>
  <c r="N133" i="4"/>
  <c r="AB133" i="4"/>
  <c r="I133" i="4"/>
  <c r="W133" i="4"/>
  <c r="D133" i="4"/>
  <c r="AF146" i="5"/>
  <c r="AE146" i="5"/>
  <c r="AA146" i="5"/>
  <c r="O146" i="5"/>
  <c r="J146" i="5"/>
  <c r="D146" i="5"/>
  <c r="AC146" i="5"/>
  <c r="Q146" i="5"/>
  <c r="M146" i="5"/>
  <c r="G146" i="5"/>
  <c r="B146" i="5"/>
  <c r="AD146" i="5"/>
  <c r="N146" i="5"/>
  <c r="C146" i="5"/>
  <c r="AB146" i="5"/>
  <c r="K146" i="5"/>
  <c r="R146" i="5"/>
  <c r="H146" i="5"/>
  <c r="P146" i="5"/>
  <c r="F146" i="5"/>
  <c r="AE142" i="5"/>
  <c r="AA142" i="5"/>
  <c r="O142" i="5"/>
  <c r="J142" i="5"/>
  <c r="D142" i="5"/>
  <c r="AC142" i="5"/>
  <c r="Q142" i="5"/>
  <c r="M142" i="5"/>
  <c r="G142" i="5"/>
  <c r="B142" i="5"/>
  <c r="R142" i="5"/>
  <c r="H142" i="5"/>
  <c r="AF142" i="5"/>
  <c r="P142" i="5"/>
  <c r="F142" i="5"/>
  <c r="AD142" i="5"/>
  <c r="N142" i="5"/>
  <c r="C142" i="5"/>
  <c r="AB142" i="5"/>
  <c r="K142" i="5"/>
  <c r="AE138" i="5"/>
  <c r="AA138" i="5"/>
  <c r="O138" i="5"/>
  <c r="J138" i="5"/>
  <c r="D138" i="5"/>
  <c r="AC138" i="5"/>
  <c r="Q138" i="5"/>
  <c r="M138" i="5"/>
  <c r="G138" i="5"/>
  <c r="B138" i="5"/>
  <c r="AD138" i="5"/>
  <c r="N138" i="5"/>
  <c r="C138" i="5"/>
  <c r="AB138" i="5"/>
  <c r="K138" i="5"/>
  <c r="R138" i="5"/>
  <c r="H138" i="5"/>
  <c r="AF138" i="5"/>
  <c r="P138" i="5"/>
  <c r="F138" i="5"/>
  <c r="AE134" i="5"/>
  <c r="AA134" i="5"/>
  <c r="O134" i="5"/>
  <c r="J134" i="5"/>
  <c r="D134" i="5"/>
  <c r="AC134" i="5"/>
  <c r="Q134" i="5"/>
  <c r="M134" i="5"/>
  <c r="G134" i="5"/>
  <c r="B134" i="5"/>
  <c r="R134" i="5"/>
  <c r="H134" i="5"/>
  <c r="AF134" i="5"/>
  <c r="P134" i="5"/>
  <c r="F134" i="5"/>
  <c r="AD134" i="5"/>
  <c r="N134" i="5"/>
  <c r="C134" i="5"/>
  <c r="AB134" i="5"/>
  <c r="K134" i="5"/>
  <c r="AD130" i="5"/>
  <c r="R130" i="5"/>
  <c r="N130" i="5"/>
  <c r="H130" i="5"/>
  <c r="C130" i="5"/>
  <c r="AF130" i="5"/>
  <c r="AC130" i="5"/>
  <c r="P130" i="5"/>
  <c r="J130" i="5"/>
  <c r="B130" i="5"/>
  <c r="AB130" i="5"/>
  <c r="O130" i="5"/>
  <c r="G130" i="5"/>
  <c r="AA130" i="5"/>
  <c r="M130" i="5"/>
  <c r="F130" i="5"/>
  <c r="AE130" i="5"/>
  <c r="Q130" i="5"/>
  <c r="K130" i="5"/>
  <c r="D130" i="5"/>
  <c r="AA143" i="6"/>
  <c r="V143" i="6"/>
  <c r="R143" i="6"/>
  <c r="M143" i="6"/>
  <c r="H143" i="6"/>
  <c r="D143" i="6"/>
  <c r="Z143" i="6"/>
  <c r="T143" i="6"/>
  <c r="N143" i="6"/>
  <c r="G143" i="6"/>
  <c r="AE143" i="6"/>
  <c r="Y143" i="6"/>
  <c r="S143" i="6"/>
  <c r="L143" i="6"/>
  <c r="F143" i="6"/>
  <c r="AC143" i="6"/>
  <c r="X143" i="6"/>
  <c r="Q143" i="6"/>
  <c r="K143" i="6"/>
  <c r="E143" i="6"/>
  <c r="AB143" i="6"/>
  <c r="U143" i="6"/>
  <c r="O143" i="6"/>
  <c r="J143" i="6"/>
  <c r="C143" i="6"/>
  <c r="AA139" i="6"/>
  <c r="V139" i="6"/>
  <c r="R139" i="6"/>
  <c r="M139" i="6"/>
  <c r="H139" i="6"/>
  <c r="D139" i="6"/>
  <c r="AC139" i="6"/>
  <c r="X139" i="6"/>
  <c r="Q139" i="6"/>
  <c r="K139" i="6"/>
  <c r="E139" i="6"/>
  <c r="AB139" i="6"/>
  <c r="U139" i="6"/>
  <c r="O139" i="6"/>
  <c r="J139" i="6"/>
  <c r="C139" i="6"/>
  <c r="Z139" i="6"/>
  <c r="T139" i="6"/>
  <c r="N139" i="6"/>
  <c r="G139" i="6"/>
  <c r="AE139" i="6"/>
  <c r="Y139" i="6"/>
  <c r="S139" i="6"/>
  <c r="L139" i="6"/>
  <c r="F139" i="6"/>
  <c r="AA135" i="6"/>
  <c r="V135" i="6"/>
  <c r="R135" i="6"/>
  <c r="M135" i="6"/>
  <c r="H135" i="6"/>
  <c r="D135" i="6"/>
  <c r="Z135" i="6"/>
  <c r="T135" i="6"/>
  <c r="N135" i="6"/>
  <c r="G135" i="6"/>
  <c r="AE135" i="6"/>
  <c r="Y135" i="6"/>
  <c r="S135" i="6"/>
  <c r="L135" i="6"/>
  <c r="F135" i="6"/>
  <c r="AC135" i="6"/>
  <c r="X135" i="6"/>
  <c r="Q135" i="6"/>
  <c r="K135" i="6"/>
  <c r="E135" i="6"/>
  <c r="AB135" i="6"/>
  <c r="U135" i="6"/>
  <c r="O135" i="6"/>
  <c r="J135" i="6"/>
  <c r="C135" i="6"/>
  <c r="AA131" i="6"/>
  <c r="V131" i="6"/>
  <c r="R131" i="6"/>
  <c r="M131" i="6"/>
  <c r="H131" i="6"/>
  <c r="D131" i="6"/>
  <c r="AC131" i="6"/>
  <c r="X131" i="6"/>
  <c r="Q131" i="6"/>
  <c r="K131" i="6"/>
  <c r="E131" i="6"/>
  <c r="AB131" i="6"/>
  <c r="U131" i="6"/>
  <c r="O131" i="6"/>
  <c r="J131" i="6"/>
  <c r="C131" i="6"/>
  <c r="Z131" i="6"/>
  <c r="T131" i="6"/>
  <c r="N131" i="6"/>
  <c r="G131" i="6"/>
  <c r="AE131" i="6"/>
  <c r="Y131" i="6"/>
  <c r="S131" i="6"/>
  <c r="L131" i="6"/>
  <c r="F131" i="6"/>
  <c r="W131" i="7"/>
  <c r="R131" i="7"/>
  <c r="M131" i="7"/>
  <c r="F131" i="7"/>
  <c r="Z131" i="7"/>
  <c r="T131" i="7"/>
  <c r="O131" i="7"/>
  <c r="E131" i="7"/>
  <c r="Y131" i="7"/>
  <c r="S131" i="7"/>
  <c r="L131" i="7"/>
  <c r="D131" i="7"/>
  <c r="X131" i="7"/>
  <c r="Q131" i="7"/>
  <c r="K131" i="7"/>
  <c r="C131" i="7"/>
  <c r="V131" i="7"/>
  <c r="P131" i="7"/>
  <c r="I131" i="7"/>
  <c r="W135" i="7"/>
  <c r="R135" i="7"/>
  <c r="M135" i="7"/>
  <c r="F135" i="7"/>
  <c r="Z135" i="7"/>
  <c r="T135" i="7"/>
  <c r="O135" i="7"/>
  <c r="E135" i="7"/>
  <c r="Y135" i="7"/>
  <c r="S135" i="7"/>
  <c r="L135" i="7"/>
  <c r="D135" i="7"/>
  <c r="X135" i="7"/>
  <c r="Q135" i="7"/>
  <c r="K135" i="7"/>
  <c r="C135" i="7"/>
  <c r="V135" i="7"/>
  <c r="P135" i="7"/>
  <c r="I135" i="7"/>
  <c r="W139" i="7"/>
  <c r="R139" i="7"/>
  <c r="M139" i="7"/>
  <c r="F139" i="7"/>
  <c r="Z139" i="7"/>
  <c r="T139" i="7"/>
  <c r="O139" i="7"/>
  <c r="E139" i="7"/>
  <c r="Y139" i="7"/>
  <c r="S139" i="7"/>
  <c r="L139" i="7"/>
  <c r="D139" i="7"/>
  <c r="X139" i="7"/>
  <c r="Q139" i="7"/>
  <c r="K139" i="7"/>
  <c r="C139" i="7"/>
  <c r="V139" i="7"/>
  <c r="P139" i="7"/>
  <c r="I139" i="7"/>
  <c r="W143" i="7"/>
  <c r="R143" i="7"/>
  <c r="M143" i="7"/>
  <c r="F143" i="7"/>
  <c r="Z143" i="7"/>
  <c r="T143" i="7"/>
  <c r="O143" i="7"/>
  <c r="E143" i="7"/>
  <c r="Y143" i="7"/>
  <c r="S143" i="7"/>
  <c r="L143" i="7"/>
  <c r="D143" i="7"/>
  <c r="X143" i="7"/>
  <c r="Q143" i="7"/>
  <c r="K143" i="7"/>
  <c r="C143" i="7"/>
  <c r="V143" i="7"/>
  <c r="P143" i="7"/>
  <c r="I143" i="7"/>
  <c r="AB126" i="3"/>
  <c r="X126" i="3"/>
  <c r="S126" i="3"/>
  <c r="N126" i="3"/>
  <c r="J126" i="3"/>
  <c r="AF126" i="3"/>
  <c r="AA126" i="3"/>
  <c r="W126" i="3"/>
  <c r="R126" i="3"/>
  <c r="M126" i="3"/>
  <c r="AE126" i="3"/>
  <c r="U126" i="3"/>
  <c r="L126" i="3"/>
  <c r="Q126" i="3"/>
  <c r="AD126" i="3"/>
  <c r="T126" i="3"/>
  <c r="K126" i="3"/>
  <c r="Z126" i="3"/>
  <c r="Y126" i="3"/>
  <c r="P126" i="3"/>
  <c r="AB122" i="3"/>
  <c r="X122" i="3"/>
  <c r="S122" i="3"/>
  <c r="N122" i="3"/>
  <c r="J122" i="3"/>
  <c r="AF122" i="3"/>
  <c r="AA122" i="3"/>
  <c r="W122" i="3"/>
  <c r="R122" i="3"/>
  <c r="M122" i="3"/>
  <c r="Z122" i="3"/>
  <c r="Q122" i="3"/>
  <c r="U122" i="3"/>
  <c r="Y122" i="3"/>
  <c r="P122" i="3"/>
  <c r="AE122" i="3"/>
  <c r="L122" i="3"/>
  <c r="AD122" i="3"/>
  <c r="K122" i="3"/>
  <c r="T122" i="3"/>
  <c r="AB118" i="3"/>
  <c r="X118" i="3"/>
  <c r="S118" i="3"/>
  <c r="N118" i="3"/>
  <c r="J118" i="3"/>
  <c r="AF118" i="3"/>
  <c r="AA118" i="3"/>
  <c r="W118" i="3"/>
  <c r="R118" i="3"/>
  <c r="M118" i="3"/>
  <c r="AE118" i="3"/>
  <c r="U118" i="3"/>
  <c r="L118" i="3"/>
  <c r="Z118" i="3"/>
  <c r="AD118" i="3"/>
  <c r="T118" i="3"/>
  <c r="K118" i="3"/>
  <c r="Q118" i="3"/>
  <c r="P118" i="3"/>
  <c r="Y118" i="3"/>
  <c r="AB114" i="3"/>
  <c r="X114" i="3"/>
  <c r="S114" i="3"/>
  <c r="N114" i="3"/>
  <c r="J114" i="3"/>
  <c r="AF114" i="3"/>
  <c r="Z114" i="3"/>
  <c r="T114" i="3"/>
  <c r="M114" i="3"/>
  <c r="W114" i="3"/>
  <c r="K114" i="3"/>
  <c r="AE114" i="3"/>
  <c r="Y114" i="3"/>
  <c r="R114" i="3"/>
  <c r="L114" i="3"/>
  <c r="AD114" i="3"/>
  <c r="Q114" i="3"/>
  <c r="U114" i="3"/>
  <c r="P114" i="3"/>
  <c r="AA114" i="3"/>
  <c r="AB110" i="3"/>
  <c r="X110" i="3"/>
  <c r="S110" i="3"/>
  <c r="N110" i="3"/>
  <c r="J110" i="3"/>
  <c r="AE110" i="3"/>
  <c r="Y110" i="3"/>
  <c r="R110" i="3"/>
  <c r="L110" i="3"/>
  <c r="AA110" i="3"/>
  <c r="P110" i="3"/>
  <c r="AD110" i="3"/>
  <c r="W110" i="3"/>
  <c r="Q110" i="3"/>
  <c r="K110" i="3"/>
  <c r="U110" i="3"/>
  <c r="AF110" i="3"/>
  <c r="T110" i="3"/>
  <c r="M110" i="3"/>
  <c r="Z110" i="3"/>
  <c r="AB106" i="3"/>
  <c r="X106" i="3"/>
  <c r="S106" i="3"/>
  <c r="N106" i="3"/>
  <c r="J106" i="3"/>
  <c r="AD106" i="3"/>
  <c r="W106" i="3"/>
  <c r="Q106" i="3"/>
  <c r="K106" i="3"/>
  <c r="Z106" i="3"/>
  <c r="M106" i="3"/>
  <c r="AA106" i="3"/>
  <c r="U106" i="3"/>
  <c r="P106" i="3"/>
  <c r="AF106" i="3"/>
  <c r="T106" i="3"/>
  <c r="AE106" i="3"/>
  <c r="R106" i="3"/>
  <c r="L106" i="3"/>
  <c r="Y106" i="3"/>
  <c r="AB102" i="3"/>
  <c r="X102" i="3"/>
  <c r="S102" i="3"/>
  <c r="N102" i="3"/>
  <c r="J102" i="3"/>
  <c r="AA102" i="3"/>
  <c r="U102" i="3"/>
  <c r="P102" i="3"/>
  <c r="AF102" i="3"/>
  <c r="T102" i="3"/>
  <c r="AE102" i="3"/>
  <c r="R102" i="3"/>
  <c r="Z102" i="3"/>
  <c r="M102" i="3"/>
  <c r="Y102" i="3"/>
  <c r="L102" i="3"/>
  <c r="AD102" i="3"/>
  <c r="Q102" i="3"/>
  <c r="K102" i="3"/>
  <c r="W102" i="3"/>
  <c r="AE98" i="3"/>
  <c r="Z98" i="3"/>
  <c r="U98" i="3"/>
  <c r="Q98" i="3"/>
  <c r="L98" i="3"/>
  <c r="AD98" i="3"/>
  <c r="T98" i="3"/>
  <c r="K98" i="3"/>
  <c r="X98" i="3"/>
  <c r="N98" i="3"/>
  <c r="Y98" i="3"/>
  <c r="P98" i="3"/>
  <c r="AB98" i="3"/>
  <c r="S98" i="3"/>
  <c r="J98" i="3"/>
  <c r="R98" i="3"/>
  <c r="AA98" i="3"/>
  <c r="M98" i="3"/>
  <c r="W98" i="3"/>
  <c r="AF98" i="3"/>
  <c r="AE94" i="3"/>
  <c r="Z94" i="3"/>
  <c r="U94" i="3"/>
  <c r="Q94" i="3"/>
  <c r="L94" i="3"/>
  <c r="AD94" i="3"/>
  <c r="Y94" i="3"/>
  <c r="P94" i="3"/>
  <c r="K94" i="3"/>
  <c r="AB94" i="3"/>
  <c r="S94" i="3"/>
  <c r="J94" i="3"/>
  <c r="T94" i="3"/>
  <c r="X94" i="3"/>
  <c r="N94" i="3"/>
  <c r="W94" i="3"/>
  <c r="AF94" i="3"/>
  <c r="M94" i="3"/>
  <c r="AA94" i="3"/>
  <c r="R94" i="3"/>
  <c r="AE90" i="3"/>
  <c r="Z90" i="3"/>
  <c r="U90" i="3"/>
  <c r="Q90" i="3"/>
  <c r="L90" i="3"/>
  <c r="AD90" i="3"/>
  <c r="Y90" i="3"/>
  <c r="P90" i="3"/>
  <c r="X90" i="3"/>
  <c r="N90" i="3"/>
  <c r="T90" i="3"/>
  <c r="K90" i="3"/>
  <c r="AB90" i="3"/>
  <c r="S90" i="3"/>
  <c r="J90" i="3"/>
  <c r="AA90" i="3"/>
  <c r="R90" i="3"/>
  <c r="W90" i="3"/>
  <c r="AF90" i="3"/>
  <c r="M90" i="3"/>
  <c r="AE86" i="3"/>
  <c r="Z86" i="3"/>
  <c r="U86" i="3"/>
  <c r="Q86" i="3"/>
  <c r="L86" i="3"/>
  <c r="AD86" i="3"/>
  <c r="T86" i="3"/>
  <c r="P86" i="3"/>
  <c r="AB86" i="3"/>
  <c r="S86" i="3"/>
  <c r="J86" i="3"/>
  <c r="Y86" i="3"/>
  <c r="K86" i="3"/>
  <c r="X86" i="3"/>
  <c r="N86" i="3"/>
  <c r="AF86" i="3"/>
  <c r="M86" i="3"/>
  <c r="W86" i="3"/>
  <c r="AA86" i="3"/>
  <c r="R86" i="3"/>
  <c r="AE82" i="3"/>
  <c r="Z82" i="3"/>
  <c r="U82" i="3"/>
  <c r="Q82" i="3"/>
  <c r="L82" i="3"/>
  <c r="AD82" i="3"/>
  <c r="Y82" i="3"/>
  <c r="P82" i="3"/>
  <c r="T82" i="3"/>
  <c r="K82" i="3"/>
  <c r="AF82" i="3"/>
  <c r="W82" i="3"/>
  <c r="M82" i="3"/>
  <c r="AA82" i="3"/>
  <c r="R82" i="3"/>
  <c r="AB82" i="3"/>
  <c r="J82" i="3"/>
  <c r="X82" i="3"/>
  <c r="N82" i="3"/>
  <c r="S82" i="3"/>
  <c r="AE78" i="3"/>
  <c r="Z78" i="3"/>
  <c r="U78" i="3"/>
  <c r="Q78" i="3"/>
  <c r="L78" i="3"/>
  <c r="AD78" i="3"/>
  <c r="Y78" i="3"/>
  <c r="P78" i="3"/>
  <c r="T78" i="3"/>
  <c r="K78" i="3"/>
  <c r="AA78" i="3"/>
  <c r="R78" i="3"/>
  <c r="AF78" i="3"/>
  <c r="W78" i="3"/>
  <c r="M78" i="3"/>
  <c r="N78" i="3"/>
  <c r="AB78" i="3"/>
  <c r="S78" i="3"/>
  <c r="J78" i="3"/>
  <c r="X78" i="3"/>
  <c r="AE74" i="3"/>
  <c r="Z74" i="3"/>
  <c r="U74" i="3"/>
  <c r="Q74" i="3"/>
  <c r="L74" i="3"/>
  <c r="AD74" i="3"/>
  <c r="T74" i="3"/>
  <c r="P74" i="3"/>
  <c r="Y74" i="3"/>
  <c r="K74" i="3"/>
  <c r="AF74" i="3"/>
  <c r="W74" i="3"/>
  <c r="M74" i="3"/>
  <c r="AA74" i="3"/>
  <c r="R74" i="3"/>
  <c r="AB74" i="3"/>
  <c r="J74" i="3"/>
  <c r="X74" i="3"/>
  <c r="N74" i="3"/>
  <c r="S74" i="3"/>
  <c r="AE70" i="3"/>
  <c r="Z70" i="3"/>
  <c r="U70" i="3"/>
  <c r="Q70" i="3"/>
  <c r="L70" i="3"/>
  <c r="AD70" i="3"/>
  <c r="T70" i="3"/>
  <c r="P70" i="3"/>
  <c r="Y70" i="3"/>
  <c r="K70" i="3"/>
  <c r="AA70" i="3"/>
  <c r="R70" i="3"/>
  <c r="AF70" i="3"/>
  <c r="W70" i="3"/>
  <c r="M70" i="3"/>
  <c r="N70" i="3"/>
  <c r="AB70" i="3"/>
  <c r="S70" i="3"/>
  <c r="J70" i="3"/>
  <c r="X70" i="3"/>
  <c r="AE66" i="3"/>
  <c r="Z66" i="3"/>
  <c r="U66" i="3"/>
  <c r="Q66" i="3"/>
  <c r="L66" i="3"/>
  <c r="AD66" i="3"/>
  <c r="Y66" i="3"/>
  <c r="K66" i="3"/>
  <c r="T66" i="3"/>
  <c r="P66" i="3"/>
  <c r="AF66" i="3"/>
  <c r="W66" i="3"/>
  <c r="M66" i="3"/>
  <c r="AA66" i="3"/>
  <c r="R66" i="3"/>
  <c r="S66" i="3"/>
  <c r="X66" i="3"/>
  <c r="N66" i="3"/>
  <c r="AB66" i="3"/>
  <c r="J66" i="3"/>
  <c r="AE62" i="3"/>
  <c r="Z62" i="3"/>
  <c r="U62" i="3"/>
  <c r="Q62" i="3"/>
  <c r="L62" i="3"/>
  <c r="AD62" i="3"/>
  <c r="T62" i="3"/>
  <c r="P62" i="3"/>
  <c r="Y62" i="3"/>
  <c r="K62" i="3"/>
  <c r="AA62" i="3"/>
  <c r="R62" i="3"/>
  <c r="AF62" i="3"/>
  <c r="W62" i="3"/>
  <c r="M62" i="3"/>
  <c r="X62" i="3"/>
  <c r="AB62" i="3"/>
  <c r="S62" i="3"/>
  <c r="J62" i="3"/>
  <c r="N62" i="3"/>
  <c r="AE58" i="3"/>
  <c r="Z58" i="3"/>
  <c r="U58" i="3"/>
  <c r="Q58" i="3"/>
  <c r="L58" i="3"/>
  <c r="AD58" i="3"/>
  <c r="T58" i="3"/>
  <c r="K58" i="3"/>
  <c r="Y58" i="3"/>
  <c r="P58" i="3"/>
  <c r="AF58" i="3"/>
  <c r="W58" i="3"/>
  <c r="AA58" i="3"/>
  <c r="R58" i="3"/>
  <c r="AB58" i="3"/>
  <c r="J58" i="3"/>
  <c r="X58" i="3"/>
  <c r="N58" i="3"/>
  <c r="M58" i="3"/>
  <c r="S58" i="3"/>
  <c r="AE54" i="3"/>
  <c r="Z54" i="3"/>
  <c r="U54" i="3"/>
  <c r="Q54" i="3"/>
  <c r="L54" i="3"/>
  <c r="AD54" i="3"/>
  <c r="T54" i="3"/>
  <c r="P54" i="3"/>
  <c r="Y54" i="3"/>
  <c r="K54" i="3"/>
  <c r="R54" i="3"/>
  <c r="AF54" i="3"/>
  <c r="W54" i="3"/>
  <c r="M54" i="3"/>
  <c r="N54" i="3"/>
  <c r="AB54" i="3"/>
  <c r="S54" i="3"/>
  <c r="J54" i="3"/>
  <c r="AA54" i="3"/>
  <c r="X54" i="3"/>
  <c r="AE50" i="3"/>
  <c r="Z50" i="3"/>
  <c r="U50" i="3"/>
  <c r="Q50" i="3"/>
  <c r="L50" i="3"/>
  <c r="AD50" i="3"/>
  <c r="T50" i="3"/>
  <c r="K50" i="3"/>
  <c r="Y50" i="3"/>
  <c r="P50" i="3"/>
  <c r="M50" i="3"/>
  <c r="AA50" i="3"/>
  <c r="R50" i="3"/>
  <c r="S50" i="3"/>
  <c r="X50" i="3"/>
  <c r="N50" i="3"/>
  <c r="AF50" i="3"/>
  <c r="W50" i="3"/>
  <c r="AB50" i="3"/>
  <c r="J50" i="3"/>
  <c r="AE46" i="3"/>
  <c r="Z46" i="3"/>
  <c r="U46" i="3"/>
  <c r="Q46" i="3"/>
  <c r="L46" i="3"/>
  <c r="AD46" i="3"/>
  <c r="T46" i="3"/>
  <c r="P46" i="3"/>
  <c r="Y46" i="3"/>
  <c r="K46" i="3"/>
  <c r="AF46" i="3"/>
  <c r="W46" i="3"/>
  <c r="M46" i="3"/>
  <c r="X46" i="3"/>
  <c r="N46" i="3"/>
  <c r="AB46" i="3"/>
  <c r="S46" i="3"/>
  <c r="J46" i="3"/>
  <c r="AA46" i="3"/>
  <c r="R46" i="3"/>
  <c r="AD42" i="3"/>
  <c r="Y42" i="3"/>
  <c r="T42" i="3"/>
  <c r="P42" i="3"/>
  <c r="K42" i="3"/>
  <c r="AB42" i="3"/>
  <c r="S42" i="3"/>
  <c r="J42" i="3"/>
  <c r="X42" i="3"/>
  <c r="N42" i="3"/>
  <c r="AE42" i="3"/>
  <c r="Z42" i="3"/>
  <c r="Q42" i="3"/>
  <c r="R42" i="3"/>
  <c r="AF42" i="3"/>
  <c r="W42" i="3"/>
  <c r="M42" i="3"/>
  <c r="U42" i="3"/>
  <c r="L42" i="3"/>
  <c r="AA42" i="3"/>
  <c r="AA128" i="4"/>
  <c r="V128" i="4"/>
  <c r="Q128" i="4"/>
  <c r="M128" i="4"/>
  <c r="H128" i="4"/>
  <c r="C128" i="4"/>
  <c r="AC128" i="4"/>
  <c r="W128" i="4"/>
  <c r="P128" i="4"/>
  <c r="J128" i="4"/>
  <c r="D128" i="4"/>
  <c r="AB128" i="4"/>
  <c r="U128" i="4"/>
  <c r="O128" i="4"/>
  <c r="I128" i="4"/>
  <c r="B128" i="4"/>
  <c r="Y128" i="4"/>
  <c r="T128" i="4"/>
  <c r="N128" i="4"/>
  <c r="G128" i="4"/>
  <c r="X128" i="4"/>
  <c r="R128" i="4"/>
  <c r="K128" i="4"/>
  <c r="F128" i="4"/>
  <c r="AA124" i="4"/>
  <c r="V124" i="4"/>
  <c r="Q124" i="4"/>
  <c r="M124" i="4"/>
  <c r="H124" i="4"/>
  <c r="C124" i="4"/>
  <c r="AB124" i="4"/>
  <c r="U124" i="4"/>
  <c r="O124" i="4"/>
  <c r="I124" i="4"/>
  <c r="B124" i="4"/>
  <c r="Y124" i="4"/>
  <c r="T124" i="4"/>
  <c r="N124" i="4"/>
  <c r="G124" i="4"/>
  <c r="X124" i="4"/>
  <c r="R124" i="4"/>
  <c r="K124" i="4"/>
  <c r="F124" i="4"/>
  <c r="AC124" i="4"/>
  <c r="W124" i="4"/>
  <c r="P124" i="4"/>
  <c r="J124" i="4"/>
  <c r="D124" i="4"/>
  <c r="AA120" i="4"/>
  <c r="V120" i="4"/>
  <c r="Q120" i="4"/>
  <c r="M120" i="4"/>
  <c r="H120" i="4"/>
  <c r="C120" i="4"/>
  <c r="Y120" i="4"/>
  <c r="T120" i="4"/>
  <c r="N120" i="4"/>
  <c r="G120" i="4"/>
  <c r="X120" i="4"/>
  <c r="R120" i="4"/>
  <c r="K120" i="4"/>
  <c r="F120" i="4"/>
  <c r="AC120" i="4"/>
  <c r="W120" i="4"/>
  <c r="P120" i="4"/>
  <c r="J120" i="4"/>
  <c r="D120" i="4"/>
  <c r="AB120" i="4"/>
  <c r="U120" i="4"/>
  <c r="O120" i="4"/>
  <c r="I120" i="4"/>
  <c r="B120" i="4"/>
  <c r="AA116" i="4"/>
  <c r="V116" i="4"/>
  <c r="Q116" i="4"/>
  <c r="M116" i="4"/>
  <c r="H116" i="4"/>
  <c r="C116" i="4"/>
  <c r="X116" i="4"/>
  <c r="R116" i="4"/>
  <c r="K116" i="4"/>
  <c r="F116" i="4"/>
  <c r="AC116" i="4"/>
  <c r="W116" i="4"/>
  <c r="P116" i="4"/>
  <c r="J116" i="4"/>
  <c r="D116" i="4"/>
  <c r="AB116" i="4"/>
  <c r="U116" i="4"/>
  <c r="O116" i="4"/>
  <c r="I116" i="4"/>
  <c r="B116" i="4"/>
  <c r="Y116" i="4"/>
  <c r="T116" i="4"/>
  <c r="N116" i="4"/>
  <c r="G116" i="4"/>
  <c r="AA112" i="4"/>
  <c r="V112" i="4"/>
  <c r="Q112" i="4"/>
  <c r="M112" i="4"/>
  <c r="H112" i="4"/>
  <c r="C112" i="4"/>
  <c r="Y112" i="4"/>
  <c r="U112" i="4"/>
  <c r="P112" i="4"/>
  <c r="K112" i="4"/>
  <c r="G112" i="4"/>
  <c r="B112" i="4"/>
  <c r="AC112" i="4"/>
  <c r="X112" i="4"/>
  <c r="T112" i="4"/>
  <c r="O112" i="4"/>
  <c r="J112" i="4"/>
  <c r="F112" i="4"/>
  <c r="AB112" i="4"/>
  <c r="W112" i="4"/>
  <c r="R112" i="4"/>
  <c r="N112" i="4"/>
  <c r="I112" i="4"/>
  <c r="D112" i="4"/>
  <c r="AA108" i="4"/>
  <c r="V108" i="4"/>
  <c r="Q108" i="4"/>
  <c r="M108" i="4"/>
  <c r="H108" i="4"/>
  <c r="C108" i="4"/>
  <c r="Y108" i="4"/>
  <c r="U108" i="4"/>
  <c r="P108" i="4"/>
  <c r="K108" i="4"/>
  <c r="G108" i="4"/>
  <c r="B108" i="4"/>
  <c r="AC108" i="4"/>
  <c r="X108" i="4"/>
  <c r="T108" i="4"/>
  <c r="O108" i="4"/>
  <c r="J108" i="4"/>
  <c r="F108" i="4"/>
  <c r="AB108" i="4"/>
  <c r="W108" i="4"/>
  <c r="R108" i="4"/>
  <c r="N108" i="4"/>
  <c r="I108" i="4"/>
  <c r="D108" i="4"/>
  <c r="AA104" i="4"/>
  <c r="V104" i="4"/>
  <c r="Q104" i="4"/>
  <c r="M104" i="4"/>
  <c r="H104" i="4"/>
  <c r="C104" i="4"/>
  <c r="Y104" i="4"/>
  <c r="U104" i="4"/>
  <c r="P104" i="4"/>
  <c r="K104" i="4"/>
  <c r="G104" i="4"/>
  <c r="B104" i="4"/>
  <c r="AC104" i="4"/>
  <c r="X104" i="4"/>
  <c r="T104" i="4"/>
  <c r="O104" i="4"/>
  <c r="J104" i="4"/>
  <c r="F104" i="4"/>
  <c r="AB104" i="4"/>
  <c r="W104" i="4"/>
  <c r="R104" i="4"/>
  <c r="N104" i="4"/>
  <c r="I104" i="4"/>
  <c r="D104" i="4"/>
  <c r="AA100" i="4"/>
  <c r="V100" i="4"/>
  <c r="Q100" i="4"/>
  <c r="M100" i="4"/>
  <c r="H100" i="4"/>
  <c r="C100" i="4"/>
  <c r="Y100" i="4"/>
  <c r="U100" i="4"/>
  <c r="P100" i="4"/>
  <c r="K100" i="4"/>
  <c r="G100" i="4"/>
  <c r="B100" i="4"/>
  <c r="AC100" i="4"/>
  <c r="X100" i="4"/>
  <c r="T100" i="4"/>
  <c r="O100" i="4"/>
  <c r="J100" i="4"/>
  <c r="F100" i="4"/>
  <c r="AB100" i="4"/>
  <c r="W100" i="4"/>
  <c r="R100" i="4"/>
  <c r="N100" i="4"/>
  <c r="I100" i="4"/>
  <c r="D100" i="4"/>
  <c r="AA96" i="4"/>
  <c r="V96" i="4"/>
  <c r="Q96" i="4"/>
  <c r="M96" i="4"/>
  <c r="H96" i="4"/>
  <c r="C96" i="4"/>
  <c r="Y96" i="4"/>
  <c r="U96" i="4"/>
  <c r="P96" i="4"/>
  <c r="K96" i="4"/>
  <c r="G96" i="4"/>
  <c r="B96" i="4"/>
  <c r="AC96" i="4"/>
  <c r="X96" i="4"/>
  <c r="T96" i="4"/>
  <c r="O96" i="4"/>
  <c r="J96" i="4"/>
  <c r="F96" i="4"/>
  <c r="AB96" i="4"/>
  <c r="W96" i="4"/>
  <c r="R96" i="4"/>
  <c r="N96" i="4"/>
  <c r="I96" i="4"/>
  <c r="D96" i="4"/>
  <c r="AA92" i="4"/>
  <c r="V92" i="4"/>
  <c r="Q92" i="4"/>
  <c r="M92" i="4"/>
  <c r="H92" i="4"/>
  <c r="C92" i="4"/>
  <c r="Y92" i="4"/>
  <c r="U92" i="4"/>
  <c r="P92" i="4"/>
  <c r="K92" i="4"/>
  <c r="G92" i="4"/>
  <c r="B92" i="4"/>
  <c r="AC92" i="4"/>
  <c r="X92" i="4"/>
  <c r="T92" i="4"/>
  <c r="O92" i="4"/>
  <c r="J92" i="4"/>
  <c r="F92" i="4"/>
  <c r="AB92" i="4"/>
  <c r="W92" i="4"/>
  <c r="R92" i="4"/>
  <c r="N92" i="4"/>
  <c r="I92" i="4"/>
  <c r="D92" i="4"/>
  <c r="AA88" i="4"/>
  <c r="V88" i="4"/>
  <c r="Q88" i="4"/>
  <c r="M88" i="4"/>
  <c r="H88" i="4"/>
  <c r="C88" i="4"/>
  <c r="Y88" i="4"/>
  <c r="U88" i="4"/>
  <c r="P88" i="4"/>
  <c r="K88" i="4"/>
  <c r="G88" i="4"/>
  <c r="B88" i="4"/>
  <c r="AC88" i="4"/>
  <c r="X88" i="4"/>
  <c r="T88" i="4"/>
  <c r="O88" i="4"/>
  <c r="J88" i="4"/>
  <c r="F88" i="4"/>
  <c r="AB88" i="4"/>
  <c r="W88" i="4"/>
  <c r="R88" i="4"/>
  <c r="N88" i="4"/>
  <c r="I88" i="4"/>
  <c r="D88" i="4"/>
  <c r="AA84" i="4"/>
  <c r="V84" i="4"/>
  <c r="Q84" i="4"/>
  <c r="M84" i="4"/>
  <c r="H84" i="4"/>
  <c r="C84" i="4"/>
  <c r="Y84" i="4"/>
  <c r="U84" i="4"/>
  <c r="P84" i="4"/>
  <c r="K84" i="4"/>
  <c r="G84" i="4"/>
  <c r="B84" i="4"/>
  <c r="AC84" i="4"/>
  <c r="X84" i="4"/>
  <c r="T84" i="4"/>
  <c r="O84" i="4"/>
  <c r="J84" i="4"/>
  <c r="F84" i="4"/>
  <c r="AB84" i="4"/>
  <c r="W84" i="4"/>
  <c r="R84" i="4"/>
  <c r="N84" i="4"/>
  <c r="I84" i="4"/>
  <c r="D84" i="4"/>
  <c r="AA80" i="4"/>
  <c r="V80" i="4"/>
  <c r="Q80" i="4"/>
  <c r="M80" i="4"/>
  <c r="H80" i="4"/>
  <c r="C80" i="4"/>
  <c r="Y80" i="4"/>
  <c r="U80" i="4"/>
  <c r="P80" i="4"/>
  <c r="K80" i="4"/>
  <c r="G80" i="4"/>
  <c r="B80" i="4"/>
  <c r="AC80" i="4"/>
  <c r="X80" i="4"/>
  <c r="T80" i="4"/>
  <c r="O80" i="4"/>
  <c r="J80" i="4"/>
  <c r="F80" i="4"/>
  <c r="AB80" i="4"/>
  <c r="W80" i="4"/>
  <c r="R80" i="4"/>
  <c r="N80" i="4"/>
  <c r="I80" i="4"/>
  <c r="D80" i="4"/>
  <c r="AA76" i="4"/>
  <c r="V76" i="4"/>
  <c r="Q76" i="4"/>
  <c r="M76" i="4"/>
  <c r="H76" i="4"/>
  <c r="C76" i="4"/>
  <c r="Y76" i="4"/>
  <c r="U76" i="4"/>
  <c r="P76" i="4"/>
  <c r="K76" i="4"/>
  <c r="G76" i="4"/>
  <c r="B76" i="4"/>
  <c r="AC76" i="4"/>
  <c r="X76" i="4"/>
  <c r="T76" i="4"/>
  <c r="O76" i="4"/>
  <c r="J76" i="4"/>
  <c r="F76" i="4"/>
  <c r="AB76" i="4"/>
  <c r="W76" i="4"/>
  <c r="R76" i="4"/>
  <c r="N76" i="4"/>
  <c r="I76" i="4"/>
  <c r="D76" i="4"/>
  <c r="AA72" i="4"/>
  <c r="V72" i="4"/>
  <c r="Q72" i="4"/>
  <c r="M72" i="4"/>
  <c r="H72" i="4"/>
  <c r="C72" i="4"/>
  <c r="Y72" i="4"/>
  <c r="U72" i="4"/>
  <c r="P72" i="4"/>
  <c r="K72" i="4"/>
  <c r="G72" i="4"/>
  <c r="B72" i="4"/>
  <c r="AC72" i="4"/>
  <c r="X72" i="4"/>
  <c r="T72" i="4"/>
  <c r="O72" i="4"/>
  <c r="J72" i="4"/>
  <c r="F72" i="4"/>
  <c r="AB72" i="4"/>
  <c r="W72" i="4"/>
  <c r="R72" i="4"/>
  <c r="N72" i="4"/>
  <c r="I72" i="4"/>
  <c r="D72" i="4"/>
  <c r="AA68" i="4"/>
  <c r="V68" i="4"/>
  <c r="Q68" i="4"/>
  <c r="M68" i="4"/>
  <c r="H68" i="4"/>
  <c r="C68" i="4"/>
  <c r="Y68" i="4"/>
  <c r="U68" i="4"/>
  <c r="P68" i="4"/>
  <c r="K68" i="4"/>
  <c r="G68" i="4"/>
  <c r="B68" i="4"/>
  <c r="AC68" i="4"/>
  <c r="X68" i="4"/>
  <c r="T68" i="4"/>
  <c r="O68" i="4"/>
  <c r="J68" i="4"/>
  <c r="F68" i="4"/>
  <c r="AB68" i="4"/>
  <c r="W68" i="4"/>
  <c r="R68" i="4"/>
  <c r="N68" i="4"/>
  <c r="I68" i="4"/>
  <c r="D68" i="4"/>
  <c r="AA64" i="4"/>
  <c r="V64" i="4"/>
  <c r="Q64" i="4"/>
  <c r="M64" i="4"/>
  <c r="H64" i="4"/>
  <c r="C64" i="4"/>
  <c r="Y64" i="4"/>
  <c r="U64" i="4"/>
  <c r="P64" i="4"/>
  <c r="K64" i="4"/>
  <c r="G64" i="4"/>
  <c r="B64" i="4"/>
  <c r="AC64" i="4"/>
  <c r="X64" i="4"/>
  <c r="T64" i="4"/>
  <c r="O64" i="4"/>
  <c r="J64" i="4"/>
  <c r="F64" i="4"/>
  <c r="AB64" i="4"/>
  <c r="W64" i="4"/>
  <c r="R64" i="4"/>
  <c r="N64" i="4"/>
  <c r="I64" i="4"/>
  <c r="D64" i="4"/>
  <c r="AA60" i="4"/>
  <c r="V60" i="4"/>
  <c r="Q60" i="4"/>
  <c r="M60" i="4"/>
  <c r="H60" i="4"/>
  <c r="C60" i="4"/>
  <c r="Y60" i="4"/>
  <c r="U60" i="4"/>
  <c r="P60" i="4"/>
  <c r="K60" i="4"/>
  <c r="G60" i="4"/>
  <c r="B60" i="4"/>
  <c r="AC60" i="4"/>
  <c r="X60" i="4"/>
  <c r="T60" i="4"/>
  <c r="O60" i="4"/>
  <c r="J60" i="4"/>
  <c r="F60" i="4"/>
  <c r="AB60" i="4"/>
  <c r="W60" i="4"/>
  <c r="R60" i="4"/>
  <c r="N60" i="4"/>
  <c r="I60" i="4"/>
  <c r="D60" i="4"/>
  <c r="AA56" i="4"/>
  <c r="V56" i="4"/>
  <c r="Q56" i="4"/>
  <c r="M56" i="4"/>
  <c r="H56" i="4"/>
  <c r="C56" i="4"/>
  <c r="Y56" i="4"/>
  <c r="U56" i="4"/>
  <c r="P56" i="4"/>
  <c r="K56" i="4"/>
  <c r="G56" i="4"/>
  <c r="B56" i="4"/>
  <c r="AC56" i="4"/>
  <c r="X56" i="4"/>
  <c r="T56" i="4"/>
  <c r="O56" i="4"/>
  <c r="J56" i="4"/>
  <c r="F56" i="4"/>
  <c r="AB56" i="4"/>
  <c r="W56" i="4"/>
  <c r="R56" i="4"/>
  <c r="N56" i="4"/>
  <c r="I56" i="4"/>
  <c r="D56" i="4"/>
  <c r="AA52" i="4"/>
  <c r="V52" i="4"/>
  <c r="Q52" i="4"/>
  <c r="M52" i="4"/>
  <c r="H52" i="4"/>
  <c r="C52" i="4"/>
  <c r="Y52" i="4"/>
  <c r="U52" i="4"/>
  <c r="P52" i="4"/>
  <c r="K52" i="4"/>
  <c r="G52" i="4"/>
  <c r="B52" i="4"/>
  <c r="AC52" i="4"/>
  <c r="X52" i="4"/>
  <c r="T52" i="4"/>
  <c r="O52" i="4"/>
  <c r="J52" i="4"/>
  <c r="F52" i="4"/>
  <c r="AB52" i="4"/>
  <c r="W52" i="4"/>
  <c r="R52" i="4"/>
  <c r="N52" i="4"/>
  <c r="I52" i="4"/>
  <c r="D52" i="4"/>
  <c r="AA48" i="4"/>
  <c r="V48" i="4"/>
  <c r="Q48" i="4"/>
  <c r="M48" i="4"/>
  <c r="H48" i="4"/>
  <c r="C48" i="4"/>
  <c r="Y48" i="4"/>
  <c r="U48" i="4"/>
  <c r="P48" i="4"/>
  <c r="K48" i="4"/>
  <c r="G48" i="4"/>
  <c r="B48" i="4"/>
  <c r="AC48" i="4"/>
  <c r="X48" i="4"/>
  <c r="T48" i="4"/>
  <c r="O48" i="4"/>
  <c r="J48" i="4"/>
  <c r="F48" i="4"/>
  <c r="AB48" i="4"/>
  <c r="W48" i="4"/>
  <c r="R48" i="4"/>
  <c r="N48" i="4"/>
  <c r="I48" i="4"/>
  <c r="D48" i="4"/>
  <c r="AA44" i="4"/>
  <c r="V44" i="4"/>
  <c r="Q44" i="4"/>
  <c r="M44" i="4"/>
  <c r="H44" i="4"/>
  <c r="C44" i="4"/>
  <c r="Y44" i="4"/>
  <c r="U44" i="4"/>
  <c r="P44" i="4"/>
  <c r="K44" i="4"/>
  <c r="G44" i="4"/>
  <c r="B44" i="4"/>
  <c r="AC44" i="4"/>
  <c r="X44" i="4"/>
  <c r="T44" i="4"/>
  <c r="O44" i="4"/>
  <c r="J44" i="4"/>
  <c r="F44" i="4"/>
  <c r="AB44" i="4"/>
  <c r="W44" i="4"/>
  <c r="R44" i="4"/>
  <c r="N44" i="4"/>
  <c r="I44" i="4"/>
  <c r="D44" i="4"/>
  <c r="AD129" i="5"/>
  <c r="R129" i="5"/>
  <c r="N129" i="5"/>
  <c r="H129" i="5"/>
  <c r="C129" i="5"/>
  <c r="AC129" i="5"/>
  <c r="Q129" i="5"/>
  <c r="M129" i="5"/>
  <c r="G129" i="5"/>
  <c r="B129" i="5"/>
  <c r="AF129" i="5"/>
  <c r="P129" i="5"/>
  <c r="F129" i="5"/>
  <c r="AA129" i="5"/>
  <c r="D129" i="5"/>
  <c r="O129" i="5"/>
  <c r="AE129" i="5"/>
  <c r="K129" i="5"/>
  <c r="AB129" i="5"/>
  <c r="J129" i="5"/>
  <c r="AD125" i="5"/>
  <c r="R125" i="5"/>
  <c r="N125" i="5"/>
  <c r="H125" i="5"/>
  <c r="C125" i="5"/>
  <c r="AC125" i="5"/>
  <c r="Q125" i="5"/>
  <c r="M125" i="5"/>
  <c r="G125" i="5"/>
  <c r="B125" i="5"/>
  <c r="AB125" i="5"/>
  <c r="K125" i="5"/>
  <c r="P125" i="5"/>
  <c r="D125" i="5"/>
  <c r="AF125" i="5"/>
  <c r="O125" i="5"/>
  <c r="AE125" i="5"/>
  <c r="J125" i="5"/>
  <c r="AA125" i="5"/>
  <c r="F125" i="5"/>
  <c r="AD121" i="5"/>
  <c r="R121" i="5"/>
  <c r="N121" i="5"/>
  <c r="H121" i="5"/>
  <c r="C121" i="5"/>
  <c r="AC121" i="5"/>
  <c r="Q121" i="5"/>
  <c r="M121" i="5"/>
  <c r="G121" i="5"/>
  <c r="B121" i="5"/>
  <c r="AF121" i="5"/>
  <c r="P121" i="5"/>
  <c r="F121" i="5"/>
  <c r="O121" i="5"/>
  <c r="AE121" i="5"/>
  <c r="K121" i="5"/>
  <c r="AB121" i="5"/>
  <c r="J121" i="5"/>
  <c r="AA121" i="5"/>
  <c r="D121" i="5"/>
  <c r="AD117" i="5"/>
  <c r="R117" i="5"/>
  <c r="N117" i="5"/>
  <c r="H117" i="5"/>
  <c r="C117" i="5"/>
  <c r="AC117" i="5"/>
  <c r="Q117" i="5"/>
  <c r="M117" i="5"/>
  <c r="G117" i="5"/>
  <c r="B117" i="5"/>
  <c r="AB117" i="5"/>
  <c r="K117" i="5"/>
  <c r="AF117" i="5"/>
  <c r="O117" i="5"/>
  <c r="AE117" i="5"/>
  <c r="J117" i="5"/>
  <c r="AA117" i="5"/>
  <c r="F117" i="5"/>
  <c r="P117" i="5"/>
  <c r="D117" i="5"/>
  <c r="AD113" i="5"/>
  <c r="R113" i="5"/>
  <c r="N113" i="5"/>
  <c r="H113" i="5"/>
  <c r="C113" i="5"/>
  <c r="AC113" i="5"/>
  <c r="Q113" i="5"/>
  <c r="M113" i="5"/>
  <c r="G113" i="5"/>
  <c r="B113" i="5"/>
  <c r="AF113" i="5"/>
  <c r="P113" i="5"/>
  <c r="F113" i="5"/>
  <c r="AE113" i="5"/>
  <c r="K113" i="5"/>
  <c r="AB113" i="5"/>
  <c r="J113" i="5"/>
  <c r="AA113" i="5"/>
  <c r="D113" i="5"/>
  <c r="O113" i="5"/>
  <c r="AD109" i="5"/>
  <c r="R109" i="5"/>
  <c r="N109" i="5"/>
  <c r="H109" i="5"/>
  <c r="C109" i="5"/>
  <c r="AC109" i="5"/>
  <c r="Q109" i="5"/>
  <c r="M109" i="5"/>
  <c r="G109" i="5"/>
  <c r="B109" i="5"/>
  <c r="AB109" i="5"/>
  <c r="K109" i="5"/>
  <c r="AE109" i="5"/>
  <c r="J109" i="5"/>
  <c r="AA109" i="5"/>
  <c r="F109" i="5"/>
  <c r="P109" i="5"/>
  <c r="D109" i="5"/>
  <c r="AF109" i="5"/>
  <c r="O109" i="5"/>
  <c r="AD105" i="5"/>
  <c r="R105" i="5"/>
  <c r="N105" i="5"/>
  <c r="H105" i="5"/>
  <c r="C105" i="5"/>
  <c r="AC105" i="5"/>
  <c r="Q105" i="5"/>
  <c r="M105" i="5"/>
  <c r="G105" i="5"/>
  <c r="B105" i="5"/>
  <c r="AF105" i="5"/>
  <c r="P105" i="5"/>
  <c r="F105" i="5"/>
  <c r="AB105" i="5"/>
  <c r="J105" i="5"/>
  <c r="AA105" i="5"/>
  <c r="D105" i="5"/>
  <c r="O105" i="5"/>
  <c r="AE105" i="5"/>
  <c r="K105" i="5"/>
  <c r="AD101" i="5"/>
  <c r="R101" i="5"/>
  <c r="N101" i="5"/>
  <c r="H101" i="5"/>
  <c r="C101" i="5"/>
  <c r="AC101" i="5"/>
  <c r="Q101" i="5"/>
  <c r="M101" i="5"/>
  <c r="G101" i="5"/>
  <c r="B101" i="5"/>
  <c r="AB101" i="5"/>
  <c r="K101" i="5"/>
  <c r="AA101" i="5"/>
  <c r="F101" i="5"/>
  <c r="P101" i="5"/>
  <c r="D101" i="5"/>
  <c r="AF101" i="5"/>
  <c r="O101" i="5"/>
  <c r="AE101" i="5"/>
  <c r="J101" i="5"/>
  <c r="AD97" i="5"/>
  <c r="R97" i="5"/>
  <c r="N97" i="5"/>
  <c r="H97" i="5"/>
  <c r="C97" i="5"/>
  <c r="AC97" i="5"/>
  <c r="Q97" i="5"/>
  <c r="M97" i="5"/>
  <c r="G97" i="5"/>
  <c r="B97" i="5"/>
  <c r="AF97" i="5"/>
  <c r="P97" i="5"/>
  <c r="F97" i="5"/>
  <c r="AA97" i="5"/>
  <c r="D97" i="5"/>
  <c r="O97" i="5"/>
  <c r="AE97" i="5"/>
  <c r="K97" i="5"/>
  <c r="AB97" i="5"/>
  <c r="J97" i="5"/>
  <c r="AD93" i="5"/>
  <c r="R93" i="5"/>
  <c r="N93" i="5"/>
  <c r="H93" i="5"/>
  <c r="C93" i="5"/>
  <c r="AC93" i="5"/>
  <c r="Q93" i="5"/>
  <c r="M93" i="5"/>
  <c r="G93" i="5"/>
  <c r="B93" i="5"/>
  <c r="AB93" i="5"/>
  <c r="K93" i="5"/>
  <c r="P93" i="5"/>
  <c r="D93" i="5"/>
  <c r="AF93" i="5"/>
  <c r="O93" i="5"/>
  <c r="AE93" i="5"/>
  <c r="J93" i="5"/>
  <c r="AA93" i="5"/>
  <c r="F93" i="5"/>
  <c r="AD89" i="5"/>
  <c r="R89" i="5"/>
  <c r="N89" i="5"/>
  <c r="H89" i="5"/>
  <c r="C89" i="5"/>
  <c r="AC89" i="5"/>
  <c r="Q89" i="5"/>
  <c r="M89" i="5"/>
  <c r="G89" i="5"/>
  <c r="B89" i="5"/>
  <c r="AF89" i="5"/>
  <c r="P89" i="5"/>
  <c r="F89" i="5"/>
  <c r="O89" i="5"/>
  <c r="AE89" i="5"/>
  <c r="K89" i="5"/>
  <c r="AB89" i="5"/>
  <c r="J89" i="5"/>
  <c r="AA89" i="5"/>
  <c r="D89" i="5"/>
  <c r="AD85" i="5"/>
  <c r="R85" i="5"/>
  <c r="N85" i="5"/>
  <c r="H85" i="5"/>
  <c r="C85" i="5"/>
  <c r="AC85" i="5"/>
  <c r="Q85" i="5"/>
  <c r="M85" i="5"/>
  <c r="G85" i="5"/>
  <c r="B85" i="5"/>
  <c r="AB85" i="5"/>
  <c r="K85" i="5"/>
  <c r="AF85" i="5"/>
  <c r="O85" i="5"/>
  <c r="AE85" i="5"/>
  <c r="J85" i="5"/>
  <c r="AA85" i="5"/>
  <c r="F85" i="5"/>
  <c r="P85" i="5"/>
  <c r="D85" i="5"/>
  <c r="AD81" i="5"/>
  <c r="R81" i="5"/>
  <c r="N81" i="5"/>
  <c r="H81" i="5"/>
  <c r="C81" i="5"/>
  <c r="AC81" i="5"/>
  <c r="Q81" i="5"/>
  <c r="M81" i="5"/>
  <c r="G81" i="5"/>
  <c r="B81" i="5"/>
  <c r="AF81" i="5"/>
  <c r="P81" i="5"/>
  <c r="F81" i="5"/>
  <c r="AE81" i="5"/>
  <c r="K81" i="5"/>
  <c r="AB81" i="5"/>
  <c r="J81" i="5"/>
  <c r="AA81" i="5"/>
  <c r="D81" i="5"/>
  <c r="O81" i="5"/>
  <c r="AD77" i="5"/>
  <c r="R77" i="5"/>
  <c r="N77" i="5"/>
  <c r="H77" i="5"/>
  <c r="C77" i="5"/>
  <c r="AB77" i="5"/>
  <c r="O77" i="5"/>
  <c r="G77" i="5"/>
  <c r="AC77" i="5"/>
  <c r="M77" i="5"/>
  <c r="D77" i="5"/>
  <c r="AA77" i="5"/>
  <c r="K77" i="5"/>
  <c r="B77" i="5"/>
  <c r="AF77" i="5"/>
  <c r="Q77" i="5"/>
  <c r="J77" i="5"/>
  <c r="AE77" i="5"/>
  <c r="P77" i="5"/>
  <c r="F77" i="5"/>
  <c r="AD73" i="5"/>
  <c r="R73" i="5"/>
  <c r="N73" i="5"/>
  <c r="H73" i="5"/>
  <c r="C73" i="5"/>
  <c r="AF73" i="5"/>
  <c r="AA73" i="5"/>
  <c r="M73" i="5"/>
  <c r="F73" i="5"/>
  <c r="AB73" i="5"/>
  <c r="K73" i="5"/>
  <c r="B73" i="5"/>
  <c r="Q73" i="5"/>
  <c r="J73" i="5"/>
  <c r="AE73" i="5"/>
  <c r="P73" i="5"/>
  <c r="G73" i="5"/>
  <c r="AC73" i="5"/>
  <c r="O73" i="5"/>
  <c r="D73" i="5"/>
  <c r="AD69" i="5"/>
  <c r="R69" i="5"/>
  <c r="N69" i="5"/>
  <c r="H69" i="5"/>
  <c r="C69" i="5"/>
  <c r="AE69" i="5"/>
  <c r="Q69" i="5"/>
  <c r="K69" i="5"/>
  <c r="D69" i="5"/>
  <c r="AC69" i="5"/>
  <c r="P69" i="5"/>
  <c r="J69" i="5"/>
  <c r="B69" i="5"/>
  <c r="AB69" i="5"/>
  <c r="O69" i="5"/>
  <c r="G69" i="5"/>
  <c r="AF69" i="5"/>
  <c r="AA69" i="5"/>
  <c r="M69" i="5"/>
  <c r="F69" i="5"/>
  <c r="AD65" i="5"/>
  <c r="R65" i="5"/>
  <c r="N65" i="5"/>
  <c r="H65" i="5"/>
  <c r="C65" i="5"/>
  <c r="AC65" i="5"/>
  <c r="P65" i="5"/>
  <c r="J65" i="5"/>
  <c r="B65" i="5"/>
  <c r="AB65" i="5"/>
  <c r="O65" i="5"/>
  <c r="G65" i="5"/>
  <c r="AF65" i="5"/>
  <c r="AA65" i="5"/>
  <c r="M65" i="5"/>
  <c r="F65" i="5"/>
  <c r="AE65" i="5"/>
  <c r="Q65" i="5"/>
  <c r="K65" i="5"/>
  <c r="D65" i="5"/>
  <c r="AD61" i="5"/>
  <c r="R61" i="5"/>
  <c r="N61" i="5"/>
  <c r="H61" i="5"/>
  <c r="C61" i="5"/>
  <c r="AB61" i="5"/>
  <c r="O61" i="5"/>
  <c r="G61" i="5"/>
  <c r="AF61" i="5"/>
  <c r="AA61" i="5"/>
  <c r="M61" i="5"/>
  <c r="F61" i="5"/>
  <c r="AE61" i="5"/>
  <c r="Q61" i="5"/>
  <c r="K61" i="5"/>
  <c r="D61" i="5"/>
  <c r="AC61" i="5"/>
  <c r="P61" i="5"/>
  <c r="J61" i="5"/>
  <c r="B61" i="5"/>
  <c r="AD57" i="5"/>
  <c r="R57" i="5"/>
  <c r="N57" i="5"/>
  <c r="H57" i="5"/>
  <c r="C57" i="5"/>
  <c r="AF57" i="5"/>
  <c r="AA57" i="5"/>
  <c r="M57" i="5"/>
  <c r="F57" i="5"/>
  <c r="AE57" i="5"/>
  <c r="Q57" i="5"/>
  <c r="K57" i="5"/>
  <c r="D57" i="5"/>
  <c r="AC57" i="5"/>
  <c r="P57" i="5"/>
  <c r="J57" i="5"/>
  <c r="B57" i="5"/>
  <c r="AB57" i="5"/>
  <c r="O57" i="5"/>
  <c r="G57" i="5"/>
  <c r="AD53" i="5"/>
  <c r="R53" i="5"/>
  <c r="N53" i="5"/>
  <c r="H53" i="5"/>
  <c r="C53" i="5"/>
  <c r="AE53" i="5"/>
  <c r="Q53" i="5"/>
  <c r="K53" i="5"/>
  <c r="D53" i="5"/>
  <c r="AC53" i="5"/>
  <c r="P53" i="5"/>
  <c r="J53" i="5"/>
  <c r="B53" i="5"/>
  <c r="AB53" i="5"/>
  <c r="O53" i="5"/>
  <c r="G53" i="5"/>
  <c r="AF53" i="5"/>
  <c r="AA53" i="5"/>
  <c r="M53" i="5"/>
  <c r="F53" i="5"/>
  <c r="AD49" i="5"/>
  <c r="R49" i="5"/>
  <c r="N49" i="5"/>
  <c r="H49" i="5"/>
  <c r="C49" i="5"/>
  <c r="AC49" i="5"/>
  <c r="P49" i="5"/>
  <c r="J49" i="5"/>
  <c r="B49" i="5"/>
  <c r="AB49" i="5"/>
  <c r="O49" i="5"/>
  <c r="G49" i="5"/>
  <c r="AF49" i="5"/>
  <c r="AA49" i="5"/>
  <c r="M49" i="5"/>
  <c r="F49" i="5"/>
  <c r="AE49" i="5"/>
  <c r="Q49" i="5"/>
  <c r="K49" i="5"/>
  <c r="D49" i="5"/>
  <c r="AD45" i="5"/>
  <c r="R45" i="5"/>
  <c r="N45" i="5"/>
  <c r="H45" i="5"/>
  <c r="C45" i="5"/>
  <c r="AB45" i="5"/>
  <c r="O45" i="5"/>
  <c r="G45" i="5"/>
  <c r="AF45" i="5"/>
  <c r="AA45" i="5"/>
  <c r="M45" i="5"/>
  <c r="F45" i="5"/>
  <c r="AE45" i="5"/>
  <c r="Q45" i="5"/>
  <c r="K45" i="5"/>
  <c r="D45" i="5"/>
  <c r="AC45" i="5"/>
  <c r="P45" i="5"/>
  <c r="J45" i="5"/>
  <c r="B45" i="5"/>
  <c r="AE126" i="6"/>
  <c r="Z126" i="6"/>
  <c r="U126" i="6"/>
  <c r="Q126" i="6"/>
  <c r="L126" i="6"/>
  <c r="G126" i="6"/>
  <c r="C126" i="6"/>
  <c r="AC126" i="6"/>
  <c r="Y126" i="6"/>
  <c r="T126" i="6"/>
  <c r="O126" i="6"/>
  <c r="K126" i="6"/>
  <c r="F126" i="6"/>
  <c r="AB126" i="6"/>
  <c r="S126" i="6"/>
  <c r="J126" i="6"/>
  <c r="V126" i="6"/>
  <c r="M126" i="6"/>
  <c r="D126" i="6"/>
  <c r="AA126" i="6"/>
  <c r="H126" i="6"/>
  <c r="X126" i="6"/>
  <c r="E126" i="6"/>
  <c r="N126" i="6"/>
  <c r="R126" i="6"/>
  <c r="AE122" i="6"/>
  <c r="Z122" i="6"/>
  <c r="U122" i="6"/>
  <c r="Q122" i="6"/>
  <c r="L122" i="6"/>
  <c r="G122" i="6"/>
  <c r="C122" i="6"/>
  <c r="AB122" i="6"/>
  <c r="V122" i="6"/>
  <c r="O122" i="6"/>
  <c r="J122" i="6"/>
  <c r="D122" i="6"/>
  <c r="AC122" i="6"/>
  <c r="X122" i="6"/>
  <c r="R122" i="6"/>
  <c r="K122" i="6"/>
  <c r="E122" i="6"/>
  <c r="AA122" i="6"/>
  <c r="N122" i="6"/>
  <c r="Y122" i="6"/>
  <c r="M122" i="6"/>
  <c r="S122" i="6"/>
  <c r="F122" i="6"/>
  <c r="T122" i="6"/>
  <c r="H122" i="6"/>
  <c r="AE118" i="6"/>
  <c r="Z118" i="6"/>
  <c r="U118" i="6"/>
  <c r="Q118" i="6"/>
  <c r="L118" i="6"/>
  <c r="G118" i="6"/>
  <c r="C118" i="6"/>
  <c r="Y118" i="6"/>
  <c r="S118" i="6"/>
  <c r="M118" i="6"/>
  <c r="F118" i="6"/>
  <c r="AA118" i="6"/>
  <c r="T118" i="6"/>
  <c r="N118" i="6"/>
  <c r="H118" i="6"/>
  <c r="X118" i="6"/>
  <c r="K118" i="6"/>
  <c r="V118" i="6"/>
  <c r="J118" i="6"/>
  <c r="AB118" i="6"/>
  <c r="O118" i="6"/>
  <c r="D118" i="6"/>
  <c r="AC118" i="6"/>
  <c r="R118" i="6"/>
  <c r="E118" i="6"/>
  <c r="AE114" i="6"/>
  <c r="Z114" i="6"/>
  <c r="U114" i="6"/>
  <c r="Q114" i="6"/>
  <c r="L114" i="6"/>
  <c r="G114" i="6"/>
  <c r="C114" i="6"/>
  <c r="AB114" i="6"/>
  <c r="V114" i="6"/>
  <c r="O114" i="6"/>
  <c r="J114" i="6"/>
  <c r="D114" i="6"/>
  <c r="AC114" i="6"/>
  <c r="X114" i="6"/>
  <c r="R114" i="6"/>
  <c r="K114" i="6"/>
  <c r="E114" i="6"/>
  <c r="T114" i="6"/>
  <c r="H114" i="6"/>
  <c r="S114" i="6"/>
  <c r="F114" i="6"/>
  <c r="Y114" i="6"/>
  <c r="M114" i="6"/>
  <c r="N114" i="6"/>
  <c r="AA114" i="6"/>
  <c r="AE110" i="6"/>
  <c r="Z110" i="6"/>
  <c r="U110" i="6"/>
  <c r="Q110" i="6"/>
  <c r="L110" i="6"/>
  <c r="G110" i="6"/>
  <c r="C110" i="6"/>
  <c r="Y110" i="6"/>
  <c r="S110" i="6"/>
  <c r="M110" i="6"/>
  <c r="F110" i="6"/>
  <c r="AA110" i="6"/>
  <c r="T110" i="6"/>
  <c r="N110" i="6"/>
  <c r="H110" i="6"/>
  <c r="AC110" i="6"/>
  <c r="R110" i="6"/>
  <c r="E110" i="6"/>
  <c r="AB110" i="6"/>
  <c r="O110" i="6"/>
  <c r="D110" i="6"/>
  <c r="V110" i="6"/>
  <c r="J110" i="6"/>
  <c r="X110" i="6"/>
  <c r="K110" i="6"/>
  <c r="AE106" i="6"/>
  <c r="Z106" i="6"/>
  <c r="U106" i="6"/>
  <c r="Q106" i="6"/>
  <c r="L106" i="6"/>
  <c r="G106" i="6"/>
  <c r="C106" i="6"/>
  <c r="AB106" i="6"/>
  <c r="V106" i="6"/>
  <c r="O106" i="6"/>
  <c r="J106" i="6"/>
  <c r="D106" i="6"/>
  <c r="AC106" i="6"/>
  <c r="X106" i="6"/>
  <c r="R106" i="6"/>
  <c r="K106" i="6"/>
  <c r="E106" i="6"/>
  <c r="AA106" i="6"/>
  <c r="N106" i="6"/>
  <c r="Y106" i="6"/>
  <c r="M106" i="6"/>
  <c r="S106" i="6"/>
  <c r="F106" i="6"/>
  <c r="H106" i="6"/>
  <c r="T106" i="6"/>
  <c r="AE102" i="6"/>
  <c r="Z102" i="6"/>
  <c r="U102" i="6"/>
  <c r="Q102" i="6"/>
  <c r="L102" i="6"/>
  <c r="G102" i="6"/>
  <c r="C102" i="6"/>
  <c r="Y102" i="6"/>
  <c r="S102" i="6"/>
  <c r="M102" i="6"/>
  <c r="F102" i="6"/>
  <c r="AA102" i="6"/>
  <c r="T102" i="6"/>
  <c r="N102" i="6"/>
  <c r="H102" i="6"/>
  <c r="X102" i="6"/>
  <c r="K102" i="6"/>
  <c r="V102" i="6"/>
  <c r="J102" i="6"/>
  <c r="AB102" i="6"/>
  <c r="O102" i="6"/>
  <c r="D102" i="6"/>
  <c r="AC102" i="6"/>
  <c r="R102" i="6"/>
  <c r="E102" i="6"/>
  <c r="AE98" i="6"/>
  <c r="Z98" i="6"/>
  <c r="U98" i="6"/>
  <c r="Q98" i="6"/>
  <c r="L98" i="6"/>
  <c r="G98" i="6"/>
  <c r="C98" i="6"/>
  <c r="AB98" i="6"/>
  <c r="V98" i="6"/>
  <c r="O98" i="6"/>
  <c r="J98" i="6"/>
  <c r="D98" i="6"/>
  <c r="AC98" i="6"/>
  <c r="X98" i="6"/>
  <c r="R98" i="6"/>
  <c r="K98" i="6"/>
  <c r="E98" i="6"/>
  <c r="T98" i="6"/>
  <c r="H98" i="6"/>
  <c r="S98" i="6"/>
  <c r="F98" i="6"/>
  <c r="Y98" i="6"/>
  <c r="M98" i="6"/>
  <c r="AA98" i="6"/>
  <c r="N98" i="6"/>
  <c r="AE94" i="6"/>
  <c r="Z94" i="6"/>
  <c r="U94" i="6"/>
  <c r="Q94" i="6"/>
  <c r="L94" i="6"/>
  <c r="G94" i="6"/>
  <c r="C94" i="6"/>
  <c r="Y94" i="6"/>
  <c r="S94" i="6"/>
  <c r="M94" i="6"/>
  <c r="F94" i="6"/>
  <c r="AA94" i="6"/>
  <c r="T94" i="6"/>
  <c r="N94" i="6"/>
  <c r="H94" i="6"/>
  <c r="AC94" i="6"/>
  <c r="R94" i="6"/>
  <c r="E94" i="6"/>
  <c r="AB94" i="6"/>
  <c r="O94" i="6"/>
  <c r="D94" i="6"/>
  <c r="V94" i="6"/>
  <c r="J94" i="6"/>
  <c r="X94" i="6"/>
  <c r="K94" i="6"/>
  <c r="AE90" i="6"/>
  <c r="Z90" i="6"/>
  <c r="U90" i="6"/>
  <c r="Q90" i="6"/>
  <c r="L90" i="6"/>
  <c r="G90" i="6"/>
  <c r="C90" i="6"/>
  <c r="AB90" i="6"/>
  <c r="V90" i="6"/>
  <c r="O90" i="6"/>
  <c r="J90" i="6"/>
  <c r="D90" i="6"/>
  <c r="AC90" i="6"/>
  <c r="X90" i="6"/>
  <c r="R90" i="6"/>
  <c r="K90" i="6"/>
  <c r="E90" i="6"/>
  <c r="AA90" i="6"/>
  <c r="N90" i="6"/>
  <c r="Y90" i="6"/>
  <c r="M90" i="6"/>
  <c r="S90" i="6"/>
  <c r="F90" i="6"/>
  <c r="T90" i="6"/>
  <c r="H90" i="6"/>
  <c r="AE86" i="6"/>
  <c r="Z86" i="6"/>
  <c r="U86" i="6"/>
  <c r="Q86" i="6"/>
  <c r="L86" i="6"/>
  <c r="G86" i="6"/>
  <c r="C86" i="6"/>
  <c r="Y86" i="6"/>
  <c r="S86" i="6"/>
  <c r="M86" i="6"/>
  <c r="F86" i="6"/>
  <c r="AA86" i="6"/>
  <c r="T86" i="6"/>
  <c r="N86" i="6"/>
  <c r="H86" i="6"/>
  <c r="X86" i="6"/>
  <c r="K86" i="6"/>
  <c r="V86" i="6"/>
  <c r="J86" i="6"/>
  <c r="AB86" i="6"/>
  <c r="O86" i="6"/>
  <c r="D86" i="6"/>
  <c r="R86" i="6"/>
  <c r="E86" i="6"/>
  <c r="AC86" i="6"/>
  <c r="AE82" i="6"/>
  <c r="Z82" i="6"/>
  <c r="U82" i="6"/>
  <c r="Q82" i="6"/>
  <c r="L82" i="6"/>
  <c r="G82" i="6"/>
  <c r="C82" i="6"/>
  <c r="AB82" i="6"/>
  <c r="V82" i="6"/>
  <c r="O82" i="6"/>
  <c r="J82" i="6"/>
  <c r="D82" i="6"/>
  <c r="AC82" i="6"/>
  <c r="X82" i="6"/>
  <c r="R82" i="6"/>
  <c r="K82" i="6"/>
  <c r="E82" i="6"/>
  <c r="T82" i="6"/>
  <c r="H82" i="6"/>
  <c r="S82" i="6"/>
  <c r="F82" i="6"/>
  <c r="Y82" i="6"/>
  <c r="M82" i="6"/>
  <c r="AA82" i="6"/>
  <c r="N82" i="6"/>
  <c r="AE78" i="6"/>
  <c r="Z78" i="6"/>
  <c r="U78" i="6"/>
  <c r="Q78" i="6"/>
  <c r="L78" i="6"/>
  <c r="G78" i="6"/>
  <c r="C78" i="6"/>
  <c r="Y78" i="6"/>
  <c r="S78" i="6"/>
  <c r="M78" i="6"/>
  <c r="F78" i="6"/>
  <c r="AA78" i="6"/>
  <c r="T78" i="6"/>
  <c r="N78" i="6"/>
  <c r="H78" i="6"/>
  <c r="AC78" i="6"/>
  <c r="R78" i="6"/>
  <c r="E78" i="6"/>
  <c r="AB78" i="6"/>
  <c r="O78" i="6"/>
  <c r="D78" i="6"/>
  <c r="V78" i="6"/>
  <c r="J78" i="6"/>
  <c r="K78" i="6"/>
  <c r="X78" i="6"/>
  <c r="AE74" i="6"/>
  <c r="Z74" i="6"/>
  <c r="U74" i="6"/>
  <c r="Q74" i="6"/>
  <c r="L74" i="6"/>
  <c r="G74" i="6"/>
  <c r="C74" i="6"/>
  <c r="AB74" i="6"/>
  <c r="V74" i="6"/>
  <c r="O74" i="6"/>
  <c r="J74" i="6"/>
  <c r="D74" i="6"/>
  <c r="AC74" i="6"/>
  <c r="X74" i="6"/>
  <c r="R74" i="6"/>
  <c r="K74" i="6"/>
  <c r="E74" i="6"/>
  <c r="AA74" i="6"/>
  <c r="N74" i="6"/>
  <c r="Y74" i="6"/>
  <c r="M74" i="6"/>
  <c r="S74" i="6"/>
  <c r="F74" i="6"/>
  <c r="T74" i="6"/>
  <c r="H74" i="6"/>
  <c r="AE70" i="6"/>
  <c r="Z70" i="6"/>
  <c r="U70" i="6"/>
  <c r="Q70" i="6"/>
  <c r="L70" i="6"/>
  <c r="G70" i="6"/>
  <c r="C70" i="6"/>
  <c r="Y70" i="6"/>
  <c r="S70" i="6"/>
  <c r="M70" i="6"/>
  <c r="F70" i="6"/>
  <c r="AA70" i="6"/>
  <c r="T70" i="6"/>
  <c r="N70" i="6"/>
  <c r="H70" i="6"/>
  <c r="X70" i="6"/>
  <c r="K70" i="6"/>
  <c r="V70" i="6"/>
  <c r="J70" i="6"/>
  <c r="AB70" i="6"/>
  <c r="O70" i="6"/>
  <c r="D70" i="6"/>
  <c r="E70" i="6"/>
  <c r="AC70" i="6"/>
  <c r="R70" i="6"/>
  <c r="AE66" i="6"/>
  <c r="Z66" i="6"/>
  <c r="U66" i="6"/>
  <c r="Q66" i="6"/>
  <c r="L66" i="6"/>
  <c r="G66" i="6"/>
  <c r="C66" i="6"/>
  <c r="AB66" i="6"/>
  <c r="V66" i="6"/>
  <c r="O66" i="6"/>
  <c r="J66" i="6"/>
  <c r="D66" i="6"/>
  <c r="AC66" i="6"/>
  <c r="X66" i="6"/>
  <c r="R66" i="6"/>
  <c r="K66" i="6"/>
  <c r="E66" i="6"/>
  <c r="T66" i="6"/>
  <c r="H66" i="6"/>
  <c r="S66" i="6"/>
  <c r="F66" i="6"/>
  <c r="Y66" i="6"/>
  <c r="M66" i="6"/>
  <c r="AA66" i="6"/>
  <c r="N66" i="6"/>
  <c r="AE62" i="6"/>
  <c r="Z62" i="6"/>
  <c r="U62" i="6"/>
  <c r="Q62" i="6"/>
  <c r="L62" i="6"/>
  <c r="G62" i="6"/>
  <c r="C62" i="6"/>
  <c r="Y62" i="6"/>
  <c r="S62" i="6"/>
  <c r="M62" i="6"/>
  <c r="F62" i="6"/>
  <c r="AA62" i="6"/>
  <c r="T62" i="6"/>
  <c r="N62" i="6"/>
  <c r="H62" i="6"/>
  <c r="AC62" i="6"/>
  <c r="R62" i="6"/>
  <c r="E62" i="6"/>
  <c r="AB62" i="6"/>
  <c r="O62" i="6"/>
  <c r="D62" i="6"/>
  <c r="V62" i="6"/>
  <c r="J62" i="6"/>
  <c r="X62" i="6"/>
  <c r="K62" i="6"/>
  <c r="AE58" i="6"/>
  <c r="Z58" i="6"/>
  <c r="U58" i="6"/>
  <c r="Q58" i="6"/>
  <c r="L58" i="6"/>
  <c r="G58" i="6"/>
  <c r="C58" i="6"/>
  <c r="AB58" i="6"/>
  <c r="V58" i="6"/>
  <c r="O58" i="6"/>
  <c r="J58" i="6"/>
  <c r="D58" i="6"/>
  <c r="AC58" i="6"/>
  <c r="X58" i="6"/>
  <c r="R58" i="6"/>
  <c r="K58" i="6"/>
  <c r="E58" i="6"/>
  <c r="AA58" i="6"/>
  <c r="N58" i="6"/>
  <c r="Y58" i="6"/>
  <c r="M58" i="6"/>
  <c r="S58" i="6"/>
  <c r="F58" i="6"/>
  <c r="T58" i="6"/>
  <c r="H58" i="6"/>
  <c r="AE54" i="6"/>
  <c r="Z54" i="6"/>
  <c r="U54" i="6"/>
  <c r="Q54" i="6"/>
  <c r="L54" i="6"/>
  <c r="G54" i="6"/>
  <c r="C54" i="6"/>
  <c r="AB54" i="6"/>
  <c r="V54" i="6"/>
  <c r="O54" i="6"/>
  <c r="J54" i="6"/>
  <c r="D54" i="6"/>
  <c r="AC54" i="6"/>
  <c r="X54" i="6"/>
  <c r="R54" i="6"/>
  <c r="K54" i="6"/>
  <c r="E54" i="6"/>
  <c r="AA54" i="6"/>
  <c r="N54" i="6"/>
  <c r="Y54" i="6"/>
  <c r="M54" i="6"/>
  <c r="T54" i="6"/>
  <c r="H54" i="6"/>
  <c r="S54" i="6"/>
  <c r="F54" i="6"/>
  <c r="AE50" i="6"/>
  <c r="Z50" i="6"/>
  <c r="U50" i="6"/>
  <c r="Q50" i="6"/>
  <c r="L50" i="6"/>
  <c r="G50" i="6"/>
  <c r="C50" i="6"/>
  <c r="Y50" i="6"/>
  <c r="S50" i="6"/>
  <c r="M50" i="6"/>
  <c r="F50" i="6"/>
  <c r="AA50" i="6"/>
  <c r="T50" i="6"/>
  <c r="N50" i="6"/>
  <c r="H50" i="6"/>
  <c r="X50" i="6"/>
  <c r="K50" i="6"/>
  <c r="V50" i="6"/>
  <c r="J50" i="6"/>
  <c r="AC50" i="6"/>
  <c r="R50" i="6"/>
  <c r="E50" i="6"/>
  <c r="AB50" i="6"/>
  <c r="O50" i="6"/>
  <c r="D50" i="6"/>
  <c r="AE46" i="6"/>
  <c r="Z46" i="6"/>
  <c r="U46" i="6"/>
  <c r="Q46" i="6"/>
  <c r="L46" i="6"/>
  <c r="G46" i="6"/>
  <c r="C46" i="6"/>
  <c r="AB46" i="6"/>
  <c r="V46" i="6"/>
  <c r="O46" i="6"/>
  <c r="J46" i="6"/>
  <c r="D46" i="6"/>
  <c r="AC46" i="6"/>
  <c r="X46" i="6"/>
  <c r="R46" i="6"/>
  <c r="K46" i="6"/>
  <c r="E46" i="6"/>
  <c r="T46" i="6"/>
  <c r="H46" i="6"/>
  <c r="S46" i="6"/>
  <c r="F46" i="6"/>
  <c r="AA46" i="6"/>
  <c r="N46" i="6"/>
  <c r="Y46" i="6"/>
  <c r="M46" i="6"/>
  <c r="AC42" i="6"/>
  <c r="Y42" i="6"/>
  <c r="T42" i="6"/>
  <c r="O42" i="6"/>
  <c r="K42" i="6"/>
  <c r="F42" i="6"/>
  <c r="AE42" i="6"/>
  <c r="X42" i="6"/>
  <c r="R42" i="6"/>
  <c r="L42" i="6"/>
  <c r="E42" i="6"/>
  <c r="Z42" i="6"/>
  <c r="S42" i="6"/>
  <c r="M42" i="6"/>
  <c r="G42" i="6"/>
  <c r="AB42" i="6"/>
  <c r="Q42" i="6"/>
  <c r="D42" i="6"/>
  <c r="AA42" i="6"/>
  <c r="N42" i="6"/>
  <c r="C42" i="6"/>
  <c r="V42" i="6"/>
  <c r="J42" i="6"/>
  <c r="U42" i="6"/>
  <c r="H42" i="6"/>
  <c r="W44" i="7"/>
  <c r="R44" i="7"/>
  <c r="M44" i="7"/>
  <c r="F44" i="7"/>
  <c r="X44" i="7"/>
  <c r="Q44" i="7"/>
  <c r="K44" i="7"/>
  <c r="C44" i="7"/>
  <c r="Y44" i="7"/>
  <c r="S44" i="7"/>
  <c r="L44" i="7"/>
  <c r="D44" i="7"/>
  <c r="P44" i="7"/>
  <c r="Z44" i="7"/>
  <c r="O44" i="7"/>
  <c r="V44" i="7"/>
  <c r="I44" i="7"/>
  <c r="T44" i="7"/>
  <c r="E44" i="7"/>
  <c r="W48" i="7"/>
  <c r="R48" i="7"/>
  <c r="M48" i="7"/>
  <c r="F48" i="7"/>
  <c r="X48" i="7"/>
  <c r="Q48" i="7"/>
  <c r="K48" i="7"/>
  <c r="C48" i="7"/>
  <c r="Y48" i="7"/>
  <c r="S48" i="7"/>
  <c r="L48" i="7"/>
  <c r="D48" i="7"/>
  <c r="V48" i="7"/>
  <c r="I48" i="7"/>
  <c r="T48" i="7"/>
  <c r="E48" i="7"/>
  <c r="P48" i="7"/>
  <c r="Z48" i="7"/>
  <c r="O48" i="7"/>
  <c r="X52" i="7"/>
  <c r="S52" i="7"/>
  <c r="O52" i="7"/>
  <c r="I52" i="7"/>
  <c r="C52" i="7"/>
  <c r="Z52" i="7"/>
  <c r="T52" i="7"/>
  <c r="M52" i="7"/>
  <c r="E52" i="7"/>
  <c r="R52" i="7"/>
  <c r="K52" i="7"/>
  <c r="V52" i="7"/>
  <c r="F52" i="7"/>
  <c r="W52" i="7"/>
  <c r="L52" i="7"/>
  <c r="D52" i="7"/>
  <c r="Y52" i="7"/>
  <c r="Q52" i="7"/>
  <c r="P52" i="7"/>
  <c r="X56" i="7"/>
  <c r="S56" i="7"/>
  <c r="O56" i="7"/>
  <c r="I56" i="7"/>
  <c r="C56" i="7"/>
  <c r="Z56" i="7"/>
  <c r="T56" i="7"/>
  <c r="M56" i="7"/>
  <c r="E56" i="7"/>
  <c r="Y56" i="7"/>
  <c r="Q56" i="7"/>
  <c r="F56" i="7"/>
  <c r="P56" i="7"/>
  <c r="V56" i="7"/>
  <c r="K56" i="7"/>
  <c r="R56" i="7"/>
  <c r="D56" i="7"/>
  <c r="W56" i="7"/>
  <c r="L56" i="7"/>
  <c r="X60" i="7"/>
  <c r="S60" i="7"/>
  <c r="O60" i="7"/>
  <c r="I60" i="7"/>
  <c r="C60" i="7"/>
  <c r="Z60" i="7"/>
  <c r="T60" i="7"/>
  <c r="M60" i="7"/>
  <c r="E60" i="7"/>
  <c r="W60" i="7"/>
  <c r="P60" i="7"/>
  <c r="D60" i="7"/>
  <c r="V60" i="7"/>
  <c r="K60" i="7"/>
  <c r="Q60" i="7"/>
  <c r="Y60" i="7"/>
  <c r="L60" i="7"/>
  <c r="R60" i="7"/>
  <c r="F60" i="7"/>
  <c r="X64" i="7"/>
  <c r="S64" i="7"/>
  <c r="O64" i="7"/>
  <c r="I64" i="7"/>
  <c r="C64" i="7"/>
  <c r="Z64" i="7"/>
  <c r="T64" i="7"/>
  <c r="M64" i="7"/>
  <c r="E64" i="7"/>
  <c r="V64" i="7"/>
  <c r="L64" i="7"/>
  <c r="Q64" i="7"/>
  <c r="D64" i="7"/>
  <c r="W64" i="7"/>
  <c r="K64" i="7"/>
  <c r="R64" i="7"/>
  <c r="F64" i="7"/>
  <c r="Y64" i="7"/>
  <c r="P64" i="7"/>
  <c r="X68" i="7"/>
  <c r="S68" i="7"/>
  <c r="O68" i="7"/>
  <c r="I68" i="7"/>
  <c r="C68" i="7"/>
  <c r="Z68" i="7"/>
  <c r="T68" i="7"/>
  <c r="M68" i="7"/>
  <c r="E68" i="7"/>
  <c r="R68" i="7"/>
  <c r="K68" i="7"/>
  <c r="W68" i="7"/>
  <c r="L68" i="7"/>
  <c r="Q68" i="7"/>
  <c r="D68" i="7"/>
  <c r="Y68" i="7"/>
  <c r="P68" i="7"/>
  <c r="V68" i="7"/>
  <c r="F68" i="7"/>
  <c r="X72" i="7"/>
  <c r="S72" i="7"/>
  <c r="O72" i="7"/>
  <c r="I72" i="7"/>
  <c r="C72" i="7"/>
  <c r="Z72" i="7"/>
  <c r="T72" i="7"/>
  <c r="M72" i="7"/>
  <c r="E72" i="7"/>
  <c r="W72" i="7"/>
  <c r="P72" i="7"/>
  <c r="D72" i="7"/>
  <c r="Y72" i="7"/>
  <c r="Q72" i="7"/>
  <c r="F72" i="7"/>
  <c r="R72" i="7"/>
  <c r="K72" i="7"/>
  <c r="V72" i="7"/>
  <c r="L72" i="7"/>
  <c r="X76" i="7"/>
  <c r="S76" i="7"/>
  <c r="O76" i="7"/>
  <c r="I76" i="7"/>
  <c r="C76" i="7"/>
  <c r="Z76" i="7"/>
  <c r="T76" i="7"/>
  <c r="M76" i="7"/>
  <c r="E76" i="7"/>
  <c r="V76" i="7"/>
  <c r="L76" i="7"/>
  <c r="W76" i="7"/>
  <c r="P76" i="7"/>
  <c r="D76" i="7"/>
  <c r="Y76" i="7"/>
  <c r="F76" i="7"/>
  <c r="Q76" i="7"/>
  <c r="K76" i="7"/>
  <c r="R76" i="7"/>
  <c r="X80" i="7"/>
  <c r="S80" i="7"/>
  <c r="O80" i="7"/>
  <c r="I80" i="7"/>
  <c r="C80" i="7"/>
  <c r="Z80" i="7"/>
  <c r="T80" i="7"/>
  <c r="M80" i="7"/>
  <c r="E80" i="7"/>
  <c r="R80" i="7"/>
  <c r="K80" i="7"/>
  <c r="V80" i="7"/>
  <c r="L80" i="7"/>
  <c r="P80" i="7"/>
  <c r="W80" i="7"/>
  <c r="D80" i="7"/>
  <c r="Q80" i="7"/>
  <c r="F80" i="7"/>
  <c r="Y80" i="7"/>
  <c r="X84" i="7"/>
  <c r="S84" i="7"/>
  <c r="O84" i="7"/>
  <c r="I84" i="7"/>
  <c r="C84" i="7"/>
  <c r="Z84" i="7"/>
  <c r="T84" i="7"/>
  <c r="M84" i="7"/>
  <c r="E84" i="7"/>
  <c r="Y84" i="7"/>
  <c r="Q84" i="7"/>
  <c r="F84" i="7"/>
  <c r="R84" i="7"/>
  <c r="K84" i="7"/>
  <c r="V84" i="7"/>
  <c r="L84" i="7"/>
  <c r="W84" i="7"/>
  <c r="D84" i="7"/>
  <c r="P84" i="7"/>
  <c r="X88" i="7"/>
  <c r="S88" i="7"/>
  <c r="O88" i="7"/>
  <c r="I88" i="7"/>
  <c r="C88" i="7"/>
  <c r="Z88" i="7"/>
  <c r="T88" i="7"/>
  <c r="M88" i="7"/>
  <c r="E88" i="7"/>
  <c r="W88" i="7"/>
  <c r="P88" i="7"/>
  <c r="D88" i="7"/>
  <c r="Y88" i="7"/>
  <c r="Q88" i="7"/>
  <c r="F88" i="7"/>
  <c r="K88" i="7"/>
  <c r="R88" i="7"/>
  <c r="L88" i="7"/>
  <c r="V88" i="7"/>
  <c r="Z92" i="7"/>
  <c r="V92" i="7"/>
  <c r="Q92" i="7"/>
  <c r="L92" i="7"/>
  <c r="E92" i="7"/>
  <c r="Y92" i="7"/>
  <c r="S92" i="7"/>
  <c r="M92" i="7"/>
  <c r="D92" i="7"/>
  <c r="R92" i="7"/>
  <c r="I92" i="7"/>
  <c r="P92" i="7"/>
  <c r="C92" i="7"/>
  <c r="T92" i="7"/>
  <c r="F92" i="7"/>
  <c r="W92" i="7"/>
  <c r="K92" i="7"/>
  <c r="X92" i="7"/>
  <c r="O92" i="7"/>
  <c r="Z96" i="7"/>
  <c r="V96" i="7"/>
  <c r="Q96" i="7"/>
  <c r="L96" i="7"/>
  <c r="E96" i="7"/>
  <c r="Y96" i="7"/>
  <c r="S96" i="7"/>
  <c r="M96" i="7"/>
  <c r="D96" i="7"/>
  <c r="X96" i="7"/>
  <c r="P96" i="7"/>
  <c r="F96" i="7"/>
  <c r="R96" i="7"/>
  <c r="K96" i="7"/>
  <c r="O96" i="7"/>
  <c r="T96" i="7"/>
  <c r="C96" i="7"/>
  <c r="W96" i="7"/>
  <c r="I96" i="7"/>
  <c r="Z100" i="7"/>
  <c r="V100" i="7"/>
  <c r="Q100" i="7"/>
  <c r="L100" i="7"/>
  <c r="E100" i="7"/>
  <c r="Y100" i="7"/>
  <c r="S100" i="7"/>
  <c r="M100" i="7"/>
  <c r="D100" i="7"/>
  <c r="W100" i="7"/>
  <c r="O100" i="7"/>
  <c r="C100" i="7"/>
  <c r="X100" i="7"/>
  <c r="P100" i="7"/>
  <c r="F100" i="7"/>
  <c r="R100" i="7"/>
  <c r="T100" i="7"/>
  <c r="I100" i="7"/>
  <c r="K100" i="7"/>
  <c r="Z104" i="7"/>
  <c r="V104" i="7"/>
  <c r="Q104" i="7"/>
  <c r="L104" i="7"/>
  <c r="E104" i="7"/>
  <c r="Y104" i="7"/>
  <c r="S104" i="7"/>
  <c r="M104" i="7"/>
  <c r="D104" i="7"/>
  <c r="T104" i="7"/>
  <c r="K104" i="7"/>
  <c r="W104" i="7"/>
  <c r="O104" i="7"/>
  <c r="C104" i="7"/>
  <c r="X104" i="7"/>
  <c r="F104" i="7"/>
  <c r="I104" i="7"/>
  <c r="P104" i="7"/>
  <c r="R104" i="7"/>
  <c r="Z108" i="7"/>
  <c r="V108" i="7"/>
  <c r="Q108" i="7"/>
  <c r="L108" i="7"/>
  <c r="E108" i="7"/>
  <c r="Y108" i="7"/>
  <c r="S108" i="7"/>
  <c r="M108" i="7"/>
  <c r="D108" i="7"/>
  <c r="R108" i="7"/>
  <c r="I108" i="7"/>
  <c r="T108" i="7"/>
  <c r="K108" i="7"/>
  <c r="O108" i="7"/>
  <c r="P108" i="7"/>
  <c r="C108" i="7"/>
  <c r="W108" i="7"/>
  <c r="F108" i="7"/>
  <c r="X108" i="7"/>
  <c r="Z112" i="7"/>
  <c r="V112" i="7"/>
  <c r="Q112" i="7"/>
  <c r="L112" i="7"/>
  <c r="E112" i="7"/>
  <c r="Y112" i="7"/>
  <c r="S112" i="7"/>
  <c r="M112" i="7"/>
  <c r="D112" i="7"/>
  <c r="X112" i="7"/>
  <c r="P112" i="7"/>
  <c r="F112" i="7"/>
  <c r="R112" i="7"/>
  <c r="I112" i="7"/>
  <c r="T112" i="7"/>
  <c r="W112" i="7"/>
  <c r="C112" i="7"/>
  <c r="K112" i="7"/>
  <c r="O112" i="7"/>
  <c r="W116" i="7"/>
  <c r="R116" i="7"/>
  <c r="M116" i="7"/>
  <c r="F116" i="7"/>
  <c r="X116" i="7"/>
  <c r="Q116" i="7"/>
  <c r="K116" i="7"/>
  <c r="C116" i="7"/>
  <c r="T116" i="7"/>
  <c r="L116" i="7"/>
  <c r="Z116" i="7"/>
  <c r="P116" i="7"/>
  <c r="D116" i="7"/>
  <c r="S116" i="7"/>
  <c r="E116" i="7"/>
  <c r="I116" i="7"/>
  <c r="O116" i="7"/>
  <c r="V116" i="7"/>
  <c r="Y116" i="7"/>
  <c r="W120" i="7"/>
  <c r="R120" i="7"/>
  <c r="M120" i="7"/>
  <c r="F120" i="7"/>
  <c r="X120" i="7"/>
  <c r="Q120" i="7"/>
  <c r="K120" i="7"/>
  <c r="C120" i="7"/>
  <c r="Z120" i="7"/>
  <c r="S120" i="7"/>
  <c r="I120" i="7"/>
  <c r="V120" i="7"/>
  <c r="L120" i="7"/>
  <c r="Y120" i="7"/>
  <c r="O120" i="7"/>
  <c r="D120" i="7"/>
  <c r="E120" i="7"/>
  <c r="P120" i="7"/>
  <c r="T120" i="7"/>
  <c r="W124" i="7"/>
  <c r="R124" i="7"/>
  <c r="M124" i="7"/>
  <c r="F124" i="7"/>
  <c r="X124" i="7"/>
  <c r="Q124" i="7"/>
  <c r="K124" i="7"/>
  <c r="C124" i="7"/>
  <c r="Y124" i="7"/>
  <c r="P124" i="7"/>
  <c r="E124" i="7"/>
  <c r="S124" i="7"/>
  <c r="D124" i="7"/>
  <c r="T124" i="7"/>
  <c r="I124" i="7"/>
  <c r="V124" i="7"/>
  <c r="Z124" i="7"/>
  <c r="L124" i="7"/>
  <c r="O124" i="7"/>
  <c r="W128" i="7"/>
  <c r="R128" i="7"/>
  <c r="M128" i="7"/>
  <c r="F128" i="7"/>
  <c r="X128" i="7"/>
  <c r="Q128" i="7"/>
  <c r="K128" i="7"/>
  <c r="C128" i="7"/>
  <c r="V128" i="7"/>
  <c r="O128" i="7"/>
  <c r="D128" i="7"/>
  <c r="Y128" i="7"/>
  <c r="L128" i="7"/>
  <c r="Z128" i="7"/>
  <c r="P128" i="7"/>
  <c r="S128" i="7"/>
  <c r="T128" i="7"/>
  <c r="E128" i="7"/>
  <c r="I128" i="7"/>
  <c r="AF127" i="3"/>
  <c r="AA127" i="3"/>
  <c r="W127" i="3"/>
  <c r="R127" i="3"/>
  <c r="M127" i="3"/>
  <c r="AE127" i="3"/>
  <c r="Z127" i="3"/>
  <c r="U127" i="3"/>
  <c r="Q127" i="3"/>
  <c r="L127" i="3"/>
  <c r="Y127" i="3"/>
  <c r="P127" i="3"/>
  <c r="AD127" i="3"/>
  <c r="K127" i="3"/>
  <c r="X127" i="3"/>
  <c r="N127" i="3"/>
  <c r="T127" i="3"/>
  <c r="S127" i="3"/>
  <c r="AB127" i="3"/>
  <c r="J127" i="3"/>
  <c r="AD129" i="3"/>
  <c r="Y129" i="3"/>
  <c r="T129" i="3"/>
  <c r="P129" i="3"/>
  <c r="K129" i="3"/>
  <c r="AB129" i="3"/>
  <c r="X129" i="3"/>
  <c r="S129" i="3"/>
  <c r="N129" i="3"/>
  <c r="J129" i="3"/>
  <c r="AF129" i="3"/>
  <c r="W129" i="3"/>
  <c r="M129" i="3"/>
  <c r="R129" i="3"/>
  <c r="AE129" i="3"/>
  <c r="U129" i="3"/>
  <c r="L129" i="3"/>
  <c r="AA129" i="3"/>
  <c r="Z129" i="3"/>
  <c r="Q129" i="3"/>
  <c r="AD125" i="3"/>
  <c r="Y125" i="3"/>
  <c r="T125" i="3"/>
  <c r="P125" i="3"/>
  <c r="K125" i="3"/>
  <c r="AB125" i="3"/>
  <c r="X125" i="3"/>
  <c r="S125" i="3"/>
  <c r="N125" i="3"/>
  <c r="J125" i="3"/>
  <c r="AA125" i="3"/>
  <c r="R125" i="3"/>
  <c r="W125" i="3"/>
  <c r="Z125" i="3"/>
  <c r="Q125" i="3"/>
  <c r="AF125" i="3"/>
  <c r="M125" i="3"/>
  <c r="AE125" i="3"/>
  <c r="L125" i="3"/>
  <c r="U125" i="3"/>
  <c r="AD121" i="3"/>
  <c r="Y121" i="3"/>
  <c r="T121" i="3"/>
  <c r="P121" i="3"/>
  <c r="K121" i="3"/>
  <c r="AB121" i="3"/>
  <c r="X121" i="3"/>
  <c r="S121" i="3"/>
  <c r="N121" i="3"/>
  <c r="J121" i="3"/>
  <c r="AF121" i="3"/>
  <c r="W121" i="3"/>
  <c r="M121" i="3"/>
  <c r="AA121" i="3"/>
  <c r="AE121" i="3"/>
  <c r="U121" i="3"/>
  <c r="L121" i="3"/>
  <c r="R121" i="3"/>
  <c r="Q121" i="3"/>
  <c r="Z121" i="3"/>
  <c r="AD117" i="3"/>
  <c r="Y117" i="3"/>
  <c r="T117" i="3"/>
  <c r="P117" i="3"/>
  <c r="K117" i="3"/>
  <c r="AB117" i="3"/>
  <c r="AA117" i="3"/>
  <c r="U117" i="3"/>
  <c r="N117" i="3"/>
  <c r="AF117" i="3"/>
  <c r="R117" i="3"/>
  <c r="Z117" i="3"/>
  <c r="S117" i="3"/>
  <c r="M117" i="3"/>
  <c r="X117" i="3"/>
  <c r="L117" i="3"/>
  <c r="J117" i="3"/>
  <c r="W117" i="3"/>
  <c r="Q117" i="3"/>
  <c r="AE117" i="3"/>
  <c r="AD113" i="3"/>
  <c r="Y113" i="3"/>
  <c r="T113" i="3"/>
  <c r="P113" i="3"/>
  <c r="K113" i="3"/>
  <c r="AF113" i="3"/>
  <c r="Z113" i="3"/>
  <c r="S113" i="3"/>
  <c r="M113" i="3"/>
  <c r="W113" i="3"/>
  <c r="J113" i="3"/>
  <c r="AE113" i="3"/>
  <c r="X113" i="3"/>
  <c r="R113" i="3"/>
  <c r="L113" i="3"/>
  <c r="AB113" i="3"/>
  <c r="Q113" i="3"/>
  <c r="U113" i="3"/>
  <c r="N113" i="3"/>
  <c r="AA113" i="3"/>
  <c r="AD109" i="3"/>
  <c r="Y109" i="3"/>
  <c r="T109" i="3"/>
  <c r="P109" i="3"/>
  <c r="K109" i="3"/>
  <c r="AE109" i="3"/>
  <c r="X109" i="3"/>
  <c r="R109" i="3"/>
  <c r="L109" i="3"/>
  <c r="N109" i="3"/>
  <c r="AB109" i="3"/>
  <c r="W109" i="3"/>
  <c r="Q109" i="3"/>
  <c r="J109" i="3"/>
  <c r="AA109" i="3"/>
  <c r="U109" i="3"/>
  <c r="AF109" i="3"/>
  <c r="S109" i="3"/>
  <c r="M109" i="3"/>
  <c r="Z109" i="3"/>
  <c r="AD105" i="3"/>
  <c r="Y105" i="3"/>
  <c r="T105" i="3"/>
  <c r="P105" i="3"/>
  <c r="K105" i="3"/>
  <c r="AB105" i="3"/>
  <c r="W105" i="3"/>
  <c r="Q105" i="3"/>
  <c r="J105" i="3"/>
  <c r="U105" i="3"/>
  <c r="Z105" i="3"/>
  <c r="M105" i="3"/>
  <c r="AA105" i="3"/>
  <c r="N105" i="3"/>
  <c r="AF105" i="3"/>
  <c r="S105" i="3"/>
  <c r="AE105" i="3"/>
  <c r="R105" i="3"/>
  <c r="L105" i="3"/>
  <c r="X105" i="3"/>
  <c r="AD101" i="3"/>
  <c r="Y101" i="3"/>
  <c r="T101" i="3"/>
  <c r="P101" i="3"/>
  <c r="K101" i="3"/>
  <c r="AA101" i="3"/>
  <c r="U101" i="3"/>
  <c r="N101" i="3"/>
  <c r="AF101" i="3"/>
  <c r="Z101" i="3"/>
  <c r="M101" i="3"/>
  <c r="AE101" i="3"/>
  <c r="R101" i="3"/>
  <c r="L101" i="3"/>
  <c r="S101" i="3"/>
  <c r="X101" i="3"/>
  <c r="AB101" i="3"/>
  <c r="Q101" i="3"/>
  <c r="J101" i="3"/>
  <c r="W101" i="3"/>
  <c r="AF97" i="3"/>
  <c r="AA97" i="3"/>
  <c r="W97" i="3"/>
  <c r="R97" i="3"/>
  <c r="M97" i="3"/>
  <c r="Z97" i="3"/>
  <c r="U97" i="3"/>
  <c r="L97" i="3"/>
  <c r="AD97" i="3"/>
  <c r="T97" i="3"/>
  <c r="K97" i="3"/>
  <c r="AE97" i="3"/>
  <c r="Q97" i="3"/>
  <c r="Y97" i="3"/>
  <c r="P97" i="3"/>
  <c r="X97" i="3"/>
  <c r="N97" i="3"/>
  <c r="AB97" i="3"/>
  <c r="J97" i="3"/>
  <c r="S97" i="3"/>
  <c r="AF93" i="3"/>
  <c r="AA93" i="3"/>
  <c r="W93" i="3"/>
  <c r="R93" i="3"/>
  <c r="M93" i="3"/>
  <c r="Z93" i="3"/>
  <c r="Q93" i="3"/>
  <c r="Y93" i="3"/>
  <c r="P93" i="3"/>
  <c r="AE93" i="3"/>
  <c r="U93" i="3"/>
  <c r="L93" i="3"/>
  <c r="AD93" i="3"/>
  <c r="T93" i="3"/>
  <c r="K93" i="3"/>
  <c r="AB93" i="3"/>
  <c r="J93" i="3"/>
  <c r="S93" i="3"/>
  <c r="X93" i="3"/>
  <c r="N93" i="3"/>
  <c r="AF89" i="3"/>
  <c r="AA89" i="3"/>
  <c r="W89" i="3"/>
  <c r="R89" i="3"/>
  <c r="M89" i="3"/>
  <c r="AE89" i="3"/>
  <c r="U89" i="3"/>
  <c r="Q89" i="3"/>
  <c r="AD89" i="3"/>
  <c r="T89" i="3"/>
  <c r="K89" i="3"/>
  <c r="Z89" i="3"/>
  <c r="L89" i="3"/>
  <c r="Y89" i="3"/>
  <c r="P89" i="3"/>
  <c r="N89" i="3"/>
  <c r="X89" i="3"/>
  <c r="J89" i="3"/>
  <c r="S89" i="3"/>
  <c r="AB89" i="3"/>
  <c r="AF85" i="3"/>
  <c r="AA85" i="3"/>
  <c r="W85" i="3"/>
  <c r="R85" i="3"/>
  <c r="M85" i="3"/>
  <c r="AE85" i="3"/>
  <c r="U85" i="3"/>
  <c r="L85" i="3"/>
  <c r="Y85" i="3"/>
  <c r="P85" i="3"/>
  <c r="Z85" i="3"/>
  <c r="Q85" i="3"/>
  <c r="AD85" i="3"/>
  <c r="T85" i="3"/>
  <c r="K85" i="3"/>
  <c r="S85" i="3"/>
  <c r="AB85" i="3"/>
  <c r="J85" i="3"/>
  <c r="N85" i="3"/>
  <c r="X85" i="3"/>
  <c r="AF81" i="3"/>
  <c r="AA81" i="3"/>
  <c r="W81" i="3"/>
  <c r="R81" i="3"/>
  <c r="M81" i="3"/>
  <c r="AE81" i="3"/>
  <c r="U81" i="3"/>
  <c r="L81" i="3"/>
  <c r="Z81" i="3"/>
  <c r="Q81" i="3"/>
  <c r="AB81" i="3"/>
  <c r="S81" i="3"/>
  <c r="J81" i="3"/>
  <c r="X81" i="3"/>
  <c r="N81" i="3"/>
  <c r="P81" i="3"/>
  <c r="AD81" i="3"/>
  <c r="T81" i="3"/>
  <c r="K81" i="3"/>
  <c r="Y81" i="3"/>
  <c r="AF77" i="3"/>
  <c r="AA77" i="3"/>
  <c r="W77" i="3"/>
  <c r="R77" i="3"/>
  <c r="M77" i="3"/>
  <c r="AE77" i="3"/>
  <c r="U77" i="3"/>
  <c r="Q77" i="3"/>
  <c r="Z77" i="3"/>
  <c r="L77" i="3"/>
  <c r="X77" i="3"/>
  <c r="N77" i="3"/>
  <c r="AB77" i="3"/>
  <c r="S77" i="3"/>
  <c r="J77" i="3"/>
  <c r="T77" i="3"/>
  <c r="Y77" i="3"/>
  <c r="P77" i="3"/>
  <c r="AD77" i="3"/>
  <c r="K77" i="3"/>
  <c r="AF73" i="3"/>
  <c r="AA73" i="3"/>
  <c r="W73" i="3"/>
  <c r="R73" i="3"/>
  <c r="M73" i="3"/>
  <c r="AE73" i="3"/>
  <c r="U73" i="3"/>
  <c r="Q73" i="3"/>
  <c r="Z73" i="3"/>
  <c r="L73" i="3"/>
  <c r="AB73" i="3"/>
  <c r="S73" i="3"/>
  <c r="J73" i="3"/>
  <c r="X73" i="3"/>
  <c r="N73" i="3"/>
  <c r="P73" i="3"/>
  <c r="AD73" i="3"/>
  <c r="T73" i="3"/>
  <c r="K73" i="3"/>
  <c r="Y73" i="3"/>
  <c r="AF69" i="3"/>
  <c r="AA69" i="3"/>
  <c r="W69" i="3"/>
  <c r="R69" i="3"/>
  <c r="M69" i="3"/>
  <c r="AE69" i="3"/>
  <c r="U69" i="3"/>
  <c r="Q69" i="3"/>
  <c r="Z69" i="3"/>
  <c r="L69" i="3"/>
  <c r="X69" i="3"/>
  <c r="N69" i="3"/>
  <c r="AB69" i="3"/>
  <c r="S69" i="3"/>
  <c r="J69" i="3"/>
  <c r="T69" i="3"/>
  <c r="Y69" i="3"/>
  <c r="P69" i="3"/>
  <c r="AD69" i="3"/>
  <c r="K69" i="3"/>
  <c r="AF65" i="3"/>
  <c r="AA65" i="3"/>
  <c r="W65" i="3"/>
  <c r="R65" i="3"/>
  <c r="M65" i="3"/>
  <c r="Z65" i="3"/>
  <c r="Q65" i="3"/>
  <c r="L65" i="3"/>
  <c r="AE65" i="3"/>
  <c r="U65" i="3"/>
  <c r="AB65" i="3"/>
  <c r="S65" i="3"/>
  <c r="J65" i="3"/>
  <c r="X65" i="3"/>
  <c r="N65" i="3"/>
  <c r="Y65" i="3"/>
  <c r="AD65" i="3"/>
  <c r="T65" i="3"/>
  <c r="K65" i="3"/>
  <c r="P65" i="3"/>
  <c r="AF61" i="3"/>
  <c r="AA61" i="3"/>
  <c r="W61" i="3"/>
  <c r="R61" i="3"/>
  <c r="M61" i="3"/>
  <c r="AE61" i="3"/>
  <c r="U61" i="3"/>
  <c r="Q61" i="3"/>
  <c r="Z61" i="3"/>
  <c r="L61" i="3"/>
  <c r="X61" i="3"/>
  <c r="N61" i="3"/>
  <c r="AB61" i="3"/>
  <c r="S61" i="3"/>
  <c r="J61" i="3"/>
  <c r="AD61" i="3"/>
  <c r="K61" i="3"/>
  <c r="Y61" i="3"/>
  <c r="P61" i="3"/>
  <c r="T61" i="3"/>
  <c r="AF57" i="3"/>
  <c r="AA57" i="3"/>
  <c r="W57" i="3"/>
  <c r="R57" i="3"/>
  <c r="M57" i="3"/>
  <c r="Z57" i="3"/>
  <c r="U57" i="3"/>
  <c r="L57" i="3"/>
  <c r="AE57" i="3"/>
  <c r="Q57" i="3"/>
  <c r="AB57" i="3"/>
  <c r="S57" i="3"/>
  <c r="J57" i="3"/>
  <c r="X57" i="3"/>
  <c r="N57" i="3"/>
  <c r="P57" i="3"/>
  <c r="AD57" i="3"/>
  <c r="T57" i="3"/>
  <c r="K57" i="3"/>
  <c r="Y57" i="3"/>
  <c r="AF53" i="3"/>
  <c r="AA53" i="3"/>
  <c r="W53" i="3"/>
  <c r="R53" i="3"/>
  <c r="M53" i="3"/>
  <c r="AE53" i="3"/>
  <c r="U53" i="3"/>
  <c r="Q53" i="3"/>
  <c r="Z53" i="3"/>
  <c r="L53" i="3"/>
  <c r="X53" i="3"/>
  <c r="AB53" i="3"/>
  <c r="S53" i="3"/>
  <c r="J53" i="3"/>
  <c r="T53" i="3"/>
  <c r="Y53" i="3"/>
  <c r="P53" i="3"/>
  <c r="N53" i="3"/>
  <c r="AD53" i="3"/>
  <c r="K53" i="3"/>
  <c r="AF49" i="3"/>
  <c r="AA49" i="3"/>
  <c r="W49" i="3"/>
  <c r="R49" i="3"/>
  <c r="M49" i="3"/>
  <c r="Z49" i="3"/>
  <c r="Q49" i="3"/>
  <c r="AE49" i="3"/>
  <c r="U49" i="3"/>
  <c r="L49" i="3"/>
  <c r="S49" i="3"/>
  <c r="X49" i="3"/>
  <c r="N49" i="3"/>
  <c r="Y49" i="3"/>
  <c r="AD49" i="3"/>
  <c r="T49" i="3"/>
  <c r="K49" i="3"/>
  <c r="AB49" i="3"/>
  <c r="J49" i="3"/>
  <c r="P49" i="3"/>
  <c r="AF45" i="3"/>
  <c r="AA45" i="3"/>
  <c r="W45" i="3"/>
  <c r="R45" i="3"/>
  <c r="M45" i="3"/>
  <c r="AE45" i="3"/>
  <c r="U45" i="3"/>
  <c r="L45" i="3"/>
  <c r="Z45" i="3"/>
  <c r="Q45" i="3"/>
  <c r="AB45" i="3"/>
  <c r="S45" i="3"/>
  <c r="J45" i="3"/>
  <c r="T45" i="3"/>
  <c r="Y45" i="3"/>
  <c r="P45" i="3"/>
  <c r="X45" i="3"/>
  <c r="N45" i="3"/>
  <c r="AD45" i="3"/>
  <c r="K45" i="3"/>
  <c r="AB127" i="4"/>
  <c r="W127" i="4"/>
  <c r="R127" i="4"/>
  <c r="N127" i="4"/>
  <c r="I127" i="4"/>
  <c r="D127" i="4"/>
  <c r="AA127" i="4"/>
  <c r="U127" i="4"/>
  <c r="O127" i="4"/>
  <c r="H127" i="4"/>
  <c r="B127" i="4"/>
  <c r="Y127" i="4"/>
  <c r="T127" i="4"/>
  <c r="M127" i="4"/>
  <c r="G127" i="4"/>
  <c r="X127" i="4"/>
  <c r="Q127" i="4"/>
  <c r="K127" i="4"/>
  <c r="F127" i="4"/>
  <c r="AC127" i="4"/>
  <c r="V127" i="4"/>
  <c r="P127" i="4"/>
  <c r="J127" i="4"/>
  <c r="C127" i="4"/>
  <c r="AB123" i="4"/>
  <c r="W123" i="4"/>
  <c r="R123" i="4"/>
  <c r="N123" i="4"/>
  <c r="I123" i="4"/>
  <c r="D123" i="4"/>
  <c r="Y123" i="4"/>
  <c r="T123" i="4"/>
  <c r="M123" i="4"/>
  <c r="G123" i="4"/>
  <c r="X123" i="4"/>
  <c r="Q123" i="4"/>
  <c r="K123" i="4"/>
  <c r="F123" i="4"/>
  <c r="AC123" i="4"/>
  <c r="V123" i="4"/>
  <c r="P123" i="4"/>
  <c r="J123" i="4"/>
  <c r="C123" i="4"/>
  <c r="AA123" i="4"/>
  <c r="U123" i="4"/>
  <c r="O123" i="4"/>
  <c r="H123" i="4"/>
  <c r="B123" i="4"/>
  <c r="AB119" i="4"/>
  <c r="W119" i="4"/>
  <c r="R119" i="4"/>
  <c r="N119" i="4"/>
  <c r="I119" i="4"/>
  <c r="D119" i="4"/>
  <c r="X119" i="4"/>
  <c r="Q119" i="4"/>
  <c r="K119" i="4"/>
  <c r="F119" i="4"/>
  <c r="AC119" i="4"/>
  <c r="V119" i="4"/>
  <c r="P119" i="4"/>
  <c r="J119" i="4"/>
  <c r="C119" i="4"/>
  <c r="AA119" i="4"/>
  <c r="U119" i="4"/>
  <c r="O119" i="4"/>
  <c r="H119" i="4"/>
  <c r="B119" i="4"/>
  <c r="Y119" i="4"/>
  <c r="T119" i="4"/>
  <c r="M119" i="4"/>
  <c r="G119" i="4"/>
  <c r="AB115" i="4"/>
  <c r="W115" i="4"/>
  <c r="R115" i="4"/>
  <c r="N115" i="4"/>
  <c r="I115" i="4"/>
  <c r="D115" i="4"/>
  <c r="AC115" i="4"/>
  <c r="V115" i="4"/>
  <c r="P115" i="4"/>
  <c r="J115" i="4"/>
  <c r="C115" i="4"/>
  <c r="AA115" i="4"/>
  <c r="U115" i="4"/>
  <c r="O115" i="4"/>
  <c r="H115" i="4"/>
  <c r="B115" i="4"/>
  <c r="Y115" i="4"/>
  <c r="T115" i="4"/>
  <c r="M115" i="4"/>
  <c r="G115" i="4"/>
  <c r="X115" i="4"/>
  <c r="Q115" i="4"/>
  <c r="K115" i="4"/>
  <c r="F115" i="4"/>
  <c r="AB111" i="4"/>
  <c r="W111" i="4"/>
  <c r="R111" i="4"/>
  <c r="N111" i="4"/>
  <c r="I111" i="4"/>
  <c r="D111" i="4"/>
  <c r="AA111" i="4"/>
  <c r="V111" i="4"/>
  <c r="Q111" i="4"/>
  <c r="M111" i="4"/>
  <c r="H111" i="4"/>
  <c r="C111" i="4"/>
  <c r="Y111" i="4"/>
  <c r="U111" i="4"/>
  <c r="P111" i="4"/>
  <c r="K111" i="4"/>
  <c r="G111" i="4"/>
  <c r="B111" i="4"/>
  <c r="AC111" i="4"/>
  <c r="X111" i="4"/>
  <c r="T111" i="4"/>
  <c r="O111" i="4"/>
  <c r="J111" i="4"/>
  <c r="F111" i="4"/>
  <c r="AB107" i="4"/>
  <c r="W107" i="4"/>
  <c r="R107" i="4"/>
  <c r="N107" i="4"/>
  <c r="I107" i="4"/>
  <c r="D107" i="4"/>
  <c r="AA107" i="4"/>
  <c r="V107" i="4"/>
  <c r="Q107" i="4"/>
  <c r="M107" i="4"/>
  <c r="H107" i="4"/>
  <c r="C107" i="4"/>
  <c r="Y107" i="4"/>
  <c r="U107" i="4"/>
  <c r="P107" i="4"/>
  <c r="K107" i="4"/>
  <c r="G107" i="4"/>
  <c r="B107" i="4"/>
  <c r="AC107" i="4"/>
  <c r="X107" i="4"/>
  <c r="T107" i="4"/>
  <c r="O107" i="4"/>
  <c r="J107" i="4"/>
  <c r="F107" i="4"/>
  <c r="AB103" i="4"/>
  <c r="W103" i="4"/>
  <c r="R103" i="4"/>
  <c r="N103" i="4"/>
  <c r="I103" i="4"/>
  <c r="D103" i="4"/>
  <c r="AA103" i="4"/>
  <c r="V103" i="4"/>
  <c r="Q103" i="4"/>
  <c r="M103" i="4"/>
  <c r="H103" i="4"/>
  <c r="C103" i="4"/>
  <c r="Y103" i="4"/>
  <c r="U103" i="4"/>
  <c r="P103" i="4"/>
  <c r="K103" i="4"/>
  <c r="G103" i="4"/>
  <c r="B103" i="4"/>
  <c r="AC103" i="4"/>
  <c r="X103" i="4"/>
  <c r="T103" i="4"/>
  <c r="O103" i="4"/>
  <c r="J103" i="4"/>
  <c r="F103" i="4"/>
  <c r="AB99" i="4"/>
  <c r="W99" i="4"/>
  <c r="R99" i="4"/>
  <c r="N99" i="4"/>
  <c r="I99" i="4"/>
  <c r="D99" i="4"/>
  <c r="AA99" i="4"/>
  <c r="V99" i="4"/>
  <c r="Q99" i="4"/>
  <c r="M99" i="4"/>
  <c r="H99" i="4"/>
  <c r="C99" i="4"/>
  <c r="Y99" i="4"/>
  <c r="U99" i="4"/>
  <c r="P99" i="4"/>
  <c r="K99" i="4"/>
  <c r="G99" i="4"/>
  <c r="B99" i="4"/>
  <c r="AC99" i="4"/>
  <c r="X99" i="4"/>
  <c r="T99" i="4"/>
  <c r="O99" i="4"/>
  <c r="J99" i="4"/>
  <c r="F99" i="4"/>
  <c r="AB95" i="4"/>
  <c r="W95" i="4"/>
  <c r="R95" i="4"/>
  <c r="N95" i="4"/>
  <c r="I95" i="4"/>
  <c r="D95" i="4"/>
  <c r="AA95" i="4"/>
  <c r="V95" i="4"/>
  <c r="Q95" i="4"/>
  <c r="M95" i="4"/>
  <c r="H95" i="4"/>
  <c r="C95" i="4"/>
  <c r="Y95" i="4"/>
  <c r="U95" i="4"/>
  <c r="P95" i="4"/>
  <c r="K95" i="4"/>
  <c r="G95" i="4"/>
  <c r="B95" i="4"/>
  <c r="AC95" i="4"/>
  <c r="X95" i="4"/>
  <c r="T95" i="4"/>
  <c r="O95" i="4"/>
  <c r="J95" i="4"/>
  <c r="F95" i="4"/>
  <c r="AB91" i="4"/>
  <c r="W91" i="4"/>
  <c r="R91" i="4"/>
  <c r="N91" i="4"/>
  <c r="I91" i="4"/>
  <c r="D91" i="4"/>
  <c r="AA91" i="4"/>
  <c r="V91" i="4"/>
  <c r="Q91" i="4"/>
  <c r="M91" i="4"/>
  <c r="H91" i="4"/>
  <c r="C91" i="4"/>
  <c r="Y91" i="4"/>
  <c r="U91" i="4"/>
  <c r="P91" i="4"/>
  <c r="K91" i="4"/>
  <c r="G91" i="4"/>
  <c r="B91" i="4"/>
  <c r="AC91" i="4"/>
  <c r="X91" i="4"/>
  <c r="T91" i="4"/>
  <c r="O91" i="4"/>
  <c r="J91" i="4"/>
  <c r="F91" i="4"/>
  <c r="AB87" i="4"/>
  <c r="W87" i="4"/>
  <c r="R87" i="4"/>
  <c r="N87" i="4"/>
  <c r="I87" i="4"/>
  <c r="D87" i="4"/>
  <c r="AA87" i="4"/>
  <c r="V87" i="4"/>
  <c r="Q87" i="4"/>
  <c r="M87" i="4"/>
  <c r="H87" i="4"/>
  <c r="C87" i="4"/>
  <c r="Y87" i="4"/>
  <c r="U87" i="4"/>
  <c r="P87" i="4"/>
  <c r="K87" i="4"/>
  <c r="G87" i="4"/>
  <c r="B87" i="4"/>
  <c r="AC87" i="4"/>
  <c r="X87" i="4"/>
  <c r="T87" i="4"/>
  <c r="O87" i="4"/>
  <c r="J87" i="4"/>
  <c r="F87" i="4"/>
  <c r="AB83" i="4"/>
  <c r="W83" i="4"/>
  <c r="R83" i="4"/>
  <c r="N83" i="4"/>
  <c r="I83" i="4"/>
  <c r="D83" i="4"/>
  <c r="AA83" i="4"/>
  <c r="V83" i="4"/>
  <c r="Q83" i="4"/>
  <c r="M83" i="4"/>
  <c r="H83" i="4"/>
  <c r="C83" i="4"/>
  <c r="Y83" i="4"/>
  <c r="U83" i="4"/>
  <c r="P83" i="4"/>
  <c r="K83" i="4"/>
  <c r="G83" i="4"/>
  <c r="B83" i="4"/>
  <c r="AC83" i="4"/>
  <c r="X83" i="4"/>
  <c r="T83" i="4"/>
  <c r="O83" i="4"/>
  <c r="J83" i="4"/>
  <c r="F83" i="4"/>
  <c r="AB79" i="4"/>
  <c r="W79" i="4"/>
  <c r="R79" i="4"/>
  <c r="N79" i="4"/>
  <c r="I79" i="4"/>
  <c r="D79" i="4"/>
  <c r="AA79" i="4"/>
  <c r="V79" i="4"/>
  <c r="Q79" i="4"/>
  <c r="M79" i="4"/>
  <c r="H79" i="4"/>
  <c r="C79" i="4"/>
  <c r="Y79" i="4"/>
  <c r="U79" i="4"/>
  <c r="P79" i="4"/>
  <c r="K79" i="4"/>
  <c r="G79" i="4"/>
  <c r="B79" i="4"/>
  <c r="AC79" i="4"/>
  <c r="X79" i="4"/>
  <c r="T79" i="4"/>
  <c r="O79" i="4"/>
  <c r="J79" i="4"/>
  <c r="F79" i="4"/>
  <c r="AB75" i="4"/>
  <c r="W75" i="4"/>
  <c r="R75" i="4"/>
  <c r="N75" i="4"/>
  <c r="I75" i="4"/>
  <c r="D75" i="4"/>
  <c r="AA75" i="4"/>
  <c r="V75" i="4"/>
  <c r="Q75" i="4"/>
  <c r="M75" i="4"/>
  <c r="H75" i="4"/>
  <c r="C75" i="4"/>
  <c r="Y75" i="4"/>
  <c r="U75" i="4"/>
  <c r="P75" i="4"/>
  <c r="K75" i="4"/>
  <c r="G75" i="4"/>
  <c r="B75" i="4"/>
  <c r="AC75" i="4"/>
  <c r="X75" i="4"/>
  <c r="T75" i="4"/>
  <c r="O75" i="4"/>
  <c r="J75" i="4"/>
  <c r="F75" i="4"/>
  <c r="AB71" i="4"/>
  <c r="W71" i="4"/>
  <c r="R71" i="4"/>
  <c r="N71" i="4"/>
  <c r="I71" i="4"/>
  <c r="D71" i="4"/>
  <c r="AA71" i="4"/>
  <c r="V71" i="4"/>
  <c r="Q71" i="4"/>
  <c r="M71" i="4"/>
  <c r="H71" i="4"/>
  <c r="C71" i="4"/>
  <c r="Y71" i="4"/>
  <c r="U71" i="4"/>
  <c r="P71" i="4"/>
  <c r="K71" i="4"/>
  <c r="G71" i="4"/>
  <c r="B71" i="4"/>
  <c r="AC71" i="4"/>
  <c r="X71" i="4"/>
  <c r="T71" i="4"/>
  <c r="O71" i="4"/>
  <c r="J71" i="4"/>
  <c r="F71" i="4"/>
  <c r="AB67" i="4"/>
  <c r="W67" i="4"/>
  <c r="R67" i="4"/>
  <c r="N67" i="4"/>
  <c r="I67" i="4"/>
  <c r="D67" i="4"/>
  <c r="AA67" i="4"/>
  <c r="V67" i="4"/>
  <c r="Q67" i="4"/>
  <c r="M67" i="4"/>
  <c r="H67" i="4"/>
  <c r="C67" i="4"/>
  <c r="Y67" i="4"/>
  <c r="U67" i="4"/>
  <c r="P67" i="4"/>
  <c r="K67" i="4"/>
  <c r="G67" i="4"/>
  <c r="B67" i="4"/>
  <c r="AC67" i="4"/>
  <c r="X67" i="4"/>
  <c r="T67" i="4"/>
  <c r="O67" i="4"/>
  <c r="J67" i="4"/>
  <c r="F67" i="4"/>
  <c r="AB63" i="4"/>
  <c r="W63" i="4"/>
  <c r="R63" i="4"/>
  <c r="N63" i="4"/>
  <c r="I63" i="4"/>
  <c r="D63" i="4"/>
  <c r="AA63" i="4"/>
  <c r="V63" i="4"/>
  <c r="Q63" i="4"/>
  <c r="M63" i="4"/>
  <c r="H63" i="4"/>
  <c r="C63" i="4"/>
  <c r="Y63" i="4"/>
  <c r="U63" i="4"/>
  <c r="P63" i="4"/>
  <c r="K63" i="4"/>
  <c r="G63" i="4"/>
  <c r="B63" i="4"/>
  <c r="AC63" i="4"/>
  <c r="X63" i="4"/>
  <c r="T63" i="4"/>
  <c r="O63" i="4"/>
  <c r="J63" i="4"/>
  <c r="F63" i="4"/>
  <c r="AB59" i="4"/>
  <c r="W59" i="4"/>
  <c r="R59" i="4"/>
  <c r="N59" i="4"/>
  <c r="I59" i="4"/>
  <c r="D59" i="4"/>
  <c r="AA59" i="4"/>
  <c r="V59" i="4"/>
  <c r="Q59" i="4"/>
  <c r="M59" i="4"/>
  <c r="H59" i="4"/>
  <c r="C59" i="4"/>
  <c r="Y59" i="4"/>
  <c r="U59" i="4"/>
  <c r="P59" i="4"/>
  <c r="K59" i="4"/>
  <c r="G59" i="4"/>
  <c r="B59" i="4"/>
  <c r="AC59" i="4"/>
  <c r="X59" i="4"/>
  <c r="T59" i="4"/>
  <c r="O59" i="4"/>
  <c r="J59" i="4"/>
  <c r="F59" i="4"/>
  <c r="AB55" i="4"/>
  <c r="W55" i="4"/>
  <c r="R55" i="4"/>
  <c r="N55" i="4"/>
  <c r="I55" i="4"/>
  <c r="D55" i="4"/>
  <c r="AA55" i="4"/>
  <c r="V55" i="4"/>
  <c r="Q55" i="4"/>
  <c r="M55" i="4"/>
  <c r="H55" i="4"/>
  <c r="C55" i="4"/>
  <c r="Y55" i="4"/>
  <c r="U55" i="4"/>
  <c r="P55" i="4"/>
  <c r="K55" i="4"/>
  <c r="G55" i="4"/>
  <c r="B55" i="4"/>
  <c r="AC55" i="4"/>
  <c r="X55" i="4"/>
  <c r="T55" i="4"/>
  <c r="O55" i="4"/>
  <c r="J55" i="4"/>
  <c r="F55" i="4"/>
  <c r="AB51" i="4"/>
  <c r="W51" i="4"/>
  <c r="R51" i="4"/>
  <c r="N51" i="4"/>
  <c r="I51" i="4"/>
  <c r="D51" i="4"/>
  <c r="AA51" i="4"/>
  <c r="V51" i="4"/>
  <c r="Q51" i="4"/>
  <c r="M51" i="4"/>
  <c r="H51" i="4"/>
  <c r="C51" i="4"/>
  <c r="Y51" i="4"/>
  <c r="U51" i="4"/>
  <c r="P51" i="4"/>
  <c r="K51" i="4"/>
  <c r="G51" i="4"/>
  <c r="B51" i="4"/>
  <c r="AC51" i="4"/>
  <c r="X51" i="4"/>
  <c r="T51" i="4"/>
  <c r="O51" i="4"/>
  <c r="J51" i="4"/>
  <c r="F51" i="4"/>
  <c r="AB47" i="4"/>
  <c r="W47" i="4"/>
  <c r="R47" i="4"/>
  <c r="N47" i="4"/>
  <c r="I47" i="4"/>
  <c r="D47" i="4"/>
  <c r="AA47" i="4"/>
  <c r="V47" i="4"/>
  <c r="Q47" i="4"/>
  <c r="M47" i="4"/>
  <c r="H47" i="4"/>
  <c r="C47" i="4"/>
  <c r="Y47" i="4"/>
  <c r="U47" i="4"/>
  <c r="P47" i="4"/>
  <c r="K47" i="4"/>
  <c r="G47" i="4"/>
  <c r="B47" i="4"/>
  <c r="AC47" i="4"/>
  <c r="X47" i="4"/>
  <c r="T47" i="4"/>
  <c r="O47" i="4"/>
  <c r="J47" i="4"/>
  <c r="F47" i="4"/>
  <c r="AB43" i="4"/>
  <c r="W43" i="4"/>
  <c r="R43" i="4"/>
  <c r="N43" i="4"/>
  <c r="I43" i="4"/>
  <c r="D43" i="4"/>
  <c r="AA43" i="4"/>
  <c r="V43" i="4"/>
  <c r="Q43" i="4"/>
  <c r="M43" i="4"/>
  <c r="H43" i="4"/>
  <c r="C43" i="4"/>
  <c r="Y43" i="4"/>
  <c r="U43" i="4"/>
  <c r="P43" i="4"/>
  <c r="K43" i="4"/>
  <c r="G43" i="4"/>
  <c r="B43" i="4"/>
  <c r="AC43" i="4"/>
  <c r="X43" i="4"/>
  <c r="T43" i="4"/>
  <c r="O43" i="4"/>
  <c r="J43" i="4"/>
  <c r="F43" i="4"/>
  <c r="AE128" i="5"/>
  <c r="AA128" i="5"/>
  <c r="O128" i="5"/>
  <c r="J128" i="5"/>
  <c r="D128" i="5"/>
  <c r="AD128" i="5"/>
  <c r="R128" i="5"/>
  <c r="N128" i="5"/>
  <c r="H128" i="5"/>
  <c r="C128" i="5"/>
  <c r="AC128" i="5"/>
  <c r="M128" i="5"/>
  <c r="B128" i="5"/>
  <c r="Q128" i="5"/>
  <c r="F128" i="5"/>
  <c r="P128" i="5"/>
  <c r="AF128" i="5"/>
  <c r="K128" i="5"/>
  <c r="AB128" i="5"/>
  <c r="G128" i="5"/>
  <c r="AE124" i="5"/>
  <c r="AA124" i="5"/>
  <c r="O124" i="5"/>
  <c r="J124" i="5"/>
  <c r="D124" i="5"/>
  <c r="AD124" i="5"/>
  <c r="R124" i="5"/>
  <c r="N124" i="5"/>
  <c r="H124" i="5"/>
  <c r="C124" i="5"/>
  <c r="Q124" i="5"/>
  <c r="G124" i="5"/>
  <c r="P124" i="5"/>
  <c r="B124" i="5"/>
  <c r="AF124" i="5"/>
  <c r="M124" i="5"/>
  <c r="AC124" i="5"/>
  <c r="K124" i="5"/>
  <c r="AB124" i="5"/>
  <c r="F124" i="5"/>
  <c r="AE120" i="5"/>
  <c r="AA120" i="5"/>
  <c r="O120" i="5"/>
  <c r="J120" i="5"/>
  <c r="D120" i="5"/>
  <c r="AD120" i="5"/>
  <c r="R120" i="5"/>
  <c r="N120" i="5"/>
  <c r="H120" i="5"/>
  <c r="C120" i="5"/>
  <c r="AC120" i="5"/>
  <c r="M120" i="5"/>
  <c r="B120" i="5"/>
  <c r="P120" i="5"/>
  <c r="AF120" i="5"/>
  <c r="K120" i="5"/>
  <c r="AB120" i="5"/>
  <c r="G120" i="5"/>
  <c r="Q120" i="5"/>
  <c r="F120" i="5"/>
  <c r="AE116" i="5"/>
  <c r="AA116" i="5"/>
  <c r="O116" i="5"/>
  <c r="J116" i="5"/>
  <c r="D116" i="5"/>
  <c r="AD116" i="5"/>
  <c r="R116" i="5"/>
  <c r="N116" i="5"/>
  <c r="H116" i="5"/>
  <c r="C116" i="5"/>
  <c r="Q116" i="5"/>
  <c r="G116" i="5"/>
  <c r="AF116" i="5"/>
  <c r="M116" i="5"/>
  <c r="AC116" i="5"/>
  <c r="K116" i="5"/>
  <c r="AB116" i="5"/>
  <c r="F116" i="5"/>
  <c r="P116" i="5"/>
  <c r="B116" i="5"/>
  <c r="AE112" i="5"/>
  <c r="AA112" i="5"/>
  <c r="O112" i="5"/>
  <c r="J112" i="5"/>
  <c r="D112" i="5"/>
  <c r="AD112" i="5"/>
  <c r="R112" i="5"/>
  <c r="N112" i="5"/>
  <c r="H112" i="5"/>
  <c r="C112" i="5"/>
  <c r="AC112" i="5"/>
  <c r="M112" i="5"/>
  <c r="B112" i="5"/>
  <c r="AF112" i="5"/>
  <c r="K112" i="5"/>
  <c r="AB112" i="5"/>
  <c r="G112" i="5"/>
  <c r="Q112" i="5"/>
  <c r="F112" i="5"/>
  <c r="P112" i="5"/>
  <c r="AE108" i="5"/>
  <c r="AA108" i="5"/>
  <c r="O108" i="5"/>
  <c r="J108" i="5"/>
  <c r="D108" i="5"/>
  <c r="AD108" i="5"/>
  <c r="R108" i="5"/>
  <c r="N108" i="5"/>
  <c r="H108" i="5"/>
  <c r="C108" i="5"/>
  <c r="Q108" i="5"/>
  <c r="G108" i="5"/>
  <c r="AC108" i="5"/>
  <c r="K108" i="5"/>
  <c r="AB108" i="5"/>
  <c r="F108" i="5"/>
  <c r="P108" i="5"/>
  <c r="B108" i="5"/>
  <c r="AF108" i="5"/>
  <c r="M108" i="5"/>
  <c r="AE104" i="5"/>
  <c r="AA104" i="5"/>
  <c r="O104" i="5"/>
  <c r="J104" i="5"/>
  <c r="D104" i="5"/>
  <c r="AD104" i="5"/>
  <c r="R104" i="5"/>
  <c r="N104" i="5"/>
  <c r="H104" i="5"/>
  <c r="C104" i="5"/>
  <c r="AC104" i="5"/>
  <c r="M104" i="5"/>
  <c r="B104" i="5"/>
  <c r="AB104" i="5"/>
  <c r="G104" i="5"/>
  <c r="Q104" i="5"/>
  <c r="F104" i="5"/>
  <c r="P104" i="5"/>
  <c r="AF104" i="5"/>
  <c r="K104" i="5"/>
  <c r="AE100" i="5"/>
  <c r="AA100" i="5"/>
  <c r="O100" i="5"/>
  <c r="J100" i="5"/>
  <c r="D100" i="5"/>
  <c r="AD100" i="5"/>
  <c r="R100" i="5"/>
  <c r="N100" i="5"/>
  <c r="H100" i="5"/>
  <c r="C100" i="5"/>
  <c r="Q100" i="5"/>
  <c r="G100" i="5"/>
  <c r="AB100" i="5"/>
  <c r="F100" i="5"/>
  <c r="P100" i="5"/>
  <c r="B100" i="5"/>
  <c r="AF100" i="5"/>
  <c r="M100" i="5"/>
  <c r="AC100" i="5"/>
  <c r="K100" i="5"/>
  <c r="AE96" i="5"/>
  <c r="AA96" i="5"/>
  <c r="O96" i="5"/>
  <c r="J96" i="5"/>
  <c r="D96" i="5"/>
  <c r="AD96" i="5"/>
  <c r="R96" i="5"/>
  <c r="N96" i="5"/>
  <c r="H96" i="5"/>
  <c r="C96" i="5"/>
  <c r="AC96" i="5"/>
  <c r="M96" i="5"/>
  <c r="B96" i="5"/>
  <c r="Q96" i="5"/>
  <c r="F96" i="5"/>
  <c r="P96" i="5"/>
  <c r="AF96" i="5"/>
  <c r="K96" i="5"/>
  <c r="AB96" i="5"/>
  <c r="G96" i="5"/>
  <c r="AE92" i="5"/>
  <c r="AA92" i="5"/>
  <c r="O92" i="5"/>
  <c r="J92" i="5"/>
  <c r="D92" i="5"/>
  <c r="AD92" i="5"/>
  <c r="R92" i="5"/>
  <c r="N92" i="5"/>
  <c r="H92" i="5"/>
  <c r="C92" i="5"/>
  <c r="Q92" i="5"/>
  <c r="G92" i="5"/>
  <c r="P92" i="5"/>
  <c r="B92" i="5"/>
  <c r="AF92" i="5"/>
  <c r="M92" i="5"/>
  <c r="AC92" i="5"/>
  <c r="K92" i="5"/>
  <c r="AB92" i="5"/>
  <c r="F92" i="5"/>
  <c r="AE88" i="5"/>
  <c r="AA88" i="5"/>
  <c r="O88" i="5"/>
  <c r="J88" i="5"/>
  <c r="D88" i="5"/>
  <c r="AD88" i="5"/>
  <c r="R88" i="5"/>
  <c r="N88" i="5"/>
  <c r="H88" i="5"/>
  <c r="C88" i="5"/>
  <c r="AC88" i="5"/>
  <c r="M88" i="5"/>
  <c r="B88" i="5"/>
  <c r="P88" i="5"/>
  <c r="AF88" i="5"/>
  <c r="K88" i="5"/>
  <c r="AB88" i="5"/>
  <c r="G88" i="5"/>
  <c r="Q88" i="5"/>
  <c r="F88" i="5"/>
  <c r="AE84" i="5"/>
  <c r="AA84" i="5"/>
  <c r="O84" i="5"/>
  <c r="J84" i="5"/>
  <c r="D84" i="5"/>
  <c r="AD84" i="5"/>
  <c r="R84" i="5"/>
  <c r="N84" i="5"/>
  <c r="H84" i="5"/>
  <c r="C84" i="5"/>
  <c r="Q84" i="5"/>
  <c r="G84" i="5"/>
  <c r="AF84" i="5"/>
  <c r="M84" i="5"/>
  <c r="AC84" i="5"/>
  <c r="K84" i="5"/>
  <c r="AB84" i="5"/>
  <c r="F84" i="5"/>
  <c r="P84" i="5"/>
  <c r="B84" i="5"/>
  <c r="AE80" i="5"/>
  <c r="AA80" i="5"/>
  <c r="O80" i="5"/>
  <c r="J80" i="5"/>
  <c r="D80" i="5"/>
  <c r="AD80" i="5"/>
  <c r="AC80" i="5"/>
  <c r="P80" i="5"/>
  <c r="H80" i="5"/>
  <c r="B80" i="5"/>
  <c r="AF80" i="5"/>
  <c r="N80" i="5"/>
  <c r="F80" i="5"/>
  <c r="AB80" i="5"/>
  <c r="M80" i="5"/>
  <c r="C80" i="5"/>
  <c r="R80" i="5"/>
  <c r="K80" i="5"/>
  <c r="Q80" i="5"/>
  <c r="G80" i="5"/>
  <c r="AE76" i="5"/>
  <c r="AA76" i="5"/>
  <c r="O76" i="5"/>
  <c r="J76" i="5"/>
  <c r="D76" i="5"/>
  <c r="AB76" i="5"/>
  <c r="N76" i="5"/>
  <c r="G76" i="5"/>
  <c r="AC76" i="5"/>
  <c r="M76" i="5"/>
  <c r="C76" i="5"/>
  <c r="R76" i="5"/>
  <c r="K76" i="5"/>
  <c r="B76" i="5"/>
  <c r="AF76" i="5"/>
  <c r="Q76" i="5"/>
  <c r="H76" i="5"/>
  <c r="AD76" i="5"/>
  <c r="P76" i="5"/>
  <c r="F76" i="5"/>
  <c r="AE72" i="5"/>
  <c r="AA72" i="5"/>
  <c r="O72" i="5"/>
  <c r="J72" i="5"/>
  <c r="D72" i="5"/>
  <c r="AF72" i="5"/>
  <c r="R72" i="5"/>
  <c r="M72" i="5"/>
  <c r="F72" i="5"/>
  <c r="AB72" i="5"/>
  <c r="K72" i="5"/>
  <c r="B72" i="5"/>
  <c r="Q72" i="5"/>
  <c r="H72" i="5"/>
  <c r="AD72" i="5"/>
  <c r="P72" i="5"/>
  <c r="G72" i="5"/>
  <c r="AC72" i="5"/>
  <c r="N72" i="5"/>
  <c r="C72" i="5"/>
  <c r="AE68" i="5"/>
  <c r="AA68" i="5"/>
  <c r="O68" i="5"/>
  <c r="J68" i="5"/>
  <c r="D68" i="5"/>
  <c r="AD68" i="5"/>
  <c r="Q68" i="5"/>
  <c r="K68" i="5"/>
  <c r="C68" i="5"/>
  <c r="AC68" i="5"/>
  <c r="P68" i="5"/>
  <c r="H68" i="5"/>
  <c r="B68" i="5"/>
  <c r="AB68" i="5"/>
  <c r="N68" i="5"/>
  <c r="G68" i="5"/>
  <c r="AF68" i="5"/>
  <c r="R68" i="5"/>
  <c r="M68" i="5"/>
  <c r="F68" i="5"/>
  <c r="AE64" i="5"/>
  <c r="AA64" i="5"/>
  <c r="O64" i="5"/>
  <c r="J64" i="5"/>
  <c r="D64" i="5"/>
  <c r="AC64" i="5"/>
  <c r="P64" i="5"/>
  <c r="H64" i="5"/>
  <c r="B64" i="5"/>
  <c r="AB64" i="5"/>
  <c r="N64" i="5"/>
  <c r="G64" i="5"/>
  <c r="AF64" i="5"/>
  <c r="R64" i="5"/>
  <c r="M64" i="5"/>
  <c r="F64" i="5"/>
  <c r="AD64" i="5"/>
  <c r="Q64" i="5"/>
  <c r="K64" i="5"/>
  <c r="C64" i="5"/>
  <c r="AE60" i="5"/>
  <c r="AA60" i="5"/>
  <c r="O60" i="5"/>
  <c r="J60" i="5"/>
  <c r="D60" i="5"/>
  <c r="AB60" i="5"/>
  <c r="N60" i="5"/>
  <c r="G60" i="5"/>
  <c r="AF60" i="5"/>
  <c r="R60" i="5"/>
  <c r="M60" i="5"/>
  <c r="F60" i="5"/>
  <c r="AD60" i="5"/>
  <c r="Q60" i="5"/>
  <c r="K60" i="5"/>
  <c r="C60" i="5"/>
  <c r="AC60" i="5"/>
  <c r="P60" i="5"/>
  <c r="H60" i="5"/>
  <c r="B60" i="5"/>
  <c r="AE56" i="5"/>
  <c r="AA56" i="5"/>
  <c r="O56" i="5"/>
  <c r="J56" i="5"/>
  <c r="D56" i="5"/>
  <c r="AF56" i="5"/>
  <c r="R56" i="5"/>
  <c r="M56" i="5"/>
  <c r="F56" i="5"/>
  <c r="AD56" i="5"/>
  <c r="Q56" i="5"/>
  <c r="K56" i="5"/>
  <c r="C56" i="5"/>
  <c r="AC56" i="5"/>
  <c r="P56" i="5"/>
  <c r="H56" i="5"/>
  <c r="B56" i="5"/>
  <c r="AB56" i="5"/>
  <c r="N56" i="5"/>
  <c r="G56" i="5"/>
  <c r="AE52" i="5"/>
  <c r="AA52" i="5"/>
  <c r="O52" i="5"/>
  <c r="J52" i="5"/>
  <c r="D52" i="5"/>
  <c r="AD52" i="5"/>
  <c r="Q52" i="5"/>
  <c r="K52" i="5"/>
  <c r="C52" i="5"/>
  <c r="AC52" i="5"/>
  <c r="P52" i="5"/>
  <c r="H52" i="5"/>
  <c r="B52" i="5"/>
  <c r="AB52" i="5"/>
  <c r="N52" i="5"/>
  <c r="G52" i="5"/>
  <c r="AF52" i="5"/>
  <c r="R52" i="5"/>
  <c r="M52" i="5"/>
  <c r="F52" i="5"/>
  <c r="AE48" i="5"/>
  <c r="AA48" i="5"/>
  <c r="O48" i="5"/>
  <c r="J48" i="5"/>
  <c r="D48" i="5"/>
  <c r="AC48" i="5"/>
  <c r="P48" i="5"/>
  <c r="H48" i="5"/>
  <c r="B48" i="5"/>
  <c r="AB48" i="5"/>
  <c r="N48" i="5"/>
  <c r="G48" i="5"/>
  <c r="AF48" i="5"/>
  <c r="R48" i="5"/>
  <c r="M48" i="5"/>
  <c r="F48" i="5"/>
  <c r="AD48" i="5"/>
  <c r="Q48" i="5"/>
  <c r="K48" i="5"/>
  <c r="C48" i="5"/>
  <c r="AE44" i="5"/>
  <c r="AA44" i="5"/>
  <c r="O44" i="5"/>
  <c r="J44" i="5"/>
  <c r="D44" i="5"/>
  <c r="AB44" i="5"/>
  <c r="N44" i="5"/>
  <c r="G44" i="5"/>
  <c r="AF44" i="5"/>
  <c r="R44" i="5"/>
  <c r="M44" i="5"/>
  <c r="F44" i="5"/>
  <c r="AD44" i="5"/>
  <c r="Q44" i="5"/>
  <c r="K44" i="5"/>
  <c r="C44" i="5"/>
  <c r="AC44" i="5"/>
  <c r="P44" i="5"/>
  <c r="H44" i="5"/>
  <c r="B44" i="5"/>
  <c r="AB129" i="6"/>
  <c r="X129" i="6"/>
  <c r="S129" i="6"/>
  <c r="N129" i="6"/>
  <c r="J129" i="6"/>
  <c r="E129" i="6"/>
  <c r="AA129" i="6"/>
  <c r="V129" i="6"/>
  <c r="R129" i="6"/>
  <c r="M129" i="6"/>
  <c r="H129" i="6"/>
  <c r="D129" i="6"/>
  <c r="AE129" i="6"/>
  <c r="U129" i="6"/>
  <c r="L129" i="6"/>
  <c r="C129" i="6"/>
  <c r="Y129" i="6"/>
  <c r="O129" i="6"/>
  <c r="F129" i="6"/>
  <c r="AC129" i="6"/>
  <c r="K129" i="6"/>
  <c r="Z129" i="6"/>
  <c r="G129" i="6"/>
  <c r="Q129" i="6"/>
  <c r="T129" i="6"/>
  <c r="AB125" i="6"/>
  <c r="X125" i="6"/>
  <c r="S125" i="6"/>
  <c r="N125" i="6"/>
  <c r="J125" i="6"/>
  <c r="E125" i="6"/>
  <c r="AA125" i="6"/>
  <c r="V125" i="6"/>
  <c r="R125" i="6"/>
  <c r="M125" i="6"/>
  <c r="H125" i="6"/>
  <c r="D125" i="6"/>
  <c r="AE125" i="6"/>
  <c r="U125" i="6"/>
  <c r="L125" i="6"/>
  <c r="C125" i="6"/>
  <c r="Y125" i="6"/>
  <c r="O125" i="6"/>
  <c r="F125" i="6"/>
  <c r="T125" i="6"/>
  <c r="Q125" i="6"/>
  <c r="Z125" i="6"/>
  <c r="G125" i="6"/>
  <c r="AC125" i="6"/>
  <c r="K125" i="6"/>
  <c r="AB121" i="6"/>
  <c r="X121" i="6"/>
  <c r="S121" i="6"/>
  <c r="N121" i="6"/>
  <c r="J121" i="6"/>
  <c r="E121" i="6"/>
  <c r="AA121" i="6"/>
  <c r="U121" i="6"/>
  <c r="O121" i="6"/>
  <c r="H121" i="6"/>
  <c r="C121" i="6"/>
  <c r="AC121" i="6"/>
  <c r="V121" i="6"/>
  <c r="Q121" i="6"/>
  <c r="K121" i="6"/>
  <c r="D121" i="6"/>
  <c r="T121" i="6"/>
  <c r="G121" i="6"/>
  <c r="AE121" i="6"/>
  <c r="R121" i="6"/>
  <c r="F121" i="6"/>
  <c r="Y121" i="6"/>
  <c r="L121" i="6"/>
  <c r="Z121" i="6"/>
  <c r="M121" i="6"/>
  <c r="AB117" i="6"/>
  <c r="X117" i="6"/>
  <c r="S117" i="6"/>
  <c r="N117" i="6"/>
  <c r="J117" i="6"/>
  <c r="E117" i="6"/>
  <c r="AE117" i="6"/>
  <c r="Y117" i="6"/>
  <c r="R117" i="6"/>
  <c r="L117" i="6"/>
  <c r="F117" i="6"/>
  <c r="Z117" i="6"/>
  <c r="T117" i="6"/>
  <c r="M117" i="6"/>
  <c r="G117" i="6"/>
  <c r="AC117" i="6"/>
  <c r="Q117" i="6"/>
  <c r="D117" i="6"/>
  <c r="AA117" i="6"/>
  <c r="O117" i="6"/>
  <c r="C117" i="6"/>
  <c r="U117" i="6"/>
  <c r="H117" i="6"/>
  <c r="V117" i="6"/>
  <c r="K117" i="6"/>
  <c r="AB113" i="6"/>
  <c r="X113" i="6"/>
  <c r="S113" i="6"/>
  <c r="N113" i="6"/>
  <c r="J113" i="6"/>
  <c r="E113" i="6"/>
  <c r="AA113" i="6"/>
  <c r="U113" i="6"/>
  <c r="O113" i="6"/>
  <c r="H113" i="6"/>
  <c r="C113" i="6"/>
  <c r="AC113" i="6"/>
  <c r="V113" i="6"/>
  <c r="Q113" i="6"/>
  <c r="K113" i="6"/>
  <c r="D113" i="6"/>
  <c r="Z113" i="6"/>
  <c r="M113" i="6"/>
  <c r="Y113" i="6"/>
  <c r="L113" i="6"/>
  <c r="AE113" i="6"/>
  <c r="R113" i="6"/>
  <c r="F113" i="6"/>
  <c r="T113" i="6"/>
  <c r="G113" i="6"/>
  <c r="AB109" i="6"/>
  <c r="X109" i="6"/>
  <c r="S109" i="6"/>
  <c r="N109" i="6"/>
  <c r="J109" i="6"/>
  <c r="E109" i="6"/>
  <c r="AE109" i="6"/>
  <c r="Y109" i="6"/>
  <c r="R109" i="6"/>
  <c r="L109" i="6"/>
  <c r="F109" i="6"/>
  <c r="Z109" i="6"/>
  <c r="T109" i="6"/>
  <c r="M109" i="6"/>
  <c r="G109" i="6"/>
  <c r="V109" i="6"/>
  <c r="K109" i="6"/>
  <c r="U109" i="6"/>
  <c r="H109" i="6"/>
  <c r="AA109" i="6"/>
  <c r="O109" i="6"/>
  <c r="C109" i="6"/>
  <c r="Q109" i="6"/>
  <c r="D109" i="6"/>
  <c r="AC109" i="6"/>
  <c r="AB105" i="6"/>
  <c r="X105" i="6"/>
  <c r="S105" i="6"/>
  <c r="N105" i="6"/>
  <c r="J105" i="6"/>
  <c r="E105" i="6"/>
  <c r="AA105" i="6"/>
  <c r="U105" i="6"/>
  <c r="O105" i="6"/>
  <c r="H105" i="6"/>
  <c r="C105" i="6"/>
  <c r="AC105" i="6"/>
  <c r="V105" i="6"/>
  <c r="Q105" i="6"/>
  <c r="K105" i="6"/>
  <c r="D105" i="6"/>
  <c r="T105" i="6"/>
  <c r="G105" i="6"/>
  <c r="AE105" i="6"/>
  <c r="R105" i="6"/>
  <c r="F105" i="6"/>
  <c r="Y105" i="6"/>
  <c r="L105" i="6"/>
  <c r="Z105" i="6"/>
  <c r="M105" i="6"/>
  <c r="AB101" i="6"/>
  <c r="X101" i="6"/>
  <c r="S101" i="6"/>
  <c r="N101" i="6"/>
  <c r="J101" i="6"/>
  <c r="E101" i="6"/>
  <c r="AE101" i="6"/>
  <c r="Y101" i="6"/>
  <c r="R101" i="6"/>
  <c r="L101" i="6"/>
  <c r="F101" i="6"/>
  <c r="Z101" i="6"/>
  <c r="T101" i="6"/>
  <c r="M101" i="6"/>
  <c r="G101" i="6"/>
  <c r="AC101" i="6"/>
  <c r="Q101" i="6"/>
  <c r="D101" i="6"/>
  <c r="AA101" i="6"/>
  <c r="O101" i="6"/>
  <c r="C101" i="6"/>
  <c r="U101" i="6"/>
  <c r="H101" i="6"/>
  <c r="K101" i="6"/>
  <c r="V101" i="6"/>
  <c r="AB97" i="6"/>
  <c r="X97" i="6"/>
  <c r="S97" i="6"/>
  <c r="N97" i="6"/>
  <c r="J97" i="6"/>
  <c r="E97" i="6"/>
  <c r="AA97" i="6"/>
  <c r="U97" i="6"/>
  <c r="O97" i="6"/>
  <c r="H97" i="6"/>
  <c r="C97" i="6"/>
  <c r="AC97" i="6"/>
  <c r="V97" i="6"/>
  <c r="Q97" i="6"/>
  <c r="K97" i="6"/>
  <c r="D97" i="6"/>
  <c r="Z97" i="6"/>
  <c r="M97" i="6"/>
  <c r="Y97" i="6"/>
  <c r="L97" i="6"/>
  <c r="AE97" i="6"/>
  <c r="R97" i="6"/>
  <c r="F97" i="6"/>
  <c r="T97" i="6"/>
  <c r="G97" i="6"/>
  <c r="AB93" i="6"/>
  <c r="X93" i="6"/>
  <c r="S93" i="6"/>
  <c r="N93" i="6"/>
  <c r="J93" i="6"/>
  <c r="E93" i="6"/>
  <c r="AE93" i="6"/>
  <c r="Y93" i="6"/>
  <c r="R93" i="6"/>
  <c r="L93" i="6"/>
  <c r="F93" i="6"/>
  <c r="Z93" i="6"/>
  <c r="T93" i="6"/>
  <c r="M93" i="6"/>
  <c r="G93" i="6"/>
  <c r="V93" i="6"/>
  <c r="K93" i="6"/>
  <c r="U93" i="6"/>
  <c r="H93" i="6"/>
  <c r="AA93" i="6"/>
  <c r="O93" i="6"/>
  <c r="C93" i="6"/>
  <c r="D93" i="6"/>
  <c r="AC93" i="6"/>
  <c r="Q93" i="6"/>
  <c r="AB89" i="6"/>
  <c r="X89" i="6"/>
  <c r="S89" i="6"/>
  <c r="N89" i="6"/>
  <c r="J89" i="6"/>
  <c r="E89" i="6"/>
  <c r="AA89" i="6"/>
  <c r="U89" i="6"/>
  <c r="O89" i="6"/>
  <c r="H89" i="6"/>
  <c r="C89" i="6"/>
  <c r="AC89" i="6"/>
  <c r="V89" i="6"/>
  <c r="Q89" i="6"/>
  <c r="K89" i="6"/>
  <c r="D89" i="6"/>
  <c r="T89" i="6"/>
  <c r="G89" i="6"/>
  <c r="AE89" i="6"/>
  <c r="R89" i="6"/>
  <c r="F89" i="6"/>
  <c r="Y89" i="6"/>
  <c r="L89" i="6"/>
  <c r="Z89" i="6"/>
  <c r="M89" i="6"/>
  <c r="AB85" i="6"/>
  <c r="X85" i="6"/>
  <c r="S85" i="6"/>
  <c r="N85" i="6"/>
  <c r="J85" i="6"/>
  <c r="E85" i="6"/>
  <c r="AE85" i="6"/>
  <c r="Y85" i="6"/>
  <c r="R85" i="6"/>
  <c r="L85" i="6"/>
  <c r="F85" i="6"/>
  <c r="Z85" i="6"/>
  <c r="T85" i="6"/>
  <c r="M85" i="6"/>
  <c r="G85" i="6"/>
  <c r="AC85" i="6"/>
  <c r="Q85" i="6"/>
  <c r="D85" i="6"/>
  <c r="AA85" i="6"/>
  <c r="O85" i="6"/>
  <c r="C85" i="6"/>
  <c r="U85" i="6"/>
  <c r="H85" i="6"/>
  <c r="V85" i="6"/>
  <c r="K85" i="6"/>
  <c r="AB81" i="6"/>
  <c r="X81" i="6"/>
  <c r="S81" i="6"/>
  <c r="N81" i="6"/>
  <c r="J81" i="6"/>
  <c r="E81" i="6"/>
  <c r="AA81" i="6"/>
  <c r="U81" i="6"/>
  <c r="O81" i="6"/>
  <c r="H81" i="6"/>
  <c r="C81" i="6"/>
  <c r="AC81" i="6"/>
  <c r="V81" i="6"/>
  <c r="Q81" i="6"/>
  <c r="K81" i="6"/>
  <c r="D81" i="6"/>
  <c r="Z81" i="6"/>
  <c r="M81" i="6"/>
  <c r="Y81" i="6"/>
  <c r="L81" i="6"/>
  <c r="AE81" i="6"/>
  <c r="R81" i="6"/>
  <c r="F81" i="6"/>
  <c r="T81" i="6"/>
  <c r="G81" i="6"/>
  <c r="AB77" i="6"/>
  <c r="X77" i="6"/>
  <c r="S77" i="6"/>
  <c r="N77" i="6"/>
  <c r="J77" i="6"/>
  <c r="E77" i="6"/>
  <c r="AE77" i="6"/>
  <c r="Y77" i="6"/>
  <c r="R77" i="6"/>
  <c r="L77" i="6"/>
  <c r="F77" i="6"/>
  <c r="Z77" i="6"/>
  <c r="T77" i="6"/>
  <c r="M77" i="6"/>
  <c r="G77" i="6"/>
  <c r="V77" i="6"/>
  <c r="K77" i="6"/>
  <c r="U77" i="6"/>
  <c r="H77" i="6"/>
  <c r="AA77" i="6"/>
  <c r="O77" i="6"/>
  <c r="C77" i="6"/>
  <c r="AC77" i="6"/>
  <c r="Q77" i="6"/>
  <c r="D77" i="6"/>
  <c r="AB73" i="6"/>
  <c r="X73" i="6"/>
  <c r="S73" i="6"/>
  <c r="N73" i="6"/>
  <c r="J73" i="6"/>
  <c r="E73" i="6"/>
  <c r="AA73" i="6"/>
  <c r="U73" i="6"/>
  <c r="O73" i="6"/>
  <c r="H73" i="6"/>
  <c r="C73" i="6"/>
  <c r="AC73" i="6"/>
  <c r="V73" i="6"/>
  <c r="Q73" i="6"/>
  <c r="K73" i="6"/>
  <c r="D73" i="6"/>
  <c r="T73" i="6"/>
  <c r="G73" i="6"/>
  <c r="AE73" i="6"/>
  <c r="R73" i="6"/>
  <c r="F73" i="6"/>
  <c r="Y73" i="6"/>
  <c r="L73" i="6"/>
  <c r="M73" i="6"/>
  <c r="Z73" i="6"/>
  <c r="AB69" i="6"/>
  <c r="X69" i="6"/>
  <c r="S69" i="6"/>
  <c r="N69" i="6"/>
  <c r="J69" i="6"/>
  <c r="E69" i="6"/>
  <c r="AE69" i="6"/>
  <c r="Y69" i="6"/>
  <c r="R69" i="6"/>
  <c r="L69" i="6"/>
  <c r="F69" i="6"/>
  <c r="Z69" i="6"/>
  <c r="T69" i="6"/>
  <c r="M69" i="6"/>
  <c r="G69" i="6"/>
  <c r="AC69" i="6"/>
  <c r="Q69" i="6"/>
  <c r="D69" i="6"/>
  <c r="AA69" i="6"/>
  <c r="O69" i="6"/>
  <c r="C69" i="6"/>
  <c r="U69" i="6"/>
  <c r="H69" i="6"/>
  <c r="V69" i="6"/>
  <c r="K69" i="6"/>
  <c r="AB65" i="6"/>
  <c r="X65" i="6"/>
  <c r="S65" i="6"/>
  <c r="N65" i="6"/>
  <c r="J65" i="6"/>
  <c r="E65" i="6"/>
  <c r="AA65" i="6"/>
  <c r="U65" i="6"/>
  <c r="O65" i="6"/>
  <c r="H65" i="6"/>
  <c r="C65" i="6"/>
  <c r="AC65" i="6"/>
  <c r="V65" i="6"/>
  <c r="Q65" i="6"/>
  <c r="K65" i="6"/>
  <c r="D65" i="6"/>
  <c r="Z65" i="6"/>
  <c r="M65" i="6"/>
  <c r="Y65" i="6"/>
  <c r="L65" i="6"/>
  <c r="AE65" i="6"/>
  <c r="R65" i="6"/>
  <c r="F65" i="6"/>
  <c r="G65" i="6"/>
  <c r="T65" i="6"/>
  <c r="AB61" i="6"/>
  <c r="X61" i="6"/>
  <c r="S61" i="6"/>
  <c r="N61" i="6"/>
  <c r="J61" i="6"/>
  <c r="E61" i="6"/>
  <c r="AE61" i="6"/>
  <c r="Y61" i="6"/>
  <c r="R61" i="6"/>
  <c r="L61" i="6"/>
  <c r="F61" i="6"/>
  <c r="Z61" i="6"/>
  <c r="T61" i="6"/>
  <c r="M61" i="6"/>
  <c r="G61" i="6"/>
  <c r="V61" i="6"/>
  <c r="K61" i="6"/>
  <c r="U61" i="6"/>
  <c r="H61" i="6"/>
  <c r="AA61" i="6"/>
  <c r="O61" i="6"/>
  <c r="C61" i="6"/>
  <c r="AC61" i="6"/>
  <c r="Q61" i="6"/>
  <c r="D61" i="6"/>
  <c r="AB57" i="6"/>
  <c r="X57" i="6"/>
  <c r="S57" i="6"/>
  <c r="N57" i="6"/>
  <c r="J57" i="6"/>
  <c r="E57" i="6"/>
  <c r="AC57" i="6"/>
  <c r="Y57" i="6"/>
  <c r="R57" i="6"/>
  <c r="L57" i="6"/>
  <c r="F57" i="6"/>
  <c r="Z57" i="6"/>
  <c r="T57" i="6"/>
  <c r="M57" i="6"/>
  <c r="G57" i="6"/>
  <c r="V57" i="6"/>
  <c r="K57" i="6"/>
  <c r="U57" i="6"/>
  <c r="H57" i="6"/>
  <c r="AE57" i="6"/>
  <c r="Q57" i="6"/>
  <c r="D57" i="6"/>
  <c r="AA57" i="6"/>
  <c r="O57" i="6"/>
  <c r="C57" i="6"/>
  <c r="AB53" i="6"/>
  <c r="X53" i="6"/>
  <c r="S53" i="6"/>
  <c r="N53" i="6"/>
  <c r="J53" i="6"/>
  <c r="E53" i="6"/>
  <c r="AA53" i="6"/>
  <c r="U53" i="6"/>
  <c r="O53" i="6"/>
  <c r="H53" i="6"/>
  <c r="C53" i="6"/>
  <c r="AC53" i="6"/>
  <c r="V53" i="6"/>
  <c r="Q53" i="6"/>
  <c r="K53" i="6"/>
  <c r="D53" i="6"/>
  <c r="T53" i="6"/>
  <c r="G53" i="6"/>
  <c r="AE53" i="6"/>
  <c r="R53" i="6"/>
  <c r="F53" i="6"/>
  <c r="Z53" i="6"/>
  <c r="M53" i="6"/>
  <c r="Y53" i="6"/>
  <c r="L53" i="6"/>
  <c r="AB49" i="6"/>
  <c r="X49" i="6"/>
  <c r="S49" i="6"/>
  <c r="N49" i="6"/>
  <c r="J49" i="6"/>
  <c r="E49" i="6"/>
  <c r="AE49" i="6"/>
  <c r="Y49" i="6"/>
  <c r="R49" i="6"/>
  <c r="L49" i="6"/>
  <c r="F49" i="6"/>
  <c r="Z49" i="6"/>
  <c r="T49" i="6"/>
  <c r="M49" i="6"/>
  <c r="G49" i="6"/>
  <c r="AC49" i="6"/>
  <c r="Q49" i="6"/>
  <c r="D49" i="6"/>
  <c r="AA49" i="6"/>
  <c r="O49" i="6"/>
  <c r="C49" i="6"/>
  <c r="V49" i="6"/>
  <c r="K49" i="6"/>
  <c r="U49" i="6"/>
  <c r="H49" i="6"/>
  <c r="AB45" i="6"/>
  <c r="X45" i="6"/>
  <c r="S45" i="6"/>
  <c r="N45" i="6"/>
  <c r="J45" i="6"/>
  <c r="E45" i="6"/>
  <c r="AA45" i="6"/>
  <c r="U45" i="6"/>
  <c r="O45" i="6"/>
  <c r="H45" i="6"/>
  <c r="C45" i="6"/>
  <c r="AC45" i="6"/>
  <c r="V45" i="6"/>
  <c r="Q45" i="6"/>
  <c r="K45" i="6"/>
  <c r="D45" i="6"/>
  <c r="Z45" i="6"/>
  <c r="M45" i="6"/>
  <c r="Y45" i="6"/>
  <c r="L45" i="6"/>
  <c r="T45" i="6"/>
  <c r="G45" i="6"/>
  <c r="AE45" i="6"/>
  <c r="R45" i="6"/>
  <c r="F45" i="6"/>
  <c r="W45" i="7"/>
  <c r="R45" i="7"/>
  <c r="M45" i="7"/>
  <c r="F45" i="7"/>
  <c r="Y45" i="7"/>
  <c r="S45" i="7"/>
  <c r="L45" i="7"/>
  <c r="D45" i="7"/>
  <c r="Z45" i="7"/>
  <c r="T45" i="7"/>
  <c r="O45" i="7"/>
  <c r="E45" i="7"/>
  <c r="Q45" i="7"/>
  <c r="C45" i="7"/>
  <c r="P45" i="7"/>
  <c r="X45" i="7"/>
  <c r="K45" i="7"/>
  <c r="V45" i="7"/>
  <c r="I45" i="7"/>
  <c r="X49" i="7"/>
  <c r="S49" i="7"/>
  <c r="O49" i="7"/>
  <c r="I49" i="7"/>
  <c r="V49" i="7"/>
  <c r="P49" i="7"/>
  <c r="F49" i="7"/>
  <c r="W49" i="7"/>
  <c r="Y49" i="7"/>
  <c r="M49" i="7"/>
  <c r="D49" i="7"/>
  <c r="Z49" i="7"/>
  <c r="Q49" i="7"/>
  <c r="E49" i="7"/>
  <c r="L49" i="7"/>
  <c r="K49" i="7"/>
  <c r="T49" i="7"/>
  <c r="C49" i="7"/>
  <c r="R49" i="7"/>
  <c r="X53" i="7"/>
  <c r="S53" i="7"/>
  <c r="O53" i="7"/>
  <c r="I53" i="7"/>
  <c r="C53" i="7"/>
  <c r="V53" i="7"/>
  <c r="P53" i="7"/>
  <c r="F53" i="7"/>
  <c r="T53" i="7"/>
  <c r="L53" i="7"/>
  <c r="R53" i="7"/>
  <c r="E53" i="7"/>
  <c r="W53" i="7"/>
  <c r="K53" i="7"/>
  <c r="Z53" i="7"/>
  <c r="D53" i="7"/>
  <c r="Y53" i="7"/>
  <c r="Q53" i="7"/>
  <c r="M53" i="7"/>
  <c r="X57" i="7"/>
  <c r="S57" i="7"/>
  <c r="O57" i="7"/>
  <c r="I57" i="7"/>
  <c r="C57" i="7"/>
  <c r="V57" i="7"/>
  <c r="P57" i="7"/>
  <c r="F57" i="7"/>
  <c r="Z57" i="7"/>
  <c r="R57" i="7"/>
  <c r="K57" i="7"/>
  <c r="Y57" i="7"/>
  <c r="M57" i="7"/>
  <c r="T57" i="7"/>
  <c r="E57" i="7"/>
  <c r="Q57" i="7"/>
  <c r="D57" i="7"/>
  <c r="W57" i="7"/>
  <c r="L57" i="7"/>
  <c r="X61" i="7"/>
  <c r="S61" i="7"/>
  <c r="O61" i="7"/>
  <c r="I61" i="7"/>
  <c r="C61" i="7"/>
  <c r="V61" i="7"/>
  <c r="P61" i="7"/>
  <c r="F61" i="7"/>
  <c r="Y61" i="7"/>
  <c r="Q61" i="7"/>
  <c r="E61" i="7"/>
  <c r="T61" i="7"/>
  <c r="K61" i="7"/>
  <c r="Z61" i="7"/>
  <c r="M61" i="7"/>
  <c r="W61" i="7"/>
  <c r="L61" i="7"/>
  <c r="R61" i="7"/>
  <c r="D61" i="7"/>
  <c r="X65" i="7"/>
  <c r="S65" i="7"/>
  <c r="O65" i="7"/>
  <c r="I65" i="7"/>
  <c r="C65" i="7"/>
  <c r="V65" i="7"/>
  <c r="P65" i="7"/>
  <c r="F65" i="7"/>
  <c r="W65" i="7"/>
  <c r="M65" i="7"/>
  <c r="D65" i="7"/>
  <c r="Z65" i="7"/>
  <c r="Q65" i="7"/>
  <c r="T65" i="7"/>
  <c r="K65" i="7"/>
  <c r="R65" i="7"/>
  <c r="E65" i="7"/>
  <c r="L65" i="7"/>
  <c r="Y65" i="7"/>
  <c r="X69" i="7"/>
  <c r="S69" i="7"/>
  <c r="O69" i="7"/>
  <c r="I69" i="7"/>
  <c r="C69" i="7"/>
  <c r="V69" i="7"/>
  <c r="P69" i="7"/>
  <c r="F69" i="7"/>
  <c r="Z69" i="7"/>
  <c r="T69" i="7"/>
  <c r="L69" i="7"/>
  <c r="W69" i="7"/>
  <c r="K69" i="7"/>
  <c r="Q69" i="7"/>
  <c r="D69" i="7"/>
  <c r="Y69" i="7"/>
  <c r="M69" i="7"/>
  <c r="E69" i="7"/>
  <c r="R69" i="7"/>
  <c r="X73" i="7"/>
  <c r="S73" i="7"/>
  <c r="O73" i="7"/>
  <c r="I73" i="7"/>
  <c r="C73" i="7"/>
  <c r="V73" i="7"/>
  <c r="P73" i="7"/>
  <c r="F73" i="7"/>
  <c r="Y73" i="7"/>
  <c r="Q73" i="7"/>
  <c r="E73" i="7"/>
  <c r="Z73" i="7"/>
  <c r="R73" i="7"/>
  <c r="K73" i="7"/>
  <c r="L73" i="7"/>
  <c r="T73" i="7"/>
  <c r="M73" i="7"/>
  <c r="W73" i="7"/>
  <c r="D73" i="7"/>
  <c r="X77" i="7"/>
  <c r="S77" i="7"/>
  <c r="O77" i="7"/>
  <c r="I77" i="7"/>
  <c r="C77" i="7"/>
  <c r="V77" i="7"/>
  <c r="P77" i="7"/>
  <c r="F77" i="7"/>
  <c r="W77" i="7"/>
  <c r="M77" i="7"/>
  <c r="D77" i="7"/>
  <c r="Y77" i="7"/>
  <c r="Q77" i="7"/>
  <c r="E77" i="7"/>
  <c r="R77" i="7"/>
  <c r="Z77" i="7"/>
  <c r="K77" i="7"/>
  <c r="T77" i="7"/>
  <c r="L77" i="7"/>
  <c r="X81" i="7"/>
  <c r="S81" i="7"/>
  <c r="O81" i="7"/>
  <c r="I81" i="7"/>
  <c r="C81" i="7"/>
  <c r="V81" i="7"/>
  <c r="P81" i="7"/>
  <c r="F81" i="7"/>
  <c r="T81" i="7"/>
  <c r="L81" i="7"/>
  <c r="W81" i="7"/>
  <c r="M81" i="7"/>
  <c r="D81" i="7"/>
  <c r="Y81" i="7"/>
  <c r="E81" i="7"/>
  <c r="Q81" i="7"/>
  <c r="Z81" i="7"/>
  <c r="K81" i="7"/>
  <c r="R81" i="7"/>
  <c r="X85" i="7"/>
  <c r="S85" i="7"/>
  <c r="O85" i="7"/>
  <c r="I85" i="7"/>
  <c r="C85" i="7"/>
  <c r="V85" i="7"/>
  <c r="P85" i="7"/>
  <c r="F85" i="7"/>
  <c r="Z85" i="7"/>
  <c r="R85" i="7"/>
  <c r="K85" i="7"/>
  <c r="T85" i="7"/>
  <c r="L85" i="7"/>
  <c r="M85" i="7"/>
  <c r="W85" i="7"/>
  <c r="D85" i="7"/>
  <c r="Q85" i="7"/>
  <c r="Y85" i="7"/>
  <c r="E85" i="7"/>
  <c r="X89" i="7"/>
  <c r="S89" i="7"/>
  <c r="O89" i="7"/>
  <c r="I89" i="7"/>
  <c r="C89" i="7"/>
  <c r="V89" i="7"/>
  <c r="P89" i="7"/>
  <c r="F89" i="7"/>
  <c r="Y89" i="7"/>
  <c r="Q89" i="7"/>
  <c r="E89" i="7"/>
  <c r="Z89" i="7"/>
  <c r="R89" i="7"/>
  <c r="K89" i="7"/>
  <c r="T89" i="7"/>
  <c r="L89" i="7"/>
  <c r="W89" i="7"/>
  <c r="D89" i="7"/>
  <c r="M89" i="7"/>
  <c r="Z93" i="7"/>
  <c r="V93" i="7"/>
  <c r="Q93" i="7"/>
  <c r="L93" i="7"/>
  <c r="E93" i="7"/>
  <c r="T93" i="7"/>
  <c r="O93" i="7"/>
  <c r="F93" i="7"/>
  <c r="S93" i="7"/>
  <c r="K93" i="7"/>
  <c r="Y93" i="7"/>
  <c r="P93" i="7"/>
  <c r="C93" i="7"/>
  <c r="R93" i="7"/>
  <c r="D93" i="7"/>
  <c r="W93" i="7"/>
  <c r="I93" i="7"/>
  <c r="X93" i="7"/>
  <c r="M93" i="7"/>
  <c r="Z97" i="7"/>
  <c r="V97" i="7"/>
  <c r="Q97" i="7"/>
  <c r="L97" i="7"/>
  <c r="E97" i="7"/>
  <c r="T97" i="7"/>
  <c r="O97" i="7"/>
  <c r="F97" i="7"/>
  <c r="Y97" i="7"/>
  <c r="R97" i="7"/>
  <c r="I97" i="7"/>
  <c r="S97" i="7"/>
  <c r="K97" i="7"/>
  <c r="W97" i="7"/>
  <c r="C97" i="7"/>
  <c r="X97" i="7"/>
  <c r="D97" i="7"/>
  <c r="M97" i="7"/>
  <c r="P97" i="7"/>
  <c r="Z101" i="7"/>
  <c r="V101" i="7"/>
  <c r="Q101" i="7"/>
  <c r="L101" i="7"/>
  <c r="E101" i="7"/>
  <c r="T101" i="7"/>
  <c r="O101" i="7"/>
  <c r="F101" i="7"/>
  <c r="X101" i="7"/>
  <c r="P101" i="7"/>
  <c r="D101" i="7"/>
  <c r="Y101" i="7"/>
  <c r="R101" i="7"/>
  <c r="I101" i="7"/>
  <c r="K101" i="7"/>
  <c r="M101" i="7"/>
  <c r="S101" i="7"/>
  <c r="C101" i="7"/>
  <c r="W101" i="7"/>
  <c r="Z105" i="7"/>
  <c r="V105" i="7"/>
  <c r="Q105" i="7"/>
  <c r="L105" i="7"/>
  <c r="E105" i="7"/>
  <c r="T105" i="7"/>
  <c r="O105" i="7"/>
  <c r="F105" i="7"/>
  <c r="W105" i="7"/>
  <c r="M105" i="7"/>
  <c r="C105" i="7"/>
  <c r="X105" i="7"/>
  <c r="P105" i="7"/>
  <c r="D105" i="7"/>
  <c r="R105" i="7"/>
  <c r="S105" i="7"/>
  <c r="I105" i="7"/>
  <c r="Y105" i="7"/>
  <c r="K105" i="7"/>
  <c r="Z109" i="7"/>
  <c r="V109" i="7"/>
  <c r="Q109" i="7"/>
  <c r="L109" i="7"/>
  <c r="E109" i="7"/>
  <c r="T109" i="7"/>
  <c r="O109" i="7"/>
  <c r="F109" i="7"/>
  <c r="S109" i="7"/>
  <c r="K109" i="7"/>
  <c r="W109" i="7"/>
  <c r="M109" i="7"/>
  <c r="C109" i="7"/>
  <c r="X109" i="7"/>
  <c r="D109" i="7"/>
  <c r="Y109" i="7"/>
  <c r="I109" i="7"/>
  <c r="P109" i="7"/>
  <c r="R109" i="7"/>
  <c r="W113" i="7"/>
  <c r="R113" i="7"/>
  <c r="M113" i="7"/>
  <c r="Y113" i="7"/>
  <c r="S113" i="7"/>
  <c r="L113" i="7"/>
  <c r="E113" i="7"/>
  <c r="X113" i="7"/>
  <c r="P113" i="7"/>
  <c r="F113" i="7"/>
  <c r="T113" i="7"/>
  <c r="I113" i="7"/>
  <c r="V113" i="7"/>
  <c r="K113" i="7"/>
  <c r="O113" i="7"/>
  <c r="Q113" i="7"/>
  <c r="Z113" i="7"/>
  <c r="C113" i="7"/>
  <c r="D113" i="7"/>
  <c r="W117" i="7"/>
  <c r="R117" i="7"/>
  <c r="M117" i="7"/>
  <c r="F117" i="7"/>
  <c r="Y117" i="7"/>
  <c r="S117" i="7"/>
  <c r="L117" i="7"/>
  <c r="D117" i="7"/>
  <c r="V117" i="7"/>
  <c r="O117" i="7"/>
  <c r="C117" i="7"/>
  <c r="Z117" i="7"/>
  <c r="P117" i="7"/>
  <c r="Q117" i="7"/>
  <c r="E117" i="7"/>
  <c r="I117" i="7"/>
  <c r="K117" i="7"/>
  <c r="T117" i="7"/>
  <c r="X117" i="7"/>
  <c r="W121" i="7"/>
  <c r="R121" i="7"/>
  <c r="M121" i="7"/>
  <c r="F121" i="7"/>
  <c r="Y121" i="7"/>
  <c r="S121" i="7"/>
  <c r="L121" i="7"/>
  <c r="D121" i="7"/>
  <c r="T121" i="7"/>
  <c r="K121" i="7"/>
  <c r="V121" i="7"/>
  <c r="I121" i="7"/>
  <c r="X121" i="7"/>
  <c r="O121" i="7"/>
  <c r="Z121" i="7"/>
  <c r="C121" i="7"/>
  <c r="E121" i="7"/>
  <c r="P121" i="7"/>
  <c r="Q121" i="7"/>
  <c r="W125" i="7"/>
  <c r="R125" i="7"/>
  <c r="M125" i="7"/>
  <c r="F125" i="7"/>
  <c r="Y125" i="7"/>
  <c r="S125" i="7"/>
  <c r="L125" i="7"/>
  <c r="D125" i="7"/>
  <c r="Z125" i="7"/>
  <c r="Q125" i="7"/>
  <c r="I125" i="7"/>
  <c r="P125" i="7"/>
  <c r="C125" i="7"/>
  <c r="T125" i="7"/>
  <c r="E125" i="7"/>
  <c r="V125" i="7"/>
  <c r="X125" i="7"/>
  <c r="K125" i="7"/>
  <c r="O125" i="7"/>
  <c r="W129" i="7"/>
  <c r="R129" i="7"/>
  <c r="M129" i="7"/>
  <c r="F129" i="7"/>
  <c r="Y129" i="7"/>
  <c r="S129" i="7"/>
  <c r="L129" i="7"/>
  <c r="D129" i="7"/>
  <c r="X129" i="7"/>
  <c r="P129" i="7"/>
  <c r="E129" i="7"/>
  <c r="V129" i="7"/>
  <c r="K129" i="7"/>
  <c r="Z129" i="7"/>
  <c r="O129" i="7"/>
  <c r="Q129" i="7"/>
  <c r="T129" i="7"/>
  <c r="C129" i="7"/>
  <c r="I129" i="7"/>
  <c r="AE128" i="3"/>
  <c r="Z128" i="3"/>
  <c r="U128" i="3"/>
  <c r="Q128" i="3"/>
  <c r="L128" i="3"/>
  <c r="AD128" i="3"/>
  <c r="Y128" i="3"/>
  <c r="T128" i="3"/>
  <c r="P128" i="3"/>
  <c r="K128" i="3"/>
  <c r="AB128" i="3"/>
  <c r="S128" i="3"/>
  <c r="J128" i="3"/>
  <c r="X128" i="3"/>
  <c r="AA128" i="3"/>
  <c r="R128" i="3"/>
  <c r="N128" i="3"/>
  <c r="AF128" i="3"/>
  <c r="M128" i="3"/>
  <c r="W128" i="3"/>
  <c r="AE124" i="3"/>
  <c r="Z124" i="3"/>
  <c r="U124" i="3"/>
  <c r="Q124" i="3"/>
  <c r="L124" i="3"/>
  <c r="AD124" i="3"/>
  <c r="Y124" i="3"/>
  <c r="T124" i="3"/>
  <c r="P124" i="3"/>
  <c r="K124" i="3"/>
  <c r="X124" i="3"/>
  <c r="N124" i="3"/>
  <c r="AB124" i="3"/>
  <c r="J124" i="3"/>
  <c r="AF124" i="3"/>
  <c r="W124" i="3"/>
  <c r="M124" i="3"/>
  <c r="S124" i="3"/>
  <c r="R124" i="3"/>
  <c r="AA124" i="3"/>
  <c r="AE120" i="3"/>
  <c r="Z120" i="3"/>
  <c r="U120" i="3"/>
  <c r="Q120" i="3"/>
  <c r="L120" i="3"/>
  <c r="AD120" i="3"/>
  <c r="Y120" i="3"/>
  <c r="T120" i="3"/>
  <c r="P120" i="3"/>
  <c r="K120" i="3"/>
  <c r="AB120" i="3"/>
  <c r="S120" i="3"/>
  <c r="J120" i="3"/>
  <c r="AA120" i="3"/>
  <c r="R120" i="3"/>
  <c r="X120" i="3"/>
  <c r="N120" i="3"/>
  <c r="W120" i="3"/>
  <c r="M120" i="3"/>
  <c r="AF120" i="3"/>
  <c r="AE116" i="3"/>
  <c r="Z116" i="3"/>
  <c r="U116" i="3"/>
  <c r="Q116" i="3"/>
  <c r="L116" i="3"/>
  <c r="AA116" i="3"/>
  <c r="T116" i="3"/>
  <c r="N116" i="3"/>
  <c r="X116" i="3"/>
  <c r="K116" i="3"/>
  <c r="AF116" i="3"/>
  <c r="Y116" i="3"/>
  <c r="S116" i="3"/>
  <c r="M116" i="3"/>
  <c r="AD116" i="3"/>
  <c r="R116" i="3"/>
  <c r="J116" i="3"/>
  <c r="W116" i="3"/>
  <c r="P116" i="3"/>
  <c r="AB116" i="3"/>
  <c r="AE112" i="3"/>
  <c r="Z112" i="3"/>
  <c r="U112" i="3"/>
  <c r="Q112" i="3"/>
  <c r="L112" i="3"/>
  <c r="AF112" i="3"/>
  <c r="Y112" i="3"/>
  <c r="S112" i="3"/>
  <c r="M112" i="3"/>
  <c r="W112" i="3"/>
  <c r="P112" i="3"/>
  <c r="AD112" i="3"/>
  <c r="X112" i="3"/>
  <c r="R112" i="3"/>
  <c r="K112" i="3"/>
  <c r="AB112" i="3"/>
  <c r="J112" i="3"/>
  <c r="T112" i="3"/>
  <c r="N112" i="3"/>
  <c r="AA112" i="3"/>
  <c r="AE108" i="3"/>
  <c r="Z108" i="3"/>
  <c r="U108" i="3"/>
  <c r="Q108" i="3"/>
  <c r="L108" i="3"/>
  <c r="AD108" i="3"/>
  <c r="X108" i="3"/>
  <c r="R108" i="3"/>
  <c r="K108" i="3"/>
  <c r="J108" i="3"/>
  <c r="AA108" i="3"/>
  <c r="T108" i="3"/>
  <c r="AB108" i="3"/>
  <c r="W108" i="3"/>
  <c r="P108" i="3"/>
  <c r="N108" i="3"/>
  <c r="AF108" i="3"/>
  <c r="S108" i="3"/>
  <c r="M108" i="3"/>
  <c r="Y108" i="3"/>
  <c r="AE104" i="3"/>
  <c r="Z104" i="3"/>
  <c r="U104" i="3"/>
  <c r="Q104" i="3"/>
  <c r="L104" i="3"/>
  <c r="AB104" i="3"/>
  <c r="W104" i="3"/>
  <c r="P104" i="3"/>
  <c r="J104" i="3"/>
  <c r="AA104" i="3"/>
  <c r="T104" i="3"/>
  <c r="Y104" i="3"/>
  <c r="S104" i="3"/>
  <c r="N104" i="3"/>
  <c r="AF104" i="3"/>
  <c r="M104" i="3"/>
  <c r="AD104" i="3"/>
  <c r="R104" i="3"/>
  <c r="X104" i="3"/>
  <c r="K104" i="3"/>
  <c r="AE100" i="3"/>
  <c r="Z100" i="3"/>
  <c r="U100" i="3"/>
  <c r="Q100" i="3"/>
  <c r="AA100" i="3"/>
  <c r="T100" i="3"/>
  <c r="N100" i="3"/>
  <c r="J100" i="3"/>
  <c r="Y100" i="3"/>
  <c r="M100" i="3"/>
  <c r="X100" i="3"/>
  <c r="L100" i="3"/>
  <c r="AF100" i="3"/>
  <c r="S100" i="3"/>
  <c r="AD100" i="3"/>
  <c r="R100" i="3"/>
  <c r="AB100" i="3"/>
  <c r="P100" i="3"/>
  <c r="K100" i="3"/>
  <c r="W100" i="3"/>
  <c r="AB96" i="3"/>
  <c r="X96" i="3"/>
  <c r="S96" i="3"/>
  <c r="N96" i="3"/>
  <c r="J96" i="3"/>
  <c r="AA96" i="3"/>
  <c r="R96" i="3"/>
  <c r="Z96" i="3"/>
  <c r="Q96" i="3"/>
  <c r="AF96" i="3"/>
  <c r="W96" i="3"/>
  <c r="M96" i="3"/>
  <c r="AE96" i="3"/>
  <c r="U96" i="3"/>
  <c r="L96" i="3"/>
  <c r="AD96" i="3"/>
  <c r="K96" i="3"/>
  <c r="T96" i="3"/>
  <c r="Y96" i="3"/>
  <c r="P96" i="3"/>
  <c r="AB92" i="3"/>
  <c r="X92" i="3"/>
  <c r="S92" i="3"/>
  <c r="N92" i="3"/>
  <c r="J92" i="3"/>
  <c r="AF92" i="3"/>
  <c r="W92" i="3"/>
  <c r="M92" i="3"/>
  <c r="AE92" i="3"/>
  <c r="U92" i="3"/>
  <c r="Q92" i="3"/>
  <c r="AA92" i="3"/>
  <c r="R92" i="3"/>
  <c r="Z92" i="3"/>
  <c r="L92" i="3"/>
  <c r="P92" i="3"/>
  <c r="Y92" i="3"/>
  <c r="K92" i="3"/>
  <c r="T92" i="3"/>
  <c r="AD92" i="3"/>
  <c r="AB88" i="3"/>
  <c r="X88" i="3"/>
  <c r="S88" i="3"/>
  <c r="N88" i="3"/>
  <c r="J88" i="3"/>
  <c r="AF88" i="3"/>
  <c r="W88" i="3"/>
  <c r="R88" i="3"/>
  <c r="Z88" i="3"/>
  <c r="Q88" i="3"/>
  <c r="AA88" i="3"/>
  <c r="M88" i="3"/>
  <c r="AE88" i="3"/>
  <c r="U88" i="3"/>
  <c r="L88" i="3"/>
  <c r="T88" i="3"/>
  <c r="AD88" i="3"/>
  <c r="K88" i="3"/>
  <c r="P88" i="3"/>
  <c r="Y88" i="3"/>
  <c r="AB84" i="3"/>
  <c r="X84" i="3"/>
  <c r="S84" i="3"/>
  <c r="N84" i="3"/>
  <c r="J84" i="3"/>
  <c r="AA84" i="3"/>
  <c r="R84" i="3"/>
  <c r="AE84" i="3"/>
  <c r="U84" i="3"/>
  <c r="L84" i="3"/>
  <c r="AF84" i="3"/>
  <c r="W84" i="3"/>
  <c r="M84" i="3"/>
  <c r="Z84" i="3"/>
  <c r="Q84" i="3"/>
  <c r="Y84" i="3"/>
  <c r="P84" i="3"/>
  <c r="AD84" i="3"/>
  <c r="K84" i="3"/>
  <c r="T84" i="3"/>
  <c r="AB80" i="3"/>
  <c r="X80" i="3"/>
  <c r="S80" i="3"/>
  <c r="N80" i="3"/>
  <c r="J80" i="3"/>
  <c r="AA80" i="3"/>
  <c r="R80" i="3"/>
  <c r="AF80" i="3"/>
  <c r="W80" i="3"/>
  <c r="M80" i="3"/>
  <c r="Y80" i="3"/>
  <c r="P80" i="3"/>
  <c r="AD80" i="3"/>
  <c r="T80" i="3"/>
  <c r="K80" i="3"/>
  <c r="U80" i="3"/>
  <c r="Z80" i="3"/>
  <c r="Q80" i="3"/>
  <c r="AE80" i="3"/>
  <c r="L80" i="3"/>
  <c r="AB76" i="3"/>
  <c r="X76" i="3"/>
  <c r="S76" i="3"/>
  <c r="N76" i="3"/>
  <c r="J76" i="3"/>
  <c r="AF76" i="3"/>
  <c r="W76" i="3"/>
  <c r="R76" i="3"/>
  <c r="AA76" i="3"/>
  <c r="M76" i="3"/>
  <c r="AD76" i="3"/>
  <c r="T76" i="3"/>
  <c r="K76" i="3"/>
  <c r="Y76" i="3"/>
  <c r="P76" i="3"/>
  <c r="Z76" i="3"/>
  <c r="Q76" i="3"/>
  <c r="AE76" i="3"/>
  <c r="U76" i="3"/>
  <c r="L76" i="3"/>
  <c r="AB72" i="3"/>
  <c r="X72" i="3"/>
  <c r="S72" i="3"/>
  <c r="N72" i="3"/>
  <c r="J72" i="3"/>
  <c r="AF72" i="3"/>
  <c r="W72" i="3"/>
  <c r="M72" i="3"/>
  <c r="AA72" i="3"/>
  <c r="R72" i="3"/>
  <c r="Y72" i="3"/>
  <c r="P72" i="3"/>
  <c r="AD72" i="3"/>
  <c r="T72" i="3"/>
  <c r="K72" i="3"/>
  <c r="U72" i="3"/>
  <c r="Z72" i="3"/>
  <c r="Q72" i="3"/>
  <c r="AE72" i="3"/>
  <c r="L72" i="3"/>
  <c r="AB68" i="3"/>
  <c r="X68" i="3"/>
  <c r="S68" i="3"/>
  <c r="N68" i="3"/>
  <c r="J68" i="3"/>
  <c r="AF68" i="3"/>
  <c r="AA68" i="3"/>
  <c r="R68" i="3"/>
  <c r="W68" i="3"/>
  <c r="M68" i="3"/>
  <c r="AD68" i="3"/>
  <c r="T68" i="3"/>
  <c r="K68" i="3"/>
  <c r="Y68" i="3"/>
  <c r="P68" i="3"/>
  <c r="Z68" i="3"/>
  <c r="AE68" i="3"/>
  <c r="U68" i="3"/>
  <c r="L68" i="3"/>
  <c r="Q68" i="3"/>
  <c r="AB64" i="3"/>
  <c r="X64" i="3"/>
  <c r="S64" i="3"/>
  <c r="N64" i="3"/>
  <c r="J64" i="3"/>
  <c r="AA64" i="3"/>
  <c r="R64" i="3"/>
  <c r="AF64" i="3"/>
  <c r="W64" i="3"/>
  <c r="M64" i="3"/>
  <c r="Y64" i="3"/>
  <c r="P64" i="3"/>
  <c r="AD64" i="3"/>
  <c r="T64" i="3"/>
  <c r="K64" i="3"/>
  <c r="AE64" i="3"/>
  <c r="L64" i="3"/>
  <c r="Z64" i="3"/>
  <c r="Q64" i="3"/>
  <c r="U64" i="3"/>
  <c r="AB60" i="3"/>
  <c r="X60" i="3"/>
  <c r="S60" i="3"/>
  <c r="N60" i="3"/>
  <c r="J60" i="3"/>
  <c r="AF60" i="3"/>
  <c r="W60" i="3"/>
  <c r="M60" i="3"/>
  <c r="AA60" i="3"/>
  <c r="R60" i="3"/>
  <c r="AD60" i="3"/>
  <c r="T60" i="3"/>
  <c r="K60" i="3"/>
  <c r="Y60" i="3"/>
  <c r="P60" i="3"/>
  <c r="Q60" i="3"/>
  <c r="AE60" i="3"/>
  <c r="U60" i="3"/>
  <c r="L60" i="3"/>
  <c r="Z60" i="3"/>
  <c r="AB56" i="3"/>
  <c r="X56" i="3"/>
  <c r="S56" i="3"/>
  <c r="N56" i="3"/>
  <c r="J56" i="3"/>
  <c r="AA56" i="3"/>
  <c r="R56" i="3"/>
  <c r="AF56" i="3"/>
  <c r="W56" i="3"/>
  <c r="M56" i="3"/>
  <c r="P56" i="3"/>
  <c r="AD56" i="3"/>
  <c r="T56" i="3"/>
  <c r="K56" i="3"/>
  <c r="U56" i="3"/>
  <c r="Z56" i="3"/>
  <c r="Q56" i="3"/>
  <c r="Y56" i="3"/>
  <c r="AE56" i="3"/>
  <c r="L56" i="3"/>
  <c r="AB52" i="3"/>
  <c r="X52" i="3"/>
  <c r="S52" i="3"/>
  <c r="N52" i="3"/>
  <c r="J52" i="3"/>
  <c r="AF52" i="3"/>
  <c r="W52" i="3"/>
  <c r="R52" i="3"/>
  <c r="AA52" i="3"/>
  <c r="M52" i="3"/>
  <c r="AD52" i="3"/>
  <c r="K52" i="3"/>
  <c r="Y52" i="3"/>
  <c r="P52" i="3"/>
  <c r="Z52" i="3"/>
  <c r="AE52" i="3"/>
  <c r="U52" i="3"/>
  <c r="L52" i="3"/>
  <c r="T52" i="3"/>
  <c r="Q52" i="3"/>
  <c r="AB48" i="3"/>
  <c r="X48" i="3"/>
  <c r="S48" i="3"/>
  <c r="N48" i="3"/>
  <c r="J48" i="3"/>
  <c r="AF48" i="3"/>
  <c r="W48" i="3"/>
  <c r="R48" i="3"/>
  <c r="AA48" i="3"/>
  <c r="M48" i="3"/>
  <c r="P48" i="3"/>
  <c r="AD48" i="3"/>
  <c r="T48" i="3"/>
  <c r="K48" i="3"/>
  <c r="AE48" i="3"/>
  <c r="L48" i="3"/>
  <c r="Z48" i="3"/>
  <c r="Q48" i="3"/>
  <c r="Y48" i="3"/>
  <c r="U48" i="3"/>
  <c r="AB44" i="3"/>
  <c r="X44" i="3"/>
  <c r="S44" i="3"/>
  <c r="N44" i="3"/>
  <c r="J44" i="3"/>
  <c r="AF44" i="3"/>
  <c r="W44" i="3"/>
  <c r="M44" i="3"/>
  <c r="AA44" i="3"/>
  <c r="R44" i="3"/>
  <c r="AD44" i="3"/>
  <c r="K44" i="3"/>
  <c r="Y44" i="3"/>
  <c r="P44" i="3"/>
  <c r="Z44" i="3"/>
  <c r="AE44" i="3"/>
  <c r="U44" i="3"/>
  <c r="L44" i="3"/>
  <c r="T44" i="3"/>
  <c r="Q44" i="3"/>
  <c r="AC126" i="4"/>
  <c r="X126" i="4"/>
  <c r="T126" i="4"/>
  <c r="O126" i="4"/>
  <c r="J126" i="4"/>
  <c r="F126" i="4"/>
  <c r="Y126" i="4"/>
  <c r="R126" i="4"/>
  <c r="M126" i="4"/>
  <c r="G126" i="4"/>
  <c r="W126" i="4"/>
  <c r="Q126" i="4"/>
  <c r="K126" i="4"/>
  <c r="D126" i="4"/>
  <c r="AB126" i="4"/>
  <c r="V126" i="4"/>
  <c r="P126" i="4"/>
  <c r="I126" i="4"/>
  <c r="C126" i="4"/>
  <c r="AA126" i="4"/>
  <c r="U126" i="4"/>
  <c r="N126" i="4"/>
  <c r="H126" i="4"/>
  <c r="B126" i="4"/>
  <c r="AC122" i="4"/>
  <c r="X122" i="4"/>
  <c r="T122" i="4"/>
  <c r="O122" i="4"/>
  <c r="J122" i="4"/>
  <c r="F122" i="4"/>
  <c r="W122" i="4"/>
  <c r="Q122" i="4"/>
  <c r="K122" i="4"/>
  <c r="D122" i="4"/>
  <c r="AB122" i="4"/>
  <c r="V122" i="4"/>
  <c r="P122" i="4"/>
  <c r="I122" i="4"/>
  <c r="C122" i="4"/>
  <c r="AA122" i="4"/>
  <c r="U122" i="4"/>
  <c r="N122" i="4"/>
  <c r="H122" i="4"/>
  <c r="B122" i="4"/>
  <c r="Y122" i="4"/>
  <c r="R122" i="4"/>
  <c r="M122" i="4"/>
  <c r="G122" i="4"/>
  <c r="AC118" i="4"/>
  <c r="X118" i="4"/>
  <c r="T118" i="4"/>
  <c r="O118" i="4"/>
  <c r="J118" i="4"/>
  <c r="F118" i="4"/>
  <c r="AB118" i="4"/>
  <c r="V118" i="4"/>
  <c r="P118" i="4"/>
  <c r="I118" i="4"/>
  <c r="C118" i="4"/>
  <c r="AA118" i="4"/>
  <c r="U118" i="4"/>
  <c r="N118" i="4"/>
  <c r="H118" i="4"/>
  <c r="B118" i="4"/>
  <c r="Y118" i="4"/>
  <c r="R118" i="4"/>
  <c r="M118" i="4"/>
  <c r="G118" i="4"/>
  <c r="W118" i="4"/>
  <c r="Q118" i="4"/>
  <c r="K118" i="4"/>
  <c r="D118" i="4"/>
  <c r="AC114" i="4"/>
  <c r="X114" i="4"/>
  <c r="T114" i="4"/>
  <c r="O114" i="4"/>
  <c r="J114" i="4"/>
  <c r="F114" i="4"/>
  <c r="AA114" i="4"/>
  <c r="U114" i="4"/>
  <c r="N114" i="4"/>
  <c r="H114" i="4"/>
  <c r="B114" i="4"/>
  <c r="Y114" i="4"/>
  <c r="R114" i="4"/>
  <c r="M114" i="4"/>
  <c r="G114" i="4"/>
  <c r="W114" i="4"/>
  <c r="Q114" i="4"/>
  <c r="K114" i="4"/>
  <c r="D114" i="4"/>
  <c r="AB114" i="4"/>
  <c r="V114" i="4"/>
  <c r="P114" i="4"/>
  <c r="I114" i="4"/>
  <c r="C114" i="4"/>
  <c r="AC110" i="4"/>
  <c r="X110" i="4"/>
  <c r="T110" i="4"/>
  <c r="O110" i="4"/>
  <c r="J110" i="4"/>
  <c r="F110" i="4"/>
  <c r="AB110" i="4"/>
  <c r="W110" i="4"/>
  <c r="R110" i="4"/>
  <c r="N110" i="4"/>
  <c r="I110" i="4"/>
  <c r="D110" i="4"/>
  <c r="AA110" i="4"/>
  <c r="V110" i="4"/>
  <c r="Q110" i="4"/>
  <c r="M110" i="4"/>
  <c r="H110" i="4"/>
  <c r="C110" i="4"/>
  <c r="Y110" i="4"/>
  <c r="U110" i="4"/>
  <c r="P110" i="4"/>
  <c r="K110" i="4"/>
  <c r="G110" i="4"/>
  <c r="B110" i="4"/>
  <c r="AC106" i="4"/>
  <c r="X106" i="4"/>
  <c r="T106" i="4"/>
  <c r="O106" i="4"/>
  <c r="J106" i="4"/>
  <c r="F106" i="4"/>
  <c r="AB106" i="4"/>
  <c r="W106" i="4"/>
  <c r="R106" i="4"/>
  <c r="N106" i="4"/>
  <c r="I106" i="4"/>
  <c r="D106" i="4"/>
  <c r="AA106" i="4"/>
  <c r="V106" i="4"/>
  <c r="Q106" i="4"/>
  <c r="M106" i="4"/>
  <c r="H106" i="4"/>
  <c r="C106" i="4"/>
  <c r="Y106" i="4"/>
  <c r="U106" i="4"/>
  <c r="P106" i="4"/>
  <c r="K106" i="4"/>
  <c r="G106" i="4"/>
  <c r="B106" i="4"/>
  <c r="AC102" i="4"/>
  <c r="X102" i="4"/>
  <c r="T102" i="4"/>
  <c r="O102" i="4"/>
  <c r="J102" i="4"/>
  <c r="F102" i="4"/>
  <c r="AB102" i="4"/>
  <c r="W102" i="4"/>
  <c r="R102" i="4"/>
  <c r="N102" i="4"/>
  <c r="I102" i="4"/>
  <c r="D102" i="4"/>
  <c r="AA102" i="4"/>
  <c r="V102" i="4"/>
  <c r="Q102" i="4"/>
  <c r="M102" i="4"/>
  <c r="H102" i="4"/>
  <c r="C102" i="4"/>
  <c r="Y102" i="4"/>
  <c r="U102" i="4"/>
  <c r="P102" i="4"/>
  <c r="K102" i="4"/>
  <c r="G102" i="4"/>
  <c r="B102" i="4"/>
  <c r="AC98" i="4"/>
  <c r="X98" i="4"/>
  <c r="T98" i="4"/>
  <c r="O98" i="4"/>
  <c r="J98" i="4"/>
  <c r="F98" i="4"/>
  <c r="AB98" i="4"/>
  <c r="W98" i="4"/>
  <c r="R98" i="4"/>
  <c r="N98" i="4"/>
  <c r="I98" i="4"/>
  <c r="D98" i="4"/>
  <c r="AA98" i="4"/>
  <c r="V98" i="4"/>
  <c r="Q98" i="4"/>
  <c r="M98" i="4"/>
  <c r="H98" i="4"/>
  <c r="C98" i="4"/>
  <c r="Y98" i="4"/>
  <c r="U98" i="4"/>
  <c r="P98" i="4"/>
  <c r="K98" i="4"/>
  <c r="G98" i="4"/>
  <c r="B98" i="4"/>
  <c r="AC94" i="4"/>
  <c r="X94" i="4"/>
  <c r="T94" i="4"/>
  <c r="O94" i="4"/>
  <c r="J94" i="4"/>
  <c r="F94" i="4"/>
  <c r="AB94" i="4"/>
  <c r="W94" i="4"/>
  <c r="R94" i="4"/>
  <c r="N94" i="4"/>
  <c r="I94" i="4"/>
  <c r="D94" i="4"/>
  <c r="AA94" i="4"/>
  <c r="V94" i="4"/>
  <c r="Q94" i="4"/>
  <c r="M94" i="4"/>
  <c r="H94" i="4"/>
  <c r="C94" i="4"/>
  <c r="Y94" i="4"/>
  <c r="U94" i="4"/>
  <c r="P94" i="4"/>
  <c r="K94" i="4"/>
  <c r="G94" i="4"/>
  <c r="B94" i="4"/>
  <c r="AC90" i="4"/>
  <c r="X90" i="4"/>
  <c r="T90" i="4"/>
  <c r="O90" i="4"/>
  <c r="J90" i="4"/>
  <c r="F90" i="4"/>
  <c r="AB90" i="4"/>
  <c r="W90" i="4"/>
  <c r="R90" i="4"/>
  <c r="N90" i="4"/>
  <c r="I90" i="4"/>
  <c r="D90" i="4"/>
  <c r="AA90" i="4"/>
  <c r="V90" i="4"/>
  <c r="Q90" i="4"/>
  <c r="M90" i="4"/>
  <c r="H90" i="4"/>
  <c r="C90" i="4"/>
  <c r="Y90" i="4"/>
  <c r="U90" i="4"/>
  <c r="P90" i="4"/>
  <c r="K90" i="4"/>
  <c r="G90" i="4"/>
  <c r="B90" i="4"/>
  <c r="AC86" i="4"/>
  <c r="X86" i="4"/>
  <c r="T86" i="4"/>
  <c r="O86" i="4"/>
  <c r="J86" i="4"/>
  <c r="F86" i="4"/>
  <c r="AB86" i="4"/>
  <c r="W86" i="4"/>
  <c r="R86" i="4"/>
  <c r="N86" i="4"/>
  <c r="I86" i="4"/>
  <c r="D86" i="4"/>
  <c r="AA86" i="4"/>
  <c r="V86" i="4"/>
  <c r="Q86" i="4"/>
  <c r="M86" i="4"/>
  <c r="H86" i="4"/>
  <c r="C86" i="4"/>
  <c r="Y86" i="4"/>
  <c r="U86" i="4"/>
  <c r="P86" i="4"/>
  <c r="K86" i="4"/>
  <c r="G86" i="4"/>
  <c r="B86" i="4"/>
  <c r="AC82" i="4"/>
  <c r="X82" i="4"/>
  <c r="T82" i="4"/>
  <c r="O82" i="4"/>
  <c r="J82" i="4"/>
  <c r="F82" i="4"/>
  <c r="AB82" i="4"/>
  <c r="W82" i="4"/>
  <c r="R82" i="4"/>
  <c r="N82" i="4"/>
  <c r="I82" i="4"/>
  <c r="D82" i="4"/>
  <c r="AA82" i="4"/>
  <c r="V82" i="4"/>
  <c r="Q82" i="4"/>
  <c r="M82" i="4"/>
  <c r="H82" i="4"/>
  <c r="C82" i="4"/>
  <c r="Y82" i="4"/>
  <c r="U82" i="4"/>
  <c r="P82" i="4"/>
  <c r="K82" i="4"/>
  <c r="G82" i="4"/>
  <c r="B82" i="4"/>
  <c r="AC78" i="4"/>
  <c r="X78" i="4"/>
  <c r="T78" i="4"/>
  <c r="O78" i="4"/>
  <c r="J78" i="4"/>
  <c r="F78" i="4"/>
  <c r="AB78" i="4"/>
  <c r="W78" i="4"/>
  <c r="R78" i="4"/>
  <c r="N78" i="4"/>
  <c r="I78" i="4"/>
  <c r="D78" i="4"/>
  <c r="AA78" i="4"/>
  <c r="V78" i="4"/>
  <c r="Q78" i="4"/>
  <c r="M78" i="4"/>
  <c r="H78" i="4"/>
  <c r="C78" i="4"/>
  <c r="Y78" i="4"/>
  <c r="U78" i="4"/>
  <c r="P78" i="4"/>
  <c r="K78" i="4"/>
  <c r="G78" i="4"/>
  <c r="B78" i="4"/>
  <c r="AC74" i="4"/>
  <c r="X74" i="4"/>
  <c r="T74" i="4"/>
  <c r="O74" i="4"/>
  <c r="J74" i="4"/>
  <c r="F74" i="4"/>
  <c r="AB74" i="4"/>
  <c r="W74" i="4"/>
  <c r="R74" i="4"/>
  <c r="N74" i="4"/>
  <c r="I74" i="4"/>
  <c r="D74" i="4"/>
  <c r="AA74" i="4"/>
  <c r="V74" i="4"/>
  <c r="Q74" i="4"/>
  <c r="M74" i="4"/>
  <c r="H74" i="4"/>
  <c r="C74" i="4"/>
  <c r="Y74" i="4"/>
  <c r="U74" i="4"/>
  <c r="P74" i="4"/>
  <c r="K74" i="4"/>
  <c r="G74" i="4"/>
  <c r="B74" i="4"/>
  <c r="AC70" i="4"/>
  <c r="X70" i="4"/>
  <c r="T70" i="4"/>
  <c r="O70" i="4"/>
  <c r="J70" i="4"/>
  <c r="F70" i="4"/>
  <c r="AB70" i="4"/>
  <c r="W70" i="4"/>
  <c r="R70" i="4"/>
  <c r="N70" i="4"/>
  <c r="I70" i="4"/>
  <c r="D70" i="4"/>
  <c r="AA70" i="4"/>
  <c r="V70" i="4"/>
  <c r="Q70" i="4"/>
  <c r="M70" i="4"/>
  <c r="H70" i="4"/>
  <c r="C70" i="4"/>
  <c r="Y70" i="4"/>
  <c r="U70" i="4"/>
  <c r="P70" i="4"/>
  <c r="K70" i="4"/>
  <c r="G70" i="4"/>
  <c r="B70" i="4"/>
  <c r="AC66" i="4"/>
  <c r="X66" i="4"/>
  <c r="T66" i="4"/>
  <c r="O66" i="4"/>
  <c r="J66" i="4"/>
  <c r="F66" i="4"/>
  <c r="AB66" i="4"/>
  <c r="W66" i="4"/>
  <c r="R66" i="4"/>
  <c r="N66" i="4"/>
  <c r="I66" i="4"/>
  <c r="D66" i="4"/>
  <c r="AA66" i="4"/>
  <c r="V66" i="4"/>
  <c r="Q66" i="4"/>
  <c r="M66" i="4"/>
  <c r="H66" i="4"/>
  <c r="C66" i="4"/>
  <c r="Y66" i="4"/>
  <c r="U66" i="4"/>
  <c r="P66" i="4"/>
  <c r="K66" i="4"/>
  <c r="G66" i="4"/>
  <c r="B66" i="4"/>
  <c r="AC62" i="4"/>
  <c r="X62" i="4"/>
  <c r="T62" i="4"/>
  <c r="O62" i="4"/>
  <c r="J62" i="4"/>
  <c r="F62" i="4"/>
  <c r="AB62" i="4"/>
  <c r="W62" i="4"/>
  <c r="R62" i="4"/>
  <c r="N62" i="4"/>
  <c r="I62" i="4"/>
  <c r="D62" i="4"/>
  <c r="AA62" i="4"/>
  <c r="V62" i="4"/>
  <c r="Q62" i="4"/>
  <c r="M62" i="4"/>
  <c r="H62" i="4"/>
  <c r="C62" i="4"/>
  <c r="Y62" i="4"/>
  <c r="U62" i="4"/>
  <c r="P62" i="4"/>
  <c r="K62" i="4"/>
  <c r="G62" i="4"/>
  <c r="B62" i="4"/>
  <c r="AC58" i="4"/>
  <c r="X58" i="4"/>
  <c r="T58" i="4"/>
  <c r="O58" i="4"/>
  <c r="J58" i="4"/>
  <c r="F58" i="4"/>
  <c r="AB58" i="4"/>
  <c r="W58" i="4"/>
  <c r="R58" i="4"/>
  <c r="N58" i="4"/>
  <c r="I58" i="4"/>
  <c r="D58" i="4"/>
  <c r="AA58" i="4"/>
  <c r="V58" i="4"/>
  <c r="Q58" i="4"/>
  <c r="M58" i="4"/>
  <c r="H58" i="4"/>
  <c r="C58" i="4"/>
  <c r="Y58" i="4"/>
  <c r="U58" i="4"/>
  <c r="P58" i="4"/>
  <c r="K58" i="4"/>
  <c r="G58" i="4"/>
  <c r="B58" i="4"/>
  <c r="AC54" i="4"/>
  <c r="X54" i="4"/>
  <c r="T54" i="4"/>
  <c r="O54" i="4"/>
  <c r="J54" i="4"/>
  <c r="F54" i="4"/>
  <c r="AB54" i="4"/>
  <c r="W54" i="4"/>
  <c r="R54" i="4"/>
  <c r="N54" i="4"/>
  <c r="I54" i="4"/>
  <c r="D54" i="4"/>
  <c r="AA54" i="4"/>
  <c r="V54" i="4"/>
  <c r="Q54" i="4"/>
  <c r="M54" i="4"/>
  <c r="H54" i="4"/>
  <c r="C54" i="4"/>
  <c r="Y54" i="4"/>
  <c r="U54" i="4"/>
  <c r="P54" i="4"/>
  <c r="K54" i="4"/>
  <c r="G54" i="4"/>
  <c r="B54" i="4"/>
  <c r="AC50" i="4"/>
  <c r="X50" i="4"/>
  <c r="T50" i="4"/>
  <c r="O50" i="4"/>
  <c r="J50" i="4"/>
  <c r="F50" i="4"/>
  <c r="AB50" i="4"/>
  <c r="W50" i="4"/>
  <c r="R50" i="4"/>
  <c r="N50" i="4"/>
  <c r="I50" i="4"/>
  <c r="D50" i="4"/>
  <c r="AA50" i="4"/>
  <c r="V50" i="4"/>
  <c r="Q50" i="4"/>
  <c r="M50" i="4"/>
  <c r="H50" i="4"/>
  <c r="C50" i="4"/>
  <c r="Y50" i="4"/>
  <c r="U50" i="4"/>
  <c r="P50" i="4"/>
  <c r="K50" i="4"/>
  <c r="G50" i="4"/>
  <c r="B50" i="4"/>
  <c r="AC46" i="4"/>
  <c r="X46" i="4"/>
  <c r="T46" i="4"/>
  <c r="O46" i="4"/>
  <c r="J46" i="4"/>
  <c r="F46" i="4"/>
  <c r="AB46" i="4"/>
  <c r="W46" i="4"/>
  <c r="R46" i="4"/>
  <c r="N46" i="4"/>
  <c r="I46" i="4"/>
  <c r="D46" i="4"/>
  <c r="AA46" i="4"/>
  <c r="V46" i="4"/>
  <c r="Q46" i="4"/>
  <c r="M46" i="4"/>
  <c r="H46" i="4"/>
  <c r="C46" i="4"/>
  <c r="Y46" i="4"/>
  <c r="U46" i="4"/>
  <c r="P46" i="4"/>
  <c r="K46" i="4"/>
  <c r="G46" i="4"/>
  <c r="B46" i="4"/>
  <c r="AB42" i="4"/>
  <c r="W42" i="4"/>
  <c r="R42" i="4"/>
  <c r="N42" i="4"/>
  <c r="I42" i="4"/>
  <c r="D42" i="4"/>
  <c r="AA42" i="4"/>
  <c r="V42" i="4"/>
  <c r="Q42" i="4"/>
  <c r="M42" i="4"/>
  <c r="H42" i="4"/>
  <c r="C42" i="4"/>
  <c r="Y42" i="4"/>
  <c r="U42" i="4"/>
  <c r="P42" i="4"/>
  <c r="K42" i="4"/>
  <c r="G42" i="4"/>
  <c r="B42" i="4"/>
  <c r="AC42" i="4"/>
  <c r="X42" i="4"/>
  <c r="T42" i="4"/>
  <c r="O42" i="4"/>
  <c r="J42" i="4"/>
  <c r="F42" i="4"/>
  <c r="AF127" i="5"/>
  <c r="AB127" i="5"/>
  <c r="P127" i="5"/>
  <c r="K127" i="5"/>
  <c r="F127" i="5"/>
  <c r="AE127" i="5"/>
  <c r="AA127" i="5"/>
  <c r="O127" i="5"/>
  <c r="J127" i="5"/>
  <c r="D127" i="5"/>
  <c r="R127" i="5"/>
  <c r="H127" i="5"/>
  <c r="Q127" i="5"/>
  <c r="C127" i="5"/>
  <c r="N127" i="5"/>
  <c r="B127" i="5"/>
  <c r="AD127" i="5"/>
  <c r="M127" i="5"/>
  <c r="AC127" i="5"/>
  <c r="G127" i="5"/>
  <c r="AF123" i="5"/>
  <c r="AB123" i="5"/>
  <c r="P123" i="5"/>
  <c r="K123" i="5"/>
  <c r="F123" i="5"/>
  <c r="AE123" i="5"/>
  <c r="AA123" i="5"/>
  <c r="O123" i="5"/>
  <c r="J123" i="5"/>
  <c r="D123" i="5"/>
  <c r="AD123" i="5"/>
  <c r="N123" i="5"/>
  <c r="C123" i="5"/>
  <c r="Q123" i="5"/>
  <c r="B123" i="5"/>
  <c r="M123" i="5"/>
  <c r="AC123" i="5"/>
  <c r="H123" i="5"/>
  <c r="R123" i="5"/>
  <c r="G123" i="5"/>
  <c r="AF119" i="5"/>
  <c r="AB119" i="5"/>
  <c r="P119" i="5"/>
  <c r="K119" i="5"/>
  <c r="F119" i="5"/>
  <c r="AE119" i="5"/>
  <c r="AA119" i="5"/>
  <c r="O119" i="5"/>
  <c r="J119" i="5"/>
  <c r="D119" i="5"/>
  <c r="R119" i="5"/>
  <c r="H119" i="5"/>
  <c r="N119" i="5"/>
  <c r="B119" i="5"/>
  <c r="AD119" i="5"/>
  <c r="M119" i="5"/>
  <c r="AC119" i="5"/>
  <c r="G119" i="5"/>
  <c r="Q119" i="5"/>
  <c r="C119" i="5"/>
  <c r="AF115" i="5"/>
  <c r="AB115" i="5"/>
  <c r="P115" i="5"/>
  <c r="K115" i="5"/>
  <c r="F115" i="5"/>
  <c r="AE115" i="5"/>
  <c r="AA115" i="5"/>
  <c r="O115" i="5"/>
  <c r="J115" i="5"/>
  <c r="D115" i="5"/>
  <c r="AD115" i="5"/>
  <c r="N115" i="5"/>
  <c r="C115" i="5"/>
  <c r="M115" i="5"/>
  <c r="AC115" i="5"/>
  <c r="H115" i="5"/>
  <c r="R115" i="5"/>
  <c r="G115" i="5"/>
  <c r="Q115" i="5"/>
  <c r="B115" i="5"/>
  <c r="AF111" i="5"/>
  <c r="AB111" i="5"/>
  <c r="P111" i="5"/>
  <c r="K111" i="5"/>
  <c r="F111" i="5"/>
  <c r="AE111" i="5"/>
  <c r="AA111" i="5"/>
  <c r="O111" i="5"/>
  <c r="J111" i="5"/>
  <c r="D111" i="5"/>
  <c r="R111" i="5"/>
  <c r="H111" i="5"/>
  <c r="AD111" i="5"/>
  <c r="M111" i="5"/>
  <c r="AC111" i="5"/>
  <c r="G111" i="5"/>
  <c r="Q111" i="5"/>
  <c r="C111" i="5"/>
  <c r="N111" i="5"/>
  <c r="B111" i="5"/>
  <c r="AF107" i="5"/>
  <c r="AB107" i="5"/>
  <c r="P107" i="5"/>
  <c r="K107" i="5"/>
  <c r="F107" i="5"/>
  <c r="AE107" i="5"/>
  <c r="AA107" i="5"/>
  <c r="O107" i="5"/>
  <c r="J107" i="5"/>
  <c r="D107" i="5"/>
  <c r="AD107" i="5"/>
  <c r="N107" i="5"/>
  <c r="C107" i="5"/>
  <c r="AC107" i="5"/>
  <c r="H107" i="5"/>
  <c r="R107" i="5"/>
  <c r="G107" i="5"/>
  <c r="Q107" i="5"/>
  <c r="B107" i="5"/>
  <c r="M107" i="5"/>
  <c r="AF103" i="5"/>
  <c r="AB103" i="5"/>
  <c r="P103" i="5"/>
  <c r="K103" i="5"/>
  <c r="F103" i="5"/>
  <c r="AE103" i="5"/>
  <c r="AA103" i="5"/>
  <c r="O103" i="5"/>
  <c r="J103" i="5"/>
  <c r="D103" i="5"/>
  <c r="R103" i="5"/>
  <c r="H103" i="5"/>
  <c r="AC103" i="5"/>
  <c r="G103" i="5"/>
  <c r="Q103" i="5"/>
  <c r="C103" i="5"/>
  <c r="N103" i="5"/>
  <c r="B103" i="5"/>
  <c r="AD103" i="5"/>
  <c r="M103" i="5"/>
  <c r="AF99" i="5"/>
  <c r="AB99" i="5"/>
  <c r="P99" i="5"/>
  <c r="K99" i="5"/>
  <c r="F99" i="5"/>
  <c r="AE99" i="5"/>
  <c r="AA99" i="5"/>
  <c r="O99" i="5"/>
  <c r="J99" i="5"/>
  <c r="D99" i="5"/>
  <c r="AD99" i="5"/>
  <c r="N99" i="5"/>
  <c r="C99" i="5"/>
  <c r="R99" i="5"/>
  <c r="G99" i="5"/>
  <c r="Q99" i="5"/>
  <c r="B99" i="5"/>
  <c r="M99" i="5"/>
  <c r="AC99" i="5"/>
  <c r="H99" i="5"/>
  <c r="AF95" i="5"/>
  <c r="AB95" i="5"/>
  <c r="P95" i="5"/>
  <c r="K95" i="5"/>
  <c r="F95" i="5"/>
  <c r="AE95" i="5"/>
  <c r="AA95" i="5"/>
  <c r="O95" i="5"/>
  <c r="J95" i="5"/>
  <c r="D95" i="5"/>
  <c r="R95" i="5"/>
  <c r="H95" i="5"/>
  <c r="Q95" i="5"/>
  <c r="C95" i="5"/>
  <c r="N95" i="5"/>
  <c r="B95" i="5"/>
  <c r="AD95" i="5"/>
  <c r="M95" i="5"/>
  <c r="AC95" i="5"/>
  <c r="G95" i="5"/>
  <c r="AF91" i="5"/>
  <c r="AB91" i="5"/>
  <c r="P91" i="5"/>
  <c r="K91" i="5"/>
  <c r="F91" i="5"/>
  <c r="AE91" i="5"/>
  <c r="AA91" i="5"/>
  <c r="O91" i="5"/>
  <c r="J91" i="5"/>
  <c r="D91" i="5"/>
  <c r="AD91" i="5"/>
  <c r="N91" i="5"/>
  <c r="C91" i="5"/>
  <c r="Q91" i="5"/>
  <c r="B91" i="5"/>
  <c r="M91" i="5"/>
  <c r="AC91" i="5"/>
  <c r="H91" i="5"/>
  <c r="R91" i="5"/>
  <c r="G91" i="5"/>
  <c r="AF87" i="5"/>
  <c r="AB87" i="5"/>
  <c r="P87" i="5"/>
  <c r="K87" i="5"/>
  <c r="F87" i="5"/>
  <c r="AE87" i="5"/>
  <c r="AA87" i="5"/>
  <c r="O87" i="5"/>
  <c r="J87" i="5"/>
  <c r="D87" i="5"/>
  <c r="R87" i="5"/>
  <c r="H87" i="5"/>
  <c r="N87" i="5"/>
  <c r="B87" i="5"/>
  <c r="AD87" i="5"/>
  <c r="M87" i="5"/>
  <c r="AC87" i="5"/>
  <c r="G87" i="5"/>
  <c r="Q87" i="5"/>
  <c r="C87" i="5"/>
  <c r="AF83" i="5"/>
  <c r="AB83" i="5"/>
  <c r="P83" i="5"/>
  <c r="K83" i="5"/>
  <c r="F83" i="5"/>
  <c r="AE83" i="5"/>
  <c r="AA83" i="5"/>
  <c r="O83" i="5"/>
  <c r="J83" i="5"/>
  <c r="D83" i="5"/>
  <c r="AD83" i="5"/>
  <c r="N83" i="5"/>
  <c r="C83" i="5"/>
  <c r="M83" i="5"/>
  <c r="AC83" i="5"/>
  <c r="H83" i="5"/>
  <c r="R83" i="5"/>
  <c r="G83" i="5"/>
  <c r="Q83" i="5"/>
  <c r="B83" i="5"/>
  <c r="AF79" i="5"/>
  <c r="AB79" i="5"/>
  <c r="P79" i="5"/>
  <c r="K79" i="5"/>
  <c r="F79" i="5"/>
  <c r="AC79" i="5"/>
  <c r="O79" i="5"/>
  <c r="H79" i="5"/>
  <c r="B79" i="5"/>
  <c r="AD79" i="5"/>
  <c r="N79" i="5"/>
  <c r="D79" i="5"/>
  <c r="AA79" i="5"/>
  <c r="M79" i="5"/>
  <c r="C79" i="5"/>
  <c r="R79" i="5"/>
  <c r="J79" i="5"/>
  <c r="AE79" i="5"/>
  <c r="Q79" i="5"/>
  <c r="G79" i="5"/>
  <c r="AF75" i="5"/>
  <c r="AB75" i="5"/>
  <c r="P75" i="5"/>
  <c r="K75" i="5"/>
  <c r="F75" i="5"/>
  <c r="AA75" i="5"/>
  <c r="N75" i="5"/>
  <c r="G75" i="5"/>
  <c r="AC75" i="5"/>
  <c r="M75" i="5"/>
  <c r="C75" i="5"/>
  <c r="R75" i="5"/>
  <c r="J75" i="5"/>
  <c r="B75" i="5"/>
  <c r="AE75" i="5"/>
  <c r="Q75" i="5"/>
  <c r="H75" i="5"/>
  <c r="AD75" i="5"/>
  <c r="O75" i="5"/>
  <c r="D75" i="5"/>
  <c r="AF71" i="5"/>
  <c r="AB71" i="5"/>
  <c r="P71" i="5"/>
  <c r="K71" i="5"/>
  <c r="F71" i="5"/>
  <c r="AE71" i="5"/>
  <c r="R71" i="5"/>
  <c r="M71" i="5"/>
  <c r="D71" i="5"/>
  <c r="AA71" i="5"/>
  <c r="J71" i="5"/>
  <c r="B71" i="5"/>
  <c r="Q71" i="5"/>
  <c r="H71" i="5"/>
  <c r="AD71" i="5"/>
  <c r="O71" i="5"/>
  <c r="G71" i="5"/>
  <c r="AC71" i="5"/>
  <c r="N71" i="5"/>
  <c r="C71" i="5"/>
  <c r="AF67" i="5"/>
  <c r="AB67" i="5"/>
  <c r="P67" i="5"/>
  <c r="K67" i="5"/>
  <c r="F67" i="5"/>
  <c r="AD67" i="5"/>
  <c r="Q67" i="5"/>
  <c r="J67" i="5"/>
  <c r="C67" i="5"/>
  <c r="AC67" i="5"/>
  <c r="O67" i="5"/>
  <c r="H67" i="5"/>
  <c r="B67" i="5"/>
  <c r="AA67" i="5"/>
  <c r="N67" i="5"/>
  <c r="G67" i="5"/>
  <c r="AE67" i="5"/>
  <c r="R67" i="5"/>
  <c r="M67" i="5"/>
  <c r="D67" i="5"/>
  <c r="AF63" i="5"/>
  <c r="AB63" i="5"/>
  <c r="P63" i="5"/>
  <c r="K63" i="5"/>
  <c r="F63" i="5"/>
  <c r="AC63" i="5"/>
  <c r="O63" i="5"/>
  <c r="H63" i="5"/>
  <c r="B63" i="5"/>
  <c r="AA63" i="5"/>
  <c r="N63" i="5"/>
  <c r="G63" i="5"/>
  <c r="AE63" i="5"/>
  <c r="R63" i="5"/>
  <c r="M63" i="5"/>
  <c r="D63" i="5"/>
  <c r="AD63" i="5"/>
  <c r="Q63" i="5"/>
  <c r="J63" i="5"/>
  <c r="C63" i="5"/>
  <c r="AF59" i="5"/>
  <c r="AB59" i="5"/>
  <c r="P59" i="5"/>
  <c r="K59" i="5"/>
  <c r="F59" i="5"/>
  <c r="AA59" i="5"/>
  <c r="N59" i="5"/>
  <c r="G59" i="5"/>
  <c r="AE59" i="5"/>
  <c r="R59" i="5"/>
  <c r="M59" i="5"/>
  <c r="D59" i="5"/>
  <c r="AD59" i="5"/>
  <c r="Q59" i="5"/>
  <c r="J59" i="5"/>
  <c r="C59" i="5"/>
  <c r="AC59" i="5"/>
  <c r="O59" i="5"/>
  <c r="H59" i="5"/>
  <c r="B59" i="5"/>
  <c r="AF55" i="5"/>
  <c r="AB55" i="5"/>
  <c r="P55" i="5"/>
  <c r="K55" i="5"/>
  <c r="F55" i="5"/>
  <c r="AE55" i="5"/>
  <c r="R55" i="5"/>
  <c r="M55" i="5"/>
  <c r="D55" i="5"/>
  <c r="AD55" i="5"/>
  <c r="Q55" i="5"/>
  <c r="J55" i="5"/>
  <c r="C55" i="5"/>
  <c r="AC55" i="5"/>
  <c r="O55" i="5"/>
  <c r="H55" i="5"/>
  <c r="B55" i="5"/>
  <c r="AA55" i="5"/>
  <c r="N55" i="5"/>
  <c r="G55" i="5"/>
  <c r="AF51" i="5"/>
  <c r="AB51" i="5"/>
  <c r="P51" i="5"/>
  <c r="K51" i="5"/>
  <c r="F51" i="5"/>
  <c r="AD51" i="5"/>
  <c r="Q51" i="5"/>
  <c r="J51" i="5"/>
  <c r="C51" i="5"/>
  <c r="AC51" i="5"/>
  <c r="O51" i="5"/>
  <c r="H51" i="5"/>
  <c r="B51" i="5"/>
  <c r="AA51" i="5"/>
  <c r="N51" i="5"/>
  <c r="G51" i="5"/>
  <c r="AE51" i="5"/>
  <c r="R51" i="5"/>
  <c r="M51" i="5"/>
  <c r="D51" i="5"/>
  <c r="AF47" i="5"/>
  <c r="AB47" i="5"/>
  <c r="P47" i="5"/>
  <c r="K47" i="5"/>
  <c r="F47" i="5"/>
  <c r="AC47" i="5"/>
  <c r="O47" i="5"/>
  <c r="H47" i="5"/>
  <c r="B47" i="5"/>
  <c r="AA47" i="5"/>
  <c r="N47" i="5"/>
  <c r="G47" i="5"/>
  <c r="AE47" i="5"/>
  <c r="R47" i="5"/>
  <c r="M47" i="5"/>
  <c r="D47" i="5"/>
  <c r="AD47" i="5"/>
  <c r="Q47" i="5"/>
  <c r="J47" i="5"/>
  <c r="C47" i="5"/>
  <c r="AF43" i="5"/>
  <c r="AB43" i="5"/>
  <c r="P43" i="5"/>
  <c r="K43" i="5"/>
  <c r="F43" i="5"/>
  <c r="AA43" i="5"/>
  <c r="N43" i="5"/>
  <c r="G43" i="5"/>
  <c r="AE43" i="5"/>
  <c r="R43" i="5"/>
  <c r="M43" i="5"/>
  <c r="D43" i="5"/>
  <c r="AD43" i="5"/>
  <c r="Q43" i="5"/>
  <c r="J43" i="5"/>
  <c r="C43" i="5"/>
  <c r="AC43" i="5"/>
  <c r="O43" i="5"/>
  <c r="H43" i="5"/>
  <c r="B43" i="5"/>
  <c r="AE128" i="6"/>
  <c r="Z128" i="6"/>
  <c r="U128" i="6"/>
  <c r="Q128" i="6"/>
  <c r="L128" i="6"/>
  <c r="G128" i="6"/>
  <c r="C128" i="6"/>
  <c r="AC128" i="6"/>
  <c r="Y128" i="6"/>
  <c r="T128" i="6"/>
  <c r="O128" i="6"/>
  <c r="K128" i="6"/>
  <c r="F128" i="6"/>
  <c r="X128" i="6"/>
  <c r="N128" i="6"/>
  <c r="E128" i="6"/>
  <c r="AA128" i="6"/>
  <c r="R128" i="6"/>
  <c r="H128" i="6"/>
  <c r="V128" i="6"/>
  <c r="D128" i="6"/>
  <c r="S128" i="6"/>
  <c r="AB128" i="6"/>
  <c r="J128" i="6"/>
  <c r="M128" i="6"/>
  <c r="AE124" i="6"/>
  <c r="Z124" i="6"/>
  <c r="U124" i="6"/>
  <c r="Q124" i="6"/>
  <c r="L124" i="6"/>
  <c r="G124" i="6"/>
  <c r="C124" i="6"/>
  <c r="AC124" i="6"/>
  <c r="Y124" i="6"/>
  <c r="T124" i="6"/>
  <c r="O124" i="6"/>
  <c r="K124" i="6"/>
  <c r="F124" i="6"/>
  <c r="X124" i="6"/>
  <c r="N124" i="6"/>
  <c r="E124" i="6"/>
  <c r="AA124" i="6"/>
  <c r="R124" i="6"/>
  <c r="H124" i="6"/>
  <c r="M124" i="6"/>
  <c r="AB124" i="6"/>
  <c r="J124" i="6"/>
  <c r="S124" i="6"/>
  <c r="V124" i="6"/>
  <c r="D124" i="6"/>
  <c r="AE120" i="6"/>
  <c r="Z120" i="6"/>
  <c r="U120" i="6"/>
  <c r="Q120" i="6"/>
  <c r="L120" i="6"/>
  <c r="G120" i="6"/>
  <c r="C120" i="6"/>
  <c r="AA120" i="6"/>
  <c r="T120" i="6"/>
  <c r="N120" i="6"/>
  <c r="H120" i="6"/>
  <c r="AB120" i="6"/>
  <c r="V120" i="6"/>
  <c r="O120" i="6"/>
  <c r="J120" i="6"/>
  <c r="D120" i="6"/>
  <c r="Y120" i="6"/>
  <c r="M120" i="6"/>
  <c r="X120" i="6"/>
  <c r="K120" i="6"/>
  <c r="AC120" i="6"/>
  <c r="R120" i="6"/>
  <c r="E120" i="6"/>
  <c r="S120" i="6"/>
  <c r="F120" i="6"/>
  <c r="AE116" i="6"/>
  <c r="Z116" i="6"/>
  <c r="U116" i="6"/>
  <c r="Q116" i="6"/>
  <c r="L116" i="6"/>
  <c r="G116" i="6"/>
  <c r="C116" i="6"/>
  <c r="AC116" i="6"/>
  <c r="X116" i="6"/>
  <c r="R116" i="6"/>
  <c r="K116" i="6"/>
  <c r="E116" i="6"/>
  <c r="Y116" i="6"/>
  <c r="S116" i="6"/>
  <c r="M116" i="6"/>
  <c r="F116" i="6"/>
  <c r="V116" i="6"/>
  <c r="J116" i="6"/>
  <c r="T116" i="6"/>
  <c r="H116" i="6"/>
  <c r="AA116" i="6"/>
  <c r="N116" i="6"/>
  <c r="D116" i="6"/>
  <c r="AB116" i="6"/>
  <c r="O116" i="6"/>
  <c r="AE112" i="6"/>
  <c r="Z112" i="6"/>
  <c r="U112" i="6"/>
  <c r="Q112" i="6"/>
  <c r="L112" i="6"/>
  <c r="G112" i="6"/>
  <c r="C112" i="6"/>
  <c r="AA112" i="6"/>
  <c r="T112" i="6"/>
  <c r="N112" i="6"/>
  <c r="H112" i="6"/>
  <c r="AB112" i="6"/>
  <c r="V112" i="6"/>
  <c r="O112" i="6"/>
  <c r="J112" i="6"/>
  <c r="D112" i="6"/>
  <c r="S112" i="6"/>
  <c r="F112" i="6"/>
  <c r="AC112" i="6"/>
  <c r="R112" i="6"/>
  <c r="E112" i="6"/>
  <c r="X112" i="6"/>
  <c r="K112" i="6"/>
  <c r="Y112" i="6"/>
  <c r="M112" i="6"/>
  <c r="AE108" i="6"/>
  <c r="Z108" i="6"/>
  <c r="U108" i="6"/>
  <c r="Q108" i="6"/>
  <c r="L108" i="6"/>
  <c r="G108" i="6"/>
  <c r="C108" i="6"/>
  <c r="AC108" i="6"/>
  <c r="X108" i="6"/>
  <c r="R108" i="6"/>
  <c r="K108" i="6"/>
  <c r="E108" i="6"/>
  <c r="Y108" i="6"/>
  <c r="S108" i="6"/>
  <c r="M108" i="6"/>
  <c r="F108" i="6"/>
  <c r="AB108" i="6"/>
  <c r="O108" i="6"/>
  <c r="D108" i="6"/>
  <c r="AA108" i="6"/>
  <c r="N108" i="6"/>
  <c r="T108" i="6"/>
  <c r="H108" i="6"/>
  <c r="V108" i="6"/>
  <c r="J108" i="6"/>
  <c r="AE104" i="6"/>
  <c r="Z104" i="6"/>
  <c r="U104" i="6"/>
  <c r="Q104" i="6"/>
  <c r="L104" i="6"/>
  <c r="G104" i="6"/>
  <c r="C104" i="6"/>
  <c r="AA104" i="6"/>
  <c r="T104" i="6"/>
  <c r="N104" i="6"/>
  <c r="H104" i="6"/>
  <c r="AB104" i="6"/>
  <c r="V104" i="6"/>
  <c r="O104" i="6"/>
  <c r="J104" i="6"/>
  <c r="D104" i="6"/>
  <c r="Y104" i="6"/>
  <c r="M104" i="6"/>
  <c r="X104" i="6"/>
  <c r="K104" i="6"/>
  <c r="AC104" i="6"/>
  <c r="R104" i="6"/>
  <c r="E104" i="6"/>
  <c r="S104" i="6"/>
  <c r="F104" i="6"/>
  <c r="AE100" i="6"/>
  <c r="Z100" i="6"/>
  <c r="U100" i="6"/>
  <c r="Q100" i="6"/>
  <c r="L100" i="6"/>
  <c r="G100" i="6"/>
  <c r="C100" i="6"/>
  <c r="AC100" i="6"/>
  <c r="X100" i="6"/>
  <c r="R100" i="6"/>
  <c r="K100" i="6"/>
  <c r="E100" i="6"/>
  <c r="Y100" i="6"/>
  <c r="S100" i="6"/>
  <c r="M100" i="6"/>
  <c r="F100" i="6"/>
  <c r="V100" i="6"/>
  <c r="J100" i="6"/>
  <c r="T100" i="6"/>
  <c r="H100" i="6"/>
  <c r="AA100" i="6"/>
  <c r="N100" i="6"/>
  <c r="AB100" i="6"/>
  <c r="O100" i="6"/>
  <c r="D100" i="6"/>
  <c r="AE96" i="6"/>
  <c r="Z96" i="6"/>
  <c r="U96" i="6"/>
  <c r="Q96" i="6"/>
  <c r="L96" i="6"/>
  <c r="G96" i="6"/>
  <c r="C96" i="6"/>
  <c r="AA96" i="6"/>
  <c r="T96" i="6"/>
  <c r="N96" i="6"/>
  <c r="H96" i="6"/>
  <c r="AB96" i="6"/>
  <c r="V96" i="6"/>
  <c r="O96" i="6"/>
  <c r="J96" i="6"/>
  <c r="D96" i="6"/>
  <c r="S96" i="6"/>
  <c r="F96" i="6"/>
  <c r="AC96" i="6"/>
  <c r="R96" i="6"/>
  <c r="E96" i="6"/>
  <c r="X96" i="6"/>
  <c r="K96" i="6"/>
  <c r="M96" i="6"/>
  <c r="Y96" i="6"/>
  <c r="AE92" i="6"/>
  <c r="Z92" i="6"/>
  <c r="U92" i="6"/>
  <c r="Q92" i="6"/>
  <c r="L92" i="6"/>
  <c r="G92" i="6"/>
  <c r="C92" i="6"/>
  <c r="AC92" i="6"/>
  <c r="X92" i="6"/>
  <c r="R92" i="6"/>
  <c r="K92" i="6"/>
  <c r="E92" i="6"/>
  <c r="Y92" i="6"/>
  <c r="S92" i="6"/>
  <c r="M92" i="6"/>
  <c r="F92" i="6"/>
  <c r="AB92" i="6"/>
  <c r="O92" i="6"/>
  <c r="D92" i="6"/>
  <c r="AA92" i="6"/>
  <c r="N92" i="6"/>
  <c r="T92" i="6"/>
  <c r="H92" i="6"/>
  <c r="V92" i="6"/>
  <c r="J92" i="6"/>
  <c r="AE88" i="6"/>
  <c r="Z88" i="6"/>
  <c r="U88" i="6"/>
  <c r="Q88" i="6"/>
  <c r="L88" i="6"/>
  <c r="G88" i="6"/>
  <c r="C88" i="6"/>
  <c r="AA88" i="6"/>
  <c r="T88" i="6"/>
  <c r="N88" i="6"/>
  <c r="H88" i="6"/>
  <c r="AB88" i="6"/>
  <c r="V88" i="6"/>
  <c r="O88" i="6"/>
  <c r="J88" i="6"/>
  <c r="D88" i="6"/>
  <c r="Y88" i="6"/>
  <c r="M88" i="6"/>
  <c r="X88" i="6"/>
  <c r="K88" i="6"/>
  <c r="AC88" i="6"/>
  <c r="R88" i="6"/>
  <c r="E88" i="6"/>
  <c r="F88" i="6"/>
  <c r="S88" i="6"/>
  <c r="AE84" i="6"/>
  <c r="Z84" i="6"/>
  <c r="U84" i="6"/>
  <c r="Q84" i="6"/>
  <c r="L84" i="6"/>
  <c r="G84" i="6"/>
  <c r="C84" i="6"/>
  <c r="AC84" i="6"/>
  <c r="X84" i="6"/>
  <c r="R84" i="6"/>
  <c r="K84" i="6"/>
  <c r="E84" i="6"/>
  <c r="Y84" i="6"/>
  <c r="S84" i="6"/>
  <c r="M84" i="6"/>
  <c r="F84" i="6"/>
  <c r="V84" i="6"/>
  <c r="J84" i="6"/>
  <c r="T84" i="6"/>
  <c r="H84" i="6"/>
  <c r="AA84" i="6"/>
  <c r="N84" i="6"/>
  <c r="AB84" i="6"/>
  <c r="O84" i="6"/>
  <c r="D84" i="6"/>
  <c r="AE80" i="6"/>
  <c r="Z80" i="6"/>
  <c r="U80" i="6"/>
  <c r="Q80" i="6"/>
  <c r="L80" i="6"/>
  <c r="G80" i="6"/>
  <c r="C80" i="6"/>
  <c r="AA80" i="6"/>
  <c r="T80" i="6"/>
  <c r="N80" i="6"/>
  <c r="H80" i="6"/>
  <c r="AB80" i="6"/>
  <c r="V80" i="6"/>
  <c r="O80" i="6"/>
  <c r="J80" i="6"/>
  <c r="D80" i="6"/>
  <c r="S80" i="6"/>
  <c r="F80" i="6"/>
  <c r="AC80" i="6"/>
  <c r="R80" i="6"/>
  <c r="E80" i="6"/>
  <c r="X80" i="6"/>
  <c r="K80" i="6"/>
  <c r="Y80" i="6"/>
  <c r="M80" i="6"/>
  <c r="AE76" i="6"/>
  <c r="Z76" i="6"/>
  <c r="U76" i="6"/>
  <c r="Q76" i="6"/>
  <c r="L76" i="6"/>
  <c r="G76" i="6"/>
  <c r="C76" i="6"/>
  <c r="AC76" i="6"/>
  <c r="X76" i="6"/>
  <c r="R76" i="6"/>
  <c r="K76" i="6"/>
  <c r="E76" i="6"/>
  <c r="Y76" i="6"/>
  <c r="S76" i="6"/>
  <c r="M76" i="6"/>
  <c r="F76" i="6"/>
  <c r="AB76" i="6"/>
  <c r="O76" i="6"/>
  <c r="D76" i="6"/>
  <c r="AA76" i="6"/>
  <c r="N76" i="6"/>
  <c r="T76" i="6"/>
  <c r="H76" i="6"/>
  <c r="V76" i="6"/>
  <c r="J76" i="6"/>
  <c r="AE72" i="6"/>
  <c r="Z72" i="6"/>
  <c r="U72" i="6"/>
  <c r="Q72" i="6"/>
  <c r="L72" i="6"/>
  <c r="G72" i="6"/>
  <c r="C72" i="6"/>
  <c r="AA72" i="6"/>
  <c r="T72" i="6"/>
  <c r="N72" i="6"/>
  <c r="H72" i="6"/>
  <c r="AB72" i="6"/>
  <c r="V72" i="6"/>
  <c r="O72" i="6"/>
  <c r="J72" i="6"/>
  <c r="D72" i="6"/>
  <c r="Y72" i="6"/>
  <c r="M72" i="6"/>
  <c r="X72" i="6"/>
  <c r="K72" i="6"/>
  <c r="AC72" i="6"/>
  <c r="R72" i="6"/>
  <c r="E72" i="6"/>
  <c r="S72" i="6"/>
  <c r="F72" i="6"/>
  <c r="AE68" i="6"/>
  <c r="Z68" i="6"/>
  <c r="U68" i="6"/>
  <c r="Q68" i="6"/>
  <c r="L68" i="6"/>
  <c r="G68" i="6"/>
  <c r="C68" i="6"/>
  <c r="AC68" i="6"/>
  <c r="X68" i="6"/>
  <c r="R68" i="6"/>
  <c r="K68" i="6"/>
  <c r="E68" i="6"/>
  <c r="Y68" i="6"/>
  <c r="S68" i="6"/>
  <c r="M68" i="6"/>
  <c r="F68" i="6"/>
  <c r="V68" i="6"/>
  <c r="J68" i="6"/>
  <c r="T68" i="6"/>
  <c r="H68" i="6"/>
  <c r="AA68" i="6"/>
  <c r="N68" i="6"/>
  <c r="O68" i="6"/>
  <c r="D68" i="6"/>
  <c r="AB68" i="6"/>
  <c r="AE64" i="6"/>
  <c r="Z64" i="6"/>
  <c r="U64" i="6"/>
  <c r="Q64" i="6"/>
  <c r="L64" i="6"/>
  <c r="G64" i="6"/>
  <c r="C64" i="6"/>
  <c r="AA64" i="6"/>
  <c r="T64" i="6"/>
  <c r="N64" i="6"/>
  <c r="H64" i="6"/>
  <c r="AB64" i="6"/>
  <c r="V64" i="6"/>
  <c r="O64" i="6"/>
  <c r="J64" i="6"/>
  <c r="D64" i="6"/>
  <c r="S64" i="6"/>
  <c r="F64" i="6"/>
  <c r="AC64" i="6"/>
  <c r="R64" i="6"/>
  <c r="E64" i="6"/>
  <c r="X64" i="6"/>
  <c r="K64" i="6"/>
  <c r="Y64" i="6"/>
  <c r="M64" i="6"/>
  <c r="AE60" i="6"/>
  <c r="Z60" i="6"/>
  <c r="U60" i="6"/>
  <c r="Q60" i="6"/>
  <c r="L60" i="6"/>
  <c r="G60" i="6"/>
  <c r="C60" i="6"/>
  <c r="AC60" i="6"/>
  <c r="X60" i="6"/>
  <c r="R60" i="6"/>
  <c r="K60" i="6"/>
  <c r="E60" i="6"/>
  <c r="Y60" i="6"/>
  <c r="S60" i="6"/>
  <c r="M60" i="6"/>
  <c r="F60" i="6"/>
  <c r="AB60" i="6"/>
  <c r="O60" i="6"/>
  <c r="D60" i="6"/>
  <c r="AA60" i="6"/>
  <c r="N60" i="6"/>
  <c r="T60" i="6"/>
  <c r="H60" i="6"/>
  <c r="J60" i="6"/>
  <c r="V60" i="6"/>
  <c r="AE56" i="6"/>
  <c r="Z56" i="6"/>
  <c r="U56" i="6"/>
  <c r="Q56" i="6"/>
  <c r="L56" i="6"/>
  <c r="G56" i="6"/>
  <c r="C56" i="6"/>
  <c r="AC56" i="6"/>
  <c r="X56" i="6"/>
  <c r="R56" i="6"/>
  <c r="K56" i="6"/>
  <c r="E56" i="6"/>
  <c r="Y56" i="6"/>
  <c r="S56" i="6"/>
  <c r="M56" i="6"/>
  <c r="F56" i="6"/>
  <c r="AB56" i="6"/>
  <c r="O56" i="6"/>
  <c r="D56" i="6"/>
  <c r="AA56" i="6"/>
  <c r="N56" i="6"/>
  <c r="V56" i="6"/>
  <c r="J56" i="6"/>
  <c r="T56" i="6"/>
  <c r="H56" i="6"/>
  <c r="AE52" i="6"/>
  <c r="Z52" i="6"/>
  <c r="U52" i="6"/>
  <c r="Q52" i="6"/>
  <c r="L52" i="6"/>
  <c r="G52" i="6"/>
  <c r="C52" i="6"/>
  <c r="AA52" i="6"/>
  <c r="T52" i="6"/>
  <c r="N52" i="6"/>
  <c r="H52" i="6"/>
  <c r="AB52" i="6"/>
  <c r="V52" i="6"/>
  <c r="O52" i="6"/>
  <c r="J52" i="6"/>
  <c r="D52" i="6"/>
  <c r="Y52" i="6"/>
  <c r="M52" i="6"/>
  <c r="X52" i="6"/>
  <c r="K52" i="6"/>
  <c r="S52" i="6"/>
  <c r="F52" i="6"/>
  <c r="AC52" i="6"/>
  <c r="R52" i="6"/>
  <c r="E52" i="6"/>
  <c r="AE48" i="6"/>
  <c r="Z48" i="6"/>
  <c r="U48" i="6"/>
  <c r="Q48" i="6"/>
  <c r="L48" i="6"/>
  <c r="G48" i="6"/>
  <c r="C48" i="6"/>
  <c r="AC48" i="6"/>
  <c r="X48" i="6"/>
  <c r="R48" i="6"/>
  <c r="K48" i="6"/>
  <c r="E48" i="6"/>
  <c r="Y48" i="6"/>
  <c r="S48" i="6"/>
  <c r="M48" i="6"/>
  <c r="F48" i="6"/>
  <c r="V48" i="6"/>
  <c r="J48" i="6"/>
  <c r="T48" i="6"/>
  <c r="H48" i="6"/>
  <c r="AB48" i="6"/>
  <c r="O48" i="6"/>
  <c r="D48" i="6"/>
  <c r="AA48" i="6"/>
  <c r="N48" i="6"/>
  <c r="AE44" i="6"/>
  <c r="Z44" i="6"/>
  <c r="U44" i="6"/>
  <c r="Q44" i="6"/>
  <c r="L44" i="6"/>
  <c r="G44" i="6"/>
  <c r="C44" i="6"/>
  <c r="AA44" i="6"/>
  <c r="T44" i="6"/>
  <c r="N44" i="6"/>
  <c r="H44" i="6"/>
  <c r="AB44" i="6"/>
  <c r="V44" i="6"/>
  <c r="O44" i="6"/>
  <c r="J44" i="6"/>
  <c r="D44" i="6"/>
  <c r="S44" i="6"/>
  <c r="F44" i="6"/>
  <c r="AC44" i="6"/>
  <c r="R44" i="6"/>
  <c r="E44" i="6"/>
  <c r="Y44" i="6"/>
  <c r="M44" i="6"/>
  <c r="X44" i="6"/>
  <c r="K44" i="6"/>
  <c r="Z42" i="7"/>
  <c r="V42" i="7"/>
  <c r="Q42" i="7"/>
  <c r="L42" i="7"/>
  <c r="E42" i="7"/>
  <c r="Y42" i="7"/>
  <c r="S42" i="7"/>
  <c r="M42" i="7"/>
  <c r="D42" i="7"/>
  <c r="T42" i="7"/>
  <c r="O42" i="7"/>
  <c r="F42" i="7"/>
  <c r="X42" i="7"/>
  <c r="K42" i="7"/>
  <c r="W42" i="7"/>
  <c r="I42" i="7"/>
  <c r="R42" i="7"/>
  <c r="C42" i="7"/>
  <c r="P42" i="7"/>
  <c r="W46" i="7"/>
  <c r="R46" i="7"/>
  <c r="M46" i="7"/>
  <c r="F46" i="7"/>
  <c r="Z46" i="7"/>
  <c r="T46" i="7"/>
  <c r="O46" i="7"/>
  <c r="E46" i="7"/>
  <c r="V46" i="7"/>
  <c r="P46" i="7"/>
  <c r="I46" i="7"/>
  <c r="S46" i="7"/>
  <c r="D46" i="7"/>
  <c r="Q46" i="7"/>
  <c r="C46" i="7"/>
  <c r="Y46" i="7"/>
  <c r="L46" i="7"/>
  <c r="X46" i="7"/>
  <c r="K46" i="7"/>
  <c r="X50" i="7"/>
  <c r="S50" i="7"/>
  <c r="O50" i="7"/>
  <c r="I50" i="7"/>
  <c r="C50" i="7"/>
  <c r="W50" i="7"/>
  <c r="Q50" i="7"/>
  <c r="K50" i="7"/>
  <c r="Y50" i="7"/>
  <c r="P50" i="7"/>
  <c r="E50" i="7"/>
  <c r="V50" i="7"/>
  <c r="L50" i="7"/>
  <c r="Z50" i="7"/>
  <c r="M50" i="7"/>
  <c r="F50" i="7"/>
  <c r="D50" i="7"/>
  <c r="T50" i="7"/>
  <c r="R50" i="7"/>
  <c r="X54" i="7"/>
  <c r="S54" i="7"/>
  <c r="O54" i="7"/>
  <c r="I54" i="7"/>
  <c r="C54" i="7"/>
  <c r="W54" i="7"/>
  <c r="Q54" i="7"/>
  <c r="K54" i="7"/>
  <c r="V54" i="7"/>
  <c r="M54" i="7"/>
  <c r="D54" i="7"/>
  <c r="R54" i="7"/>
  <c r="E54" i="7"/>
  <c r="T54" i="7"/>
  <c r="F54" i="7"/>
  <c r="Z54" i="7"/>
  <c r="Y54" i="7"/>
  <c r="P54" i="7"/>
  <c r="L54" i="7"/>
  <c r="X58" i="7"/>
  <c r="S58" i="7"/>
  <c r="O58" i="7"/>
  <c r="I58" i="7"/>
  <c r="C58" i="7"/>
  <c r="W58" i="7"/>
  <c r="Q58" i="7"/>
  <c r="K58" i="7"/>
  <c r="T58" i="7"/>
  <c r="L58" i="7"/>
  <c r="Y58" i="7"/>
  <c r="M58" i="7"/>
  <c r="R58" i="7"/>
  <c r="E58" i="7"/>
  <c r="Z58" i="7"/>
  <c r="P58" i="7"/>
  <c r="D58" i="7"/>
  <c r="V58" i="7"/>
  <c r="F58" i="7"/>
  <c r="X62" i="7"/>
  <c r="S62" i="7"/>
  <c r="O62" i="7"/>
  <c r="I62" i="7"/>
  <c r="C62" i="7"/>
  <c r="W62" i="7"/>
  <c r="Q62" i="7"/>
  <c r="K62" i="7"/>
  <c r="Z62" i="7"/>
  <c r="R62" i="7"/>
  <c r="F62" i="7"/>
  <c r="T62" i="7"/>
  <c r="E62" i="7"/>
  <c r="Y62" i="7"/>
  <c r="M62" i="7"/>
  <c r="V62" i="7"/>
  <c r="L62" i="7"/>
  <c r="P62" i="7"/>
  <c r="D62" i="7"/>
  <c r="X66" i="7"/>
  <c r="S66" i="7"/>
  <c r="O66" i="7"/>
  <c r="I66" i="7"/>
  <c r="C66" i="7"/>
  <c r="W66" i="7"/>
  <c r="Q66" i="7"/>
  <c r="K66" i="7"/>
  <c r="Y66" i="7"/>
  <c r="P66" i="7"/>
  <c r="E66" i="7"/>
  <c r="Z66" i="7"/>
  <c r="M66" i="7"/>
  <c r="T66" i="7"/>
  <c r="F66" i="7"/>
  <c r="R66" i="7"/>
  <c r="D66" i="7"/>
  <c r="V66" i="7"/>
  <c r="L66" i="7"/>
  <c r="X70" i="7"/>
  <c r="S70" i="7"/>
  <c r="O70" i="7"/>
  <c r="I70" i="7"/>
  <c r="C70" i="7"/>
  <c r="W70" i="7"/>
  <c r="Q70" i="7"/>
  <c r="K70" i="7"/>
  <c r="T70" i="7"/>
  <c r="L70" i="7"/>
  <c r="V70" i="7"/>
  <c r="M70" i="7"/>
  <c r="D70" i="7"/>
  <c r="P70" i="7"/>
  <c r="Y70" i="7"/>
  <c r="E70" i="7"/>
  <c r="R70" i="7"/>
  <c r="Z70" i="7"/>
  <c r="F70" i="7"/>
  <c r="X74" i="7"/>
  <c r="S74" i="7"/>
  <c r="O74" i="7"/>
  <c r="I74" i="7"/>
  <c r="C74" i="7"/>
  <c r="W74" i="7"/>
  <c r="Q74" i="7"/>
  <c r="K74" i="7"/>
  <c r="Z74" i="7"/>
  <c r="R74" i="7"/>
  <c r="F74" i="7"/>
  <c r="T74" i="7"/>
  <c r="L74" i="7"/>
  <c r="V74" i="7"/>
  <c r="D74" i="7"/>
  <c r="M74" i="7"/>
  <c r="Y74" i="7"/>
  <c r="E74" i="7"/>
  <c r="P74" i="7"/>
  <c r="X78" i="7"/>
  <c r="S78" i="7"/>
  <c r="O78" i="7"/>
  <c r="I78" i="7"/>
  <c r="C78" i="7"/>
  <c r="W78" i="7"/>
  <c r="Q78" i="7"/>
  <c r="K78" i="7"/>
  <c r="Y78" i="7"/>
  <c r="P78" i="7"/>
  <c r="E78" i="7"/>
  <c r="Z78" i="7"/>
  <c r="R78" i="7"/>
  <c r="F78" i="7"/>
  <c r="L78" i="7"/>
  <c r="T78" i="7"/>
  <c r="M78" i="7"/>
  <c r="V78" i="7"/>
  <c r="D78" i="7"/>
  <c r="X82" i="7"/>
  <c r="S82" i="7"/>
  <c r="O82" i="7"/>
  <c r="I82" i="7"/>
  <c r="C82" i="7"/>
  <c r="W82" i="7"/>
  <c r="Q82" i="7"/>
  <c r="K82" i="7"/>
  <c r="V82" i="7"/>
  <c r="M82" i="7"/>
  <c r="D82" i="7"/>
  <c r="Y82" i="7"/>
  <c r="P82" i="7"/>
  <c r="E82" i="7"/>
  <c r="R82" i="7"/>
  <c r="Z82" i="7"/>
  <c r="F82" i="7"/>
  <c r="T82" i="7"/>
  <c r="L82" i="7"/>
  <c r="X86" i="7"/>
  <c r="S86" i="7"/>
  <c r="O86" i="7"/>
  <c r="I86" i="7"/>
  <c r="C86" i="7"/>
  <c r="W86" i="7"/>
  <c r="Q86" i="7"/>
  <c r="K86" i="7"/>
  <c r="T86" i="7"/>
  <c r="L86" i="7"/>
  <c r="V86" i="7"/>
  <c r="M86" i="7"/>
  <c r="D86" i="7"/>
  <c r="Y86" i="7"/>
  <c r="E86" i="7"/>
  <c r="P86" i="7"/>
  <c r="Z86" i="7"/>
  <c r="F86" i="7"/>
  <c r="R86" i="7"/>
  <c r="X90" i="7"/>
  <c r="S90" i="7"/>
  <c r="O90" i="7"/>
  <c r="I90" i="7"/>
  <c r="C90" i="7"/>
  <c r="W90" i="7"/>
  <c r="Q90" i="7"/>
  <c r="K90" i="7"/>
  <c r="Z90" i="7"/>
  <c r="R90" i="7"/>
  <c r="F90" i="7"/>
  <c r="T90" i="7"/>
  <c r="L90" i="7"/>
  <c r="M90" i="7"/>
  <c r="V90" i="7"/>
  <c r="D90" i="7"/>
  <c r="P90" i="7"/>
  <c r="Y90" i="7"/>
  <c r="E90" i="7"/>
  <c r="Z94" i="7"/>
  <c r="V94" i="7"/>
  <c r="Q94" i="7"/>
  <c r="L94" i="7"/>
  <c r="E94" i="7"/>
  <c r="W94" i="7"/>
  <c r="P94" i="7"/>
  <c r="I94" i="7"/>
  <c r="T94" i="7"/>
  <c r="M94" i="7"/>
  <c r="C94" i="7"/>
  <c r="Y94" i="7"/>
  <c r="O94" i="7"/>
  <c r="R94" i="7"/>
  <c r="D94" i="7"/>
  <c r="S94" i="7"/>
  <c r="F94" i="7"/>
  <c r="X94" i="7"/>
  <c r="K94" i="7"/>
  <c r="Z98" i="7"/>
  <c r="V98" i="7"/>
  <c r="Q98" i="7"/>
  <c r="L98" i="7"/>
  <c r="E98" i="7"/>
  <c r="W98" i="7"/>
  <c r="P98" i="7"/>
  <c r="I98" i="7"/>
  <c r="S98" i="7"/>
  <c r="K98" i="7"/>
  <c r="T98" i="7"/>
  <c r="M98" i="7"/>
  <c r="C98" i="7"/>
  <c r="O98" i="7"/>
  <c r="R98" i="7"/>
  <c r="D98" i="7"/>
  <c r="X98" i="7"/>
  <c r="F98" i="7"/>
  <c r="Y98" i="7"/>
  <c r="Z102" i="7"/>
  <c r="V102" i="7"/>
  <c r="Q102" i="7"/>
  <c r="L102" i="7"/>
  <c r="E102" i="7"/>
  <c r="W102" i="7"/>
  <c r="P102" i="7"/>
  <c r="I102" i="7"/>
  <c r="Y102" i="7"/>
  <c r="R102" i="7"/>
  <c r="F102" i="7"/>
  <c r="S102" i="7"/>
  <c r="K102" i="7"/>
  <c r="T102" i="7"/>
  <c r="C102" i="7"/>
  <c r="X102" i="7"/>
  <c r="D102" i="7"/>
  <c r="M102" i="7"/>
  <c r="O102" i="7"/>
  <c r="Z106" i="7"/>
  <c r="V106" i="7"/>
  <c r="Q106" i="7"/>
  <c r="L106" i="7"/>
  <c r="E106" i="7"/>
  <c r="W106" i="7"/>
  <c r="P106" i="7"/>
  <c r="I106" i="7"/>
  <c r="X106" i="7"/>
  <c r="O106" i="7"/>
  <c r="D106" i="7"/>
  <c r="Y106" i="7"/>
  <c r="R106" i="7"/>
  <c r="F106" i="7"/>
  <c r="K106" i="7"/>
  <c r="M106" i="7"/>
  <c r="S106" i="7"/>
  <c r="T106" i="7"/>
  <c r="C106" i="7"/>
  <c r="Z110" i="7"/>
  <c r="V110" i="7"/>
  <c r="Q110" i="7"/>
  <c r="L110" i="7"/>
  <c r="E110" i="7"/>
  <c r="W110" i="7"/>
  <c r="P110" i="7"/>
  <c r="I110" i="7"/>
  <c r="T110" i="7"/>
  <c r="M110" i="7"/>
  <c r="C110" i="7"/>
  <c r="X110" i="7"/>
  <c r="O110" i="7"/>
  <c r="D110" i="7"/>
  <c r="R110" i="7"/>
  <c r="S110" i="7"/>
  <c r="Y110" i="7"/>
  <c r="F110" i="7"/>
  <c r="K110" i="7"/>
  <c r="W114" i="7"/>
  <c r="R114" i="7"/>
  <c r="M114" i="7"/>
  <c r="F114" i="7"/>
  <c r="Z114" i="7"/>
  <c r="T114" i="7"/>
  <c r="O114" i="7"/>
  <c r="E114" i="7"/>
  <c r="Y114" i="7"/>
  <c r="Q114" i="7"/>
  <c r="I114" i="7"/>
  <c r="S114" i="7"/>
  <c r="D114" i="7"/>
  <c r="V114" i="7"/>
  <c r="K114" i="7"/>
  <c r="L114" i="7"/>
  <c r="P114" i="7"/>
  <c r="X114" i="7"/>
  <c r="C114" i="7"/>
  <c r="W118" i="7"/>
  <c r="R118" i="7"/>
  <c r="M118" i="7"/>
  <c r="F118" i="7"/>
  <c r="Z118" i="7"/>
  <c r="T118" i="7"/>
  <c r="O118" i="7"/>
  <c r="E118" i="7"/>
  <c r="X118" i="7"/>
  <c r="P118" i="7"/>
  <c r="D118" i="7"/>
  <c r="Y118" i="7"/>
  <c r="L118" i="7"/>
  <c r="Q118" i="7"/>
  <c r="C118" i="7"/>
  <c r="I118" i="7"/>
  <c r="K118" i="7"/>
  <c r="S118" i="7"/>
  <c r="V118" i="7"/>
  <c r="W122" i="7"/>
  <c r="R122" i="7"/>
  <c r="M122" i="7"/>
  <c r="F122" i="7"/>
  <c r="Z122" i="7"/>
  <c r="T122" i="7"/>
  <c r="O122" i="7"/>
  <c r="E122" i="7"/>
  <c r="V122" i="7"/>
  <c r="L122" i="7"/>
  <c r="C122" i="7"/>
  <c r="S122" i="7"/>
  <c r="I122" i="7"/>
  <c r="X122" i="7"/>
  <c r="K122" i="7"/>
  <c r="Y122" i="7"/>
  <c r="D122" i="7"/>
  <c r="P122" i="7"/>
  <c r="Q122" i="7"/>
  <c r="W126" i="7"/>
  <c r="R126" i="7"/>
  <c r="M126" i="7"/>
  <c r="F126" i="7"/>
  <c r="Z126" i="7"/>
  <c r="T126" i="7"/>
  <c r="O126" i="7"/>
  <c r="E126" i="7"/>
  <c r="S126" i="7"/>
  <c r="K126" i="7"/>
  <c r="Y126" i="7"/>
  <c r="P126" i="7"/>
  <c r="C126" i="7"/>
  <c r="Q126" i="7"/>
  <c r="D126" i="7"/>
  <c r="V126" i="7"/>
  <c r="X126" i="7"/>
  <c r="I126" i="7"/>
  <c r="L126" i="7"/>
  <c r="AF123" i="3"/>
  <c r="AA123" i="3"/>
  <c r="W123" i="3"/>
  <c r="R123" i="3"/>
  <c r="M123" i="3"/>
  <c r="AE123" i="3"/>
  <c r="Z123" i="3"/>
  <c r="U123" i="3"/>
  <c r="Q123" i="3"/>
  <c r="L123" i="3"/>
  <c r="AD123" i="3"/>
  <c r="T123" i="3"/>
  <c r="K123" i="3"/>
  <c r="P123" i="3"/>
  <c r="AB123" i="3"/>
  <c r="S123" i="3"/>
  <c r="J123" i="3"/>
  <c r="Y123" i="3"/>
  <c r="X123" i="3"/>
  <c r="N123" i="3"/>
  <c r="AF119" i="3"/>
  <c r="AA119" i="3"/>
  <c r="W119" i="3"/>
  <c r="R119" i="3"/>
  <c r="M119" i="3"/>
  <c r="AE119" i="3"/>
  <c r="Z119" i="3"/>
  <c r="U119" i="3"/>
  <c r="Q119" i="3"/>
  <c r="L119" i="3"/>
  <c r="Y119" i="3"/>
  <c r="P119" i="3"/>
  <c r="AD119" i="3"/>
  <c r="T119" i="3"/>
  <c r="X119" i="3"/>
  <c r="N119" i="3"/>
  <c r="K119" i="3"/>
  <c r="AB119" i="3"/>
  <c r="J119" i="3"/>
  <c r="S119" i="3"/>
  <c r="AF115" i="3"/>
  <c r="AA115" i="3"/>
  <c r="W115" i="3"/>
  <c r="R115" i="3"/>
  <c r="M115" i="3"/>
  <c r="Z115" i="3"/>
  <c r="T115" i="3"/>
  <c r="N115" i="3"/>
  <c r="X115" i="3"/>
  <c r="K115" i="3"/>
  <c r="AE115" i="3"/>
  <c r="Y115" i="3"/>
  <c r="S115" i="3"/>
  <c r="L115" i="3"/>
  <c r="AD115" i="3"/>
  <c r="Q115" i="3"/>
  <c r="J115" i="3"/>
  <c r="U115" i="3"/>
  <c r="P115" i="3"/>
  <c r="AB115" i="3"/>
  <c r="AF111" i="3"/>
  <c r="AA111" i="3"/>
  <c r="W111" i="3"/>
  <c r="R111" i="3"/>
  <c r="M111" i="3"/>
  <c r="AE111" i="3"/>
  <c r="Y111" i="3"/>
  <c r="S111" i="3"/>
  <c r="L111" i="3"/>
  <c r="AB111" i="3"/>
  <c r="P111" i="3"/>
  <c r="AD111" i="3"/>
  <c r="X111" i="3"/>
  <c r="Q111" i="3"/>
  <c r="K111" i="3"/>
  <c r="U111" i="3"/>
  <c r="J111" i="3"/>
  <c r="T111" i="3"/>
  <c r="N111" i="3"/>
  <c r="Z111" i="3"/>
  <c r="AF107" i="3"/>
  <c r="AA107" i="3"/>
  <c r="W107" i="3"/>
  <c r="R107" i="3"/>
  <c r="M107" i="3"/>
  <c r="AD107" i="3"/>
  <c r="X107" i="3"/>
  <c r="Q107" i="3"/>
  <c r="K107" i="3"/>
  <c r="T107" i="3"/>
  <c r="AB107" i="3"/>
  <c r="U107" i="3"/>
  <c r="P107" i="3"/>
  <c r="J107" i="3"/>
  <c r="Z107" i="3"/>
  <c r="N107" i="3"/>
  <c r="AE107" i="3"/>
  <c r="S107" i="3"/>
  <c r="L107" i="3"/>
  <c r="Y107" i="3"/>
  <c r="AF103" i="3"/>
  <c r="AA103" i="3"/>
  <c r="W103" i="3"/>
  <c r="R103" i="3"/>
  <c r="M103" i="3"/>
  <c r="AB103" i="3"/>
  <c r="U103" i="3"/>
  <c r="P103" i="3"/>
  <c r="J103" i="3"/>
  <c r="T103" i="3"/>
  <c r="AE103" i="3"/>
  <c r="S103" i="3"/>
  <c r="Z103" i="3"/>
  <c r="N103" i="3"/>
  <c r="Y103" i="3"/>
  <c r="L103" i="3"/>
  <c r="AD103" i="3"/>
  <c r="Q103" i="3"/>
  <c r="K103" i="3"/>
  <c r="X103" i="3"/>
  <c r="AD99" i="3"/>
  <c r="Y99" i="3"/>
  <c r="T99" i="3"/>
  <c r="P99" i="3"/>
  <c r="K99" i="3"/>
  <c r="AB99" i="3"/>
  <c r="X99" i="3"/>
  <c r="N99" i="3"/>
  <c r="AA99" i="3"/>
  <c r="R99" i="3"/>
  <c r="S99" i="3"/>
  <c r="J99" i="3"/>
  <c r="AF99" i="3"/>
  <c r="W99" i="3"/>
  <c r="M99" i="3"/>
  <c r="AE99" i="3"/>
  <c r="L99" i="3"/>
  <c r="U99" i="3"/>
  <c r="Q99" i="3"/>
  <c r="Z99" i="3"/>
  <c r="AD95" i="3"/>
  <c r="Y95" i="3"/>
  <c r="T95" i="3"/>
  <c r="P95" i="3"/>
  <c r="K95" i="3"/>
  <c r="X95" i="3"/>
  <c r="N95" i="3"/>
  <c r="AF95" i="3"/>
  <c r="W95" i="3"/>
  <c r="M95" i="3"/>
  <c r="AB95" i="3"/>
  <c r="S95" i="3"/>
  <c r="J95" i="3"/>
  <c r="AA95" i="3"/>
  <c r="R95" i="3"/>
  <c r="Q95" i="3"/>
  <c r="Z95" i="3"/>
  <c r="L95" i="3"/>
  <c r="U95" i="3"/>
  <c r="AE95" i="3"/>
  <c r="AD91" i="3"/>
  <c r="Y91" i="3"/>
  <c r="T91" i="3"/>
  <c r="P91" i="3"/>
  <c r="K91" i="3"/>
  <c r="AB91" i="3"/>
  <c r="X91" i="3"/>
  <c r="N91" i="3"/>
  <c r="AF91" i="3"/>
  <c r="W91" i="3"/>
  <c r="S91" i="3"/>
  <c r="J91" i="3"/>
  <c r="AA91" i="3"/>
  <c r="R91" i="3"/>
  <c r="M91" i="3"/>
  <c r="U91" i="3"/>
  <c r="AE91" i="3"/>
  <c r="L91" i="3"/>
  <c r="Z91" i="3"/>
  <c r="Q91" i="3"/>
  <c r="AD87" i="3"/>
  <c r="Y87" i="3"/>
  <c r="T87" i="3"/>
  <c r="P87" i="3"/>
  <c r="K87" i="3"/>
  <c r="N87" i="3"/>
  <c r="AF87" i="3"/>
  <c r="W87" i="3"/>
  <c r="M87" i="3"/>
  <c r="AB87" i="3"/>
  <c r="X87" i="3"/>
  <c r="S87" i="3"/>
  <c r="J87" i="3"/>
  <c r="AA87" i="3"/>
  <c r="R87" i="3"/>
  <c r="Z87" i="3"/>
  <c r="Q87" i="3"/>
  <c r="AE87" i="3"/>
  <c r="L87" i="3"/>
  <c r="U87" i="3"/>
  <c r="AD83" i="3"/>
  <c r="Y83" i="3"/>
  <c r="T83" i="3"/>
  <c r="P83" i="3"/>
  <c r="K83" i="3"/>
  <c r="X83" i="3"/>
  <c r="N83" i="3"/>
  <c r="AA83" i="3"/>
  <c r="AB83" i="3"/>
  <c r="S83" i="3"/>
  <c r="J83" i="3"/>
  <c r="AF83" i="3"/>
  <c r="W83" i="3"/>
  <c r="AE83" i="3"/>
  <c r="Q83" i="3"/>
  <c r="U83" i="3"/>
  <c r="L83" i="3"/>
  <c r="Z83" i="3"/>
  <c r="R83" i="3"/>
  <c r="M83" i="3"/>
  <c r="AD79" i="3"/>
  <c r="Y79" i="3"/>
  <c r="T79" i="3"/>
  <c r="P79" i="3"/>
  <c r="K79" i="3"/>
  <c r="X79" i="3"/>
  <c r="N79" i="3"/>
  <c r="AB79" i="3"/>
  <c r="S79" i="3"/>
  <c r="J79" i="3"/>
  <c r="AE79" i="3"/>
  <c r="U79" i="3"/>
  <c r="L79" i="3"/>
  <c r="Z79" i="3"/>
  <c r="Q79" i="3"/>
  <c r="AA79" i="3"/>
  <c r="AF79" i="3"/>
  <c r="W79" i="3"/>
  <c r="M79" i="3"/>
  <c r="R79" i="3"/>
  <c r="AD75" i="3"/>
  <c r="Y75" i="3"/>
  <c r="T75" i="3"/>
  <c r="P75" i="3"/>
  <c r="K75" i="3"/>
  <c r="X75" i="3"/>
  <c r="N75" i="3"/>
  <c r="AB75" i="3"/>
  <c r="S75" i="3"/>
  <c r="J75" i="3"/>
  <c r="Z75" i="3"/>
  <c r="Q75" i="3"/>
  <c r="AE75" i="3"/>
  <c r="U75" i="3"/>
  <c r="L75" i="3"/>
  <c r="W75" i="3"/>
  <c r="AA75" i="3"/>
  <c r="R75" i="3"/>
  <c r="AF75" i="3"/>
  <c r="M75" i="3"/>
  <c r="AD71" i="3"/>
  <c r="Y71" i="3"/>
  <c r="T71" i="3"/>
  <c r="P71" i="3"/>
  <c r="K71" i="3"/>
  <c r="AB71" i="3"/>
  <c r="X71" i="3"/>
  <c r="N71" i="3"/>
  <c r="S71" i="3"/>
  <c r="J71" i="3"/>
  <c r="AE71" i="3"/>
  <c r="U71" i="3"/>
  <c r="L71" i="3"/>
  <c r="Z71" i="3"/>
  <c r="Q71" i="3"/>
  <c r="AA71" i="3"/>
  <c r="AF71" i="3"/>
  <c r="W71" i="3"/>
  <c r="M71" i="3"/>
  <c r="R71" i="3"/>
  <c r="AD67" i="3"/>
  <c r="Y67" i="3"/>
  <c r="T67" i="3"/>
  <c r="P67" i="3"/>
  <c r="K67" i="3"/>
  <c r="X67" i="3"/>
  <c r="N67" i="3"/>
  <c r="AB67" i="3"/>
  <c r="S67" i="3"/>
  <c r="J67" i="3"/>
  <c r="Z67" i="3"/>
  <c r="Q67" i="3"/>
  <c r="AE67" i="3"/>
  <c r="U67" i="3"/>
  <c r="L67" i="3"/>
  <c r="AF67" i="3"/>
  <c r="M67" i="3"/>
  <c r="AA67" i="3"/>
  <c r="R67" i="3"/>
  <c r="W67" i="3"/>
  <c r="AD63" i="3"/>
  <c r="Y63" i="3"/>
  <c r="T63" i="3"/>
  <c r="P63" i="3"/>
  <c r="K63" i="3"/>
  <c r="X63" i="3"/>
  <c r="N63" i="3"/>
  <c r="AB63" i="3"/>
  <c r="S63" i="3"/>
  <c r="J63" i="3"/>
  <c r="AE63" i="3"/>
  <c r="U63" i="3"/>
  <c r="L63" i="3"/>
  <c r="Z63" i="3"/>
  <c r="Q63" i="3"/>
  <c r="R63" i="3"/>
  <c r="AF63" i="3"/>
  <c r="W63" i="3"/>
  <c r="M63" i="3"/>
  <c r="AA63" i="3"/>
  <c r="AD59" i="3"/>
  <c r="Y59" i="3"/>
  <c r="T59" i="3"/>
  <c r="P59" i="3"/>
  <c r="K59" i="3"/>
  <c r="AB59" i="3"/>
  <c r="S59" i="3"/>
  <c r="J59" i="3"/>
  <c r="X59" i="3"/>
  <c r="N59" i="3"/>
  <c r="Z59" i="3"/>
  <c r="Q59" i="3"/>
  <c r="AE59" i="3"/>
  <c r="U59" i="3"/>
  <c r="L59" i="3"/>
  <c r="W59" i="3"/>
  <c r="AA59" i="3"/>
  <c r="R59" i="3"/>
  <c r="AF59" i="3"/>
  <c r="M59" i="3"/>
  <c r="AD55" i="3"/>
  <c r="Y55" i="3"/>
  <c r="T55" i="3"/>
  <c r="P55" i="3"/>
  <c r="K55" i="3"/>
  <c r="X55" i="3"/>
  <c r="N55" i="3"/>
  <c r="AB55" i="3"/>
  <c r="S55" i="3"/>
  <c r="J55" i="3"/>
  <c r="L55" i="3"/>
  <c r="Z55" i="3"/>
  <c r="Q55" i="3"/>
  <c r="AA55" i="3"/>
  <c r="AF55" i="3"/>
  <c r="W55" i="3"/>
  <c r="M55" i="3"/>
  <c r="AE55" i="3"/>
  <c r="U55" i="3"/>
  <c r="R55" i="3"/>
  <c r="AD51" i="3"/>
  <c r="Y51" i="3"/>
  <c r="T51" i="3"/>
  <c r="P51" i="3"/>
  <c r="K51" i="3"/>
  <c r="S51" i="3"/>
  <c r="J51" i="3"/>
  <c r="AB51" i="3"/>
  <c r="X51" i="3"/>
  <c r="N51" i="3"/>
  <c r="Q51" i="3"/>
  <c r="AE51" i="3"/>
  <c r="U51" i="3"/>
  <c r="L51" i="3"/>
  <c r="AF51" i="3"/>
  <c r="W51" i="3"/>
  <c r="AA51" i="3"/>
  <c r="R51" i="3"/>
  <c r="Z51" i="3"/>
  <c r="M51" i="3"/>
  <c r="AD47" i="3"/>
  <c r="Y47" i="3"/>
  <c r="T47" i="3"/>
  <c r="P47" i="3"/>
  <c r="K47" i="3"/>
  <c r="X47" i="3"/>
  <c r="N47" i="3"/>
  <c r="AB47" i="3"/>
  <c r="S47" i="3"/>
  <c r="J47" i="3"/>
  <c r="L47" i="3"/>
  <c r="Z47" i="3"/>
  <c r="Q47" i="3"/>
  <c r="R47" i="3"/>
  <c r="AF47" i="3"/>
  <c r="W47" i="3"/>
  <c r="M47" i="3"/>
  <c r="AE47" i="3"/>
  <c r="U47" i="3"/>
  <c r="AA47" i="3"/>
  <c r="AD43" i="3"/>
  <c r="Y43" i="3"/>
  <c r="T43" i="3"/>
  <c r="P43" i="3"/>
  <c r="K43" i="3"/>
  <c r="AB43" i="3"/>
  <c r="X43" i="3"/>
  <c r="N43" i="3"/>
  <c r="S43" i="3"/>
  <c r="J43" i="3"/>
  <c r="AE43" i="3"/>
  <c r="U43" i="3"/>
  <c r="L43" i="3"/>
  <c r="AF43" i="3"/>
  <c r="M43" i="3"/>
  <c r="AA43" i="3"/>
  <c r="R43" i="3"/>
  <c r="Z43" i="3"/>
  <c r="Q43" i="3"/>
  <c r="W43" i="3"/>
  <c r="Y129" i="4"/>
  <c r="U129" i="4"/>
  <c r="P129" i="4"/>
  <c r="K129" i="4"/>
  <c r="G129" i="4"/>
  <c r="B129" i="4"/>
  <c r="X129" i="4"/>
  <c r="R129" i="4"/>
  <c r="M129" i="4"/>
  <c r="F129" i="4"/>
  <c r="AC129" i="4"/>
  <c r="W129" i="4"/>
  <c r="Q129" i="4"/>
  <c r="J129" i="4"/>
  <c r="D129" i="4"/>
  <c r="AB129" i="4"/>
  <c r="V129" i="4"/>
  <c r="O129" i="4"/>
  <c r="I129" i="4"/>
  <c r="C129" i="4"/>
  <c r="AA129" i="4"/>
  <c r="T129" i="4"/>
  <c r="N129" i="4"/>
  <c r="H129" i="4"/>
  <c r="Y125" i="4"/>
  <c r="U125" i="4"/>
  <c r="P125" i="4"/>
  <c r="K125" i="4"/>
  <c r="G125" i="4"/>
  <c r="B125" i="4"/>
  <c r="AC125" i="4"/>
  <c r="W125" i="4"/>
  <c r="Q125" i="4"/>
  <c r="J125" i="4"/>
  <c r="D125" i="4"/>
  <c r="AB125" i="4"/>
  <c r="V125" i="4"/>
  <c r="O125" i="4"/>
  <c r="I125" i="4"/>
  <c r="C125" i="4"/>
  <c r="AA125" i="4"/>
  <c r="T125" i="4"/>
  <c r="N125" i="4"/>
  <c r="H125" i="4"/>
  <c r="X125" i="4"/>
  <c r="R125" i="4"/>
  <c r="M125" i="4"/>
  <c r="F125" i="4"/>
  <c r="Y121" i="4"/>
  <c r="U121" i="4"/>
  <c r="P121" i="4"/>
  <c r="K121" i="4"/>
  <c r="G121" i="4"/>
  <c r="B121" i="4"/>
  <c r="AB121" i="4"/>
  <c r="V121" i="4"/>
  <c r="O121" i="4"/>
  <c r="I121" i="4"/>
  <c r="C121" i="4"/>
  <c r="AA121" i="4"/>
  <c r="T121" i="4"/>
  <c r="N121" i="4"/>
  <c r="H121" i="4"/>
  <c r="X121" i="4"/>
  <c r="R121" i="4"/>
  <c r="M121" i="4"/>
  <c r="F121" i="4"/>
  <c r="AC121" i="4"/>
  <c r="W121" i="4"/>
  <c r="Q121" i="4"/>
  <c r="J121" i="4"/>
  <c r="D121" i="4"/>
  <c r="Y117" i="4"/>
  <c r="U117" i="4"/>
  <c r="P117" i="4"/>
  <c r="K117" i="4"/>
  <c r="G117" i="4"/>
  <c r="B117" i="4"/>
  <c r="AA117" i="4"/>
  <c r="T117" i="4"/>
  <c r="N117" i="4"/>
  <c r="H117" i="4"/>
  <c r="X117" i="4"/>
  <c r="R117" i="4"/>
  <c r="M117" i="4"/>
  <c r="F117" i="4"/>
  <c r="AC117" i="4"/>
  <c r="W117" i="4"/>
  <c r="Q117" i="4"/>
  <c r="J117" i="4"/>
  <c r="D117" i="4"/>
  <c r="AB117" i="4"/>
  <c r="V117" i="4"/>
  <c r="O117" i="4"/>
  <c r="I117" i="4"/>
  <c r="C117" i="4"/>
  <c r="Y113" i="4"/>
  <c r="U113" i="4"/>
  <c r="P113" i="4"/>
  <c r="K113" i="4"/>
  <c r="G113" i="4"/>
  <c r="B113" i="4"/>
  <c r="AC113" i="4"/>
  <c r="X113" i="4"/>
  <c r="T113" i="4"/>
  <c r="O113" i="4"/>
  <c r="J113" i="4"/>
  <c r="F113" i="4"/>
  <c r="AB113" i="4"/>
  <c r="W113" i="4"/>
  <c r="R113" i="4"/>
  <c r="N113" i="4"/>
  <c r="I113" i="4"/>
  <c r="D113" i="4"/>
  <c r="AA113" i="4"/>
  <c r="V113" i="4"/>
  <c r="Q113" i="4"/>
  <c r="M113" i="4"/>
  <c r="H113" i="4"/>
  <c r="C113" i="4"/>
  <c r="Y109" i="4"/>
  <c r="U109" i="4"/>
  <c r="P109" i="4"/>
  <c r="K109" i="4"/>
  <c r="G109" i="4"/>
  <c r="B109" i="4"/>
  <c r="AC109" i="4"/>
  <c r="X109" i="4"/>
  <c r="T109" i="4"/>
  <c r="O109" i="4"/>
  <c r="J109" i="4"/>
  <c r="F109" i="4"/>
  <c r="AB109" i="4"/>
  <c r="W109" i="4"/>
  <c r="R109" i="4"/>
  <c r="N109" i="4"/>
  <c r="I109" i="4"/>
  <c r="D109" i="4"/>
  <c r="AA109" i="4"/>
  <c r="V109" i="4"/>
  <c r="Q109" i="4"/>
  <c r="M109" i="4"/>
  <c r="H109" i="4"/>
  <c r="C109" i="4"/>
  <c r="Y105" i="4"/>
  <c r="U105" i="4"/>
  <c r="P105" i="4"/>
  <c r="K105" i="4"/>
  <c r="G105" i="4"/>
  <c r="B105" i="4"/>
  <c r="AC105" i="4"/>
  <c r="X105" i="4"/>
  <c r="T105" i="4"/>
  <c r="O105" i="4"/>
  <c r="J105" i="4"/>
  <c r="F105" i="4"/>
  <c r="AB105" i="4"/>
  <c r="W105" i="4"/>
  <c r="R105" i="4"/>
  <c r="N105" i="4"/>
  <c r="I105" i="4"/>
  <c r="D105" i="4"/>
  <c r="AA105" i="4"/>
  <c r="V105" i="4"/>
  <c r="Q105" i="4"/>
  <c r="M105" i="4"/>
  <c r="H105" i="4"/>
  <c r="C105" i="4"/>
  <c r="Y101" i="4"/>
  <c r="U101" i="4"/>
  <c r="P101" i="4"/>
  <c r="K101" i="4"/>
  <c r="G101" i="4"/>
  <c r="B101" i="4"/>
  <c r="AC101" i="4"/>
  <c r="X101" i="4"/>
  <c r="T101" i="4"/>
  <c r="O101" i="4"/>
  <c r="J101" i="4"/>
  <c r="F101" i="4"/>
  <c r="AB101" i="4"/>
  <c r="W101" i="4"/>
  <c r="R101" i="4"/>
  <c r="N101" i="4"/>
  <c r="I101" i="4"/>
  <c r="D101" i="4"/>
  <c r="AA101" i="4"/>
  <c r="V101" i="4"/>
  <c r="Q101" i="4"/>
  <c r="M101" i="4"/>
  <c r="H101" i="4"/>
  <c r="C101" i="4"/>
  <c r="Y97" i="4"/>
  <c r="U97" i="4"/>
  <c r="P97" i="4"/>
  <c r="K97" i="4"/>
  <c r="G97" i="4"/>
  <c r="B97" i="4"/>
  <c r="AC97" i="4"/>
  <c r="X97" i="4"/>
  <c r="T97" i="4"/>
  <c r="O97" i="4"/>
  <c r="J97" i="4"/>
  <c r="F97" i="4"/>
  <c r="AB97" i="4"/>
  <c r="W97" i="4"/>
  <c r="R97" i="4"/>
  <c r="N97" i="4"/>
  <c r="I97" i="4"/>
  <c r="D97" i="4"/>
  <c r="AA97" i="4"/>
  <c r="V97" i="4"/>
  <c r="Q97" i="4"/>
  <c r="M97" i="4"/>
  <c r="H97" i="4"/>
  <c r="C97" i="4"/>
  <c r="Y93" i="4"/>
  <c r="U93" i="4"/>
  <c r="P93" i="4"/>
  <c r="K93" i="4"/>
  <c r="G93" i="4"/>
  <c r="B93" i="4"/>
  <c r="AC93" i="4"/>
  <c r="X93" i="4"/>
  <c r="T93" i="4"/>
  <c r="O93" i="4"/>
  <c r="J93" i="4"/>
  <c r="F93" i="4"/>
  <c r="AB93" i="4"/>
  <c r="W93" i="4"/>
  <c r="R93" i="4"/>
  <c r="N93" i="4"/>
  <c r="I93" i="4"/>
  <c r="D93" i="4"/>
  <c r="AA93" i="4"/>
  <c r="V93" i="4"/>
  <c r="Q93" i="4"/>
  <c r="M93" i="4"/>
  <c r="H93" i="4"/>
  <c r="C93" i="4"/>
  <c r="Y89" i="4"/>
  <c r="U89" i="4"/>
  <c r="P89" i="4"/>
  <c r="K89" i="4"/>
  <c r="G89" i="4"/>
  <c r="B89" i="4"/>
  <c r="AC89" i="4"/>
  <c r="X89" i="4"/>
  <c r="T89" i="4"/>
  <c r="O89" i="4"/>
  <c r="J89" i="4"/>
  <c r="F89" i="4"/>
  <c r="AB89" i="4"/>
  <c r="W89" i="4"/>
  <c r="R89" i="4"/>
  <c r="N89" i="4"/>
  <c r="I89" i="4"/>
  <c r="D89" i="4"/>
  <c r="AA89" i="4"/>
  <c r="V89" i="4"/>
  <c r="Q89" i="4"/>
  <c r="M89" i="4"/>
  <c r="H89" i="4"/>
  <c r="C89" i="4"/>
  <c r="Y85" i="4"/>
  <c r="U85" i="4"/>
  <c r="P85" i="4"/>
  <c r="K85" i="4"/>
  <c r="G85" i="4"/>
  <c r="B85" i="4"/>
  <c r="AC85" i="4"/>
  <c r="X85" i="4"/>
  <c r="T85" i="4"/>
  <c r="O85" i="4"/>
  <c r="J85" i="4"/>
  <c r="F85" i="4"/>
  <c r="AB85" i="4"/>
  <c r="W85" i="4"/>
  <c r="R85" i="4"/>
  <c r="N85" i="4"/>
  <c r="I85" i="4"/>
  <c r="D85" i="4"/>
  <c r="AA85" i="4"/>
  <c r="V85" i="4"/>
  <c r="Q85" i="4"/>
  <c r="M85" i="4"/>
  <c r="H85" i="4"/>
  <c r="C85" i="4"/>
  <c r="Y81" i="4"/>
  <c r="U81" i="4"/>
  <c r="P81" i="4"/>
  <c r="K81" i="4"/>
  <c r="G81" i="4"/>
  <c r="B81" i="4"/>
  <c r="AC81" i="4"/>
  <c r="X81" i="4"/>
  <c r="T81" i="4"/>
  <c r="O81" i="4"/>
  <c r="J81" i="4"/>
  <c r="F81" i="4"/>
  <c r="AB81" i="4"/>
  <c r="W81" i="4"/>
  <c r="R81" i="4"/>
  <c r="N81" i="4"/>
  <c r="I81" i="4"/>
  <c r="D81" i="4"/>
  <c r="AA81" i="4"/>
  <c r="V81" i="4"/>
  <c r="Q81" i="4"/>
  <c r="M81" i="4"/>
  <c r="H81" i="4"/>
  <c r="C81" i="4"/>
  <c r="Y77" i="4"/>
  <c r="U77" i="4"/>
  <c r="P77" i="4"/>
  <c r="K77" i="4"/>
  <c r="G77" i="4"/>
  <c r="B77" i="4"/>
  <c r="AC77" i="4"/>
  <c r="X77" i="4"/>
  <c r="T77" i="4"/>
  <c r="O77" i="4"/>
  <c r="J77" i="4"/>
  <c r="F77" i="4"/>
  <c r="AB77" i="4"/>
  <c r="W77" i="4"/>
  <c r="R77" i="4"/>
  <c r="N77" i="4"/>
  <c r="I77" i="4"/>
  <c r="D77" i="4"/>
  <c r="AA77" i="4"/>
  <c r="V77" i="4"/>
  <c r="Q77" i="4"/>
  <c r="M77" i="4"/>
  <c r="H77" i="4"/>
  <c r="C77" i="4"/>
  <c r="Y73" i="4"/>
  <c r="U73" i="4"/>
  <c r="P73" i="4"/>
  <c r="K73" i="4"/>
  <c r="G73" i="4"/>
  <c r="B73" i="4"/>
  <c r="AC73" i="4"/>
  <c r="X73" i="4"/>
  <c r="T73" i="4"/>
  <c r="O73" i="4"/>
  <c r="J73" i="4"/>
  <c r="F73" i="4"/>
  <c r="AB73" i="4"/>
  <c r="W73" i="4"/>
  <c r="R73" i="4"/>
  <c r="N73" i="4"/>
  <c r="I73" i="4"/>
  <c r="D73" i="4"/>
  <c r="AA73" i="4"/>
  <c r="V73" i="4"/>
  <c r="Q73" i="4"/>
  <c r="M73" i="4"/>
  <c r="H73" i="4"/>
  <c r="C73" i="4"/>
  <c r="Y69" i="4"/>
  <c r="U69" i="4"/>
  <c r="P69" i="4"/>
  <c r="K69" i="4"/>
  <c r="G69" i="4"/>
  <c r="B69" i="4"/>
  <c r="AC69" i="4"/>
  <c r="X69" i="4"/>
  <c r="T69" i="4"/>
  <c r="O69" i="4"/>
  <c r="J69" i="4"/>
  <c r="F69" i="4"/>
  <c r="AB69" i="4"/>
  <c r="W69" i="4"/>
  <c r="R69" i="4"/>
  <c r="N69" i="4"/>
  <c r="I69" i="4"/>
  <c r="D69" i="4"/>
  <c r="AA69" i="4"/>
  <c r="V69" i="4"/>
  <c r="Q69" i="4"/>
  <c r="M69" i="4"/>
  <c r="H69" i="4"/>
  <c r="C69" i="4"/>
  <c r="Y65" i="4"/>
  <c r="U65" i="4"/>
  <c r="P65" i="4"/>
  <c r="K65" i="4"/>
  <c r="G65" i="4"/>
  <c r="B65" i="4"/>
  <c r="AC65" i="4"/>
  <c r="X65" i="4"/>
  <c r="T65" i="4"/>
  <c r="O65" i="4"/>
  <c r="J65" i="4"/>
  <c r="F65" i="4"/>
  <c r="AB65" i="4"/>
  <c r="W65" i="4"/>
  <c r="R65" i="4"/>
  <c r="N65" i="4"/>
  <c r="I65" i="4"/>
  <c r="D65" i="4"/>
  <c r="AA65" i="4"/>
  <c r="V65" i="4"/>
  <c r="Q65" i="4"/>
  <c r="M65" i="4"/>
  <c r="H65" i="4"/>
  <c r="C65" i="4"/>
  <c r="Y61" i="4"/>
  <c r="U61" i="4"/>
  <c r="P61" i="4"/>
  <c r="K61" i="4"/>
  <c r="G61" i="4"/>
  <c r="B61" i="4"/>
  <c r="AC61" i="4"/>
  <c r="X61" i="4"/>
  <c r="T61" i="4"/>
  <c r="O61" i="4"/>
  <c r="J61" i="4"/>
  <c r="F61" i="4"/>
  <c r="AB61" i="4"/>
  <c r="W61" i="4"/>
  <c r="R61" i="4"/>
  <c r="N61" i="4"/>
  <c r="I61" i="4"/>
  <c r="D61" i="4"/>
  <c r="AA61" i="4"/>
  <c r="V61" i="4"/>
  <c r="Q61" i="4"/>
  <c r="M61" i="4"/>
  <c r="H61" i="4"/>
  <c r="C61" i="4"/>
  <c r="Y57" i="4"/>
  <c r="U57" i="4"/>
  <c r="P57" i="4"/>
  <c r="K57" i="4"/>
  <c r="G57" i="4"/>
  <c r="B57" i="4"/>
  <c r="AC57" i="4"/>
  <c r="X57" i="4"/>
  <c r="T57" i="4"/>
  <c r="O57" i="4"/>
  <c r="J57" i="4"/>
  <c r="F57" i="4"/>
  <c r="AB57" i="4"/>
  <c r="W57" i="4"/>
  <c r="R57" i="4"/>
  <c r="N57" i="4"/>
  <c r="I57" i="4"/>
  <c r="D57" i="4"/>
  <c r="AA57" i="4"/>
  <c r="V57" i="4"/>
  <c r="Q57" i="4"/>
  <c r="M57" i="4"/>
  <c r="H57" i="4"/>
  <c r="C57" i="4"/>
  <c r="Y53" i="4"/>
  <c r="U53" i="4"/>
  <c r="P53" i="4"/>
  <c r="K53" i="4"/>
  <c r="G53" i="4"/>
  <c r="B53" i="4"/>
  <c r="AC53" i="4"/>
  <c r="X53" i="4"/>
  <c r="T53" i="4"/>
  <c r="O53" i="4"/>
  <c r="J53" i="4"/>
  <c r="F53" i="4"/>
  <c r="AB53" i="4"/>
  <c r="W53" i="4"/>
  <c r="R53" i="4"/>
  <c r="N53" i="4"/>
  <c r="I53" i="4"/>
  <c r="D53" i="4"/>
  <c r="AA53" i="4"/>
  <c r="V53" i="4"/>
  <c r="Q53" i="4"/>
  <c r="M53" i="4"/>
  <c r="H53" i="4"/>
  <c r="C53" i="4"/>
  <c r="Y49" i="4"/>
  <c r="U49" i="4"/>
  <c r="P49" i="4"/>
  <c r="K49" i="4"/>
  <c r="G49" i="4"/>
  <c r="B49" i="4"/>
  <c r="AC49" i="4"/>
  <c r="X49" i="4"/>
  <c r="T49" i="4"/>
  <c r="O49" i="4"/>
  <c r="J49" i="4"/>
  <c r="F49" i="4"/>
  <c r="AB49" i="4"/>
  <c r="W49" i="4"/>
  <c r="R49" i="4"/>
  <c r="N49" i="4"/>
  <c r="I49" i="4"/>
  <c r="D49" i="4"/>
  <c r="AA49" i="4"/>
  <c r="V49" i="4"/>
  <c r="Q49" i="4"/>
  <c r="M49" i="4"/>
  <c r="H49" i="4"/>
  <c r="C49" i="4"/>
  <c r="Y45" i="4"/>
  <c r="U45" i="4"/>
  <c r="P45" i="4"/>
  <c r="K45" i="4"/>
  <c r="G45" i="4"/>
  <c r="B45" i="4"/>
  <c r="AC45" i="4"/>
  <c r="X45" i="4"/>
  <c r="T45" i="4"/>
  <c r="O45" i="4"/>
  <c r="J45" i="4"/>
  <c r="F45" i="4"/>
  <c r="AB45" i="4"/>
  <c r="W45" i="4"/>
  <c r="R45" i="4"/>
  <c r="N45" i="4"/>
  <c r="I45" i="4"/>
  <c r="D45" i="4"/>
  <c r="AA45" i="4"/>
  <c r="V45" i="4"/>
  <c r="Q45" i="4"/>
  <c r="M45" i="4"/>
  <c r="H45" i="4"/>
  <c r="C45" i="4"/>
  <c r="AC126" i="5"/>
  <c r="Q126" i="5"/>
  <c r="M126" i="5"/>
  <c r="G126" i="5"/>
  <c r="B126" i="5"/>
  <c r="AF126" i="5"/>
  <c r="AB126" i="5"/>
  <c r="P126" i="5"/>
  <c r="K126" i="5"/>
  <c r="F126" i="5"/>
  <c r="AE126" i="5"/>
  <c r="O126" i="5"/>
  <c r="D126" i="5"/>
  <c r="R126" i="5"/>
  <c r="C126" i="5"/>
  <c r="N126" i="5"/>
  <c r="AD126" i="5"/>
  <c r="J126" i="5"/>
  <c r="AA126" i="5"/>
  <c r="H126" i="5"/>
  <c r="AC122" i="5"/>
  <c r="Q122" i="5"/>
  <c r="M122" i="5"/>
  <c r="G122" i="5"/>
  <c r="B122" i="5"/>
  <c r="AF122" i="5"/>
  <c r="AB122" i="5"/>
  <c r="P122" i="5"/>
  <c r="K122" i="5"/>
  <c r="F122" i="5"/>
  <c r="AA122" i="5"/>
  <c r="J122" i="5"/>
  <c r="O122" i="5"/>
  <c r="C122" i="5"/>
  <c r="AE122" i="5"/>
  <c r="N122" i="5"/>
  <c r="AD122" i="5"/>
  <c r="H122" i="5"/>
  <c r="R122" i="5"/>
  <c r="D122" i="5"/>
  <c r="AC118" i="5"/>
  <c r="Q118" i="5"/>
  <c r="M118" i="5"/>
  <c r="G118" i="5"/>
  <c r="B118" i="5"/>
  <c r="AF118" i="5"/>
  <c r="AB118" i="5"/>
  <c r="P118" i="5"/>
  <c r="K118" i="5"/>
  <c r="F118" i="5"/>
  <c r="AE118" i="5"/>
  <c r="O118" i="5"/>
  <c r="D118" i="5"/>
  <c r="N118" i="5"/>
  <c r="AD118" i="5"/>
  <c r="J118" i="5"/>
  <c r="AA118" i="5"/>
  <c r="H118" i="5"/>
  <c r="R118" i="5"/>
  <c r="C118" i="5"/>
  <c r="AC114" i="5"/>
  <c r="Q114" i="5"/>
  <c r="M114" i="5"/>
  <c r="G114" i="5"/>
  <c r="B114" i="5"/>
  <c r="AF114" i="5"/>
  <c r="AB114" i="5"/>
  <c r="P114" i="5"/>
  <c r="K114" i="5"/>
  <c r="F114" i="5"/>
  <c r="AA114" i="5"/>
  <c r="J114" i="5"/>
  <c r="AE114" i="5"/>
  <c r="N114" i="5"/>
  <c r="AD114" i="5"/>
  <c r="H114" i="5"/>
  <c r="R114" i="5"/>
  <c r="D114" i="5"/>
  <c r="O114" i="5"/>
  <c r="C114" i="5"/>
  <c r="AC110" i="5"/>
  <c r="Q110" i="5"/>
  <c r="M110" i="5"/>
  <c r="G110" i="5"/>
  <c r="B110" i="5"/>
  <c r="AF110" i="5"/>
  <c r="AB110" i="5"/>
  <c r="P110" i="5"/>
  <c r="K110" i="5"/>
  <c r="F110" i="5"/>
  <c r="AE110" i="5"/>
  <c r="O110" i="5"/>
  <c r="D110" i="5"/>
  <c r="AD110" i="5"/>
  <c r="J110" i="5"/>
  <c r="AA110" i="5"/>
  <c r="H110" i="5"/>
  <c r="R110" i="5"/>
  <c r="C110" i="5"/>
  <c r="N110" i="5"/>
  <c r="AC106" i="5"/>
  <c r="Q106" i="5"/>
  <c r="M106" i="5"/>
  <c r="G106" i="5"/>
  <c r="B106" i="5"/>
  <c r="AF106" i="5"/>
  <c r="AB106" i="5"/>
  <c r="P106" i="5"/>
  <c r="K106" i="5"/>
  <c r="F106" i="5"/>
  <c r="AA106" i="5"/>
  <c r="J106" i="5"/>
  <c r="AD106" i="5"/>
  <c r="H106" i="5"/>
  <c r="R106" i="5"/>
  <c r="D106" i="5"/>
  <c r="O106" i="5"/>
  <c r="C106" i="5"/>
  <c r="AE106" i="5"/>
  <c r="N106" i="5"/>
  <c r="AC102" i="5"/>
  <c r="Q102" i="5"/>
  <c r="M102" i="5"/>
  <c r="G102" i="5"/>
  <c r="B102" i="5"/>
  <c r="AF102" i="5"/>
  <c r="AB102" i="5"/>
  <c r="P102" i="5"/>
  <c r="K102" i="5"/>
  <c r="F102" i="5"/>
  <c r="AE102" i="5"/>
  <c r="O102" i="5"/>
  <c r="D102" i="5"/>
  <c r="AA102" i="5"/>
  <c r="H102" i="5"/>
  <c r="R102" i="5"/>
  <c r="C102" i="5"/>
  <c r="N102" i="5"/>
  <c r="AD102" i="5"/>
  <c r="J102" i="5"/>
  <c r="AC98" i="5"/>
  <c r="Q98" i="5"/>
  <c r="M98" i="5"/>
  <c r="G98" i="5"/>
  <c r="B98" i="5"/>
  <c r="AF98" i="5"/>
  <c r="AB98" i="5"/>
  <c r="P98" i="5"/>
  <c r="K98" i="5"/>
  <c r="F98" i="5"/>
  <c r="AA98" i="5"/>
  <c r="J98" i="5"/>
  <c r="R98" i="5"/>
  <c r="D98" i="5"/>
  <c r="O98" i="5"/>
  <c r="C98" i="5"/>
  <c r="AE98" i="5"/>
  <c r="N98" i="5"/>
  <c r="AD98" i="5"/>
  <c r="H98" i="5"/>
  <c r="AC94" i="5"/>
  <c r="Q94" i="5"/>
  <c r="M94" i="5"/>
  <c r="G94" i="5"/>
  <c r="B94" i="5"/>
  <c r="AF94" i="5"/>
  <c r="AB94" i="5"/>
  <c r="P94" i="5"/>
  <c r="K94" i="5"/>
  <c r="F94" i="5"/>
  <c r="AE94" i="5"/>
  <c r="O94" i="5"/>
  <c r="D94" i="5"/>
  <c r="R94" i="5"/>
  <c r="C94" i="5"/>
  <c r="N94" i="5"/>
  <c r="AD94" i="5"/>
  <c r="J94" i="5"/>
  <c r="AA94" i="5"/>
  <c r="H94" i="5"/>
  <c r="AC90" i="5"/>
  <c r="Q90" i="5"/>
  <c r="M90" i="5"/>
  <c r="G90" i="5"/>
  <c r="B90" i="5"/>
  <c r="AF90" i="5"/>
  <c r="AB90" i="5"/>
  <c r="P90" i="5"/>
  <c r="K90" i="5"/>
  <c r="F90" i="5"/>
  <c r="AA90" i="5"/>
  <c r="J90" i="5"/>
  <c r="O90" i="5"/>
  <c r="C90" i="5"/>
  <c r="AE90" i="5"/>
  <c r="N90" i="5"/>
  <c r="AD90" i="5"/>
  <c r="H90" i="5"/>
  <c r="R90" i="5"/>
  <c r="D90" i="5"/>
  <c r="AC86" i="5"/>
  <c r="Q86" i="5"/>
  <c r="M86" i="5"/>
  <c r="G86" i="5"/>
  <c r="B86" i="5"/>
  <c r="AF86" i="5"/>
  <c r="AB86" i="5"/>
  <c r="P86" i="5"/>
  <c r="K86" i="5"/>
  <c r="F86" i="5"/>
  <c r="AE86" i="5"/>
  <c r="O86" i="5"/>
  <c r="D86" i="5"/>
  <c r="N86" i="5"/>
  <c r="AD86" i="5"/>
  <c r="J86" i="5"/>
  <c r="AA86" i="5"/>
  <c r="H86" i="5"/>
  <c r="R86" i="5"/>
  <c r="C86" i="5"/>
  <c r="AC82" i="5"/>
  <c r="Q82" i="5"/>
  <c r="M82" i="5"/>
  <c r="G82" i="5"/>
  <c r="B82" i="5"/>
  <c r="AF82" i="5"/>
  <c r="AB82" i="5"/>
  <c r="P82" i="5"/>
  <c r="K82" i="5"/>
  <c r="F82" i="5"/>
  <c r="AA82" i="5"/>
  <c r="J82" i="5"/>
  <c r="AE82" i="5"/>
  <c r="N82" i="5"/>
  <c r="AD82" i="5"/>
  <c r="H82" i="5"/>
  <c r="R82" i="5"/>
  <c r="D82" i="5"/>
  <c r="O82" i="5"/>
  <c r="C82" i="5"/>
  <c r="AC78" i="5"/>
  <c r="Q78" i="5"/>
  <c r="M78" i="5"/>
  <c r="G78" i="5"/>
  <c r="B78" i="5"/>
  <c r="AB78" i="5"/>
  <c r="O78" i="5"/>
  <c r="H78" i="5"/>
  <c r="AD78" i="5"/>
  <c r="N78" i="5"/>
  <c r="D78" i="5"/>
  <c r="AA78" i="5"/>
  <c r="K78" i="5"/>
  <c r="C78" i="5"/>
  <c r="AF78" i="5"/>
  <c r="R78" i="5"/>
  <c r="J78" i="5"/>
  <c r="AE78" i="5"/>
  <c r="P78" i="5"/>
  <c r="F78" i="5"/>
  <c r="AC74" i="5"/>
  <c r="Q74" i="5"/>
  <c r="M74" i="5"/>
  <c r="G74" i="5"/>
  <c r="B74" i="5"/>
  <c r="AF74" i="5"/>
  <c r="AA74" i="5"/>
  <c r="N74" i="5"/>
  <c r="F74" i="5"/>
  <c r="AB74" i="5"/>
  <c r="K74" i="5"/>
  <c r="C74" i="5"/>
  <c r="R74" i="5"/>
  <c r="J74" i="5"/>
  <c r="AE74" i="5"/>
  <c r="P74" i="5"/>
  <c r="H74" i="5"/>
  <c r="AD74" i="5"/>
  <c r="O74" i="5"/>
  <c r="D74" i="5"/>
  <c r="AC70" i="5"/>
  <c r="Q70" i="5"/>
  <c r="M70" i="5"/>
  <c r="G70" i="5"/>
  <c r="B70" i="5"/>
  <c r="AE70" i="5"/>
  <c r="R70" i="5"/>
  <c r="AA70" i="5"/>
  <c r="K70" i="5"/>
  <c r="D70" i="5"/>
  <c r="AF70" i="5"/>
  <c r="P70" i="5"/>
  <c r="J70" i="5"/>
  <c r="C70" i="5"/>
  <c r="AD70" i="5"/>
  <c r="O70" i="5"/>
  <c r="H70" i="5"/>
  <c r="AB70" i="5"/>
  <c r="N70" i="5"/>
  <c r="F70" i="5"/>
  <c r="AC66" i="5"/>
  <c r="Q66" i="5"/>
  <c r="M66" i="5"/>
  <c r="G66" i="5"/>
  <c r="B66" i="5"/>
  <c r="AD66" i="5"/>
  <c r="P66" i="5"/>
  <c r="J66" i="5"/>
  <c r="C66" i="5"/>
  <c r="AB66" i="5"/>
  <c r="O66" i="5"/>
  <c r="H66" i="5"/>
  <c r="AF66" i="5"/>
  <c r="AA66" i="5"/>
  <c r="N66" i="5"/>
  <c r="F66" i="5"/>
  <c r="AE66" i="5"/>
  <c r="R66" i="5"/>
  <c r="K66" i="5"/>
  <c r="D66" i="5"/>
  <c r="AC62" i="5"/>
  <c r="Q62" i="5"/>
  <c r="M62" i="5"/>
  <c r="G62" i="5"/>
  <c r="B62" i="5"/>
  <c r="AB62" i="5"/>
  <c r="O62" i="5"/>
  <c r="H62" i="5"/>
  <c r="AF62" i="5"/>
  <c r="AA62" i="5"/>
  <c r="N62" i="5"/>
  <c r="F62" i="5"/>
  <c r="AE62" i="5"/>
  <c r="R62" i="5"/>
  <c r="K62" i="5"/>
  <c r="D62" i="5"/>
  <c r="AD62" i="5"/>
  <c r="P62" i="5"/>
  <c r="J62" i="5"/>
  <c r="C62" i="5"/>
  <c r="AC58" i="5"/>
  <c r="Q58" i="5"/>
  <c r="M58" i="5"/>
  <c r="G58" i="5"/>
  <c r="B58" i="5"/>
  <c r="AF58" i="5"/>
  <c r="AA58" i="5"/>
  <c r="N58" i="5"/>
  <c r="F58" i="5"/>
  <c r="AE58" i="5"/>
  <c r="R58" i="5"/>
  <c r="K58" i="5"/>
  <c r="D58" i="5"/>
  <c r="AD58" i="5"/>
  <c r="P58" i="5"/>
  <c r="J58" i="5"/>
  <c r="C58" i="5"/>
  <c r="AB58" i="5"/>
  <c r="O58" i="5"/>
  <c r="H58" i="5"/>
  <c r="AC54" i="5"/>
  <c r="Q54" i="5"/>
  <c r="M54" i="5"/>
  <c r="G54" i="5"/>
  <c r="B54" i="5"/>
  <c r="AE54" i="5"/>
  <c r="R54" i="5"/>
  <c r="K54" i="5"/>
  <c r="D54" i="5"/>
  <c r="AD54" i="5"/>
  <c r="P54" i="5"/>
  <c r="J54" i="5"/>
  <c r="C54" i="5"/>
  <c r="AB54" i="5"/>
  <c r="O54" i="5"/>
  <c r="H54" i="5"/>
  <c r="AF54" i="5"/>
  <c r="AA54" i="5"/>
  <c r="N54" i="5"/>
  <c r="F54" i="5"/>
  <c r="AC50" i="5"/>
  <c r="Q50" i="5"/>
  <c r="M50" i="5"/>
  <c r="G50" i="5"/>
  <c r="B50" i="5"/>
  <c r="AD50" i="5"/>
  <c r="P50" i="5"/>
  <c r="J50" i="5"/>
  <c r="C50" i="5"/>
  <c r="AB50" i="5"/>
  <c r="O50" i="5"/>
  <c r="H50" i="5"/>
  <c r="AF50" i="5"/>
  <c r="AA50" i="5"/>
  <c r="N50" i="5"/>
  <c r="F50" i="5"/>
  <c r="AE50" i="5"/>
  <c r="R50" i="5"/>
  <c r="K50" i="5"/>
  <c r="D50" i="5"/>
  <c r="AC46" i="5"/>
  <c r="Q46" i="5"/>
  <c r="M46" i="5"/>
  <c r="G46" i="5"/>
  <c r="B46" i="5"/>
  <c r="AB46" i="5"/>
  <c r="O46" i="5"/>
  <c r="H46" i="5"/>
  <c r="AF46" i="5"/>
  <c r="AA46" i="5"/>
  <c r="N46" i="5"/>
  <c r="F46" i="5"/>
  <c r="AE46" i="5"/>
  <c r="R46" i="5"/>
  <c r="K46" i="5"/>
  <c r="D46" i="5"/>
  <c r="AD46" i="5"/>
  <c r="P46" i="5"/>
  <c r="J46" i="5"/>
  <c r="C46" i="5"/>
  <c r="AF42" i="5"/>
  <c r="AB42" i="5"/>
  <c r="P42" i="5"/>
  <c r="K42" i="5"/>
  <c r="F42" i="5"/>
  <c r="AE42" i="5"/>
  <c r="R42" i="5"/>
  <c r="M42" i="5"/>
  <c r="D42" i="5"/>
  <c r="AD42" i="5"/>
  <c r="Q42" i="5"/>
  <c r="J42" i="5"/>
  <c r="C42" i="5"/>
  <c r="AC42" i="5"/>
  <c r="O42" i="5"/>
  <c r="H42" i="5"/>
  <c r="B42" i="5"/>
  <c r="AA42" i="5"/>
  <c r="N42" i="5"/>
  <c r="G42" i="5"/>
  <c r="AB127" i="6"/>
  <c r="X127" i="6"/>
  <c r="S127" i="6"/>
  <c r="N127" i="6"/>
  <c r="J127" i="6"/>
  <c r="E127" i="6"/>
  <c r="AA127" i="6"/>
  <c r="V127" i="6"/>
  <c r="R127" i="6"/>
  <c r="M127" i="6"/>
  <c r="H127" i="6"/>
  <c r="D127" i="6"/>
  <c r="Z127" i="6"/>
  <c r="Q127" i="6"/>
  <c r="G127" i="6"/>
  <c r="AC127" i="6"/>
  <c r="T127" i="6"/>
  <c r="K127" i="6"/>
  <c r="O127" i="6"/>
  <c r="AE127" i="6"/>
  <c r="L127" i="6"/>
  <c r="U127" i="6"/>
  <c r="C127" i="6"/>
  <c r="F127" i="6"/>
  <c r="Y127" i="6"/>
  <c r="AB123" i="6"/>
  <c r="X123" i="6"/>
  <c r="S123" i="6"/>
  <c r="N123" i="6"/>
  <c r="J123" i="6"/>
  <c r="E123" i="6"/>
  <c r="AA123" i="6"/>
  <c r="V123" i="6"/>
  <c r="R123" i="6"/>
  <c r="Z123" i="6"/>
  <c r="Q123" i="6"/>
  <c r="K123" i="6"/>
  <c r="D123" i="6"/>
  <c r="AC123" i="6"/>
  <c r="T123" i="6"/>
  <c r="L123" i="6"/>
  <c r="F123" i="6"/>
  <c r="Y123" i="6"/>
  <c r="H123" i="6"/>
  <c r="U123" i="6"/>
  <c r="G123" i="6"/>
  <c r="AE123" i="6"/>
  <c r="M123" i="6"/>
  <c r="O123" i="6"/>
  <c r="C123" i="6"/>
  <c r="AB119" i="6"/>
  <c r="X119" i="6"/>
  <c r="S119" i="6"/>
  <c r="N119" i="6"/>
  <c r="J119" i="6"/>
  <c r="E119" i="6"/>
  <c r="Z119" i="6"/>
  <c r="T119" i="6"/>
  <c r="M119" i="6"/>
  <c r="G119" i="6"/>
  <c r="AA119" i="6"/>
  <c r="U119" i="6"/>
  <c r="O119" i="6"/>
  <c r="H119" i="6"/>
  <c r="C119" i="6"/>
  <c r="AE119" i="6"/>
  <c r="R119" i="6"/>
  <c r="F119" i="6"/>
  <c r="AC119" i="6"/>
  <c r="Q119" i="6"/>
  <c r="D119" i="6"/>
  <c r="V119" i="6"/>
  <c r="K119" i="6"/>
  <c r="L119" i="6"/>
  <c r="Y119" i="6"/>
  <c r="AB115" i="6"/>
  <c r="X115" i="6"/>
  <c r="S115" i="6"/>
  <c r="N115" i="6"/>
  <c r="J115" i="6"/>
  <c r="E115" i="6"/>
  <c r="AC115" i="6"/>
  <c r="V115" i="6"/>
  <c r="Q115" i="6"/>
  <c r="K115" i="6"/>
  <c r="D115" i="6"/>
  <c r="AE115" i="6"/>
  <c r="Y115" i="6"/>
  <c r="R115" i="6"/>
  <c r="L115" i="6"/>
  <c r="F115" i="6"/>
  <c r="AA115" i="6"/>
  <c r="O115" i="6"/>
  <c r="C115" i="6"/>
  <c r="Z115" i="6"/>
  <c r="M115" i="6"/>
  <c r="T115" i="6"/>
  <c r="G115" i="6"/>
  <c r="U115" i="6"/>
  <c r="H115" i="6"/>
  <c r="AB111" i="6"/>
  <c r="X111" i="6"/>
  <c r="S111" i="6"/>
  <c r="N111" i="6"/>
  <c r="J111" i="6"/>
  <c r="E111" i="6"/>
  <c r="Z111" i="6"/>
  <c r="T111" i="6"/>
  <c r="M111" i="6"/>
  <c r="G111" i="6"/>
  <c r="AA111" i="6"/>
  <c r="U111" i="6"/>
  <c r="O111" i="6"/>
  <c r="H111" i="6"/>
  <c r="C111" i="6"/>
  <c r="Y111" i="6"/>
  <c r="L111" i="6"/>
  <c r="V111" i="6"/>
  <c r="K111" i="6"/>
  <c r="AC111" i="6"/>
  <c r="Q111" i="6"/>
  <c r="D111" i="6"/>
  <c r="F111" i="6"/>
  <c r="AE111" i="6"/>
  <c r="R111" i="6"/>
  <c r="AB107" i="6"/>
  <c r="X107" i="6"/>
  <c r="S107" i="6"/>
  <c r="N107" i="6"/>
  <c r="J107" i="6"/>
  <c r="E107" i="6"/>
  <c r="AC107" i="6"/>
  <c r="V107" i="6"/>
  <c r="Q107" i="6"/>
  <c r="K107" i="6"/>
  <c r="D107" i="6"/>
  <c r="AE107" i="6"/>
  <c r="Y107" i="6"/>
  <c r="R107" i="6"/>
  <c r="L107" i="6"/>
  <c r="F107" i="6"/>
  <c r="U107" i="6"/>
  <c r="H107" i="6"/>
  <c r="T107" i="6"/>
  <c r="G107" i="6"/>
  <c r="Z107" i="6"/>
  <c r="M107" i="6"/>
  <c r="AA107" i="6"/>
  <c r="O107" i="6"/>
  <c r="C107" i="6"/>
  <c r="AB103" i="6"/>
  <c r="X103" i="6"/>
  <c r="S103" i="6"/>
  <c r="N103" i="6"/>
  <c r="J103" i="6"/>
  <c r="E103" i="6"/>
  <c r="Z103" i="6"/>
  <c r="T103" i="6"/>
  <c r="M103" i="6"/>
  <c r="G103" i="6"/>
  <c r="AA103" i="6"/>
  <c r="U103" i="6"/>
  <c r="O103" i="6"/>
  <c r="H103" i="6"/>
  <c r="C103" i="6"/>
  <c r="AE103" i="6"/>
  <c r="R103" i="6"/>
  <c r="F103" i="6"/>
  <c r="AC103" i="6"/>
  <c r="Q103" i="6"/>
  <c r="D103" i="6"/>
  <c r="V103" i="6"/>
  <c r="K103" i="6"/>
  <c r="Y103" i="6"/>
  <c r="L103" i="6"/>
  <c r="AB99" i="6"/>
  <c r="X99" i="6"/>
  <c r="S99" i="6"/>
  <c r="N99" i="6"/>
  <c r="J99" i="6"/>
  <c r="E99" i="6"/>
  <c r="AC99" i="6"/>
  <c r="V99" i="6"/>
  <c r="Q99" i="6"/>
  <c r="K99" i="6"/>
  <c r="D99" i="6"/>
  <c r="AE99" i="6"/>
  <c r="Y99" i="6"/>
  <c r="R99" i="6"/>
  <c r="L99" i="6"/>
  <c r="F99" i="6"/>
  <c r="AA99" i="6"/>
  <c r="O99" i="6"/>
  <c r="C99" i="6"/>
  <c r="Z99" i="6"/>
  <c r="M99" i="6"/>
  <c r="T99" i="6"/>
  <c r="G99" i="6"/>
  <c r="U99" i="6"/>
  <c r="H99" i="6"/>
  <c r="AB95" i="6"/>
  <c r="X95" i="6"/>
  <c r="S95" i="6"/>
  <c r="N95" i="6"/>
  <c r="J95" i="6"/>
  <c r="E95" i="6"/>
  <c r="Z95" i="6"/>
  <c r="T95" i="6"/>
  <c r="M95" i="6"/>
  <c r="G95" i="6"/>
  <c r="AA95" i="6"/>
  <c r="U95" i="6"/>
  <c r="O95" i="6"/>
  <c r="H95" i="6"/>
  <c r="C95" i="6"/>
  <c r="Y95" i="6"/>
  <c r="L95" i="6"/>
  <c r="V95" i="6"/>
  <c r="K95" i="6"/>
  <c r="AC95" i="6"/>
  <c r="Q95" i="6"/>
  <c r="D95" i="6"/>
  <c r="AE95" i="6"/>
  <c r="R95" i="6"/>
  <c r="F95" i="6"/>
  <c r="AB91" i="6"/>
  <c r="X91" i="6"/>
  <c r="S91" i="6"/>
  <c r="N91" i="6"/>
  <c r="J91" i="6"/>
  <c r="E91" i="6"/>
  <c r="AC91" i="6"/>
  <c r="V91" i="6"/>
  <c r="Q91" i="6"/>
  <c r="K91" i="6"/>
  <c r="D91" i="6"/>
  <c r="AE91" i="6"/>
  <c r="Y91" i="6"/>
  <c r="R91" i="6"/>
  <c r="L91" i="6"/>
  <c r="F91" i="6"/>
  <c r="U91" i="6"/>
  <c r="H91" i="6"/>
  <c r="T91" i="6"/>
  <c r="G91" i="6"/>
  <c r="Z91" i="6"/>
  <c r="M91" i="6"/>
  <c r="O91" i="6"/>
  <c r="C91" i="6"/>
  <c r="AA91" i="6"/>
  <c r="AB87" i="6"/>
  <c r="X87" i="6"/>
  <c r="S87" i="6"/>
  <c r="N87" i="6"/>
  <c r="J87" i="6"/>
  <c r="E87" i="6"/>
  <c r="Z87" i="6"/>
  <c r="T87" i="6"/>
  <c r="M87" i="6"/>
  <c r="G87" i="6"/>
  <c r="AA87" i="6"/>
  <c r="U87" i="6"/>
  <c r="O87" i="6"/>
  <c r="H87" i="6"/>
  <c r="C87" i="6"/>
  <c r="AE87" i="6"/>
  <c r="R87" i="6"/>
  <c r="F87" i="6"/>
  <c r="AC87" i="6"/>
  <c r="Q87" i="6"/>
  <c r="D87" i="6"/>
  <c r="V87" i="6"/>
  <c r="K87" i="6"/>
  <c r="Y87" i="6"/>
  <c r="L87" i="6"/>
  <c r="AB83" i="6"/>
  <c r="X83" i="6"/>
  <c r="S83" i="6"/>
  <c r="N83" i="6"/>
  <c r="J83" i="6"/>
  <c r="E83" i="6"/>
  <c r="AC83" i="6"/>
  <c r="V83" i="6"/>
  <c r="Q83" i="6"/>
  <c r="K83" i="6"/>
  <c r="D83" i="6"/>
  <c r="AE83" i="6"/>
  <c r="Y83" i="6"/>
  <c r="R83" i="6"/>
  <c r="L83" i="6"/>
  <c r="F83" i="6"/>
  <c r="AA83" i="6"/>
  <c r="O83" i="6"/>
  <c r="C83" i="6"/>
  <c r="Z83" i="6"/>
  <c r="M83" i="6"/>
  <c r="T83" i="6"/>
  <c r="G83" i="6"/>
  <c r="H83" i="6"/>
  <c r="U83" i="6"/>
  <c r="AB79" i="6"/>
  <c r="X79" i="6"/>
  <c r="S79" i="6"/>
  <c r="N79" i="6"/>
  <c r="J79" i="6"/>
  <c r="E79" i="6"/>
  <c r="Z79" i="6"/>
  <c r="T79" i="6"/>
  <c r="M79" i="6"/>
  <c r="G79" i="6"/>
  <c r="AA79" i="6"/>
  <c r="U79" i="6"/>
  <c r="O79" i="6"/>
  <c r="H79" i="6"/>
  <c r="C79" i="6"/>
  <c r="Y79" i="6"/>
  <c r="L79" i="6"/>
  <c r="V79" i="6"/>
  <c r="K79" i="6"/>
  <c r="AC79" i="6"/>
  <c r="Q79" i="6"/>
  <c r="D79" i="6"/>
  <c r="AE79" i="6"/>
  <c r="R79" i="6"/>
  <c r="F79" i="6"/>
  <c r="AB75" i="6"/>
  <c r="X75" i="6"/>
  <c r="S75" i="6"/>
  <c r="N75" i="6"/>
  <c r="J75" i="6"/>
  <c r="E75" i="6"/>
  <c r="AC75" i="6"/>
  <c r="V75" i="6"/>
  <c r="Q75" i="6"/>
  <c r="K75" i="6"/>
  <c r="D75" i="6"/>
  <c r="AE75" i="6"/>
  <c r="Y75" i="6"/>
  <c r="R75" i="6"/>
  <c r="L75" i="6"/>
  <c r="F75" i="6"/>
  <c r="U75" i="6"/>
  <c r="H75" i="6"/>
  <c r="T75" i="6"/>
  <c r="G75" i="6"/>
  <c r="Z75" i="6"/>
  <c r="M75" i="6"/>
  <c r="C75" i="6"/>
  <c r="AA75" i="6"/>
  <c r="O75" i="6"/>
  <c r="AB71" i="6"/>
  <c r="X71" i="6"/>
  <c r="S71" i="6"/>
  <c r="N71" i="6"/>
  <c r="J71" i="6"/>
  <c r="E71" i="6"/>
  <c r="Z71" i="6"/>
  <c r="T71" i="6"/>
  <c r="M71" i="6"/>
  <c r="G71" i="6"/>
  <c r="AA71" i="6"/>
  <c r="U71" i="6"/>
  <c r="O71" i="6"/>
  <c r="H71" i="6"/>
  <c r="C71" i="6"/>
  <c r="AE71" i="6"/>
  <c r="R71" i="6"/>
  <c r="F71" i="6"/>
  <c r="AC71" i="6"/>
  <c r="Q71" i="6"/>
  <c r="D71" i="6"/>
  <c r="V71" i="6"/>
  <c r="K71" i="6"/>
  <c r="Y71" i="6"/>
  <c r="L71" i="6"/>
  <c r="AB67" i="6"/>
  <c r="X67" i="6"/>
  <c r="S67" i="6"/>
  <c r="N67" i="6"/>
  <c r="J67" i="6"/>
  <c r="E67" i="6"/>
  <c r="AC67" i="6"/>
  <c r="V67" i="6"/>
  <c r="Q67" i="6"/>
  <c r="K67" i="6"/>
  <c r="D67" i="6"/>
  <c r="AE67" i="6"/>
  <c r="Y67" i="6"/>
  <c r="R67" i="6"/>
  <c r="L67" i="6"/>
  <c r="F67" i="6"/>
  <c r="AA67" i="6"/>
  <c r="O67" i="6"/>
  <c r="C67" i="6"/>
  <c r="Z67" i="6"/>
  <c r="M67" i="6"/>
  <c r="T67" i="6"/>
  <c r="G67" i="6"/>
  <c r="U67" i="6"/>
  <c r="H67" i="6"/>
  <c r="AB63" i="6"/>
  <c r="X63" i="6"/>
  <c r="S63" i="6"/>
  <c r="N63" i="6"/>
  <c r="J63" i="6"/>
  <c r="E63" i="6"/>
  <c r="Z63" i="6"/>
  <c r="T63" i="6"/>
  <c r="M63" i="6"/>
  <c r="G63" i="6"/>
  <c r="AA63" i="6"/>
  <c r="U63" i="6"/>
  <c r="O63" i="6"/>
  <c r="H63" i="6"/>
  <c r="C63" i="6"/>
  <c r="Y63" i="6"/>
  <c r="L63" i="6"/>
  <c r="V63" i="6"/>
  <c r="K63" i="6"/>
  <c r="AC63" i="6"/>
  <c r="Q63" i="6"/>
  <c r="D63" i="6"/>
  <c r="R63" i="6"/>
  <c r="F63" i="6"/>
  <c r="AE63" i="6"/>
  <c r="AB59" i="6"/>
  <c r="X59" i="6"/>
  <c r="S59" i="6"/>
  <c r="N59" i="6"/>
  <c r="J59" i="6"/>
  <c r="E59" i="6"/>
  <c r="AC59" i="6"/>
  <c r="V59" i="6"/>
  <c r="Q59" i="6"/>
  <c r="K59" i="6"/>
  <c r="D59" i="6"/>
  <c r="AE59" i="6"/>
  <c r="Y59" i="6"/>
  <c r="R59" i="6"/>
  <c r="L59" i="6"/>
  <c r="F59" i="6"/>
  <c r="U59" i="6"/>
  <c r="H59" i="6"/>
  <c r="T59" i="6"/>
  <c r="G59" i="6"/>
  <c r="Z59" i="6"/>
  <c r="M59" i="6"/>
  <c r="AA59" i="6"/>
  <c r="O59" i="6"/>
  <c r="C59" i="6"/>
  <c r="AB55" i="6"/>
  <c r="X55" i="6"/>
  <c r="S55" i="6"/>
  <c r="N55" i="6"/>
  <c r="J55" i="6"/>
  <c r="E55" i="6"/>
  <c r="AC55" i="6"/>
  <c r="V55" i="6"/>
  <c r="Q55" i="6"/>
  <c r="K55" i="6"/>
  <c r="D55" i="6"/>
  <c r="AE55" i="6"/>
  <c r="Y55" i="6"/>
  <c r="R55" i="6"/>
  <c r="L55" i="6"/>
  <c r="F55" i="6"/>
  <c r="U55" i="6"/>
  <c r="H55" i="6"/>
  <c r="T55" i="6"/>
  <c r="G55" i="6"/>
  <c r="AA55" i="6"/>
  <c r="O55" i="6"/>
  <c r="C55" i="6"/>
  <c r="Z55" i="6"/>
  <c r="M55" i="6"/>
  <c r="AB51" i="6"/>
  <c r="X51" i="6"/>
  <c r="S51" i="6"/>
  <c r="N51" i="6"/>
  <c r="J51" i="6"/>
  <c r="E51" i="6"/>
  <c r="Z51" i="6"/>
  <c r="T51" i="6"/>
  <c r="M51" i="6"/>
  <c r="G51" i="6"/>
  <c r="AA51" i="6"/>
  <c r="U51" i="6"/>
  <c r="O51" i="6"/>
  <c r="H51" i="6"/>
  <c r="C51" i="6"/>
  <c r="AE51" i="6"/>
  <c r="R51" i="6"/>
  <c r="F51" i="6"/>
  <c r="AC51" i="6"/>
  <c r="Q51" i="6"/>
  <c r="D51" i="6"/>
  <c r="Y51" i="6"/>
  <c r="L51" i="6"/>
  <c r="V51" i="6"/>
  <c r="K51" i="6"/>
  <c r="AB47" i="6"/>
  <c r="X47" i="6"/>
  <c r="S47" i="6"/>
  <c r="N47" i="6"/>
  <c r="J47" i="6"/>
  <c r="E47" i="6"/>
  <c r="AC47" i="6"/>
  <c r="V47" i="6"/>
  <c r="Q47" i="6"/>
  <c r="K47" i="6"/>
  <c r="D47" i="6"/>
  <c r="AE47" i="6"/>
  <c r="Y47" i="6"/>
  <c r="R47" i="6"/>
  <c r="L47" i="6"/>
  <c r="F47" i="6"/>
  <c r="AA47" i="6"/>
  <c r="O47" i="6"/>
  <c r="C47" i="6"/>
  <c r="Z47" i="6"/>
  <c r="M47" i="6"/>
  <c r="U47" i="6"/>
  <c r="H47" i="6"/>
  <c r="T47" i="6"/>
  <c r="G47" i="6"/>
  <c r="AB43" i="6"/>
  <c r="X43" i="6"/>
  <c r="S43" i="6"/>
  <c r="N43" i="6"/>
  <c r="J43" i="6"/>
  <c r="E43" i="6"/>
  <c r="Z43" i="6"/>
  <c r="T43" i="6"/>
  <c r="M43" i="6"/>
  <c r="G43" i="6"/>
  <c r="AA43" i="6"/>
  <c r="U43" i="6"/>
  <c r="O43" i="6"/>
  <c r="H43" i="6"/>
  <c r="C43" i="6"/>
  <c r="Y43" i="6"/>
  <c r="L43" i="6"/>
  <c r="V43" i="6"/>
  <c r="K43" i="6"/>
  <c r="AE43" i="6"/>
  <c r="R43" i="6"/>
  <c r="F43" i="6"/>
  <c r="AC43" i="6"/>
  <c r="Q43" i="6"/>
  <c r="D43" i="6"/>
  <c r="W43" i="7"/>
  <c r="R43" i="7"/>
  <c r="M43" i="7"/>
  <c r="F43" i="7"/>
  <c r="V43" i="7"/>
  <c r="P43" i="7"/>
  <c r="I43" i="7"/>
  <c r="X43" i="7"/>
  <c r="Q43" i="7"/>
  <c r="K43" i="7"/>
  <c r="C43" i="7"/>
  <c r="Z43" i="7"/>
  <c r="O43" i="7"/>
  <c r="Y43" i="7"/>
  <c r="L43" i="7"/>
  <c r="T43" i="7"/>
  <c r="E43" i="7"/>
  <c r="S43" i="7"/>
  <c r="D43" i="7"/>
  <c r="W47" i="7"/>
  <c r="R47" i="7"/>
  <c r="M47" i="7"/>
  <c r="F47" i="7"/>
  <c r="V47" i="7"/>
  <c r="P47" i="7"/>
  <c r="I47" i="7"/>
  <c r="X47" i="7"/>
  <c r="Q47" i="7"/>
  <c r="K47" i="7"/>
  <c r="C47" i="7"/>
  <c r="T47" i="7"/>
  <c r="E47" i="7"/>
  <c r="S47" i="7"/>
  <c r="D47" i="7"/>
  <c r="Z47" i="7"/>
  <c r="O47" i="7"/>
  <c r="Y47" i="7"/>
  <c r="L47" i="7"/>
  <c r="X51" i="7"/>
  <c r="S51" i="7"/>
  <c r="O51" i="7"/>
  <c r="I51" i="7"/>
  <c r="C51" i="7"/>
  <c r="Y51" i="7"/>
  <c r="R51" i="7"/>
  <c r="L51" i="7"/>
  <c r="D51" i="7"/>
  <c r="Z51" i="7"/>
  <c r="Q51" i="7"/>
  <c r="F51" i="7"/>
  <c r="V51" i="7"/>
  <c r="K51" i="7"/>
  <c r="W51" i="7"/>
  <c r="M51" i="7"/>
  <c r="E51" i="7"/>
  <c r="T51" i="7"/>
  <c r="P51" i="7"/>
  <c r="X55" i="7"/>
  <c r="S55" i="7"/>
  <c r="O55" i="7"/>
  <c r="I55" i="7"/>
  <c r="C55" i="7"/>
  <c r="Y55" i="7"/>
  <c r="R55" i="7"/>
  <c r="L55" i="7"/>
  <c r="D55" i="7"/>
  <c r="W55" i="7"/>
  <c r="P55" i="7"/>
  <c r="E55" i="7"/>
  <c r="Q55" i="7"/>
  <c r="T55" i="7"/>
  <c r="F55" i="7"/>
  <c r="Z55" i="7"/>
  <c r="V55" i="7"/>
  <c r="M55" i="7"/>
  <c r="K55" i="7"/>
  <c r="X59" i="7"/>
  <c r="S59" i="7"/>
  <c r="O59" i="7"/>
  <c r="I59" i="7"/>
  <c r="C59" i="7"/>
  <c r="Y59" i="7"/>
  <c r="R59" i="7"/>
  <c r="L59" i="7"/>
  <c r="D59" i="7"/>
  <c r="V59" i="7"/>
  <c r="M59" i="7"/>
  <c r="W59" i="7"/>
  <c r="K59" i="7"/>
  <c r="Q59" i="7"/>
  <c r="E59" i="7"/>
  <c r="Z59" i="7"/>
  <c r="P59" i="7"/>
  <c r="T59" i="7"/>
  <c r="F59" i="7"/>
  <c r="X63" i="7"/>
  <c r="S63" i="7"/>
  <c r="O63" i="7"/>
  <c r="I63" i="7"/>
  <c r="C63" i="7"/>
  <c r="Y63" i="7"/>
  <c r="R63" i="7"/>
  <c r="L63" i="7"/>
  <c r="D63" i="7"/>
  <c r="T63" i="7"/>
  <c r="K63" i="7"/>
  <c r="Q63" i="7"/>
  <c r="E63" i="7"/>
  <c r="W63" i="7"/>
  <c r="M63" i="7"/>
  <c r="V63" i="7"/>
  <c r="F63" i="7"/>
  <c r="P63" i="7"/>
  <c r="Z63" i="7"/>
  <c r="X67" i="7"/>
  <c r="S67" i="7"/>
  <c r="O67" i="7"/>
  <c r="I67" i="7"/>
  <c r="C67" i="7"/>
  <c r="Y67" i="7"/>
  <c r="R67" i="7"/>
  <c r="L67" i="7"/>
  <c r="D67" i="7"/>
  <c r="Z67" i="7"/>
  <c r="Q67" i="7"/>
  <c r="F67" i="7"/>
  <c r="W67" i="7"/>
  <c r="M67" i="7"/>
  <c r="T67" i="7"/>
  <c r="E67" i="7"/>
  <c r="P67" i="7"/>
  <c r="K67" i="7"/>
  <c r="V67" i="7"/>
  <c r="X71" i="7"/>
  <c r="S71" i="7"/>
  <c r="O71" i="7"/>
  <c r="I71" i="7"/>
  <c r="C71" i="7"/>
  <c r="Y71" i="7"/>
  <c r="R71" i="7"/>
  <c r="L71" i="7"/>
  <c r="D71" i="7"/>
  <c r="V71" i="7"/>
  <c r="M71" i="7"/>
  <c r="W71" i="7"/>
  <c r="P71" i="7"/>
  <c r="E71" i="7"/>
  <c r="Z71" i="7"/>
  <c r="F71" i="7"/>
  <c r="Q71" i="7"/>
  <c r="K71" i="7"/>
  <c r="T71" i="7"/>
  <c r="X75" i="7"/>
  <c r="S75" i="7"/>
  <c r="O75" i="7"/>
  <c r="I75" i="7"/>
  <c r="C75" i="7"/>
  <c r="Y75" i="7"/>
  <c r="R75" i="7"/>
  <c r="L75" i="7"/>
  <c r="D75" i="7"/>
  <c r="T75" i="7"/>
  <c r="K75" i="7"/>
  <c r="V75" i="7"/>
  <c r="M75" i="7"/>
  <c r="P75" i="7"/>
  <c r="W75" i="7"/>
  <c r="E75" i="7"/>
  <c r="Q75" i="7"/>
  <c r="Z75" i="7"/>
  <c r="F75" i="7"/>
  <c r="X79" i="7"/>
  <c r="S79" i="7"/>
  <c r="O79" i="7"/>
  <c r="I79" i="7"/>
  <c r="C79" i="7"/>
  <c r="Y79" i="7"/>
  <c r="R79" i="7"/>
  <c r="L79" i="7"/>
  <c r="D79" i="7"/>
  <c r="Z79" i="7"/>
  <c r="Q79" i="7"/>
  <c r="F79" i="7"/>
  <c r="T79" i="7"/>
  <c r="K79" i="7"/>
  <c r="V79" i="7"/>
  <c r="M79" i="7"/>
  <c r="W79" i="7"/>
  <c r="E79" i="7"/>
  <c r="P79" i="7"/>
  <c r="X83" i="7"/>
  <c r="S83" i="7"/>
  <c r="O83" i="7"/>
  <c r="I83" i="7"/>
  <c r="C83" i="7"/>
  <c r="Y83" i="7"/>
  <c r="R83" i="7"/>
  <c r="L83" i="7"/>
  <c r="D83" i="7"/>
  <c r="W83" i="7"/>
  <c r="P83" i="7"/>
  <c r="E83" i="7"/>
  <c r="Z83" i="7"/>
  <c r="Q83" i="7"/>
  <c r="F83" i="7"/>
  <c r="K83" i="7"/>
  <c r="T83" i="7"/>
  <c r="M83" i="7"/>
  <c r="V83" i="7"/>
  <c r="X87" i="7"/>
  <c r="S87" i="7"/>
  <c r="O87" i="7"/>
  <c r="I87" i="7"/>
  <c r="C87" i="7"/>
  <c r="Y87" i="7"/>
  <c r="R87" i="7"/>
  <c r="L87" i="7"/>
  <c r="D87" i="7"/>
  <c r="V87" i="7"/>
  <c r="M87" i="7"/>
  <c r="W87" i="7"/>
  <c r="P87" i="7"/>
  <c r="E87" i="7"/>
  <c r="Q87" i="7"/>
  <c r="Z87" i="7"/>
  <c r="F87" i="7"/>
  <c r="T87" i="7"/>
  <c r="K87" i="7"/>
  <c r="Z91" i="7"/>
  <c r="X91" i="7"/>
  <c r="S91" i="7"/>
  <c r="O91" i="7"/>
  <c r="I91" i="7"/>
  <c r="C91" i="7"/>
  <c r="Y91" i="7"/>
  <c r="R91" i="7"/>
  <c r="L91" i="7"/>
  <c r="D91" i="7"/>
  <c r="T91" i="7"/>
  <c r="K91" i="7"/>
  <c r="V91" i="7"/>
  <c r="M91" i="7"/>
  <c r="W91" i="7"/>
  <c r="E91" i="7"/>
  <c r="P91" i="7"/>
  <c r="F91" i="7"/>
  <c r="Q91" i="7"/>
  <c r="Z95" i="7"/>
  <c r="V95" i="7"/>
  <c r="Q95" i="7"/>
  <c r="L95" i="7"/>
  <c r="E95" i="7"/>
  <c r="X95" i="7"/>
  <c r="R95" i="7"/>
  <c r="K95" i="7"/>
  <c r="C95" i="7"/>
  <c r="W95" i="7"/>
  <c r="O95" i="7"/>
  <c r="D95" i="7"/>
  <c r="Y95" i="7"/>
  <c r="M95" i="7"/>
  <c r="P95" i="7"/>
  <c r="S95" i="7"/>
  <c r="F95" i="7"/>
  <c r="T95" i="7"/>
  <c r="I95" i="7"/>
  <c r="Z99" i="7"/>
  <c r="V99" i="7"/>
  <c r="Q99" i="7"/>
  <c r="L99" i="7"/>
  <c r="E99" i="7"/>
  <c r="X99" i="7"/>
  <c r="R99" i="7"/>
  <c r="K99" i="7"/>
  <c r="C99" i="7"/>
  <c r="T99" i="7"/>
  <c r="M99" i="7"/>
  <c r="W99" i="7"/>
  <c r="O99" i="7"/>
  <c r="D99" i="7"/>
  <c r="Y99" i="7"/>
  <c r="F99" i="7"/>
  <c r="I99" i="7"/>
  <c r="P99" i="7"/>
  <c r="S99" i="7"/>
  <c r="Z103" i="7"/>
  <c r="V103" i="7"/>
  <c r="Q103" i="7"/>
  <c r="L103" i="7"/>
  <c r="E103" i="7"/>
  <c r="X103" i="7"/>
  <c r="R103" i="7"/>
  <c r="K103" i="7"/>
  <c r="C103" i="7"/>
  <c r="S103" i="7"/>
  <c r="I103" i="7"/>
  <c r="T103" i="7"/>
  <c r="M103" i="7"/>
  <c r="O103" i="7"/>
  <c r="P103" i="7"/>
  <c r="W103" i="7"/>
  <c r="D103" i="7"/>
  <c r="Y103" i="7"/>
  <c r="F103" i="7"/>
  <c r="Z107" i="7"/>
  <c r="V107" i="7"/>
  <c r="Q107" i="7"/>
  <c r="L107" i="7"/>
  <c r="E107" i="7"/>
  <c r="X107" i="7"/>
  <c r="R107" i="7"/>
  <c r="K107" i="7"/>
  <c r="C107" i="7"/>
  <c r="Y107" i="7"/>
  <c r="P107" i="7"/>
  <c r="F107" i="7"/>
  <c r="S107" i="7"/>
  <c r="I107" i="7"/>
  <c r="T107" i="7"/>
  <c r="W107" i="7"/>
  <c r="D107" i="7"/>
  <c r="M107" i="7"/>
  <c r="O107" i="7"/>
  <c r="Z111" i="7"/>
  <c r="V111" i="7"/>
  <c r="Q111" i="7"/>
  <c r="L111" i="7"/>
  <c r="E111" i="7"/>
  <c r="X111" i="7"/>
  <c r="R111" i="7"/>
  <c r="K111" i="7"/>
  <c r="C111" i="7"/>
  <c r="W111" i="7"/>
  <c r="O111" i="7"/>
  <c r="D111" i="7"/>
  <c r="Y111" i="7"/>
  <c r="P111" i="7"/>
  <c r="F111" i="7"/>
  <c r="I111" i="7"/>
  <c r="M111" i="7"/>
  <c r="S111" i="7"/>
  <c r="T111" i="7"/>
  <c r="W115" i="7"/>
  <c r="R115" i="7"/>
  <c r="M115" i="7"/>
  <c r="F115" i="7"/>
  <c r="V115" i="7"/>
  <c r="P115" i="7"/>
  <c r="I115" i="7"/>
  <c r="Z115" i="7"/>
  <c r="S115" i="7"/>
  <c r="K115" i="7"/>
  <c r="Q115" i="7"/>
  <c r="D115" i="7"/>
  <c r="T115" i="7"/>
  <c r="E115" i="7"/>
  <c r="L115" i="7"/>
  <c r="O115" i="7"/>
  <c r="X115" i="7"/>
  <c r="Y115" i="7"/>
  <c r="C115" i="7"/>
  <c r="W119" i="7"/>
  <c r="R119" i="7"/>
  <c r="M119" i="7"/>
  <c r="F119" i="7"/>
  <c r="V119" i="7"/>
  <c r="P119" i="7"/>
  <c r="I119" i="7"/>
  <c r="Y119" i="7"/>
  <c r="Q119" i="7"/>
  <c r="E119" i="7"/>
  <c r="X119" i="7"/>
  <c r="L119" i="7"/>
  <c r="Z119" i="7"/>
  <c r="O119" i="7"/>
  <c r="C119" i="7"/>
  <c r="D119" i="7"/>
  <c r="K119" i="7"/>
  <c r="S119" i="7"/>
  <c r="T119" i="7"/>
  <c r="W123" i="7"/>
  <c r="R123" i="7"/>
  <c r="M123" i="7"/>
  <c r="F123" i="7"/>
  <c r="V123" i="7"/>
  <c r="P123" i="7"/>
  <c r="I123" i="7"/>
  <c r="X123" i="7"/>
  <c r="O123" i="7"/>
  <c r="D123" i="7"/>
  <c r="S123" i="7"/>
  <c r="E123" i="7"/>
  <c r="T123" i="7"/>
  <c r="K123" i="7"/>
  <c r="Y123" i="7"/>
  <c r="Z123" i="7"/>
  <c r="C123" i="7"/>
  <c r="L123" i="7"/>
  <c r="Q123" i="7"/>
  <c r="W127" i="7"/>
  <c r="R127" i="7"/>
  <c r="M127" i="7"/>
  <c r="F127" i="7"/>
  <c r="V127" i="7"/>
  <c r="P127" i="7"/>
  <c r="I127" i="7"/>
  <c r="T127" i="7"/>
  <c r="L127" i="7"/>
  <c r="C127" i="7"/>
  <c r="Y127" i="7"/>
  <c r="O127" i="7"/>
  <c r="Z127" i="7"/>
  <c r="Q127" i="7"/>
  <c r="D127" i="7"/>
  <c r="S127" i="7"/>
  <c r="X127" i="7"/>
  <c r="E127" i="7"/>
  <c r="K127" i="7"/>
  <c r="AF5" i="3"/>
  <c r="AA5" i="3"/>
  <c r="W5" i="3"/>
  <c r="R5" i="3"/>
  <c r="M5" i="3"/>
  <c r="U5" i="3"/>
  <c r="Q5" i="3"/>
  <c r="AD5" i="3"/>
  <c r="Y5" i="3"/>
  <c r="T5" i="3"/>
  <c r="P5" i="3"/>
  <c r="K5" i="3"/>
  <c r="AB5" i="3"/>
  <c r="S5" i="3"/>
  <c r="J5" i="3"/>
  <c r="Z5" i="3"/>
  <c r="X5" i="3"/>
  <c r="N5" i="3"/>
  <c r="AE5" i="3"/>
  <c r="L5" i="3"/>
  <c r="AE38" i="3"/>
  <c r="Z38" i="3"/>
  <c r="U38" i="3"/>
  <c r="Q38" i="3"/>
  <c r="L38" i="3"/>
  <c r="AD38" i="3"/>
  <c r="Y38" i="3"/>
  <c r="T38" i="3"/>
  <c r="P38" i="3"/>
  <c r="K38" i="3"/>
  <c r="AB38" i="3"/>
  <c r="X38" i="3"/>
  <c r="S38" i="3"/>
  <c r="N38" i="3"/>
  <c r="J38" i="3"/>
  <c r="AF38" i="3"/>
  <c r="AA38" i="3"/>
  <c r="W38" i="3"/>
  <c r="R38" i="3"/>
  <c r="M38" i="3"/>
  <c r="AE34" i="3"/>
  <c r="Z34" i="3"/>
  <c r="U34" i="3"/>
  <c r="Q34" i="3"/>
  <c r="L34" i="3"/>
  <c r="AD34" i="3"/>
  <c r="Y34" i="3"/>
  <c r="T34" i="3"/>
  <c r="P34" i="3"/>
  <c r="K34" i="3"/>
  <c r="AB34" i="3"/>
  <c r="X34" i="3"/>
  <c r="S34" i="3"/>
  <c r="N34" i="3"/>
  <c r="J34" i="3"/>
  <c r="AF34" i="3"/>
  <c r="AA34" i="3"/>
  <c r="W34" i="3"/>
  <c r="R34" i="3"/>
  <c r="M34" i="3"/>
  <c r="AE30" i="3"/>
  <c r="Z30" i="3"/>
  <c r="U30" i="3"/>
  <c r="Q30" i="3"/>
  <c r="L30" i="3"/>
  <c r="AD30" i="3"/>
  <c r="Y30" i="3"/>
  <c r="T30" i="3"/>
  <c r="P30" i="3"/>
  <c r="K30" i="3"/>
  <c r="AB30" i="3"/>
  <c r="X30" i="3"/>
  <c r="S30" i="3"/>
  <c r="N30" i="3"/>
  <c r="J30" i="3"/>
  <c r="AF30" i="3"/>
  <c r="AA30" i="3"/>
  <c r="W30" i="3"/>
  <c r="R30" i="3"/>
  <c r="M30" i="3"/>
  <c r="AE26" i="3"/>
  <c r="Z26" i="3"/>
  <c r="U26" i="3"/>
  <c r="Q26" i="3"/>
  <c r="L26" i="3"/>
  <c r="AD26" i="3"/>
  <c r="Y26" i="3"/>
  <c r="T26" i="3"/>
  <c r="P26" i="3"/>
  <c r="K26" i="3"/>
  <c r="AB26" i="3"/>
  <c r="X26" i="3"/>
  <c r="S26" i="3"/>
  <c r="N26" i="3"/>
  <c r="J26" i="3"/>
  <c r="AF26" i="3"/>
  <c r="AA26" i="3"/>
  <c r="W26" i="3"/>
  <c r="R26" i="3"/>
  <c r="M26" i="3"/>
  <c r="AE22" i="3"/>
  <c r="Z22" i="3"/>
  <c r="U22" i="3"/>
  <c r="Q22" i="3"/>
  <c r="L22" i="3"/>
  <c r="AD22" i="3"/>
  <c r="Y22" i="3"/>
  <c r="T22" i="3"/>
  <c r="P22" i="3"/>
  <c r="K22" i="3"/>
  <c r="AB22" i="3"/>
  <c r="X22" i="3"/>
  <c r="S22" i="3"/>
  <c r="N22" i="3"/>
  <c r="J22" i="3"/>
  <c r="AF22" i="3"/>
  <c r="AA22" i="3"/>
  <c r="W22" i="3"/>
  <c r="R22" i="3"/>
  <c r="M22" i="3"/>
  <c r="AE18" i="3"/>
  <c r="Z18" i="3"/>
  <c r="U18" i="3"/>
  <c r="Q18" i="3"/>
  <c r="L18" i="3"/>
  <c r="AD18" i="3"/>
  <c r="Y18" i="3"/>
  <c r="T18" i="3"/>
  <c r="AB18" i="3"/>
  <c r="X18" i="3"/>
  <c r="S18" i="3"/>
  <c r="N18" i="3"/>
  <c r="J18" i="3"/>
  <c r="K18" i="3"/>
  <c r="AF18" i="3"/>
  <c r="AA18" i="3"/>
  <c r="W18" i="3"/>
  <c r="R18" i="3"/>
  <c r="M18" i="3"/>
  <c r="P18" i="3"/>
  <c r="AE14" i="3"/>
  <c r="Z14" i="3"/>
  <c r="U14" i="3"/>
  <c r="Q14" i="3"/>
  <c r="L14" i="3"/>
  <c r="Y14" i="3"/>
  <c r="K14" i="3"/>
  <c r="P14" i="3"/>
  <c r="AB14" i="3"/>
  <c r="X14" i="3"/>
  <c r="S14" i="3"/>
  <c r="N14" i="3"/>
  <c r="J14" i="3"/>
  <c r="AD14" i="3"/>
  <c r="AF14" i="3"/>
  <c r="AA14" i="3"/>
  <c r="W14" i="3"/>
  <c r="R14" i="3"/>
  <c r="M14" i="3"/>
  <c r="T14" i="3"/>
  <c r="AA40" i="4"/>
  <c r="V40" i="4"/>
  <c r="Q40" i="4"/>
  <c r="M40" i="4"/>
  <c r="H40" i="4"/>
  <c r="C40" i="4"/>
  <c r="Y40" i="4"/>
  <c r="U40" i="4"/>
  <c r="P40" i="4"/>
  <c r="K40" i="4"/>
  <c r="G40" i="4"/>
  <c r="B40" i="4"/>
  <c r="AC40" i="4"/>
  <c r="X40" i="4"/>
  <c r="T40" i="4"/>
  <c r="O40" i="4"/>
  <c r="J40" i="4"/>
  <c r="F40" i="4"/>
  <c r="AB40" i="4"/>
  <c r="W40" i="4"/>
  <c r="R40" i="4"/>
  <c r="N40" i="4"/>
  <c r="I40" i="4"/>
  <c r="D40" i="4"/>
  <c r="AA36" i="4"/>
  <c r="V36" i="4"/>
  <c r="Q36" i="4"/>
  <c r="M36" i="4"/>
  <c r="H36" i="4"/>
  <c r="C36" i="4"/>
  <c r="Y36" i="4"/>
  <c r="U36" i="4"/>
  <c r="P36" i="4"/>
  <c r="K36" i="4"/>
  <c r="G36" i="4"/>
  <c r="B36" i="4"/>
  <c r="AC36" i="4"/>
  <c r="X36" i="4"/>
  <c r="T36" i="4"/>
  <c r="O36" i="4"/>
  <c r="J36" i="4"/>
  <c r="F36" i="4"/>
  <c r="AB36" i="4"/>
  <c r="W36" i="4"/>
  <c r="R36" i="4"/>
  <c r="N36" i="4"/>
  <c r="I36" i="4"/>
  <c r="D36" i="4"/>
  <c r="AA32" i="4"/>
  <c r="V32" i="4"/>
  <c r="Q32" i="4"/>
  <c r="M32" i="4"/>
  <c r="H32" i="4"/>
  <c r="C32" i="4"/>
  <c r="Y32" i="4"/>
  <c r="U32" i="4"/>
  <c r="P32" i="4"/>
  <c r="K32" i="4"/>
  <c r="G32" i="4"/>
  <c r="B32" i="4"/>
  <c r="AC32" i="4"/>
  <c r="X32" i="4"/>
  <c r="T32" i="4"/>
  <c r="O32" i="4"/>
  <c r="J32" i="4"/>
  <c r="F32" i="4"/>
  <c r="AB32" i="4"/>
  <c r="W32" i="4"/>
  <c r="R32" i="4"/>
  <c r="N32" i="4"/>
  <c r="I32" i="4"/>
  <c r="D32" i="4"/>
  <c r="AA28" i="4"/>
  <c r="V28" i="4"/>
  <c r="Q28" i="4"/>
  <c r="M28" i="4"/>
  <c r="H28" i="4"/>
  <c r="C28" i="4"/>
  <c r="Y28" i="4"/>
  <c r="U28" i="4"/>
  <c r="P28" i="4"/>
  <c r="K28" i="4"/>
  <c r="AC28" i="4"/>
  <c r="X28" i="4"/>
  <c r="T28" i="4"/>
  <c r="O28" i="4"/>
  <c r="J28" i="4"/>
  <c r="F28" i="4"/>
  <c r="AB28" i="4"/>
  <c r="W28" i="4"/>
  <c r="R28" i="4"/>
  <c r="N28" i="4"/>
  <c r="I28" i="4"/>
  <c r="D28" i="4"/>
  <c r="G28" i="4"/>
  <c r="B28" i="4"/>
  <c r="AA24" i="4"/>
  <c r="V24" i="4"/>
  <c r="Q24" i="4"/>
  <c r="M24" i="4"/>
  <c r="H24" i="4"/>
  <c r="C24" i="4"/>
  <c r="AC24" i="4"/>
  <c r="X24" i="4"/>
  <c r="T24" i="4"/>
  <c r="O24" i="4"/>
  <c r="J24" i="4"/>
  <c r="F24" i="4"/>
  <c r="AB24" i="4"/>
  <c r="W24" i="4"/>
  <c r="R24" i="4"/>
  <c r="N24" i="4"/>
  <c r="I24" i="4"/>
  <c r="D24" i="4"/>
  <c r="K24" i="4"/>
  <c r="Y24" i="4"/>
  <c r="G24" i="4"/>
  <c r="U24" i="4"/>
  <c r="B24" i="4"/>
  <c r="P24" i="4"/>
  <c r="AA20" i="4"/>
  <c r="V20" i="4"/>
  <c r="Q20" i="4"/>
  <c r="M20" i="4"/>
  <c r="H20" i="4"/>
  <c r="C20" i="4"/>
  <c r="AC20" i="4"/>
  <c r="X20" i="4"/>
  <c r="T20" i="4"/>
  <c r="O20" i="4"/>
  <c r="J20" i="4"/>
  <c r="F20" i="4"/>
  <c r="AB20" i="4"/>
  <c r="W20" i="4"/>
  <c r="R20" i="4"/>
  <c r="N20" i="4"/>
  <c r="I20" i="4"/>
  <c r="D20" i="4"/>
  <c r="P20" i="4"/>
  <c r="K20" i="4"/>
  <c r="Y20" i="4"/>
  <c r="G20" i="4"/>
  <c r="U20" i="4"/>
  <c r="B20" i="4"/>
  <c r="AA16" i="4"/>
  <c r="V16" i="4"/>
  <c r="Q16" i="4"/>
  <c r="M16" i="4"/>
  <c r="H16" i="4"/>
  <c r="C16" i="4"/>
  <c r="AC16" i="4"/>
  <c r="X16" i="4"/>
  <c r="T16" i="4"/>
  <c r="O16" i="4"/>
  <c r="J16" i="4"/>
  <c r="F16" i="4"/>
  <c r="AB16" i="4"/>
  <c r="W16" i="4"/>
  <c r="R16" i="4"/>
  <c r="N16" i="4"/>
  <c r="I16" i="4"/>
  <c r="D16" i="4"/>
  <c r="U16" i="4"/>
  <c r="B16" i="4"/>
  <c r="P16" i="4"/>
  <c r="K16" i="4"/>
  <c r="Y16" i="4"/>
  <c r="G16" i="4"/>
  <c r="AA12" i="4"/>
  <c r="V12" i="4"/>
  <c r="Q12" i="4"/>
  <c r="M12" i="4"/>
  <c r="H12" i="4"/>
  <c r="C12" i="4"/>
  <c r="AC12" i="4"/>
  <c r="X12" i="4"/>
  <c r="T12" i="4"/>
  <c r="O12" i="4"/>
  <c r="J12" i="4"/>
  <c r="F12" i="4"/>
  <c r="AB12" i="4"/>
  <c r="W12" i="4"/>
  <c r="R12" i="4"/>
  <c r="N12" i="4"/>
  <c r="I12" i="4"/>
  <c r="D12" i="4"/>
  <c r="Y12" i="4"/>
  <c r="G12" i="4"/>
  <c r="U12" i="4"/>
  <c r="B12" i="4"/>
  <c r="P12" i="4"/>
  <c r="K12" i="4"/>
  <c r="AA8" i="4"/>
  <c r="V8" i="4"/>
  <c r="Q8" i="4"/>
  <c r="M8" i="4"/>
  <c r="H8" i="4"/>
  <c r="C8" i="4"/>
  <c r="AC8" i="4"/>
  <c r="X8" i="4"/>
  <c r="T8" i="4"/>
  <c r="O8" i="4"/>
  <c r="J8" i="4"/>
  <c r="F8" i="4"/>
  <c r="AB8" i="4"/>
  <c r="W8" i="4"/>
  <c r="R8" i="4"/>
  <c r="N8" i="4"/>
  <c r="I8" i="4"/>
  <c r="D8" i="4"/>
  <c r="K8" i="4"/>
  <c r="Y8" i="4"/>
  <c r="G8" i="4"/>
  <c r="U8" i="4"/>
  <c r="B8" i="4"/>
  <c r="P8" i="4"/>
  <c r="AA4" i="4"/>
  <c r="V4" i="4"/>
  <c r="Q4" i="4"/>
  <c r="M4" i="4"/>
  <c r="H4" i="4"/>
  <c r="C4" i="4"/>
  <c r="AC4" i="4"/>
  <c r="X4" i="4"/>
  <c r="T4" i="4"/>
  <c r="O4" i="4"/>
  <c r="J4" i="4"/>
  <c r="F4" i="4"/>
  <c r="AB4" i="4"/>
  <c r="W4" i="4"/>
  <c r="R4" i="4"/>
  <c r="N4" i="4"/>
  <c r="I4" i="4"/>
  <c r="D4" i="4"/>
  <c r="P4" i="4"/>
  <c r="K4" i="4"/>
  <c r="Y4" i="4"/>
  <c r="G4" i="4"/>
  <c r="U4" i="4"/>
  <c r="B4" i="4"/>
  <c r="AD41" i="5"/>
  <c r="R41" i="5"/>
  <c r="N41" i="5"/>
  <c r="H41" i="5"/>
  <c r="C41" i="5"/>
  <c r="AF41" i="5"/>
  <c r="AB41" i="5"/>
  <c r="P41" i="5"/>
  <c r="K41" i="5"/>
  <c r="F41" i="5"/>
  <c r="AE41" i="5"/>
  <c r="AA41" i="5"/>
  <c r="O41" i="5"/>
  <c r="J41" i="5"/>
  <c r="D41" i="5"/>
  <c r="Q41" i="5"/>
  <c r="M41" i="5"/>
  <c r="G41" i="5"/>
  <c r="AC41" i="5"/>
  <c r="B41" i="5"/>
  <c r="AD37" i="5"/>
  <c r="R37" i="5"/>
  <c r="N37" i="5"/>
  <c r="H37" i="5"/>
  <c r="C37" i="5"/>
  <c r="AF37" i="5"/>
  <c r="AB37" i="5"/>
  <c r="P37" i="5"/>
  <c r="K37" i="5"/>
  <c r="F37" i="5"/>
  <c r="AE37" i="5"/>
  <c r="AA37" i="5"/>
  <c r="O37" i="5"/>
  <c r="J37" i="5"/>
  <c r="D37" i="5"/>
  <c r="AC37" i="5"/>
  <c r="B37" i="5"/>
  <c r="Q37" i="5"/>
  <c r="M37" i="5"/>
  <c r="G37" i="5"/>
  <c r="AD33" i="5"/>
  <c r="R33" i="5"/>
  <c r="N33" i="5"/>
  <c r="H33" i="5"/>
  <c r="C33" i="5"/>
  <c r="AF33" i="5"/>
  <c r="AB33" i="5"/>
  <c r="P33" i="5"/>
  <c r="K33" i="5"/>
  <c r="F33" i="5"/>
  <c r="AE33" i="5"/>
  <c r="AA33" i="5"/>
  <c r="O33" i="5"/>
  <c r="J33" i="5"/>
  <c r="D33" i="5"/>
  <c r="G33" i="5"/>
  <c r="AC33" i="5"/>
  <c r="B33" i="5"/>
  <c r="Q33" i="5"/>
  <c r="M33" i="5"/>
  <c r="AD29" i="5"/>
  <c r="R29" i="5"/>
  <c r="N29" i="5"/>
  <c r="H29" i="5"/>
  <c r="C29" i="5"/>
  <c r="AF29" i="5"/>
  <c r="AB29" i="5"/>
  <c r="P29" i="5"/>
  <c r="K29" i="5"/>
  <c r="F29" i="5"/>
  <c r="Q29" i="5"/>
  <c r="G29" i="5"/>
  <c r="AE29" i="5"/>
  <c r="O29" i="5"/>
  <c r="D29" i="5"/>
  <c r="AC29" i="5"/>
  <c r="M29" i="5"/>
  <c r="B29" i="5"/>
  <c r="AA29" i="5"/>
  <c r="J29" i="5"/>
  <c r="AD25" i="5"/>
  <c r="R25" i="5"/>
  <c r="N25" i="5"/>
  <c r="H25" i="5"/>
  <c r="C25" i="5"/>
  <c r="AF25" i="5"/>
  <c r="AB25" i="5"/>
  <c r="P25" i="5"/>
  <c r="K25" i="5"/>
  <c r="F25" i="5"/>
  <c r="AC25" i="5"/>
  <c r="M25" i="5"/>
  <c r="B25" i="5"/>
  <c r="AA25" i="5"/>
  <c r="J25" i="5"/>
  <c r="Q25" i="5"/>
  <c r="G25" i="5"/>
  <c r="AE25" i="5"/>
  <c r="O25" i="5"/>
  <c r="D25" i="5"/>
  <c r="AD21" i="5"/>
  <c r="R21" i="5"/>
  <c r="N21" i="5"/>
  <c r="H21" i="5"/>
  <c r="C21" i="5"/>
  <c r="AF21" i="5"/>
  <c r="AB21" i="5"/>
  <c r="P21" i="5"/>
  <c r="K21" i="5"/>
  <c r="F21" i="5"/>
  <c r="Q21" i="5"/>
  <c r="G21" i="5"/>
  <c r="AE21" i="5"/>
  <c r="O21" i="5"/>
  <c r="D21" i="5"/>
  <c r="AC21" i="5"/>
  <c r="M21" i="5"/>
  <c r="B21" i="5"/>
  <c r="AA21" i="5"/>
  <c r="J21" i="5"/>
  <c r="AD17" i="5"/>
  <c r="R17" i="5"/>
  <c r="N17" i="5"/>
  <c r="H17" i="5"/>
  <c r="C17" i="5"/>
  <c r="AF17" i="5"/>
  <c r="AB17" i="5"/>
  <c r="P17" i="5"/>
  <c r="K17" i="5"/>
  <c r="F17" i="5"/>
  <c r="AC17" i="5"/>
  <c r="M17" i="5"/>
  <c r="B17" i="5"/>
  <c r="AA17" i="5"/>
  <c r="J17" i="5"/>
  <c r="Q17" i="5"/>
  <c r="G17" i="5"/>
  <c r="AE17" i="5"/>
  <c r="O17" i="5"/>
  <c r="D17" i="5"/>
  <c r="AD13" i="5"/>
  <c r="R13" i="5"/>
  <c r="N13" i="5"/>
  <c r="H13" i="5"/>
  <c r="C13" i="5"/>
  <c r="AF13" i="5"/>
  <c r="AB13" i="5"/>
  <c r="P13" i="5"/>
  <c r="K13" i="5"/>
  <c r="F13" i="5"/>
  <c r="Q13" i="5"/>
  <c r="G13" i="5"/>
  <c r="AE13" i="5"/>
  <c r="O13" i="5"/>
  <c r="D13" i="5"/>
  <c r="AC13" i="5"/>
  <c r="M13" i="5"/>
  <c r="B13" i="5"/>
  <c r="AA13" i="5"/>
  <c r="J13" i="5"/>
  <c r="AD9" i="5"/>
  <c r="R9" i="5"/>
  <c r="N9" i="5"/>
  <c r="H9" i="5"/>
  <c r="C9" i="5"/>
  <c r="AF9" i="5"/>
  <c r="AB9" i="5"/>
  <c r="P9" i="5"/>
  <c r="K9" i="5"/>
  <c r="F9" i="5"/>
  <c r="AC9" i="5"/>
  <c r="M9" i="5"/>
  <c r="B9" i="5"/>
  <c r="AA9" i="5"/>
  <c r="J9" i="5"/>
  <c r="Q9" i="5"/>
  <c r="G9" i="5"/>
  <c r="AE9" i="5"/>
  <c r="O9" i="5"/>
  <c r="D9" i="5"/>
  <c r="AD5" i="5"/>
  <c r="R5" i="5"/>
  <c r="N5" i="5"/>
  <c r="H5" i="5"/>
  <c r="C5" i="5"/>
  <c r="AF5" i="5"/>
  <c r="AB5" i="5"/>
  <c r="P5" i="5"/>
  <c r="K5" i="5"/>
  <c r="F5" i="5"/>
  <c r="Q5" i="5"/>
  <c r="G5" i="5"/>
  <c r="AE5" i="5"/>
  <c r="O5" i="5"/>
  <c r="D5" i="5"/>
  <c r="AC5" i="5"/>
  <c r="M5" i="5"/>
  <c r="B5" i="5"/>
  <c r="AA5" i="5"/>
  <c r="J5" i="5"/>
  <c r="AE38" i="6"/>
  <c r="Z38" i="6"/>
  <c r="U38" i="6"/>
  <c r="Q38" i="6"/>
  <c r="L38" i="6"/>
  <c r="G38" i="6"/>
  <c r="C38" i="6"/>
  <c r="Y38" i="6"/>
  <c r="S38" i="6"/>
  <c r="M38" i="6"/>
  <c r="F38" i="6"/>
  <c r="AA38" i="6"/>
  <c r="R38" i="6"/>
  <c r="J38" i="6"/>
  <c r="AB38" i="6"/>
  <c r="T38" i="6"/>
  <c r="K38" i="6"/>
  <c r="D38" i="6"/>
  <c r="X38" i="6"/>
  <c r="H38" i="6"/>
  <c r="V38" i="6"/>
  <c r="E38" i="6"/>
  <c r="O38" i="6"/>
  <c r="AC38" i="6"/>
  <c r="N38" i="6"/>
  <c r="AE34" i="6"/>
  <c r="Z34" i="6"/>
  <c r="U34" i="6"/>
  <c r="Q34" i="6"/>
  <c r="L34" i="6"/>
  <c r="G34" i="6"/>
  <c r="C34" i="6"/>
  <c r="AB34" i="6"/>
  <c r="V34" i="6"/>
  <c r="O34" i="6"/>
  <c r="J34" i="6"/>
  <c r="D34" i="6"/>
  <c r="X34" i="6"/>
  <c r="N34" i="6"/>
  <c r="F34" i="6"/>
  <c r="Y34" i="6"/>
  <c r="R34" i="6"/>
  <c r="H34" i="6"/>
  <c r="AC34" i="6"/>
  <c r="M34" i="6"/>
  <c r="AA34" i="6"/>
  <c r="K34" i="6"/>
  <c r="T34" i="6"/>
  <c r="E34" i="6"/>
  <c r="S34" i="6"/>
  <c r="AE30" i="6"/>
  <c r="Z30" i="6"/>
  <c r="U30" i="6"/>
  <c r="Q30" i="6"/>
  <c r="L30" i="6"/>
  <c r="G30" i="6"/>
  <c r="C30" i="6"/>
  <c r="Y30" i="6"/>
  <c r="S30" i="6"/>
  <c r="M30" i="6"/>
  <c r="F30" i="6"/>
  <c r="AB30" i="6"/>
  <c r="T30" i="6"/>
  <c r="K30" i="6"/>
  <c r="D30" i="6"/>
  <c r="AC30" i="6"/>
  <c r="V30" i="6"/>
  <c r="N30" i="6"/>
  <c r="E30" i="6"/>
  <c r="R30" i="6"/>
  <c r="O30" i="6"/>
  <c r="AA30" i="6"/>
  <c r="J30" i="6"/>
  <c r="X30" i="6"/>
  <c r="H30" i="6"/>
  <c r="AE26" i="6"/>
  <c r="Z26" i="6"/>
  <c r="U26" i="6"/>
  <c r="Q26" i="6"/>
  <c r="L26" i="6"/>
  <c r="G26" i="6"/>
  <c r="C26" i="6"/>
  <c r="AB26" i="6"/>
  <c r="V26" i="6"/>
  <c r="O26" i="6"/>
  <c r="J26" i="6"/>
  <c r="D26" i="6"/>
  <c r="Y26" i="6"/>
  <c r="R26" i="6"/>
  <c r="H26" i="6"/>
  <c r="AA26" i="6"/>
  <c r="S26" i="6"/>
  <c r="K26" i="6"/>
  <c r="X26" i="6"/>
  <c r="F26" i="6"/>
  <c r="T26" i="6"/>
  <c r="E26" i="6"/>
  <c r="N26" i="6"/>
  <c r="AC26" i="6"/>
  <c r="M26" i="6"/>
  <c r="AE22" i="6"/>
  <c r="Z22" i="6"/>
  <c r="U22" i="6"/>
  <c r="Q22" i="6"/>
  <c r="L22" i="6"/>
  <c r="G22" i="6"/>
  <c r="C22" i="6"/>
  <c r="Y22" i="6"/>
  <c r="S22" i="6"/>
  <c r="M22" i="6"/>
  <c r="F22" i="6"/>
  <c r="AC22" i="6"/>
  <c r="V22" i="6"/>
  <c r="N22" i="6"/>
  <c r="E22" i="6"/>
  <c r="X22" i="6"/>
  <c r="O22" i="6"/>
  <c r="H22" i="6"/>
  <c r="AB22" i="6"/>
  <c r="K22" i="6"/>
  <c r="AA22" i="6"/>
  <c r="J22" i="6"/>
  <c r="T22" i="6"/>
  <c r="D22" i="6"/>
  <c r="R22" i="6"/>
  <c r="AA18" i="6"/>
  <c r="V18" i="6"/>
  <c r="R18" i="6"/>
  <c r="M18" i="6"/>
  <c r="H18" i="6"/>
  <c r="D18" i="6"/>
  <c r="AB18" i="6"/>
  <c r="U18" i="6"/>
  <c r="O18" i="6"/>
  <c r="J18" i="6"/>
  <c r="C18" i="6"/>
  <c r="AC18" i="6"/>
  <c r="T18" i="6"/>
  <c r="L18" i="6"/>
  <c r="E18" i="6"/>
  <c r="Z18" i="6"/>
  <c r="S18" i="6"/>
  <c r="K18" i="6"/>
  <c r="Y18" i="6"/>
  <c r="Q18" i="6"/>
  <c r="G18" i="6"/>
  <c r="AE18" i="6"/>
  <c r="X18" i="6"/>
  <c r="N18" i="6"/>
  <c r="F18" i="6"/>
  <c r="AA14" i="6"/>
  <c r="V14" i="6"/>
  <c r="R14" i="6"/>
  <c r="M14" i="6"/>
  <c r="H14" i="6"/>
  <c r="D14" i="6"/>
  <c r="AE14" i="6"/>
  <c r="Y14" i="6"/>
  <c r="S14" i="6"/>
  <c r="L14" i="6"/>
  <c r="F14" i="6"/>
  <c r="Z14" i="6"/>
  <c r="Q14" i="6"/>
  <c r="J14" i="6"/>
  <c r="X14" i="6"/>
  <c r="O14" i="6"/>
  <c r="G14" i="6"/>
  <c r="AC14" i="6"/>
  <c r="U14" i="6"/>
  <c r="N14" i="6"/>
  <c r="E14" i="6"/>
  <c r="AB14" i="6"/>
  <c r="T14" i="6"/>
  <c r="K14" i="6"/>
  <c r="C14" i="6"/>
  <c r="AA10" i="6"/>
  <c r="V10" i="6"/>
  <c r="R10" i="6"/>
  <c r="AB10" i="6"/>
  <c r="U10" i="6"/>
  <c r="O10" i="6"/>
  <c r="K10" i="6"/>
  <c r="F10" i="6"/>
  <c r="AE10" i="6"/>
  <c r="X10" i="6"/>
  <c r="N10" i="6"/>
  <c r="H10" i="6"/>
  <c r="C10" i="6"/>
  <c r="AC10" i="6"/>
  <c r="T10" i="6"/>
  <c r="M10" i="6"/>
  <c r="G10" i="6"/>
  <c r="Z10" i="6"/>
  <c r="S10" i="6"/>
  <c r="L10" i="6"/>
  <c r="E10" i="6"/>
  <c r="Y10" i="6"/>
  <c r="Q10" i="6"/>
  <c r="J10" i="6"/>
  <c r="D10" i="6"/>
  <c r="AC6" i="6"/>
  <c r="Y6" i="6"/>
  <c r="T6" i="6"/>
  <c r="O6" i="6"/>
  <c r="K6" i="6"/>
  <c r="F6" i="6"/>
  <c r="AE6" i="6"/>
  <c r="X6" i="6"/>
  <c r="R6" i="6"/>
  <c r="L6" i="6"/>
  <c r="E6" i="6"/>
  <c r="AB6" i="6"/>
  <c r="V6" i="6"/>
  <c r="Q6" i="6"/>
  <c r="J6" i="6"/>
  <c r="D6" i="6"/>
  <c r="AA6" i="6"/>
  <c r="U6" i="6"/>
  <c r="N6" i="6"/>
  <c r="H6" i="6"/>
  <c r="C6" i="6"/>
  <c r="Z6" i="6"/>
  <c r="S6" i="6"/>
  <c r="M6" i="6"/>
  <c r="G6" i="6"/>
  <c r="Z4" i="7"/>
  <c r="V4" i="7"/>
  <c r="Q4" i="7"/>
  <c r="L4" i="7"/>
  <c r="E4" i="7"/>
  <c r="X4" i="7"/>
  <c r="R4" i="7"/>
  <c r="K4" i="7"/>
  <c r="C4" i="7"/>
  <c r="T4" i="7"/>
  <c r="O4" i="7"/>
  <c r="F4" i="7"/>
  <c r="S4" i="7"/>
  <c r="D4" i="7"/>
  <c r="P4" i="7"/>
  <c r="Y4" i="7"/>
  <c r="M4" i="7"/>
  <c r="W4" i="7"/>
  <c r="I4" i="7"/>
  <c r="Z8" i="7"/>
  <c r="V8" i="7"/>
  <c r="Q8" i="7"/>
  <c r="L8" i="7"/>
  <c r="E8" i="7"/>
  <c r="X8" i="7"/>
  <c r="R8" i="7"/>
  <c r="K8" i="7"/>
  <c r="C8" i="7"/>
  <c r="T8" i="7"/>
  <c r="O8" i="7"/>
  <c r="F8" i="7"/>
  <c r="Y8" i="7"/>
  <c r="M8" i="7"/>
  <c r="W8" i="7"/>
  <c r="I8" i="7"/>
  <c r="S8" i="7"/>
  <c r="D8" i="7"/>
  <c r="P8" i="7"/>
  <c r="Z12" i="7"/>
  <c r="V12" i="7"/>
  <c r="Q12" i="7"/>
  <c r="L12" i="7"/>
  <c r="E12" i="7"/>
  <c r="X12" i="7"/>
  <c r="R12" i="7"/>
  <c r="K12" i="7"/>
  <c r="C12" i="7"/>
  <c r="W12" i="7"/>
  <c r="P12" i="7"/>
  <c r="I12" i="7"/>
  <c r="T12" i="7"/>
  <c r="O12" i="7"/>
  <c r="F12" i="7"/>
  <c r="S12" i="7"/>
  <c r="M12" i="7"/>
  <c r="D12" i="7"/>
  <c r="Y12" i="7"/>
  <c r="Z16" i="7"/>
  <c r="V16" i="7"/>
  <c r="Q16" i="7"/>
  <c r="L16" i="7"/>
  <c r="E16" i="7"/>
  <c r="X16" i="7"/>
  <c r="R16" i="7"/>
  <c r="K16" i="7"/>
  <c r="C16" i="7"/>
  <c r="W16" i="7"/>
  <c r="P16" i="7"/>
  <c r="I16" i="7"/>
  <c r="T16" i="7"/>
  <c r="O16" i="7"/>
  <c r="F16" i="7"/>
  <c r="Y16" i="7"/>
  <c r="S16" i="7"/>
  <c r="M16" i="7"/>
  <c r="D16" i="7"/>
  <c r="Z20" i="7"/>
  <c r="V20" i="7"/>
  <c r="Q20" i="7"/>
  <c r="L20" i="7"/>
  <c r="E20" i="7"/>
  <c r="X20" i="7"/>
  <c r="Y20" i="7"/>
  <c r="R20" i="7"/>
  <c r="K20" i="7"/>
  <c r="C20" i="7"/>
  <c r="W20" i="7"/>
  <c r="P20" i="7"/>
  <c r="I20" i="7"/>
  <c r="T20" i="7"/>
  <c r="O20" i="7"/>
  <c r="F20" i="7"/>
  <c r="D20" i="7"/>
  <c r="S20" i="7"/>
  <c r="M20" i="7"/>
  <c r="Z24" i="7"/>
  <c r="V24" i="7"/>
  <c r="Q24" i="7"/>
  <c r="L24" i="7"/>
  <c r="E24" i="7"/>
  <c r="X24" i="7"/>
  <c r="S24" i="7"/>
  <c r="O24" i="7"/>
  <c r="I24" i="7"/>
  <c r="C24" i="7"/>
  <c r="Y24" i="7"/>
  <c r="P24" i="7"/>
  <c r="D24" i="7"/>
  <c r="W24" i="7"/>
  <c r="M24" i="7"/>
  <c r="T24" i="7"/>
  <c r="K24" i="7"/>
  <c r="R24" i="7"/>
  <c r="F24" i="7"/>
  <c r="W28" i="7"/>
  <c r="R28" i="7"/>
  <c r="M28" i="7"/>
  <c r="F28" i="7"/>
  <c r="X28" i="7"/>
  <c r="Q28" i="7"/>
  <c r="K28" i="7"/>
  <c r="C28" i="7"/>
  <c r="Z28" i="7"/>
  <c r="T28" i="7"/>
  <c r="O28" i="7"/>
  <c r="E28" i="7"/>
  <c r="P28" i="7"/>
  <c r="Y28" i="7"/>
  <c r="L28" i="7"/>
  <c r="V28" i="7"/>
  <c r="I28" i="7"/>
  <c r="S28" i="7"/>
  <c r="D28" i="7"/>
  <c r="W32" i="7"/>
  <c r="R32" i="7"/>
  <c r="M32" i="7"/>
  <c r="F32" i="7"/>
  <c r="X32" i="7"/>
  <c r="Q32" i="7"/>
  <c r="K32" i="7"/>
  <c r="C32" i="7"/>
  <c r="Z32" i="7"/>
  <c r="T32" i="7"/>
  <c r="O32" i="7"/>
  <c r="E32" i="7"/>
  <c r="V32" i="7"/>
  <c r="I32" i="7"/>
  <c r="S32" i="7"/>
  <c r="D32" i="7"/>
  <c r="P32" i="7"/>
  <c r="Y32" i="7"/>
  <c r="L32" i="7"/>
  <c r="W36" i="7"/>
  <c r="R36" i="7"/>
  <c r="M36" i="7"/>
  <c r="F36" i="7"/>
  <c r="X36" i="7"/>
  <c r="Q36" i="7"/>
  <c r="K36" i="7"/>
  <c r="C36" i="7"/>
  <c r="Z36" i="7"/>
  <c r="T36" i="7"/>
  <c r="O36" i="7"/>
  <c r="E36" i="7"/>
  <c r="P36" i="7"/>
  <c r="Y36" i="7"/>
  <c r="L36" i="7"/>
  <c r="V36" i="7"/>
  <c r="I36" i="7"/>
  <c r="S36" i="7"/>
  <c r="D36" i="7"/>
  <c r="W40" i="7"/>
  <c r="R40" i="7"/>
  <c r="M40" i="7"/>
  <c r="F40" i="7"/>
  <c r="X40" i="7"/>
  <c r="Q40" i="7"/>
  <c r="K40" i="7"/>
  <c r="C40" i="7"/>
  <c r="Z40" i="7"/>
  <c r="T40" i="7"/>
  <c r="O40" i="7"/>
  <c r="E40" i="7"/>
  <c r="V40" i="7"/>
  <c r="I40" i="7"/>
  <c r="S40" i="7"/>
  <c r="D40" i="7"/>
  <c r="P40" i="7"/>
  <c r="Y40" i="7"/>
  <c r="L40" i="7"/>
  <c r="AB8" i="3"/>
  <c r="X8" i="3"/>
  <c r="S8" i="3"/>
  <c r="N8" i="3"/>
  <c r="J8" i="3"/>
  <c r="AF8" i="3"/>
  <c r="W8" i="3"/>
  <c r="AE8" i="3"/>
  <c r="Z8" i="3"/>
  <c r="U8" i="3"/>
  <c r="Q8" i="3"/>
  <c r="L8" i="3"/>
  <c r="AD8" i="3"/>
  <c r="T8" i="3"/>
  <c r="P8" i="3"/>
  <c r="AA8" i="3"/>
  <c r="M8" i="3"/>
  <c r="Y8" i="3"/>
  <c r="K8" i="3"/>
  <c r="R8" i="3"/>
  <c r="AB4" i="3"/>
  <c r="X4" i="3"/>
  <c r="S4" i="3"/>
  <c r="N4" i="3"/>
  <c r="J4" i="3"/>
  <c r="AF4" i="3"/>
  <c r="M4" i="3"/>
  <c r="R4" i="3"/>
  <c r="AE4" i="3"/>
  <c r="Z4" i="3"/>
  <c r="U4" i="3"/>
  <c r="Q4" i="3"/>
  <c r="L4" i="3"/>
  <c r="Y4" i="3"/>
  <c r="P4" i="3"/>
  <c r="AA4" i="3"/>
  <c r="AD4" i="3"/>
  <c r="T4" i="3"/>
  <c r="K4" i="3"/>
  <c r="W4" i="3"/>
  <c r="AF41" i="3"/>
  <c r="AA41" i="3"/>
  <c r="W41" i="3"/>
  <c r="M41" i="3"/>
  <c r="AE41" i="3"/>
  <c r="Z41" i="3"/>
  <c r="L41" i="3"/>
  <c r="AD41" i="3"/>
  <c r="Y41" i="3"/>
  <c r="K41" i="3"/>
  <c r="AB41" i="3"/>
  <c r="X41" i="3"/>
  <c r="N41" i="3"/>
  <c r="J41" i="3"/>
  <c r="AF37" i="3"/>
  <c r="AA37" i="3"/>
  <c r="W37" i="3"/>
  <c r="R37" i="3"/>
  <c r="M37" i="3"/>
  <c r="AE37" i="3"/>
  <c r="Z37" i="3"/>
  <c r="U37" i="3"/>
  <c r="Q37" i="3"/>
  <c r="L37" i="3"/>
  <c r="AD37" i="3"/>
  <c r="Y37" i="3"/>
  <c r="T37" i="3"/>
  <c r="P37" i="3"/>
  <c r="K37" i="3"/>
  <c r="AB37" i="3"/>
  <c r="X37" i="3"/>
  <c r="S37" i="3"/>
  <c r="N37" i="3"/>
  <c r="J37" i="3"/>
  <c r="AF33" i="3"/>
  <c r="AA33" i="3"/>
  <c r="W33" i="3"/>
  <c r="R33" i="3"/>
  <c r="M33" i="3"/>
  <c r="AE33" i="3"/>
  <c r="Z33" i="3"/>
  <c r="U33" i="3"/>
  <c r="Q33" i="3"/>
  <c r="L33" i="3"/>
  <c r="AD33" i="3"/>
  <c r="Y33" i="3"/>
  <c r="T33" i="3"/>
  <c r="P33" i="3"/>
  <c r="K33" i="3"/>
  <c r="AB33" i="3"/>
  <c r="X33" i="3"/>
  <c r="S33" i="3"/>
  <c r="N33" i="3"/>
  <c r="J33" i="3"/>
  <c r="AF29" i="3"/>
  <c r="AA29" i="3"/>
  <c r="W29" i="3"/>
  <c r="R29" i="3"/>
  <c r="M29" i="3"/>
  <c r="AE29" i="3"/>
  <c r="Z29" i="3"/>
  <c r="U29" i="3"/>
  <c r="Q29" i="3"/>
  <c r="L29" i="3"/>
  <c r="AD29" i="3"/>
  <c r="Y29" i="3"/>
  <c r="T29" i="3"/>
  <c r="P29" i="3"/>
  <c r="K29" i="3"/>
  <c r="AB29" i="3"/>
  <c r="X29" i="3"/>
  <c r="S29" i="3"/>
  <c r="N29" i="3"/>
  <c r="J29" i="3"/>
  <c r="AF25" i="3"/>
  <c r="AA25" i="3"/>
  <c r="W25" i="3"/>
  <c r="R25" i="3"/>
  <c r="M25" i="3"/>
  <c r="AE25" i="3"/>
  <c r="Z25" i="3"/>
  <c r="U25" i="3"/>
  <c r="Q25" i="3"/>
  <c r="L25" i="3"/>
  <c r="AD25" i="3"/>
  <c r="Y25" i="3"/>
  <c r="T25" i="3"/>
  <c r="P25" i="3"/>
  <c r="K25" i="3"/>
  <c r="AB25" i="3"/>
  <c r="X25" i="3"/>
  <c r="S25" i="3"/>
  <c r="N25" i="3"/>
  <c r="J25" i="3"/>
  <c r="AF21" i="3"/>
  <c r="AA21" i="3"/>
  <c r="W21" i="3"/>
  <c r="R21" i="3"/>
  <c r="M21" i="3"/>
  <c r="AE21" i="3"/>
  <c r="Z21" i="3"/>
  <c r="U21" i="3"/>
  <c r="Q21" i="3"/>
  <c r="L21" i="3"/>
  <c r="AD21" i="3"/>
  <c r="Y21" i="3"/>
  <c r="T21" i="3"/>
  <c r="P21" i="3"/>
  <c r="K21" i="3"/>
  <c r="AB21" i="3"/>
  <c r="X21" i="3"/>
  <c r="S21" i="3"/>
  <c r="N21" i="3"/>
  <c r="J21" i="3"/>
  <c r="AF17" i="3"/>
  <c r="AA17" i="3"/>
  <c r="W17" i="3"/>
  <c r="R17" i="3"/>
  <c r="M17" i="3"/>
  <c r="AE17" i="3"/>
  <c r="Z17" i="3"/>
  <c r="U17" i="3"/>
  <c r="Q17" i="3"/>
  <c r="L17" i="3"/>
  <c r="AD17" i="3"/>
  <c r="Y17" i="3"/>
  <c r="T17" i="3"/>
  <c r="P17" i="3"/>
  <c r="K17" i="3"/>
  <c r="AB17" i="3"/>
  <c r="X17" i="3"/>
  <c r="S17" i="3"/>
  <c r="N17" i="3"/>
  <c r="J17" i="3"/>
  <c r="AF13" i="3"/>
  <c r="AA13" i="3"/>
  <c r="W13" i="3"/>
  <c r="R13" i="3"/>
  <c r="M13" i="3"/>
  <c r="Q13" i="3"/>
  <c r="U13" i="3"/>
  <c r="AD13" i="3"/>
  <c r="Y13" i="3"/>
  <c r="T13" i="3"/>
  <c r="P13" i="3"/>
  <c r="K13" i="3"/>
  <c r="X13" i="3"/>
  <c r="N13" i="3"/>
  <c r="Z13" i="3"/>
  <c r="AB13" i="3"/>
  <c r="S13" i="3"/>
  <c r="J13" i="3"/>
  <c r="AE13" i="3"/>
  <c r="L13" i="3"/>
  <c r="AB39" i="4"/>
  <c r="W39" i="4"/>
  <c r="R39" i="4"/>
  <c r="N39" i="4"/>
  <c r="I39" i="4"/>
  <c r="D39" i="4"/>
  <c r="AA39" i="4"/>
  <c r="V39" i="4"/>
  <c r="Q39" i="4"/>
  <c r="M39" i="4"/>
  <c r="H39" i="4"/>
  <c r="C39" i="4"/>
  <c r="Y39" i="4"/>
  <c r="U39" i="4"/>
  <c r="P39" i="4"/>
  <c r="K39" i="4"/>
  <c r="G39" i="4"/>
  <c r="B39" i="4"/>
  <c r="AC39" i="4"/>
  <c r="X39" i="4"/>
  <c r="T39" i="4"/>
  <c r="O39" i="4"/>
  <c r="J39" i="4"/>
  <c r="F39" i="4"/>
  <c r="AB35" i="4"/>
  <c r="W35" i="4"/>
  <c r="R35" i="4"/>
  <c r="N35" i="4"/>
  <c r="I35" i="4"/>
  <c r="D35" i="4"/>
  <c r="AA35" i="4"/>
  <c r="V35" i="4"/>
  <c r="Q35" i="4"/>
  <c r="M35" i="4"/>
  <c r="H35" i="4"/>
  <c r="C35" i="4"/>
  <c r="Y35" i="4"/>
  <c r="U35" i="4"/>
  <c r="P35" i="4"/>
  <c r="K35" i="4"/>
  <c r="G35" i="4"/>
  <c r="B35" i="4"/>
  <c r="AC35" i="4"/>
  <c r="X35" i="4"/>
  <c r="T35" i="4"/>
  <c r="O35" i="4"/>
  <c r="J35" i="4"/>
  <c r="F35" i="4"/>
  <c r="AB31" i="4"/>
  <c r="W31" i="4"/>
  <c r="R31" i="4"/>
  <c r="N31" i="4"/>
  <c r="I31" i="4"/>
  <c r="D31" i="4"/>
  <c r="AA31" i="4"/>
  <c r="V31" i="4"/>
  <c r="Q31" i="4"/>
  <c r="M31" i="4"/>
  <c r="H31" i="4"/>
  <c r="C31" i="4"/>
  <c r="Y31" i="4"/>
  <c r="U31" i="4"/>
  <c r="P31" i="4"/>
  <c r="K31" i="4"/>
  <c r="G31" i="4"/>
  <c r="B31" i="4"/>
  <c r="AC31" i="4"/>
  <c r="X31" i="4"/>
  <c r="T31" i="4"/>
  <c r="O31" i="4"/>
  <c r="J31" i="4"/>
  <c r="F31" i="4"/>
  <c r="AB27" i="4"/>
  <c r="W27" i="4"/>
  <c r="R27" i="4"/>
  <c r="N27" i="4"/>
  <c r="I27" i="4"/>
  <c r="D27" i="4"/>
  <c r="Y27" i="4"/>
  <c r="U27" i="4"/>
  <c r="P27" i="4"/>
  <c r="K27" i="4"/>
  <c r="G27" i="4"/>
  <c r="B27" i="4"/>
  <c r="AC27" i="4"/>
  <c r="X27" i="4"/>
  <c r="T27" i="4"/>
  <c r="O27" i="4"/>
  <c r="J27" i="4"/>
  <c r="F27" i="4"/>
  <c r="Q27" i="4"/>
  <c r="M27" i="4"/>
  <c r="AA27" i="4"/>
  <c r="H27" i="4"/>
  <c r="V27" i="4"/>
  <c r="C27" i="4"/>
  <c r="AB23" i="4"/>
  <c r="W23" i="4"/>
  <c r="R23" i="4"/>
  <c r="N23" i="4"/>
  <c r="I23" i="4"/>
  <c r="D23" i="4"/>
  <c r="Y23" i="4"/>
  <c r="U23" i="4"/>
  <c r="P23" i="4"/>
  <c r="K23" i="4"/>
  <c r="G23" i="4"/>
  <c r="B23" i="4"/>
  <c r="AC23" i="4"/>
  <c r="X23" i="4"/>
  <c r="T23" i="4"/>
  <c r="O23" i="4"/>
  <c r="J23" i="4"/>
  <c r="F23" i="4"/>
  <c r="V23" i="4"/>
  <c r="C23" i="4"/>
  <c r="Q23" i="4"/>
  <c r="M23" i="4"/>
  <c r="AA23" i="4"/>
  <c r="H23" i="4"/>
  <c r="AB19" i="4"/>
  <c r="W19" i="4"/>
  <c r="R19" i="4"/>
  <c r="N19" i="4"/>
  <c r="I19" i="4"/>
  <c r="D19" i="4"/>
  <c r="Y19" i="4"/>
  <c r="U19" i="4"/>
  <c r="P19" i="4"/>
  <c r="K19" i="4"/>
  <c r="G19" i="4"/>
  <c r="B19" i="4"/>
  <c r="AC19" i="4"/>
  <c r="X19" i="4"/>
  <c r="T19" i="4"/>
  <c r="O19" i="4"/>
  <c r="J19" i="4"/>
  <c r="F19" i="4"/>
  <c r="AA19" i="4"/>
  <c r="H19" i="4"/>
  <c r="V19" i="4"/>
  <c r="C19" i="4"/>
  <c r="Q19" i="4"/>
  <c r="M19" i="4"/>
  <c r="AB15" i="4"/>
  <c r="W15" i="4"/>
  <c r="R15" i="4"/>
  <c r="N15" i="4"/>
  <c r="I15" i="4"/>
  <c r="D15" i="4"/>
  <c r="Y15" i="4"/>
  <c r="U15" i="4"/>
  <c r="P15" i="4"/>
  <c r="K15" i="4"/>
  <c r="G15" i="4"/>
  <c r="B15" i="4"/>
  <c r="AC15" i="4"/>
  <c r="X15" i="4"/>
  <c r="T15" i="4"/>
  <c r="O15" i="4"/>
  <c r="J15" i="4"/>
  <c r="F15" i="4"/>
  <c r="M15" i="4"/>
  <c r="AA15" i="4"/>
  <c r="H15" i="4"/>
  <c r="V15" i="4"/>
  <c r="C15" i="4"/>
  <c r="Q15" i="4"/>
  <c r="AB11" i="4"/>
  <c r="W11" i="4"/>
  <c r="R11" i="4"/>
  <c r="N11" i="4"/>
  <c r="I11" i="4"/>
  <c r="D11" i="4"/>
  <c r="Y11" i="4"/>
  <c r="U11" i="4"/>
  <c r="P11" i="4"/>
  <c r="K11" i="4"/>
  <c r="G11" i="4"/>
  <c r="B11" i="4"/>
  <c r="AC11" i="4"/>
  <c r="X11" i="4"/>
  <c r="T11" i="4"/>
  <c r="O11" i="4"/>
  <c r="J11" i="4"/>
  <c r="F11" i="4"/>
  <c r="Q11" i="4"/>
  <c r="M11" i="4"/>
  <c r="AA11" i="4"/>
  <c r="H11" i="4"/>
  <c r="V11" i="4"/>
  <c r="C11" i="4"/>
  <c r="AB7" i="4"/>
  <c r="W7" i="4"/>
  <c r="R7" i="4"/>
  <c r="N7" i="4"/>
  <c r="I7" i="4"/>
  <c r="D7" i="4"/>
  <c r="Y7" i="4"/>
  <c r="U7" i="4"/>
  <c r="P7" i="4"/>
  <c r="K7" i="4"/>
  <c r="G7" i="4"/>
  <c r="B7" i="4"/>
  <c r="AC7" i="4"/>
  <c r="X7" i="4"/>
  <c r="T7" i="4"/>
  <c r="O7" i="4"/>
  <c r="J7" i="4"/>
  <c r="F7" i="4"/>
  <c r="V7" i="4"/>
  <c r="C7" i="4"/>
  <c r="Q7" i="4"/>
  <c r="M7" i="4"/>
  <c r="AA7" i="4"/>
  <c r="H7" i="4"/>
  <c r="AE40" i="5"/>
  <c r="AA40" i="5"/>
  <c r="O40" i="5"/>
  <c r="J40" i="5"/>
  <c r="D40" i="5"/>
  <c r="AC40" i="5"/>
  <c r="Q40" i="5"/>
  <c r="M40" i="5"/>
  <c r="G40" i="5"/>
  <c r="B40" i="5"/>
  <c r="AF40" i="5"/>
  <c r="AB40" i="5"/>
  <c r="P40" i="5"/>
  <c r="K40" i="5"/>
  <c r="F40" i="5"/>
  <c r="AD40" i="5"/>
  <c r="C40" i="5"/>
  <c r="R40" i="5"/>
  <c r="N40" i="5"/>
  <c r="H40" i="5"/>
  <c r="AE36" i="5"/>
  <c r="AA36" i="5"/>
  <c r="O36" i="5"/>
  <c r="J36" i="5"/>
  <c r="D36" i="5"/>
  <c r="AC36" i="5"/>
  <c r="Q36" i="5"/>
  <c r="M36" i="5"/>
  <c r="G36" i="5"/>
  <c r="B36" i="5"/>
  <c r="AF36" i="5"/>
  <c r="AB36" i="5"/>
  <c r="P36" i="5"/>
  <c r="K36" i="5"/>
  <c r="F36" i="5"/>
  <c r="H36" i="5"/>
  <c r="AD36" i="5"/>
  <c r="C36" i="5"/>
  <c r="R36" i="5"/>
  <c r="N36" i="5"/>
  <c r="AE32" i="5"/>
  <c r="AA32" i="5"/>
  <c r="O32" i="5"/>
  <c r="J32" i="5"/>
  <c r="D32" i="5"/>
  <c r="AC32" i="5"/>
  <c r="Q32" i="5"/>
  <c r="M32" i="5"/>
  <c r="G32" i="5"/>
  <c r="B32" i="5"/>
  <c r="AF32" i="5"/>
  <c r="AB32" i="5"/>
  <c r="P32" i="5"/>
  <c r="K32" i="5"/>
  <c r="F32" i="5"/>
  <c r="N32" i="5"/>
  <c r="H32" i="5"/>
  <c r="AD32" i="5"/>
  <c r="C32" i="5"/>
  <c r="R32" i="5"/>
  <c r="AE28" i="5"/>
  <c r="AA28" i="5"/>
  <c r="O28" i="5"/>
  <c r="J28" i="5"/>
  <c r="D28" i="5"/>
  <c r="AC28" i="5"/>
  <c r="Q28" i="5"/>
  <c r="M28" i="5"/>
  <c r="G28" i="5"/>
  <c r="B28" i="5"/>
  <c r="AD28" i="5"/>
  <c r="N28" i="5"/>
  <c r="C28" i="5"/>
  <c r="AB28" i="5"/>
  <c r="K28" i="5"/>
  <c r="R28" i="5"/>
  <c r="H28" i="5"/>
  <c r="AF28" i="5"/>
  <c r="P28" i="5"/>
  <c r="F28" i="5"/>
  <c r="AE24" i="5"/>
  <c r="AA24" i="5"/>
  <c r="O24" i="5"/>
  <c r="J24" i="5"/>
  <c r="D24" i="5"/>
  <c r="AC24" i="5"/>
  <c r="Q24" i="5"/>
  <c r="M24" i="5"/>
  <c r="G24" i="5"/>
  <c r="B24" i="5"/>
  <c r="R24" i="5"/>
  <c r="H24" i="5"/>
  <c r="AF24" i="5"/>
  <c r="P24" i="5"/>
  <c r="F24" i="5"/>
  <c r="AD24" i="5"/>
  <c r="N24" i="5"/>
  <c r="C24" i="5"/>
  <c r="AB24" i="5"/>
  <c r="K24" i="5"/>
  <c r="AE20" i="5"/>
  <c r="AA20" i="5"/>
  <c r="O20" i="5"/>
  <c r="J20" i="5"/>
  <c r="D20" i="5"/>
  <c r="AC20" i="5"/>
  <c r="Q20" i="5"/>
  <c r="M20" i="5"/>
  <c r="G20" i="5"/>
  <c r="B20" i="5"/>
  <c r="AD20" i="5"/>
  <c r="N20" i="5"/>
  <c r="C20" i="5"/>
  <c r="AB20" i="5"/>
  <c r="K20" i="5"/>
  <c r="R20" i="5"/>
  <c r="H20" i="5"/>
  <c r="AF20" i="5"/>
  <c r="P20" i="5"/>
  <c r="F20" i="5"/>
  <c r="AE16" i="5"/>
  <c r="AA16" i="5"/>
  <c r="O16" i="5"/>
  <c r="J16" i="5"/>
  <c r="D16" i="5"/>
  <c r="AC16" i="5"/>
  <c r="Q16" i="5"/>
  <c r="M16" i="5"/>
  <c r="G16" i="5"/>
  <c r="B16" i="5"/>
  <c r="R16" i="5"/>
  <c r="H16" i="5"/>
  <c r="AF16" i="5"/>
  <c r="P16" i="5"/>
  <c r="F16" i="5"/>
  <c r="AD16" i="5"/>
  <c r="N16" i="5"/>
  <c r="C16" i="5"/>
  <c r="AB16" i="5"/>
  <c r="K16" i="5"/>
  <c r="AE12" i="5"/>
  <c r="AA12" i="5"/>
  <c r="O12" i="5"/>
  <c r="J12" i="5"/>
  <c r="D12" i="5"/>
  <c r="AC12" i="5"/>
  <c r="Q12" i="5"/>
  <c r="M12" i="5"/>
  <c r="G12" i="5"/>
  <c r="B12" i="5"/>
  <c r="AD12" i="5"/>
  <c r="N12" i="5"/>
  <c r="C12" i="5"/>
  <c r="AB12" i="5"/>
  <c r="K12" i="5"/>
  <c r="R12" i="5"/>
  <c r="H12" i="5"/>
  <c r="AF12" i="5"/>
  <c r="P12" i="5"/>
  <c r="F12" i="5"/>
  <c r="AE8" i="5"/>
  <c r="AA8" i="5"/>
  <c r="O8" i="5"/>
  <c r="J8" i="5"/>
  <c r="D8" i="5"/>
  <c r="AC8" i="5"/>
  <c r="Q8" i="5"/>
  <c r="M8" i="5"/>
  <c r="G8" i="5"/>
  <c r="B8" i="5"/>
  <c r="R8" i="5"/>
  <c r="H8" i="5"/>
  <c r="AF8" i="5"/>
  <c r="P8" i="5"/>
  <c r="F8" i="5"/>
  <c r="AD8" i="5"/>
  <c r="N8" i="5"/>
  <c r="C8" i="5"/>
  <c r="AB8" i="5"/>
  <c r="K8" i="5"/>
  <c r="AE4" i="5"/>
  <c r="AA4" i="5"/>
  <c r="O4" i="5"/>
  <c r="J4" i="5"/>
  <c r="D4" i="5"/>
  <c r="AC4" i="5"/>
  <c r="Q4" i="5"/>
  <c r="M4" i="5"/>
  <c r="G4" i="5"/>
  <c r="B4" i="5"/>
  <c r="AD4" i="5"/>
  <c r="N4" i="5"/>
  <c r="C4" i="5"/>
  <c r="AB4" i="5"/>
  <c r="K4" i="5"/>
  <c r="R4" i="5"/>
  <c r="H4" i="5"/>
  <c r="AF4" i="5"/>
  <c r="P4" i="5"/>
  <c r="F4" i="5"/>
  <c r="AB41" i="6"/>
  <c r="X41" i="6"/>
  <c r="S41" i="6"/>
  <c r="N41" i="6"/>
  <c r="J41" i="6"/>
  <c r="E41" i="6"/>
  <c r="AA41" i="6"/>
  <c r="U41" i="6"/>
  <c r="O41" i="6"/>
  <c r="H41" i="6"/>
  <c r="C41" i="6"/>
  <c r="Z41" i="6"/>
  <c r="R41" i="6"/>
  <c r="K41" i="6"/>
  <c r="AC41" i="6"/>
  <c r="T41" i="6"/>
  <c r="L41" i="6"/>
  <c r="D41" i="6"/>
  <c r="Q41" i="6"/>
  <c r="AE41" i="6"/>
  <c r="M41" i="6"/>
  <c r="Y41" i="6"/>
  <c r="G41" i="6"/>
  <c r="V41" i="6"/>
  <c r="F41" i="6"/>
  <c r="AB37" i="6"/>
  <c r="X37" i="6"/>
  <c r="S37" i="6"/>
  <c r="N37" i="6"/>
  <c r="J37" i="6"/>
  <c r="E37" i="6"/>
  <c r="AE37" i="6"/>
  <c r="Y37" i="6"/>
  <c r="R37" i="6"/>
  <c r="L37" i="6"/>
  <c r="F37" i="6"/>
  <c r="V37" i="6"/>
  <c r="O37" i="6"/>
  <c r="G37" i="6"/>
  <c r="Z37" i="6"/>
  <c r="Q37" i="6"/>
  <c r="H37" i="6"/>
  <c r="U37" i="6"/>
  <c r="D37" i="6"/>
  <c r="T37" i="6"/>
  <c r="C37" i="6"/>
  <c r="AC37" i="6"/>
  <c r="M37" i="6"/>
  <c r="AA37" i="6"/>
  <c r="K37" i="6"/>
  <c r="AB33" i="6"/>
  <c r="X33" i="6"/>
  <c r="S33" i="6"/>
  <c r="N33" i="6"/>
  <c r="J33" i="6"/>
  <c r="E33" i="6"/>
  <c r="AA33" i="6"/>
  <c r="U33" i="6"/>
  <c r="O33" i="6"/>
  <c r="H33" i="6"/>
  <c r="C33" i="6"/>
  <c r="AC33" i="6"/>
  <c r="T33" i="6"/>
  <c r="L33" i="6"/>
  <c r="D33" i="6"/>
  <c r="AE33" i="6"/>
  <c r="V33" i="6"/>
  <c r="M33" i="6"/>
  <c r="F33" i="6"/>
  <c r="Z33" i="6"/>
  <c r="K33" i="6"/>
  <c r="Y33" i="6"/>
  <c r="G33" i="6"/>
  <c r="R33" i="6"/>
  <c r="Q33" i="6"/>
  <c r="AB29" i="6"/>
  <c r="X29" i="6"/>
  <c r="S29" i="6"/>
  <c r="N29" i="6"/>
  <c r="J29" i="6"/>
  <c r="E29" i="6"/>
  <c r="AE29" i="6"/>
  <c r="Y29" i="6"/>
  <c r="R29" i="6"/>
  <c r="L29" i="6"/>
  <c r="F29" i="6"/>
  <c r="Z29" i="6"/>
  <c r="Q29" i="6"/>
  <c r="H29" i="6"/>
  <c r="AA29" i="6"/>
  <c r="T29" i="6"/>
  <c r="K29" i="6"/>
  <c r="C29" i="6"/>
  <c r="O29" i="6"/>
  <c r="AC29" i="6"/>
  <c r="M29" i="6"/>
  <c r="V29" i="6"/>
  <c r="G29" i="6"/>
  <c r="U29" i="6"/>
  <c r="D29" i="6"/>
  <c r="AB25" i="6"/>
  <c r="X25" i="6"/>
  <c r="S25" i="6"/>
  <c r="N25" i="6"/>
  <c r="J25" i="6"/>
  <c r="E25" i="6"/>
  <c r="AA25" i="6"/>
  <c r="U25" i="6"/>
  <c r="O25" i="6"/>
  <c r="H25" i="6"/>
  <c r="C25" i="6"/>
  <c r="AE25" i="6"/>
  <c r="V25" i="6"/>
  <c r="M25" i="6"/>
  <c r="F25" i="6"/>
  <c r="Y25" i="6"/>
  <c r="Q25" i="6"/>
  <c r="G25" i="6"/>
  <c r="T25" i="6"/>
  <c r="D25" i="6"/>
  <c r="R25" i="6"/>
  <c r="AC25" i="6"/>
  <c r="L25" i="6"/>
  <c r="Z25" i="6"/>
  <c r="K25" i="6"/>
  <c r="AB21" i="6"/>
  <c r="X21" i="6"/>
  <c r="S21" i="6"/>
  <c r="N21" i="6"/>
  <c r="J21" i="6"/>
  <c r="E21" i="6"/>
  <c r="AE21" i="6"/>
  <c r="Y21" i="6"/>
  <c r="R21" i="6"/>
  <c r="L21" i="6"/>
  <c r="F21" i="6"/>
  <c r="AA21" i="6"/>
  <c r="T21" i="6"/>
  <c r="K21" i="6"/>
  <c r="C21" i="6"/>
  <c r="AC21" i="6"/>
  <c r="U21" i="6"/>
  <c r="M21" i="6"/>
  <c r="D21" i="6"/>
  <c r="Z21" i="6"/>
  <c r="H21" i="6"/>
  <c r="V21" i="6"/>
  <c r="G21" i="6"/>
  <c r="Q21" i="6"/>
  <c r="O21" i="6"/>
  <c r="AC17" i="6"/>
  <c r="Y17" i="6"/>
  <c r="T17" i="6"/>
  <c r="O17" i="6"/>
  <c r="K17" i="6"/>
  <c r="F17" i="6"/>
  <c r="AA17" i="6"/>
  <c r="U17" i="6"/>
  <c r="N17" i="6"/>
  <c r="H17" i="6"/>
  <c r="C17" i="6"/>
  <c r="Z17" i="6"/>
  <c r="R17" i="6"/>
  <c r="J17" i="6"/>
  <c r="X17" i="6"/>
  <c r="Q17" i="6"/>
  <c r="G17" i="6"/>
  <c r="AE17" i="6"/>
  <c r="V17" i="6"/>
  <c r="M17" i="6"/>
  <c r="E17" i="6"/>
  <c r="AB17" i="6"/>
  <c r="S17" i="6"/>
  <c r="L17" i="6"/>
  <c r="D17" i="6"/>
  <c r="AC13" i="6"/>
  <c r="Y13" i="6"/>
  <c r="T13" i="6"/>
  <c r="O13" i="6"/>
  <c r="K13" i="6"/>
  <c r="F13" i="6"/>
  <c r="AE13" i="6"/>
  <c r="X13" i="6"/>
  <c r="R13" i="6"/>
  <c r="L13" i="6"/>
  <c r="E13" i="6"/>
  <c r="V13" i="6"/>
  <c r="N13" i="6"/>
  <c r="G13" i="6"/>
  <c r="AB13" i="6"/>
  <c r="U13" i="6"/>
  <c r="M13" i="6"/>
  <c r="D13" i="6"/>
  <c r="AA13" i="6"/>
  <c r="S13" i="6"/>
  <c r="J13" i="6"/>
  <c r="C13" i="6"/>
  <c r="Z13" i="6"/>
  <c r="Q13" i="6"/>
  <c r="H13" i="6"/>
  <c r="AA9" i="6"/>
  <c r="V9" i="6"/>
  <c r="R9" i="6"/>
  <c r="M9" i="6"/>
  <c r="H9" i="6"/>
  <c r="D9" i="6"/>
  <c r="Z9" i="6"/>
  <c r="T9" i="6"/>
  <c r="N9" i="6"/>
  <c r="G9" i="6"/>
  <c r="AE9" i="6"/>
  <c r="Y9" i="6"/>
  <c r="S9" i="6"/>
  <c r="L9" i="6"/>
  <c r="F9" i="6"/>
  <c r="AC9" i="6"/>
  <c r="X9" i="6"/>
  <c r="Q9" i="6"/>
  <c r="K9" i="6"/>
  <c r="E9" i="6"/>
  <c r="AB9" i="6"/>
  <c r="U9" i="6"/>
  <c r="O9" i="6"/>
  <c r="J9" i="6"/>
  <c r="C9" i="6"/>
  <c r="AA5" i="6"/>
  <c r="V5" i="6"/>
  <c r="R5" i="6"/>
  <c r="M5" i="6"/>
  <c r="H5" i="6"/>
  <c r="D5" i="6"/>
  <c r="AC5" i="6"/>
  <c r="X5" i="6"/>
  <c r="Q5" i="6"/>
  <c r="K5" i="6"/>
  <c r="E5" i="6"/>
  <c r="AB5" i="6"/>
  <c r="U5" i="6"/>
  <c r="O5" i="6"/>
  <c r="J5" i="6"/>
  <c r="C5" i="6"/>
  <c r="Z5" i="6"/>
  <c r="T5" i="6"/>
  <c r="N5" i="6"/>
  <c r="G5" i="6"/>
  <c r="AE5" i="6"/>
  <c r="Y5" i="6"/>
  <c r="S5" i="6"/>
  <c r="L5" i="6"/>
  <c r="F5" i="6"/>
  <c r="Z5" i="7"/>
  <c r="V5" i="7"/>
  <c r="Q5" i="7"/>
  <c r="L5" i="7"/>
  <c r="E5" i="7"/>
  <c r="Y5" i="7"/>
  <c r="S5" i="7"/>
  <c r="M5" i="7"/>
  <c r="D5" i="7"/>
  <c r="W5" i="7"/>
  <c r="P5" i="7"/>
  <c r="I5" i="7"/>
  <c r="T5" i="7"/>
  <c r="F5" i="7"/>
  <c r="R5" i="7"/>
  <c r="C5" i="7"/>
  <c r="O5" i="7"/>
  <c r="X5" i="7"/>
  <c r="K5" i="7"/>
  <c r="Z9" i="7"/>
  <c r="V9" i="7"/>
  <c r="Q9" i="7"/>
  <c r="L9" i="7"/>
  <c r="E9" i="7"/>
  <c r="Y9" i="7"/>
  <c r="S9" i="7"/>
  <c r="M9" i="7"/>
  <c r="D9" i="7"/>
  <c r="X9" i="7"/>
  <c r="R9" i="7"/>
  <c r="W9" i="7"/>
  <c r="P9" i="7"/>
  <c r="I9" i="7"/>
  <c r="O9" i="7"/>
  <c r="K9" i="7"/>
  <c r="F9" i="7"/>
  <c r="T9" i="7"/>
  <c r="C9" i="7"/>
  <c r="Z13" i="7"/>
  <c r="V13" i="7"/>
  <c r="Q13" i="7"/>
  <c r="L13" i="7"/>
  <c r="E13" i="7"/>
  <c r="Y13" i="7"/>
  <c r="S13" i="7"/>
  <c r="M13" i="7"/>
  <c r="D13" i="7"/>
  <c r="X13" i="7"/>
  <c r="R13" i="7"/>
  <c r="K13" i="7"/>
  <c r="C13" i="7"/>
  <c r="W13" i="7"/>
  <c r="P13" i="7"/>
  <c r="I13" i="7"/>
  <c r="T13" i="7"/>
  <c r="O13" i="7"/>
  <c r="F13" i="7"/>
  <c r="Z17" i="7"/>
  <c r="V17" i="7"/>
  <c r="Q17" i="7"/>
  <c r="L17" i="7"/>
  <c r="E17" i="7"/>
  <c r="Y17" i="7"/>
  <c r="S17" i="7"/>
  <c r="M17" i="7"/>
  <c r="D17" i="7"/>
  <c r="X17" i="7"/>
  <c r="R17" i="7"/>
  <c r="K17" i="7"/>
  <c r="C17" i="7"/>
  <c r="W17" i="7"/>
  <c r="P17" i="7"/>
  <c r="I17" i="7"/>
  <c r="T17" i="7"/>
  <c r="O17" i="7"/>
  <c r="F17" i="7"/>
  <c r="Z21" i="7"/>
  <c r="V21" i="7"/>
  <c r="Q21" i="7"/>
  <c r="L21" i="7"/>
  <c r="E21" i="7"/>
  <c r="X21" i="7"/>
  <c r="S21" i="7"/>
  <c r="O21" i="7"/>
  <c r="I21" i="7"/>
  <c r="C21" i="7"/>
  <c r="T21" i="7"/>
  <c r="K21" i="7"/>
  <c r="R21" i="7"/>
  <c r="F21" i="7"/>
  <c r="Y21" i="7"/>
  <c r="P21" i="7"/>
  <c r="D21" i="7"/>
  <c r="M21" i="7"/>
  <c r="W21" i="7"/>
  <c r="W25" i="7"/>
  <c r="R25" i="7"/>
  <c r="M25" i="7"/>
  <c r="Y25" i="7"/>
  <c r="S25" i="7"/>
  <c r="L25" i="7"/>
  <c r="E25" i="7"/>
  <c r="V25" i="7"/>
  <c r="P25" i="7"/>
  <c r="I25" i="7"/>
  <c r="C25" i="7"/>
  <c r="X25" i="7"/>
  <c r="K25" i="7"/>
  <c r="T25" i="7"/>
  <c r="F25" i="7"/>
  <c r="Q25" i="7"/>
  <c r="D25" i="7"/>
  <c r="Z25" i="7"/>
  <c r="O25" i="7"/>
  <c r="W29" i="7"/>
  <c r="R29" i="7"/>
  <c r="M29" i="7"/>
  <c r="F29" i="7"/>
  <c r="Y29" i="7"/>
  <c r="S29" i="7"/>
  <c r="L29" i="7"/>
  <c r="D29" i="7"/>
  <c r="V29" i="7"/>
  <c r="P29" i="7"/>
  <c r="I29" i="7"/>
  <c r="Q29" i="7"/>
  <c r="C29" i="7"/>
  <c r="Z29" i="7"/>
  <c r="O29" i="7"/>
  <c r="X29" i="7"/>
  <c r="K29" i="7"/>
  <c r="T29" i="7"/>
  <c r="E29" i="7"/>
  <c r="W33" i="7"/>
  <c r="R33" i="7"/>
  <c r="M33" i="7"/>
  <c r="F33" i="7"/>
  <c r="Y33" i="7"/>
  <c r="S33" i="7"/>
  <c r="L33" i="7"/>
  <c r="D33" i="7"/>
  <c r="V33" i="7"/>
  <c r="P33" i="7"/>
  <c r="I33" i="7"/>
  <c r="X33" i="7"/>
  <c r="K33" i="7"/>
  <c r="T33" i="7"/>
  <c r="E33" i="7"/>
  <c r="Q33" i="7"/>
  <c r="C33" i="7"/>
  <c r="Z33" i="7"/>
  <c r="O33" i="7"/>
  <c r="W37" i="7"/>
  <c r="R37" i="7"/>
  <c r="M37" i="7"/>
  <c r="F37" i="7"/>
  <c r="Y37" i="7"/>
  <c r="S37" i="7"/>
  <c r="L37" i="7"/>
  <c r="D37" i="7"/>
  <c r="V37" i="7"/>
  <c r="P37" i="7"/>
  <c r="I37" i="7"/>
  <c r="Q37" i="7"/>
  <c r="C37" i="7"/>
  <c r="Z37" i="7"/>
  <c r="O37" i="7"/>
  <c r="X37" i="7"/>
  <c r="K37" i="7"/>
  <c r="E37" i="7"/>
  <c r="T37" i="7"/>
  <c r="W41" i="7"/>
  <c r="R41" i="7"/>
  <c r="M41" i="7"/>
  <c r="F41" i="7"/>
  <c r="Y41" i="7"/>
  <c r="S41" i="7"/>
  <c r="L41" i="7"/>
  <c r="D41" i="7"/>
  <c r="V41" i="7"/>
  <c r="P41" i="7"/>
  <c r="I41" i="7"/>
  <c r="X41" i="7"/>
  <c r="K41" i="7"/>
  <c r="T41" i="7"/>
  <c r="E41" i="7"/>
  <c r="Q41" i="7"/>
  <c r="C41" i="7"/>
  <c r="O41" i="7"/>
  <c r="Z41" i="7"/>
  <c r="AF9" i="3"/>
  <c r="AA9" i="3"/>
  <c r="W9" i="3"/>
  <c r="R9" i="3"/>
  <c r="M9" i="3"/>
  <c r="Z9" i="3"/>
  <c r="L9" i="3"/>
  <c r="AD9" i="3"/>
  <c r="Y9" i="3"/>
  <c r="T9" i="3"/>
  <c r="P9" i="3"/>
  <c r="K9" i="3"/>
  <c r="X9" i="3"/>
  <c r="N9" i="3"/>
  <c r="U9" i="3"/>
  <c r="AB9" i="3"/>
  <c r="S9" i="3"/>
  <c r="J9" i="3"/>
  <c r="AE9" i="3"/>
  <c r="Q9" i="3"/>
  <c r="AD7" i="3"/>
  <c r="Y7" i="3"/>
  <c r="T7" i="3"/>
  <c r="P7" i="3"/>
  <c r="K7" i="3"/>
  <c r="AB7" i="3"/>
  <c r="S7" i="3"/>
  <c r="AF7" i="3"/>
  <c r="AA7" i="3"/>
  <c r="W7" i="3"/>
  <c r="R7" i="3"/>
  <c r="M7" i="3"/>
  <c r="AE7" i="3"/>
  <c r="U7" i="3"/>
  <c r="L7" i="3"/>
  <c r="N7" i="3"/>
  <c r="Z7" i="3"/>
  <c r="Q7" i="3"/>
  <c r="X7" i="3"/>
  <c r="J7" i="3"/>
  <c r="AB40" i="3"/>
  <c r="X40" i="3"/>
  <c r="S40" i="3"/>
  <c r="N40" i="3"/>
  <c r="J40" i="3"/>
  <c r="AF40" i="3"/>
  <c r="AA40" i="3"/>
  <c r="W40" i="3"/>
  <c r="R40" i="3"/>
  <c r="M40" i="3"/>
  <c r="AE40" i="3"/>
  <c r="Z40" i="3"/>
  <c r="U40" i="3"/>
  <c r="Q40" i="3"/>
  <c r="L40" i="3"/>
  <c r="AD40" i="3"/>
  <c r="Y40" i="3"/>
  <c r="T40" i="3"/>
  <c r="P40" i="3"/>
  <c r="K40" i="3"/>
  <c r="AB36" i="3"/>
  <c r="X36" i="3"/>
  <c r="S36" i="3"/>
  <c r="N36" i="3"/>
  <c r="J36" i="3"/>
  <c r="AF36" i="3"/>
  <c r="AA36" i="3"/>
  <c r="W36" i="3"/>
  <c r="R36" i="3"/>
  <c r="M36" i="3"/>
  <c r="AE36" i="3"/>
  <c r="Z36" i="3"/>
  <c r="U36" i="3"/>
  <c r="Q36" i="3"/>
  <c r="L36" i="3"/>
  <c r="AD36" i="3"/>
  <c r="Y36" i="3"/>
  <c r="T36" i="3"/>
  <c r="P36" i="3"/>
  <c r="K36" i="3"/>
  <c r="AB32" i="3"/>
  <c r="X32" i="3"/>
  <c r="S32" i="3"/>
  <c r="N32" i="3"/>
  <c r="J32" i="3"/>
  <c r="AF32" i="3"/>
  <c r="AA32" i="3"/>
  <c r="W32" i="3"/>
  <c r="R32" i="3"/>
  <c r="M32" i="3"/>
  <c r="AE32" i="3"/>
  <c r="Z32" i="3"/>
  <c r="U32" i="3"/>
  <c r="Q32" i="3"/>
  <c r="L32" i="3"/>
  <c r="AD32" i="3"/>
  <c r="Y32" i="3"/>
  <c r="T32" i="3"/>
  <c r="P32" i="3"/>
  <c r="K32" i="3"/>
  <c r="AB28" i="3"/>
  <c r="X28" i="3"/>
  <c r="S28" i="3"/>
  <c r="N28" i="3"/>
  <c r="J28" i="3"/>
  <c r="AF28" i="3"/>
  <c r="AA28" i="3"/>
  <c r="W28" i="3"/>
  <c r="R28" i="3"/>
  <c r="M28" i="3"/>
  <c r="AE28" i="3"/>
  <c r="Z28" i="3"/>
  <c r="U28" i="3"/>
  <c r="Q28" i="3"/>
  <c r="L28" i="3"/>
  <c r="AD28" i="3"/>
  <c r="Y28" i="3"/>
  <c r="T28" i="3"/>
  <c r="P28" i="3"/>
  <c r="K28" i="3"/>
  <c r="AB24" i="3"/>
  <c r="X24" i="3"/>
  <c r="S24" i="3"/>
  <c r="N24" i="3"/>
  <c r="J24" i="3"/>
  <c r="AF24" i="3"/>
  <c r="AA24" i="3"/>
  <c r="W24" i="3"/>
  <c r="R24" i="3"/>
  <c r="M24" i="3"/>
  <c r="AE24" i="3"/>
  <c r="Z24" i="3"/>
  <c r="U24" i="3"/>
  <c r="Q24" i="3"/>
  <c r="L24" i="3"/>
  <c r="AD24" i="3"/>
  <c r="Y24" i="3"/>
  <c r="T24" i="3"/>
  <c r="P24" i="3"/>
  <c r="K24" i="3"/>
  <c r="AB20" i="3"/>
  <c r="X20" i="3"/>
  <c r="S20" i="3"/>
  <c r="N20" i="3"/>
  <c r="J20" i="3"/>
  <c r="AF20" i="3"/>
  <c r="AA20" i="3"/>
  <c r="W20" i="3"/>
  <c r="R20" i="3"/>
  <c r="M20" i="3"/>
  <c r="AE20" i="3"/>
  <c r="Z20" i="3"/>
  <c r="U20" i="3"/>
  <c r="Q20" i="3"/>
  <c r="L20" i="3"/>
  <c r="AD20" i="3"/>
  <c r="Y20" i="3"/>
  <c r="T20" i="3"/>
  <c r="P20" i="3"/>
  <c r="K20" i="3"/>
  <c r="AB16" i="3"/>
  <c r="X16" i="3"/>
  <c r="S16" i="3"/>
  <c r="N16" i="3"/>
  <c r="J16" i="3"/>
  <c r="AF16" i="3"/>
  <c r="W16" i="3"/>
  <c r="M16" i="3"/>
  <c r="AA16" i="3"/>
  <c r="R16" i="3"/>
  <c r="AE16" i="3"/>
  <c r="Z16" i="3"/>
  <c r="U16" i="3"/>
  <c r="Q16" i="3"/>
  <c r="L16" i="3"/>
  <c r="AD16" i="3"/>
  <c r="Y16" i="3"/>
  <c r="T16" i="3"/>
  <c r="P16" i="3"/>
  <c r="K16" i="3"/>
  <c r="AB12" i="3"/>
  <c r="X12" i="3"/>
  <c r="S12" i="3"/>
  <c r="N12" i="3"/>
  <c r="J12" i="3"/>
  <c r="W12" i="3"/>
  <c r="AA12" i="3"/>
  <c r="AE12" i="3"/>
  <c r="Z12" i="3"/>
  <c r="U12" i="3"/>
  <c r="Q12" i="3"/>
  <c r="L12" i="3"/>
  <c r="AD12" i="3"/>
  <c r="T12" i="3"/>
  <c r="K12" i="3"/>
  <c r="AF12" i="3"/>
  <c r="M12" i="3"/>
  <c r="Y12" i="3"/>
  <c r="P12" i="3"/>
  <c r="R12" i="3"/>
  <c r="AC38" i="4"/>
  <c r="X38" i="4"/>
  <c r="T38" i="4"/>
  <c r="O38" i="4"/>
  <c r="J38" i="4"/>
  <c r="F38" i="4"/>
  <c r="AB38" i="4"/>
  <c r="W38" i="4"/>
  <c r="R38" i="4"/>
  <c r="N38" i="4"/>
  <c r="I38" i="4"/>
  <c r="D38" i="4"/>
  <c r="AA38" i="4"/>
  <c r="V38" i="4"/>
  <c r="Q38" i="4"/>
  <c r="M38" i="4"/>
  <c r="H38" i="4"/>
  <c r="C38" i="4"/>
  <c r="Y38" i="4"/>
  <c r="U38" i="4"/>
  <c r="P38" i="4"/>
  <c r="K38" i="4"/>
  <c r="G38" i="4"/>
  <c r="B38" i="4"/>
  <c r="AC34" i="4"/>
  <c r="X34" i="4"/>
  <c r="T34" i="4"/>
  <c r="O34" i="4"/>
  <c r="J34" i="4"/>
  <c r="F34" i="4"/>
  <c r="AB34" i="4"/>
  <c r="W34" i="4"/>
  <c r="R34" i="4"/>
  <c r="N34" i="4"/>
  <c r="I34" i="4"/>
  <c r="D34" i="4"/>
  <c r="AA34" i="4"/>
  <c r="V34" i="4"/>
  <c r="Q34" i="4"/>
  <c r="M34" i="4"/>
  <c r="H34" i="4"/>
  <c r="C34" i="4"/>
  <c r="Y34" i="4"/>
  <c r="U34" i="4"/>
  <c r="P34" i="4"/>
  <c r="K34" i="4"/>
  <c r="G34" i="4"/>
  <c r="B34" i="4"/>
  <c r="AC30" i="4"/>
  <c r="X30" i="4"/>
  <c r="T30" i="4"/>
  <c r="O30" i="4"/>
  <c r="J30" i="4"/>
  <c r="F30" i="4"/>
  <c r="AB30" i="4"/>
  <c r="W30" i="4"/>
  <c r="R30" i="4"/>
  <c r="N30" i="4"/>
  <c r="I30" i="4"/>
  <c r="D30" i="4"/>
  <c r="AA30" i="4"/>
  <c r="V30" i="4"/>
  <c r="Q30" i="4"/>
  <c r="M30" i="4"/>
  <c r="H30" i="4"/>
  <c r="C30" i="4"/>
  <c r="Y30" i="4"/>
  <c r="U30" i="4"/>
  <c r="P30" i="4"/>
  <c r="K30" i="4"/>
  <c r="G30" i="4"/>
  <c r="B30" i="4"/>
  <c r="AC26" i="4"/>
  <c r="X26" i="4"/>
  <c r="T26" i="4"/>
  <c r="O26" i="4"/>
  <c r="J26" i="4"/>
  <c r="F26" i="4"/>
  <c r="AA26" i="4"/>
  <c r="V26" i="4"/>
  <c r="Q26" i="4"/>
  <c r="M26" i="4"/>
  <c r="H26" i="4"/>
  <c r="C26" i="4"/>
  <c r="Y26" i="4"/>
  <c r="U26" i="4"/>
  <c r="P26" i="4"/>
  <c r="K26" i="4"/>
  <c r="G26" i="4"/>
  <c r="B26" i="4"/>
  <c r="AB26" i="4"/>
  <c r="I26" i="4"/>
  <c r="W26" i="4"/>
  <c r="D26" i="4"/>
  <c r="R26" i="4"/>
  <c r="N26" i="4"/>
  <c r="AC22" i="4"/>
  <c r="X22" i="4"/>
  <c r="T22" i="4"/>
  <c r="O22" i="4"/>
  <c r="J22" i="4"/>
  <c r="F22" i="4"/>
  <c r="AA22" i="4"/>
  <c r="V22" i="4"/>
  <c r="Q22" i="4"/>
  <c r="M22" i="4"/>
  <c r="H22" i="4"/>
  <c r="C22" i="4"/>
  <c r="Y22" i="4"/>
  <c r="U22" i="4"/>
  <c r="P22" i="4"/>
  <c r="K22" i="4"/>
  <c r="G22" i="4"/>
  <c r="B22" i="4"/>
  <c r="N22" i="4"/>
  <c r="AB22" i="4"/>
  <c r="I22" i="4"/>
  <c r="W22" i="4"/>
  <c r="D22" i="4"/>
  <c r="R22" i="4"/>
  <c r="AC18" i="4"/>
  <c r="X18" i="4"/>
  <c r="T18" i="4"/>
  <c r="O18" i="4"/>
  <c r="J18" i="4"/>
  <c r="F18" i="4"/>
  <c r="AA18" i="4"/>
  <c r="V18" i="4"/>
  <c r="Q18" i="4"/>
  <c r="M18" i="4"/>
  <c r="H18" i="4"/>
  <c r="C18" i="4"/>
  <c r="Y18" i="4"/>
  <c r="U18" i="4"/>
  <c r="P18" i="4"/>
  <c r="K18" i="4"/>
  <c r="G18" i="4"/>
  <c r="B18" i="4"/>
  <c r="R18" i="4"/>
  <c r="N18" i="4"/>
  <c r="AB18" i="4"/>
  <c r="I18" i="4"/>
  <c r="W18" i="4"/>
  <c r="D18" i="4"/>
  <c r="AC14" i="4"/>
  <c r="X14" i="4"/>
  <c r="T14" i="4"/>
  <c r="O14" i="4"/>
  <c r="J14" i="4"/>
  <c r="F14" i="4"/>
  <c r="AA14" i="4"/>
  <c r="V14" i="4"/>
  <c r="Q14" i="4"/>
  <c r="M14" i="4"/>
  <c r="H14" i="4"/>
  <c r="C14" i="4"/>
  <c r="Y14" i="4"/>
  <c r="U14" i="4"/>
  <c r="P14" i="4"/>
  <c r="K14" i="4"/>
  <c r="G14" i="4"/>
  <c r="B14" i="4"/>
  <c r="W14" i="4"/>
  <c r="D14" i="4"/>
  <c r="R14" i="4"/>
  <c r="N14" i="4"/>
  <c r="AB14" i="4"/>
  <c r="I14" i="4"/>
  <c r="AC10" i="4"/>
  <c r="X10" i="4"/>
  <c r="T10" i="4"/>
  <c r="O10" i="4"/>
  <c r="J10" i="4"/>
  <c r="F10" i="4"/>
  <c r="AA10" i="4"/>
  <c r="V10" i="4"/>
  <c r="Q10" i="4"/>
  <c r="M10" i="4"/>
  <c r="H10" i="4"/>
  <c r="C10" i="4"/>
  <c r="Y10" i="4"/>
  <c r="U10" i="4"/>
  <c r="P10" i="4"/>
  <c r="K10" i="4"/>
  <c r="G10" i="4"/>
  <c r="B10" i="4"/>
  <c r="AB10" i="4"/>
  <c r="I10" i="4"/>
  <c r="W10" i="4"/>
  <c r="D10" i="4"/>
  <c r="R10" i="4"/>
  <c r="N10" i="4"/>
  <c r="AC6" i="4"/>
  <c r="X6" i="4"/>
  <c r="T6" i="4"/>
  <c r="O6" i="4"/>
  <c r="J6" i="4"/>
  <c r="F6" i="4"/>
  <c r="AA6" i="4"/>
  <c r="V6" i="4"/>
  <c r="Q6" i="4"/>
  <c r="M6" i="4"/>
  <c r="H6" i="4"/>
  <c r="C6" i="4"/>
  <c r="Y6" i="4"/>
  <c r="U6" i="4"/>
  <c r="P6" i="4"/>
  <c r="K6" i="4"/>
  <c r="G6" i="4"/>
  <c r="B6" i="4"/>
  <c r="N6" i="4"/>
  <c r="AB6" i="4"/>
  <c r="I6" i="4"/>
  <c r="W6" i="4"/>
  <c r="D6" i="4"/>
  <c r="R6" i="4"/>
  <c r="AF39" i="5"/>
  <c r="AB39" i="5"/>
  <c r="P39" i="5"/>
  <c r="K39" i="5"/>
  <c r="F39" i="5"/>
  <c r="AD39" i="5"/>
  <c r="R39" i="5"/>
  <c r="N39" i="5"/>
  <c r="H39" i="5"/>
  <c r="C39" i="5"/>
  <c r="AC39" i="5"/>
  <c r="Q39" i="5"/>
  <c r="M39" i="5"/>
  <c r="G39" i="5"/>
  <c r="B39" i="5"/>
  <c r="J39" i="5"/>
  <c r="AE39" i="5"/>
  <c r="D39" i="5"/>
  <c r="AA39" i="5"/>
  <c r="O39" i="5"/>
  <c r="AF35" i="5"/>
  <c r="AB35" i="5"/>
  <c r="P35" i="5"/>
  <c r="K35" i="5"/>
  <c r="F35" i="5"/>
  <c r="AD35" i="5"/>
  <c r="R35" i="5"/>
  <c r="N35" i="5"/>
  <c r="H35" i="5"/>
  <c r="C35" i="5"/>
  <c r="AC35" i="5"/>
  <c r="Q35" i="5"/>
  <c r="M35" i="5"/>
  <c r="G35" i="5"/>
  <c r="B35" i="5"/>
  <c r="O35" i="5"/>
  <c r="J35" i="5"/>
  <c r="AE35" i="5"/>
  <c r="D35" i="5"/>
  <c r="AA35" i="5"/>
  <c r="AF31" i="5"/>
  <c r="AB31" i="5"/>
  <c r="P31" i="5"/>
  <c r="K31" i="5"/>
  <c r="F31" i="5"/>
  <c r="AD31" i="5"/>
  <c r="R31" i="5"/>
  <c r="N31" i="5"/>
  <c r="H31" i="5"/>
  <c r="C31" i="5"/>
  <c r="AC31" i="5"/>
  <c r="Q31" i="5"/>
  <c r="M31" i="5"/>
  <c r="G31" i="5"/>
  <c r="B31" i="5"/>
  <c r="AA31" i="5"/>
  <c r="O31" i="5"/>
  <c r="J31" i="5"/>
  <c r="AE31" i="5"/>
  <c r="D31" i="5"/>
  <c r="AF27" i="5"/>
  <c r="AB27" i="5"/>
  <c r="P27" i="5"/>
  <c r="K27" i="5"/>
  <c r="F27" i="5"/>
  <c r="AD27" i="5"/>
  <c r="R27" i="5"/>
  <c r="N27" i="5"/>
  <c r="H27" i="5"/>
  <c r="C27" i="5"/>
  <c r="AA27" i="5"/>
  <c r="J27" i="5"/>
  <c r="Q27" i="5"/>
  <c r="G27" i="5"/>
  <c r="AE27" i="5"/>
  <c r="O27" i="5"/>
  <c r="D27" i="5"/>
  <c r="AC27" i="5"/>
  <c r="M27" i="5"/>
  <c r="B27" i="5"/>
  <c r="AF23" i="5"/>
  <c r="AB23" i="5"/>
  <c r="P23" i="5"/>
  <c r="K23" i="5"/>
  <c r="F23" i="5"/>
  <c r="AD23" i="5"/>
  <c r="R23" i="5"/>
  <c r="N23" i="5"/>
  <c r="H23" i="5"/>
  <c r="C23" i="5"/>
  <c r="AE23" i="5"/>
  <c r="O23" i="5"/>
  <c r="D23" i="5"/>
  <c r="AC23" i="5"/>
  <c r="M23" i="5"/>
  <c r="B23" i="5"/>
  <c r="AA23" i="5"/>
  <c r="J23" i="5"/>
  <c r="Q23" i="5"/>
  <c r="G23" i="5"/>
  <c r="AF19" i="5"/>
  <c r="AB19" i="5"/>
  <c r="P19" i="5"/>
  <c r="K19" i="5"/>
  <c r="F19" i="5"/>
  <c r="AD19" i="5"/>
  <c r="R19" i="5"/>
  <c r="N19" i="5"/>
  <c r="H19" i="5"/>
  <c r="C19" i="5"/>
  <c r="AA19" i="5"/>
  <c r="J19" i="5"/>
  <c r="Q19" i="5"/>
  <c r="G19" i="5"/>
  <c r="AE19" i="5"/>
  <c r="O19" i="5"/>
  <c r="D19" i="5"/>
  <c r="AC19" i="5"/>
  <c r="M19" i="5"/>
  <c r="B19" i="5"/>
  <c r="AF15" i="5"/>
  <c r="AB15" i="5"/>
  <c r="P15" i="5"/>
  <c r="K15" i="5"/>
  <c r="F15" i="5"/>
  <c r="AD15" i="5"/>
  <c r="R15" i="5"/>
  <c r="N15" i="5"/>
  <c r="H15" i="5"/>
  <c r="C15" i="5"/>
  <c r="AE15" i="5"/>
  <c r="O15" i="5"/>
  <c r="D15" i="5"/>
  <c r="AC15" i="5"/>
  <c r="M15" i="5"/>
  <c r="B15" i="5"/>
  <c r="AA15" i="5"/>
  <c r="J15" i="5"/>
  <c r="Q15" i="5"/>
  <c r="G15" i="5"/>
  <c r="AF11" i="5"/>
  <c r="AB11" i="5"/>
  <c r="P11" i="5"/>
  <c r="K11" i="5"/>
  <c r="F11" i="5"/>
  <c r="AD11" i="5"/>
  <c r="R11" i="5"/>
  <c r="N11" i="5"/>
  <c r="H11" i="5"/>
  <c r="C11" i="5"/>
  <c r="AA11" i="5"/>
  <c r="J11" i="5"/>
  <c r="Q11" i="5"/>
  <c r="G11" i="5"/>
  <c r="AE11" i="5"/>
  <c r="O11" i="5"/>
  <c r="D11" i="5"/>
  <c r="AC11" i="5"/>
  <c r="M11" i="5"/>
  <c r="B11" i="5"/>
  <c r="AF7" i="5"/>
  <c r="AB7" i="5"/>
  <c r="P7" i="5"/>
  <c r="K7" i="5"/>
  <c r="F7" i="5"/>
  <c r="AD7" i="5"/>
  <c r="R7" i="5"/>
  <c r="N7" i="5"/>
  <c r="H7" i="5"/>
  <c r="C7" i="5"/>
  <c r="AE7" i="5"/>
  <c r="O7" i="5"/>
  <c r="D7" i="5"/>
  <c r="AC7" i="5"/>
  <c r="M7" i="5"/>
  <c r="B7" i="5"/>
  <c r="AA7" i="5"/>
  <c r="J7" i="5"/>
  <c r="Q7" i="5"/>
  <c r="G7" i="5"/>
  <c r="AE40" i="6"/>
  <c r="Z40" i="6"/>
  <c r="U40" i="6"/>
  <c r="Q40" i="6"/>
  <c r="L40" i="6"/>
  <c r="G40" i="6"/>
  <c r="C40" i="6"/>
  <c r="AA40" i="6"/>
  <c r="T40" i="6"/>
  <c r="N40" i="6"/>
  <c r="H40" i="6"/>
  <c r="X40" i="6"/>
  <c r="O40" i="6"/>
  <c r="F40" i="6"/>
  <c r="Y40" i="6"/>
  <c r="R40" i="6"/>
  <c r="J40" i="6"/>
  <c r="AC40" i="6"/>
  <c r="M40" i="6"/>
  <c r="AB40" i="6"/>
  <c r="K40" i="6"/>
  <c r="V40" i="6"/>
  <c r="E40" i="6"/>
  <c r="S40" i="6"/>
  <c r="D40" i="6"/>
  <c r="AE36" i="6"/>
  <c r="Z36" i="6"/>
  <c r="U36" i="6"/>
  <c r="Q36" i="6"/>
  <c r="L36" i="6"/>
  <c r="G36" i="6"/>
  <c r="C36" i="6"/>
  <c r="AC36" i="6"/>
  <c r="X36" i="6"/>
  <c r="R36" i="6"/>
  <c r="K36" i="6"/>
  <c r="E36" i="6"/>
  <c r="AB36" i="6"/>
  <c r="T36" i="6"/>
  <c r="M36" i="6"/>
  <c r="D36" i="6"/>
  <c r="V36" i="6"/>
  <c r="N36" i="6"/>
  <c r="F36" i="6"/>
  <c r="S36" i="6"/>
  <c r="O36" i="6"/>
  <c r="AA36" i="6"/>
  <c r="J36" i="6"/>
  <c r="Y36" i="6"/>
  <c r="H36" i="6"/>
  <c r="AE32" i="6"/>
  <c r="Z32" i="6"/>
  <c r="U32" i="6"/>
  <c r="Q32" i="6"/>
  <c r="L32" i="6"/>
  <c r="G32" i="6"/>
  <c r="C32" i="6"/>
  <c r="AA32" i="6"/>
  <c r="T32" i="6"/>
  <c r="N32" i="6"/>
  <c r="H32" i="6"/>
  <c r="Y32" i="6"/>
  <c r="R32" i="6"/>
  <c r="J32" i="6"/>
  <c r="AB32" i="6"/>
  <c r="S32" i="6"/>
  <c r="K32" i="6"/>
  <c r="D32" i="6"/>
  <c r="X32" i="6"/>
  <c r="F32" i="6"/>
  <c r="V32" i="6"/>
  <c r="E32" i="6"/>
  <c r="O32" i="6"/>
  <c r="AC32" i="6"/>
  <c r="M32" i="6"/>
  <c r="AE28" i="6"/>
  <c r="Z28" i="6"/>
  <c r="U28" i="6"/>
  <c r="Q28" i="6"/>
  <c r="L28" i="6"/>
  <c r="G28" i="6"/>
  <c r="C28" i="6"/>
  <c r="AC28" i="6"/>
  <c r="X28" i="6"/>
  <c r="R28" i="6"/>
  <c r="K28" i="6"/>
  <c r="E28" i="6"/>
  <c r="V28" i="6"/>
  <c r="N28" i="6"/>
  <c r="F28" i="6"/>
  <c r="Y28" i="6"/>
  <c r="O28" i="6"/>
  <c r="H28" i="6"/>
  <c r="AB28" i="6"/>
  <c r="M28" i="6"/>
  <c r="AA28" i="6"/>
  <c r="J28" i="6"/>
  <c r="T28" i="6"/>
  <c r="D28" i="6"/>
  <c r="S28" i="6"/>
  <c r="AE24" i="6"/>
  <c r="Z24" i="6"/>
  <c r="U24" i="6"/>
  <c r="Q24" i="6"/>
  <c r="L24" i="6"/>
  <c r="G24" i="6"/>
  <c r="C24" i="6"/>
  <c r="AA24" i="6"/>
  <c r="T24" i="6"/>
  <c r="N24" i="6"/>
  <c r="H24" i="6"/>
  <c r="AB24" i="6"/>
  <c r="S24" i="6"/>
  <c r="K24" i="6"/>
  <c r="D24" i="6"/>
  <c r="AC24" i="6"/>
  <c r="V24" i="6"/>
  <c r="M24" i="6"/>
  <c r="E24" i="6"/>
  <c r="R24" i="6"/>
  <c r="O24" i="6"/>
  <c r="Y24" i="6"/>
  <c r="J24" i="6"/>
  <c r="X24" i="6"/>
  <c r="F24" i="6"/>
  <c r="AE20" i="6"/>
  <c r="Z20" i="6"/>
  <c r="U20" i="6"/>
  <c r="AC20" i="6"/>
  <c r="X20" i="6"/>
  <c r="R20" i="6"/>
  <c r="M20" i="6"/>
  <c r="H20" i="6"/>
  <c r="D20" i="6"/>
  <c r="Y20" i="6"/>
  <c r="Q20" i="6"/>
  <c r="K20" i="6"/>
  <c r="E20" i="6"/>
  <c r="AA20" i="6"/>
  <c r="S20" i="6"/>
  <c r="L20" i="6"/>
  <c r="F20" i="6"/>
  <c r="V20" i="6"/>
  <c r="J20" i="6"/>
  <c r="T20" i="6"/>
  <c r="G20" i="6"/>
  <c r="O20" i="6"/>
  <c r="C20" i="6"/>
  <c r="AB20" i="6"/>
  <c r="N20" i="6"/>
  <c r="AA16" i="6"/>
  <c r="V16" i="6"/>
  <c r="R16" i="6"/>
  <c r="M16" i="6"/>
  <c r="H16" i="6"/>
  <c r="D16" i="6"/>
  <c r="Z16" i="6"/>
  <c r="T16" i="6"/>
  <c r="N16" i="6"/>
  <c r="G16" i="6"/>
  <c r="AE16" i="6"/>
  <c r="X16" i="6"/>
  <c r="O16" i="6"/>
  <c r="F16" i="6"/>
  <c r="AC16" i="6"/>
  <c r="U16" i="6"/>
  <c r="L16" i="6"/>
  <c r="E16" i="6"/>
  <c r="AB16" i="6"/>
  <c r="S16" i="6"/>
  <c r="K16" i="6"/>
  <c r="C16" i="6"/>
  <c r="Y16" i="6"/>
  <c r="Q16" i="6"/>
  <c r="J16" i="6"/>
  <c r="AA12" i="6"/>
  <c r="V12" i="6"/>
  <c r="R12" i="6"/>
  <c r="M12" i="6"/>
  <c r="H12" i="6"/>
  <c r="D12" i="6"/>
  <c r="AC12" i="6"/>
  <c r="X12" i="6"/>
  <c r="Q12" i="6"/>
  <c r="K12" i="6"/>
  <c r="E12" i="6"/>
  <c r="AB12" i="6"/>
  <c r="T12" i="6"/>
  <c r="L12" i="6"/>
  <c r="C12" i="6"/>
  <c r="Z12" i="6"/>
  <c r="S12" i="6"/>
  <c r="J12" i="6"/>
  <c r="Y12" i="6"/>
  <c r="O12" i="6"/>
  <c r="G12" i="6"/>
  <c r="AE12" i="6"/>
  <c r="U12" i="6"/>
  <c r="N12" i="6"/>
  <c r="F12" i="6"/>
  <c r="AC8" i="6"/>
  <c r="Y8" i="6"/>
  <c r="T8" i="6"/>
  <c r="O8" i="6"/>
  <c r="K8" i="6"/>
  <c r="F8" i="6"/>
  <c r="Z8" i="6"/>
  <c r="S8" i="6"/>
  <c r="M8" i="6"/>
  <c r="G8" i="6"/>
  <c r="AE8" i="6"/>
  <c r="X8" i="6"/>
  <c r="R8" i="6"/>
  <c r="L8" i="6"/>
  <c r="E8" i="6"/>
  <c r="AB8" i="6"/>
  <c r="V8" i="6"/>
  <c r="Q8" i="6"/>
  <c r="J8" i="6"/>
  <c r="D8" i="6"/>
  <c r="AA8" i="6"/>
  <c r="U8" i="6"/>
  <c r="N8" i="6"/>
  <c r="H8" i="6"/>
  <c r="C8" i="6"/>
  <c r="AC4" i="6"/>
  <c r="Y4" i="6"/>
  <c r="T4" i="6"/>
  <c r="O4" i="6"/>
  <c r="K4" i="6"/>
  <c r="F4" i="6"/>
  <c r="AB4" i="6"/>
  <c r="V4" i="6"/>
  <c r="Q4" i="6"/>
  <c r="J4" i="6"/>
  <c r="D4" i="6"/>
  <c r="AA4" i="6"/>
  <c r="U4" i="6"/>
  <c r="N4" i="6"/>
  <c r="H4" i="6"/>
  <c r="C4" i="6"/>
  <c r="Z4" i="6"/>
  <c r="S4" i="6"/>
  <c r="M4" i="6"/>
  <c r="G4" i="6"/>
  <c r="AE4" i="6"/>
  <c r="X4" i="6"/>
  <c r="R4" i="6"/>
  <c r="L4" i="6"/>
  <c r="E4" i="6"/>
  <c r="Z6" i="7"/>
  <c r="V6" i="7"/>
  <c r="Q6" i="7"/>
  <c r="L6" i="7"/>
  <c r="E6" i="7"/>
  <c r="T6" i="7"/>
  <c r="O6" i="7"/>
  <c r="F6" i="7"/>
  <c r="X6" i="7"/>
  <c r="R6" i="7"/>
  <c r="K6" i="7"/>
  <c r="C6" i="7"/>
  <c r="W6" i="7"/>
  <c r="I6" i="7"/>
  <c r="S6" i="7"/>
  <c r="D6" i="7"/>
  <c r="P6" i="7"/>
  <c r="Y6" i="7"/>
  <c r="M6" i="7"/>
  <c r="Z10" i="7"/>
  <c r="V10" i="7"/>
  <c r="Q10" i="7"/>
  <c r="L10" i="7"/>
  <c r="E10" i="7"/>
  <c r="T10" i="7"/>
  <c r="O10" i="7"/>
  <c r="F10" i="7"/>
  <c r="Y10" i="7"/>
  <c r="S10" i="7"/>
  <c r="M10" i="7"/>
  <c r="D10" i="7"/>
  <c r="X10" i="7"/>
  <c r="R10" i="7"/>
  <c r="K10" i="7"/>
  <c r="C10" i="7"/>
  <c r="P10" i="7"/>
  <c r="I10" i="7"/>
  <c r="W10" i="7"/>
  <c r="Z14" i="7"/>
  <c r="V14" i="7"/>
  <c r="Q14" i="7"/>
  <c r="L14" i="7"/>
  <c r="E14" i="7"/>
  <c r="T14" i="7"/>
  <c r="O14" i="7"/>
  <c r="F14" i="7"/>
  <c r="Y14" i="7"/>
  <c r="S14" i="7"/>
  <c r="M14" i="7"/>
  <c r="D14" i="7"/>
  <c r="X14" i="7"/>
  <c r="R14" i="7"/>
  <c r="K14" i="7"/>
  <c r="C14" i="7"/>
  <c r="W14" i="7"/>
  <c r="P14" i="7"/>
  <c r="I14" i="7"/>
  <c r="Z18" i="7"/>
  <c r="V18" i="7"/>
  <c r="Q18" i="7"/>
  <c r="L18" i="7"/>
  <c r="E18" i="7"/>
  <c r="T18" i="7"/>
  <c r="O18" i="7"/>
  <c r="F18" i="7"/>
  <c r="Y18" i="7"/>
  <c r="S18" i="7"/>
  <c r="M18" i="7"/>
  <c r="D18" i="7"/>
  <c r="X18" i="7"/>
  <c r="R18" i="7"/>
  <c r="K18" i="7"/>
  <c r="C18" i="7"/>
  <c r="W18" i="7"/>
  <c r="P18" i="7"/>
  <c r="I18" i="7"/>
  <c r="Z22" i="7"/>
  <c r="V22" i="7"/>
  <c r="Q22" i="7"/>
  <c r="L22" i="7"/>
  <c r="E22" i="7"/>
  <c r="X22" i="7"/>
  <c r="S22" i="7"/>
  <c r="O22" i="7"/>
  <c r="I22" i="7"/>
  <c r="C22" i="7"/>
  <c r="Y22" i="7"/>
  <c r="P22" i="7"/>
  <c r="D22" i="7"/>
  <c r="W22" i="7"/>
  <c r="M22" i="7"/>
  <c r="T22" i="7"/>
  <c r="K22" i="7"/>
  <c r="R22" i="7"/>
  <c r="F22" i="7"/>
  <c r="W26" i="7"/>
  <c r="R26" i="7"/>
  <c r="M26" i="7"/>
  <c r="F26" i="7"/>
  <c r="Z26" i="7"/>
  <c r="T26" i="7"/>
  <c r="O26" i="7"/>
  <c r="E26" i="7"/>
  <c r="X26" i="7"/>
  <c r="Q26" i="7"/>
  <c r="K26" i="7"/>
  <c r="C26" i="7"/>
  <c r="Y26" i="7"/>
  <c r="L26" i="7"/>
  <c r="V26" i="7"/>
  <c r="I26" i="7"/>
  <c r="S26" i="7"/>
  <c r="D26" i="7"/>
  <c r="P26" i="7"/>
  <c r="W30" i="7"/>
  <c r="R30" i="7"/>
  <c r="M30" i="7"/>
  <c r="F30" i="7"/>
  <c r="Z30" i="7"/>
  <c r="T30" i="7"/>
  <c r="O30" i="7"/>
  <c r="E30" i="7"/>
  <c r="X30" i="7"/>
  <c r="Q30" i="7"/>
  <c r="K30" i="7"/>
  <c r="C30" i="7"/>
  <c r="S30" i="7"/>
  <c r="D30" i="7"/>
  <c r="P30" i="7"/>
  <c r="Y30" i="7"/>
  <c r="L30" i="7"/>
  <c r="V30" i="7"/>
  <c r="I30" i="7"/>
  <c r="W34" i="7"/>
  <c r="R34" i="7"/>
  <c r="M34" i="7"/>
  <c r="F34" i="7"/>
  <c r="Z34" i="7"/>
  <c r="T34" i="7"/>
  <c r="O34" i="7"/>
  <c r="E34" i="7"/>
  <c r="X34" i="7"/>
  <c r="Q34" i="7"/>
  <c r="K34" i="7"/>
  <c r="C34" i="7"/>
  <c r="Y34" i="7"/>
  <c r="L34" i="7"/>
  <c r="V34" i="7"/>
  <c r="I34" i="7"/>
  <c r="S34" i="7"/>
  <c r="D34" i="7"/>
  <c r="P34" i="7"/>
  <c r="W38" i="7"/>
  <c r="R38" i="7"/>
  <c r="M38" i="7"/>
  <c r="F38" i="7"/>
  <c r="Z38" i="7"/>
  <c r="T38" i="7"/>
  <c r="O38" i="7"/>
  <c r="E38" i="7"/>
  <c r="X38" i="7"/>
  <c r="Q38" i="7"/>
  <c r="K38" i="7"/>
  <c r="C38" i="7"/>
  <c r="S38" i="7"/>
  <c r="D38" i="7"/>
  <c r="P38" i="7"/>
  <c r="Y38" i="7"/>
  <c r="L38" i="7"/>
  <c r="V38" i="7"/>
  <c r="I38" i="7"/>
  <c r="AE10" i="3"/>
  <c r="Z10" i="3"/>
  <c r="U10" i="3"/>
  <c r="Q10" i="3"/>
  <c r="L10" i="3"/>
  <c r="T10" i="3"/>
  <c r="Y10" i="3"/>
  <c r="AB10" i="3"/>
  <c r="X10" i="3"/>
  <c r="S10" i="3"/>
  <c r="N10" i="3"/>
  <c r="J10" i="3"/>
  <c r="AA10" i="3"/>
  <c r="R10" i="3"/>
  <c r="AD10" i="3"/>
  <c r="K10" i="3"/>
  <c r="AF10" i="3"/>
  <c r="W10" i="3"/>
  <c r="M10" i="3"/>
  <c r="P10" i="3"/>
  <c r="AE6" i="3"/>
  <c r="Z6" i="3"/>
  <c r="U6" i="3"/>
  <c r="Q6" i="3"/>
  <c r="L6" i="3"/>
  <c r="AD6" i="3"/>
  <c r="K6" i="3"/>
  <c r="Y6" i="3"/>
  <c r="AB6" i="3"/>
  <c r="X6" i="3"/>
  <c r="S6" i="3"/>
  <c r="N6" i="3"/>
  <c r="J6" i="3"/>
  <c r="AF6" i="3"/>
  <c r="W6" i="3"/>
  <c r="M6" i="3"/>
  <c r="T6" i="3"/>
  <c r="AA6" i="3"/>
  <c r="R6" i="3"/>
  <c r="P6" i="3"/>
  <c r="AD39" i="3"/>
  <c r="Y39" i="3"/>
  <c r="T39" i="3"/>
  <c r="P39" i="3"/>
  <c r="K39" i="3"/>
  <c r="AB39" i="3"/>
  <c r="X39" i="3"/>
  <c r="S39" i="3"/>
  <c r="N39" i="3"/>
  <c r="J39" i="3"/>
  <c r="AF39" i="3"/>
  <c r="AA39" i="3"/>
  <c r="W39" i="3"/>
  <c r="R39" i="3"/>
  <c r="M39" i="3"/>
  <c r="AE39" i="3"/>
  <c r="Z39" i="3"/>
  <c r="U39" i="3"/>
  <c r="Q39" i="3"/>
  <c r="L39" i="3"/>
  <c r="AD35" i="3"/>
  <c r="Y35" i="3"/>
  <c r="T35" i="3"/>
  <c r="P35" i="3"/>
  <c r="K35" i="3"/>
  <c r="AB35" i="3"/>
  <c r="X35" i="3"/>
  <c r="S35" i="3"/>
  <c r="N35" i="3"/>
  <c r="J35" i="3"/>
  <c r="AF35" i="3"/>
  <c r="AA35" i="3"/>
  <c r="W35" i="3"/>
  <c r="R35" i="3"/>
  <c r="M35" i="3"/>
  <c r="AE35" i="3"/>
  <c r="Z35" i="3"/>
  <c r="U35" i="3"/>
  <c r="Q35" i="3"/>
  <c r="L35" i="3"/>
  <c r="AD31" i="3"/>
  <c r="Y31" i="3"/>
  <c r="T31" i="3"/>
  <c r="P31" i="3"/>
  <c r="K31" i="3"/>
  <c r="AB31" i="3"/>
  <c r="X31" i="3"/>
  <c r="S31" i="3"/>
  <c r="N31" i="3"/>
  <c r="J31" i="3"/>
  <c r="AF31" i="3"/>
  <c r="AA31" i="3"/>
  <c r="W31" i="3"/>
  <c r="R31" i="3"/>
  <c r="M31" i="3"/>
  <c r="AE31" i="3"/>
  <c r="Z31" i="3"/>
  <c r="U31" i="3"/>
  <c r="Q31" i="3"/>
  <c r="L31" i="3"/>
  <c r="AD27" i="3"/>
  <c r="Y27" i="3"/>
  <c r="T27" i="3"/>
  <c r="P27" i="3"/>
  <c r="K27" i="3"/>
  <c r="AB27" i="3"/>
  <c r="X27" i="3"/>
  <c r="S27" i="3"/>
  <c r="N27" i="3"/>
  <c r="J27" i="3"/>
  <c r="AF27" i="3"/>
  <c r="AA27" i="3"/>
  <c r="W27" i="3"/>
  <c r="R27" i="3"/>
  <c r="M27" i="3"/>
  <c r="AE27" i="3"/>
  <c r="Z27" i="3"/>
  <c r="U27" i="3"/>
  <c r="Q27" i="3"/>
  <c r="L27" i="3"/>
  <c r="AD23" i="3"/>
  <c r="Y23" i="3"/>
  <c r="T23" i="3"/>
  <c r="P23" i="3"/>
  <c r="K23" i="3"/>
  <c r="AB23" i="3"/>
  <c r="X23" i="3"/>
  <c r="S23" i="3"/>
  <c r="N23" i="3"/>
  <c r="J23" i="3"/>
  <c r="AF23" i="3"/>
  <c r="AA23" i="3"/>
  <c r="W23" i="3"/>
  <c r="R23" i="3"/>
  <c r="M23" i="3"/>
  <c r="AE23" i="3"/>
  <c r="Z23" i="3"/>
  <c r="U23" i="3"/>
  <c r="Q23" i="3"/>
  <c r="L23" i="3"/>
  <c r="AD19" i="3"/>
  <c r="Y19" i="3"/>
  <c r="T19" i="3"/>
  <c r="P19" i="3"/>
  <c r="K19" i="3"/>
  <c r="X19" i="3"/>
  <c r="AB19" i="3"/>
  <c r="S19" i="3"/>
  <c r="N19" i="3"/>
  <c r="J19" i="3"/>
  <c r="AF19" i="3"/>
  <c r="AA19" i="3"/>
  <c r="W19" i="3"/>
  <c r="R19" i="3"/>
  <c r="M19" i="3"/>
  <c r="AE19" i="3"/>
  <c r="Z19" i="3"/>
  <c r="U19" i="3"/>
  <c r="Q19" i="3"/>
  <c r="L19" i="3"/>
  <c r="AD15" i="3"/>
  <c r="Y15" i="3"/>
  <c r="T15" i="3"/>
  <c r="P15" i="3"/>
  <c r="K15" i="3"/>
  <c r="AB15" i="3"/>
  <c r="N15" i="3"/>
  <c r="X15" i="3"/>
  <c r="J15" i="3"/>
  <c r="AF15" i="3"/>
  <c r="AA15" i="3"/>
  <c r="W15" i="3"/>
  <c r="R15" i="3"/>
  <c r="M15" i="3"/>
  <c r="AE15" i="3"/>
  <c r="Z15" i="3"/>
  <c r="U15" i="3"/>
  <c r="Q15" i="3"/>
  <c r="L15" i="3"/>
  <c r="S15" i="3"/>
  <c r="AD11" i="3"/>
  <c r="Y11" i="3"/>
  <c r="T11" i="3"/>
  <c r="P11" i="3"/>
  <c r="K11" i="3"/>
  <c r="AB11" i="3"/>
  <c r="N11" i="3"/>
  <c r="X11" i="3"/>
  <c r="AF11" i="3"/>
  <c r="AA11" i="3"/>
  <c r="W11" i="3"/>
  <c r="R11" i="3"/>
  <c r="M11" i="3"/>
  <c r="AE11" i="3"/>
  <c r="U11" i="3"/>
  <c r="L11" i="3"/>
  <c r="S11" i="3"/>
  <c r="Z11" i="3"/>
  <c r="Q11" i="3"/>
  <c r="J11" i="3"/>
  <c r="Y41" i="4"/>
  <c r="U41" i="4"/>
  <c r="P41" i="4"/>
  <c r="K41" i="4"/>
  <c r="G41" i="4"/>
  <c r="B41" i="4"/>
  <c r="AC41" i="4"/>
  <c r="X41" i="4"/>
  <c r="T41" i="4"/>
  <c r="O41" i="4"/>
  <c r="J41" i="4"/>
  <c r="F41" i="4"/>
  <c r="AB41" i="4"/>
  <c r="W41" i="4"/>
  <c r="R41" i="4"/>
  <c r="N41" i="4"/>
  <c r="I41" i="4"/>
  <c r="D41" i="4"/>
  <c r="AA41" i="4"/>
  <c r="V41" i="4"/>
  <c r="Q41" i="4"/>
  <c r="M41" i="4"/>
  <c r="H41" i="4"/>
  <c r="C41" i="4"/>
  <c r="Y37" i="4"/>
  <c r="U37" i="4"/>
  <c r="P37" i="4"/>
  <c r="K37" i="4"/>
  <c r="G37" i="4"/>
  <c r="B37" i="4"/>
  <c r="AC37" i="4"/>
  <c r="X37" i="4"/>
  <c r="T37" i="4"/>
  <c r="O37" i="4"/>
  <c r="J37" i="4"/>
  <c r="F37" i="4"/>
  <c r="AB37" i="4"/>
  <c r="W37" i="4"/>
  <c r="R37" i="4"/>
  <c r="N37" i="4"/>
  <c r="I37" i="4"/>
  <c r="D37" i="4"/>
  <c r="AA37" i="4"/>
  <c r="V37" i="4"/>
  <c r="Q37" i="4"/>
  <c r="M37" i="4"/>
  <c r="H37" i="4"/>
  <c r="C37" i="4"/>
  <c r="Y33" i="4"/>
  <c r="U33" i="4"/>
  <c r="P33" i="4"/>
  <c r="K33" i="4"/>
  <c r="G33" i="4"/>
  <c r="B33" i="4"/>
  <c r="AC33" i="4"/>
  <c r="X33" i="4"/>
  <c r="T33" i="4"/>
  <c r="O33" i="4"/>
  <c r="J33" i="4"/>
  <c r="F33" i="4"/>
  <c r="AB33" i="4"/>
  <c r="W33" i="4"/>
  <c r="R33" i="4"/>
  <c r="N33" i="4"/>
  <c r="I33" i="4"/>
  <c r="D33" i="4"/>
  <c r="AA33" i="4"/>
  <c r="V33" i="4"/>
  <c r="Q33" i="4"/>
  <c r="M33" i="4"/>
  <c r="H33" i="4"/>
  <c r="C33" i="4"/>
  <c r="Y29" i="4"/>
  <c r="U29" i="4"/>
  <c r="P29" i="4"/>
  <c r="K29" i="4"/>
  <c r="G29" i="4"/>
  <c r="B29" i="4"/>
  <c r="AC29" i="4"/>
  <c r="X29" i="4"/>
  <c r="T29" i="4"/>
  <c r="O29" i="4"/>
  <c r="J29" i="4"/>
  <c r="F29" i="4"/>
  <c r="AB29" i="4"/>
  <c r="W29" i="4"/>
  <c r="R29" i="4"/>
  <c r="N29" i="4"/>
  <c r="I29" i="4"/>
  <c r="D29" i="4"/>
  <c r="AA29" i="4"/>
  <c r="V29" i="4"/>
  <c r="Q29" i="4"/>
  <c r="M29" i="4"/>
  <c r="H29" i="4"/>
  <c r="C29" i="4"/>
  <c r="Y25" i="4"/>
  <c r="U25" i="4"/>
  <c r="P25" i="4"/>
  <c r="K25" i="4"/>
  <c r="G25" i="4"/>
  <c r="B25" i="4"/>
  <c r="AB25" i="4"/>
  <c r="W25" i="4"/>
  <c r="R25" i="4"/>
  <c r="N25" i="4"/>
  <c r="I25" i="4"/>
  <c r="D25" i="4"/>
  <c r="AA25" i="4"/>
  <c r="V25" i="4"/>
  <c r="Q25" i="4"/>
  <c r="M25" i="4"/>
  <c r="H25" i="4"/>
  <c r="C25" i="4"/>
  <c r="T25" i="4"/>
  <c r="O25" i="4"/>
  <c r="AC25" i="4"/>
  <c r="J25" i="4"/>
  <c r="X25" i="4"/>
  <c r="F25" i="4"/>
  <c r="Y21" i="4"/>
  <c r="U21" i="4"/>
  <c r="P21" i="4"/>
  <c r="K21" i="4"/>
  <c r="G21" i="4"/>
  <c r="B21" i="4"/>
  <c r="AB21" i="4"/>
  <c r="W21" i="4"/>
  <c r="R21" i="4"/>
  <c r="N21" i="4"/>
  <c r="I21" i="4"/>
  <c r="D21" i="4"/>
  <c r="AA21" i="4"/>
  <c r="V21" i="4"/>
  <c r="Q21" i="4"/>
  <c r="M21" i="4"/>
  <c r="H21" i="4"/>
  <c r="C21" i="4"/>
  <c r="X21" i="4"/>
  <c r="F21" i="4"/>
  <c r="T21" i="4"/>
  <c r="O21" i="4"/>
  <c r="AC21" i="4"/>
  <c r="J21" i="4"/>
  <c r="Y17" i="4"/>
  <c r="U17" i="4"/>
  <c r="P17" i="4"/>
  <c r="K17" i="4"/>
  <c r="G17" i="4"/>
  <c r="B17" i="4"/>
  <c r="AB17" i="4"/>
  <c r="W17" i="4"/>
  <c r="R17" i="4"/>
  <c r="N17" i="4"/>
  <c r="I17" i="4"/>
  <c r="D17" i="4"/>
  <c r="AA17" i="4"/>
  <c r="V17" i="4"/>
  <c r="Q17" i="4"/>
  <c r="M17" i="4"/>
  <c r="H17" i="4"/>
  <c r="C17" i="4"/>
  <c r="AC17" i="4"/>
  <c r="J17" i="4"/>
  <c r="X17" i="4"/>
  <c r="F17" i="4"/>
  <c r="T17" i="4"/>
  <c r="O17" i="4"/>
  <c r="Y13" i="4"/>
  <c r="U13" i="4"/>
  <c r="P13" i="4"/>
  <c r="K13" i="4"/>
  <c r="G13" i="4"/>
  <c r="B13" i="4"/>
  <c r="AB13" i="4"/>
  <c r="W13" i="4"/>
  <c r="R13" i="4"/>
  <c r="N13" i="4"/>
  <c r="I13" i="4"/>
  <c r="D13" i="4"/>
  <c r="AA13" i="4"/>
  <c r="V13" i="4"/>
  <c r="Q13" i="4"/>
  <c r="M13" i="4"/>
  <c r="H13" i="4"/>
  <c r="C13" i="4"/>
  <c r="O13" i="4"/>
  <c r="AC13" i="4"/>
  <c r="J13" i="4"/>
  <c r="X13" i="4"/>
  <c r="F13" i="4"/>
  <c r="T13" i="4"/>
  <c r="Y9" i="4"/>
  <c r="U9" i="4"/>
  <c r="P9" i="4"/>
  <c r="K9" i="4"/>
  <c r="G9" i="4"/>
  <c r="B9" i="4"/>
  <c r="AB9" i="4"/>
  <c r="W9" i="4"/>
  <c r="R9" i="4"/>
  <c r="N9" i="4"/>
  <c r="I9" i="4"/>
  <c r="D9" i="4"/>
  <c r="AA9" i="4"/>
  <c r="V9" i="4"/>
  <c r="Q9" i="4"/>
  <c r="M9" i="4"/>
  <c r="H9" i="4"/>
  <c r="C9" i="4"/>
  <c r="T9" i="4"/>
  <c r="O9" i="4"/>
  <c r="AC9" i="4"/>
  <c r="J9" i="4"/>
  <c r="X9" i="4"/>
  <c r="F9" i="4"/>
  <c r="Y5" i="4"/>
  <c r="U5" i="4"/>
  <c r="P5" i="4"/>
  <c r="K5" i="4"/>
  <c r="G5" i="4"/>
  <c r="B5" i="4"/>
  <c r="AB5" i="4"/>
  <c r="W5" i="4"/>
  <c r="R5" i="4"/>
  <c r="N5" i="4"/>
  <c r="I5" i="4"/>
  <c r="D5" i="4"/>
  <c r="AA5" i="4"/>
  <c r="V5" i="4"/>
  <c r="Q5" i="4"/>
  <c r="M5" i="4"/>
  <c r="H5" i="4"/>
  <c r="C5" i="4"/>
  <c r="X5" i="4"/>
  <c r="F5" i="4"/>
  <c r="T5" i="4"/>
  <c r="O5" i="4"/>
  <c r="AC5" i="4"/>
  <c r="J5" i="4"/>
  <c r="AC38" i="5"/>
  <c r="Q38" i="5"/>
  <c r="M38" i="5"/>
  <c r="G38" i="5"/>
  <c r="B38" i="5"/>
  <c r="AE38" i="5"/>
  <c r="AA38" i="5"/>
  <c r="O38" i="5"/>
  <c r="J38" i="5"/>
  <c r="D38" i="5"/>
  <c r="AD38" i="5"/>
  <c r="R38" i="5"/>
  <c r="N38" i="5"/>
  <c r="H38" i="5"/>
  <c r="C38" i="5"/>
  <c r="P38" i="5"/>
  <c r="K38" i="5"/>
  <c r="AF38" i="5"/>
  <c r="F38" i="5"/>
  <c r="AB38" i="5"/>
  <c r="AC34" i="5"/>
  <c r="Q34" i="5"/>
  <c r="M34" i="5"/>
  <c r="G34" i="5"/>
  <c r="B34" i="5"/>
  <c r="AE34" i="5"/>
  <c r="AA34" i="5"/>
  <c r="O34" i="5"/>
  <c r="J34" i="5"/>
  <c r="D34" i="5"/>
  <c r="AD34" i="5"/>
  <c r="R34" i="5"/>
  <c r="N34" i="5"/>
  <c r="H34" i="5"/>
  <c r="C34" i="5"/>
  <c r="AB34" i="5"/>
  <c r="P34" i="5"/>
  <c r="K34" i="5"/>
  <c r="AF34" i="5"/>
  <c r="F34" i="5"/>
  <c r="AC30" i="5"/>
  <c r="Q30" i="5"/>
  <c r="M30" i="5"/>
  <c r="G30" i="5"/>
  <c r="B30" i="5"/>
  <c r="AE30" i="5"/>
  <c r="AA30" i="5"/>
  <c r="O30" i="5"/>
  <c r="J30" i="5"/>
  <c r="D30" i="5"/>
  <c r="AD30" i="5"/>
  <c r="R30" i="5"/>
  <c r="AF30" i="5"/>
  <c r="K30" i="5"/>
  <c r="AB30" i="5"/>
  <c r="H30" i="5"/>
  <c r="P30" i="5"/>
  <c r="F30" i="5"/>
  <c r="N30" i="5"/>
  <c r="C30" i="5"/>
  <c r="AC26" i="5"/>
  <c r="Q26" i="5"/>
  <c r="M26" i="5"/>
  <c r="G26" i="5"/>
  <c r="B26" i="5"/>
  <c r="AE26" i="5"/>
  <c r="AA26" i="5"/>
  <c r="O26" i="5"/>
  <c r="J26" i="5"/>
  <c r="D26" i="5"/>
  <c r="AF26" i="5"/>
  <c r="P26" i="5"/>
  <c r="F26" i="5"/>
  <c r="AD26" i="5"/>
  <c r="N26" i="5"/>
  <c r="C26" i="5"/>
  <c r="AB26" i="5"/>
  <c r="K26" i="5"/>
  <c r="R26" i="5"/>
  <c r="H26" i="5"/>
  <c r="AC22" i="5"/>
  <c r="Q22" i="5"/>
  <c r="M22" i="5"/>
  <c r="G22" i="5"/>
  <c r="B22" i="5"/>
  <c r="AE22" i="5"/>
  <c r="AA22" i="5"/>
  <c r="O22" i="5"/>
  <c r="J22" i="5"/>
  <c r="D22" i="5"/>
  <c r="AB22" i="5"/>
  <c r="K22" i="5"/>
  <c r="R22" i="5"/>
  <c r="H22" i="5"/>
  <c r="AF22" i="5"/>
  <c r="P22" i="5"/>
  <c r="F22" i="5"/>
  <c r="AD22" i="5"/>
  <c r="N22" i="5"/>
  <c r="C22" i="5"/>
  <c r="AC18" i="5"/>
  <c r="Q18" i="5"/>
  <c r="M18" i="5"/>
  <c r="G18" i="5"/>
  <c r="B18" i="5"/>
  <c r="AE18" i="5"/>
  <c r="AA18" i="5"/>
  <c r="O18" i="5"/>
  <c r="J18" i="5"/>
  <c r="D18" i="5"/>
  <c r="AF18" i="5"/>
  <c r="P18" i="5"/>
  <c r="F18" i="5"/>
  <c r="AD18" i="5"/>
  <c r="N18" i="5"/>
  <c r="C18" i="5"/>
  <c r="AB18" i="5"/>
  <c r="K18" i="5"/>
  <c r="R18" i="5"/>
  <c r="H18" i="5"/>
  <c r="AC14" i="5"/>
  <c r="Q14" i="5"/>
  <c r="M14" i="5"/>
  <c r="G14" i="5"/>
  <c r="B14" i="5"/>
  <c r="AE14" i="5"/>
  <c r="AA14" i="5"/>
  <c r="O14" i="5"/>
  <c r="J14" i="5"/>
  <c r="D14" i="5"/>
  <c r="AB14" i="5"/>
  <c r="K14" i="5"/>
  <c r="R14" i="5"/>
  <c r="H14" i="5"/>
  <c r="AF14" i="5"/>
  <c r="P14" i="5"/>
  <c r="F14" i="5"/>
  <c r="AD14" i="5"/>
  <c r="N14" i="5"/>
  <c r="C14" i="5"/>
  <c r="AC10" i="5"/>
  <c r="Q10" i="5"/>
  <c r="M10" i="5"/>
  <c r="G10" i="5"/>
  <c r="B10" i="5"/>
  <c r="AE10" i="5"/>
  <c r="AA10" i="5"/>
  <c r="O10" i="5"/>
  <c r="J10" i="5"/>
  <c r="D10" i="5"/>
  <c r="AF10" i="5"/>
  <c r="P10" i="5"/>
  <c r="F10" i="5"/>
  <c r="AD10" i="5"/>
  <c r="N10" i="5"/>
  <c r="C10" i="5"/>
  <c r="AB10" i="5"/>
  <c r="K10" i="5"/>
  <c r="R10" i="5"/>
  <c r="H10" i="5"/>
  <c r="AC6" i="5"/>
  <c r="Q6" i="5"/>
  <c r="M6" i="5"/>
  <c r="G6" i="5"/>
  <c r="B6" i="5"/>
  <c r="AE6" i="5"/>
  <c r="AA6" i="5"/>
  <c r="O6" i="5"/>
  <c r="J6" i="5"/>
  <c r="D6" i="5"/>
  <c r="AB6" i="5"/>
  <c r="K6" i="5"/>
  <c r="R6" i="5"/>
  <c r="H6" i="5"/>
  <c r="AF6" i="5"/>
  <c r="P6" i="5"/>
  <c r="F6" i="5"/>
  <c r="AD6" i="5"/>
  <c r="N6" i="5"/>
  <c r="C6" i="5"/>
  <c r="AB39" i="6"/>
  <c r="X39" i="6"/>
  <c r="S39" i="6"/>
  <c r="N39" i="6"/>
  <c r="J39" i="6"/>
  <c r="E39" i="6"/>
  <c r="Z39" i="6"/>
  <c r="T39" i="6"/>
  <c r="M39" i="6"/>
  <c r="G39" i="6"/>
  <c r="AC39" i="6"/>
  <c r="U39" i="6"/>
  <c r="L39" i="6"/>
  <c r="D39" i="6"/>
  <c r="AE39" i="6"/>
  <c r="V39" i="6"/>
  <c r="O39" i="6"/>
  <c r="F39" i="6"/>
  <c r="AA39" i="6"/>
  <c r="K39" i="6"/>
  <c r="Y39" i="6"/>
  <c r="H39" i="6"/>
  <c r="R39" i="6"/>
  <c r="C39" i="6"/>
  <c r="Q39" i="6"/>
  <c r="AB35" i="6"/>
  <c r="X35" i="6"/>
  <c r="S35" i="6"/>
  <c r="N35" i="6"/>
  <c r="J35" i="6"/>
  <c r="E35" i="6"/>
  <c r="AC35" i="6"/>
  <c r="V35" i="6"/>
  <c r="Q35" i="6"/>
  <c r="K35" i="6"/>
  <c r="D35" i="6"/>
  <c r="Z35" i="6"/>
  <c r="R35" i="6"/>
  <c r="H35" i="6"/>
  <c r="AA35" i="6"/>
  <c r="T35" i="6"/>
  <c r="L35" i="6"/>
  <c r="C35" i="6"/>
  <c r="O35" i="6"/>
  <c r="AE35" i="6"/>
  <c r="M35" i="6"/>
  <c r="Y35" i="6"/>
  <c r="G35" i="6"/>
  <c r="U35" i="6"/>
  <c r="F35" i="6"/>
  <c r="AB31" i="6"/>
  <c r="X31" i="6"/>
  <c r="S31" i="6"/>
  <c r="N31" i="6"/>
  <c r="J31" i="6"/>
  <c r="E31" i="6"/>
  <c r="Z31" i="6"/>
  <c r="T31" i="6"/>
  <c r="M31" i="6"/>
  <c r="G31" i="6"/>
  <c r="AE31" i="6"/>
  <c r="V31" i="6"/>
  <c r="O31" i="6"/>
  <c r="F31" i="6"/>
  <c r="Y31" i="6"/>
  <c r="Q31" i="6"/>
  <c r="H31" i="6"/>
  <c r="U31" i="6"/>
  <c r="D31" i="6"/>
  <c r="R31" i="6"/>
  <c r="C31" i="6"/>
  <c r="AC31" i="6"/>
  <c r="L31" i="6"/>
  <c r="AA31" i="6"/>
  <c r="K31" i="6"/>
  <c r="AB27" i="6"/>
  <c r="X27" i="6"/>
  <c r="S27" i="6"/>
  <c r="N27" i="6"/>
  <c r="J27" i="6"/>
  <c r="E27" i="6"/>
  <c r="AC27" i="6"/>
  <c r="V27" i="6"/>
  <c r="Q27" i="6"/>
  <c r="K27" i="6"/>
  <c r="D27" i="6"/>
  <c r="AA27" i="6"/>
  <c r="T27" i="6"/>
  <c r="L27" i="6"/>
  <c r="C27" i="6"/>
  <c r="AE27" i="6"/>
  <c r="U27" i="6"/>
  <c r="M27" i="6"/>
  <c r="F27" i="6"/>
  <c r="Z27" i="6"/>
  <c r="H27" i="6"/>
  <c r="Y27" i="6"/>
  <c r="G27" i="6"/>
  <c r="R27" i="6"/>
  <c r="O27" i="6"/>
  <c r="AB23" i="6"/>
  <c r="X23" i="6"/>
  <c r="S23" i="6"/>
  <c r="N23" i="6"/>
  <c r="J23" i="6"/>
  <c r="E23" i="6"/>
  <c r="Z23" i="6"/>
  <c r="T23" i="6"/>
  <c r="M23" i="6"/>
  <c r="G23" i="6"/>
  <c r="Y23" i="6"/>
  <c r="Q23" i="6"/>
  <c r="H23" i="6"/>
  <c r="AA23" i="6"/>
  <c r="R23" i="6"/>
  <c r="K23" i="6"/>
  <c r="C23" i="6"/>
  <c r="AE23" i="6"/>
  <c r="O23" i="6"/>
  <c r="AC23" i="6"/>
  <c r="L23" i="6"/>
  <c r="V23" i="6"/>
  <c r="F23" i="6"/>
  <c r="U23" i="6"/>
  <c r="D23" i="6"/>
  <c r="AC19" i="6"/>
  <c r="Y19" i="6"/>
  <c r="T19" i="6"/>
  <c r="O19" i="6"/>
  <c r="K19" i="6"/>
  <c r="F19" i="6"/>
  <c r="AB19" i="6"/>
  <c r="V19" i="6"/>
  <c r="Q19" i="6"/>
  <c r="J19" i="6"/>
  <c r="D19" i="6"/>
  <c r="AE19" i="6"/>
  <c r="X19" i="6"/>
  <c r="R19" i="6"/>
  <c r="AA19" i="6"/>
  <c r="N19" i="6"/>
  <c r="G19" i="6"/>
  <c r="Z19" i="6"/>
  <c r="M19" i="6"/>
  <c r="E19" i="6"/>
  <c r="U19" i="6"/>
  <c r="L19" i="6"/>
  <c r="C19" i="6"/>
  <c r="S19" i="6"/>
  <c r="H19" i="6"/>
  <c r="AC15" i="6"/>
  <c r="Y15" i="6"/>
  <c r="T15" i="6"/>
  <c r="O15" i="6"/>
  <c r="K15" i="6"/>
  <c r="F15" i="6"/>
  <c r="Z15" i="6"/>
  <c r="S15" i="6"/>
  <c r="M15" i="6"/>
  <c r="G15" i="6"/>
  <c r="AB15" i="6"/>
  <c r="U15" i="6"/>
  <c r="L15" i="6"/>
  <c r="D15" i="6"/>
  <c r="AA15" i="6"/>
  <c r="R15" i="6"/>
  <c r="J15" i="6"/>
  <c r="C15" i="6"/>
  <c r="X15" i="6"/>
  <c r="Q15" i="6"/>
  <c r="H15" i="6"/>
  <c r="AE15" i="6"/>
  <c r="V15" i="6"/>
  <c r="N15" i="6"/>
  <c r="E15" i="6"/>
  <c r="AC11" i="6"/>
  <c r="Y11" i="6"/>
  <c r="T11" i="6"/>
  <c r="O11" i="6"/>
  <c r="K11" i="6"/>
  <c r="F11" i="6"/>
  <c r="AB11" i="6"/>
  <c r="V11" i="6"/>
  <c r="Q11" i="6"/>
  <c r="J11" i="6"/>
  <c r="D11" i="6"/>
  <c r="Z11" i="6"/>
  <c r="R11" i="6"/>
  <c r="H11" i="6"/>
  <c r="X11" i="6"/>
  <c r="N11" i="6"/>
  <c r="G11" i="6"/>
  <c r="AE11" i="6"/>
  <c r="U11" i="6"/>
  <c r="M11" i="6"/>
  <c r="E11" i="6"/>
  <c r="AA11" i="6"/>
  <c r="S11" i="6"/>
  <c r="L11" i="6"/>
  <c r="C11" i="6"/>
  <c r="AA7" i="6"/>
  <c r="V7" i="6"/>
  <c r="R7" i="6"/>
  <c r="M7" i="6"/>
  <c r="H7" i="6"/>
  <c r="D7" i="6"/>
  <c r="AE7" i="6"/>
  <c r="Y7" i="6"/>
  <c r="S7" i="6"/>
  <c r="L7" i="6"/>
  <c r="F7" i="6"/>
  <c r="AC7" i="6"/>
  <c r="X7" i="6"/>
  <c r="Q7" i="6"/>
  <c r="K7" i="6"/>
  <c r="E7" i="6"/>
  <c r="AB7" i="6"/>
  <c r="U7" i="6"/>
  <c r="O7" i="6"/>
  <c r="J7" i="6"/>
  <c r="C7" i="6"/>
  <c r="Z7" i="6"/>
  <c r="T7" i="6"/>
  <c r="N7" i="6"/>
  <c r="G7" i="6"/>
  <c r="Z7" i="7"/>
  <c r="V7" i="7"/>
  <c r="Q7" i="7"/>
  <c r="L7" i="7"/>
  <c r="E7" i="7"/>
  <c r="W7" i="7"/>
  <c r="P7" i="7"/>
  <c r="I7" i="7"/>
  <c r="Y7" i="7"/>
  <c r="S7" i="7"/>
  <c r="M7" i="7"/>
  <c r="D7" i="7"/>
  <c r="X7" i="7"/>
  <c r="K7" i="7"/>
  <c r="T7" i="7"/>
  <c r="F7" i="7"/>
  <c r="R7" i="7"/>
  <c r="C7" i="7"/>
  <c r="O7" i="7"/>
  <c r="Z11" i="7"/>
  <c r="V11" i="7"/>
  <c r="Q11" i="7"/>
  <c r="L11" i="7"/>
  <c r="E11" i="7"/>
  <c r="W11" i="7"/>
  <c r="P11" i="7"/>
  <c r="I11" i="7"/>
  <c r="T11" i="7"/>
  <c r="O11" i="7"/>
  <c r="F11" i="7"/>
  <c r="Y11" i="7"/>
  <c r="S11" i="7"/>
  <c r="M11" i="7"/>
  <c r="D11" i="7"/>
  <c r="R11" i="7"/>
  <c r="K11" i="7"/>
  <c r="C11" i="7"/>
  <c r="X11" i="7"/>
  <c r="Z15" i="7"/>
  <c r="V15" i="7"/>
  <c r="Q15" i="7"/>
  <c r="L15" i="7"/>
  <c r="E15" i="7"/>
  <c r="W15" i="7"/>
  <c r="P15" i="7"/>
  <c r="I15" i="7"/>
  <c r="T15" i="7"/>
  <c r="O15" i="7"/>
  <c r="F15" i="7"/>
  <c r="Y15" i="7"/>
  <c r="S15" i="7"/>
  <c r="M15" i="7"/>
  <c r="D15" i="7"/>
  <c r="X15" i="7"/>
  <c r="R15" i="7"/>
  <c r="K15" i="7"/>
  <c r="C15" i="7"/>
  <c r="Z19" i="7"/>
  <c r="V19" i="7"/>
  <c r="Q19" i="7"/>
  <c r="L19" i="7"/>
  <c r="E19" i="7"/>
  <c r="W19" i="7"/>
  <c r="P19" i="7"/>
  <c r="I19" i="7"/>
  <c r="T19" i="7"/>
  <c r="O19" i="7"/>
  <c r="F19" i="7"/>
  <c r="Y19" i="7"/>
  <c r="S19" i="7"/>
  <c r="M19" i="7"/>
  <c r="D19" i="7"/>
  <c r="C19" i="7"/>
  <c r="X19" i="7"/>
  <c r="R19" i="7"/>
  <c r="K19" i="7"/>
  <c r="Z23" i="7"/>
  <c r="V23" i="7"/>
  <c r="Q23" i="7"/>
  <c r="L23" i="7"/>
  <c r="E23" i="7"/>
  <c r="X23" i="7"/>
  <c r="S23" i="7"/>
  <c r="O23" i="7"/>
  <c r="I23" i="7"/>
  <c r="C23" i="7"/>
  <c r="T23" i="7"/>
  <c r="K23" i="7"/>
  <c r="R23" i="7"/>
  <c r="F23" i="7"/>
  <c r="Y23" i="7"/>
  <c r="P23" i="7"/>
  <c r="D23" i="7"/>
  <c r="W23" i="7"/>
  <c r="M23" i="7"/>
  <c r="W27" i="7"/>
  <c r="R27" i="7"/>
  <c r="M27" i="7"/>
  <c r="F27" i="7"/>
  <c r="V27" i="7"/>
  <c r="P27" i="7"/>
  <c r="I27" i="7"/>
  <c r="Y27" i="7"/>
  <c r="S27" i="7"/>
  <c r="L27" i="7"/>
  <c r="D27" i="7"/>
  <c r="Z27" i="7"/>
  <c r="O27" i="7"/>
  <c r="X27" i="7"/>
  <c r="K27" i="7"/>
  <c r="T27" i="7"/>
  <c r="E27" i="7"/>
  <c r="Q27" i="7"/>
  <c r="C27" i="7"/>
  <c r="W31" i="7"/>
  <c r="R31" i="7"/>
  <c r="M31" i="7"/>
  <c r="F31" i="7"/>
  <c r="V31" i="7"/>
  <c r="P31" i="7"/>
  <c r="I31" i="7"/>
  <c r="Y31" i="7"/>
  <c r="S31" i="7"/>
  <c r="L31" i="7"/>
  <c r="D31" i="7"/>
  <c r="T31" i="7"/>
  <c r="E31" i="7"/>
  <c r="Q31" i="7"/>
  <c r="C31" i="7"/>
  <c r="Z31" i="7"/>
  <c r="O31" i="7"/>
  <c r="X31" i="7"/>
  <c r="K31" i="7"/>
  <c r="W35" i="7"/>
  <c r="R35" i="7"/>
  <c r="M35" i="7"/>
  <c r="F35" i="7"/>
  <c r="V35" i="7"/>
  <c r="P35" i="7"/>
  <c r="I35" i="7"/>
  <c r="Y35" i="7"/>
  <c r="S35" i="7"/>
  <c r="L35" i="7"/>
  <c r="D35" i="7"/>
  <c r="Z35" i="7"/>
  <c r="O35" i="7"/>
  <c r="X35" i="7"/>
  <c r="K35" i="7"/>
  <c r="T35" i="7"/>
  <c r="E35" i="7"/>
  <c r="C35" i="7"/>
  <c r="Q35" i="7"/>
  <c r="W39" i="7"/>
  <c r="R39" i="7"/>
  <c r="M39" i="7"/>
  <c r="F39" i="7"/>
  <c r="V39" i="7"/>
  <c r="P39" i="7"/>
  <c r="I39" i="7"/>
  <c r="Y39" i="7"/>
  <c r="S39" i="7"/>
  <c r="L39" i="7"/>
  <c r="D39" i="7"/>
  <c r="T39" i="7"/>
  <c r="E39" i="7"/>
  <c r="Q39" i="7"/>
  <c r="C39" i="7"/>
  <c r="Z39" i="7"/>
  <c r="O39" i="7"/>
  <c r="K39" i="7"/>
  <c r="X39" i="7"/>
  <c r="A113" i="15"/>
  <c r="A100" i="15"/>
  <c r="A69" i="15"/>
  <c r="A188" i="15"/>
  <c r="A110" i="15"/>
  <c r="A130" i="15"/>
  <c r="A154" i="15"/>
  <c r="A131" i="15"/>
  <c r="A135" i="15"/>
  <c r="A179" i="15"/>
  <c r="A32" i="14"/>
  <c r="A167" i="14"/>
  <c r="A127" i="14"/>
  <c r="A55" i="14"/>
  <c r="A19" i="14"/>
  <c r="A124" i="14"/>
  <c r="A174" i="14"/>
  <c r="A94" i="14"/>
  <c r="A65" i="14"/>
  <c r="A17" i="14"/>
  <c r="A128" i="12"/>
  <c r="A113" i="12"/>
  <c r="A202" i="15"/>
  <c r="A189" i="15"/>
  <c r="A170" i="15"/>
  <c r="A162" i="15"/>
  <c r="A163" i="14"/>
  <c r="A159" i="14"/>
  <c r="A159" i="15"/>
  <c r="A158" i="11"/>
  <c r="A158" i="14"/>
  <c r="A180" i="15"/>
  <c r="A172" i="15"/>
  <c r="A163" i="15"/>
  <c r="A156" i="15"/>
  <c r="A157" i="15"/>
  <c r="A193" i="11"/>
  <c r="A200" i="11"/>
  <c r="A196" i="11"/>
  <c r="A189" i="11"/>
  <c r="A184" i="11"/>
  <c r="A178" i="11"/>
  <c r="A168" i="11"/>
  <c r="A160" i="11"/>
  <c r="A194" i="12"/>
  <c r="A189" i="12"/>
  <c r="A186" i="12"/>
  <c r="A183" i="12"/>
  <c r="A181" i="12"/>
  <c r="A179" i="12"/>
  <c r="A172" i="12"/>
  <c r="A202" i="13"/>
  <c r="A200" i="13"/>
  <c r="A198" i="13"/>
  <c r="A196" i="13"/>
  <c r="A189" i="13"/>
  <c r="A191" i="11"/>
  <c r="A192" i="11"/>
  <c r="A172" i="11"/>
  <c r="A198" i="12"/>
  <c r="A197" i="12"/>
  <c r="A195" i="11"/>
  <c r="A188" i="11"/>
  <c r="A202" i="12"/>
  <c r="A199" i="12"/>
  <c r="A187" i="12"/>
  <c r="A176" i="12"/>
  <c r="A168" i="12"/>
  <c r="A164" i="12"/>
  <c r="A160" i="12"/>
  <c r="A158" i="12"/>
  <c r="A184" i="13"/>
  <c r="A183" i="13"/>
  <c r="A197" i="11"/>
  <c r="A179" i="11"/>
  <c r="A176" i="11"/>
  <c r="A164" i="11"/>
  <c r="A199" i="11"/>
  <c r="A183" i="11"/>
  <c r="A174" i="11"/>
  <c r="A170" i="11"/>
  <c r="A166" i="11"/>
  <c r="A162" i="11"/>
  <c r="A202" i="11"/>
  <c r="A198" i="11"/>
  <c r="A194" i="11"/>
  <c r="A187" i="11"/>
  <c r="A181" i="11"/>
  <c r="A196" i="12"/>
  <c r="A185" i="12"/>
  <c r="A184" i="12"/>
  <c r="A180" i="12"/>
  <c r="A177" i="12"/>
  <c r="A170" i="12"/>
  <c r="A169" i="12"/>
  <c r="A166" i="12"/>
  <c r="A201" i="11"/>
  <c r="A185" i="11"/>
  <c r="A177" i="11"/>
  <c r="A173" i="11"/>
  <c r="A169" i="11"/>
  <c r="A165" i="11"/>
  <c r="A161" i="11"/>
  <c r="A201" i="12"/>
  <c r="A192" i="12"/>
  <c r="A191" i="12"/>
  <c r="A188" i="12"/>
  <c r="A182" i="12"/>
  <c r="A178" i="12"/>
  <c r="A174" i="12"/>
  <c r="A167" i="12"/>
  <c r="A165" i="12"/>
  <c r="A163" i="12"/>
  <c r="A161" i="12"/>
  <c r="A157" i="12"/>
  <c r="A162" i="12"/>
  <c r="A201" i="13"/>
  <c r="A199" i="13"/>
  <c r="A197" i="13"/>
  <c r="A195" i="13"/>
  <c r="A193" i="13"/>
  <c r="A191" i="13"/>
  <c r="A187" i="13"/>
  <c r="A186" i="13"/>
  <c r="A174" i="13"/>
  <c r="A169" i="13"/>
  <c r="A167" i="13"/>
  <c r="A164" i="13"/>
  <c r="A158" i="13"/>
  <c r="A190" i="11"/>
  <c r="A186" i="11"/>
  <c r="A182" i="11"/>
  <c r="A180" i="11"/>
  <c r="A175" i="11"/>
  <c r="A171" i="11"/>
  <c r="A167" i="11"/>
  <c r="A163" i="11"/>
  <c r="A159" i="11"/>
  <c r="A200" i="12"/>
  <c r="A195" i="12"/>
  <c r="A193" i="12"/>
  <c r="A190" i="12"/>
  <c r="A175" i="12"/>
  <c r="A173" i="12"/>
  <c r="A171" i="12"/>
  <c r="A159" i="12"/>
  <c r="A190" i="13"/>
  <c r="A188" i="13"/>
  <c r="A181" i="13"/>
  <c r="A173" i="13"/>
  <c r="A172" i="13"/>
  <c r="A171" i="13"/>
  <c r="A161" i="13"/>
  <c r="A159" i="13"/>
  <c r="A194" i="13"/>
  <c r="A192" i="13"/>
  <c r="A176" i="13"/>
  <c r="A179" i="13"/>
  <c r="A178" i="13"/>
  <c r="A166" i="13"/>
  <c r="A198" i="14"/>
  <c r="A195" i="14"/>
  <c r="A178" i="14"/>
  <c r="A176" i="14"/>
  <c r="A170" i="13"/>
  <c r="A168" i="13"/>
  <c r="A163" i="13"/>
  <c r="A200" i="14"/>
  <c r="A197" i="14"/>
  <c r="A192" i="14"/>
  <c r="A188" i="14"/>
  <c r="A186" i="14"/>
  <c r="A183" i="14"/>
  <c r="A180" i="14"/>
  <c r="A168" i="14"/>
  <c r="A185" i="13"/>
  <c r="A182" i="13"/>
  <c r="A180" i="13"/>
  <c r="A177" i="13"/>
  <c r="A175" i="13"/>
  <c r="A165" i="13"/>
  <c r="A162" i="13"/>
  <c r="A160" i="13"/>
  <c r="A202" i="14"/>
  <c r="A199" i="14"/>
  <c r="A194" i="14"/>
  <c r="A193" i="14"/>
  <c r="A184" i="14"/>
  <c r="A181" i="14"/>
  <c r="A201" i="14"/>
  <c r="A196" i="14"/>
  <c r="A191" i="14"/>
  <c r="A189" i="14"/>
  <c r="A190" i="14"/>
  <c r="A185" i="14"/>
  <c r="A177" i="14"/>
  <c r="A169" i="14"/>
  <c r="A160" i="14"/>
  <c r="A175" i="14"/>
  <c r="A173" i="14"/>
  <c r="A172" i="14"/>
  <c r="A170" i="14"/>
  <c r="A165" i="14"/>
  <c r="A164" i="14"/>
  <c r="A161" i="14"/>
  <c r="A162" i="14"/>
  <c r="A160" i="15"/>
  <c r="A166" i="15"/>
  <c r="A176" i="15"/>
  <c r="A177" i="15"/>
  <c r="A185" i="15"/>
  <c r="A187" i="14"/>
  <c r="A182" i="14"/>
  <c r="A171" i="14"/>
  <c r="A166" i="14"/>
  <c r="A164" i="15"/>
  <c r="A158" i="15"/>
  <c r="A179" i="14"/>
  <c r="A161" i="15"/>
  <c r="A165" i="15"/>
  <c r="A169" i="15"/>
  <c r="A171" i="15"/>
  <c r="A173" i="15"/>
  <c r="A193" i="15"/>
  <c r="A147" i="15"/>
  <c r="A142" i="15"/>
  <c r="A157" i="11"/>
  <c r="A157" i="13"/>
  <c r="A152" i="15"/>
  <c r="A157" i="14"/>
  <c r="A136" i="15"/>
  <c r="A129" i="15"/>
  <c r="A80" i="15"/>
  <c r="A126" i="15"/>
  <c r="A118" i="15"/>
  <c r="A98" i="15"/>
  <c r="A146" i="15"/>
  <c r="A87" i="15"/>
  <c r="A7" i="12"/>
  <c r="A76" i="12"/>
  <c r="A156" i="14"/>
  <c r="A151" i="15"/>
  <c r="A155" i="15"/>
  <c r="A150" i="15"/>
  <c r="A140" i="15"/>
  <c r="A125" i="15"/>
  <c r="A41" i="15"/>
  <c r="A130" i="12"/>
  <c r="A130" i="13"/>
  <c r="A55" i="15"/>
  <c r="A140" i="14"/>
  <c r="A107" i="15"/>
  <c r="A121" i="15"/>
  <c r="A128" i="14"/>
  <c r="A139" i="15"/>
  <c r="A148" i="15"/>
  <c r="A138" i="15"/>
  <c r="A141" i="15"/>
  <c r="A130" i="14"/>
  <c r="A144" i="15"/>
  <c r="A137" i="15"/>
  <c r="A71" i="15"/>
  <c r="A105" i="15"/>
  <c r="A120" i="15"/>
  <c r="A143" i="15"/>
  <c r="A84" i="14"/>
  <c r="A155" i="11"/>
  <c r="A151" i="11"/>
  <c r="A147" i="11"/>
  <c r="A143" i="11"/>
  <c r="A140" i="11"/>
  <c r="A84" i="11"/>
  <c r="A21" i="11"/>
  <c r="A150" i="11"/>
  <c r="A142" i="11"/>
  <c r="A138" i="11"/>
  <c r="A43" i="11"/>
  <c r="A154" i="11"/>
  <c r="A146" i="11"/>
  <c r="A153" i="11"/>
  <c r="A149" i="11"/>
  <c r="A145" i="11"/>
  <c r="A141" i="11"/>
  <c r="A102" i="11"/>
  <c r="A101" i="11"/>
  <c r="A156" i="11"/>
  <c r="A152" i="11"/>
  <c r="A148" i="11"/>
  <c r="A144" i="11"/>
  <c r="A137" i="11"/>
  <c r="A136" i="11"/>
  <c r="A114" i="11"/>
  <c r="A103" i="11"/>
  <c r="A72" i="11"/>
  <c r="A155" i="12"/>
  <c r="A153" i="12"/>
  <c r="A149" i="12"/>
  <c r="A141" i="12"/>
  <c r="A144" i="13"/>
  <c r="A156" i="12"/>
  <c r="A154" i="12"/>
  <c r="A144" i="12"/>
  <c r="A156" i="13"/>
  <c r="A155" i="13"/>
  <c r="A153" i="13"/>
  <c r="A150" i="13"/>
  <c r="A148" i="13"/>
  <c r="A139" i="11"/>
  <c r="A151" i="12"/>
  <c r="A147" i="12"/>
  <c r="A145" i="12"/>
  <c r="A143" i="12"/>
  <c r="A139" i="12"/>
  <c r="A137" i="12"/>
  <c r="A136" i="12"/>
  <c r="A151" i="13"/>
  <c r="A141" i="13"/>
  <c r="A140" i="13"/>
  <c r="A94" i="13"/>
  <c r="A152" i="12"/>
  <c r="A150" i="12"/>
  <c r="A148" i="12"/>
  <c r="A146" i="12"/>
  <c r="A142" i="12"/>
  <c r="A140" i="12"/>
  <c r="A138" i="12"/>
  <c r="A139" i="13"/>
  <c r="A149" i="13"/>
  <c r="A142" i="13"/>
  <c r="A137" i="13"/>
  <c r="A136" i="13"/>
  <c r="A79" i="13"/>
  <c r="A22" i="13"/>
  <c r="A154" i="13"/>
  <c r="A152" i="13"/>
  <c r="A147" i="13"/>
  <c r="A146" i="13"/>
  <c r="A129" i="13"/>
  <c r="A128" i="13"/>
  <c r="A119" i="13"/>
  <c r="A106" i="13"/>
  <c r="A21" i="13"/>
  <c r="A145" i="13"/>
  <c r="A143" i="13"/>
  <c r="A138" i="13"/>
  <c r="A155" i="14"/>
  <c r="A150" i="14"/>
  <c r="A147" i="14"/>
  <c r="A144" i="14"/>
  <c r="A139" i="14"/>
  <c r="A80" i="14"/>
  <c r="A145" i="14"/>
  <c r="A149" i="15"/>
  <c r="A152" i="14"/>
  <c r="A149" i="14"/>
  <c r="A142" i="14"/>
  <c r="A136" i="14"/>
  <c r="A120" i="14"/>
  <c r="A154" i="14"/>
  <c r="A114" i="14"/>
  <c r="A18" i="14"/>
  <c r="A153" i="14"/>
  <c r="A148" i="14"/>
  <c r="A141" i="14"/>
  <c r="A151" i="14"/>
  <c r="A85" i="15"/>
  <c r="A92" i="15"/>
  <c r="A25" i="14"/>
  <c r="A7" i="14"/>
  <c r="A114" i="15"/>
  <c r="A146" i="14"/>
  <c r="A138" i="14"/>
  <c r="A74" i="14"/>
  <c r="A78" i="14"/>
  <c r="A143" i="14"/>
  <c r="A137" i="14"/>
  <c r="A79" i="15"/>
  <c r="A106" i="15"/>
  <c r="A124" i="15"/>
  <c r="A153" i="15"/>
  <c r="A145" i="15"/>
  <c r="A134" i="11"/>
  <c r="A131" i="11"/>
  <c r="A130" i="11"/>
  <c r="A128" i="11"/>
  <c r="A92" i="11"/>
  <c r="A63" i="11"/>
  <c r="A60" i="11"/>
  <c r="A133" i="11"/>
  <c r="A62" i="11"/>
  <c r="A135" i="11"/>
  <c r="A133" i="12"/>
  <c r="A82" i="12"/>
  <c r="A17" i="12"/>
  <c r="A11" i="12"/>
  <c r="A132" i="11"/>
  <c r="A106" i="12"/>
  <c r="A102" i="12"/>
  <c r="A135" i="12"/>
  <c r="A131" i="12"/>
  <c r="A134" i="12"/>
  <c r="A132" i="12"/>
  <c r="A78" i="12"/>
  <c r="A18" i="12"/>
  <c r="A133" i="13"/>
  <c r="A121" i="13"/>
  <c r="A118" i="13"/>
  <c r="A81" i="13"/>
  <c r="A75" i="13"/>
  <c r="A60" i="13"/>
  <c r="A135" i="13"/>
  <c r="A115" i="13"/>
  <c r="A113" i="13"/>
  <c r="A110" i="13"/>
  <c r="A134" i="13"/>
  <c r="A132" i="13"/>
  <c r="A98" i="13"/>
  <c r="A84" i="13"/>
  <c r="A77" i="13"/>
  <c r="A72" i="13"/>
  <c r="A131" i="13"/>
  <c r="A104" i="13"/>
  <c r="A43" i="13"/>
  <c r="A132" i="14"/>
  <c r="A123" i="14"/>
  <c r="A119" i="14"/>
  <c r="A73" i="14"/>
  <c r="A113" i="14"/>
  <c r="A67" i="15"/>
  <c r="A119" i="15"/>
  <c r="A134" i="15"/>
  <c r="A131" i="14"/>
  <c r="A104" i="14"/>
  <c r="A99" i="14"/>
  <c r="A89" i="14"/>
  <c r="A66" i="14"/>
  <c r="A61" i="14"/>
  <c r="A52" i="14"/>
  <c r="A47" i="14"/>
  <c r="A38" i="14"/>
  <c r="A17" i="13"/>
  <c r="A101" i="14"/>
  <c r="A75" i="15"/>
  <c r="A134" i="14"/>
  <c r="A133" i="14"/>
  <c r="A97" i="14"/>
  <c r="A15" i="14"/>
  <c r="A135" i="14"/>
  <c r="A77" i="14"/>
  <c r="A53" i="15"/>
  <c r="A97" i="15"/>
  <c r="A132" i="15"/>
  <c r="A125" i="14"/>
  <c r="A109" i="14"/>
  <c r="A107" i="14"/>
  <c r="A105" i="14"/>
  <c r="A83" i="14"/>
  <c r="A39" i="14"/>
  <c r="A31" i="14"/>
  <c r="A11" i="14"/>
  <c r="A129" i="14"/>
  <c r="A48" i="14"/>
  <c r="A109" i="15"/>
  <c r="A133" i="15"/>
  <c r="A91" i="15"/>
  <c r="A115" i="15"/>
  <c r="A22" i="14"/>
  <c r="A127" i="13"/>
  <c r="A127" i="11"/>
  <c r="A127" i="12"/>
  <c r="A129" i="11"/>
  <c r="A129" i="12"/>
  <c r="A14" i="14"/>
  <c r="A121" i="11"/>
  <c r="A126" i="12"/>
  <c r="A126" i="11"/>
  <c r="A124" i="11"/>
  <c r="A123" i="11"/>
  <c r="A122" i="11"/>
  <c r="A120" i="11"/>
  <c r="A124" i="12"/>
  <c r="A125" i="13"/>
  <c r="A123" i="13"/>
  <c r="A125" i="11"/>
  <c r="A120" i="13"/>
  <c r="A125" i="12"/>
  <c r="A122" i="12"/>
  <c r="A122" i="13"/>
  <c r="A123" i="12"/>
  <c r="A126" i="13"/>
  <c r="A122" i="15"/>
  <c r="A126" i="14"/>
  <c r="A122" i="14"/>
  <c r="A121" i="12"/>
  <c r="A124" i="13"/>
  <c r="A121" i="14"/>
  <c r="A120" i="12"/>
  <c r="A123" i="15"/>
  <c r="A119" i="11"/>
  <c r="A115" i="11"/>
  <c r="A117" i="12"/>
  <c r="A114" i="13"/>
  <c r="A116" i="14"/>
  <c r="A118" i="11"/>
  <c r="A116" i="12"/>
  <c r="A117" i="13"/>
  <c r="A115" i="14"/>
  <c r="A117" i="11"/>
  <c r="A119" i="12"/>
  <c r="A115" i="12"/>
  <c r="A116" i="13"/>
  <c r="A118" i="14"/>
  <c r="A116" i="11"/>
  <c r="A118" i="12"/>
  <c r="A114" i="12"/>
  <c r="A117" i="14"/>
  <c r="A112" i="12"/>
  <c r="A113" i="11"/>
  <c r="A112" i="13"/>
  <c r="A110" i="11"/>
  <c r="A109" i="12"/>
  <c r="A111" i="12"/>
  <c r="A111" i="14"/>
  <c r="A111" i="11"/>
  <c r="A109" i="11"/>
  <c r="A110" i="12"/>
  <c r="A109" i="13"/>
  <c r="A111" i="13"/>
  <c r="A108" i="15"/>
  <c r="A110" i="14"/>
  <c r="A112" i="14"/>
  <c r="A112" i="11"/>
  <c r="A108" i="13"/>
  <c r="A108" i="14"/>
  <c r="A108" i="11"/>
  <c r="A108" i="12"/>
  <c r="A107" i="11"/>
  <c r="A107" i="13"/>
  <c r="A107" i="12"/>
  <c r="A106" i="11"/>
  <c r="A103" i="12"/>
  <c r="A105" i="13"/>
  <c r="A106" i="14"/>
  <c r="A105" i="11"/>
  <c r="A104" i="11"/>
  <c r="A105" i="12"/>
  <c r="A103" i="13"/>
  <c r="A104" i="12"/>
  <c r="A103" i="15"/>
  <c r="A103" i="14"/>
  <c r="A101" i="12"/>
  <c r="A102" i="13"/>
  <c r="A102" i="14"/>
  <c r="A101" i="13"/>
  <c r="A101" i="15"/>
  <c r="A100" i="12"/>
  <c r="A100" i="13"/>
  <c r="A100" i="11"/>
  <c r="A100" i="14"/>
  <c r="A99" i="11"/>
  <c r="A97" i="11"/>
  <c r="A95" i="11"/>
  <c r="A93" i="11"/>
  <c r="A96" i="12"/>
  <c r="A92" i="12"/>
  <c r="A95" i="12"/>
  <c r="A95" i="15"/>
  <c r="A98" i="12"/>
  <c r="A93" i="13"/>
  <c r="A92" i="13"/>
  <c r="A99" i="13"/>
  <c r="A98" i="11"/>
  <c r="A94" i="11"/>
  <c r="A97" i="12"/>
  <c r="A94" i="12"/>
  <c r="A96" i="11"/>
  <c r="A95" i="13"/>
  <c r="A95" i="14"/>
  <c r="A93" i="12"/>
  <c r="A97" i="13"/>
  <c r="A98" i="14"/>
  <c r="A99" i="12"/>
  <c r="A96" i="13"/>
  <c r="A99" i="15"/>
  <c r="A93" i="15"/>
  <c r="A96" i="14"/>
  <c r="A92" i="14"/>
  <c r="A93" i="14"/>
  <c r="A91" i="11"/>
  <c r="A89" i="11"/>
  <c r="A91" i="12"/>
  <c r="A90" i="11"/>
  <c r="A89" i="12"/>
  <c r="A88" i="12"/>
  <c r="A86" i="12"/>
  <c r="A84" i="12"/>
  <c r="A90" i="13"/>
  <c r="A87" i="11"/>
  <c r="A85" i="11"/>
  <c r="A88" i="13"/>
  <c r="A87" i="12"/>
  <c r="A88" i="11"/>
  <c r="A86" i="11"/>
  <c r="A85" i="12"/>
  <c r="A86" i="13"/>
  <c r="A91" i="13"/>
  <c r="A87" i="13"/>
  <c r="A90" i="14"/>
  <c r="A86" i="14"/>
  <c r="A90" i="12"/>
  <c r="A85" i="14"/>
  <c r="A89" i="13"/>
  <c r="A85" i="13"/>
  <c r="A89" i="15"/>
  <c r="A84" i="15"/>
  <c r="A88" i="14"/>
  <c r="A88" i="15"/>
  <c r="A91" i="14"/>
  <c r="A87" i="14"/>
  <c r="A75" i="12"/>
  <c r="A78" i="11"/>
  <c r="A77" i="11"/>
  <c r="A83" i="12"/>
  <c r="A82" i="13"/>
  <c r="A82" i="11"/>
  <c r="A83" i="11"/>
  <c r="A76" i="11"/>
  <c r="A75" i="11"/>
  <c r="A74" i="11"/>
  <c r="A81" i="11"/>
  <c r="A80" i="11"/>
  <c r="A79" i="11"/>
  <c r="A80" i="12"/>
  <c r="A76" i="13"/>
  <c r="A81" i="12"/>
  <c r="A77" i="12"/>
  <c r="A75" i="14"/>
  <c r="A77" i="15"/>
  <c r="A81" i="15"/>
  <c r="A79" i="14"/>
  <c r="A80" i="13"/>
  <c r="A74" i="13"/>
  <c r="A83" i="13"/>
  <c r="A82" i="14"/>
  <c r="A79" i="12"/>
  <c r="A74" i="12"/>
  <c r="A78" i="13"/>
  <c r="A81" i="14"/>
  <c r="A76" i="14"/>
  <c r="A83" i="15"/>
  <c r="A71" i="13"/>
  <c r="A72" i="12"/>
  <c r="A63" i="15"/>
  <c r="A73" i="12"/>
  <c r="A67" i="13"/>
  <c r="A68" i="12"/>
  <c r="A64" i="12"/>
  <c r="A69" i="13"/>
  <c r="A65" i="13"/>
  <c r="A73" i="11"/>
  <c r="A70" i="14"/>
  <c r="A73" i="13"/>
  <c r="A73" i="15"/>
  <c r="A69" i="14"/>
  <c r="A72" i="14"/>
  <c r="A71" i="11"/>
  <c r="A70" i="11"/>
  <c r="A69" i="11"/>
  <c r="A68" i="11"/>
  <c r="A67" i="11"/>
  <c r="A65" i="11"/>
  <c r="A66" i="11"/>
  <c r="A65" i="12"/>
  <c r="A63" i="12"/>
  <c r="A64" i="13"/>
  <c r="A63" i="13"/>
  <c r="A71" i="14"/>
  <c r="A64" i="11"/>
  <c r="A67" i="12"/>
  <c r="A66" i="13"/>
  <c r="A70" i="12"/>
  <c r="A68" i="13"/>
  <c r="A68" i="14"/>
  <c r="A71" i="12"/>
  <c r="A69" i="12"/>
  <c r="A66" i="12"/>
  <c r="A70" i="13"/>
  <c r="A67" i="14"/>
  <c r="A64" i="14"/>
  <c r="A65" i="15"/>
  <c r="A63" i="14"/>
  <c r="A62" i="12"/>
  <c r="A62" i="13"/>
  <c r="A62" i="14"/>
  <c r="A61" i="11"/>
  <c r="A60" i="12"/>
  <c r="A61" i="12"/>
  <c r="A61" i="13"/>
  <c r="A51" i="13"/>
  <c r="A47" i="13"/>
  <c r="A59" i="15"/>
  <c r="A60" i="14"/>
  <c r="A61" i="15"/>
  <c r="A51" i="14"/>
  <c r="A49" i="11"/>
  <c r="A47" i="11"/>
  <c r="A58" i="11"/>
  <c r="A56" i="11"/>
  <c r="A54" i="11"/>
  <c r="A52" i="11"/>
  <c r="A50" i="11"/>
  <c r="A48" i="11"/>
  <c r="A46" i="11"/>
  <c r="A44" i="11"/>
  <c r="A58" i="12"/>
  <c r="A56" i="12"/>
  <c r="A53" i="12"/>
  <c r="A48" i="12"/>
  <c r="A45" i="12"/>
  <c r="A56" i="13"/>
  <c r="A55" i="13"/>
  <c r="A48" i="13"/>
  <c r="A54" i="12"/>
  <c r="A52" i="12"/>
  <c r="A50" i="12"/>
  <c r="A44" i="12"/>
  <c r="A54" i="13"/>
  <c r="A46" i="13"/>
  <c r="A51" i="11"/>
  <c r="A59" i="12"/>
  <c r="A55" i="12"/>
  <c r="A46" i="12"/>
  <c r="A59" i="13"/>
  <c r="A52" i="13"/>
  <c r="A44" i="13"/>
  <c r="A59" i="11"/>
  <c r="A57" i="11"/>
  <c r="A55" i="11"/>
  <c r="A53" i="11"/>
  <c r="A45" i="11"/>
  <c r="A57" i="12"/>
  <c r="A51" i="12"/>
  <c r="A49" i="12"/>
  <c r="A47" i="12"/>
  <c r="A43" i="12"/>
  <c r="A58" i="13"/>
  <c r="A57" i="13"/>
  <c r="A50" i="13"/>
  <c r="A57" i="14"/>
  <c r="A49" i="14"/>
  <c r="A59" i="14"/>
  <c r="A43" i="14"/>
  <c r="A46" i="14"/>
  <c r="A45" i="14"/>
  <c r="A49" i="13"/>
  <c r="A56" i="14"/>
  <c r="A47" i="15"/>
  <c r="A49" i="15"/>
  <c r="A58" i="14"/>
  <c r="A53" i="14"/>
  <c r="A51" i="15"/>
  <c r="A54" i="14"/>
  <c r="A50" i="14"/>
  <c r="A53" i="13"/>
  <c r="A45" i="13"/>
  <c r="A43" i="15"/>
  <c r="A44" i="14"/>
  <c r="A57" i="15"/>
  <c r="A42" i="13"/>
  <c r="A42" i="14"/>
  <c r="A42" i="11"/>
  <c r="A42" i="12"/>
  <c r="A35" i="15"/>
  <c r="A36" i="14"/>
  <c r="A39" i="15"/>
  <c r="A30" i="14"/>
  <c r="A40" i="14"/>
  <c r="A27" i="14"/>
  <c r="A34" i="14"/>
  <c r="A41" i="11"/>
  <c r="A39" i="11"/>
  <c r="A37" i="11"/>
  <c r="A35" i="11"/>
  <c r="A33" i="11"/>
  <c r="A31" i="11"/>
  <c r="A29" i="11"/>
  <c r="A28" i="11"/>
  <c r="A29" i="12"/>
  <c r="A40" i="11"/>
  <c r="A38" i="11"/>
  <c r="A36" i="11"/>
  <c r="A34" i="11"/>
  <c r="A32" i="11"/>
  <c r="A30" i="11"/>
  <c r="A39" i="12"/>
  <c r="A35" i="12"/>
  <c r="A32" i="12"/>
  <c r="A30" i="12"/>
  <c r="A27" i="12"/>
  <c r="A41" i="12"/>
  <c r="A38" i="12"/>
  <c r="A37" i="12"/>
  <c r="A34" i="12"/>
  <c r="A26" i="12"/>
  <c r="A25" i="12"/>
  <c r="A31" i="13"/>
  <c r="A27" i="11"/>
  <c r="A26" i="11"/>
  <c r="A25" i="11"/>
  <c r="A40" i="12"/>
  <c r="A36" i="12"/>
  <c r="A33" i="12"/>
  <c r="A37" i="13"/>
  <c r="A29" i="13"/>
  <c r="A31" i="12"/>
  <c r="A28" i="12"/>
  <c r="A39" i="13"/>
  <c r="A35" i="13"/>
  <c r="A27" i="13"/>
  <c r="A25" i="13"/>
  <c r="A41" i="13"/>
  <c r="A33" i="13"/>
  <c r="A40" i="13"/>
  <c r="A36" i="13"/>
  <c r="A32" i="13"/>
  <c r="A28" i="13"/>
  <c r="A29" i="14"/>
  <c r="A38" i="13"/>
  <c r="A33" i="15"/>
  <c r="A26" i="13"/>
  <c r="A26" i="14"/>
  <c r="A41" i="14"/>
  <c r="A37" i="14"/>
  <c r="A30" i="13"/>
  <c r="A35" i="14"/>
  <c r="A33" i="14"/>
  <c r="A34" i="13"/>
  <c r="A28" i="14"/>
  <c r="A37" i="15"/>
  <c r="A23" i="11"/>
  <c r="A24" i="13"/>
  <c r="A16" i="13"/>
  <c r="A15" i="13"/>
  <c r="A20" i="11"/>
  <c r="A19" i="11"/>
  <c r="A24" i="12"/>
  <c r="A20" i="12"/>
  <c r="A23" i="13"/>
  <c r="A16" i="14"/>
  <c r="A18" i="11"/>
  <c r="A22" i="12"/>
  <c r="A18" i="13"/>
  <c r="A24" i="11"/>
  <c r="A16" i="11"/>
  <c r="A15" i="11"/>
  <c r="A23" i="12"/>
  <c r="A19" i="12"/>
  <c r="A15" i="12"/>
  <c r="A20" i="13"/>
  <c r="A20" i="14"/>
  <c r="A17" i="11"/>
  <c r="A21" i="12"/>
  <c r="A23" i="14"/>
  <c r="A16" i="12"/>
  <c r="A19" i="13"/>
  <c r="A21" i="14"/>
  <c r="A22" i="11"/>
  <c r="A24" i="14"/>
  <c r="A14" i="11"/>
  <c r="A14" i="12"/>
  <c r="A14" i="13"/>
  <c r="A12" i="11"/>
  <c r="A8" i="11"/>
  <c r="A13" i="12"/>
  <c r="A9" i="12"/>
  <c r="A10" i="13"/>
  <c r="A6" i="13"/>
  <c r="A12" i="14"/>
  <c r="A8" i="14"/>
  <c r="A11" i="11"/>
  <c r="A7" i="11"/>
  <c r="A12" i="12"/>
  <c r="A8" i="12"/>
  <c r="A13" i="13"/>
  <c r="A9" i="13"/>
  <c r="A10" i="11"/>
  <c r="A6" i="11"/>
  <c r="A12" i="13"/>
  <c r="A8" i="13"/>
  <c r="A10" i="14"/>
  <c r="A6" i="14"/>
  <c r="A13" i="11"/>
  <c r="A9" i="11"/>
  <c r="A10" i="12"/>
  <c r="A6" i="12"/>
  <c r="A11" i="13"/>
  <c r="A7" i="13"/>
  <c r="A13" i="14"/>
  <c r="A9" i="14"/>
  <c r="A36" i="15"/>
  <c r="A40" i="15"/>
  <c r="A44" i="15"/>
  <c r="A56" i="15"/>
  <c r="A68" i="15"/>
  <c r="A52" i="15"/>
  <c r="A6" i="15"/>
  <c r="A7" i="15"/>
  <c r="A9" i="15"/>
  <c r="A10" i="15"/>
  <c r="A11" i="15"/>
  <c r="A13" i="15"/>
  <c r="A14" i="15"/>
  <c r="A15" i="15"/>
  <c r="A17" i="15"/>
  <c r="A18" i="15"/>
  <c r="A19" i="15"/>
  <c r="A21" i="15"/>
  <c r="A22" i="15"/>
  <c r="A23" i="15"/>
  <c r="A25" i="15"/>
  <c r="A26" i="15"/>
  <c r="A27" i="15"/>
  <c r="A29" i="15"/>
  <c r="A30" i="15"/>
  <c r="A31" i="15"/>
  <c r="A72" i="15"/>
  <c r="A90" i="15"/>
  <c r="A128" i="15"/>
  <c r="A8" i="15"/>
  <c r="A12" i="15"/>
  <c r="A16" i="15"/>
  <c r="A20" i="15"/>
  <c r="A24" i="15"/>
  <c r="A28" i="15"/>
  <c r="A32" i="15"/>
  <c r="A48" i="15"/>
  <c r="A64" i="15"/>
  <c r="A112" i="15"/>
  <c r="A60" i="15"/>
  <c r="A76" i="15"/>
  <c r="A82" i="15"/>
  <c r="A96" i="15"/>
  <c r="A104" i="15"/>
  <c r="A117" i="15"/>
  <c r="A111" i="15"/>
  <c r="A127" i="15"/>
  <c r="A116" i="15"/>
  <c r="A102" i="15"/>
  <c r="A94" i="15"/>
  <c r="A86" i="15"/>
  <c r="A78" i="15"/>
  <c r="A74" i="15"/>
  <c r="A70" i="15"/>
  <c r="A66" i="15"/>
  <c r="A62" i="15"/>
  <c r="A58" i="15"/>
  <c r="A54" i="15"/>
  <c r="A50" i="15"/>
  <c r="A46" i="15"/>
  <c r="A45" i="15"/>
  <c r="A42" i="15"/>
  <c r="A38" i="15"/>
  <c r="A34" i="15"/>
  <c r="AG47" i="3" l="1"/>
  <c r="AH47" i="3" s="1"/>
  <c r="AG55" i="3"/>
  <c r="AH55" i="3" s="1"/>
  <c r="AG53" i="3"/>
  <c r="AH53" i="3" s="1"/>
  <c r="AG54" i="3"/>
  <c r="AH54" i="3" s="1"/>
  <c r="AG48" i="3"/>
  <c r="AG52" i="3"/>
  <c r="AH52" i="3" s="1"/>
  <c r="AG56" i="3"/>
  <c r="U56" i="1" s="1"/>
  <c r="AG60" i="3"/>
  <c r="AH60" i="3" s="1"/>
  <c r="AG57" i="3"/>
  <c r="AG59" i="3"/>
  <c r="AH59" i="3" s="1"/>
  <c r="AG50" i="3"/>
  <c r="AH50" i="3" s="1"/>
  <c r="AG58" i="3"/>
  <c r="AH58" i="3" s="1"/>
  <c r="AG51" i="3"/>
  <c r="U51" i="1" s="1"/>
  <c r="AG49" i="3"/>
  <c r="AH49" i="3" s="1"/>
  <c r="AG61" i="3"/>
  <c r="U61" i="1" s="1"/>
  <c r="AG62" i="3"/>
  <c r="AH62" i="3" s="1"/>
  <c r="AG176" i="3"/>
  <c r="AH176" i="3" s="1"/>
  <c r="AI176" i="3" s="1"/>
  <c r="AJ176" i="3" s="1"/>
  <c r="AN176" i="3" s="1"/>
  <c r="AO176" i="3" s="1"/>
  <c r="AG180" i="3"/>
  <c r="AH180" i="3" s="1"/>
  <c r="AI180" i="3" s="1"/>
  <c r="AG192" i="3"/>
  <c r="AH192" i="3" s="1"/>
  <c r="AI192" i="3" s="1"/>
  <c r="AJ192" i="3" s="1"/>
  <c r="AN192" i="3" s="1"/>
  <c r="AO192" i="3" s="1"/>
  <c r="AG184" i="4"/>
  <c r="AH184" i="4" s="1"/>
  <c r="AI184" i="4" s="1"/>
  <c r="AJ184" i="4" s="1"/>
  <c r="AN184" i="4" s="1"/>
  <c r="AO184" i="4" s="1"/>
  <c r="AQ184" i="4" s="1"/>
  <c r="AG196" i="4"/>
  <c r="AH196" i="4" s="1"/>
  <c r="AI196" i="4" s="1"/>
  <c r="AG175" i="6"/>
  <c r="AH175" i="6" s="1"/>
  <c r="AG183" i="6"/>
  <c r="AH183" i="6" s="1"/>
  <c r="AG199" i="6"/>
  <c r="AH199" i="6" s="1"/>
  <c r="AG178" i="5"/>
  <c r="AH178" i="5" s="1"/>
  <c r="AI178" i="5" s="1"/>
  <c r="AG185" i="4"/>
  <c r="AH185" i="4" s="1"/>
  <c r="AG179" i="3"/>
  <c r="AH179" i="3" s="1"/>
  <c r="AG195" i="3"/>
  <c r="AH195" i="3" s="1"/>
  <c r="AG178" i="7"/>
  <c r="AH178" i="7" s="1"/>
  <c r="AG174" i="7"/>
  <c r="AH174" i="7" s="1"/>
  <c r="AG179" i="5"/>
  <c r="AH179" i="5" s="1"/>
  <c r="AG186" i="4"/>
  <c r="AH186" i="4" s="1"/>
  <c r="AG172" i="3"/>
  <c r="AH172" i="3" s="1"/>
  <c r="AG188" i="3"/>
  <c r="AH188" i="3" s="1"/>
  <c r="AG200" i="3"/>
  <c r="AH200" i="3" s="1"/>
  <c r="AG182" i="3"/>
  <c r="AH182" i="3" s="1"/>
  <c r="AG189" i="6"/>
  <c r="AH189" i="6" s="1"/>
  <c r="AG193" i="6"/>
  <c r="AH193" i="6" s="1"/>
  <c r="AG184" i="5"/>
  <c r="AH184" i="5" s="1"/>
  <c r="AI184" i="5" s="1"/>
  <c r="AG171" i="4"/>
  <c r="AH171" i="4" s="1"/>
  <c r="AG187" i="4"/>
  <c r="AH187" i="4" s="1"/>
  <c r="AG181" i="3"/>
  <c r="AH181" i="3" s="1"/>
  <c r="AG197" i="3"/>
  <c r="AH197" i="3" s="1"/>
  <c r="AG200" i="7"/>
  <c r="AH200" i="7" s="1"/>
  <c r="AG196" i="7"/>
  <c r="AH196" i="7" s="1"/>
  <c r="AG192" i="7"/>
  <c r="AH192" i="7" s="1"/>
  <c r="AG188" i="7"/>
  <c r="AH188" i="7" s="1"/>
  <c r="AG180" i="7"/>
  <c r="AH180" i="7" s="1"/>
  <c r="AG176" i="7"/>
  <c r="AH176" i="7" s="1"/>
  <c r="AG178" i="6"/>
  <c r="AH178" i="6" s="1"/>
  <c r="AG194" i="6"/>
  <c r="AH194" i="6" s="1"/>
  <c r="AG185" i="5"/>
  <c r="AH185" i="5" s="1"/>
  <c r="AG197" i="5"/>
  <c r="AH197" i="5" s="1"/>
  <c r="AG199" i="7"/>
  <c r="AH199" i="7" s="1"/>
  <c r="AG195" i="7"/>
  <c r="AH195" i="7" s="1"/>
  <c r="AG191" i="7"/>
  <c r="AH191" i="7" s="1"/>
  <c r="AG187" i="7"/>
  <c r="AH187" i="7" s="1"/>
  <c r="AG183" i="7"/>
  <c r="AH183" i="7" s="1"/>
  <c r="AG179" i="7"/>
  <c r="AH179" i="7" s="1"/>
  <c r="AG175" i="7"/>
  <c r="AH175" i="7" s="1"/>
  <c r="AG171" i="6"/>
  <c r="AH171" i="6" s="1"/>
  <c r="AG182" i="5"/>
  <c r="AH182" i="5" s="1"/>
  <c r="AG194" i="5"/>
  <c r="AH194" i="5" s="1"/>
  <c r="AG198" i="5"/>
  <c r="AH198" i="5" s="1"/>
  <c r="AG173" i="4"/>
  <c r="AH173" i="4" s="1"/>
  <c r="AG189" i="4"/>
  <c r="AH189" i="4" s="1"/>
  <c r="AG183" i="3"/>
  <c r="AH183" i="3" s="1"/>
  <c r="AG199" i="3"/>
  <c r="AH199" i="3" s="1"/>
  <c r="AG176" i="6"/>
  <c r="AH176" i="6" s="1"/>
  <c r="AG184" i="6"/>
  <c r="AH184" i="6" s="1"/>
  <c r="AG192" i="6"/>
  <c r="AH192" i="6" s="1"/>
  <c r="AG200" i="6"/>
  <c r="AH200" i="6" s="1"/>
  <c r="AG183" i="5"/>
  <c r="AH183" i="5" s="1"/>
  <c r="AG174" i="4"/>
  <c r="AH174" i="4" s="1"/>
  <c r="AG190" i="4"/>
  <c r="AH190" i="4" s="1"/>
  <c r="AG184" i="3"/>
  <c r="AH184" i="3" s="1"/>
  <c r="AG190" i="3"/>
  <c r="AH190" i="3" s="1"/>
  <c r="AG173" i="6"/>
  <c r="AH173" i="6" s="1"/>
  <c r="AG181" i="6"/>
  <c r="AH181" i="6" s="1"/>
  <c r="AG197" i="6"/>
  <c r="AH197" i="6" s="1"/>
  <c r="AG180" i="5"/>
  <c r="AH180" i="5" s="1"/>
  <c r="AG175" i="4"/>
  <c r="AH175" i="4" s="1"/>
  <c r="AG191" i="4"/>
  <c r="AH191" i="4" s="1"/>
  <c r="AG199" i="4"/>
  <c r="AH199" i="4" s="1"/>
  <c r="AG185" i="3"/>
  <c r="AH185" i="3" s="1"/>
  <c r="AG173" i="5"/>
  <c r="AH173" i="5" s="1"/>
  <c r="AG189" i="5"/>
  <c r="AH189" i="5" s="1"/>
  <c r="AG172" i="4"/>
  <c r="AH172" i="4" s="1"/>
  <c r="AG188" i="4"/>
  <c r="AH188" i="4" s="1"/>
  <c r="AG200" i="4"/>
  <c r="AH200" i="4" s="1"/>
  <c r="AG174" i="3"/>
  <c r="AH174" i="3" s="1"/>
  <c r="AG179" i="6"/>
  <c r="AH179" i="6" s="1"/>
  <c r="AG191" i="6"/>
  <c r="AH191" i="6" s="1"/>
  <c r="AG195" i="6"/>
  <c r="AH195" i="6" s="1"/>
  <c r="AG186" i="5"/>
  <c r="AH186" i="5" s="1"/>
  <c r="AG177" i="4"/>
  <c r="AH177" i="4" s="1"/>
  <c r="AG193" i="4"/>
  <c r="AH193" i="4" s="1"/>
  <c r="AG171" i="3"/>
  <c r="AH171" i="3" s="1"/>
  <c r="AG187" i="3"/>
  <c r="AH187" i="3" s="1"/>
  <c r="AG198" i="7"/>
  <c r="AH198" i="7" s="1"/>
  <c r="AG194" i="7"/>
  <c r="AH194" i="7" s="1"/>
  <c r="AG190" i="7"/>
  <c r="AH190" i="7" s="1"/>
  <c r="AG187" i="5"/>
  <c r="AH187" i="5" s="1"/>
  <c r="AG178" i="4"/>
  <c r="AH178" i="4" s="1"/>
  <c r="AG194" i="4"/>
  <c r="AH194" i="4" s="1"/>
  <c r="AG194" i="3"/>
  <c r="AH194" i="3" s="1"/>
  <c r="AG197" i="7"/>
  <c r="AH197" i="7" s="1"/>
  <c r="AG193" i="7"/>
  <c r="AH193" i="7" s="1"/>
  <c r="AG189" i="7"/>
  <c r="AH189" i="7" s="1"/>
  <c r="AG181" i="7"/>
  <c r="AH181" i="7" s="1"/>
  <c r="AG177" i="7"/>
  <c r="AH177" i="7" s="1"/>
  <c r="AG179" i="4"/>
  <c r="AH179" i="4" s="1"/>
  <c r="AG195" i="4"/>
  <c r="AH195" i="4" s="1"/>
  <c r="AG173" i="3"/>
  <c r="AH173" i="3" s="1"/>
  <c r="AG189" i="3"/>
  <c r="AH189" i="3" s="1"/>
  <c r="AG184" i="7"/>
  <c r="AH184" i="7" s="1"/>
  <c r="AG172" i="7"/>
  <c r="AH172" i="7" s="1"/>
  <c r="AG174" i="6"/>
  <c r="AH174" i="6" s="1"/>
  <c r="AG182" i="6"/>
  <c r="AH182" i="6" s="1"/>
  <c r="AG186" i="6"/>
  <c r="AH186" i="6" s="1"/>
  <c r="AG190" i="6"/>
  <c r="AH190" i="6" s="1"/>
  <c r="AG198" i="6"/>
  <c r="AH198" i="6" s="1"/>
  <c r="AG177" i="5"/>
  <c r="AH177" i="5" s="1"/>
  <c r="AG193" i="5"/>
  <c r="AH193" i="5" s="1"/>
  <c r="AG186" i="3"/>
  <c r="AH186" i="3" s="1"/>
  <c r="AG171" i="7"/>
  <c r="AH171" i="7" s="1"/>
  <c r="AG187" i="6"/>
  <c r="AH187" i="6" s="1"/>
  <c r="AG174" i="5"/>
  <c r="AH174" i="5" s="1"/>
  <c r="AG190" i="5"/>
  <c r="AH190" i="5" s="1"/>
  <c r="AG181" i="4"/>
  <c r="AH181" i="4" s="1"/>
  <c r="AG197" i="4"/>
  <c r="AH197" i="4" s="1"/>
  <c r="AG175" i="3"/>
  <c r="AH175" i="3" s="1"/>
  <c r="AG191" i="3"/>
  <c r="AH191" i="3" s="1"/>
  <c r="AG186" i="7"/>
  <c r="AH186" i="7" s="1"/>
  <c r="AG182" i="7"/>
  <c r="AH182" i="7" s="1"/>
  <c r="AG172" i="6"/>
  <c r="AH172" i="6" s="1"/>
  <c r="AG180" i="6"/>
  <c r="AH180" i="6" s="1"/>
  <c r="AG188" i="6"/>
  <c r="AH188" i="6" s="1"/>
  <c r="AG196" i="6"/>
  <c r="AH196" i="6" s="1"/>
  <c r="AG175" i="5"/>
  <c r="AH175" i="5" s="1"/>
  <c r="AG191" i="5"/>
  <c r="AH191" i="5" s="1"/>
  <c r="AG195" i="5"/>
  <c r="AH195" i="5" s="1"/>
  <c r="AG199" i="5"/>
  <c r="AH199" i="5" s="1"/>
  <c r="AG182" i="4"/>
  <c r="AH182" i="4" s="1"/>
  <c r="AG198" i="4"/>
  <c r="AH198" i="4" s="1"/>
  <c r="AG196" i="3"/>
  <c r="AH196" i="3" s="1"/>
  <c r="AG178" i="3"/>
  <c r="AH178" i="3" s="1"/>
  <c r="AG198" i="3"/>
  <c r="AH198" i="3" s="1"/>
  <c r="AG185" i="7"/>
  <c r="AH185" i="7" s="1"/>
  <c r="AG173" i="7"/>
  <c r="AH173" i="7" s="1"/>
  <c r="AG177" i="6"/>
  <c r="AH177" i="6" s="1"/>
  <c r="AG185" i="6"/>
  <c r="AH185" i="6" s="1"/>
  <c r="AG172" i="5"/>
  <c r="AH172" i="5" s="1"/>
  <c r="AG176" i="5"/>
  <c r="AH176" i="5" s="1"/>
  <c r="AG188" i="5"/>
  <c r="AH188" i="5" s="1"/>
  <c r="AG192" i="5"/>
  <c r="AH192" i="5" s="1"/>
  <c r="AI192" i="5" s="1"/>
  <c r="AG196" i="5"/>
  <c r="AH196" i="5" s="1"/>
  <c r="AG200" i="5"/>
  <c r="AH200" i="5" s="1"/>
  <c r="AG183" i="4"/>
  <c r="AH183" i="4" s="1"/>
  <c r="AG177" i="3"/>
  <c r="AH177" i="3" s="1"/>
  <c r="AG193" i="3"/>
  <c r="AH193" i="3" s="1"/>
  <c r="AI193" i="3" s="1"/>
  <c r="AG181" i="5"/>
  <c r="AH181" i="5" s="1"/>
  <c r="AG176" i="4"/>
  <c r="AH176" i="4" s="1"/>
  <c r="AG180" i="4"/>
  <c r="AH180" i="4" s="1"/>
  <c r="AG192" i="4"/>
  <c r="AH192" i="4" s="1"/>
  <c r="AG135" i="4"/>
  <c r="AH135" i="4" s="1"/>
  <c r="AI135" i="4" s="1"/>
  <c r="AJ135" i="4" s="1"/>
  <c r="AN135" i="4" s="1"/>
  <c r="AO135" i="4" s="1"/>
  <c r="AQ135" i="4" s="1"/>
  <c r="AG143" i="7"/>
  <c r="AH143" i="7" s="1"/>
  <c r="AI143" i="7" s="1"/>
  <c r="AJ143" i="7" s="1"/>
  <c r="AN143" i="7" s="1"/>
  <c r="AO143" i="7" s="1"/>
  <c r="AQ143" i="7" s="1"/>
  <c r="AG139" i="7"/>
  <c r="AH139" i="7" s="1"/>
  <c r="AI139" i="7" s="1"/>
  <c r="AJ139" i="7" s="1"/>
  <c r="AN139" i="7" s="1"/>
  <c r="AO139" i="7" s="1"/>
  <c r="AQ139" i="7" s="1"/>
  <c r="AG135" i="7"/>
  <c r="AH135" i="7" s="1"/>
  <c r="AI135" i="7" s="1"/>
  <c r="AJ135" i="7" s="1"/>
  <c r="AN135" i="7" s="1"/>
  <c r="AO135" i="7" s="1"/>
  <c r="AQ135" i="7" s="1"/>
  <c r="AG131" i="7"/>
  <c r="AH131" i="7" s="1"/>
  <c r="AI131" i="7" s="1"/>
  <c r="AG131" i="5"/>
  <c r="AH131" i="5" s="1"/>
  <c r="AI131" i="5" s="1"/>
  <c r="AJ131" i="5" s="1"/>
  <c r="AN131" i="5" s="1"/>
  <c r="AO131" i="5" s="1"/>
  <c r="AQ131" i="5" s="1"/>
  <c r="AG142" i="4"/>
  <c r="AH142" i="4" s="1"/>
  <c r="AI142" i="4" s="1"/>
  <c r="AG140" i="3"/>
  <c r="AG134" i="6"/>
  <c r="AH134" i="6" s="1"/>
  <c r="AI134" i="6" s="1"/>
  <c r="AJ134" i="6" s="1"/>
  <c r="AN134" i="6" s="1"/>
  <c r="AO134" i="6" s="1"/>
  <c r="AQ134" i="6" s="1"/>
  <c r="AG142" i="6"/>
  <c r="AH142" i="6" s="1"/>
  <c r="AI142" i="6" s="1"/>
  <c r="AJ142" i="6" s="1"/>
  <c r="AN142" i="6" s="1"/>
  <c r="AO142" i="6" s="1"/>
  <c r="AQ142" i="6" s="1"/>
  <c r="AG145" i="5"/>
  <c r="AH145" i="5" s="1"/>
  <c r="AI145" i="5" s="1"/>
  <c r="AJ145" i="5" s="1"/>
  <c r="AN145" i="5" s="1"/>
  <c r="AO145" i="5" s="1"/>
  <c r="AQ145" i="5" s="1"/>
  <c r="AG130" i="3"/>
  <c r="AG131" i="6"/>
  <c r="AG139" i="6"/>
  <c r="AH139" i="6" s="1"/>
  <c r="AG146" i="5"/>
  <c r="AH146" i="5" s="1"/>
  <c r="AG141" i="4"/>
  <c r="AH141" i="4" s="1"/>
  <c r="AG135" i="3"/>
  <c r="AG142" i="7"/>
  <c r="AH142" i="7" s="1"/>
  <c r="AG138" i="7"/>
  <c r="AH138" i="7" s="1"/>
  <c r="AI138" i="7" s="1"/>
  <c r="AG134" i="7"/>
  <c r="AH134" i="7" s="1"/>
  <c r="AG130" i="7"/>
  <c r="AH130" i="7" s="1"/>
  <c r="AG139" i="5"/>
  <c r="AH139" i="5" s="1"/>
  <c r="AG144" i="3"/>
  <c r="AG145" i="7"/>
  <c r="AH145" i="7" s="1"/>
  <c r="AG141" i="7"/>
  <c r="AH141" i="7" s="1"/>
  <c r="AG137" i="7"/>
  <c r="AH137" i="7" s="1"/>
  <c r="AG133" i="7"/>
  <c r="AG132" i="5"/>
  <c r="AH132" i="5" s="1"/>
  <c r="AG139" i="4"/>
  <c r="AH139" i="4" s="1"/>
  <c r="AG141" i="3"/>
  <c r="AG133" i="5"/>
  <c r="AG137" i="5"/>
  <c r="AG136" i="4"/>
  <c r="AH136" i="4" s="1"/>
  <c r="AG138" i="3"/>
  <c r="AG15" i="7"/>
  <c r="AG14" i="6"/>
  <c r="AH14" i="6" s="1"/>
  <c r="AI14" i="6" s="1"/>
  <c r="AJ14" i="6" s="1"/>
  <c r="AN14" i="6" s="1"/>
  <c r="AO14" i="6" s="1"/>
  <c r="AQ14" i="6" s="1"/>
  <c r="AG5" i="5"/>
  <c r="AG21" i="5"/>
  <c r="AG123" i="7"/>
  <c r="AG75" i="6"/>
  <c r="AG42" i="7"/>
  <c r="AG83" i="5"/>
  <c r="AG107" i="5"/>
  <c r="AH107" i="5" s="1"/>
  <c r="AI107" i="5" s="1"/>
  <c r="AJ107" i="5" s="1"/>
  <c r="AN107" i="5" s="1"/>
  <c r="AO107" i="5" s="1"/>
  <c r="AQ107" i="5" s="1"/>
  <c r="AG115" i="5"/>
  <c r="AG46" i="4"/>
  <c r="AG62" i="4"/>
  <c r="AH62" i="4" s="1"/>
  <c r="AI62" i="4" s="1"/>
  <c r="AG78" i="4"/>
  <c r="AG94" i="4"/>
  <c r="AG110" i="4"/>
  <c r="AH110" i="4" s="1"/>
  <c r="AI110" i="4" s="1"/>
  <c r="AG126" i="4"/>
  <c r="AH126" i="4" s="1"/>
  <c r="AI126" i="4" s="1"/>
  <c r="AG129" i="7"/>
  <c r="AH129" i="7" s="1"/>
  <c r="AI129" i="7" s="1"/>
  <c r="AJ129" i="7" s="1"/>
  <c r="AN129" i="7" s="1"/>
  <c r="AO129" i="7" s="1"/>
  <c r="AQ129" i="7" s="1"/>
  <c r="AG101" i="3"/>
  <c r="AG127" i="3"/>
  <c r="U127" i="1" s="1"/>
  <c r="AG108" i="7"/>
  <c r="AH108" i="7" s="1"/>
  <c r="AI108" i="7" s="1"/>
  <c r="AG45" i="5"/>
  <c r="AG61" i="5"/>
  <c r="AG46" i="3"/>
  <c r="AG70" i="3"/>
  <c r="AG135" i="6"/>
  <c r="AH135" i="6" s="1"/>
  <c r="AG143" i="6"/>
  <c r="AH143" i="6" s="1"/>
  <c r="AG130" i="5"/>
  <c r="AG134" i="5"/>
  <c r="AH134" i="5" s="1"/>
  <c r="AI134" i="5" s="1"/>
  <c r="AG145" i="4"/>
  <c r="AH145" i="4" s="1"/>
  <c r="AG139" i="3"/>
  <c r="AG132" i="6"/>
  <c r="AH132" i="6" s="1"/>
  <c r="AG136" i="6"/>
  <c r="AH136" i="6" s="1"/>
  <c r="AG140" i="6"/>
  <c r="AH140" i="6" s="1"/>
  <c r="AG144" i="6"/>
  <c r="AH144" i="6" s="1"/>
  <c r="AG135" i="5"/>
  <c r="AH135" i="5" s="1"/>
  <c r="AG130" i="4"/>
  <c r="AH130" i="4" s="1"/>
  <c r="AG132" i="3"/>
  <c r="AG136" i="3"/>
  <c r="AG133" i="6"/>
  <c r="AH133" i="6" s="1"/>
  <c r="AG137" i="6"/>
  <c r="AH137" i="6" s="1"/>
  <c r="AG141" i="6"/>
  <c r="AH141" i="6" s="1"/>
  <c r="AG145" i="6"/>
  <c r="AG136" i="5"/>
  <c r="AH136" i="5" s="1"/>
  <c r="AG144" i="7"/>
  <c r="AH144" i="7" s="1"/>
  <c r="AG140" i="7"/>
  <c r="AG136" i="7"/>
  <c r="AH136" i="7" s="1"/>
  <c r="AG132" i="7"/>
  <c r="AG130" i="6"/>
  <c r="AH130" i="6" s="1"/>
  <c r="AG140" i="4"/>
  <c r="AG142" i="3"/>
  <c r="U142" i="1" s="1"/>
  <c r="V142" i="1" s="1"/>
  <c r="AG146" i="3"/>
  <c r="AG138" i="5"/>
  <c r="AH138" i="5" s="1"/>
  <c r="AG133" i="4"/>
  <c r="AG143" i="3"/>
  <c r="AG134" i="4"/>
  <c r="AH134" i="4" s="1"/>
  <c r="AG140" i="5"/>
  <c r="AH140" i="5" s="1"/>
  <c r="AG131" i="4"/>
  <c r="AH131" i="4" s="1"/>
  <c r="AG143" i="4"/>
  <c r="AH143" i="4" s="1"/>
  <c r="AG133" i="3"/>
  <c r="AG138" i="6"/>
  <c r="AH138" i="6" s="1"/>
  <c r="AG146" i="6"/>
  <c r="AH146" i="6" s="1"/>
  <c r="AG141" i="5"/>
  <c r="AH141" i="5" s="1"/>
  <c r="AG144" i="4"/>
  <c r="AG134" i="3"/>
  <c r="AG142" i="5"/>
  <c r="AH142" i="5" s="1"/>
  <c r="AG137" i="4"/>
  <c r="AG131" i="3"/>
  <c r="AG146" i="7"/>
  <c r="AH146" i="7" s="1"/>
  <c r="AG143" i="5"/>
  <c r="AH143" i="5" s="1"/>
  <c r="AG138" i="4"/>
  <c r="AH138" i="4" s="1"/>
  <c r="AG146" i="4"/>
  <c r="AG144" i="5"/>
  <c r="AG137" i="3"/>
  <c r="AG145" i="3"/>
  <c r="AG132" i="4"/>
  <c r="AH132" i="4" s="1"/>
  <c r="AG25" i="3"/>
  <c r="AG41" i="3"/>
  <c r="AG119" i="7"/>
  <c r="AG115" i="7"/>
  <c r="AG47" i="7"/>
  <c r="AH47" i="7" s="1"/>
  <c r="AG43" i="7"/>
  <c r="AG55" i="6"/>
  <c r="AG59" i="6"/>
  <c r="AG63" i="6"/>
  <c r="AG71" i="6"/>
  <c r="AG79" i="6"/>
  <c r="AG87" i="6"/>
  <c r="AG95" i="6"/>
  <c r="AG103" i="6"/>
  <c r="AH103" i="6" s="1"/>
  <c r="AG107" i="6"/>
  <c r="AH107" i="6" s="1"/>
  <c r="AG111" i="6"/>
  <c r="AG119" i="6"/>
  <c r="AG123" i="6"/>
  <c r="AG50" i="5"/>
  <c r="AG66" i="5"/>
  <c r="AH66" i="5" s="1"/>
  <c r="AG82" i="5"/>
  <c r="AG98" i="5"/>
  <c r="AG114" i="5"/>
  <c r="AH114" i="5" s="1"/>
  <c r="AG49" i="4"/>
  <c r="AH49" i="4" s="1"/>
  <c r="AG65" i="4"/>
  <c r="AG81" i="4"/>
  <c r="AG97" i="4"/>
  <c r="AG113" i="4"/>
  <c r="AH113" i="4" s="1"/>
  <c r="AG67" i="3"/>
  <c r="AG91" i="3"/>
  <c r="AG95" i="3"/>
  <c r="AG119" i="3"/>
  <c r="U119" i="1" s="1"/>
  <c r="AG123" i="3"/>
  <c r="AG90" i="7"/>
  <c r="AG86" i="7"/>
  <c r="AG82" i="7"/>
  <c r="AG78" i="7"/>
  <c r="AG74" i="7"/>
  <c r="AH74" i="7" s="1"/>
  <c r="AI74" i="7" s="1"/>
  <c r="AG70" i="7"/>
  <c r="AG66" i="7"/>
  <c r="AH66" i="7" s="1"/>
  <c r="AG62" i="7"/>
  <c r="AG58" i="7"/>
  <c r="AH58" i="7" s="1"/>
  <c r="AI58" i="7" s="1"/>
  <c r="AG54" i="7"/>
  <c r="AH54" i="7" s="1"/>
  <c r="AI54" i="7" s="1"/>
  <c r="AG50" i="7"/>
  <c r="AG43" i="5"/>
  <c r="AG59" i="5"/>
  <c r="AG71" i="5"/>
  <c r="AH71" i="5" s="1"/>
  <c r="AG42" i="4"/>
  <c r="AG54" i="4"/>
  <c r="AG70" i="4"/>
  <c r="AH70" i="4" s="1"/>
  <c r="AG86" i="4"/>
  <c r="AH86" i="4" s="1"/>
  <c r="AG102" i="4"/>
  <c r="AH102" i="4" s="1"/>
  <c r="AG68" i="3"/>
  <c r="AG84" i="3"/>
  <c r="AG112" i="3"/>
  <c r="AG116" i="3"/>
  <c r="AG128" i="3"/>
  <c r="AG125" i="7"/>
  <c r="AH125" i="7" s="1"/>
  <c r="AG109" i="7"/>
  <c r="AG93" i="7"/>
  <c r="AH93" i="7" s="1"/>
  <c r="AG49" i="6"/>
  <c r="AG57" i="6"/>
  <c r="AG48" i="5"/>
  <c r="AG64" i="5"/>
  <c r="AG96" i="5"/>
  <c r="AH96" i="5" s="1"/>
  <c r="AG112" i="5"/>
  <c r="AH112" i="5" s="1"/>
  <c r="AG128" i="5"/>
  <c r="AG47" i="4"/>
  <c r="AG63" i="4"/>
  <c r="AH63" i="4" s="1"/>
  <c r="AG79" i="4"/>
  <c r="AH79" i="4" s="1"/>
  <c r="AG95" i="4"/>
  <c r="AG111" i="4"/>
  <c r="AG115" i="4"/>
  <c r="AH115" i="4" s="1"/>
  <c r="AG119" i="4"/>
  <c r="AG127" i="4"/>
  <c r="AG65" i="3"/>
  <c r="AG77" i="3"/>
  <c r="U77" i="1" s="1"/>
  <c r="AG81" i="3"/>
  <c r="AG85" i="3"/>
  <c r="AG89" i="3"/>
  <c r="AG117" i="3"/>
  <c r="AG121" i="3"/>
  <c r="AG53" i="5"/>
  <c r="AG69" i="5"/>
  <c r="AG77" i="5"/>
  <c r="AH77" i="5" s="1"/>
  <c r="AG93" i="5"/>
  <c r="AH93" i="5" s="1"/>
  <c r="AG109" i="5"/>
  <c r="AH109" i="5" s="1"/>
  <c r="AG125" i="5"/>
  <c r="AG56" i="4"/>
  <c r="AH56" i="4" s="1"/>
  <c r="AG72" i="4"/>
  <c r="AG88" i="4"/>
  <c r="AG104" i="4"/>
  <c r="AH104" i="4" s="1"/>
  <c r="AG120" i="4"/>
  <c r="AG66" i="3"/>
  <c r="AG78" i="3"/>
  <c r="AG82" i="3"/>
  <c r="AG94" i="3"/>
  <c r="U94" i="1" s="1"/>
  <c r="AG102" i="3"/>
  <c r="AG118" i="3"/>
  <c r="AG34" i="4"/>
  <c r="AH34" i="4" s="1"/>
  <c r="AI34" i="4" s="1"/>
  <c r="AG17" i="7"/>
  <c r="AH17" i="7" s="1"/>
  <c r="AI17" i="7" s="1"/>
  <c r="AJ17" i="7" s="1"/>
  <c r="AN17" i="7" s="1"/>
  <c r="AO17" i="7" s="1"/>
  <c r="AQ17" i="7" s="1"/>
  <c r="AG13" i="6"/>
  <c r="AG127" i="7"/>
  <c r="AG47" i="6"/>
  <c r="AH47" i="6" s="1"/>
  <c r="AG91" i="6"/>
  <c r="AG54" i="5"/>
  <c r="AG70" i="5"/>
  <c r="AH70" i="5" s="1"/>
  <c r="AG86" i="5"/>
  <c r="AH86" i="5" s="1"/>
  <c r="AG102" i="5"/>
  <c r="AG118" i="5"/>
  <c r="AG53" i="4"/>
  <c r="AH53" i="4" s="1"/>
  <c r="AG69" i="4"/>
  <c r="AH69" i="4" s="1"/>
  <c r="AG85" i="4"/>
  <c r="AG101" i="4"/>
  <c r="AG117" i="4"/>
  <c r="AH117" i="4" s="1"/>
  <c r="AG129" i="4"/>
  <c r="AG71" i="3"/>
  <c r="AG111" i="3"/>
  <c r="AG115" i="3"/>
  <c r="AG122" i="7"/>
  <c r="AG118" i="7"/>
  <c r="AG114" i="7"/>
  <c r="AH114" i="7" s="1"/>
  <c r="AG106" i="7"/>
  <c r="AG102" i="7"/>
  <c r="AH102" i="7" s="1"/>
  <c r="AG46" i="7"/>
  <c r="AH46" i="7" s="1"/>
  <c r="AG48" i="6"/>
  <c r="AH48" i="6" s="1"/>
  <c r="AG56" i="6"/>
  <c r="AH56" i="6" s="1"/>
  <c r="AG64" i="6"/>
  <c r="AH64" i="6" s="1"/>
  <c r="AG72" i="6"/>
  <c r="AG80" i="6"/>
  <c r="AG88" i="6"/>
  <c r="AH88" i="6" s="1"/>
  <c r="AG96" i="6"/>
  <c r="AH96" i="6" s="1"/>
  <c r="AG104" i="6"/>
  <c r="AG112" i="6"/>
  <c r="AH112" i="6" s="1"/>
  <c r="AG120" i="6"/>
  <c r="AG128" i="6"/>
  <c r="AH128" i="6" s="1"/>
  <c r="AG47" i="5"/>
  <c r="AH47" i="5" s="1"/>
  <c r="AG63" i="5"/>
  <c r="AG79" i="5"/>
  <c r="AG87" i="5"/>
  <c r="AG95" i="5"/>
  <c r="AG103" i="5"/>
  <c r="AG111" i="5"/>
  <c r="AG119" i="5"/>
  <c r="AG127" i="5"/>
  <c r="AG58" i="4"/>
  <c r="AH58" i="4" s="1"/>
  <c r="AG74" i="4"/>
  <c r="AH74" i="4" s="1"/>
  <c r="AG90" i="4"/>
  <c r="AG106" i="4"/>
  <c r="AG114" i="4"/>
  <c r="AH114" i="4" s="1"/>
  <c r="AG118" i="4"/>
  <c r="AG122" i="4"/>
  <c r="AH122" i="4" s="1"/>
  <c r="AG72" i="3"/>
  <c r="AG88" i="3"/>
  <c r="AG100" i="3"/>
  <c r="AG124" i="3"/>
  <c r="AG121" i="7"/>
  <c r="AG89" i="7"/>
  <c r="AH89" i="7" s="1"/>
  <c r="AG85" i="7"/>
  <c r="AH85" i="7" s="1"/>
  <c r="AG81" i="7"/>
  <c r="AH81" i="7" s="1"/>
  <c r="AG77" i="7"/>
  <c r="AH77" i="7" s="1"/>
  <c r="AG73" i="7"/>
  <c r="AG69" i="7"/>
  <c r="AH69" i="7" s="1"/>
  <c r="AG65" i="7"/>
  <c r="AG61" i="7"/>
  <c r="AH61" i="7" s="1"/>
  <c r="AG57" i="7"/>
  <c r="AG53" i="7"/>
  <c r="AG45" i="6"/>
  <c r="AG53" i="6"/>
  <c r="AG61" i="6"/>
  <c r="AH61" i="6" s="1"/>
  <c r="AG77" i="6"/>
  <c r="AH77" i="6" s="1"/>
  <c r="AG93" i="6"/>
  <c r="AG129" i="6"/>
  <c r="AG52" i="5"/>
  <c r="AG68" i="5"/>
  <c r="AG76" i="5"/>
  <c r="AG84" i="5"/>
  <c r="AG92" i="5"/>
  <c r="AH92" i="5" s="1"/>
  <c r="AG100" i="5"/>
  <c r="AH100" i="5" s="1"/>
  <c r="AG108" i="5"/>
  <c r="AH108" i="5" s="1"/>
  <c r="AG116" i="5"/>
  <c r="AG124" i="5"/>
  <c r="AH124" i="5" s="1"/>
  <c r="AG51" i="4"/>
  <c r="AG67" i="4"/>
  <c r="AH67" i="4" s="1"/>
  <c r="AG83" i="4"/>
  <c r="AH83" i="4" s="1"/>
  <c r="AG99" i="4"/>
  <c r="AG123" i="4"/>
  <c r="AH123" i="4" s="1"/>
  <c r="AG97" i="3"/>
  <c r="AG109" i="3"/>
  <c r="U109" i="1" s="1"/>
  <c r="AG125" i="3"/>
  <c r="U125" i="1" s="1"/>
  <c r="AG112" i="7"/>
  <c r="AH112" i="7" s="1"/>
  <c r="AG104" i="7"/>
  <c r="AH104" i="7" s="1"/>
  <c r="AG96" i="7"/>
  <c r="AG92" i="7"/>
  <c r="AH92" i="7" s="1"/>
  <c r="AG50" i="6"/>
  <c r="AH50" i="6" s="1"/>
  <c r="AG58" i="6"/>
  <c r="AH58" i="6" s="1"/>
  <c r="AG66" i="6"/>
  <c r="AG74" i="6"/>
  <c r="AH74" i="6" s="1"/>
  <c r="AG82" i="6"/>
  <c r="AH82" i="6" s="1"/>
  <c r="AG90" i="6"/>
  <c r="AH90" i="6" s="1"/>
  <c r="AG98" i="6"/>
  <c r="AH98" i="6" s="1"/>
  <c r="AG106" i="6"/>
  <c r="AH106" i="6" s="1"/>
  <c r="AG114" i="6"/>
  <c r="AG122" i="6"/>
  <c r="AH122" i="6" s="1"/>
  <c r="AG57" i="5"/>
  <c r="AG81" i="5"/>
  <c r="AH81" i="5" s="1"/>
  <c r="AG97" i="5"/>
  <c r="AG113" i="5"/>
  <c r="AG129" i="5"/>
  <c r="AG44" i="4"/>
  <c r="AH44" i="4" s="1"/>
  <c r="AG60" i="4"/>
  <c r="AG76" i="4"/>
  <c r="AH76" i="4" s="1"/>
  <c r="AG92" i="4"/>
  <c r="AG108" i="4"/>
  <c r="AG98" i="3"/>
  <c r="AG106" i="3"/>
  <c r="U106" i="1" s="1"/>
  <c r="AG122" i="3"/>
  <c r="AG91" i="7"/>
  <c r="AG43" i="6"/>
  <c r="AH43" i="6" s="1"/>
  <c r="AG51" i="6"/>
  <c r="AH51" i="6" s="1"/>
  <c r="AI51" i="6" s="1"/>
  <c r="AG58" i="5"/>
  <c r="AH58" i="5" s="1"/>
  <c r="AG74" i="5"/>
  <c r="AG90" i="5"/>
  <c r="AH90" i="5" s="1"/>
  <c r="AG106" i="5"/>
  <c r="AG122" i="5"/>
  <c r="AH122" i="5" s="1"/>
  <c r="AG57" i="4"/>
  <c r="AG73" i="4"/>
  <c r="AG89" i="4"/>
  <c r="AH89" i="4" s="1"/>
  <c r="AG105" i="4"/>
  <c r="AG121" i="4"/>
  <c r="AH121" i="4" s="1"/>
  <c r="AG43" i="3"/>
  <c r="AG75" i="3"/>
  <c r="AG87" i="3"/>
  <c r="AG99" i="3"/>
  <c r="U99" i="1" s="1"/>
  <c r="AG107" i="3"/>
  <c r="AG110" i="7"/>
  <c r="AH110" i="7" s="1"/>
  <c r="AG94" i="7"/>
  <c r="AH94" i="7" s="1"/>
  <c r="AI94" i="7" s="1"/>
  <c r="AG51" i="5"/>
  <c r="AH51" i="5" s="1"/>
  <c r="AG67" i="5"/>
  <c r="AH67" i="5" s="1"/>
  <c r="AG75" i="5"/>
  <c r="AG91" i="5"/>
  <c r="AG99" i="5"/>
  <c r="AG123" i="5"/>
  <c r="AH123" i="5" s="1"/>
  <c r="AG44" i="3"/>
  <c r="U44" i="1" s="1"/>
  <c r="AG76" i="3"/>
  <c r="AG92" i="3"/>
  <c r="U92" i="1" s="1"/>
  <c r="AG104" i="3"/>
  <c r="AG108" i="3"/>
  <c r="AG120" i="3"/>
  <c r="AG117" i="7"/>
  <c r="AG105" i="7"/>
  <c r="AH105" i="7" s="1"/>
  <c r="AG97" i="7"/>
  <c r="AH97" i="7" s="1"/>
  <c r="AG69" i="6"/>
  <c r="AH69" i="6" s="1"/>
  <c r="AG85" i="6"/>
  <c r="AG101" i="6"/>
  <c r="AH101" i="6" s="1"/>
  <c r="AI101" i="6" s="1"/>
  <c r="AG117" i="6"/>
  <c r="AG56" i="5"/>
  <c r="AH56" i="5" s="1"/>
  <c r="AG88" i="5"/>
  <c r="AG104" i="5"/>
  <c r="AH104" i="5" s="1"/>
  <c r="AG120" i="5"/>
  <c r="AH120" i="5" s="1"/>
  <c r="AG55" i="4"/>
  <c r="AG71" i="4"/>
  <c r="AH71" i="4" s="1"/>
  <c r="AG87" i="4"/>
  <c r="AG103" i="4"/>
  <c r="AH103" i="4" s="1"/>
  <c r="AI103" i="4" s="1"/>
  <c r="AG45" i="3"/>
  <c r="AG69" i="3"/>
  <c r="AG73" i="3"/>
  <c r="AG105" i="3"/>
  <c r="AG113" i="3"/>
  <c r="AG129" i="3"/>
  <c r="U129" i="1" s="1"/>
  <c r="AG128" i="7"/>
  <c r="AH128" i="7" s="1"/>
  <c r="AG124" i="7"/>
  <c r="AG120" i="7"/>
  <c r="AH120" i="7" s="1"/>
  <c r="AG116" i="7"/>
  <c r="AH116" i="7" s="1"/>
  <c r="AG88" i="7"/>
  <c r="AG84" i="7"/>
  <c r="AG80" i="7"/>
  <c r="AH80" i="7" s="1"/>
  <c r="AG76" i="7"/>
  <c r="AH76" i="7" s="1"/>
  <c r="AG72" i="7"/>
  <c r="AG68" i="7"/>
  <c r="AG64" i="7"/>
  <c r="AG60" i="7"/>
  <c r="AH60" i="7" s="1"/>
  <c r="AG56" i="7"/>
  <c r="AG52" i="7"/>
  <c r="AG48" i="7"/>
  <c r="AH48" i="7" s="1"/>
  <c r="AG44" i="7"/>
  <c r="AG73" i="5"/>
  <c r="AG85" i="5"/>
  <c r="AH85" i="5" s="1"/>
  <c r="AG101" i="5"/>
  <c r="AH101" i="5" s="1"/>
  <c r="AG117" i="5"/>
  <c r="AH117" i="5" s="1"/>
  <c r="AG48" i="4"/>
  <c r="AG64" i="4"/>
  <c r="AH64" i="4" s="1"/>
  <c r="AG80" i="4"/>
  <c r="AH80" i="4" s="1"/>
  <c r="AG96" i="4"/>
  <c r="AH96" i="4" s="1"/>
  <c r="AG112" i="4"/>
  <c r="AH112" i="4" s="1"/>
  <c r="AG74" i="3"/>
  <c r="AG110" i="3"/>
  <c r="AG126" i="3"/>
  <c r="AG111" i="7"/>
  <c r="AH111" i="7" s="1"/>
  <c r="AG107" i="7"/>
  <c r="AG103" i="7"/>
  <c r="AH103" i="7" s="1"/>
  <c r="AG99" i="7"/>
  <c r="AG95" i="7"/>
  <c r="AH95" i="7" s="1"/>
  <c r="AG87" i="7"/>
  <c r="AH87" i="7" s="1"/>
  <c r="AG83" i="7"/>
  <c r="AG79" i="7"/>
  <c r="AH79" i="7" s="1"/>
  <c r="AG75" i="7"/>
  <c r="AG71" i="7"/>
  <c r="AG67" i="7"/>
  <c r="AH67" i="7" s="1"/>
  <c r="AG63" i="7"/>
  <c r="AH63" i="7" s="1"/>
  <c r="AG59" i="7"/>
  <c r="AH59" i="7" s="1"/>
  <c r="AG55" i="7"/>
  <c r="AH55" i="7" s="1"/>
  <c r="AG51" i="7"/>
  <c r="AH51" i="7" s="1"/>
  <c r="AG67" i="6"/>
  <c r="AG83" i="6"/>
  <c r="AG99" i="6"/>
  <c r="AG115" i="6"/>
  <c r="AG127" i="6"/>
  <c r="AG42" i="5"/>
  <c r="AG46" i="5"/>
  <c r="AG62" i="5"/>
  <c r="AH62" i="5" s="1"/>
  <c r="AG78" i="5"/>
  <c r="AG94" i="5"/>
  <c r="AG110" i="5"/>
  <c r="AG126" i="5"/>
  <c r="AH126" i="5" s="1"/>
  <c r="AG45" i="4"/>
  <c r="AH45" i="4" s="1"/>
  <c r="AG61" i="4"/>
  <c r="AG77" i="4"/>
  <c r="AH77" i="4" s="1"/>
  <c r="AG93" i="4"/>
  <c r="AG109" i="4"/>
  <c r="AH109" i="4" s="1"/>
  <c r="AG125" i="4"/>
  <c r="AG63" i="3"/>
  <c r="AG79" i="3"/>
  <c r="U79" i="1" s="1"/>
  <c r="AG83" i="3"/>
  <c r="U83" i="1" s="1"/>
  <c r="AG103" i="3"/>
  <c r="AG126" i="7"/>
  <c r="AG98" i="7"/>
  <c r="AG44" i="6"/>
  <c r="AH44" i="6" s="1"/>
  <c r="AG52" i="6"/>
  <c r="AG60" i="6"/>
  <c r="AH60" i="6" s="1"/>
  <c r="AG68" i="6"/>
  <c r="AG76" i="6"/>
  <c r="AG84" i="6"/>
  <c r="AG92" i="6"/>
  <c r="AH92" i="6" s="1"/>
  <c r="AG100" i="6"/>
  <c r="AH100" i="6" s="1"/>
  <c r="AG108" i="6"/>
  <c r="AH108" i="6" s="1"/>
  <c r="AG116" i="6"/>
  <c r="AH116" i="6" s="1"/>
  <c r="AG124" i="6"/>
  <c r="AG55" i="5"/>
  <c r="AG50" i="4"/>
  <c r="AH50" i="4" s="1"/>
  <c r="AG66" i="4"/>
  <c r="AH66" i="4" s="1"/>
  <c r="AG82" i="4"/>
  <c r="AG98" i="4"/>
  <c r="U48" i="1"/>
  <c r="AG64" i="3"/>
  <c r="AG80" i="3"/>
  <c r="AG96" i="3"/>
  <c r="AG113" i="7"/>
  <c r="AH113" i="7" s="1"/>
  <c r="AG101" i="7"/>
  <c r="AG49" i="7"/>
  <c r="AH49" i="7" s="1"/>
  <c r="AG45" i="7"/>
  <c r="AH45" i="7" s="1"/>
  <c r="AG65" i="6"/>
  <c r="AH65" i="6" s="1"/>
  <c r="AG73" i="6"/>
  <c r="AH73" i="6" s="1"/>
  <c r="AG81" i="6"/>
  <c r="AG89" i="6"/>
  <c r="AG97" i="6"/>
  <c r="AH97" i="6" s="1"/>
  <c r="AG105" i="6"/>
  <c r="AG109" i="6"/>
  <c r="AG113" i="6"/>
  <c r="AH113" i="6" s="1"/>
  <c r="AG121" i="6"/>
  <c r="AG125" i="6"/>
  <c r="AG44" i="5"/>
  <c r="AH44" i="5" s="1"/>
  <c r="AG60" i="5"/>
  <c r="AG72" i="5"/>
  <c r="AH72" i="5" s="1"/>
  <c r="AG80" i="5"/>
  <c r="AH80" i="5" s="1"/>
  <c r="AG43" i="4"/>
  <c r="AG59" i="4"/>
  <c r="AH59" i="4" s="1"/>
  <c r="AG75" i="4"/>
  <c r="AH75" i="4" s="1"/>
  <c r="AG91" i="4"/>
  <c r="AG107" i="4"/>
  <c r="AH107" i="4" s="1"/>
  <c r="AG93" i="3"/>
  <c r="AG100" i="7"/>
  <c r="AH100" i="7" s="1"/>
  <c r="AG42" i="6"/>
  <c r="AH42" i="6" s="1"/>
  <c r="AG46" i="6"/>
  <c r="AH46" i="6" s="1"/>
  <c r="AG54" i="6"/>
  <c r="AG62" i="6"/>
  <c r="AH62" i="6" s="1"/>
  <c r="AG70" i="6"/>
  <c r="AH70" i="6" s="1"/>
  <c r="AG78" i="6"/>
  <c r="AG86" i="6"/>
  <c r="AG94" i="6"/>
  <c r="AG102" i="6"/>
  <c r="AH102" i="6" s="1"/>
  <c r="AG110" i="6"/>
  <c r="AH110" i="6" s="1"/>
  <c r="AG118" i="6"/>
  <c r="AG126" i="6"/>
  <c r="AH126" i="6" s="1"/>
  <c r="AG49" i="5"/>
  <c r="AH49" i="5" s="1"/>
  <c r="AG65" i="5"/>
  <c r="AH65" i="5" s="1"/>
  <c r="AG89" i="5"/>
  <c r="AH89" i="5" s="1"/>
  <c r="AG105" i="5"/>
  <c r="AG121" i="5"/>
  <c r="AG52" i="4"/>
  <c r="AH52" i="4" s="1"/>
  <c r="AG68" i="4"/>
  <c r="AG84" i="4"/>
  <c r="AG100" i="4"/>
  <c r="AH100" i="4" s="1"/>
  <c r="AG116" i="4"/>
  <c r="AH116" i="4" s="1"/>
  <c r="AG124" i="4"/>
  <c r="AG128" i="4"/>
  <c r="AG42" i="3"/>
  <c r="U42" i="1" s="1"/>
  <c r="AG86" i="3"/>
  <c r="AG90" i="3"/>
  <c r="AG114" i="3"/>
  <c r="AG19" i="7"/>
  <c r="AH19" i="7" s="1"/>
  <c r="AG15" i="6"/>
  <c r="AG14" i="5"/>
  <c r="AG30" i="5"/>
  <c r="AG13" i="4"/>
  <c r="AH13" i="4" s="1"/>
  <c r="AG29" i="4"/>
  <c r="AH29" i="4" s="1"/>
  <c r="AG41" i="4"/>
  <c r="AH41" i="4" s="1"/>
  <c r="AG23" i="3"/>
  <c r="AG39" i="3"/>
  <c r="AG10" i="3"/>
  <c r="AG38" i="7"/>
  <c r="AG34" i="7"/>
  <c r="AG30" i="7"/>
  <c r="AG26" i="7"/>
  <c r="AH26" i="7" s="1"/>
  <c r="AG18" i="7"/>
  <c r="AH18" i="7" s="1"/>
  <c r="AG14" i="7"/>
  <c r="AG10" i="7"/>
  <c r="AH10" i="7" s="1"/>
  <c r="AG6" i="7"/>
  <c r="AH6" i="7" s="1"/>
  <c r="AG28" i="6"/>
  <c r="AG36" i="6"/>
  <c r="AG15" i="5"/>
  <c r="AG19" i="5"/>
  <c r="AG31" i="5"/>
  <c r="AH31" i="5" s="1"/>
  <c r="AG6" i="4"/>
  <c r="AG22" i="4"/>
  <c r="AG30" i="4"/>
  <c r="AH30" i="4" s="1"/>
  <c r="AG20" i="3"/>
  <c r="AG36" i="3"/>
  <c r="AG37" i="7"/>
  <c r="AG33" i="7"/>
  <c r="AG29" i="7"/>
  <c r="AG21" i="7"/>
  <c r="AH21" i="7" s="1"/>
  <c r="AG9" i="6"/>
  <c r="AH9" i="6" s="1"/>
  <c r="AG41" i="6"/>
  <c r="AH41" i="6" s="1"/>
  <c r="AG16" i="5"/>
  <c r="AG32" i="5"/>
  <c r="AG19" i="4"/>
  <c r="AH19" i="4" s="1"/>
  <c r="AG13" i="3"/>
  <c r="AG21" i="3"/>
  <c r="U21" i="1" s="1"/>
  <c r="AG37" i="3"/>
  <c r="AG40" i="7"/>
  <c r="AH40" i="7" s="1"/>
  <c r="AG36" i="7"/>
  <c r="AG32" i="7"/>
  <c r="AH32" i="7" s="1"/>
  <c r="AG28" i="7"/>
  <c r="AG16" i="7"/>
  <c r="AG12" i="7"/>
  <c r="AG8" i="7"/>
  <c r="AG4" i="7"/>
  <c r="AH4" i="7" s="1"/>
  <c r="AG22" i="6"/>
  <c r="AH22" i="6" s="1"/>
  <c r="AG30" i="6"/>
  <c r="AG38" i="6"/>
  <c r="AH38" i="6" s="1"/>
  <c r="AG9" i="5"/>
  <c r="AG25" i="5"/>
  <c r="AG33" i="5"/>
  <c r="AH33" i="5" s="1"/>
  <c r="AG41" i="5"/>
  <c r="AH41" i="5" s="1"/>
  <c r="AG8" i="4"/>
  <c r="AG24" i="4"/>
  <c r="AH24" i="4" s="1"/>
  <c r="AG28" i="4"/>
  <c r="AG18" i="3"/>
  <c r="AG26" i="3"/>
  <c r="AG31" i="7"/>
  <c r="AG7" i="6"/>
  <c r="AG23" i="6"/>
  <c r="AH23" i="6" s="1"/>
  <c r="AG31" i="6"/>
  <c r="AG18" i="5"/>
  <c r="AH18" i="5" s="1"/>
  <c r="AG34" i="5"/>
  <c r="AG17" i="4"/>
  <c r="AG33" i="4"/>
  <c r="AH33" i="4" s="1"/>
  <c r="AG27" i="3"/>
  <c r="U27" i="1" s="1"/>
  <c r="AG35" i="5"/>
  <c r="AH35" i="5" s="1"/>
  <c r="AG10" i="4"/>
  <c r="AH10" i="4" s="1"/>
  <c r="AG26" i="4"/>
  <c r="AH26" i="4" s="1"/>
  <c r="AG24" i="3"/>
  <c r="AG40" i="3"/>
  <c r="AG13" i="7"/>
  <c r="AG21" i="6"/>
  <c r="AG4" i="5"/>
  <c r="AG20" i="5"/>
  <c r="AG36" i="5"/>
  <c r="AG7" i="4"/>
  <c r="AG23" i="4"/>
  <c r="AH23" i="4" s="1"/>
  <c r="AG31" i="4"/>
  <c r="AG18" i="6"/>
  <c r="AG32" i="4"/>
  <c r="AG30" i="3"/>
  <c r="AG5" i="3"/>
  <c r="AG39" i="7"/>
  <c r="AG27" i="7"/>
  <c r="AG35" i="7"/>
  <c r="AG11" i="7"/>
  <c r="AH11" i="7" s="1"/>
  <c r="AG19" i="6"/>
  <c r="AG27" i="6"/>
  <c r="AH27" i="6" s="1"/>
  <c r="AG39" i="6"/>
  <c r="AG6" i="5"/>
  <c r="AG22" i="5"/>
  <c r="AG38" i="5"/>
  <c r="AG5" i="4"/>
  <c r="AH5" i="4" s="1"/>
  <c r="AG21" i="4"/>
  <c r="AG37" i="4"/>
  <c r="AG31" i="3"/>
  <c r="AG6" i="3"/>
  <c r="AG16" i="6"/>
  <c r="AG24" i="6"/>
  <c r="AH24" i="6" s="1"/>
  <c r="AG32" i="6"/>
  <c r="AH32" i="6" s="1"/>
  <c r="AG40" i="6"/>
  <c r="AH40" i="6" s="1"/>
  <c r="AG7" i="5"/>
  <c r="AH7" i="5" s="1"/>
  <c r="AG11" i="5"/>
  <c r="AG23" i="5"/>
  <c r="AH23" i="5" s="1"/>
  <c r="AG27" i="5"/>
  <c r="AG39" i="5"/>
  <c r="AG14" i="4"/>
  <c r="AG38" i="4"/>
  <c r="AH38" i="4" s="1"/>
  <c r="AG12" i="3"/>
  <c r="AG28" i="3"/>
  <c r="AG9" i="3"/>
  <c r="AG25" i="7"/>
  <c r="AH25" i="7" s="1"/>
  <c r="AG9" i="7"/>
  <c r="AH9" i="7" s="1"/>
  <c r="AG5" i="7"/>
  <c r="AG29" i="6"/>
  <c r="AH29" i="6" s="1"/>
  <c r="AG37" i="6"/>
  <c r="AG8" i="5"/>
  <c r="AG24" i="5"/>
  <c r="AH24" i="5" s="1"/>
  <c r="AG40" i="5"/>
  <c r="AH40" i="5" s="1"/>
  <c r="AG11" i="4"/>
  <c r="AG27" i="4"/>
  <c r="AG35" i="4"/>
  <c r="AH35" i="4" s="1"/>
  <c r="AG29" i="3"/>
  <c r="U29" i="1" s="1"/>
  <c r="AG4" i="3"/>
  <c r="AG6" i="6"/>
  <c r="AH6" i="6" s="1"/>
  <c r="AG26" i="6"/>
  <c r="AH26" i="6" s="1"/>
  <c r="AG34" i="6"/>
  <c r="AG17" i="5"/>
  <c r="AG4" i="4"/>
  <c r="AG16" i="4"/>
  <c r="AG20" i="4"/>
  <c r="AH20" i="4" s="1"/>
  <c r="AG36" i="4"/>
  <c r="AH36" i="4" s="1"/>
  <c r="AG34" i="3"/>
  <c r="AG23" i="7"/>
  <c r="AH23" i="7" s="1"/>
  <c r="AG7" i="7"/>
  <c r="AH7" i="7" s="1"/>
  <c r="AG11" i="6"/>
  <c r="AG35" i="6"/>
  <c r="AG10" i="5"/>
  <c r="AH10" i="5" s="1"/>
  <c r="AG26" i="5"/>
  <c r="AG9" i="4"/>
  <c r="AG25" i="4"/>
  <c r="AG11" i="3"/>
  <c r="AG15" i="3"/>
  <c r="U15" i="1" s="1"/>
  <c r="AG19" i="3"/>
  <c r="AG35" i="3"/>
  <c r="U35" i="1" s="1"/>
  <c r="AG22" i="7"/>
  <c r="AH22" i="7" s="1"/>
  <c r="AG4" i="6"/>
  <c r="AG8" i="6"/>
  <c r="AG12" i="6"/>
  <c r="AG20" i="6"/>
  <c r="AG18" i="4"/>
  <c r="AH18" i="4" s="1"/>
  <c r="AG16" i="3"/>
  <c r="AG32" i="3"/>
  <c r="U32" i="1" s="1"/>
  <c r="AG7" i="3"/>
  <c r="AG41" i="7"/>
  <c r="AG5" i="6"/>
  <c r="AG17" i="6"/>
  <c r="AG25" i="6"/>
  <c r="AH25" i="6" s="1"/>
  <c r="AG33" i="6"/>
  <c r="AH33" i="6" s="1"/>
  <c r="AG12" i="5"/>
  <c r="AG28" i="5"/>
  <c r="AG15" i="4"/>
  <c r="AG39" i="4"/>
  <c r="AG17" i="3"/>
  <c r="AG33" i="3"/>
  <c r="AG8" i="3"/>
  <c r="AG24" i="7"/>
  <c r="AG20" i="7"/>
  <c r="AH20" i="7" s="1"/>
  <c r="AG10" i="6"/>
  <c r="AG13" i="5"/>
  <c r="AG29" i="5"/>
  <c r="AG37" i="5"/>
  <c r="AH37" i="5" s="1"/>
  <c r="AG12" i="4"/>
  <c r="AG40" i="4"/>
  <c r="AH40" i="4" s="1"/>
  <c r="AG14" i="3"/>
  <c r="AG22" i="3"/>
  <c r="U22" i="1" s="1"/>
  <c r="AG38" i="3"/>
  <c r="AQ192" i="3" l="1"/>
  <c r="AS192" i="3" s="1"/>
  <c r="AQ176" i="3"/>
  <c r="AS176" i="3" s="1"/>
  <c r="AS142" i="6"/>
  <c r="AS131" i="5"/>
  <c r="AS134" i="6"/>
  <c r="AS135" i="4"/>
  <c r="AS135" i="7"/>
  <c r="AS145" i="5"/>
  <c r="AS139" i="7"/>
  <c r="AS17" i="7"/>
  <c r="AS143" i="7"/>
  <c r="AS129" i="7"/>
  <c r="AS14" i="6"/>
  <c r="AS107" i="5"/>
  <c r="AS184" i="4"/>
  <c r="AI62" i="3"/>
  <c r="AI58" i="3"/>
  <c r="AI60" i="3"/>
  <c r="AI54" i="3"/>
  <c r="AI50" i="3"/>
  <c r="AI53" i="3"/>
  <c r="AI49" i="3"/>
  <c r="AI59" i="3"/>
  <c r="AI52" i="3"/>
  <c r="AI55" i="3"/>
  <c r="AI47" i="3"/>
  <c r="AH120" i="3"/>
  <c r="AI120" i="3" s="1"/>
  <c r="AJ120" i="3" s="1"/>
  <c r="U120" i="1"/>
  <c r="AH145" i="3"/>
  <c r="AI145" i="3" s="1"/>
  <c r="AJ145" i="3" s="1"/>
  <c r="AK145" i="3" s="1"/>
  <c r="U145" i="1"/>
  <c r="V145" i="1" s="1"/>
  <c r="AH140" i="3"/>
  <c r="AI140" i="3" s="1"/>
  <c r="AJ140" i="3" s="1"/>
  <c r="AN140" i="3" s="1"/>
  <c r="AO140" i="3" s="1"/>
  <c r="U140" i="1"/>
  <c r="V140" i="1" s="1"/>
  <c r="AH122" i="3"/>
  <c r="AI122" i="3" s="1"/>
  <c r="AJ122" i="3" s="1"/>
  <c r="AN122" i="3" s="1"/>
  <c r="AO122" i="3" s="1"/>
  <c r="U122" i="1"/>
  <c r="U128" i="1"/>
  <c r="AH116" i="3"/>
  <c r="AI116" i="3" s="1"/>
  <c r="U116" i="1"/>
  <c r="AH123" i="3"/>
  <c r="AI123" i="3" s="1"/>
  <c r="U123" i="1"/>
  <c r="AH41" i="3"/>
  <c r="AI41" i="3" s="1"/>
  <c r="AJ41" i="3" s="1"/>
  <c r="AN41" i="3" s="1"/>
  <c r="AO41" i="3" s="1"/>
  <c r="AQ41" i="3" s="1"/>
  <c r="AS41" i="3" s="1"/>
  <c r="U41" i="1"/>
  <c r="U6" i="1"/>
  <c r="U40" i="1"/>
  <c r="U13" i="1"/>
  <c r="AH107" i="3"/>
  <c r="AI107" i="3" s="1"/>
  <c r="AJ107" i="3" s="1"/>
  <c r="U107" i="1"/>
  <c r="U43" i="1"/>
  <c r="U98" i="1"/>
  <c r="AH97" i="3"/>
  <c r="U97" i="1"/>
  <c r="U72" i="1"/>
  <c r="AH111" i="3"/>
  <c r="AI111" i="3" s="1"/>
  <c r="U111" i="1"/>
  <c r="AH82" i="3"/>
  <c r="AI82" i="3" s="1"/>
  <c r="AJ82" i="3" s="1"/>
  <c r="AN82" i="3" s="1"/>
  <c r="AO82" i="3" s="1"/>
  <c r="AQ82" i="3" s="1"/>
  <c r="AS82" i="3" s="1"/>
  <c r="U82" i="1"/>
  <c r="AH117" i="3"/>
  <c r="AI117" i="3" s="1"/>
  <c r="U117" i="1"/>
  <c r="AH112" i="3"/>
  <c r="AI112" i="3" s="1"/>
  <c r="AJ112" i="3" s="1"/>
  <c r="AK112" i="3" s="1"/>
  <c r="U112" i="1"/>
  <c r="AH131" i="3"/>
  <c r="AI131" i="3" s="1"/>
  <c r="U131" i="1"/>
  <c r="AH133" i="3"/>
  <c r="AI133" i="3" s="1"/>
  <c r="AJ133" i="3" s="1"/>
  <c r="AN133" i="3" s="1"/>
  <c r="AO133" i="3" s="1"/>
  <c r="U133" i="1"/>
  <c r="U146" i="1"/>
  <c r="V146" i="1" s="1"/>
  <c r="AH46" i="3"/>
  <c r="AI46" i="3" s="1"/>
  <c r="AJ46" i="3" s="1"/>
  <c r="AK46" i="3" s="1"/>
  <c r="AM46" i="3" s="1"/>
  <c r="U46" i="1"/>
  <c r="AH135" i="3"/>
  <c r="AI135" i="3" s="1"/>
  <c r="AJ135" i="3" s="1"/>
  <c r="AN135" i="3" s="1"/>
  <c r="AO135" i="3" s="1"/>
  <c r="U135" i="1"/>
  <c r="V135" i="1" s="1"/>
  <c r="AH30" i="3"/>
  <c r="AI30" i="3" s="1"/>
  <c r="AJ30" i="3" s="1"/>
  <c r="AN30" i="3" s="1"/>
  <c r="AO30" i="3" s="1"/>
  <c r="AQ30" i="3" s="1"/>
  <c r="AS30" i="3" s="1"/>
  <c r="U30" i="1"/>
  <c r="AH86" i="3"/>
  <c r="AI86" i="3" s="1"/>
  <c r="U86" i="1"/>
  <c r="U47" i="1"/>
  <c r="U74" i="1"/>
  <c r="AH113" i="3"/>
  <c r="AI113" i="3" s="1"/>
  <c r="U57" i="1"/>
  <c r="AH17" i="3"/>
  <c r="AI17" i="3" s="1"/>
  <c r="U17" i="1"/>
  <c r="AH16" i="3"/>
  <c r="AI16" i="3" s="1"/>
  <c r="U16" i="1"/>
  <c r="U19" i="1"/>
  <c r="AH4" i="3"/>
  <c r="AI4" i="3" s="1"/>
  <c r="U4" i="1"/>
  <c r="AH31" i="3"/>
  <c r="AI31" i="3" s="1"/>
  <c r="U31" i="1"/>
  <c r="AH24" i="3"/>
  <c r="AI24" i="3" s="1"/>
  <c r="AJ24" i="3" s="1"/>
  <c r="AN24" i="3" s="1"/>
  <c r="AO24" i="3" s="1"/>
  <c r="AQ24" i="3" s="1"/>
  <c r="AS24" i="3" s="1"/>
  <c r="U24" i="1"/>
  <c r="U39" i="1"/>
  <c r="U58" i="1"/>
  <c r="AH93" i="3"/>
  <c r="AI93" i="3" s="1"/>
  <c r="AJ93" i="3" s="1"/>
  <c r="AN93" i="3" s="1"/>
  <c r="AO93" i="3" s="1"/>
  <c r="U93" i="1"/>
  <c r="AH96" i="3"/>
  <c r="AI96" i="3" s="1"/>
  <c r="U96" i="1"/>
  <c r="AH105" i="3"/>
  <c r="AI105" i="3" s="1"/>
  <c r="U105" i="1"/>
  <c r="AH45" i="3"/>
  <c r="AI45" i="3" s="1"/>
  <c r="AJ45" i="3" s="1"/>
  <c r="AN45" i="3" s="1"/>
  <c r="AO45" i="3" s="1"/>
  <c r="AQ45" i="3" s="1"/>
  <c r="AS45" i="3" s="1"/>
  <c r="U45" i="1"/>
  <c r="AH76" i="3"/>
  <c r="AI76" i="3" s="1"/>
  <c r="U76" i="1"/>
  <c r="U62" i="1"/>
  <c r="U49" i="1"/>
  <c r="AH124" i="3"/>
  <c r="AI124" i="3" s="1"/>
  <c r="AJ124" i="3" s="1"/>
  <c r="AN124" i="3" s="1"/>
  <c r="AO124" i="3" s="1"/>
  <c r="U124" i="1"/>
  <c r="AH71" i="3"/>
  <c r="AI71" i="3" s="1"/>
  <c r="AJ71" i="3" s="1"/>
  <c r="AN71" i="3" s="1"/>
  <c r="AO71" i="3" s="1"/>
  <c r="AQ71" i="3" s="1"/>
  <c r="AS71" i="3" s="1"/>
  <c r="U71" i="1"/>
  <c r="AH118" i="3"/>
  <c r="AI118" i="3" s="1"/>
  <c r="AJ118" i="3" s="1"/>
  <c r="AN118" i="3" s="1"/>
  <c r="AO118" i="3" s="1"/>
  <c r="U118" i="1"/>
  <c r="AH78" i="3"/>
  <c r="AI78" i="3" s="1"/>
  <c r="AJ78" i="3" s="1"/>
  <c r="AN78" i="3" s="1"/>
  <c r="AO78" i="3" s="1"/>
  <c r="AQ78" i="3" s="1"/>
  <c r="AS78" i="3" s="1"/>
  <c r="U78" i="1"/>
  <c r="AH89" i="3"/>
  <c r="AI89" i="3" s="1"/>
  <c r="AJ89" i="3" s="1"/>
  <c r="AN89" i="3" s="1"/>
  <c r="AO89" i="3" s="1"/>
  <c r="AQ89" i="3" s="1"/>
  <c r="AS89" i="3" s="1"/>
  <c r="U89" i="1"/>
  <c r="AH65" i="3"/>
  <c r="AI65" i="3" s="1"/>
  <c r="AJ65" i="3" s="1"/>
  <c r="AN65" i="3" s="1"/>
  <c r="AO65" i="3" s="1"/>
  <c r="U65" i="1"/>
  <c r="AH84" i="3"/>
  <c r="AI84" i="3" s="1"/>
  <c r="AJ84" i="3" s="1"/>
  <c r="AN84" i="3" s="1"/>
  <c r="AO84" i="3" s="1"/>
  <c r="AQ84" i="3" s="1"/>
  <c r="AS84" i="3" s="1"/>
  <c r="U84" i="1"/>
  <c r="U95" i="1"/>
  <c r="U143" i="1"/>
  <c r="V143" i="1" s="1"/>
  <c r="AH136" i="3"/>
  <c r="AI136" i="3" s="1"/>
  <c r="AJ136" i="3" s="1"/>
  <c r="AN136" i="3" s="1"/>
  <c r="AO136" i="3" s="1"/>
  <c r="U136" i="1"/>
  <c r="V136" i="1" s="1"/>
  <c r="AH139" i="3"/>
  <c r="AI139" i="3" s="1"/>
  <c r="AJ139" i="3" s="1"/>
  <c r="AN139" i="3" s="1"/>
  <c r="AO139" i="3" s="1"/>
  <c r="U139" i="1"/>
  <c r="V139" i="1" s="1"/>
  <c r="AH101" i="3"/>
  <c r="AI101" i="3" s="1"/>
  <c r="AJ101" i="3" s="1"/>
  <c r="AK101" i="3" s="1"/>
  <c r="AM101" i="3" s="1"/>
  <c r="U101" i="1"/>
  <c r="U130" i="1"/>
  <c r="AH38" i="3"/>
  <c r="U38" i="1"/>
  <c r="U33" i="1"/>
  <c r="AH34" i="3"/>
  <c r="AI34" i="3" s="1"/>
  <c r="AJ34" i="3" s="1"/>
  <c r="AN34" i="3" s="1"/>
  <c r="AO34" i="3" s="1"/>
  <c r="AQ34" i="3" s="1"/>
  <c r="AS34" i="3" s="1"/>
  <c r="U34" i="1"/>
  <c r="AH10" i="3"/>
  <c r="AI10" i="3" s="1"/>
  <c r="U10" i="1"/>
  <c r="AH14" i="3"/>
  <c r="AI14" i="3" s="1"/>
  <c r="U14" i="1"/>
  <c r="AH9" i="3"/>
  <c r="AI9" i="3" s="1"/>
  <c r="AJ9" i="3" s="1"/>
  <c r="AN9" i="3" s="1"/>
  <c r="AO9" i="3" s="1"/>
  <c r="AQ9" i="3" s="1"/>
  <c r="AS9" i="3" s="1"/>
  <c r="U9" i="1"/>
  <c r="AH26" i="3"/>
  <c r="AI26" i="3" s="1"/>
  <c r="AJ26" i="3" s="1"/>
  <c r="AN26" i="3" s="1"/>
  <c r="AO26" i="3" s="1"/>
  <c r="AQ26" i="3" s="1"/>
  <c r="AS26" i="3" s="1"/>
  <c r="U26" i="1"/>
  <c r="U37" i="1"/>
  <c r="AH36" i="3"/>
  <c r="AI36" i="3" s="1"/>
  <c r="AJ36" i="3" s="1"/>
  <c r="AN36" i="3" s="1"/>
  <c r="AO36" i="3" s="1"/>
  <c r="AQ36" i="3" s="1"/>
  <c r="AS36" i="3" s="1"/>
  <c r="U36" i="1"/>
  <c r="AH23" i="3"/>
  <c r="AI23" i="3" s="1"/>
  <c r="U23" i="1"/>
  <c r="U114" i="1"/>
  <c r="U54" i="1"/>
  <c r="AH80" i="3"/>
  <c r="AI80" i="3" s="1"/>
  <c r="AJ80" i="3" s="1"/>
  <c r="AN80" i="3" s="1"/>
  <c r="AO80" i="3" s="1"/>
  <c r="AQ80" i="3" s="1"/>
  <c r="AS80" i="3" s="1"/>
  <c r="U80" i="1"/>
  <c r="AH63" i="3"/>
  <c r="AI63" i="3" s="1"/>
  <c r="AJ63" i="3" s="1"/>
  <c r="AN63" i="3" s="1"/>
  <c r="AO63" i="3" s="1"/>
  <c r="AQ63" i="3" s="1"/>
  <c r="U63" i="1"/>
  <c r="AH126" i="3"/>
  <c r="AI126" i="3" s="1"/>
  <c r="AJ126" i="3" s="1"/>
  <c r="AN126" i="3" s="1"/>
  <c r="AO126" i="3" s="1"/>
  <c r="U126" i="1"/>
  <c r="AH73" i="3"/>
  <c r="AI73" i="3" s="1"/>
  <c r="AJ73" i="3" s="1"/>
  <c r="AN73" i="3" s="1"/>
  <c r="AO73" i="3" s="1"/>
  <c r="AQ73" i="3" s="1"/>
  <c r="AS73" i="3" s="1"/>
  <c r="U73" i="1"/>
  <c r="AH108" i="3"/>
  <c r="U108" i="1"/>
  <c r="U60" i="1"/>
  <c r="AH87" i="3"/>
  <c r="AI87" i="3" s="1"/>
  <c r="AJ87" i="3" s="1"/>
  <c r="AN87" i="3" s="1"/>
  <c r="AO87" i="3" s="1"/>
  <c r="AQ87" i="3" s="1"/>
  <c r="AS87" i="3" s="1"/>
  <c r="U87" i="1"/>
  <c r="AH100" i="3"/>
  <c r="AI100" i="3" s="1"/>
  <c r="U100" i="1"/>
  <c r="U59" i="1"/>
  <c r="AH102" i="3"/>
  <c r="AI102" i="3" s="1"/>
  <c r="AJ102" i="3" s="1"/>
  <c r="AN102" i="3" s="1"/>
  <c r="AO102" i="3" s="1"/>
  <c r="U102" i="1"/>
  <c r="AH66" i="3"/>
  <c r="AI66" i="3" s="1"/>
  <c r="U66" i="1"/>
  <c r="AH85" i="3"/>
  <c r="AI85" i="3" s="1"/>
  <c r="AJ85" i="3" s="1"/>
  <c r="AN85" i="3" s="1"/>
  <c r="AO85" i="3" s="1"/>
  <c r="AQ85" i="3" s="1"/>
  <c r="AS85" i="3" s="1"/>
  <c r="U85" i="1"/>
  <c r="AH68" i="3"/>
  <c r="AI68" i="3" s="1"/>
  <c r="AJ68" i="3" s="1"/>
  <c r="AN68" i="3" s="1"/>
  <c r="AO68" i="3" s="1"/>
  <c r="AQ68" i="3" s="1"/>
  <c r="AS68" i="3" s="1"/>
  <c r="U68" i="1"/>
  <c r="AH91" i="3"/>
  <c r="AI91" i="3" s="1"/>
  <c r="AJ91" i="3" s="1"/>
  <c r="AN91" i="3" s="1"/>
  <c r="AO91" i="3" s="1"/>
  <c r="AQ91" i="3" s="1"/>
  <c r="AS91" i="3" s="1"/>
  <c r="U91" i="1"/>
  <c r="AH137" i="3"/>
  <c r="AI137" i="3" s="1"/>
  <c r="U137" i="1"/>
  <c r="V137" i="1" s="1"/>
  <c r="AH132" i="3"/>
  <c r="AI132" i="3" s="1"/>
  <c r="AJ132" i="3" s="1"/>
  <c r="AN132" i="3" s="1"/>
  <c r="AO132" i="3" s="1"/>
  <c r="U132" i="1"/>
  <c r="AH144" i="3"/>
  <c r="AI144" i="3" s="1"/>
  <c r="AJ144" i="3" s="1"/>
  <c r="AN144" i="3" s="1"/>
  <c r="AO144" i="3" s="1"/>
  <c r="U144" i="1"/>
  <c r="V144" i="1" s="1"/>
  <c r="AH12" i="3"/>
  <c r="AI12" i="3" s="1"/>
  <c r="AJ12" i="3" s="1"/>
  <c r="AN12" i="3" s="1"/>
  <c r="AO12" i="3" s="1"/>
  <c r="AQ12" i="3" s="1"/>
  <c r="AS12" i="3" s="1"/>
  <c r="U12" i="1"/>
  <c r="AH8" i="3"/>
  <c r="AI8" i="3" s="1"/>
  <c r="AJ8" i="3" s="1"/>
  <c r="AN8" i="3" s="1"/>
  <c r="AO8" i="3" s="1"/>
  <c r="AQ8" i="3" s="1"/>
  <c r="AS8" i="3" s="1"/>
  <c r="U8" i="1"/>
  <c r="U7" i="1"/>
  <c r="AH11" i="3"/>
  <c r="AI11" i="3" s="1"/>
  <c r="AJ11" i="3" s="1"/>
  <c r="AN11" i="3" s="1"/>
  <c r="AO11" i="3" s="1"/>
  <c r="AQ11" i="3" s="1"/>
  <c r="AS11" i="3" s="1"/>
  <c r="U11" i="1"/>
  <c r="AH28" i="3"/>
  <c r="AI28" i="3" s="1"/>
  <c r="U28" i="1"/>
  <c r="AH5" i="3"/>
  <c r="AI5" i="3" s="1"/>
  <c r="AJ5" i="3" s="1"/>
  <c r="AN5" i="3" s="1"/>
  <c r="AO5" i="3" s="1"/>
  <c r="AQ5" i="3" s="1"/>
  <c r="AS5" i="3" s="1"/>
  <c r="U5" i="1"/>
  <c r="AH18" i="3"/>
  <c r="AI18" i="3" s="1"/>
  <c r="AJ18" i="3" s="1"/>
  <c r="AN18" i="3" s="1"/>
  <c r="AO18" i="3" s="1"/>
  <c r="AQ18" i="3" s="1"/>
  <c r="AS18" i="3" s="1"/>
  <c r="U18" i="1"/>
  <c r="AH20" i="3"/>
  <c r="AI20" i="3" s="1"/>
  <c r="AJ20" i="3" s="1"/>
  <c r="AN20" i="3" s="1"/>
  <c r="AO20" i="3" s="1"/>
  <c r="AQ20" i="3" s="1"/>
  <c r="AS20" i="3" s="1"/>
  <c r="U20" i="1"/>
  <c r="U90" i="1"/>
  <c r="AH64" i="3"/>
  <c r="AI64" i="3" s="1"/>
  <c r="AJ64" i="3" s="1"/>
  <c r="AN64" i="3" s="1"/>
  <c r="AO64" i="3" s="1"/>
  <c r="U64" i="1"/>
  <c r="AH103" i="3"/>
  <c r="AI103" i="3" s="1"/>
  <c r="AJ103" i="3" s="1"/>
  <c r="AN103" i="3" s="1"/>
  <c r="AO103" i="3" s="1"/>
  <c r="U103" i="1"/>
  <c r="U110" i="1"/>
  <c r="AH69" i="3"/>
  <c r="AI69" i="3" s="1"/>
  <c r="AJ69" i="3" s="1"/>
  <c r="AN69" i="3" s="1"/>
  <c r="AO69" i="3" s="1"/>
  <c r="AQ69" i="3" s="1"/>
  <c r="AS69" i="3" s="1"/>
  <c r="U69" i="1"/>
  <c r="AH104" i="3"/>
  <c r="AI104" i="3" s="1"/>
  <c r="AJ104" i="3" s="1"/>
  <c r="AN104" i="3" s="1"/>
  <c r="AO104" i="3" s="1"/>
  <c r="U104" i="1"/>
  <c r="AH75" i="3"/>
  <c r="AI75" i="3" s="1"/>
  <c r="AJ75" i="3" s="1"/>
  <c r="AN75" i="3" s="1"/>
  <c r="AO75" i="3" s="1"/>
  <c r="AQ75" i="3" s="1"/>
  <c r="AS75" i="3" s="1"/>
  <c r="U75" i="1"/>
  <c r="AH88" i="3"/>
  <c r="AI88" i="3" s="1"/>
  <c r="AJ88" i="3" s="1"/>
  <c r="U88" i="1"/>
  <c r="AH115" i="3"/>
  <c r="AI115" i="3" s="1"/>
  <c r="AJ115" i="3" s="1"/>
  <c r="AN115" i="3" s="1"/>
  <c r="AO115" i="3" s="1"/>
  <c r="U115" i="1"/>
  <c r="U55" i="1"/>
  <c r="U50" i="1"/>
  <c r="U121" i="1"/>
  <c r="U81" i="1"/>
  <c r="U53" i="1"/>
  <c r="U52" i="1"/>
  <c r="U67" i="1"/>
  <c r="AH25" i="3"/>
  <c r="AI25" i="3" s="1"/>
  <c r="AJ25" i="3" s="1"/>
  <c r="AN25" i="3" s="1"/>
  <c r="AO25" i="3" s="1"/>
  <c r="AQ25" i="3" s="1"/>
  <c r="AS25" i="3" s="1"/>
  <c r="U25" i="1"/>
  <c r="U134" i="1"/>
  <c r="V134" i="1" s="1"/>
  <c r="AH70" i="3"/>
  <c r="AI70" i="3" s="1"/>
  <c r="AJ70" i="3" s="1"/>
  <c r="AK70" i="3" s="1"/>
  <c r="AM70" i="3" s="1"/>
  <c r="U70" i="1"/>
  <c r="AH138" i="3"/>
  <c r="AI138" i="3" s="1"/>
  <c r="AJ138" i="3" s="1"/>
  <c r="AN138" i="3" s="1"/>
  <c r="AO138" i="3" s="1"/>
  <c r="U138" i="1"/>
  <c r="V138" i="1" s="1"/>
  <c r="AH141" i="3"/>
  <c r="AI141" i="3" s="1"/>
  <c r="AJ141" i="3" s="1"/>
  <c r="AN141" i="3" s="1"/>
  <c r="AO141" i="3" s="1"/>
  <c r="U141" i="1"/>
  <c r="V141" i="1" s="1"/>
  <c r="AI176" i="4"/>
  <c r="AJ176" i="4" s="1"/>
  <c r="AN176" i="4" s="1"/>
  <c r="AO176" i="4" s="1"/>
  <c r="AQ176" i="4" s="1"/>
  <c r="AI181" i="5"/>
  <c r="AJ181" i="5" s="1"/>
  <c r="AN181" i="5" s="1"/>
  <c r="AO181" i="5" s="1"/>
  <c r="AQ181" i="5" s="1"/>
  <c r="AI183" i="4"/>
  <c r="AJ192" i="5"/>
  <c r="AN192" i="5" s="1"/>
  <c r="AO192" i="5" s="1"/>
  <c r="AQ192" i="5" s="1"/>
  <c r="AI178" i="3"/>
  <c r="AJ178" i="3" s="1"/>
  <c r="AN178" i="3" s="1"/>
  <c r="AO178" i="3" s="1"/>
  <c r="AI198" i="4"/>
  <c r="AI175" i="5"/>
  <c r="AJ175" i="5" s="1"/>
  <c r="AN175" i="5" s="1"/>
  <c r="AO175" i="5" s="1"/>
  <c r="AQ175" i="5" s="1"/>
  <c r="AI180" i="6"/>
  <c r="AI186" i="7"/>
  <c r="AI181" i="4"/>
  <c r="AI174" i="5"/>
  <c r="AI171" i="7"/>
  <c r="AJ171" i="7" s="1"/>
  <c r="AN171" i="7" s="1"/>
  <c r="AO171" i="7" s="1"/>
  <c r="AK184" i="4"/>
  <c r="AM184" i="4" s="1"/>
  <c r="AI198" i="6"/>
  <c r="AI174" i="6"/>
  <c r="AJ174" i="6" s="1"/>
  <c r="AN174" i="6" s="1"/>
  <c r="AO174" i="6" s="1"/>
  <c r="AI184" i="7"/>
  <c r="AJ184" i="7" s="1"/>
  <c r="AN184" i="7" s="1"/>
  <c r="AO184" i="7" s="1"/>
  <c r="AI193" i="7"/>
  <c r="AI198" i="7"/>
  <c r="AI177" i="4"/>
  <c r="AJ177" i="4" s="1"/>
  <c r="AN177" i="4" s="1"/>
  <c r="AO177" i="4" s="1"/>
  <c r="AQ177" i="4" s="1"/>
  <c r="AI179" i="6"/>
  <c r="AJ179" i="6" s="1"/>
  <c r="AN179" i="6" s="1"/>
  <c r="AO179" i="6" s="1"/>
  <c r="AI174" i="3"/>
  <c r="AJ174" i="3" s="1"/>
  <c r="AN174" i="3" s="1"/>
  <c r="AO174" i="3" s="1"/>
  <c r="AI189" i="5"/>
  <c r="AI175" i="4"/>
  <c r="AI173" i="6"/>
  <c r="AJ173" i="6" s="1"/>
  <c r="AN173" i="6" s="1"/>
  <c r="AO173" i="6" s="1"/>
  <c r="AI190" i="4"/>
  <c r="AJ190" i="4" s="1"/>
  <c r="AN190" i="4" s="1"/>
  <c r="AO190" i="4" s="1"/>
  <c r="AQ190" i="4" s="1"/>
  <c r="AI176" i="6"/>
  <c r="AI199" i="3"/>
  <c r="AI175" i="7"/>
  <c r="AJ175" i="7" s="1"/>
  <c r="AN175" i="7" s="1"/>
  <c r="AO175" i="7" s="1"/>
  <c r="AI191" i="7"/>
  <c r="AJ191" i="7" s="1"/>
  <c r="AN191" i="7" s="1"/>
  <c r="AO191" i="7" s="1"/>
  <c r="AI176" i="7"/>
  <c r="AI196" i="7"/>
  <c r="AJ196" i="7" s="1"/>
  <c r="AN196" i="7" s="1"/>
  <c r="AO196" i="7" s="1"/>
  <c r="AI182" i="3"/>
  <c r="AJ182" i="3" s="1"/>
  <c r="AN182" i="3" s="1"/>
  <c r="AO182" i="3" s="1"/>
  <c r="AI172" i="3"/>
  <c r="AJ172" i="3" s="1"/>
  <c r="AN172" i="3" s="1"/>
  <c r="AO172" i="3" s="1"/>
  <c r="AI195" i="3"/>
  <c r="AJ195" i="3" s="1"/>
  <c r="AN195" i="3" s="1"/>
  <c r="AO195" i="3" s="1"/>
  <c r="AI185" i="4"/>
  <c r="AJ185" i="4" s="1"/>
  <c r="AN185" i="4" s="1"/>
  <c r="AO185" i="4" s="1"/>
  <c r="AQ185" i="4" s="1"/>
  <c r="AI199" i="6"/>
  <c r="AJ193" i="3"/>
  <c r="AI188" i="5"/>
  <c r="AI185" i="6"/>
  <c r="AI173" i="7"/>
  <c r="AJ173" i="7" s="1"/>
  <c r="AN173" i="7" s="1"/>
  <c r="AO173" i="7" s="1"/>
  <c r="AI196" i="3"/>
  <c r="AJ196" i="3" s="1"/>
  <c r="AN196" i="3" s="1"/>
  <c r="AO196" i="3" s="1"/>
  <c r="AI182" i="4"/>
  <c r="AI199" i="5"/>
  <c r="AI172" i="6"/>
  <c r="AJ172" i="6" s="1"/>
  <c r="AN172" i="6" s="1"/>
  <c r="AO172" i="6" s="1"/>
  <c r="AI191" i="3"/>
  <c r="AJ191" i="3" s="1"/>
  <c r="AN191" i="3" s="1"/>
  <c r="AO191" i="3" s="1"/>
  <c r="AI186" i="3"/>
  <c r="AJ186" i="3" s="1"/>
  <c r="AN186" i="3" s="1"/>
  <c r="AO186" i="3" s="1"/>
  <c r="AI193" i="5"/>
  <c r="AJ193" i="5" s="1"/>
  <c r="AN193" i="5" s="1"/>
  <c r="AO193" i="5" s="1"/>
  <c r="AQ193" i="5" s="1"/>
  <c r="AI190" i="6"/>
  <c r="AJ190" i="6" s="1"/>
  <c r="AN190" i="6" s="1"/>
  <c r="AO190" i="6" s="1"/>
  <c r="AI189" i="3"/>
  <c r="AJ189" i="3" s="1"/>
  <c r="AN189" i="3" s="1"/>
  <c r="AO189" i="3" s="1"/>
  <c r="AI195" i="4"/>
  <c r="AJ195" i="4" s="1"/>
  <c r="AN195" i="4" s="1"/>
  <c r="AO195" i="4" s="1"/>
  <c r="AQ195" i="4" s="1"/>
  <c r="AI177" i="7"/>
  <c r="AI197" i="7"/>
  <c r="AJ197" i="7" s="1"/>
  <c r="AN197" i="7" s="1"/>
  <c r="AO197" i="7" s="1"/>
  <c r="AJ180" i="3"/>
  <c r="AK180" i="3" s="1"/>
  <c r="AM180" i="3" s="1"/>
  <c r="AI187" i="5"/>
  <c r="AJ187" i="5" s="1"/>
  <c r="AN187" i="5" s="1"/>
  <c r="AO187" i="5" s="1"/>
  <c r="AQ187" i="5" s="1"/>
  <c r="AI187" i="3"/>
  <c r="AJ187" i="3" s="1"/>
  <c r="AN187" i="3" s="1"/>
  <c r="AO187" i="3" s="1"/>
  <c r="AI200" i="4"/>
  <c r="AJ200" i="4" s="1"/>
  <c r="AN200" i="4" s="1"/>
  <c r="AO200" i="4" s="1"/>
  <c r="AQ200" i="4" s="1"/>
  <c r="AI173" i="5"/>
  <c r="AJ173" i="5" s="1"/>
  <c r="AN173" i="5" s="1"/>
  <c r="AO173" i="5" s="1"/>
  <c r="AQ173" i="5" s="1"/>
  <c r="AI184" i="3"/>
  <c r="AJ184" i="3" s="1"/>
  <c r="AN184" i="3" s="1"/>
  <c r="AO184" i="3" s="1"/>
  <c r="AI174" i="4"/>
  <c r="AJ174" i="4" s="1"/>
  <c r="AN174" i="4" s="1"/>
  <c r="AO174" i="4" s="1"/>
  <c r="AQ174" i="4" s="1"/>
  <c r="AI200" i="6"/>
  <c r="AJ200" i="6" s="1"/>
  <c r="AN200" i="6" s="1"/>
  <c r="AO200" i="6" s="1"/>
  <c r="AI183" i="3"/>
  <c r="AJ183" i="3" s="1"/>
  <c r="AN183" i="3" s="1"/>
  <c r="AO183" i="3" s="1"/>
  <c r="AI198" i="5"/>
  <c r="AI179" i="7"/>
  <c r="AJ179" i="7" s="1"/>
  <c r="AN179" i="7" s="1"/>
  <c r="AO179" i="7" s="1"/>
  <c r="AI195" i="7"/>
  <c r="AJ195" i="7" s="1"/>
  <c r="AN195" i="7" s="1"/>
  <c r="AO195" i="7" s="1"/>
  <c r="AI197" i="5"/>
  <c r="AI194" i="6"/>
  <c r="AJ194" i="6" s="1"/>
  <c r="AN194" i="6" s="1"/>
  <c r="AO194" i="6" s="1"/>
  <c r="AI180" i="7"/>
  <c r="AI200" i="7"/>
  <c r="AJ200" i="7" s="1"/>
  <c r="AN200" i="7" s="1"/>
  <c r="AO200" i="7" s="1"/>
  <c r="AI187" i="4"/>
  <c r="AJ187" i="4" s="1"/>
  <c r="AN187" i="4" s="1"/>
  <c r="AO187" i="4" s="1"/>
  <c r="AQ187" i="4" s="1"/>
  <c r="AI179" i="5"/>
  <c r="AJ179" i="5" s="1"/>
  <c r="AN179" i="5" s="1"/>
  <c r="AO179" i="5" s="1"/>
  <c r="AQ179" i="5" s="1"/>
  <c r="AI179" i="3"/>
  <c r="AJ179" i="3" s="1"/>
  <c r="AN179" i="3" s="1"/>
  <c r="AO179" i="3" s="1"/>
  <c r="AI183" i="6"/>
  <c r="AJ183" i="6" s="1"/>
  <c r="AN183" i="6" s="1"/>
  <c r="AO183" i="6" s="1"/>
  <c r="AI192" i="4"/>
  <c r="AJ192" i="4" s="1"/>
  <c r="AN192" i="4" s="1"/>
  <c r="AO192" i="4" s="1"/>
  <c r="AQ192" i="4" s="1"/>
  <c r="AI177" i="3"/>
  <c r="AI200" i="5"/>
  <c r="AJ200" i="5" s="1"/>
  <c r="AN200" i="5" s="1"/>
  <c r="AO200" i="5" s="1"/>
  <c r="AQ200" i="5" s="1"/>
  <c r="AI176" i="5"/>
  <c r="AJ176" i="5" s="1"/>
  <c r="AN176" i="5" s="1"/>
  <c r="AO176" i="5" s="1"/>
  <c r="AQ176" i="5" s="1"/>
  <c r="AI177" i="6"/>
  <c r="AJ177" i="6" s="1"/>
  <c r="AN177" i="6" s="1"/>
  <c r="AO177" i="6" s="1"/>
  <c r="AI185" i="7"/>
  <c r="AJ185" i="7" s="1"/>
  <c r="AN185" i="7" s="1"/>
  <c r="AO185" i="7" s="1"/>
  <c r="AI195" i="5"/>
  <c r="AI196" i="6"/>
  <c r="AI175" i="3"/>
  <c r="AJ175" i="3" s="1"/>
  <c r="AN175" i="3" s="1"/>
  <c r="AO175" i="3" s="1"/>
  <c r="AI187" i="6"/>
  <c r="AI177" i="5"/>
  <c r="AI186" i="6"/>
  <c r="AJ186" i="6" s="1"/>
  <c r="AN186" i="6" s="1"/>
  <c r="AO186" i="6" s="1"/>
  <c r="AI173" i="3"/>
  <c r="AI179" i="4"/>
  <c r="AJ179" i="4" s="1"/>
  <c r="AN179" i="4" s="1"/>
  <c r="AO179" i="4" s="1"/>
  <c r="AQ179" i="4" s="1"/>
  <c r="AI181" i="7"/>
  <c r="AI194" i="3"/>
  <c r="AK192" i="3"/>
  <c r="AM192" i="3" s="1"/>
  <c r="AK176" i="3"/>
  <c r="AM176" i="3" s="1"/>
  <c r="AI194" i="4"/>
  <c r="AI190" i="7"/>
  <c r="AJ190" i="7" s="1"/>
  <c r="AN190" i="7" s="1"/>
  <c r="AO190" i="7" s="1"/>
  <c r="AI171" i="3"/>
  <c r="AI195" i="6"/>
  <c r="AJ195" i="6" s="1"/>
  <c r="AN195" i="6" s="1"/>
  <c r="AO195" i="6" s="1"/>
  <c r="AI188" i="4"/>
  <c r="AJ188" i="4" s="1"/>
  <c r="AN188" i="4" s="1"/>
  <c r="AO188" i="4" s="1"/>
  <c r="AQ188" i="4" s="1"/>
  <c r="AI199" i="4"/>
  <c r="AI197" i="6"/>
  <c r="AJ197" i="6" s="1"/>
  <c r="AN197" i="6" s="1"/>
  <c r="AO197" i="6" s="1"/>
  <c r="AI183" i="5"/>
  <c r="AJ183" i="5" s="1"/>
  <c r="AN183" i="5" s="1"/>
  <c r="AO183" i="5" s="1"/>
  <c r="AQ183" i="5" s="1"/>
  <c r="AI192" i="6"/>
  <c r="AJ192" i="6" s="1"/>
  <c r="AN192" i="6" s="1"/>
  <c r="AO192" i="6" s="1"/>
  <c r="AI189" i="4"/>
  <c r="AI194" i="5"/>
  <c r="AJ194" i="5" s="1"/>
  <c r="AN194" i="5" s="1"/>
  <c r="AO194" i="5" s="1"/>
  <c r="AQ194" i="5" s="1"/>
  <c r="AI183" i="7"/>
  <c r="AJ183" i="7" s="1"/>
  <c r="AN183" i="7" s="1"/>
  <c r="AO183" i="7" s="1"/>
  <c r="AI199" i="7"/>
  <c r="AI185" i="5"/>
  <c r="AJ185" i="5" s="1"/>
  <c r="AN185" i="5" s="1"/>
  <c r="AO185" i="5" s="1"/>
  <c r="AQ185" i="5" s="1"/>
  <c r="AI178" i="6"/>
  <c r="AI188" i="7"/>
  <c r="AJ188" i="7" s="1"/>
  <c r="AN188" i="7" s="1"/>
  <c r="AO188" i="7" s="1"/>
  <c r="AI197" i="3"/>
  <c r="AJ197" i="3" s="1"/>
  <c r="AN197" i="3" s="1"/>
  <c r="AO197" i="3" s="1"/>
  <c r="AI171" i="4"/>
  <c r="AJ171" i="4" s="1"/>
  <c r="AN171" i="4" s="1"/>
  <c r="AO171" i="4" s="1"/>
  <c r="AQ171" i="4" s="1"/>
  <c r="AI193" i="6"/>
  <c r="AJ193" i="6" s="1"/>
  <c r="AN193" i="6" s="1"/>
  <c r="AO193" i="6" s="1"/>
  <c r="AI200" i="3"/>
  <c r="AJ200" i="3" s="1"/>
  <c r="AN200" i="3" s="1"/>
  <c r="AO200" i="3" s="1"/>
  <c r="AI186" i="4"/>
  <c r="AI174" i="7"/>
  <c r="AJ178" i="5"/>
  <c r="AN178" i="5" s="1"/>
  <c r="AO178" i="5" s="1"/>
  <c r="AQ178" i="5" s="1"/>
  <c r="AI175" i="6"/>
  <c r="AJ175" i="6" s="1"/>
  <c r="AN175" i="6" s="1"/>
  <c r="AO175" i="6" s="1"/>
  <c r="AI180" i="4"/>
  <c r="AJ180" i="4" s="1"/>
  <c r="AN180" i="4" s="1"/>
  <c r="AO180" i="4" s="1"/>
  <c r="AQ180" i="4" s="1"/>
  <c r="AI196" i="5"/>
  <c r="AI172" i="5"/>
  <c r="AJ172" i="5" s="1"/>
  <c r="AN172" i="5" s="1"/>
  <c r="AO172" i="5" s="1"/>
  <c r="AQ172" i="5" s="1"/>
  <c r="AI198" i="3"/>
  <c r="AI191" i="5"/>
  <c r="AI188" i="6"/>
  <c r="AJ188" i="6" s="1"/>
  <c r="AN188" i="6" s="1"/>
  <c r="AO188" i="6" s="1"/>
  <c r="AI182" i="7"/>
  <c r="AI197" i="4"/>
  <c r="AI190" i="5"/>
  <c r="AJ196" i="4"/>
  <c r="AK196" i="4" s="1"/>
  <c r="AM196" i="4" s="1"/>
  <c r="AI182" i="6"/>
  <c r="AJ182" i="6" s="1"/>
  <c r="AN182" i="6" s="1"/>
  <c r="AO182" i="6" s="1"/>
  <c r="AI172" i="7"/>
  <c r="AJ172" i="7" s="1"/>
  <c r="AN172" i="7" s="1"/>
  <c r="AO172" i="7" s="1"/>
  <c r="AI189" i="7"/>
  <c r="AJ189" i="7" s="1"/>
  <c r="AN189" i="7" s="1"/>
  <c r="AO189" i="7" s="1"/>
  <c r="AI178" i="4"/>
  <c r="AI194" i="7"/>
  <c r="AI193" i="4"/>
  <c r="AJ193" i="4" s="1"/>
  <c r="AN193" i="4" s="1"/>
  <c r="AO193" i="4" s="1"/>
  <c r="AQ193" i="4" s="1"/>
  <c r="AI186" i="5"/>
  <c r="AJ186" i="5" s="1"/>
  <c r="AN186" i="5" s="1"/>
  <c r="AO186" i="5" s="1"/>
  <c r="AQ186" i="5" s="1"/>
  <c r="AI191" i="6"/>
  <c r="AI172" i="4"/>
  <c r="AJ172" i="4" s="1"/>
  <c r="AN172" i="4" s="1"/>
  <c r="AO172" i="4" s="1"/>
  <c r="AQ172" i="4" s="1"/>
  <c r="AI185" i="3"/>
  <c r="AJ185" i="3" s="1"/>
  <c r="AI191" i="4"/>
  <c r="AI180" i="5"/>
  <c r="AJ180" i="5" s="1"/>
  <c r="AN180" i="5" s="1"/>
  <c r="AO180" i="5" s="1"/>
  <c r="AQ180" i="5" s="1"/>
  <c r="AI181" i="6"/>
  <c r="AI190" i="3"/>
  <c r="AJ190" i="3" s="1"/>
  <c r="AN190" i="3" s="1"/>
  <c r="AO190" i="3" s="1"/>
  <c r="AI184" i="6"/>
  <c r="AJ184" i="6" s="1"/>
  <c r="AK184" i="6" s="1"/>
  <c r="AI173" i="4"/>
  <c r="AJ173" i="4" s="1"/>
  <c r="AN173" i="4" s="1"/>
  <c r="AO173" i="4" s="1"/>
  <c r="AQ173" i="4" s="1"/>
  <c r="AI182" i="5"/>
  <c r="AI171" i="6"/>
  <c r="AI187" i="7"/>
  <c r="AI192" i="7"/>
  <c r="AJ192" i="7" s="1"/>
  <c r="AN192" i="7" s="1"/>
  <c r="AO192" i="7" s="1"/>
  <c r="AI181" i="3"/>
  <c r="AJ184" i="5"/>
  <c r="AI189" i="6"/>
  <c r="AJ189" i="6" s="1"/>
  <c r="AN189" i="6" s="1"/>
  <c r="AO189" i="6" s="1"/>
  <c r="AI188" i="3"/>
  <c r="AJ188" i="3" s="1"/>
  <c r="AN188" i="3" s="1"/>
  <c r="AO188" i="3" s="1"/>
  <c r="AI178" i="7"/>
  <c r="AK145" i="5"/>
  <c r="AM145" i="5" s="1"/>
  <c r="AI146" i="7"/>
  <c r="AJ146" i="7" s="1"/>
  <c r="AN146" i="7" s="1"/>
  <c r="AO146" i="7" s="1"/>
  <c r="AQ146" i="7" s="1"/>
  <c r="AI138" i="6"/>
  <c r="AJ138" i="6" s="1"/>
  <c r="AN138" i="6" s="1"/>
  <c r="AO138" i="6" s="1"/>
  <c r="AQ138" i="6" s="1"/>
  <c r="AI143" i="4"/>
  <c r="AI140" i="5"/>
  <c r="AJ142" i="4"/>
  <c r="AK142" i="4" s="1"/>
  <c r="AM142" i="4" s="1"/>
  <c r="AJ131" i="7"/>
  <c r="AK131" i="7" s="1"/>
  <c r="AM131" i="7" s="1"/>
  <c r="AI136" i="7"/>
  <c r="AJ136" i="7" s="1"/>
  <c r="AN136" i="7" s="1"/>
  <c r="AO136" i="7" s="1"/>
  <c r="AQ136" i="7" s="1"/>
  <c r="AI144" i="6"/>
  <c r="AJ144" i="6" s="1"/>
  <c r="AN144" i="6" s="1"/>
  <c r="AO144" i="6" s="1"/>
  <c r="AQ144" i="6" s="1"/>
  <c r="AJ134" i="5"/>
  <c r="AI139" i="5"/>
  <c r="AJ139" i="5" s="1"/>
  <c r="AK139" i="5" s="1"/>
  <c r="AI142" i="7"/>
  <c r="AJ142" i="7" s="1"/>
  <c r="AN142" i="7" s="1"/>
  <c r="AO142" i="7" s="1"/>
  <c r="AQ142" i="7" s="1"/>
  <c r="AI141" i="4"/>
  <c r="AJ141" i="4" s="1"/>
  <c r="AN141" i="4" s="1"/>
  <c r="AO141" i="4" s="1"/>
  <c r="AI132" i="4"/>
  <c r="AI146" i="6"/>
  <c r="AK134" i="6"/>
  <c r="AM134" i="6" s="1"/>
  <c r="AK135" i="4"/>
  <c r="AM135" i="4" s="1"/>
  <c r="AI134" i="4"/>
  <c r="AK135" i="7"/>
  <c r="AM135" i="7" s="1"/>
  <c r="AK143" i="7"/>
  <c r="AM143" i="7" s="1"/>
  <c r="AI141" i="6"/>
  <c r="AJ141" i="6" s="1"/>
  <c r="AN141" i="6" s="1"/>
  <c r="AO141" i="6" s="1"/>
  <c r="AI140" i="6"/>
  <c r="AJ140" i="6" s="1"/>
  <c r="AN140" i="6" s="1"/>
  <c r="AO140" i="6" s="1"/>
  <c r="AQ140" i="6" s="1"/>
  <c r="AI145" i="4"/>
  <c r="AJ145" i="4" s="1"/>
  <c r="AN145" i="4" s="1"/>
  <c r="AO145" i="4" s="1"/>
  <c r="AQ145" i="4" s="1"/>
  <c r="AI136" i="4"/>
  <c r="AI137" i="7"/>
  <c r="AI130" i="7"/>
  <c r="AI146" i="5"/>
  <c r="AJ146" i="5" s="1"/>
  <c r="AN146" i="5" s="1"/>
  <c r="AO146" i="5" s="1"/>
  <c r="AQ146" i="5" s="1"/>
  <c r="AI138" i="4"/>
  <c r="AI141" i="5"/>
  <c r="AJ141" i="5" s="1"/>
  <c r="AN141" i="5" s="1"/>
  <c r="AO141" i="5" s="1"/>
  <c r="AK142" i="6"/>
  <c r="AM142" i="6" s="1"/>
  <c r="AK131" i="5"/>
  <c r="AM131" i="5" s="1"/>
  <c r="AI138" i="5"/>
  <c r="AI130" i="6"/>
  <c r="AI144" i="7"/>
  <c r="AI137" i="6"/>
  <c r="AI130" i="4"/>
  <c r="AI136" i="6"/>
  <c r="AJ136" i="6" s="1"/>
  <c r="AN136" i="6" s="1"/>
  <c r="AO136" i="6" s="1"/>
  <c r="AQ136" i="6" s="1"/>
  <c r="AI143" i="6"/>
  <c r="AJ143" i="6" s="1"/>
  <c r="AN143" i="6" s="1"/>
  <c r="AO143" i="6" s="1"/>
  <c r="AQ143" i="6" s="1"/>
  <c r="AI139" i="4"/>
  <c r="AJ139" i="4" s="1"/>
  <c r="AN139" i="4" s="1"/>
  <c r="AO139" i="4" s="1"/>
  <c r="AQ139" i="4" s="1"/>
  <c r="AI141" i="7"/>
  <c r="AJ141" i="7" s="1"/>
  <c r="AN141" i="7" s="1"/>
  <c r="AO141" i="7" s="1"/>
  <c r="AI134" i="7"/>
  <c r="AI139" i="6"/>
  <c r="AI143" i="5"/>
  <c r="AI142" i="5"/>
  <c r="AJ142" i="5" s="1"/>
  <c r="AN142" i="5" s="1"/>
  <c r="AO142" i="5" s="1"/>
  <c r="AQ142" i="5" s="1"/>
  <c r="AI131" i="4"/>
  <c r="AJ131" i="4" s="1"/>
  <c r="AN131" i="4" s="1"/>
  <c r="AO131" i="4" s="1"/>
  <c r="AQ131" i="4" s="1"/>
  <c r="AK139" i="7"/>
  <c r="AM139" i="7" s="1"/>
  <c r="AI136" i="5"/>
  <c r="AI133" i="6"/>
  <c r="AI135" i="5"/>
  <c r="AJ135" i="5" s="1"/>
  <c r="AN135" i="5" s="1"/>
  <c r="AO135" i="5" s="1"/>
  <c r="AQ135" i="5" s="1"/>
  <c r="AI132" i="6"/>
  <c r="AJ132" i="6" s="1"/>
  <c r="AN132" i="6" s="1"/>
  <c r="AO132" i="6" s="1"/>
  <c r="AQ132" i="6" s="1"/>
  <c r="AI135" i="6"/>
  <c r="AJ135" i="6" s="1"/>
  <c r="AK135" i="6" s="1"/>
  <c r="AI132" i="5"/>
  <c r="AI145" i="7"/>
  <c r="AJ138" i="7"/>
  <c r="AN138" i="7" s="1"/>
  <c r="AO138" i="7" s="1"/>
  <c r="AQ138" i="7" s="1"/>
  <c r="AI126" i="6"/>
  <c r="AJ126" i="6" s="1"/>
  <c r="AN126" i="6" s="1"/>
  <c r="AO126" i="6" s="1"/>
  <c r="AQ126" i="6" s="1"/>
  <c r="AI62" i="6"/>
  <c r="AJ62" i="6" s="1"/>
  <c r="AN62" i="6" s="1"/>
  <c r="AO62" i="6" s="1"/>
  <c r="AQ62" i="6" s="1"/>
  <c r="AI100" i="7"/>
  <c r="AI75" i="4"/>
  <c r="AJ75" i="4" s="1"/>
  <c r="AN75" i="4" s="1"/>
  <c r="AO75" i="4" s="1"/>
  <c r="AQ75" i="4" s="1"/>
  <c r="AI72" i="5"/>
  <c r="AI97" i="6"/>
  <c r="AJ97" i="6" s="1"/>
  <c r="AN97" i="6" s="1"/>
  <c r="AO97" i="6" s="1"/>
  <c r="AQ97" i="6" s="1"/>
  <c r="AI65" i="6"/>
  <c r="AI113" i="7"/>
  <c r="AJ113" i="7" s="1"/>
  <c r="AN113" i="7" s="1"/>
  <c r="AO113" i="7" s="1"/>
  <c r="AQ113" i="7" s="1"/>
  <c r="AI50" i="4"/>
  <c r="AI108" i="6"/>
  <c r="AJ108" i="6" s="1"/>
  <c r="AN108" i="6" s="1"/>
  <c r="AO108" i="6" s="1"/>
  <c r="AQ108" i="6" s="1"/>
  <c r="AI44" i="6"/>
  <c r="AJ44" i="6" s="1"/>
  <c r="AN44" i="6" s="1"/>
  <c r="AO44" i="6" s="1"/>
  <c r="AQ44" i="6" s="1"/>
  <c r="AI77" i="4"/>
  <c r="AJ77" i="4" s="1"/>
  <c r="AN77" i="4" s="1"/>
  <c r="AO77" i="4" s="1"/>
  <c r="AI55" i="7"/>
  <c r="AI87" i="7"/>
  <c r="AJ87" i="7" s="1"/>
  <c r="AN87" i="7" s="1"/>
  <c r="AO87" i="7" s="1"/>
  <c r="AQ87" i="7" s="1"/>
  <c r="AI64" i="4"/>
  <c r="AJ64" i="4" s="1"/>
  <c r="AN64" i="4" s="1"/>
  <c r="AO64" i="4" s="1"/>
  <c r="AQ64" i="4" s="1"/>
  <c r="AI85" i="5"/>
  <c r="AJ85" i="5" s="1"/>
  <c r="AN85" i="5" s="1"/>
  <c r="AO85" i="5" s="1"/>
  <c r="AQ85" i="5" s="1"/>
  <c r="AI116" i="7"/>
  <c r="AI104" i="5"/>
  <c r="AI97" i="7"/>
  <c r="AI123" i="5"/>
  <c r="AJ123" i="5" s="1"/>
  <c r="AN123" i="5" s="1"/>
  <c r="AO123" i="5" s="1"/>
  <c r="AQ123" i="5" s="1"/>
  <c r="AI51" i="5"/>
  <c r="AI110" i="7"/>
  <c r="AI89" i="4"/>
  <c r="AJ89" i="4" s="1"/>
  <c r="AN89" i="4" s="1"/>
  <c r="AO89" i="4" s="1"/>
  <c r="AQ89" i="4" s="1"/>
  <c r="AI98" i="6"/>
  <c r="AJ98" i="6" s="1"/>
  <c r="AN98" i="6" s="1"/>
  <c r="AO98" i="6" s="1"/>
  <c r="AQ98" i="6" s="1"/>
  <c r="AI67" i="4"/>
  <c r="AI77" i="6"/>
  <c r="AJ77" i="6" s="1"/>
  <c r="AN77" i="6" s="1"/>
  <c r="AO77" i="6" s="1"/>
  <c r="AI69" i="7"/>
  <c r="AI85" i="7"/>
  <c r="AJ85" i="7" s="1"/>
  <c r="AN85" i="7" s="1"/>
  <c r="AO85" i="7" s="1"/>
  <c r="AQ85" i="7" s="1"/>
  <c r="AI114" i="4"/>
  <c r="AI58" i="4"/>
  <c r="AI112" i="6"/>
  <c r="AJ112" i="6" s="1"/>
  <c r="AN112" i="6" s="1"/>
  <c r="AO112" i="6" s="1"/>
  <c r="AQ112" i="6" s="1"/>
  <c r="AI48" i="6"/>
  <c r="AI114" i="7"/>
  <c r="AI69" i="4"/>
  <c r="AI86" i="5"/>
  <c r="AI47" i="6"/>
  <c r="AJ47" i="6" s="1"/>
  <c r="AN47" i="6" s="1"/>
  <c r="AO47" i="6" s="1"/>
  <c r="AQ47" i="6" s="1"/>
  <c r="AI56" i="4"/>
  <c r="AJ56" i="4" s="1"/>
  <c r="AN56" i="4" s="1"/>
  <c r="AO56" i="4" s="1"/>
  <c r="AQ56" i="4" s="1"/>
  <c r="AI109" i="5"/>
  <c r="AI115" i="4"/>
  <c r="AJ115" i="4" s="1"/>
  <c r="AN115" i="4" s="1"/>
  <c r="AO115" i="4" s="1"/>
  <c r="AQ115" i="4" s="1"/>
  <c r="AI63" i="4"/>
  <c r="AJ63" i="4" s="1"/>
  <c r="AN63" i="4" s="1"/>
  <c r="AO63" i="4" s="1"/>
  <c r="AQ63" i="4" s="1"/>
  <c r="AI96" i="5"/>
  <c r="AI70" i="4"/>
  <c r="AJ70" i="4" s="1"/>
  <c r="AN70" i="4" s="1"/>
  <c r="AO70" i="4" s="1"/>
  <c r="AQ70" i="4" s="1"/>
  <c r="AJ58" i="7"/>
  <c r="AJ74" i="7"/>
  <c r="AN74" i="7" s="1"/>
  <c r="AO74" i="7" s="1"/>
  <c r="AQ74" i="7" s="1"/>
  <c r="AI113" i="4"/>
  <c r="AJ113" i="4" s="1"/>
  <c r="AN113" i="4" s="1"/>
  <c r="AO113" i="4" s="1"/>
  <c r="AQ113" i="4" s="1"/>
  <c r="AI49" i="4"/>
  <c r="AJ49" i="4" s="1"/>
  <c r="AN49" i="4" s="1"/>
  <c r="AO49" i="4" s="1"/>
  <c r="AQ49" i="4" s="1"/>
  <c r="AI66" i="5"/>
  <c r="AJ66" i="5" s="1"/>
  <c r="AN66" i="5" s="1"/>
  <c r="AO66" i="5" s="1"/>
  <c r="AI89" i="5"/>
  <c r="AI59" i="4"/>
  <c r="AI113" i="6"/>
  <c r="AJ113" i="6" s="1"/>
  <c r="AN113" i="6" s="1"/>
  <c r="AO113" i="6" s="1"/>
  <c r="AQ113" i="6" s="1"/>
  <c r="AI45" i="7"/>
  <c r="AJ45" i="7" s="1"/>
  <c r="AN45" i="7" s="1"/>
  <c r="AO45" i="7" s="1"/>
  <c r="AQ45" i="7" s="1"/>
  <c r="AI100" i="6"/>
  <c r="AJ100" i="6" s="1"/>
  <c r="AN100" i="6" s="1"/>
  <c r="AO100" i="6" s="1"/>
  <c r="AQ100" i="6" s="1"/>
  <c r="AI59" i="7"/>
  <c r="AI95" i="7"/>
  <c r="AI111" i="7"/>
  <c r="AI112" i="4"/>
  <c r="AJ112" i="4" s="1"/>
  <c r="AN112" i="4" s="1"/>
  <c r="AO112" i="4" s="1"/>
  <c r="AQ112" i="4" s="1"/>
  <c r="AI120" i="7"/>
  <c r="AJ120" i="7" s="1"/>
  <c r="AI71" i="4"/>
  <c r="AJ71" i="4" s="1"/>
  <c r="AN71" i="4" s="1"/>
  <c r="AO71" i="4" s="1"/>
  <c r="AQ71" i="4" s="1"/>
  <c r="AJ101" i="6"/>
  <c r="AI105" i="7"/>
  <c r="AJ105" i="7" s="1"/>
  <c r="AN105" i="7" s="1"/>
  <c r="AO105" i="7" s="1"/>
  <c r="AQ105" i="7" s="1"/>
  <c r="AJ126" i="4"/>
  <c r="AK126" i="4" s="1"/>
  <c r="AM126" i="4" s="1"/>
  <c r="AJ62" i="4"/>
  <c r="AK62" i="4" s="1"/>
  <c r="AM62" i="4" s="1"/>
  <c r="AI90" i="5"/>
  <c r="AI76" i="4"/>
  <c r="AJ76" i="4" s="1"/>
  <c r="AN76" i="4" s="1"/>
  <c r="AO76" i="4" s="1"/>
  <c r="AQ76" i="4" s="1"/>
  <c r="AI122" i="6"/>
  <c r="AJ122" i="6" s="1"/>
  <c r="AN122" i="6" s="1"/>
  <c r="AO122" i="6" s="1"/>
  <c r="AQ122" i="6" s="1"/>
  <c r="AI90" i="6"/>
  <c r="AJ90" i="6" s="1"/>
  <c r="AI58" i="6"/>
  <c r="AJ58" i="6" s="1"/>
  <c r="AN58" i="6" s="1"/>
  <c r="AO58" i="6" s="1"/>
  <c r="AQ58" i="6" s="1"/>
  <c r="AI104" i="7"/>
  <c r="AI123" i="4"/>
  <c r="AJ123" i="4" s="1"/>
  <c r="AI108" i="5"/>
  <c r="AI61" i="6"/>
  <c r="AI89" i="7"/>
  <c r="AJ89" i="7" s="1"/>
  <c r="AN89" i="7" s="1"/>
  <c r="AO89" i="7" s="1"/>
  <c r="AQ89" i="7" s="1"/>
  <c r="AI47" i="5"/>
  <c r="AI46" i="7"/>
  <c r="AI117" i="4"/>
  <c r="AJ117" i="4" s="1"/>
  <c r="AN117" i="4" s="1"/>
  <c r="AO117" i="4" s="1"/>
  <c r="AQ117" i="4" s="1"/>
  <c r="AI53" i="4"/>
  <c r="AI70" i="5"/>
  <c r="AI104" i="4"/>
  <c r="AI93" i="5"/>
  <c r="AJ93" i="5" s="1"/>
  <c r="AN93" i="5" s="1"/>
  <c r="AO93" i="5" s="1"/>
  <c r="AI93" i="7"/>
  <c r="AJ93" i="7" s="1"/>
  <c r="AN93" i="7" s="1"/>
  <c r="AO93" i="7" s="1"/>
  <c r="AI114" i="5"/>
  <c r="AJ114" i="5" s="1"/>
  <c r="AN114" i="5" s="1"/>
  <c r="AO114" i="5" s="1"/>
  <c r="AQ114" i="5" s="1"/>
  <c r="AI107" i="6"/>
  <c r="AJ107" i="6" s="1"/>
  <c r="AN107" i="6" s="1"/>
  <c r="AO107" i="6" s="1"/>
  <c r="AQ107" i="6" s="1"/>
  <c r="AK17" i="7"/>
  <c r="AM17" i="7" s="1"/>
  <c r="AI116" i="4"/>
  <c r="AI52" i="4"/>
  <c r="AJ52" i="4" s="1"/>
  <c r="AN52" i="4" s="1"/>
  <c r="AO52" i="4" s="1"/>
  <c r="AQ52" i="4" s="1"/>
  <c r="AI65" i="5"/>
  <c r="AI110" i="6"/>
  <c r="AJ110" i="6" s="1"/>
  <c r="AN110" i="6" s="1"/>
  <c r="AO110" i="6" s="1"/>
  <c r="AQ110" i="6" s="1"/>
  <c r="AI46" i="6"/>
  <c r="AJ46" i="6" s="1"/>
  <c r="AN46" i="6" s="1"/>
  <c r="AO46" i="6" s="1"/>
  <c r="AQ46" i="6" s="1"/>
  <c r="AI107" i="4"/>
  <c r="AI44" i="5"/>
  <c r="AJ44" i="5" s="1"/>
  <c r="AN44" i="5" s="1"/>
  <c r="AO44" i="5" s="1"/>
  <c r="AQ44" i="5" s="1"/>
  <c r="AI49" i="7"/>
  <c r="AJ49" i="7" s="1"/>
  <c r="AN49" i="7" s="1"/>
  <c r="AO49" i="7" s="1"/>
  <c r="AQ49" i="7" s="1"/>
  <c r="AI92" i="6"/>
  <c r="AJ92" i="6" s="1"/>
  <c r="AN92" i="6" s="1"/>
  <c r="AO92" i="6" s="1"/>
  <c r="AQ92" i="6" s="1"/>
  <c r="AI60" i="6"/>
  <c r="AJ60" i="6" s="1"/>
  <c r="AN60" i="6" s="1"/>
  <c r="AO60" i="6" s="1"/>
  <c r="AQ60" i="6" s="1"/>
  <c r="AI109" i="4"/>
  <c r="AJ109" i="4" s="1"/>
  <c r="AN109" i="4" s="1"/>
  <c r="AO109" i="4" s="1"/>
  <c r="AQ109" i="4" s="1"/>
  <c r="AI45" i="4"/>
  <c r="AI63" i="7"/>
  <c r="AJ63" i="7" s="1"/>
  <c r="AN63" i="7" s="1"/>
  <c r="AO63" i="7" s="1"/>
  <c r="AQ63" i="7" s="1"/>
  <c r="AI79" i="7"/>
  <c r="AI96" i="4"/>
  <c r="AI117" i="5"/>
  <c r="AI60" i="7"/>
  <c r="AI76" i="7"/>
  <c r="AJ76" i="7" s="1"/>
  <c r="AN76" i="7" s="1"/>
  <c r="AO76" i="7" s="1"/>
  <c r="AQ76" i="7" s="1"/>
  <c r="AI108" i="3"/>
  <c r="AI67" i="5"/>
  <c r="AJ67" i="5" s="1"/>
  <c r="AN67" i="5" s="1"/>
  <c r="AO67" i="5" s="1"/>
  <c r="AI121" i="4"/>
  <c r="AJ121" i="4" s="1"/>
  <c r="AN121" i="4" s="1"/>
  <c r="AO121" i="4" s="1"/>
  <c r="AQ121" i="4" s="1"/>
  <c r="AJ51" i="6"/>
  <c r="AI82" i="6"/>
  <c r="AI50" i="6"/>
  <c r="AJ50" i="6" s="1"/>
  <c r="AN50" i="6" s="1"/>
  <c r="AO50" i="6" s="1"/>
  <c r="AQ50" i="6" s="1"/>
  <c r="AI112" i="7"/>
  <c r="AJ112" i="7" s="1"/>
  <c r="AN112" i="7" s="1"/>
  <c r="AO112" i="7" s="1"/>
  <c r="AQ112" i="7" s="1"/>
  <c r="AI124" i="5"/>
  <c r="AI100" i="5"/>
  <c r="AJ100" i="5" s="1"/>
  <c r="AN100" i="5" s="1"/>
  <c r="AO100" i="5" s="1"/>
  <c r="AQ100" i="5" s="1"/>
  <c r="AI61" i="7"/>
  <c r="AI77" i="7"/>
  <c r="AJ77" i="7" s="1"/>
  <c r="AN77" i="7" s="1"/>
  <c r="AO77" i="7" s="1"/>
  <c r="AI122" i="4"/>
  <c r="AI128" i="6"/>
  <c r="AI96" i="6"/>
  <c r="AJ96" i="6" s="1"/>
  <c r="AN96" i="6" s="1"/>
  <c r="AO96" i="6" s="1"/>
  <c r="AQ96" i="6" s="1"/>
  <c r="AI64" i="6"/>
  <c r="AJ64" i="6" s="1"/>
  <c r="AK64" i="6" s="1"/>
  <c r="AI102" i="7"/>
  <c r="AJ102" i="7" s="1"/>
  <c r="AN102" i="7" s="1"/>
  <c r="AO102" i="7" s="1"/>
  <c r="AQ102" i="7" s="1"/>
  <c r="AI77" i="5"/>
  <c r="AI102" i="4"/>
  <c r="AJ102" i="4" s="1"/>
  <c r="AN102" i="4" s="1"/>
  <c r="AO102" i="4" s="1"/>
  <c r="AQ102" i="4" s="1"/>
  <c r="AI66" i="7"/>
  <c r="AI103" i="6"/>
  <c r="AJ103" i="6" s="1"/>
  <c r="AK103" i="6" s="1"/>
  <c r="AK14" i="6"/>
  <c r="AM14" i="6" s="1"/>
  <c r="AI100" i="4"/>
  <c r="AI49" i="5"/>
  <c r="AJ49" i="5" s="1"/>
  <c r="AN49" i="5" s="1"/>
  <c r="AO49" i="5" s="1"/>
  <c r="AQ49" i="5" s="1"/>
  <c r="AI102" i="6"/>
  <c r="AJ102" i="6" s="1"/>
  <c r="AN102" i="6" s="1"/>
  <c r="AO102" i="6" s="1"/>
  <c r="AQ102" i="6" s="1"/>
  <c r="AI70" i="6"/>
  <c r="AJ70" i="6" s="1"/>
  <c r="AN70" i="6" s="1"/>
  <c r="AO70" i="6" s="1"/>
  <c r="AQ70" i="6" s="1"/>
  <c r="AI42" i="6"/>
  <c r="AI80" i="5"/>
  <c r="AJ80" i="5" s="1"/>
  <c r="AI73" i="6"/>
  <c r="AJ73" i="6" s="1"/>
  <c r="AN73" i="6" s="1"/>
  <c r="AO73" i="6" s="1"/>
  <c r="AQ73" i="6" s="1"/>
  <c r="AI66" i="4"/>
  <c r="AI116" i="6"/>
  <c r="AJ116" i="6" s="1"/>
  <c r="AN116" i="6" s="1"/>
  <c r="AO116" i="6" s="1"/>
  <c r="AQ116" i="6" s="1"/>
  <c r="AI126" i="5"/>
  <c r="AI62" i="5"/>
  <c r="AI51" i="7"/>
  <c r="AI67" i="7"/>
  <c r="AJ67" i="7" s="1"/>
  <c r="AN67" i="7" s="1"/>
  <c r="AO67" i="7" s="1"/>
  <c r="AI103" i="7"/>
  <c r="AI80" i="4"/>
  <c r="AI101" i="5"/>
  <c r="AI48" i="7"/>
  <c r="AJ48" i="7" s="1"/>
  <c r="AN48" i="7" s="1"/>
  <c r="AO48" i="7" s="1"/>
  <c r="AI80" i="7"/>
  <c r="AJ108" i="7"/>
  <c r="AK108" i="7" s="1"/>
  <c r="AM108" i="7" s="1"/>
  <c r="AI128" i="7"/>
  <c r="AJ128" i="7" s="1"/>
  <c r="AN128" i="7" s="1"/>
  <c r="AO128" i="7" s="1"/>
  <c r="AQ128" i="7" s="1"/>
  <c r="AJ103" i="4"/>
  <c r="AN103" i="4" s="1"/>
  <c r="AO103" i="4" s="1"/>
  <c r="AQ103" i="4" s="1"/>
  <c r="AI120" i="5"/>
  <c r="AJ120" i="5" s="1"/>
  <c r="AN120" i="5" s="1"/>
  <c r="AO120" i="5" s="1"/>
  <c r="AQ120" i="5" s="1"/>
  <c r="AI56" i="5"/>
  <c r="AI69" i="6"/>
  <c r="AJ69" i="6" s="1"/>
  <c r="AK129" i="7"/>
  <c r="AM129" i="7" s="1"/>
  <c r="AJ110" i="4"/>
  <c r="AK110" i="4" s="1"/>
  <c r="AM110" i="4" s="1"/>
  <c r="AK107" i="5"/>
  <c r="AM107" i="5" s="1"/>
  <c r="AJ94" i="7"/>
  <c r="AN94" i="7" s="1"/>
  <c r="AO94" i="7" s="1"/>
  <c r="AQ94" i="7" s="1"/>
  <c r="AI122" i="5"/>
  <c r="AI58" i="5"/>
  <c r="AJ58" i="5" s="1"/>
  <c r="AN58" i="5" s="1"/>
  <c r="AO58" i="5" s="1"/>
  <c r="AQ58" i="5" s="1"/>
  <c r="AI43" i="6"/>
  <c r="AJ43" i="6" s="1"/>
  <c r="AN43" i="6" s="1"/>
  <c r="AO43" i="6" s="1"/>
  <c r="AQ43" i="6" s="1"/>
  <c r="AI44" i="4"/>
  <c r="AJ44" i="4" s="1"/>
  <c r="AN44" i="4" s="1"/>
  <c r="AO44" i="4" s="1"/>
  <c r="AQ44" i="4" s="1"/>
  <c r="AI81" i="5"/>
  <c r="AI106" i="6"/>
  <c r="AJ106" i="6" s="1"/>
  <c r="AN106" i="6" s="1"/>
  <c r="AO106" i="6" s="1"/>
  <c r="AQ106" i="6" s="1"/>
  <c r="AI74" i="6"/>
  <c r="AJ74" i="6" s="1"/>
  <c r="AN74" i="6" s="1"/>
  <c r="AO74" i="6" s="1"/>
  <c r="AQ74" i="6" s="1"/>
  <c r="AI92" i="7"/>
  <c r="AJ92" i="7" s="1"/>
  <c r="AN92" i="7" s="1"/>
  <c r="AO92" i="7" s="1"/>
  <c r="AQ92" i="7" s="1"/>
  <c r="AI97" i="3"/>
  <c r="AJ97" i="3" s="1"/>
  <c r="AK97" i="3" s="1"/>
  <c r="AI83" i="4"/>
  <c r="AJ83" i="4" s="1"/>
  <c r="AN83" i="4" s="1"/>
  <c r="AO83" i="4" s="1"/>
  <c r="AQ83" i="4" s="1"/>
  <c r="AI92" i="5"/>
  <c r="AI81" i="7"/>
  <c r="AJ81" i="7" s="1"/>
  <c r="AN81" i="7" s="1"/>
  <c r="AO81" i="7" s="1"/>
  <c r="AQ81" i="7" s="1"/>
  <c r="AI74" i="4"/>
  <c r="AJ74" i="4" s="1"/>
  <c r="AN74" i="4" s="1"/>
  <c r="AO74" i="4" s="1"/>
  <c r="AQ74" i="4" s="1"/>
  <c r="AI88" i="6"/>
  <c r="AJ88" i="6" s="1"/>
  <c r="AN88" i="6" s="1"/>
  <c r="AO88" i="6" s="1"/>
  <c r="AQ88" i="6" s="1"/>
  <c r="AI56" i="6"/>
  <c r="AI79" i="4"/>
  <c r="AJ79" i="4" s="1"/>
  <c r="AN79" i="4" s="1"/>
  <c r="AO79" i="4" s="1"/>
  <c r="AQ79" i="4" s="1"/>
  <c r="AI112" i="5"/>
  <c r="AI125" i="7"/>
  <c r="AJ125" i="7" s="1"/>
  <c r="AN125" i="7" s="1"/>
  <c r="AO125" i="7" s="1"/>
  <c r="AQ125" i="7" s="1"/>
  <c r="AI86" i="4"/>
  <c r="AJ86" i="4" s="1"/>
  <c r="AN86" i="4" s="1"/>
  <c r="AO86" i="4" s="1"/>
  <c r="AQ86" i="4" s="1"/>
  <c r="AI71" i="5"/>
  <c r="AJ54" i="7"/>
  <c r="AN54" i="7" s="1"/>
  <c r="AO54" i="7" s="1"/>
  <c r="AQ54" i="7" s="1"/>
  <c r="AI47" i="7"/>
  <c r="AI33" i="6"/>
  <c r="AI18" i="4"/>
  <c r="AI6" i="6"/>
  <c r="AI9" i="7"/>
  <c r="AJ9" i="7" s="1"/>
  <c r="AN9" i="7" s="1"/>
  <c r="AO9" i="7" s="1"/>
  <c r="AQ9" i="7" s="1"/>
  <c r="AI40" i="6"/>
  <c r="AI5" i="4"/>
  <c r="AJ5" i="4" s="1"/>
  <c r="AN5" i="4" s="1"/>
  <c r="AO5" i="4" s="1"/>
  <c r="AQ5" i="4" s="1"/>
  <c r="AI23" i="4"/>
  <c r="AJ23" i="4" s="1"/>
  <c r="AN23" i="4" s="1"/>
  <c r="AO23" i="4" s="1"/>
  <c r="AQ23" i="4" s="1"/>
  <c r="AJ34" i="4"/>
  <c r="AK34" i="4" s="1"/>
  <c r="AM34" i="4" s="1"/>
  <c r="AI18" i="5"/>
  <c r="AJ18" i="5" s="1"/>
  <c r="AN18" i="5" s="1"/>
  <c r="AO18" i="5" s="1"/>
  <c r="AQ18" i="5" s="1"/>
  <c r="AI41" i="5"/>
  <c r="AJ41" i="5" s="1"/>
  <c r="AN41" i="5" s="1"/>
  <c r="AO41" i="5" s="1"/>
  <c r="AQ41" i="5" s="1"/>
  <c r="AI4" i="7"/>
  <c r="AJ4" i="7" s="1"/>
  <c r="AK4" i="7" s="1"/>
  <c r="AI41" i="6"/>
  <c r="AJ41" i="6" s="1"/>
  <c r="AN41" i="6" s="1"/>
  <c r="AO41" i="6" s="1"/>
  <c r="AQ41" i="6" s="1"/>
  <c r="AI21" i="7"/>
  <c r="AI25" i="6"/>
  <c r="AI22" i="7"/>
  <c r="AJ22" i="7" s="1"/>
  <c r="AN22" i="7" s="1"/>
  <c r="AO22" i="7" s="1"/>
  <c r="AQ22" i="7" s="1"/>
  <c r="AI36" i="4"/>
  <c r="AI25" i="7"/>
  <c r="AI38" i="4"/>
  <c r="AJ38" i="4" s="1"/>
  <c r="AN38" i="4" s="1"/>
  <c r="AO38" i="4" s="1"/>
  <c r="AQ38" i="4" s="1"/>
  <c r="AI23" i="5"/>
  <c r="AJ23" i="5" s="1"/>
  <c r="AN23" i="5" s="1"/>
  <c r="AO23" i="5" s="1"/>
  <c r="AQ23" i="5" s="1"/>
  <c r="AI32" i="6"/>
  <c r="AJ32" i="6" s="1"/>
  <c r="AN32" i="6" s="1"/>
  <c r="AO32" i="6" s="1"/>
  <c r="AQ32" i="6" s="1"/>
  <c r="AI27" i="6"/>
  <c r="AJ27" i="6" s="1"/>
  <c r="AN27" i="6" s="1"/>
  <c r="AO27" i="6" s="1"/>
  <c r="AQ27" i="6" s="1"/>
  <c r="AI26" i="4"/>
  <c r="AJ26" i="4" s="1"/>
  <c r="AN26" i="4" s="1"/>
  <c r="AO26" i="4" s="1"/>
  <c r="AQ26" i="4" s="1"/>
  <c r="AI33" i="4"/>
  <c r="AJ33" i="4" s="1"/>
  <c r="AN33" i="4" s="1"/>
  <c r="AO33" i="4" s="1"/>
  <c r="AQ33" i="4" s="1"/>
  <c r="AI38" i="6"/>
  <c r="AI32" i="7"/>
  <c r="AJ32" i="7" s="1"/>
  <c r="AN32" i="7" s="1"/>
  <c r="AO32" i="7" s="1"/>
  <c r="AQ32" i="7" s="1"/>
  <c r="AI19" i="4"/>
  <c r="AI31" i="5"/>
  <c r="AJ31" i="5" s="1"/>
  <c r="AN31" i="5" s="1"/>
  <c r="AO31" i="5" s="1"/>
  <c r="AQ31" i="5" s="1"/>
  <c r="AI18" i="7"/>
  <c r="AI41" i="4"/>
  <c r="AJ41" i="4" s="1"/>
  <c r="AI38" i="3"/>
  <c r="AJ38" i="3" s="1"/>
  <c r="AN38" i="3" s="1"/>
  <c r="AO38" i="3" s="1"/>
  <c r="AQ38" i="3" s="1"/>
  <c r="AI7" i="7"/>
  <c r="AJ7" i="7" s="1"/>
  <c r="AN7" i="7" s="1"/>
  <c r="AO7" i="7" s="1"/>
  <c r="AQ7" i="7" s="1"/>
  <c r="AI20" i="4"/>
  <c r="AJ20" i="4" s="1"/>
  <c r="AN20" i="4" s="1"/>
  <c r="AO20" i="4" s="1"/>
  <c r="AQ20" i="4" s="1"/>
  <c r="AI40" i="5"/>
  <c r="AJ40" i="5" s="1"/>
  <c r="AN40" i="5" s="1"/>
  <c r="AO40" i="5" s="1"/>
  <c r="AQ40" i="5" s="1"/>
  <c r="AI29" i="6"/>
  <c r="AI24" i="6"/>
  <c r="AI10" i="4"/>
  <c r="AJ10" i="4" s="1"/>
  <c r="AN10" i="4" s="1"/>
  <c r="AO10" i="4" s="1"/>
  <c r="AQ10" i="4" s="1"/>
  <c r="AI23" i="6"/>
  <c r="AJ23" i="6" s="1"/>
  <c r="AN23" i="6" s="1"/>
  <c r="AO23" i="6" s="1"/>
  <c r="AQ23" i="6" s="1"/>
  <c r="AI24" i="4"/>
  <c r="AI33" i="5"/>
  <c r="AI30" i="4"/>
  <c r="AJ30" i="4" s="1"/>
  <c r="AK30" i="4" s="1"/>
  <c r="AI6" i="7"/>
  <c r="AJ6" i="7" s="1"/>
  <c r="AN6" i="7" s="1"/>
  <c r="AO6" i="7" s="1"/>
  <c r="AQ6" i="7" s="1"/>
  <c r="AI26" i="7"/>
  <c r="AI29" i="4"/>
  <c r="AJ29" i="4" s="1"/>
  <c r="AN29" i="4" s="1"/>
  <c r="AO29" i="4" s="1"/>
  <c r="AQ29" i="4" s="1"/>
  <c r="AI40" i="4"/>
  <c r="AJ40" i="4" s="1"/>
  <c r="AN40" i="4" s="1"/>
  <c r="AO40" i="4" s="1"/>
  <c r="AQ40" i="4" s="1"/>
  <c r="AI37" i="5"/>
  <c r="AJ37" i="5" s="1"/>
  <c r="AK37" i="5" s="1"/>
  <c r="AI20" i="7"/>
  <c r="AI10" i="5"/>
  <c r="AJ10" i="5" s="1"/>
  <c r="AN10" i="5" s="1"/>
  <c r="AO10" i="5" s="1"/>
  <c r="AQ10" i="5" s="1"/>
  <c r="AI23" i="7"/>
  <c r="AJ23" i="7" s="1"/>
  <c r="AN23" i="7" s="1"/>
  <c r="AO23" i="7" s="1"/>
  <c r="AQ23" i="7" s="1"/>
  <c r="AI26" i="6"/>
  <c r="AJ26" i="6" s="1"/>
  <c r="AN26" i="6" s="1"/>
  <c r="AO26" i="6" s="1"/>
  <c r="AQ26" i="6" s="1"/>
  <c r="AI35" i="4"/>
  <c r="AI24" i="5"/>
  <c r="AJ24" i="5" s="1"/>
  <c r="AN24" i="5" s="1"/>
  <c r="AO24" i="5" s="1"/>
  <c r="AQ24" i="5" s="1"/>
  <c r="AI7" i="5"/>
  <c r="AI11" i="7"/>
  <c r="AJ11" i="7" s="1"/>
  <c r="AK41" i="3"/>
  <c r="AM41" i="3" s="1"/>
  <c r="AI35" i="5"/>
  <c r="AI22" i="6"/>
  <c r="AJ22" i="6" s="1"/>
  <c r="AN22" i="6" s="1"/>
  <c r="AO22" i="6" s="1"/>
  <c r="AQ22" i="6" s="1"/>
  <c r="AI40" i="7"/>
  <c r="AI9" i="6"/>
  <c r="AJ9" i="6" s="1"/>
  <c r="AN9" i="6" s="1"/>
  <c r="AO9" i="6" s="1"/>
  <c r="AQ9" i="6" s="1"/>
  <c r="AI10" i="7"/>
  <c r="AJ10" i="7" s="1"/>
  <c r="AN10" i="7" s="1"/>
  <c r="AO10" i="7" s="1"/>
  <c r="AQ10" i="7" s="1"/>
  <c r="AI13" i="4"/>
  <c r="AI19" i="7"/>
  <c r="AJ19" i="7" s="1"/>
  <c r="AN19" i="7" s="1"/>
  <c r="AO19" i="7" s="1"/>
  <c r="AQ19" i="7" s="1"/>
  <c r="D160" i="14"/>
  <c r="C160" i="14"/>
  <c r="AK140" i="3" l="1"/>
  <c r="AM140" i="3" s="1"/>
  <c r="AN134" i="5"/>
  <c r="AO134" i="5" s="1"/>
  <c r="AQ134" i="5" s="1"/>
  <c r="AS134" i="5" s="1"/>
  <c r="AK25" i="3"/>
  <c r="AM25" i="3" s="1"/>
  <c r="AQ103" i="3"/>
  <c r="AS103" i="3" s="1"/>
  <c r="AQ139" i="3"/>
  <c r="AS139" i="3" s="1"/>
  <c r="AQ135" i="3"/>
  <c r="AS135" i="3" s="1"/>
  <c r="AQ104" i="3"/>
  <c r="AS104" i="3" s="1"/>
  <c r="AQ132" i="3"/>
  <c r="AS132" i="3" s="1"/>
  <c r="AQ102" i="3"/>
  <c r="AS102" i="3" s="1"/>
  <c r="AQ126" i="3"/>
  <c r="AS126" i="3" s="1"/>
  <c r="AQ190" i="3"/>
  <c r="AS190" i="3" s="1"/>
  <c r="AQ200" i="3"/>
  <c r="AS200" i="3" s="1"/>
  <c r="AQ184" i="3"/>
  <c r="AS184" i="3" s="1"/>
  <c r="AQ186" i="3"/>
  <c r="AS186" i="3" s="1"/>
  <c r="AQ195" i="3"/>
  <c r="AS195" i="3" s="1"/>
  <c r="AQ138" i="3"/>
  <c r="AS138" i="3" s="1"/>
  <c r="AQ136" i="3"/>
  <c r="AS136" i="3" s="1"/>
  <c r="AQ118" i="3"/>
  <c r="AS118" i="3" s="1"/>
  <c r="AQ122" i="3"/>
  <c r="AS122" i="3" s="1"/>
  <c r="AQ124" i="3"/>
  <c r="AS124" i="3" s="1"/>
  <c r="AQ175" i="3"/>
  <c r="AS175" i="3" s="1"/>
  <c r="AQ183" i="3"/>
  <c r="AS183" i="3" s="1"/>
  <c r="AQ189" i="3"/>
  <c r="AS189" i="3" s="1"/>
  <c r="AQ191" i="3"/>
  <c r="AS191" i="3" s="1"/>
  <c r="AQ196" i="3"/>
  <c r="AS196" i="3" s="1"/>
  <c r="AQ172" i="3"/>
  <c r="AS172" i="3" s="1"/>
  <c r="AQ174" i="3"/>
  <c r="AS174" i="3" s="1"/>
  <c r="AQ178" i="3"/>
  <c r="AS178" i="3" s="1"/>
  <c r="AQ188" i="3"/>
  <c r="AS188" i="3" s="1"/>
  <c r="AQ182" i="3"/>
  <c r="AS182" i="3" s="1"/>
  <c r="AS141" i="3"/>
  <c r="AQ115" i="3"/>
  <c r="AS115" i="3" s="1"/>
  <c r="AQ140" i="3"/>
  <c r="AS140" i="3" s="1"/>
  <c r="AQ197" i="3"/>
  <c r="AS197" i="3" s="1"/>
  <c r="AQ179" i="3"/>
  <c r="AS179" i="3" s="1"/>
  <c r="AQ187" i="3"/>
  <c r="AS187" i="3" s="1"/>
  <c r="AQ144" i="3"/>
  <c r="AS144" i="3" s="1"/>
  <c r="AQ133" i="3"/>
  <c r="AS133" i="3" s="1"/>
  <c r="AS40" i="4"/>
  <c r="AS88" i="6"/>
  <c r="AS128" i="7"/>
  <c r="AS116" i="6"/>
  <c r="AS102" i="4"/>
  <c r="AS112" i="7"/>
  <c r="AS92" i="6"/>
  <c r="AS46" i="6"/>
  <c r="AS112" i="4"/>
  <c r="AS56" i="4"/>
  <c r="AS89" i="4"/>
  <c r="AS139" i="4"/>
  <c r="AS146" i="5"/>
  <c r="AS145" i="4"/>
  <c r="AS142" i="7"/>
  <c r="AS144" i="6"/>
  <c r="AS7" i="7"/>
  <c r="AS54" i="7"/>
  <c r="AS10" i="7"/>
  <c r="AS10" i="5"/>
  <c r="AS10" i="4"/>
  <c r="AS40" i="5"/>
  <c r="AS41" i="5"/>
  <c r="AS49" i="7"/>
  <c r="AS110" i="6"/>
  <c r="AS45" i="7"/>
  <c r="AS87" i="7"/>
  <c r="AS97" i="6"/>
  <c r="AS132" i="6"/>
  <c r="AS81" i="7"/>
  <c r="AS92" i="7"/>
  <c r="AS103" i="4"/>
  <c r="AS102" i="6"/>
  <c r="AS102" i="7"/>
  <c r="AS89" i="7"/>
  <c r="AS122" i="6"/>
  <c r="AS126" i="6"/>
  <c r="AS135" i="5"/>
  <c r="AS131" i="4"/>
  <c r="AS41" i="6"/>
  <c r="AS43" i="6"/>
  <c r="AS94" i="7"/>
  <c r="AS49" i="5"/>
  <c r="AS52" i="4"/>
  <c r="AS49" i="4"/>
  <c r="AS112" i="6"/>
  <c r="AS142" i="5"/>
  <c r="AS146" i="7"/>
  <c r="AS9" i="7"/>
  <c r="AS6" i="7"/>
  <c r="AS32" i="7"/>
  <c r="AS74" i="7"/>
  <c r="AS138" i="7"/>
  <c r="AS136" i="7"/>
  <c r="AQ191" i="7"/>
  <c r="AS191" i="7" s="1"/>
  <c r="AS85" i="7"/>
  <c r="AQ192" i="7"/>
  <c r="AS192" i="7" s="1"/>
  <c r="AQ190" i="7"/>
  <c r="AS190" i="7" s="1"/>
  <c r="AQ200" i="7"/>
  <c r="AS200" i="7" s="1"/>
  <c r="AQ195" i="7"/>
  <c r="AS195" i="7" s="1"/>
  <c r="AQ197" i="7"/>
  <c r="AS197" i="7" s="1"/>
  <c r="AQ173" i="7"/>
  <c r="AS173" i="7" s="1"/>
  <c r="AQ175" i="7"/>
  <c r="AS175" i="7" s="1"/>
  <c r="AQ184" i="7"/>
  <c r="AS184" i="7" s="1"/>
  <c r="AQ171" i="7"/>
  <c r="AS171" i="7" s="1"/>
  <c r="AS22" i="7"/>
  <c r="AS125" i="7"/>
  <c r="AS76" i="7"/>
  <c r="AS113" i="7"/>
  <c r="AQ189" i="7"/>
  <c r="AS189" i="7" s="1"/>
  <c r="AQ179" i="7"/>
  <c r="AS179" i="7" s="1"/>
  <c r="AQ196" i="7"/>
  <c r="AS196" i="7" s="1"/>
  <c r="AS19" i="7"/>
  <c r="AS23" i="7"/>
  <c r="AS105" i="7"/>
  <c r="AQ172" i="7"/>
  <c r="AS172" i="7" s="1"/>
  <c r="AQ188" i="7"/>
  <c r="AS188" i="7" s="1"/>
  <c r="AQ183" i="7"/>
  <c r="AS183" i="7" s="1"/>
  <c r="AQ185" i="7"/>
  <c r="AS185" i="7" s="1"/>
  <c r="AS9" i="6"/>
  <c r="AS26" i="6"/>
  <c r="AS23" i="6"/>
  <c r="AS96" i="6"/>
  <c r="AS58" i="6"/>
  <c r="AS100" i="6"/>
  <c r="AS44" i="6"/>
  <c r="AQ175" i="6"/>
  <c r="AS175" i="6" s="1"/>
  <c r="AQ195" i="6"/>
  <c r="AS195" i="6" s="1"/>
  <c r="AQ194" i="6"/>
  <c r="AS194" i="6" s="1"/>
  <c r="AS22" i="6"/>
  <c r="AS106" i="6"/>
  <c r="AS27" i="6"/>
  <c r="AS70" i="6"/>
  <c r="AS50" i="6"/>
  <c r="AS47" i="6"/>
  <c r="AS108" i="6"/>
  <c r="AS62" i="6"/>
  <c r="AS143" i="6"/>
  <c r="AS140" i="6"/>
  <c r="AQ182" i="6"/>
  <c r="AS182" i="6" s="1"/>
  <c r="AQ193" i="6"/>
  <c r="AS193" i="6" s="1"/>
  <c r="AQ197" i="6"/>
  <c r="AS197" i="6" s="1"/>
  <c r="AQ177" i="6"/>
  <c r="AS177" i="6" s="1"/>
  <c r="AS32" i="6"/>
  <c r="AS73" i="6"/>
  <c r="AS113" i="6"/>
  <c r="AS98" i="6"/>
  <c r="AS136" i="6"/>
  <c r="AS138" i="6"/>
  <c r="AQ188" i="6"/>
  <c r="AS188" i="6" s="1"/>
  <c r="AQ186" i="6"/>
  <c r="AS186" i="6" s="1"/>
  <c r="AQ183" i="6"/>
  <c r="AS183" i="6" s="1"/>
  <c r="AQ200" i="6"/>
  <c r="AS200" i="6" s="1"/>
  <c r="AQ190" i="6"/>
  <c r="AS190" i="6" s="1"/>
  <c r="AQ172" i="6"/>
  <c r="AS172" i="6" s="1"/>
  <c r="AQ173" i="6"/>
  <c r="AS173" i="6" s="1"/>
  <c r="AQ179" i="6"/>
  <c r="AS179" i="6" s="1"/>
  <c r="AS74" i="6"/>
  <c r="AS60" i="6"/>
  <c r="AS107" i="6"/>
  <c r="AQ189" i="6"/>
  <c r="AS189" i="6" s="1"/>
  <c r="AQ192" i="6"/>
  <c r="AS192" i="6" s="1"/>
  <c r="AQ174" i="6"/>
  <c r="AS174" i="6" s="1"/>
  <c r="AS5" i="4"/>
  <c r="AS123" i="5"/>
  <c r="AS85" i="5"/>
  <c r="AS186" i="5"/>
  <c r="AS200" i="5"/>
  <c r="AS193" i="5"/>
  <c r="AS175" i="5"/>
  <c r="AS183" i="5"/>
  <c r="AS179" i="5"/>
  <c r="AS187" i="5"/>
  <c r="AS181" i="5"/>
  <c r="AS58" i="5"/>
  <c r="AS24" i="5"/>
  <c r="AS120" i="5"/>
  <c r="AS172" i="5"/>
  <c r="AS178" i="5"/>
  <c r="AS194" i="5"/>
  <c r="AS173" i="5"/>
  <c r="AS31" i="5"/>
  <c r="AS23" i="5"/>
  <c r="AS18" i="5"/>
  <c r="AS100" i="5"/>
  <c r="AS44" i="5"/>
  <c r="AS180" i="5"/>
  <c r="AS185" i="5"/>
  <c r="AS176" i="5"/>
  <c r="AS192" i="5"/>
  <c r="AS79" i="4"/>
  <c r="AS109" i="4"/>
  <c r="AS71" i="4"/>
  <c r="AS173" i="4"/>
  <c r="AS171" i="4"/>
  <c r="AS200" i="4"/>
  <c r="AS86" i="4"/>
  <c r="AS70" i="4"/>
  <c r="AS75" i="4"/>
  <c r="AS180" i="4"/>
  <c r="AS188" i="4"/>
  <c r="AS174" i="4"/>
  <c r="AS185" i="4"/>
  <c r="AS177" i="4"/>
  <c r="AS20" i="4"/>
  <c r="AS117" i="4"/>
  <c r="AS33" i="4"/>
  <c r="AS76" i="4"/>
  <c r="AS26" i="4"/>
  <c r="AS83" i="4"/>
  <c r="AS121" i="4"/>
  <c r="AS179" i="4"/>
  <c r="AS195" i="4"/>
  <c r="AS44" i="4"/>
  <c r="AS115" i="4"/>
  <c r="AS23" i="4"/>
  <c r="AS113" i="4"/>
  <c r="AS64" i="4"/>
  <c r="AS193" i="4"/>
  <c r="AS29" i="4"/>
  <c r="AS74" i="4"/>
  <c r="AS172" i="4"/>
  <c r="AS192" i="4"/>
  <c r="AS187" i="4"/>
  <c r="AS190" i="4"/>
  <c r="AS176" i="4"/>
  <c r="AQ64" i="3"/>
  <c r="AS64" i="3" s="1"/>
  <c r="D165" i="13"/>
  <c r="D138" i="14"/>
  <c r="D158" i="14"/>
  <c r="D174" i="14"/>
  <c r="AJ47" i="3"/>
  <c r="AN47" i="3" s="1"/>
  <c r="AO47" i="3" s="1"/>
  <c r="AQ47" i="3" s="1"/>
  <c r="AS47" i="3" s="1"/>
  <c r="AJ52" i="3"/>
  <c r="AN52" i="3" s="1"/>
  <c r="AO52" i="3" s="1"/>
  <c r="AJ49" i="3"/>
  <c r="AN49" i="3" s="1"/>
  <c r="AO49" i="3" s="1"/>
  <c r="AQ49" i="3" s="1"/>
  <c r="AS49" i="3" s="1"/>
  <c r="AJ54" i="3"/>
  <c r="AN54" i="3" s="1"/>
  <c r="AO54" i="3" s="1"/>
  <c r="AJ58" i="3"/>
  <c r="AN58" i="3" s="1"/>
  <c r="AO58" i="3" s="1"/>
  <c r="AJ55" i="3"/>
  <c r="AN55" i="3" s="1"/>
  <c r="AO55" i="3" s="1"/>
  <c r="AQ55" i="3" s="1"/>
  <c r="AS55" i="3" s="1"/>
  <c r="AJ59" i="3"/>
  <c r="AN59" i="3" s="1"/>
  <c r="AO59" i="3" s="1"/>
  <c r="AJ50" i="3"/>
  <c r="AN50" i="3" s="1"/>
  <c r="AO50" i="3" s="1"/>
  <c r="AQ50" i="3" s="1"/>
  <c r="AS50" i="3" s="1"/>
  <c r="AJ60" i="3"/>
  <c r="AN60" i="3" s="1"/>
  <c r="AO60" i="3" s="1"/>
  <c r="AJ53" i="3"/>
  <c r="AN53" i="3" s="1"/>
  <c r="AO53" i="3" s="1"/>
  <c r="AQ53" i="3" s="1"/>
  <c r="AS53" i="3" s="1"/>
  <c r="AJ62" i="3"/>
  <c r="AN62" i="3" s="1"/>
  <c r="AO62" i="3" s="1"/>
  <c r="AQ62" i="3" s="1"/>
  <c r="AS62" i="3" s="1"/>
  <c r="AK200" i="7"/>
  <c r="AM200" i="7" s="1"/>
  <c r="AK187" i="4"/>
  <c r="AM187" i="4" s="1"/>
  <c r="AK195" i="7"/>
  <c r="AM195" i="7" s="1"/>
  <c r="AK174" i="4"/>
  <c r="AM174" i="4" s="1"/>
  <c r="AK175" i="3"/>
  <c r="AM175" i="3" s="1"/>
  <c r="AK200" i="5"/>
  <c r="AM200" i="5" s="1"/>
  <c r="AK179" i="7"/>
  <c r="AM179" i="7" s="1"/>
  <c r="AK200" i="6"/>
  <c r="AM200" i="6" s="1"/>
  <c r="AK184" i="3"/>
  <c r="AM184" i="3" s="1"/>
  <c r="AK187" i="3"/>
  <c r="AM187" i="3" s="1"/>
  <c r="AN180" i="3"/>
  <c r="AO180" i="3" s="1"/>
  <c r="AK179" i="4"/>
  <c r="AM179" i="4" s="1"/>
  <c r="AK177" i="6"/>
  <c r="AM177" i="6" s="1"/>
  <c r="AK192" i="4"/>
  <c r="AM192" i="4" s="1"/>
  <c r="AK194" i="6"/>
  <c r="AM194" i="6" s="1"/>
  <c r="AK183" i="3"/>
  <c r="AM183" i="3" s="1"/>
  <c r="AK173" i="5"/>
  <c r="AM173" i="5" s="1"/>
  <c r="AK187" i="5"/>
  <c r="AM187" i="5" s="1"/>
  <c r="AK197" i="7"/>
  <c r="AM197" i="7" s="1"/>
  <c r="AK174" i="3"/>
  <c r="AM174" i="3" s="1"/>
  <c r="AK186" i="6"/>
  <c r="AM186" i="6" s="1"/>
  <c r="AK183" i="6"/>
  <c r="AM183" i="6" s="1"/>
  <c r="AK179" i="3"/>
  <c r="AM179" i="3" s="1"/>
  <c r="AK179" i="5"/>
  <c r="AM179" i="5" s="1"/>
  <c r="AK200" i="4"/>
  <c r="AM200" i="4" s="1"/>
  <c r="AK179" i="6"/>
  <c r="AM179" i="6" s="1"/>
  <c r="AK177" i="4"/>
  <c r="AM177" i="4" s="1"/>
  <c r="AK184" i="7"/>
  <c r="AM184" i="7" s="1"/>
  <c r="AK174" i="6"/>
  <c r="AM174" i="6" s="1"/>
  <c r="AJ178" i="7"/>
  <c r="AK178" i="7" s="1"/>
  <c r="AM178" i="7" s="1"/>
  <c r="AK184" i="5"/>
  <c r="AM184" i="5" s="1"/>
  <c r="AJ187" i="7"/>
  <c r="AK187" i="7" s="1"/>
  <c r="AM187" i="7" s="1"/>
  <c r="AJ171" i="6"/>
  <c r="AK171" i="6" s="1"/>
  <c r="AM171" i="6" s="1"/>
  <c r="AN185" i="3"/>
  <c r="AO185" i="3" s="1"/>
  <c r="AJ194" i="7"/>
  <c r="AK194" i="7" s="1"/>
  <c r="AM194" i="7" s="1"/>
  <c r="AJ178" i="4"/>
  <c r="AK178" i="4" s="1"/>
  <c r="AM178" i="4" s="1"/>
  <c r="AJ190" i="5"/>
  <c r="AK190" i="5" s="1"/>
  <c r="AM190" i="5" s="1"/>
  <c r="AJ182" i="7"/>
  <c r="AK182" i="7" s="1"/>
  <c r="AM182" i="7" s="1"/>
  <c r="AJ198" i="3"/>
  <c r="AK198" i="3" s="1"/>
  <c r="AM198" i="3" s="1"/>
  <c r="AJ178" i="6"/>
  <c r="AK178" i="6" s="1"/>
  <c r="AM178" i="6" s="1"/>
  <c r="AJ199" i="7"/>
  <c r="AK199" i="7" s="1"/>
  <c r="AM199" i="7" s="1"/>
  <c r="AJ199" i="4"/>
  <c r="AK199" i="4" s="1"/>
  <c r="AM199" i="4" s="1"/>
  <c r="AJ194" i="4"/>
  <c r="AK194" i="4" s="1"/>
  <c r="AM194" i="4" s="1"/>
  <c r="AJ194" i="3"/>
  <c r="AK194" i="3" s="1"/>
  <c r="AM194" i="3" s="1"/>
  <c r="AK185" i="7"/>
  <c r="AM185" i="7" s="1"/>
  <c r="AK176" i="5"/>
  <c r="AM176" i="5" s="1"/>
  <c r="AJ182" i="4"/>
  <c r="AK182" i="4" s="1"/>
  <c r="AM182" i="4" s="1"/>
  <c r="AJ188" i="5"/>
  <c r="AN188" i="5" s="1"/>
  <c r="AO188" i="5" s="1"/>
  <c r="AQ188" i="5" s="1"/>
  <c r="AK193" i="3"/>
  <c r="AM193" i="3" s="1"/>
  <c r="AJ199" i="6"/>
  <c r="AK199" i="6" s="1"/>
  <c r="AM199" i="6" s="1"/>
  <c r="AJ176" i="6"/>
  <c r="AK176" i="6" s="1"/>
  <c r="AM176" i="6" s="1"/>
  <c r="AJ175" i="4"/>
  <c r="AK175" i="4" s="1"/>
  <c r="AM175" i="4" s="1"/>
  <c r="AJ189" i="5"/>
  <c r="AK189" i="5" s="1"/>
  <c r="AM189" i="5" s="1"/>
  <c r="AJ198" i="6"/>
  <c r="AK198" i="6" s="1"/>
  <c r="AM198" i="6" s="1"/>
  <c r="AK171" i="7"/>
  <c r="AM171" i="7" s="1"/>
  <c r="AK178" i="3"/>
  <c r="AM178" i="3" s="1"/>
  <c r="AK181" i="5"/>
  <c r="AM181" i="5" s="1"/>
  <c r="AK188" i="3"/>
  <c r="AM188" i="3" s="1"/>
  <c r="AK189" i="6"/>
  <c r="AM189" i="6" s="1"/>
  <c r="AK172" i="4"/>
  <c r="AM172" i="4" s="1"/>
  <c r="AK193" i="4"/>
  <c r="AM193" i="4" s="1"/>
  <c r="AK182" i="6"/>
  <c r="AM182" i="6" s="1"/>
  <c r="AN196" i="4"/>
  <c r="AO196" i="4" s="1"/>
  <c r="AQ196" i="4" s="1"/>
  <c r="AK180" i="4"/>
  <c r="AM180" i="4" s="1"/>
  <c r="AK171" i="4"/>
  <c r="AM171" i="4" s="1"/>
  <c r="AK188" i="7"/>
  <c r="AM188" i="7" s="1"/>
  <c r="AK185" i="5"/>
  <c r="AM185" i="5" s="1"/>
  <c r="AK183" i="7"/>
  <c r="AM183" i="7" s="1"/>
  <c r="AK183" i="5"/>
  <c r="AM183" i="5" s="1"/>
  <c r="AK195" i="6"/>
  <c r="AM195" i="6" s="1"/>
  <c r="AJ196" i="6"/>
  <c r="AK196" i="6" s="1"/>
  <c r="AM196" i="6" s="1"/>
  <c r="AJ177" i="3"/>
  <c r="AK177" i="3" s="1"/>
  <c r="AM177" i="3" s="1"/>
  <c r="AJ198" i="5"/>
  <c r="AK198" i="5" s="1"/>
  <c r="AM198" i="5" s="1"/>
  <c r="AK195" i="4"/>
  <c r="AM195" i="4" s="1"/>
  <c r="AK190" i="6"/>
  <c r="AM190" i="6" s="1"/>
  <c r="AK186" i="3"/>
  <c r="AM186" i="3" s="1"/>
  <c r="AK191" i="3"/>
  <c r="AM191" i="3" s="1"/>
  <c r="AK172" i="6"/>
  <c r="AK196" i="3"/>
  <c r="AM196" i="3" s="1"/>
  <c r="AK185" i="4"/>
  <c r="AM185" i="4" s="1"/>
  <c r="AK172" i="3"/>
  <c r="AM172" i="3" s="1"/>
  <c r="AK175" i="7"/>
  <c r="AM175" i="7" s="1"/>
  <c r="AJ174" i="5"/>
  <c r="AK174" i="5" s="1"/>
  <c r="AM174" i="5" s="1"/>
  <c r="AJ186" i="7"/>
  <c r="AK186" i="7" s="1"/>
  <c r="AM186" i="7" s="1"/>
  <c r="AJ180" i="6"/>
  <c r="AK180" i="6" s="1"/>
  <c r="AM180" i="6" s="1"/>
  <c r="AJ183" i="4"/>
  <c r="AK183" i="4" s="1"/>
  <c r="AM183" i="4" s="1"/>
  <c r="AJ181" i="3"/>
  <c r="AK181" i="3" s="1"/>
  <c r="AM181" i="3" s="1"/>
  <c r="AJ182" i="5"/>
  <c r="AK182" i="5" s="1"/>
  <c r="AM182" i="5" s="1"/>
  <c r="AN184" i="6"/>
  <c r="AO184" i="6" s="1"/>
  <c r="AM184" i="6"/>
  <c r="AJ181" i="6"/>
  <c r="AK181" i="6" s="1"/>
  <c r="AM181" i="6" s="1"/>
  <c r="AJ191" i="4"/>
  <c r="AK191" i="4" s="1"/>
  <c r="AM191" i="4" s="1"/>
  <c r="AJ191" i="6"/>
  <c r="AK191" i="6" s="1"/>
  <c r="AM191" i="6" s="1"/>
  <c r="AJ197" i="4"/>
  <c r="AK197" i="4" s="1"/>
  <c r="AM197" i="4" s="1"/>
  <c r="AJ191" i="5"/>
  <c r="AK191" i="5" s="1"/>
  <c r="AM191" i="5" s="1"/>
  <c r="AJ196" i="5"/>
  <c r="AK196" i="5" s="1"/>
  <c r="AM196" i="5" s="1"/>
  <c r="AK178" i="5"/>
  <c r="AM178" i="5" s="1"/>
  <c r="AJ174" i="7"/>
  <c r="AK174" i="7" s="1"/>
  <c r="AM174" i="7" s="1"/>
  <c r="AJ186" i="4"/>
  <c r="AK186" i="4" s="1"/>
  <c r="AM186" i="4" s="1"/>
  <c r="AJ189" i="4"/>
  <c r="AK189" i="4" s="1"/>
  <c r="AM189" i="4" s="1"/>
  <c r="AJ171" i="3"/>
  <c r="AK171" i="3" s="1"/>
  <c r="AM171" i="3" s="1"/>
  <c r="AJ181" i="7"/>
  <c r="AK181" i="7" s="1"/>
  <c r="AM181" i="7" s="1"/>
  <c r="AJ173" i="3"/>
  <c r="AK173" i="3" s="1"/>
  <c r="AM173" i="3" s="1"/>
  <c r="AJ177" i="5"/>
  <c r="AK177" i="5" s="1"/>
  <c r="AM177" i="5" s="1"/>
  <c r="AJ199" i="5"/>
  <c r="AK199" i="5" s="1"/>
  <c r="AM199" i="5" s="1"/>
  <c r="AJ185" i="6"/>
  <c r="AK185" i="6" s="1"/>
  <c r="AM185" i="6" s="1"/>
  <c r="AJ176" i="7"/>
  <c r="AK176" i="7" s="1"/>
  <c r="AM176" i="7" s="1"/>
  <c r="AJ199" i="3"/>
  <c r="AK199" i="3" s="1"/>
  <c r="AM199" i="3" s="1"/>
  <c r="AJ198" i="7"/>
  <c r="AK198" i="7" s="1"/>
  <c r="AM198" i="7" s="1"/>
  <c r="AJ193" i="7"/>
  <c r="AK193" i="7" s="1"/>
  <c r="AM193" i="7" s="1"/>
  <c r="AK175" i="5"/>
  <c r="AM175" i="5" s="1"/>
  <c r="AK176" i="4"/>
  <c r="AM176" i="4" s="1"/>
  <c r="AN184" i="5"/>
  <c r="AO184" i="5" s="1"/>
  <c r="AQ184" i="5" s="1"/>
  <c r="AK192" i="7"/>
  <c r="AM192" i="7" s="1"/>
  <c r="AK173" i="4"/>
  <c r="AM173" i="4" s="1"/>
  <c r="AK190" i="3"/>
  <c r="AM190" i="3" s="1"/>
  <c r="AK180" i="5"/>
  <c r="AM180" i="5" s="1"/>
  <c r="AK185" i="3"/>
  <c r="AM185" i="3" s="1"/>
  <c r="AK186" i="5"/>
  <c r="AM186" i="5" s="1"/>
  <c r="AK189" i="7"/>
  <c r="AM189" i="7" s="1"/>
  <c r="AK172" i="7"/>
  <c r="AM172" i="7" s="1"/>
  <c r="AK188" i="6"/>
  <c r="AM188" i="6" s="1"/>
  <c r="AK172" i="5"/>
  <c r="AM172" i="5" s="1"/>
  <c r="AK175" i="6"/>
  <c r="AM175" i="6" s="1"/>
  <c r="AK200" i="3"/>
  <c r="AM200" i="3" s="1"/>
  <c r="AK193" i="6"/>
  <c r="AM193" i="6" s="1"/>
  <c r="AK197" i="3"/>
  <c r="AM197" i="3" s="1"/>
  <c r="AK194" i="5"/>
  <c r="AM194" i="5" s="1"/>
  <c r="AK192" i="6"/>
  <c r="AM192" i="6" s="1"/>
  <c r="AK197" i="6"/>
  <c r="AM197" i="6" s="1"/>
  <c r="AK188" i="4"/>
  <c r="AM188" i="4" s="1"/>
  <c r="AK190" i="7"/>
  <c r="AM190" i="7" s="1"/>
  <c r="AJ187" i="6"/>
  <c r="AK187" i="6" s="1"/>
  <c r="AM187" i="6" s="1"/>
  <c r="AJ195" i="5"/>
  <c r="AK195" i="5" s="1"/>
  <c r="AM195" i="5" s="1"/>
  <c r="AJ180" i="7"/>
  <c r="AK180" i="7" s="1"/>
  <c r="AM180" i="7" s="1"/>
  <c r="AJ197" i="5"/>
  <c r="AK197" i="5" s="1"/>
  <c r="AM197" i="5" s="1"/>
  <c r="AJ177" i="7"/>
  <c r="AK177" i="7" s="1"/>
  <c r="AM177" i="7" s="1"/>
  <c r="AK189" i="3"/>
  <c r="AM189" i="3" s="1"/>
  <c r="AK193" i="5"/>
  <c r="AM193" i="5" s="1"/>
  <c r="AK173" i="7"/>
  <c r="AM173" i="7" s="1"/>
  <c r="AN193" i="3"/>
  <c r="AO193" i="3" s="1"/>
  <c r="AK195" i="3"/>
  <c r="AM195" i="3" s="1"/>
  <c r="AK182" i="3"/>
  <c r="AM182" i="3" s="1"/>
  <c r="AK196" i="7"/>
  <c r="AM196" i="7" s="1"/>
  <c r="AK191" i="7"/>
  <c r="AM191" i="7" s="1"/>
  <c r="AK190" i="4"/>
  <c r="AM190" i="4" s="1"/>
  <c r="AK173" i="6"/>
  <c r="AM173" i="6" s="1"/>
  <c r="AJ181" i="4"/>
  <c r="AK181" i="4" s="1"/>
  <c r="AM181" i="4" s="1"/>
  <c r="AJ198" i="4"/>
  <c r="AK198" i="4" s="1"/>
  <c r="AM198" i="4" s="1"/>
  <c r="AK192" i="5"/>
  <c r="AM192" i="5" s="1"/>
  <c r="D140" i="14"/>
  <c r="D104" i="14"/>
  <c r="AK86" i="4"/>
  <c r="AM86" i="4" s="1"/>
  <c r="AK132" i="6"/>
  <c r="AM132" i="6" s="1"/>
  <c r="AK125" i="7"/>
  <c r="AM125" i="7" s="1"/>
  <c r="AK74" i="4"/>
  <c r="AM74" i="4" s="1"/>
  <c r="AK81" i="7"/>
  <c r="AM81" i="7" s="1"/>
  <c r="AK84" i="3"/>
  <c r="AM84" i="3" s="1"/>
  <c r="AK85" i="7"/>
  <c r="AM85" i="7" s="1"/>
  <c r="AK135" i="3"/>
  <c r="AM135" i="3" s="1"/>
  <c r="AK135" i="5"/>
  <c r="AM135" i="5" s="1"/>
  <c r="AK88" i="6"/>
  <c r="AM88" i="6" s="1"/>
  <c r="AK122" i="3"/>
  <c r="AM122" i="3" s="1"/>
  <c r="AK58" i="5"/>
  <c r="AM58" i="5" s="1"/>
  <c r="AK87" i="3"/>
  <c r="AM87" i="3" s="1"/>
  <c r="AN110" i="4"/>
  <c r="AO110" i="4" s="1"/>
  <c r="AQ110" i="4" s="1"/>
  <c r="AK56" i="4"/>
  <c r="AM56" i="4" s="1"/>
  <c r="AJ145" i="7"/>
  <c r="AK145" i="7" s="1"/>
  <c r="AM145" i="7" s="1"/>
  <c r="AJ133" i="6"/>
  <c r="AK133" i="6" s="1"/>
  <c r="AM133" i="6" s="1"/>
  <c r="AK131" i="4"/>
  <c r="AM131" i="4" s="1"/>
  <c r="AK141" i="7"/>
  <c r="AM141" i="7" s="1"/>
  <c r="AQ141" i="7" s="1"/>
  <c r="AS141" i="7" s="1"/>
  <c r="AK143" i="6"/>
  <c r="AM143" i="6" s="1"/>
  <c r="AK141" i="5"/>
  <c r="AM141" i="5" s="1"/>
  <c r="AK146" i="5"/>
  <c r="AM146" i="5" s="1"/>
  <c r="AK145" i="4"/>
  <c r="AM145" i="4" s="1"/>
  <c r="AK132" i="3"/>
  <c r="AM132" i="3" s="1"/>
  <c r="AJ131" i="3"/>
  <c r="AK131" i="3" s="1"/>
  <c r="AM131" i="3" s="1"/>
  <c r="AJ132" i="4"/>
  <c r="AK132" i="4" s="1"/>
  <c r="AM132" i="4" s="1"/>
  <c r="AK142" i="7"/>
  <c r="AM142" i="7" s="1"/>
  <c r="AK144" i="3"/>
  <c r="AM144" i="3" s="1"/>
  <c r="AK134" i="5"/>
  <c r="AM134" i="5" s="1"/>
  <c r="AK144" i="6"/>
  <c r="AM144" i="6" s="1"/>
  <c r="AK138" i="6"/>
  <c r="AK146" i="7"/>
  <c r="AM146" i="7" s="1"/>
  <c r="AJ143" i="5"/>
  <c r="AK143" i="5" s="1"/>
  <c r="AM143" i="5" s="1"/>
  <c r="AJ139" i="6"/>
  <c r="AK139" i="6" s="1"/>
  <c r="AM139" i="6" s="1"/>
  <c r="AJ130" i="4"/>
  <c r="AN130" i="4" s="1"/>
  <c r="AO130" i="4" s="1"/>
  <c r="AQ130" i="4" s="1"/>
  <c r="AJ144" i="7"/>
  <c r="AK144" i="7" s="1"/>
  <c r="AM144" i="7" s="1"/>
  <c r="AJ138" i="5"/>
  <c r="AK138" i="5" s="1"/>
  <c r="AM138" i="5" s="1"/>
  <c r="AJ138" i="4"/>
  <c r="AK138" i="4" s="1"/>
  <c r="AM138" i="4" s="1"/>
  <c r="AJ137" i="7"/>
  <c r="AK137" i="7" s="1"/>
  <c r="AM137" i="7" s="1"/>
  <c r="AJ136" i="4"/>
  <c r="AK136" i="4" s="1"/>
  <c r="AM136" i="4" s="1"/>
  <c r="AJ134" i="4"/>
  <c r="AK134" i="4" s="1"/>
  <c r="AM134" i="4" s="1"/>
  <c r="AJ140" i="5"/>
  <c r="AK140" i="5" s="1"/>
  <c r="AM140" i="5" s="1"/>
  <c r="AK43" i="6"/>
  <c r="AM43" i="6" s="1"/>
  <c r="AK138" i="7"/>
  <c r="AM138" i="7" s="1"/>
  <c r="AJ132" i="5"/>
  <c r="AK132" i="5" s="1"/>
  <c r="AM132" i="5" s="1"/>
  <c r="AN135" i="6"/>
  <c r="AO135" i="6" s="1"/>
  <c r="AQ135" i="6" s="1"/>
  <c r="AM135" i="6"/>
  <c r="AJ136" i="5"/>
  <c r="AK136" i="5" s="1"/>
  <c r="AM136" i="5" s="1"/>
  <c r="AK133" i="3"/>
  <c r="AM133" i="3" s="1"/>
  <c r="AK142" i="5"/>
  <c r="AM142" i="5" s="1"/>
  <c r="AK139" i="4"/>
  <c r="AM139" i="4" s="1"/>
  <c r="AK136" i="6"/>
  <c r="AK141" i="3"/>
  <c r="AM141" i="3" s="1"/>
  <c r="AK140" i="6"/>
  <c r="AM140" i="6" s="1"/>
  <c r="AK141" i="6"/>
  <c r="AM141" i="6" s="1"/>
  <c r="AQ141" i="6" s="1"/>
  <c r="AS141" i="6" s="1"/>
  <c r="AJ146" i="6"/>
  <c r="AK146" i="6" s="1"/>
  <c r="AM146" i="6" s="1"/>
  <c r="AK141" i="4"/>
  <c r="AM141" i="4" s="1"/>
  <c r="AQ141" i="4" s="1"/>
  <c r="AS141" i="4" s="1"/>
  <c r="AK138" i="3"/>
  <c r="AM138" i="3" s="1"/>
  <c r="AK139" i="3"/>
  <c r="AM139" i="3" s="1"/>
  <c r="AK136" i="3"/>
  <c r="AM136" i="3" s="1"/>
  <c r="AK136" i="7"/>
  <c r="AM136" i="7" s="1"/>
  <c r="AN131" i="7"/>
  <c r="AO131" i="7" s="1"/>
  <c r="AQ131" i="7" s="1"/>
  <c r="AN142" i="4"/>
  <c r="AO142" i="4" s="1"/>
  <c r="AQ142" i="4" s="1"/>
  <c r="AJ137" i="3"/>
  <c r="AK137" i="3" s="1"/>
  <c r="AM137" i="3" s="1"/>
  <c r="AJ134" i="7"/>
  <c r="AK134" i="7" s="1"/>
  <c r="AM134" i="7" s="1"/>
  <c r="AJ137" i="6"/>
  <c r="AK137" i="6" s="1"/>
  <c r="AM137" i="6" s="1"/>
  <c r="AJ130" i="6"/>
  <c r="AN130" i="6" s="1"/>
  <c r="AO130" i="6" s="1"/>
  <c r="AQ130" i="6" s="1"/>
  <c r="AN145" i="3"/>
  <c r="AO145" i="3" s="1"/>
  <c r="AM145" i="3"/>
  <c r="AJ130" i="7"/>
  <c r="AN130" i="7" s="1"/>
  <c r="AO130" i="7" s="1"/>
  <c r="AQ130" i="7" s="1"/>
  <c r="AN139" i="5"/>
  <c r="AO139" i="5" s="1"/>
  <c r="AQ139" i="5" s="1"/>
  <c r="AM139" i="5"/>
  <c r="AJ143" i="4"/>
  <c r="AK143" i="4" s="1"/>
  <c r="AM143" i="4" s="1"/>
  <c r="AK10" i="7"/>
  <c r="AM10" i="7" s="1"/>
  <c r="AK89" i="3"/>
  <c r="AM89" i="3" s="1"/>
  <c r="AK83" i="4"/>
  <c r="AM83" i="4" s="1"/>
  <c r="AK92" i="7"/>
  <c r="AM92" i="7" s="1"/>
  <c r="AK106" i="6"/>
  <c r="AM106" i="6" s="1"/>
  <c r="AK115" i="4"/>
  <c r="AM115" i="4" s="1"/>
  <c r="AK85" i="3"/>
  <c r="AM85" i="3" s="1"/>
  <c r="AK82" i="3"/>
  <c r="AM82" i="3" s="1"/>
  <c r="AK112" i="6"/>
  <c r="AM112" i="6" s="1"/>
  <c r="AK98" i="6"/>
  <c r="AM98" i="6" s="1"/>
  <c r="AK79" i="4"/>
  <c r="AM79" i="4" s="1"/>
  <c r="AK65" i="3"/>
  <c r="AM65" i="3" s="1"/>
  <c r="AQ65" i="3" s="1"/>
  <c r="AS65" i="3" s="1"/>
  <c r="AK115" i="3"/>
  <c r="AM115" i="3" s="1"/>
  <c r="AK74" i="6"/>
  <c r="AM74" i="6" s="1"/>
  <c r="AK104" i="3"/>
  <c r="AM104" i="3" s="1"/>
  <c r="AK63" i="4"/>
  <c r="AM63" i="4" s="1"/>
  <c r="AK47" i="6"/>
  <c r="AM47" i="6" s="1"/>
  <c r="AK77" i="6"/>
  <c r="AM77" i="6" s="1"/>
  <c r="AQ77" i="6" s="1"/>
  <c r="AS77" i="6" s="1"/>
  <c r="AK69" i="3"/>
  <c r="AM69" i="3" s="1"/>
  <c r="AK44" i="4"/>
  <c r="AM44" i="4" s="1"/>
  <c r="AN69" i="6"/>
  <c r="AO69" i="6" s="1"/>
  <c r="AQ69" i="6" s="1"/>
  <c r="AJ101" i="5"/>
  <c r="AK101" i="5" s="1"/>
  <c r="AM101" i="5" s="1"/>
  <c r="AJ62" i="5"/>
  <c r="AK62" i="5" s="1"/>
  <c r="AM62" i="5" s="1"/>
  <c r="AJ66" i="4"/>
  <c r="AK66" i="4" s="1"/>
  <c r="AM66" i="4" s="1"/>
  <c r="AQ66" i="4" s="1"/>
  <c r="AN80" i="5"/>
  <c r="AO80" i="5" s="1"/>
  <c r="AQ80" i="5" s="1"/>
  <c r="AJ124" i="5"/>
  <c r="AK124" i="5" s="1"/>
  <c r="AM124" i="5" s="1"/>
  <c r="AK51" i="6"/>
  <c r="AM51" i="6" s="1"/>
  <c r="AJ108" i="3"/>
  <c r="AK108" i="3" s="1"/>
  <c r="AM108" i="3" s="1"/>
  <c r="AJ96" i="4"/>
  <c r="AK96" i="4" s="1"/>
  <c r="AM96" i="4" s="1"/>
  <c r="AJ79" i="7"/>
  <c r="AK79" i="7" s="1"/>
  <c r="AM79" i="7" s="1"/>
  <c r="AJ123" i="3"/>
  <c r="AK123" i="3" s="1"/>
  <c r="AM123" i="3" s="1"/>
  <c r="AJ116" i="3"/>
  <c r="AK116" i="3" s="1"/>
  <c r="AM116" i="3" s="1"/>
  <c r="AJ53" i="4"/>
  <c r="AK53" i="4" s="1"/>
  <c r="AM53" i="4" s="1"/>
  <c r="AJ46" i="7"/>
  <c r="AK46" i="7" s="1"/>
  <c r="AM46" i="7" s="1"/>
  <c r="AJ61" i="6"/>
  <c r="AK61" i="6" s="1"/>
  <c r="AM61" i="6" s="1"/>
  <c r="AJ108" i="5"/>
  <c r="AK108" i="5" s="1"/>
  <c r="AM108" i="5" s="1"/>
  <c r="AN123" i="4"/>
  <c r="AO123" i="4" s="1"/>
  <c r="AQ123" i="4" s="1"/>
  <c r="AJ104" i="7"/>
  <c r="AN104" i="7" s="1"/>
  <c r="AO104" i="7" s="1"/>
  <c r="AQ104" i="7" s="1"/>
  <c r="AN90" i="6"/>
  <c r="AO90" i="6" s="1"/>
  <c r="AQ90" i="6" s="1"/>
  <c r="AK107" i="3"/>
  <c r="AM107" i="3" s="1"/>
  <c r="AK120" i="3"/>
  <c r="AM120" i="3" s="1"/>
  <c r="AK101" i="6"/>
  <c r="AM101" i="6" s="1"/>
  <c r="AN120" i="7"/>
  <c r="AO120" i="7" s="1"/>
  <c r="AQ120" i="7" s="1"/>
  <c r="AJ111" i="7"/>
  <c r="AK111" i="7" s="1"/>
  <c r="AM111" i="7" s="1"/>
  <c r="AJ59" i="4"/>
  <c r="AK59" i="4" s="1"/>
  <c r="AM59" i="4" s="1"/>
  <c r="AK58" i="7"/>
  <c r="AM58" i="7" s="1"/>
  <c r="AJ96" i="5"/>
  <c r="AK96" i="5" s="1"/>
  <c r="AM96" i="5" s="1"/>
  <c r="AJ109" i="5"/>
  <c r="AK109" i="5" s="1"/>
  <c r="AM109" i="5" s="1"/>
  <c r="AJ69" i="4"/>
  <c r="AK69" i="4" s="1"/>
  <c r="AM69" i="4" s="1"/>
  <c r="AJ111" i="3"/>
  <c r="AK111" i="3" s="1"/>
  <c r="AM111" i="3" s="1"/>
  <c r="AJ48" i="6"/>
  <c r="AK48" i="6" s="1"/>
  <c r="AM48" i="6" s="1"/>
  <c r="AQ48" i="6" s="1"/>
  <c r="AJ114" i="4"/>
  <c r="AK114" i="4" s="1"/>
  <c r="AM114" i="4" s="1"/>
  <c r="AK89" i="4"/>
  <c r="AM89" i="4" s="1"/>
  <c r="AK123" i="5"/>
  <c r="AM123" i="5" s="1"/>
  <c r="AJ105" i="3"/>
  <c r="AK105" i="3" s="1"/>
  <c r="AM105" i="3" s="1"/>
  <c r="AK64" i="4"/>
  <c r="AM64" i="4" s="1"/>
  <c r="AK87" i="7"/>
  <c r="AM87" i="7" s="1"/>
  <c r="AK77" i="4"/>
  <c r="AM77" i="4" s="1"/>
  <c r="AQ77" i="4" s="1"/>
  <c r="AS77" i="4" s="1"/>
  <c r="AK113" i="7"/>
  <c r="AM113" i="7" s="1"/>
  <c r="AK97" i="6"/>
  <c r="AM97" i="6" s="1"/>
  <c r="AJ80" i="7"/>
  <c r="AK80" i="7" s="1"/>
  <c r="AM80" i="7" s="1"/>
  <c r="AJ51" i="7"/>
  <c r="AK51" i="7" s="1"/>
  <c r="AM51" i="7" s="1"/>
  <c r="AJ42" i="6"/>
  <c r="AN42" i="6" s="1"/>
  <c r="AO42" i="6" s="1"/>
  <c r="AQ42" i="6" s="1"/>
  <c r="AJ117" i="3"/>
  <c r="AK117" i="3" s="1"/>
  <c r="AM117" i="3" s="1"/>
  <c r="AJ100" i="3"/>
  <c r="AK100" i="3" s="1"/>
  <c r="AM100" i="3" s="1"/>
  <c r="AK54" i="7"/>
  <c r="AM54" i="7" s="1"/>
  <c r="AJ112" i="5"/>
  <c r="AN112" i="5" s="1"/>
  <c r="AO112" i="5" s="1"/>
  <c r="AQ112" i="5" s="1"/>
  <c r="AJ56" i="6"/>
  <c r="AK56" i="6" s="1"/>
  <c r="AM56" i="6" s="1"/>
  <c r="AN97" i="3"/>
  <c r="AO97" i="3" s="1"/>
  <c r="AM97" i="3"/>
  <c r="AJ81" i="5"/>
  <c r="AK81" i="5" s="1"/>
  <c r="AM81" i="5" s="1"/>
  <c r="AJ122" i="5"/>
  <c r="AK122" i="5" s="1"/>
  <c r="AM122" i="5" s="1"/>
  <c r="AN108" i="7"/>
  <c r="AO108" i="7" s="1"/>
  <c r="AQ108" i="7" s="1"/>
  <c r="AK67" i="7"/>
  <c r="AM67" i="7" s="1"/>
  <c r="AQ67" i="7" s="1"/>
  <c r="AS67" i="7" s="1"/>
  <c r="AK116" i="6"/>
  <c r="AM116" i="6" s="1"/>
  <c r="AK64" i="3"/>
  <c r="AM64" i="3" s="1"/>
  <c r="AK73" i="6"/>
  <c r="AM73" i="6" s="1"/>
  <c r="AK70" i="6"/>
  <c r="AM70" i="6" s="1"/>
  <c r="AK49" i="5"/>
  <c r="AM49" i="5" s="1"/>
  <c r="AK100" i="5"/>
  <c r="AM100" i="5" s="1"/>
  <c r="AK112" i="7"/>
  <c r="AM112" i="7" s="1"/>
  <c r="AK121" i="4"/>
  <c r="AM121" i="4" s="1"/>
  <c r="AK67" i="5"/>
  <c r="AM67" i="5" s="1"/>
  <c r="AN101" i="3"/>
  <c r="AO101" i="3" s="1"/>
  <c r="AN70" i="3"/>
  <c r="AO70" i="3" s="1"/>
  <c r="AQ70" i="3" s="1"/>
  <c r="AS70" i="3" s="1"/>
  <c r="AK63" i="7"/>
  <c r="AM63" i="7" s="1"/>
  <c r="AK63" i="3"/>
  <c r="AM63" i="3" s="1"/>
  <c r="AK60" i="6"/>
  <c r="AM60" i="6" s="1"/>
  <c r="AK80" i="3"/>
  <c r="AM80" i="3" s="1"/>
  <c r="AK44" i="5"/>
  <c r="AM44" i="5" s="1"/>
  <c r="AK107" i="6"/>
  <c r="AM107" i="6" s="1"/>
  <c r="AK114" i="5"/>
  <c r="AM114" i="5" s="1"/>
  <c r="AS114" i="5" s="1"/>
  <c r="AK93" i="7"/>
  <c r="AM93" i="7" s="1"/>
  <c r="AQ93" i="7" s="1"/>
  <c r="AS93" i="7" s="1"/>
  <c r="AK118" i="3"/>
  <c r="AM118" i="3" s="1"/>
  <c r="AK117" i="4"/>
  <c r="AM117" i="4" s="1"/>
  <c r="AK89" i="7"/>
  <c r="AM89" i="7" s="1"/>
  <c r="AK58" i="6"/>
  <c r="AM58" i="6" s="1"/>
  <c r="AK122" i="6"/>
  <c r="AM122" i="6" s="1"/>
  <c r="AK76" i="4"/>
  <c r="AM76" i="4" s="1"/>
  <c r="AN62" i="4"/>
  <c r="AO62" i="4" s="1"/>
  <c r="AQ62" i="4" s="1"/>
  <c r="AK105" i="7"/>
  <c r="AM105" i="7" s="1"/>
  <c r="AK112" i="4"/>
  <c r="AM112" i="4" s="1"/>
  <c r="AK93" i="3"/>
  <c r="AM93" i="3" s="1"/>
  <c r="AQ93" i="3" s="1"/>
  <c r="AS93" i="3" s="1"/>
  <c r="AK49" i="4"/>
  <c r="AM49" i="4" s="1"/>
  <c r="AK91" i="3"/>
  <c r="AM91" i="3" s="1"/>
  <c r="AK68" i="3"/>
  <c r="AM68" i="3" s="1"/>
  <c r="AJ110" i="7"/>
  <c r="AN110" i="7" s="1"/>
  <c r="AO110" i="7" s="1"/>
  <c r="AQ110" i="7" s="1"/>
  <c r="AJ55" i="7"/>
  <c r="AK55" i="7" s="1"/>
  <c r="AM55" i="7" s="1"/>
  <c r="AJ50" i="4"/>
  <c r="AK50" i="4" s="1"/>
  <c r="AM50" i="4" s="1"/>
  <c r="AJ72" i="5"/>
  <c r="AK72" i="5" s="1"/>
  <c r="AM72" i="5" s="1"/>
  <c r="AJ100" i="7"/>
  <c r="AK100" i="7" s="1"/>
  <c r="AM100" i="7" s="1"/>
  <c r="AJ56" i="5"/>
  <c r="AK56" i="5" s="1"/>
  <c r="AM56" i="5" s="1"/>
  <c r="AK103" i="4"/>
  <c r="AM103" i="4" s="1"/>
  <c r="AJ126" i="5"/>
  <c r="AK126" i="5" s="1"/>
  <c r="AM126" i="5" s="1"/>
  <c r="AN103" i="6"/>
  <c r="AO103" i="6" s="1"/>
  <c r="AQ103" i="6" s="1"/>
  <c r="AM103" i="6"/>
  <c r="AJ66" i="7"/>
  <c r="AK66" i="7" s="1"/>
  <c r="AM66" i="7" s="1"/>
  <c r="AQ66" i="7" s="1"/>
  <c r="AN112" i="3"/>
  <c r="AO112" i="3" s="1"/>
  <c r="AM112" i="3"/>
  <c r="AN64" i="6"/>
  <c r="AO64" i="6" s="1"/>
  <c r="AQ64" i="6" s="1"/>
  <c r="AM64" i="6"/>
  <c r="AJ128" i="6"/>
  <c r="AK128" i="6" s="1"/>
  <c r="AM128" i="6" s="1"/>
  <c r="AJ60" i="7"/>
  <c r="AK60" i="7" s="1"/>
  <c r="AM60" i="7" s="1"/>
  <c r="AJ117" i="5"/>
  <c r="AK117" i="5" s="1"/>
  <c r="AM117" i="5" s="1"/>
  <c r="AJ45" i="4"/>
  <c r="AK45" i="4" s="1"/>
  <c r="AM45" i="4" s="1"/>
  <c r="AJ107" i="4"/>
  <c r="AK107" i="4" s="1"/>
  <c r="AM107" i="4" s="1"/>
  <c r="AJ65" i="5"/>
  <c r="AK65" i="5" s="1"/>
  <c r="AM65" i="5" s="1"/>
  <c r="AQ65" i="5" s="1"/>
  <c r="AJ116" i="4"/>
  <c r="AK116" i="4" s="1"/>
  <c r="AM116" i="4" s="1"/>
  <c r="AJ104" i="4"/>
  <c r="AK104" i="4" s="1"/>
  <c r="AM104" i="4" s="1"/>
  <c r="AJ70" i="5"/>
  <c r="AK70" i="5" s="1"/>
  <c r="AM70" i="5" s="1"/>
  <c r="AJ47" i="5"/>
  <c r="AK47" i="5" s="1"/>
  <c r="AM47" i="5" s="1"/>
  <c r="AJ90" i="5"/>
  <c r="AK90" i="5" s="1"/>
  <c r="AM90" i="5" s="1"/>
  <c r="AJ76" i="3"/>
  <c r="AK76" i="3" s="1"/>
  <c r="AM76" i="3" s="1"/>
  <c r="AJ95" i="7"/>
  <c r="AK95" i="7" s="1"/>
  <c r="AM95" i="7" s="1"/>
  <c r="AJ59" i="7"/>
  <c r="AK59" i="7" s="1"/>
  <c r="AM59" i="7" s="1"/>
  <c r="AJ96" i="3"/>
  <c r="AK96" i="3" s="1"/>
  <c r="AM96" i="3" s="1"/>
  <c r="AJ89" i="5"/>
  <c r="AK89" i="5" s="1"/>
  <c r="AM89" i="5" s="1"/>
  <c r="AK74" i="7"/>
  <c r="AM74" i="7" s="1"/>
  <c r="AJ86" i="5"/>
  <c r="AK86" i="5" s="1"/>
  <c r="AM86" i="5" s="1"/>
  <c r="AJ114" i="7"/>
  <c r="AK114" i="7" s="1"/>
  <c r="AM114" i="7" s="1"/>
  <c r="AJ58" i="4"/>
  <c r="AK58" i="4" s="1"/>
  <c r="AM58" i="4" s="1"/>
  <c r="AJ69" i="7"/>
  <c r="AK69" i="7" s="1"/>
  <c r="AM69" i="7" s="1"/>
  <c r="AJ67" i="4"/>
  <c r="AK67" i="4" s="1"/>
  <c r="AM67" i="4" s="1"/>
  <c r="AQ67" i="4" s="1"/>
  <c r="AK75" i="3"/>
  <c r="AM75" i="3" s="1"/>
  <c r="AJ97" i="7"/>
  <c r="AK97" i="7" s="1"/>
  <c r="AM97" i="7" s="1"/>
  <c r="AJ104" i="5"/>
  <c r="AK104" i="5" s="1"/>
  <c r="AM104" i="5" s="1"/>
  <c r="AK85" i="5"/>
  <c r="AM85" i="5" s="1"/>
  <c r="AN46" i="3"/>
  <c r="AO46" i="3" s="1"/>
  <c r="AQ46" i="3" s="1"/>
  <c r="AS46" i="3" s="1"/>
  <c r="AK44" i="6"/>
  <c r="AM44" i="6" s="1"/>
  <c r="AK108" i="6"/>
  <c r="AM108" i="6" s="1"/>
  <c r="AK75" i="4"/>
  <c r="AM75" i="4" s="1"/>
  <c r="AK62" i="6"/>
  <c r="AM62" i="6" s="1"/>
  <c r="AK126" i="6"/>
  <c r="AM126" i="6" s="1"/>
  <c r="AJ113" i="3"/>
  <c r="AK113" i="3" s="1"/>
  <c r="AM113" i="3" s="1"/>
  <c r="AJ80" i="4"/>
  <c r="AK80" i="4" s="1"/>
  <c r="AM80" i="4" s="1"/>
  <c r="AJ103" i="7"/>
  <c r="AK103" i="7" s="1"/>
  <c r="AM103" i="7" s="1"/>
  <c r="AJ100" i="4"/>
  <c r="AK100" i="4" s="1"/>
  <c r="AM100" i="4" s="1"/>
  <c r="AJ77" i="5"/>
  <c r="AK77" i="5" s="1"/>
  <c r="AM77" i="5" s="1"/>
  <c r="AQ77" i="5" s="1"/>
  <c r="AJ66" i="3"/>
  <c r="AK66" i="3" s="1"/>
  <c r="AM66" i="3" s="1"/>
  <c r="AQ66" i="3" s="1"/>
  <c r="AJ122" i="4"/>
  <c r="AK122" i="4" s="1"/>
  <c r="AM122" i="4" s="1"/>
  <c r="AJ61" i="7"/>
  <c r="AK61" i="7" s="1"/>
  <c r="AM61" i="7" s="1"/>
  <c r="AJ82" i="6"/>
  <c r="AK82" i="6" s="1"/>
  <c r="AM82" i="6" s="1"/>
  <c r="AK19" i="7"/>
  <c r="AM19" i="7" s="1"/>
  <c r="AK9" i="6"/>
  <c r="AM9" i="6" s="1"/>
  <c r="AK22" i="6"/>
  <c r="AM22" i="6" s="1"/>
  <c r="AK26" i="3"/>
  <c r="AM26" i="3" s="1"/>
  <c r="AJ47" i="7"/>
  <c r="AK47" i="7" s="1"/>
  <c r="AM47" i="7" s="1"/>
  <c r="AJ71" i="5"/>
  <c r="AK71" i="5" s="1"/>
  <c r="AM71" i="5" s="1"/>
  <c r="AK88" i="3"/>
  <c r="AM88" i="3" s="1"/>
  <c r="AJ92" i="5"/>
  <c r="AK92" i="5" s="1"/>
  <c r="AM92" i="5" s="1"/>
  <c r="AK94" i="7"/>
  <c r="AM94" i="7" s="1"/>
  <c r="AK69" i="6"/>
  <c r="AM69" i="6" s="1"/>
  <c r="AK120" i="5"/>
  <c r="AM120" i="5" s="1"/>
  <c r="AK73" i="3"/>
  <c r="AM73" i="3" s="1"/>
  <c r="AK128" i="7"/>
  <c r="AM128" i="7" s="1"/>
  <c r="AK48" i="7"/>
  <c r="AM48" i="7" s="1"/>
  <c r="AQ48" i="7" s="1"/>
  <c r="AS48" i="7" s="1"/>
  <c r="AK103" i="3"/>
  <c r="AM103" i="3" s="1"/>
  <c r="AK80" i="5"/>
  <c r="AM80" i="5" s="1"/>
  <c r="AK102" i="6"/>
  <c r="AK102" i="4"/>
  <c r="AM102" i="4" s="1"/>
  <c r="AK102" i="3"/>
  <c r="AM102" i="3" s="1"/>
  <c r="AK102" i="7"/>
  <c r="AM102" i="7" s="1"/>
  <c r="AK96" i="6"/>
  <c r="AM96" i="6" s="1"/>
  <c r="AK77" i="7"/>
  <c r="AM77" i="7" s="1"/>
  <c r="AQ77" i="7" s="1"/>
  <c r="AS77" i="7" s="1"/>
  <c r="AK50" i="6"/>
  <c r="AM50" i="6" s="1"/>
  <c r="AN51" i="6"/>
  <c r="AO51" i="6" s="1"/>
  <c r="AQ51" i="6" s="1"/>
  <c r="AK45" i="3"/>
  <c r="AM45" i="3" s="1"/>
  <c r="AK76" i="7"/>
  <c r="AM76" i="7" s="1"/>
  <c r="AK126" i="3"/>
  <c r="AM126" i="3" s="1"/>
  <c r="AK109" i="4"/>
  <c r="AM109" i="4" s="1"/>
  <c r="AK92" i="6"/>
  <c r="AM92" i="6" s="1"/>
  <c r="AK49" i="7"/>
  <c r="AM49" i="7" s="1"/>
  <c r="AK46" i="6"/>
  <c r="AM46" i="6" s="1"/>
  <c r="AK110" i="6"/>
  <c r="AM110" i="6" s="1"/>
  <c r="AK52" i="4"/>
  <c r="AM52" i="4" s="1"/>
  <c r="AK93" i="5"/>
  <c r="AM93" i="5" s="1"/>
  <c r="AK78" i="3"/>
  <c r="AM78" i="3" s="1"/>
  <c r="AK71" i="3"/>
  <c r="AM71" i="3" s="1"/>
  <c r="AK124" i="3"/>
  <c r="AM124" i="3" s="1"/>
  <c r="AK123" i="4"/>
  <c r="AM123" i="4" s="1"/>
  <c r="AK90" i="6"/>
  <c r="AM90" i="6" s="1"/>
  <c r="AN107" i="3"/>
  <c r="AO107" i="3" s="1"/>
  <c r="AN126" i="4"/>
  <c r="AO126" i="4" s="1"/>
  <c r="AQ126" i="4" s="1"/>
  <c r="AN120" i="3"/>
  <c r="AO120" i="3" s="1"/>
  <c r="AN101" i="6"/>
  <c r="AO101" i="6" s="1"/>
  <c r="AQ101" i="6" s="1"/>
  <c r="AK71" i="4"/>
  <c r="AM71" i="4" s="1"/>
  <c r="AK120" i="7"/>
  <c r="AM120" i="7" s="1"/>
  <c r="AK100" i="6"/>
  <c r="AM100" i="6" s="1"/>
  <c r="AK45" i="7"/>
  <c r="AM45" i="7" s="1"/>
  <c r="AK113" i="6"/>
  <c r="AM113" i="6" s="1"/>
  <c r="AK66" i="5"/>
  <c r="AM66" i="5" s="1"/>
  <c r="AQ66" i="5" s="1"/>
  <c r="AS66" i="5" s="1"/>
  <c r="AK113" i="4"/>
  <c r="AM113" i="4" s="1"/>
  <c r="AN58" i="7"/>
  <c r="AO58" i="7" s="1"/>
  <c r="AQ58" i="7" s="1"/>
  <c r="AK70" i="4"/>
  <c r="AM70" i="4" s="1"/>
  <c r="AJ51" i="5"/>
  <c r="AK51" i="5" s="1"/>
  <c r="AM51" i="5" s="1"/>
  <c r="AJ116" i="7"/>
  <c r="AK116" i="7" s="1"/>
  <c r="AM116" i="7" s="1"/>
  <c r="AJ65" i="6"/>
  <c r="AK65" i="6" s="1"/>
  <c r="AM65" i="6" s="1"/>
  <c r="AQ65" i="6" s="1"/>
  <c r="AJ86" i="3"/>
  <c r="AK86" i="3" s="1"/>
  <c r="AM86" i="3" s="1"/>
  <c r="AJ35" i="4"/>
  <c r="AK35" i="4" s="1"/>
  <c r="AM35" i="4" s="1"/>
  <c r="AJ33" i="5"/>
  <c r="AK33" i="5" s="1"/>
  <c r="AM33" i="5" s="1"/>
  <c r="AN11" i="7"/>
  <c r="AO11" i="7" s="1"/>
  <c r="AQ11" i="7" s="1"/>
  <c r="AJ7" i="5"/>
  <c r="AK7" i="5" s="1"/>
  <c r="AM7" i="5" s="1"/>
  <c r="AJ20" i="7"/>
  <c r="AK20" i="7" s="1"/>
  <c r="AM20" i="7" s="1"/>
  <c r="AJ24" i="4"/>
  <c r="AK24" i="4" s="1"/>
  <c r="AM24" i="4" s="1"/>
  <c r="AN41" i="4"/>
  <c r="AO41" i="4" s="1"/>
  <c r="AQ41" i="4" s="1"/>
  <c r="AJ18" i="7"/>
  <c r="AK18" i="7" s="1"/>
  <c r="AM18" i="7" s="1"/>
  <c r="AJ38" i="6"/>
  <c r="AK38" i="6" s="1"/>
  <c r="AM38" i="6" s="1"/>
  <c r="AJ25" i="6"/>
  <c r="AK25" i="6" s="1"/>
  <c r="AM25" i="6" s="1"/>
  <c r="AJ13" i="4"/>
  <c r="AK13" i="4" s="1"/>
  <c r="AM13" i="4" s="1"/>
  <c r="AJ40" i="7"/>
  <c r="AK40" i="7" s="1"/>
  <c r="AM40" i="7" s="1"/>
  <c r="AJ35" i="5"/>
  <c r="AK35" i="5" s="1"/>
  <c r="AM35" i="5" s="1"/>
  <c r="AK5" i="3"/>
  <c r="AM5" i="3" s="1"/>
  <c r="AK10" i="5"/>
  <c r="AM10" i="5" s="1"/>
  <c r="AK40" i="4"/>
  <c r="AM40" i="4" s="1"/>
  <c r="AK29" i="4"/>
  <c r="AM29" i="4" s="1"/>
  <c r="AK24" i="3"/>
  <c r="AM24" i="3" s="1"/>
  <c r="AK20" i="4"/>
  <c r="AM20" i="4" s="1"/>
  <c r="AK38" i="3"/>
  <c r="AM38" i="3" s="1"/>
  <c r="AK20" i="3"/>
  <c r="AM20" i="3" s="1"/>
  <c r="AK26" i="4"/>
  <c r="AM26" i="4" s="1"/>
  <c r="AK32" i="6"/>
  <c r="AM32" i="6" s="1"/>
  <c r="AK38" i="4"/>
  <c r="AM38" i="4" s="1"/>
  <c r="AK22" i="7"/>
  <c r="AM22" i="7" s="1"/>
  <c r="AK8" i="3"/>
  <c r="AM8" i="3" s="1"/>
  <c r="AK41" i="5"/>
  <c r="AM41" i="5" s="1"/>
  <c r="AK18" i="5"/>
  <c r="AM18" i="5" s="1"/>
  <c r="AN34" i="4"/>
  <c r="AO34" i="4" s="1"/>
  <c r="AQ34" i="4" s="1"/>
  <c r="AK5" i="4"/>
  <c r="AM5" i="4" s="1"/>
  <c r="AK12" i="3"/>
  <c r="AM12" i="3" s="1"/>
  <c r="AK34" i="3"/>
  <c r="AM34" i="3" s="1"/>
  <c r="AJ36" i="4"/>
  <c r="AK36" i="4" s="1"/>
  <c r="AM36" i="4" s="1"/>
  <c r="AN37" i="5"/>
  <c r="AO37" i="5" s="1"/>
  <c r="AQ37" i="5" s="1"/>
  <c r="AM37" i="5"/>
  <c r="AJ26" i="7"/>
  <c r="AK26" i="7" s="1"/>
  <c r="AM26" i="7" s="1"/>
  <c r="AJ19" i="4"/>
  <c r="AK19" i="4" s="1"/>
  <c r="AM19" i="4" s="1"/>
  <c r="AJ4" i="3"/>
  <c r="AK4" i="3" s="1"/>
  <c r="AJ23" i="3"/>
  <c r="AK23" i="3" s="1"/>
  <c r="AM23" i="3" s="1"/>
  <c r="AJ21" i="7"/>
  <c r="AK21" i="7" s="1"/>
  <c r="AM21" i="7" s="1"/>
  <c r="AQ21" i="7" s="1"/>
  <c r="AJ40" i="6"/>
  <c r="AK40" i="6" s="1"/>
  <c r="AM40" i="6" s="1"/>
  <c r="AJ6" i="6"/>
  <c r="AK6" i="6" s="1"/>
  <c r="AM6" i="6" s="1"/>
  <c r="AK11" i="7"/>
  <c r="AM11" i="7" s="1"/>
  <c r="AK24" i="5"/>
  <c r="AM24" i="5" s="1"/>
  <c r="AK26" i="6"/>
  <c r="AM26" i="6" s="1"/>
  <c r="AK23" i="7"/>
  <c r="AM23" i="7" s="1"/>
  <c r="AK6" i="7"/>
  <c r="AM6" i="7" s="1"/>
  <c r="AK23" i="6"/>
  <c r="AM23" i="6" s="1"/>
  <c r="AK10" i="4"/>
  <c r="AM10" i="4" s="1"/>
  <c r="AK9" i="3"/>
  <c r="AM9" i="3" s="1"/>
  <c r="AK40" i="5"/>
  <c r="AM40" i="5" s="1"/>
  <c r="AK7" i="7"/>
  <c r="AM7" i="7" s="1"/>
  <c r="AK41" i="4"/>
  <c r="AM41" i="4" s="1"/>
  <c r="AK31" i="5"/>
  <c r="AM31" i="5" s="1"/>
  <c r="AK32" i="7"/>
  <c r="AM32" i="7" s="1"/>
  <c r="AK33" i="4"/>
  <c r="AM33" i="4" s="1"/>
  <c r="AK27" i="6"/>
  <c r="AM27" i="6" s="1"/>
  <c r="AK23" i="5"/>
  <c r="AM23" i="5" s="1"/>
  <c r="AK11" i="3"/>
  <c r="AM11" i="3" s="1"/>
  <c r="AK36" i="3"/>
  <c r="AM36" i="3" s="1"/>
  <c r="AK41" i="6"/>
  <c r="AM41" i="6" s="1"/>
  <c r="AK18" i="3"/>
  <c r="AM18" i="3" s="1"/>
  <c r="AK23" i="4"/>
  <c r="AM23" i="4" s="1"/>
  <c r="AK30" i="3"/>
  <c r="AM30" i="3" s="1"/>
  <c r="AK9" i="7"/>
  <c r="AM9" i="7" s="1"/>
  <c r="AJ17" i="3"/>
  <c r="AK17" i="3" s="1"/>
  <c r="AM17" i="3" s="1"/>
  <c r="AJ24" i="6"/>
  <c r="AK24" i="6" s="1"/>
  <c r="AM24" i="6" s="1"/>
  <c r="AJ29" i="6"/>
  <c r="AJ28" i="3"/>
  <c r="AK28" i="3" s="1"/>
  <c r="AM28" i="3" s="1"/>
  <c r="AJ16" i="3"/>
  <c r="AK16" i="3" s="1"/>
  <c r="AM16" i="3" s="1"/>
  <c r="AJ10" i="3"/>
  <c r="AK10" i="3" s="1"/>
  <c r="AM10" i="3" s="1"/>
  <c r="AN30" i="4"/>
  <c r="AO30" i="4" s="1"/>
  <c r="AQ30" i="4" s="1"/>
  <c r="AM30" i="4"/>
  <c r="AJ31" i="3"/>
  <c r="AK31" i="3" s="1"/>
  <c r="AM31" i="3" s="1"/>
  <c r="AJ25" i="7"/>
  <c r="AK25" i="7" s="1"/>
  <c r="AM25" i="7" s="1"/>
  <c r="AJ18" i="4"/>
  <c r="AK18" i="4" s="1"/>
  <c r="AM18" i="4" s="1"/>
  <c r="AJ33" i="6"/>
  <c r="AK33" i="6" s="1"/>
  <c r="AM33" i="6" s="1"/>
  <c r="AJ14" i="3"/>
  <c r="AK14" i="3" s="1"/>
  <c r="AM14" i="3" s="1"/>
  <c r="D182" i="13"/>
  <c r="D150" i="12"/>
  <c r="C137" i="15"/>
  <c r="D137" i="15"/>
  <c r="D94" i="15"/>
  <c r="D107" i="15"/>
  <c r="D8" i="15"/>
  <c r="D79" i="15"/>
  <c r="D95" i="15"/>
  <c r="D43" i="14"/>
  <c r="D104" i="15"/>
  <c r="D144" i="13"/>
  <c r="C141" i="15"/>
  <c r="D141" i="15"/>
  <c r="D98" i="14"/>
  <c r="D152" i="13"/>
  <c r="C6" i="15"/>
  <c r="D156" i="13"/>
  <c r="D87" i="15"/>
  <c r="D79" i="14"/>
  <c r="D159" i="14"/>
  <c r="D152" i="14"/>
  <c r="D83" i="15"/>
  <c r="D160" i="15"/>
  <c r="C19" i="15"/>
  <c r="D19" i="15"/>
  <c r="D156" i="15"/>
  <c r="D12" i="15"/>
  <c r="D115" i="15"/>
  <c r="D140" i="15"/>
  <c r="D45" i="14"/>
  <c r="D128" i="14"/>
  <c r="D20" i="13"/>
  <c r="D46" i="13"/>
  <c r="D185" i="13"/>
  <c r="D147" i="13"/>
  <c r="B160" i="14"/>
  <c r="C152" i="14"/>
  <c r="D68" i="13"/>
  <c r="D46" i="12"/>
  <c r="D165" i="12"/>
  <c r="D170" i="12"/>
  <c r="D195" i="12"/>
  <c r="D187" i="12"/>
  <c r="D164" i="12"/>
  <c r="D167" i="12"/>
  <c r="D151" i="12"/>
  <c r="D78" i="12"/>
  <c r="D202" i="12"/>
  <c r="D179" i="12"/>
  <c r="D114" i="12"/>
  <c r="D181" i="12"/>
  <c r="D137" i="12"/>
  <c r="D66" i="12"/>
  <c r="D175" i="12"/>
  <c r="D112" i="12"/>
  <c r="D158" i="12"/>
  <c r="D54" i="12"/>
  <c r="D143" i="12"/>
  <c r="D174" i="12"/>
  <c r="D25" i="12"/>
  <c r="D105" i="12"/>
  <c r="D133" i="12"/>
  <c r="D168" i="12"/>
  <c r="D190" i="12"/>
  <c r="D35" i="12"/>
  <c r="D141" i="12"/>
  <c r="D72" i="12"/>
  <c r="D76" i="12"/>
  <c r="D31" i="12"/>
  <c r="D176" i="12"/>
  <c r="D189" i="12"/>
  <c r="D173" i="12"/>
  <c r="D51" i="12"/>
  <c r="D7" i="12"/>
  <c r="D125" i="12"/>
  <c r="AN4" i="3" l="1"/>
  <c r="AQ93" i="5"/>
  <c r="AS93" i="5" s="1"/>
  <c r="AQ141" i="5"/>
  <c r="AS141" i="5" s="1"/>
  <c r="AQ67" i="5"/>
  <c r="AS67" i="5" s="1"/>
  <c r="AQ112" i="3"/>
  <c r="AS112" i="3" s="1"/>
  <c r="AQ97" i="3"/>
  <c r="AS97" i="3" s="1"/>
  <c r="AQ101" i="3"/>
  <c r="AS101" i="3" s="1"/>
  <c r="AQ107" i="3"/>
  <c r="AS107" i="3" s="1"/>
  <c r="AQ180" i="3"/>
  <c r="AS180" i="3" s="1"/>
  <c r="AQ145" i="3"/>
  <c r="AS145" i="3" s="1"/>
  <c r="AQ185" i="3"/>
  <c r="AS185" i="3" s="1"/>
  <c r="AQ120" i="3"/>
  <c r="AS120" i="3" s="1"/>
  <c r="AQ193" i="3"/>
  <c r="AS193" i="3" s="1"/>
  <c r="AS41" i="4"/>
  <c r="AS11" i="7"/>
  <c r="AS101" i="6"/>
  <c r="AS112" i="5"/>
  <c r="AS42" i="6"/>
  <c r="AS90" i="6"/>
  <c r="AS139" i="5"/>
  <c r="AS142" i="4"/>
  <c r="AS126" i="4"/>
  <c r="AS131" i="7"/>
  <c r="AS135" i="6"/>
  <c r="AS51" i="6"/>
  <c r="AS103" i="6"/>
  <c r="AS110" i="7"/>
  <c r="AS110" i="4"/>
  <c r="AS58" i="7"/>
  <c r="AS120" i="7"/>
  <c r="AS104" i="7"/>
  <c r="AS108" i="7"/>
  <c r="AS130" i="7"/>
  <c r="AS130" i="6"/>
  <c r="AQ184" i="6"/>
  <c r="AS184" i="6" s="1"/>
  <c r="AS64" i="6"/>
  <c r="AS69" i="6"/>
  <c r="AS37" i="5"/>
  <c r="AS184" i="5"/>
  <c r="AS80" i="5"/>
  <c r="AS188" i="5"/>
  <c r="AS196" i="4"/>
  <c r="AS30" i="4"/>
  <c r="AS34" i="4"/>
  <c r="AS62" i="4"/>
  <c r="AS123" i="4"/>
  <c r="AS130" i="4"/>
  <c r="C160" i="15"/>
  <c r="D169" i="12"/>
  <c r="C156" i="13"/>
  <c r="C199" i="13"/>
  <c r="D193" i="12"/>
  <c r="AS63" i="3"/>
  <c r="AS38" i="4"/>
  <c r="D166" i="12"/>
  <c r="C152" i="13"/>
  <c r="D136" i="15"/>
  <c r="D200" i="12"/>
  <c r="D201" i="12"/>
  <c r="AK62" i="3"/>
  <c r="AM62" i="3" s="1"/>
  <c r="AK60" i="3"/>
  <c r="AM60" i="3" s="1"/>
  <c r="AK59" i="3"/>
  <c r="AM59" i="3" s="1"/>
  <c r="AK58" i="3"/>
  <c r="AM58" i="3" s="1"/>
  <c r="AK49" i="3"/>
  <c r="AM49" i="3" s="1"/>
  <c r="AK53" i="3"/>
  <c r="AM53" i="3" s="1"/>
  <c r="AK50" i="3"/>
  <c r="AM50" i="3" s="1"/>
  <c r="AK55" i="3"/>
  <c r="AM55" i="3" s="1"/>
  <c r="AK54" i="3"/>
  <c r="AM54" i="3" s="1"/>
  <c r="AK52" i="3"/>
  <c r="AM52" i="3" s="1"/>
  <c r="AK47" i="3"/>
  <c r="AM47" i="3" s="1"/>
  <c r="C128" i="14"/>
  <c r="D160" i="12"/>
  <c r="D184" i="12"/>
  <c r="D198" i="13"/>
  <c r="D149" i="12"/>
  <c r="D200" i="13"/>
  <c r="AS63" i="4"/>
  <c r="D177" i="12"/>
  <c r="D163" i="13"/>
  <c r="D154" i="12"/>
  <c r="D188" i="12"/>
  <c r="D201" i="13"/>
  <c r="C161" i="15"/>
  <c r="C163" i="13"/>
  <c r="C182" i="13"/>
  <c r="C156" i="15"/>
  <c r="C150" i="12"/>
  <c r="D161" i="15"/>
  <c r="AN182" i="4"/>
  <c r="AO182" i="4" s="1"/>
  <c r="AQ182" i="4" s="1"/>
  <c r="AN198" i="4"/>
  <c r="AO198" i="4" s="1"/>
  <c r="AQ198" i="4" s="1"/>
  <c r="AN198" i="6"/>
  <c r="AO198" i="6" s="1"/>
  <c r="AN175" i="4"/>
  <c r="AO175" i="4" s="1"/>
  <c r="AQ175" i="4" s="1"/>
  <c r="AN199" i="6"/>
  <c r="AO199" i="6" s="1"/>
  <c r="AN181" i="4"/>
  <c r="AO181" i="4" s="1"/>
  <c r="AQ181" i="4" s="1"/>
  <c r="AN189" i="5"/>
  <c r="AO189" i="5" s="1"/>
  <c r="AQ189" i="5" s="1"/>
  <c r="AN176" i="6"/>
  <c r="AO176" i="6" s="1"/>
  <c r="AN180" i="7"/>
  <c r="AO180" i="7" s="1"/>
  <c r="AN187" i="6"/>
  <c r="AO187" i="6" s="1"/>
  <c r="B165" i="13"/>
  <c r="C165" i="13"/>
  <c r="AN198" i="7"/>
  <c r="AO198" i="7" s="1"/>
  <c r="AN199" i="3"/>
  <c r="AO199" i="3" s="1"/>
  <c r="AN185" i="6"/>
  <c r="AO185" i="6" s="1"/>
  <c r="AN173" i="3"/>
  <c r="AO173" i="3" s="1"/>
  <c r="AN171" i="3"/>
  <c r="AO171" i="3" s="1"/>
  <c r="AN174" i="7"/>
  <c r="AO174" i="7" s="1"/>
  <c r="AN196" i="5"/>
  <c r="AO196" i="5" s="1"/>
  <c r="AQ196" i="5" s="1"/>
  <c r="AN191" i="6"/>
  <c r="AO191" i="6" s="1"/>
  <c r="AN181" i="6"/>
  <c r="AO181" i="6" s="1"/>
  <c r="AN182" i="5"/>
  <c r="AO182" i="5" s="1"/>
  <c r="AQ182" i="5" s="1"/>
  <c r="AN180" i="6"/>
  <c r="AO180" i="6" s="1"/>
  <c r="AN174" i="5"/>
  <c r="AO174" i="5" s="1"/>
  <c r="AQ174" i="5" s="1"/>
  <c r="AN198" i="5"/>
  <c r="AO198" i="5" s="1"/>
  <c r="AQ198" i="5" s="1"/>
  <c r="AN177" i="3"/>
  <c r="AO177" i="3" s="1"/>
  <c r="AN194" i="4"/>
  <c r="AO194" i="4" s="1"/>
  <c r="AQ194" i="4" s="1"/>
  <c r="AN199" i="7"/>
  <c r="AO199" i="7" s="1"/>
  <c r="AN190" i="5"/>
  <c r="AO190" i="5" s="1"/>
  <c r="AQ190" i="5" s="1"/>
  <c r="AN178" i="4"/>
  <c r="AO178" i="4" s="1"/>
  <c r="AQ178" i="4" s="1"/>
  <c r="AN187" i="7"/>
  <c r="AO187" i="7" s="1"/>
  <c r="B158" i="14"/>
  <c r="C158" i="14"/>
  <c r="AM172" i="6"/>
  <c r="B174" i="14" s="1"/>
  <c r="C174" i="14"/>
  <c r="D156" i="14"/>
  <c r="B156" i="14"/>
  <c r="AN177" i="7"/>
  <c r="AO177" i="7" s="1"/>
  <c r="AN197" i="5"/>
  <c r="AO197" i="5" s="1"/>
  <c r="AQ197" i="5" s="1"/>
  <c r="AN195" i="5"/>
  <c r="AO195" i="5" s="1"/>
  <c r="AQ195" i="5" s="1"/>
  <c r="AN193" i="7"/>
  <c r="AO193" i="7" s="1"/>
  <c r="AN176" i="7"/>
  <c r="AO176" i="7" s="1"/>
  <c r="AN199" i="5"/>
  <c r="AO199" i="5" s="1"/>
  <c r="AQ199" i="5" s="1"/>
  <c r="AN177" i="5"/>
  <c r="AO177" i="5" s="1"/>
  <c r="AQ177" i="5" s="1"/>
  <c r="AN181" i="7"/>
  <c r="AO181" i="7" s="1"/>
  <c r="AN189" i="4"/>
  <c r="AO189" i="4" s="1"/>
  <c r="AQ189" i="4" s="1"/>
  <c r="AN186" i="4"/>
  <c r="AO186" i="4" s="1"/>
  <c r="AQ186" i="4" s="1"/>
  <c r="AN191" i="5"/>
  <c r="AO191" i="5" s="1"/>
  <c r="AQ191" i="5" s="1"/>
  <c r="AN197" i="4"/>
  <c r="AO197" i="4" s="1"/>
  <c r="AQ197" i="4" s="1"/>
  <c r="AN191" i="4"/>
  <c r="AO191" i="4" s="1"/>
  <c r="AQ191" i="4" s="1"/>
  <c r="AN181" i="3"/>
  <c r="AO181" i="3" s="1"/>
  <c r="AN183" i="4"/>
  <c r="AO183" i="4" s="1"/>
  <c r="AQ183" i="4" s="1"/>
  <c r="AN186" i="7"/>
  <c r="AO186" i="7" s="1"/>
  <c r="AN196" i="6"/>
  <c r="AO196" i="6" s="1"/>
  <c r="AK188" i="5"/>
  <c r="D190" i="13"/>
  <c r="AN194" i="3"/>
  <c r="AO194" i="3" s="1"/>
  <c r="AN199" i="4"/>
  <c r="AO199" i="4" s="1"/>
  <c r="AQ199" i="4" s="1"/>
  <c r="AN178" i="6"/>
  <c r="AO178" i="6" s="1"/>
  <c r="AN198" i="3"/>
  <c r="AO198" i="3" s="1"/>
  <c r="AN182" i="7"/>
  <c r="AO182" i="7" s="1"/>
  <c r="AN194" i="7"/>
  <c r="AO194" i="7" s="1"/>
  <c r="AN171" i="6"/>
  <c r="AO171" i="6" s="1"/>
  <c r="AN178" i="7"/>
  <c r="AO178" i="7" s="1"/>
  <c r="AS38" i="3"/>
  <c r="D132" i="12"/>
  <c r="D145" i="12"/>
  <c r="D136" i="12"/>
  <c r="D68" i="12"/>
  <c r="C140" i="13"/>
  <c r="D140" i="13"/>
  <c r="C63" i="15"/>
  <c r="C138" i="12"/>
  <c r="C140" i="15"/>
  <c r="C138" i="13"/>
  <c r="D116" i="15"/>
  <c r="D47" i="12"/>
  <c r="C68" i="13"/>
  <c r="C87" i="15"/>
  <c r="C144" i="13"/>
  <c r="C83" i="15"/>
  <c r="C106" i="13"/>
  <c r="C107" i="15"/>
  <c r="D79" i="13"/>
  <c r="C144" i="15"/>
  <c r="C115" i="15"/>
  <c r="C136" i="15"/>
  <c r="D42" i="15"/>
  <c r="C45" i="14"/>
  <c r="D138" i="12"/>
  <c r="C62" i="15"/>
  <c r="C95" i="15"/>
  <c r="D62" i="15"/>
  <c r="D138" i="13"/>
  <c r="D98" i="12"/>
  <c r="D37" i="12"/>
  <c r="C79" i="14"/>
  <c r="D106" i="13"/>
  <c r="D73" i="13"/>
  <c r="D64" i="13"/>
  <c r="C12" i="15"/>
  <c r="D124" i="12"/>
  <c r="D60" i="12"/>
  <c r="C64" i="13"/>
  <c r="C79" i="13"/>
  <c r="C94" i="15"/>
  <c r="D26" i="12"/>
  <c r="D63" i="15"/>
  <c r="D15" i="12"/>
  <c r="C79" i="15"/>
  <c r="C74" i="13"/>
  <c r="C104" i="15"/>
  <c r="C116" i="15"/>
  <c r="AN137" i="3"/>
  <c r="AO137" i="3" s="1"/>
  <c r="AN33" i="6"/>
  <c r="AO33" i="6" s="1"/>
  <c r="AQ33" i="6" s="1"/>
  <c r="AN128" i="6"/>
  <c r="AO128" i="6" s="1"/>
  <c r="AQ128" i="6" s="1"/>
  <c r="AN80" i="7"/>
  <c r="AO80" i="7" s="1"/>
  <c r="AQ80" i="7" s="1"/>
  <c r="AN132" i="4"/>
  <c r="AO132" i="4" s="1"/>
  <c r="AQ132" i="4" s="1"/>
  <c r="AN117" i="5"/>
  <c r="AO117" i="5" s="1"/>
  <c r="AQ117" i="5" s="1"/>
  <c r="AN90" i="5"/>
  <c r="AO90" i="5" s="1"/>
  <c r="AQ90" i="5" s="1"/>
  <c r="AN100" i="7"/>
  <c r="AO100" i="7" s="1"/>
  <c r="AQ100" i="7" s="1"/>
  <c r="AN146" i="6"/>
  <c r="AO146" i="6" s="1"/>
  <c r="AQ146" i="6" s="1"/>
  <c r="AN137" i="7"/>
  <c r="AO137" i="7" s="1"/>
  <c r="AQ137" i="7" s="1"/>
  <c r="AN14" i="3"/>
  <c r="AO14" i="3" s="1"/>
  <c r="AQ14" i="3" s="1"/>
  <c r="AS14" i="3" s="1"/>
  <c r="AQ60" i="3"/>
  <c r="AS60" i="3" s="1"/>
  <c r="AN143" i="4"/>
  <c r="AO143" i="4" s="1"/>
  <c r="AQ143" i="4" s="1"/>
  <c r="AN134" i="7"/>
  <c r="AO134" i="7" s="1"/>
  <c r="AQ134" i="7" s="1"/>
  <c r="AN55" i="7"/>
  <c r="AO55" i="7" s="1"/>
  <c r="AQ55" i="7" s="1"/>
  <c r="AN143" i="5"/>
  <c r="AO143" i="5" s="1"/>
  <c r="AQ143" i="5" s="1"/>
  <c r="AN126" i="5"/>
  <c r="AO126" i="5" s="1"/>
  <c r="AQ126" i="5" s="1"/>
  <c r="AN50" i="4"/>
  <c r="AO50" i="4" s="1"/>
  <c r="AQ50" i="4" s="1"/>
  <c r="AN137" i="6"/>
  <c r="AO137" i="6" s="1"/>
  <c r="AQ137" i="6" s="1"/>
  <c r="AN138" i="5"/>
  <c r="AO138" i="5" s="1"/>
  <c r="AQ138" i="5" s="1"/>
  <c r="AM138" i="6"/>
  <c r="B140" i="14" s="1"/>
  <c r="C140" i="14"/>
  <c r="AK130" i="6"/>
  <c r="AM130" i="6" s="1"/>
  <c r="AK130" i="4"/>
  <c r="AM130" i="4" s="1"/>
  <c r="AN131" i="3"/>
  <c r="AO131" i="3" s="1"/>
  <c r="AN133" i="6"/>
  <c r="AO133" i="6" s="1"/>
  <c r="AQ133" i="6" s="1"/>
  <c r="AN145" i="7"/>
  <c r="AO145" i="7" s="1"/>
  <c r="AQ145" i="7" s="1"/>
  <c r="D22" i="15"/>
  <c r="AN18" i="4"/>
  <c r="AO18" i="4" s="1"/>
  <c r="AQ18" i="4" s="1"/>
  <c r="AN24" i="6"/>
  <c r="AO24" i="6" s="1"/>
  <c r="AQ24" i="6" s="1"/>
  <c r="AN95" i="7"/>
  <c r="AO95" i="7" s="1"/>
  <c r="AQ95" i="7" s="1"/>
  <c r="AN56" i="5"/>
  <c r="AO56" i="5" s="1"/>
  <c r="AQ56" i="5" s="1"/>
  <c r="AK130" i="7"/>
  <c r="AM130" i="7" s="1"/>
  <c r="AM136" i="6"/>
  <c r="B138" i="14" s="1"/>
  <c r="C138" i="14"/>
  <c r="AN136" i="5"/>
  <c r="AO136" i="5" s="1"/>
  <c r="AQ136" i="5" s="1"/>
  <c r="AN132" i="5"/>
  <c r="AO132" i="5" s="1"/>
  <c r="AQ132" i="5" s="1"/>
  <c r="AN140" i="5"/>
  <c r="AO140" i="5" s="1"/>
  <c r="AQ140" i="5" s="1"/>
  <c r="AN134" i="4"/>
  <c r="AO134" i="4" s="1"/>
  <c r="AQ134" i="4" s="1"/>
  <c r="AN136" i="4"/>
  <c r="AO136" i="4" s="1"/>
  <c r="AQ136" i="4" s="1"/>
  <c r="AN138" i="4"/>
  <c r="AO138" i="4" s="1"/>
  <c r="AQ138" i="4" s="1"/>
  <c r="AN144" i="7"/>
  <c r="AO144" i="7" s="1"/>
  <c r="AQ144" i="7" s="1"/>
  <c r="AN139" i="6"/>
  <c r="AO139" i="6" s="1"/>
  <c r="AQ139" i="6" s="1"/>
  <c r="AN100" i="3"/>
  <c r="AO100" i="3" s="1"/>
  <c r="AN117" i="3"/>
  <c r="AO117" i="3" s="1"/>
  <c r="AN71" i="5"/>
  <c r="AO71" i="5" s="1"/>
  <c r="AQ71" i="5" s="1"/>
  <c r="AN47" i="7"/>
  <c r="AO47" i="7" s="1"/>
  <c r="AQ47" i="7" s="1"/>
  <c r="AN47" i="5"/>
  <c r="AO47" i="5" s="1"/>
  <c r="AQ47" i="5" s="1"/>
  <c r="AN70" i="5"/>
  <c r="AO70" i="5" s="1"/>
  <c r="AQ70" i="5" s="1"/>
  <c r="AN65" i="5"/>
  <c r="AO65" i="5" s="1"/>
  <c r="AN79" i="7"/>
  <c r="AO79" i="7" s="1"/>
  <c r="AQ79" i="7" s="1"/>
  <c r="AQ59" i="3"/>
  <c r="AS59" i="3" s="1"/>
  <c r="AN51" i="7"/>
  <c r="AO51" i="7" s="1"/>
  <c r="AQ51" i="7" s="1"/>
  <c r="AN46" i="7"/>
  <c r="AO46" i="7" s="1"/>
  <c r="AQ46" i="7" s="1"/>
  <c r="C42" i="15"/>
  <c r="AN92" i="5"/>
  <c r="AO92" i="5" s="1"/>
  <c r="AQ92" i="5" s="1"/>
  <c r="AN88" i="3"/>
  <c r="AO88" i="3" s="1"/>
  <c r="AQ88" i="3" s="1"/>
  <c r="AS88" i="3" s="1"/>
  <c r="AN103" i="7"/>
  <c r="AO103" i="7" s="1"/>
  <c r="AQ103" i="7" s="1"/>
  <c r="AN104" i="4"/>
  <c r="AO104" i="4" s="1"/>
  <c r="AQ104" i="4" s="1"/>
  <c r="AQ52" i="3"/>
  <c r="AS52" i="3" s="1"/>
  <c r="AQ58" i="3"/>
  <c r="AS58" i="3" s="1"/>
  <c r="AN116" i="4"/>
  <c r="AO116" i="4" s="1"/>
  <c r="AQ116" i="4" s="1"/>
  <c r="AN107" i="4"/>
  <c r="AO107" i="4" s="1"/>
  <c r="AQ107" i="4" s="1"/>
  <c r="AN45" i="4"/>
  <c r="AO45" i="4" s="1"/>
  <c r="AQ45" i="4" s="1"/>
  <c r="AN60" i="7"/>
  <c r="AO60" i="7" s="1"/>
  <c r="AQ60" i="7" s="1"/>
  <c r="AN66" i="7"/>
  <c r="AO66" i="7" s="1"/>
  <c r="AN72" i="5"/>
  <c r="AO72" i="5" s="1"/>
  <c r="AQ72" i="5" s="1"/>
  <c r="AK110" i="7"/>
  <c r="AM110" i="7" s="1"/>
  <c r="AN122" i="5"/>
  <c r="AO122" i="5" s="1"/>
  <c r="AQ122" i="5" s="1"/>
  <c r="AN105" i="3"/>
  <c r="AO105" i="3" s="1"/>
  <c r="AN114" i="4"/>
  <c r="AO114" i="4" s="1"/>
  <c r="AQ114" i="4" s="1"/>
  <c r="AN48" i="6"/>
  <c r="AO48" i="6" s="1"/>
  <c r="AN69" i="4"/>
  <c r="AO69" i="4" s="1"/>
  <c r="AQ69" i="4" s="1"/>
  <c r="AN109" i="5"/>
  <c r="AO109" i="5" s="1"/>
  <c r="AQ109" i="5" s="1"/>
  <c r="AN59" i="4"/>
  <c r="AO59" i="4" s="1"/>
  <c r="AQ59" i="4" s="1"/>
  <c r="AN111" i="7"/>
  <c r="AO111" i="7" s="1"/>
  <c r="AQ111" i="7" s="1"/>
  <c r="AN108" i="5"/>
  <c r="AO108" i="5" s="1"/>
  <c r="AQ108" i="5" s="1"/>
  <c r="AN53" i="4"/>
  <c r="AO53" i="4" s="1"/>
  <c r="AQ53" i="4" s="1"/>
  <c r="AQ54" i="3"/>
  <c r="AS54" i="3" s="1"/>
  <c r="AN124" i="5"/>
  <c r="AO124" i="5" s="1"/>
  <c r="AQ124" i="5" s="1"/>
  <c r="AN62" i="5"/>
  <c r="AO62" i="5" s="1"/>
  <c r="AQ62" i="5" s="1"/>
  <c r="AN101" i="5"/>
  <c r="AO101" i="5" s="1"/>
  <c r="AQ101" i="5" s="1"/>
  <c r="C28" i="15"/>
  <c r="AN31" i="3"/>
  <c r="AO31" i="3" s="1"/>
  <c r="AQ31" i="3" s="1"/>
  <c r="AS31" i="3" s="1"/>
  <c r="AN28" i="3"/>
  <c r="AO28" i="3" s="1"/>
  <c r="AQ28" i="3" s="1"/>
  <c r="AS28" i="3" s="1"/>
  <c r="AN17" i="3"/>
  <c r="AO17" i="3" s="1"/>
  <c r="AQ17" i="3" s="1"/>
  <c r="AS17" i="3" s="1"/>
  <c r="AN86" i="3"/>
  <c r="AO86" i="3" s="1"/>
  <c r="AQ86" i="3" s="1"/>
  <c r="AS86" i="3" s="1"/>
  <c r="AN116" i="7"/>
  <c r="AO116" i="7" s="1"/>
  <c r="AQ116" i="7" s="1"/>
  <c r="AM102" i="6"/>
  <c r="B104" i="14" s="1"/>
  <c r="C104" i="14"/>
  <c r="AN122" i="4"/>
  <c r="AO122" i="4" s="1"/>
  <c r="AQ122" i="4" s="1"/>
  <c r="AN77" i="5"/>
  <c r="AO77" i="5" s="1"/>
  <c r="AN100" i="4"/>
  <c r="AO100" i="4" s="1"/>
  <c r="AQ100" i="4" s="1"/>
  <c r="AN97" i="7"/>
  <c r="AO97" i="7" s="1"/>
  <c r="AQ97" i="7" s="1"/>
  <c r="AN69" i="7"/>
  <c r="AO69" i="7" s="1"/>
  <c r="AQ69" i="7" s="1"/>
  <c r="AN114" i="7"/>
  <c r="AO114" i="7" s="1"/>
  <c r="AQ114" i="7" s="1"/>
  <c r="AN86" i="5"/>
  <c r="AO86" i="5" s="1"/>
  <c r="AQ86" i="5" s="1"/>
  <c r="AN89" i="5"/>
  <c r="AO89" i="5" s="1"/>
  <c r="AQ89" i="5" s="1"/>
  <c r="AK104" i="7"/>
  <c r="AM104" i="7" s="1"/>
  <c r="AN81" i="5"/>
  <c r="AO81" i="5" s="1"/>
  <c r="AQ81" i="5" s="1"/>
  <c r="AN56" i="6"/>
  <c r="AO56" i="6" s="1"/>
  <c r="AQ56" i="6" s="1"/>
  <c r="AK42" i="6"/>
  <c r="AM42" i="6" s="1"/>
  <c r="AN111" i="3"/>
  <c r="AO111" i="3" s="1"/>
  <c r="AN96" i="5"/>
  <c r="AO96" i="5" s="1"/>
  <c r="AQ96" i="5" s="1"/>
  <c r="AN61" i="6"/>
  <c r="AO61" i="6" s="1"/>
  <c r="AQ61" i="6" s="1"/>
  <c r="AN116" i="3"/>
  <c r="AO116" i="3" s="1"/>
  <c r="AN123" i="3"/>
  <c r="AO123" i="3" s="1"/>
  <c r="AN96" i="4"/>
  <c r="AO96" i="4" s="1"/>
  <c r="AQ96" i="4" s="1"/>
  <c r="AN108" i="3"/>
  <c r="AO108" i="3" s="1"/>
  <c r="AN66" i="4"/>
  <c r="AO66" i="4" s="1"/>
  <c r="C33" i="13"/>
  <c r="C8" i="15"/>
  <c r="C22" i="15"/>
  <c r="AN25" i="7"/>
  <c r="AO25" i="7" s="1"/>
  <c r="AQ25" i="7" s="1"/>
  <c r="AN10" i="3"/>
  <c r="AO10" i="3" s="1"/>
  <c r="AQ10" i="3" s="1"/>
  <c r="AS10" i="3" s="1"/>
  <c r="AN16" i="3"/>
  <c r="AO16" i="3" s="1"/>
  <c r="AQ16" i="3" s="1"/>
  <c r="AS16" i="3" s="1"/>
  <c r="AN65" i="6"/>
  <c r="AO65" i="6" s="1"/>
  <c r="AN51" i="5"/>
  <c r="AO51" i="5" s="1"/>
  <c r="AQ51" i="5" s="1"/>
  <c r="AN82" i="6"/>
  <c r="AO82" i="6" s="1"/>
  <c r="AQ82" i="6" s="1"/>
  <c r="AN61" i="7"/>
  <c r="AO61" i="7" s="1"/>
  <c r="AQ61" i="7" s="1"/>
  <c r="AN66" i="3"/>
  <c r="AO66" i="3" s="1"/>
  <c r="AS66" i="3" s="1"/>
  <c r="AN80" i="4"/>
  <c r="AO80" i="4" s="1"/>
  <c r="AQ80" i="4" s="1"/>
  <c r="AN113" i="3"/>
  <c r="AO113" i="3" s="1"/>
  <c r="AN104" i="5"/>
  <c r="AO104" i="5" s="1"/>
  <c r="AQ104" i="5" s="1"/>
  <c r="AN67" i="4"/>
  <c r="AO67" i="4" s="1"/>
  <c r="AN58" i="4"/>
  <c r="AO58" i="4" s="1"/>
  <c r="AQ58" i="4" s="1"/>
  <c r="AN96" i="3"/>
  <c r="AO96" i="3" s="1"/>
  <c r="AN59" i="7"/>
  <c r="AO59" i="7" s="1"/>
  <c r="AQ59" i="7" s="1"/>
  <c r="AN76" i="3"/>
  <c r="AO76" i="3" s="1"/>
  <c r="AQ76" i="3" s="1"/>
  <c r="AS76" i="3" s="1"/>
  <c r="AK112" i="5"/>
  <c r="AM112" i="5" s="1"/>
  <c r="AN6" i="6"/>
  <c r="AO6" i="6" s="1"/>
  <c r="AQ6" i="6" s="1"/>
  <c r="AN40" i="6"/>
  <c r="AO40" i="6" s="1"/>
  <c r="AQ40" i="6" s="1"/>
  <c r="AN21" i="7"/>
  <c r="AO21" i="7" s="1"/>
  <c r="AN19" i="4"/>
  <c r="AO19" i="4" s="1"/>
  <c r="AQ19" i="4" s="1"/>
  <c r="AN26" i="7"/>
  <c r="AO26" i="7" s="1"/>
  <c r="AQ26" i="7" s="1"/>
  <c r="AN35" i="5"/>
  <c r="AO35" i="5" s="1"/>
  <c r="AQ35" i="5" s="1"/>
  <c r="AN40" i="7"/>
  <c r="AO40" i="7" s="1"/>
  <c r="AQ40" i="7" s="1"/>
  <c r="AN18" i="7"/>
  <c r="AO18" i="7" s="1"/>
  <c r="AQ18" i="7" s="1"/>
  <c r="AN7" i="5"/>
  <c r="AO7" i="5" s="1"/>
  <c r="AQ7" i="5" s="1"/>
  <c r="AN35" i="4"/>
  <c r="AO35" i="4" s="1"/>
  <c r="AQ35" i="4" s="1"/>
  <c r="AK29" i="6"/>
  <c r="AM29" i="6" s="1"/>
  <c r="C43" i="14"/>
  <c r="D28" i="15"/>
  <c r="AN29" i="6"/>
  <c r="AO29" i="6" s="1"/>
  <c r="AQ29" i="6" s="1"/>
  <c r="AN23" i="3"/>
  <c r="AO23" i="3" s="1"/>
  <c r="AQ23" i="3" s="1"/>
  <c r="AS23" i="3" s="1"/>
  <c r="AN36" i="4"/>
  <c r="AO36" i="4" s="1"/>
  <c r="AQ36" i="4" s="1"/>
  <c r="AN13" i="4"/>
  <c r="AO13" i="4" s="1"/>
  <c r="AQ13" i="4" s="1"/>
  <c r="AN25" i="6"/>
  <c r="AO25" i="6" s="1"/>
  <c r="AQ25" i="6" s="1"/>
  <c r="AN38" i="6"/>
  <c r="AO38" i="6" s="1"/>
  <c r="AQ38" i="6" s="1"/>
  <c r="AN24" i="4"/>
  <c r="AO24" i="4" s="1"/>
  <c r="AQ24" i="4" s="1"/>
  <c r="AN20" i="7"/>
  <c r="AO20" i="7" s="1"/>
  <c r="AQ20" i="7" s="1"/>
  <c r="AN33" i="5"/>
  <c r="AO33" i="5" s="1"/>
  <c r="AQ33" i="5" s="1"/>
  <c r="D144" i="15"/>
  <c r="D150" i="13"/>
  <c r="B182" i="13"/>
  <c r="C58" i="13"/>
  <c r="D133" i="13"/>
  <c r="D187" i="13"/>
  <c r="C198" i="13"/>
  <c r="B200" i="13"/>
  <c r="C187" i="13"/>
  <c r="B20" i="13"/>
  <c r="C133" i="13"/>
  <c r="C73" i="13"/>
  <c r="D183" i="13"/>
  <c r="D175" i="13"/>
  <c r="D9" i="13"/>
  <c r="D180" i="13"/>
  <c r="D202" i="13"/>
  <c r="B138" i="12"/>
  <c r="B199" i="13"/>
  <c r="D58" i="13"/>
  <c r="D199" i="13"/>
  <c r="C9" i="13"/>
  <c r="C180" i="13"/>
  <c r="C202" i="13"/>
  <c r="C98" i="14"/>
  <c r="C185" i="13"/>
  <c r="C188" i="13"/>
  <c r="B74" i="13"/>
  <c r="D33" i="13"/>
  <c r="D74" i="13"/>
  <c r="D188" i="13"/>
  <c r="C159" i="14"/>
  <c r="B8" i="15"/>
  <c r="B19" i="15"/>
  <c r="B64" i="13"/>
  <c r="B161" i="15"/>
  <c r="B116" i="15"/>
  <c r="B95" i="15"/>
  <c r="B107" i="15"/>
  <c r="B140" i="15"/>
  <c r="B156" i="13"/>
  <c r="B79" i="15"/>
  <c r="B137" i="15"/>
  <c r="B138" i="13"/>
  <c r="B160" i="15"/>
  <c r="D144" i="14"/>
  <c r="D44" i="14"/>
  <c r="D163" i="14"/>
  <c r="D9" i="15"/>
  <c r="C9" i="15"/>
  <c r="B12" i="15"/>
  <c r="D158" i="15"/>
  <c r="C158" i="15"/>
  <c r="B79" i="13"/>
  <c r="B83" i="15"/>
  <c r="B63" i="15"/>
  <c r="D162" i="15"/>
  <c r="C162" i="15"/>
  <c r="D109" i="13"/>
  <c r="C109" i="13"/>
  <c r="D38" i="12"/>
  <c r="C38" i="12"/>
  <c r="D43" i="13"/>
  <c r="C43" i="13"/>
  <c r="B106" i="13"/>
  <c r="B62" i="15"/>
  <c r="D13" i="15"/>
  <c r="C13" i="15"/>
  <c r="D106" i="15"/>
  <c r="D152" i="15"/>
  <c r="C152" i="15"/>
  <c r="B141" i="15"/>
  <c r="D138" i="15"/>
  <c r="C138" i="15"/>
  <c r="D109" i="12"/>
  <c r="C109" i="12"/>
  <c r="B104" i="15"/>
  <c r="B136" i="15"/>
  <c r="B144" i="15"/>
  <c r="B94" i="15"/>
  <c r="D163" i="15"/>
  <c r="C163" i="15"/>
  <c r="B163" i="13"/>
  <c r="D108" i="14"/>
  <c r="D42" i="14"/>
  <c r="D8" i="14"/>
  <c r="B115" i="15"/>
  <c r="B156" i="15"/>
  <c r="D122" i="15"/>
  <c r="C122" i="15"/>
  <c r="B87" i="15"/>
  <c r="B28" i="15"/>
  <c r="D22" i="12"/>
  <c r="C22" i="12"/>
  <c r="B42" i="15"/>
  <c r="B22" i="15"/>
  <c r="D97" i="15"/>
  <c r="C97" i="15"/>
  <c r="D43" i="12"/>
  <c r="C43" i="12"/>
  <c r="D42" i="12"/>
  <c r="C42" i="12"/>
  <c r="D109" i="14"/>
  <c r="D106" i="12"/>
  <c r="C106" i="12"/>
  <c r="D32" i="12"/>
  <c r="C32" i="12"/>
  <c r="D52" i="12"/>
  <c r="C52" i="12"/>
  <c r="D21" i="15"/>
  <c r="C21" i="15"/>
  <c r="D159" i="15"/>
  <c r="C159" i="15"/>
  <c r="D12" i="13"/>
  <c r="C12" i="13"/>
  <c r="D140" i="12"/>
  <c r="C140" i="12"/>
  <c r="D40" i="12"/>
  <c r="C40" i="12"/>
  <c r="D49" i="15"/>
  <c r="C49" i="15"/>
  <c r="D104" i="12"/>
  <c r="C104" i="12"/>
  <c r="D156" i="12"/>
  <c r="C156" i="12"/>
  <c r="B152" i="13"/>
  <c r="D127" i="15"/>
  <c r="C127" i="15"/>
  <c r="D21" i="12"/>
  <c r="C21" i="12"/>
  <c r="B144" i="13"/>
  <c r="D69" i="15"/>
  <c r="C69" i="15"/>
  <c r="D113" i="15"/>
  <c r="C113" i="15"/>
  <c r="B150" i="12"/>
  <c r="D52" i="14"/>
  <c r="D96" i="15"/>
  <c r="C96" i="15"/>
  <c r="B140" i="13"/>
  <c r="D144" i="12"/>
  <c r="C144" i="12"/>
  <c r="D68" i="15"/>
  <c r="C68" i="15"/>
  <c r="D130" i="15"/>
  <c r="C130" i="15"/>
  <c r="D12" i="12"/>
  <c r="C12" i="12"/>
  <c r="D39" i="13"/>
  <c r="C39" i="13"/>
  <c r="D98" i="13"/>
  <c r="C98" i="13"/>
  <c r="D152" i="12"/>
  <c r="C152" i="12"/>
  <c r="D42" i="13"/>
  <c r="C42" i="13"/>
  <c r="D170" i="15"/>
  <c r="D61" i="15"/>
  <c r="D175" i="15"/>
  <c r="D184" i="15"/>
  <c r="D185" i="15"/>
  <c r="D164" i="15"/>
  <c r="D168" i="15"/>
  <c r="D199" i="15"/>
  <c r="D143" i="15"/>
  <c r="D112" i="15"/>
  <c r="D181" i="15"/>
  <c r="D182" i="15"/>
  <c r="D191" i="15"/>
  <c r="D139" i="15"/>
  <c r="D105" i="15"/>
  <c r="D196" i="15"/>
  <c r="D131" i="15"/>
  <c r="D25" i="15"/>
  <c r="D27" i="15"/>
  <c r="D53" i="15"/>
  <c r="D71" i="15"/>
  <c r="D11" i="15"/>
  <c r="D57" i="15"/>
  <c r="D165" i="15"/>
  <c r="D178" i="15"/>
  <c r="D169" i="15"/>
  <c r="D154" i="15"/>
  <c r="D195" i="15"/>
  <c r="D34" i="15"/>
  <c r="D65" i="15"/>
  <c r="D78" i="15"/>
  <c r="D157" i="15"/>
  <c r="D82" i="15"/>
  <c r="D81" i="15"/>
  <c r="D180" i="15"/>
  <c r="D187" i="15"/>
  <c r="D201" i="15"/>
  <c r="D147" i="15"/>
  <c r="D177" i="15"/>
  <c r="D171" i="15"/>
  <c r="D189" i="15"/>
  <c r="D197" i="15"/>
  <c r="D51" i="15"/>
  <c r="D192" i="15"/>
  <c r="D153" i="15"/>
  <c r="D173" i="15"/>
  <c r="D174" i="15"/>
  <c r="D76" i="15"/>
  <c r="D118" i="15"/>
  <c r="D186" i="15"/>
  <c r="D143" i="14"/>
  <c r="D149" i="14"/>
  <c r="D153" i="14"/>
  <c r="D76" i="14"/>
  <c r="D154" i="14"/>
  <c r="D50" i="14"/>
  <c r="D105" i="14"/>
  <c r="D110" i="14"/>
  <c r="D169" i="14"/>
  <c r="D189" i="14"/>
  <c r="D175" i="14"/>
  <c r="D118" i="14"/>
  <c r="D202" i="14"/>
  <c r="D181" i="14"/>
  <c r="D63" i="14"/>
  <c r="D135" i="14"/>
  <c r="D142" i="14"/>
  <c r="D179" i="14"/>
  <c r="D112" i="14"/>
  <c r="D130" i="14"/>
  <c r="D157" i="14"/>
  <c r="D196" i="14"/>
  <c r="D161" i="14"/>
  <c r="D141" i="14"/>
  <c r="D124" i="14"/>
  <c r="D190" i="14"/>
  <c r="D46" i="14"/>
  <c r="D31" i="14"/>
  <c r="D134" i="14"/>
  <c r="D183" i="14"/>
  <c r="D180" i="14"/>
  <c r="D193" i="14"/>
  <c r="D176" i="14"/>
  <c r="D34" i="14"/>
  <c r="D173" i="14"/>
  <c r="D16" i="14"/>
  <c r="D94" i="14"/>
  <c r="D114" i="14"/>
  <c r="D151" i="14"/>
  <c r="D53" i="14"/>
  <c r="D146" i="14"/>
  <c r="D194" i="14"/>
  <c r="D67" i="14"/>
  <c r="D90" i="14"/>
  <c r="D172" i="14"/>
  <c r="D60" i="14"/>
  <c r="D187" i="14"/>
  <c r="D188" i="14"/>
  <c r="D199" i="14"/>
  <c r="D177" i="14"/>
  <c r="D72" i="14"/>
  <c r="D186" i="14"/>
  <c r="D115" i="14"/>
  <c r="D171" i="14"/>
  <c r="D136" i="14"/>
  <c r="D162" i="14"/>
  <c r="D66" i="14"/>
  <c r="D62" i="14"/>
  <c r="D137" i="14"/>
  <c r="D197" i="14"/>
  <c r="D192" i="14"/>
  <c r="D64" i="14"/>
  <c r="D139" i="14"/>
  <c r="D148" i="14"/>
  <c r="D75" i="14"/>
  <c r="D49" i="14"/>
  <c r="D100" i="14"/>
  <c r="D84" i="14"/>
  <c r="D99" i="14"/>
  <c r="D71" i="14"/>
  <c r="D35" i="14"/>
  <c r="D170" i="14"/>
  <c r="D185" i="14"/>
  <c r="D165" i="14"/>
  <c r="D58" i="14"/>
  <c r="D103" i="14"/>
  <c r="D182" i="14"/>
  <c r="D24" i="14"/>
  <c r="D102" i="14"/>
  <c r="D200" i="14"/>
  <c r="D195" i="14"/>
  <c r="D167" i="14"/>
  <c r="D26" i="14"/>
  <c r="D198" i="14"/>
  <c r="D191" i="14"/>
  <c r="D48" i="14"/>
  <c r="D201" i="14"/>
  <c r="D28" i="14"/>
  <c r="D27" i="14"/>
  <c r="D184" i="14"/>
  <c r="D29" i="14"/>
  <c r="D92" i="14"/>
  <c r="D166" i="14"/>
  <c r="D82" i="13"/>
  <c r="D145" i="13"/>
  <c r="D186" i="13"/>
  <c r="D194" i="13"/>
  <c r="D125" i="13"/>
  <c r="D172" i="13"/>
  <c r="D60" i="13"/>
  <c r="D95" i="13"/>
  <c r="D94" i="13"/>
  <c r="D137" i="13"/>
  <c r="D160" i="13"/>
  <c r="C192" i="13"/>
  <c r="C37" i="13"/>
  <c r="C122" i="13"/>
  <c r="D53" i="13"/>
  <c r="D110" i="13"/>
  <c r="C111" i="13"/>
  <c r="D49" i="13"/>
  <c r="D72" i="13"/>
  <c r="D153" i="13"/>
  <c r="D161" i="13"/>
  <c r="D51" i="13"/>
  <c r="D83" i="13"/>
  <c r="D174" i="13"/>
  <c r="D25" i="13"/>
  <c r="D178" i="13"/>
  <c r="D143" i="13"/>
  <c r="D157" i="13"/>
  <c r="D189" i="13"/>
  <c r="D148" i="13"/>
  <c r="D167" i="13"/>
  <c r="D11" i="14"/>
  <c r="D145" i="14"/>
  <c r="D132" i="14"/>
  <c r="C25" i="14"/>
  <c r="D25" i="14"/>
  <c r="C60" i="15"/>
  <c r="D60" i="15"/>
  <c r="D149" i="15"/>
  <c r="C146" i="15"/>
  <c r="D99" i="15"/>
  <c r="D179" i="15"/>
  <c r="C89" i="15"/>
  <c r="C48" i="15"/>
  <c r="D48" i="15"/>
  <c r="C102" i="15"/>
  <c r="C24" i="15"/>
  <c r="D24" i="15"/>
  <c r="C190" i="15"/>
  <c r="C23" i="15"/>
  <c r="C145" i="15"/>
  <c r="C148" i="15"/>
  <c r="C157" i="15"/>
  <c r="C61" i="15"/>
  <c r="C34" i="15"/>
  <c r="C78" i="15"/>
  <c r="C168" i="15"/>
  <c r="C82" i="15"/>
  <c r="C143" i="15"/>
  <c r="C81" i="15"/>
  <c r="C181" i="15"/>
  <c r="C187" i="15"/>
  <c r="C196" i="15"/>
  <c r="C197" i="15"/>
  <c r="C53" i="15"/>
  <c r="C153" i="15"/>
  <c r="C76" i="15"/>
  <c r="C154" i="15"/>
  <c r="B98" i="14"/>
  <c r="B79" i="14"/>
  <c r="B43" i="14"/>
  <c r="B152" i="14"/>
  <c r="B128" i="14"/>
  <c r="B45" i="14"/>
  <c r="C161" i="14"/>
  <c r="C153" i="14"/>
  <c r="C184" i="14"/>
  <c r="B33" i="13"/>
  <c r="C63" i="14"/>
  <c r="B68" i="13"/>
  <c r="C177" i="14"/>
  <c r="B133" i="13"/>
  <c r="C151" i="14"/>
  <c r="C76" i="14"/>
  <c r="C188" i="14"/>
  <c r="C169" i="14"/>
  <c r="C103" i="14"/>
  <c r="C200" i="14"/>
  <c r="C109" i="14"/>
  <c r="C60" i="14"/>
  <c r="C99" i="14"/>
  <c r="C24" i="14"/>
  <c r="C176" i="14"/>
  <c r="C135" i="14"/>
  <c r="C28" i="14"/>
  <c r="C163" i="14"/>
  <c r="C35" i="14"/>
  <c r="C124" i="14"/>
  <c r="C185" i="14"/>
  <c r="C189" i="14"/>
  <c r="C181" i="14"/>
  <c r="C142" i="14"/>
  <c r="C114" i="14"/>
  <c r="C130" i="14"/>
  <c r="C139" i="14"/>
  <c r="C8" i="14"/>
  <c r="C179" i="14"/>
  <c r="C52" i="14"/>
  <c r="C42" i="14"/>
  <c r="C143" i="14"/>
  <c r="C154" i="14"/>
  <c r="C50" i="14"/>
  <c r="C105" i="14"/>
  <c r="C110" i="14"/>
  <c r="C186" i="14"/>
  <c r="C171" i="14"/>
  <c r="C175" i="14"/>
  <c r="C118" i="14"/>
  <c r="C162" i="14"/>
  <c r="C202" i="14"/>
  <c r="C62" i="14"/>
  <c r="C197" i="14"/>
  <c r="C112" i="14"/>
  <c r="C192" i="14"/>
  <c r="C157" i="14"/>
  <c r="C75" i="14"/>
  <c r="C196" i="14"/>
  <c r="C141" i="14"/>
  <c r="C190" i="14"/>
  <c r="C46" i="14"/>
  <c r="C134" i="14"/>
  <c r="C183" i="14"/>
  <c r="C102" i="14"/>
  <c r="C34" i="14"/>
  <c r="C195" i="14"/>
  <c r="C26" i="14"/>
  <c r="C94" i="14"/>
  <c r="C198" i="14"/>
  <c r="C146" i="14"/>
  <c r="C165" i="14"/>
  <c r="C180" i="14"/>
  <c r="C193" i="14"/>
  <c r="C173" i="14"/>
  <c r="C201" i="14"/>
  <c r="C67" i="14"/>
  <c r="C172" i="14"/>
  <c r="B201" i="13"/>
  <c r="C201" i="13"/>
  <c r="B46" i="13"/>
  <c r="C46" i="13"/>
  <c r="D102" i="13"/>
  <c r="B147" i="13"/>
  <c r="C147" i="13"/>
  <c r="D124" i="13"/>
  <c r="B185" i="13"/>
  <c r="C134" i="13"/>
  <c r="D142" i="13"/>
  <c r="C20" i="13"/>
  <c r="C193" i="13"/>
  <c r="D197" i="13"/>
  <c r="D79" i="12"/>
  <c r="D71" i="12"/>
  <c r="D111" i="12"/>
  <c r="D55" i="12"/>
  <c r="D116" i="12"/>
  <c r="D115" i="12"/>
  <c r="D198" i="12"/>
  <c r="D102" i="12"/>
  <c r="D64" i="12"/>
  <c r="D172" i="12"/>
  <c r="D128" i="12"/>
  <c r="D159" i="12"/>
  <c r="D194" i="12"/>
  <c r="D199" i="12"/>
  <c r="D88" i="12"/>
  <c r="D162" i="12"/>
  <c r="D147" i="12"/>
  <c r="D134" i="12"/>
  <c r="D196" i="12"/>
  <c r="D161" i="12"/>
  <c r="D163" i="12"/>
  <c r="D73" i="12"/>
  <c r="D69" i="12"/>
  <c r="D77" i="12"/>
  <c r="D85" i="12"/>
  <c r="D61" i="12"/>
  <c r="D183" i="12"/>
  <c r="D178" i="12"/>
  <c r="D186" i="12"/>
  <c r="D119" i="12"/>
  <c r="D58" i="12"/>
  <c r="D91" i="12"/>
  <c r="D82" i="12"/>
  <c r="D180" i="12"/>
  <c r="D118" i="12"/>
  <c r="D117" i="12"/>
  <c r="D192" i="12"/>
  <c r="D36" i="12"/>
  <c r="D171" i="12"/>
  <c r="D182" i="12"/>
  <c r="D123" i="12"/>
  <c r="D191" i="12"/>
  <c r="D20" i="12"/>
  <c r="D28" i="12"/>
  <c r="D197" i="12"/>
  <c r="D185" i="12"/>
  <c r="D153" i="12"/>
  <c r="D65" i="12"/>
  <c r="D81" i="12"/>
  <c r="B91" i="11"/>
  <c r="B141" i="11"/>
  <c r="B122" i="11"/>
  <c r="B93" i="11"/>
  <c r="C30" i="11"/>
  <c r="B117" i="11"/>
  <c r="B133" i="11"/>
  <c r="B90" i="11"/>
  <c r="B128" i="11"/>
  <c r="C12" i="11"/>
  <c r="D12" i="11"/>
  <c r="C150" i="11"/>
  <c r="D150" i="11"/>
  <c r="C38" i="11"/>
  <c r="D38" i="11"/>
  <c r="C139" i="11"/>
  <c r="D139" i="11"/>
  <c r="C14" i="11"/>
  <c r="D14" i="11"/>
  <c r="C13" i="11"/>
  <c r="D13" i="11"/>
  <c r="C140" i="11"/>
  <c r="D140" i="11"/>
  <c r="C32" i="11"/>
  <c r="D32" i="11"/>
  <c r="C40" i="11"/>
  <c r="D40" i="11"/>
  <c r="C104" i="11"/>
  <c r="D104" i="11"/>
  <c r="C138" i="11"/>
  <c r="D138" i="11"/>
  <c r="C43" i="11"/>
  <c r="D43" i="11"/>
  <c r="C109" i="11"/>
  <c r="D109" i="11"/>
  <c r="C107" i="11"/>
  <c r="D107" i="11"/>
  <c r="C18" i="11"/>
  <c r="D18" i="11"/>
  <c r="D124" i="11"/>
  <c r="D68" i="11"/>
  <c r="D118" i="11"/>
  <c r="D82" i="11"/>
  <c r="D115" i="11"/>
  <c r="D47" i="11"/>
  <c r="D71" i="11"/>
  <c r="D149" i="11"/>
  <c r="D65" i="11"/>
  <c r="D126" i="11"/>
  <c r="D70" i="11"/>
  <c r="B118" i="11"/>
  <c r="C82" i="11"/>
  <c r="C115" i="11"/>
  <c r="B47" i="11"/>
  <c r="C71" i="11"/>
  <c r="B126" i="11"/>
  <c r="B70" i="11"/>
  <c r="D73" i="11"/>
  <c r="D27" i="11"/>
  <c r="D67" i="11"/>
  <c r="D49" i="11"/>
  <c r="D122" i="11"/>
  <c r="D64" i="11"/>
  <c r="D75" i="11"/>
  <c r="D11" i="11"/>
  <c r="D153" i="11"/>
  <c r="D87" i="11"/>
  <c r="D147" i="11"/>
  <c r="D128" i="11"/>
  <c r="D26" i="11"/>
  <c r="D146" i="11"/>
  <c r="D48" i="11"/>
  <c r="D72" i="11"/>
  <c r="D61" i="11"/>
  <c r="D141" i="11"/>
  <c r="D99" i="11"/>
  <c r="D28" i="11"/>
  <c r="D134" i="11"/>
  <c r="D154" i="11"/>
  <c r="D90" i="11"/>
  <c r="D54" i="11"/>
  <c r="D120" i="11"/>
  <c r="D125" i="11"/>
  <c r="D60" i="11"/>
  <c r="D25" i="11"/>
  <c r="D62" i="11"/>
  <c r="D36" i="11"/>
  <c r="D51" i="11"/>
  <c r="D117" i="11"/>
  <c r="D91" i="11"/>
  <c r="D86" i="11"/>
  <c r="D102" i="11"/>
  <c r="D105" i="11"/>
  <c r="D57" i="11"/>
  <c r="D16" i="11"/>
  <c r="D93" i="11"/>
  <c r="D30" i="11"/>
  <c r="D142" i="11"/>
  <c r="D66" i="11"/>
  <c r="D143" i="11"/>
  <c r="D119" i="11"/>
  <c r="D110" i="11"/>
  <c r="D56" i="11"/>
  <c r="D151" i="11"/>
  <c r="D89" i="11"/>
  <c r="D133" i="11"/>
  <c r="D78" i="11"/>
  <c r="C68" i="11"/>
  <c r="C27" i="11"/>
  <c r="B73" i="11"/>
  <c r="B67" i="11"/>
  <c r="B102" i="11"/>
  <c r="C105" i="11"/>
  <c r="B99" i="11"/>
  <c r="C28" i="11"/>
  <c r="B134" i="11"/>
  <c r="C154" i="11"/>
  <c r="B16" i="11"/>
  <c r="C16" i="11"/>
  <c r="B30" i="11"/>
  <c r="B142" i="11"/>
  <c r="C142" i="11"/>
  <c r="B66" i="11"/>
  <c r="C66" i="11"/>
  <c r="B143" i="11"/>
  <c r="C143" i="11"/>
  <c r="B119" i="11"/>
  <c r="C119" i="11"/>
  <c r="B110" i="11"/>
  <c r="C110" i="11"/>
  <c r="B151" i="11"/>
  <c r="C151" i="11"/>
  <c r="B89" i="11"/>
  <c r="C89" i="11"/>
  <c r="B78" i="11"/>
  <c r="C78" i="11"/>
  <c r="B75" i="11"/>
  <c r="C75" i="11"/>
  <c r="B11" i="11"/>
  <c r="C11" i="11"/>
  <c r="B153" i="11"/>
  <c r="C153" i="11"/>
  <c r="B87" i="11"/>
  <c r="C87" i="11"/>
  <c r="B147" i="11"/>
  <c r="C147" i="11"/>
  <c r="B26" i="11"/>
  <c r="C26" i="11"/>
  <c r="B146" i="11"/>
  <c r="C146" i="11"/>
  <c r="B48" i="11"/>
  <c r="C48" i="11"/>
  <c r="B72" i="11"/>
  <c r="C72" i="11"/>
  <c r="B120" i="11"/>
  <c r="C120" i="11"/>
  <c r="B125" i="11"/>
  <c r="C125" i="11"/>
  <c r="B25" i="11"/>
  <c r="C25" i="11"/>
  <c r="B36" i="11"/>
  <c r="C36" i="11"/>
  <c r="B86" i="11"/>
  <c r="C86" i="11"/>
  <c r="B82" i="11"/>
  <c r="B71" i="11"/>
  <c r="B124" i="11"/>
  <c r="C124" i="11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2" i="8"/>
  <c r="B117" i="8"/>
  <c r="AQ111" i="3" l="1"/>
  <c r="AS111" i="3" s="1"/>
  <c r="AQ108" i="3"/>
  <c r="AS108" i="3" s="1"/>
  <c r="AQ131" i="3"/>
  <c r="AS131" i="3" s="1"/>
  <c r="AQ198" i="3"/>
  <c r="AS198" i="3" s="1"/>
  <c r="AQ173" i="3"/>
  <c r="AS173" i="3" s="1"/>
  <c r="AQ117" i="3"/>
  <c r="AS117" i="3" s="1"/>
  <c r="AQ137" i="3"/>
  <c r="AS137" i="3" s="1"/>
  <c r="AQ181" i="3"/>
  <c r="AS181" i="3" s="1"/>
  <c r="AQ96" i="3"/>
  <c r="AS96" i="3" s="1"/>
  <c r="AQ113" i="3"/>
  <c r="AS113" i="3" s="1"/>
  <c r="AQ123" i="3"/>
  <c r="AS123" i="3" s="1"/>
  <c r="AQ100" i="3"/>
  <c r="AS100" i="3" s="1"/>
  <c r="AQ177" i="3"/>
  <c r="AS177" i="3" s="1"/>
  <c r="AQ199" i="3"/>
  <c r="AS199" i="3" s="1"/>
  <c r="AQ116" i="3"/>
  <c r="AS116" i="3" s="1"/>
  <c r="AQ105" i="3"/>
  <c r="AS105" i="3" s="1"/>
  <c r="AQ194" i="3"/>
  <c r="AS194" i="3" s="1"/>
  <c r="AQ171" i="3"/>
  <c r="AS171" i="3" s="1"/>
  <c r="AS40" i="6"/>
  <c r="AS116" i="7"/>
  <c r="AS51" i="7"/>
  <c r="AS144" i="7"/>
  <c r="AS134" i="7"/>
  <c r="AS7" i="5"/>
  <c r="AS111" i="7"/>
  <c r="AS48" i="6"/>
  <c r="AS45" i="4"/>
  <c r="AS92" i="5"/>
  <c r="AS132" i="5"/>
  <c r="AS126" i="5"/>
  <c r="AS146" i="6"/>
  <c r="AS132" i="4"/>
  <c r="AS51" i="5"/>
  <c r="AS89" i="5"/>
  <c r="AS97" i="7"/>
  <c r="AS56" i="5"/>
  <c r="AS40" i="7"/>
  <c r="AS56" i="6"/>
  <c r="AS101" i="5"/>
  <c r="AS53" i="4"/>
  <c r="AS103" i="7"/>
  <c r="AS46" i="7"/>
  <c r="AS139" i="6"/>
  <c r="AS134" i="4"/>
  <c r="AS95" i="7"/>
  <c r="AS145" i="7"/>
  <c r="AS55" i="7"/>
  <c r="AS90" i="5"/>
  <c r="AS128" i="6"/>
  <c r="AS21" i="7"/>
  <c r="AS66" i="7"/>
  <c r="AS47" i="7"/>
  <c r="AQ182" i="7"/>
  <c r="AS182" i="7" s="1"/>
  <c r="AQ186" i="7"/>
  <c r="AS186" i="7" s="1"/>
  <c r="AQ181" i="7"/>
  <c r="AS181" i="7" s="1"/>
  <c r="AQ193" i="7"/>
  <c r="AS193" i="7" s="1"/>
  <c r="AQ198" i="7"/>
  <c r="AS198" i="7" s="1"/>
  <c r="AQ180" i="7"/>
  <c r="AS180" i="7" s="1"/>
  <c r="AS59" i="7"/>
  <c r="AS61" i="7"/>
  <c r="AS114" i="7"/>
  <c r="AS60" i="7"/>
  <c r="AS137" i="7"/>
  <c r="AQ178" i="7"/>
  <c r="AS178" i="7" s="1"/>
  <c r="AQ199" i="7"/>
  <c r="AS199" i="7" s="1"/>
  <c r="AS20" i="7"/>
  <c r="AS26" i="7"/>
  <c r="AS69" i="7"/>
  <c r="AQ187" i="7"/>
  <c r="AS187" i="7" s="1"/>
  <c r="AS18" i="7"/>
  <c r="AS25" i="7"/>
  <c r="AS79" i="7"/>
  <c r="AS100" i="7"/>
  <c r="AS80" i="7"/>
  <c r="AQ194" i="7"/>
  <c r="AS194" i="7" s="1"/>
  <c r="AQ176" i="7"/>
  <c r="AS176" i="7" s="1"/>
  <c r="AQ177" i="7"/>
  <c r="AS177" i="7" s="1"/>
  <c r="AQ174" i="7"/>
  <c r="AS174" i="7" s="1"/>
  <c r="AS6" i="6"/>
  <c r="AS82" i="6"/>
  <c r="AQ171" i="6"/>
  <c r="AS171" i="6" s="1"/>
  <c r="AQ178" i="6"/>
  <c r="AS178" i="6" s="1"/>
  <c r="AQ180" i="6"/>
  <c r="AS180" i="6" s="1"/>
  <c r="AQ185" i="6"/>
  <c r="AS185" i="6" s="1"/>
  <c r="AQ198" i="6"/>
  <c r="AS198" i="6" s="1"/>
  <c r="AQ196" i="6"/>
  <c r="AS196" i="6" s="1"/>
  <c r="AQ187" i="6"/>
  <c r="AS187" i="6" s="1"/>
  <c r="AS38" i="6"/>
  <c r="AS65" i="6"/>
  <c r="AS61" i="6"/>
  <c r="AS137" i="6"/>
  <c r="AQ181" i="6"/>
  <c r="AS181" i="6" s="1"/>
  <c r="AQ199" i="6"/>
  <c r="AS199" i="6" s="1"/>
  <c r="AS25" i="6"/>
  <c r="AS29" i="6"/>
  <c r="AS24" i="6"/>
  <c r="AS133" i="6"/>
  <c r="AS33" i="6"/>
  <c r="AQ191" i="6"/>
  <c r="AS191" i="6" s="1"/>
  <c r="AQ176" i="6"/>
  <c r="AS176" i="6" s="1"/>
  <c r="AS124" i="5"/>
  <c r="AS70" i="5"/>
  <c r="AS199" i="5"/>
  <c r="AS197" i="5"/>
  <c r="AS196" i="5"/>
  <c r="AS189" i="5"/>
  <c r="AS72" i="5"/>
  <c r="AS47" i="5"/>
  <c r="AS136" i="5"/>
  <c r="AS138" i="5"/>
  <c r="AS143" i="5"/>
  <c r="AS182" i="5"/>
  <c r="AS86" i="5"/>
  <c r="AS109" i="5"/>
  <c r="AS65" i="5"/>
  <c r="AS190" i="5"/>
  <c r="AS198" i="5"/>
  <c r="AS33" i="5"/>
  <c r="AS35" i="5"/>
  <c r="AS104" i="5"/>
  <c r="AS96" i="5"/>
  <c r="AS81" i="5"/>
  <c r="AS77" i="5"/>
  <c r="AS62" i="5"/>
  <c r="AS108" i="5"/>
  <c r="AS122" i="5"/>
  <c r="AS71" i="5"/>
  <c r="AS140" i="5"/>
  <c r="AS117" i="5"/>
  <c r="AS191" i="5"/>
  <c r="AS177" i="5"/>
  <c r="AS195" i="5"/>
  <c r="AS174" i="5"/>
  <c r="AS67" i="4"/>
  <c r="AS100" i="4"/>
  <c r="AS116" i="4"/>
  <c r="AS197" i="4"/>
  <c r="AS182" i="4"/>
  <c r="AS35" i="4"/>
  <c r="AS96" i="4"/>
  <c r="AS69" i="4"/>
  <c r="AS50" i="4"/>
  <c r="AS183" i="4"/>
  <c r="AS175" i="4"/>
  <c r="AS122" i="4"/>
  <c r="AS138" i="4"/>
  <c r="AS18" i="4"/>
  <c r="AS143" i="4"/>
  <c r="AS186" i="4"/>
  <c r="AS194" i="4"/>
  <c r="AS24" i="4"/>
  <c r="AS36" i="4"/>
  <c r="AS19" i="4"/>
  <c r="AS58" i="4"/>
  <c r="AS80" i="4"/>
  <c r="AS66" i="4"/>
  <c r="AS59" i="4"/>
  <c r="AS107" i="4"/>
  <c r="AS104" i="4"/>
  <c r="AS136" i="4"/>
  <c r="AS199" i="4"/>
  <c r="AS191" i="4"/>
  <c r="AS189" i="4"/>
  <c r="AS178" i="4"/>
  <c r="AS181" i="4"/>
  <c r="AS198" i="4"/>
  <c r="C64" i="11"/>
  <c r="AS114" i="4"/>
  <c r="AS13" i="4"/>
  <c r="B56" i="11"/>
  <c r="B149" i="11"/>
  <c r="B49" i="11"/>
  <c r="B60" i="11"/>
  <c r="B62" i="11"/>
  <c r="B54" i="11"/>
  <c r="B61" i="11"/>
  <c r="B57" i="11"/>
  <c r="B51" i="11"/>
  <c r="B64" i="11"/>
  <c r="C61" i="11"/>
  <c r="C54" i="11"/>
  <c r="C60" i="11"/>
  <c r="C49" i="11"/>
  <c r="C56" i="11"/>
  <c r="C62" i="11"/>
  <c r="C51" i="11"/>
  <c r="C149" i="15"/>
  <c r="C156" i="14"/>
  <c r="C149" i="14"/>
  <c r="AM188" i="5"/>
  <c r="B190" i="13" s="1"/>
  <c r="C190" i="13"/>
  <c r="C132" i="14"/>
  <c r="C106" i="15"/>
  <c r="C112" i="15"/>
  <c r="C44" i="14"/>
  <c r="C31" i="14"/>
  <c r="B150" i="13"/>
  <c r="C150" i="13"/>
  <c r="B73" i="13"/>
  <c r="C183" i="15"/>
  <c r="C82" i="13"/>
  <c r="C26" i="13"/>
  <c r="C201" i="15"/>
  <c r="C114" i="15"/>
  <c r="D50" i="15"/>
  <c r="C194" i="15"/>
  <c r="C200" i="13"/>
  <c r="C185" i="15"/>
  <c r="C182" i="15"/>
  <c r="D102" i="15"/>
  <c r="C50" i="15"/>
  <c r="B53" i="13"/>
  <c r="B198" i="13"/>
  <c r="B58" i="13"/>
  <c r="D162" i="13"/>
  <c r="B202" i="13"/>
  <c r="D177" i="13"/>
  <c r="C131" i="15"/>
  <c r="D47" i="15"/>
  <c r="B188" i="13"/>
  <c r="D69" i="13"/>
  <c r="B159" i="14"/>
  <c r="C118" i="15"/>
  <c r="C173" i="15"/>
  <c r="C25" i="15"/>
  <c r="C139" i="15"/>
  <c r="D133" i="15"/>
  <c r="C99" i="15"/>
  <c r="D110" i="15"/>
  <c r="D91" i="15"/>
  <c r="C47" i="15"/>
  <c r="C170" i="13"/>
  <c r="D116" i="13"/>
  <c r="D119" i="13"/>
  <c r="D92" i="13"/>
  <c r="C169" i="15"/>
  <c r="C11" i="15"/>
  <c r="C177" i="15"/>
  <c r="C191" i="15"/>
  <c r="C199" i="15"/>
  <c r="C175" i="15"/>
  <c r="D114" i="15"/>
  <c r="D190" i="15"/>
  <c r="D183" i="15"/>
  <c r="C110" i="15"/>
  <c r="C20" i="15"/>
  <c r="B187" i="13"/>
  <c r="B180" i="13"/>
  <c r="B9" i="13"/>
  <c r="C175" i="13"/>
  <c r="B175" i="13"/>
  <c r="C183" i="13"/>
  <c r="B183" i="13"/>
  <c r="B132" i="14"/>
  <c r="B149" i="15"/>
  <c r="C67" i="13"/>
  <c r="C191" i="13"/>
  <c r="B161" i="13"/>
  <c r="B42" i="13"/>
  <c r="C196" i="13"/>
  <c r="C177" i="13"/>
  <c r="C108" i="14"/>
  <c r="C192" i="15"/>
  <c r="D56" i="15"/>
  <c r="B109" i="12"/>
  <c r="B106" i="15"/>
  <c r="C119" i="13"/>
  <c r="C124" i="13"/>
  <c r="C178" i="15"/>
  <c r="D200" i="15"/>
  <c r="D202" i="15"/>
  <c r="D111" i="13"/>
  <c r="C114" i="13"/>
  <c r="D37" i="13"/>
  <c r="C35" i="13"/>
  <c r="C128" i="13"/>
  <c r="C94" i="13"/>
  <c r="C165" i="15"/>
  <c r="C189" i="15"/>
  <c r="C147" i="15"/>
  <c r="C180" i="15"/>
  <c r="C164" i="15"/>
  <c r="C195" i="15"/>
  <c r="C170" i="15"/>
  <c r="D193" i="15"/>
  <c r="C200" i="15"/>
  <c r="C56" i="15"/>
  <c r="C133" i="15"/>
  <c r="C202" i="15"/>
  <c r="C179" i="15"/>
  <c r="D132" i="15"/>
  <c r="D198" i="15"/>
  <c r="C162" i="13"/>
  <c r="D128" i="13"/>
  <c r="C184" i="15"/>
  <c r="C91" i="15"/>
  <c r="C72" i="13"/>
  <c r="C151" i="13"/>
  <c r="D193" i="13"/>
  <c r="D103" i="13"/>
  <c r="C174" i="15"/>
  <c r="C71" i="15"/>
  <c r="C57" i="15"/>
  <c r="C105" i="15"/>
  <c r="C193" i="15"/>
  <c r="D145" i="15"/>
  <c r="D23" i="15"/>
  <c r="D89" i="15"/>
  <c r="C132" i="15"/>
  <c r="D146" i="15"/>
  <c r="C198" i="15"/>
  <c r="B69" i="15"/>
  <c r="B43" i="13"/>
  <c r="B98" i="13"/>
  <c r="C186" i="13"/>
  <c r="C160" i="13"/>
  <c r="D192" i="13"/>
  <c r="C92" i="13"/>
  <c r="C102" i="13"/>
  <c r="C27" i="15"/>
  <c r="D188" i="15"/>
  <c r="D176" i="15"/>
  <c r="B60" i="13"/>
  <c r="D154" i="13"/>
  <c r="C173" i="13"/>
  <c r="D122" i="13"/>
  <c r="C136" i="13"/>
  <c r="D126" i="13"/>
  <c r="C181" i="13"/>
  <c r="C171" i="15"/>
  <c r="B24" i="15"/>
  <c r="C188" i="15"/>
  <c r="C176" i="15"/>
  <c r="C154" i="13"/>
  <c r="D26" i="13"/>
  <c r="C126" i="13"/>
  <c r="C186" i="15"/>
  <c r="C51" i="15"/>
  <c r="C65" i="15"/>
  <c r="B148" i="15"/>
  <c r="B60" i="15"/>
  <c r="D148" i="15"/>
  <c r="D194" i="15"/>
  <c r="D20" i="15"/>
  <c r="B68" i="15"/>
  <c r="B96" i="15"/>
  <c r="B21" i="12"/>
  <c r="B140" i="12"/>
  <c r="B43" i="12"/>
  <c r="B122" i="15"/>
  <c r="B162" i="15"/>
  <c r="B12" i="12"/>
  <c r="B104" i="12"/>
  <c r="B159" i="15"/>
  <c r="B52" i="12"/>
  <c r="B97" i="15"/>
  <c r="B158" i="15"/>
  <c r="B183" i="15"/>
  <c r="B152" i="12"/>
  <c r="B39" i="13"/>
  <c r="B144" i="12"/>
  <c r="B156" i="12"/>
  <c r="B40" i="12"/>
  <c r="B21" i="15"/>
  <c r="B106" i="12"/>
  <c r="B42" i="12"/>
  <c r="B152" i="15"/>
  <c r="B109" i="13"/>
  <c r="B9" i="15"/>
  <c r="B130" i="15"/>
  <c r="B127" i="15"/>
  <c r="D40" i="14"/>
  <c r="B163" i="15"/>
  <c r="B48" i="15"/>
  <c r="B113" i="15"/>
  <c r="B49" i="15"/>
  <c r="B12" i="13"/>
  <c r="B32" i="12"/>
  <c r="B22" i="12"/>
  <c r="B138" i="15"/>
  <c r="B13" i="15"/>
  <c r="B38" i="12"/>
  <c r="D179" i="13"/>
  <c r="D171" i="13"/>
  <c r="C88" i="13"/>
  <c r="C92" i="14"/>
  <c r="D169" i="13"/>
  <c r="D184" i="13"/>
  <c r="D87" i="13"/>
  <c r="C27" i="14"/>
  <c r="C166" i="13"/>
  <c r="C168" i="13"/>
  <c r="B50" i="15"/>
  <c r="C141" i="13"/>
  <c r="B47" i="15"/>
  <c r="B49" i="13"/>
  <c r="D91" i="13"/>
  <c r="C176" i="13"/>
  <c r="C174" i="13"/>
  <c r="C16" i="14"/>
  <c r="B172" i="13"/>
  <c r="B154" i="13"/>
  <c r="C195" i="13"/>
  <c r="C53" i="14"/>
  <c r="C191" i="14"/>
  <c r="C49" i="14"/>
  <c r="D178" i="14"/>
  <c r="B110" i="13"/>
  <c r="C137" i="13"/>
  <c r="C189" i="13"/>
  <c r="C179" i="13"/>
  <c r="C142" i="13"/>
  <c r="C171" i="13"/>
  <c r="C169" i="13"/>
  <c r="C69" i="13"/>
  <c r="C184" i="13"/>
  <c r="D195" i="13"/>
  <c r="D136" i="13"/>
  <c r="C25" i="13"/>
  <c r="C91" i="13"/>
  <c r="D176" i="13"/>
  <c r="C90" i="14"/>
  <c r="C48" i="14"/>
  <c r="C29" i="14"/>
  <c r="C84" i="14"/>
  <c r="C148" i="14"/>
  <c r="C64" i="14"/>
  <c r="C199" i="14"/>
  <c r="C187" i="14"/>
  <c r="C136" i="14"/>
  <c r="C137" i="14"/>
  <c r="C115" i="14"/>
  <c r="C178" i="14"/>
  <c r="C83" i="13"/>
  <c r="C148" i="13"/>
  <c r="C95" i="13"/>
  <c r="C167" i="13"/>
  <c r="C157" i="13"/>
  <c r="C197" i="13"/>
  <c r="D35" i="13"/>
  <c r="D134" i="13"/>
  <c r="C87" i="13"/>
  <c r="C143" i="13"/>
  <c r="D88" i="13"/>
  <c r="C166" i="14"/>
  <c r="C194" i="14"/>
  <c r="C167" i="14"/>
  <c r="C182" i="14"/>
  <c r="C58" i="14"/>
  <c r="C170" i="14"/>
  <c r="C100" i="14"/>
  <c r="C66" i="14"/>
  <c r="C71" i="14"/>
  <c r="C72" i="14"/>
  <c r="B114" i="15"/>
  <c r="B178" i="13"/>
  <c r="D141" i="13"/>
  <c r="D168" i="13"/>
  <c r="D166" i="13"/>
  <c r="D170" i="13"/>
  <c r="D173" i="13"/>
  <c r="D196" i="13"/>
  <c r="D181" i="13"/>
  <c r="B25" i="14"/>
  <c r="B146" i="15"/>
  <c r="B89" i="15"/>
  <c r="B20" i="15"/>
  <c r="B200" i="15"/>
  <c r="B102" i="15"/>
  <c r="B35" i="13"/>
  <c r="B51" i="13"/>
  <c r="B26" i="13"/>
  <c r="B111" i="13"/>
  <c r="B134" i="13"/>
  <c r="B87" i="13"/>
  <c r="D151" i="13"/>
  <c r="D67" i="13"/>
  <c r="D191" i="13"/>
  <c r="D114" i="13"/>
  <c r="B23" i="15"/>
  <c r="B202" i="15"/>
  <c r="B194" i="15"/>
  <c r="B132" i="15"/>
  <c r="B145" i="15"/>
  <c r="B190" i="15"/>
  <c r="B114" i="13"/>
  <c r="B122" i="13"/>
  <c r="B37" i="13"/>
  <c r="B193" i="13"/>
  <c r="B136" i="13"/>
  <c r="B167" i="13"/>
  <c r="B192" i="13"/>
  <c r="B151" i="13"/>
  <c r="B91" i="13"/>
  <c r="B81" i="15"/>
  <c r="B168" i="15"/>
  <c r="B182" i="15"/>
  <c r="B76" i="15"/>
  <c r="B153" i="15"/>
  <c r="B191" i="15"/>
  <c r="B180" i="15"/>
  <c r="B82" i="15"/>
  <c r="B164" i="15"/>
  <c r="B118" i="15"/>
  <c r="B143" i="15"/>
  <c r="B196" i="15"/>
  <c r="B27" i="15"/>
  <c r="B61" i="15"/>
  <c r="B187" i="15"/>
  <c r="B181" i="15"/>
  <c r="B201" i="15"/>
  <c r="B112" i="15"/>
  <c r="B173" i="15"/>
  <c r="B157" i="15"/>
  <c r="B25" i="15"/>
  <c r="B184" i="15"/>
  <c r="B53" i="15"/>
  <c r="B192" i="15"/>
  <c r="B34" i="15"/>
  <c r="B154" i="15"/>
  <c r="B147" i="15"/>
  <c r="B169" i="15"/>
  <c r="B185" i="15"/>
  <c r="B78" i="15"/>
  <c r="B197" i="15"/>
  <c r="B44" i="14"/>
  <c r="B42" i="14"/>
  <c r="B8" i="14"/>
  <c r="B52" i="14"/>
  <c r="B109" i="14"/>
  <c r="B108" i="14"/>
  <c r="B163" i="14"/>
  <c r="B179" i="13"/>
  <c r="B103" i="14"/>
  <c r="B191" i="13"/>
  <c r="B142" i="13"/>
  <c r="B62" i="14"/>
  <c r="B136" i="14"/>
  <c r="B75" i="14"/>
  <c r="B201" i="14"/>
  <c r="B34" i="14"/>
  <c r="B180" i="14"/>
  <c r="B171" i="14"/>
  <c r="B186" i="14"/>
  <c r="B124" i="14"/>
  <c r="B153" i="14"/>
  <c r="B161" i="14"/>
  <c r="B151" i="14"/>
  <c r="B198" i="14"/>
  <c r="B26" i="14"/>
  <c r="B200" i="14"/>
  <c r="B24" i="14"/>
  <c r="B169" i="14"/>
  <c r="B110" i="14"/>
  <c r="B185" i="14"/>
  <c r="B35" i="14"/>
  <c r="B157" i="14"/>
  <c r="B130" i="14"/>
  <c r="B179" i="14"/>
  <c r="B199" i="14"/>
  <c r="B105" i="14"/>
  <c r="B194" i="14"/>
  <c r="B197" i="14"/>
  <c r="B191" i="14"/>
  <c r="B181" i="14"/>
  <c r="B118" i="14"/>
  <c r="B175" i="14"/>
  <c r="B134" i="14"/>
  <c r="B154" i="14"/>
  <c r="B172" i="14"/>
  <c r="B184" i="14"/>
  <c r="B28" i="14"/>
  <c r="B48" i="14"/>
  <c r="B94" i="14"/>
  <c r="B173" i="14"/>
  <c r="B176" i="14"/>
  <c r="B193" i="14"/>
  <c r="B115" i="14"/>
  <c r="B190" i="14"/>
  <c r="B149" i="14"/>
  <c r="B146" i="14"/>
  <c r="B114" i="14"/>
  <c r="B195" i="14"/>
  <c r="B102" i="14"/>
  <c r="B189" i="14"/>
  <c r="B31" i="14"/>
  <c r="B177" i="14"/>
  <c r="B170" i="14"/>
  <c r="B60" i="14"/>
  <c r="B112" i="14"/>
  <c r="B66" i="14"/>
  <c r="B162" i="14"/>
  <c r="B58" i="14"/>
  <c r="B46" i="14"/>
  <c r="B188" i="14"/>
  <c r="B50" i="14"/>
  <c r="B196" i="14"/>
  <c r="B67" i="14"/>
  <c r="B139" i="14"/>
  <c r="B192" i="14"/>
  <c r="B142" i="14"/>
  <c r="B135" i="14"/>
  <c r="B63" i="14"/>
  <c r="B202" i="14"/>
  <c r="B183" i="14"/>
  <c r="B165" i="14"/>
  <c r="B76" i="14"/>
  <c r="B141" i="14"/>
  <c r="B99" i="14"/>
  <c r="B143" i="14"/>
  <c r="C161" i="13"/>
  <c r="B72" i="13"/>
  <c r="C60" i="13"/>
  <c r="B125" i="13"/>
  <c r="C125" i="13"/>
  <c r="B141" i="13"/>
  <c r="B168" i="13"/>
  <c r="B194" i="13"/>
  <c r="C194" i="13"/>
  <c r="B83" i="13"/>
  <c r="B148" i="13"/>
  <c r="B153" i="13"/>
  <c r="C153" i="13"/>
  <c r="C49" i="13"/>
  <c r="B186" i="13"/>
  <c r="B145" i="13"/>
  <c r="C145" i="13"/>
  <c r="B137" i="13"/>
  <c r="B95" i="13"/>
  <c r="B81" i="12"/>
  <c r="C81" i="12"/>
  <c r="B61" i="12"/>
  <c r="C61" i="12"/>
  <c r="B77" i="12"/>
  <c r="C77" i="12"/>
  <c r="B66" i="12"/>
  <c r="C66" i="12"/>
  <c r="B35" i="12"/>
  <c r="C35" i="12"/>
  <c r="B189" i="12"/>
  <c r="C189" i="12"/>
  <c r="B111" i="12"/>
  <c r="C111" i="12"/>
  <c r="B190" i="12"/>
  <c r="C190" i="12"/>
  <c r="B124" i="12"/>
  <c r="C124" i="12"/>
  <c r="B165" i="12"/>
  <c r="C165" i="12"/>
  <c r="B195" i="12"/>
  <c r="C195" i="12"/>
  <c r="B158" i="12"/>
  <c r="C158" i="12"/>
  <c r="B25" i="12"/>
  <c r="C25" i="12"/>
  <c r="B168" i="12"/>
  <c r="C168" i="12"/>
  <c r="B176" i="12"/>
  <c r="C176" i="12"/>
  <c r="B102" i="12"/>
  <c r="C102" i="12"/>
  <c r="B116" i="12"/>
  <c r="C116" i="12"/>
  <c r="B178" i="12"/>
  <c r="C178" i="12"/>
  <c r="B153" i="12"/>
  <c r="C153" i="12"/>
  <c r="B197" i="12"/>
  <c r="C197" i="12"/>
  <c r="B20" i="12"/>
  <c r="C20" i="12"/>
  <c r="B191" i="12"/>
  <c r="C191" i="12"/>
  <c r="B199" i="12"/>
  <c r="C199" i="12"/>
  <c r="B117" i="12"/>
  <c r="C117" i="12"/>
  <c r="B173" i="12"/>
  <c r="C173" i="12"/>
  <c r="B71" i="12"/>
  <c r="C71" i="12"/>
  <c r="B181" i="12"/>
  <c r="C181" i="12"/>
  <c r="B174" i="12"/>
  <c r="C174" i="12"/>
  <c r="B169" i="12"/>
  <c r="C169" i="12"/>
  <c r="B51" i="12"/>
  <c r="C51" i="12"/>
  <c r="B115" i="12"/>
  <c r="C115" i="12"/>
  <c r="B172" i="12"/>
  <c r="C172" i="12"/>
  <c r="B184" i="12"/>
  <c r="C184" i="12"/>
  <c r="B187" i="12"/>
  <c r="C187" i="12"/>
  <c r="B164" i="12"/>
  <c r="C164" i="12"/>
  <c r="B78" i="12"/>
  <c r="C78" i="12"/>
  <c r="B179" i="12"/>
  <c r="C179" i="12"/>
  <c r="B201" i="12"/>
  <c r="C201" i="12"/>
  <c r="B143" i="12"/>
  <c r="C143" i="12"/>
  <c r="B145" i="12"/>
  <c r="C145" i="12"/>
  <c r="B200" i="12"/>
  <c r="C200" i="12"/>
  <c r="B7" i="12"/>
  <c r="C7" i="12"/>
  <c r="B180" i="12"/>
  <c r="C180" i="12"/>
  <c r="B82" i="12"/>
  <c r="C82" i="12"/>
  <c r="B134" i="12"/>
  <c r="C134" i="12"/>
  <c r="B162" i="12"/>
  <c r="C162" i="12"/>
  <c r="B123" i="12"/>
  <c r="C123" i="12"/>
  <c r="B171" i="12"/>
  <c r="C171" i="12"/>
  <c r="B193" i="12"/>
  <c r="C193" i="12"/>
  <c r="B65" i="12"/>
  <c r="C65" i="12"/>
  <c r="B85" i="12"/>
  <c r="C85" i="12"/>
  <c r="B69" i="12"/>
  <c r="C69" i="12"/>
  <c r="B73" i="12"/>
  <c r="C73" i="12"/>
  <c r="B98" i="12"/>
  <c r="C98" i="12"/>
  <c r="B112" i="12"/>
  <c r="C112" i="12"/>
  <c r="B154" i="12"/>
  <c r="C154" i="12"/>
  <c r="B26" i="12"/>
  <c r="C26" i="12"/>
  <c r="B149" i="12"/>
  <c r="C149" i="12"/>
  <c r="B91" i="12"/>
  <c r="C91" i="12"/>
  <c r="B132" i="12"/>
  <c r="C132" i="12"/>
  <c r="B47" i="12"/>
  <c r="C47" i="12"/>
  <c r="B167" i="12"/>
  <c r="C167" i="12"/>
  <c r="B175" i="12"/>
  <c r="C175" i="12"/>
  <c r="B60" i="12"/>
  <c r="C60" i="12"/>
  <c r="B136" i="12"/>
  <c r="C136" i="12"/>
  <c r="B55" i="12"/>
  <c r="C55" i="12"/>
  <c r="B72" i="12"/>
  <c r="C72" i="12"/>
  <c r="B118" i="12"/>
  <c r="C118" i="12"/>
  <c r="B198" i="12"/>
  <c r="C198" i="12"/>
  <c r="B186" i="12"/>
  <c r="C186" i="12"/>
  <c r="B183" i="12"/>
  <c r="C183" i="12"/>
  <c r="B185" i="12"/>
  <c r="C185" i="12"/>
  <c r="B28" i="12"/>
  <c r="C28" i="12"/>
  <c r="B88" i="12"/>
  <c r="C88" i="12"/>
  <c r="B194" i="12"/>
  <c r="C194" i="12"/>
  <c r="B159" i="12"/>
  <c r="C159" i="12"/>
  <c r="B192" i="12"/>
  <c r="C192" i="12"/>
  <c r="B15" i="12"/>
  <c r="C15" i="12"/>
  <c r="B76" i="12"/>
  <c r="C76" i="12"/>
  <c r="B125" i="12"/>
  <c r="C125" i="12"/>
  <c r="B163" i="12"/>
  <c r="C163" i="12"/>
  <c r="B161" i="12"/>
  <c r="C161" i="12"/>
  <c r="B79" i="12"/>
  <c r="C79" i="12"/>
  <c r="B137" i="12"/>
  <c r="C137" i="12"/>
  <c r="B54" i="12"/>
  <c r="C54" i="12"/>
  <c r="B133" i="12"/>
  <c r="C133" i="12"/>
  <c r="B119" i="12"/>
  <c r="C119" i="12"/>
  <c r="B46" i="12"/>
  <c r="C46" i="12"/>
  <c r="B170" i="12"/>
  <c r="C170" i="12"/>
  <c r="B166" i="12"/>
  <c r="C166" i="12"/>
  <c r="B151" i="12"/>
  <c r="C151" i="12"/>
  <c r="B202" i="12"/>
  <c r="C202" i="12"/>
  <c r="B68" i="12"/>
  <c r="C68" i="12"/>
  <c r="B37" i="12"/>
  <c r="C37" i="12"/>
  <c r="B105" i="12"/>
  <c r="C105" i="12"/>
  <c r="B141" i="12"/>
  <c r="C141" i="12"/>
  <c r="B188" i="12"/>
  <c r="C188" i="12"/>
  <c r="B160" i="12"/>
  <c r="C160" i="12"/>
  <c r="B64" i="12"/>
  <c r="C64" i="12"/>
  <c r="B58" i="12"/>
  <c r="C58" i="12"/>
  <c r="B114" i="12"/>
  <c r="C114" i="12"/>
  <c r="B196" i="12"/>
  <c r="C196" i="12"/>
  <c r="B147" i="12"/>
  <c r="C147" i="12"/>
  <c r="B182" i="12"/>
  <c r="C182" i="12"/>
  <c r="B36" i="12"/>
  <c r="C36" i="12"/>
  <c r="B128" i="12"/>
  <c r="C128" i="12"/>
  <c r="B177" i="12"/>
  <c r="C177" i="12"/>
  <c r="B31" i="12"/>
  <c r="C31" i="12"/>
  <c r="C91" i="11"/>
  <c r="C128" i="11"/>
  <c r="B167" i="11"/>
  <c r="C122" i="11"/>
  <c r="C141" i="11"/>
  <c r="B68" i="11"/>
  <c r="C65" i="11"/>
  <c r="B198" i="11"/>
  <c r="C70" i="11"/>
  <c r="C118" i="11"/>
  <c r="B27" i="11"/>
  <c r="C57" i="11"/>
  <c r="C133" i="11"/>
  <c r="C93" i="11"/>
  <c r="C134" i="11"/>
  <c r="B28" i="11"/>
  <c r="C67" i="11"/>
  <c r="C117" i="11"/>
  <c r="C164" i="11"/>
  <c r="C126" i="11"/>
  <c r="C149" i="11"/>
  <c r="C47" i="11"/>
  <c r="C189" i="11"/>
  <c r="B154" i="11"/>
  <c r="C73" i="11"/>
  <c r="C90" i="11"/>
  <c r="C201" i="11"/>
  <c r="B174" i="11"/>
  <c r="B105" i="11"/>
  <c r="C99" i="11"/>
  <c r="B115" i="11"/>
  <c r="B139" i="11"/>
  <c r="C102" i="11"/>
  <c r="B104" i="11"/>
  <c r="B150" i="11"/>
  <c r="B109" i="11"/>
  <c r="B32" i="11"/>
  <c r="B40" i="11"/>
  <c r="B14" i="11"/>
  <c r="B38" i="11"/>
  <c r="B107" i="11"/>
  <c r="B140" i="11"/>
  <c r="B18" i="11"/>
  <c r="B43" i="11"/>
  <c r="B138" i="11"/>
  <c r="B13" i="11"/>
  <c r="B12" i="11"/>
  <c r="C106" i="11"/>
  <c r="D106" i="11"/>
  <c r="D191" i="11"/>
  <c r="D181" i="11"/>
  <c r="D197" i="11"/>
  <c r="D183" i="11"/>
  <c r="D195" i="11"/>
  <c r="D186" i="11"/>
  <c r="D170" i="11"/>
  <c r="D98" i="11"/>
  <c r="D169" i="11"/>
  <c r="D187" i="11"/>
  <c r="D159" i="11"/>
  <c r="B191" i="11"/>
  <c r="D158" i="11"/>
  <c r="D184" i="11"/>
  <c r="D179" i="11"/>
  <c r="D194" i="11"/>
  <c r="D162" i="11"/>
  <c r="C187" i="11"/>
  <c r="B183" i="11"/>
  <c r="C159" i="11"/>
  <c r="B158" i="11"/>
  <c r="C195" i="11"/>
  <c r="D171" i="11"/>
  <c r="D180" i="11"/>
  <c r="D185" i="11"/>
  <c r="D189" i="11"/>
  <c r="D167" i="11"/>
  <c r="D201" i="11"/>
  <c r="D164" i="11"/>
  <c r="D172" i="11"/>
  <c r="D161" i="11"/>
  <c r="D177" i="11"/>
  <c r="D178" i="11"/>
  <c r="D176" i="11"/>
  <c r="D202" i="11"/>
  <c r="B178" i="11"/>
  <c r="D193" i="11"/>
  <c r="D188" i="11"/>
  <c r="D200" i="11"/>
  <c r="D199" i="11"/>
  <c r="B176" i="11"/>
  <c r="B181" i="11"/>
  <c r="C169" i="11"/>
  <c r="B197" i="11"/>
  <c r="B162" i="11"/>
  <c r="B202" i="11"/>
  <c r="D175" i="11"/>
  <c r="D163" i="11"/>
  <c r="D166" i="11"/>
  <c r="D182" i="11"/>
  <c r="D168" i="11"/>
  <c r="D196" i="11"/>
  <c r="D190" i="11"/>
  <c r="D192" i="11"/>
  <c r="D198" i="11"/>
  <c r="D173" i="11"/>
  <c r="D174" i="11"/>
  <c r="C202" i="11"/>
  <c r="C185" i="11"/>
  <c r="B164" i="11"/>
  <c r="C172" i="11"/>
  <c r="C173" i="11"/>
  <c r="B199" i="11"/>
  <c r="C199" i="11"/>
  <c r="C175" i="11"/>
  <c r="B163" i="11"/>
  <c r="C163" i="11"/>
  <c r="C166" i="11"/>
  <c r="B182" i="11"/>
  <c r="C182" i="11"/>
  <c r="C168" i="11"/>
  <c r="C196" i="11"/>
  <c r="C190" i="11"/>
  <c r="B192" i="11"/>
  <c r="C192" i="11"/>
  <c r="C183" i="11"/>
  <c r="B159" i="11"/>
  <c r="B177" i="11"/>
  <c r="C177" i="11"/>
  <c r="B98" i="11"/>
  <c r="C98" i="11"/>
  <c r="C176" i="11"/>
  <c r="C170" i="11"/>
  <c r="B180" i="11"/>
  <c r="C180" i="11"/>
  <c r="C158" i="11"/>
  <c r="B195" i="11"/>
  <c r="B193" i="11"/>
  <c r="C193" i="11"/>
  <c r="B65" i="11"/>
  <c r="C188" i="11"/>
  <c r="B184" i="11"/>
  <c r="C184" i="11"/>
  <c r="C186" i="11"/>
  <c r="B179" i="11"/>
  <c r="C179" i="11"/>
  <c r="C200" i="11"/>
  <c r="B194" i="11"/>
  <c r="C194" i="11"/>
  <c r="C161" i="11"/>
  <c r="B171" i="11"/>
  <c r="C171" i="11"/>
  <c r="B188" i="11"/>
  <c r="B186" i="11"/>
  <c r="B172" i="11"/>
  <c r="B173" i="11"/>
  <c r="B185" i="11"/>
  <c r="B175" i="11"/>
  <c r="B166" i="11"/>
  <c r="B168" i="11"/>
  <c r="B200" i="11"/>
  <c r="B170" i="11"/>
  <c r="B196" i="11"/>
  <c r="B190" i="11"/>
  <c r="B161" i="11"/>
  <c r="J124" i="8"/>
  <c r="J8" i="8"/>
  <c r="J12" i="8"/>
  <c r="J24" i="8"/>
  <c r="J32" i="8"/>
  <c r="J44" i="8"/>
  <c r="J60" i="8"/>
  <c r="J72" i="8"/>
  <c r="J84" i="8"/>
  <c r="J92" i="8"/>
  <c r="J100" i="8"/>
  <c r="J116" i="8"/>
  <c r="J16" i="8"/>
  <c r="J28" i="8"/>
  <c r="J40" i="8"/>
  <c r="J52" i="8"/>
  <c r="J64" i="8"/>
  <c r="J80" i="8"/>
  <c r="J104" i="8"/>
  <c r="J120" i="8"/>
  <c r="J20" i="8"/>
  <c r="J36" i="8"/>
  <c r="J48" i="8"/>
  <c r="J56" i="8"/>
  <c r="J68" i="8"/>
  <c r="J76" i="8"/>
  <c r="J88" i="8"/>
  <c r="J96" i="8"/>
  <c r="J108" i="8"/>
  <c r="J112" i="8"/>
  <c r="J2" i="8"/>
  <c r="J172" i="8"/>
  <c r="J140" i="8"/>
  <c r="J5" i="8"/>
  <c r="J9" i="8"/>
  <c r="J13" i="8"/>
  <c r="J17" i="8"/>
  <c r="J21" i="8"/>
  <c r="J25" i="8"/>
  <c r="J29" i="8"/>
  <c r="J33" i="8"/>
  <c r="J37" i="8"/>
  <c r="J41" i="8"/>
  <c r="J45" i="8"/>
  <c r="J49" i="8"/>
  <c r="J53" i="8"/>
  <c r="J57" i="8"/>
  <c r="J61" i="8"/>
  <c r="J65" i="8"/>
  <c r="J69" i="8"/>
  <c r="J73" i="8"/>
  <c r="J77" i="8"/>
  <c r="J81" i="8"/>
  <c r="J85" i="8"/>
  <c r="J89" i="8"/>
  <c r="J93" i="8"/>
  <c r="J97" i="8"/>
  <c r="J101" i="8"/>
  <c r="J105" i="8"/>
  <c r="J109" i="8"/>
  <c r="J113" i="8"/>
  <c r="J200" i="8"/>
  <c r="J196" i="8"/>
  <c r="J184" i="8"/>
  <c r="J168" i="8"/>
  <c r="J152" i="8"/>
  <c r="J136" i="8"/>
  <c r="J197" i="8"/>
  <c r="J156" i="8"/>
  <c r="J118" i="8"/>
  <c r="J122" i="8"/>
  <c r="J126" i="8"/>
  <c r="J130" i="8"/>
  <c r="J134" i="8"/>
  <c r="J138" i="8"/>
  <c r="J142" i="8"/>
  <c r="J146" i="8"/>
  <c r="J150" i="8"/>
  <c r="J154" i="8"/>
  <c r="J158" i="8"/>
  <c r="J162" i="8"/>
  <c r="J166" i="8"/>
  <c r="J170" i="8"/>
  <c r="J174" i="8"/>
  <c r="J178" i="8"/>
  <c r="J182" i="8"/>
  <c r="J186" i="8"/>
  <c r="J190" i="8"/>
  <c r="J194" i="8"/>
  <c r="J119" i="8"/>
  <c r="J123" i="8"/>
  <c r="J127" i="8"/>
  <c r="J131" i="8"/>
  <c r="J135" i="8"/>
  <c r="J139" i="8"/>
  <c r="J143" i="8"/>
  <c r="J147" i="8"/>
  <c r="J151" i="8"/>
  <c r="J155" i="8"/>
  <c r="J159" i="8"/>
  <c r="J163" i="8"/>
  <c r="J167" i="8"/>
  <c r="J171" i="8"/>
  <c r="J175" i="8"/>
  <c r="J179" i="8"/>
  <c r="J183" i="8"/>
  <c r="J187" i="8"/>
  <c r="J191" i="8"/>
  <c r="J117" i="8"/>
  <c r="J121" i="8"/>
  <c r="J125" i="8"/>
  <c r="J129" i="8"/>
  <c r="J133" i="8"/>
  <c r="J137" i="8"/>
  <c r="J141" i="8"/>
  <c r="J145" i="8"/>
  <c r="J149" i="8"/>
  <c r="J153" i="8"/>
  <c r="J157" i="8"/>
  <c r="J161" i="8"/>
  <c r="J165" i="8"/>
  <c r="J169" i="8"/>
  <c r="J173" i="8"/>
  <c r="J177" i="8"/>
  <c r="J181" i="8"/>
  <c r="J185" i="8"/>
  <c r="J189" i="8"/>
  <c r="J193" i="8"/>
  <c r="J10" i="8"/>
  <c r="J14" i="8"/>
  <c r="J18" i="8"/>
  <c r="J22" i="8"/>
  <c r="J26" i="8"/>
  <c r="J30" i="8"/>
  <c r="J34" i="8"/>
  <c r="J38" i="8"/>
  <c r="J42" i="8"/>
  <c r="J46" i="8"/>
  <c r="J50" i="8"/>
  <c r="J54" i="8"/>
  <c r="J58" i="8"/>
  <c r="J62" i="8"/>
  <c r="J66" i="8"/>
  <c r="J70" i="8"/>
  <c r="J74" i="8"/>
  <c r="J78" i="8"/>
  <c r="J82" i="8"/>
  <c r="J86" i="8"/>
  <c r="J90" i="8"/>
  <c r="J94" i="8"/>
  <c r="J98" i="8"/>
  <c r="J102" i="8"/>
  <c r="J106" i="8"/>
  <c r="J110" i="8"/>
  <c r="J114" i="8"/>
  <c r="J199" i="8"/>
  <c r="J195" i="8"/>
  <c r="J180" i="8"/>
  <c r="J164" i="8"/>
  <c r="J148" i="8"/>
  <c r="J132" i="8"/>
  <c r="J4" i="8"/>
  <c r="J188" i="8"/>
  <c r="J6" i="8"/>
  <c r="J3" i="8"/>
  <c r="J7" i="8"/>
  <c r="J11" i="8"/>
  <c r="J15" i="8"/>
  <c r="J19" i="8"/>
  <c r="J23" i="8"/>
  <c r="J27" i="8"/>
  <c r="J31" i="8"/>
  <c r="J35" i="8"/>
  <c r="J39" i="8"/>
  <c r="J43" i="8"/>
  <c r="J47" i="8"/>
  <c r="J51" i="8"/>
  <c r="J55" i="8"/>
  <c r="J59" i="8"/>
  <c r="J63" i="8"/>
  <c r="J67" i="8"/>
  <c r="J71" i="8"/>
  <c r="J75" i="8"/>
  <c r="J79" i="8"/>
  <c r="J83" i="8"/>
  <c r="J87" i="8"/>
  <c r="J91" i="8"/>
  <c r="J95" i="8"/>
  <c r="J99" i="8"/>
  <c r="J103" i="8"/>
  <c r="J107" i="8"/>
  <c r="J111" i="8"/>
  <c r="J115" i="8"/>
  <c r="J198" i="8"/>
  <c r="J192" i="8"/>
  <c r="J176" i="8"/>
  <c r="J160" i="8"/>
  <c r="J144" i="8"/>
  <c r="J128" i="8"/>
  <c r="B82" i="13" l="1"/>
  <c r="B137" i="14"/>
  <c r="B189" i="15"/>
  <c r="B170" i="15"/>
  <c r="B177" i="15"/>
  <c r="B167" i="14"/>
  <c r="B175" i="15"/>
  <c r="B176" i="13"/>
  <c r="B160" i="13"/>
  <c r="B178" i="15"/>
  <c r="B102" i="13"/>
  <c r="B196" i="13"/>
  <c r="B64" i="14"/>
  <c r="B174" i="13"/>
  <c r="B171" i="13"/>
  <c r="B182" i="14"/>
  <c r="B90" i="14"/>
  <c r="C51" i="13"/>
  <c r="C53" i="13"/>
  <c r="B166" i="14"/>
  <c r="B11" i="15"/>
  <c r="B92" i="13"/>
  <c r="B110" i="15"/>
  <c r="B124" i="13"/>
  <c r="B193" i="15"/>
  <c r="B139" i="15"/>
  <c r="B199" i="15"/>
  <c r="B195" i="15"/>
  <c r="B99" i="15"/>
  <c r="B166" i="13"/>
  <c r="B128" i="13"/>
  <c r="B131" i="15"/>
  <c r="B65" i="15"/>
  <c r="B56" i="15"/>
  <c r="B169" i="13"/>
  <c r="B170" i="13"/>
  <c r="C110" i="13"/>
  <c r="B92" i="14"/>
  <c r="B71" i="15"/>
  <c r="B165" i="15"/>
  <c r="B119" i="13"/>
  <c r="B178" i="14"/>
  <c r="B29" i="14"/>
  <c r="B100" i="14"/>
  <c r="B51" i="15"/>
  <c r="B105" i="15"/>
  <c r="B67" i="13"/>
  <c r="B49" i="14"/>
  <c r="B187" i="14"/>
  <c r="B27" i="14"/>
  <c r="B195" i="13"/>
  <c r="B173" i="13"/>
  <c r="B197" i="13"/>
  <c r="C178" i="13"/>
  <c r="C172" i="13"/>
  <c r="B148" i="14"/>
  <c r="B84" i="14"/>
  <c r="B53" i="14"/>
  <c r="B171" i="15"/>
  <c r="B162" i="13"/>
  <c r="B177" i="13"/>
  <c r="B176" i="15"/>
  <c r="B94" i="13"/>
  <c r="B198" i="15"/>
  <c r="B72" i="14"/>
  <c r="B71" i="14"/>
  <c r="B16" i="14"/>
  <c r="B157" i="13"/>
  <c r="B57" i="15"/>
  <c r="B186" i="15"/>
  <c r="B174" i="15"/>
  <c r="B25" i="13"/>
  <c r="B143" i="13"/>
  <c r="B189" i="13"/>
  <c r="B91" i="15"/>
  <c r="B179" i="15"/>
  <c r="B133" i="15"/>
  <c r="B181" i="13"/>
  <c r="B188" i="15"/>
  <c r="B88" i="13"/>
  <c r="B126" i="13"/>
  <c r="C40" i="14"/>
  <c r="B40" i="14"/>
  <c r="C144" i="14"/>
  <c r="B144" i="14"/>
  <c r="C11" i="14"/>
  <c r="B11" i="14"/>
  <c r="C116" i="13"/>
  <c r="B116" i="13"/>
  <c r="B184" i="13"/>
  <c r="C145" i="14"/>
  <c r="B145" i="14"/>
  <c r="C103" i="13"/>
  <c r="B103" i="13"/>
  <c r="B69" i="13"/>
  <c r="B189" i="11"/>
  <c r="B169" i="11"/>
  <c r="C178" i="11"/>
  <c r="C167" i="11"/>
  <c r="C174" i="11"/>
  <c r="C191" i="11"/>
  <c r="B187" i="11"/>
  <c r="B201" i="11"/>
  <c r="C198" i="11"/>
  <c r="C197" i="11"/>
  <c r="B106" i="11"/>
  <c r="C162" i="11"/>
  <c r="C181" i="11"/>
  <c r="K4" i="8"/>
  <c r="L4" i="8" s="1"/>
  <c r="K8" i="8"/>
  <c r="L8" i="8" s="1"/>
  <c r="K12" i="8"/>
  <c r="L12" i="8" s="1"/>
  <c r="K16" i="8"/>
  <c r="L16" i="8" s="1"/>
  <c r="K20" i="8"/>
  <c r="L20" i="8" s="1"/>
  <c r="K24" i="8"/>
  <c r="L24" i="8" s="1"/>
  <c r="K28" i="8"/>
  <c r="L28" i="8" s="1"/>
  <c r="K32" i="8"/>
  <c r="L32" i="8" s="1"/>
  <c r="K36" i="8"/>
  <c r="L36" i="8" s="1"/>
  <c r="K40" i="8"/>
  <c r="L40" i="8" s="1"/>
  <c r="K44" i="8"/>
  <c r="L44" i="8" s="1"/>
  <c r="K48" i="8"/>
  <c r="L48" i="8" s="1"/>
  <c r="K52" i="8"/>
  <c r="L52" i="8" s="1"/>
  <c r="K56" i="8"/>
  <c r="L56" i="8" s="1"/>
  <c r="K60" i="8"/>
  <c r="L60" i="8" s="1"/>
  <c r="K64" i="8"/>
  <c r="L64" i="8" s="1"/>
  <c r="K68" i="8"/>
  <c r="L68" i="8" s="1"/>
  <c r="K72" i="8"/>
  <c r="L72" i="8" s="1"/>
  <c r="K76" i="8"/>
  <c r="L76" i="8" s="1"/>
  <c r="K80" i="8"/>
  <c r="L80" i="8" s="1"/>
  <c r="K84" i="8"/>
  <c r="L84" i="8" s="1"/>
  <c r="K88" i="8"/>
  <c r="L88" i="8" s="1"/>
  <c r="K92" i="8"/>
  <c r="L92" i="8" s="1"/>
  <c r="K96" i="8"/>
  <c r="L96" i="8" s="1"/>
  <c r="K100" i="8"/>
  <c r="L100" i="8" s="1"/>
  <c r="K104" i="8"/>
  <c r="L104" i="8" s="1"/>
  <c r="K108" i="8"/>
  <c r="L108" i="8" s="1"/>
  <c r="K112" i="8"/>
  <c r="L112" i="8" s="1"/>
  <c r="K116" i="8"/>
  <c r="L116" i="8" s="1"/>
  <c r="K120" i="8"/>
  <c r="L120" i="8" s="1"/>
  <c r="K124" i="8"/>
  <c r="L124" i="8" s="1"/>
  <c r="K128" i="8"/>
  <c r="L128" i="8" s="1"/>
  <c r="K132" i="8"/>
  <c r="L132" i="8" s="1"/>
  <c r="K136" i="8"/>
  <c r="L136" i="8" s="1"/>
  <c r="K140" i="8"/>
  <c r="L140" i="8" s="1"/>
  <c r="K5" i="8"/>
  <c r="L5" i="8" s="1"/>
  <c r="K9" i="8"/>
  <c r="L9" i="8" s="1"/>
  <c r="K13" i="8"/>
  <c r="L13" i="8" s="1"/>
  <c r="K17" i="8"/>
  <c r="L17" i="8" s="1"/>
  <c r="K21" i="8"/>
  <c r="L21" i="8" s="1"/>
  <c r="K25" i="8"/>
  <c r="L25" i="8" s="1"/>
  <c r="K29" i="8"/>
  <c r="L29" i="8" s="1"/>
  <c r="K33" i="8"/>
  <c r="L33" i="8" s="1"/>
  <c r="K37" i="8"/>
  <c r="L37" i="8" s="1"/>
  <c r="K41" i="8"/>
  <c r="L41" i="8" s="1"/>
  <c r="K45" i="8"/>
  <c r="L45" i="8" s="1"/>
  <c r="K49" i="8"/>
  <c r="L49" i="8" s="1"/>
  <c r="K53" i="8"/>
  <c r="L53" i="8" s="1"/>
  <c r="K57" i="8"/>
  <c r="L57" i="8" s="1"/>
  <c r="K61" i="8"/>
  <c r="L61" i="8" s="1"/>
  <c r="K65" i="8"/>
  <c r="L65" i="8" s="1"/>
  <c r="K69" i="8"/>
  <c r="L69" i="8" s="1"/>
  <c r="K73" i="8"/>
  <c r="L73" i="8" s="1"/>
  <c r="K77" i="8"/>
  <c r="L77" i="8" s="1"/>
  <c r="K81" i="8"/>
  <c r="L81" i="8" s="1"/>
  <c r="K85" i="8"/>
  <c r="L85" i="8" s="1"/>
  <c r="K89" i="8"/>
  <c r="L89" i="8" s="1"/>
  <c r="K93" i="8"/>
  <c r="L93" i="8" s="1"/>
  <c r="K97" i="8"/>
  <c r="L97" i="8" s="1"/>
  <c r="K101" i="8"/>
  <c r="L101" i="8" s="1"/>
  <c r="K105" i="8"/>
  <c r="L105" i="8" s="1"/>
  <c r="K109" i="8"/>
  <c r="L109" i="8" s="1"/>
  <c r="K113" i="8"/>
  <c r="L113" i="8" s="1"/>
  <c r="K117" i="8"/>
  <c r="L117" i="8" s="1"/>
  <c r="K121" i="8"/>
  <c r="L121" i="8" s="1"/>
  <c r="K6" i="8"/>
  <c r="L6" i="8" s="1"/>
  <c r="K10" i="8"/>
  <c r="L10" i="8" s="1"/>
  <c r="K14" i="8"/>
  <c r="L14" i="8" s="1"/>
  <c r="K18" i="8"/>
  <c r="L18" i="8" s="1"/>
  <c r="K22" i="8"/>
  <c r="L22" i="8" s="1"/>
  <c r="K26" i="8"/>
  <c r="L26" i="8" s="1"/>
  <c r="K30" i="8"/>
  <c r="L30" i="8" s="1"/>
  <c r="K34" i="8"/>
  <c r="L34" i="8" s="1"/>
  <c r="K38" i="8"/>
  <c r="L38" i="8" s="1"/>
  <c r="K42" i="8"/>
  <c r="L42" i="8" s="1"/>
  <c r="K46" i="8"/>
  <c r="L46" i="8" s="1"/>
  <c r="K50" i="8"/>
  <c r="L50" i="8" s="1"/>
  <c r="K54" i="8"/>
  <c r="L54" i="8" s="1"/>
  <c r="K58" i="8"/>
  <c r="L58" i="8" s="1"/>
  <c r="K62" i="8"/>
  <c r="L62" i="8" s="1"/>
  <c r="K66" i="8"/>
  <c r="L66" i="8" s="1"/>
  <c r="K70" i="8"/>
  <c r="L70" i="8" s="1"/>
  <c r="K74" i="8"/>
  <c r="L74" i="8" s="1"/>
  <c r="K78" i="8"/>
  <c r="L78" i="8" s="1"/>
  <c r="K82" i="8"/>
  <c r="L82" i="8" s="1"/>
  <c r="K86" i="8"/>
  <c r="L86" i="8" s="1"/>
  <c r="K90" i="8"/>
  <c r="L90" i="8" s="1"/>
  <c r="K94" i="8"/>
  <c r="L94" i="8" s="1"/>
  <c r="K98" i="8"/>
  <c r="L98" i="8" s="1"/>
  <c r="K102" i="8"/>
  <c r="L102" i="8" s="1"/>
  <c r="K106" i="8"/>
  <c r="L106" i="8" s="1"/>
  <c r="K110" i="8"/>
  <c r="L110" i="8" s="1"/>
  <c r="K114" i="8"/>
  <c r="L114" i="8" s="1"/>
  <c r="K118" i="8"/>
  <c r="L118" i="8" s="1"/>
  <c r="K122" i="8"/>
  <c r="L122" i="8" s="1"/>
  <c r="K126" i="8"/>
  <c r="L126" i="8" s="1"/>
  <c r="K130" i="8"/>
  <c r="L130" i="8" s="1"/>
  <c r="K134" i="8"/>
  <c r="L134" i="8" s="1"/>
  <c r="K138" i="8"/>
  <c r="L138" i="8" s="1"/>
  <c r="K15" i="8"/>
  <c r="L15" i="8" s="1"/>
  <c r="N15" i="8" s="1"/>
  <c r="K31" i="8"/>
  <c r="L31" i="8" s="1"/>
  <c r="K47" i="8"/>
  <c r="L47" i="8" s="1"/>
  <c r="K63" i="8"/>
  <c r="L63" i="8" s="1"/>
  <c r="K79" i="8"/>
  <c r="L79" i="8" s="1"/>
  <c r="N79" i="8" s="1"/>
  <c r="K95" i="8"/>
  <c r="L95" i="8" s="1"/>
  <c r="K111" i="8"/>
  <c r="L111" i="8" s="1"/>
  <c r="K125" i="8"/>
  <c r="L125" i="8" s="1"/>
  <c r="N125" i="8" s="1"/>
  <c r="K133" i="8"/>
  <c r="L133" i="8" s="1"/>
  <c r="N133" i="8" s="1"/>
  <c r="K141" i="8"/>
  <c r="L141" i="8" s="1"/>
  <c r="K145" i="8"/>
  <c r="L145" i="8" s="1"/>
  <c r="K149" i="8"/>
  <c r="L149" i="8" s="1"/>
  <c r="K153" i="8"/>
  <c r="L153" i="8" s="1"/>
  <c r="K157" i="8"/>
  <c r="L157" i="8" s="1"/>
  <c r="K161" i="8"/>
  <c r="L161" i="8" s="1"/>
  <c r="K165" i="8"/>
  <c r="L165" i="8" s="1"/>
  <c r="K169" i="8"/>
  <c r="L169" i="8" s="1"/>
  <c r="K173" i="8"/>
  <c r="L173" i="8" s="1"/>
  <c r="K177" i="8"/>
  <c r="L177" i="8" s="1"/>
  <c r="K181" i="8"/>
  <c r="L181" i="8" s="1"/>
  <c r="K185" i="8"/>
  <c r="L185" i="8" s="1"/>
  <c r="K189" i="8"/>
  <c r="L189" i="8" s="1"/>
  <c r="K193" i="8"/>
  <c r="L193" i="8" s="1"/>
  <c r="K197" i="8"/>
  <c r="L197" i="8" s="1"/>
  <c r="K2" i="8"/>
  <c r="L2" i="8" s="1"/>
  <c r="N2" i="8" s="1"/>
  <c r="K3" i="8"/>
  <c r="L3" i="8" s="1"/>
  <c r="K19" i="8"/>
  <c r="L19" i="8" s="1"/>
  <c r="K35" i="8"/>
  <c r="L35" i="8" s="1"/>
  <c r="K51" i="8"/>
  <c r="L51" i="8" s="1"/>
  <c r="K67" i="8"/>
  <c r="L67" i="8" s="1"/>
  <c r="N67" i="8" s="1"/>
  <c r="K83" i="8"/>
  <c r="L83" i="8" s="1"/>
  <c r="K99" i="8"/>
  <c r="L99" i="8" s="1"/>
  <c r="K115" i="8"/>
  <c r="L115" i="8" s="1"/>
  <c r="K127" i="8"/>
  <c r="L127" i="8" s="1"/>
  <c r="K135" i="8"/>
  <c r="L135" i="8" s="1"/>
  <c r="K142" i="8"/>
  <c r="L142" i="8" s="1"/>
  <c r="K146" i="8"/>
  <c r="L146" i="8" s="1"/>
  <c r="K150" i="8"/>
  <c r="L150" i="8" s="1"/>
  <c r="K154" i="8"/>
  <c r="L154" i="8" s="1"/>
  <c r="K158" i="8"/>
  <c r="L158" i="8" s="1"/>
  <c r="K162" i="8"/>
  <c r="L162" i="8" s="1"/>
  <c r="K166" i="8"/>
  <c r="L166" i="8" s="1"/>
  <c r="K170" i="8"/>
  <c r="L170" i="8" s="1"/>
  <c r="K174" i="8"/>
  <c r="L174" i="8" s="1"/>
  <c r="K178" i="8"/>
  <c r="L178" i="8" s="1"/>
  <c r="K182" i="8"/>
  <c r="L182" i="8" s="1"/>
  <c r="K186" i="8"/>
  <c r="L186" i="8" s="1"/>
  <c r="K190" i="8"/>
  <c r="L190" i="8" s="1"/>
  <c r="K194" i="8"/>
  <c r="L194" i="8" s="1"/>
  <c r="K198" i="8"/>
  <c r="L198" i="8" s="1"/>
  <c r="K11" i="8"/>
  <c r="L11" i="8" s="1"/>
  <c r="K27" i="8"/>
  <c r="L27" i="8" s="1"/>
  <c r="N27" i="8" s="1"/>
  <c r="K43" i="8"/>
  <c r="L43" i="8" s="1"/>
  <c r="K59" i="8"/>
  <c r="L59" i="8" s="1"/>
  <c r="K75" i="8"/>
  <c r="L75" i="8" s="1"/>
  <c r="K91" i="8"/>
  <c r="L91" i="8" s="1"/>
  <c r="N91" i="8" s="1"/>
  <c r="K107" i="8"/>
  <c r="L107" i="8" s="1"/>
  <c r="K123" i="8"/>
  <c r="L123" i="8" s="1"/>
  <c r="K131" i="8"/>
  <c r="L131" i="8" s="1"/>
  <c r="K139" i="8"/>
  <c r="L139" i="8" s="1"/>
  <c r="N139" i="8" s="1"/>
  <c r="K144" i="8"/>
  <c r="L144" i="8" s="1"/>
  <c r="K148" i="8"/>
  <c r="L148" i="8" s="1"/>
  <c r="K152" i="8"/>
  <c r="L152" i="8" s="1"/>
  <c r="K156" i="8"/>
  <c r="L156" i="8" s="1"/>
  <c r="K160" i="8"/>
  <c r="L160" i="8" s="1"/>
  <c r="K164" i="8"/>
  <c r="L164" i="8" s="1"/>
  <c r="K168" i="8"/>
  <c r="L168" i="8" s="1"/>
  <c r="K172" i="8"/>
  <c r="L172" i="8" s="1"/>
  <c r="K176" i="8"/>
  <c r="L176" i="8" s="1"/>
  <c r="K180" i="8"/>
  <c r="L180" i="8" s="1"/>
  <c r="K184" i="8"/>
  <c r="L184" i="8" s="1"/>
  <c r="K188" i="8"/>
  <c r="L188" i="8" s="1"/>
  <c r="K192" i="8"/>
  <c r="L192" i="8" s="1"/>
  <c r="K196" i="8"/>
  <c r="L196" i="8" s="1"/>
  <c r="K200" i="8"/>
  <c r="L200" i="8" s="1"/>
  <c r="K7" i="8"/>
  <c r="L7" i="8" s="1"/>
  <c r="K71" i="8"/>
  <c r="L71" i="8" s="1"/>
  <c r="K129" i="8"/>
  <c r="L129" i="8" s="1"/>
  <c r="K151" i="8"/>
  <c r="L151" i="8" s="1"/>
  <c r="K167" i="8"/>
  <c r="L167" i="8" s="1"/>
  <c r="K183" i="8"/>
  <c r="L183" i="8" s="1"/>
  <c r="K199" i="8"/>
  <c r="L199" i="8" s="1"/>
  <c r="K147" i="8"/>
  <c r="L147" i="8" s="1"/>
  <c r="K23" i="8"/>
  <c r="L23" i="8" s="1"/>
  <c r="K87" i="8"/>
  <c r="L87" i="8" s="1"/>
  <c r="K137" i="8"/>
  <c r="L137" i="8" s="1"/>
  <c r="K155" i="8"/>
  <c r="K171" i="8"/>
  <c r="L171" i="8" s="1"/>
  <c r="K187" i="8"/>
  <c r="L187" i="8" s="1"/>
  <c r="K163" i="8"/>
  <c r="L163" i="8" s="1"/>
  <c r="K39" i="8"/>
  <c r="L39" i="8" s="1"/>
  <c r="K103" i="8"/>
  <c r="L103" i="8" s="1"/>
  <c r="K143" i="8"/>
  <c r="L143" i="8" s="1"/>
  <c r="K159" i="8"/>
  <c r="L159" i="8" s="1"/>
  <c r="K175" i="8"/>
  <c r="L175" i="8" s="1"/>
  <c r="K191" i="8"/>
  <c r="L191" i="8" s="1"/>
  <c r="K55" i="8"/>
  <c r="L55" i="8" s="1"/>
  <c r="K119" i="8"/>
  <c r="L119" i="8" s="1"/>
  <c r="K179" i="8"/>
  <c r="L179" i="8" s="1"/>
  <c r="K195" i="8"/>
  <c r="L195" i="8" s="1"/>
  <c r="N154" i="8" l="1"/>
  <c r="N163" i="8"/>
  <c r="N159" i="8"/>
  <c r="N166" i="8"/>
  <c r="N150" i="8"/>
  <c r="L155" i="8"/>
  <c r="N155" i="8" s="1"/>
  <c r="N167" i="8"/>
  <c r="N158" i="8"/>
  <c r="N151" i="8"/>
  <c r="N162" i="8"/>
  <c r="N152" i="8"/>
  <c r="N161" i="8"/>
  <c r="N164" i="8"/>
  <c r="N148" i="8"/>
  <c r="N157" i="8"/>
  <c r="N160" i="8"/>
  <c r="N153" i="8"/>
  <c r="N165" i="8"/>
  <c r="N149" i="8"/>
  <c r="N117" i="8"/>
  <c r="N101" i="8"/>
  <c r="N85" i="8"/>
  <c r="N69" i="8"/>
  <c r="N53" i="8"/>
  <c r="N37" i="8"/>
  <c r="N21" i="8"/>
  <c r="N5" i="8"/>
  <c r="N74" i="8"/>
  <c r="N58" i="8"/>
  <c r="N42" i="8"/>
  <c r="N26" i="8"/>
  <c r="N10" i="8"/>
  <c r="N131" i="8"/>
  <c r="N83" i="8"/>
  <c r="N19" i="8"/>
  <c r="N115" i="8"/>
  <c r="N51" i="8"/>
  <c r="N135" i="8"/>
  <c r="N99" i="8"/>
  <c r="N35" i="8"/>
  <c r="N122" i="8"/>
  <c r="N106" i="8"/>
  <c r="N90" i="8"/>
  <c r="N39" i="8"/>
  <c r="N81" i="8"/>
  <c r="N65" i="8"/>
  <c r="N49" i="8"/>
  <c r="N33" i="8"/>
  <c r="N17" i="8"/>
  <c r="N63" i="8"/>
  <c r="N113" i="8"/>
  <c r="N97" i="8"/>
  <c r="N147" i="8"/>
  <c r="N111" i="8"/>
  <c r="N47" i="8"/>
  <c r="N118" i="8"/>
  <c r="N102" i="8"/>
  <c r="N86" i="8"/>
  <c r="N70" i="8"/>
  <c r="N54" i="8"/>
  <c r="N38" i="8"/>
  <c r="N22" i="8"/>
  <c r="N6" i="8"/>
  <c r="N129" i="8"/>
  <c r="N127" i="8"/>
  <c r="N3" i="8"/>
  <c r="N95" i="8"/>
  <c r="N31" i="8"/>
  <c r="N55" i="8"/>
  <c r="N87" i="8"/>
  <c r="N71" i="8"/>
  <c r="N146" i="8"/>
  <c r="N110" i="8"/>
  <c r="N94" i="8"/>
  <c r="N78" i="8"/>
  <c r="N62" i="8"/>
  <c r="N46" i="8"/>
  <c r="N30" i="8"/>
  <c r="N14" i="8"/>
  <c r="N103" i="8"/>
  <c r="N23" i="8"/>
  <c r="N7" i="8"/>
  <c r="N119" i="8"/>
  <c r="N137" i="8"/>
  <c r="N121" i="8"/>
  <c r="N105" i="8"/>
  <c r="N89" i="8"/>
  <c r="N73" i="8"/>
  <c r="N57" i="8"/>
  <c r="N41" i="8"/>
  <c r="N25" i="8"/>
  <c r="N9" i="8"/>
  <c r="N143" i="8"/>
  <c r="N107" i="8"/>
  <c r="N43" i="8"/>
  <c r="N75" i="8"/>
  <c r="N11" i="8"/>
  <c r="N109" i="8"/>
  <c r="N93" i="8"/>
  <c r="N77" i="8"/>
  <c r="N61" i="8"/>
  <c r="N45" i="8"/>
  <c r="N29" i="8"/>
  <c r="N13" i="8"/>
  <c r="N123" i="8"/>
  <c r="N59" i="8"/>
  <c r="N141" i="8"/>
  <c r="N114" i="8"/>
  <c r="N98" i="8"/>
  <c r="N82" i="8"/>
  <c r="N66" i="8"/>
  <c r="N50" i="8"/>
  <c r="N34" i="8"/>
  <c r="N18" i="8"/>
  <c r="N144" i="8"/>
  <c r="N126" i="8"/>
  <c r="N128" i="8"/>
  <c r="N112" i="8"/>
  <c r="N96" i="8"/>
  <c r="N80" i="8"/>
  <c r="N64" i="8"/>
  <c r="N48" i="8"/>
  <c r="N32" i="8"/>
  <c r="N16" i="8"/>
  <c r="N142" i="8"/>
  <c r="N138" i="8"/>
  <c r="N140" i="8"/>
  <c r="N124" i="8"/>
  <c r="N108" i="8"/>
  <c r="N92" i="8"/>
  <c r="N76" i="8"/>
  <c r="N60" i="8"/>
  <c r="N44" i="8"/>
  <c r="N28" i="8"/>
  <c r="N12" i="8"/>
  <c r="N145" i="8"/>
  <c r="N134" i="8"/>
  <c r="N136" i="8"/>
  <c r="N120" i="8"/>
  <c r="N104" i="8"/>
  <c r="N88" i="8"/>
  <c r="N72" i="8"/>
  <c r="N56" i="8"/>
  <c r="N40" i="8"/>
  <c r="N24" i="8"/>
  <c r="N8" i="8"/>
  <c r="N130" i="8"/>
  <c r="N132" i="8"/>
  <c r="N116" i="8"/>
  <c r="N100" i="8"/>
  <c r="N84" i="8"/>
  <c r="N68" i="8"/>
  <c r="N52" i="8"/>
  <c r="N36" i="8"/>
  <c r="N20" i="8"/>
  <c r="N4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2" i="8"/>
  <c r="N156" i="8" l="1"/>
  <c r="V112" i="1"/>
  <c r="V88" i="1"/>
  <c r="V4" i="1"/>
  <c r="V106" i="1"/>
  <c r="V57" i="1"/>
  <c r="V126" i="1"/>
  <c r="V32" i="1"/>
  <c r="V8" i="1"/>
  <c r="V94" i="1"/>
  <c r="V82" i="1"/>
  <c r="V38" i="1"/>
  <c r="V81" i="1"/>
  <c r="V25" i="1"/>
  <c r="V17" i="1"/>
  <c r="V9" i="1"/>
  <c r="V117" i="1"/>
  <c r="V85" i="1"/>
  <c r="V77" i="1"/>
  <c r="V69" i="1"/>
  <c r="V53" i="1"/>
  <c r="V37" i="1"/>
  <c r="V21" i="1"/>
  <c r="V5" i="1"/>
  <c r="V130" i="1"/>
  <c r="V118" i="1"/>
  <c r="V110" i="1"/>
  <c r="V98" i="1"/>
  <c r="V78" i="1"/>
  <c r="V66" i="1"/>
  <c r="V54" i="1"/>
  <c r="V46" i="1"/>
  <c r="V34" i="1"/>
  <c r="V26" i="1"/>
  <c r="V22" i="1"/>
  <c r="V14" i="1"/>
  <c r="V129" i="1"/>
  <c r="V97" i="1"/>
  <c r="V65" i="1"/>
  <c r="V33" i="1"/>
  <c r="V131" i="1"/>
  <c r="V127" i="1"/>
  <c r="V123" i="1"/>
  <c r="V119" i="1"/>
  <c r="V111" i="1"/>
  <c r="V107" i="1"/>
  <c r="V103" i="1"/>
  <c r="V99" i="1"/>
  <c r="V95" i="1"/>
  <c r="V91" i="1"/>
  <c r="V87" i="1"/>
  <c r="V79" i="1"/>
  <c r="V75" i="1"/>
  <c r="V71" i="1"/>
  <c r="V67" i="1"/>
  <c r="V63" i="1"/>
  <c r="V59" i="1"/>
  <c r="V55" i="1"/>
  <c r="V51" i="1"/>
  <c r="V47" i="1"/>
  <c r="V43" i="1"/>
  <c r="V39" i="1"/>
  <c r="V35" i="1"/>
  <c r="V31" i="1"/>
  <c r="V27" i="1"/>
  <c r="V23" i="1"/>
  <c r="V19" i="1"/>
  <c r="V15" i="1"/>
  <c r="V11" i="1"/>
  <c r="V7" i="1"/>
  <c r="V83" i="1" l="1"/>
  <c r="V115" i="1"/>
  <c r="V58" i="1"/>
  <c r="V90" i="1"/>
  <c r="V10" i="1"/>
  <c r="V122" i="1"/>
  <c r="V101" i="1"/>
  <c r="V42" i="1"/>
  <c r="V44" i="1"/>
  <c r="V68" i="1"/>
  <c r="V96" i="1"/>
  <c r="V105" i="1"/>
  <c r="V30" i="1"/>
  <c r="V12" i="1"/>
  <c r="V48" i="1"/>
  <c r="V104" i="1"/>
  <c r="V120" i="1"/>
  <c r="V40" i="1"/>
  <c r="V72" i="1"/>
  <c r="V13" i="1"/>
  <c r="V45" i="1"/>
  <c r="V109" i="1"/>
  <c r="V73" i="1"/>
  <c r="V50" i="1"/>
  <c r="V52" i="1"/>
  <c r="V76" i="1"/>
  <c r="V124" i="1"/>
  <c r="V16" i="1"/>
  <c r="V60" i="1"/>
  <c r="V108" i="1"/>
  <c r="V49" i="1"/>
  <c r="V6" i="1"/>
  <c r="V62" i="1"/>
  <c r="V102" i="1"/>
  <c r="V20" i="1"/>
  <c r="V56" i="1"/>
  <c r="V80" i="1"/>
  <c r="V41" i="1"/>
  <c r="V125" i="1"/>
  <c r="V121" i="1"/>
  <c r="V28" i="1"/>
  <c r="V84" i="1"/>
  <c r="V116" i="1"/>
  <c r="V74" i="1"/>
  <c r="V128" i="1"/>
  <c r="V100" i="1"/>
  <c r="V86" i="1"/>
  <c r="V29" i="1"/>
  <c r="V61" i="1"/>
  <c r="V93" i="1"/>
  <c r="V133" i="1"/>
  <c r="V89" i="1"/>
  <c r="V70" i="1"/>
  <c r="V64" i="1"/>
  <c r="V92" i="1"/>
  <c r="V18" i="1"/>
  <c r="V36" i="1"/>
  <c r="V132" i="1"/>
  <c r="V114" i="1"/>
  <c r="V24" i="1"/>
  <c r="AE300" i="9" l="1"/>
  <c r="AE299" i="9"/>
  <c r="AE298" i="9"/>
  <c r="AE297" i="9"/>
  <c r="AE296" i="9"/>
  <c r="AE295" i="9"/>
  <c r="AE293" i="9"/>
  <c r="AE292" i="9"/>
  <c r="AE291" i="9"/>
  <c r="AE290" i="9"/>
  <c r="AE289" i="9"/>
  <c r="AE288" i="9"/>
  <c r="AE287" i="9"/>
  <c r="AE283" i="9"/>
  <c r="AE282" i="9"/>
  <c r="AE279" i="9"/>
  <c r="AE276" i="9"/>
  <c r="AE275" i="9"/>
  <c r="AE273" i="9"/>
  <c r="AE271" i="9"/>
  <c r="AE270" i="9"/>
  <c r="AE268" i="9"/>
  <c r="AE267" i="9"/>
  <c r="AE266" i="9"/>
  <c r="AE265" i="9"/>
  <c r="AE264" i="9"/>
  <c r="AE263" i="9"/>
  <c r="AE261" i="9"/>
  <c r="AE260" i="9"/>
  <c r="AE259" i="9"/>
  <c r="AE258" i="9"/>
  <c r="AE257" i="9"/>
  <c r="AE256" i="9"/>
  <c r="AE255" i="9"/>
  <c r="AE251" i="9"/>
  <c r="AE250" i="9"/>
  <c r="AE247" i="9"/>
  <c r="AE244" i="9"/>
  <c r="AE243" i="9"/>
  <c r="AE241" i="9"/>
  <c r="AE239" i="9"/>
  <c r="AE238" i="9"/>
  <c r="AE236" i="9"/>
  <c r="AE235" i="9"/>
  <c r="AE234" i="9"/>
  <c r="AE233" i="9"/>
  <c r="AE232" i="9"/>
  <c r="AE231" i="9"/>
  <c r="AI5" i="9"/>
  <c r="AI6" i="9"/>
  <c r="CE6" i="9" s="1"/>
  <c r="AI7" i="9"/>
  <c r="AJ7" i="9" s="1"/>
  <c r="AI8" i="9"/>
  <c r="AI9" i="9"/>
  <c r="AI10" i="9"/>
  <c r="AI11" i="9"/>
  <c r="AI12" i="9"/>
  <c r="AJ12" i="9" s="1"/>
  <c r="AI13" i="9"/>
  <c r="AI14" i="9"/>
  <c r="CL14" i="9" s="1"/>
  <c r="AJ15" i="9"/>
  <c r="AI16" i="9"/>
  <c r="AI17" i="9"/>
  <c r="AI18" i="9"/>
  <c r="CL18" i="9" s="1"/>
  <c r="AI19" i="9"/>
  <c r="AJ19" i="9" s="1"/>
  <c r="AI20" i="9"/>
  <c r="AI21" i="9"/>
  <c r="AI22" i="9"/>
  <c r="CL22" i="9" s="1"/>
  <c r="AI23" i="9"/>
  <c r="AI24" i="9"/>
  <c r="AI25" i="9"/>
  <c r="AI26" i="9"/>
  <c r="CN26" i="9" s="1"/>
  <c r="AI27" i="9"/>
  <c r="AI28" i="9"/>
  <c r="AI29" i="9"/>
  <c r="AI30" i="9"/>
  <c r="CN30" i="9" s="1"/>
  <c r="AI31" i="9"/>
  <c r="AJ31" i="9" s="1"/>
  <c r="AI32" i="9"/>
  <c r="AI33" i="9"/>
  <c r="EU33" i="9" s="1"/>
  <c r="AI34" i="9"/>
  <c r="AI35" i="9"/>
  <c r="AJ35" i="9" s="1"/>
  <c r="AI36" i="9"/>
  <c r="AI37" i="9"/>
  <c r="DW37" i="9" s="1"/>
  <c r="AI38" i="9"/>
  <c r="DN38" i="9" s="1"/>
  <c r="AI39" i="9"/>
  <c r="AI40" i="9"/>
  <c r="AI41" i="9"/>
  <c r="DS41" i="9" s="1"/>
  <c r="AI42" i="9"/>
  <c r="AI43" i="9"/>
  <c r="AI44" i="9"/>
  <c r="AI45" i="9"/>
  <c r="DW45" i="9" s="1"/>
  <c r="AI46" i="9"/>
  <c r="AI47" i="9"/>
  <c r="AJ47" i="9" s="1"/>
  <c r="AI48" i="9"/>
  <c r="AJ48" i="9" s="1"/>
  <c r="AI49" i="9"/>
  <c r="DS49" i="9" s="1"/>
  <c r="AI50" i="9"/>
  <c r="AI51" i="9"/>
  <c r="AJ51" i="9" s="1"/>
  <c r="AI52" i="9"/>
  <c r="AI53" i="9"/>
  <c r="DW53" i="9" s="1"/>
  <c r="AI54" i="9"/>
  <c r="AI55" i="9"/>
  <c r="AI56" i="9"/>
  <c r="AI57" i="9"/>
  <c r="AI58" i="9"/>
  <c r="AI59" i="9"/>
  <c r="AI60" i="9"/>
  <c r="AI61" i="9"/>
  <c r="AI62" i="9"/>
  <c r="AI63" i="9"/>
  <c r="AJ63" i="9" s="1"/>
  <c r="AI64" i="9"/>
  <c r="AI65" i="9"/>
  <c r="FE65" i="9" s="1"/>
  <c r="AI66" i="9"/>
  <c r="AI67" i="9"/>
  <c r="AJ67" i="9" s="1"/>
  <c r="AI68" i="9"/>
  <c r="AI69" i="9"/>
  <c r="FI69" i="9" s="1"/>
  <c r="AI70" i="9"/>
  <c r="AI71" i="9"/>
  <c r="AI72" i="9"/>
  <c r="AI73" i="9"/>
  <c r="FM73" i="9" s="1"/>
  <c r="AI74" i="9"/>
  <c r="BV74" i="9" s="1"/>
  <c r="AI75" i="9"/>
  <c r="AI76" i="9"/>
  <c r="AI77" i="9"/>
  <c r="FQ77" i="9" s="1"/>
  <c r="AI78" i="9"/>
  <c r="CL78" i="9" s="1"/>
  <c r="AI79" i="9"/>
  <c r="AJ79" i="9" s="1"/>
  <c r="AI80" i="9"/>
  <c r="AI81" i="9"/>
  <c r="FU81" i="9" s="1"/>
  <c r="AI82" i="9"/>
  <c r="CN82" i="9" s="1"/>
  <c r="AI83" i="9"/>
  <c r="AJ83" i="9" s="1"/>
  <c r="AI84" i="9"/>
  <c r="CH84" i="9" s="1"/>
  <c r="AI85" i="9"/>
  <c r="FY85" i="9" s="1"/>
  <c r="AI86" i="9"/>
  <c r="CL86" i="9" s="1"/>
  <c r="AI87" i="9"/>
  <c r="AI88" i="9"/>
  <c r="AI89" i="9"/>
  <c r="GC89" i="9" s="1"/>
  <c r="AI90" i="9"/>
  <c r="CP90" i="9" s="1"/>
  <c r="AI91" i="9"/>
  <c r="AI92" i="9"/>
  <c r="AJ92" i="9" s="1"/>
  <c r="AI93" i="9"/>
  <c r="FF93" i="9" s="1"/>
  <c r="AI94" i="9"/>
  <c r="CD94" i="9" s="1"/>
  <c r="AI95" i="9"/>
  <c r="AJ95" i="9" s="1"/>
  <c r="AI96" i="9"/>
  <c r="AI97" i="9"/>
  <c r="FJ97" i="9" s="1"/>
  <c r="AI98" i="9"/>
  <c r="CL98" i="9" s="1"/>
  <c r="AI99" i="9"/>
  <c r="AJ99" i="9" s="1"/>
  <c r="AI100" i="9"/>
  <c r="AI101" i="9"/>
  <c r="FN101" i="9" s="1"/>
  <c r="AI102" i="9"/>
  <c r="AI103" i="9"/>
  <c r="AI104" i="9"/>
  <c r="AI105" i="9"/>
  <c r="FR105" i="9" s="1"/>
  <c r="AI106" i="9"/>
  <c r="CN106" i="9" s="1"/>
  <c r="AI107" i="9"/>
  <c r="AI108" i="9"/>
  <c r="AJ108" i="9" s="1"/>
  <c r="AI109" i="9"/>
  <c r="FV109" i="9" s="1"/>
  <c r="AI110" i="9"/>
  <c r="BR110" i="9" s="1"/>
  <c r="AI111" i="9"/>
  <c r="AJ111" i="9" s="1"/>
  <c r="AI112" i="9"/>
  <c r="AI113" i="9"/>
  <c r="FZ113" i="9" s="1"/>
  <c r="AI114" i="9"/>
  <c r="GA114" i="9" s="1"/>
  <c r="AI115" i="9"/>
  <c r="AJ115" i="9" s="1"/>
  <c r="AI116" i="9"/>
  <c r="AI117" i="9"/>
  <c r="GD117" i="9" s="1"/>
  <c r="AI118" i="9"/>
  <c r="CH118" i="9" s="1"/>
  <c r="AI119" i="9"/>
  <c r="AI120" i="9"/>
  <c r="AI121" i="9"/>
  <c r="EW121" i="9" s="1"/>
  <c r="AI122" i="9"/>
  <c r="CP122" i="9" s="1"/>
  <c r="AI123" i="9"/>
  <c r="AI124" i="9"/>
  <c r="AI125" i="9"/>
  <c r="DY125" i="9" s="1"/>
  <c r="AI126" i="9"/>
  <c r="AJ126" i="9" s="1"/>
  <c r="AI127" i="9"/>
  <c r="AJ127" i="9" s="1"/>
  <c r="AI128" i="9"/>
  <c r="AI129" i="9"/>
  <c r="AI130" i="9"/>
  <c r="CL130" i="9" s="1"/>
  <c r="AI131" i="9"/>
  <c r="AJ131" i="9" s="1"/>
  <c r="AI132" i="9"/>
  <c r="AI133" i="9"/>
  <c r="AI134" i="9"/>
  <c r="CF134" i="9" s="1"/>
  <c r="AI135" i="9"/>
  <c r="AI136" i="9"/>
  <c r="AI137" i="9"/>
  <c r="AI138" i="9"/>
  <c r="CN138" i="9" s="1"/>
  <c r="AI139" i="9"/>
  <c r="AI140" i="9"/>
  <c r="CR140" i="9" s="1"/>
  <c r="AI141" i="9"/>
  <c r="AI142" i="9"/>
  <c r="CN142" i="9" s="1"/>
  <c r="AI143" i="9"/>
  <c r="AJ143" i="9" s="1"/>
  <c r="AI144" i="9"/>
  <c r="AJ144" i="9" s="1"/>
  <c r="AI145" i="9"/>
  <c r="AI146" i="9"/>
  <c r="BZ146" i="9" s="1"/>
  <c r="AI147" i="9"/>
  <c r="AJ147" i="9" s="1"/>
  <c r="AI148" i="9"/>
  <c r="AI149" i="9"/>
  <c r="AI150" i="9"/>
  <c r="AI151" i="9"/>
  <c r="AI152" i="9"/>
  <c r="AI153" i="9"/>
  <c r="AI154" i="9"/>
  <c r="AI155" i="9"/>
  <c r="AI156" i="9"/>
  <c r="DT156" i="9" s="1"/>
  <c r="AI157" i="9"/>
  <c r="AI158" i="9"/>
  <c r="DB158" i="9" s="1"/>
  <c r="AI159" i="9"/>
  <c r="AJ159" i="9" s="1"/>
  <c r="AI160" i="9"/>
  <c r="AI161" i="9"/>
  <c r="AI162" i="9"/>
  <c r="AI163" i="9"/>
  <c r="AJ163" i="9" s="1"/>
  <c r="AI164" i="9"/>
  <c r="AI165" i="9"/>
  <c r="AI166" i="9"/>
  <c r="AI167" i="9"/>
  <c r="AI168" i="9"/>
  <c r="AI169" i="9"/>
  <c r="EH169" i="9" s="1"/>
  <c r="AI170" i="9"/>
  <c r="AI171" i="9"/>
  <c r="AI172" i="9"/>
  <c r="AI173" i="9"/>
  <c r="DZ173" i="9" s="1"/>
  <c r="AI174" i="9"/>
  <c r="AI175" i="9"/>
  <c r="AJ175" i="9" s="1"/>
  <c r="AI176" i="9"/>
  <c r="AI177" i="9"/>
  <c r="EH177" i="9" s="1"/>
  <c r="AI178" i="9"/>
  <c r="AI179" i="9"/>
  <c r="AI180" i="9"/>
  <c r="AI181" i="9"/>
  <c r="DZ181" i="9" s="1"/>
  <c r="AI182" i="9"/>
  <c r="AI183" i="9"/>
  <c r="AJ183" i="9" s="1"/>
  <c r="AI184" i="9"/>
  <c r="AI185" i="9"/>
  <c r="EH185" i="9" s="1"/>
  <c r="AI186" i="9"/>
  <c r="AI187" i="9"/>
  <c r="AJ187" i="9" s="1"/>
  <c r="AI188" i="9"/>
  <c r="AI189" i="9"/>
  <c r="DZ189" i="9" s="1"/>
  <c r="AI190" i="9"/>
  <c r="CT190" i="9" s="1"/>
  <c r="AI191" i="9"/>
  <c r="AI192" i="9"/>
  <c r="AI193" i="9"/>
  <c r="EH193" i="9" s="1"/>
  <c r="AI194" i="9"/>
  <c r="AI195" i="9"/>
  <c r="AJ195" i="9" s="1"/>
  <c r="AI196" i="9"/>
  <c r="AI197" i="9"/>
  <c r="DZ197" i="9" s="1"/>
  <c r="AI198" i="9"/>
  <c r="AI199" i="9"/>
  <c r="AI200" i="9"/>
  <c r="AI201" i="9"/>
  <c r="EH201" i="9" s="1"/>
  <c r="AI202" i="9"/>
  <c r="AI203" i="9"/>
  <c r="AI204" i="9"/>
  <c r="AI205" i="9"/>
  <c r="DZ205" i="9" s="1"/>
  <c r="AI206" i="9"/>
  <c r="BR206" i="9" s="1"/>
  <c r="AI207" i="9"/>
  <c r="AI208" i="9"/>
  <c r="CP208" i="9" s="1"/>
  <c r="AI209" i="9"/>
  <c r="EH209" i="9" s="1"/>
  <c r="AI210" i="9"/>
  <c r="CB210" i="9" s="1"/>
  <c r="AI211" i="9"/>
  <c r="AJ211" i="9" s="1"/>
  <c r="AI212" i="9"/>
  <c r="AI213" i="9"/>
  <c r="DZ213" i="9" s="1"/>
  <c r="AI214" i="9"/>
  <c r="AI215" i="9"/>
  <c r="AI216" i="9"/>
  <c r="CV216" i="9" s="1"/>
  <c r="AI217" i="9"/>
  <c r="EH217" i="9" s="1"/>
  <c r="AI218" i="9"/>
  <c r="CD218" i="9" s="1"/>
  <c r="AI219" i="9"/>
  <c r="AJ219" i="9" s="1"/>
  <c r="AI220" i="9"/>
  <c r="AI221" i="9"/>
  <c r="AI222" i="9"/>
  <c r="BT222" i="9" s="1"/>
  <c r="AI223" i="9"/>
  <c r="AI224" i="9"/>
  <c r="BR224" i="9" s="1"/>
  <c r="AI225" i="9"/>
  <c r="EH225" i="9" s="1"/>
  <c r="AI226" i="9"/>
  <c r="CD226" i="9" s="1"/>
  <c r="AI227" i="9"/>
  <c r="AJ227" i="9" s="1"/>
  <c r="AI228" i="9"/>
  <c r="AI229" i="9"/>
  <c r="DZ229" i="9" s="1"/>
  <c r="AI230" i="9"/>
  <c r="BZ230" i="9" s="1"/>
  <c r="AI231" i="9"/>
  <c r="AI232" i="9"/>
  <c r="BR232" i="9" s="1"/>
  <c r="AI233" i="9"/>
  <c r="EH233" i="9" s="1"/>
  <c r="AI234" i="9"/>
  <c r="CH234" i="9" s="1"/>
  <c r="AI235" i="9"/>
  <c r="AI236" i="9"/>
  <c r="AI237" i="9"/>
  <c r="DZ237" i="9" s="1"/>
  <c r="AI238" i="9"/>
  <c r="CB238" i="9" s="1"/>
  <c r="AI239" i="9"/>
  <c r="AJ239" i="9" s="1"/>
  <c r="AI240" i="9"/>
  <c r="BV240" i="9" s="1"/>
  <c r="AI241" i="9"/>
  <c r="EH241" i="9" s="1"/>
  <c r="AI242" i="9"/>
  <c r="CJ242" i="9" s="1"/>
  <c r="AI243" i="9"/>
  <c r="AI244" i="9"/>
  <c r="AI245" i="9"/>
  <c r="DZ245" i="9" s="1"/>
  <c r="AI246" i="9"/>
  <c r="CB246" i="9" s="1"/>
  <c r="AI247" i="9"/>
  <c r="AJ247" i="9" s="1"/>
  <c r="AI248" i="9"/>
  <c r="BV248" i="9" s="1"/>
  <c r="AI249" i="9"/>
  <c r="EH249" i="9" s="1"/>
  <c r="AI250" i="9"/>
  <c r="CJ250" i="9" s="1"/>
  <c r="AI251" i="9"/>
  <c r="AJ251" i="9" s="1"/>
  <c r="AI252" i="9"/>
  <c r="AI253" i="9"/>
  <c r="DZ253" i="9" s="1"/>
  <c r="AI254" i="9"/>
  <c r="CT254" i="9" s="1"/>
  <c r="AI255" i="9"/>
  <c r="AI256" i="9"/>
  <c r="BX256" i="9" s="1"/>
  <c r="AI257" i="9"/>
  <c r="EH257" i="9" s="1"/>
  <c r="AI258" i="9"/>
  <c r="CL258" i="9" s="1"/>
  <c r="AI259" i="9"/>
  <c r="AJ259" i="9" s="1"/>
  <c r="AI260" i="9"/>
  <c r="AI261" i="9"/>
  <c r="DZ261" i="9" s="1"/>
  <c r="AI262" i="9"/>
  <c r="BR262" i="9" s="1"/>
  <c r="AI263" i="9"/>
  <c r="AI264" i="9"/>
  <c r="BZ264" i="9" s="1"/>
  <c r="AI265" i="9"/>
  <c r="AI266" i="9"/>
  <c r="CX266" i="9" s="1"/>
  <c r="AI267" i="9"/>
  <c r="AI268" i="9"/>
  <c r="AI269" i="9"/>
  <c r="DZ269" i="9" s="1"/>
  <c r="AI270" i="9"/>
  <c r="AI271" i="9"/>
  <c r="AI272" i="9"/>
  <c r="BZ272" i="9" s="1"/>
  <c r="AI273" i="9"/>
  <c r="EH273" i="9" s="1"/>
  <c r="AI274" i="9"/>
  <c r="CP274" i="9" s="1"/>
  <c r="AI275" i="9"/>
  <c r="AI276" i="9"/>
  <c r="AI277" i="9"/>
  <c r="AI278" i="9"/>
  <c r="AI279" i="9"/>
  <c r="AI280" i="9"/>
  <c r="DL280" i="9" s="1"/>
  <c r="AI281" i="9"/>
  <c r="EH281" i="9" s="1"/>
  <c r="AI282" i="9"/>
  <c r="CR282" i="9" s="1"/>
  <c r="AI283" i="9"/>
  <c r="AI284" i="9"/>
  <c r="AI285" i="9"/>
  <c r="AI286" i="9"/>
  <c r="AI287" i="9"/>
  <c r="AI288" i="9"/>
  <c r="CF288" i="9" s="1"/>
  <c r="AI289" i="9"/>
  <c r="EH289" i="9" s="1"/>
  <c r="AI290" i="9"/>
  <c r="BT290" i="9" s="1"/>
  <c r="AI291" i="9"/>
  <c r="AI292" i="9"/>
  <c r="AI293" i="9"/>
  <c r="AI294" i="9"/>
  <c r="CL294" i="9" s="1"/>
  <c r="AI295" i="9"/>
  <c r="AI296" i="9"/>
  <c r="CF296" i="9" s="1"/>
  <c r="AI297" i="9"/>
  <c r="EH297" i="9" s="1"/>
  <c r="AI298" i="9"/>
  <c r="BV298" i="9" s="1"/>
  <c r="AI299" i="9"/>
  <c r="AI300" i="9"/>
  <c r="AJ300" i="9" s="1"/>
  <c r="AI4" i="9"/>
  <c r="AJ6" i="9" l="1"/>
  <c r="AE240" i="9"/>
  <c r="AE249" i="9"/>
  <c r="AE252" i="9"/>
  <c r="AE272" i="9"/>
  <c r="AE281" i="9"/>
  <c r="AE284" i="9"/>
  <c r="AE242" i="9"/>
  <c r="AE245" i="9"/>
  <c r="AE248" i="9"/>
  <c r="AE254" i="9"/>
  <c r="AE274" i="9"/>
  <c r="AE277" i="9"/>
  <c r="AE280" i="9"/>
  <c r="AE286" i="9"/>
  <c r="AE237" i="9"/>
  <c r="AE246" i="9"/>
  <c r="AE253" i="9"/>
  <c r="AE262" i="9"/>
  <c r="AE269" i="9"/>
  <c r="AE278" i="9"/>
  <c r="AE285" i="9"/>
  <c r="AE294" i="9"/>
  <c r="AJ221" i="9"/>
  <c r="CN18" i="9"/>
  <c r="CD30" i="9"/>
  <c r="BV78" i="9"/>
  <c r="CP86" i="9"/>
  <c r="BR106" i="9"/>
  <c r="BV122" i="9"/>
  <c r="CH262" i="9"/>
  <c r="AJ62" i="9"/>
  <c r="BX22" i="9"/>
  <c r="CP30" i="9"/>
  <c r="BZ78" i="9"/>
  <c r="BV90" i="9"/>
  <c r="CD122" i="9"/>
  <c r="BR142" i="9"/>
  <c r="BT218" i="9"/>
  <c r="CP266" i="9"/>
  <c r="BZ14" i="9"/>
  <c r="BX26" i="9"/>
  <c r="BZ82" i="9"/>
  <c r="CL94" i="9"/>
  <c r="BZ114" i="9"/>
  <c r="BX130" i="9"/>
  <c r="CH146" i="9"/>
  <c r="BT282" i="9"/>
  <c r="DV66" i="9"/>
  <c r="CN14" i="9"/>
  <c r="CD26" i="9"/>
  <c r="BX98" i="9"/>
  <c r="CH114" i="9"/>
  <c r="BX134" i="9"/>
  <c r="DF70" i="9"/>
  <c r="DR214" i="9"/>
  <c r="DF170" i="9"/>
  <c r="DR150" i="9"/>
  <c r="CF106" i="9"/>
  <c r="CL82" i="9"/>
  <c r="CH74" i="9"/>
  <c r="DN34" i="9"/>
  <c r="EW10" i="9"/>
  <c r="CA6" i="9"/>
  <c r="BX18" i="9"/>
  <c r="BZ22" i="9"/>
  <c r="CP26" i="9"/>
  <c r="BX74" i="9"/>
  <c r="CN78" i="9"/>
  <c r="BX86" i="9"/>
  <c r="CD90" i="9"/>
  <c r="BX102" i="9"/>
  <c r="BV118" i="9"/>
  <c r="CD126" i="9"/>
  <c r="BZ142" i="9"/>
  <c r="CB206" i="9"/>
  <c r="CD222" i="9"/>
  <c r="BR254" i="9"/>
  <c r="BR274" i="9"/>
  <c r="DF298" i="9"/>
  <c r="CL286" i="9"/>
  <c r="BV286" i="9"/>
  <c r="CJ278" i="9"/>
  <c r="BV278" i="9"/>
  <c r="CH270" i="9"/>
  <c r="BT270" i="9"/>
  <c r="DR182" i="9"/>
  <c r="CF138" i="9"/>
  <c r="CN110" i="9"/>
  <c r="DV62" i="9"/>
  <c r="DB46" i="9"/>
  <c r="CO6" i="9"/>
  <c r="BV14" i="9"/>
  <c r="BZ18" i="9"/>
  <c r="CP22" i="9"/>
  <c r="BZ30" i="9"/>
  <c r="CN74" i="9"/>
  <c r="BX82" i="9"/>
  <c r="BZ86" i="9"/>
  <c r="CF102" i="9"/>
  <c r="BZ110" i="9"/>
  <c r="CP118" i="9"/>
  <c r="CL126" i="9"/>
  <c r="BR138" i="9"/>
  <c r="BR210" i="9"/>
  <c r="CD254" i="9"/>
  <c r="BZ294" i="9"/>
  <c r="DB42" i="9"/>
  <c r="DV162" i="9"/>
  <c r="EV258" i="9"/>
  <c r="EN300" i="9"/>
  <c r="EZ300" i="9"/>
  <c r="CZ300" i="9"/>
  <c r="DX300" i="9"/>
  <c r="EB300" i="9"/>
  <c r="DH300" i="9"/>
  <c r="DP300" i="9"/>
  <c r="CR300" i="9"/>
  <c r="CJ300" i="9"/>
  <c r="CB300" i="9"/>
  <c r="BT300" i="9"/>
  <c r="ER300" i="9"/>
  <c r="CP300" i="9"/>
  <c r="CF300" i="9"/>
  <c r="BV300" i="9"/>
  <c r="CD300" i="9"/>
  <c r="EJ300" i="9"/>
  <c r="BZ300" i="9"/>
  <c r="CN300" i="9"/>
  <c r="BX300" i="9"/>
  <c r="EN292" i="9"/>
  <c r="EJ292" i="9"/>
  <c r="EB292" i="9"/>
  <c r="CZ292" i="9"/>
  <c r="ER292" i="9"/>
  <c r="DX292" i="9"/>
  <c r="DP292" i="9"/>
  <c r="CR292" i="9"/>
  <c r="CJ292" i="9"/>
  <c r="CB292" i="9"/>
  <c r="BT292" i="9"/>
  <c r="CL292" i="9"/>
  <c r="BZ292" i="9"/>
  <c r="CP292" i="9"/>
  <c r="CD292" i="9"/>
  <c r="EZ292" i="9"/>
  <c r="DH292" i="9"/>
  <c r="BX292" i="9"/>
  <c r="CN292" i="9"/>
  <c r="BV292" i="9"/>
  <c r="EN284" i="9"/>
  <c r="EZ284" i="9"/>
  <c r="CZ284" i="9"/>
  <c r="EJ284" i="9"/>
  <c r="DX284" i="9"/>
  <c r="ER284" i="9"/>
  <c r="EB284" i="9"/>
  <c r="CR284" i="9"/>
  <c r="CJ284" i="9"/>
  <c r="CB284" i="9"/>
  <c r="BT284" i="9"/>
  <c r="CP284" i="9"/>
  <c r="CF284" i="9"/>
  <c r="BV284" i="9"/>
  <c r="CN284" i="9"/>
  <c r="BZ284" i="9"/>
  <c r="DP284" i="9"/>
  <c r="BX284" i="9"/>
  <c r="CL284" i="9"/>
  <c r="BR284" i="9"/>
  <c r="EN276" i="9"/>
  <c r="EJ276" i="9"/>
  <c r="ER276" i="9"/>
  <c r="CZ276" i="9"/>
  <c r="EB276" i="9"/>
  <c r="DX276" i="9"/>
  <c r="EZ276" i="9"/>
  <c r="DP276" i="9"/>
  <c r="CR276" i="9"/>
  <c r="CJ276" i="9"/>
  <c r="CB276" i="9"/>
  <c r="BT276" i="9"/>
  <c r="DH276" i="9"/>
  <c r="CL276" i="9"/>
  <c r="BZ276" i="9"/>
  <c r="CN276" i="9"/>
  <c r="BX276" i="9"/>
  <c r="CP276" i="9"/>
  <c r="BV276" i="9"/>
  <c r="AJ276" i="9"/>
  <c r="CH276" i="9"/>
  <c r="BR276" i="9"/>
  <c r="EN268" i="9"/>
  <c r="EZ268" i="9"/>
  <c r="EB268" i="9"/>
  <c r="CZ268" i="9"/>
  <c r="EJ268" i="9"/>
  <c r="DX268" i="9"/>
  <c r="ER268" i="9"/>
  <c r="DH268" i="9"/>
  <c r="CR268" i="9"/>
  <c r="CJ268" i="9"/>
  <c r="CB268" i="9"/>
  <c r="BT268" i="9"/>
  <c r="CP268" i="9"/>
  <c r="CF268" i="9"/>
  <c r="BV268" i="9"/>
  <c r="CL268" i="9"/>
  <c r="BX268" i="9"/>
  <c r="AJ268" i="9"/>
  <c r="DP268" i="9"/>
  <c r="CN268" i="9"/>
  <c r="BR268" i="9"/>
  <c r="CH268" i="9"/>
  <c r="EN260" i="9"/>
  <c r="EJ260" i="9"/>
  <c r="EZ260" i="9"/>
  <c r="EB260" i="9"/>
  <c r="DP260" i="9"/>
  <c r="CZ260" i="9"/>
  <c r="DH260" i="9"/>
  <c r="CR260" i="9"/>
  <c r="CJ260" i="9"/>
  <c r="CB260" i="9"/>
  <c r="BT260" i="9"/>
  <c r="CL260" i="9"/>
  <c r="BZ260" i="9"/>
  <c r="ER260" i="9"/>
  <c r="CH260" i="9"/>
  <c r="BV260" i="9"/>
  <c r="DX260" i="9"/>
  <c r="CN260" i="9"/>
  <c r="BR260" i="9"/>
  <c r="CF260" i="9"/>
  <c r="EN252" i="9"/>
  <c r="EZ252" i="9"/>
  <c r="EJ252" i="9"/>
  <c r="EB252" i="9"/>
  <c r="DP252" i="9"/>
  <c r="ER252" i="9"/>
  <c r="CZ252" i="9"/>
  <c r="DX252" i="9"/>
  <c r="CR252" i="9"/>
  <c r="CJ252" i="9"/>
  <c r="CB252" i="9"/>
  <c r="BT252" i="9"/>
  <c r="CP252" i="9"/>
  <c r="CF252" i="9"/>
  <c r="BV252" i="9"/>
  <c r="CH252" i="9"/>
  <c r="BR252" i="9"/>
  <c r="CL252" i="9"/>
  <c r="CD252" i="9"/>
  <c r="EN244" i="9"/>
  <c r="EJ244" i="9"/>
  <c r="EB244" i="9"/>
  <c r="DP244" i="9"/>
  <c r="CZ244" i="9"/>
  <c r="CR244" i="9"/>
  <c r="CJ244" i="9"/>
  <c r="CB244" i="9"/>
  <c r="BT244" i="9"/>
  <c r="EZ244" i="9"/>
  <c r="DX244" i="9"/>
  <c r="CL244" i="9"/>
  <c r="BZ244" i="9"/>
  <c r="DH244" i="9"/>
  <c r="CF244" i="9"/>
  <c r="BR244" i="9"/>
  <c r="CH244" i="9"/>
  <c r="ER244" i="9"/>
  <c r="CD244" i="9"/>
  <c r="EN236" i="9"/>
  <c r="EZ236" i="9"/>
  <c r="EB236" i="9"/>
  <c r="DP236" i="9"/>
  <c r="CZ236" i="9"/>
  <c r="CR236" i="9"/>
  <c r="CJ236" i="9"/>
  <c r="CB236" i="9"/>
  <c r="BT236" i="9"/>
  <c r="EJ236" i="9"/>
  <c r="DH236" i="9"/>
  <c r="CP236" i="9"/>
  <c r="CF236" i="9"/>
  <c r="BV236" i="9"/>
  <c r="CD236" i="9"/>
  <c r="ER236" i="9"/>
  <c r="DX236" i="9"/>
  <c r="CH236" i="9"/>
  <c r="BZ236" i="9"/>
  <c r="EN228" i="9"/>
  <c r="EJ228" i="9"/>
  <c r="EZ228" i="9"/>
  <c r="EB228" i="9"/>
  <c r="DP228" i="9"/>
  <c r="CZ228" i="9"/>
  <c r="DH228" i="9"/>
  <c r="CR228" i="9"/>
  <c r="CJ228" i="9"/>
  <c r="CB228" i="9"/>
  <c r="BT228" i="9"/>
  <c r="CL228" i="9"/>
  <c r="BZ228" i="9"/>
  <c r="CP228" i="9"/>
  <c r="CD228" i="9"/>
  <c r="CF228" i="9"/>
  <c r="BX228" i="9"/>
  <c r="EN220" i="9"/>
  <c r="EZ220" i="9"/>
  <c r="EJ220" i="9"/>
  <c r="EB220" i="9"/>
  <c r="ER220" i="9"/>
  <c r="CR220" i="9"/>
  <c r="CJ220" i="9"/>
  <c r="CB220" i="9"/>
  <c r="BT220" i="9"/>
  <c r="CN220" i="9"/>
  <c r="CD220" i="9"/>
  <c r="BR220" i="9"/>
  <c r="FD220" i="9"/>
  <c r="CP220" i="9"/>
  <c r="BZ220" i="9"/>
  <c r="CL220" i="9"/>
  <c r="BX220" i="9"/>
  <c r="EN212" i="9"/>
  <c r="EJ212" i="9"/>
  <c r="EB212" i="9"/>
  <c r="DP212" i="9"/>
  <c r="ER212" i="9"/>
  <c r="CZ212" i="9"/>
  <c r="DH212" i="9"/>
  <c r="CR212" i="9"/>
  <c r="CJ212" i="9"/>
  <c r="CB212" i="9"/>
  <c r="BT212" i="9"/>
  <c r="DX212" i="9"/>
  <c r="CH212" i="9"/>
  <c r="BX212" i="9"/>
  <c r="CN212" i="9"/>
  <c r="BZ212" i="9"/>
  <c r="EZ212" i="9"/>
  <c r="CL212" i="9"/>
  <c r="BV212" i="9"/>
  <c r="EN204" i="9"/>
  <c r="EZ204" i="9"/>
  <c r="ER204" i="9"/>
  <c r="DP204" i="9"/>
  <c r="EJ204" i="9"/>
  <c r="CZ204" i="9"/>
  <c r="CR204" i="9"/>
  <c r="CJ204" i="9"/>
  <c r="CB204" i="9"/>
  <c r="BT204" i="9"/>
  <c r="CN204" i="9"/>
  <c r="CD204" i="9"/>
  <c r="BR204" i="9"/>
  <c r="EB204" i="9"/>
  <c r="DX204" i="9"/>
  <c r="CL204" i="9"/>
  <c r="BX204" i="9"/>
  <c r="CH204" i="9"/>
  <c r="BV204" i="9"/>
  <c r="EN196" i="9"/>
  <c r="EJ196" i="9"/>
  <c r="EB196" i="9"/>
  <c r="DP196" i="9"/>
  <c r="EZ196" i="9"/>
  <c r="CZ196" i="9"/>
  <c r="DH196" i="9"/>
  <c r="ER196" i="9"/>
  <c r="DX196" i="9"/>
  <c r="EN188" i="9"/>
  <c r="EZ188" i="9"/>
  <c r="ER188" i="9"/>
  <c r="DP188" i="9"/>
  <c r="CV188" i="9"/>
  <c r="DD188" i="9"/>
  <c r="DX188" i="9"/>
  <c r="DH188" i="9"/>
  <c r="CZ188" i="9"/>
  <c r="EB188" i="9"/>
  <c r="EF184" i="9"/>
  <c r="ER184" i="9"/>
  <c r="EB184" i="9"/>
  <c r="EJ184" i="9"/>
  <c r="DL184" i="9"/>
  <c r="CV184" i="9"/>
  <c r="DX184" i="9"/>
  <c r="DD184" i="9"/>
  <c r="DT184" i="9"/>
  <c r="EZ184" i="9"/>
  <c r="CZ184" i="9"/>
  <c r="DP184" i="9"/>
  <c r="DH184" i="9"/>
  <c r="EF176" i="9"/>
  <c r="EB176" i="9"/>
  <c r="EZ176" i="9"/>
  <c r="DL176" i="9"/>
  <c r="CV176" i="9"/>
  <c r="EJ176" i="9"/>
  <c r="DX176" i="9"/>
  <c r="DD176" i="9"/>
  <c r="DH176" i="9"/>
  <c r="DP176" i="9"/>
  <c r="ER176" i="9"/>
  <c r="EF168" i="9"/>
  <c r="ER168" i="9"/>
  <c r="EJ168" i="9"/>
  <c r="EB168" i="9"/>
  <c r="DL168" i="9"/>
  <c r="CV168" i="9"/>
  <c r="EZ168" i="9"/>
  <c r="DX168" i="9"/>
  <c r="DD168" i="9"/>
  <c r="DT168" i="9"/>
  <c r="DP168" i="9"/>
  <c r="DH168" i="9"/>
  <c r="CZ168" i="9"/>
  <c r="GC160" i="9"/>
  <c r="DL160" i="9"/>
  <c r="CV160" i="9"/>
  <c r="DX160" i="9"/>
  <c r="DD160" i="9"/>
  <c r="DH160" i="9"/>
  <c r="CZ160" i="9"/>
  <c r="AJ160" i="9"/>
  <c r="DT160" i="9"/>
  <c r="DP160" i="9"/>
  <c r="DL152" i="9"/>
  <c r="CV152" i="9"/>
  <c r="FU152" i="9"/>
  <c r="DX152" i="9"/>
  <c r="DD152" i="9"/>
  <c r="DT152" i="9"/>
  <c r="DP152" i="9"/>
  <c r="AJ152" i="9"/>
  <c r="DH152" i="9"/>
  <c r="FM144" i="9"/>
  <c r="CN144" i="9"/>
  <c r="CF144" i="9"/>
  <c r="BX144" i="9"/>
  <c r="CL144" i="9"/>
  <c r="CB144" i="9"/>
  <c r="BR144" i="9"/>
  <c r="CJ144" i="9"/>
  <c r="BZ144" i="9"/>
  <c r="FE136" i="9"/>
  <c r="CN136" i="9"/>
  <c r="CF136" i="9"/>
  <c r="BX136" i="9"/>
  <c r="CR136" i="9"/>
  <c r="CH136" i="9"/>
  <c r="BV136" i="9"/>
  <c r="CP136" i="9"/>
  <c r="CD136" i="9"/>
  <c r="BT136" i="9"/>
  <c r="CN132" i="9"/>
  <c r="CF132" i="9"/>
  <c r="BX132" i="9"/>
  <c r="CJ132" i="9"/>
  <c r="BZ132" i="9"/>
  <c r="CR132" i="9"/>
  <c r="CH132" i="9"/>
  <c r="BV132" i="9"/>
  <c r="EE128" i="9"/>
  <c r="EM128" i="9"/>
  <c r="CN128" i="9"/>
  <c r="CF128" i="9"/>
  <c r="BX128" i="9"/>
  <c r="AJ128" i="9"/>
  <c r="CL128" i="9"/>
  <c r="CB128" i="9"/>
  <c r="BR128" i="9"/>
  <c r="CJ128" i="9"/>
  <c r="BZ128" i="9"/>
  <c r="EE124" i="9"/>
  <c r="EU124" i="9"/>
  <c r="CN124" i="9"/>
  <c r="CF124" i="9"/>
  <c r="BX124" i="9"/>
  <c r="CP124" i="9"/>
  <c r="CD124" i="9"/>
  <c r="BT124" i="9"/>
  <c r="CL124" i="9"/>
  <c r="CB124" i="9"/>
  <c r="BR124" i="9"/>
  <c r="EU120" i="9"/>
  <c r="GG120" i="9"/>
  <c r="EM120" i="9"/>
  <c r="CN120" i="9"/>
  <c r="CF120" i="9"/>
  <c r="BX120" i="9"/>
  <c r="AJ120" i="9"/>
  <c r="CR120" i="9"/>
  <c r="CH120" i="9"/>
  <c r="BV120" i="9"/>
  <c r="CP120" i="9"/>
  <c r="CD120" i="9"/>
  <c r="BT120" i="9"/>
  <c r="EM116" i="9"/>
  <c r="EU116" i="9"/>
  <c r="GC116" i="9"/>
  <c r="EE116" i="9"/>
  <c r="CN116" i="9"/>
  <c r="CF116" i="9"/>
  <c r="BX116" i="9"/>
  <c r="CJ116" i="9"/>
  <c r="BZ116" i="9"/>
  <c r="CR116" i="9"/>
  <c r="CH116" i="9"/>
  <c r="BV116" i="9"/>
  <c r="EE112" i="9"/>
  <c r="FY112" i="9"/>
  <c r="EM112" i="9"/>
  <c r="CN112" i="9"/>
  <c r="CF112" i="9"/>
  <c r="BX112" i="9"/>
  <c r="CL112" i="9"/>
  <c r="CB112" i="9"/>
  <c r="BR112" i="9"/>
  <c r="AJ112" i="9"/>
  <c r="CJ112" i="9"/>
  <c r="BZ112" i="9"/>
  <c r="EU108" i="9"/>
  <c r="FU108" i="9"/>
  <c r="CN108" i="9"/>
  <c r="CF108" i="9"/>
  <c r="BX108" i="9"/>
  <c r="CP108" i="9"/>
  <c r="CD108" i="9"/>
  <c r="BT108" i="9"/>
  <c r="CL108" i="9"/>
  <c r="CB108" i="9"/>
  <c r="BR108" i="9"/>
  <c r="EU104" i="9"/>
  <c r="EM104" i="9"/>
  <c r="FQ104" i="9"/>
  <c r="CN104" i="9"/>
  <c r="CF104" i="9"/>
  <c r="BX104" i="9"/>
  <c r="CR104" i="9"/>
  <c r="CH104" i="9"/>
  <c r="BV104" i="9"/>
  <c r="CP104" i="9"/>
  <c r="CD104" i="9"/>
  <c r="BT104" i="9"/>
  <c r="EM100" i="9"/>
  <c r="EE100" i="9"/>
  <c r="FM100" i="9"/>
  <c r="EU100" i="9"/>
  <c r="CN100" i="9"/>
  <c r="CF100" i="9"/>
  <c r="BX100" i="9"/>
  <c r="CJ100" i="9"/>
  <c r="BZ100" i="9"/>
  <c r="CR100" i="9"/>
  <c r="CH100" i="9"/>
  <c r="BV100" i="9"/>
  <c r="EE96" i="9"/>
  <c r="EM96" i="9"/>
  <c r="CN96" i="9"/>
  <c r="CF96" i="9"/>
  <c r="BX96" i="9"/>
  <c r="AJ96" i="9"/>
  <c r="FI96" i="9"/>
  <c r="CL96" i="9"/>
  <c r="CB96" i="9"/>
  <c r="BR96" i="9"/>
  <c r="CJ96" i="9"/>
  <c r="BZ96" i="9"/>
  <c r="FE92" i="9"/>
  <c r="CN92" i="9"/>
  <c r="CF92" i="9"/>
  <c r="BX92" i="9"/>
  <c r="CP92" i="9"/>
  <c r="CD92" i="9"/>
  <c r="BT92" i="9"/>
  <c r="CL92" i="9"/>
  <c r="CB92" i="9"/>
  <c r="BR92" i="9"/>
  <c r="FL88" i="9"/>
  <c r="CN88" i="9"/>
  <c r="CF88" i="9"/>
  <c r="BX88" i="9"/>
  <c r="AJ88" i="9"/>
  <c r="CR88" i="9"/>
  <c r="CH88" i="9"/>
  <c r="BV88" i="9"/>
  <c r="CP88" i="9"/>
  <c r="CD88" i="9"/>
  <c r="BT88" i="9"/>
  <c r="FD80" i="9"/>
  <c r="CN80" i="9"/>
  <c r="CF80" i="9"/>
  <c r="BX80" i="9"/>
  <c r="CL80" i="9"/>
  <c r="CB80" i="9"/>
  <c r="BR80" i="9"/>
  <c r="GF76" i="9"/>
  <c r="CN76" i="9"/>
  <c r="CF76" i="9"/>
  <c r="BX76" i="9"/>
  <c r="CP76" i="9"/>
  <c r="CD76" i="9"/>
  <c r="BT76" i="9"/>
  <c r="GB72" i="9"/>
  <c r="CN72" i="9"/>
  <c r="CF72" i="9"/>
  <c r="BX72" i="9"/>
  <c r="CR72" i="9"/>
  <c r="CH72" i="9"/>
  <c r="BV72" i="9"/>
  <c r="AJ72" i="9"/>
  <c r="FX68" i="9"/>
  <c r="DL68" i="9"/>
  <c r="CV68" i="9"/>
  <c r="DH68" i="9"/>
  <c r="DD68" i="9"/>
  <c r="DX68" i="9"/>
  <c r="CZ68" i="9"/>
  <c r="DT68" i="9"/>
  <c r="DP68" i="9"/>
  <c r="DL64" i="9"/>
  <c r="CV64" i="9"/>
  <c r="DH64" i="9"/>
  <c r="DP64" i="9"/>
  <c r="AJ64" i="9"/>
  <c r="DD64" i="9"/>
  <c r="FT64" i="9"/>
  <c r="DX64" i="9"/>
  <c r="DT64" i="9"/>
  <c r="GF60" i="9"/>
  <c r="FP60" i="9"/>
  <c r="DL60" i="9"/>
  <c r="CV60" i="9"/>
  <c r="DH60" i="9"/>
  <c r="DT60" i="9"/>
  <c r="DP60" i="9"/>
  <c r="AJ60" i="9"/>
  <c r="DX60" i="9"/>
  <c r="GB56" i="9"/>
  <c r="FL56" i="9"/>
  <c r="DL56" i="9"/>
  <c r="CV56" i="9"/>
  <c r="DH56" i="9"/>
  <c r="DX56" i="9"/>
  <c r="CZ56" i="9"/>
  <c r="AJ56" i="9"/>
  <c r="DT56" i="9"/>
  <c r="FX52" i="9"/>
  <c r="FH52" i="9"/>
  <c r="DL52" i="9"/>
  <c r="CV52" i="9"/>
  <c r="DH52" i="9"/>
  <c r="DD52" i="9"/>
  <c r="DX52" i="9"/>
  <c r="CZ52" i="9"/>
  <c r="FT48" i="9"/>
  <c r="FD48" i="9"/>
  <c r="DL48" i="9"/>
  <c r="CV48" i="9"/>
  <c r="DH48" i="9"/>
  <c r="DP48" i="9"/>
  <c r="DD48" i="9"/>
  <c r="CZ48" i="9"/>
  <c r="FA44" i="9"/>
  <c r="DL44" i="9"/>
  <c r="CV44" i="9"/>
  <c r="DH44" i="9"/>
  <c r="DT44" i="9"/>
  <c r="DP44" i="9"/>
  <c r="DD44" i="9"/>
  <c r="AJ44" i="9"/>
  <c r="CZ44" i="9"/>
  <c r="ES40" i="9"/>
  <c r="DL40" i="9"/>
  <c r="CV40" i="9"/>
  <c r="DH40" i="9"/>
  <c r="DX40" i="9"/>
  <c r="CZ40" i="9"/>
  <c r="DT40" i="9"/>
  <c r="DP40" i="9"/>
  <c r="DD40" i="9"/>
  <c r="EK36" i="9"/>
  <c r="DL36" i="9"/>
  <c r="CV36" i="9"/>
  <c r="DH36" i="9"/>
  <c r="DD36" i="9"/>
  <c r="DX36" i="9"/>
  <c r="CZ36" i="9"/>
  <c r="DT36" i="9"/>
  <c r="DP36" i="9"/>
  <c r="DL32" i="9"/>
  <c r="CV32" i="9"/>
  <c r="EC32" i="9"/>
  <c r="DH32" i="9"/>
  <c r="DP32" i="9"/>
  <c r="AJ32" i="9"/>
  <c r="DD32" i="9"/>
  <c r="DX32" i="9"/>
  <c r="DT32" i="9"/>
  <c r="FA28" i="9"/>
  <c r="CN28" i="9"/>
  <c r="CF28" i="9"/>
  <c r="BX28" i="9"/>
  <c r="CP28" i="9"/>
  <c r="CD28" i="9"/>
  <c r="BT28" i="9"/>
  <c r="ES24" i="9"/>
  <c r="CN24" i="9"/>
  <c r="CF24" i="9"/>
  <c r="BX24" i="9"/>
  <c r="AJ24" i="9"/>
  <c r="CR24" i="9"/>
  <c r="CH24" i="9"/>
  <c r="BV24" i="9"/>
  <c r="FA20" i="9"/>
  <c r="CN20" i="9"/>
  <c r="CF20" i="9"/>
  <c r="BX20" i="9"/>
  <c r="CJ20" i="9"/>
  <c r="BZ20" i="9"/>
  <c r="ES16" i="9"/>
  <c r="EC16" i="9"/>
  <c r="CN16" i="9"/>
  <c r="CF16" i="9"/>
  <c r="BX16" i="9"/>
  <c r="CL16" i="9"/>
  <c r="CB16" i="9"/>
  <c r="BR16" i="9"/>
  <c r="EK12" i="9"/>
  <c r="FA12" i="9"/>
  <c r="CN12" i="9"/>
  <c r="CF12" i="9"/>
  <c r="BX12" i="9"/>
  <c r="CP12" i="9"/>
  <c r="CD12" i="9"/>
  <c r="BT12" i="9"/>
  <c r="EP8" i="9"/>
  <c r="CL8" i="9"/>
  <c r="CA8" i="9"/>
  <c r="CQ8" i="9"/>
  <c r="CD8" i="9"/>
  <c r="CG8" i="9"/>
  <c r="BV12" i="9"/>
  <c r="CJ12" i="9"/>
  <c r="BV16" i="9"/>
  <c r="CJ16" i="9"/>
  <c r="BV20" i="9"/>
  <c r="CL20" i="9"/>
  <c r="BZ24" i="9"/>
  <c r="CL24" i="9"/>
  <c r="BZ28" i="9"/>
  <c r="CL28" i="9"/>
  <c r="BT72" i="9"/>
  <c r="CJ72" i="9"/>
  <c r="BV76" i="9"/>
  <c r="CJ76" i="9"/>
  <c r="BV80" i="9"/>
  <c r="CJ80" i="9"/>
  <c r="BV84" i="9"/>
  <c r="CL84" i="9"/>
  <c r="CB88" i="9"/>
  <c r="CJ92" i="9"/>
  <c r="BV96" i="9"/>
  <c r="CR96" i="9"/>
  <c r="CD100" i="9"/>
  <c r="BR104" i="9"/>
  <c r="CL104" i="9"/>
  <c r="BZ108" i="9"/>
  <c r="CH112" i="9"/>
  <c r="BT116" i="9"/>
  <c r="CP116" i="9"/>
  <c r="CB120" i="9"/>
  <c r="CJ124" i="9"/>
  <c r="BV128" i="9"/>
  <c r="CR128" i="9"/>
  <c r="CD132" i="9"/>
  <c r="BR136" i="9"/>
  <c r="CL136" i="9"/>
  <c r="BZ140" i="9"/>
  <c r="CH144" i="9"/>
  <c r="BR208" i="9"/>
  <c r="BR212" i="9"/>
  <c r="BR216" i="9"/>
  <c r="BV220" i="9"/>
  <c r="BV224" i="9"/>
  <c r="CN228" i="9"/>
  <c r="BV232" i="9"/>
  <c r="CN236" i="9"/>
  <c r="BX240" i="9"/>
  <c r="CP244" i="9"/>
  <c r="BZ248" i="9"/>
  <c r="BZ256" i="9"/>
  <c r="CD264" i="9"/>
  <c r="CF272" i="9"/>
  <c r="CF280" i="9"/>
  <c r="CH288" i="9"/>
  <c r="BR292" i="9"/>
  <c r="CL296" i="9"/>
  <c r="BR300" i="9"/>
  <c r="CZ32" i="9"/>
  <c r="DT52" i="9"/>
  <c r="DD60" i="9"/>
  <c r="DH204" i="9"/>
  <c r="DX228" i="9"/>
  <c r="DH284" i="9"/>
  <c r="EZ280" i="9"/>
  <c r="ER224" i="9"/>
  <c r="AJ284" i="9"/>
  <c r="AJ220" i="9"/>
  <c r="AJ184" i="9"/>
  <c r="AJ140" i="9"/>
  <c r="AJ124" i="9"/>
  <c r="AJ104" i="9"/>
  <c r="AJ80" i="9"/>
  <c r="AJ28" i="9"/>
  <c r="BS8" i="9"/>
  <c r="CI8" i="9"/>
  <c r="BZ12" i="9"/>
  <c r="CL12" i="9"/>
  <c r="BZ16" i="9"/>
  <c r="CP16" i="9"/>
  <c r="CB20" i="9"/>
  <c r="CP20" i="9"/>
  <c r="CB24" i="9"/>
  <c r="CP24" i="9"/>
  <c r="CB28" i="9"/>
  <c r="CR28" i="9"/>
  <c r="BZ72" i="9"/>
  <c r="CL72" i="9"/>
  <c r="BZ76" i="9"/>
  <c r="CL76" i="9"/>
  <c r="BZ80" i="9"/>
  <c r="CP80" i="9"/>
  <c r="CB84" i="9"/>
  <c r="CP84" i="9"/>
  <c r="CJ88" i="9"/>
  <c r="BV92" i="9"/>
  <c r="CR92" i="9"/>
  <c r="CD96" i="9"/>
  <c r="BR100" i="9"/>
  <c r="CL100" i="9"/>
  <c r="BZ104" i="9"/>
  <c r="CH108" i="9"/>
  <c r="BT112" i="9"/>
  <c r="CP112" i="9"/>
  <c r="CB116" i="9"/>
  <c r="CJ120" i="9"/>
  <c r="BV124" i="9"/>
  <c r="CR124" i="9"/>
  <c r="CD128" i="9"/>
  <c r="BR132" i="9"/>
  <c r="CL132" i="9"/>
  <c r="BZ136" i="9"/>
  <c r="CH140" i="9"/>
  <c r="BT144" i="9"/>
  <c r="CP144" i="9"/>
  <c r="BZ204" i="9"/>
  <c r="CD208" i="9"/>
  <c r="CD212" i="9"/>
  <c r="CD216" i="9"/>
  <c r="CF220" i="9"/>
  <c r="CH224" i="9"/>
  <c r="BR228" i="9"/>
  <c r="CL232" i="9"/>
  <c r="BR236" i="9"/>
  <c r="CL240" i="9"/>
  <c r="BV244" i="9"/>
  <c r="CN248" i="9"/>
  <c r="BX252" i="9"/>
  <c r="CP256" i="9"/>
  <c r="BX260" i="9"/>
  <c r="CP264" i="9"/>
  <c r="BZ268" i="9"/>
  <c r="CD276" i="9"/>
  <c r="CD284" i="9"/>
  <c r="CF292" i="9"/>
  <c r="CH300" i="9"/>
  <c r="DT48" i="9"/>
  <c r="DD56" i="9"/>
  <c r="CZ176" i="9"/>
  <c r="CV240" i="9"/>
  <c r="EZ192" i="9"/>
  <c r="EE108" i="9"/>
  <c r="AJ264" i="9"/>
  <c r="AJ236" i="9"/>
  <c r="AJ156" i="9"/>
  <c r="AJ136" i="9"/>
  <c r="AJ40" i="9"/>
  <c r="EV298" i="9"/>
  <c r="CX298" i="9"/>
  <c r="EN298" i="9"/>
  <c r="DN298" i="9"/>
  <c r="CN298" i="9"/>
  <c r="CF298" i="9"/>
  <c r="BX298" i="9"/>
  <c r="CL298" i="9"/>
  <c r="CB298" i="9"/>
  <c r="BR298" i="9"/>
  <c r="EF298" i="9"/>
  <c r="CR298" i="9"/>
  <c r="CD298" i="9"/>
  <c r="CJ298" i="9"/>
  <c r="BT298" i="9"/>
  <c r="CH298" i="9"/>
  <c r="EN294" i="9"/>
  <c r="CT294" i="9"/>
  <c r="EV294" i="9"/>
  <c r="DR294" i="9"/>
  <c r="CN294" i="9"/>
  <c r="CF294" i="9"/>
  <c r="BX294" i="9"/>
  <c r="EF294" i="9"/>
  <c r="DJ294" i="9"/>
  <c r="CP294" i="9"/>
  <c r="CD294" i="9"/>
  <c r="BT294" i="9"/>
  <c r="CR294" i="9"/>
  <c r="CB294" i="9"/>
  <c r="DB294" i="9"/>
  <c r="CJ294" i="9"/>
  <c r="BR294" i="9"/>
  <c r="CH294" i="9"/>
  <c r="EF290" i="9"/>
  <c r="CX290" i="9"/>
  <c r="DN290" i="9"/>
  <c r="EN290" i="9"/>
  <c r="EV290" i="9"/>
  <c r="DV290" i="9"/>
  <c r="CN290" i="9"/>
  <c r="CF290" i="9"/>
  <c r="BX290" i="9"/>
  <c r="CR290" i="9"/>
  <c r="CH290" i="9"/>
  <c r="BV290" i="9"/>
  <c r="CP290" i="9"/>
  <c r="CB290" i="9"/>
  <c r="CJ290" i="9"/>
  <c r="BR290" i="9"/>
  <c r="DF290" i="9"/>
  <c r="CD290" i="9"/>
  <c r="EF286" i="9"/>
  <c r="CT286" i="9"/>
  <c r="DB286" i="9"/>
  <c r="DJ286" i="9"/>
  <c r="CN286" i="9"/>
  <c r="CF286" i="9"/>
  <c r="BX286" i="9"/>
  <c r="EN286" i="9"/>
  <c r="CJ286" i="9"/>
  <c r="BZ286" i="9"/>
  <c r="EV286" i="9"/>
  <c r="DR286" i="9"/>
  <c r="CP286" i="9"/>
  <c r="CB286" i="9"/>
  <c r="CH286" i="9"/>
  <c r="BR286" i="9"/>
  <c r="CD286" i="9"/>
  <c r="EV282" i="9"/>
  <c r="EN282" i="9"/>
  <c r="CX282" i="9"/>
  <c r="DN282" i="9"/>
  <c r="DF282" i="9"/>
  <c r="CN282" i="9"/>
  <c r="CF282" i="9"/>
  <c r="BX282" i="9"/>
  <c r="DV282" i="9"/>
  <c r="CL282" i="9"/>
  <c r="CB282" i="9"/>
  <c r="BR282" i="9"/>
  <c r="CP282" i="9"/>
  <c r="BZ282" i="9"/>
  <c r="CH282" i="9"/>
  <c r="CD282" i="9"/>
  <c r="EN278" i="9"/>
  <c r="CT278" i="9"/>
  <c r="EV278" i="9"/>
  <c r="DJ278" i="9"/>
  <c r="CN278" i="9"/>
  <c r="CF278" i="9"/>
  <c r="BX278" i="9"/>
  <c r="CP278" i="9"/>
  <c r="CD278" i="9"/>
  <c r="BT278" i="9"/>
  <c r="DR278" i="9"/>
  <c r="CL278" i="9"/>
  <c r="BZ278" i="9"/>
  <c r="EF278" i="9"/>
  <c r="DB278" i="9"/>
  <c r="CH278" i="9"/>
  <c r="CB278" i="9"/>
  <c r="EF274" i="9"/>
  <c r="CX274" i="9"/>
  <c r="DN274" i="9"/>
  <c r="EN274" i="9"/>
  <c r="DV274" i="9"/>
  <c r="CN274" i="9"/>
  <c r="CF274" i="9"/>
  <c r="BX274" i="9"/>
  <c r="EV274" i="9"/>
  <c r="CR274" i="9"/>
  <c r="CH274" i="9"/>
  <c r="BV274" i="9"/>
  <c r="CL274" i="9"/>
  <c r="BZ274" i="9"/>
  <c r="DF274" i="9"/>
  <c r="CD274" i="9"/>
  <c r="CB274" i="9"/>
  <c r="EN270" i="9"/>
  <c r="CT270" i="9"/>
  <c r="DR270" i="9"/>
  <c r="EF270" i="9"/>
  <c r="CN270" i="9"/>
  <c r="CF270" i="9"/>
  <c r="BX270" i="9"/>
  <c r="DB270" i="9"/>
  <c r="CJ270" i="9"/>
  <c r="BZ270" i="9"/>
  <c r="DJ270" i="9"/>
  <c r="CL270" i="9"/>
  <c r="BV270" i="9"/>
  <c r="CD270" i="9"/>
  <c r="EV270" i="9"/>
  <c r="CR270" i="9"/>
  <c r="CB270" i="9"/>
  <c r="EV266" i="9"/>
  <c r="DN266" i="9"/>
  <c r="DV266" i="9"/>
  <c r="CN266" i="9"/>
  <c r="CF266" i="9"/>
  <c r="BX266" i="9"/>
  <c r="EF266" i="9"/>
  <c r="CL266" i="9"/>
  <c r="CB266" i="9"/>
  <c r="BR266" i="9"/>
  <c r="CJ266" i="9"/>
  <c r="BV266" i="9"/>
  <c r="EN266" i="9"/>
  <c r="CD266" i="9"/>
  <c r="CR266" i="9"/>
  <c r="BZ266" i="9"/>
  <c r="EN262" i="9"/>
  <c r="DJ262" i="9"/>
  <c r="EV262" i="9"/>
  <c r="DB262" i="9"/>
  <c r="EF262" i="9"/>
  <c r="CN262" i="9"/>
  <c r="CF262" i="9"/>
  <c r="BX262" i="9"/>
  <c r="CP262" i="9"/>
  <c r="CD262" i="9"/>
  <c r="BT262" i="9"/>
  <c r="DR262" i="9"/>
  <c r="CJ262" i="9"/>
  <c r="BV262" i="9"/>
  <c r="CT262" i="9"/>
  <c r="CB262" i="9"/>
  <c r="CR262" i="9"/>
  <c r="BZ262" i="9"/>
  <c r="EF258" i="9"/>
  <c r="EN258" i="9"/>
  <c r="DN258" i="9"/>
  <c r="CN258" i="9"/>
  <c r="CF258" i="9"/>
  <c r="BX258" i="9"/>
  <c r="DV258" i="9"/>
  <c r="CR258" i="9"/>
  <c r="CH258" i="9"/>
  <c r="BV258" i="9"/>
  <c r="CX258" i="9"/>
  <c r="CJ258" i="9"/>
  <c r="BT258" i="9"/>
  <c r="CB258" i="9"/>
  <c r="DF258" i="9"/>
  <c r="CP258" i="9"/>
  <c r="BZ258" i="9"/>
  <c r="EV254" i="9"/>
  <c r="DJ254" i="9"/>
  <c r="DB254" i="9"/>
  <c r="EN254" i="9"/>
  <c r="CN254" i="9"/>
  <c r="CF254" i="9"/>
  <c r="BX254" i="9"/>
  <c r="DR254" i="9"/>
  <c r="CJ254" i="9"/>
  <c r="BZ254" i="9"/>
  <c r="CH254" i="9"/>
  <c r="BT254" i="9"/>
  <c r="CR254" i="9"/>
  <c r="CB254" i="9"/>
  <c r="CP254" i="9"/>
  <c r="BV254" i="9"/>
  <c r="FL250" i="9"/>
  <c r="EV250" i="9"/>
  <c r="DN250" i="9"/>
  <c r="CX250" i="9"/>
  <c r="CN250" i="9"/>
  <c r="CF250" i="9"/>
  <c r="BX250" i="9"/>
  <c r="DF250" i="9"/>
  <c r="CL250" i="9"/>
  <c r="CB250" i="9"/>
  <c r="BR250" i="9"/>
  <c r="EF250" i="9"/>
  <c r="DV250" i="9"/>
  <c r="CH250" i="9"/>
  <c r="BT250" i="9"/>
  <c r="EN250" i="9"/>
  <c r="CR250" i="9"/>
  <c r="BZ250" i="9"/>
  <c r="CP250" i="9"/>
  <c r="BV250" i="9"/>
  <c r="EN246" i="9"/>
  <c r="EF246" i="9"/>
  <c r="DJ246" i="9"/>
  <c r="EV246" i="9"/>
  <c r="DB246" i="9"/>
  <c r="CT246" i="9"/>
  <c r="CN246" i="9"/>
  <c r="CF246" i="9"/>
  <c r="BX246" i="9"/>
  <c r="CP246" i="9"/>
  <c r="CD246" i="9"/>
  <c r="BT246" i="9"/>
  <c r="CH246" i="9"/>
  <c r="BR246" i="9"/>
  <c r="CR246" i="9"/>
  <c r="BZ246" i="9"/>
  <c r="DR246" i="9"/>
  <c r="CL246" i="9"/>
  <c r="BV246" i="9"/>
  <c r="EF242" i="9"/>
  <c r="EV242" i="9"/>
  <c r="DN242" i="9"/>
  <c r="DF242" i="9"/>
  <c r="CN242" i="9"/>
  <c r="CF242" i="9"/>
  <c r="BX242" i="9"/>
  <c r="CR242" i="9"/>
  <c r="CH242" i="9"/>
  <c r="BV242" i="9"/>
  <c r="CD242" i="9"/>
  <c r="BR242" i="9"/>
  <c r="DV242" i="9"/>
  <c r="EN242" i="9"/>
  <c r="CP242" i="9"/>
  <c r="BZ242" i="9"/>
  <c r="CL242" i="9"/>
  <c r="BT242" i="9"/>
  <c r="EN238" i="9"/>
  <c r="EV238" i="9"/>
  <c r="EF238" i="9"/>
  <c r="DJ238" i="9"/>
  <c r="DB238" i="9"/>
  <c r="DR238" i="9"/>
  <c r="CN238" i="9"/>
  <c r="CF238" i="9"/>
  <c r="BX238" i="9"/>
  <c r="CJ238" i="9"/>
  <c r="BZ238" i="9"/>
  <c r="CT238" i="9"/>
  <c r="CR238" i="9"/>
  <c r="CD238" i="9"/>
  <c r="BR238" i="9"/>
  <c r="CP238" i="9"/>
  <c r="BV238" i="9"/>
  <c r="CL238" i="9"/>
  <c r="BT238" i="9"/>
  <c r="EV234" i="9"/>
  <c r="EN234" i="9"/>
  <c r="DN234" i="9"/>
  <c r="EF234" i="9"/>
  <c r="DV234" i="9"/>
  <c r="CN234" i="9"/>
  <c r="CF234" i="9"/>
  <c r="BX234" i="9"/>
  <c r="CL234" i="9"/>
  <c r="CB234" i="9"/>
  <c r="BR234" i="9"/>
  <c r="CR234" i="9"/>
  <c r="CD234" i="9"/>
  <c r="DF234" i="9"/>
  <c r="CP234" i="9"/>
  <c r="BV234" i="9"/>
  <c r="CX234" i="9"/>
  <c r="CJ234" i="9"/>
  <c r="BT234" i="9"/>
  <c r="EN230" i="9"/>
  <c r="EV230" i="9"/>
  <c r="DJ230" i="9"/>
  <c r="DB230" i="9"/>
  <c r="EF230" i="9"/>
  <c r="CN230" i="9"/>
  <c r="CF230" i="9"/>
  <c r="BX230" i="9"/>
  <c r="DR230" i="9"/>
  <c r="CP230" i="9"/>
  <c r="CD230" i="9"/>
  <c r="BT230" i="9"/>
  <c r="CR230" i="9"/>
  <c r="CB230" i="9"/>
  <c r="CT230" i="9"/>
  <c r="CL230" i="9"/>
  <c r="BV230" i="9"/>
  <c r="CJ230" i="9"/>
  <c r="BR230" i="9"/>
  <c r="EF226" i="9"/>
  <c r="EN226" i="9"/>
  <c r="EV226" i="9"/>
  <c r="DN226" i="9"/>
  <c r="CN226" i="9"/>
  <c r="CF226" i="9"/>
  <c r="BX226" i="9"/>
  <c r="DF226" i="9"/>
  <c r="CR226" i="9"/>
  <c r="CH226" i="9"/>
  <c r="BV226" i="9"/>
  <c r="CX226" i="9"/>
  <c r="CP226" i="9"/>
  <c r="CB226" i="9"/>
  <c r="CL226" i="9"/>
  <c r="BT226" i="9"/>
  <c r="CJ226" i="9"/>
  <c r="BR226" i="9"/>
  <c r="EV222" i="9"/>
  <c r="EN222" i="9"/>
  <c r="EF222" i="9"/>
  <c r="DJ222" i="9"/>
  <c r="DB222" i="9"/>
  <c r="CT222" i="9"/>
  <c r="CN222" i="9"/>
  <c r="CF222" i="9"/>
  <c r="BX222" i="9"/>
  <c r="CR222" i="9"/>
  <c r="CH222" i="9"/>
  <c r="BV222" i="9"/>
  <c r="DR222" i="9"/>
  <c r="CP222" i="9"/>
  <c r="CB222" i="9"/>
  <c r="CL222" i="9"/>
  <c r="BZ222" i="9"/>
  <c r="EV218" i="9"/>
  <c r="EN218" i="9"/>
  <c r="DN218" i="9"/>
  <c r="CX218" i="9"/>
  <c r="CN218" i="9"/>
  <c r="CF218" i="9"/>
  <c r="BX218" i="9"/>
  <c r="DV218" i="9"/>
  <c r="CJ218" i="9"/>
  <c r="BZ218" i="9"/>
  <c r="EF218" i="9"/>
  <c r="DF218" i="9"/>
  <c r="CP218" i="9"/>
  <c r="CB218" i="9"/>
  <c r="CL218" i="9"/>
  <c r="BV218" i="9"/>
  <c r="EN214" i="9"/>
  <c r="EF214" i="9"/>
  <c r="EV214" i="9"/>
  <c r="DJ214" i="9"/>
  <c r="DB214" i="9"/>
  <c r="CT214" i="9"/>
  <c r="EF210" i="9"/>
  <c r="EV210" i="9"/>
  <c r="EN210" i="9"/>
  <c r="DN210" i="9"/>
  <c r="DF210" i="9"/>
  <c r="CN210" i="9"/>
  <c r="CF210" i="9"/>
  <c r="BX210" i="9"/>
  <c r="CP210" i="9"/>
  <c r="CD210" i="9"/>
  <c r="BT210" i="9"/>
  <c r="DV210" i="9"/>
  <c r="CX210" i="9"/>
  <c r="CL210" i="9"/>
  <c r="BZ210" i="9"/>
  <c r="CJ210" i="9"/>
  <c r="BV210" i="9"/>
  <c r="EN206" i="9"/>
  <c r="EF206" i="9"/>
  <c r="DJ206" i="9"/>
  <c r="DB206" i="9"/>
  <c r="DR206" i="9"/>
  <c r="CN206" i="9"/>
  <c r="CF206" i="9"/>
  <c r="BX206" i="9"/>
  <c r="CT206" i="9"/>
  <c r="CR206" i="9"/>
  <c r="CH206" i="9"/>
  <c r="BV206" i="9"/>
  <c r="EV206" i="9"/>
  <c r="CL206" i="9"/>
  <c r="BZ206" i="9"/>
  <c r="CJ206" i="9"/>
  <c r="BT206" i="9"/>
  <c r="EV202" i="9"/>
  <c r="EF202" i="9"/>
  <c r="EN202" i="9"/>
  <c r="DN202" i="9"/>
  <c r="DV202" i="9"/>
  <c r="DF202" i="9"/>
  <c r="EN198" i="9"/>
  <c r="EV198" i="9"/>
  <c r="EF198" i="9"/>
  <c r="DJ198" i="9"/>
  <c r="DB198" i="9"/>
  <c r="CT198" i="9"/>
  <c r="DR198" i="9"/>
  <c r="EF194" i="9"/>
  <c r="EN194" i="9"/>
  <c r="EV194" i="9"/>
  <c r="DN194" i="9"/>
  <c r="CX194" i="9"/>
  <c r="DF194" i="9"/>
  <c r="DV194" i="9"/>
  <c r="EF190" i="9"/>
  <c r="EN190" i="9"/>
  <c r="DJ190" i="9"/>
  <c r="EV190" i="9"/>
  <c r="DB190" i="9"/>
  <c r="EV186" i="9"/>
  <c r="EN186" i="9"/>
  <c r="EF186" i="9"/>
  <c r="DJ186" i="9"/>
  <c r="CT186" i="9"/>
  <c r="DN186" i="9"/>
  <c r="DR186" i="9"/>
  <c r="DB186" i="9"/>
  <c r="DV186" i="9"/>
  <c r="DF186" i="9"/>
  <c r="CX186" i="9"/>
  <c r="EN182" i="9"/>
  <c r="EF182" i="9"/>
  <c r="DJ182" i="9"/>
  <c r="CT182" i="9"/>
  <c r="EV182" i="9"/>
  <c r="DN182" i="9"/>
  <c r="DV182" i="9"/>
  <c r="CX182" i="9"/>
  <c r="DB182" i="9"/>
  <c r="EF178" i="9"/>
  <c r="EN178" i="9"/>
  <c r="EV178" i="9"/>
  <c r="DJ178" i="9"/>
  <c r="CT178" i="9"/>
  <c r="DN178" i="9"/>
  <c r="DB178" i="9"/>
  <c r="DR178" i="9"/>
  <c r="DF178" i="9"/>
  <c r="CX178" i="9"/>
  <c r="DV178" i="9"/>
  <c r="EN174" i="9"/>
  <c r="EF174" i="9"/>
  <c r="DJ174" i="9"/>
  <c r="CT174" i="9"/>
  <c r="DN174" i="9"/>
  <c r="DF174" i="9"/>
  <c r="DB174" i="9"/>
  <c r="DV174" i="9"/>
  <c r="DR174" i="9"/>
  <c r="EV174" i="9"/>
  <c r="CX174" i="9"/>
  <c r="EV170" i="9"/>
  <c r="EF170" i="9"/>
  <c r="DJ170" i="9"/>
  <c r="CT170" i="9"/>
  <c r="DN170" i="9"/>
  <c r="DR170" i="9"/>
  <c r="EN170" i="9"/>
  <c r="CX170" i="9"/>
  <c r="DV170" i="9"/>
  <c r="EN166" i="9"/>
  <c r="EF166" i="9"/>
  <c r="DJ166" i="9"/>
  <c r="CT166" i="9"/>
  <c r="DN166" i="9"/>
  <c r="DV166" i="9"/>
  <c r="CX166" i="9"/>
  <c r="DR166" i="9"/>
  <c r="DB166" i="9"/>
  <c r="EV166" i="9"/>
  <c r="DF166" i="9"/>
  <c r="DJ162" i="9"/>
  <c r="CT162" i="9"/>
  <c r="DN162" i="9"/>
  <c r="DB162" i="9"/>
  <c r="DF162" i="9"/>
  <c r="DR162" i="9"/>
  <c r="CX162" i="9"/>
  <c r="DJ158" i="9"/>
  <c r="CT158" i="9"/>
  <c r="DN158" i="9"/>
  <c r="DF158" i="9"/>
  <c r="CX158" i="9"/>
  <c r="DV158" i="9"/>
  <c r="DR158" i="9"/>
  <c r="AJ158" i="9"/>
  <c r="DJ154" i="9"/>
  <c r="CT154" i="9"/>
  <c r="DN154" i="9"/>
  <c r="DR154" i="9"/>
  <c r="DV154" i="9"/>
  <c r="CX154" i="9"/>
  <c r="DF154" i="9"/>
  <c r="DB154" i="9"/>
  <c r="DJ150" i="9"/>
  <c r="CT150" i="9"/>
  <c r="DN150" i="9"/>
  <c r="DV150" i="9"/>
  <c r="CX150" i="9"/>
  <c r="DF150" i="9"/>
  <c r="DB150" i="9"/>
  <c r="CR146" i="9"/>
  <c r="CJ146" i="9"/>
  <c r="CB146" i="9"/>
  <c r="BT146" i="9"/>
  <c r="CP146" i="9"/>
  <c r="CF146" i="9"/>
  <c r="BV146" i="9"/>
  <c r="CN146" i="9"/>
  <c r="CD146" i="9"/>
  <c r="BR146" i="9"/>
  <c r="CR142" i="9"/>
  <c r="CJ142" i="9"/>
  <c r="CB142" i="9"/>
  <c r="BT142" i="9"/>
  <c r="AJ142" i="9"/>
  <c r="CH142" i="9"/>
  <c r="BX142" i="9"/>
  <c r="CP142" i="9"/>
  <c r="CF142" i="9"/>
  <c r="BV142" i="9"/>
  <c r="CR138" i="9"/>
  <c r="CJ138" i="9"/>
  <c r="CB138" i="9"/>
  <c r="BT138" i="9"/>
  <c r="CL138" i="9"/>
  <c r="BZ138" i="9"/>
  <c r="CH138" i="9"/>
  <c r="BX138" i="9"/>
  <c r="CR134" i="9"/>
  <c r="CJ134" i="9"/>
  <c r="CB134" i="9"/>
  <c r="BT134" i="9"/>
  <c r="CN134" i="9"/>
  <c r="CD134" i="9"/>
  <c r="BR134" i="9"/>
  <c r="CL134" i="9"/>
  <c r="BZ134" i="9"/>
  <c r="CR130" i="9"/>
  <c r="CJ130" i="9"/>
  <c r="CB130" i="9"/>
  <c r="BT130" i="9"/>
  <c r="CP130" i="9"/>
  <c r="CF130" i="9"/>
  <c r="BV130" i="9"/>
  <c r="CN130" i="9"/>
  <c r="CD130" i="9"/>
  <c r="BR130" i="9"/>
  <c r="EY126" i="9"/>
  <c r="CR126" i="9"/>
  <c r="CJ126" i="9"/>
  <c r="CB126" i="9"/>
  <c r="BT126" i="9"/>
  <c r="EI126" i="9"/>
  <c r="CH126" i="9"/>
  <c r="BX126" i="9"/>
  <c r="CP126" i="9"/>
  <c r="CF126" i="9"/>
  <c r="BV126" i="9"/>
  <c r="EQ122" i="9"/>
  <c r="EA122" i="9"/>
  <c r="CR122" i="9"/>
  <c r="CJ122" i="9"/>
  <c r="CB122" i="9"/>
  <c r="BT122" i="9"/>
  <c r="CL122" i="9"/>
  <c r="BZ122" i="9"/>
  <c r="CH122" i="9"/>
  <c r="BX122" i="9"/>
  <c r="GE118" i="9"/>
  <c r="EI118" i="9"/>
  <c r="EY118" i="9"/>
  <c r="CR118" i="9"/>
  <c r="CJ118" i="9"/>
  <c r="CB118" i="9"/>
  <c r="BT118" i="9"/>
  <c r="CN118" i="9"/>
  <c r="CD118" i="9"/>
  <c r="BR118" i="9"/>
  <c r="CL118" i="9"/>
  <c r="BZ118" i="9"/>
  <c r="EA114" i="9"/>
  <c r="EQ114" i="9"/>
  <c r="CR114" i="9"/>
  <c r="CJ114" i="9"/>
  <c r="CB114" i="9"/>
  <c r="BT114" i="9"/>
  <c r="CP114" i="9"/>
  <c r="CF114" i="9"/>
  <c r="BV114" i="9"/>
  <c r="CN114" i="9"/>
  <c r="CD114" i="9"/>
  <c r="BR114" i="9"/>
  <c r="FW110" i="9"/>
  <c r="EY110" i="9"/>
  <c r="EI110" i="9"/>
  <c r="CR110" i="9"/>
  <c r="CJ110" i="9"/>
  <c r="CB110" i="9"/>
  <c r="BT110" i="9"/>
  <c r="AJ110" i="9"/>
  <c r="CH110" i="9"/>
  <c r="BX110" i="9"/>
  <c r="CP110" i="9"/>
  <c r="CF110" i="9"/>
  <c r="BV110" i="9"/>
  <c r="EA106" i="9"/>
  <c r="FS106" i="9"/>
  <c r="EQ106" i="9"/>
  <c r="CR106" i="9"/>
  <c r="CJ106" i="9"/>
  <c r="CB106" i="9"/>
  <c r="BT106" i="9"/>
  <c r="CL106" i="9"/>
  <c r="BZ106" i="9"/>
  <c r="CH106" i="9"/>
  <c r="BX106" i="9"/>
  <c r="FO102" i="9"/>
  <c r="EY102" i="9"/>
  <c r="EI102" i="9"/>
  <c r="CR102" i="9"/>
  <c r="CJ102" i="9"/>
  <c r="CB102" i="9"/>
  <c r="BT102" i="9"/>
  <c r="CN102" i="9"/>
  <c r="CD102" i="9"/>
  <c r="BR102" i="9"/>
  <c r="CL102" i="9"/>
  <c r="BZ102" i="9"/>
  <c r="EQ98" i="9"/>
  <c r="FK98" i="9"/>
  <c r="CR98" i="9"/>
  <c r="CJ98" i="9"/>
  <c r="CB98" i="9"/>
  <c r="BT98" i="9"/>
  <c r="CP98" i="9"/>
  <c r="CF98" i="9"/>
  <c r="BV98" i="9"/>
  <c r="CN98" i="9"/>
  <c r="CD98" i="9"/>
  <c r="BR98" i="9"/>
  <c r="FG94" i="9"/>
  <c r="EY94" i="9"/>
  <c r="EI94" i="9"/>
  <c r="CR94" i="9"/>
  <c r="CJ94" i="9"/>
  <c r="CB94" i="9"/>
  <c r="BT94" i="9"/>
  <c r="CH94" i="9"/>
  <c r="BX94" i="9"/>
  <c r="CP94" i="9"/>
  <c r="CF94" i="9"/>
  <c r="BV94" i="9"/>
  <c r="FN90" i="9"/>
  <c r="CR90" i="9"/>
  <c r="CJ90" i="9"/>
  <c r="CB90" i="9"/>
  <c r="BT90" i="9"/>
  <c r="CL90" i="9"/>
  <c r="BZ90" i="9"/>
  <c r="CH90" i="9"/>
  <c r="BX90" i="9"/>
  <c r="FJ86" i="9"/>
  <c r="CR86" i="9"/>
  <c r="CJ86" i="9"/>
  <c r="CB86" i="9"/>
  <c r="BT86" i="9"/>
  <c r="CN86" i="9"/>
  <c r="CD86" i="9"/>
  <c r="BR86" i="9"/>
  <c r="FF82" i="9"/>
  <c r="CR82" i="9"/>
  <c r="CJ82" i="9"/>
  <c r="CB82" i="9"/>
  <c r="BT82" i="9"/>
  <c r="CP82" i="9"/>
  <c r="CF82" i="9"/>
  <c r="BV82" i="9"/>
  <c r="CR78" i="9"/>
  <c r="CJ78" i="9"/>
  <c r="CB78" i="9"/>
  <c r="BT78" i="9"/>
  <c r="AJ78" i="9"/>
  <c r="CH78" i="9"/>
  <c r="BX78" i="9"/>
  <c r="GD74" i="9"/>
  <c r="CR74" i="9"/>
  <c r="CJ74" i="9"/>
  <c r="CB74" i="9"/>
  <c r="BT74" i="9"/>
  <c r="CL74" i="9"/>
  <c r="BZ74" i="9"/>
  <c r="FZ70" i="9"/>
  <c r="DJ70" i="9"/>
  <c r="CT70" i="9"/>
  <c r="DR70" i="9"/>
  <c r="CX70" i="9"/>
  <c r="DB70" i="9"/>
  <c r="DV70" i="9"/>
  <c r="FV66" i="9"/>
  <c r="DJ66" i="9"/>
  <c r="CT66" i="9"/>
  <c r="DR66" i="9"/>
  <c r="CX66" i="9"/>
  <c r="DF66" i="9"/>
  <c r="DB66" i="9"/>
  <c r="FR62" i="9"/>
  <c r="DJ62" i="9"/>
  <c r="CT62" i="9"/>
  <c r="DR62" i="9"/>
  <c r="CX62" i="9"/>
  <c r="DN62" i="9"/>
  <c r="DF62" i="9"/>
  <c r="DB62" i="9"/>
  <c r="DJ58" i="9"/>
  <c r="CT58" i="9"/>
  <c r="DR58" i="9"/>
  <c r="CX58" i="9"/>
  <c r="DV58" i="9"/>
  <c r="DN58" i="9"/>
  <c r="DF58" i="9"/>
  <c r="FN58" i="9"/>
  <c r="DB58" i="9"/>
  <c r="FJ54" i="9"/>
  <c r="DJ54" i="9"/>
  <c r="CT54" i="9"/>
  <c r="DR54" i="9"/>
  <c r="CX54" i="9"/>
  <c r="DB54" i="9"/>
  <c r="DV54" i="9"/>
  <c r="DN54" i="9"/>
  <c r="DF54" i="9"/>
  <c r="FF50" i="9"/>
  <c r="DJ50" i="9"/>
  <c r="CT50" i="9"/>
  <c r="DR50" i="9"/>
  <c r="CX50" i="9"/>
  <c r="DF50" i="9"/>
  <c r="DB50" i="9"/>
  <c r="DV50" i="9"/>
  <c r="DN50" i="9"/>
  <c r="DJ46" i="9"/>
  <c r="CT46" i="9"/>
  <c r="DR46" i="9"/>
  <c r="CX46" i="9"/>
  <c r="DN46" i="9"/>
  <c r="AJ46" i="9"/>
  <c r="DF46" i="9"/>
  <c r="DV46" i="9"/>
  <c r="EW42" i="9"/>
  <c r="DJ42" i="9"/>
  <c r="CT42" i="9"/>
  <c r="DR42" i="9"/>
  <c r="CX42" i="9"/>
  <c r="DV42" i="9"/>
  <c r="DN42" i="9"/>
  <c r="EO38" i="9"/>
  <c r="DJ38" i="9"/>
  <c r="CT38" i="9"/>
  <c r="DR38" i="9"/>
  <c r="CX38" i="9"/>
  <c r="DB38" i="9"/>
  <c r="DV38" i="9"/>
  <c r="EG34" i="9"/>
  <c r="DJ34" i="9"/>
  <c r="CT34" i="9"/>
  <c r="DR34" i="9"/>
  <c r="CX34" i="9"/>
  <c r="DF34" i="9"/>
  <c r="DB34" i="9"/>
  <c r="DY30" i="9"/>
  <c r="CR30" i="9"/>
  <c r="CJ30" i="9"/>
  <c r="CB30" i="9"/>
  <c r="BT30" i="9"/>
  <c r="CH30" i="9"/>
  <c r="BX30" i="9"/>
  <c r="AJ30" i="9"/>
  <c r="EW26" i="9"/>
  <c r="CR26" i="9"/>
  <c r="CJ26" i="9"/>
  <c r="CB26" i="9"/>
  <c r="BT26" i="9"/>
  <c r="CL26" i="9"/>
  <c r="BZ26" i="9"/>
  <c r="EO22" i="9"/>
  <c r="CR22" i="9"/>
  <c r="CJ22" i="9"/>
  <c r="CB22" i="9"/>
  <c r="BT22" i="9"/>
  <c r="CN22" i="9"/>
  <c r="CD22" i="9"/>
  <c r="BR22" i="9"/>
  <c r="EG18" i="9"/>
  <c r="CR18" i="9"/>
  <c r="CJ18" i="9"/>
  <c r="CB18" i="9"/>
  <c r="BT18" i="9"/>
  <c r="CP18" i="9"/>
  <c r="CF18" i="9"/>
  <c r="BV18" i="9"/>
  <c r="DY14" i="9"/>
  <c r="CR14" i="9"/>
  <c r="CJ14" i="9"/>
  <c r="CB14" i="9"/>
  <c r="BT14" i="9"/>
  <c r="AJ14" i="9"/>
  <c r="CH14" i="9"/>
  <c r="BX14" i="9"/>
  <c r="CS6" i="9"/>
  <c r="CK6" i="9"/>
  <c r="CC6" i="9"/>
  <c r="BU6" i="9"/>
  <c r="CQ6" i="9"/>
  <c r="CG6" i="9"/>
  <c r="BW6" i="9"/>
  <c r="BS6" i="9"/>
  <c r="CI6" i="9"/>
  <c r="BV8" i="9"/>
  <c r="CO8" i="9"/>
  <c r="CB12" i="9"/>
  <c r="CR12" i="9"/>
  <c r="CD14" i="9"/>
  <c r="CP14" i="9"/>
  <c r="CD16" i="9"/>
  <c r="CR16" i="9"/>
  <c r="CD18" i="9"/>
  <c r="BR20" i="9"/>
  <c r="CD20" i="9"/>
  <c r="CR20" i="9"/>
  <c r="CF22" i="9"/>
  <c r="BR24" i="9"/>
  <c r="CD24" i="9"/>
  <c r="BR26" i="9"/>
  <c r="CF26" i="9"/>
  <c r="BR28" i="9"/>
  <c r="CH28" i="9"/>
  <c r="BR30" i="9"/>
  <c r="CF30" i="9"/>
  <c r="CB72" i="9"/>
  <c r="CP72" i="9"/>
  <c r="CD74" i="9"/>
  <c r="CP74" i="9"/>
  <c r="CB76" i="9"/>
  <c r="CR76" i="9"/>
  <c r="CD78" i="9"/>
  <c r="CP78" i="9"/>
  <c r="CD80" i="9"/>
  <c r="CR80" i="9"/>
  <c r="CD82" i="9"/>
  <c r="BR84" i="9"/>
  <c r="CD84" i="9"/>
  <c r="CR84" i="9"/>
  <c r="CF86" i="9"/>
  <c r="BR88" i="9"/>
  <c r="CL88" i="9"/>
  <c r="CF90" i="9"/>
  <c r="BZ92" i="9"/>
  <c r="BR94" i="9"/>
  <c r="CN94" i="9"/>
  <c r="CH96" i="9"/>
  <c r="BZ98" i="9"/>
  <c r="BT100" i="9"/>
  <c r="CP100" i="9"/>
  <c r="CH102" i="9"/>
  <c r="CB104" i="9"/>
  <c r="BV106" i="9"/>
  <c r="CP106" i="9"/>
  <c r="CJ108" i="9"/>
  <c r="CD110" i="9"/>
  <c r="BV112" i="9"/>
  <c r="CR112" i="9"/>
  <c r="CL114" i="9"/>
  <c r="CD116" i="9"/>
  <c r="BX118" i="9"/>
  <c r="BR120" i="9"/>
  <c r="CL120" i="9"/>
  <c r="CF122" i="9"/>
  <c r="BZ124" i="9"/>
  <c r="BR126" i="9"/>
  <c r="CN126" i="9"/>
  <c r="CH128" i="9"/>
  <c r="BZ130" i="9"/>
  <c r="BT132" i="9"/>
  <c r="CP132" i="9"/>
  <c r="CH134" i="9"/>
  <c r="CB136" i="9"/>
  <c r="BV138" i="9"/>
  <c r="CP138" i="9"/>
  <c r="CJ140" i="9"/>
  <c r="CD142" i="9"/>
  <c r="BV144" i="9"/>
  <c r="CR144" i="9"/>
  <c r="CL146" i="9"/>
  <c r="CF204" i="9"/>
  <c r="CD206" i="9"/>
  <c r="CF208" i="9"/>
  <c r="CH210" i="9"/>
  <c r="CF212" i="9"/>
  <c r="CH216" i="9"/>
  <c r="CH218" i="9"/>
  <c r="CH220" i="9"/>
  <c r="CJ222" i="9"/>
  <c r="CL224" i="9"/>
  <c r="BV228" i="9"/>
  <c r="CH230" i="9"/>
  <c r="CN232" i="9"/>
  <c r="BX236" i="9"/>
  <c r="CH238" i="9"/>
  <c r="CP240" i="9"/>
  <c r="BX244" i="9"/>
  <c r="CJ246" i="9"/>
  <c r="CP248" i="9"/>
  <c r="BZ252" i="9"/>
  <c r="CL254" i="9"/>
  <c r="BR258" i="9"/>
  <c r="CD260" i="9"/>
  <c r="CL262" i="9"/>
  <c r="BT266" i="9"/>
  <c r="CD268" i="9"/>
  <c r="CP270" i="9"/>
  <c r="BT274" i="9"/>
  <c r="CF276" i="9"/>
  <c r="CR278" i="9"/>
  <c r="BV282" i="9"/>
  <c r="CH284" i="9"/>
  <c r="CR286" i="9"/>
  <c r="BZ290" i="9"/>
  <c r="CH292" i="9"/>
  <c r="BR296" i="9"/>
  <c r="BZ298" i="9"/>
  <c r="CL300" i="9"/>
  <c r="DV34" i="9"/>
  <c r="DF42" i="9"/>
  <c r="DX48" i="9"/>
  <c r="DP56" i="9"/>
  <c r="CZ64" i="9"/>
  <c r="DN70" i="9"/>
  <c r="CZ152" i="9"/>
  <c r="DH164" i="9"/>
  <c r="DT176" i="9"/>
  <c r="DR190" i="9"/>
  <c r="CX242" i="9"/>
  <c r="DF266" i="9"/>
  <c r="DV298" i="9"/>
  <c r="EF254" i="9"/>
  <c r="EJ188" i="9"/>
  <c r="EA98" i="9"/>
  <c r="AJ204" i="9"/>
  <c r="AJ168" i="9"/>
  <c r="AJ94" i="9"/>
  <c r="AJ76" i="9"/>
  <c r="AJ16" i="9"/>
  <c r="BY6" i="9"/>
  <c r="CM6" i="9"/>
  <c r="BY8" i="9"/>
  <c r="BR12" i="9"/>
  <c r="CH12" i="9"/>
  <c r="BR14" i="9"/>
  <c r="CF14" i="9"/>
  <c r="BT16" i="9"/>
  <c r="CH16" i="9"/>
  <c r="BR18" i="9"/>
  <c r="CH18" i="9"/>
  <c r="BT20" i="9"/>
  <c r="CH20" i="9"/>
  <c r="BV22" i="9"/>
  <c r="CH22" i="9"/>
  <c r="BT24" i="9"/>
  <c r="CJ24" i="9"/>
  <c r="BV26" i="9"/>
  <c r="CH26" i="9"/>
  <c r="BV28" i="9"/>
  <c r="CJ28" i="9"/>
  <c r="BV30" i="9"/>
  <c r="CL30" i="9"/>
  <c r="BR72" i="9"/>
  <c r="CD72" i="9"/>
  <c r="BR74" i="9"/>
  <c r="CF74" i="9"/>
  <c r="BR76" i="9"/>
  <c r="CH76" i="9"/>
  <c r="BR78" i="9"/>
  <c r="CF78" i="9"/>
  <c r="BT80" i="9"/>
  <c r="CH80" i="9"/>
  <c r="BR82" i="9"/>
  <c r="CH82" i="9"/>
  <c r="BT84" i="9"/>
  <c r="BV86" i="9"/>
  <c r="CH86" i="9"/>
  <c r="BZ88" i="9"/>
  <c r="BR90" i="9"/>
  <c r="CN90" i="9"/>
  <c r="CH92" i="9"/>
  <c r="BZ94" i="9"/>
  <c r="BT96" i="9"/>
  <c r="CP96" i="9"/>
  <c r="CH98" i="9"/>
  <c r="CB100" i="9"/>
  <c r="BV102" i="9"/>
  <c r="CP102" i="9"/>
  <c r="CJ104" i="9"/>
  <c r="CD106" i="9"/>
  <c r="BV108" i="9"/>
  <c r="CR108" i="9"/>
  <c r="CL110" i="9"/>
  <c r="CD112" i="9"/>
  <c r="BX114" i="9"/>
  <c r="BR116" i="9"/>
  <c r="CL116" i="9"/>
  <c r="CF118" i="9"/>
  <c r="BZ120" i="9"/>
  <c r="BR122" i="9"/>
  <c r="CN122" i="9"/>
  <c r="CH124" i="9"/>
  <c r="BZ126" i="9"/>
  <c r="BT128" i="9"/>
  <c r="CP128" i="9"/>
  <c r="CH130" i="9"/>
  <c r="CB132" i="9"/>
  <c r="BV134" i="9"/>
  <c r="CP134" i="9"/>
  <c r="CJ136" i="9"/>
  <c r="CD138" i="9"/>
  <c r="BV140" i="9"/>
  <c r="CL142" i="9"/>
  <c r="CD144" i="9"/>
  <c r="BX146" i="9"/>
  <c r="CP204" i="9"/>
  <c r="CP206" i="9"/>
  <c r="CR210" i="9"/>
  <c r="CP212" i="9"/>
  <c r="BR218" i="9"/>
  <c r="CR218" i="9"/>
  <c r="BR222" i="9"/>
  <c r="BZ226" i="9"/>
  <c r="CH228" i="9"/>
  <c r="BZ234" i="9"/>
  <c r="CL236" i="9"/>
  <c r="CB242" i="9"/>
  <c r="CN244" i="9"/>
  <c r="CD250" i="9"/>
  <c r="CN252" i="9"/>
  <c r="CD258" i="9"/>
  <c r="CP260" i="9"/>
  <c r="CH266" i="9"/>
  <c r="BR270" i="9"/>
  <c r="CJ274" i="9"/>
  <c r="BR278" i="9"/>
  <c r="CD280" i="9"/>
  <c r="CJ282" i="9"/>
  <c r="BT286" i="9"/>
  <c r="CL290" i="9"/>
  <c r="BV294" i="9"/>
  <c r="CP298" i="9"/>
  <c r="DF38" i="9"/>
  <c r="DX44" i="9"/>
  <c r="DP52" i="9"/>
  <c r="CZ60" i="9"/>
  <c r="DN66" i="9"/>
  <c r="DB170" i="9"/>
  <c r="DF182" i="9"/>
  <c r="CX202" i="9"/>
  <c r="DV226" i="9"/>
  <c r="DH252" i="9"/>
  <c r="EF282" i="9"/>
  <c r="ER228" i="9"/>
  <c r="EK20" i="9"/>
  <c r="EF296" i="9"/>
  <c r="ER296" i="9"/>
  <c r="CV296" i="9"/>
  <c r="EB296" i="9"/>
  <c r="DD296" i="9"/>
  <c r="DL296" i="9"/>
  <c r="EZ296" i="9"/>
  <c r="CR296" i="9"/>
  <c r="CJ296" i="9"/>
  <c r="CB296" i="9"/>
  <c r="BT296" i="9"/>
  <c r="CH296" i="9"/>
  <c r="BX296" i="9"/>
  <c r="DT296" i="9"/>
  <c r="CP296" i="9"/>
  <c r="CD296" i="9"/>
  <c r="BZ296" i="9"/>
  <c r="EJ296" i="9"/>
  <c r="CN296" i="9"/>
  <c r="BV296" i="9"/>
  <c r="EF288" i="9"/>
  <c r="EB288" i="9"/>
  <c r="ER288" i="9"/>
  <c r="CV288" i="9"/>
  <c r="EJ288" i="9"/>
  <c r="DD288" i="9"/>
  <c r="DT288" i="9"/>
  <c r="CR288" i="9"/>
  <c r="CJ288" i="9"/>
  <c r="CB288" i="9"/>
  <c r="BT288" i="9"/>
  <c r="DL288" i="9"/>
  <c r="CN288" i="9"/>
  <c r="CD288" i="9"/>
  <c r="BR288" i="9"/>
  <c r="CP288" i="9"/>
  <c r="BZ288" i="9"/>
  <c r="EZ288" i="9"/>
  <c r="BX288" i="9"/>
  <c r="CL288" i="9"/>
  <c r="BV288" i="9"/>
  <c r="EF280" i="9"/>
  <c r="ER280" i="9"/>
  <c r="EB280" i="9"/>
  <c r="CV280" i="9"/>
  <c r="EJ280" i="9"/>
  <c r="DD280" i="9"/>
  <c r="DT280" i="9"/>
  <c r="CR280" i="9"/>
  <c r="CJ280" i="9"/>
  <c r="CB280" i="9"/>
  <c r="BT280" i="9"/>
  <c r="CH280" i="9"/>
  <c r="BX280" i="9"/>
  <c r="CN280" i="9"/>
  <c r="BZ280" i="9"/>
  <c r="CP280" i="9"/>
  <c r="BV280" i="9"/>
  <c r="CL280" i="9"/>
  <c r="BR280" i="9"/>
  <c r="EF272" i="9"/>
  <c r="EB272" i="9"/>
  <c r="EZ272" i="9"/>
  <c r="CV272" i="9"/>
  <c r="EJ272" i="9"/>
  <c r="DD272" i="9"/>
  <c r="DL272" i="9"/>
  <c r="CR272" i="9"/>
  <c r="CJ272" i="9"/>
  <c r="CB272" i="9"/>
  <c r="BT272" i="9"/>
  <c r="CN272" i="9"/>
  <c r="CD272" i="9"/>
  <c r="BR272" i="9"/>
  <c r="ER272" i="9"/>
  <c r="CL272" i="9"/>
  <c r="BX272" i="9"/>
  <c r="CP272" i="9"/>
  <c r="BV272" i="9"/>
  <c r="DT272" i="9"/>
  <c r="CH272" i="9"/>
  <c r="EF264" i="9"/>
  <c r="ER264" i="9"/>
  <c r="EJ264" i="9"/>
  <c r="EB264" i="9"/>
  <c r="DL264" i="9"/>
  <c r="DT264" i="9"/>
  <c r="CV264" i="9"/>
  <c r="CR264" i="9"/>
  <c r="CJ264" i="9"/>
  <c r="CB264" i="9"/>
  <c r="BT264" i="9"/>
  <c r="DD264" i="9"/>
  <c r="CH264" i="9"/>
  <c r="BX264" i="9"/>
  <c r="CL264" i="9"/>
  <c r="BV264" i="9"/>
  <c r="EZ264" i="9"/>
  <c r="CN264" i="9"/>
  <c r="BR264" i="9"/>
  <c r="CF264" i="9"/>
  <c r="EF256" i="9"/>
  <c r="EB256" i="9"/>
  <c r="EJ256" i="9"/>
  <c r="DL256" i="9"/>
  <c r="EZ256" i="9"/>
  <c r="DT256" i="9"/>
  <c r="DD256" i="9"/>
  <c r="CR256" i="9"/>
  <c r="CJ256" i="9"/>
  <c r="CB256" i="9"/>
  <c r="BT256" i="9"/>
  <c r="ER256" i="9"/>
  <c r="CN256" i="9"/>
  <c r="CD256" i="9"/>
  <c r="BR256" i="9"/>
  <c r="CH256" i="9"/>
  <c r="BV256" i="9"/>
  <c r="CV256" i="9"/>
  <c r="CL256" i="9"/>
  <c r="CF256" i="9"/>
  <c r="EF248" i="9"/>
  <c r="ER248" i="9"/>
  <c r="EZ248" i="9"/>
  <c r="EB248" i="9"/>
  <c r="DL248" i="9"/>
  <c r="DT248" i="9"/>
  <c r="EJ248" i="9"/>
  <c r="CR248" i="9"/>
  <c r="CJ248" i="9"/>
  <c r="CB248" i="9"/>
  <c r="BT248" i="9"/>
  <c r="CH248" i="9"/>
  <c r="BX248" i="9"/>
  <c r="CF248" i="9"/>
  <c r="BR248" i="9"/>
  <c r="AJ248" i="9"/>
  <c r="DD248" i="9"/>
  <c r="CV248" i="9"/>
  <c r="CL248" i="9"/>
  <c r="CD248" i="9"/>
  <c r="EF240" i="9"/>
  <c r="EB240" i="9"/>
  <c r="EZ240" i="9"/>
  <c r="DL240" i="9"/>
  <c r="ER240" i="9"/>
  <c r="DT240" i="9"/>
  <c r="EJ240" i="9"/>
  <c r="CR240" i="9"/>
  <c r="CJ240" i="9"/>
  <c r="CB240" i="9"/>
  <c r="BT240" i="9"/>
  <c r="DD240" i="9"/>
  <c r="CN240" i="9"/>
  <c r="CD240" i="9"/>
  <c r="BR240" i="9"/>
  <c r="CF240" i="9"/>
  <c r="CH240" i="9"/>
  <c r="BZ240" i="9"/>
  <c r="EF232" i="9"/>
  <c r="ER232" i="9"/>
  <c r="EJ232" i="9"/>
  <c r="EZ232" i="9"/>
  <c r="DL232" i="9"/>
  <c r="DT232" i="9"/>
  <c r="CV232" i="9"/>
  <c r="CR232" i="9"/>
  <c r="CJ232" i="9"/>
  <c r="CB232" i="9"/>
  <c r="BT232" i="9"/>
  <c r="CH232" i="9"/>
  <c r="BX232" i="9"/>
  <c r="EB232" i="9"/>
  <c r="DD232" i="9"/>
  <c r="CP232" i="9"/>
  <c r="CD232" i="9"/>
  <c r="AJ232" i="9"/>
  <c r="CF232" i="9"/>
  <c r="BZ232" i="9"/>
  <c r="EF224" i="9"/>
  <c r="EB224" i="9"/>
  <c r="DL224" i="9"/>
  <c r="EZ224" i="9"/>
  <c r="DT224" i="9"/>
  <c r="DD224" i="9"/>
  <c r="CR224" i="9"/>
  <c r="CJ224" i="9"/>
  <c r="CB224" i="9"/>
  <c r="EJ224" i="9"/>
  <c r="CN224" i="9"/>
  <c r="CD224" i="9"/>
  <c r="BT224" i="9"/>
  <c r="CP224" i="9"/>
  <c r="BZ224" i="9"/>
  <c r="CV224" i="9"/>
  <c r="CF224" i="9"/>
  <c r="BX224" i="9"/>
  <c r="DL216" i="9"/>
  <c r="DT216" i="9"/>
  <c r="DD216" i="9"/>
  <c r="CR216" i="9"/>
  <c r="CJ216" i="9"/>
  <c r="CB216" i="9"/>
  <c r="BT216" i="9"/>
  <c r="CP216" i="9"/>
  <c r="CF216" i="9"/>
  <c r="BV216" i="9"/>
  <c r="CN216" i="9"/>
  <c r="BZ216" i="9"/>
  <c r="CL216" i="9"/>
  <c r="BX216" i="9"/>
  <c r="EF208" i="9"/>
  <c r="EB208" i="9"/>
  <c r="EJ208" i="9"/>
  <c r="DL208" i="9"/>
  <c r="DT208" i="9"/>
  <c r="EZ208" i="9"/>
  <c r="ER208" i="9"/>
  <c r="CV208" i="9"/>
  <c r="CR208" i="9"/>
  <c r="CJ208" i="9"/>
  <c r="CB208" i="9"/>
  <c r="BT208" i="9"/>
  <c r="CL208" i="9"/>
  <c r="BZ208" i="9"/>
  <c r="CN208" i="9"/>
  <c r="BX208" i="9"/>
  <c r="DD208" i="9"/>
  <c r="CH208" i="9"/>
  <c r="BV208" i="9"/>
  <c r="ER200" i="9"/>
  <c r="EJ200" i="9"/>
  <c r="DL200" i="9"/>
  <c r="DT200" i="9"/>
  <c r="EZ200" i="9"/>
  <c r="CV200" i="9"/>
  <c r="EB200" i="9"/>
  <c r="DD200" i="9"/>
  <c r="AJ200" i="9"/>
  <c r="EF192" i="9"/>
  <c r="EB192" i="9"/>
  <c r="ER192" i="9"/>
  <c r="DL192" i="9"/>
  <c r="DT192" i="9"/>
  <c r="EJ192" i="9"/>
  <c r="DD192" i="9"/>
  <c r="CV192" i="9"/>
  <c r="EN180" i="9"/>
  <c r="EJ180" i="9"/>
  <c r="ER180" i="9"/>
  <c r="DL180" i="9"/>
  <c r="CV180" i="9"/>
  <c r="DX180" i="9"/>
  <c r="DD180" i="9"/>
  <c r="EZ180" i="9"/>
  <c r="CZ180" i="9"/>
  <c r="DT180" i="9"/>
  <c r="EB180" i="9"/>
  <c r="DP180" i="9"/>
  <c r="DH180" i="9"/>
  <c r="EN172" i="9"/>
  <c r="EZ172" i="9"/>
  <c r="EB172" i="9"/>
  <c r="ER172" i="9"/>
  <c r="DL172" i="9"/>
  <c r="CV172" i="9"/>
  <c r="DX172" i="9"/>
  <c r="DD172" i="9"/>
  <c r="EJ172" i="9"/>
  <c r="DP172" i="9"/>
  <c r="CZ172" i="9"/>
  <c r="DH172" i="9"/>
  <c r="AJ172" i="9"/>
  <c r="DT172" i="9"/>
  <c r="GG164" i="9"/>
  <c r="DL164" i="9"/>
  <c r="CV164" i="9"/>
  <c r="DX164" i="9"/>
  <c r="DD164" i="9"/>
  <c r="CZ164" i="9"/>
  <c r="DP164" i="9"/>
  <c r="DT164" i="9"/>
  <c r="FY156" i="9"/>
  <c r="DL156" i="9"/>
  <c r="CV156" i="9"/>
  <c r="DX156" i="9"/>
  <c r="DD156" i="9"/>
  <c r="DP156" i="9"/>
  <c r="DH156" i="9"/>
  <c r="CZ156" i="9"/>
  <c r="FQ148" i="9"/>
  <c r="DL148" i="9"/>
  <c r="CV148" i="9"/>
  <c r="DX148" i="9"/>
  <c r="DD148" i="9"/>
  <c r="CZ148" i="9"/>
  <c r="DH148" i="9"/>
  <c r="DT148" i="9"/>
  <c r="DP148" i="9"/>
  <c r="FI140" i="9"/>
  <c r="CN140" i="9"/>
  <c r="CF140" i="9"/>
  <c r="BX140" i="9"/>
  <c r="CP140" i="9"/>
  <c r="CD140" i="9"/>
  <c r="BT140" i="9"/>
  <c r="CL140" i="9"/>
  <c r="CB140" i="9"/>
  <c r="BR140" i="9"/>
  <c r="FH84" i="9"/>
  <c r="CN84" i="9"/>
  <c r="CF84" i="9"/>
  <c r="BX84" i="9"/>
  <c r="CJ84" i="9"/>
  <c r="BZ84" i="9"/>
  <c r="AJ4" i="9"/>
  <c r="DY4" i="9"/>
  <c r="EB4" i="9"/>
  <c r="EF4" i="9"/>
  <c r="EJ4" i="9"/>
  <c r="EN4" i="9"/>
  <c r="ER4" i="9"/>
  <c r="EV4" i="9"/>
  <c r="EZ4" i="9"/>
  <c r="DZ4" i="9"/>
  <c r="ED4" i="9"/>
  <c r="EH4" i="9"/>
  <c r="EL4" i="9"/>
  <c r="EP4" i="9"/>
  <c r="ET4" i="9"/>
  <c r="EX4" i="9"/>
  <c r="FB4" i="9"/>
  <c r="EG4" i="9"/>
  <c r="EO4" i="9"/>
  <c r="EW4" i="9"/>
  <c r="EC4" i="9"/>
  <c r="EK4" i="9"/>
  <c r="ES4" i="9"/>
  <c r="FA4" i="9"/>
  <c r="AJ293" i="9"/>
  <c r="GD293" i="9"/>
  <c r="FZ293" i="9"/>
  <c r="FV293" i="9"/>
  <c r="GF293" i="9"/>
  <c r="GB293" i="9"/>
  <c r="FX293" i="9"/>
  <c r="FT293" i="9"/>
  <c r="FP293" i="9"/>
  <c r="FL293" i="9"/>
  <c r="FH293" i="9"/>
  <c r="FD293" i="9"/>
  <c r="GE293" i="9"/>
  <c r="FW293" i="9"/>
  <c r="FQ293" i="9"/>
  <c r="FK293" i="9"/>
  <c r="FF293" i="9"/>
  <c r="FY293" i="9"/>
  <c r="FO293" i="9"/>
  <c r="FI293" i="9"/>
  <c r="GC293" i="9"/>
  <c r="FS293" i="9"/>
  <c r="FM293" i="9"/>
  <c r="FE293" i="9"/>
  <c r="GG293" i="9"/>
  <c r="FN293" i="9"/>
  <c r="FU293" i="9"/>
  <c r="FG293" i="9"/>
  <c r="GA293" i="9"/>
  <c r="FJ293" i="9"/>
  <c r="FR293" i="9"/>
  <c r="FC293" i="9"/>
  <c r="EA293" i="9"/>
  <c r="EE293" i="9"/>
  <c r="EI293" i="9"/>
  <c r="EM293" i="9"/>
  <c r="EQ293" i="9"/>
  <c r="EU293" i="9"/>
  <c r="EY293" i="9"/>
  <c r="DX293" i="9"/>
  <c r="DT293" i="9"/>
  <c r="DP293" i="9"/>
  <c r="DL293" i="9"/>
  <c r="DH293" i="9"/>
  <c r="DD293" i="9"/>
  <c r="CZ293" i="9"/>
  <c r="CV293" i="9"/>
  <c r="DY293" i="9"/>
  <c r="EC293" i="9"/>
  <c r="EG293" i="9"/>
  <c r="EK293" i="9"/>
  <c r="EO293" i="9"/>
  <c r="ES293" i="9"/>
  <c r="EW293" i="9"/>
  <c r="FA293" i="9"/>
  <c r="DV293" i="9"/>
  <c r="DR293" i="9"/>
  <c r="DN293" i="9"/>
  <c r="DJ293" i="9"/>
  <c r="DF293" i="9"/>
  <c r="DB293" i="9"/>
  <c r="CX293" i="9"/>
  <c r="CT293" i="9"/>
  <c r="EF293" i="9"/>
  <c r="EN293" i="9"/>
  <c r="EV293" i="9"/>
  <c r="DW293" i="9"/>
  <c r="DO293" i="9"/>
  <c r="DG293" i="9"/>
  <c r="CY293" i="9"/>
  <c r="EB293" i="9"/>
  <c r="EJ293" i="9"/>
  <c r="ER293" i="9"/>
  <c r="EZ293" i="9"/>
  <c r="DS293" i="9"/>
  <c r="DK293" i="9"/>
  <c r="DC293" i="9"/>
  <c r="CU293" i="9"/>
  <c r="AJ285" i="9"/>
  <c r="GD285" i="9"/>
  <c r="FZ285" i="9"/>
  <c r="FV285" i="9"/>
  <c r="FR285" i="9"/>
  <c r="GC285" i="9"/>
  <c r="FX285" i="9"/>
  <c r="FS285" i="9"/>
  <c r="FN285" i="9"/>
  <c r="FJ285" i="9"/>
  <c r="FF285" i="9"/>
  <c r="GF285" i="9"/>
  <c r="GA285" i="9"/>
  <c r="FU285" i="9"/>
  <c r="FP285" i="9"/>
  <c r="FL285" i="9"/>
  <c r="FH285" i="9"/>
  <c r="GG285" i="9"/>
  <c r="FW285" i="9"/>
  <c r="FM285" i="9"/>
  <c r="FE285" i="9"/>
  <c r="GB285" i="9"/>
  <c r="FQ285" i="9"/>
  <c r="FI285" i="9"/>
  <c r="FC285" i="9"/>
  <c r="GE285" i="9"/>
  <c r="FK285" i="9"/>
  <c r="FT285" i="9"/>
  <c r="FD285" i="9"/>
  <c r="FG285" i="9"/>
  <c r="FY285" i="9"/>
  <c r="FO285" i="9"/>
  <c r="EA285" i="9"/>
  <c r="EE285" i="9"/>
  <c r="EI285" i="9"/>
  <c r="EM285" i="9"/>
  <c r="EQ285" i="9"/>
  <c r="EU285" i="9"/>
  <c r="EY285" i="9"/>
  <c r="DX285" i="9"/>
  <c r="DT285" i="9"/>
  <c r="DP285" i="9"/>
  <c r="DL285" i="9"/>
  <c r="DH285" i="9"/>
  <c r="DD285" i="9"/>
  <c r="CZ285" i="9"/>
  <c r="CV285" i="9"/>
  <c r="DY285" i="9"/>
  <c r="EC285" i="9"/>
  <c r="EG285" i="9"/>
  <c r="EK285" i="9"/>
  <c r="EO285" i="9"/>
  <c r="ES285" i="9"/>
  <c r="EW285" i="9"/>
  <c r="FA285" i="9"/>
  <c r="DV285" i="9"/>
  <c r="DR285" i="9"/>
  <c r="DN285" i="9"/>
  <c r="DJ285" i="9"/>
  <c r="DF285" i="9"/>
  <c r="DB285" i="9"/>
  <c r="CX285" i="9"/>
  <c r="CT285" i="9"/>
  <c r="EF285" i="9"/>
  <c r="EN285" i="9"/>
  <c r="EV285" i="9"/>
  <c r="DW285" i="9"/>
  <c r="DO285" i="9"/>
  <c r="DG285" i="9"/>
  <c r="CY285" i="9"/>
  <c r="EB285" i="9"/>
  <c r="EJ285" i="9"/>
  <c r="ER285" i="9"/>
  <c r="EZ285" i="9"/>
  <c r="DS285" i="9"/>
  <c r="DK285" i="9"/>
  <c r="DC285" i="9"/>
  <c r="CU285" i="9"/>
  <c r="AJ277" i="9"/>
  <c r="GE277" i="9"/>
  <c r="GA277" i="9"/>
  <c r="FW277" i="9"/>
  <c r="FS277" i="9"/>
  <c r="FO277" i="9"/>
  <c r="FK277" i="9"/>
  <c r="FG277" i="9"/>
  <c r="FC277" i="9"/>
  <c r="GG277" i="9"/>
  <c r="GC277" i="9"/>
  <c r="FY277" i="9"/>
  <c r="FU277" i="9"/>
  <c r="FQ277" i="9"/>
  <c r="FM277" i="9"/>
  <c r="FI277" i="9"/>
  <c r="FE277" i="9"/>
  <c r="GD277" i="9"/>
  <c r="FV277" i="9"/>
  <c r="FN277" i="9"/>
  <c r="FF277" i="9"/>
  <c r="FZ277" i="9"/>
  <c r="FR277" i="9"/>
  <c r="FJ277" i="9"/>
  <c r="GB277" i="9"/>
  <c r="FL277" i="9"/>
  <c r="FT277" i="9"/>
  <c r="FD277" i="9"/>
  <c r="FH277" i="9"/>
  <c r="FX277" i="9"/>
  <c r="GF277" i="9"/>
  <c r="FP277" i="9"/>
  <c r="EA277" i="9"/>
  <c r="EE277" i="9"/>
  <c r="EI277" i="9"/>
  <c r="EM277" i="9"/>
  <c r="EQ277" i="9"/>
  <c r="EU277" i="9"/>
  <c r="EY277" i="9"/>
  <c r="DX277" i="9"/>
  <c r="DT277" i="9"/>
  <c r="DP277" i="9"/>
  <c r="DL277" i="9"/>
  <c r="DH277" i="9"/>
  <c r="DD277" i="9"/>
  <c r="CZ277" i="9"/>
  <c r="CV277" i="9"/>
  <c r="DY277" i="9"/>
  <c r="EC277" i="9"/>
  <c r="EG277" i="9"/>
  <c r="EK277" i="9"/>
  <c r="EO277" i="9"/>
  <c r="ES277" i="9"/>
  <c r="EW277" i="9"/>
  <c r="FA277" i="9"/>
  <c r="DV277" i="9"/>
  <c r="DR277" i="9"/>
  <c r="DN277" i="9"/>
  <c r="DJ277" i="9"/>
  <c r="DF277" i="9"/>
  <c r="DB277" i="9"/>
  <c r="CX277" i="9"/>
  <c r="CT277" i="9"/>
  <c r="EF277" i="9"/>
  <c r="EN277" i="9"/>
  <c r="EV277" i="9"/>
  <c r="DW277" i="9"/>
  <c r="DO277" i="9"/>
  <c r="DG277" i="9"/>
  <c r="CY277" i="9"/>
  <c r="EB277" i="9"/>
  <c r="EJ277" i="9"/>
  <c r="ER277" i="9"/>
  <c r="EZ277" i="9"/>
  <c r="DS277" i="9"/>
  <c r="DK277" i="9"/>
  <c r="DC277" i="9"/>
  <c r="CU277" i="9"/>
  <c r="AJ265" i="9"/>
  <c r="GE265" i="9"/>
  <c r="GA265" i="9"/>
  <c r="FW265" i="9"/>
  <c r="FS265" i="9"/>
  <c r="FO265" i="9"/>
  <c r="FK265" i="9"/>
  <c r="FG265" i="9"/>
  <c r="FC265" i="9"/>
  <c r="GG265" i="9"/>
  <c r="GC265" i="9"/>
  <c r="FY265" i="9"/>
  <c r="FU265" i="9"/>
  <c r="FQ265" i="9"/>
  <c r="FM265" i="9"/>
  <c r="FI265" i="9"/>
  <c r="FE265" i="9"/>
  <c r="GD265" i="9"/>
  <c r="FV265" i="9"/>
  <c r="FN265" i="9"/>
  <c r="FF265" i="9"/>
  <c r="FZ265" i="9"/>
  <c r="FR265" i="9"/>
  <c r="FJ265" i="9"/>
  <c r="GB265" i="9"/>
  <c r="FL265" i="9"/>
  <c r="FT265" i="9"/>
  <c r="FD265" i="9"/>
  <c r="FH265" i="9"/>
  <c r="FX265" i="9"/>
  <c r="GF265" i="9"/>
  <c r="EA265" i="9"/>
  <c r="EE265" i="9"/>
  <c r="EI265" i="9"/>
  <c r="EM265" i="9"/>
  <c r="EQ265" i="9"/>
  <c r="EU265" i="9"/>
  <c r="EY265" i="9"/>
  <c r="DX265" i="9"/>
  <c r="DT265" i="9"/>
  <c r="DP265" i="9"/>
  <c r="DL265" i="9"/>
  <c r="DH265" i="9"/>
  <c r="DD265" i="9"/>
  <c r="CZ265" i="9"/>
  <c r="CV265" i="9"/>
  <c r="FP265" i="9"/>
  <c r="DY265" i="9"/>
  <c r="EC265" i="9"/>
  <c r="EG265" i="9"/>
  <c r="EK265" i="9"/>
  <c r="EO265" i="9"/>
  <c r="ES265" i="9"/>
  <c r="EW265" i="9"/>
  <c r="FA265" i="9"/>
  <c r="DV265" i="9"/>
  <c r="DR265" i="9"/>
  <c r="DN265" i="9"/>
  <c r="DJ265" i="9"/>
  <c r="DF265" i="9"/>
  <c r="DB265" i="9"/>
  <c r="CX265" i="9"/>
  <c r="CT265" i="9"/>
  <c r="EF265" i="9"/>
  <c r="EN265" i="9"/>
  <c r="EV265" i="9"/>
  <c r="DS265" i="9"/>
  <c r="DK265" i="9"/>
  <c r="DC265" i="9"/>
  <c r="CU265" i="9"/>
  <c r="EB265" i="9"/>
  <c r="EJ265" i="9"/>
  <c r="ER265" i="9"/>
  <c r="EZ265" i="9"/>
  <c r="DW265" i="9"/>
  <c r="DO265" i="9"/>
  <c r="DG265" i="9"/>
  <c r="CY265" i="9"/>
  <c r="AJ299" i="9"/>
  <c r="GF299" i="9"/>
  <c r="GB299" i="9"/>
  <c r="FX299" i="9"/>
  <c r="FT299" i="9"/>
  <c r="FP299" i="9"/>
  <c r="FL299" i="9"/>
  <c r="FH299" i="9"/>
  <c r="FD299" i="9"/>
  <c r="GD299" i="9"/>
  <c r="FZ299" i="9"/>
  <c r="FV299" i="9"/>
  <c r="FR299" i="9"/>
  <c r="FN299" i="9"/>
  <c r="FJ299" i="9"/>
  <c r="FF299" i="9"/>
  <c r="GC299" i="9"/>
  <c r="FU299" i="9"/>
  <c r="FM299" i="9"/>
  <c r="FE299" i="9"/>
  <c r="GE299" i="9"/>
  <c r="FS299" i="9"/>
  <c r="FI299" i="9"/>
  <c r="FY299" i="9"/>
  <c r="FO299" i="9"/>
  <c r="FC299" i="9"/>
  <c r="FQ299" i="9"/>
  <c r="GA299" i="9"/>
  <c r="FG299" i="9"/>
  <c r="FK299" i="9"/>
  <c r="GG299" i="9"/>
  <c r="FW299" i="9"/>
  <c r="EA299" i="9"/>
  <c r="EE299" i="9"/>
  <c r="EI299" i="9"/>
  <c r="EM299" i="9"/>
  <c r="EQ299" i="9"/>
  <c r="EU299" i="9"/>
  <c r="EY299" i="9"/>
  <c r="DV299" i="9"/>
  <c r="DR299" i="9"/>
  <c r="DN299" i="9"/>
  <c r="DJ299" i="9"/>
  <c r="DF299" i="9"/>
  <c r="DB299" i="9"/>
  <c r="CX299" i="9"/>
  <c r="CT299" i="9"/>
  <c r="DY299" i="9"/>
  <c r="EC299" i="9"/>
  <c r="EG299" i="9"/>
  <c r="EK299" i="9"/>
  <c r="EO299" i="9"/>
  <c r="ES299" i="9"/>
  <c r="EW299" i="9"/>
  <c r="FA299" i="9"/>
  <c r="DX299" i="9"/>
  <c r="DT299" i="9"/>
  <c r="DP299" i="9"/>
  <c r="DL299" i="9"/>
  <c r="DH299" i="9"/>
  <c r="DD299" i="9"/>
  <c r="CZ299" i="9"/>
  <c r="CV299" i="9"/>
  <c r="EB299" i="9"/>
  <c r="EJ299" i="9"/>
  <c r="ER299" i="9"/>
  <c r="EZ299" i="9"/>
  <c r="DU299" i="9"/>
  <c r="DM299" i="9"/>
  <c r="DE299" i="9"/>
  <c r="CW299" i="9"/>
  <c r="EF299" i="9"/>
  <c r="EN299" i="9"/>
  <c r="EV299" i="9"/>
  <c r="DQ299" i="9"/>
  <c r="DI299" i="9"/>
  <c r="DA299" i="9"/>
  <c r="AJ295" i="9"/>
  <c r="GF295" i="9"/>
  <c r="GB295" i="9"/>
  <c r="FX295" i="9"/>
  <c r="FT295" i="9"/>
  <c r="FP295" i="9"/>
  <c r="FL295" i="9"/>
  <c r="FH295" i="9"/>
  <c r="FD295" i="9"/>
  <c r="GD295" i="9"/>
  <c r="FZ295" i="9"/>
  <c r="FV295" i="9"/>
  <c r="FR295" i="9"/>
  <c r="FN295" i="9"/>
  <c r="FJ295" i="9"/>
  <c r="FF295" i="9"/>
  <c r="GG295" i="9"/>
  <c r="FY295" i="9"/>
  <c r="FQ295" i="9"/>
  <c r="FI295" i="9"/>
  <c r="GA295" i="9"/>
  <c r="FO295" i="9"/>
  <c r="FE295" i="9"/>
  <c r="GE295" i="9"/>
  <c r="FU295" i="9"/>
  <c r="FK295" i="9"/>
  <c r="FM295" i="9"/>
  <c r="FW295" i="9"/>
  <c r="FC295" i="9"/>
  <c r="FG295" i="9"/>
  <c r="GC295" i="9"/>
  <c r="FS295" i="9"/>
  <c r="EA295" i="9"/>
  <c r="EE295" i="9"/>
  <c r="EI295" i="9"/>
  <c r="EM295" i="9"/>
  <c r="EQ295" i="9"/>
  <c r="EU295" i="9"/>
  <c r="EY295" i="9"/>
  <c r="DV295" i="9"/>
  <c r="DR295" i="9"/>
  <c r="DN295" i="9"/>
  <c r="DJ295" i="9"/>
  <c r="DF295" i="9"/>
  <c r="DB295" i="9"/>
  <c r="CX295" i="9"/>
  <c r="CT295" i="9"/>
  <c r="DY295" i="9"/>
  <c r="EC295" i="9"/>
  <c r="EG295" i="9"/>
  <c r="EK295" i="9"/>
  <c r="EO295" i="9"/>
  <c r="ES295" i="9"/>
  <c r="EW295" i="9"/>
  <c r="FA295" i="9"/>
  <c r="DX295" i="9"/>
  <c r="DT295" i="9"/>
  <c r="DP295" i="9"/>
  <c r="DL295" i="9"/>
  <c r="DH295" i="9"/>
  <c r="DD295" i="9"/>
  <c r="CZ295" i="9"/>
  <c r="CV295" i="9"/>
  <c r="EB295" i="9"/>
  <c r="EJ295" i="9"/>
  <c r="ER295" i="9"/>
  <c r="EZ295" i="9"/>
  <c r="DQ295" i="9"/>
  <c r="DI295" i="9"/>
  <c r="DA295" i="9"/>
  <c r="EF295" i="9"/>
  <c r="EN295" i="9"/>
  <c r="EV295" i="9"/>
  <c r="DU295" i="9"/>
  <c r="DM295" i="9"/>
  <c r="DE295" i="9"/>
  <c r="CW295" i="9"/>
  <c r="AJ291" i="9"/>
  <c r="GD291" i="9"/>
  <c r="FZ291" i="9"/>
  <c r="FV291" i="9"/>
  <c r="FR291" i="9"/>
  <c r="FN291" i="9"/>
  <c r="FJ291" i="9"/>
  <c r="FF291" i="9"/>
  <c r="GE291" i="9"/>
  <c r="FY291" i="9"/>
  <c r="FT291" i="9"/>
  <c r="FO291" i="9"/>
  <c r="FI291" i="9"/>
  <c r="FD291" i="9"/>
  <c r="GB291" i="9"/>
  <c r="FU291" i="9"/>
  <c r="FM291" i="9"/>
  <c r="FG291" i="9"/>
  <c r="GF291" i="9"/>
  <c r="FX291" i="9"/>
  <c r="FQ291" i="9"/>
  <c r="FK291" i="9"/>
  <c r="FC291" i="9"/>
  <c r="GG291" i="9"/>
  <c r="FS291" i="9"/>
  <c r="FE291" i="9"/>
  <c r="GA291" i="9"/>
  <c r="FL291" i="9"/>
  <c r="GC291" i="9"/>
  <c r="FP291" i="9"/>
  <c r="FW291" i="9"/>
  <c r="FH291" i="9"/>
  <c r="EA291" i="9"/>
  <c r="EE291" i="9"/>
  <c r="EI291" i="9"/>
  <c r="EM291" i="9"/>
  <c r="EQ291" i="9"/>
  <c r="EU291" i="9"/>
  <c r="EY291" i="9"/>
  <c r="DV291" i="9"/>
  <c r="DR291" i="9"/>
  <c r="DN291" i="9"/>
  <c r="DJ291" i="9"/>
  <c r="DF291" i="9"/>
  <c r="DB291" i="9"/>
  <c r="CX291" i="9"/>
  <c r="CT291" i="9"/>
  <c r="DY291" i="9"/>
  <c r="EC291" i="9"/>
  <c r="EG291" i="9"/>
  <c r="EK291" i="9"/>
  <c r="EO291" i="9"/>
  <c r="ES291" i="9"/>
  <c r="EW291" i="9"/>
  <c r="FA291" i="9"/>
  <c r="DX291" i="9"/>
  <c r="DT291" i="9"/>
  <c r="DP291" i="9"/>
  <c r="DL291" i="9"/>
  <c r="DH291" i="9"/>
  <c r="DD291" i="9"/>
  <c r="CZ291" i="9"/>
  <c r="CV291" i="9"/>
  <c r="EB291" i="9"/>
  <c r="EJ291" i="9"/>
  <c r="ER291" i="9"/>
  <c r="EZ291" i="9"/>
  <c r="DU291" i="9"/>
  <c r="DM291" i="9"/>
  <c r="DE291" i="9"/>
  <c r="CW291" i="9"/>
  <c r="EF291" i="9"/>
  <c r="EN291" i="9"/>
  <c r="EV291" i="9"/>
  <c r="DQ291" i="9"/>
  <c r="DI291" i="9"/>
  <c r="DA291" i="9"/>
  <c r="AJ287" i="9"/>
  <c r="GF287" i="9"/>
  <c r="GB287" i="9"/>
  <c r="FX287" i="9"/>
  <c r="FT287" i="9"/>
  <c r="FP287" i="9"/>
  <c r="FL287" i="9"/>
  <c r="FH287" i="9"/>
  <c r="FD287" i="9"/>
  <c r="GE287" i="9"/>
  <c r="FZ287" i="9"/>
  <c r="FU287" i="9"/>
  <c r="FO287" i="9"/>
  <c r="FJ287" i="9"/>
  <c r="FE287" i="9"/>
  <c r="GC287" i="9"/>
  <c r="FW287" i="9"/>
  <c r="FR287" i="9"/>
  <c r="FM287" i="9"/>
  <c r="FG287" i="9"/>
  <c r="FY287" i="9"/>
  <c r="FN287" i="9"/>
  <c r="FC287" i="9"/>
  <c r="GD287" i="9"/>
  <c r="FS287" i="9"/>
  <c r="FI287" i="9"/>
  <c r="GG287" i="9"/>
  <c r="FK287" i="9"/>
  <c r="FV287" i="9"/>
  <c r="GA287" i="9"/>
  <c r="FF287" i="9"/>
  <c r="FQ287" i="9"/>
  <c r="EA287" i="9"/>
  <c r="EE287" i="9"/>
  <c r="EI287" i="9"/>
  <c r="EM287" i="9"/>
  <c r="EQ287" i="9"/>
  <c r="EU287" i="9"/>
  <c r="EY287" i="9"/>
  <c r="DV287" i="9"/>
  <c r="DR287" i="9"/>
  <c r="DN287" i="9"/>
  <c r="DJ287" i="9"/>
  <c r="DF287" i="9"/>
  <c r="DB287" i="9"/>
  <c r="CX287" i="9"/>
  <c r="CT287" i="9"/>
  <c r="DY287" i="9"/>
  <c r="EC287" i="9"/>
  <c r="EG287" i="9"/>
  <c r="EK287" i="9"/>
  <c r="EO287" i="9"/>
  <c r="ES287" i="9"/>
  <c r="EW287" i="9"/>
  <c r="FA287" i="9"/>
  <c r="DX287" i="9"/>
  <c r="DT287" i="9"/>
  <c r="DP287" i="9"/>
  <c r="DL287" i="9"/>
  <c r="DH287" i="9"/>
  <c r="DD287" i="9"/>
  <c r="CZ287" i="9"/>
  <c r="CV287" i="9"/>
  <c r="EB287" i="9"/>
  <c r="EJ287" i="9"/>
  <c r="ER287" i="9"/>
  <c r="EZ287" i="9"/>
  <c r="DQ287" i="9"/>
  <c r="DI287" i="9"/>
  <c r="DA287" i="9"/>
  <c r="EF287" i="9"/>
  <c r="EN287" i="9"/>
  <c r="EV287" i="9"/>
  <c r="DU287" i="9"/>
  <c r="DM287" i="9"/>
  <c r="DE287" i="9"/>
  <c r="CW287" i="9"/>
  <c r="AJ283" i="9"/>
  <c r="GF283" i="9"/>
  <c r="GB283" i="9"/>
  <c r="FX283" i="9"/>
  <c r="FT283" i="9"/>
  <c r="FP283" i="9"/>
  <c r="FL283" i="9"/>
  <c r="FH283" i="9"/>
  <c r="FD283" i="9"/>
  <c r="GD283" i="9"/>
  <c r="FY283" i="9"/>
  <c r="FS283" i="9"/>
  <c r="FN283" i="9"/>
  <c r="FI283" i="9"/>
  <c r="FC283" i="9"/>
  <c r="GG283" i="9"/>
  <c r="GA283" i="9"/>
  <c r="FV283" i="9"/>
  <c r="FQ283" i="9"/>
  <c r="FK283" i="9"/>
  <c r="FF283" i="9"/>
  <c r="GC283" i="9"/>
  <c r="FR283" i="9"/>
  <c r="FG283" i="9"/>
  <c r="FW283" i="9"/>
  <c r="FM283" i="9"/>
  <c r="FZ283" i="9"/>
  <c r="FE283" i="9"/>
  <c r="FO283" i="9"/>
  <c r="FU283" i="9"/>
  <c r="FJ283" i="9"/>
  <c r="GE283" i="9"/>
  <c r="EA283" i="9"/>
  <c r="EE283" i="9"/>
  <c r="EI283" i="9"/>
  <c r="EM283" i="9"/>
  <c r="EQ283" i="9"/>
  <c r="EU283" i="9"/>
  <c r="EY283" i="9"/>
  <c r="DV283" i="9"/>
  <c r="DR283" i="9"/>
  <c r="DN283" i="9"/>
  <c r="DJ283" i="9"/>
  <c r="DF283" i="9"/>
  <c r="DB283" i="9"/>
  <c r="CX283" i="9"/>
  <c r="CT283" i="9"/>
  <c r="DY283" i="9"/>
  <c r="EC283" i="9"/>
  <c r="EG283" i="9"/>
  <c r="EK283" i="9"/>
  <c r="EO283" i="9"/>
  <c r="ES283" i="9"/>
  <c r="EW283" i="9"/>
  <c r="FA283" i="9"/>
  <c r="DX283" i="9"/>
  <c r="DT283" i="9"/>
  <c r="DP283" i="9"/>
  <c r="DL283" i="9"/>
  <c r="DH283" i="9"/>
  <c r="DD283" i="9"/>
  <c r="CZ283" i="9"/>
  <c r="CV283" i="9"/>
  <c r="EB283" i="9"/>
  <c r="EJ283" i="9"/>
  <c r="ER283" i="9"/>
  <c r="EZ283" i="9"/>
  <c r="DU283" i="9"/>
  <c r="DM283" i="9"/>
  <c r="DE283" i="9"/>
  <c r="CW283" i="9"/>
  <c r="EF283" i="9"/>
  <c r="EN283" i="9"/>
  <c r="EV283" i="9"/>
  <c r="DQ283" i="9"/>
  <c r="DI283" i="9"/>
  <c r="DA283" i="9"/>
  <c r="AJ279" i="9"/>
  <c r="GG279" i="9"/>
  <c r="GC279" i="9"/>
  <c r="FY279" i="9"/>
  <c r="FU279" i="9"/>
  <c r="FQ279" i="9"/>
  <c r="FM279" i="9"/>
  <c r="FI279" i="9"/>
  <c r="FE279" i="9"/>
  <c r="GE279" i="9"/>
  <c r="GA279" i="9"/>
  <c r="FW279" i="9"/>
  <c r="FS279" i="9"/>
  <c r="FO279" i="9"/>
  <c r="FK279" i="9"/>
  <c r="FG279" i="9"/>
  <c r="FC279" i="9"/>
  <c r="GF279" i="9"/>
  <c r="FX279" i="9"/>
  <c r="FP279" i="9"/>
  <c r="FH279" i="9"/>
  <c r="GB279" i="9"/>
  <c r="FT279" i="9"/>
  <c r="FL279" i="9"/>
  <c r="FD279" i="9"/>
  <c r="GD279" i="9"/>
  <c r="FN279" i="9"/>
  <c r="FV279" i="9"/>
  <c r="FF279" i="9"/>
  <c r="FJ279" i="9"/>
  <c r="FZ279" i="9"/>
  <c r="FR279" i="9"/>
  <c r="EA279" i="9"/>
  <c r="EE279" i="9"/>
  <c r="EI279" i="9"/>
  <c r="EM279" i="9"/>
  <c r="EQ279" i="9"/>
  <c r="EU279" i="9"/>
  <c r="EY279" i="9"/>
  <c r="DV279" i="9"/>
  <c r="DR279" i="9"/>
  <c r="DN279" i="9"/>
  <c r="DJ279" i="9"/>
  <c r="DF279" i="9"/>
  <c r="DB279" i="9"/>
  <c r="CX279" i="9"/>
  <c r="CT279" i="9"/>
  <c r="DY279" i="9"/>
  <c r="EC279" i="9"/>
  <c r="EG279" i="9"/>
  <c r="EK279" i="9"/>
  <c r="EO279" i="9"/>
  <c r="ES279" i="9"/>
  <c r="EW279" i="9"/>
  <c r="FA279" i="9"/>
  <c r="DX279" i="9"/>
  <c r="DT279" i="9"/>
  <c r="DP279" i="9"/>
  <c r="DL279" i="9"/>
  <c r="DH279" i="9"/>
  <c r="DD279" i="9"/>
  <c r="CZ279" i="9"/>
  <c r="CV279" i="9"/>
  <c r="EB279" i="9"/>
  <c r="EJ279" i="9"/>
  <c r="ER279" i="9"/>
  <c r="EZ279" i="9"/>
  <c r="DQ279" i="9"/>
  <c r="DI279" i="9"/>
  <c r="DA279" i="9"/>
  <c r="EF279" i="9"/>
  <c r="EN279" i="9"/>
  <c r="EV279" i="9"/>
  <c r="DU279" i="9"/>
  <c r="DM279" i="9"/>
  <c r="DE279" i="9"/>
  <c r="CW279" i="9"/>
  <c r="AJ275" i="9"/>
  <c r="GG275" i="9"/>
  <c r="GC275" i="9"/>
  <c r="FY275" i="9"/>
  <c r="FU275" i="9"/>
  <c r="FQ275" i="9"/>
  <c r="FM275" i="9"/>
  <c r="FI275" i="9"/>
  <c r="FE275" i="9"/>
  <c r="GE275" i="9"/>
  <c r="GA275" i="9"/>
  <c r="FW275" i="9"/>
  <c r="FS275" i="9"/>
  <c r="FO275" i="9"/>
  <c r="FK275" i="9"/>
  <c r="FG275" i="9"/>
  <c r="FC275" i="9"/>
  <c r="GB275" i="9"/>
  <c r="FT275" i="9"/>
  <c r="FL275" i="9"/>
  <c r="FD275" i="9"/>
  <c r="GF275" i="9"/>
  <c r="FX275" i="9"/>
  <c r="FP275" i="9"/>
  <c r="FH275" i="9"/>
  <c r="FZ275" i="9"/>
  <c r="FJ275" i="9"/>
  <c r="FR275" i="9"/>
  <c r="FF275" i="9"/>
  <c r="FV275" i="9"/>
  <c r="GD275" i="9"/>
  <c r="FN275" i="9"/>
  <c r="EA275" i="9"/>
  <c r="EE275" i="9"/>
  <c r="EI275" i="9"/>
  <c r="EM275" i="9"/>
  <c r="EQ275" i="9"/>
  <c r="EU275" i="9"/>
  <c r="EY275" i="9"/>
  <c r="DV275" i="9"/>
  <c r="DR275" i="9"/>
  <c r="DN275" i="9"/>
  <c r="DJ275" i="9"/>
  <c r="DF275" i="9"/>
  <c r="DB275" i="9"/>
  <c r="CX275" i="9"/>
  <c r="CT275" i="9"/>
  <c r="DY275" i="9"/>
  <c r="EC275" i="9"/>
  <c r="EG275" i="9"/>
  <c r="EK275" i="9"/>
  <c r="EO275" i="9"/>
  <c r="ES275" i="9"/>
  <c r="EW275" i="9"/>
  <c r="FA275" i="9"/>
  <c r="DX275" i="9"/>
  <c r="DT275" i="9"/>
  <c r="DP275" i="9"/>
  <c r="DL275" i="9"/>
  <c r="DH275" i="9"/>
  <c r="DD275" i="9"/>
  <c r="CZ275" i="9"/>
  <c r="CV275" i="9"/>
  <c r="EB275" i="9"/>
  <c r="EJ275" i="9"/>
  <c r="ER275" i="9"/>
  <c r="EZ275" i="9"/>
  <c r="DU275" i="9"/>
  <c r="DM275" i="9"/>
  <c r="DE275" i="9"/>
  <c r="CW275" i="9"/>
  <c r="EF275" i="9"/>
  <c r="EN275" i="9"/>
  <c r="EV275" i="9"/>
  <c r="DQ275" i="9"/>
  <c r="DI275" i="9"/>
  <c r="DA275" i="9"/>
  <c r="GG271" i="9"/>
  <c r="GC271" i="9"/>
  <c r="FY271" i="9"/>
  <c r="FU271" i="9"/>
  <c r="FQ271" i="9"/>
  <c r="FM271" i="9"/>
  <c r="FI271" i="9"/>
  <c r="FE271" i="9"/>
  <c r="GE271" i="9"/>
  <c r="GA271" i="9"/>
  <c r="FW271" i="9"/>
  <c r="FS271" i="9"/>
  <c r="FO271" i="9"/>
  <c r="FK271" i="9"/>
  <c r="FG271" i="9"/>
  <c r="FC271" i="9"/>
  <c r="GF271" i="9"/>
  <c r="FX271" i="9"/>
  <c r="FP271" i="9"/>
  <c r="FH271" i="9"/>
  <c r="GB271" i="9"/>
  <c r="FT271" i="9"/>
  <c r="FL271" i="9"/>
  <c r="FD271" i="9"/>
  <c r="FV271" i="9"/>
  <c r="FF271" i="9"/>
  <c r="GD271" i="9"/>
  <c r="FN271" i="9"/>
  <c r="FR271" i="9"/>
  <c r="FZ271" i="9"/>
  <c r="FJ271" i="9"/>
  <c r="EA271" i="9"/>
  <c r="EE271" i="9"/>
  <c r="EI271" i="9"/>
  <c r="EM271" i="9"/>
  <c r="EQ271" i="9"/>
  <c r="EU271" i="9"/>
  <c r="EY271" i="9"/>
  <c r="DV271" i="9"/>
  <c r="DR271" i="9"/>
  <c r="DN271" i="9"/>
  <c r="DJ271" i="9"/>
  <c r="DF271" i="9"/>
  <c r="DB271" i="9"/>
  <c r="CX271" i="9"/>
  <c r="CT271" i="9"/>
  <c r="DY271" i="9"/>
  <c r="EC271" i="9"/>
  <c r="EG271" i="9"/>
  <c r="EK271" i="9"/>
  <c r="EO271" i="9"/>
  <c r="ES271" i="9"/>
  <c r="EW271" i="9"/>
  <c r="FA271" i="9"/>
  <c r="DX271" i="9"/>
  <c r="DT271" i="9"/>
  <c r="DP271" i="9"/>
  <c r="DL271" i="9"/>
  <c r="DH271" i="9"/>
  <c r="DD271" i="9"/>
  <c r="CZ271" i="9"/>
  <c r="CV271" i="9"/>
  <c r="EB271" i="9"/>
  <c r="EJ271" i="9"/>
  <c r="ER271" i="9"/>
  <c r="EZ271" i="9"/>
  <c r="DQ271" i="9"/>
  <c r="DI271" i="9"/>
  <c r="DA271" i="9"/>
  <c r="EF271" i="9"/>
  <c r="EN271" i="9"/>
  <c r="EV271" i="9"/>
  <c r="DU271" i="9"/>
  <c r="DM271" i="9"/>
  <c r="DE271" i="9"/>
  <c r="CW271" i="9"/>
  <c r="GG267" i="9"/>
  <c r="GC267" i="9"/>
  <c r="FY267" i="9"/>
  <c r="FU267" i="9"/>
  <c r="FQ267" i="9"/>
  <c r="FM267" i="9"/>
  <c r="FI267" i="9"/>
  <c r="FE267" i="9"/>
  <c r="GE267" i="9"/>
  <c r="GA267" i="9"/>
  <c r="FW267" i="9"/>
  <c r="FS267" i="9"/>
  <c r="FO267" i="9"/>
  <c r="FK267" i="9"/>
  <c r="FG267" i="9"/>
  <c r="FC267" i="9"/>
  <c r="GB267" i="9"/>
  <c r="FT267" i="9"/>
  <c r="FL267" i="9"/>
  <c r="FD267" i="9"/>
  <c r="GF267" i="9"/>
  <c r="FX267" i="9"/>
  <c r="FP267" i="9"/>
  <c r="FH267" i="9"/>
  <c r="FR267" i="9"/>
  <c r="FZ267" i="9"/>
  <c r="FJ267" i="9"/>
  <c r="GD267" i="9"/>
  <c r="FN267" i="9"/>
  <c r="FV267" i="9"/>
  <c r="FF267" i="9"/>
  <c r="EA267" i="9"/>
  <c r="EE267" i="9"/>
  <c r="EI267" i="9"/>
  <c r="EM267" i="9"/>
  <c r="EQ267" i="9"/>
  <c r="EU267" i="9"/>
  <c r="EY267" i="9"/>
  <c r="DV267" i="9"/>
  <c r="DR267" i="9"/>
  <c r="DN267" i="9"/>
  <c r="DJ267" i="9"/>
  <c r="DF267" i="9"/>
  <c r="DB267" i="9"/>
  <c r="CX267" i="9"/>
  <c r="CT267" i="9"/>
  <c r="DY267" i="9"/>
  <c r="EC267" i="9"/>
  <c r="EG267" i="9"/>
  <c r="EK267" i="9"/>
  <c r="EO267" i="9"/>
  <c r="ES267" i="9"/>
  <c r="EW267" i="9"/>
  <c r="FA267" i="9"/>
  <c r="DX267" i="9"/>
  <c r="DT267" i="9"/>
  <c r="DP267" i="9"/>
  <c r="DL267" i="9"/>
  <c r="DH267" i="9"/>
  <c r="DD267" i="9"/>
  <c r="CZ267" i="9"/>
  <c r="CV267" i="9"/>
  <c r="EB267" i="9"/>
  <c r="EJ267" i="9"/>
  <c r="ER267" i="9"/>
  <c r="EZ267" i="9"/>
  <c r="DU267" i="9"/>
  <c r="DM267" i="9"/>
  <c r="DE267" i="9"/>
  <c r="CW267" i="9"/>
  <c r="EF267" i="9"/>
  <c r="EN267" i="9"/>
  <c r="EV267" i="9"/>
  <c r="DQ267" i="9"/>
  <c r="DI267" i="9"/>
  <c r="DA267" i="9"/>
  <c r="GG263" i="9"/>
  <c r="GC263" i="9"/>
  <c r="FY263" i="9"/>
  <c r="FU263" i="9"/>
  <c r="FQ263" i="9"/>
  <c r="FM263" i="9"/>
  <c r="FI263" i="9"/>
  <c r="FE263" i="9"/>
  <c r="GE263" i="9"/>
  <c r="GA263" i="9"/>
  <c r="FW263" i="9"/>
  <c r="FS263" i="9"/>
  <c r="FO263" i="9"/>
  <c r="FK263" i="9"/>
  <c r="FG263" i="9"/>
  <c r="FC263" i="9"/>
  <c r="GB263" i="9"/>
  <c r="FT263" i="9"/>
  <c r="FL263" i="9"/>
  <c r="FD263" i="9"/>
  <c r="GF263" i="9"/>
  <c r="FX263" i="9"/>
  <c r="FP263" i="9"/>
  <c r="FH263" i="9"/>
  <c r="FZ263" i="9"/>
  <c r="FJ263" i="9"/>
  <c r="FR263" i="9"/>
  <c r="FF263" i="9"/>
  <c r="FV263" i="9"/>
  <c r="GD263" i="9"/>
  <c r="FN263" i="9"/>
  <c r="EA263" i="9"/>
  <c r="EE263" i="9"/>
  <c r="EI263" i="9"/>
  <c r="EM263" i="9"/>
  <c r="EQ263" i="9"/>
  <c r="EU263" i="9"/>
  <c r="EY263" i="9"/>
  <c r="DV263" i="9"/>
  <c r="DR263" i="9"/>
  <c r="DN263" i="9"/>
  <c r="DJ263" i="9"/>
  <c r="DF263" i="9"/>
  <c r="DB263" i="9"/>
  <c r="CX263" i="9"/>
  <c r="CT263" i="9"/>
  <c r="DY263" i="9"/>
  <c r="EC263" i="9"/>
  <c r="EG263" i="9"/>
  <c r="EK263" i="9"/>
  <c r="EO263" i="9"/>
  <c r="ES263" i="9"/>
  <c r="EW263" i="9"/>
  <c r="FA263" i="9"/>
  <c r="DX263" i="9"/>
  <c r="DT263" i="9"/>
  <c r="DP263" i="9"/>
  <c r="DL263" i="9"/>
  <c r="DH263" i="9"/>
  <c r="DD263" i="9"/>
  <c r="CZ263" i="9"/>
  <c r="CV263" i="9"/>
  <c r="EB263" i="9"/>
  <c r="EJ263" i="9"/>
  <c r="ER263" i="9"/>
  <c r="EZ263" i="9"/>
  <c r="DQ263" i="9"/>
  <c r="DI263" i="9"/>
  <c r="DA263" i="9"/>
  <c r="EF263" i="9"/>
  <c r="EN263" i="9"/>
  <c r="EV263" i="9"/>
  <c r="DU263" i="9"/>
  <c r="DM263" i="9"/>
  <c r="DE263" i="9"/>
  <c r="CW263" i="9"/>
  <c r="GG259" i="9"/>
  <c r="GC259" i="9"/>
  <c r="FY259" i="9"/>
  <c r="FU259" i="9"/>
  <c r="FQ259" i="9"/>
  <c r="FM259" i="9"/>
  <c r="FI259" i="9"/>
  <c r="FE259" i="9"/>
  <c r="GE259" i="9"/>
  <c r="GA259" i="9"/>
  <c r="FW259" i="9"/>
  <c r="FS259" i="9"/>
  <c r="FO259" i="9"/>
  <c r="FK259" i="9"/>
  <c r="FG259" i="9"/>
  <c r="FC259" i="9"/>
  <c r="GF259" i="9"/>
  <c r="FX259" i="9"/>
  <c r="FP259" i="9"/>
  <c r="FH259" i="9"/>
  <c r="GB259" i="9"/>
  <c r="FT259" i="9"/>
  <c r="FL259" i="9"/>
  <c r="FD259" i="9"/>
  <c r="FV259" i="9"/>
  <c r="FF259" i="9"/>
  <c r="GD259" i="9"/>
  <c r="FN259" i="9"/>
  <c r="FR259" i="9"/>
  <c r="FZ259" i="9"/>
  <c r="FJ259" i="9"/>
  <c r="EA259" i="9"/>
  <c r="EE259" i="9"/>
  <c r="EI259" i="9"/>
  <c r="EM259" i="9"/>
  <c r="EQ259" i="9"/>
  <c r="EU259" i="9"/>
  <c r="EY259" i="9"/>
  <c r="DV259" i="9"/>
  <c r="DR259" i="9"/>
  <c r="DN259" i="9"/>
  <c r="DJ259" i="9"/>
  <c r="DF259" i="9"/>
  <c r="DB259" i="9"/>
  <c r="CX259" i="9"/>
  <c r="CT259" i="9"/>
  <c r="DY259" i="9"/>
  <c r="EC259" i="9"/>
  <c r="EG259" i="9"/>
  <c r="EK259" i="9"/>
  <c r="EO259" i="9"/>
  <c r="ES259" i="9"/>
  <c r="EW259" i="9"/>
  <c r="FA259" i="9"/>
  <c r="DX259" i="9"/>
  <c r="DT259" i="9"/>
  <c r="DP259" i="9"/>
  <c r="DL259" i="9"/>
  <c r="DH259" i="9"/>
  <c r="DD259" i="9"/>
  <c r="CZ259" i="9"/>
  <c r="CV259" i="9"/>
  <c r="EB259" i="9"/>
  <c r="EJ259" i="9"/>
  <c r="ER259" i="9"/>
  <c r="EZ259" i="9"/>
  <c r="DU259" i="9"/>
  <c r="DM259" i="9"/>
  <c r="DE259" i="9"/>
  <c r="CW259" i="9"/>
  <c r="EF259" i="9"/>
  <c r="EN259" i="9"/>
  <c r="EV259" i="9"/>
  <c r="DQ259" i="9"/>
  <c r="DI259" i="9"/>
  <c r="DA259" i="9"/>
  <c r="GG255" i="9"/>
  <c r="GE255" i="9"/>
  <c r="GA255" i="9"/>
  <c r="GC255" i="9"/>
  <c r="FX255" i="9"/>
  <c r="FT255" i="9"/>
  <c r="FP255" i="9"/>
  <c r="FL255" i="9"/>
  <c r="FH255" i="9"/>
  <c r="FD255" i="9"/>
  <c r="GF255" i="9"/>
  <c r="FZ255" i="9"/>
  <c r="FV255" i="9"/>
  <c r="FR255" i="9"/>
  <c r="FN255" i="9"/>
  <c r="FJ255" i="9"/>
  <c r="FF255" i="9"/>
  <c r="FW255" i="9"/>
  <c r="FO255" i="9"/>
  <c r="FG255" i="9"/>
  <c r="GB255" i="9"/>
  <c r="FS255" i="9"/>
  <c r="FK255" i="9"/>
  <c r="FC255" i="9"/>
  <c r="GD255" i="9"/>
  <c r="FM255" i="9"/>
  <c r="FU255" i="9"/>
  <c r="FE255" i="9"/>
  <c r="FI255" i="9"/>
  <c r="FY255" i="9"/>
  <c r="FQ255" i="9"/>
  <c r="EA255" i="9"/>
  <c r="EE255" i="9"/>
  <c r="EI255" i="9"/>
  <c r="EM255" i="9"/>
  <c r="EQ255" i="9"/>
  <c r="EU255" i="9"/>
  <c r="EY255" i="9"/>
  <c r="DV255" i="9"/>
  <c r="DR255" i="9"/>
  <c r="DN255" i="9"/>
  <c r="DJ255" i="9"/>
  <c r="DF255" i="9"/>
  <c r="DB255" i="9"/>
  <c r="CX255" i="9"/>
  <c r="CT255" i="9"/>
  <c r="DY255" i="9"/>
  <c r="EC255" i="9"/>
  <c r="EG255" i="9"/>
  <c r="EK255" i="9"/>
  <c r="EO255" i="9"/>
  <c r="ES255" i="9"/>
  <c r="EW255" i="9"/>
  <c r="FA255" i="9"/>
  <c r="DX255" i="9"/>
  <c r="DT255" i="9"/>
  <c r="DP255" i="9"/>
  <c r="DL255" i="9"/>
  <c r="DH255" i="9"/>
  <c r="DD255" i="9"/>
  <c r="CZ255" i="9"/>
  <c r="CV255" i="9"/>
  <c r="EB255" i="9"/>
  <c r="EJ255" i="9"/>
  <c r="ER255" i="9"/>
  <c r="EZ255" i="9"/>
  <c r="DQ255" i="9"/>
  <c r="DI255" i="9"/>
  <c r="DA255" i="9"/>
  <c r="EF255" i="9"/>
  <c r="EN255" i="9"/>
  <c r="EV255" i="9"/>
  <c r="DU255" i="9"/>
  <c r="DM255" i="9"/>
  <c r="DE255" i="9"/>
  <c r="CW255" i="9"/>
  <c r="GF251" i="9"/>
  <c r="GB251" i="9"/>
  <c r="FX251" i="9"/>
  <c r="FT251" i="9"/>
  <c r="FP251" i="9"/>
  <c r="FL251" i="9"/>
  <c r="FH251" i="9"/>
  <c r="FD251" i="9"/>
  <c r="GD251" i="9"/>
  <c r="FZ251" i="9"/>
  <c r="FV251" i="9"/>
  <c r="FR251" i="9"/>
  <c r="FN251" i="9"/>
  <c r="FJ251" i="9"/>
  <c r="FF251" i="9"/>
  <c r="GA251" i="9"/>
  <c r="FS251" i="9"/>
  <c r="FK251" i="9"/>
  <c r="FC251" i="9"/>
  <c r="GE251" i="9"/>
  <c r="FW251" i="9"/>
  <c r="FO251" i="9"/>
  <c r="FG251" i="9"/>
  <c r="FY251" i="9"/>
  <c r="FI251" i="9"/>
  <c r="GG251" i="9"/>
  <c r="FQ251" i="9"/>
  <c r="FE251" i="9"/>
  <c r="FU251" i="9"/>
  <c r="GC251" i="9"/>
  <c r="FM251" i="9"/>
  <c r="EA251" i="9"/>
  <c r="EE251" i="9"/>
  <c r="EI251" i="9"/>
  <c r="EM251" i="9"/>
  <c r="EQ251" i="9"/>
  <c r="EU251" i="9"/>
  <c r="EY251" i="9"/>
  <c r="DV251" i="9"/>
  <c r="DR251" i="9"/>
  <c r="DN251" i="9"/>
  <c r="DJ251" i="9"/>
  <c r="DF251" i="9"/>
  <c r="DB251" i="9"/>
  <c r="CX251" i="9"/>
  <c r="CT251" i="9"/>
  <c r="DY251" i="9"/>
  <c r="EC251" i="9"/>
  <c r="EG251" i="9"/>
  <c r="EK251" i="9"/>
  <c r="EO251" i="9"/>
  <c r="ES251" i="9"/>
  <c r="EW251" i="9"/>
  <c r="FA251" i="9"/>
  <c r="DX251" i="9"/>
  <c r="DT251" i="9"/>
  <c r="DP251" i="9"/>
  <c r="DL251" i="9"/>
  <c r="DH251" i="9"/>
  <c r="DD251" i="9"/>
  <c r="CZ251" i="9"/>
  <c r="CV251" i="9"/>
  <c r="EB251" i="9"/>
  <c r="EJ251" i="9"/>
  <c r="ER251" i="9"/>
  <c r="EZ251" i="9"/>
  <c r="DU251" i="9"/>
  <c r="DM251" i="9"/>
  <c r="DE251" i="9"/>
  <c r="CW251" i="9"/>
  <c r="EF251" i="9"/>
  <c r="EN251" i="9"/>
  <c r="EV251" i="9"/>
  <c r="DQ251" i="9"/>
  <c r="DI251" i="9"/>
  <c r="DA251" i="9"/>
  <c r="GF247" i="9"/>
  <c r="GB247" i="9"/>
  <c r="FX247" i="9"/>
  <c r="FT247" i="9"/>
  <c r="FP247" i="9"/>
  <c r="FL247" i="9"/>
  <c r="FH247" i="9"/>
  <c r="FD247" i="9"/>
  <c r="GD247" i="9"/>
  <c r="FZ247" i="9"/>
  <c r="FV247" i="9"/>
  <c r="FR247" i="9"/>
  <c r="FN247" i="9"/>
  <c r="FJ247" i="9"/>
  <c r="FF247" i="9"/>
  <c r="GE247" i="9"/>
  <c r="FW247" i="9"/>
  <c r="FO247" i="9"/>
  <c r="FG247" i="9"/>
  <c r="GA247" i="9"/>
  <c r="FS247" i="9"/>
  <c r="FK247" i="9"/>
  <c r="FC247" i="9"/>
  <c r="FU247" i="9"/>
  <c r="FE247" i="9"/>
  <c r="GC247" i="9"/>
  <c r="FM247" i="9"/>
  <c r="GG247" i="9"/>
  <c r="FQ247" i="9"/>
  <c r="FY247" i="9"/>
  <c r="FI247" i="9"/>
  <c r="EA247" i="9"/>
  <c r="EE247" i="9"/>
  <c r="EI247" i="9"/>
  <c r="EM247" i="9"/>
  <c r="EQ247" i="9"/>
  <c r="EU247" i="9"/>
  <c r="EY247" i="9"/>
  <c r="DV247" i="9"/>
  <c r="DR247" i="9"/>
  <c r="DN247" i="9"/>
  <c r="DJ247" i="9"/>
  <c r="DF247" i="9"/>
  <c r="DB247" i="9"/>
  <c r="CX247" i="9"/>
  <c r="CT247" i="9"/>
  <c r="DY247" i="9"/>
  <c r="EC247" i="9"/>
  <c r="EG247" i="9"/>
  <c r="EK247" i="9"/>
  <c r="EO247" i="9"/>
  <c r="ES247" i="9"/>
  <c r="EW247" i="9"/>
  <c r="FA247" i="9"/>
  <c r="DX247" i="9"/>
  <c r="DT247" i="9"/>
  <c r="DP247" i="9"/>
  <c r="DL247" i="9"/>
  <c r="DH247" i="9"/>
  <c r="DD247" i="9"/>
  <c r="CZ247" i="9"/>
  <c r="CV247" i="9"/>
  <c r="EB247" i="9"/>
  <c r="EJ247" i="9"/>
  <c r="ER247" i="9"/>
  <c r="EZ247" i="9"/>
  <c r="DQ247" i="9"/>
  <c r="DI247" i="9"/>
  <c r="DA247" i="9"/>
  <c r="EF247" i="9"/>
  <c r="EN247" i="9"/>
  <c r="EV247" i="9"/>
  <c r="DU247" i="9"/>
  <c r="DM247" i="9"/>
  <c r="DE247" i="9"/>
  <c r="CW247" i="9"/>
  <c r="GF243" i="9"/>
  <c r="GB243" i="9"/>
  <c r="FX243" i="9"/>
  <c r="FT243" i="9"/>
  <c r="FP243" i="9"/>
  <c r="FL243" i="9"/>
  <c r="FH243" i="9"/>
  <c r="FD243" i="9"/>
  <c r="GD243" i="9"/>
  <c r="FZ243" i="9"/>
  <c r="FV243" i="9"/>
  <c r="FR243" i="9"/>
  <c r="FN243" i="9"/>
  <c r="FJ243" i="9"/>
  <c r="FF243" i="9"/>
  <c r="GA243" i="9"/>
  <c r="FS243" i="9"/>
  <c r="FK243" i="9"/>
  <c r="FC243" i="9"/>
  <c r="GE243" i="9"/>
  <c r="FW243" i="9"/>
  <c r="FO243" i="9"/>
  <c r="FG243" i="9"/>
  <c r="GG243" i="9"/>
  <c r="FQ243" i="9"/>
  <c r="FY243" i="9"/>
  <c r="FI243" i="9"/>
  <c r="GC243" i="9"/>
  <c r="FM243" i="9"/>
  <c r="FU243" i="9"/>
  <c r="FE243" i="9"/>
  <c r="EA243" i="9"/>
  <c r="EE243" i="9"/>
  <c r="EI243" i="9"/>
  <c r="EM243" i="9"/>
  <c r="EQ243" i="9"/>
  <c r="EU243" i="9"/>
  <c r="EY243" i="9"/>
  <c r="DV243" i="9"/>
  <c r="DR243" i="9"/>
  <c r="DN243" i="9"/>
  <c r="DJ243" i="9"/>
  <c r="DF243" i="9"/>
  <c r="DB243" i="9"/>
  <c r="CX243" i="9"/>
  <c r="CT243" i="9"/>
  <c r="DY243" i="9"/>
  <c r="EC243" i="9"/>
  <c r="EG243" i="9"/>
  <c r="EK243" i="9"/>
  <c r="EO243" i="9"/>
  <c r="ES243" i="9"/>
  <c r="EW243" i="9"/>
  <c r="FA243" i="9"/>
  <c r="DX243" i="9"/>
  <c r="DT243" i="9"/>
  <c r="DP243" i="9"/>
  <c r="DL243" i="9"/>
  <c r="DH243" i="9"/>
  <c r="DD243" i="9"/>
  <c r="CZ243" i="9"/>
  <c r="CV243" i="9"/>
  <c r="EB243" i="9"/>
  <c r="EJ243" i="9"/>
  <c r="ER243" i="9"/>
  <c r="EZ243" i="9"/>
  <c r="DU243" i="9"/>
  <c r="DM243" i="9"/>
  <c r="DE243" i="9"/>
  <c r="CW243" i="9"/>
  <c r="EF243" i="9"/>
  <c r="EN243" i="9"/>
  <c r="EV243" i="9"/>
  <c r="DQ243" i="9"/>
  <c r="DI243" i="9"/>
  <c r="DA243" i="9"/>
  <c r="GF239" i="9"/>
  <c r="GB239" i="9"/>
  <c r="FX239" i="9"/>
  <c r="FT239" i="9"/>
  <c r="FP239" i="9"/>
  <c r="FL239" i="9"/>
  <c r="FH239" i="9"/>
  <c r="FD239" i="9"/>
  <c r="GD239" i="9"/>
  <c r="FZ239" i="9"/>
  <c r="FV239" i="9"/>
  <c r="FR239" i="9"/>
  <c r="FN239" i="9"/>
  <c r="FJ239" i="9"/>
  <c r="FF239" i="9"/>
  <c r="GE239" i="9"/>
  <c r="FW239" i="9"/>
  <c r="FO239" i="9"/>
  <c r="FG239" i="9"/>
  <c r="GA239" i="9"/>
  <c r="FS239" i="9"/>
  <c r="FK239" i="9"/>
  <c r="FC239" i="9"/>
  <c r="GC239" i="9"/>
  <c r="FM239" i="9"/>
  <c r="FU239" i="9"/>
  <c r="FE239" i="9"/>
  <c r="FY239" i="9"/>
  <c r="FI239" i="9"/>
  <c r="FQ239" i="9"/>
  <c r="GG239" i="9"/>
  <c r="EA239" i="9"/>
  <c r="EE239" i="9"/>
  <c r="EI239" i="9"/>
  <c r="EM239" i="9"/>
  <c r="EQ239" i="9"/>
  <c r="EU239" i="9"/>
  <c r="EY239" i="9"/>
  <c r="DV239" i="9"/>
  <c r="DR239" i="9"/>
  <c r="DN239" i="9"/>
  <c r="DJ239" i="9"/>
  <c r="DF239" i="9"/>
  <c r="DB239" i="9"/>
  <c r="CX239" i="9"/>
  <c r="CT239" i="9"/>
  <c r="DY239" i="9"/>
  <c r="EC239" i="9"/>
  <c r="EG239" i="9"/>
  <c r="EK239" i="9"/>
  <c r="EO239" i="9"/>
  <c r="ES239" i="9"/>
  <c r="EW239" i="9"/>
  <c r="FA239" i="9"/>
  <c r="DX239" i="9"/>
  <c r="DT239" i="9"/>
  <c r="DP239" i="9"/>
  <c r="DL239" i="9"/>
  <c r="DH239" i="9"/>
  <c r="DD239" i="9"/>
  <c r="CZ239" i="9"/>
  <c r="CV239" i="9"/>
  <c r="EB239" i="9"/>
  <c r="EJ239" i="9"/>
  <c r="ER239" i="9"/>
  <c r="EZ239" i="9"/>
  <c r="DQ239" i="9"/>
  <c r="DI239" i="9"/>
  <c r="DA239" i="9"/>
  <c r="EF239" i="9"/>
  <c r="EN239" i="9"/>
  <c r="EV239" i="9"/>
  <c r="DU239" i="9"/>
  <c r="DM239" i="9"/>
  <c r="DE239" i="9"/>
  <c r="CW239" i="9"/>
  <c r="GF235" i="9"/>
  <c r="GB235" i="9"/>
  <c r="FX235" i="9"/>
  <c r="FT235" i="9"/>
  <c r="FP235" i="9"/>
  <c r="FL235" i="9"/>
  <c r="FH235" i="9"/>
  <c r="FD235" i="9"/>
  <c r="GD235" i="9"/>
  <c r="FZ235" i="9"/>
  <c r="FV235" i="9"/>
  <c r="FR235" i="9"/>
  <c r="FN235" i="9"/>
  <c r="FJ235" i="9"/>
  <c r="FF235" i="9"/>
  <c r="GA235" i="9"/>
  <c r="FS235" i="9"/>
  <c r="FK235" i="9"/>
  <c r="FC235" i="9"/>
  <c r="GE235" i="9"/>
  <c r="FW235" i="9"/>
  <c r="FO235" i="9"/>
  <c r="FG235" i="9"/>
  <c r="FY235" i="9"/>
  <c r="FI235" i="9"/>
  <c r="GG235" i="9"/>
  <c r="FQ235" i="9"/>
  <c r="FU235" i="9"/>
  <c r="FE235" i="9"/>
  <c r="FM235" i="9"/>
  <c r="EA235" i="9"/>
  <c r="EE235" i="9"/>
  <c r="EI235" i="9"/>
  <c r="EM235" i="9"/>
  <c r="EQ235" i="9"/>
  <c r="EU235" i="9"/>
  <c r="EY235" i="9"/>
  <c r="DV235" i="9"/>
  <c r="DR235" i="9"/>
  <c r="DN235" i="9"/>
  <c r="DJ235" i="9"/>
  <c r="DF235" i="9"/>
  <c r="DB235" i="9"/>
  <c r="CX235" i="9"/>
  <c r="CT235" i="9"/>
  <c r="GC235" i="9"/>
  <c r="DY235" i="9"/>
  <c r="EC235" i="9"/>
  <c r="EG235" i="9"/>
  <c r="EK235" i="9"/>
  <c r="EO235" i="9"/>
  <c r="ES235" i="9"/>
  <c r="EW235" i="9"/>
  <c r="FA235" i="9"/>
  <c r="DX235" i="9"/>
  <c r="DT235" i="9"/>
  <c r="DP235" i="9"/>
  <c r="DL235" i="9"/>
  <c r="DH235" i="9"/>
  <c r="DD235" i="9"/>
  <c r="CZ235" i="9"/>
  <c r="CV235" i="9"/>
  <c r="EB235" i="9"/>
  <c r="EJ235" i="9"/>
  <c r="ER235" i="9"/>
  <c r="EZ235" i="9"/>
  <c r="DU235" i="9"/>
  <c r="DM235" i="9"/>
  <c r="DE235" i="9"/>
  <c r="CW235" i="9"/>
  <c r="EF235" i="9"/>
  <c r="EN235" i="9"/>
  <c r="EV235" i="9"/>
  <c r="DQ235" i="9"/>
  <c r="DI235" i="9"/>
  <c r="DA235" i="9"/>
  <c r="GF231" i="9"/>
  <c r="GB231" i="9"/>
  <c r="FX231" i="9"/>
  <c r="FT231" i="9"/>
  <c r="FP231" i="9"/>
  <c r="FL231" i="9"/>
  <c r="FH231" i="9"/>
  <c r="FD231" i="9"/>
  <c r="GD231" i="9"/>
  <c r="FZ231" i="9"/>
  <c r="FV231" i="9"/>
  <c r="FR231" i="9"/>
  <c r="FN231" i="9"/>
  <c r="FJ231" i="9"/>
  <c r="FF231" i="9"/>
  <c r="GE231" i="9"/>
  <c r="FW231" i="9"/>
  <c r="FO231" i="9"/>
  <c r="FG231" i="9"/>
  <c r="GA231" i="9"/>
  <c r="FS231" i="9"/>
  <c r="FK231" i="9"/>
  <c r="FC231" i="9"/>
  <c r="FU231" i="9"/>
  <c r="FE231" i="9"/>
  <c r="GC231" i="9"/>
  <c r="FM231" i="9"/>
  <c r="FQ231" i="9"/>
  <c r="GG231" i="9"/>
  <c r="FI231" i="9"/>
  <c r="FY231" i="9"/>
  <c r="EA231" i="9"/>
  <c r="EE231" i="9"/>
  <c r="EI231" i="9"/>
  <c r="EM231" i="9"/>
  <c r="EQ231" i="9"/>
  <c r="EU231" i="9"/>
  <c r="EY231" i="9"/>
  <c r="DV231" i="9"/>
  <c r="DR231" i="9"/>
  <c r="DN231" i="9"/>
  <c r="DJ231" i="9"/>
  <c r="DF231" i="9"/>
  <c r="DB231" i="9"/>
  <c r="CX231" i="9"/>
  <c r="CT231" i="9"/>
  <c r="DY231" i="9"/>
  <c r="EC231" i="9"/>
  <c r="EG231" i="9"/>
  <c r="EK231" i="9"/>
  <c r="EO231" i="9"/>
  <c r="ES231" i="9"/>
  <c r="EW231" i="9"/>
  <c r="FA231" i="9"/>
  <c r="DX231" i="9"/>
  <c r="DT231" i="9"/>
  <c r="DP231" i="9"/>
  <c r="DL231" i="9"/>
  <c r="DH231" i="9"/>
  <c r="DD231" i="9"/>
  <c r="CZ231" i="9"/>
  <c r="CV231" i="9"/>
  <c r="EB231" i="9"/>
  <c r="EJ231" i="9"/>
  <c r="ER231" i="9"/>
  <c r="EZ231" i="9"/>
  <c r="DQ231" i="9"/>
  <c r="DI231" i="9"/>
  <c r="DA231" i="9"/>
  <c r="EF231" i="9"/>
  <c r="EN231" i="9"/>
  <c r="EV231" i="9"/>
  <c r="DU231" i="9"/>
  <c r="DM231" i="9"/>
  <c r="DE231" i="9"/>
  <c r="CW231" i="9"/>
  <c r="GF227" i="9"/>
  <c r="GB227" i="9"/>
  <c r="FX227" i="9"/>
  <c r="FT227" i="9"/>
  <c r="FP227" i="9"/>
  <c r="FL227" i="9"/>
  <c r="FH227" i="9"/>
  <c r="FD227" i="9"/>
  <c r="GD227" i="9"/>
  <c r="FZ227" i="9"/>
  <c r="FV227" i="9"/>
  <c r="FR227" i="9"/>
  <c r="FN227" i="9"/>
  <c r="FJ227" i="9"/>
  <c r="FF227" i="9"/>
  <c r="GA227" i="9"/>
  <c r="FS227" i="9"/>
  <c r="FK227" i="9"/>
  <c r="FC227" i="9"/>
  <c r="GE227" i="9"/>
  <c r="FW227" i="9"/>
  <c r="FO227" i="9"/>
  <c r="FG227" i="9"/>
  <c r="GG227" i="9"/>
  <c r="FQ227" i="9"/>
  <c r="FY227" i="9"/>
  <c r="FI227" i="9"/>
  <c r="FM227" i="9"/>
  <c r="GC227" i="9"/>
  <c r="FE227" i="9"/>
  <c r="EA227" i="9"/>
  <c r="EE227" i="9"/>
  <c r="EI227" i="9"/>
  <c r="EM227" i="9"/>
  <c r="EQ227" i="9"/>
  <c r="EU227" i="9"/>
  <c r="EY227" i="9"/>
  <c r="DV227" i="9"/>
  <c r="DR227" i="9"/>
  <c r="DN227" i="9"/>
  <c r="DJ227" i="9"/>
  <c r="DF227" i="9"/>
  <c r="DB227" i="9"/>
  <c r="CX227" i="9"/>
  <c r="CT227" i="9"/>
  <c r="FU227" i="9"/>
  <c r="DY227" i="9"/>
  <c r="EC227" i="9"/>
  <c r="EG227" i="9"/>
  <c r="EK227" i="9"/>
  <c r="EO227" i="9"/>
  <c r="ES227" i="9"/>
  <c r="EW227" i="9"/>
  <c r="FA227" i="9"/>
  <c r="DX227" i="9"/>
  <c r="DT227" i="9"/>
  <c r="DP227" i="9"/>
  <c r="DL227" i="9"/>
  <c r="DH227" i="9"/>
  <c r="DD227" i="9"/>
  <c r="CZ227" i="9"/>
  <c r="CV227" i="9"/>
  <c r="EB227" i="9"/>
  <c r="EJ227" i="9"/>
  <c r="ER227" i="9"/>
  <c r="EZ227" i="9"/>
  <c r="DU227" i="9"/>
  <c r="DM227" i="9"/>
  <c r="DE227" i="9"/>
  <c r="CW227" i="9"/>
  <c r="EF227" i="9"/>
  <c r="EN227" i="9"/>
  <c r="EV227" i="9"/>
  <c r="DQ227" i="9"/>
  <c r="DI227" i="9"/>
  <c r="DA227" i="9"/>
  <c r="EA223" i="9"/>
  <c r="EE223" i="9"/>
  <c r="EI223" i="9"/>
  <c r="EM223" i="9"/>
  <c r="EQ223" i="9"/>
  <c r="EU223" i="9"/>
  <c r="EY223" i="9"/>
  <c r="DV223" i="9"/>
  <c r="DR223" i="9"/>
  <c r="DN223" i="9"/>
  <c r="DJ223" i="9"/>
  <c r="DF223" i="9"/>
  <c r="DB223" i="9"/>
  <c r="CX223" i="9"/>
  <c r="CT223" i="9"/>
  <c r="DY223" i="9"/>
  <c r="EC223" i="9"/>
  <c r="EG223" i="9"/>
  <c r="EK223" i="9"/>
  <c r="EO223" i="9"/>
  <c r="ES223" i="9"/>
  <c r="EW223" i="9"/>
  <c r="FA223" i="9"/>
  <c r="DX223" i="9"/>
  <c r="DT223" i="9"/>
  <c r="DP223" i="9"/>
  <c r="DL223" i="9"/>
  <c r="DH223" i="9"/>
  <c r="DD223" i="9"/>
  <c r="CZ223" i="9"/>
  <c r="CV223" i="9"/>
  <c r="EB223" i="9"/>
  <c r="EJ223" i="9"/>
  <c r="ER223" i="9"/>
  <c r="EZ223" i="9"/>
  <c r="DQ223" i="9"/>
  <c r="DI223" i="9"/>
  <c r="DA223" i="9"/>
  <c r="EF223" i="9"/>
  <c r="EN223" i="9"/>
  <c r="EV223" i="9"/>
  <c r="DU223" i="9"/>
  <c r="DM223" i="9"/>
  <c r="DE223" i="9"/>
  <c r="CW223" i="9"/>
  <c r="GD219" i="9"/>
  <c r="FZ219" i="9"/>
  <c r="FV219" i="9"/>
  <c r="FR219" i="9"/>
  <c r="FN219" i="9"/>
  <c r="FJ219" i="9"/>
  <c r="FF219" i="9"/>
  <c r="GF219" i="9"/>
  <c r="GB219" i="9"/>
  <c r="FX219" i="9"/>
  <c r="FT219" i="9"/>
  <c r="FP219" i="9"/>
  <c r="FL219" i="9"/>
  <c r="FH219" i="9"/>
  <c r="FD219" i="9"/>
  <c r="GG219" i="9"/>
  <c r="FY219" i="9"/>
  <c r="FQ219" i="9"/>
  <c r="FI219" i="9"/>
  <c r="GC219" i="9"/>
  <c r="FU219" i="9"/>
  <c r="FM219" i="9"/>
  <c r="FE219" i="9"/>
  <c r="GE219" i="9"/>
  <c r="FO219" i="9"/>
  <c r="FW219" i="9"/>
  <c r="FG219" i="9"/>
  <c r="GA219" i="9"/>
  <c r="FK219" i="9"/>
  <c r="FS219" i="9"/>
  <c r="FC219" i="9"/>
  <c r="EA219" i="9"/>
  <c r="EE219" i="9"/>
  <c r="EI219" i="9"/>
  <c r="EM219" i="9"/>
  <c r="EQ219" i="9"/>
  <c r="EU219" i="9"/>
  <c r="EY219" i="9"/>
  <c r="DV219" i="9"/>
  <c r="DR219" i="9"/>
  <c r="DN219" i="9"/>
  <c r="DJ219" i="9"/>
  <c r="DF219" i="9"/>
  <c r="DB219" i="9"/>
  <c r="CX219" i="9"/>
  <c r="CT219" i="9"/>
  <c r="DY219" i="9"/>
  <c r="EC219" i="9"/>
  <c r="EG219" i="9"/>
  <c r="EK219" i="9"/>
  <c r="EO219" i="9"/>
  <c r="ES219" i="9"/>
  <c r="EW219" i="9"/>
  <c r="FA219" i="9"/>
  <c r="DX219" i="9"/>
  <c r="DT219" i="9"/>
  <c r="DP219" i="9"/>
  <c r="DL219" i="9"/>
  <c r="DH219" i="9"/>
  <c r="DD219" i="9"/>
  <c r="CZ219" i="9"/>
  <c r="CV219" i="9"/>
  <c r="EB219" i="9"/>
  <c r="EJ219" i="9"/>
  <c r="ER219" i="9"/>
  <c r="EZ219" i="9"/>
  <c r="DU219" i="9"/>
  <c r="DM219" i="9"/>
  <c r="DE219" i="9"/>
  <c r="CW219" i="9"/>
  <c r="EF219" i="9"/>
  <c r="EN219" i="9"/>
  <c r="EV219" i="9"/>
  <c r="DQ219" i="9"/>
  <c r="DI219" i="9"/>
  <c r="DA219" i="9"/>
  <c r="GD215" i="9"/>
  <c r="FZ215" i="9"/>
  <c r="FV215" i="9"/>
  <c r="FR215" i="9"/>
  <c r="FN215" i="9"/>
  <c r="FJ215" i="9"/>
  <c r="FF215" i="9"/>
  <c r="GF215" i="9"/>
  <c r="GB215" i="9"/>
  <c r="FX215" i="9"/>
  <c r="FT215" i="9"/>
  <c r="FP215" i="9"/>
  <c r="FL215" i="9"/>
  <c r="FH215" i="9"/>
  <c r="FD215" i="9"/>
  <c r="GC215" i="9"/>
  <c r="FU215" i="9"/>
  <c r="FM215" i="9"/>
  <c r="FE215" i="9"/>
  <c r="GG215" i="9"/>
  <c r="FY215" i="9"/>
  <c r="FQ215" i="9"/>
  <c r="FI215" i="9"/>
  <c r="GA215" i="9"/>
  <c r="FK215" i="9"/>
  <c r="FS215" i="9"/>
  <c r="FC215" i="9"/>
  <c r="FW215" i="9"/>
  <c r="FG215" i="9"/>
  <c r="FO215" i="9"/>
  <c r="EA215" i="9"/>
  <c r="EE215" i="9"/>
  <c r="EI215" i="9"/>
  <c r="EM215" i="9"/>
  <c r="EQ215" i="9"/>
  <c r="EU215" i="9"/>
  <c r="EY215" i="9"/>
  <c r="DY215" i="9"/>
  <c r="EC215" i="9"/>
  <c r="EG215" i="9"/>
  <c r="EK215" i="9"/>
  <c r="EO215" i="9"/>
  <c r="ES215" i="9"/>
  <c r="EW215" i="9"/>
  <c r="FA215" i="9"/>
  <c r="EB215" i="9"/>
  <c r="EJ215" i="9"/>
  <c r="ER215" i="9"/>
  <c r="EZ215" i="9"/>
  <c r="EF215" i="9"/>
  <c r="EN215" i="9"/>
  <c r="EV215" i="9"/>
  <c r="EA211" i="9"/>
  <c r="EE211" i="9"/>
  <c r="EI211" i="9"/>
  <c r="EM211" i="9"/>
  <c r="EQ211" i="9"/>
  <c r="EU211" i="9"/>
  <c r="EY211" i="9"/>
  <c r="DV211" i="9"/>
  <c r="DR211" i="9"/>
  <c r="DN211" i="9"/>
  <c r="DJ211" i="9"/>
  <c r="DF211" i="9"/>
  <c r="DB211" i="9"/>
  <c r="CX211" i="9"/>
  <c r="CT211" i="9"/>
  <c r="DY211" i="9"/>
  <c r="EC211" i="9"/>
  <c r="EG211" i="9"/>
  <c r="EK211" i="9"/>
  <c r="EO211" i="9"/>
  <c r="ES211" i="9"/>
  <c r="EW211" i="9"/>
  <c r="FA211" i="9"/>
  <c r="DX211" i="9"/>
  <c r="DT211" i="9"/>
  <c r="DP211" i="9"/>
  <c r="DL211" i="9"/>
  <c r="DH211" i="9"/>
  <c r="DD211" i="9"/>
  <c r="CZ211" i="9"/>
  <c r="CV211" i="9"/>
  <c r="EB211" i="9"/>
  <c r="EJ211" i="9"/>
  <c r="ER211" i="9"/>
  <c r="EZ211" i="9"/>
  <c r="DU211" i="9"/>
  <c r="DM211" i="9"/>
  <c r="DE211" i="9"/>
  <c r="CW211" i="9"/>
  <c r="EF211" i="9"/>
  <c r="EN211" i="9"/>
  <c r="EV211" i="9"/>
  <c r="DQ211" i="9"/>
  <c r="DI211" i="9"/>
  <c r="DA211" i="9"/>
  <c r="EA207" i="9"/>
  <c r="EE207" i="9"/>
  <c r="EI207" i="9"/>
  <c r="EM207" i="9"/>
  <c r="EQ207" i="9"/>
  <c r="EU207" i="9"/>
  <c r="EY207" i="9"/>
  <c r="DV207" i="9"/>
  <c r="DR207" i="9"/>
  <c r="DN207" i="9"/>
  <c r="DJ207" i="9"/>
  <c r="DF207" i="9"/>
  <c r="DB207" i="9"/>
  <c r="CX207" i="9"/>
  <c r="CT207" i="9"/>
  <c r="DY207" i="9"/>
  <c r="EC207" i="9"/>
  <c r="EG207" i="9"/>
  <c r="EK207" i="9"/>
  <c r="EO207" i="9"/>
  <c r="ES207" i="9"/>
  <c r="EW207" i="9"/>
  <c r="FA207" i="9"/>
  <c r="DX207" i="9"/>
  <c r="DT207" i="9"/>
  <c r="DP207" i="9"/>
  <c r="DL207" i="9"/>
  <c r="DH207" i="9"/>
  <c r="DD207" i="9"/>
  <c r="CZ207" i="9"/>
  <c r="CV207" i="9"/>
  <c r="EB207" i="9"/>
  <c r="EJ207" i="9"/>
  <c r="ER207" i="9"/>
  <c r="EZ207" i="9"/>
  <c r="DQ207" i="9"/>
  <c r="DI207" i="9"/>
  <c r="DA207" i="9"/>
  <c r="EF207" i="9"/>
  <c r="EN207" i="9"/>
  <c r="EV207" i="9"/>
  <c r="DU207" i="9"/>
  <c r="DM207" i="9"/>
  <c r="DE207" i="9"/>
  <c r="CW207" i="9"/>
  <c r="EA203" i="9"/>
  <c r="EE203" i="9"/>
  <c r="EI203" i="9"/>
  <c r="EM203" i="9"/>
  <c r="EQ203" i="9"/>
  <c r="EU203" i="9"/>
  <c r="EY203" i="9"/>
  <c r="DV203" i="9"/>
  <c r="DR203" i="9"/>
  <c r="DN203" i="9"/>
  <c r="DJ203" i="9"/>
  <c r="DF203" i="9"/>
  <c r="DB203" i="9"/>
  <c r="CX203" i="9"/>
  <c r="CT203" i="9"/>
  <c r="DY203" i="9"/>
  <c r="EC203" i="9"/>
  <c r="EG203" i="9"/>
  <c r="EK203" i="9"/>
  <c r="EO203" i="9"/>
  <c r="ES203" i="9"/>
  <c r="EW203" i="9"/>
  <c r="FA203" i="9"/>
  <c r="DX203" i="9"/>
  <c r="DT203" i="9"/>
  <c r="DP203" i="9"/>
  <c r="DL203" i="9"/>
  <c r="DH203" i="9"/>
  <c r="DD203" i="9"/>
  <c r="CZ203" i="9"/>
  <c r="CV203" i="9"/>
  <c r="EB203" i="9"/>
  <c r="EJ203" i="9"/>
  <c r="ER203" i="9"/>
  <c r="EZ203" i="9"/>
  <c r="DU203" i="9"/>
  <c r="DM203" i="9"/>
  <c r="DE203" i="9"/>
  <c r="CW203" i="9"/>
  <c r="EF203" i="9"/>
  <c r="EN203" i="9"/>
  <c r="EV203" i="9"/>
  <c r="DQ203" i="9"/>
  <c r="DI203" i="9"/>
  <c r="DA203" i="9"/>
  <c r="EA199" i="9"/>
  <c r="EE199" i="9"/>
  <c r="EI199" i="9"/>
  <c r="EM199" i="9"/>
  <c r="EQ199" i="9"/>
  <c r="EU199" i="9"/>
  <c r="EY199" i="9"/>
  <c r="DV199" i="9"/>
  <c r="DR199" i="9"/>
  <c r="DN199" i="9"/>
  <c r="DJ199" i="9"/>
  <c r="DF199" i="9"/>
  <c r="DB199" i="9"/>
  <c r="CX199" i="9"/>
  <c r="CT199" i="9"/>
  <c r="DY199" i="9"/>
  <c r="EC199" i="9"/>
  <c r="EG199" i="9"/>
  <c r="EK199" i="9"/>
  <c r="EO199" i="9"/>
  <c r="ES199" i="9"/>
  <c r="EW199" i="9"/>
  <c r="FA199" i="9"/>
  <c r="DX199" i="9"/>
  <c r="DT199" i="9"/>
  <c r="DP199" i="9"/>
  <c r="DL199" i="9"/>
  <c r="DH199" i="9"/>
  <c r="DD199" i="9"/>
  <c r="CZ199" i="9"/>
  <c r="CV199" i="9"/>
  <c r="EB199" i="9"/>
  <c r="EJ199" i="9"/>
  <c r="ER199" i="9"/>
  <c r="EZ199" i="9"/>
  <c r="DQ199" i="9"/>
  <c r="DI199" i="9"/>
  <c r="DA199" i="9"/>
  <c r="EF199" i="9"/>
  <c r="EN199" i="9"/>
  <c r="EV199" i="9"/>
  <c r="DU199" i="9"/>
  <c r="DM199" i="9"/>
  <c r="DE199" i="9"/>
  <c r="CW199" i="9"/>
  <c r="EA195" i="9"/>
  <c r="EE195" i="9"/>
  <c r="EI195" i="9"/>
  <c r="EM195" i="9"/>
  <c r="EQ195" i="9"/>
  <c r="EU195" i="9"/>
  <c r="EY195" i="9"/>
  <c r="DV195" i="9"/>
  <c r="DR195" i="9"/>
  <c r="DN195" i="9"/>
  <c r="DJ195" i="9"/>
  <c r="DF195" i="9"/>
  <c r="DB195" i="9"/>
  <c r="CX195" i="9"/>
  <c r="CT195" i="9"/>
  <c r="DY195" i="9"/>
  <c r="EC195" i="9"/>
  <c r="EG195" i="9"/>
  <c r="EK195" i="9"/>
  <c r="EO195" i="9"/>
  <c r="ES195" i="9"/>
  <c r="EW195" i="9"/>
  <c r="FA195" i="9"/>
  <c r="DX195" i="9"/>
  <c r="DT195" i="9"/>
  <c r="DP195" i="9"/>
  <c r="DL195" i="9"/>
  <c r="DH195" i="9"/>
  <c r="DD195" i="9"/>
  <c r="CZ195" i="9"/>
  <c r="CV195" i="9"/>
  <c r="EB195" i="9"/>
  <c r="EJ195" i="9"/>
  <c r="ER195" i="9"/>
  <c r="EZ195" i="9"/>
  <c r="DU195" i="9"/>
  <c r="DM195" i="9"/>
  <c r="DE195" i="9"/>
  <c r="CW195" i="9"/>
  <c r="EF195" i="9"/>
  <c r="EN195" i="9"/>
  <c r="EV195" i="9"/>
  <c r="DQ195" i="9"/>
  <c r="DI195" i="9"/>
  <c r="DA195" i="9"/>
  <c r="EA191" i="9"/>
  <c r="EE191" i="9"/>
  <c r="EI191" i="9"/>
  <c r="EM191" i="9"/>
  <c r="EQ191" i="9"/>
  <c r="EU191" i="9"/>
  <c r="EY191" i="9"/>
  <c r="DV191" i="9"/>
  <c r="DR191" i="9"/>
  <c r="DN191" i="9"/>
  <c r="DJ191" i="9"/>
  <c r="DF191" i="9"/>
  <c r="DB191" i="9"/>
  <c r="CX191" i="9"/>
  <c r="CT191" i="9"/>
  <c r="DY191" i="9"/>
  <c r="EC191" i="9"/>
  <c r="EG191" i="9"/>
  <c r="EK191" i="9"/>
  <c r="EO191" i="9"/>
  <c r="ES191" i="9"/>
  <c r="EW191" i="9"/>
  <c r="FA191" i="9"/>
  <c r="DX191" i="9"/>
  <c r="DT191" i="9"/>
  <c r="DP191" i="9"/>
  <c r="DL191" i="9"/>
  <c r="DH191" i="9"/>
  <c r="DD191" i="9"/>
  <c r="CZ191" i="9"/>
  <c r="CV191" i="9"/>
  <c r="EB191" i="9"/>
  <c r="EJ191" i="9"/>
  <c r="ER191" i="9"/>
  <c r="EZ191" i="9"/>
  <c r="DQ191" i="9"/>
  <c r="DI191" i="9"/>
  <c r="DA191" i="9"/>
  <c r="EF191" i="9"/>
  <c r="EN191" i="9"/>
  <c r="EV191" i="9"/>
  <c r="DU191" i="9"/>
  <c r="DM191" i="9"/>
  <c r="DE191" i="9"/>
  <c r="CW191" i="9"/>
  <c r="EA187" i="9"/>
  <c r="EE187" i="9"/>
  <c r="EI187" i="9"/>
  <c r="EM187" i="9"/>
  <c r="EQ187" i="9"/>
  <c r="EU187" i="9"/>
  <c r="EY187" i="9"/>
  <c r="DY187" i="9"/>
  <c r="EC187" i="9"/>
  <c r="EG187" i="9"/>
  <c r="EK187" i="9"/>
  <c r="EO187" i="9"/>
  <c r="ES187" i="9"/>
  <c r="EW187" i="9"/>
  <c r="FA187" i="9"/>
  <c r="EB187" i="9"/>
  <c r="EJ187" i="9"/>
  <c r="ER187" i="9"/>
  <c r="EZ187" i="9"/>
  <c r="DV187" i="9"/>
  <c r="DR187" i="9"/>
  <c r="DN187" i="9"/>
  <c r="DJ187" i="9"/>
  <c r="DF187" i="9"/>
  <c r="DB187" i="9"/>
  <c r="CX187" i="9"/>
  <c r="CT187" i="9"/>
  <c r="EF187" i="9"/>
  <c r="EN187" i="9"/>
  <c r="EV187" i="9"/>
  <c r="DX187" i="9"/>
  <c r="DT187" i="9"/>
  <c r="DP187" i="9"/>
  <c r="DL187" i="9"/>
  <c r="DH187" i="9"/>
  <c r="DD187" i="9"/>
  <c r="CZ187" i="9"/>
  <c r="CV187" i="9"/>
  <c r="EA183" i="9"/>
  <c r="EE183" i="9"/>
  <c r="EI183" i="9"/>
  <c r="EM183" i="9"/>
  <c r="EQ183" i="9"/>
  <c r="EU183" i="9"/>
  <c r="EY183" i="9"/>
  <c r="DY183" i="9"/>
  <c r="EC183" i="9"/>
  <c r="EG183" i="9"/>
  <c r="EK183" i="9"/>
  <c r="EO183" i="9"/>
  <c r="ES183" i="9"/>
  <c r="EW183" i="9"/>
  <c r="FA183" i="9"/>
  <c r="EB183" i="9"/>
  <c r="EJ183" i="9"/>
  <c r="ER183" i="9"/>
  <c r="EZ183" i="9"/>
  <c r="DV183" i="9"/>
  <c r="DR183" i="9"/>
  <c r="DN183" i="9"/>
  <c r="DJ183" i="9"/>
  <c r="DF183" i="9"/>
  <c r="DB183" i="9"/>
  <c r="CX183" i="9"/>
  <c r="CT183" i="9"/>
  <c r="EF183" i="9"/>
  <c r="EN183" i="9"/>
  <c r="EV183" i="9"/>
  <c r="DX183" i="9"/>
  <c r="DT183" i="9"/>
  <c r="DP183" i="9"/>
  <c r="DL183" i="9"/>
  <c r="DH183" i="9"/>
  <c r="DD183" i="9"/>
  <c r="CZ183" i="9"/>
  <c r="CV183" i="9"/>
  <c r="EA179" i="9"/>
  <c r="EE179" i="9"/>
  <c r="EI179" i="9"/>
  <c r="EM179" i="9"/>
  <c r="EQ179" i="9"/>
  <c r="EU179" i="9"/>
  <c r="EY179" i="9"/>
  <c r="DY179" i="9"/>
  <c r="EC179" i="9"/>
  <c r="EG179" i="9"/>
  <c r="EK179" i="9"/>
  <c r="EO179" i="9"/>
  <c r="ES179" i="9"/>
  <c r="EW179" i="9"/>
  <c r="FA179" i="9"/>
  <c r="EB179" i="9"/>
  <c r="EJ179" i="9"/>
  <c r="ER179" i="9"/>
  <c r="EZ179" i="9"/>
  <c r="DV179" i="9"/>
  <c r="DR179" i="9"/>
  <c r="DN179" i="9"/>
  <c r="DJ179" i="9"/>
  <c r="DF179" i="9"/>
  <c r="DB179" i="9"/>
  <c r="CX179" i="9"/>
  <c r="CT179" i="9"/>
  <c r="EF179" i="9"/>
  <c r="EN179" i="9"/>
  <c r="EV179" i="9"/>
  <c r="DX179" i="9"/>
  <c r="DT179" i="9"/>
  <c r="DP179" i="9"/>
  <c r="DL179" i="9"/>
  <c r="DH179" i="9"/>
  <c r="DD179" i="9"/>
  <c r="CZ179" i="9"/>
  <c r="CV179" i="9"/>
  <c r="EA175" i="9"/>
  <c r="EE175" i="9"/>
  <c r="EI175" i="9"/>
  <c r="EM175" i="9"/>
  <c r="EQ175" i="9"/>
  <c r="EU175" i="9"/>
  <c r="EY175" i="9"/>
  <c r="DY175" i="9"/>
  <c r="EC175" i="9"/>
  <c r="EG175" i="9"/>
  <c r="EK175" i="9"/>
  <c r="EO175" i="9"/>
  <c r="ES175" i="9"/>
  <c r="EW175" i="9"/>
  <c r="FA175" i="9"/>
  <c r="EB175" i="9"/>
  <c r="EJ175" i="9"/>
  <c r="ER175" i="9"/>
  <c r="EZ175" i="9"/>
  <c r="DV175" i="9"/>
  <c r="DR175" i="9"/>
  <c r="DN175" i="9"/>
  <c r="DJ175" i="9"/>
  <c r="DF175" i="9"/>
  <c r="DB175" i="9"/>
  <c r="CX175" i="9"/>
  <c r="CT175" i="9"/>
  <c r="EF175" i="9"/>
  <c r="EN175" i="9"/>
  <c r="EV175" i="9"/>
  <c r="DX175" i="9"/>
  <c r="DT175" i="9"/>
  <c r="DP175" i="9"/>
  <c r="DL175" i="9"/>
  <c r="DH175" i="9"/>
  <c r="DD175" i="9"/>
  <c r="CZ175" i="9"/>
  <c r="CV175" i="9"/>
  <c r="EA171" i="9"/>
  <c r="EE171" i="9"/>
  <c r="EI171" i="9"/>
  <c r="EM171" i="9"/>
  <c r="EQ171" i="9"/>
  <c r="EU171" i="9"/>
  <c r="EY171" i="9"/>
  <c r="DY171" i="9"/>
  <c r="EC171" i="9"/>
  <c r="EG171" i="9"/>
  <c r="EK171" i="9"/>
  <c r="EO171" i="9"/>
  <c r="ES171" i="9"/>
  <c r="EW171" i="9"/>
  <c r="FA171" i="9"/>
  <c r="EB171" i="9"/>
  <c r="EJ171" i="9"/>
  <c r="ER171" i="9"/>
  <c r="EZ171" i="9"/>
  <c r="DV171" i="9"/>
  <c r="DR171" i="9"/>
  <c r="DN171" i="9"/>
  <c r="DJ171" i="9"/>
  <c r="DF171" i="9"/>
  <c r="DB171" i="9"/>
  <c r="CX171" i="9"/>
  <c r="CT171" i="9"/>
  <c r="EF171" i="9"/>
  <c r="EN171" i="9"/>
  <c r="EV171" i="9"/>
  <c r="DX171" i="9"/>
  <c r="DT171" i="9"/>
  <c r="DP171" i="9"/>
  <c r="DL171" i="9"/>
  <c r="DH171" i="9"/>
  <c r="DD171" i="9"/>
  <c r="CZ171" i="9"/>
  <c r="CV171" i="9"/>
  <c r="EA167" i="9"/>
  <c r="EE167" i="9"/>
  <c r="EI167" i="9"/>
  <c r="EM167" i="9"/>
  <c r="EQ167" i="9"/>
  <c r="EU167" i="9"/>
  <c r="EY167" i="9"/>
  <c r="DY167" i="9"/>
  <c r="EC167" i="9"/>
  <c r="EG167" i="9"/>
  <c r="EK167" i="9"/>
  <c r="EO167" i="9"/>
  <c r="ES167" i="9"/>
  <c r="EW167" i="9"/>
  <c r="FA167" i="9"/>
  <c r="EB167" i="9"/>
  <c r="EJ167" i="9"/>
  <c r="ER167" i="9"/>
  <c r="EZ167" i="9"/>
  <c r="DV167" i="9"/>
  <c r="DR167" i="9"/>
  <c r="DN167" i="9"/>
  <c r="DJ167" i="9"/>
  <c r="DF167" i="9"/>
  <c r="DB167" i="9"/>
  <c r="CX167" i="9"/>
  <c r="CT167" i="9"/>
  <c r="EF167" i="9"/>
  <c r="EN167" i="9"/>
  <c r="EV167" i="9"/>
  <c r="DX167" i="9"/>
  <c r="DT167" i="9"/>
  <c r="DP167" i="9"/>
  <c r="DL167" i="9"/>
  <c r="DH167" i="9"/>
  <c r="DD167" i="9"/>
  <c r="CZ167" i="9"/>
  <c r="CV167" i="9"/>
  <c r="GE163" i="9"/>
  <c r="GA163" i="9"/>
  <c r="FW163" i="9"/>
  <c r="FS163" i="9"/>
  <c r="FO163" i="9"/>
  <c r="FK163" i="9"/>
  <c r="FG163" i="9"/>
  <c r="FC163" i="9"/>
  <c r="GG163" i="9"/>
  <c r="GC163" i="9"/>
  <c r="FY163" i="9"/>
  <c r="FU163" i="9"/>
  <c r="FQ163" i="9"/>
  <c r="FM163" i="9"/>
  <c r="FI163" i="9"/>
  <c r="FE163" i="9"/>
  <c r="GD163" i="9"/>
  <c r="FV163" i="9"/>
  <c r="FN163" i="9"/>
  <c r="FF163" i="9"/>
  <c r="FZ163" i="9"/>
  <c r="FR163" i="9"/>
  <c r="FJ163" i="9"/>
  <c r="GB163" i="9"/>
  <c r="FL163" i="9"/>
  <c r="FT163" i="9"/>
  <c r="FD163" i="9"/>
  <c r="FX163" i="9"/>
  <c r="FH163" i="9"/>
  <c r="FP163" i="9"/>
  <c r="GF163" i="9"/>
  <c r="DV163" i="9"/>
  <c r="DR163" i="9"/>
  <c r="DN163" i="9"/>
  <c r="DJ163" i="9"/>
  <c r="DF163" i="9"/>
  <c r="DB163" i="9"/>
  <c r="CX163" i="9"/>
  <c r="CT163" i="9"/>
  <c r="DX163" i="9"/>
  <c r="DT163" i="9"/>
  <c r="DP163" i="9"/>
  <c r="DL163" i="9"/>
  <c r="DH163" i="9"/>
  <c r="DD163" i="9"/>
  <c r="CZ163" i="9"/>
  <c r="CV163" i="9"/>
  <c r="GE159" i="9"/>
  <c r="GA159" i="9"/>
  <c r="FW159" i="9"/>
  <c r="FS159" i="9"/>
  <c r="FO159" i="9"/>
  <c r="FK159" i="9"/>
  <c r="FG159" i="9"/>
  <c r="FC159" i="9"/>
  <c r="GG159" i="9"/>
  <c r="GC159" i="9"/>
  <c r="FY159" i="9"/>
  <c r="FU159" i="9"/>
  <c r="FQ159" i="9"/>
  <c r="FM159" i="9"/>
  <c r="FI159" i="9"/>
  <c r="FE159" i="9"/>
  <c r="FZ159" i="9"/>
  <c r="FR159" i="9"/>
  <c r="FJ159" i="9"/>
  <c r="GD159" i="9"/>
  <c r="FV159" i="9"/>
  <c r="FN159" i="9"/>
  <c r="FF159" i="9"/>
  <c r="FX159" i="9"/>
  <c r="FH159" i="9"/>
  <c r="GF159" i="9"/>
  <c r="FP159" i="9"/>
  <c r="FT159" i="9"/>
  <c r="FD159" i="9"/>
  <c r="FL159" i="9"/>
  <c r="GB159" i="9"/>
  <c r="DV159" i="9"/>
  <c r="DR159" i="9"/>
  <c r="DN159" i="9"/>
  <c r="DJ159" i="9"/>
  <c r="DF159" i="9"/>
  <c r="DB159" i="9"/>
  <c r="CX159" i="9"/>
  <c r="CT159" i="9"/>
  <c r="DX159" i="9"/>
  <c r="DT159" i="9"/>
  <c r="DP159" i="9"/>
  <c r="DL159" i="9"/>
  <c r="DH159" i="9"/>
  <c r="DD159" i="9"/>
  <c r="CZ159" i="9"/>
  <c r="CV159" i="9"/>
  <c r="GE155" i="9"/>
  <c r="GA155" i="9"/>
  <c r="FW155" i="9"/>
  <c r="FS155" i="9"/>
  <c r="FO155" i="9"/>
  <c r="FK155" i="9"/>
  <c r="FG155" i="9"/>
  <c r="FC155" i="9"/>
  <c r="GG155" i="9"/>
  <c r="GC155" i="9"/>
  <c r="FY155" i="9"/>
  <c r="FU155" i="9"/>
  <c r="FQ155" i="9"/>
  <c r="FM155" i="9"/>
  <c r="FI155" i="9"/>
  <c r="FE155" i="9"/>
  <c r="GD155" i="9"/>
  <c r="FV155" i="9"/>
  <c r="FN155" i="9"/>
  <c r="FF155" i="9"/>
  <c r="FZ155" i="9"/>
  <c r="FR155" i="9"/>
  <c r="FJ155" i="9"/>
  <c r="FT155" i="9"/>
  <c r="FD155" i="9"/>
  <c r="GB155" i="9"/>
  <c r="FL155" i="9"/>
  <c r="FP155" i="9"/>
  <c r="GF155" i="9"/>
  <c r="FH155" i="9"/>
  <c r="FX155" i="9"/>
  <c r="DV155" i="9"/>
  <c r="DR155" i="9"/>
  <c r="DN155" i="9"/>
  <c r="DJ155" i="9"/>
  <c r="DF155" i="9"/>
  <c r="DB155" i="9"/>
  <c r="CX155" i="9"/>
  <c r="CT155" i="9"/>
  <c r="DX155" i="9"/>
  <c r="DT155" i="9"/>
  <c r="DP155" i="9"/>
  <c r="DL155" i="9"/>
  <c r="DH155" i="9"/>
  <c r="DD155" i="9"/>
  <c r="CZ155" i="9"/>
  <c r="CV155" i="9"/>
  <c r="GE151" i="9"/>
  <c r="GA151" i="9"/>
  <c r="FW151" i="9"/>
  <c r="FS151" i="9"/>
  <c r="FO151" i="9"/>
  <c r="FK151" i="9"/>
  <c r="FG151" i="9"/>
  <c r="FC151" i="9"/>
  <c r="GG151" i="9"/>
  <c r="GC151" i="9"/>
  <c r="FY151" i="9"/>
  <c r="FU151" i="9"/>
  <c r="FQ151" i="9"/>
  <c r="FM151" i="9"/>
  <c r="FI151" i="9"/>
  <c r="FE151" i="9"/>
  <c r="FZ151" i="9"/>
  <c r="FR151" i="9"/>
  <c r="FJ151" i="9"/>
  <c r="GD151" i="9"/>
  <c r="FV151" i="9"/>
  <c r="FN151" i="9"/>
  <c r="FF151" i="9"/>
  <c r="GF151" i="9"/>
  <c r="FP151" i="9"/>
  <c r="FX151" i="9"/>
  <c r="FH151" i="9"/>
  <c r="FL151" i="9"/>
  <c r="GB151" i="9"/>
  <c r="FD151" i="9"/>
  <c r="FT151" i="9"/>
  <c r="DV151" i="9"/>
  <c r="DR151" i="9"/>
  <c r="DN151" i="9"/>
  <c r="DJ151" i="9"/>
  <c r="DF151" i="9"/>
  <c r="DB151" i="9"/>
  <c r="CX151" i="9"/>
  <c r="CT151" i="9"/>
  <c r="DX151" i="9"/>
  <c r="DT151" i="9"/>
  <c r="DP151" i="9"/>
  <c r="DL151" i="9"/>
  <c r="DH151" i="9"/>
  <c r="DD151" i="9"/>
  <c r="CZ151" i="9"/>
  <c r="CV151" i="9"/>
  <c r="GE147" i="9"/>
  <c r="GA147" i="9"/>
  <c r="FW147" i="9"/>
  <c r="FS147" i="9"/>
  <c r="FO147" i="9"/>
  <c r="FK147" i="9"/>
  <c r="FG147" i="9"/>
  <c r="FC147" i="9"/>
  <c r="GG147" i="9"/>
  <c r="GC147" i="9"/>
  <c r="FY147" i="9"/>
  <c r="FU147" i="9"/>
  <c r="FQ147" i="9"/>
  <c r="FM147" i="9"/>
  <c r="FI147" i="9"/>
  <c r="FE147" i="9"/>
  <c r="GD147" i="9"/>
  <c r="FV147" i="9"/>
  <c r="FN147" i="9"/>
  <c r="FF147" i="9"/>
  <c r="FZ147" i="9"/>
  <c r="FR147" i="9"/>
  <c r="FJ147" i="9"/>
  <c r="GB147" i="9"/>
  <c r="FL147" i="9"/>
  <c r="FT147" i="9"/>
  <c r="FD147" i="9"/>
  <c r="FH147" i="9"/>
  <c r="FX147" i="9"/>
  <c r="GF147" i="9"/>
  <c r="FP147" i="9"/>
  <c r="DV147" i="9"/>
  <c r="DR147" i="9"/>
  <c r="DN147" i="9"/>
  <c r="DJ147" i="9"/>
  <c r="DF147" i="9"/>
  <c r="DB147" i="9"/>
  <c r="CX147" i="9"/>
  <c r="CT147" i="9"/>
  <c r="DX147" i="9"/>
  <c r="DT147" i="9"/>
  <c r="DP147" i="9"/>
  <c r="DL147" i="9"/>
  <c r="DH147" i="9"/>
  <c r="DD147" i="9"/>
  <c r="CZ147" i="9"/>
  <c r="CV147" i="9"/>
  <c r="GE143" i="9"/>
  <c r="GA143" i="9"/>
  <c r="FW143" i="9"/>
  <c r="FS143" i="9"/>
  <c r="FO143" i="9"/>
  <c r="FK143" i="9"/>
  <c r="FG143" i="9"/>
  <c r="FC143" i="9"/>
  <c r="GG143" i="9"/>
  <c r="GC143" i="9"/>
  <c r="FY143" i="9"/>
  <c r="FU143" i="9"/>
  <c r="FQ143" i="9"/>
  <c r="FM143" i="9"/>
  <c r="FI143" i="9"/>
  <c r="FE143" i="9"/>
  <c r="FZ143" i="9"/>
  <c r="FR143" i="9"/>
  <c r="FJ143" i="9"/>
  <c r="GD143" i="9"/>
  <c r="FV143" i="9"/>
  <c r="FN143" i="9"/>
  <c r="FF143" i="9"/>
  <c r="FX143" i="9"/>
  <c r="FH143" i="9"/>
  <c r="GF143" i="9"/>
  <c r="FP143" i="9"/>
  <c r="FD143" i="9"/>
  <c r="FT143" i="9"/>
  <c r="GB143" i="9"/>
  <c r="FL143" i="9"/>
  <c r="GE139" i="9"/>
  <c r="GA139" i="9"/>
  <c r="FW139" i="9"/>
  <c r="FS139" i="9"/>
  <c r="FO139" i="9"/>
  <c r="FK139" i="9"/>
  <c r="FG139" i="9"/>
  <c r="FC139" i="9"/>
  <c r="GG139" i="9"/>
  <c r="GC139" i="9"/>
  <c r="FY139" i="9"/>
  <c r="FU139" i="9"/>
  <c r="FQ139" i="9"/>
  <c r="FM139" i="9"/>
  <c r="FI139" i="9"/>
  <c r="FE139" i="9"/>
  <c r="GD139" i="9"/>
  <c r="FV139" i="9"/>
  <c r="FN139" i="9"/>
  <c r="FF139" i="9"/>
  <c r="FZ139" i="9"/>
  <c r="FR139" i="9"/>
  <c r="FJ139" i="9"/>
  <c r="FT139" i="9"/>
  <c r="FD139" i="9"/>
  <c r="GB139" i="9"/>
  <c r="FL139" i="9"/>
  <c r="GF139" i="9"/>
  <c r="FP139" i="9"/>
  <c r="FX139" i="9"/>
  <c r="FH139" i="9"/>
  <c r="GE135" i="9"/>
  <c r="GA135" i="9"/>
  <c r="FW135" i="9"/>
  <c r="FS135" i="9"/>
  <c r="FO135" i="9"/>
  <c r="FK135" i="9"/>
  <c r="FG135" i="9"/>
  <c r="FC135" i="9"/>
  <c r="GG135" i="9"/>
  <c r="GC135" i="9"/>
  <c r="FY135" i="9"/>
  <c r="FU135" i="9"/>
  <c r="FQ135" i="9"/>
  <c r="FM135" i="9"/>
  <c r="FI135" i="9"/>
  <c r="FE135" i="9"/>
  <c r="FZ135" i="9"/>
  <c r="FR135" i="9"/>
  <c r="FJ135" i="9"/>
  <c r="GD135" i="9"/>
  <c r="FV135" i="9"/>
  <c r="FN135" i="9"/>
  <c r="FF135" i="9"/>
  <c r="GF135" i="9"/>
  <c r="FP135" i="9"/>
  <c r="FX135" i="9"/>
  <c r="FH135" i="9"/>
  <c r="GB135" i="9"/>
  <c r="FL135" i="9"/>
  <c r="FT135" i="9"/>
  <c r="FD135" i="9"/>
  <c r="GE131" i="9"/>
  <c r="GA131" i="9"/>
  <c r="FW131" i="9"/>
  <c r="FS131" i="9"/>
  <c r="FO131" i="9"/>
  <c r="FK131" i="9"/>
  <c r="FG131" i="9"/>
  <c r="FC131" i="9"/>
  <c r="GG131" i="9"/>
  <c r="GC131" i="9"/>
  <c r="FY131" i="9"/>
  <c r="FU131" i="9"/>
  <c r="FQ131" i="9"/>
  <c r="FM131" i="9"/>
  <c r="FI131" i="9"/>
  <c r="FE131" i="9"/>
  <c r="FZ131" i="9"/>
  <c r="FR131" i="9"/>
  <c r="FJ131" i="9"/>
  <c r="GD131" i="9"/>
  <c r="FV131" i="9"/>
  <c r="FN131" i="9"/>
  <c r="FF131" i="9"/>
  <c r="FX131" i="9"/>
  <c r="FH131" i="9"/>
  <c r="GF131" i="9"/>
  <c r="FP131" i="9"/>
  <c r="FD131" i="9"/>
  <c r="FT131" i="9"/>
  <c r="GB131" i="9"/>
  <c r="GE127" i="9"/>
  <c r="GA127" i="9"/>
  <c r="FW127" i="9"/>
  <c r="FS127" i="9"/>
  <c r="FO127" i="9"/>
  <c r="FK127" i="9"/>
  <c r="FG127" i="9"/>
  <c r="FC127" i="9"/>
  <c r="GG127" i="9"/>
  <c r="GC127" i="9"/>
  <c r="FY127" i="9"/>
  <c r="FU127" i="9"/>
  <c r="FQ127" i="9"/>
  <c r="FM127" i="9"/>
  <c r="FI127" i="9"/>
  <c r="FE127" i="9"/>
  <c r="GD127" i="9"/>
  <c r="FV127" i="9"/>
  <c r="FN127" i="9"/>
  <c r="FF127" i="9"/>
  <c r="FZ127" i="9"/>
  <c r="FR127" i="9"/>
  <c r="FJ127" i="9"/>
  <c r="FT127" i="9"/>
  <c r="FD127" i="9"/>
  <c r="DZ127" i="9"/>
  <c r="ED127" i="9"/>
  <c r="EH127" i="9"/>
  <c r="EL127" i="9"/>
  <c r="EP127" i="9"/>
  <c r="ET127" i="9"/>
  <c r="EX127" i="9"/>
  <c r="FB127" i="9"/>
  <c r="GB127" i="9"/>
  <c r="FL127" i="9"/>
  <c r="EB127" i="9"/>
  <c r="EF127" i="9"/>
  <c r="EJ127" i="9"/>
  <c r="EN127" i="9"/>
  <c r="ER127" i="9"/>
  <c r="EV127" i="9"/>
  <c r="EZ127" i="9"/>
  <c r="GF127" i="9"/>
  <c r="EE127" i="9"/>
  <c r="EM127" i="9"/>
  <c r="EU127" i="9"/>
  <c r="FP127" i="9"/>
  <c r="EA127" i="9"/>
  <c r="EI127" i="9"/>
  <c r="EQ127" i="9"/>
  <c r="EY127" i="9"/>
  <c r="DY127" i="9"/>
  <c r="EO127" i="9"/>
  <c r="FX127" i="9"/>
  <c r="EG127" i="9"/>
  <c r="EW127" i="9"/>
  <c r="GE123" i="9"/>
  <c r="GA123" i="9"/>
  <c r="FW123" i="9"/>
  <c r="FS123" i="9"/>
  <c r="FO123" i="9"/>
  <c r="FK123" i="9"/>
  <c r="FG123" i="9"/>
  <c r="FC123" i="9"/>
  <c r="GG123" i="9"/>
  <c r="GC123" i="9"/>
  <c r="FY123" i="9"/>
  <c r="FU123" i="9"/>
  <c r="FQ123" i="9"/>
  <c r="FM123" i="9"/>
  <c r="FI123" i="9"/>
  <c r="FE123" i="9"/>
  <c r="FZ123" i="9"/>
  <c r="FR123" i="9"/>
  <c r="FJ123" i="9"/>
  <c r="GD123" i="9"/>
  <c r="FV123" i="9"/>
  <c r="FN123" i="9"/>
  <c r="FF123" i="9"/>
  <c r="GF123" i="9"/>
  <c r="FP123" i="9"/>
  <c r="DZ123" i="9"/>
  <c r="ED123" i="9"/>
  <c r="EH123" i="9"/>
  <c r="EL123" i="9"/>
  <c r="EP123" i="9"/>
  <c r="ET123" i="9"/>
  <c r="EX123" i="9"/>
  <c r="FB123" i="9"/>
  <c r="FX123" i="9"/>
  <c r="FH123" i="9"/>
  <c r="EB123" i="9"/>
  <c r="EF123" i="9"/>
  <c r="EJ123" i="9"/>
  <c r="EN123" i="9"/>
  <c r="ER123" i="9"/>
  <c r="EV123" i="9"/>
  <c r="EZ123" i="9"/>
  <c r="GB123" i="9"/>
  <c r="EE123" i="9"/>
  <c r="EM123" i="9"/>
  <c r="EU123" i="9"/>
  <c r="FL123" i="9"/>
  <c r="EA123" i="9"/>
  <c r="EI123" i="9"/>
  <c r="EQ123" i="9"/>
  <c r="EY123" i="9"/>
  <c r="EG123" i="9"/>
  <c r="EW123" i="9"/>
  <c r="FT123" i="9"/>
  <c r="DY123" i="9"/>
  <c r="EO123" i="9"/>
  <c r="GE119" i="9"/>
  <c r="GA119" i="9"/>
  <c r="FW119" i="9"/>
  <c r="FS119" i="9"/>
  <c r="FO119" i="9"/>
  <c r="FK119" i="9"/>
  <c r="FG119" i="9"/>
  <c r="FC119" i="9"/>
  <c r="GG119" i="9"/>
  <c r="GC119" i="9"/>
  <c r="FY119" i="9"/>
  <c r="FU119" i="9"/>
  <c r="FQ119" i="9"/>
  <c r="FM119" i="9"/>
  <c r="FI119" i="9"/>
  <c r="FE119" i="9"/>
  <c r="GD119" i="9"/>
  <c r="FV119" i="9"/>
  <c r="FN119" i="9"/>
  <c r="FF119" i="9"/>
  <c r="FZ119" i="9"/>
  <c r="FR119" i="9"/>
  <c r="FJ119" i="9"/>
  <c r="GB119" i="9"/>
  <c r="FL119" i="9"/>
  <c r="DZ119" i="9"/>
  <c r="ED119" i="9"/>
  <c r="EH119" i="9"/>
  <c r="EL119" i="9"/>
  <c r="EP119" i="9"/>
  <c r="ET119" i="9"/>
  <c r="EX119" i="9"/>
  <c r="FB119" i="9"/>
  <c r="FT119" i="9"/>
  <c r="FD119" i="9"/>
  <c r="EB119" i="9"/>
  <c r="EF119" i="9"/>
  <c r="EJ119" i="9"/>
  <c r="EN119" i="9"/>
  <c r="ER119" i="9"/>
  <c r="EV119" i="9"/>
  <c r="EZ119" i="9"/>
  <c r="FX119" i="9"/>
  <c r="EE119" i="9"/>
  <c r="EM119" i="9"/>
  <c r="EU119" i="9"/>
  <c r="FH119" i="9"/>
  <c r="EA119" i="9"/>
  <c r="EI119" i="9"/>
  <c r="EQ119" i="9"/>
  <c r="EY119" i="9"/>
  <c r="DY119" i="9"/>
  <c r="EO119" i="9"/>
  <c r="FP119" i="9"/>
  <c r="EG119" i="9"/>
  <c r="EW119" i="9"/>
  <c r="GE115" i="9"/>
  <c r="GA115" i="9"/>
  <c r="FW115" i="9"/>
  <c r="FS115" i="9"/>
  <c r="FO115" i="9"/>
  <c r="FK115" i="9"/>
  <c r="FG115" i="9"/>
  <c r="FC115" i="9"/>
  <c r="GG115" i="9"/>
  <c r="GC115" i="9"/>
  <c r="FY115" i="9"/>
  <c r="FU115" i="9"/>
  <c r="FQ115" i="9"/>
  <c r="FM115" i="9"/>
  <c r="FI115" i="9"/>
  <c r="FE115" i="9"/>
  <c r="FZ115" i="9"/>
  <c r="FR115" i="9"/>
  <c r="FJ115" i="9"/>
  <c r="GD115" i="9"/>
  <c r="FV115" i="9"/>
  <c r="FN115" i="9"/>
  <c r="FF115" i="9"/>
  <c r="FX115" i="9"/>
  <c r="FH115" i="9"/>
  <c r="DZ115" i="9"/>
  <c r="ED115" i="9"/>
  <c r="EH115" i="9"/>
  <c r="EL115" i="9"/>
  <c r="EP115" i="9"/>
  <c r="ET115" i="9"/>
  <c r="EX115" i="9"/>
  <c r="FB115" i="9"/>
  <c r="GF115" i="9"/>
  <c r="FP115" i="9"/>
  <c r="EB115" i="9"/>
  <c r="EF115" i="9"/>
  <c r="EJ115" i="9"/>
  <c r="EN115" i="9"/>
  <c r="ER115" i="9"/>
  <c r="EV115" i="9"/>
  <c r="EZ115" i="9"/>
  <c r="FT115" i="9"/>
  <c r="EE115" i="9"/>
  <c r="EM115" i="9"/>
  <c r="EU115" i="9"/>
  <c r="FD115" i="9"/>
  <c r="EA115" i="9"/>
  <c r="EI115" i="9"/>
  <c r="EQ115" i="9"/>
  <c r="EY115" i="9"/>
  <c r="EG115" i="9"/>
  <c r="EW115" i="9"/>
  <c r="FL115" i="9"/>
  <c r="DY115" i="9"/>
  <c r="EO115" i="9"/>
  <c r="GE111" i="9"/>
  <c r="GA111" i="9"/>
  <c r="FW111" i="9"/>
  <c r="FS111" i="9"/>
  <c r="FO111" i="9"/>
  <c r="FK111" i="9"/>
  <c r="FG111" i="9"/>
  <c r="FC111" i="9"/>
  <c r="GG111" i="9"/>
  <c r="GC111" i="9"/>
  <c r="FY111" i="9"/>
  <c r="FU111" i="9"/>
  <c r="FQ111" i="9"/>
  <c r="FM111" i="9"/>
  <c r="FI111" i="9"/>
  <c r="FE111" i="9"/>
  <c r="GD111" i="9"/>
  <c r="FV111" i="9"/>
  <c r="FN111" i="9"/>
  <c r="FF111" i="9"/>
  <c r="FZ111" i="9"/>
  <c r="FR111" i="9"/>
  <c r="FJ111" i="9"/>
  <c r="FT111" i="9"/>
  <c r="FD111" i="9"/>
  <c r="DZ111" i="9"/>
  <c r="ED111" i="9"/>
  <c r="EH111" i="9"/>
  <c r="EL111" i="9"/>
  <c r="EP111" i="9"/>
  <c r="ET111" i="9"/>
  <c r="EX111" i="9"/>
  <c r="FB111" i="9"/>
  <c r="GB111" i="9"/>
  <c r="FL111" i="9"/>
  <c r="EB111" i="9"/>
  <c r="EF111" i="9"/>
  <c r="EJ111" i="9"/>
  <c r="EN111" i="9"/>
  <c r="ER111" i="9"/>
  <c r="EV111" i="9"/>
  <c r="EZ111" i="9"/>
  <c r="FP111" i="9"/>
  <c r="EE111" i="9"/>
  <c r="EM111" i="9"/>
  <c r="EU111" i="9"/>
  <c r="GF111" i="9"/>
  <c r="EA111" i="9"/>
  <c r="EI111" i="9"/>
  <c r="EQ111" i="9"/>
  <c r="EY111" i="9"/>
  <c r="DY111" i="9"/>
  <c r="EO111" i="9"/>
  <c r="FH111" i="9"/>
  <c r="EG111" i="9"/>
  <c r="EW111" i="9"/>
  <c r="GE107" i="9"/>
  <c r="GA107" i="9"/>
  <c r="FW107" i="9"/>
  <c r="FS107" i="9"/>
  <c r="FO107" i="9"/>
  <c r="FK107" i="9"/>
  <c r="FG107" i="9"/>
  <c r="FC107" i="9"/>
  <c r="GG107" i="9"/>
  <c r="GC107" i="9"/>
  <c r="FY107" i="9"/>
  <c r="FU107" i="9"/>
  <c r="FQ107" i="9"/>
  <c r="FM107" i="9"/>
  <c r="FI107" i="9"/>
  <c r="FE107" i="9"/>
  <c r="FZ107" i="9"/>
  <c r="FR107" i="9"/>
  <c r="FJ107" i="9"/>
  <c r="GD107" i="9"/>
  <c r="FV107" i="9"/>
  <c r="FN107" i="9"/>
  <c r="FF107" i="9"/>
  <c r="GF107" i="9"/>
  <c r="FP107" i="9"/>
  <c r="DZ107" i="9"/>
  <c r="ED107" i="9"/>
  <c r="EH107" i="9"/>
  <c r="EL107" i="9"/>
  <c r="EP107" i="9"/>
  <c r="ET107" i="9"/>
  <c r="EX107" i="9"/>
  <c r="FB107" i="9"/>
  <c r="FX107" i="9"/>
  <c r="FH107" i="9"/>
  <c r="EB107" i="9"/>
  <c r="EF107" i="9"/>
  <c r="EJ107" i="9"/>
  <c r="EN107" i="9"/>
  <c r="ER107" i="9"/>
  <c r="EV107" i="9"/>
  <c r="EZ107" i="9"/>
  <c r="FL107" i="9"/>
  <c r="EE107" i="9"/>
  <c r="EM107" i="9"/>
  <c r="EU107" i="9"/>
  <c r="GB107" i="9"/>
  <c r="EA107" i="9"/>
  <c r="EI107" i="9"/>
  <c r="EQ107" i="9"/>
  <c r="EY107" i="9"/>
  <c r="EG107" i="9"/>
  <c r="EW107" i="9"/>
  <c r="FD107" i="9"/>
  <c r="DY107" i="9"/>
  <c r="EO107" i="9"/>
  <c r="GE103" i="9"/>
  <c r="GA103" i="9"/>
  <c r="FW103" i="9"/>
  <c r="FS103" i="9"/>
  <c r="FO103" i="9"/>
  <c r="FK103" i="9"/>
  <c r="FG103" i="9"/>
  <c r="FC103" i="9"/>
  <c r="GG103" i="9"/>
  <c r="GC103" i="9"/>
  <c r="FY103" i="9"/>
  <c r="FU103" i="9"/>
  <c r="FQ103" i="9"/>
  <c r="FM103" i="9"/>
  <c r="FI103" i="9"/>
  <c r="FE103" i="9"/>
  <c r="GD103" i="9"/>
  <c r="FV103" i="9"/>
  <c r="FN103" i="9"/>
  <c r="FF103" i="9"/>
  <c r="FZ103" i="9"/>
  <c r="FR103" i="9"/>
  <c r="FJ103" i="9"/>
  <c r="GB103" i="9"/>
  <c r="FL103" i="9"/>
  <c r="DZ103" i="9"/>
  <c r="ED103" i="9"/>
  <c r="EH103" i="9"/>
  <c r="EL103" i="9"/>
  <c r="EP103" i="9"/>
  <c r="ET103" i="9"/>
  <c r="EX103" i="9"/>
  <c r="FB103" i="9"/>
  <c r="FT103" i="9"/>
  <c r="FD103" i="9"/>
  <c r="EB103" i="9"/>
  <c r="EF103" i="9"/>
  <c r="EJ103" i="9"/>
  <c r="EN103" i="9"/>
  <c r="ER103" i="9"/>
  <c r="EV103" i="9"/>
  <c r="EZ103" i="9"/>
  <c r="FH103" i="9"/>
  <c r="EE103" i="9"/>
  <c r="EM103" i="9"/>
  <c r="EU103" i="9"/>
  <c r="FX103" i="9"/>
  <c r="EA103" i="9"/>
  <c r="EI103" i="9"/>
  <c r="EQ103" i="9"/>
  <c r="EY103" i="9"/>
  <c r="GF103" i="9"/>
  <c r="DY103" i="9"/>
  <c r="EO103" i="9"/>
  <c r="EG103" i="9"/>
  <c r="EW103" i="9"/>
  <c r="GE99" i="9"/>
  <c r="GA99" i="9"/>
  <c r="FW99" i="9"/>
  <c r="FS99" i="9"/>
  <c r="FO99" i="9"/>
  <c r="FK99" i="9"/>
  <c r="FG99" i="9"/>
  <c r="FC99" i="9"/>
  <c r="GG99" i="9"/>
  <c r="GC99" i="9"/>
  <c r="FY99" i="9"/>
  <c r="FU99" i="9"/>
  <c r="FQ99" i="9"/>
  <c r="FM99" i="9"/>
  <c r="FI99" i="9"/>
  <c r="FE99" i="9"/>
  <c r="FZ99" i="9"/>
  <c r="FR99" i="9"/>
  <c r="FJ99" i="9"/>
  <c r="GD99" i="9"/>
  <c r="FV99" i="9"/>
  <c r="FN99" i="9"/>
  <c r="FF99" i="9"/>
  <c r="FX99" i="9"/>
  <c r="FH99" i="9"/>
  <c r="DZ99" i="9"/>
  <c r="ED99" i="9"/>
  <c r="EH99" i="9"/>
  <c r="EL99" i="9"/>
  <c r="EP99" i="9"/>
  <c r="ET99" i="9"/>
  <c r="EX99" i="9"/>
  <c r="FB99" i="9"/>
  <c r="GF99" i="9"/>
  <c r="FP99" i="9"/>
  <c r="EB99" i="9"/>
  <c r="EF99" i="9"/>
  <c r="EJ99" i="9"/>
  <c r="EN99" i="9"/>
  <c r="ER99" i="9"/>
  <c r="EV99" i="9"/>
  <c r="EZ99" i="9"/>
  <c r="FD99" i="9"/>
  <c r="EE99" i="9"/>
  <c r="EM99" i="9"/>
  <c r="EU99" i="9"/>
  <c r="FT99" i="9"/>
  <c r="EA99" i="9"/>
  <c r="EI99" i="9"/>
  <c r="EQ99" i="9"/>
  <c r="EY99" i="9"/>
  <c r="GB99" i="9"/>
  <c r="EG99" i="9"/>
  <c r="EW99" i="9"/>
  <c r="DY99" i="9"/>
  <c r="EO99" i="9"/>
  <c r="GE95" i="9"/>
  <c r="GA95" i="9"/>
  <c r="FW95" i="9"/>
  <c r="FS95" i="9"/>
  <c r="FO95" i="9"/>
  <c r="FK95" i="9"/>
  <c r="FG95" i="9"/>
  <c r="FC95" i="9"/>
  <c r="GG95" i="9"/>
  <c r="GC95" i="9"/>
  <c r="FY95" i="9"/>
  <c r="FU95" i="9"/>
  <c r="FQ95" i="9"/>
  <c r="FM95" i="9"/>
  <c r="FI95" i="9"/>
  <c r="FE95" i="9"/>
  <c r="GD95" i="9"/>
  <c r="FV95" i="9"/>
  <c r="FN95" i="9"/>
  <c r="FF95" i="9"/>
  <c r="FZ95" i="9"/>
  <c r="FR95" i="9"/>
  <c r="FJ95" i="9"/>
  <c r="FT95" i="9"/>
  <c r="FD95" i="9"/>
  <c r="DZ95" i="9"/>
  <c r="ED95" i="9"/>
  <c r="EH95" i="9"/>
  <c r="EL95" i="9"/>
  <c r="EP95" i="9"/>
  <c r="ET95" i="9"/>
  <c r="EX95" i="9"/>
  <c r="FB95" i="9"/>
  <c r="GB95" i="9"/>
  <c r="FL95" i="9"/>
  <c r="EB95" i="9"/>
  <c r="EF95" i="9"/>
  <c r="EJ95" i="9"/>
  <c r="EN95" i="9"/>
  <c r="ER95" i="9"/>
  <c r="EV95" i="9"/>
  <c r="EZ95" i="9"/>
  <c r="GF95" i="9"/>
  <c r="EE95" i="9"/>
  <c r="EM95" i="9"/>
  <c r="EU95" i="9"/>
  <c r="FP95" i="9"/>
  <c r="EA95" i="9"/>
  <c r="EI95" i="9"/>
  <c r="EQ95" i="9"/>
  <c r="EY95" i="9"/>
  <c r="FX95" i="9"/>
  <c r="DY95" i="9"/>
  <c r="EO95" i="9"/>
  <c r="EG95" i="9"/>
  <c r="EW95" i="9"/>
  <c r="GE91" i="9"/>
  <c r="GA91" i="9"/>
  <c r="FW91" i="9"/>
  <c r="FS91" i="9"/>
  <c r="FO91" i="9"/>
  <c r="FK91" i="9"/>
  <c r="FG91" i="9"/>
  <c r="FC91" i="9"/>
  <c r="GG91" i="9"/>
  <c r="GC91" i="9"/>
  <c r="FY91" i="9"/>
  <c r="FU91" i="9"/>
  <c r="FQ91" i="9"/>
  <c r="FM91" i="9"/>
  <c r="FI91" i="9"/>
  <c r="FE91" i="9"/>
  <c r="FZ91" i="9"/>
  <c r="FR91" i="9"/>
  <c r="FJ91" i="9"/>
  <c r="GD91" i="9"/>
  <c r="FV91" i="9"/>
  <c r="FN91" i="9"/>
  <c r="FF91" i="9"/>
  <c r="GF91" i="9"/>
  <c r="FP91" i="9"/>
  <c r="FX91" i="9"/>
  <c r="FH91" i="9"/>
  <c r="GB91" i="9"/>
  <c r="FL91" i="9"/>
  <c r="FT91" i="9"/>
  <c r="GD87" i="9"/>
  <c r="FZ87" i="9"/>
  <c r="FV87" i="9"/>
  <c r="FR87" i="9"/>
  <c r="FN87" i="9"/>
  <c r="FJ87" i="9"/>
  <c r="FF87" i="9"/>
  <c r="GF87" i="9"/>
  <c r="GB87" i="9"/>
  <c r="FX87" i="9"/>
  <c r="FT87" i="9"/>
  <c r="FP87" i="9"/>
  <c r="FL87" i="9"/>
  <c r="FH87" i="9"/>
  <c r="FD87" i="9"/>
  <c r="GG87" i="9"/>
  <c r="FY87" i="9"/>
  <c r="FQ87" i="9"/>
  <c r="FI87" i="9"/>
  <c r="GC87" i="9"/>
  <c r="FU87" i="9"/>
  <c r="FM87" i="9"/>
  <c r="FE87" i="9"/>
  <c r="FW87" i="9"/>
  <c r="FG87" i="9"/>
  <c r="GE87" i="9"/>
  <c r="FO87" i="9"/>
  <c r="FC87" i="9"/>
  <c r="FS87" i="9"/>
  <c r="GD83" i="9"/>
  <c r="FZ83" i="9"/>
  <c r="FV83" i="9"/>
  <c r="FR83" i="9"/>
  <c r="FN83" i="9"/>
  <c r="FJ83" i="9"/>
  <c r="FF83" i="9"/>
  <c r="GF83" i="9"/>
  <c r="GB83" i="9"/>
  <c r="FX83" i="9"/>
  <c r="FT83" i="9"/>
  <c r="FP83" i="9"/>
  <c r="FL83" i="9"/>
  <c r="FH83" i="9"/>
  <c r="FD83" i="9"/>
  <c r="GC83" i="9"/>
  <c r="FU83" i="9"/>
  <c r="FM83" i="9"/>
  <c r="FE83" i="9"/>
  <c r="GG83" i="9"/>
  <c r="FY83" i="9"/>
  <c r="FQ83" i="9"/>
  <c r="FI83" i="9"/>
  <c r="FS83" i="9"/>
  <c r="FC83" i="9"/>
  <c r="GA83" i="9"/>
  <c r="FK83" i="9"/>
  <c r="GE83" i="9"/>
  <c r="FO83" i="9"/>
  <c r="GD79" i="9"/>
  <c r="FZ79" i="9"/>
  <c r="FV79" i="9"/>
  <c r="FR79" i="9"/>
  <c r="FN79" i="9"/>
  <c r="FJ79" i="9"/>
  <c r="FF79" i="9"/>
  <c r="GF79" i="9"/>
  <c r="GB79" i="9"/>
  <c r="FX79" i="9"/>
  <c r="FT79" i="9"/>
  <c r="FP79" i="9"/>
  <c r="FL79" i="9"/>
  <c r="FH79" i="9"/>
  <c r="FD79" i="9"/>
  <c r="GG79" i="9"/>
  <c r="FY79" i="9"/>
  <c r="FQ79" i="9"/>
  <c r="FI79" i="9"/>
  <c r="GC79" i="9"/>
  <c r="FU79" i="9"/>
  <c r="FM79" i="9"/>
  <c r="FE79" i="9"/>
  <c r="GE79" i="9"/>
  <c r="FO79" i="9"/>
  <c r="FW79" i="9"/>
  <c r="FG79" i="9"/>
  <c r="GA79" i="9"/>
  <c r="FK79" i="9"/>
  <c r="GD75" i="9"/>
  <c r="FZ75" i="9"/>
  <c r="FV75" i="9"/>
  <c r="FR75" i="9"/>
  <c r="FN75" i="9"/>
  <c r="FJ75" i="9"/>
  <c r="FF75" i="9"/>
  <c r="GF75" i="9"/>
  <c r="GB75" i="9"/>
  <c r="FX75" i="9"/>
  <c r="FT75" i="9"/>
  <c r="FP75" i="9"/>
  <c r="FL75" i="9"/>
  <c r="FH75" i="9"/>
  <c r="FD75" i="9"/>
  <c r="GC75" i="9"/>
  <c r="FU75" i="9"/>
  <c r="FM75" i="9"/>
  <c r="FE75" i="9"/>
  <c r="GG75" i="9"/>
  <c r="FY75" i="9"/>
  <c r="FQ75" i="9"/>
  <c r="FI75" i="9"/>
  <c r="GA75" i="9"/>
  <c r="FK75" i="9"/>
  <c r="FS75" i="9"/>
  <c r="FC75" i="9"/>
  <c r="FW75" i="9"/>
  <c r="FG75" i="9"/>
  <c r="GD71" i="9"/>
  <c r="FZ71" i="9"/>
  <c r="FV71" i="9"/>
  <c r="FR71" i="9"/>
  <c r="FN71" i="9"/>
  <c r="FJ71" i="9"/>
  <c r="FF71" i="9"/>
  <c r="GF71" i="9"/>
  <c r="GB71" i="9"/>
  <c r="FX71" i="9"/>
  <c r="FT71" i="9"/>
  <c r="FP71" i="9"/>
  <c r="FL71" i="9"/>
  <c r="FH71" i="9"/>
  <c r="FD71" i="9"/>
  <c r="GG71" i="9"/>
  <c r="FY71" i="9"/>
  <c r="FQ71" i="9"/>
  <c r="FI71" i="9"/>
  <c r="GC71" i="9"/>
  <c r="FU71" i="9"/>
  <c r="FM71" i="9"/>
  <c r="FE71" i="9"/>
  <c r="FW71" i="9"/>
  <c r="FG71" i="9"/>
  <c r="GE71" i="9"/>
  <c r="FO71" i="9"/>
  <c r="FS71" i="9"/>
  <c r="DV71" i="9"/>
  <c r="DR71" i="9"/>
  <c r="DN71" i="9"/>
  <c r="DJ71" i="9"/>
  <c r="DF71" i="9"/>
  <c r="DB71" i="9"/>
  <c r="CX71" i="9"/>
  <c r="CT71" i="9"/>
  <c r="FC71" i="9"/>
  <c r="DX71" i="9"/>
  <c r="DT71" i="9"/>
  <c r="DP71" i="9"/>
  <c r="DL71" i="9"/>
  <c r="DH71" i="9"/>
  <c r="DD71" i="9"/>
  <c r="CZ71" i="9"/>
  <c r="CV71" i="9"/>
  <c r="GD67" i="9"/>
  <c r="FZ67" i="9"/>
  <c r="FV67" i="9"/>
  <c r="FR67" i="9"/>
  <c r="FN67" i="9"/>
  <c r="FJ67" i="9"/>
  <c r="FF67" i="9"/>
  <c r="GF67" i="9"/>
  <c r="GB67" i="9"/>
  <c r="FX67" i="9"/>
  <c r="FT67" i="9"/>
  <c r="FP67" i="9"/>
  <c r="FL67" i="9"/>
  <c r="FH67" i="9"/>
  <c r="FD67" i="9"/>
  <c r="GC67" i="9"/>
  <c r="FU67" i="9"/>
  <c r="FM67" i="9"/>
  <c r="FE67" i="9"/>
  <c r="GG67" i="9"/>
  <c r="FY67" i="9"/>
  <c r="FQ67" i="9"/>
  <c r="FI67" i="9"/>
  <c r="FS67" i="9"/>
  <c r="FC67" i="9"/>
  <c r="GA67" i="9"/>
  <c r="FK67" i="9"/>
  <c r="FO67" i="9"/>
  <c r="DV67" i="9"/>
  <c r="DR67" i="9"/>
  <c r="DN67" i="9"/>
  <c r="DJ67" i="9"/>
  <c r="DF67" i="9"/>
  <c r="DB67" i="9"/>
  <c r="CX67" i="9"/>
  <c r="CT67" i="9"/>
  <c r="GE67" i="9"/>
  <c r="DX67" i="9"/>
  <c r="DT67" i="9"/>
  <c r="DP67" i="9"/>
  <c r="DL67" i="9"/>
  <c r="DH67" i="9"/>
  <c r="DD67" i="9"/>
  <c r="CZ67" i="9"/>
  <c r="CV67" i="9"/>
  <c r="GD63" i="9"/>
  <c r="FZ63" i="9"/>
  <c r="FV63" i="9"/>
  <c r="FR63" i="9"/>
  <c r="FN63" i="9"/>
  <c r="FJ63" i="9"/>
  <c r="FF63" i="9"/>
  <c r="GF63" i="9"/>
  <c r="GB63" i="9"/>
  <c r="FX63" i="9"/>
  <c r="FT63" i="9"/>
  <c r="FP63" i="9"/>
  <c r="FL63" i="9"/>
  <c r="FH63" i="9"/>
  <c r="FD63" i="9"/>
  <c r="GG63" i="9"/>
  <c r="FY63" i="9"/>
  <c r="FQ63" i="9"/>
  <c r="FI63" i="9"/>
  <c r="GC63" i="9"/>
  <c r="FU63" i="9"/>
  <c r="FM63" i="9"/>
  <c r="FE63" i="9"/>
  <c r="GE63" i="9"/>
  <c r="FO63" i="9"/>
  <c r="FW63" i="9"/>
  <c r="FG63" i="9"/>
  <c r="FK63" i="9"/>
  <c r="DV63" i="9"/>
  <c r="DR63" i="9"/>
  <c r="DN63" i="9"/>
  <c r="DJ63" i="9"/>
  <c r="DF63" i="9"/>
  <c r="DB63" i="9"/>
  <c r="CX63" i="9"/>
  <c r="CT63" i="9"/>
  <c r="GA63" i="9"/>
  <c r="DX63" i="9"/>
  <c r="DT63" i="9"/>
  <c r="DP63" i="9"/>
  <c r="DL63" i="9"/>
  <c r="DH63" i="9"/>
  <c r="DD63" i="9"/>
  <c r="CZ63" i="9"/>
  <c r="CV63" i="9"/>
  <c r="GD59" i="9"/>
  <c r="FZ59" i="9"/>
  <c r="FV59" i="9"/>
  <c r="FR59" i="9"/>
  <c r="FN59" i="9"/>
  <c r="FJ59" i="9"/>
  <c r="FF59" i="9"/>
  <c r="GF59" i="9"/>
  <c r="GB59" i="9"/>
  <c r="FX59" i="9"/>
  <c r="FT59" i="9"/>
  <c r="FP59" i="9"/>
  <c r="FL59" i="9"/>
  <c r="FH59" i="9"/>
  <c r="FD59" i="9"/>
  <c r="GC59" i="9"/>
  <c r="FU59" i="9"/>
  <c r="FM59" i="9"/>
  <c r="FE59" i="9"/>
  <c r="GG59" i="9"/>
  <c r="FY59" i="9"/>
  <c r="FQ59" i="9"/>
  <c r="FI59" i="9"/>
  <c r="GA59" i="9"/>
  <c r="FK59" i="9"/>
  <c r="FS59" i="9"/>
  <c r="FC59" i="9"/>
  <c r="FG59" i="9"/>
  <c r="DV59" i="9"/>
  <c r="DR59" i="9"/>
  <c r="DN59" i="9"/>
  <c r="DJ59" i="9"/>
  <c r="DF59" i="9"/>
  <c r="DB59" i="9"/>
  <c r="CX59" i="9"/>
  <c r="CT59" i="9"/>
  <c r="FW59" i="9"/>
  <c r="DX59" i="9"/>
  <c r="DT59" i="9"/>
  <c r="DP59" i="9"/>
  <c r="DL59" i="9"/>
  <c r="DH59" i="9"/>
  <c r="DD59" i="9"/>
  <c r="CZ59" i="9"/>
  <c r="CV59" i="9"/>
  <c r="GD55" i="9"/>
  <c r="FZ55" i="9"/>
  <c r="FV55" i="9"/>
  <c r="FR55" i="9"/>
  <c r="FN55" i="9"/>
  <c r="FJ55" i="9"/>
  <c r="FF55" i="9"/>
  <c r="GF55" i="9"/>
  <c r="GB55" i="9"/>
  <c r="FX55" i="9"/>
  <c r="FT55" i="9"/>
  <c r="FP55" i="9"/>
  <c r="FL55" i="9"/>
  <c r="FH55" i="9"/>
  <c r="FD55" i="9"/>
  <c r="GG55" i="9"/>
  <c r="FY55" i="9"/>
  <c r="FQ55" i="9"/>
  <c r="FI55" i="9"/>
  <c r="GC55" i="9"/>
  <c r="FU55" i="9"/>
  <c r="FM55" i="9"/>
  <c r="FE55" i="9"/>
  <c r="FW55" i="9"/>
  <c r="FG55" i="9"/>
  <c r="GE55" i="9"/>
  <c r="FO55" i="9"/>
  <c r="FC55" i="9"/>
  <c r="DV55" i="9"/>
  <c r="DR55" i="9"/>
  <c r="DN55" i="9"/>
  <c r="DJ55" i="9"/>
  <c r="DF55" i="9"/>
  <c r="DB55" i="9"/>
  <c r="CX55" i="9"/>
  <c r="CT55" i="9"/>
  <c r="FS55" i="9"/>
  <c r="DX55" i="9"/>
  <c r="DT55" i="9"/>
  <c r="DP55" i="9"/>
  <c r="DL55" i="9"/>
  <c r="DH55" i="9"/>
  <c r="DD55" i="9"/>
  <c r="CZ55" i="9"/>
  <c r="CV55" i="9"/>
  <c r="GD51" i="9"/>
  <c r="FZ51" i="9"/>
  <c r="FV51" i="9"/>
  <c r="FR51" i="9"/>
  <c r="FN51" i="9"/>
  <c r="FJ51" i="9"/>
  <c r="FF51" i="9"/>
  <c r="GF51" i="9"/>
  <c r="GB51" i="9"/>
  <c r="FX51" i="9"/>
  <c r="FT51" i="9"/>
  <c r="FP51" i="9"/>
  <c r="FL51" i="9"/>
  <c r="FH51" i="9"/>
  <c r="FD51" i="9"/>
  <c r="GC51" i="9"/>
  <c r="FU51" i="9"/>
  <c r="FM51" i="9"/>
  <c r="FE51" i="9"/>
  <c r="GG51" i="9"/>
  <c r="FY51" i="9"/>
  <c r="FQ51" i="9"/>
  <c r="FI51" i="9"/>
  <c r="FS51" i="9"/>
  <c r="FC51" i="9"/>
  <c r="GA51" i="9"/>
  <c r="FK51" i="9"/>
  <c r="GE51" i="9"/>
  <c r="DV51" i="9"/>
  <c r="DR51" i="9"/>
  <c r="DN51" i="9"/>
  <c r="DJ51" i="9"/>
  <c r="DF51" i="9"/>
  <c r="DB51" i="9"/>
  <c r="CX51" i="9"/>
  <c r="CT51" i="9"/>
  <c r="FO51" i="9"/>
  <c r="DX51" i="9"/>
  <c r="DT51" i="9"/>
  <c r="DP51" i="9"/>
  <c r="DL51" i="9"/>
  <c r="DH51" i="9"/>
  <c r="DD51" i="9"/>
  <c r="CZ51" i="9"/>
  <c r="CV51" i="9"/>
  <c r="GD47" i="9"/>
  <c r="FZ47" i="9"/>
  <c r="FV47" i="9"/>
  <c r="FR47" i="9"/>
  <c r="FN47" i="9"/>
  <c r="FJ47" i="9"/>
  <c r="FF47" i="9"/>
  <c r="GF47" i="9"/>
  <c r="GB47" i="9"/>
  <c r="FX47" i="9"/>
  <c r="FT47" i="9"/>
  <c r="FP47" i="9"/>
  <c r="FL47" i="9"/>
  <c r="FH47" i="9"/>
  <c r="FD47" i="9"/>
  <c r="GG47" i="9"/>
  <c r="FY47" i="9"/>
  <c r="FQ47" i="9"/>
  <c r="FI47" i="9"/>
  <c r="GC47" i="9"/>
  <c r="FU47" i="9"/>
  <c r="FM47" i="9"/>
  <c r="FE47" i="9"/>
  <c r="GE47" i="9"/>
  <c r="FO47" i="9"/>
  <c r="FW47" i="9"/>
  <c r="FG47" i="9"/>
  <c r="GA47" i="9"/>
  <c r="DV47" i="9"/>
  <c r="DR47" i="9"/>
  <c r="DN47" i="9"/>
  <c r="DJ47" i="9"/>
  <c r="DF47" i="9"/>
  <c r="DB47" i="9"/>
  <c r="CX47" i="9"/>
  <c r="CT47" i="9"/>
  <c r="FK47" i="9"/>
  <c r="DX47" i="9"/>
  <c r="DT47" i="9"/>
  <c r="DP47" i="9"/>
  <c r="DL47" i="9"/>
  <c r="DH47" i="9"/>
  <c r="DD47" i="9"/>
  <c r="CZ47" i="9"/>
  <c r="CV47" i="9"/>
  <c r="EB43" i="9"/>
  <c r="EF43" i="9"/>
  <c r="EJ43" i="9"/>
  <c r="EN43" i="9"/>
  <c r="ER43" i="9"/>
  <c r="EV43" i="9"/>
  <c r="EZ43" i="9"/>
  <c r="DZ43" i="9"/>
  <c r="ED43" i="9"/>
  <c r="EH43" i="9"/>
  <c r="EL43" i="9"/>
  <c r="EP43" i="9"/>
  <c r="ET43" i="9"/>
  <c r="EX43" i="9"/>
  <c r="FB43" i="9"/>
  <c r="EC43" i="9"/>
  <c r="EK43" i="9"/>
  <c r="ES43" i="9"/>
  <c r="FA43" i="9"/>
  <c r="DY43" i="9"/>
  <c r="EG43" i="9"/>
  <c r="EO43" i="9"/>
  <c r="EW43" i="9"/>
  <c r="EM43" i="9"/>
  <c r="EE43" i="9"/>
  <c r="EU43" i="9"/>
  <c r="EA43" i="9"/>
  <c r="DV43" i="9"/>
  <c r="DR43" i="9"/>
  <c r="DN43" i="9"/>
  <c r="DJ43" i="9"/>
  <c r="DF43" i="9"/>
  <c r="DB43" i="9"/>
  <c r="CX43" i="9"/>
  <c r="CT43" i="9"/>
  <c r="EQ43" i="9"/>
  <c r="DX43" i="9"/>
  <c r="DT43" i="9"/>
  <c r="DP43" i="9"/>
  <c r="DL43" i="9"/>
  <c r="DH43" i="9"/>
  <c r="DD43" i="9"/>
  <c r="CZ43" i="9"/>
  <c r="CV43" i="9"/>
  <c r="EB39" i="9"/>
  <c r="EF39" i="9"/>
  <c r="EJ39" i="9"/>
  <c r="EN39" i="9"/>
  <c r="ER39" i="9"/>
  <c r="EV39" i="9"/>
  <c r="EZ39" i="9"/>
  <c r="DZ39" i="9"/>
  <c r="ED39" i="9"/>
  <c r="EH39" i="9"/>
  <c r="EL39" i="9"/>
  <c r="EP39" i="9"/>
  <c r="ET39" i="9"/>
  <c r="EX39" i="9"/>
  <c r="FB39" i="9"/>
  <c r="EC39" i="9"/>
  <c r="EK39" i="9"/>
  <c r="ES39" i="9"/>
  <c r="FA39" i="9"/>
  <c r="DY39" i="9"/>
  <c r="EG39" i="9"/>
  <c r="EO39" i="9"/>
  <c r="EW39" i="9"/>
  <c r="EE39" i="9"/>
  <c r="EU39" i="9"/>
  <c r="EM39" i="9"/>
  <c r="EY39" i="9"/>
  <c r="DV39" i="9"/>
  <c r="DR39" i="9"/>
  <c r="DN39" i="9"/>
  <c r="DJ39" i="9"/>
  <c r="DF39" i="9"/>
  <c r="DB39" i="9"/>
  <c r="CX39" i="9"/>
  <c r="CT39" i="9"/>
  <c r="EI39" i="9"/>
  <c r="DX39" i="9"/>
  <c r="DT39" i="9"/>
  <c r="DP39" i="9"/>
  <c r="DL39" i="9"/>
  <c r="DH39" i="9"/>
  <c r="DD39" i="9"/>
  <c r="CZ39" i="9"/>
  <c r="CV39" i="9"/>
  <c r="EB35" i="9"/>
  <c r="EF35" i="9"/>
  <c r="EJ35" i="9"/>
  <c r="EN35" i="9"/>
  <c r="ER35" i="9"/>
  <c r="EV35" i="9"/>
  <c r="EZ35" i="9"/>
  <c r="DZ35" i="9"/>
  <c r="ED35" i="9"/>
  <c r="EH35" i="9"/>
  <c r="EL35" i="9"/>
  <c r="EP35" i="9"/>
  <c r="ET35" i="9"/>
  <c r="EX35" i="9"/>
  <c r="FB35" i="9"/>
  <c r="EC35" i="9"/>
  <c r="EK35" i="9"/>
  <c r="ES35" i="9"/>
  <c r="FA35" i="9"/>
  <c r="DY35" i="9"/>
  <c r="EG35" i="9"/>
  <c r="EO35" i="9"/>
  <c r="EW35" i="9"/>
  <c r="EM35" i="9"/>
  <c r="EE35" i="9"/>
  <c r="EU35" i="9"/>
  <c r="EQ35" i="9"/>
  <c r="DV35" i="9"/>
  <c r="DR35" i="9"/>
  <c r="DN35" i="9"/>
  <c r="DJ35" i="9"/>
  <c r="DF35" i="9"/>
  <c r="DB35" i="9"/>
  <c r="CX35" i="9"/>
  <c r="CT35" i="9"/>
  <c r="EA35" i="9"/>
  <c r="DX35" i="9"/>
  <c r="DT35" i="9"/>
  <c r="DP35" i="9"/>
  <c r="DL35" i="9"/>
  <c r="DH35" i="9"/>
  <c r="DD35" i="9"/>
  <c r="CZ35" i="9"/>
  <c r="CV35" i="9"/>
  <c r="EB31" i="9"/>
  <c r="EF31" i="9"/>
  <c r="EJ31" i="9"/>
  <c r="EN31" i="9"/>
  <c r="ER31" i="9"/>
  <c r="EV31" i="9"/>
  <c r="EZ31" i="9"/>
  <c r="DZ31" i="9"/>
  <c r="ED31" i="9"/>
  <c r="EH31" i="9"/>
  <c r="EL31" i="9"/>
  <c r="EP31" i="9"/>
  <c r="ET31" i="9"/>
  <c r="EX31" i="9"/>
  <c r="FB31" i="9"/>
  <c r="EC31" i="9"/>
  <c r="EK31" i="9"/>
  <c r="ES31" i="9"/>
  <c r="FA31" i="9"/>
  <c r="DY31" i="9"/>
  <c r="EG31" i="9"/>
  <c r="EO31" i="9"/>
  <c r="EW31" i="9"/>
  <c r="EE31" i="9"/>
  <c r="EU31" i="9"/>
  <c r="EM31" i="9"/>
  <c r="EI31" i="9"/>
  <c r="DV31" i="9"/>
  <c r="DR31" i="9"/>
  <c r="DN31" i="9"/>
  <c r="DJ31" i="9"/>
  <c r="DF31" i="9"/>
  <c r="DB31" i="9"/>
  <c r="CX31" i="9"/>
  <c r="CT31" i="9"/>
  <c r="EY31" i="9"/>
  <c r="DX31" i="9"/>
  <c r="DT31" i="9"/>
  <c r="DP31" i="9"/>
  <c r="DL31" i="9"/>
  <c r="DH31" i="9"/>
  <c r="DD31" i="9"/>
  <c r="CZ31" i="9"/>
  <c r="CV31" i="9"/>
  <c r="EB27" i="9"/>
  <c r="EF27" i="9"/>
  <c r="EJ27" i="9"/>
  <c r="EN27" i="9"/>
  <c r="ER27" i="9"/>
  <c r="EV27" i="9"/>
  <c r="EZ27" i="9"/>
  <c r="DZ27" i="9"/>
  <c r="ED27" i="9"/>
  <c r="EH27" i="9"/>
  <c r="EL27" i="9"/>
  <c r="EP27" i="9"/>
  <c r="ET27" i="9"/>
  <c r="EX27" i="9"/>
  <c r="FB27" i="9"/>
  <c r="EC27" i="9"/>
  <c r="EK27" i="9"/>
  <c r="ES27" i="9"/>
  <c r="FA27" i="9"/>
  <c r="DY27" i="9"/>
  <c r="EG27" i="9"/>
  <c r="EO27" i="9"/>
  <c r="EW27" i="9"/>
  <c r="EM27" i="9"/>
  <c r="EE27" i="9"/>
  <c r="EU27" i="9"/>
  <c r="EA27" i="9"/>
  <c r="EQ27" i="9"/>
  <c r="EB23" i="9"/>
  <c r="EF23" i="9"/>
  <c r="EJ23" i="9"/>
  <c r="EN23" i="9"/>
  <c r="ER23" i="9"/>
  <c r="EV23" i="9"/>
  <c r="EZ23" i="9"/>
  <c r="DZ23" i="9"/>
  <c r="ED23" i="9"/>
  <c r="EH23" i="9"/>
  <c r="EL23" i="9"/>
  <c r="EP23" i="9"/>
  <c r="ET23" i="9"/>
  <c r="EX23" i="9"/>
  <c r="FB23" i="9"/>
  <c r="EC23" i="9"/>
  <c r="EK23" i="9"/>
  <c r="ES23" i="9"/>
  <c r="FA23" i="9"/>
  <c r="DY23" i="9"/>
  <c r="EG23" i="9"/>
  <c r="EO23" i="9"/>
  <c r="EW23" i="9"/>
  <c r="EE23" i="9"/>
  <c r="EU23" i="9"/>
  <c r="EM23" i="9"/>
  <c r="EY23" i="9"/>
  <c r="EI23" i="9"/>
  <c r="EB19" i="9"/>
  <c r="EF19" i="9"/>
  <c r="EJ19" i="9"/>
  <c r="EN19" i="9"/>
  <c r="ER19" i="9"/>
  <c r="EV19" i="9"/>
  <c r="EZ19" i="9"/>
  <c r="DZ19" i="9"/>
  <c r="ED19" i="9"/>
  <c r="EH19" i="9"/>
  <c r="EL19" i="9"/>
  <c r="EP19" i="9"/>
  <c r="ET19" i="9"/>
  <c r="EX19" i="9"/>
  <c r="FB19" i="9"/>
  <c r="EC19" i="9"/>
  <c r="EK19" i="9"/>
  <c r="ES19" i="9"/>
  <c r="FA19" i="9"/>
  <c r="DY19" i="9"/>
  <c r="EG19" i="9"/>
  <c r="EO19" i="9"/>
  <c r="EW19" i="9"/>
  <c r="EM19" i="9"/>
  <c r="EE19" i="9"/>
  <c r="EU19" i="9"/>
  <c r="EQ19" i="9"/>
  <c r="EA19" i="9"/>
  <c r="EB15" i="9"/>
  <c r="EF15" i="9"/>
  <c r="EJ15" i="9"/>
  <c r="EN15" i="9"/>
  <c r="ER15" i="9"/>
  <c r="EV15" i="9"/>
  <c r="EZ15" i="9"/>
  <c r="DZ15" i="9"/>
  <c r="ED15" i="9"/>
  <c r="EH15" i="9"/>
  <c r="EL15" i="9"/>
  <c r="EP15" i="9"/>
  <c r="ET15" i="9"/>
  <c r="EX15" i="9"/>
  <c r="FB15" i="9"/>
  <c r="EC15" i="9"/>
  <c r="EK15" i="9"/>
  <c r="ES15" i="9"/>
  <c r="FA15" i="9"/>
  <c r="DY15" i="9"/>
  <c r="EG15" i="9"/>
  <c r="EO15" i="9"/>
  <c r="EW15" i="9"/>
  <c r="EE15" i="9"/>
  <c r="EU15" i="9"/>
  <c r="EM15" i="9"/>
  <c r="EI15" i="9"/>
  <c r="EY15" i="9"/>
  <c r="EB11" i="9"/>
  <c r="EF11" i="9"/>
  <c r="EJ11" i="9"/>
  <c r="EN11" i="9"/>
  <c r="ER11" i="9"/>
  <c r="EV11" i="9"/>
  <c r="EZ11" i="9"/>
  <c r="DZ11" i="9"/>
  <c r="ED11" i="9"/>
  <c r="EH11" i="9"/>
  <c r="EL11" i="9"/>
  <c r="EP11" i="9"/>
  <c r="ET11" i="9"/>
  <c r="EX11" i="9"/>
  <c r="FB11" i="9"/>
  <c r="EC11" i="9"/>
  <c r="EK11" i="9"/>
  <c r="ES11" i="9"/>
  <c r="FA11" i="9"/>
  <c r="DY11" i="9"/>
  <c r="EG11" i="9"/>
  <c r="EO11" i="9"/>
  <c r="EW11" i="9"/>
  <c r="EM11" i="9"/>
  <c r="EE11" i="9"/>
  <c r="EU11" i="9"/>
  <c r="EA11" i="9"/>
  <c r="EQ11" i="9"/>
  <c r="CQ4" i="9"/>
  <c r="CM4" i="9"/>
  <c r="CI4" i="9"/>
  <c r="CE4" i="9"/>
  <c r="CA4" i="9"/>
  <c r="BW4" i="9"/>
  <c r="BS4" i="9"/>
  <c r="BT9" i="9"/>
  <c r="BX9" i="9"/>
  <c r="CB9" i="9"/>
  <c r="CF9" i="9"/>
  <c r="CJ9" i="9"/>
  <c r="CN9" i="9"/>
  <c r="CR9" i="9"/>
  <c r="BT13" i="9"/>
  <c r="BX13" i="9"/>
  <c r="CB13" i="9"/>
  <c r="CF13" i="9"/>
  <c r="CJ13" i="9"/>
  <c r="CN13" i="9"/>
  <c r="CR13" i="9"/>
  <c r="BT15" i="9"/>
  <c r="BX15" i="9"/>
  <c r="CB15" i="9"/>
  <c r="CF15" i="9"/>
  <c r="CJ15" i="9"/>
  <c r="CN15" i="9"/>
  <c r="CR15" i="9"/>
  <c r="BT17" i="9"/>
  <c r="BX17" i="9"/>
  <c r="CB17" i="9"/>
  <c r="CF17" i="9"/>
  <c r="CJ17" i="9"/>
  <c r="CN17" i="9"/>
  <c r="CR17" i="9"/>
  <c r="BT19" i="9"/>
  <c r="BX19" i="9"/>
  <c r="CB19" i="9"/>
  <c r="CF19" i="9"/>
  <c r="CJ19" i="9"/>
  <c r="CN19" i="9"/>
  <c r="CR19" i="9"/>
  <c r="BT21" i="9"/>
  <c r="BX21" i="9"/>
  <c r="CB21" i="9"/>
  <c r="CF21" i="9"/>
  <c r="CJ21" i="9"/>
  <c r="CN21" i="9"/>
  <c r="CR21" i="9"/>
  <c r="BT25" i="9"/>
  <c r="BX25" i="9"/>
  <c r="CB25" i="9"/>
  <c r="CF25" i="9"/>
  <c r="CJ25" i="9"/>
  <c r="CN25" i="9"/>
  <c r="CR25" i="9"/>
  <c r="BT27" i="9"/>
  <c r="BX27" i="9"/>
  <c r="CB27" i="9"/>
  <c r="CF27" i="9"/>
  <c r="CJ27" i="9"/>
  <c r="CN27" i="9"/>
  <c r="CR27" i="9"/>
  <c r="BT29" i="9"/>
  <c r="BX29" i="9"/>
  <c r="CB29" i="9"/>
  <c r="CF29" i="9"/>
  <c r="CJ29" i="9"/>
  <c r="CN29" i="9"/>
  <c r="CR29" i="9"/>
  <c r="BT73" i="9"/>
  <c r="BX73" i="9"/>
  <c r="CB73" i="9"/>
  <c r="CF73" i="9"/>
  <c r="CJ73" i="9"/>
  <c r="CN73" i="9"/>
  <c r="CR73" i="9"/>
  <c r="BT75" i="9"/>
  <c r="BX75" i="9"/>
  <c r="CB75" i="9"/>
  <c r="CF75" i="9"/>
  <c r="CJ75" i="9"/>
  <c r="CN75" i="9"/>
  <c r="CR75" i="9"/>
  <c r="BT77" i="9"/>
  <c r="BX77" i="9"/>
  <c r="CB77" i="9"/>
  <c r="CF77" i="9"/>
  <c r="CJ77" i="9"/>
  <c r="CN77" i="9"/>
  <c r="CR77" i="9"/>
  <c r="BT79" i="9"/>
  <c r="BX79" i="9"/>
  <c r="CB79" i="9"/>
  <c r="CF79" i="9"/>
  <c r="CJ79" i="9"/>
  <c r="CN79" i="9"/>
  <c r="CR79" i="9"/>
  <c r="BT81" i="9"/>
  <c r="BX81" i="9"/>
  <c r="CB81" i="9"/>
  <c r="CF81" i="9"/>
  <c r="CJ81" i="9"/>
  <c r="CN81" i="9"/>
  <c r="CR81" i="9"/>
  <c r="BT83" i="9"/>
  <c r="BX83" i="9"/>
  <c r="CB83" i="9"/>
  <c r="CF83" i="9"/>
  <c r="CJ83" i="9"/>
  <c r="CN83" i="9"/>
  <c r="CR83" i="9"/>
  <c r="BT85" i="9"/>
  <c r="BX85" i="9"/>
  <c r="CB85" i="9"/>
  <c r="CF85" i="9"/>
  <c r="CJ85" i="9"/>
  <c r="CN85" i="9"/>
  <c r="CR85" i="9"/>
  <c r="BT87" i="9"/>
  <c r="BX87" i="9"/>
  <c r="CB87" i="9"/>
  <c r="CF87" i="9"/>
  <c r="CJ87" i="9"/>
  <c r="CN87" i="9"/>
  <c r="CR87" i="9"/>
  <c r="BT89" i="9"/>
  <c r="BX89" i="9"/>
  <c r="CB89" i="9"/>
  <c r="CF89" i="9"/>
  <c r="CJ89" i="9"/>
  <c r="CN89" i="9"/>
  <c r="CR89" i="9"/>
  <c r="BT91" i="9"/>
  <c r="BX91" i="9"/>
  <c r="CB91" i="9"/>
  <c r="CF91" i="9"/>
  <c r="CJ91" i="9"/>
  <c r="CN91" i="9"/>
  <c r="CR91" i="9"/>
  <c r="BT93" i="9"/>
  <c r="BX93" i="9"/>
  <c r="CB93" i="9"/>
  <c r="CF93" i="9"/>
  <c r="CJ93" i="9"/>
  <c r="CN93" i="9"/>
  <c r="CR93" i="9"/>
  <c r="BT95" i="9"/>
  <c r="BX95" i="9"/>
  <c r="CB95" i="9"/>
  <c r="CF95" i="9"/>
  <c r="CJ95" i="9"/>
  <c r="CN95" i="9"/>
  <c r="CR95" i="9"/>
  <c r="BT97" i="9"/>
  <c r="BX97" i="9"/>
  <c r="CB97" i="9"/>
  <c r="CF97" i="9"/>
  <c r="CJ97" i="9"/>
  <c r="CN97" i="9"/>
  <c r="CR97" i="9"/>
  <c r="BT99" i="9"/>
  <c r="BX99" i="9"/>
  <c r="CB99" i="9"/>
  <c r="CF99" i="9"/>
  <c r="CJ99" i="9"/>
  <c r="CN99" i="9"/>
  <c r="CR99" i="9"/>
  <c r="BT101" i="9"/>
  <c r="BX101" i="9"/>
  <c r="CB101" i="9"/>
  <c r="CF101" i="9"/>
  <c r="CJ101" i="9"/>
  <c r="CN101" i="9"/>
  <c r="CR101" i="9"/>
  <c r="BT103" i="9"/>
  <c r="BX103" i="9"/>
  <c r="CB103" i="9"/>
  <c r="CF103" i="9"/>
  <c r="CJ103" i="9"/>
  <c r="CN103" i="9"/>
  <c r="CR103" i="9"/>
  <c r="BT105" i="9"/>
  <c r="BX105" i="9"/>
  <c r="CB105" i="9"/>
  <c r="CF105" i="9"/>
  <c r="CJ105" i="9"/>
  <c r="CN105" i="9"/>
  <c r="CR105" i="9"/>
  <c r="BT107" i="9"/>
  <c r="BX107" i="9"/>
  <c r="CB107" i="9"/>
  <c r="CF107" i="9"/>
  <c r="CJ107" i="9"/>
  <c r="CN107" i="9"/>
  <c r="CR107" i="9"/>
  <c r="BT109" i="9"/>
  <c r="BX109" i="9"/>
  <c r="CB109" i="9"/>
  <c r="CF109" i="9"/>
  <c r="CJ109" i="9"/>
  <c r="CN109" i="9"/>
  <c r="CR109" i="9"/>
  <c r="BT111" i="9"/>
  <c r="BX111" i="9"/>
  <c r="CB111" i="9"/>
  <c r="CF111" i="9"/>
  <c r="CJ111" i="9"/>
  <c r="CN111" i="9"/>
  <c r="CR111" i="9"/>
  <c r="BT113" i="9"/>
  <c r="BX113" i="9"/>
  <c r="CB113" i="9"/>
  <c r="CF113" i="9"/>
  <c r="CJ113" i="9"/>
  <c r="CN113" i="9"/>
  <c r="CR113" i="9"/>
  <c r="BT115" i="9"/>
  <c r="BX115" i="9"/>
  <c r="CB115" i="9"/>
  <c r="CF115" i="9"/>
  <c r="CJ115" i="9"/>
  <c r="CN115" i="9"/>
  <c r="CR115" i="9"/>
  <c r="BT117" i="9"/>
  <c r="BX117" i="9"/>
  <c r="CB117" i="9"/>
  <c r="CF117" i="9"/>
  <c r="CJ117" i="9"/>
  <c r="CN117" i="9"/>
  <c r="CR117" i="9"/>
  <c r="BT119" i="9"/>
  <c r="BX119" i="9"/>
  <c r="CB119" i="9"/>
  <c r="CF119" i="9"/>
  <c r="CJ119" i="9"/>
  <c r="CN119" i="9"/>
  <c r="CR119" i="9"/>
  <c r="BT121" i="9"/>
  <c r="BX121" i="9"/>
  <c r="CB121" i="9"/>
  <c r="CF121" i="9"/>
  <c r="CJ121" i="9"/>
  <c r="CN121" i="9"/>
  <c r="CR121" i="9"/>
  <c r="BT123" i="9"/>
  <c r="BX123" i="9"/>
  <c r="CB123" i="9"/>
  <c r="CF123" i="9"/>
  <c r="CJ123" i="9"/>
  <c r="CN123" i="9"/>
  <c r="CR123" i="9"/>
  <c r="BT125" i="9"/>
  <c r="BX125" i="9"/>
  <c r="CB125" i="9"/>
  <c r="CF125" i="9"/>
  <c r="CJ125" i="9"/>
  <c r="CN125" i="9"/>
  <c r="CR125" i="9"/>
  <c r="BT127" i="9"/>
  <c r="BX127" i="9"/>
  <c r="CB127" i="9"/>
  <c r="CF127" i="9"/>
  <c r="CJ127" i="9"/>
  <c r="CN127" i="9"/>
  <c r="CR127" i="9"/>
  <c r="BT129" i="9"/>
  <c r="BX129" i="9"/>
  <c r="CB129" i="9"/>
  <c r="CF129" i="9"/>
  <c r="CJ129" i="9"/>
  <c r="CN129" i="9"/>
  <c r="CR129" i="9"/>
  <c r="BT131" i="9"/>
  <c r="BX131" i="9"/>
  <c r="CB131" i="9"/>
  <c r="CF131" i="9"/>
  <c r="CJ131" i="9"/>
  <c r="CN131" i="9"/>
  <c r="CR131" i="9"/>
  <c r="BT133" i="9"/>
  <c r="BX133" i="9"/>
  <c r="CB133" i="9"/>
  <c r="CF133" i="9"/>
  <c r="CJ133" i="9"/>
  <c r="CN133" i="9"/>
  <c r="CR133" i="9"/>
  <c r="BT135" i="9"/>
  <c r="BX135" i="9"/>
  <c r="CB135" i="9"/>
  <c r="CF135" i="9"/>
  <c r="CJ135" i="9"/>
  <c r="CN135" i="9"/>
  <c r="CR135" i="9"/>
  <c r="BT137" i="9"/>
  <c r="BX137" i="9"/>
  <c r="CB137" i="9"/>
  <c r="CF137" i="9"/>
  <c r="CJ137" i="9"/>
  <c r="CN137" i="9"/>
  <c r="CR137" i="9"/>
  <c r="BT139" i="9"/>
  <c r="BX139" i="9"/>
  <c r="CB139" i="9"/>
  <c r="CF139" i="9"/>
  <c r="CJ139" i="9"/>
  <c r="CN139" i="9"/>
  <c r="CR139" i="9"/>
  <c r="BT141" i="9"/>
  <c r="BX141" i="9"/>
  <c r="CB141" i="9"/>
  <c r="CF141" i="9"/>
  <c r="CJ141" i="9"/>
  <c r="CN141" i="9"/>
  <c r="CR141" i="9"/>
  <c r="BT143" i="9"/>
  <c r="BX143" i="9"/>
  <c r="CB143" i="9"/>
  <c r="CF143" i="9"/>
  <c r="CJ143" i="9"/>
  <c r="CN143" i="9"/>
  <c r="CR143" i="9"/>
  <c r="BT145" i="9"/>
  <c r="BX145" i="9"/>
  <c r="CB145" i="9"/>
  <c r="CF145" i="9"/>
  <c r="CJ145" i="9"/>
  <c r="CN145" i="9"/>
  <c r="CR145" i="9"/>
  <c r="BT205" i="9"/>
  <c r="BX205" i="9"/>
  <c r="CB205" i="9"/>
  <c r="CF205" i="9"/>
  <c r="CJ205" i="9"/>
  <c r="CN205" i="9"/>
  <c r="CR205" i="9"/>
  <c r="BT207" i="9"/>
  <c r="BX207" i="9"/>
  <c r="CB207" i="9"/>
  <c r="CF207" i="9"/>
  <c r="CJ207" i="9"/>
  <c r="CN207" i="9"/>
  <c r="CR207" i="9"/>
  <c r="BT209" i="9"/>
  <c r="BX209" i="9"/>
  <c r="CB209" i="9"/>
  <c r="CF209" i="9"/>
  <c r="CJ209" i="9"/>
  <c r="CN209" i="9"/>
  <c r="CR209" i="9"/>
  <c r="BT211" i="9"/>
  <c r="BX211" i="9"/>
  <c r="CB211" i="9"/>
  <c r="CF211" i="9"/>
  <c r="CJ211" i="9"/>
  <c r="CN211" i="9"/>
  <c r="CR211" i="9"/>
  <c r="BT213" i="9"/>
  <c r="BX213" i="9"/>
  <c r="CB213" i="9"/>
  <c r="CF213" i="9"/>
  <c r="CJ213" i="9"/>
  <c r="CN213" i="9"/>
  <c r="CR213" i="9"/>
  <c r="BT215" i="9"/>
  <c r="BX215" i="9"/>
  <c r="CB215" i="9"/>
  <c r="CF215" i="9"/>
  <c r="CJ215" i="9"/>
  <c r="CN215" i="9"/>
  <c r="CR215" i="9"/>
  <c r="BT217" i="9"/>
  <c r="BX217" i="9"/>
  <c r="CB217" i="9"/>
  <c r="CF217" i="9"/>
  <c r="CJ217" i="9"/>
  <c r="CN217" i="9"/>
  <c r="CR217" i="9"/>
  <c r="BT221" i="9"/>
  <c r="BX221" i="9"/>
  <c r="CB221" i="9"/>
  <c r="CF221" i="9"/>
  <c r="CJ221" i="9"/>
  <c r="CN221" i="9"/>
  <c r="CR221" i="9"/>
  <c r="BT223" i="9"/>
  <c r="BX223" i="9"/>
  <c r="CB223" i="9"/>
  <c r="CF223" i="9"/>
  <c r="CJ223" i="9"/>
  <c r="CN223" i="9"/>
  <c r="CR223" i="9"/>
  <c r="BT225" i="9"/>
  <c r="BX225" i="9"/>
  <c r="CB225" i="9"/>
  <c r="CF225" i="9"/>
  <c r="CJ225" i="9"/>
  <c r="CN225" i="9"/>
  <c r="CR225" i="9"/>
  <c r="BT227" i="9"/>
  <c r="BX227" i="9"/>
  <c r="CB227" i="9"/>
  <c r="CF227" i="9"/>
  <c r="CJ227" i="9"/>
  <c r="CN227" i="9"/>
  <c r="CR227" i="9"/>
  <c r="BT229" i="9"/>
  <c r="BX229" i="9"/>
  <c r="CB229" i="9"/>
  <c r="CF229" i="9"/>
  <c r="CJ229" i="9"/>
  <c r="CN229" i="9"/>
  <c r="CR229" i="9"/>
  <c r="BT231" i="9"/>
  <c r="BX231" i="9"/>
  <c r="CB231" i="9"/>
  <c r="CF231" i="9"/>
  <c r="CJ231" i="9"/>
  <c r="CN231" i="9"/>
  <c r="CR231" i="9"/>
  <c r="BT233" i="9"/>
  <c r="BX233" i="9"/>
  <c r="CB233" i="9"/>
  <c r="CF233" i="9"/>
  <c r="CJ233" i="9"/>
  <c r="CN233" i="9"/>
  <c r="CR233" i="9"/>
  <c r="BT235" i="9"/>
  <c r="BX235" i="9"/>
  <c r="CB235" i="9"/>
  <c r="CF235" i="9"/>
  <c r="CJ235" i="9"/>
  <c r="CN235" i="9"/>
  <c r="CR235" i="9"/>
  <c r="BT237" i="9"/>
  <c r="BX237" i="9"/>
  <c r="CB237" i="9"/>
  <c r="CF237" i="9"/>
  <c r="CJ237" i="9"/>
  <c r="CN237" i="9"/>
  <c r="CR237" i="9"/>
  <c r="BT239" i="9"/>
  <c r="BX239" i="9"/>
  <c r="CB239" i="9"/>
  <c r="CF239" i="9"/>
  <c r="CJ239" i="9"/>
  <c r="CN239" i="9"/>
  <c r="CR239" i="9"/>
  <c r="BT241" i="9"/>
  <c r="BX241" i="9"/>
  <c r="CB241" i="9"/>
  <c r="CF241" i="9"/>
  <c r="CJ241" i="9"/>
  <c r="CN241" i="9"/>
  <c r="CR241" i="9"/>
  <c r="BT243" i="9"/>
  <c r="BX243" i="9"/>
  <c r="CB243" i="9"/>
  <c r="CF243" i="9"/>
  <c r="CJ243" i="9"/>
  <c r="CN243" i="9"/>
  <c r="CR243" i="9"/>
  <c r="BT245" i="9"/>
  <c r="BX245" i="9"/>
  <c r="CB245" i="9"/>
  <c r="CF245" i="9"/>
  <c r="CJ245" i="9"/>
  <c r="CN245" i="9"/>
  <c r="CR245" i="9"/>
  <c r="BT247" i="9"/>
  <c r="BX247" i="9"/>
  <c r="CB247" i="9"/>
  <c r="CF247" i="9"/>
  <c r="CJ247" i="9"/>
  <c r="CN247" i="9"/>
  <c r="CR247" i="9"/>
  <c r="BT249" i="9"/>
  <c r="BX249" i="9"/>
  <c r="CB249" i="9"/>
  <c r="CF249" i="9"/>
  <c r="CJ249" i="9"/>
  <c r="CN249" i="9"/>
  <c r="CR249" i="9"/>
  <c r="BT251" i="9"/>
  <c r="BX251" i="9"/>
  <c r="CB251" i="9"/>
  <c r="CF251" i="9"/>
  <c r="CJ251" i="9"/>
  <c r="CN251" i="9"/>
  <c r="CR251" i="9"/>
  <c r="BT253" i="9"/>
  <c r="BX253" i="9"/>
  <c r="CB253" i="9"/>
  <c r="CF253" i="9"/>
  <c r="CJ253" i="9"/>
  <c r="CN253" i="9"/>
  <c r="CR253" i="9"/>
  <c r="BT255" i="9"/>
  <c r="BX255" i="9"/>
  <c r="CB255" i="9"/>
  <c r="CF255" i="9"/>
  <c r="CJ255" i="9"/>
  <c r="CN255" i="9"/>
  <c r="CR255" i="9"/>
  <c r="BT257" i="9"/>
  <c r="BX257" i="9"/>
  <c r="CB257" i="9"/>
  <c r="CF257" i="9"/>
  <c r="CJ257" i="9"/>
  <c r="CN257" i="9"/>
  <c r="CR257" i="9"/>
  <c r="BT259" i="9"/>
  <c r="BX259" i="9"/>
  <c r="CB259" i="9"/>
  <c r="CF259" i="9"/>
  <c r="CJ259" i="9"/>
  <c r="CN259" i="9"/>
  <c r="CR259" i="9"/>
  <c r="BT261" i="9"/>
  <c r="BX261" i="9"/>
  <c r="CB261" i="9"/>
  <c r="CF261" i="9"/>
  <c r="CJ261" i="9"/>
  <c r="CN261" i="9"/>
  <c r="CR261" i="9"/>
  <c r="BT263" i="9"/>
  <c r="BX263" i="9"/>
  <c r="CB263" i="9"/>
  <c r="CF263" i="9"/>
  <c r="CJ263" i="9"/>
  <c r="CN263" i="9"/>
  <c r="CR263" i="9"/>
  <c r="BT265" i="9"/>
  <c r="BX265" i="9"/>
  <c r="CB265" i="9"/>
  <c r="CF265" i="9"/>
  <c r="CJ265" i="9"/>
  <c r="CN265" i="9"/>
  <c r="CR265" i="9"/>
  <c r="BT267" i="9"/>
  <c r="BX267" i="9"/>
  <c r="CB267" i="9"/>
  <c r="CF267" i="9"/>
  <c r="CJ267" i="9"/>
  <c r="CN267" i="9"/>
  <c r="CR267" i="9"/>
  <c r="BT269" i="9"/>
  <c r="BX269" i="9"/>
  <c r="CB269" i="9"/>
  <c r="CF269" i="9"/>
  <c r="CJ269" i="9"/>
  <c r="CN269" i="9"/>
  <c r="CR269" i="9"/>
  <c r="BT271" i="9"/>
  <c r="BX271" i="9"/>
  <c r="CB271" i="9"/>
  <c r="CF271" i="9"/>
  <c r="CJ271" i="9"/>
  <c r="CN271" i="9"/>
  <c r="CR271" i="9"/>
  <c r="BT273" i="9"/>
  <c r="BX273" i="9"/>
  <c r="CB273" i="9"/>
  <c r="CF273" i="9"/>
  <c r="CJ273" i="9"/>
  <c r="CN273" i="9"/>
  <c r="CR273" i="9"/>
  <c r="BT275" i="9"/>
  <c r="BX275" i="9"/>
  <c r="CB275" i="9"/>
  <c r="CF275" i="9"/>
  <c r="CJ275" i="9"/>
  <c r="CN275" i="9"/>
  <c r="CR275" i="9"/>
  <c r="BT277" i="9"/>
  <c r="BX277" i="9"/>
  <c r="CB277" i="9"/>
  <c r="CF277" i="9"/>
  <c r="CJ277" i="9"/>
  <c r="CN277" i="9"/>
  <c r="CR277" i="9"/>
  <c r="BT279" i="9"/>
  <c r="BX279" i="9"/>
  <c r="CB279" i="9"/>
  <c r="CF279" i="9"/>
  <c r="CJ279" i="9"/>
  <c r="CN279" i="9"/>
  <c r="CR279" i="9"/>
  <c r="BT281" i="9"/>
  <c r="BX281" i="9"/>
  <c r="CB281" i="9"/>
  <c r="CF281" i="9"/>
  <c r="CJ281" i="9"/>
  <c r="CN281" i="9"/>
  <c r="CR281" i="9"/>
  <c r="BT283" i="9"/>
  <c r="BX283" i="9"/>
  <c r="CB283" i="9"/>
  <c r="CF283" i="9"/>
  <c r="CJ283" i="9"/>
  <c r="CN283" i="9"/>
  <c r="CR283" i="9"/>
  <c r="BT285" i="9"/>
  <c r="BX285" i="9"/>
  <c r="CB285" i="9"/>
  <c r="CF285" i="9"/>
  <c r="CJ285" i="9"/>
  <c r="CN285" i="9"/>
  <c r="CR285" i="9"/>
  <c r="BT287" i="9"/>
  <c r="BX287" i="9"/>
  <c r="CB287" i="9"/>
  <c r="CF287" i="9"/>
  <c r="CJ287" i="9"/>
  <c r="CN287" i="9"/>
  <c r="CR287" i="9"/>
  <c r="BT289" i="9"/>
  <c r="BX289" i="9"/>
  <c r="CB289" i="9"/>
  <c r="CF289" i="9"/>
  <c r="CJ289" i="9"/>
  <c r="CN289" i="9"/>
  <c r="CR289" i="9"/>
  <c r="BT291" i="9"/>
  <c r="BX291" i="9"/>
  <c r="CB291" i="9"/>
  <c r="CF291" i="9"/>
  <c r="CJ291" i="9"/>
  <c r="CN291" i="9"/>
  <c r="CR291" i="9"/>
  <c r="BT293" i="9"/>
  <c r="BX293" i="9"/>
  <c r="CB293" i="9"/>
  <c r="CF293" i="9"/>
  <c r="CJ293" i="9"/>
  <c r="CN293" i="9"/>
  <c r="CR293" i="9"/>
  <c r="BT295" i="9"/>
  <c r="BX295" i="9"/>
  <c r="CB295" i="9"/>
  <c r="CF295" i="9"/>
  <c r="CJ295" i="9"/>
  <c r="CN295" i="9"/>
  <c r="CR295" i="9"/>
  <c r="BT297" i="9"/>
  <c r="BX297" i="9"/>
  <c r="CB297" i="9"/>
  <c r="CF297" i="9"/>
  <c r="CJ297" i="9"/>
  <c r="CN297" i="9"/>
  <c r="CR297" i="9"/>
  <c r="BT299" i="9"/>
  <c r="BX299" i="9"/>
  <c r="CB299" i="9"/>
  <c r="CF299" i="9"/>
  <c r="CJ299" i="9"/>
  <c r="CN299" i="9"/>
  <c r="CR299" i="9"/>
  <c r="CY31" i="9"/>
  <c r="DG31" i="9"/>
  <c r="DO31" i="9"/>
  <c r="DW31" i="9"/>
  <c r="DA33" i="9"/>
  <c r="DI33" i="9"/>
  <c r="DQ33" i="9"/>
  <c r="CU35" i="9"/>
  <c r="DC35" i="9"/>
  <c r="DK35" i="9"/>
  <c r="DS35" i="9"/>
  <c r="CW37" i="9"/>
  <c r="DE37" i="9"/>
  <c r="DM37" i="9"/>
  <c r="DU37" i="9"/>
  <c r="CY39" i="9"/>
  <c r="DG39" i="9"/>
  <c r="DO39" i="9"/>
  <c r="DW39" i="9"/>
  <c r="DA41" i="9"/>
  <c r="DI41" i="9"/>
  <c r="DQ41" i="9"/>
  <c r="CU43" i="9"/>
  <c r="DC43" i="9"/>
  <c r="DK43" i="9"/>
  <c r="DS43" i="9"/>
  <c r="CW45" i="9"/>
  <c r="DE45" i="9"/>
  <c r="DM45" i="9"/>
  <c r="DU45" i="9"/>
  <c r="CY47" i="9"/>
  <c r="DG47" i="9"/>
  <c r="DO47" i="9"/>
  <c r="DW47" i="9"/>
  <c r="DA49" i="9"/>
  <c r="DI49" i="9"/>
  <c r="DQ49" i="9"/>
  <c r="CU51" i="9"/>
  <c r="DC51" i="9"/>
  <c r="DK51" i="9"/>
  <c r="DS51" i="9"/>
  <c r="CW53" i="9"/>
  <c r="DE53" i="9"/>
  <c r="DM53" i="9"/>
  <c r="DU53" i="9"/>
  <c r="CY55" i="9"/>
  <c r="DG55" i="9"/>
  <c r="DO55" i="9"/>
  <c r="DW55" i="9"/>
  <c r="DA57" i="9"/>
  <c r="DI57" i="9"/>
  <c r="DQ57" i="9"/>
  <c r="CU59" i="9"/>
  <c r="DC59" i="9"/>
  <c r="DK59" i="9"/>
  <c r="DS59" i="9"/>
  <c r="CW61" i="9"/>
  <c r="DE61" i="9"/>
  <c r="DM61" i="9"/>
  <c r="DU61" i="9"/>
  <c r="CY63" i="9"/>
  <c r="DG63" i="9"/>
  <c r="DO63" i="9"/>
  <c r="DW63" i="9"/>
  <c r="DA65" i="9"/>
  <c r="DI65" i="9"/>
  <c r="DQ65" i="9"/>
  <c r="CU67" i="9"/>
  <c r="DC67" i="9"/>
  <c r="DK67" i="9"/>
  <c r="DS67" i="9"/>
  <c r="CW69" i="9"/>
  <c r="DE69" i="9"/>
  <c r="DM69" i="9"/>
  <c r="DU69" i="9"/>
  <c r="CY71" i="9"/>
  <c r="DG71" i="9"/>
  <c r="DO71" i="9"/>
  <c r="DW71" i="9"/>
  <c r="CU147" i="9"/>
  <c r="DC147" i="9"/>
  <c r="DK147" i="9"/>
  <c r="DS147" i="9"/>
  <c r="CW149" i="9"/>
  <c r="DE149" i="9"/>
  <c r="DM149" i="9"/>
  <c r="DU149" i="9"/>
  <c r="CY151" i="9"/>
  <c r="DG151" i="9"/>
  <c r="DO151" i="9"/>
  <c r="DW151" i="9"/>
  <c r="DA153" i="9"/>
  <c r="DI153" i="9"/>
  <c r="DQ153" i="9"/>
  <c r="CU155" i="9"/>
  <c r="DC155" i="9"/>
  <c r="DK155" i="9"/>
  <c r="DS155" i="9"/>
  <c r="CW157" i="9"/>
  <c r="DE157" i="9"/>
  <c r="DM157" i="9"/>
  <c r="DU157" i="9"/>
  <c r="CY159" i="9"/>
  <c r="DG159" i="9"/>
  <c r="DO159" i="9"/>
  <c r="DW159" i="9"/>
  <c r="DA161" i="9"/>
  <c r="DI161" i="9"/>
  <c r="DQ161" i="9"/>
  <c r="CU163" i="9"/>
  <c r="DC163" i="9"/>
  <c r="DK163" i="9"/>
  <c r="DS163" i="9"/>
  <c r="CW165" i="9"/>
  <c r="DE165" i="9"/>
  <c r="DM165" i="9"/>
  <c r="DU165" i="9"/>
  <c r="CY167" i="9"/>
  <c r="DG167" i="9"/>
  <c r="DO167" i="9"/>
  <c r="DW167" i="9"/>
  <c r="DA169" i="9"/>
  <c r="DI169" i="9"/>
  <c r="DQ169" i="9"/>
  <c r="CU171" i="9"/>
  <c r="DC171" i="9"/>
  <c r="DK171" i="9"/>
  <c r="DS171" i="9"/>
  <c r="CW173" i="9"/>
  <c r="DE173" i="9"/>
  <c r="DM173" i="9"/>
  <c r="DU173" i="9"/>
  <c r="CY175" i="9"/>
  <c r="DG175" i="9"/>
  <c r="DO175" i="9"/>
  <c r="DW175" i="9"/>
  <c r="DA177" i="9"/>
  <c r="DI177" i="9"/>
  <c r="DQ177" i="9"/>
  <c r="CU179" i="9"/>
  <c r="DC179" i="9"/>
  <c r="DK179" i="9"/>
  <c r="DS179" i="9"/>
  <c r="CW181" i="9"/>
  <c r="DE181" i="9"/>
  <c r="DM181" i="9"/>
  <c r="DU181" i="9"/>
  <c r="CY183" i="9"/>
  <c r="DG183" i="9"/>
  <c r="DO183" i="9"/>
  <c r="DW183" i="9"/>
  <c r="DA185" i="9"/>
  <c r="DI185" i="9"/>
  <c r="DQ185" i="9"/>
  <c r="CU187" i="9"/>
  <c r="DC187" i="9"/>
  <c r="DK187" i="9"/>
  <c r="DS187" i="9"/>
  <c r="DA189" i="9"/>
  <c r="DQ189" i="9"/>
  <c r="DC191" i="9"/>
  <c r="DS191" i="9"/>
  <c r="DE193" i="9"/>
  <c r="DU193" i="9"/>
  <c r="DG195" i="9"/>
  <c r="DW195" i="9"/>
  <c r="DI197" i="9"/>
  <c r="CU199" i="9"/>
  <c r="DK199" i="9"/>
  <c r="CW201" i="9"/>
  <c r="DM201" i="9"/>
  <c r="CY203" i="9"/>
  <c r="DO203" i="9"/>
  <c r="DA205" i="9"/>
  <c r="DQ205" i="9"/>
  <c r="DC207" i="9"/>
  <c r="DS207" i="9"/>
  <c r="DE209" i="9"/>
  <c r="DU209" i="9"/>
  <c r="DG211" i="9"/>
  <c r="DW211" i="9"/>
  <c r="DI213" i="9"/>
  <c r="CW217" i="9"/>
  <c r="DM217" i="9"/>
  <c r="CY219" i="9"/>
  <c r="DO219" i="9"/>
  <c r="DA221" i="9"/>
  <c r="DQ221" i="9"/>
  <c r="DC223" i="9"/>
  <c r="DS223" i="9"/>
  <c r="DE225" i="9"/>
  <c r="DU225" i="9"/>
  <c r="DG227" i="9"/>
  <c r="DW227" i="9"/>
  <c r="DI229" i="9"/>
  <c r="CU231" i="9"/>
  <c r="DK231" i="9"/>
  <c r="CW233" i="9"/>
  <c r="DM233" i="9"/>
  <c r="CY235" i="9"/>
  <c r="DO235" i="9"/>
  <c r="DA237" i="9"/>
  <c r="DQ237" i="9"/>
  <c r="DC239" i="9"/>
  <c r="DS239" i="9"/>
  <c r="DE241" i="9"/>
  <c r="DU241" i="9"/>
  <c r="DG243" i="9"/>
  <c r="DW243" i="9"/>
  <c r="DI245" i="9"/>
  <c r="CU247" i="9"/>
  <c r="DK247" i="9"/>
  <c r="CW249" i="9"/>
  <c r="DM249" i="9"/>
  <c r="CY251" i="9"/>
  <c r="DO251" i="9"/>
  <c r="DA253" i="9"/>
  <c r="DQ253" i="9"/>
  <c r="DC255" i="9"/>
  <c r="DS255" i="9"/>
  <c r="DE257" i="9"/>
  <c r="DU257" i="9"/>
  <c r="DG259" i="9"/>
  <c r="DW259" i="9"/>
  <c r="DI261" i="9"/>
  <c r="CU263" i="9"/>
  <c r="DK263" i="9"/>
  <c r="CW265" i="9"/>
  <c r="DM265" i="9"/>
  <c r="CY267" i="9"/>
  <c r="DO267" i="9"/>
  <c r="DA269" i="9"/>
  <c r="DQ269" i="9"/>
  <c r="DC271" i="9"/>
  <c r="DS271" i="9"/>
  <c r="DE273" i="9"/>
  <c r="DU273" i="9"/>
  <c r="DG275" i="9"/>
  <c r="DW275" i="9"/>
  <c r="DI277" i="9"/>
  <c r="CU279" i="9"/>
  <c r="DK279" i="9"/>
  <c r="CW281" i="9"/>
  <c r="DM281" i="9"/>
  <c r="CY283" i="9"/>
  <c r="DO283" i="9"/>
  <c r="DA285" i="9"/>
  <c r="DQ285" i="9"/>
  <c r="DC287" i="9"/>
  <c r="DS287" i="9"/>
  <c r="DE289" i="9"/>
  <c r="DU289" i="9"/>
  <c r="DG291" i="9"/>
  <c r="DW291" i="9"/>
  <c r="DI293" i="9"/>
  <c r="CU295" i="9"/>
  <c r="DK295" i="9"/>
  <c r="CW297" i="9"/>
  <c r="DM297" i="9"/>
  <c r="CY299" i="9"/>
  <c r="DO299" i="9"/>
  <c r="EU4" i="9"/>
  <c r="EE4" i="9"/>
  <c r="EP299" i="9"/>
  <c r="DZ299" i="9"/>
  <c r="FB297" i="9"/>
  <c r="EL297" i="9"/>
  <c r="EX295" i="9"/>
  <c r="EH295" i="9"/>
  <c r="ET293" i="9"/>
  <c r="ED293" i="9"/>
  <c r="EP291" i="9"/>
  <c r="DZ291" i="9"/>
  <c r="FB289" i="9"/>
  <c r="EL289" i="9"/>
  <c r="EX287" i="9"/>
  <c r="EH287" i="9"/>
  <c r="ET285" i="9"/>
  <c r="ED285" i="9"/>
  <c r="EP283" i="9"/>
  <c r="DZ283" i="9"/>
  <c r="FB281" i="9"/>
  <c r="EL281" i="9"/>
  <c r="EX279" i="9"/>
  <c r="EH279" i="9"/>
  <c r="ET277" i="9"/>
  <c r="ED277" i="9"/>
  <c r="EP275" i="9"/>
  <c r="DZ275" i="9"/>
  <c r="FB273" i="9"/>
  <c r="EL273" i="9"/>
  <c r="EX271" i="9"/>
  <c r="EH271" i="9"/>
  <c r="ET269" i="9"/>
  <c r="ED269" i="9"/>
  <c r="EP267" i="9"/>
  <c r="DZ267" i="9"/>
  <c r="FB265" i="9"/>
  <c r="EL265" i="9"/>
  <c r="EX263" i="9"/>
  <c r="EH263" i="9"/>
  <c r="ET261" i="9"/>
  <c r="ED261" i="9"/>
  <c r="EP259" i="9"/>
  <c r="DZ259" i="9"/>
  <c r="FB257" i="9"/>
  <c r="EL257" i="9"/>
  <c r="EX255" i="9"/>
  <c r="EH255" i="9"/>
  <c r="ET253" i="9"/>
  <c r="ED253" i="9"/>
  <c r="EP251" i="9"/>
  <c r="DZ251" i="9"/>
  <c r="FB249" i="9"/>
  <c r="EL249" i="9"/>
  <c r="EX247" i="9"/>
  <c r="EH247" i="9"/>
  <c r="ET245" i="9"/>
  <c r="ED245" i="9"/>
  <c r="EP243" i="9"/>
  <c r="DZ243" i="9"/>
  <c r="FB241" i="9"/>
  <c r="EL241" i="9"/>
  <c r="EX239" i="9"/>
  <c r="EH239" i="9"/>
  <c r="ET237" i="9"/>
  <c r="ED237" i="9"/>
  <c r="EP235" i="9"/>
  <c r="DZ235" i="9"/>
  <c r="FB233" i="9"/>
  <c r="EL233" i="9"/>
  <c r="EX231" i="9"/>
  <c r="EH231" i="9"/>
  <c r="ET229" i="9"/>
  <c r="ED229" i="9"/>
  <c r="EP227" i="9"/>
  <c r="DZ227" i="9"/>
  <c r="FB225" i="9"/>
  <c r="EL225" i="9"/>
  <c r="EX223" i="9"/>
  <c r="EH223" i="9"/>
  <c r="EP219" i="9"/>
  <c r="DZ219" i="9"/>
  <c r="FB217" i="9"/>
  <c r="EL217" i="9"/>
  <c r="EX215" i="9"/>
  <c r="EH215" i="9"/>
  <c r="ET213" i="9"/>
  <c r="ED213" i="9"/>
  <c r="EP211" i="9"/>
  <c r="DZ211" i="9"/>
  <c r="FB209" i="9"/>
  <c r="EL209" i="9"/>
  <c r="EX207" i="9"/>
  <c r="EH207" i="9"/>
  <c r="ET205" i="9"/>
  <c r="ED205" i="9"/>
  <c r="EP203" i="9"/>
  <c r="DZ203" i="9"/>
  <c r="FB201" i="9"/>
  <c r="EL201" i="9"/>
  <c r="EX199" i="9"/>
  <c r="EH199" i="9"/>
  <c r="ET197" i="9"/>
  <c r="ED197" i="9"/>
  <c r="EP195" i="9"/>
  <c r="DZ195" i="9"/>
  <c r="FB193" i="9"/>
  <c r="EL193" i="9"/>
  <c r="EX191" i="9"/>
  <c r="EH191" i="9"/>
  <c r="ET189" i="9"/>
  <c r="ED189" i="9"/>
  <c r="EP187" i="9"/>
  <c r="DZ187" i="9"/>
  <c r="FB185" i="9"/>
  <c r="EL185" i="9"/>
  <c r="EX183" i="9"/>
  <c r="EH183" i="9"/>
  <c r="ET181" i="9"/>
  <c r="ED181" i="9"/>
  <c r="EP179" i="9"/>
  <c r="DZ179" i="9"/>
  <c r="FB177" i="9"/>
  <c r="EL177" i="9"/>
  <c r="EX175" i="9"/>
  <c r="EH175" i="9"/>
  <c r="ET173" i="9"/>
  <c r="ED173" i="9"/>
  <c r="EP171" i="9"/>
  <c r="DZ171" i="9"/>
  <c r="FB169" i="9"/>
  <c r="EL169" i="9"/>
  <c r="EX167" i="9"/>
  <c r="EH167" i="9"/>
  <c r="EK127" i="9"/>
  <c r="EG125" i="9"/>
  <c r="EC123" i="9"/>
  <c r="DY121" i="9"/>
  <c r="FA119" i="9"/>
  <c r="EW117" i="9"/>
  <c r="ES115" i="9"/>
  <c r="EO113" i="9"/>
  <c r="EK111" i="9"/>
  <c r="EG109" i="9"/>
  <c r="EC107" i="9"/>
  <c r="DY105" i="9"/>
  <c r="FA103" i="9"/>
  <c r="EW101" i="9"/>
  <c r="ES99" i="9"/>
  <c r="EO97" i="9"/>
  <c r="EK95" i="9"/>
  <c r="EY27" i="9"/>
  <c r="EU25" i="9"/>
  <c r="EQ23" i="9"/>
  <c r="EM21" i="9"/>
  <c r="EI19" i="9"/>
  <c r="EE17" i="9"/>
  <c r="EA15" i="9"/>
  <c r="EG5" i="9"/>
  <c r="GG45" i="9"/>
  <c r="FC79" i="9"/>
  <c r="FE81" i="9"/>
  <c r="FG83" i="9"/>
  <c r="FI85" i="9"/>
  <c r="FK87" i="9"/>
  <c r="FM89" i="9"/>
  <c r="FF125" i="9"/>
  <c r="FJ129" i="9"/>
  <c r="FN133" i="9"/>
  <c r="GA233" i="9"/>
  <c r="AJ271" i="9"/>
  <c r="AJ263" i="9"/>
  <c r="AJ237" i="9"/>
  <c r="AJ231" i="9"/>
  <c r="AJ207" i="9"/>
  <c r="AJ199" i="9"/>
  <c r="AJ173" i="9"/>
  <c r="AJ167" i="9"/>
  <c r="AJ151" i="9"/>
  <c r="AJ135" i="9"/>
  <c r="AJ119" i="9"/>
  <c r="AJ103" i="9"/>
  <c r="AJ87" i="9"/>
  <c r="AJ71" i="9"/>
  <c r="AJ55" i="9"/>
  <c r="AJ39" i="9"/>
  <c r="AJ23" i="9"/>
  <c r="AJ298" i="9"/>
  <c r="GE298" i="9"/>
  <c r="GA298" i="9"/>
  <c r="FW298" i="9"/>
  <c r="FS298" i="9"/>
  <c r="FO298" i="9"/>
  <c r="FK298" i="9"/>
  <c r="FG298" i="9"/>
  <c r="FC298" i="9"/>
  <c r="GG298" i="9"/>
  <c r="GC298" i="9"/>
  <c r="FY298" i="9"/>
  <c r="FU298" i="9"/>
  <c r="FQ298" i="9"/>
  <c r="FM298" i="9"/>
  <c r="FI298" i="9"/>
  <c r="FE298" i="9"/>
  <c r="GB298" i="9"/>
  <c r="FT298" i="9"/>
  <c r="FL298" i="9"/>
  <c r="FD298" i="9"/>
  <c r="GD298" i="9"/>
  <c r="FR298" i="9"/>
  <c r="FH298" i="9"/>
  <c r="FX298" i="9"/>
  <c r="FN298" i="9"/>
  <c r="FZ298" i="9"/>
  <c r="FF298" i="9"/>
  <c r="FP298" i="9"/>
  <c r="FV298" i="9"/>
  <c r="GF298" i="9"/>
  <c r="FJ298" i="9"/>
  <c r="DY298" i="9"/>
  <c r="EC298" i="9"/>
  <c r="EG298" i="9"/>
  <c r="EK298" i="9"/>
  <c r="EO298" i="9"/>
  <c r="ES298" i="9"/>
  <c r="EW298" i="9"/>
  <c r="FA298" i="9"/>
  <c r="DU298" i="9"/>
  <c r="DQ298" i="9"/>
  <c r="DM298" i="9"/>
  <c r="DI298" i="9"/>
  <c r="DE298" i="9"/>
  <c r="DA298" i="9"/>
  <c r="CW298" i="9"/>
  <c r="EA298" i="9"/>
  <c r="EE298" i="9"/>
  <c r="EI298" i="9"/>
  <c r="EM298" i="9"/>
  <c r="EQ298" i="9"/>
  <c r="EU298" i="9"/>
  <c r="EY298" i="9"/>
  <c r="DW298" i="9"/>
  <c r="DS298" i="9"/>
  <c r="DO298" i="9"/>
  <c r="DK298" i="9"/>
  <c r="DG298" i="9"/>
  <c r="DC298" i="9"/>
  <c r="CY298" i="9"/>
  <c r="CU298" i="9"/>
  <c r="DZ298" i="9"/>
  <c r="EH298" i="9"/>
  <c r="EP298" i="9"/>
  <c r="EX298" i="9"/>
  <c r="DT298" i="9"/>
  <c r="DL298" i="9"/>
  <c r="DD298" i="9"/>
  <c r="CV298" i="9"/>
  <c r="ED298" i="9"/>
  <c r="EL298" i="9"/>
  <c r="ET298" i="9"/>
  <c r="FB298" i="9"/>
  <c r="DX298" i="9"/>
  <c r="DP298" i="9"/>
  <c r="DH298" i="9"/>
  <c r="CZ298" i="9"/>
  <c r="AJ294" i="9"/>
  <c r="GE294" i="9"/>
  <c r="GA294" i="9"/>
  <c r="FW294" i="9"/>
  <c r="FS294" i="9"/>
  <c r="FO294" i="9"/>
  <c r="FK294" i="9"/>
  <c r="FG294" i="9"/>
  <c r="FC294" i="9"/>
  <c r="GG294" i="9"/>
  <c r="GC294" i="9"/>
  <c r="FY294" i="9"/>
  <c r="FU294" i="9"/>
  <c r="FQ294" i="9"/>
  <c r="FM294" i="9"/>
  <c r="FI294" i="9"/>
  <c r="FE294" i="9"/>
  <c r="GF294" i="9"/>
  <c r="FX294" i="9"/>
  <c r="FP294" i="9"/>
  <c r="FH294" i="9"/>
  <c r="FZ294" i="9"/>
  <c r="FN294" i="9"/>
  <c r="FD294" i="9"/>
  <c r="GD294" i="9"/>
  <c r="FT294" i="9"/>
  <c r="FJ294" i="9"/>
  <c r="FV294" i="9"/>
  <c r="FL294" i="9"/>
  <c r="FR294" i="9"/>
  <c r="GB294" i="9"/>
  <c r="FF294" i="9"/>
  <c r="DY294" i="9"/>
  <c r="EC294" i="9"/>
  <c r="EG294" i="9"/>
  <c r="EK294" i="9"/>
  <c r="EO294" i="9"/>
  <c r="ES294" i="9"/>
  <c r="EW294" i="9"/>
  <c r="FA294" i="9"/>
  <c r="DU294" i="9"/>
  <c r="DQ294" i="9"/>
  <c r="DM294" i="9"/>
  <c r="DI294" i="9"/>
  <c r="DE294" i="9"/>
  <c r="DA294" i="9"/>
  <c r="CW294" i="9"/>
  <c r="EA294" i="9"/>
  <c r="EE294" i="9"/>
  <c r="EI294" i="9"/>
  <c r="EM294" i="9"/>
  <c r="EQ294" i="9"/>
  <c r="EU294" i="9"/>
  <c r="EY294" i="9"/>
  <c r="DW294" i="9"/>
  <c r="DS294" i="9"/>
  <c r="DO294" i="9"/>
  <c r="DK294" i="9"/>
  <c r="DG294" i="9"/>
  <c r="DC294" i="9"/>
  <c r="CY294" i="9"/>
  <c r="CU294" i="9"/>
  <c r="DZ294" i="9"/>
  <c r="EH294" i="9"/>
  <c r="EP294" i="9"/>
  <c r="EX294" i="9"/>
  <c r="DX294" i="9"/>
  <c r="DP294" i="9"/>
  <c r="DH294" i="9"/>
  <c r="CZ294" i="9"/>
  <c r="ED294" i="9"/>
  <c r="EL294" i="9"/>
  <c r="ET294" i="9"/>
  <c r="FB294" i="9"/>
  <c r="DT294" i="9"/>
  <c r="DL294" i="9"/>
  <c r="DD294" i="9"/>
  <c r="CV294" i="9"/>
  <c r="AJ290" i="9"/>
  <c r="GG290" i="9"/>
  <c r="GC290" i="9"/>
  <c r="FY290" i="9"/>
  <c r="FU290" i="9"/>
  <c r="FQ290" i="9"/>
  <c r="FM290" i="9"/>
  <c r="FI290" i="9"/>
  <c r="FE290" i="9"/>
  <c r="GD290" i="9"/>
  <c r="FX290" i="9"/>
  <c r="FS290" i="9"/>
  <c r="FN290" i="9"/>
  <c r="FH290" i="9"/>
  <c r="FC290" i="9"/>
  <c r="GE290" i="9"/>
  <c r="FW290" i="9"/>
  <c r="FP290" i="9"/>
  <c r="FJ290" i="9"/>
  <c r="GA290" i="9"/>
  <c r="FT290" i="9"/>
  <c r="FL290" i="9"/>
  <c r="FF290" i="9"/>
  <c r="FV290" i="9"/>
  <c r="FG290" i="9"/>
  <c r="GB290" i="9"/>
  <c r="FO290" i="9"/>
  <c r="GF290" i="9"/>
  <c r="FD290" i="9"/>
  <c r="FR290" i="9"/>
  <c r="FZ290" i="9"/>
  <c r="FK290" i="9"/>
  <c r="DY290" i="9"/>
  <c r="EC290" i="9"/>
  <c r="EG290" i="9"/>
  <c r="EK290" i="9"/>
  <c r="EO290" i="9"/>
  <c r="ES290" i="9"/>
  <c r="EW290" i="9"/>
  <c r="FA290" i="9"/>
  <c r="DU290" i="9"/>
  <c r="DQ290" i="9"/>
  <c r="DM290" i="9"/>
  <c r="DI290" i="9"/>
  <c r="DE290" i="9"/>
  <c r="DA290" i="9"/>
  <c r="CW290" i="9"/>
  <c r="EA290" i="9"/>
  <c r="EE290" i="9"/>
  <c r="EI290" i="9"/>
  <c r="EM290" i="9"/>
  <c r="EQ290" i="9"/>
  <c r="EU290" i="9"/>
  <c r="EY290" i="9"/>
  <c r="DW290" i="9"/>
  <c r="DS290" i="9"/>
  <c r="DO290" i="9"/>
  <c r="DK290" i="9"/>
  <c r="DG290" i="9"/>
  <c r="DC290" i="9"/>
  <c r="CY290" i="9"/>
  <c r="CU290" i="9"/>
  <c r="DZ290" i="9"/>
  <c r="EH290" i="9"/>
  <c r="EP290" i="9"/>
  <c r="EX290" i="9"/>
  <c r="DT290" i="9"/>
  <c r="DL290" i="9"/>
  <c r="DD290" i="9"/>
  <c r="CV290" i="9"/>
  <c r="ED290" i="9"/>
  <c r="EL290" i="9"/>
  <c r="ET290" i="9"/>
  <c r="FB290" i="9"/>
  <c r="DX290" i="9"/>
  <c r="DP290" i="9"/>
  <c r="DH290" i="9"/>
  <c r="CZ290" i="9"/>
  <c r="AJ286" i="9"/>
  <c r="GE286" i="9"/>
  <c r="GA286" i="9"/>
  <c r="FW286" i="9"/>
  <c r="FS286" i="9"/>
  <c r="FO286" i="9"/>
  <c r="FK286" i="9"/>
  <c r="FG286" i="9"/>
  <c r="FC286" i="9"/>
  <c r="GD286" i="9"/>
  <c r="FY286" i="9"/>
  <c r="FT286" i="9"/>
  <c r="FN286" i="9"/>
  <c r="FI286" i="9"/>
  <c r="FD286" i="9"/>
  <c r="GG286" i="9"/>
  <c r="GB286" i="9"/>
  <c r="FV286" i="9"/>
  <c r="FQ286" i="9"/>
  <c r="FL286" i="9"/>
  <c r="FF286" i="9"/>
  <c r="FX286" i="9"/>
  <c r="FM286" i="9"/>
  <c r="GC286" i="9"/>
  <c r="FR286" i="9"/>
  <c r="FH286" i="9"/>
  <c r="FU286" i="9"/>
  <c r="GF286" i="9"/>
  <c r="FJ286" i="9"/>
  <c r="FP286" i="9"/>
  <c r="FE286" i="9"/>
  <c r="FZ286" i="9"/>
  <c r="DY286" i="9"/>
  <c r="EC286" i="9"/>
  <c r="EG286" i="9"/>
  <c r="EK286" i="9"/>
  <c r="EO286" i="9"/>
  <c r="ES286" i="9"/>
  <c r="EW286" i="9"/>
  <c r="FA286" i="9"/>
  <c r="DU286" i="9"/>
  <c r="DQ286" i="9"/>
  <c r="DM286" i="9"/>
  <c r="DI286" i="9"/>
  <c r="DE286" i="9"/>
  <c r="DA286" i="9"/>
  <c r="CW286" i="9"/>
  <c r="EA286" i="9"/>
  <c r="EE286" i="9"/>
  <c r="EI286" i="9"/>
  <c r="EM286" i="9"/>
  <c r="EQ286" i="9"/>
  <c r="EU286" i="9"/>
  <c r="EY286" i="9"/>
  <c r="DW286" i="9"/>
  <c r="DS286" i="9"/>
  <c r="DO286" i="9"/>
  <c r="DK286" i="9"/>
  <c r="DG286" i="9"/>
  <c r="DC286" i="9"/>
  <c r="CY286" i="9"/>
  <c r="CU286" i="9"/>
  <c r="DZ286" i="9"/>
  <c r="EH286" i="9"/>
  <c r="EP286" i="9"/>
  <c r="EX286" i="9"/>
  <c r="DX286" i="9"/>
  <c r="DP286" i="9"/>
  <c r="DH286" i="9"/>
  <c r="CZ286" i="9"/>
  <c r="ED286" i="9"/>
  <c r="EL286" i="9"/>
  <c r="ET286" i="9"/>
  <c r="FB286" i="9"/>
  <c r="DT286" i="9"/>
  <c r="DL286" i="9"/>
  <c r="DD286" i="9"/>
  <c r="CV286" i="9"/>
  <c r="AJ282" i="9"/>
  <c r="GE282" i="9"/>
  <c r="GA282" i="9"/>
  <c r="GC282" i="9"/>
  <c r="FX282" i="9"/>
  <c r="FT282" i="9"/>
  <c r="FP282" i="9"/>
  <c r="FL282" i="9"/>
  <c r="FH282" i="9"/>
  <c r="FD282" i="9"/>
  <c r="GF282" i="9"/>
  <c r="FZ282" i="9"/>
  <c r="FV282" i="9"/>
  <c r="FR282" i="9"/>
  <c r="FN282" i="9"/>
  <c r="FJ282" i="9"/>
  <c r="FF282" i="9"/>
  <c r="GB282" i="9"/>
  <c r="FS282" i="9"/>
  <c r="FK282" i="9"/>
  <c r="FC282" i="9"/>
  <c r="GG282" i="9"/>
  <c r="FW282" i="9"/>
  <c r="FO282" i="9"/>
  <c r="FG282" i="9"/>
  <c r="FQ282" i="9"/>
  <c r="FY282" i="9"/>
  <c r="FI282" i="9"/>
  <c r="FM282" i="9"/>
  <c r="GD282" i="9"/>
  <c r="FE282" i="9"/>
  <c r="FU282" i="9"/>
  <c r="DY282" i="9"/>
  <c r="EC282" i="9"/>
  <c r="EG282" i="9"/>
  <c r="EK282" i="9"/>
  <c r="EO282" i="9"/>
  <c r="ES282" i="9"/>
  <c r="EW282" i="9"/>
  <c r="FA282" i="9"/>
  <c r="DU282" i="9"/>
  <c r="DQ282" i="9"/>
  <c r="DM282" i="9"/>
  <c r="DI282" i="9"/>
  <c r="DE282" i="9"/>
  <c r="DA282" i="9"/>
  <c r="CW282" i="9"/>
  <c r="EA282" i="9"/>
  <c r="EE282" i="9"/>
  <c r="EI282" i="9"/>
  <c r="EM282" i="9"/>
  <c r="EQ282" i="9"/>
  <c r="EU282" i="9"/>
  <c r="EY282" i="9"/>
  <c r="DW282" i="9"/>
  <c r="DS282" i="9"/>
  <c r="DO282" i="9"/>
  <c r="DK282" i="9"/>
  <c r="DG282" i="9"/>
  <c r="DC282" i="9"/>
  <c r="CY282" i="9"/>
  <c r="CU282" i="9"/>
  <c r="DZ282" i="9"/>
  <c r="EH282" i="9"/>
  <c r="EP282" i="9"/>
  <c r="EX282" i="9"/>
  <c r="DT282" i="9"/>
  <c r="DL282" i="9"/>
  <c r="DD282" i="9"/>
  <c r="CV282" i="9"/>
  <c r="ED282" i="9"/>
  <c r="EL282" i="9"/>
  <c r="ET282" i="9"/>
  <c r="FB282" i="9"/>
  <c r="DX282" i="9"/>
  <c r="DP282" i="9"/>
  <c r="DH282" i="9"/>
  <c r="CZ282" i="9"/>
  <c r="AJ278" i="9"/>
  <c r="GF278" i="9"/>
  <c r="GB278" i="9"/>
  <c r="FX278" i="9"/>
  <c r="FT278" i="9"/>
  <c r="FP278" i="9"/>
  <c r="FL278" i="9"/>
  <c r="FH278" i="9"/>
  <c r="FD278" i="9"/>
  <c r="GD278" i="9"/>
  <c r="FZ278" i="9"/>
  <c r="FV278" i="9"/>
  <c r="FR278" i="9"/>
  <c r="FN278" i="9"/>
  <c r="FJ278" i="9"/>
  <c r="FF278" i="9"/>
  <c r="GE278" i="9"/>
  <c r="FW278" i="9"/>
  <c r="FO278" i="9"/>
  <c r="FG278" i="9"/>
  <c r="GA278" i="9"/>
  <c r="FS278" i="9"/>
  <c r="FK278" i="9"/>
  <c r="FC278" i="9"/>
  <c r="GC278" i="9"/>
  <c r="FM278" i="9"/>
  <c r="FU278" i="9"/>
  <c r="FE278" i="9"/>
  <c r="FI278" i="9"/>
  <c r="FY278" i="9"/>
  <c r="GG278" i="9"/>
  <c r="FQ278" i="9"/>
  <c r="DY278" i="9"/>
  <c r="EC278" i="9"/>
  <c r="EG278" i="9"/>
  <c r="EK278" i="9"/>
  <c r="EO278" i="9"/>
  <c r="ES278" i="9"/>
  <c r="EW278" i="9"/>
  <c r="FA278" i="9"/>
  <c r="DU278" i="9"/>
  <c r="DQ278" i="9"/>
  <c r="DM278" i="9"/>
  <c r="DI278" i="9"/>
  <c r="DE278" i="9"/>
  <c r="DA278" i="9"/>
  <c r="CW278" i="9"/>
  <c r="EA278" i="9"/>
  <c r="EE278" i="9"/>
  <c r="EI278" i="9"/>
  <c r="EM278" i="9"/>
  <c r="EQ278" i="9"/>
  <c r="EU278" i="9"/>
  <c r="EY278" i="9"/>
  <c r="DW278" i="9"/>
  <c r="DS278" i="9"/>
  <c r="DO278" i="9"/>
  <c r="DK278" i="9"/>
  <c r="DG278" i="9"/>
  <c r="DC278" i="9"/>
  <c r="CY278" i="9"/>
  <c r="CU278" i="9"/>
  <c r="DZ278" i="9"/>
  <c r="EH278" i="9"/>
  <c r="EP278" i="9"/>
  <c r="EX278" i="9"/>
  <c r="DX278" i="9"/>
  <c r="DP278" i="9"/>
  <c r="DH278" i="9"/>
  <c r="CZ278" i="9"/>
  <c r="ED278" i="9"/>
  <c r="EL278" i="9"/>
  <c r="ET278" i="9"/>
  <c r="FB278" i="9"/>
  <c r="DT278" i="9"/>
  <c r="DL278" i="9"/>
  <c r="DD278" i="9"/>
  <c r="CV278" i="9"/>
  <c r="AJ274" i="9"/>
  <c r="GF274" i="9"/>
  <c r="GB274" i="9"/>
  <c r="FX274" i="9"/>
  <c r="FT274" i="9"/>
  <c r="FP274" i="9"/>
  <c r="FL274" i="9"/>
  <c r="FH274" i="9"/>
  <c r="FD274" i="9"/>
  <c r="GD274" i="9"/>
  <c r="FZ274" i="9"/>
  <c r="FV274" i="9"/>
  <c r="FR274" i="9"/>
  <c r="FN274" i="9"/>
  <c r="FJ274" i="9"/>
  <c r="FF274" i="9"/>
  <c r="GA274" i="9"/>
  <c r="FS274" i="9"/>
  <c r="FK274" i="9"/>
  <c r="FC274" i="9"/>
  <c r="GE274" i="9"/>
  <c r="FW274" i="9"/>
  <c r="FO274" i="9"/>
  <c r="FG274" i="9"/>
  <c r="FY274" i="9"/>
  <c r="FI274" i="9"/>
  <c r="GG274" i="9"/>
  <c r="FQ274" i="9"/>
  <c r="FE274" i="9"/>
  <c r="FU274" i="9"/>
  <c r="GC274" i="9"/>
  <c r="FM274" i="9"/>
  <c r="DY274" i="9"/>
  <c r="EC274" i="9"/>
  <c r="EG274" i="9"/>
  <c r="EK274" i="9"/>
  <c r="EO274" i="9"/>
  <c r="ES274" i="9"/>
  <c r="EW274" i="9"/>
  <c r="FA274" i="9"/>
  <c r="DU274" i="9"/>
  <c r="DQ274" i="9"/>
  <c r="DM274" i="9"/>
  <c r="DI274" i="9"/>
  <c r="DE274" i="9"/>
  <c r="DA274" i="9"/>
  <c r="CW274" i="9"/>
  <c r="EA274" i="9"/>
  <c r="EE274" i="9"/>
  <c r="EI274" i="9"/>
  <c r="EM274" i="9"/>
  <c r="EQ274" i="9"/>
  <c r="EU274" i="9"/>
  <c r="EY274" i="9"/>
  <c r="DW274" i="9"/>
  <c r="DS274" i="9"/>
  <c r="DO274" i="9"/>
  <c r="DK274" i="9"/>
  <c r="DG274" i="9"/>
  <c r="DC274" i="9"/>
  <c r="CY274" i="9"/>
  <c r="CU274" i="9"/>
  <c r="DZ274" i="9"/>
  <c r="EH274" i="9"/>
  <c r="EP274" i="9"/>
  <c r="EX274" i="9"/>
  <c r="DT274" i="9"/>
  <c r="DL274" i="9"/>
  <c r="DD274" i="9"/>
  <c r="CV274" i="9"/>
  <c r="ED274" i="9"/>
  <c r="EL274" i="9"/>
  <c r="ET274" i="9"/>
  <c r="FB274" i="9"/>
  <c r="DX274" i="9"/>
  <c r="DP274" i="9"/>
  <c r="DH274" i="9"/>
  <c r="CZ274" i="9"/>
  <c r="AJ270" i="9"/>
  <c r="GF270" i="9"/>
  <c r="GB270" i="9"/>
  <c r="FX270" i="9"/>
  <c r="FT270" i="9"/>
  <c r="FP270" i="9"/>
  <c r="FL270" i="9"/>
  <c r="FH270" i="9"/>
  <c r="FD270" i="9"/>
  <c r="GD270" i="9"/>
  <c r="FZ270" i="9"/>
  <c r="FV270" i="9"/>
  <c r="FR270" i="9"/>
  <c r="FN270" i="9"/>
  <c r="FJ270" i="9"/>
  <c r="FF270" i="9"/>
  <c r="GE270" i="9"/>
  <c r="FW270" i="9"/>
  <c r="FO270" i="9"/>
  <c r="FG270" i="9"/>
  <c r="GA270" i="9"/>
  <c r="FS270" i="9"/>
  <c r="FK270" i="9"/>
  <c r="FC270" i="9"/>
  <c r="FU270" i="9"/>
  <c r="FE270" i="9"/>
  <c r="GC270" i="9"/>
  <c r="FM270" i="9"/>
  <c r="GG270" i="9"/>
  <c r="FQ270" i="9"/>
  <c r="FY270" i="9"/>
  <c r="FI270" i="9"/>
  <c r="DY270" i="9"/>
  <c r="EC270" i="9"/>
  <c r="EG270" i="9"/>
  <c r="EK270" i="9"/>
  <c r="EO270" i="9"/>
  <c r="ES270" i="9"/>
  <c r="EW270" i="9"/>
  <c r="FA270" i="9"/>
  <c r="DU270" i="9"/>
  <c r="DQ270" i="9"/>
  <c r="DM270" i="9"/>
  <c r="DI270" i="9"/>
  <c r="DE270" i="9"/>
  <c r="DA270" i="9"/>
  <c r="CW270" i="9"/>
  <c r="EA270" i="9"/>
  <c r="EE270" i="9"/>
  <c r="EI270" i="9"/>
  <c r="EM270" i="9"/>
  <c r="EQ270" i="9"/>
  <c r="EU270" i="9"/>
  <c r="EY270" i="9"/>
  <c r="DW270" i="9"/>
  <c r="DS270" i="9"/>
  <c r="DO270" i="9"/>
  <c r="DK270" i="9"/>
  <c r="DG270" i="9"/>
  <c r="DC270" i="9"/>
  <c r="CY270" i="9"/>
  <c r="CU270" i="9"/>
  <c r="DZ270" i="9"/>
  <c r="EH270" i="9"/>
  <c r="EP270" i="9"/>
  <c r="EX270" i="9"/>
  <c r="DX270" i="9"/>
  <c r="DP270" i="9"/>
  <c r="DH270" i="9"/>
  <c r="CZ270" i="9"/>
  <c r="ED270" i="9"/>
  <c r="EL270" i="9"/>
  <c r="ET270" i="9"/>
  <c r="FB270" i="9"/>
  <c r="DT270" i="9"/>
  <c r="DL270" i="9"/>
  <c r="DD270" i="9"/>
  <c r="CV270" i="9"/>
  <c r="AJ266" i="9"/>
  <c r="GF266" i="9"/>
  <c r="GD266" i="9"/>
  <c r="GB266" i="9"/>
  <c r="FX266" i="9"/>
  <c r="FT266" i="9"/>
  <c r="FP266" i="9"/>
  <c r="FL266" i="9"/>
  <c r="FH266" i="9"/>
  <c r="FD266" i="9"/>
  <c r="GE266" i="9"/>
  <c r="FZ266" i="9"/>
  <c r="FV266" i="9"/>
  <c r="FR266" i="9"/>
  <c r="FN266" i="9"/>
  <c r="FJ266" i="9"/>
  <c r="FF266" i="9"/>
  <c r="GG266" i="9"/>
  <c r="FW266" i="9"/>
  <c r="FO266" i="9"/>
  <c r="FG266" i="9"/>
  <c r="GA266" i="9"/>
  <c r="FS266" i="9"/>
  <c r="FK266" i="9"/>
  <c r="FC266" i="9"/>
  <c r="GC266" i="9"/>
  <c r="FM266" i="9"/>
  <c r="FU266" i="9"/>
  <c r="FE266" i="9"/>
  <c r="FI266" i="9"/>
  <c r="FY266" i="9"/>
  <c r="FQ266" i="9"/>
  <c r="DY266" i="9"/>
  <c r="EC266" i="9"/>
  <c r="EG266" i="9"/>
  <c r="EK266" i="9"/>
  <c r="EO266" i="9"/>
  <c r="ES266" i="9"/>
  <c r="EW266" i="9"/>
  <c r="FA266" i="9"/>
  <c r="DU266" i="9"/>
  <c r="DQ266" i="9"/>
  <c r="DM266" i="9"/>
  <c r="DI266" i="9"/>
  <c r="DE266" i="9"/>
  <c r="DA266" i="9"/>
  <c r="CW266" i="9"/>
  <c r="EA266" i="9"/>
  <c r="EE266" i="9"/>
  <c r="EI266" i="9"/>
  <c r="EM266" i="9"/>
  <c r="EQ266" i="9"/>
  <c r="EU266" i="9"/>
  <c r="EY266" i="9"/>
  <c r="DW266" i="9"/>
  <c r="DS266" i="9"/>
  <c r="DO266" i="9"/>
  <c r="DK266" i="9"/>
  <c r="DG266" i="9"/>
  <c r="DC266" i="9"/>
  <c r="CY266" i="9"/>
  <c r="CU266" i="9"/>
  <c r="DZ266" i="9"/>
  <c r="EH266" i="9"/>
  <c r="EP266" i="9"/>
  <c r="EX266" i="9"/>
  <c r="DT266" i="9"/>
  <c r="DL266" i="9"/>
  <c r="DD266" i="9"/>
  <c r="CV266" i="9"/>
  <c r="ED266" i="9"/>
  <c r="EL266" i="9"/>
  <c r="ET266" i="9"/>
  <c r="FB266" i="9"/>
  <c r="DX266" i="9"/>
  <c r="DP266" i="9"/>
  <c r="DH266" i="9"/>
  <c r="CZ266" i="9"/>
  <c r="AJ262" i="9"/>
  <c r="GF262" i="9"/>
  <c r="GB262" i="9"/>
  <c r="FX262" i="9"/>
  <c r="FT262" i="9"/>
  <c r="FP262" i="9"/>
  <c r="FL262" i="9"/>
  <c r="FH262" i="9"/>
  <c r="FD262" i="9"/>
  <c r="GD262" i="9"/>
  <c r="FZ262" i="9"/>
  <c r="FV262" i="9"/>
  <c r="FR262" i="9"/>
  <c r="FN262" i="9"/>
  <c r="FJ262" i="9"/>
  <c r="FF262" i="9"/>
  <c r="GA262" i="9"/>
  <c r="FS262" i="9"/>
  <c r="FK262" i="9"/>
  <c r="FC262" i="9"/>
  <c r="GE262" i="9"/>
  <c r="FW262" i="9"/>
  <c r="FO262" i="9"/>
  <c r="FG262" i="9"/>
  <c r="FY262" i="9"/>
  <c r="FI262" i="9"/>
  <c r="GG262" i="9"/>
  <c r="FQ262" i="9"/>
  <c r="FE262" i="9"/>
  <c r="FU262" i="9"/>
  <c r="GC262" i="9"/>
  <c r="FM262" i="9"/>
  <c r="DY262" i="9"/>
  <c r="EC262" i="9"/>
  <c r="EG262" i="9"/>
  <c r="EK262" i="9"/>
  <c r="EO262" i="9"/>
  <c r="ES262" i="9"/>
  <c r="EW262" i="9"/>
  <c r="FA262" i="9"/>
  <c r="DU262" i="9"/>
  <c r="DQ262" i="9"/>
  <c r="DM262" i="9"/>
  <c r="DI262" i="9"/>
  <c r="DE262" i="9"/>
  <c r="DA262" i="9"/>
  <c r="CW262" i="9"/>
  <c r="EA262" i="9"/>
  <c r="EE262" i="9"/>
  <c r="EI262" i="9"/>
  <c r="EM262" i="9"/>
  <c r="EQ262" i="9"/>
  <c r="EU262" i="9"/>
  <c r="EY262" i="9"/>
  <c r="DW262" i="9"/>
  <c r="DS262" i="9"/>
  <c r="DO262" i="9"/>
  <c r="DK262" i="9"/>
  <c r="DG262" i="9"/>
  <c r="DC262" i="9"/>
  <c r="CY262" i="9"/>
  <c r="CU262" i="9"/>
  <c r="DZ262" i="9"/>
  <c r="EH262" i="9"/>
  <c r="EP262" i="9"/>
  <c r="EX262" i="9"/>
  <c r="DX262" i="9"/>
  <c r="DP262" i="9"/>
  <c r="DH262" i="9"/>
  <c r="CZ262" i="9"/>
  <c r="ED262" i="9"/>
  <c r="EL262" i="9"/>
  <c r="ET262" i="9"/>
  <c r="FB262" i="9"/>
  <c r="DT262" i="9"/>
  <c r="DL262" i="9"/>
  <c r="DD262" i="9"/>
  <c r="CV262" i="9"/>
  <c r="AJ258" i="9"/>
  <c r="GF258" i="9"/>
  <c r="GB258" i="9"/>
  <c r="FX258" i="9"/>
  <c r="FT258" i="9"/>
  <c r="FP258" i="9"/>
  <c r="FL258" i="9"/>
  <c r="FH258" i="9"/>
  <c r="FD258" i="9"/>
  <c r="GD258" i="9"/>
  <c r="FZ258" i="9"/>
  <c r="FV258" i="9"/>
  <c r="FR258" i="9"/>
  <c r="FN258" i="9"/>
  <c r="FJ258" i="9"/>
  <c r="FF258" i="9"/>
  <c r="GE258" i="9"/>
  <c r="FW258" i="9"/>
  <c r="FO258" i="9"/>
  <c r="FG258" i="9"/>
  <c r="GA258" i="9"/>
  <c r="FS258" i="9"/>
  <c r="FK258" i="9"/>
  <c r="FC258" i="9"/>
  <c r="FU258" i="9"/>
  <c r="FE258" i="9"/>
  <c r="GC258" i="9"/>
  <c r="FM258" i="9"/>
  <c r="GG258" i="9"/>
  <c r="FQ258" i="9"/>
  <c r="FY258" i="9"/>
  <c r="FI258" i="9"/>
  <c r="DY258" i="9"/>
  <c r="EC258" i="9"/>
  <c r="EG258" i="9"/>
  <c r="EK258" i="9"/>
  <c r="EO258" i="9"/>
  <c r="ES258" i="9"/>
  <c r="EW258" i="9"/>
  <c r="FA258" i="9"/>
  <c r="DU258" i="9"/>
  <c r="DQ258" i="9"/>
  <c r="DM258" i="9"/>
  <c r="DI258" i="9"/>
  <c r="DE258" i="9"/>
  <c r="DA258" i="9"/>
  <c r="CW258" i="9"/>
  <c r="EA258" i="9"/>
  <c r="EE258" i="9"/>
  <c r="EI258" i="9"/>
  <c r="EM258" i="9"/>
  <c r="EQ258" i="9"/>
  <c r="EU258" i="9"/>
  <c r="EY258" i="9"/>
  <c r="DW258" i="9"/>
  <c r="DS258" i="9"/>
  <c r="DO258" i="9"/>
  <c r="DK258" i="9"/>
  <c r="DG258" i="9"/>
  <c r="DC258" i="9"/>
  <c r="CY258" i="9"/>
  <c r="CU258" i="9"/>
  <c r="DZ258" i="9"/>
  <c r="EH258" i="9"/>
  <c r="EP258" i="9"/>
  <c r="EX258" i="9"/>
  <c r="DT258" i="9"/>
  <c r="DL258" i="9"/>
  <c r="DD258" i="9"/>
  <c r="CV258" i="9"/>
  <c r="ED258" i="9"/>
  <c r="EL258" i="9"/>
  <c r="ET258" i="9"/>
  <c r="FB258" i="9"/>
  <c r="DX258" i="9"/>
  <c r="DP258" i="9"/>
  <c r="DH258" i="9"/>
  <c r="CZ258" i="9"/>
  <c r="AJ254" i="9"/>
  <c r="GE254" i="9"/>
  <c r="GA254" i="9"/>
  <c r="FW254" i="9"/>
  <c r="FS254" i="9"/>
  <c r="FO254" i="9"/>
  <c r="FK254" i="9"/>
  <c r="FG254" i="9"/>
  <c r="FC254" i="9"/>
  <c r="GG254" i="9"/>
  <c r="GC254" i="9"/>
  <c r="FY254" i="9"/>
  <c r="FU254" i="9"/>
  <c r="FQ254" i="9"/>
  <c r="FM254" i="9"/>
  <c r="FI254" i="9"/>
  <c r="FE254" i="9"/>
  <c r="GD254" i="9"/>
  <c r="FV254" i="9"/>
  <c r="FN254" i="9"/>
  <c r="FF254" i="9"/>
  <c r="FZ254" i="9"/>
  <c r="FR254" i="9"/>
  <c r="FJ254" i="9"/>
  <c r="GB254" i="9"/>
  <c r="FL254" i="9"/>
  <c r="FT254" i="9"/>
  <c r="FD254" i="9"/>
  <c r="FH254" i="9"/>
  <c r="FX254" i="9"/>
  <c r="GF254" i="9"/>
  <c r="DY254" i="9"/>
  <c r="EC254" i="9"/>
  <c r="EG254" i="9"/>
  <c r="EK254" i="9"/>
  <c r="EO254" i="9"/>
  <c r="ES254" i="9"/>
  <c r="EW254" i="9"/>
  <c r="FA254" i="9"/>
  <c r="DU254" i="9"/>
  <c r="DQ254" i="9"/>
  <c r="DM254" i="9"/>
  <c r="DI254" i="9"/>
  <c r="DE254" i="9"/>
  <c r="DA254" i="9"/>
  <c r="CW254" i="9"/>
  <c r="EA254" i="9"/>
  <c r="EE254" i="9"/>
  <c r="EI254" i="9"/>
  <c r="EM254" i="9"/>
  <c r="EQ254" i="9"/>
  <c r="EU254" i="9"/>
  <c r="EY254" i="9"/>
  <c r="DW254" i="9"/>
  <c r="DS254" i="9"/>
  <c r="DO254" i="9"/>
  <c r="DK254" i="9"/>
  <c r="DG254" i="9"/>
  <c r="DC254" i="9"/>
  <c r="CY254" i="9"/>
  <c r="CU254" i="9"/>
  <c r="DZ254" i="9"/>
  <c r="EH254" i="9"/>
  <c r="EP254" i="9"/>
  <c r="EX254" i="9"/>
  <c r="DX254" i="9"/>
  <c r="DP254" i="9"/>
  <c r="DH254" i="9"/>
  <c r="CZ254" i="9"/>
  <c r="FP254" i="9"/>
  <c r="ED254" i="9"/>
  <c r="EL254" i="9"/>
  <c r="ET254" i="9"/>
  <c r="FB254" i="9"/>
  <c r="DT254" i="9"/>
  <c r="DL254" i="9"/>
  <c r="DD254" i="9"/>
  <c r="CV254" i="9"/>
  <c r="AJ250" i="9"/>
  <c r="GE250" i="9"/>
  <c r="GA250" i="9"/>
  <c r="FW250" i="9"/>
  <c r="FS250" i="9"/>
  <c r="FO250" i="9"/>
  <c r="FK250" i="9"/>
  <c r="FG250" i="9"/>
  <c r="FC250" i="9"/>
  <c r="GG250" i="9"/>
  <c r="GC250" i="9"/>
  <c r="FY250" i="9"/>
  <c r="FU250" i="9"/>
  <c r="FQ250" i="9"/>
  <c r="FM250" i="9"/>
  <c r="FI250" i="9"/>
  <c r="FE250" i="9"/>
  <c r="FZ250" i="9"/>
  <c r="FR250" i="9"/>
  <c r="FJ250" i="9"/>
  <c r="GD250" i="9"/>
  <c r="FV250" i="9"/>
  <c r="FN250" i="9"/>
  <c r="FF250" i="9"/>
  <c r="FX250" i="9"/>
  <c r="FH250" i="9"/>
  <c r="GF250" i="9"/>
  <c r="FP250" i="9"/>
  <c r="FD250" i="9"/>
  <c r="FT250" i="9"/>
  <c r="GB250" i="9"/>
  <c r="DY250" i="9"/>
  <c r="EC250" i="9"/>
  <c r="EG250" i="9"/>
  <c r="EK250" i="9"/>
  <c r="EO250" i="9"/>
  <c r="ES250" i="9"/>
  <c r="EW250" i="9"/>
  <c r="FA250" i="9"/>
  <c r="DU250" i="9"/>
  <c r="DQ250" i="9"/>
  <c r="DM250" i="9"/>
  <c r="DI250" i="9"/>
  <c r="DE250" i="9"/>
  <c r="DA250" i="9"/>
  <c r="CW250" i="9"/>
  <c r="EA250" i="9"/>
  <c r="EE250" i="9"/>
  <c r="EI250" i="9"/>
  <c r="EM250" i="9"/>
  <c r="EQ250" i="9"/>
  <c r="EU250" i="9"/>
  <c r="EY250" i="9"/>
  <c r="DW250" i="9"/>
  <c r="DS250" i="9"/>
  <c r="DO250" i="9"/>
  <c r="DK250" i="9"/>
  <c r="DG250" i="9"/>
  <c r="DC250" i="9"/>
  <c r="CY250" i="9"/>
  <c r="CU250" i="9"/>
  <c r="DZ250" i="9"/>
  <c r="EH250" i="9"/>
  <c r="EP250" i="9"/>
  <c r="EX250" i="9"/>
  <c r="DT250" i="9"/>
  <c r="DL250" i="9"/>
  <c r="DD250" i="9"/>
  <c r="CV250" i="9"/>
  <c r="ED250" i="9"/>
  <c r="EL250" i="9"/>
  <c r="ET250" i="9"/>
  <c r="FB250" i="9"/>
  <c r="DX250" i="9"/>
  <c r="DP250" i="9"/>
  <c r="DH250" i="9"/>
  <c r="CZ250" i="9"/>
  <c r="AJ246" i="9"/>
  <c r="GE246" i="9"/>
  <c r="GA246" i="9"/>
  <c r="FW246" i="9"/>
  <c r="FS246" i="9"/>
  <c r="FO246" i="9"/>
  <c r="FK246" i="9"/>
  <c r="FG246" i="9"/>
  <c r="FC246" i="9"/>
  <c r="GG246" i="9"/>
  <c r="GC246" i="9"/>
  <c r="FY246" i="9"/>
  <c r="FU246" i="9"/>
  <c r="FQ246" i="9"/>
  <c r="FM246" i="9"/>
  <c r="FI246" i="9"/>
  <c r="FE246" i="9"/>
  <c r="GD246" i="9"/>
  <c r="FV246" i="9"/>
  <c r="FN246" i="9"/>
  <c r="FF246" i="9"/>
  <c r="FZ246" i="9"/>
  <c r="FR246" i="9"/>
  <c r="FJ246" i="9"/>
  <c r="FT246" i="9"/>
  <c r="FD246" i="9"/>
  <c r="GB246" i="9"/>
  <c r="FL246" i="9"/>
  <c r="GF246" i="9"/>
  <c r="FP246" i="9"/>
  <c r="FX246" i="9"/>
  <c r="DY246" i="9"/>
  <c r="EC246" i="9"/>
  <c r="EG246" i="9"/>
  <c r="EK246" i="9"/>
  <c r="EO246" i="9"/>
  <c r="ES246" i="9"/>
  <c r="EW246" i="9"/>
  <c r="FA246" i="9"/>
  <c r="DU246" i="9"/>
  <c r="DQ246" i="9"/>
  <c r="DM246" i="9"/>
  <c r="DI246" i="9"/>
  <c r="DE246" i="9"/>
  <c r="DA246" i="9"/>
  <c r="CW246" i="9"/>
  <c r="EA246" i="9"/>
  <c r="EE246" i="9"/>
  <c r="EI246" i="9"/>
  <c r="EM246" i="9"/>
  <c r="EQ246" i="9"/>
  <c r="EU246" i="9"/>
  <c r="EY246" i="9"/>
  <c r="DW246" i="9"/>
  <c r="DS246" i="9"/>
  <c r="DO246" i="9"/>
  <c r="DK246" i="9"/>
  <c r="DG246" i="9"/>
  <c r="DC246" i="9"/>
  <c r="CY246" i="9"/>
  <c r="CU246" i="9"/>
  <c r="FH246" i="9"/>
  <c r="DZ246" i="9"/>
  <c r="EH246" i="9"/>
  <c r="EP246" i="9"/>
  <c r="EX246" i="9"/>
  <c r="DX246" i="9"/>
  <c r="DP246" i="9"/>
  <c r="DH246" i="9"/>
  <c r="CZ246" i="9"/>
  <c r="ED246" i="9"/>
  <c r="EL246" i="9"/>
  <c r="ET246" i="9"/>
  <c r="FB246" i="9"/>
  <c r="DT246" i="9"/>
  <c r="DL246" i="9"/>
  <c r="DD246" i="9"/>
  <c r="CV246" i="9"/>
  <c r="AJ242" i="9"/>
  <c r="GE242" i="9"/>
  <c r="GA242" i="9"/>
  <c r="FW242" i="9"/>
  <c r="FS242" i="9"/>
  <c r="FO242" i="9"/>
  <c r="FK242" i="9"/>
  <c r="FG242" i="9"/>
  <c r="FC242" i="9"/>
  <c r="GG242" i="9"/>
  <c r="GC242" i="9"/>
  <c r="FY242" i="9"/>
  <c r="FU242" i="9"/>
  <c r="FQ242" i="9"/>
  <c r="FM242" i="9"/>
  <c r="FI242" i="9"/>
  <c r="FE242" i="9"/>
  <c r="FZ242" i="9"/>
  <c r="FR242" i="9"/>
  <c r="FJ242" i="9"/>
  <c r="GD242" i="9"/>
  <c r="FV242" i="9"/>
  <c r="FN242" i="9"/>
  <c r="FF242" i="9"/>
  <c r="GF242" i="9"/>
  <c r="FP242" i="9"/>
  <c r="FX242" i="9"/>
  <c r="FH242" i="9"/>
  <c r="GB242" i="9"/>
  <c r="FL242" i="9"/>
  <c r="FT242" i="9"/>
  <c r="DY242" i="9"/>
  <c r="EC242" i="9"/>
  <c r="EG242" i="9"/>
  <c r="EK242" i="9"/>
  <c r="EO242" i="9"/>
  <c r="ES242" i="9"/>
  <c r="EW242" i="9"/>
  <c r="FA242" i="9"/>
  <c r="DU242" i="9"/>
  <c r="DQ242" i="9"/>
  <c r="DM242" i="9"/>
  <c r="DI242" i="9"/>
  <c r="DE242" i="9"/>
  <c r="DA242" i="9"/>
  <c r="CW242" i="9"/>
  <c r="EA242" i="9"/>
  <c r="EE242" i="9"/>
  <c r="EI242" i="9"/>
  <c r="EM242" i="9"/>
  <c r="EQ242" i="9"/>
  <c r="EU242" i="9"/>
  <c r="EY242" i="9"/>
  <c r="DW242" i="9"/>
  <c r="DS242" i="9"/>
  <c r="DO242" i="9"/>
  <c r="DK242" i="9"/>
  <c r="DG242" i="9"/>
  <c r="DC242" i="9"/>
  <c r="CY242" i="9"/>
  <c r="CU242" i="9"/>
  <c r="DZ242" i="9"/>
  <c r="EH242" i="9"/>
  <c r="EP242" i="9"/>
  <c r="EX242" i="9"/>
  <c r="DT242" i="9"/>
  <c r="DL242" i="9"/>
  <c r="DD242" i="9"/>
  <c r="CV242" i="9"/>
  <c r="ED242" i="9"/>
  <c r="EL242" i="9"/>
  <c r="ET242" i="9"/>
  <c r="FB242" i="9"/>
  <c r="DX242" i="9"/>
  <c r="DP242" i="9"/>
  <c r="DH242" i="9"/>
  <c r="CZ242" i="9"/>
  <c r="AJ238" i="9"/>
  <c r="GE238" i="9"/>
  <c r="GA238" i="9"/>
  <c r="FW238" i="9"/>
  <c r="FS238" i="9"/>
  <c r="FO238" i="9"/>
  <c r="FK238" i="9"/>
  <c r="FG238" i="9"/>
  <c r="FC238" i="9"/>
  <c r="GG238" i="9"/>
  <c r="GC238" i="9"/>
  <c r="FY238" i="9"/>
  <c r="FU238" i="9"/>
  <c r="FQ238" i="9"/>
  <c r="FM238" i="9"/>
  <c r="FI238" i="9"/>
  <c r="FE238" i="9"/>
  <c r="GD238" i="9"/>
  <c r="FV238" i="9"/>
  <c r="FN238" i="9"/>
  <c r="FF238" i="9"/>
  <c r="FZ238" i="9"/>
  <c r="FR238" i="9"/>
  <c r="FJ238" i="9"/>
  <c r="GB238" i="9"/>
  <c r="FL238" i="9"/>
  <c r="FT238" i="9"/>
  <c r="FD238" i="9"/>
  <c r="FX238" i="9"/>
  <c r="FH238" i="9"/>
  <c r="FP238" i="9"/>
  <c r="GF238" i="9"/>
  <c r="DY238" i="9"/>
  <c r="EC238" i="9"/>
  <c r="EG238" i="9"/>
  <c r="EK238" i="9"/>
  <c r="EO238" i="9"/>
  <c r="ES238" i="9"/>
  <c r="EW238" i="9"/>
  <c r="FA238" i="9"/>
  <c r="DU238" i="9"/>
  <c r="DQ238" i="9"/>
  <c r="DM238" i="9"/>
  <c r="DI238" i="9"/>
  <c r="DE238" i="9"/>
  <c r="DA238" i="9"/>
  <c r="CW238" i="9"/>
  <c r="EA238" i="9"/>
  <c r="EE238" i="9"/>
  <c r="EI238" i="9"/>
  <c r="EM238" i="9"/>
  <c r="EQ238" i="9"/>
  <c r="EU238" i="9"/>
  <c r="EY238" i="9"/>
  <c r="DW238" i="9"/>
  <c r="DS238" i="9"/>
  <c r="DO238" i="9"/>
  <c r="DK238" i="9"/>
  <c r="DG238" i="9"/>
  <c r="DC238" i="9"/>
  <c r="CY238" i="9"/>
  <c r="CU238" i="9"/>
  <c r="DZ238" i="9"/>
  <c r="EH238" i="9"/>
  <c r="EP238" i="9"/>
  <c r="EX238" i="9"/>
  <c r="DX238" i="9"/>
  <c r="DP238" i="9"/>
  <c r="DH238" i="9"/>
  <c r="CZ238" i="9"/>
  <c r="ED238" i="9"/>
  <c r="EL238" i="9"/>
  <c r="ET238" i="9"/>
  <c r="FB238" i="9"/>
  <c r="DT238" i="9"/>
  <c r="DL238" i="9"/>
  <c r="DD238" i="9"/>
  <c r="CV238" i="9"/>
  <c r="AJ234" i="9"/>
  <c r="GE234" i="9"/>
  <c r="GA234" i="9"/>
  <c r="FW234" i="9"/>
  <c r="FS234" i="9"/>
  <c r="FO234" i="9"/>
  <c r="FK234" i="9"/>
  <c r="FG234" i="9"/>
  <c r="FC234" i="9"/>
  <c r="GG234" i="9"/>
  <c r="GC234" i="9"/>
  <c r="FY234" i="9"/>
  <c r="FU234" i="9"/>
  <c r="FQ234" i="9"/>
  <c r="FM234" i="9"/>
  <c r="FI234" i="9"/>
  <c r="FE234" i="9"/>
  <c r="FZ234" i="9"/>
  <c r="FR234" i="9"/>
  <c r="FJ234" i="9"/>
  <c r="GD234" i="9"/>
  <c r="FV234" i="9"/>
  <c r="FN234" i="9"/>
  <c r="FF234" i="9"/>
  <c r="FX234" i="9"/>
  <c r="FH234" i="9"/>
  <c r="GF234" i="9"/>
  <c r="FP234" i="9"/>
  <c r="FT234" i="9"/>
  <c r="FD234" i="9"/>
  <c r="FL234" i="9"/>
  <c r="GB234" i="9"/>
  <c r="DY234" i="9"/>
  <c r="EC234" i="9"/>
  <c r="EG234" i="9"/>
  <c r="EK234" i="9"/>
  <c r="EO234" i="9"/>
  <c r="ES234" i="9"/>
  <c r="EW234" i="9"/>
  <c r="FA234" i="9"/>
  <c r="DU234" i="9"/>
  <c r="DQ234" i="9"/>
  <c r="DM234" i="9"/>
  <c r="DI234" i="9"/>
  <c r="DE234" i="9"/>
  <c r="DA234" i="9"/>
  <c r="CW234" i="9"/>
  <c r="EA234" i="9"/>
  <c r="EE234" i="9"/>
  <c r="EI234" i="9"/>
  <c r="EM234" i="9"/>
  <c r="EQ234" i="9"/>
  <c r="EU234" i="9"/>
  <c r="EY234" i="9"/>
  <c r="DW234" i="9"/>
  <c r="DS234" i="9"/>
  <c r="DO234" i="9"/>
  <c r="DK234" i="9"/>
  <c r="DG234" i="9"/>
  <c r="DC234" i="9"/>
  <c r="CY234" i="9"/>
  <c r="CU234" i="9"/>
  <c r="DZ234" i="9"/>
  <c r="EH234" i="9"/>
  <c r="EP234" i="9"/>
  <c r="EX234" i="9"/>
  <c r="DT234" i="9"/>
  <c r="DL234" i="9"/>
  <c r="DD234" i="9"/>
  <c r="CV234" i="9"/>
  <c r="ED234" i="9"/>
  <c r="EL234" i="9"/>
  <c r="ET234" i="9"/>
  <c r="FB234" i="9"/>
  <c r="DX234" i="9"/>
  <c r="DP234" i="9"/>
  <c r="DH234" i="9"/>
  <c r="CZ234" i="9"/>
  <c r="AJ230" i="9"/>
  <c r="GE230" i="9"/>
  <c r="GA230" i="9"/>
  <c r="FW230" i="9"/>
  <c r="FS230" i="9"/>
  <c r="FO230" i="9"/>
  <c r="FK230" i="9"/>
  <c r="FG230" i="9"/>
  <c r="FC230" i="9"/>
  <c r="GG230" i="9"/>
  <c r="GC230" i="9"/>
  <c r="FY230" i="9"/>
  <c r="FU230" i="9"/>
  <c r="FQ230" i="9"/>
  <c r="FM230" i="9"/>
  <c r="FI230" i="9"/>
  <c r="FE230" i="9"/>
  <c r="GD230" i="9"/>
  <c r="FV230" i="9"/>
  <c r="FN230" i="9"/>
  <c r="FF230" i="9"/>
  <c r="FZ230" i="9"/>
  <c r="FR230" i="9"/>
  <c r="FJ230" i="9"/>
  <c r="FT230" i="9"/>
  <c r="FD230" i="9"/>
  <c r="GB230" i="9"/>
  <c r="FL230" i="9"/>
  <c r="FP230" i="9"/>
  <c r="GF230" i="9"/>
  <c r="FH230" i="9"/>
  <c r="FX230" i="9"/>
  <c r="DY230" i="9"/>
  <c r="EC230" i="9"/>
  <c r="EG230" i="9"/>
  <c r="EK230" i="9"/>
  <c r="EO230" i="9"/>
  <c r="ES230" i="9"/>
  <c r="EW230" i="9"/>
  <c r="FA230" i="9"/>
  <c r="DU230" i="9"/>
  <c r="DQ230" i="9"/>
  <c r="DM230" i="9"/>
  <c r="DI230" i="9"/>
  <c r="DE230" i="9"/>
  <c r="DA230" i="9"/>
  <c r="CW230" i="9"/>
  <c r="EA230" i="9"/>
  <c r="EE230" i="9"/>
  <c r="EI230" i="9"/>
  <c r="EM230" i="9"/>
  <c r="EQ230" i="9"/>
  <c r="EU230" i="9"/>
  <c r="EY230" i="9"/>
  <c r="DW230" i="9"/>
  <c r="DS230" i="9"/>
  <c r="DO230" i="9"/>
  <c r="DK230" i="9"/>
  <c r="DG230" i="9"/>
  <c r="DC230" i="9"/>
  <c r="CY230" i="9"/>
  <c r="CU230" i="9"/>
  <c r="DZ230" i="9"/>
  <c r="EH230" i="9"/>
  <c r="EP230" i="9"/>
  <c r="EX230" i="9"/>
  <c r="DX230" i="9"/>
  <c r="DP230" i="9"/>
  <c r="DH230" i="9"/>
  <c r="CZ230" i="9"/>
  <c r="ED230" i="9"/>
  <c r="EL230" i="9"/>
  <c r="ET230" i="9"/>
  <c r="FB230" i="9"/>
  <c r="DT230" i="9"/>
  <c r="DL230" i="9"/>
  <c r="DD230" i="9"/>
  <c r="CV230" i="9"/>
  <c r="AJ226" i="9"/>
  <c r="GE226" i="9"/>
  <c r="GA226" i="9"/>
  <c r="FW226" i="9"/>
  <c r="FS226" i="9"/>
  <c r="FO226" i="9"/>
  <c r="FK226" i="9"/>
  <c r="FG226" i="9"/>
  <c r="FC226" i="9"/>
  <c r="GG226" i="9"/>
  <c r="GC226" i="9"/>
  <c r="FY226" i="9"/>
  <c r="FU226" i="9"/>
  <c r="FQ226" i="9"/>
  <c r="FM226" i="9"/>
  <c r="FI226" i="9"/>
  <c r="FE226" i="9"/>
  <c r="FZ226" i="9"/>
  <c r="FR226" i="9"/>
  <c r="FJ226" i="9"/>
  <c r="GD226" i="9"/>
  <c r="FV226" i="9"/>
  <c r="FN226" i="9"/>
  <c r="FF226" i="9"/>
  <c r="GF226" i="9"/>
  <c r="FP226" i="9"/>
  <c r="FX226" i="9"/>
  <c r="FH226" i="9"/>
  <c r="FL226" i="9"/>
  <c r="GB226" i="9"/>
  <c r="FD226" i="9"/>
  <c r="FT226" i="9"/>
  <c r="DY226" i="9"/>
  <c r="EC226" i="9"/>
  <c r="EG226" i="9"/>
  <c r="EK226" i="9"/>
  <c r="EO226" i="9"/>
  <c r="ES226" i="9"/>
  <c r="EW226" i="9"/>
  <c r="FA226" i="9"/>
  <c r="DU226" i="9"/>
  <c r="DQ226" i="9"/>
  <c r="DM226" i="9"/>
  <c r="DI226" i="9"/>
  <c r="DE226" i="9"/>
  <c r="DA226" i="9"/>
  <c r="CW226" i="9"/>
  <c r="EA226" i="9"/>
  <c r="EE226" i="9"/>
  <c r="EI226" i="9"/>
  <c r="EM226" i="9"/>
  <c r="EQ226" i="9"/>
  <c r="EU226" i="9"/>
  <c r="EY226" i="9"/>
  <c r="DW226" i="9"/>
  <c r="DS226" i="9"/>
  <c r="DO226" i="9"/>
  <c r="DK226" i="9"/>
  <c r="DG226" i="9"/>
  <c r="DC226" i="9"/>
  <c r="CY226" i="9"/>
  <c r="CU226" i="9"/>
  <c r="DZ226" i="9"/>
  <c r="EH226" i="9"/>
  <c r="EP226" i="9"/>
  <c r="EX226" i="9"/>
  <c r="DT226" i="9"/>
  <c r="DL226" i="9"/>
  <c r="DD226" i="9"/>
  <c r="CV226" i="9"/>
  <c r="ED226" i="9"/>
  <c r="EL226" i="9"/>
  <c r="ET226" i="9"/>
  <c r="FB226" i="9"/>
  <c r="DX226" i="9"/>
  <c r="DP226" i="9"/>
  <c r="DH226" i="9"/>
  <c r="CZ226" i="9"/>
  <c r="AJ222" i="9"/>
  <c r="DY222" i="9"/>
  <c r="EC222" i="9"/>
  <c r="EG222" i="9"/>
  <c r="EK222" i="9"/>
  <c r="EO222" i="9"/>
  <c r="ES222" i="9"/>
  <c r="EW222" i="9"/>
  <c r="FA222" i="9"/>
  <c r="DU222" i="9"/>
  <c r="DQ222" i="9"/>
  <c r="DM222" i="9"/>
  <c r="DI222" i="9"/>
  <c r="DE222" i="9"/>
  <c r="DA222" i="9"/>
  <c r="CW222" i="9"/>
  <c r="EA222" i="9"/>
  <c r="EE222" i="9"/>
  <c r="EI222" i="9"/>
  <c r="EM222" i="9"/>
  <c r="EQ222" i="9"/>
  <c r="EU222" i="9"/>
  <c r="EY222" i="9"/>
  <c r="DW222" i="9"/>
  <c r="DS222" i="9"/>
  <c r="DO222" i="9"/>
  <c r="DK222" i="9"/>
  <c r="DG222" i="9"/>
  <c r="DC222" i="9"/>
  <c r="CY222" i="9"/>
  <c r="CU222" i="9"/>
  <c r="DZ222" i="9"/>
  <c r="EH222" i="9"/>
  <c r="EP222" i="9"/>
  <c r="EX222" i="9"/>
  <c r="DX222" i="9"/>
  <c r="DP222" i="9"/>
  <c r="DH222" i="9"/>
  <c r="CZ222" i="9"/>
  <c r="ED222" i="9"/>
  <c r="EL222" i="9"/>
  <c r="ET222" i="9"/>
  <c r="FB222" i="9"/>
  <c r="DT222" i="9"/>
  <c r="DL222" i="9"/>
  <c r="DD222" i="9"/>
  <c r="CV222" i="9"/>
  <c r="AJ218" i="9"/>
  <c r="GG218" i="9"/>
  <c r="GC218" i="9"/>
  <c r="FY218" i="9"/>
  <c r="FU218" i="9"/>
  <c r="FQ218" i="9"/>
  <c r="FM218" i="9"/>
  <c r="FI218" i="9"/>
  <c r="FE218" i="9"/>
  <c r="GE218" i="9"/>
  <c r="GA218" i="9"/>
  <c r="FW218" i="9"/>
  <c r="FS218" i="9"/>
  <c r="FO218" i="9"/>
  <c r="FK218" i="9"/>
  <c r="FG218" i="9"/>
  <c r="FC218" i="9"/>
  <c r="GF218" i="9"/>
  <c r="FX218" i="9"/>
  <c r="FP218" i="9"/>
  <c r="FH218" i="9"/>
  <c r="GB218" i="9"/>
  <c r="FT218" i="9"/>
  <c r="FL218" i="9"/>
  <c r="FD218" i="9"/>
  <c r="GD218" i="9"/>
  <c r="FN218" i="9"/>
  <c r="FV218" i="9"/>
  <c r="FF218" i="9"/>
  <c r="FZ218" i="9"/>
  <c r="FJ218" i="9"/>
  <c r="FR218" i="9"/>
  <c r="DY218" i="9"/>
  <c r="EC218" i="9"/>
  <c r="EG218" i="9"/>
  <c r="EK218" i="9"/>
  <c r="EO218" i="9"/>
  <c r="ES218" i="9"/>
  <c r="EW218" i="9"/>
  <c r="FA218" i="9"/>
  <c r="DU218" i="9"/>
  <c r="DQ218" i="9"/>
  <c r="DM218" i="9"/>
  <c r="DI218" i="9"/>
  <c r="DE218" i="9"/>
  <c r="DA218" i="9"/>
  <c r="CW218" i="9"/>
  <c r="EA218" i="9"/>
  <c r="EE218" i="9"/>
  <c r="EI218" i="9"/>
  <c r="EM218" i="9"/>
  <c r="EQ218" i="9"/>
  <c r="EU218" i="9"/>
  <c r="EY218" i="9"/>
  <c r="DW218" i="9"/>
  <c r="DS218" i="9"/>
  <c r="DO218" i="9"/>
  <c r="DK218" i="9"/>
  <c r="DG218" i="9"/>
  <c r="DC218" i="9"/>
  <c r="CY218" i="9"/>
  <c r="CU218" i="9"/>
  <c r="DZ218" i="9"/>
  <c r="EH218" i="9"/>
  <c r="EP218" i="9"/>
  <c r="EX218" i="9"/>
  <c r="DT218" i="9"/>
  <c r="DL218" i="9"/>
  <c r="DD218" i="9"/>
  <c r="CV218" i="9"/>
  <c r="ED218" i="9"/>
  <c r="EL218" i="9"/>
  <c r="ET218" i="9"/>
  <c r="FB218" i="9"/>
  <c r="DX218" i="9"/>
  <c r="DP218" i="9"/>
  <c r="DH218" i="9"/>
  <c r="CZ218" i="9"/>
  <c r="AJ214" i="9"/>
  <c r="GG214" i="9"/>
  <c r="GC214" i="9"/>
  <c r="FY214" i="9"/>
  <c r="FU214" i="9"/>
  <c r="FQ214" i="9"/>
  <c r="FM214" i="9"/>
  <c r="FI214" i="9"/>
  <c r="FE214" i="9"/>
  <c r="GE214" i="9"/>
  <c r="GA214" i="9"/>
  <c r="FW214" i="9"/>
  <c r="FS214" i="9"/>
  <c r="FO214" i="9"/>
  <c r="FK214" i="9"/>
  <c r="FG214" i="9"/>
  <c r="FC214" i="9"/>
  <c r="GB214" i="9"/>
  <c r="FT214" i="9"/>
  <c r="FL214" i="9"/>
  <c r="FD214" i="9"/>
  <c r="GF214" i="9"/>
  <c r="FX214" i="9"/>
  <c r="FP214" i="9"/>
  <c r="FH214" i="9"/>
  <c r="FZ214" i="9"/>
  <c r="FJ214" i="9"/>
  <c r="FR214" i="9"/>
  <c r="FV214" i="9"/>
  <c r="FF214" i="9"/>
  <c r="FN214" i="9"/>
  <c r="GD214" i="9"/>
  <c r="DY214" i="9"/>
  <c r="EC214" i="9"/>
  <c r="EG214" i="9"/>
  <c r="EK214" i="9"/>
  <c r="EO214" i="9"/>
  <c r="ES214" i="9"/>
  <c r="EW214" i="9"/>
  <c r="FA214" i="9"/>
  <c r="DU214" i="9"/>
  <c r="DQ214" i="9"/>
  <c r="DM214" i="9"/>
  <c r="DI214" i="9"/>
  <c r="DE214" i="9"/>
  <c r="DA214" i="9"/>
  <c r="CW214" i="9"/>
  <c r="EA214" i="9"/>
  <c r="EE214" i="9"/>
  <c r="EI214" i="9"/>
  <c r="EM214" i="9"/>
  <c r="EQ214" i="9"/>
  <c r="EU214" i="9"/>
  <c r="EY214" i="9"/>
  <c r="DW214" i="9"/>
  <c r="DS214" i="9"/>
  <c r="DO214" i="9"/>
  <c r="DK214" i="9"/>
  <c r="DG214" i="9"/>
  <c r="DC214" i="9"/>
  <c r="CY214" i="9"/>
  <c r="CU214" i="9"/>
  <c r="DZ214" i="9"/>
  <c r="EH214" i="9"/>
  <c r="EP214" i="9"/>
  <c r="EX214" i="9"/>
  <c r="DX214" i="9"/>
  <c r="DP214" i="9"/>
  <c r="DH214" i="9"/>
  <c r="CZ214" i="9"/>
  <c r="ED214" i="9"/>
  <c r="EL214" i="9"/>
  <c r="ET214" i="9"/>
  <c r="FB214" i="9"/>
  <c r="DT214" i="9"/>
  <c r="DL214" i="9"/>
  <c r="DD214" i="9"/>
  <c r="CV214" i="9"/>
  <c r="AJ210" i="9"/>
  <c r="DY210" i="9"/>
  <c r="EC210" i="9"/>
  <c r="EG210" i="9"/>
  <c r="EK210" i="9"/>
  <c r="EO210" i="9"/>
  <c r="ES210" i="9"/>
  <c r="EW210" i="9"/>
  <c r="FA210" i="9"/>
  <c r="DU210" i="9"/>
  <c r="DQ210" i="9"/>
  <c r="DM210" i="9"/>
  <c r="DI210" i="9"/>
  <c r="DE210" i="9"/>
  <c r="DA210" i="9"/>
  <c r="CW210" i="9"/>
  <c r="EA210" i="9"/>
  <c r="EE210" i="9"/>
  <c r="EI210" i="9"/>
  <c r="EM210" i="9"/>
  <c r="EQ210" i="9"/>
  <c r="EU210" i="9"/>
  <c r="EY210" i="9"/>
  <c r="DW210" i="9"/>
  <c r="DS210" i="9"/>
  <c r="DO210" i="9"/>
  <c r="DK210" i="9"/>
  <c r="DG210" i="9"/>
  <c r="DC210" i="9"/>
  <c r="CY210" i="9"/>
  <c r="CU210" i="9"/>
  <c r="DZ210" i="9"/>
  <c r="EH210" i="9"/>
  <c r="EP210" i="9"/>
  <c r="EX210" i="9"/>
  <c r="DT210" i="9"/>
  <c r="DL210" i="9"/>
  <c r="DD210" i="9"/>
  <c r="CV210" i="9"/>
  <c r="ED210" i="9"/>
  <c r="EL210" i="9"/>
  <c r="ET210" i="9"/>
  <c r="FB210" i="9"/>
  <c r="DX210" i="9"/>
  <c r="DP210" i="9"/>
  <c r="DH210" i="9"/>
  <c r="CZ210" i="9"/>
  <c r="AJ206" i="9"/>
  <c r="DY206" i="9"/>
  <c r="EC206" i="9"/>
  <c r="EG206" i="9"/>
  <c r="EK206" i="9"/>
  <c r="EO206" i="9"/>
  <c r="ES206" i="9"/>
  <c r="EW206" i="9"/>
  <c r="FA206" i="9"/>
  <c r="DU206" i="9"/>
  <c r="DQ206" i="9"/>
  <c r="DM206" i="9"/>
  <c r="DI206" i="9"/>
  <c r="DE206" i="9"/>
  <c r="DA206" i="9"/>
  <c r="CW206" i="9"/>
  <c r="EA206" i="9"/>
  <c r="EE206" i="9"/>
  <c r="EI206" i="9"/>
  <c r="EM206" i="9"/>
  <c r="EQ206" i="9"/>
  <c r="EU206" i="9"/>
  <c r="EY206" i="9"/>
  <c r="DW206" i="9"/>
  <c r="DS206" i="9"/>
  <c r="DO206" i="9"/>
  <c r="DK206" i="9"/>
  <c r="DG206" i="9"/>
  <c r="DC206" i="9"/>
  <c r="CY206" i="9"/>
  <c r="CU206" i="9"/>
  <c r="DZ206" i="9"/>
  <c r="EH206" i="9"/>
  <c r="EP206" i="9"/>
  <c r="EX206" i="9"/>
  <c r="DX206" i="9"/>
  <c r="DP206" i="9"/>
  <c r="DH206" i="9"/>
  <c r="CZ206" i="9"/>
  <c r="ED206" i="9"/>
  <c r="EL206" i="9"/>
  <c r="ET206" i="9"/>
  <c r="FB206" i="9"/>
  <c r="DT206" i="9"/>
  <c r="DL206" i="9"/>
  <c r="DD206" i="9"/>
  <c r="CV206" i="9"/>
  <c r="AJ202" i="9"/>
  <c r="DY202" i="9"/>
  <c r="EC202" i="9"/>
  <c r="EG202" i="9"/>
  <c r="EK202" i="9"/>
  <c r="EO202" i="9"/>
  <c r="ES202" i="9"/>
  <c r="EW202" i="9"/>
  <c r="FA202" i="9"/>
  <c r="DU202" i="9"/>
  <c r="DQ202" i="9"/>
  <c r="DM202" i="9"/>
  <c r="DI202" i="9"/>
  <c r="DE202" i="9"/>
  <c r="DA202" i="9"/>
  <c r="CW202" i="9"/>
  <c r="EA202" i="9"/>
  <c r="EE202" i="9"/>
  <c r="EI202" i="9"/>
  <c r="EM202" i="9"/>
  <c r="EQ202" i="9"/>
  <c r="EU202" i="9"/>
  <c r="EY202" i="9"/>
  <c r="DW202" i="9"/>
  <c r="DS202" i="9"/>
  <c r="DO202" i="9"/>
  <c r="DK202" i="9"/>
  <c r="DG202" i="9"/>
  <c r="DC202" i="9"/>
  <c r="CY202" i="9"/>
  <c r="CU202" i="9"/>
  <c r="DZ202" i="9"/>
  <c r="EH202" i="9"/>
  <c r="EP202" i="9"/>
  <c r="EX202" i="9"/>
  <c r="DT202" i="9"/>
  <c r="DL202" i="9"/>
  <c r="DD202" i="9"/>
  <c r="CV202" i="9"/>
  <c r="ED202" i="9"/>
  <c r="EL202" i="9"/>
  <c r="ET202" i="9"/>
  <c r="FB202" i="9"/>
  <c r="DX202" i="9"/>
  <c r="DP202" i="9"/>
  <c r="DH202" i="9"/>
  <c r="CZ202" i="9"/>
  <c r="AJ198" i="9"/>
  <c r="DY198" i="9"/>
  <c r="EC198" i="9"/>
  <c r="EG198" i="9"/>
  <c r="EK198" i="9"/>
  <c r="EO198" i="9"/>
  <c r="ES198" i="9"/>
  <c r="EW198" i="9"/>
  <c r="FA198" i="9"/>
  <c r="DU198" i="9"/>
  <c r="DQ198" i="9"/>
  <c r="DM198" i="9"/>
  <c r="DI198" i="9"/>
  <c r="DE198" i="9"/>
  <c r="DA198" i="9"/>
  <c r="CW198" i="9"/>
  <c r="EA198" i="9"/>
  <c r="EE198" i="9"/>
  <c r="EI198" i="9"/>
  <c r="EM198" i="9"/>
  <c r="EQ198" i="9"/>
  <c r="EU198" i="9"/>
  <c r="EY198" i="9"/>
  <c r="DW198" i="9"/>
  <c r="DS198" i="9"/>
  <c r="DO198" i="9"/>
  <c r="DK198" i="9"/>
  <c r="DG198" i="9"/>
  <c r="DC198" i="9"/>
  <c r="CY198" i="9"/>
  <c r="CU198" i="9"/>
  <c r="DZ198" i="9"/>
  <c r="EH198" i="9"/>
  <c r="EP198" i="9"/>
  <c r="EX198" i="9"/>
  <c r="DX198" i="9"/>
  <c r="DP198" i="9"/>
  <c r="DH198" i="9"/>
  <c r="CZ198" i="9"/>
  <c r="ED198" i="9"/>
  <c r="EL198" i="9"/>
  <c r="ET198" i="9"/>
  <c r="FB198" i="9"/>
  <c r="DT198" i="9"/>
  <c r="DL198" i="9"/>
  <c r="DD198" i="9"/>
  <c r="CV198" i="9"/>
  <c r="AJ194" i="9"/>
  <c r="DY194" i="9"/>
  <c r="EC194" i="9"/>
  <c r="EG194" i="9"/>
  <c r="EK194" i="9"/>
  <c r="EO194" i="9"/>
  <c r="ES194" i="9"/>
  <c r="EW194" i="9"/>
  <c r="FA194" i="9"/>
  <c r="DU194" i="9"/>
  <c r="DQ194" i="9"/>
  <c r="DM194" i="9"/>
  <c r="DI194" i="9"/>
  <c r="DE194" i="9"/>
  <c r="DA194" i="9"/>
  <c r="CW194" i="9"/>
  <c r="EA194" i="9"/>
  <c r="EE194" i="9"/>
  <c r="EI194" i="9"/>
  <c r="EM194" i="9"/>
  <c r="EQ194" i="9"/>
  <c r="EU194" i="9"/>
  <c r="EY194" i="9"/>
  <c r="DW194" i="9"/>
  <c r="DS194" i="9"/>
  <c r="DO194" i="9"/>
  <c r="DK194" i="9"/>
  <c r="DG194" i="9"/>
  <c r="DC194" i="9"/>
  <c r="CY194" i="9"/>
  <c r="CU194" i="9"/>
  <c r="DZ194" i="9"/>
  <c r="EH194" i="9"/>
  <c r="EP194" i="9"/>
  <c r="EX194" i="9"/>
  <c r="DT194" i="9"/>
  <c r="DL194" i="9"/>
  <c r="DD194" i="9"/>
  <c r="CV194" i="9"/>
  <c r="ED194" i="9"/>
  <c r="EL194" i="9"/>
  <c r="ET194" i="9"/>
  <c r="FB194" i="9"/>
  <c r="DX194" i="9"/>
  <c r="DP194" i="9"/>
  <c r="DH194" i="9"/>
  <c r="CZ194" i="9"/>
  <c r="AJ190" i="9"/>
  <c r="DY190" i="9"/>
  <c r="EC190" i="9"/>
  <c r="EG190" i="9"/>
  <c r="EK190" i="9"/>
  <c r="EO190" i="9"/>
  <c r="ES190" i="9"/>
  <c r="EW190" i="9"/>
  <c r="FA190" i="9"/>
  <c r="DU190" i="9"/>
  <c r="DQ190" i="9"/>
  <c r="DM190" i="9"/>
  <c r="DI190" i="9"/>
  <c r="DE190" i="9"/>
  <c r="DA190" i="9"/>
  <c r="CW190" i="9"/>
  <c r="EA190" i="9"/>
  <c r="EE190" i="9"/>
  <c r="EI190" i="9"/>
  <c r="EM190" i="9"/>
  <c r="EQ190" i="9"/>
  <c r="EU190" i="9"/>
  <c r="EY190" i="9"/>
  <c r="DW190" i="9"/>
  <c r="DS190" i="9"/>
  <c r="DO190" i="9"/>
  <c r="DK190" i="9"/>
  <c r="DG190" i="9"/>
  <c r="DC190" i="9"/>
  <c r="CY190" i="9"/>
  <c r="CU190" i="9"/>
  <c r="DZ190" i="9"/>
  <c r="EH190" i="9"/>
  <c r="EP190" i="9"/>
  <c r="EX190" i="9"/>
  <c r="DX190" i="9"/>
  <c r="DP190" i="9"/>
  <c r="DH190" i="9"/>
  <c r="CZ190" i="9"/>
  <c r="ED190" i="9"/>
  <c r="EL190" i="9"/>
  <c r="ET190" i="9"/>
  <c r="FB190" i="9"/>
  <c r="DT190" i="9"/>
  <c r="DL190" i="9"/>
  <c r="DD190" i="9"/>
  <c r="CV190" i="9"/>
  <c r="AJ186" i="9"/>
  <c r="DY186" i="9"/>
  <c r="EC186" i="9"/>
  <c r="EG186" i="9"/>
  <c r="EK186" i="9"/>
  <c r="EO186" i="9"/>
  <c r="ES186" i="9"/>
  <c r="EW186" i="9"/>
  <c r="FA186" i="9"/>
  <c r="EA186" i="9"/>
  <c r="EE186" i="9"/>
  <c r="EI186" i="9"/>
  <c r="EM186" i="9"/>
  <c r="EQ186" i="9"/>
  <c r="EU186" i="9"/>
  <c r="EY186" i="9"/>
  <c r="DZ186" i="9"/>
  <c r="EH186" i="9"/>
  <c r="EP186" i="9"/>
  <c r="EX186" i="9"/>
  <c r="DU186" i="9"/>
  <c r="DQ186" i="9"/>
  <c r="DM186" i="9"/>
  <c r="DI186" i="9"/>
  <c r="DE186" i="9"/>
  <c r="DA186" i="9"/>
  <c r="CW186" i="9"/>
  <c r="ED186" i="9"/>
  <c r="EL186" i="9"/>
  <c r="ET186" i="9"/>
  <c r="FB186" i="9"/>
  <c r="DW186" i="9"/>
  <c r="DS186" i="9"/>
  <c r="DO186" i="9"/>
  <c r="DK186" i="9"/>
  <c r="DG186" i="9"/>
  <c r="DC186" i="9"/>
  <c r="CY186" i="9"/>
  <c r="CU186" i="9"/>
  <c r="AJ182" i="9"/>
  <c r="DY182" i="9"/>
  <c r="EC182" i="9"/>
  <c r="EG182" i="9"/>
  <c r="EK182" i="9"/>
  <c r="EO182" i="9"/>
  <c r="ES182" i="9"/>
  <c r="EW182" i="9"/>
  <c r="FA182" i="9"/>
  <c r="EA182" i="9"/>
  <c r="EE182" i="9"/>
  <c r="EI182" i="9"/>
  <c r="EM182" i="9"/>
  <c r="EQ182" i="9"/>
  <c r="EU182" i="9"/>
  <c r="EY182" i="9"/>
  <c r="DZ182" i="9"/>
  <c r="EH182" i="9"/>
  <c r="EP182" i="9"/>
  <c r="EX182" i="9"/>
  <c r="DU182" i="9"/>
  <c r="DQ182" i="9"/>
  <c r="DM182" i="9"/>
  <c r="DI182" i="9"/>
  <c r="DE182" i="9"/>
  <c r="DA182" i="9"/>
  <c r="CW182" i="9"/>
  <c r="ED182" i="9"/>
  <c r="EL182" i="9"/>
  <c r="ET182" i="9"/>
  <c r="FB182" i="9"/>
  <c r="DW182" i="9"/>
  <c r="DS182" i="9"/>
  <c r="DO182" i="9"/>
  <c r="DK182" i="9"/>
  <c r="DG182" i="9"/>
  <c r="DC182" i="9"/>
  <c r="CY182" i="9"/>
  <c r="CU182" i="9"/>
  <c r="AJ178" i="9"/>
  <c r="DY178" i="9"/>
  <c r="EC178" i="9"/>
  <c r="EG178" i="9"/>
  <c r="EK178" i="9"/>
  <c r="EO178" i="9"/>
  <c r="ES178" i="9"/>
  <c r="EW178" i="9"/>
  <c r="FA178" i="9"/>
  <c r="EA178" i="9"/>
  <c r="EE178" i="9"/>
  <c r="EI178" i="9"/>
  <c r="EM178" i="9"/>
  <c r="EQ178" i="9"/>
  <c r="EU178" i="9"/>
  <c r="EY178" i="9"/>
  <c r="DZ178" i="9"/>
  <c r="EH178" i="9"/>
  <c r="EP178" i="9"/>
  <c r="EX178" i="9"/>
  <c r="DU178" i="9"/>
  <c r="DQ178" i="9"/>
  <c r="DM178" i="9"/>
  <c r="DI178" i="9"/>
  <c r="DE178" i="9"/>
  <c r="DA178" i="9"/>
  <c r="CW178" i="9"/>
  <c r="ED178" i="9"/>
  <c r="EL178" i="9"/>
  <c r="ET178" i="9"/>
  <c r="FB178" i="9"/>
  <c r="DW178" i="9"/>
  <c r="DS178" i="9"/>
  <c r="DO178" i="9"/>
  <c r="DK178" i="9"/>
  <c r="DG178" i="9"/>
  <c r="DC178" i="9"/>
  <c r="CY178" i="9"/>
  <c r="CU178" i="9"/>
  <c r="AJ174" i="9"/>
  <c r="DY174" i="9"/>
  <c r="EC174" i="9"/>
  <c r="EG174" i="9"/>
  <c r="EK174" i="9"/>
  <c r="EO174" i="9"/>
  <c r="ES174" i="9"/>
  <c r="EW174" i="9"/>
  <c r="FA174" i="9"/>
  <c r="EA174" i="9"/>
  <c r="EE174" i="9"/>
  <c r="EI174" i="9"/>
  <c r="EM174" i="9"/>
  <c r="EQ174" i="9"/>
  <c r="EU174" i="9"/>
  <c r="EY174" i="9"/>
  <c r="DZ174" i="9"/>
  <c r="EH174" i="9"/>
  <c r="EP174" i="9"/>
  <c r="EX174" i="9"/>
  <c r="DU174" i="9"/>
  <c r="DQ174" i="9"/>
  <c r="DM174" i="9"/>
  <c r="DI174" i="9"/>
  <c r="DE174" i="9"/>
  <c r="DA174" i="9"/>
  <c r="CW174" i="9"/>
  <c r="ED174" i="9"/>
  <c r="EL174" i="9"/>
  <c r="ET174" i="9"/>
  <c r="FB174" i="9"/>
  <c r="DW174" i="9"/>
  <c r="DS174" i="9"/>
  <c r="DO174" i="9"/>
  <c r="DK174" i="9"/>
  <c r="DG174" i="9"/>
  <c r="DC174" i="9"/>
  <c r="CY174" i="9"/>
  <c r="CU174" i="9"/>
  <c r="AJ170" i="9"/>
  <c r="DY170" i="9"/>
  <c r="EC170" i="9"/>
  <c r="EG170" i="9"/>
  <c r="EK170" i="9"/>
  <c r="EO170" i="9"/>
  <c r="ES170" i="9"/>
  <c r="EW170" i="9"/>
  <c r="FA170" i="9"/>
  <c r="EA170" i="9"/>
  <c r="EE170" i="9"/>
  <c r="EI170" i="9"/>
  <c r="EM170" i="9"/>
  <c r="EQ170" i="9"/>
  <c r="EU170" i="9"/>
  <c r="EY170" i="9"/>
  <c r="DZ170" i="9"/>
  <c r="EH170" i="9"/>
  <c r="EP170" i="9"/>
  <c r="EX170" i="9"/>
  <c r="DU170" i="9"/>
  <c r="DQ170" i="9"/>
  <c r="DM170" i="9"/>
  <c r="DI170" i="9"/>
  <c r="DE170" i="9"/>
  <c r="DA170" i="9"/>
  <c r="CW170" i="9"/>
  <c r="ED170" i="9"/>
  <c r="EL170" i="9"/>
  <c r="ET170" i="9"/>
  <c r="FB170" i="9"/>
  <c r="DW170" i="9"/>
  <c r="DS170" i="9"/>
  <c r="DO170" i="9"/>
  <c r="DK170" i="9"/>
  <c r="DG170" i="9"/>
  <c r="DC170" i="9"/>
  <c r="CY170" i="9"/>
  <c r="CU170" i="9"/>
  <c r="AJ166" i="9"/>
  <c r="DY166" i="9"/>
  <c r="EC166" i="9"/>
  <c r="EG166" i="9"/>
  <c r="EK166" i="9"/>
  <c r="EO166" i="9"/>
  <c r="ES166" i="9"/>
  <c r="EW166" i="9"/>
  <c r="FA166" i="9"/>
  <c r="EA166" i="9"/>
  <c r="EE166" i="9"/>
  <c r="EI166" i="9"/>
  <c r="EM166" i="9"/>
  <c r="EQ166" i="9"/>
  <c r="EU166" i="9"/>
  <c r="EY166" i="9"/>
  <c r="DZ166" i="9"/>
  <c r="EH166" i="9"/>
  <c r="EP166" i="9"/>
  <c r="EX166" i="9"/>
  <c r="DU166" i="9"/>
  <c r="DQ166" i="9"/>
  <c r="DM166" i="9"/>
  <c r="DI166" i="9"/>
  <c r="DE166" i="9"/>
  <c r="DA166" i="9"/>
  <c r="CW166" i="9"/>
  <c r="ED166" i="9"/>
  <c r="EL166" i="9"/>
  <c r="ET166" i="9"/>
  <c r="FB166" i="9"/>
  <c r="DW166" i="9"/>
  <c r="DS166" i="9"/>
  <c r="DO166" i="9"/>
  <c r="DK166" i="9"/>
  <c r="DG166" i="9"/>
  <c r="DC166" i="9"/>
  <c r="CY166" i="9"/>
  <c r="CU166" i="9"/>
  <c r="AJ162" i="9"/>
  <c r="GD162" i="9"/>
  <c r="FZ162" i="9"/>
  <c r="FV162" i="9"/>
  <c r="FR162" i="9"/>
  <c r="FN162" i="9"/>
  <c r="FJ162" i="9"/>
  <c r="FF162" i="9"/>
  <c r="GF162" i="9"/>
  <c r="GB162" i="9"/>
  <c r="FX162" i="9"/>
  <c r="FT162" i="9"/>
  <c r="FP162" i="9"/>
  <c r="FL162" i="9"/>
  <c r="FH162" i="9"/>
  <c r="FD162" i="9"/>
  <c r="GC162" i="9"/>
  <c r="FU162" i="9"/>
  <c r="FM162" i="9"/>
  <c r="FE162" i="9"/>
  <c r="GG162" i="9"/>
  <c r="FY162" i="9"/>
  <c r="FQ162" i="9"/>
  <c r="FI162" i="9"/>
  <c r="GA162" i="9"/>
  <c r="FK162" i="9"/>
  <c r="FS162" i="9"/>
  <c r="FC162" i="9"/>
  <c r="FW162" i="9"/>
  <c r="FG162" i="9"/>
  <c r="FO162" i="9"/>
  <c r="DU162" i="9"/>
  <c r="DQ162" i="9"/>
  <c r="DM162" i="9"/>
  <c r="DI162" i="9"/>
  <c r="DE162" i="9"/>
  <c r="DA162" i="9"/>
  <c r="CW162" i="9"/>
  <c r="DW162" i="9"/>
  <c r="DS162" i="9"/>
  <c r="DO162" i="9"/>
  <c r="DK162" i="9"/>
  <c r="DG162" i="9"/>
  <c r="DC162" i="9"/>
  <c r="CY162" i="9"/>
  <c r="CU162" i="9"/>
  <c r="GD158" i="9"/>
  <c r="FZ158" i="9"/>
  <c r="FV158" i="9"/>
  <c r="FR158" i="9"/>
  <c r="FN158" i="9"/>
  <c r="FJ158" i="9"/>
  <c r="FF158" i="9"/>
  <c r="GF158" i="9"/>
  <c r="GB158" i="9"/>
  <c r="FX158" i="9"/>
  <c r="FT158" i="9"/>
  <c r="FP158" i="9"/>
  <c r="FL158" i="9"/>
  <c r="FH158" i="9"/>
  <c r="FD158" i="9"/>
  <c r="GG158" i="9"/>
  <c r="FY158" i="9"/>
  <c r="FQ158" i="9"/>
  <c r="FI158" i="9"/>
  <c r="GC158" i="9"/>
  <c r="FU158" i="9"/>
  <c r="FM158" i="9"/>
  <c r="FE158" i="9"/>
  <c r="FW158" i="9"/>
  <c r="FG158" i="9"/>
  <c r="GE158" i="9"/>
  <c r="FO158" i="9"/>
  <c r="FS158" i="9"/>
  <c r="FC158" i="9"/>
  <c r="FK158" i="9"/>
  <c r="DU158" i="9"/>
  <c r="DQ158" i="9"/>
  <c r="DM158" i="9"/>
  <c r="DI158" i="9"/>
  <c r="DE158" i="9"/>
  <c r="DA158" i="9"/>
  <c r="CW158" i="9"/>
  <c r="DW158" i="9"/>
  <c r="DS158" i="9"/>
  <c r="DO158" i="9"/>
  <c r="DK158" i="9"/>
  <c r="DG158" i="9"/>
  <c r="DC158" i="9"/>
  <c r="CY158" i="9"/>
  <c r="CU158" i="9"/>
  <c r="AJ154" i="9"/>
  <c r="GD154" i="9"/>
  <c r="FZ154" i="9"/>
  <c r="FV154" i="9"/>
  <c r="FR154" i="9"/>
  <c r="FN154" i="9"/>
  <c r="FJ154" i="9"/>
  <c r="FF154" i="9"/>
  <c r="GF154" i="9"/>
  <c r="GB154" i="9"/>
  <c r="FX154" i="9"/>
  <c r="FT154" i="9"/>
  <c r="FP154" i="9"/>
  <c r="FL154" i="9"/>
  <c r="FH154" i="9"/>
  <c r="FD154" i="9"/>
  <c r="GC154" i="9"/>
  <c r="FU154" i="9"/>
  <c r="FM154" i="9"/>
  <c r="FE154" i="9"/>
  <c r="GG154" i="9"/>
  <c r="FY154" i="9"/>
  <c r="FQ154" i="9"/>
  <c r="FI154" i="9"/>
  <c r="FS154" i="9"/>
  <c r="FC154" i="9"/>
  <c r="GA154" i="9"/>
  <c r="FK154" i="9"/>
  <c r="FO154" i="9"/>
  <c r="GE154" i="9"/>
  <c r="FG154" i="9"/>
  <c r="DU154" i="9"/>
  <c r="DQ154" i="9"/>
  <c r="DM154" i="9"/>
  <c r="DI154" i="9"/>
  <c r="DE154" i="9"/>
  <c r="DA154" i="9"/>
  <c r="CW154" i="9"/>
  <c r="DW154" i="9"/>
  <c r="DS154" i="9"/>
  <c r="DO154" i="9"/>
  <c r="DK154" i="9"/>
  <c r="DG154" i="9"/>
  <c r="DC154" i="9"/>
  <c r="CY154" i="9"/>
  <c r="CU154" i="9"/>
  <c r="AJ150" i="9"/>
  <c r="GD150" i="9"/>
  <c r="FZ150" i="9"/>
  <c r="FV150" i="9"/>
  <c r="FR150" i="9"/>
  <c r="FN150" i="9"/>
  <c r="FJ150" i="9"/>
  <c r="FF150" i="9"/>
  <c r="GF150" i="9"/>
  <c r="GB150" i="9"/>
  <c r="FX150" i="9"/>
  <c r="FT150" i="9"/>
  <c r="FP150" i="9"/>
  <c r="FL150" i="9"/>
  <c r="FH150" i="9"/>
  <c r="FD150" i="9"/>
  <c r="GG150" i="9"/>
  <c r="FY150" i="9"/>
  <c r="FQ150" i="9"/>
  <c r="FI150" i="9"/>
  <c r="GC150" i="9"/>
  <c r="FU150" i="9"/>
  <c r="FM150" i="9"/>
  <c r="FE150" i="9"/>
  <c r="GE150" i="9"/>
  <c r="FO150" i="9"/>
  <c r="FW150" i="9"/>
  <c r="FG150" i="9"/>
  <c r="FK150" i="9"/>
  <c r="GA150" i="9"/>
  <c r="FC150" i="9"/>
  <c r="DU150" i="9"/>
  <c r="DQ150" i="9"/>
  <c r="DM150" i="9"/>
  <c r="DI150" i="9"/>
  <c r="DE150" i="9"/>
  <c r="DA150" i="9"/>
  <c r="CW150" i="9"/>
  <c r="DW150" i="9"/>
  <c r="DS150" i="9"/>
  <c r="DO150" i="9"/>
  <c r="DK150" i="9"/>
  <c r="DG150" i="9"/>
  <c r="DC150" i="9"/>
  <c r="CY150" i="9"/>
  <c r="CU150" i="9"/>
  <c r="AJ146" i="9"/>
  <c r="GD146" i="9"/>
  <c r="FZ146" i="9"/>
  <c r="FV146" i="9"/>
  <c r="FR146" i="9"/>
  <c r="FN146" i="9"/>
  <c r="FJ146" i="9"/>
  <c r="FF146" i="9"/>
  <c r="GF146" i="9"/>
  <c r="GB146" i="9"/>
  <c r="FX146" i="9"/>
  <c r="FT146" i="9"/>
  <c r="FP146" i="9"/>
  <c r="FL146" i="9"/>
  <c r="FH146" i="9"/>
  <c r="FD146" i="9"/>
  <c r="GC146" i="9"/>
  <c r="FU146" i="9"/>
  <c r="FM146" i="9"/>
  <c r="FE146" i="9"/>
  <c r="GG146" i="9"/>
  <c r="FY146" i="9"/>
  <c r="FQ146" i="9"/>
  <c r="FI146" i="9"/>
  <c r="GA146" i="9"/>
  <c r="FK146" i="9"/>
  <c r="FS146" i="9"/>
  <c r="FC146" i="9"/>
  <c r="FG146" i="9"/>
  <c r="FW146" i="9"/>
  <c r="GE146" i="9"/>
  <c r="GD142" i="9"/>
  <c r="FZ142" i="9"/>
  <c r="FV142" i="9"/>
  <c r="FR142" i="9"/>
  <c r="FN142" i="9"/>
  <c r="FJ142" i="9"/>
  <c r="FF142" i="9"/>
  <c r="GF142" i="9"/>
  <c r="GB142" i="9"/>
  <c r="FX142" i="9"/>
  <c r="FT142" i="9"/>
  <c r="FP142" i="9"/>
  <c r="FL142" i="9"/>
  <c r="FH142" i="9"/>
  <c r="FD142" i="9"/>
  <c r="GG142" i="9"/>
  <c r="FY142" i="9"/>
  <c r="FQ142" i="9"/>
  <c r="FI142" i="9"/>
  <c r="GC142" i="9"/>
  <c r="FU142" i="9"/>
  <c r="FM142" i="9"/>
  <c r="FE142" i="9"/>
  <c r="FW142" i="9"/>
  <c r="FG142" i="9"/>
  <c r="GE142" i="9"/>
  <c r="FO142" i="9"/>
  <c r="FC142" i="9"/>
  <c r="FS142" i="9"/>
  <c r="GA142" i="9"/>
  <c r="AJ138" i="9"/>
  <c r="GD138" i="9"/>
  <c r="FZ138" i="9"/>
  <c r="FV138" i="9"/>
  <c r="FR138" i="9"/>
  <c r="FN138" i="9"/>
  <c r="FJ138" i="9"/>
  <c r="FF138" i="9"/>
  <c r="GF138" i="9"/>
  <c r="GB138" i="9"/>
  <c r="FX138" i="9"/>
  <c r="FT138" i="9"/>
  <c r="FP138" i="9"/>
  <c r="FL138" i="9"/>
  <c r="FH138" i="9"/>
  <c r="FD138" i="9"/>
  <c r="GC138" i="9"/>
  <c r="FU138" i="9"/>
  <c r="FM138" i="9"/>
  <c r="FE138" i="9"/>
  <c r="GG138" i="9"/>
  <c r="FY138" i="9"/>
  <c r="FQ138" i="9"/>
  <c r="FI138" i="9"/>
  <c r="FS138" i="9"/>
  <c r="FC138" i="9"/>
  <c r="GA138" i="9"/>
  <c r="FK138" i="9"/>
  <c r="GE138" i="9"/>
  <c r="FO138" i="9"/>
  <c r="FW138" i="9"/>
  <c r="AJ134" i="9"/>
  <c r="GD134" i="9"/>
  <c r="GF134" i="9"/>
  <c r="GB134" i="9"/>
  <c r="GG134" i="9"/>
  <c r="FZ134" i="9"/>
  <c r="FV134" i="9"/>
  <c r="FR134" i="9"/>
  <c r="FN134" i="9"/>
  <c r="FJ134" i="9"/>
  <c r="FF134" i="9"/>
  <c r="GC134" i="9"/>
  <c r="FX134" i="9"/>
  <c r="FT134" i="9"/>
  <c r="FP134" i="9"/>
  <c r="FL134" i="9"/>
  <c r="FH134" i="9"/>
  <c r="FD134" i="9"/>
  <c r="GE134" i="9"/>
  <c r="FU134" i="9"/>
  <c r="FM134" i="9"/>
  <c r="FE134" i="9"/>
  <c r="FY134" i="9"/>
  <c r="FQ134" i="9"/>
  <c r="FI134" i="9"/>
  <c r="GA134" i="9"/>
  <c r="FK134" i="9"/>
  <c r="FS134" i="9"/>
  <c r="FC134" i="9"/>
  <c r="FG134" i="9"/>
  <c r="FW134" i="9"/>
  <c r="AJ130" i="9"/>
  <c r="GD130" i="9"/>
  <c r="FZ130" i="9"/>
  <c r="FV130" i="9"/>
  <c r="FR130" i="9"/>
  <c r="FN130" i="9"/>
  <c r="FJ130" i="9"/>
  <c r="FF130" i="9"/>
  <c r="GF130" i="9"/>
  <c r="GB130" i="9"/>
  <c r="FX130" i="9"/>
  <c r="FT130" i="9"/>
  <c r="FP130" i="9"/>
  <c r="FL130" i="9"/>
  <c r="FH130" i="9"/>
  <c r="FD130" i="9"/>
  <c r="GG130" i="9"/>
  <c r="FY130" i="9"/>
  <c r="FQ130" i="9"/>
  <c r="FI130" i="9"/>
  <c r="GC130" i="9"/>
  <c r="FU130" i="9"/>
  <c r="FM130" i="9"/>
  <c r="FE130" i="9"/>
  <c r="FW130" i="9"/>
  <c r="FG130" i="9"/>
  <c r="GE130" i="9"/>
  <c r="FO130" i="9"/>
  <c r="FC130" i="9"/>
  <c r="FS130" i="9"/>
  <c r="GA130" i="9"/>
  <c r="GD126" i="9"/>
  <c r="FZ126" i="9"/>
  <c r="FV126" i="9"/>
  <c r="FR126" i="9"/>
  <c r="FN126" i="9"/>
  <c r="FJ126" i="9"/>
  <c r="FF126" i="9"/>
  <c r="GF126" i="9"/>
  <c r="GB126" i="9"/>
  <c r="FX126" i="9"/>
  <c r="FT126" i="9"/>
  <c r="FP126" i="9"/>
  <c r="FL126" i="9"/>
  <c r="FH126" i="9"/>
  <c r="FD126" i="9"/>
  <c r="GC126" i="9"/>
  <c r="FU126" i="9"/>
  <c r="FM126" i="9"/>
  <c r="FE126" i="9"/>
  <c r="GG126" i="9"/>
  <c r="FY126" i="9"/>
  <c r="FQ126" i="9"/>
  <c r="FI126" i="9"/>
  <c r="FS126" i="9"/>
  <c r="FC126" i="9"/>
  <c r="EB126" i="9"/>
  <c r="EF126" i="9"/>
  <c r="EJ126" i="9"/>
  <c r="EN126" i="9"/>
  <c r="ER126" i="9"/>
  <c r="EV126" i="9"/>
  <c r="EZ126" i="9"/>
  <c r="GA126" i="9"/>
  <c r="FK126" i="9"/>
  <c r="DZ126" i="9"/>
  <c r="ED126" i="9"/>
  <c r="EH126" i="9"/>
  <c r="EL126" i="9"/>
  <c r="EP126" i="9"/>
  <c r="ET126" i="9"/>
  <c r="EX126" i="9"/>
  <c r="FB126" i="9"/>
  <c r="GE126" i="9"/>
  <c r="EC126" i="9"/>
  <c r="EK126" i="9"/>
  <c r="ES126" i="9"/>
  <c r="FA126" i="9"/>
  <c r="FO126" i="9"/>
  <c r="DY126" i="9"/>
  <c r="EG126" i="9"/>
  <c r="EO126" i="9"/>
  <c r="EW126" i="9"/>
  <c r="FW126" i="9"/>
  <c r="EM126" i="9"/>
  <c r="EE126" i="9"/>
  <c r="EU126" i="9"/>
  <c r="AJ122" i="9"/>
  <c r="GD122" i="9"/>
  <c r="FZ122" i="9"/>
  <c r="FV122" i="9"/>
  <c r="FR122" i="9"/>
  <c r="FN122" i="9"/>
  <c r="FJ122" i="9"/>
  <c r="FF122" i="9"/>
  <c r="GF122" i="9"/>
  <c r="GB122" i="9"/>
  <c r="FX122" i="9"/>
  <c r="FT122" i="9"/>
  <c r="FP122" i="9"/>
  <c r="FL122" i="9"/>
  <c r="FH122" i="9"/>
  <c r="FD122" i="9"/>
  <c r="GG122" i="9"/>
  <c r="FY122" i="9"/>
  <c r="FQ122" i="9"/>
  <c r="FI122" i="9"/>
  <c r="GC122" i="9"/>
  <c r="FU122" i="9"/>
  <c r="FM122" i="9"/>
  <c r="FE122" i="9"/>
  <c r="GE122" i="9"/>
  <c r="FO122" i="9"/>
  <c r="EB122" i="9"/>
  <c r="EF122" i="9"/>
  <c r="EJ122" i="9"/>
  <c r="EN122" i="9"/>
  <c r="ER122" i="9"/>
  <c r="EV122" i="9"/>
  <c r="EZ122" i="9"/>
  <c r="FW122" i="9"/>
  <c r="FG122" i="9"/>
  <c r="DZ122" i="9"/>
  <c r="ED122" i="9"/>
  <c r="EH122" i="9"/>
  <c r="EL122" i="9"/>
  <c r="EP122" i="9"/>
  <c r="ET122" i="9"/>
  <c r="EX122" i="9"/>
  <c r="FB122" i="9"/>
  <c r="GA122" i="9"/>
  <c r="EC122" i="9"/>
  <c r="EK122" i="9"/>
  <c r="ES122" i="9"/>
  <c r="FA122" i="9"/>
  <c r="FK122" i="9"/>
  <c r="DY122" i="9"/>
  <c r="EG122" i="9"/>
  <c r="EO122" i="9"/>
  <c r="EW122" i="9"/>
  <c r="FS122" i="9"/>
  <c r="EE122" i="9"/>
  <c r="EU122" i="9"/>
  <c r="EM122" i="9"/>
  <c r="AJ118" i="9"/>
  <c r="GD118" i="9"/>
  <c r="FZ118" i="9"/>
  <c r="FV118" i="9"/>
  <c r="FR118" i="9"/>
  <c r="FN118" i="9"/>
  <c r="FJ118" i="9"/>
  <c r="FF118" i="9"/>
  <c r="GF118" i="9"/>
  <c r="GB118" i="9"/>
  <c r="FX118" i="9"/>
  <c r="FT118" i="9"/>
  <c r="FP118" i="9"/>
  <c r="FL118" i="9"/>
  <c r="FH118" i="9"/>
  <c r="FD118" i="9"/>
  <c r="GC118" i="9"/>
  <c r="FU118" i="9"/>
  <c r="FM118" i="9"/>
  <c r="FE118" i="9"/>
  <c r="GG118" i="9"/>
  <c r="FY118" i="9"/>
  <c r="FQ118" i="9"/>
  <c r="FI118" i="9"/>
  <c r="GA118" i="9"/>
  <c r="FK118" i="9"/>
  <c r="EB118" i="9"/>
  <c r="EF118" i="9"/>
  <c r="EJ118" i="9"/>
  <c r="EN118" i="9"/>
  <c r="ER118" i="9"/>
  <c r="EV118" i="9"/>
  <c r="EZ118" i="9"/>
  <c r="FS118" i="9"/>
  <c r="FC118" i="9"/>
  <c r="DZ118" i="9"/>
  <c r="ED118" i="9"/>
  <c r="EH118" i="9"/>
  <c r="EL118" i="9"/>
  <c r="EP118" i="9"/>
  <c r="ET118" i="9"/>
  <c r="EX118" i="9"/>
  <c r="FB118" i="9"/>
  <c r="FW118" i="9"/>
  <c r="EC118" i="9"/>
  <c r="EK118" i="9"/>
  <c r="ES118" i="9"/>
  <c r="FA118" i="9"/>
  <c r="FG118" i="9"/>
  <c r="DY118" i="9"/>
  <c r="EG118" i="9"/>
  <c r="EO118" i="9"/>
  <c r="EW118" i="9"/>
  <c r="FO118" i="9"/>
  <c r="EM118" i="9"/>
  <c r="EE118" i="9"/>
  <c r="EU118" i="9"/>
  <c r="AJ114" i="9"/>
  <c r="GD114" i="9"/>
  <c r="FZ114" i="9"/>
  <c r="FV114" i="9"/>
  <c r="FR114" i="9"/>
  <c r="FN114" i="9"/>
  <c r="FJ114" i="9"/>
  <c r="FF114" i="9"/>
  <c r="GF114" i="9"/>
  <c r="GB114" i="9"/>
  <c r="FX114" i="9"/>
  <c r="FT114" i="9"/>
  <c r="FP114" i="9"/>
  <c r="FL114" i="9"/>
  <c r="FH114" i="9"/>
  <c r="FD114" i="9"/>
  <c r="GG114" i="9"/>
  <c r="FY114" i="9"/>
  <c r="FQ114" i="9"/>
  <c r="FI114" i="9"/>
  <c r="GC114" i="9"/>
  <c r="FU114" i="9"/>
  <c r="FM114" i="9"/>
  <c r="FE114" i="9"/>
  <c r="FW114" i="9"/>
  <c r="FG114" i="9"/>
  <c r="EB114" i="9"/>
  <c r="EF114" i="9"/>
  <c r="EJ114" i="9"/>
  <c r="EN114" i="9"/>
  <c r="ER114" i="9"/>
  <c r="EV114" i="9"/>
  <c r="EZ114" i="9"/>
  <c r="GE114" i="9"/>
  <c r="FO114" i="9"/>
  <c r="DZ114" i="9"/>
  <c r="ED114" i="9"/>
  <c r="EH114" i="9"/>
  <c r="EL114" i="9"/>
  <c r="EP114" i="9"/>
  <c r="ET114" i="9"/>
  <c r="EX114" i="9"/>
  <c r="FB114" i="9"/>
  <c r="FS114" i="9"/>
  <c r="EC114" i="9"/>
  <c r="EK114" i="9"/>
  <c r="ES114" i="9"/>
  <c r="FA114" i="9"/>
  <c r="FC114" i="9"/>
  <c r="DY114" i="9"/>
  <c r="EG114" i="9"/>
  <c r="EO114" i="9"/>
  <c r="EW114" i="9"/>
  <c r="FK114" i="9"/>
  <c r="EE114" i="9"/>
  <c r="EU114" i="9"/>
  <c r="EM114" i="9"/>
  <c r="GD110" i="9"/>
  <c r="FZ110" i="9"/>
  <c r="FV110" i="9"/>
  <c r="FR110" i="9"/>
  <c r="FN110" i="9"/>
  <c r="FJ110" i="9"/>
  <c r="FF110" i="9"/>
  <c r="GF110" i="9"/>
  <c r="GB110" i="9"/>
  <c r="FX110" i="9"/>
  <c r="FT110" i="9"/>
  <c r="FP110" i="9"/>
  <c r="FL110" i="9"/>
  <c r="FH110" i="9"/>
  <c r="FD110" i="9"/>
  <c r="GC110" i="9"/>
  <c r="FU110" i="9"/>
  <c r="FM110" i="9"/>
  <c r="FE110" i="9"/>
  <c r="GG110" i="9"/>
  <c r="FY110" i="9"/>
  <c r="FQ110" i="9"/>
  <c r="FI110" i="9"/>
  <c r="FS110" i="9"/>
  <c r="FC110" i="9"/>
  <c r="EB110" i="9"/>
  <c r="EF110" i="9"/>
  <c r="EJ110" i="9"/>
  <c r="EN110" i="9"/>
  <c r="ER110" i="9"/>
  <c r="EV110" i="9"/>
  <c r="EZ110" i="9"/>
  <c r="GA110" i="9"/>
  <c r="FK110" i="9"/>
  <c r="DZ110" i="9"/>
  <c r="ED110" i="9"/>
  <c r="EH110" i="9"/>
  <c r="EL110" i="9"/>
  <c r="EP110" i="9"/>
  <c r="ET110" i="9"/>
  <c r="EX110" i="9"/>
  <c r="FB110" i="9"/>
  <c r="FO110" i="9"/>
  <c r="EC110" i="9"/>
  <c r="EK110" i="9"/>
  <c r="ES110" i="9"/>
  <c r="FA110" i="9"/>
  <c r="GE110" i="9"/>
  <c r="DY110" i="9"/>
  <c r="EG110" i="9"/>
  <c r="EO110" i="9"/>
  <c r="EW110" i="9"/>
  <c r="FG110" i="9"/>
  <c r="EM110" i="9"/>
  <c r="EE110" i="9"/>
  <c r="EU110" i="9"/>
  <c r="AJ106" i="9"/>
  <c r="GD106" i="9"/>
  <c r="FZ106" i="9"/>
  <c r="FV106" i="9"/>
  <c r="FR106" i="9"/>
  <c r="FN106" i="9"/>
  <c r="FJ106" i="9"/>
  <c r="FF106" i="9"/>
  <c r="GF106" i="9"/>
  <c r="GB106" i="9"/>
  <c r="FX106" i="9"/>
  <c r="FT106" i="9"/>
  <c r="FP106" i="9"/>
  <c r="FL106" i="9"/>
  <c r="FH106" i="9"/>
  <c r="FD106" i="9"/>
  <c r="GG106" i="9"/>
  <c r="FY106" i="9"/>
  <c r="FQ106" i="9"/>
  <c r="FI106" i="9"/>
  <c r="GC106" i="9"/>
  <c r="FU106" i="9"/>
  <c r="FM106" i="9"/>
  <c r="FE106" i="9"/>
  <c r="GE106" i="9"/>
  <c r="FO106" i="9"/>
  <c r="EB106" i="9"/>
  <c r="EF106" i="9"/>
  <c r="EJ106" i="9"/>
  <c r="EN106" i="9"/>
  <c r="ER106" i="9"/>
  <c r="EV106" i="9"/>
  <c r="EZ106" i="9"/>
  <c r="FW106" i="9"/>
  <c r="FG106" i="9"/>
  <c r="DZ106" i="9"/>
  <c r="ED106" i="9"/>
  <c r="EH106" i="9"/>
  <c r="EL106" i="9"/>
  <c r="EP106" i="9"/>
  <c r="ET106" i="9"/>
  <c r="EX106" i="9"/>
  <c r="FB106" i="9"/>
  <c r="FK106" i="9"/>
  <c r="EC106" i="9"/>
  <c r="EK106" i="9"/>
  <c r="ES106" i="9"/>
  <c r="FA106" i="9"/>
  <c r="GA106" i="9"/>
  <c r="DY106" i="9"/>
  <c r="EG106" i="9"/>
  <c r="EO106" i="9"/>
  <c r="EW106" i="9"/>
  <c r="FC106" i="9"/>
  <c r="EE106" i="9"/>
  <c r="EU106" i="9"/>
  <c r="EM106" i="9"/>
  <c r="AJ102" i="9"/>
  <c r="GD102" i="9"/>
  <c r="FZ102" i="9"/>
  <c r="FV102" i="9"/>
  <c r="FR102" i="9"/>
  <c r="FN102" i="9"/>
  <c r="FJ102" i="9"/>
  <c r="FF102" i="9"/>
  <c r="GF102" i="9"/>
  <c r="GB102" i="9"/>
  <c r="FX102" i="9"/>
  <c r="FT102" i="9"/>
  <c r="FP102" i="9"/>
  <c r="FL102" i="9"/>
  <c r="FH102" i="9"/>
  <c r="FD102" i="9"/>
  <c r="GC102" i="9"/>
  <c r="FU102" i="9"/>
  <c r="FM102" i="9"/>
  <c r="FE102" i="9"/>
  <c r="GG102" i="9"/>
  <c r="FY102" i="9"/>
  <c r="FQ102" i="9"/>
  <c r="FI102" i="9"/>
  <c r="GA102" i="9"/>
  <c r="FK102" i="9"/>
  <c r="EB102" i="9"/>
  <c r="EF102" i="9"/>
  <c r="EJ102" i="9"/>
  <c r="EN102" i="9"/>
  <c r="ER102" i="9"/>
  <c r="EV102" i="9"/>
  <c r="EZ102" i="9"/>
  <c r="FS102" i="9"/>
  <c r="FC102" i="9"/>
  <c r="DZ102" i="9"/>
  <c r="ED102" i="9"/>
  <c r="EH102" i="9"/>
  <c r="EL102" i="9"/>
  <c r="EP102" i="9"/>
  <c r="ET102" i="9"/>
  <c r="EX102" i="9"/>
  <c r="FB102" i="9"/>
  <c r="FG102" i="9"/>
  <c r="EC102" i="9"/>
  <c r="EK102" i="9"/>
  <c r="ES102" i="9"/>
  <c r="FA102" i="9"/>
  <c r="FW102" i="9"/>
  <c r="DY102" i="9"/>
  <c r="EG102" i="9"/>
  <c r="EO102" i="9"/>
  <c r="EW102" i="9"/>
  <c r="EM102" i="9"/>
  <c r="GE102" i="9"/>
  <c r="EE102" i="9"/>
  <c r="EU102" i="9"/>
  <c r="AJ98" i="9"/>
  <c r="GD98" i="9"/>
  <c r="FZ98" i="9"/>
  <c r="FV98" i="9"/>
  <c r="FR98" i="9"/>
  <c r="FN98" i="9"/>
  <c r="FJ98" i="9"/>
  <c r="FF98" i="9"/>
  <c r="GF98" i="9"/>
  <c r="GB98" i="9"/>
  <c r="FX98" i="9"/>
  <c r="FT98" i="9"/>
  <c r="FP98" i="9"/>
  <c r="FL98" i="9"/>
  <c r="FH98" i="9"/>
  <c r="FD98" i="9"/>
  <c r="GG98" i="9"/>
  <c r="FY98" i="9"/>
  <c r="FQ98" i="9"/>
  <c r="FI98" i="9"/>
  <c r="GC98" i="9"/>
  <c r="FU98" i="9"/>
  <c r="FM98" i="9"/>
  <c r="FE98" i="9"/>
  <c r="FW98" i="9"/>
  <c r="FG98" i="9"/>
  <c r="EB98" i="9"/>
  <c r="EF98" i="9"/>
  <c r="EJ98" i="9"/>
  <c r="EN98" i="9"/>
  <c r="ER98" i="9"/>
  <c r="EV98" i="9"/>
  <c r="EZ98" i="9"/>
  <c r="GE98" i="9"/>
  <c r="FO98" i="9"/>
  <c r="DZ98" i="9"/>
  <c r="ED98" i="9"/>
  <c r="EH98" i="9"/>
  <c r="EL98" i="9"/>
  <c r="EP98" i="9"/>
  <c r="ET98" i="9"/>
  <c r="EX98" i="9"/>
  <c r="FB98" i="9"/>
  <c r="FC98" i="9"/>
  <c r="EC98" i="9"/>
  <c r="EK98" i="9"/>
  <c r="ES98" i="9"/>
  <c r="FA98" i="9"/>
  <c r="FS98" i="9"/>
  <c r="DY98" i="9"/>
  <c r="EG98" i="9"/>
  <c r="EO98" i="9"/>
  <c r="EW98" i="9"/>
  <c r="EE98" i="9"/>
  <c r="EU98" i="9"/>
  <c r="GA98" i="9"/>
  <c r="EM98" i="9"/>
  <c r="GD94" i="9"/>
  <c r="FZ94" i="9"/>
  <c r="FV94" i="9"/>
  <c r="FR94" i="9"/>
  <c r="FN94" i="9"/>
  <c r="FJ94" i="9"/>
  <c r="FF94" i="9"/>
  <c r="GF94" i="9"/>
  <c r="GB94" i="9"/>
  <c r="FX94" i="9"/>
  <c r="FT94" i="9"/>
  <c r="FP94" i="9"/>
  <c r="FL94" i="9"/>
  <c r="FH94" i="9"/>
  <c r="FD94" i="9"/>
  <c r="GC94" i="9"/>
  <c r="FU94" i="9"/>
  <c r="FM94" i="9"/>
  <c r="FE94" i="9"/>
  <c r="GG94" i="9"/>
  <c r="FY94" i="9"/>
  <c r="FQ94" i="9"/>
  <c r="FI94" i="9"/>
  <c r="FS94" i="9"/>
  <c r="FC94" i="9"/>
  <c r="EB94" i="9"/>
  <c r="EF94" i="9"/>
  <c r="EJ94" i="9"/>
  <c r="EN94" i="9"/>
  <c r="ER94" i="9"/>
  <c r="EV94" i="9"/>
  <c r="EZ94" i="9"/>
  <c r="GA94" i="9"/>
  <c r="FK94" i="9"/>
  <c r="DZ94" i="9"/>
  <c r="ED94" i="9"/>
  <c r="EH94" i="9"/>
  <c r="EL94" i="9"/>
  <c r="EP94" i="9"/>
  <c r="ET94" i="9"/>
  <c r="EX94" i="9"/>
  <c r="FB94" i="9"/>
  <c r="GE94" i="9"/>
  <c r="EC94" i="9"/>
  <c r="EK94" i="9"/>
  <c r="ES94" i="9"/>
  <c r="FA94" i="9"/>
  <c r="FO94" i="9"/>
  <c r="DY94" i="9"/>
  <c r="EG94" i="9"/>
  <c r="EO94" i="9"/>
  <c r="EW94" i="9"/>
  <c r="EM94" i="9"/>
  <c r="FW94" i="9"/>
  <c r="EE94" i="9"/>
  <c r="EU94" i="9"/>
  <c r="AJ90" i="9"/>
  <c r="GD90" i="9"/>
  <c r="FZ90" i="9"/>
  <c r="GF90" i="9"/>
  <c r="GB90" i="9"/>
  <c r="GG90" i="9"/>
  <c r="FY90" i="9"/>
  <c r="FU90" i="9"/>
  <c r="FQ90" i="9"/>
  <c r="FM90" i="9"/>
  <c r="FI90" i="9"/>
  <c r="FE90" i="9"/>
  <c r="GC90" i="9"/>
  <c r="FW90" i="9"/>
  <c r="FS90" i="9"/>
  <c r="FO90" i="9"/>
  <c r="FK90" i="9"/>
  <c r="FG90" i="9"/>
  <c r="FC90" i="9"/>
  <c r="GE90" i="9"/>
  <c r="FT90" i="9"/>
  <c r="FL90" i="9"/>
  <c r="FD90" i="9"/>
  <c r="FX90" i="9"/>
  <c r="FP90" i="9"/>
  <c r="FH90" i="9"/>
  <c r="GA90" i="9"/>
  <c r="FJ90" i="9"/>
  <c r="FR90" i="9"/>
  <c r="FF90" i="9"/>
  <c r="FV90" i="9"/>
  <c r="AJ86" i="9"/>
  <c r="GG86" i="9"/>
  <c r="GC86" i="9"/>
  <c r="FY86" i="9"/>
  <c r="FU86" i="9"/>
  <c r="FQ86" i="9"/>
  <c r="FM86" i="9"/>
  <c r="FI86" i="9"/>
  <c r="FE86" i="9"/>
  <c r="GE86" i="9"/>
  <c r="GA86" i="9"/>
  <c r="FW86" i="9"/>
  <c r="FS86" i="9"/>
  <c r="FO86" i="9"/>
  <c r="FK86" i="9"/>
  <c r="FG86" i="9"/>
  <c r="FC86" i="9"/>
  <c r="GF86" i="9"/>
  <c r="FX86" i="9"/>
  <c r="FP86" i="9"/>
  <c r="FH86" i="9"/>
  <c r="GB86" i="9"/>
  <c r="FT86" i="9"/>
  <c r="FL86" i="9"/>
  <c r="FD86" i="9"/>
  <c r="FV86" i="9"/>
  <c r="FF86" i="9"/>
  <c r="GD86" i="9"/>
  <c r="FN86" i="9"/>
  <c r="FR86" i="9"/>
  <c r="AJ82" i="9"/>
  <c r="GG82" i="9"/>
  <c r="GC82" i="9"/>
  <c r="FY82" i="9"/>
  <c r="FU82" i="9"/>
  <c r="FQ82" i="9"/>
  <c r="FM82" i="9"/>
  <c r="FI82" i="9"/>
  <c r="FE82" i="9"/>
  <c r="GE82" i="9"/>
  <c r="GA82" i="9"/>
  <c r="FW82" i="9"/>
  <c r="FS82" i="9"/>
  <c r="FO82" i="9"/>
  <c r="FK82" i="9"/>
  <c r="FG82" i="9"/>
  <c r="FC82" i="9"/>
  <c r="GB82" i="9"/>
  <c r="FT82" i="9"/>
  <c r="FL82" i="9"/>
  <c r="FD82" i="9"/>
  <c r="GF82" i="9"/>
  <c r="FX82" i="9"/>
  <c r="FP82" i="9"/>
  <c r="FH82" i="9"/>
  <c r="FR82" i="9"/>
  <c r="FZ82" i="9"/>
  <c r="FJ82" i="9"/>
  <c r="GD82" i="9"/>
  <c r="FN82" i="9"/>
  <c r="GG78" i="9"/>
  <c r="GC78" i="9"/>
  <c r="FY78" i="9"/>
  <c r="FU78" i="9"/>
  <c r="FQ78" i="9"/>
  <c r="FM78" i="9"/>
  <c r="FI78" i="9"/>
  <c r="FE78" i="9"/>
  <c r="GE78" i="9"/>
  <c r="GA78" i="9"/>
  <c r="FW78" i="9"/>
  <c r="FS78" i="9"/>
  <c r="FO78" i="9"/>
  <c r="FK78" i="9"/>
  <c r="FG78" i="9"/>
  <c r="FC78" i="9"/>
  <c r="GF78" i="9"/>
  <c r="FX78" i="9"/>
  <c r="FP78" i="9"/>
  <c r="FH78" i="9"/>
  <c r="GB78" i="9"/>
  <c r="FT78" i="9"/>
  <c r="FL78" i="9"/>
  <c r="FD78" i="9"/>
  <c r="GD78" i="9"/>
  <c r="FN78" i="9"/>
  <c r="FV78" i="9"/>
  <c r="FF78" i="9"/>
  <c r="FZ78" i="9"/>
  <c r="FJ78" i="9"/>
  <c r="AJ74" i="9"/>
  <c r="GG74" i="9"/>
  <c r="GC74" i="9"/>
  <c r="FY74" i="9"/>
  <c r="FU74" i="9"/>
  <c r="FQ74" i="9"/>
  <c r="FM74" i="9"/>
  <c r="FI74" i="9"/>
  <c r="FE74" i="9"/>
  <c r="GE74" i="9"/>
  <c r="GA74" i="9"/>
  <c r="FW74" i="9"/>
  <c r="FS74" i="9"/>
  <c r="FO74" i="9"/>
  <c r="FK74" i="9"/>
  <c r="FG74" i="9"/>
  <c r="FC74" i="9"/>
  <c r="GB74" i="9"/>
  <c r="FT74" i="9"/>
  <c r="FL74" i="9"/>
  <c r="FD74" i="9"/>
  <c r="GF74" i="9"/>
  <c r="FX74" i="9"/>
  <c r="FP74" i="9"/>
  <c r="FH74" i="9"/>
  <c r="FZ74" i="9"/>
  <c r="FJ74" i="9"/>
  <c r="FR74" i="9"/>
  <c r="FV74" i="9"/>
  <c r="FF74" i="9"/>
  <c r="AJ70" i="9"/>
  <c r="GG70" i="9"/>
  <c r="GC70" i="9"/>
  <c r="FY70" i="9"/>
  <c r="FU70" i="9"/>
  <c r="FQ70" i="9"/>
  <c r="FM70" i="9"/>
  <c r="FI70" i="9"/>
  <c r="FE70" i="9"/>
  <c r="GE70" i="9"/>
  <c r="GA70" i="9"/>
  <c r="FW70" i="9"/>
  <c r="FS70" i="9"/>
  <c r="FO70" i="9"/>
  <c r="FK70" i="9"/>
  <c r="FG70" i="9"/>
  <c r="FC70" i="9"/>
  <c r="GF70" i="9"/>
  <c r="FX70" i="9"/>
  <c r="FP70" i="9"/>
  <c r="FH70" i="9"/>
  <c r="GB70" i="9"/>
  <c r="FT70" i="9"/>
  <c r="FL70" i="9"/>
  <c r="FD70" i="9"/>
  <c r="FV70" i="9"/>
  <c r="FF70" i="9"/>
  <c r="GD70" i="9"/>
  <c r="FN70" i="9"/>
  <c r="FR70" i="9"/>
  <c r="DU70" i="9"/>
  <c r="DQ70" i="9"/>
  <c r="DM70" i="9"/>
  <c r="DI70" i="9"/>
  <c r="DE70" i="9"/>
  <c r="DA70" i="9"/>
  <c r="CW70" i="9"/>
  <c r="DW70" i="9"/>
  <c r="DS70" i="9"/>
  <c r="DO70" i="9"/>
  <c r="DK70" i="9"/>
  <c r="DG70" i="9"/>
  <c r="DC70" i="9"/>
  <c r="CY70" i="9"/>
  <c r="CU70" i="9"/>
  <c r="AJ66" i="9"/>
  <c r="GG66" i="9"/>
  <c r="GC66" i="9"/>
  <c r="FY66" i="9"/>
  <c r="FU66" i="9"/>
  <c r="FQ66" i="9"/>
  <c r="FM66" i="9"/>
  <c r="FI66" i="9"/>
  <c r="FE66" i="9"/>
  <c r="GE66" i="9"/>
  <c r="GA66" i="9"/>
  <c r="FW66" i="9"/>
  <c r="FS66" i="9"/>
  <c r="FO66" i="9"/>
  <c r="FK66" i="9"/>
  <c r="FG66" i="9"/>
  <c r="FC66" i="9"/>
  <c r="GB66" i="9"/>
  <c r="FT66" i="9"/>
  <c r="FL66" i="9"/>
  <c r="FD66" i="9"/>
  <c r="GF66" i="9"/>
  <c r="FX66" i="9"/>
  <c r="FP66" i="9"/>
  <c r="FH66" i="9"/>
  <c r="FR66" i="9"/>
  <c r="FZ66" i="9"/>
  <c r="FJ66" i="9"/>
  <c r="FN66" i="9"/>
  <c r="DU66" i="9"/>
  <c r="DQ66" i="9"/>
  <c r="DM66" i="9"/>
  <c r="DI66" i="9"/>
  <c r="DE66" i="9"/>
  <c r="DA66" i="9"/>
  <c r="CW66" i="9"/>
  <c r="GD66" i="9"/>
  <c r="DW66" i="9"/>
  <c r="DS66" i="9"/>
  <c r="DO66" i="9"/>
  <c r="DK66" i="9"/>
  <c r="DG66" i="9"/>
  <c r="DC66" i="9"/>
  <c r="CY66" i="9"/>
  <c r="CU66" i="9"/>
  <c r="GG62" i="9"/>
  <c r="GC62" i="9"/>
  <c r="FY62" i="9"/>
  <c r="FU62" i="9"/>
  <c r="FQ62" i="9"/>
  <c r="FM62" i="9"/>
  <c r="FI62" i="9"/>
  <c r="FE62" i="9"/>
  <c r="GE62" i="9"/>
  <c r="GA62" i="9"/>
  <c r="FW62" i="9"/>
  <c r="FS62" i="9"/>
  <c r="FO62" i="9"/>
  <c r="FK62" i="9"/>
  <c r="FG62" i="9"/>
  <c r="FC62" i="9"/>
  <c r="GF62" i="9"/>
  <c r="FX62" i="9"/>
  <c r="FP62" i="9"/>
  <c r="FH62" i="9"/>
  <c r="GB62" i="9"/>
  <c r="FT62" i="9"/>
  <c r="FL62" i="9"/>
  <c r="FD62" i="9"/>
  <c r="GD62" i="9"/>
  <c r="FN62" i="9"/>
  <c r="FV62" i="9"/>
  <c r="FF62" i="9"/>
  <c r="FJ62" i="9"/>
  <c r="DU62" i="9"/>
  <c r="DQ62" i="9"/>
  <c r="DM62" i="9"/>
  <c r="DI62" i="9"/>
  <c r="DE62" i="9"/>
  <c r="DA62" i="9"/>
  <c r="CW62" i="9"/>
  <c r="FZ62" i="9"/>
  <c r="DW62" i="9"/>
  <c r="DS62" i="9"/>
  <c r="DO62" i="9"/>
  <c r="DK62" i="9"/>
  <c r="DG62" i="9"/>
  <c r="DC62" i="9"/>
  <c r="CY62" i="9"/>
  <c r="CU62" i="9"/>
  <c r="AJ58" i="9"/>
  <c r="GG58" i="9"/>
  <c r="GC58" i="9"/>
  <c r="FY58" i="9"/>
  <c r="FU58" i="9"/>
  <c r="FQ58" i="9"/>
  <c r="FM58" i="9"/>
  <c r="FI58" i="9"/>
  <c r="FE58" i="9"/>
  <c r="GE58" i="9"/>
  <c r="GA58" i="9"/>
  <c r="FW58" i="9"/>
  <c r="FS58" i="9"/>
  <c r="FO58" i="9"/>
  <c r="FK58" i="9"/>
  <c r="FG58" i="9"/>
  <c r="FC58" i="9"/>
  <c r="GB58" i="9"/>
  <c r="FT58" i="9"/>
  <c r="FL58" i="9"/>
  <c r="FD58" i="9"/>
  <c r="GF58" i="9"/>
  <c r="FX58" i="9"/>
  <c r="FP58" i="9"/>
  <c r="FH58" i="9"/>
  <c r="FZ58" i="9"/>
  <c r="FJ58" i="9"/>
  <c r="FR58" i="9"/>
  <c r="FF58" i="9"/>
  <c r="DU58" i="9"/>
  <c r="DQ58" i="9"/>
  <c r="DM58" i="9"/>
  <c r="DI58" i="9"/>
  <c r="DE58" i="9"/>
  <c r="DA58" i="9"/>
  <c r="CW58" i="9"/>
  <c r="FV58" i="9"/>
  <c r="DW58" i="9"/>
  <c r="DS58" i="9"/>
  <c r="DO58" i="9"/>
  <c r="DK58" i="9"/>
  <c r="DG58" i="9"/>
  <c r="DC58" i="9"/>
  <c r="CY58" i="9"/>
  <c r="CU58" i="9"/>
  <c r="AJ54" i="9"/>
  <c r="GG54" i="9"/>
  <c r="GC54" i="9"/>
  <c r="FY54" i="9"/>
  <c r="FU54" i="9"/>
  <c r="FQ54" i="9"/>
  <c r="FM54" i="9"/>
  <c r="FI54" i="9"/>
  <c r="FE54" i="9"/>
  <c r="GE54" i="9"/>
  <c r="GA54" i="9"/>
  <c r="FW54" i="9"/>
  <c r="FS54" i="9"/>
  <c r="FO54" i="9"/>
  <c r="FK54" i="9"/>
  <c r="FG54" i="9"/>
  <c r="FC54" i="9"/>
  <c r="GF54" i="9"/>
  <c r="FX54" i="9"/>
  <c r="FP54" i="9"/>
  <c r="FH54" i="9"/>
  <c r="GB54" i="9"/>
  <c r="FT54" i="9"/>
  <c r="FL54" i="9"/>
  <c r="FD54" i="9"/>
  <c r="FV54" i="9"/>
  <c r="FF54" i="9"/>
  <c r="GD54" i="9"/>
  <c r="FN54" i="9"/>
  <c r="DU54" i="9"/>
  <c r="DQ54" i="9"/>
  <c r="DM54" i="9"/>
  <c r="DI54" i="9"/>
  <c r="DE54" i="9"/>
  <c r="DA54" i="9"/>
  <c r="CW54" i="9"/>
  <c r="FR54" i="9"/>
  <c r="DW54" i="9"/>
  <c r="DS54" i="9"/>
  <c r="DO54" i="9"/>
  <c r="DK54" i="9"/>
  <c r="DG54" i="9"/>
  <c r="DC54" i="9"/>
  <c r="CY54" i="9"/>
  <c r="CU54" i="9"/>
  <c r="AJ50" i="9"/>
  <c r="GG50" i="9"/>
  <c r="GC50" i="9"/>
  <c r="FY50" i="9"/>
  <c r="FU50" i="9"/>
  <c r="FQ50" i="9"/>
  <c r="FM50" i="9"/>
  <c r="FI50" i="9"/>
  <c r="FE50" i="9"/>
  <c r="GE50" i="9"/>
  <c r="GA50" i="9"/>
  <c r="FW50" i="9"/>
  <c r="FS50" i="9"/>
  <c r="FO50" i="9"/>
  <c r="FK50" i="9"/>
  <c r="FG50" i="9"/>
  <c r="FC50" i="9"/>
  <c r="GB50" i="9"/>
  <c r="FT50" i="9"/>
  <c r="FL50" i="9"/>
  <c r="FD50" i="9"/>
  <c r="GF50" i="9"/>
  <c r="FX50" i="9"/>
  <c r="FP50" i="9"/>
  <c r="FH50" i="9"/>
  <c r="FR50" i="9"/>
  <c r="FZ50" i="9"/>
  <c r="FJ50" i="9"/>
  <c r="GD50" i="9"/>
  <c r="DU50" i="9"/>
  <c r="DQ50" i="9"/>
  <c r="DM50" i="9"/>
  <c r="DI50" i="9"/>
  <c r="DE50" i="9"/>
  <c r="DA50" i="9"/>
  <c r="CW50" i="9"/>
  <c r="FN50" i="9"/>
  <c r="DW50" i="9"/>
  <c r="DS50" i="9"/>
  <c r="DO50" i="9"/>
  <c r="DK50" i="9"/>
  <c r="DG50" i="9"/>
  <c r="DC50" i="9"/>
  <c r="CY50" i="9"/>
  <c r="CU50" i="9"/>
  <c r="GG46" i="9"/>
  <c r="GC46" i="9"/>
  <c r="FY46" i="9"/>
  <c r="FU46" i="9"/>
  <c r="FQ46" i="9"/>
  <c r="FM46" i="9"/>
  <c r="FI46" i="9"/>
  <c r="FE46" i="9"/>
  <c r="GE46" i="9"/>
  <c r="GA46" i="9"/>
  <c r="FW46" i="9"/>
  <c r="FS46" i="9"/>
  <c r="FO46" i="9"/>
  <c r="FK46" i="9"/>
  <c r="FG46" i="9"/>
  <c r="FC46" i="9"/>
  <c r="GF46" i="9"/>
  <c r="FX46" i="9"/>
  <c r="FP46" i="9"/>
  <c r="FH46" i="9"/>
  <c r="GB46" i="9"/>
  <c r="FT46" i="9"/>
  <c r="FL46" i="9"/>
  <c r="FD46" i="9"/>
  <c r="GD46" i="9"/>
  <c r="FN46" i="9"/>
  <c r="FV46" i="9"/>
  <c r="FF46" i="9"/>
  <c r="FZ46" i="9"/>
  <c r="DU46" i="9"/>
  <c r="DQ46" i="9"/>
  <c r="DM46" i="9"/>
  <c r="DI46" i="9"/>
  <c r="DE46" i="9"/>
  <c r="DA46" i="9"/>
  <c r="CW46" i="9"/>
  <c r="FJ46" i="9"/>
  <c r="DW46" i="9"/>
  <c r="DS46" i="9"/>
  <c r="DO46" i="9"/>
  <c r="DK46" i="9"/>
  <c r="DG46" i="9"/>
  <c r="DC46" i="9"/>
  <c r="CY46" i="9"/>
  <c r="CU46" i="9"/>
  <c r="AJ42" i="9"/>
  <c r="DZ42" i="9"/>
  <c r="ED42" i="9"/>
  <c r="EH42" i="9"/>
  <c r="EL42" i="9"/>
  <c r="EP42" i="9"/>
  <c r="ET42" i="9"/>
  <c r="EX42" i="9"/>
  <c r="FB42" i="9"/>
  <c r="EB42" i="9"/>
  <c r="EF42" i="9"/>
  <c r="EJ42" i="9"/>
  <c r="EN42" i="9"/>
  <c r="ER42" i="9"/>
  <c r="EV42" i="9"/>
  <c r="EZ42" i="9"/>
  <c r="EA42" i="9"/>
  <c r="EI42" i="9"/>
  <c r="EQ42" i="9"/>
  <c r="EY42" i="9"/>
  <c r="EE42" i="9"/>
  <c r="EM42" i="9"/>
  <c r="EU42" i="9"/>
  <c r="EK42" i="9"/>
  <c r="FA42" i="9"/>
  <c r="EC42" i="9"/>
  <c r="ES42" i="9"/>
  <c r="DY42" i="9"/>
  <c r="DU42" i="9"/>
  <c r="DQ42" i="9"/>
  <c r="DM42" i="9"/>
  <c r="DI42" i="9"/>
  <c r="DE42" i="9"/>
  <c r="DA42" i="9"/>
  <c r="CW42" i="9"/>
  <c r="EO42" i="9"/>
  <c r="DW42" i="9"/>
  <c r="DS42" i="9"/>
  <c r="DO42" i="9"/>
  <c r="DK42" i="9"/>
  <c r="DG42" i="9"/>
  <c r="DC42" i="9"/>
  <c r="CY42" i="9"/>
  <c r="CU42" i="9"/>
  <c r="AJ38" i="9"/>
  <c r="DZ38" i="9"/>
  <c r="ED38" i="9"/>
  <c r="EH38" i="9"/>
  <c r="EL38" i="9"/>
  <c r="EP38" i="9"/>
  <c r="ET38" i="9"/>
  <c r="EX38" i="9"/>
  <c r="FB38" i="9"/>
  <c r="EB38" i="9"/>
  <c r="EF38" i="9"/>
  <c r="EJ38" i="9"/>
  <c r="EN38" i="9"/>
  <c r="ER38" i="9"/>
  <c r="EV38" i="9"/>
  <c r="EZ38" i="9"/>
  <c r="EA38" i="9"/>
  <c r="EI38" i="9"/>
  <c r="EQ38" i="9"/>
  <c r="EY38" i="9"/>
  <c r="EE38" i="9"/>
  <c r="EM38" i="9"/>
  <c r="EU38" i="9"/>
  <c r="EC38" i="9"/>
  <c r="ES38" i="9"/>
  <c r="EK38" i="9"/>
  <c r="FA38" i="9"/>
  <c r="EW38" i="9"/>
  <c r="DU38" i="9"/>
  <c r="DQ38" i="9"/>
  <c r="DM38" i="9"/>
  <c r="DI38" i="9"/>
  <c r="DE38" i="9"/>
  <c r="DA38" i="9"/>
  <c r="CW38" i="9"/>
  <c r="EG38" i="9"/>
  <c r="DW38" i="9"/>
  <c r="DS38" i="9"/>
  <c r="DO38" i="9"/>
  <c r="DK38" i="9"/>
  <c r="DG38" i="9"/>
  <c r="DC38" i="9"/>
  <c r="CY38" i="9"/>
  <c r="CU38" i="9"/>
  <c r="AJ34" i="9"/>
  <c r="DZ34" i="9"/>
  <c r="ED34" i="9"/>
  <c r="EH34" i="9"/>
  <c r="EL34" i="9"/>
  <c r="EP34" i="9"/>
  <c r="ET34" i="9"/>
  <c r="EX34" i="9"/>
  <c r="FB34" i="9"/>
  <c r="EB34" i="9"/>
  <c r="EF34" i="9"/>
  <c r="EJ34" i="9"/>
  <c r="EN34" i="9"/>
  <c r="ER34" i="9"/>
  <c r="EV34" i="9"/>
  <c r="EZ34" i="9"/>
  <c r="EA34" i="9"/>
  <c r="EI34" i="9"/>
  <c r="EQ34" i="9"/>
  <c r="EY34" i="9"/>
  <c r="EE34" i="9"/>
  <c r="EM34" i="9"/>
  <c r="EU34" i="9"/>
  <c r="EK34" i="9"/>
  <c r="FA34" i="9"/>
  <c r="EC34" i="9"/>
  <c r="ES34" i="9"/>
  <c r="EO34" i="9"/>
  <c r="DU34" i="9"/>
  <c r="DQ34" i="9"/>
  <c r="DM34" i="9"/>
  <c r="DI34" i="9"/>
  <c r="DE34" i="9"/>
  <c r="DA34" i="9"/>
  <c r="CW34" i="9"/>
  <c r="DY34" i="9"/>
  <c r="DW34" i="9"/>
  <c r="DS34" i="9"/>
  <c r="DO34" i="9"/>
  <c r="DK34" i="9"/>
  <c r="DG34" i="9"/>
  <c r="DC34" i="9"/>
  <c r="CY34" i="9"/>
  <c r="CU34" i="9"/>
  <c r="DZ30" i="9"/>
  <c r="ED30" i="9"/>
  <c r="EH30" i="9"/>
  <c r="EL30" i="9"/>
  <c r="EP30" i="9"/>
  <c r="ET30" i="9"/>
  <c r="EX30" i="9"/>
  <c r="FB30" i="9"/>
  <c r="EB30" i="9"/>
  <c r="EF30" i="9"/>
  <c r="EJ30" i="9"/>
  <c r="EN30" i="9"/>
  <c r="ER30" i="9"/>
  <c r="EV30" i="9"/>
  <c r="EZ30" i="9"/>
  <c r="EA30" i="9"/>
  <c r="EI30" i="9"/>
  <c r="EQ30" i="9"/>
  <c r="EY30" i="9"/>
  <c r="EE30" i="9"/>
  <c r="EM30" i="9"/>
  <c r="EU30" i="9"/>
  <c r="EC30" i="9"/>
  <c r="ES30" i="9"/>
  <c r="EK30" i="9"/>
  <c r="FA30" i="9"/>
  <c r="EG30" i="9"/>
  <c r="EW30" i="9"/>
  <c r="AJ26" i="9"/>
  <c r="DZ26" i="9"/>
  <c r="ED26" i="9"/>
  <c r="EH26" i="9"/>
  <c r="EL26" i="9"/>
  <c r="EP26" i="9"/>
  <c r="ET26" i="9"/>
  <c r="EX26" i="9"/>
  <c r="FB26" i="9"/>
  <c r="EB26" i="9"/>
  <c r="EF26" i="9"/>
  <c r="EJ26" i="9"/>
  <c r="EN26" i="9"/>
  <c r="ER26" i="9"/>
  <c r="EV26" i="9"/>
  <c r="EZ26" i="9"/>
  <c r="EA26" i="9"/>
  <c r="EI26" i="9"/>
  <c r="EQ26" i="9"/>
  <c r="EY26" i="9"/>
  <c r="EE26" i="9"/>
  <c r="EM26" i="9"/>
  <c r="EU26" i="9"/>
  <c r="EK26" i="9"/>
  <c r="FA26" i="9"/>
  <c r="EC26" i="9"/>
  <c r="ES26" i="9"/>
  <c r="DY26" i="9"/>
  <c r="EO26" i="9"/>
  <c r="AJ22" i="9"/>
  <c r="DZ22" i="9"/>
  <c r="ED22" i="9"/>
  <c r="EH22" i="9"/>
  <c r="EL22" i="9"/>
  <c r="EP22" i="9"/>
  <c r="ET22" i="9"/>
  <c r="EX22" i="9"/>
  <c r="FB22" i="9"/>
  <c r="EB22" i="9"/>
  <c r="EF22" i="9"/>
  <c r="EJ22" i="9"/>
  <c r="EN22" i="9"/>
  <c r="ER22" i="9"/>
  <c r="EV22" i="9"/>
  <c r="EZ22" i="9"/>
  <c r="EA22" i="9"/>
  <c r="EI22" i="9"/>
  <c r="EQ22" i="9"/>
  <c r="EY22" i="9"/>
  <c r="EE22" i="9"/>
  <c r="EM22" i="9"/>
  <c r="EU22" i="9"/>
  <c r="EC22" i="9"/>
  <c r="ES22" i="9"/>
  <c r="EK22" i="9"/>
  <c r="FA22" i="9"/>
  <c r="EW22" i="9"/>
  <c r="EG22" i="9"/>
  <c r="AJ18" i="9"/>
  <c r="DZ18" i="9"/>
  <c r="ED18" i="9"/>
  <c r="EH18" i="9"/>
  <c r="EL18" i="9"/>
  <c r="EP18" i="9"/>
  <c r="ET18" i="9"/>
  <c r="EX18" i="9"/>
  <c r="FB18" i="9"/>
  <c r="EB18" i="9"/>
  <c r="EF18" i="9"/>
  <c r="EJ18" i="9"/>
  <c r="EN18" i="9"/>
  <c r="ER18" i="9"/>
  <c r="EV18" i="9"/>
  <c r="EZ18" i="9"/>
  <c r="EA18" i="9"/>
  <c r="EI18" i="9"/>
  <c r="EQ18" i="9"/>
  <c r="EY18" i="9"/>
  <c r="EE18" i="9"/>
  <c r="EM18" i="9"/>
  <c r="EU18" i="9"/>
  <c r="EK18" i="9"/>
  <c r="FA18" i="9"/>
  <c r="EC18" i="9"/>
  <c r="ES18" i="9"/>
  <c r="EO18" i="9"/>
  <c r="DY18" i="9"/>
  <c r="DZ14" i="9"/>
  <c r="ED14" i="9"/>
  <c r="EH14" i="9"/>
  <c r="EL14" i="9"/>
  <c r="EP14" i="9"/>
  <c r="ET14" i="9"/>
  <c r="EX14" i="9"/>
  <c r="FB14" i="9"/>
  <c r="EB14" i="9"/>
  <c r="EF14" i="9"/>
  <c r="EJ14" i="9"/>
  <c r="EN14" i="9"/>
  <c r="ER14" i="9"/>
  <c r="EV14" i="9"/>
  <c r="EZ14" i="9"/>
  <c r="EA14" i="9"/>
  <c r="EI14" i="9"/>
  <c r="EQ14" i="9"/>
  <c r="EY14" i="9"/>
  <c r="EE14" i="9"/>
  <c r="EM14" i="9"/>
  <c r="EU14" i="9"/>
  <c r="EC14" i="9"/>
  <c r="ES14" i="9"/>
  <c r="EK14" i="9"/>
  <c r="FA14" i="9"/>
  <c r="EG14" i="9"/>
  <c r="EW14" i="9"/>
  <c r="AJ10" i="9"/>
  <c r="DZ10" i="9"/>
  <c r="ED10" i="9"/>
  <c r="EH10" i="9"/>
  <c r="EL10" i="9"/>
  <c r="EP10" i="9"/>
  <c r="ET10" i="9"/>
  <c r="EX10" i="9"/>
  <c r="FB10" i="9"/>
  <c r="EB10" i="9"/>
  <c r="EF10" i="9"/>
  <c r="EJ10" i="9"/>
  <c r="EN10" i="9"/>
  <c r="ER10" i="9"/>
  <c r="EV10" i="9"/>
  <c r="EZ10" i="9"/>
  <c r="EA10" i="9"/>
  <c r="EI10" i="9"/>
  <c r="EQ10" i="9"/>
  <c r="EY10" i="9"/>
  <c r="EE10" i="9"/>
  <c r="EM10" i="9"/>
  <c r="EU10" i="9"/>
  <c r="EK10" i="9"/>
  <c r="FA10" i="9"/>
  <c r="EC10" i="9"/>
  <c r="ES10" i="9"/>
  <c r="DY10" i="9"/>
  <c r="EO10" i="9"/>
  <c r="BR4" i="9"/>
  <c r="CP4" i="9"/>
  <c r="CL4" i="9"/>
  <c r="CH4" i="9"/>
  <c r="CD4" i="9"/>
  <c r="BZ4" i="9"/>
  <c r="BV4" i="9"/>
  <c r="BR6" i="9"/>
  <c r="BV6" i="9"/>
  <c r="BZ6" i="9"/>
  <c r="CD6" i="9"/>
  <c r="CH6" i="9"/>
  <c r="CL6" i="9"/>
  <c r="CP6" i="9"/>
  <c r="BR8" i="9"/>
  <c r="BW8" i="9"/>
  <c r="CC8" i="9"/>
  <c r="CH8" i="9"/>
  <c r="CM8" i="9"/>
  <c r="CS8" i="9"/>
  <c r="BU9" i="9"/>
  <c r="BY9" i="9"/>
  <c r="CC9" i="9"/>
  <c r="CG9" i="9"/>
  <c r="CK9" i="9"/>
  <c r="CO9" i="9"/>
  <c r="CS9" i="9"/>
  <c r="BU12" i="9"/>
  <c r="BY12" i="9"/>
  <c r="CC12" i="9"/>
  <c r="CG12" i="9"/>
  <c r="CK12" i="9"/>
  <c r="CO12" i="9"/>
  <c r="CS12" i="9"/>
  <c r="BU13" i="9"/>
  <c r="BY13" i="9"/>
  <c r="CC13" i="9"/>
  <c r="CG13" i="9"/>
  <c r="CK13" i="9"/>
  <c r="CO13" i="9"/>
  <c r="CS13" i="9"/>
  <c r="BU14" i="9"/>
  <c r="BY14" i="9"/>
  <c r="CC14" i="9"/>
  <c r="CG14" i="9"/>
  <c r="CK14" i="9"/>
  <c r="CO14" i="9"/>
  <c r="CS14" i="9"/>
  <c r="BU15" i="9"/>
  <c r="BY15" i="9"/>
  <c r="CC15" i="9"/>
  <c r="CG15" i="9"/>
  <c r="CK15" i="9"/>
  <c r="CO15" i="9"/>
  <c r="CS15" i="9"/>
  <c r="BU16" i="9"/>
  <c r="BY16" i="9"/>
  <c r="CC16" i="9"/>
  <c r="CG16" i="9"/>
  <c r="CK16" i="9"/>
  <c r="CO16" i="9"/>
  <c r="CS16" i="9"/>
  <c r="BU17" i="9"/>
  <c r="BY17" i="9"/>
  <c r="CC17" i="9"/>
  <c r="CG17" i="9"/>
  <c r="CK17" i="9"/>
  <c r="CO17" i="9"/>
  <c r="CS17" i="9"/>
  <c r="BU18" i="9"/>
  <c r="BY18" i="9"/>
  <c r="CC18" i="9"/>
  <c r="CG18" i="9"/>
  <c r="CK18" i="9"/>
  <c r="CO18" i="9"/>
  <c r="CS18" i="9"/>
  <c r="BU19" i="9"/>
  <c r="BY19" i="9"/>
  <c r="CC19" i="9"/>
  <c r="CG19" i="9"/>
  <c r="CK19" i="9"/>
  <c r="CO19" i="9"/>
  <c r="CS19" i="9"/>
  <c r="BU20" i="9"/>
  <c r="BY20" i="9"/>
  <c r="CC20" i="9"/>
  <c r="CG20" i="9"/>
  <c r="CK20" i="9"/>
  <c r="CO20" i="9"/>
  <c r="CS20" i="9"/>
  <c r="BU21" i="9"/>
  <c r="BY21" i="9"/>
  <c r="CC21" i="9"/>
  <c r="CG21" i="9"/>
  <c r="CK21" i="9"/>
  <c r="CO21" i="9"/>
  <c r="CS21" i="9"/>
  <c r="BU22" i="9"/>
  <c r="BY22" i="9"/>
  <c r="CC22" i="9"/>
  <c r="CG22" i="9"/>
  <c r="CK22" i="9"/>
  <c r="CO22" i="9"/>
  <c r="CS22" i="9"/>
  <c r="BU24" i="9"/>
  <c r="BY24" i="9"/>
  <c r="CC24" i="9"/>
  <c r="CG24" i="9"/>
  <c r="CK24" i="9"/>
  <c r="CO24" i="9"/>
  <c r="CS24" i="9"/>
  <c r="BU25" i="9"/>
  <c r="BY25" i="9"/>
  <c r="CC25" i="9"/>
  <c r="CG25" i="9"/>
  <c r="CK25" i="9"/>
  <c r="CO25" i="9"/>
  <c r="CS25" i="9"/>
  <c r="BU26" i="9"/>
  <c r="BY26" i="9"/>
  <c r="CC26" i="9"/>
  <c r="CG26" i="9"/>
  <c r="CK26" i="9"/>
  <c r="CO26" i="9"/>
  <c r="CS26" i="9"/>
  <c r="BU27" i="9"/>
  <c r="BY27" i="9"/>
  <c r="CC27" i="9"/>
  <c r="CG27" i="9"/>
  <c r="CK27" i="9"/>
  <c r="CO27" i="9"/>
  <c r="CS27" i="9"/>
  <c r="BU28" i="9"/>
  <c r="BY28" i="9"/>
  <c r="CC28" i="9"/>
  <c r="CG28" i="9"/>
  <c r="CK28" i="9"/>
  <c r="CO28" i="9"/>
  <c r="CS28" i="9"/>
  <c r="BU29" i="9"/>
  <c r="BY29" i="9"/>
  <c r="CC29" i="9"/>
  <c r="CG29" i="9"/>
  <c r="CK29" i="9"/>
  <c r="CO29" i="9"/>
  <c r="CS29" i="9"/>
  <c r="BU30" i="9"/>
  <c r="BY30" i="9"/>
  <c r="CC30" i="9"/>
  <c r="CG30" i="9"/>
  <c r="CK30" i="9"/>
  <c r="CO30" i="9"/>
  <c r="CS30" i="9"/>
  <c r="BU72" i="9"/>
  <c r="BY72" i="9"/>
  <c r="CC72" i="9"/>
  <c r="CG72" i="9"/>
  <c r="CK72" i="9"/>
  <c r="CO72" i="9"/>
  <c r="CS72" i="9"/>
  <c r="BU73" i="9"/>
  <c r="BY73" i="9"/>
  <c r="CC73" i="9"/>
  <c r="CG73" i="9"/>
  <c r="CK73" i="9"/>
  <c r="CO73" i="9"/>
  <c r="CS73" i="9"/>
  <c r="BU74" i="9"/>
  <c r="BY74" i="9"/>
  <c r="CC74" i="9"/>
  <c r="CG74" i="9"/>
  <c r="CK74" i="9"/>
  <c r="CO74" i="9"/>
  <c r="CS74" i="9"/>
  <c r="BU75" i="9"/>
  <c r="BY75" i="9"/>
  <c r="CC75" i="9"/>
  <c r="CG75" i="9"/>
  <c r="CK75" i="9"/>
  <c r="CO75" i="9"/>
  <c r="CS75" i="9"/>
  <c r="BU76" i="9"/>
  <c r="BY76" i="9"/>
  <c r="CC76" i="9"/>
  <c r="CG76" i="9"/>
  <c r="CK76" i="9"/>
  <c r="CO76" i="9"/>
  <c r="CS76" i="9"/>
  <c r="BU77" i="9"/>
  <c r="BY77" i="9"/>
  <c r="CC77" i="9"/>
  <c r="CG77" i="9"/>
  <c r="CK77" i="9"/>
  <c r="CO77" i="9"/>
  <c r="CS77" i="9"/>
  <c r="BU78" i="9"/>
  <c r="BY78" i="9"/>
  <c r="CC78" i="9"/>
  <c r="CG78" i="9"/>
  <c r="CK78" i="9"/>
  <c r="CO78" i="9"/>
  <c r="CS78" i="9"/>
  <c r="BU79" i="9"/>
  <c r="BY79" i="9"/>
  <c r="CC79" i="9"/>
  <c r="CG79" i="9"/>
  <c r="CK79" i="9"/>
  <c r="CO79" i="9"/>
  <c r="CS79" i="9"/>
  <c r="BU80" i="9"/>
  <c r="BY80" i="9"/>
  <c r="CC80" i="9"/>
  <c r="CG80" i="9"/>
  <c r="CK80" i="9"/>
  <c r="CO80" i="9"/>
  <c r="CS80" i="9"/>
  <c r="BU81" i="9"/>
  <c r="BY81" i="9"/>
  <c r="CC81" i="9"/>
  <c r="CG81" i="9"/>
  <c r="CK81" i="9"/>
  <c r="CO81" i="9"/>
  <c r="CS81" i="9"/>
  <c r="BU82" i="9"/>
  <c r="BY82" i="9"/>
  <c r="CC82" i="9"/>
  <c r="CG82" i="9"/>
  <c r="CK82" i="9"/>
  <c r="CO82" i="9"/>
  <c r="CS82" i="9"/>
  <c r="BU83" i="9"/>
  <c r="BY83" i="9"/>
  <c r="CC83" i="9"/>
  <c r="CG83" i="9"/>
  <c r="CK83" i="9"/>
  <c r="CO83" i="9"/>
  <c r="CS83" i="9"/>
  <c r="BU84" i="9"/>
  <c r="BY84" i="9"/>
  <c r="CC84" i="9"/>
  <c r="CG84" i="9"/>
  <c r="CK84" i="9"/>
  <c r="CO84" i="9"/>
  <c r="CS84" i="9"/>
  <c r="BU85" i="9"/>
  <c r="BY85" i="9"/>
  <c r="CC85" i="9"/>
  <c r="CG85" i="9"/>
  <c r="CK85" i="9"/>
  <c r="CO85" i="9"/>
  <c r="CS85" i="9"/>
  <c r="BU86" i="9"/>
  <c r="BY86" i="9"/>
  <c r="CC86" i="9"/>
  <c r="CG86" i="9"/>
  <c r="CK86" i="9"/>
  <c r="CO86" i="9"/>
  <c r="CS86" i="9"/>
  <c r="BU87" i="9"/>
  <c r="BY87" i="9"/>
  <c r="CC87" i="9"/>
  <c r="CG87" i="9"/>
  <c r="CK87" i="9"/>
  <c r="CO87" i="9"/>
  <c r="CS87" i="9"/>
  <c r="BU88" i="9"/>
  <c r="BY88" i="9"/>
  <c r="CC88" i="9"/>
  <c r="CG88" i="9"/>
  <c r="CK88" i="9"/>
  <c r="CO88" i="9"/>
  <c r="CS88" i="9"/>
  <c r="BU89" i="9"/>
  <c r="BY89" i="9"/>
  <c r="CC89" i="9"/>
  <c r="CG89" i="9"/>
  <c r="CK89" i="9"/>
  <c r="CO89" i="9"/>
  <c r="CS89" i="9"/>
  <c r="BU90" i="9"/>
  <c r="BY90" i="9"/>
  <c r="CC90" i="9"/>
  <c r="CG90" i="9"/>
  <c r="CK90" i="9"/>
  <c r="CO90" i="9"/>
  <c r="CS90" i="9"/>
  <c r="BU91" i="9"/>
  <c r="BY91" i="9"/>
  <c r="CC91" i="9"/>
  <c r="CG91" i="9"/>
  <c r="CK91" i="9"/>
  <c r="CO91" i="9"/>
  <c r="CS91" i="9"/>
  <c r="BU92" i="9"/>
  <c r="BY92" i="9"/>
  <c r="CC92" i="9"/>
  <c r="CG92" i="9"/>
  <c r="CK92" i="9"/>
  <c r="CO92" i="9"/>
  <c r="CS92" i="9"/>
  <c r="BU93" i="9"/>
  <c r="BY93" i="9"/>
  <c r="CC93" i="9"/>
  <c r="CG93" i="9"/>
  <c r="CK93" i="9"/>
  <c r="CO93" i="9"/>
  <c r="CS93" i="9"/>
  <c r="BU94" i="9"/>
  <c r="BY94" i="9"/>
  <c r="CC94" i="9"/>
  <c r="CG94" i="9"/>
  <c r="CK94" i="9"/>
  <c r="CO94" i="9"/>
  <c r="CS94" i="9"/>
  <c r="BU95" i="9"/>
  <c r="BY95" i="9"/>
  <c r="CC95" i="9"/>
  <c r="CG95" i="9"/>
  <c r="CK95" i="9"/>
  <c r="CO95" i="9"/>
  <c r="CS95" i="9"/>
  <c r="BU96" i="9"/>
  <c r="BY96" i="9"/>
  <c r="CC96" i="9"/>
  <c r="CG96" i="9"/>
  <c r="CK96" i="9"/>
  <c r="CO96" i="9"/>
  <c r="CS96" i="9"/>
  <c r="BU97" i="9"/>
  <c r="BY97" i="9"/>
  <c r="CC97" i="9"/>
  <c r="CG97" i="9"/>
  <c r="CK97" i="9"/>
  <c r="CO97" i="9"/>
  <c r="CS97" i="9"/>
  <c r="BU98" i="9"/>
  <c r="BY98" i="9"/>
  <c r="CC98" i="9"/>
  <c r="CG98" i="9"/>
  <c r="CK98" i="9"/>
  <c r="CO98" i="9"/>
  <c r="CS98" i="9"/>
  <c r="BU99" i="9"/>
  <c r="BY99" i="9"/>
  <c r="CC99" i="9"/>
  <c r="CG99" i="9"/>
  <c r="CK99" i="9"/>
  <c r="CO99" i="9"/>
  <c r="CS99" i="9"/>
  <c r="BU100" i="9"/>
  <c r="BY100" i="9"/>
  <c r="CC100" i="9"/>
  <c r="CG100" i="9"/>
  <c r="CK100" i="9"/>
  <c r="CO100" i="9"/>
  <c r="CS100" i="9"/>
  <c r="BU101" i="9"/>
  <c r="BY101" i="9"/>
  <c r="CC101" i="9"/>
  <c r="CG101" i="9"/>
  <c r="CK101" i="9"/>
  <c r="CO101" i="9"/>
  <c r="CS101" i="9"/>
  <c r="BU102" i="9"/>
  <c r="BY102" i="9"/>
  <c r="CC102" i="9"/>
  <c r="CG102" i="9"/>
  <c r="CK102" i="9"/>
  <c r="CO102" i="9"/>
  <c r="CS102" i="9"/>
  <c r="BU103" i="9"/>
  <c r="BY103" i="9"/>
  <c r="CC103" i="9"/>
  <c r="CG103" i="9"/>
  <c r="CK103" i="9"/>
  <c r="CO103" i="9"/>
  <c r="CS103" i="9"/>
  <c r="BU104" i="9"/>
  <c r="BY104" i="9"/>
  <c r="CC104" i="9"/>
  <c r="CG104" i="9"/>
  <c r="CK104" i="9"/>
  <c r="CO104" i="9"/>
  <c r="CS104" i="9"/>
  <c r="BU105" i="9"/>
  <c r="BY105" i="9"/>
  <c r="CC105" i="9"/>
  <c r="CG105" i="9"/>
  <c r="CK105" i="9"/>
  <c r="CO105" i="9"/>
  <c r="CS105" i="9"/>
  <c r="BU106" i="9"/>
  <c r="BY106" i="9"/>
  <c r="CC106" i="9"/>
  <c r="CG106" i="9"/>
  <c r="CK106" i="9"/>
  <c r="CO106" i="9"/>
  <c r="CS106" i="9"/>
  <c r="BU107" i="9"/>
  <c r="BY107" i="9"/>
  <c r="CC107" i="9"/>
  <c r="CG107" i="9"/>
  <c r="CK107" i="9"/>
  <c r="CO107" i="9"/>
  <c r="CS107" i="9"/>
  <c r="BU108" i="9"/>
  <c r="BY108" i="9"/>
  <c r="CC108" i="9"/>
  <c r="CG108" i="9"/>
  <c r="CK108" i="9"/>
  <c r="CO108" i="9"/>
  <c r="CS108" i="9"/>
  <c r="BU109" i="9"/>
  <c r="BY109" i="9"/>
  <c r="CC109" i="9"/>
  <c r="CG109" i="9"/>
  <c r="CK109" i="9"/>
  <c r="CO109" i="9"/>
  <c r="CS109" i="9"/>
  <c r="BU110" i="9"/>
  <c r="BY110" i="9"/>
  <c r="CC110" i="9"/>
  <c r="CG110" i="9"/>
  <c r="CK110" i="9"/>
  <c r="CO110" i="9"/>
  <c r="CS110" i="9"/>
  <c r="BU111" i="9"/>
  <c r="BY111" i="9"/>
  <c r="CC111" i="9"/>
  <c r="CG111" i="9"/>
  <c r="CK111" i="9"/>
  <c r="CO111" i="9"/>
  <c r="CS111" i="9"/>
  <c r="BU112" i="9"/>
  <c r="BY112" i="9"/>
  <c r="CC112" i="9"/>
  <c r="CG112" i="9"/>
  <c r="CK112" i="9"/>
  <c r="CO112" i="9"/>
  <c r="CS112" i="9"/>
  <c r="BU113" i="9"/>
  <c r="BY113" i="9"/>
  <c r="CC113" i="9"/>
  <c r="CG113" i="9"/>
  <c r="CK113" i="9"/>
  <c r="CO113" i="9"/>
  <c r="CS113" i="9"/>
  <c r="BU114" i="9"/>
  <c r="BY114" i="9"/>
  <c r="CC114" i="9"/>
  <c r="CG114" i="9"/>
  <c r="CK114" i="9"/>
  <c r="CO114" i="9"/>
  <c r="CS114" i="9"/>
  <c r="BU115" i="9"/>
  <c r="BY115" i="9"/>
  <c r="CC115" i="9"/>
  <c r="CG115" i="9"/>
  <c r="CK115" i="9"/>
  <c r="CO115" i="9"/>
  <c r="CS115" i="9"/>
  <c r="BU116" i="9"/>
  <c r="BY116" i="9"/>
  <c r="CC116" i="9"/>
  <c r="CG116" i="9"/>
  <c r="CK116" i="9"/>
  <c r="CO116" i="9"/>
  <c r="CS116" i="9"/>
  <c r="BU117" i="9"/>
  <c r="BY117" i="9"/>
  <c r="CC117" i="9"/>
  <c r="CG117" i="9"/>
  <c r="CK117" i="9"/>
  <c r="CO117" i="9"/>
  <c r="CS117" i="9"/>
  <c r="BU118" i="9"/>
  <c r="BY118" i="9"/>
  <c r="CC118" i="9"/>
  <c r="CG118" i="9"/>
  <c r="CK118" i="9"/>
  <c r="CO118" i="9"/>
  <c r="CS118" i="9"/>
  <c r="BU119" i="9"/>
  <c r="BY119" i="9"/>
  <c r="CC119" i="9"/>
  <c r="CG119" i="9"/>
  <c r="CK119" i="9"/>
  <c r="CO119" i="9"/>
  <c r="CS119" i="9"/>
  <c r="BU120" i="9"/>
  <c r="BY120" i="9"/>
  <c r="CC120" i="9"/>
  <c r="CG120" i="9"/>
  <c r="CK120" i="9"/>
  <c r="CO120" i="9"/>
  <c r="CS120" i="9"/>
  <c r="BU121" i="9"/>
  <c r="BY121" i="9"/>
  <c r="CC121" i="9"/>
  <c r="CG121" i="9"/>
  <c r="CK121" i="9"/>
  <c r="CO121" i="9"/>
  <c r="CS121" i="9"/>
  <c r="BU122" i="9"/>
  <c r="BY122" i="9"/>
  <c r="CC122" i="9"/>
  <c r="CG122" i="9"/>
  <c r="CK122" i="9"/>
  <c r="CO122" i="9"/>
  <c r="CS122" i="9"/>
  <c r="BU123" i="9"/>
  <c r="BY123" i="9"/>
  <c r="CC123" i="9"/>
  <c r="CG123" i="9"/>
  <c r="CK123" i="9"/>
  <c r="CO123" i="9"/>
  <c r="CS123" i="9"/>
  <c r="BU124" i="9"/>
  <c r="BY124" i="9"/>
  <c r="CC124" i="9"/>
  <c r="CG124" i="9"/>
  <c r="CK124" i="9"/>
  <c r="CO124" i="9"/>
  <c r="CS124" i="9"/>
  <c r="BU125" i="9"/>
  <c r="BY125" i="9"/>
  <c r="CC125" i="9"/>
  <c r="CG125" i="9"/>
  <c r="CK125" i="9"/>
  <c r="CO125" i="9"/>
  <c r="CS125" i="9"/>
  <c r="BU126" i="9"/>
  <c r="BY126" i="9"/>
  <c r="CC126" i="9"/>
  <c r="CG126" i="9"/>
  <c r="CK126" i="9"/>
  <c r="CO126" i="9"/>
  <c r="CS126" i="9"/>
  <c r="BU127" i="9"/>
  <c r="BY127" i="9"/>
  <c r="CC127" i="9"/>
  <c r="CG127" i="9"/>
  <c r="CK127" i="9"/>
  <c r="CO127" i="9"/>
  <c r="CS127" i="9"/>
  <c r="BU128" i="9"/>
  <c r="BY128" i="9"/>
  <c r="CC128" i="9"/>
  <c r="CG128" i="9"/>
  <c r="CK128" i="9"/>
  <c r="CO128" i="9"/>
  <c r="CS128" i="9"/>
  <c r="BU129" i="9"/>
  <c r="BY129" i="9"/>
  <c r="CC129" i="9"/>
  <c r="CG129" i="9"/>
  <c r="CK129" i="9"/>
  <c r="CO129" i="9"/>
  <c r="CS129" i="9"/>
  <c r="BU130" i="9"/>
  <c r="BY130" i="9"/>
  <c r="CC130" i="9"/>
  <c r="CG130" i="9"/>
  <c r="CK130" i="9"/>
  <c r="CO130" i="9"/>
  <c r="CS130" i="9"/>
  <c r="BU131" i="9"/>
  <c r="BY131" i="9"/>
  <c r="CC131" i="9"/>
  <c r="CG131" i="9"/>
  <c r="CK131" i="9"/>
  <c r="CO131" i="9"/>
  <c r="CS131" i="9"/>
  <c r="BU132" i="9"/>
  <c r="BY132" i="9"/>
  <c r="CC132" i="9"/>
  <c r="CG132" i="9"/>
  <c r="CK132" i="9"/>
  <c r="CO132" i="9"/>
  <c r="CS132" i="9"/>
  <c r="BU133" i="9"/>
  <c r="BY133" i="9"/>
  <c r="CC133" i="9"/>
  <c r="CG133" i="9"/>
  <c r="CK133" i="9"/>
  <c r="CO133" i="9"/>
  <c r="CS133" i="9"/>
  <c r="BU134" i="9"/>
  <c r="BY134" i="9"/>
  <c r="CC134" i="9"/>
  <c r="CG134" i="9"/>
  <c r="CK134" i="9"/>
  <c r="CO134" i="9"/>
  <c r="CS134" i="9"/>
  <c r="BU135" i="9"/>
  <c r="BY135" i="9"/>
  <c r="CC135" i="9"/>
  <c r="CG135" i="9"/>
  <c r="CK135" i="9"/>
  <c r="CO135" i="9"/>
  <c r="CS135" i="9"/>
  <c r="BU136" i="9"/>
  <c r="BY136" i="9"/>
  <c r="CC136" i="9"/>
  <c r="CG136" i="9"/>
  <c r="CK136" i="9"/>
  <c r="CO136" i="9"/>
  <c r="CS136" i="9"/>
  <c r="BU137" i="9"/>
  <c r="BY137" i="9"/>
  <c r="CC137" i="9"/>
  <c r="CG137" i="9"/>
  <c r="CK137" i="9"/>
  <c r="CO137" i="9"/>
  <c r="CS137" i="9"/>
  <c r="BU138" i="9"/>
  <c r="BY138" i="9"/>
  <c r="CC138" i="9"/>
  <c r="CG138" i="9"/>
  <c r="CK138" i="9"/>
  <c r="CO138" i="9"/>
  <c r="CS138" i="9"/>
  <c r="BU139" i="9"/>
  <c r="BY139" i="9"/>
  <c r="CC139" i="9"/>
  <c r="CG139" i="9"/>
  <c r="CK139" i="9"/>
  <c r="CO139" i="9"/>
  <c r="CS139" i="9"/>
  <c r="BU140" i="9"/>
  <c r="BY140" i="9"/>
  <c r="CC140" i="9"/>
  <c r="CG140" i="9"/>
  <c r="CK140" i="9"/>
  <c r="CO140" i="9"/>
  <c r="CS140" i="9"/>
  <c r="BU141" i="9"/>
  <c r="BY141" i="9"/>
  <c r="CC141" i="9"/>
  <c r="CG141" i="9"/>
  <c r="CK141" i="9"/>
  <c r="CO141" i="9"/>
  <c r="CS141" i="9"/>
  <c r="BU142" i="9"/>
  <c r="BY142" i="9"/>
  <c r="CC142" i="9"/>
  <c r="CG142" i="9"/>
  <c r="CK142" i="9"/>
  <c r="CO142" i="9"/>
  <c r="CS142" i="9"/>
  <c r="BU143" i="9"/>
  <c r="BY143" i="9"/>
  <c r="CC143" i="9"/>
  <c r="CG143" i="9"/>
  <c r="CK143" i="9"/>
  <c r="CO143" i="9"/>
  <c r="CS143" i="9"/>
  <c r="BU144" i="9"/>
  <c r="BY144" i="9"/>
  <c r="CC144" i="9"/>
  <c r="CG144" i="9"/>
  <c r="CK144" i="9"/>
  <c r="CO144" i="9"/>
  <c r="CS144" i="9"/>
  <c r="BU145" i="9"/>
  <c r="BY145" i="9"/>
  <c r="CC145" i="9"/>
  <c r="CG145" i="9"/>
  <c r="CK145" i="9"/>
  <c r="CO145" i="9"/>
  <c r="CS145" i="9"/>
  <c r="BU146" i="9"/>
  <c r="BY146" i="9"/>
  <c r="CC146" i="9"/>
  <c r="CG146" i="9"/>
  <c r="CK146" i="9"/>
  <c r="CO146" i="9"/>
  <c r="CS146" i="9"/>
  <c r="BU204" i="9"/>
  <c r="BY204" i="9"/>
  <c r="CC204" i="9"/>
  <c r="CG204" i="9"/>
  <c r="CK204" i="9"/>
  <c r="CO204" i="9"/>
  <c r="CS204" i="9"/>
  <c r="BU205" i="9"/>
  <c r="BY205" i="9"/>
  <c r="CC205" i="9"/>
  <c r="CG205" i="9"/>
  <c r="CK205" i="9"/>
  <c r="CO205" i="9"/>
  <c r="CS205" i="9"/>
  <c r="BU206" i="9"/>
  <c r="BY206" i="9"/>
  <c r="CC206" i="9"/>
  <c r="CG206" i="9"/>
  <c r="CK206" i="9"/>
  <c r="CO206" i="9"/>
  <c r="CS206" i="9"/>
  <c r="BU207" i="9"/>
  <c r="BY207" i="9"/>
  <c r="CC207" i="9"/>
  <c r="CG207" i="9"/>
  <c r="CK207" i="9"/>
  <c r="CO207" i="9"/>
  <c r="CS207" i="9"/>
  <c r="BU208" i="9"/>
  <c r="BY208" i="9"/>
  <c r="CC208" i="9"/>
  <c r="CG208" i="9"/>
  <c r="CK208" i="9"/>
  <c r="CO208" i="9"/>
  <c r="CS208" i="9"/>
  <c r="BU209" i="9"/>
  <c r="BY209" i="9"/>
  <c r="CC209" i="9"/>
  <c r="CG209" i="9"/>
  <c r="CK209" i="9"/>
  <c r="CO209" i="9"/>
  <c r="CS209" i="9"/>
  <c r="BU210" i="9"/>
  <c r="BY210" i="9"/>
  <c r="CC210" i="9"/>
  <c r="CG210" i="9"/>
  <c r="CK210" i="9"/>
  <c r="CO210" i="9"/>
  <c r="CS210" i="9"/>
  <c r="BU211" i="9"/>
  <c r="BY211" i="9"/>
  <c r="CC211" i="9"/>
  <c r="CG211" i="9"/>
  <c r="CK211" i="9"/>
  <c r="CO211" i="9"/>
  <c r="CS211" i="9"/>
  <c r="BU212" i="9"/>
  <c r="BY212" i="9"/>
  <c r="CC212" i="9"/>
  <c r="CG212" i="9"/>
  <c r="CK212" i="9"/>
  <c r="CO212" i="9"/>
  <c r="CS212" i="9"/>
  <c r="BU213" i="9"/>
  <c r="BY213" i="9"/>
  <c r="CC213" i="9"/>
  <c r="CG213" i="9"/>
  <c r="CK213" i="9"/>
  <c r="CO213" i="9"/>
  <c r="CS213" i="9"/>
  <c r="BU215" i="9"/>
  <c r="BY215" i="9"/>
  <c r="CC215" i="9"/>
  <c r="CG215" i="9"/>
  <c r="CK215" i="9"/>
  <c r="CO215" i="9"/>
  <c r="CS215" i="9"/>
  <c r="BU216" i="9"/>
  <c r="BY216" i="9"/>
  <c r="CC216" i="9"/>
  <c r="CG216" i="9"/>
  <c r="CK216" i="9"/>
  <c r="CO216" i="9"/>
  <c r="CS216" i="9"/>
  <c r="BU217" i="9"/>
  <c r="BY217" i="9"/>
  <c r="CC217" i="9"/>
  <c r="CG217" i="9"/>
  <c r="CK217" i="9"/>
  <c r="CO217" i="9"/>
  <c r="CS217" i="9"/>
  <c r="BU218" i="9"/>
  <c r="BY218" i="9"/>
  <c r="CC218" i="9"/>
  <c r="CG218" i="9"/>
  <c r="CK218" i="9"/>
  <c r="CO218" i="9"/>
  <c r="CS218" i="9"/>
  <c r="BU220" i="9"/>
  <c r="BY220" i="9"/>
  <c r="CC220" i="9"/>
  <c r="CG220" i="9"/>
  <c r="CK220" i="9"/>
  <c r="CO220" i="9"/>
  <c r="CS220" i="9"/>
  <c r="BU221" i="9"/>
  <c r="BY221" i="9"/>
  <c r="CC221" i="9"/>
  <c r="CG221" i="9"/>
  <c r="CK221" i="9"/>
  <c r="CO221" i="9"/>
  <c r="CS221" i="9"/>
  <c r="BU222" i="9"/>
  <c r="BY222" i="9"/>
  <c r="CC222" i="9"/>
  <c r="CG222" i="9"/>
  <c r="CK222" i="9"/>
  <c r="CO222" i="9"/>
  <c r="CS222" i="9"/>
  <c r="BU223" i="9"/>
  <c r="BY223" i="9"/>
  <c r="CC223" i="9"/>
  <c r="CG223" i="9"/>
  <c r="CK223" i="9"/>
  <c r="CO223" i="9"/>
  <c r="CS223" i="9"/>
  <c r="BU224" i="9"/>
  <c r="BY224" i="9"/>
  <c r="CC224" i="9"/>
  <c r="CG224" i="9"/>
  <c r="CK224" i="9"/>
  <c r="CO224" i="9"/>
  <c r="CS224" i="9"/>
  <c r="BU225" i="9"/>
  <c r="BY225" i="9"/>
  <c r="CC225" i="9"/>
  <c r="CG225" i="9"/>
  <c r="CK225" i="9"/>
  <c r="CO225" i="9"/>
  <c r="CS225" i="9"/>
  <c r="BU226" i="9"/>
  <c r="BY226" i="9"/>
  <c r="CC226" i="9"/>
  <c r="CG226" i="9"/>
  <c r="CK226" i="9"/>
  <c r="CO226" i="9"/>
  <c r="CS226" i="9"/>
  <c r="BU227" i="9"/>
  <c r="BY227" i="9"/>
  <c r="CC227" i="9"/>
  <c r="CG227" i="9"/>
  <c r="CK227" i="9"/>
  <c r="CO227" i="9"/>
  <c r="CS227" i="9"/>
  <c r="BU228" i="9"/>
  <c r="BY228" i="9"/>
  <c r="CC228" i="9"/>
  <c r="CG228" i="9"/>
  <c r="CK228" i="9"/>
  <c r="CO228" i="9"/>
  <c r="CS228" i="9"/>
  <c r="BU229" i="9"/>
  <c r="BY229" i="9"/>
  <c r="CC229" i="9"/>
  <c r="CG229" i="9"/>
  <c r="CK229" i="9"/>
  <c r="CO229" i="9"/>
  <c r="CS229" i="9"/>
  <c r="BU230" i="9"/>
  <c r="BY230" i="9"/>
  <c r="CC230" i="9"/>
  <c r="CG230" i="9"/>
  <c r="CK230" i="9"/>
  <c r="CO230" i="9"/>
  <c r="CS230" i="9"/>
  <c r="BU231" i="9"/>
  <c r="BY231" i="9"/>
  <c r="CC231" i="9"/>
  <c r="CG231" i="9"/>
  <c r="CK231" i="9"/>
  <c r="CO231" i="9"/>
  <c r="CS231" i="9"/>
  <c r="BU232" i="9"/>
  <c r="BY232" i="9"/>
  <c r="CC232" i="9"/>
  <c r="CG232" i="9"/>
  <c r="CK232" i="9"/>
  <c r="CO232" i="9"/>
  <c r="CS232" i="9"/>
  <c r="BU233" i="9"/>
  <c r="BY233" i="9"/>
  <c r="CC233" i="9"/>
  <c r="CG233" i="9"/>
  <c r="CK233" i="9"/>
  <c r="CO233" i="9"/>
  <c r="CS233" i="9"/>
  <c r="BU234" i="9"/>
  <c r="BY234" i="9"/>
  <c r="CC234" i="9"/>
  <c r="CG234" i="9"/>
  <c r="CK234" i="9"/>
  <c r="CO234" i="9"/>
  <c r="CS234" i="9"/>
  <c r="BU235" i="9"/>
  <c r="BY235" i="9"/>
  <c r="CC235" i="9"/>
  <c r="CG235" i="9"/>
  <c r="CK235" i="9"/>
  <c r="CO235" i="9"/>
  <c r="CS235" i="9"/>
  <c r="BU236" i="9"/>
  <c r="BY236" i="9"/>
  <c r="CC236" i="9"/>
  <c r="CG236" i="9"/>
  <c r="CK236" i="9"/>
  <c r="CO236" i="9"/>
  <c r="CS236" i="9"/>
  <c r="BU237" i="9"/>
  <c r="BY237" i="9"/>
  <c r="CC237" i="9"/>
  <c r="CG237" i="9"/>
  <c r="CK237" i="9"/>
  <c r="CO237" i="9"/>
  <c r="CS237" i="9"/>
  <c r="BU238" i="9"/>
  <c r="BY238" i="9"/>
  <c r="CC238" i="9"/>
  <c r="CG238" i="9"/>
  <c r="CK238" i="9"/>
  <c r="CO238" i="9"/>
  <c r="CS238" i="9"/>
  <c r="BU239" i="9"/>
  <c r="BY239" i="9"/>
  <c r="CC239" i="9"/>
  <c r="CG239" i="9"/>
  <c r="CK239" i="9"/>
  <c r="CO239" i="9"/>
  <c r="CS239" i="9"/>
  <c r="BU240" i="9"/>
  <c r="BY240" i="9"/>
  <c r="CC240" i="9"/>
  <c r="CG240" i="9"/>
  <c r="CK240" i="9"/>
  <c r="CO240" i="9"/>
  <c r="CS240" i="9"/>
  <c r="BU241" i="9"/>
  <c r="BY241" i="9"/>
  <c r="CC241" i="9"/>
  <c r="CG241" i="9"/>
  <c r="CK241" i="9"/>
  <c r="CO241" i="9"/>
  <c r="CS241" i="9"/>
  <c r="BU242" i="9"/>
  <c r="BY242" i="9"/>
  <c r="CC242" i="9"/>
  <c r="CG242" i="9"/>
  <c r="CK242" i="9"/>
  <c r="CO242" i="9"/>
  <c r="CS242" i="9"/>
  <c r="BU243" i="9"/>
  <c r="BY243" i="9"/>
  <c r="CC243" i="9"/>
  <c r="CG243" i="9"/>
  <c r="CK243" i="9"/>
  <c r="CO243" i="9"/>
  <c r="CS243" i="9"/>
  <c r="BU244" i="9"/>
  <c r="BY244" i="9"/>
  <c r="CC244" i="9"/>
  <c r="CG244" i="9"/>
  <c r="CK244" i="9"/>
  <c r="CO244" i="9"/>
  <c r="CS244" i="9"/>
  <c r="BU245" i="9"/>
  <c r="BY245" i="9"/>
  <c r="CC245" i="9"/>
  <c r="CG245" i="9"/>
  <c r="CK245" i="9"/>
  <c r="CO245" i="9"/>
  <c r="CS245" i="9"/>
  <c r="BU246" i="9"/>
  <c r="BY246" i="9"/>
  <c r="CC246" i="9"/>
  <c r="CG246" i="9"/>
  <c r="CK246" i="9"/>
  <c r="CO246" i="9"/>
  <c r="CS246" i="9"/>
  <c r="BU247" i="9"/>
  <c r="BY247" i="9"/>
  <c r="CC247" i="9"/>
  <c r="CG247" i="9"/>
  <c r="CK247" i="9"/>
  <c r="CO247" i="9"/>
  <c r="CS247" i="9"/>
  <c r="BU248" i="9"/>
  <c r="BY248" i="9"/>
  <c r="CC248" i="9"/>
  <c r="CG248" i="9"/>
  <c r="CK248" i="9"/>
  <c r="CO248" i="9"/>
  <c r="CS248" i="9"/>
  <c r="BU249" i="9"/>
  <c r="BY249" i="9"/>
  <c r="CC249" i="9"/>
  <c r="CG249" i="9"/>
  <c r="CK249" i="9"/>
  <c r="CO249" i="9"/>
  <c r="CS249" i="9"/>
  <c r="BU250" i="9"/>
  <c r="BY250" i="9"/>
  <c r="CC250" i="9"/>
  <c r="CG250" i="9"/>
  <c r="CK250" i="9"/>
  <c r="CO250" i="9"/>
  <c r="CS250" i="9"/>
  <c r="BU251" i="9"/>
  <c r="BY251" i="9"/>
  <c r="CC251" i="9"/>
  <c r="CG251" i="9"/>
  <c r="CK251" i="9"/>
  <c r="CO251" i="9"/>
  <c r="CS251" i="9"/>
  <c r="BU252" i="9"/>
  <c r="BY252" i="9"/>
  <c r="CC252" i="9"/>
  <c r="CG252" i="9"/>
  <c r="CK252" i="9"/>
  <c r="CO252" i="9"/>
  <c r="CS252" i="9"/>
  <c r="BU253" i="9"/>
  <c r="BY253" i="9"/>
  <c r="CC253" i="9"/>
  <c r="CG253" i="9"/>
  <c r="CK253" i="9"/>
  <c r="CO253" i="9"/>
  <c r="CS253" i="9"/>
  <c r="BU254" i="9"/>
  <c r="BY254" i="9"/>
  <c r="CC254" i="9"/>
  <c r="CG254" i="9"/>
  <c r="CK254" i="9"/>
  <c r="CO254" i="9"/>
  <c r="CS254" i="9"/>
  <c r="BU255" i="9"/>
  <c r="BY255" i="9"/>
  <c r="CC255" i="9"/>
  <c r="CG255" i="9"/>
  <c r="CK255" i="9"/>
  <c r="CO255" i="9"/>
  <c r="CS255" i="9"/>
  <c r="BU256" i="9"/>
  <c r="BY256" i="9"/>
  <c r="CC256" i="9"/>
  <c r="CG256" i="9"/>
  <c r="CK256" i="9"/>
  <c r="CO256" i="9"/>
  <c r="CS256" i="9"/>
  <c r="BU257" i="9"/>
  <c r="BY257" i="9"/>
  <c r="CC257" i="9"/>
  <c r="CG257" i="9"/>
  <c r="CK257" i="9"/>
  <c r="CO257" i="9"/>
  <c r="CS257" i="9"/>
  <c r="BU258" i="9"/>
  <c r="BY258" i="9"/>
  <c r="CC258" i="9"/>
  <c r="CG258" i="9"/>
  <c r="CK258" i="9"/>
  <c r="CO258" i="9"/>
  <c r="CS258" i="9"/>
  <c r="BU259" i="9"/>
  <c r="BY259" i="9"/>
  <c r="CC259" i="9"/>
  <c r="CG259" i="9"/>
  <c r="CK259" i="9"/>
  <c r="CO259" i="9"/>
  <c r="CS259" i="9"/>
  <c r="BU260" i="9"/>
  <c r="BY260" i="9"/>
  <c r="CC260" i="9"/>
  <c r="CG260" i="9"/>
  <c r="CK260" i="9"/>
  <c r="CO260" i="9"/>
  <c r="CS260" i="9"/>
  <c r="BU261" i="9"/>
  <c r="BY261" i="9"/>
  <c r="CC261" i="9"/>
  <c r="CG261" i="9"/>
  <c r="CK261" i="9"/>
  <c r="CO261" i="9"/>
  <c r="CS261" i="9"/>
  <c r="BU262" i="9"/>
  <c r="BY262" i="9"/>
  <c r="CC262" i="9"/>
  <c r="CG262" i="9"/>
  <c r="CK262" i="9"/>
  <c r="CO262" i="9"/>
  <c r="CS262" i="9"/>
  <c r="BU263" i="9"/>
  <c r="BY263" i="9"/>
  <c r="CC263" i="9"/>
  <c r="CG263" i="9"/>
  <c r="CK263" i="9"/>
  <c r="CO263" i="9"/>
  <c r="CS263" i="9"/>
  <c r="BU264" i="9"/>
  <c r="BY264" i="9"/>
  <c r="CC264" i="9"/>
  <c r="CG264" i="9"/>
  <c r="CK264" i="9"/>
  <c r="CO264" i="9"/>
  <c r="CS264" i="9"/>
  <c r="BU265" i="9"/>
  <c r="BY265" i="9"/>
  <c r="CC265" i="9"/>
  <c r="CG265" i="9"/>
  <c r="CK265" i="9"/>
  <c r="CO265" i="9"/>
  <c r="CS265" i="9"/>
  <c r="BU266" i="9"/>
  <c r="BY266" i="9"/>
  <c r="CC266" i="9"/>
  <c r="CG266" i="9"/>
  <c r="CK266" i="9"/>
  <c r="CO266" i="9"/>
  <c r="CS266" i="9"/>
  <c r="BU267" i="9"/>
  <c r="BY267" i="9"/>
  <c r="CC267" i="9"/>
  <c r="CG267" i="9"/>
  <c r="CK267" i="9"/>
  <c r="CO267" i="9"/>
  <c r="CS267" i="9"/>
  <c r="BU268" i="9"/>
  <c r="BY268" i="9"/>
  <c r="CC268" i="9"/>
  <c r="CG268" i="9"/>
  <c r="CK268" i="9"/>
  <c r="CO268" i="9"/>
  <c r="CS268" i="9"/>
  <c r="BU269" i="9"/>
  <c r="BY269" i="9"/>
  <c r="CC269" i="9"/>
  <c r="CG269" i="9"/>
  <c r="CK269" i="9"/>
  <c r="CO269" i="9"/>
  <c r="CS269" i="9"/>
  <c r="BU270" i="9"/>
  <c r="BY270" i="9"/>
  <c r="CC270" i="9"/>
  <c r="CG270" i="9"/>
  <c r="CK270" i="9"/>
  <c r="CO270" i="9"/>
  <c r="CS270" i="9"/>
  <c r="BU271" i="9"/>
  <c r="BY271" i="9"/>
  <c r="CC271" i="9"/>
  <c r="CG271" i="9"/>
  <c r="CK271" i="9"/>
  <c r="CO271" i="9"/>
  <c r="CS271" i="9"/>
  <c r="BU272" i="9"/>
  <c r="BY272" i="9"/>
  <c r="CC272" i="9"/>
  <c r="CG272" i="9"/>
  <c r="CK272" i="9"/>
  <c r="CO272" i="9"/>
  <c r="CS272" i="9"/>
  <c r="BU273" i="9"/>
  <c r="BY273" i="9"/>
  <c r="CC273" i="9"/>
  <c r="CG273" i="9"/>
  <c r="CK273" i="9"/>
  <c r="CO273" i="9"/>
  <c r="CS273" i="9"/>
  <c r="BU274" i="9"/>
  <c r="BY274" i="9"/>
  <c r="CC274" i="9"/>
  <c r="CG274" i="9"/>
  <c r="CK274" i="9"/>
  <c r="CO274" i="9"/>
  <c r="CS274" i="9"/>
  <c r="BU275" i="9"/>
  <c r="BY275" i="9"/>
  <c r="CC275" i="9"/>
  <c r="CG275" i="9"/>
  <c r="CK275" i="9"/>
  <c r="CO275" i="9"/>
  <c r="CS275" i="9"/>
  <c r="BU276" i="9"/>
  <c r="BY276" i="9"/>
  <c r="CC276" i="9"/>
  <c r="CG276" i="9"/>
  <c r="CK276" i="9"/>
  <c r="CO276" i="9"/>
  <c r="CS276" i="9"/>
  <c r="BU277" i="9"/>
  <c r="BY277" i="9"/>
  <c r="CC277" i="9"/>
  <c r="CG277" i="9"/>
  <c r="CK277" i="9"/>
  <c r="CO277" i="9"/>
  <c r="CS277" i="9"/>
  <c r="BU278" i="9"/>
  <c r="BY278" i="9"/>
  <c r="CC278" i="9"/>
  <c r="CG278" i="9"/>
  <c r="CK278" i="9"/>
  <c r="CO278" i="9"/>
  <c r="CS278" i="9"/>
  <c r="BU279" i="9"/>
  <c r="BY279" i="9"/>
  <c r="CC279" i="9"/>
  <c r="CG279" i="9"/>
  <c r="CK279" i="9"/>
  <c r="CO279" i="9"/>
  <c r="CS279" i="9"/>
  <c r="BU280" i="9"/>
  <c r="BY280" i="9"/>
  <c r="CC280" i="9"/>
  <c r="CG280" i="9"/>
  <c r="CK280" i="9"/>
  <c r="CO280" i="9"/>
  <c r="CS280" i="9"/>
  <c r="BU281" i="9"/>
  <c r="BY281" i="9"/>
  <c r="CC281" i="9"/>
  <c r="CG281" i="9"/>
  <c r="CK281" i="9"/>
  <c r="CO281" i="9"/>
  <c r="CS281" i="9"/>
  <c r="BU282" i="9"/>
  <c r="BY282" i="9"/>
  <c r="CC282" i="9"/>
  <c r="CG282" i="9"/>
  <c r="CK282" i="9"/>
  <c r="CO282" i="9"/>
  <c r="CS282" i="9"/>
  <c r="BU283" i="9"/>
  <c r="BY283" i="9"/>
  <c r="CC283" i="9"/>
  <c r="CG283" i="9"/>
  <c r="CK283" i="9"/>
  <c r="CO283" i="9"/>
  <c r="CS283" i="9"/>
  <c r="BU284" i="9"/>
  <c r="BY284" i="9"/>
  <c r="CC284" i="9"/>
  <c r="CG284" i="9"/>
  <c r="CK284" i="9"/>
  <c r="CO284" i="9"/>
  <c r="CS284" i="9"/>
  <c r="BU285" i="9"/>
  <c r="BY285" i="9"/>
  <c r="CC285" i="9"/>
  <c r="CG285" i="9"/>
  <c r="CK285" i="9"/>
  <c r="CO285" i="9"/>
  <c r="CS285" i="9"/>
  <c r="BU286" i="9"/>
  <c r="BY286" i="9"/>
  <c r="CC286" i="9"/>
  <c r="CG286" i="9"/>
  <c r="CK286" i="9"/>
  <c r="CO286" i="9"/>
  <c r="CS286" i="9"/>
  <c r="BU287" i="9"/>
  <c r="BY287" i="9"/>
  <c r="CC287" i="9"/>
  <c r="CG287" i="9"/>
  <c r="CK287" i="9"/>
  <c r="CO287" i="9"/>
  <c r="CS287" i="9"/>
  <c r="BU288" i="9"/>
  <c r="BY288" i="9"/>
  <c r="CC288" i="9"/>
  <c r="CG288" i="9"/>
  <c r="CK288" i="9"/>
  <c r="CO288" i="9"/>
  <c r="CS288" i="9"/>
  <c r="BU289" i="9"/>
  <c r="BY289" i="9"/>
  <c r="CC289" i="9"/>
  <c r="CG289" i="9"/>
  <c r="CK289" i="9"/>
  <c r="CO289" i="9"/>
  <c r="CS289" i="9"/>
  <c r="BU290" i="9"/>
  <c r="BY290" i="9"/>
  <c r="CC290" i="9"/>
  <c r="CG290" i="9"/>
  <c r="CK290" i="9"/>
  <c r="CO290" i="9"/>
  <c r="CS290" i="9"/>
  <c r="BU291" i="9"/>
  <c r="BY291" i="9"/>
  <c r="CC291" i="9"/>
  <c r="CG291" i="9"/>
  <c r="CK291" i="9"/>
  <c r="CO291" i="9"/>
  <c r="CS291" i="9"/>
  <c r="BU292" i="9"/>
  <c r="BY292" i="9"/>
  <c r="CC292" i="9"/>
  <c r="CG292" i="9"/>
  <c r="CK292" i="9"/>
  <c r="CO292" i="9"/>
  <c r="CS292" i="9"/>
  <c r="BU293" i="9"/>
  <c r="BY293" i="9"/>
  <c r="CC293" i="9"/>
  <c r="CG293" i="9"/>
  <c r="CK293" i="9"/>
  <c r="CO293" i="9"/>
  <c r="CS293" i="9"/>
  <c r="BU294" i="9"/>
  <c r="BY294" i="9"/>
  <c r="CC294" i="9"/>
  <c r="CG294" i="9"/>
  <c r="CK294" i="9"/>
  <c r="CO294" i="9"/>
  <c r="CS294" i="9"/>
  <c r="BU295" i="9"/>
  <c r="BY295" i="9"/>
  <c r="CC295" i="9"/>
  <c r="CG295" i="9"/>
  <c r="CK295" i="9"/>
  <c r="CO295" i="9"/>
  <c r="CS295" i="9"/>
  <c r="BU296" i="9"/>
  <c r="BY296" i="9"/>
  <c r="CC296" i="9"/>
  <c r="CG296" i="9"/>
  <c r="CK296" i="9"/>
  <c r="CO296" i="9"/>
  <c r="CS296" i="9"/>
  <c r="BU297" i="9"/>
  <c r="BY297" i="9"/>
  <c r="CC297" i="9"/>
  <c r="CG297" i="9"/>
  <c r="CK297" i="9"/>
  <c r="CO297" i="9"/>
  <c r="CS297" i="9"/>
  <c r="BU298" i="9"/>
  <c r="BY298" i="9"/>
  <c r="CC298" i="9"/>
  <c r="CG298" i="9"/>
  <c r="CK298" i="9"/>
  <c r="CO298" i="9"/>
  <c r="CS298" i="9"/>
  <c r="BU299" i="9"/>
  <c r="BY299" i="9"/>
  <c r="CC299" i="9"/>
  <c r="CG299" i="9"/>
  <c r="CK299" i="9"/>
  <c r="CO299" i="9"/>
  <c r="CS299" i="9"/>
  <c r="BU300" i="9"/>
  <c r="BY300" i="9"/>
  <c r="CC300" i="9"/>
  <c r="CG300" i="9"/>
  <c r="CK300" i="9"/>
  <c r="CO300" i="9"/>
  <c r="CS300" i="9"/>
  <c r="DA31" i="9"/>
  <c r="DI31" i="9"/>
  <c r="DQ31" i="9"/>
  <c r="CT32" i="9"/>
  <c r="DB32" i="9"/>
  <c r="DJ32" i="9"/>
  <c r="DR32" i="9"/>
  <c r="CU33" i="9"/>
  <c r="DC33" i="9"/>
  <c r="DK33" i="9"/>
  <c r="DS33" i="9"/>
  <c r="CV34" i="9"/>
  <c r="DD34" i="9"/>
  <c r="DL34" i="9"/>
  <c r="DT34" i="9"/>
  <c r="CW35" i="9"/>
  <c r="DE35" i="9"/>
  <c r="DM35" i="9"/>
  <c r="DU35" i="9"/>
  <c r="CX36" i="9"/>
  <c r="DF36" i="9"/>
  <c r="DN36" i="9"/>
  <c r="DV36" i="9"/>
  <c r="CY37" i="9"/>
  <c r="DG37" i="9"/>
  <c r="DO37" i="9"/>
  <c r="CZ38" i="9"/>
  <c r="DH38" i="9"/>
  <c r="DP38" i="9"/>
  <c r="DX38" i="9"/>
  <c r="DA39" i="9"/>
  <c r="DI39" i="9"/>
  <c r="DQ39" i="9"/>
  <c r="CT40" i="9"/>
  <c r="DB40" i="9"/>
  <c r="DJ40" i="9"/>
  <c r="DR40" i="9"/>
  <c r="CU41" i="9"/>
  <c r="DC41" i="9"/>
  <c r="DK41" i="9"/>
  <c r="CV42" i="9"/>
  <c r="DD42" i="9"/>
  <c r="DL42" i="9"/>
  <c r="DT42" i="9"/>
  <c r="CW43" i="9"/>
  <c r="DE43" i="9"/>
  <c r="DM43" i="9"/>
  <c r="DU43" i="9"/>
  <c r="CX44" i="9"/>
  <c r="DF44" i="9"/>
  <c r="DN44" i="9"/>
  <c r="DV44" i="9"/>
  <c r="CY45" i="9"/>
  <c r="DG45" i="9"/>
  <c r="DO45" i="9"/>
  <c r="CZ46" i="9"/>
  <c r="DH46" i="9"/>
  <c r="DP46" i="9"/>
  <c r="DX46" i="9"/>
  <c r="DA47" i="9"/>
  <c r="DI47" i="9"/>
  <c r="DQ47" i="9"/>
  <c r="CT48" i="9"/>
  <c r="DB48" i="9"/>
  <c r="DJ48" i="9"/>
  <c r="DR48" i="9"/>
  <c r="CU49" i="9"/>
  <c r="DC49" i="9"/>
  <c r="DK49" i="9"/>
  <c r="CV50" i="9"/>
  <c r="DD50" i="9"/>
  <c r="DL50" i="9"/>
  <c r="DT50" i="9"/>
  <c r="CW51" i="9"/>
  <c r="DE51" i="9"/>
  <c r="DM51" i="9"/>
  <c r="DU51" i="9"/>
  <c r="CX52" i="9"/>
  <c r="DF52" i="9"/>
  <c r="DN52" i="9"/>
  <c r="DV52" i="9"/>
  <c r="CY53" i="9"/>
  <c r="DG53" i="9"/>
  <c r="DO53" i="9"/>
  <c r="CZ54" i="9"/>
  <c r="DH54" i="9"/>
  <c r="DP54" i="9"/>
  <c r="DX54" i="9"/>
  <c r="DA55" i="9"/>
  <c r="DI55" i="9"/>
  <c r="DQ55" i="9"/>
  <c r="CT56" i="9"/>
  <c r="DB56" i="9"/>
  <c r="DJ56" i="9"/>
  <c r="DR56" i="9"/>
  <c r="CU57" i="9"/>
  <c r="DC57" i="9"/>
  <c r="DK57" i="9"/>
  <c r="DS57" i="9"/>
  <c r="CV58" i="9"/>
  <c r="DD58" i="9"/>
  <c r="DL58" i="9"/>
  <c r="DT58" i="9"/>
  <c r="CW59" i="9"/>
  <c r="DE59" i="9"/>
  <c r="DM59" i="9"/>
  <c r="DU59" i="9"/>
  <c r="CX60" i="9"/>
  <c r="DF60" i="9"/>
  <c r="DN60" i="9"/>
  <c r="DV60" i="9"/>
  <c r="CY61" i="9"/>
  <c r="DG61" i="9"/>
  <c r="DO61" i="9"/>
  <c r="DW61" i="9"/>
  <c r="CZ62" i="9"/>
  <c r="DH62" i="9"/>
  <c r="DP62" i="9"/>
  <c r="DX62" i="9"/>
  <c r="DA63" i="9"/>
  <c r="DI63" i="9"/>
  <c r="DQ63" i="9"/>
  <c r="CT64" i="9"/>
  <c r="DB64" i="9"/>
  <c r="DJ64" i="9"/>
  <c r="DR64" i="9"/>
  <c r="CU65" i="9"/>
  <c r="DC65" i="9"/>
  <c r="DK65" i="9"/>
  <c r="DS65" i="9"/>
  <c r="CV66" i="9"/>
  <c r="DD66" i="9"/>
  <c r="DL66" i="9"/>
  <c r="DT66" i="9"/>
  <c r="CW67" i="9"/>
  <c r="DE67" i="9"/>
  <c r="DM67" i="9"/>
  <c r="DU67" i="9"/>
  <c r="CX68" i="9"/>
  <c r="DF68" i="9"/>
  <c r="DN68" i="9"/>
  <c r="DV68" i="9"/>
  <c r="CY69" i="9"/>
  <c r="DG69" i="9"/>
  <c r="DO69" i="9"/>
  <c r="DW69" i="9"/>
  <c r="CZ70" i="9"/>
  <c r="DH70" i="9"/>
  <c r="DP70" i="9"/>
  <c r="DX70" i="9"/>
  <c r="DA71" i="9"/>
  <c r="DI71" i="9"/>
  <c r="DQ71" i="9"/>
  <c r="CW147" i="9"/>
  <c r="DE147" i="9"/>
  <c r="DM147" i="9"/>
  <c r="DU147" i="9"/>
  <c r="CX148" i="9"/>
  <c r="DF148" i="9"/>
  <c r="DN148" i="9"/>
  <c r="DV148" i="9"/>
  <c r="CY149" i="9"/>
  <c r="DG149" i="9"/>
  <c r="DO149" i="9"/>
  <c r="DW149" i="9"/>
  <c r="CZ150" i="9"/>
  <c r="DH150" i="9"/>
  <c r="DP150" i="9"/>
  <c r="DX150" i="9"/>
  <c r="DA151" i="9"/>
  <c r="DI151" i="9"/>
  <c r="DQ151" i="9"/>
  <c r="CT152" i="9"/>
  <c r="DB152" i="9"/>
  <c r="DJ152" i="9"/>
  <c r="DR152" i="9"/>
  <c r="CU153" i="9"/>
  <c r="DC153" i="9"/>
  <c r="DK153" i="9"/>
  <c r="DS153" i="9"/>
  <c r="CV154" i="9"/>
  <c r="DD154" i="9"/>
  <c r="DL154" i="9"/>
  <c r="DT154" i="9"/>
  <c r="CW155" i="9"/>
  <c r="DE155" i="9"/>
  <c r="DM155" i="9"/>
  <c r="DU155" i="9"/>
  <c r="CX156" i="9"/>
  <c r="DF156" i="9"/>
  <c r="DN156" i="9"/>
  <c r="DV156" i="9"/>
  <c r="CY157" i="9"/>
  <c r="DG157" i="9"/>
  <c r="DO157" i="9"/>
  <c r="DW157" i="9"/>
  <c r="CZ158" i="9"/>
  <c r="DH158" i="9"/>
  <c r="DP158" i="9"/>
  <c r="DX158" i="9"/>
  <c r="DA159" i="9"/>
  <c r="DI159" i="9"/>
  <c r="DQ159" i="9"/>
  <c r="CT160" i="9"/>
  <c r="DB160" i="9"/>
  <c r="DJ160" i="9"/>
  <c r="DR160" i="9"/>
  <c r="CU161" i="9"/>
  <c r="DC161" i="9"/>
  <c r="DK161" i="9"/>
  <c r="DS161" i="9"/>
  <c r="CV162" i="9"/>
  <c r="DD162" i="9"/>
  <c r="DL162" i="9"/>
  <c r="DT162" i="9"/>
  <c r="CW163" i="9"/>
  <c r="DE163" i="9"/>
  <c r="DM163" i="9"/>
  <c r="DU163" i="9"/>
  <c r="CX164" i="9"/>
  <c r="DF164" i="9"/>
  <c r="DN164" i="9"/>
  <c r="DV164" i="9"/>
  <c r="CY165" i="9"/>
  <c r="DG165" i="9"/>
  <c r="DO165" i="9"/>
  <c r="DW165" i="9"/>
  <c r="CZ166" i="9"/>
  <c r="DH166" i="9"/>
  <c r="DP166" i="9"/>
  <c r="DX166" i="9"/>
  <c r="DA167" i="9"/>
  <c r="DI167" i="9"/>
  <c r="DQ167" i="9"/>
  <c r="CT168" i="9"/>
  <c r="DB168" i="9"/>
  <c r="DJ168" i="9"/>
  <c r="DR168" i="9"/>
  <c r="CU169" i="9"/>
  <c r="DC169" i="9"/>
  <c r="DK169" i="9"/>
  <c r="DS169" i="9"/>
  <c r="CV170" i="9"/>
  <c r="DD170" i="9"/>
  <c r="DL170" i="9"/>
  <c r="DT170" i="9"/>
  <c r="CW171" i="9"/>
  <c r="DE171" i="9"/>
  <c r="DM171" i="9"/>
  <c r="DU171" i="9"/>
  <c r="CX172" i="9"/>
  <c r="DF172" i="9"/>
  <c r="DN172" i="9"/>
  <c r="DV172" i="9"/>
  <c r="CY173" i="9"/>
  <c r="DG173" i="9"/>
  <c r="DO173" i="9"/>
  <c r="DW173" i="9"/>
  <c r="CZ174" i="9"/>
  <c r="DH174" i="9"/>
  <c r="DP174" i="9"/>
  <c r="DX174" i="9"/>
  <c r="DA175" i="9"/>
  <c r="DI175" i="9"/>
  <c r="DQ175" i="9"/>
  <c r="CT176" i="9"/>
  <c r="DB176" i="9"/>
  <c r="DJ176" i="9"/>
  <c r="DR176" i="9"/>
  <c r="CU177" i="9"/>
  <c r="DC177" i="9"/>
  <c r="DK177" i="9"/>
  <c r="DS177" i="9"/>
  <c r="CV178" i="9"/>
  <c r="DD178" i="9"/>
  <c r="DL178" i="9"/>
  <c r="DT178" i="9"/>
  <c r="CW179" i="9"/>
  <c r="DE179" i="9"/>
  <c r="DM179" i="9"/>
  <c r="DU179" i="9"/>
  <c r="CX180" i="9"/>
  <c r="DF180" i="9"/>
  <c r="DN180" i="9"/>
  <c r="DV180" i="9"/>
  <c r="CY181" i="9"/>
  <c r="DG181" i="9"/>
  <c r="DO181" i="9"/>
  <c r="DW181" i="9"/>
  <c r="CZ182" i="9"/>
  <c r="DH182" i="9"/>
  <c r="DP182" i="9"/>
  <c r="DX182" i="9"/>
  <c r="DA183" i="9"/>
  <c r="DI183" i="9"/>
  <c r="DQ183" i="9"/>
  <c r="CT184" i="9"/>
  <c r="DB184" i="9"/>
  <c r="DJ184" i="9"/>
  <c r="DR184" i="9"/>
  <c r="CU185" i="9"/>
  <c r="DC185" i="9"/>
  <c r="DK185" i="9"/>
  <c r="DS185" i="9"/>
  <c r="CV186" i="9"/>
  <c r="DD186" i="9"/>
  <c r="DL186" i="9"/>
  <c r="DT186" i="9"/>
  <c r="CW187" i="9"/>
  <c r="DE187" i="9"/>
  <c r="DM187" i="9"/>
  <c r="DU187" i="9"/>
  <c r="CX188" i="9"/>
  <c r="DF188" i="9"/>
  <c r="DT188" i="9"/>
  <c r="DE189" i="9"/>
  <c r="DU189" i="9"/>
  <c r="DF190" i="9"/>
  <c r="DV190" i="9"/>
  <c r="DG191" i="9"/>
  <c r="DW191" i="9"/>
  <c r="DH192" i="9"/>
  <c r="DX192" i="9"/>
  <c r="DI193" i="9"/>
  <c r="CT194" i="9"/>
  <c r="DJ194" i="9"/>
  <c r="CU195" i="9"/>
  <c r="DK195" i="9"/>
  <c r="CV196" i="9"/>
  <c r="DL196" i="9"/>
  <c r="CW197" i="9"/>
  <c r="DM197" i="9"/>
  <c r="CX198" i="9"/>
  <c r="DN198" i="9"/>
  <c r="CY199" i="9"/>
  <c r="DO199" i="9"/>
  <c r="CZ200" i="9"/>
  <c r="DP200" i="9"/>
  <c r="DA201" i="9"/>
  <c r="DQ201" i="9"/>
  <c r="DB202" i="9"/>
  <c r="DR202" i="9"/>
  <c r="DC203" i="9"/>
  <c r="DS203" i="9"/>
  <c r="DD204" i="9"/>
  <c r="DT204" i="9"/>
  <c r="DE205" i="9"/>
  <c r="DU205" i="9"/>
  <c r="DF206" i="9"/>
  <c r="DV206" i="9"/>
  <c r="DG207" i="9"/>
  <c r="DW207" i="9"/>
  <c r="DH208" i="9"/>
  <c r="DX208" i="9"/>
  <c r="DI209" i="9"/>
  <c r="CT210" i="9"/>
  <c r="DJ210" i="9"/>
  <c r="CU211" i="9"/>
  <c r="DK211" i="9"/>
  <c r="CV212" i="9"/>
  <c r="DL212" i="9"/>
  <c r="CW213" i="9"/>
  <c r="DM213" i="9"/>
  <c r="CX214" i="9"/>
  <c r="DN214" i="9"/>
  <c r="CZ216" i="9"/>
  <c r="DP216" i="9"/>
  <c r="DA217" i="9"/>
  <c r="DQ217" i="9"/>
  <c r="DB218" i="9"/>
  <c r="DR218" i="9"/>
  <c r="DC219" i="9"/>
  <c r="DS219" i="9"/>
  <c r="DE221" i="9"/>
  <c r="DU221" i="9"/>
  <c r="DF222" i="9"/>
  <c r="DV222" i="9"/>
  <c r="DG223" i="9"/>
  <c r="DW223" i="9"/>
  <c r="DH224" i="9"/>
  <c r="DX224" i="9"/>
  <c r="DI225" i="9"/>
  <c r="CT226" i="9"/>
  <c r="DJ226" i="9"/>
  <c r="CU227" i="9"/>
  <c r="DK227" i="9"/>
  <c r="CV228" i="9"/>
  <c r="DL228" i="9"/>
  <c r="CW229" i="9"/>
  <c r="DM229" i="9"/>
  <c r="CX230" i="9"/>
  <c r="DN230" i="9"/>
  <c r="CY231" i="9"/>
  <c r="DO231" i="9"/>
  <c r="CZ232" i="9"/>
  <c r="DP232" i="9"/>
  <c r="DA233" i="9"/>
  <c r="DQ233" i="9"/>
  <c r="DB234" i="9"/>
  <c r="DR234" i="9"/>
  <c r="DC235" i="9"/>
  <c r="DS235" i="9"/>
  <c r="DD236" i="9"/>
  <c r="DT236" i="9"/>
  <c r="DE237" i="9"/>
  <c r="DU237" i="9"/>
  <c r="DF238" i="9"/>
  <c r="DV238" i="9"/>
  <c r="DG239" i="9"/>
  <c r="DW239" i="9"/>
  <c r="DH240" i="9"/>
  <c r="DX240" i="9"/>
  <c r="DI241" i="9"/>
  <c r="CT242" i="9"/>
  <c r="DJ242" i="9"/>
  <c r="CU243" i="9"/>
  <c r="DK243" i="9"/>
  <c r="CV244" i="9"/>
  <c r="DL244" i="9"/>
  <c r="CW245" i="9"/>
  <c r="DM245" i="9"/>
  <c r="CX246" i="9"/>
  <c r="DN246" i="9"/>
  <c r="CY247" i="9"/>
  <c r="DO247" i="9"/>
  <c r="CZ248" i="9"/>
  <c r="DP248" i="9"/>
  <c r="DA249" i="9"/>
  <c r="DQ249" i="9"/>
  <c r="DB250" i="9"/>
  <c r="DR250" i="9"/>
  <c r="DC251" i="9"/>
  <c r="DS251" i="9"/>
  <c r="DD252" i="9"/>
  <c r="DT252" i="9"/>
  <c r="DE253" i="9"/>
  <c r="DU253" i="9"/>
  <c r="DF254" i="9"/>
  <c r="DV254" i="9"/>
  <c r="DG255" i="9"/>
  <c r="DW255" i="9"/>
  <c r="DH256" i="9"/>
  <c r="DX256" i="9"/>
  <c r="DI257" i="9"/>
  <c r="CT258" i="9"/>
  <c r="DJ258" i="9"/>
  <c r="CU259" i="9"/>
  <c r="DK259" i="9"/>
  <c r="CV260" i="9"/>
  <c r="DL260" i="9"/>
  <c r="CW261" i="9"/>
  <c r="DM261" i="9"/>
  <c r="CX262" i="9"/>
  <c r="DN262" i="9"/>
  <c r="CY263" i="9"/>
  <c r="DO263" i="9"/>
  <c r="CZ264" i="9"/>
  <c r="DP264" i="9"/>
  <c r="DA265" i="9"/>
  <c r="DQ265" i="9"/>
  <c r="DB266" i="9"/>
  <c r="DR266" i="9"/>
  <c r="DC267" i="9"/>
  <c r="DS267" i="9"/>
  <c r="DD268" i="9"/>
  <c r="DT268" i="9"/>
  <c r="DE269" i="9"/>
  <c r="DU269" i="9"/>
  <c r="DF270" i="9"/>
  <c r="DV270" i="9"/>
  <c r="DG271" i="9"/>
  <c r="DW271" i="9"/>
  <c r="DH272" i="9"/>
  <c r="DX272" i="9"/>
  <c r="DI273" i="9"/>
  <c r="CT274" i="9"/>
  <c r="DJ274" i="9"/>
  <c r="CU275" i="9"/>
  <c r="DK275" i="9"/>
  <c r="CV276" i="9"/>
  <c r="DL276" i="9"/>
  <c r="CW277" i="9"/>
  <c r="DM277" i="9"/>
  <c r="CX278" i="9"/>
  <c r="DN278" i="9"/>
  <c r="CY279" i="9"/>
  <c r="DO279" i="9"/>
  <c r="CZ280" i="9"/>
  <c r="DP280" i="9"/>
  <c r="DA281" i="9"/>
  <c r="DQ281" i="9"/>
  <c r="DB282" i="9"/>
  <c r="DR282" i="9"/>
  <c r="DC283" i="9"/>
  <c r="DS283" i="9"/>
  <c r="DD284" i="9"/>
  <c r="DT284" i="9"/>
  <c r="DE285" i="9"/>
  <c r="DU285" i="9"/>
  <c r="DF286" i="9"/>
  <c r="DV286" i="9"/>
  <c r="DG287" i="9"/>
  <c r="DW287" i="9"/>
  <c r="DH288" i="9"/>
  <c r="DX288" i="9"/>
  <c r="DI289" i="9"/>
  <c r="CT290" i="9"/>
  <c r="DJ290" i="9"/>
  <c r="CU291" i="9"/>
  <c r="DK291" i="9"/>
  <c r="CV292" i="9"/>
  <c r="DL292" i="9"/>
  <c r="CW293" i="9"/>
  <c r="DM293" i="9"/>
  <c r="CX294" i="9"/>
  <c r="DN294" i="9"/>
  <c r="CY295" i="9"/>
  <c r="DO295" i="9"/>
  <c r="CZ296" i="9"/>
  <c r="DP296" i="9"/>
  <c r="DA297" i="9"/>
  <c r="DQ297" i="9"/>
  <c r="DB298" i="9"/>
  <c r="DR298" i="9"/>
  <c r="DC299" i="9"/>
  <c r="DS299" i="9"/>
  <c r="DD300" i="9"/>
  <c r="DT300" i="9"/>
  <c r="EQ4" i="9"/>
  <c r="EA4" i="9"/>
  <c r="FB299" i="9"/>
  <c r="EL299" i="9"/>
  <c r="EZ298" i="9"/>
  <c r="EJ298" i="9"/>
  <c r="EX297" i="9"/>
  <c r="EV296" i="9"/>
  <c r="ET295" i="9"/>
  <c r="ED295" i="9"/>
  <c r="ER294" i="9"/>
  <c r="EB294" i="9"/>
  <c r="EP293" i="9"/>
  <c r="DZ293" i="9"/>
  <c r="FB291" i="9"/>
  <c r="EL291" i="9"/>
  <c r="EZ290" i="9"/>
  <c r="EJ290" i="9"/>
  <c r="EX289" i="9"/>
  <c r="EV288" i="9"/>
  <c r="ET287" i="9"/>
  <c r="ED287" i="9"/>
  <c r="ER286" i="9"/>
  <c r="EB286" i="9"/>
  <c r="EP285" i="9"/>
  <c r="DZ285" i="9"/>
  <c r="FB283" i="9"/>
  <c r="EL283" i="9"/>
  <c r="EZ282" i="9"/>
  <c r="EJ282" i="9"/>
  <c r="EX281" i="9"/>
  <c r="EV280" i="9"/>
  <c r="ET279" i="9"/>
  <c r="ED279" i="9"/>
  <c r="ER278" i="9"/>
  <c r="EB278" i="9"/>
  <c r="EP277" i="9"/>
  <c r="DZ277" i="9"/>
  <c r="FB275" i="9"/>
  <c r="EL275" i="9"/>
  <c r="EZ274" i="9"/>
  <c r="EJ274" i="9"/>
  <c r="EX273" i="9"/>
  <c r="EV272" i="9"/>
  <c r="ET271" i="9"/>
  <c r="ED271" i="9"/>
  <c r="ER270" i="9"/>
  <c r="EB270" i="9"/>
  <c r="EP269" i="9"/>
  <c r="FB267" i="9"/>
  <c r="EL267" i="9"/>
  <c r="EZ266" i="9"/>
  <c r="EJ266" i="9"/>
  <c r="EX265" i="9"/>
  <c r="EH265" i="9"/>
  <c r="EV264" i="9"/>
  <c r="ET263" i="9"/>
  <c r="ED263" i="9"/>
  <c r="ER262" i="9"/>
  <c r="EB262" i="9"/>
  <c r="EP261" i="9"/>
  <c r="FB259" i="9"/>
  <c r="EL259" i="9"/>
  <c r="EZ258" i="9"/>
  <c r="EJ258" i="9"/>
  <c r="EX257" i="9"/>
  <c r="EV256" i="9"/>
  <c r="ET255" i="9"/>
  <c r="ED255" i="9"/>
  <c r="ER254" i="9"/>
  <c r="EB254" i="9"/>
  <c r="EP253" i="9"/>
  <c r="FB251" i="9"/>
  <c r="EL251" i="9"/>
  <c r="EZ250" i="9"/>
  <c r="EJ250" i="9"/>
  <c r="EX249" i="9"/>
  <c r="EV248" i="9"/>
  <c r="ET247" i="9"/>
  <c r="ED247" i="9"/>
  <c r="ER246" i="9"/>
  <c r="EB246" i="9"/>
  <c r="EP245" i="9"/>
  <c r="FB243" i="9"/>
  <c r="EL243" i="9"/>
  <c r="EZ242" i="9"/>
  <c r="EJ242" i="9"/>
  <c r="EX241" i="9"/>
  <c r="EV240" i="9"/>
  <c r="ET239" i="9"/>
  <c r="ED239" i="9"/>
  <c r="ER238" i="9"/>
  <c r="EB238" i="9"/>
  <c r="EP237" i="9"/>
  <c r="FB235" i="9"/>
  <c r="EL235" i="9"/>
  <c r="EZ234" i="9"/>
  <c r="EJ234" i="9"/>
  <c r="EX233" i="9"/>
  <c r="EV232" i="9"/>
  <c r="ET231" i="9"/>
  <c r="ED231" i="9"/>
  <c r="ER230" i="9"/>
  <c r="EB230" i="9"/>
  <c r="EP229" i="9"/>
  <c r="FB227" i="9"/>
  <c r="EL227" i="9"/>
  <c r="EZ226" i="9"/>
  <c r="EJ226" i="9"/>
  <c r="EX225" i="9"/>
  <c r="EV224" i="9"/>
  <c r="ET223" i="9"/>
  <c r="ED223" i="9"/>
  <c r="ER222" i="9"/>
  <c r="EB222" i="9"/>
  <c r="FB219" i="9"/>
  <c r="EL219" i="9"/>
  <c r="EZ218" i="9"/>
  <c r="EJ218" i="9"/>
  <c r="EX217" i="9"/>
  <c r="ET215" i="9"/>
  <c r="ED215" i="9"/>
  <c r="ER214" i="9"/>
  <c r="EB214" i="9"/>
  <c r="EP213" i="9"/>
  <c r="FB211" i="9"/>
  <c r="EL211" i="9"/>
  <c r="EZ210" i="9"/>
  <c r="EJ210" i="9"/>
  <c r="EX209" i="9"/>
  <c r="EV208" i="9"/>
  <c r="ET207" i="9"/>
  <c r="ED207" i="9"/>
  <c r="ER206" i="9"/>
  <c r="EB206" i="9"/>
  <c r="EP205" i="9"/>
  <c r="FB203" i="9"/>
  <c r="EL203" i="9"/>
  <c r="EZ202" i="9"/>
  <c r="EJ202" i="9"/>
  <c r="EX201" i="9"/>
  <c r="EV200" i="9"/>
  <c r="EF200" i="9"/>
  <c r="ET199" i="9"/>
  <c r="ED199" i="9"/>
  <c r="ER198" i="9"/>
  <c r="EB198" i="9"/>
  <c r="EP197" i="9"/>
  <c r="FB195" i="9"/>
  <c r="EL195" i="9"/>
  <c r="EZ194" i="9"/>
  <c r="EJ194" i="9"/>
  <c r="EX193" i="9"/>
  <c r="EV192" i="9"/>
  <c r="ET191" i="9"/>
  <c r="ED191" i="9"/>
  <c r="ER190" i="9"/>
  <c r="EB190" i="9"/>
  <c r="EP189" i="9"/>
  <c r="FB187" i="9"/>
  <c r="EL187" i="9"/>
  <c r="EZ186" i="9"/>
  <c r="EJ186" i="9"/>
  <c r="EX185" i="9"/>
  <c r="EV184" i="9"/>
  <c r="ET183" i="9"/>
  <c r="ED183" i="9"/>
  <c r="ER182" i="9"/>
  <c r="EB182" i="9"/>
  <c r="EP181" i="9"/>
  <c r="FB179" i="9"/>
  <c r="EL179" i="9"/>
  <c r="EZ178" i="9"/>
  <c r="EJ178" i="9"/>
  <c r="EX177" i="9"/>
  <c r="EV176" i="9"/>
  <c r="ET175" i="9"/>
  <c r="ED175" i="9"/>
  <c r="ER174" i="9"/>
  <c r="EB174" i="9"/>
  <c r="EP173" i="9"/>
  <c r="FB171" i="9"/>
  <c r="EL171" i="9"/>
  <c r="EZ170" i="9"/>
  <c r="EJ170" i="9"/>
  <c r="EX169" i="9"/>
  <c r="EV168" i="9"/>
  <c r="ET167" i="9"/>
  <c r="ED167" i="9"/>
  <c r="ER166" i="9"/>
  <c r="EB166" i="9"/>
  <c r="EC127" i="9"/>
  <c r="EA126" i="9"/>
  <c r="FA123" i="9"/>
  <c r="EY122" i="9"/>
  <c r="ES119" i="9"/>
  <c r="EQ118" i="9"/>
  <c r="EO117" i="9"/>
  <c r="EK115" i="9"/>
  <c r="EI114" i="9"/>
  <c r="EG113" i="9"/>
  <c r="EC111" i="9"/>
  <c r="EA110" i="9"/>
  <c r="DY109" i="9"/>
  <c r="FA107" i="9"/>
  <c r="EY106" i="9"/>
  <c r="EW105" i="9"/>
  <c r="ES103" i="9"/>
  <c r="EQ102" i="9"/>
  <c r="EO101" i="9"/>
  <c r="EK99" i="9"/>
  <c r="EI98" i="9"/>
  <c r="EG97" i="9"/>
  <c r="EC95" i="9"/>
  <c r="EA94" i="9"/>
  <c r="EK44" i="9"/>
  <c r="EG42" i="9"/>
  <c r="EC40" i="9"/>
  <c r="DY38" i="9"/>
  <c r="EY35" i="9"/>
  <c r="EQ31" i="9"/>
  <c r="EM29" i="9"/>
  <c r="EI27" i="9"/>
  <c r="EE25" i="9"/>
  <c r="EA23" i="9"/>
  <c r="EW18" i="9"/>
  <c r="EO14" i="9"/>
  <c r="EG10" i="9"/>
  <c r="FR46" i="9"/>
  <c r="FV50" i="9"/>
  <c r="FZ54" i="9"/>
  <c r="GD58" i="9"/>
  <c r="FC63" i="9"/>
  <c r="FG67" i="9"/>
  <c r="FK71" i="9"/>
  <c r="FO75" i="9"/>
  <c r="FS79" i="9"/>
  <c r="FW83" i="9"/>
  <c r="GA87" i="9"/>
  <c r="FC122" i="9"/>
  <c r="FG126" i="9"/>
  <c r="FK130" i="9"/>
  <c r="FO134" i="9"/>
  <c r="FK142" i="9"/>
  <c r="FS150" i="9"/>
  <c r="GA158" i="9"/>
  <c r="GE215" i="9"/>
  <c r="FD242" i="9"/>
  <c r="AJ297" i="9"/>
  <c r="GD297" i="9"/>
  <c r="FZ297" i="9"/>
  <c r="FV297" i="9"/>
  <c r="FR297" i="9"/>
  <c r="FN297" i="9"/>
  <c r="FJ297" i="9"/>
  <c r="FF297" i="9"/>
  <c r="GF297" i="9"/>
  <c r="GB297" i="9"/>
  <c r="FX297" i="9"/>
  <c r="FT297" i="9"/>
  <c r="FP297" i="9"/>
  <c r="FL297" i="9"/>
  <c r="FH297" i="9"/>
  <c r="FD297" i="9"/>
  <c r="GA297" i="9"/>
  <c r="FS297" i="9"/>
  <c r="FK297" i="9"/>
  <c r="FC297" i="9"/>
  <c r="GC297" i="9"/>
  <c r="FQ297" i="9"/>
  <c r="FG297" i="9"/>
  <c r="GG297" i="9"/>
  <c r="FW297" i="9"/>
  <c r="FM297" i="9"/>
  <c r="FO297" i="9"/>
  <c r="FY297" i="9"/>
  <c r="FE297" i="9"/>
  <c r="GE297" i="9"/>
  <c r="FI297" i="9"/>
  <c r="FU297" i="9"/>
  <c r="EA297" i="9"/>
  <c r="EE297" i="9"/>
  <c r="EI297" i="9"/>
  <c r="EM297" i="9"/>
  <c r="EQ297" i="9"/>
  <c r="EU297" i="9"/>
  <c r="EY297" i="9"/>
  <c r="DX297" i="9"/>
  <c r="DT297" i="9"/>
  <c r="DP297" i="9"/>
  <c r="DL297" i="9"/>
  <c r="DH297" i="9"/>
  <c r="DD297" i="9"/>
  <c r="CZ297" i="9"/>
  <c r="CV297" i="9"/>
  <c r="DY297" i="9"/>
  <c r="EC297" i="9"/>
  <c r="EG297" i="9"/>
  <c r="EK297" i="9"/>
  <c r="EO297" i="9"/>
  <c r="ES297" i="9"/>
  <c r="EW297" i="9"/>
  <c r="FA297" i="9"/>
  <c r="DV297" i="9"/>
  <c r="DR297" i="9"/>
  <c r="DN297" i="9"/>
  <c r="DJ297" i="9"/>
  <c r="DF297" i="9"/>
  <c r="DB297" i="9"/>
  <c r="CX297" i="9"/>
  <c r="CT297" i="9"/>
  <c r="EF297" i="9"/>
  <c r="EN297" i="9"/>
  <c r="EV297" i="9"/>
  <c r="DS297" i="9"/>
  <c r="DK297" i="9"/>
  <c r="DC297" i="9"/>
  <c r="CU297" i="9"/>
  <c r="EB297" i="9"/>
  <c r="EJ297" i="9"/>
  <c r="ER297" i="9"/>
  <c r="EZ297" i="9"/>
  <c r="DW297" i="9"/>
  <c r="DO297" i="9"/>
  <c r="DG297" i="9"/>
  <c r="CY297" i="9"/>
  <c r="AJ289" i="9"/>
  <c r="GD289" i="9"/>
  <c r="FZ289" i="9"/>
  <c r="FV289" i="9"/>
  <c r="FR289" i="9"/>
  <c r="FN289" i="9"/>
  <c r="FJ289" i="9"/>
  <c r="FF289" i="9"/>
  <c r="GG289" i="9"/>
  <c r="GB289" i="9"/>
  <c r="FW289" i="9"/>
  <c r="FQ289" i="9"/>
  <c r="FL289" i="9"/>
  <c r="FG289" i="9"/>
  <c r="GE289" i="9"/>
  <c r="FY289" i="9"/>
  <c r="FT289" i="9"/>
  <c r="FO289" i="9"/>
  <c r="FI289" i="9"/>
  <c r="FD289" i="9"/>
  <c r="GA289" i="9"/>
  <c r="FP289" i="9"/>
  <c r="FE289" i="9"/>
  <c r="GF289" i="9"/>
  <c r="FU289" i="9"/>
  <c r="FK289" i="9"/>
  <c r="FM289" i="9"/>
  <c r="FX289" i="9"/>
  <c r="FC289" i="9"/>
  <c r="FH289" i="9"/>
  <c r="GC289" i="9"/>
  <c r="FS289" i="9"/>
  <c r="EA289" i="9"/>
  <c r="EE289" i="9"/>
  <c r="EI289" i="9"/>
  <c r="EM289" i="9"/>
  <c r="EQ289" i="9"/>
  <c r="EU289" i="9"/>
  <c r="EY289" i="9"/>
  <c r="DX289" i="9"/>
  <c r="DT289" i="9"/>
  <c r="DP289" i="9"/>
  <c r="DL289" i="9"/>
  <c r="DH289" i="9"/>
  <c r="DD289" i="9"/>
  <c r="CZ289" i="9"/>
  <c r="CV289" i="9"/>
  <c r="DY289" i="9"/>
  <c r="EC289" i="9"/>
  <c r="EG289" i="9"/>
  <c r="EK289" i="9"/>
  <c r="EO289" i="9"/>
  <c r="ES289" i="9"/>
  <c r="EW289" i="9"/>
  <c r="FA289" i="9"/>
  <c r="DV289" i="9"/>
  <c r="DR289" i="9"/>
  <c r="DN289" i="9"/>
  <c r="DJ289" i="9"/>
  <c r="DF289" i="9"/>
  <c r="DB289" i="9"/>
  <c r="CX289" i="9"/>
  <c r="CT289" i="9"/>
  <c r="EF289" i="9"/>
  <c r="EN289" i="9"/>
  <c r="EV289" i="9"/>
  <c r="DS289" i="9"/>
  <c r="DK289" i="9"/>
  <c r="DC289" i="9"/>
  <c r="CU289" i="9"/>
  <c r="EB289" i="9"/>
  <c r="EJ289" i="9"/>
  <c r="ER289" i="9"/>
  <c r="EZ289" i="9"/>
  <c r="DW289" i="9"/>
  <c r="DO289" i="9"/>
  <c r="DG289" i="9"/>
  <c r="CY289" i="9"/>
  <c r="AJ281" i="9"/>
  <c r="GE281" i="9"/>
  <c r="GA281" i="9"/>
  <c r="FW281" i="9"/>
  <c r="FS281" i="9"/>
  <c r="FO281" i="9"/>
  <c r="FK281" i="9"/>
  <c r="FG281" i="9"/>
  <c r="FC281" i="9"/>
  <c r="GG281" i="9"/>
  <c r="GC281" i="9"/>
  <c r="FY281" i="9"/>
  <c r="FU281" i="9"/>
  <c r="FQ281" i="9"/>
  <c r="FM281" i="9"/>
  <c r="FI281" i="9"/>
  <c r="FE281" i="9"/>
  <c r="FZ281" i="9"/>
  <c r="FR281" i="9"/>
  <c r="FJ281" i="9"/>
  <c r="GD281" i="9"/>
  <c r="FV281" i="9"/>
  <c r="FN281" i="9"/>
  <c r="FF281" i="9"/>
  <c r="GF281" i="9"/>
  <c r="FP281" i="9"/>
  <c r="FX281" i="9"/>
  <c r="FH281" i="9"/>
  <c r="FL281" i="9"/>
  <c r="GB281" i="9"/>
  <c r="FD281" i="9"/>
  <c r="FT281" i="9"/>
  <c r="EA281" i="9"/>
  <c r="EE281" i="9"/>
  <c r="EI281" i="9"/>
  <c r="EM281" i="9"/>
  <c r="EQ281" i="9"/>
  <c r="EU281" i="9"/>
  <c r="EY281" i="9"/>
  <c r="DX281" i="9"/>
  <c r="DT281" i="9"/>
  <c r="DP281" i="9"/>
  <c r="DL281" i="9"/>
  <c r="DH281" i="9"/>
  <c r="DD281" i="9"/>
  <c r="CZ281" i="9"/>
  <c r="CV281" i="9"/>
  <c r="DY281" i="9"/>
  <c r="EC281" i="9"/>
  <c r="EG281" i="9"/>
  <c r="EK281" i="9"/>
  <c r="EO281" i="9"/>
  <c r="ES281" i="9"/>
  <c r="EW281" i="9"/>
  <c r="FA281" i="9"/>
  <c r="DV281" i="9"/>
  <c r="DR281" i="9"/>
  <c r="DN281" i="9"/>
  <c r="DJ281" i="9"/>
  <c r="DF281" i="9"/>
  <c r="DB281" i="9"/>
  <c r="CX281" i="9"/>
  <c r="CT281" i="9"/>
  <c r="EF281" i="9"/>
  <c r="EN281" i="9"/>
  <c r="EV281" i="9"/>
  <c r="DS281" i="9"/>
  <c r="DK281" i="9"/>
  <c r="DC281" i="9"/>
  <c r="CU281" i="9"/>
  <c r="EB281" i="9"/>
  <c r="EJ281" i="9"/>
  <c r="ER281" i="9"/>
  <c r="EZ281" i="9"/>
  <c r="DW281" i="9"/>
  <c r="DO281" i="9"/>
  <c r="DG281" i="9"/>
  <c r="CY281" i="9"/>
  <c r="AJ273" i="9"/>
  <c r="GE273" i="9"/>
  <c r="GA273" i="9"/>
  <c r="FW273" i="9"/>
  <c r="FS273" i="9"/>
  <c r="FO273" i="9"/>
  <c r="FK273" i="9"/>
  <c r="FG273" i="9"/>
  <c r="FC273" i="9"/>
  <c r="GG273" i="9"/>
  <c r="GC273" i="9"/>
  <c r="FY273" i="9"/>
  <c r="FU273" i="9"/>
  <c r="FQ273" i="9"/>
  <c r="FM273" i="9"/>
  <c r="FI273" i="9"/>
  <c r="FE273" i="9"/>
  <c r="FZ273" i="9"/>
  <c r="FR273" i="9"/>
  <c r="FJ273" i="9"/>
  <c r="GD273" i="9"/>
  <c r="FV273" i="9"/>
  <c r="FN273" i="9"/>
  <c r="FF273" i="9"/>
  <c r="FX273" i="9"/>
  <c r="FH273" i="9"/>
  <c r="GF273" i="9"/>
  <c r="FP273" i="9"/>
  <c r="FD273" i="9"/>
  <c r="FT273" i="9"/>
  <c r="GB273" i="9"/>
  <c r="FL273" i="9"/>
  <c r="EA273" i="9"/>
  <c r="EE273" i="9"/>
  <c r="EI273" i="9"/>
  <c r="EM273" i="9"/>
  <c r="EQ273" i="9"/>
  <c r="EU273" i="9"/>
  <c r="EY273" i="9"/>
  <c r="DX273" i="9"/>
  <c r="DT273" i="9"/>
  <c r="DP273" i="9"/>
  <c r="DL273" i="9"/>
  <c r="DH273" i="9"/>
  <c r="DD273" i="9"/>
  <c r="CZ273" i="9"/>
  <c r="CV273" i="9"/>
  <c r="DY273" i="9"/>
  <c r="EC273" i="9"/>
  <c r="EG273" i="9"/>
  <c r="EK273" i="9"/>
  <c r="EO273" i="9"/>
  <c r="ES273" i="9"/>
  <c r="EW273" i="9"/>
  <c r="FA273" i="9"/>
  <c r="DV273" i="9"/>
  <c r="DR273" i="9"/>
  <c r="DN273" i="9"/>
  <c r="DJ273" i="9"/>
  <c r="DF273" i="9"/>
  <c r="DB273" i="9"/>
  <c r="CX273" i="9"/>
  <c r="CT273" i="9"/>
  <c r="EF273" i="9"/>
  <c r="EN273" i="9"/>
  <c r="EV273" i="9"/>
  <c r="DS273" i="9"/>
  <c r="DK273" i="9"/>
  <c r="DC273" i="9"/>
  <c r="CU273" i="9"/>
  <c r="EB273" i="9"/>
  <c r="EJ273" i="9"/>
  <c r="ER273" i="9"/>
  <c r="EZ273" i="9"/>
  <c r="DW273" i="9"/>
  <c r="DO273" i="9"/>
  <c r="DG273" i="9"/>
  <c r="CY273" i="9"/>
  <c r="AJ269" i="9"/>
  <c r="GE269" i="9"/>
  <c r="GA269" i="9"/>
  <c r="FW269" i="9"/>
  <c r="FS269" i="9"/>
  <c r="FO269" i="9"/>
  <c r="FK269" i="9"/>
  <c r="FG269" i="9"/>
  <c r="FC269" i="9"/>
  <c r="GG269" i="9"/>
  <c r="GC269" i="9"/>
  <c r="FY269" i="9"/>
  <c r="FU269" i="9"/>
  <c r="FQ269" i="9"/>
  <c r="FM269" i="9"/>
  <c r="FI269" i="9"/>
  <c r="FE269" i="9"/>
  <c r="GD269" i="9"/>
  <c r="FV269" i="9"/>
  <c r="FN269" i="9"/>
  <c r="FF269" i="9"/>
  <c r="FZ269" i="9"/>
  <c r="FR269" i="9"/>
  <c r="FJ269" i="9"/>
  <c r="FT269" i="9"/>
  <c r="FD269" i="9"/>
  <c r="GB269" i="9"/>
  <c r="FL269" i="9"/>
  <c r="GF269" i="9"/>
  <c r="FP269" i="9"/>
  <c r="FX269" i="9"/>
  <c r="FH269" i="9"/>
  <c r="EA269" i="9"/>
  <c r="EE269" i="9"/>
  <c r="EI269" i="9"/>
  <c r="EM269" i="9"/>
  <c r="EQ269" i="9"/>
  <c r="EU269" i="9"/>
  <c r="EY269" i="9"/>
  <c r="DX269" i="9"/>
  <c r="DT269" i="9"/>
  <c r="DP269" i="9"/>
  <c r="DL269" i="9"/>
  <c r="DH269" i="9"/>
  <c r="DD269" i="9"/>
  <c r="CZ269" i="9"/>
  <c r="CV269" i="9"/>
  <c r="DY269" i="9"/>
  <c r="EC269" i="9"/>
  <c r="EG269" i="9"/>
  <c r="EK269" i="9"/>
  <c r="EO269" i="9"/>
  <c r="ES269" i="9"/>
  <c r="EW269" i="9"/>
  <c r="FA269" i="9"/>
  <c r="DV269" i="9"/>
  <c r="DR269" i="9"/>
  <c r="DN269" i="9"/>
  <c r="DJ269" i="9"/>
  <c r="DF269" i="9"/>
  <c r="DB269" i="9"/>
  <c r="CX269" i="9"/>
  <c r="CT269" i="9"/>
  <c r="EF269" i="9"/>
  <c r="EN269" i="9"/>
  <c r="EV269" i="9"/>
  <c r="DW269" i="9"/>
  <c r="DO269" i="9"/>
  <c r="DG269" i="9"/>
  <c r="CY269" i="9"/>
  <c r="EB269" i="9"/>
  <c r="EJ269" i="9"/>
  <c r="ER269" i="9"/>
  <c r="EZ269" i="9"/>
  <c r="DS269" i="9"/>
  <c r="DK269" i="9"/>
  <c r="DC269" i="9"/>
  <c r="CU269" i="9"/>
  <c r="AJ261" i="9"/>
  <c r="GE261" i="9"/>
  <c r="GA261" i="9"/>
  <c r="FW261" i="9"/>
  <c r="FS261" i="9"/>
  <c r="FO261" i="9"/>
  <c r="FK261" i="9"/>
  <c r="FG261" i="9"/>
  <c r="FC261" i="9"/>
  <c r="GG261" i="9"/>
  <c r="GC261" i="9"/>
  <c r="FY261" i="9"/>
  <c r="FU261" i="9"/>
  <c r="FQ261" i="9"/>
  <c r="FM261" i="9"/>
  <c r="FI261" i="9"/>
  <c r="FE261" i="9"/>
  <c r="FZ261" i="9"/>
  <c r="FR261" i="9"/>
  <c r="FJ261" i="9"/>
  <c r="GD261" i="9"/>
  <c r="FV261" i="9"/>
  <c r="FN261" i="9"/>
  <c r="FF261" i="9"/>
  <c r="FX261" i="9"/>
  <c r="FH261" i="9"/>
  <c r="GF261" i="9"/>
  <c r="FP261" i="9"/>
  <c r="FD261" i="9"/>
  <c r="FT261" i="9"/>
  <c r="GB261" i="9"/>
  <c r="EA261" i="9"/>
  <c r="EE261" i="9"/>
  <c r="EI261" i="9"/>
  <c r="EM261" i="9"/>
  <c r="EQ261" i="9"/>
  <c r="EU261" i="9"/>
  <c r="EY261" i="9"/>
  <c r="DX261" i="9"/>
  <c r="DT261" i="9"/>
  <c r="DP261" i="9"/>
  <c r="DL261" i="9"/>
  <c r="DH261" i="9"/>
  <c r="DD261" i="9"/>
  <c r="CZ261" i="9"/>
  <c r="CV261" i="9"/>
  <c r="DY261" i="9"/>
  <c r="EC261" i="9"/>
  <c r="EG261" i="9"/>
  <c r="EK261" i="9"/>
  <c r="EO261" i="9"/>
  <c r="ES261" i="9"/>
  <c r="EW261" i="9"/>
  <c r="FA261" i="9"/>
  <c r="DV261" i="9"/>
  <c r="DR261" i="9"/>
  <c r="DN261" i="9"/>
  <c r="DJ261" i="9"/>
  <c r="DF261" i="9"/>
  <c r="DB261" i="9"/>
  <c r="CX261" i="9"/>
  <c r="CT261" i="9"/>
  <c r="EF261" i="9"/>
  <c r="EN261" i="9"/>
  <c r="EV261" i="9"/>
  <c r="DW261" i="9"/>
  <c r="DO261" i="9"/>
  <c r="DG261" i="9"/>
  <c r="CY261" i="9"/>
  <c r="EB261" i="9"/>
  <c r="EJ261" i="9"/>
  <c r="ER261" i="9"/>
  <c r="EZ261" i="9"/>
  <c r="DS261" i="9"/>
  <c r="DK261" i="9"/>
  <c r="DC261" i="9"/>
  <c r="CU261" i="9"/>
  <c r="AJ257" i="9"/>
  <c r="GE257" i="9"/>
  <c r="GA257" i="9"/>
  <c r="FW257" i="9"/>
  <c r="FS257" i="9"/>
  <c r="FO257" i="9"/>
  <c r="FK257" i="9"/>
  <c r="FG257" i="9"/>
  <c r="FC257" i="9"/>
  <c r="GG257" i="9"/>
  <c r="GC257" i="9"/>
  <c r="FY257" i="9"/>
  <c r="FU257" i="9"/>
  <c r="FQ257" i="9"/>
  <c r="FM257" i="9"/>
  <c r="FI257" i="9"/>
  <c r="FE257" i="9"/>
  <c r="GD257" i="9"/>
  <c r="FV257" i="9"/>
  <c r="FN257" i="9"/>
  <c r="FF257" i="9"/>
  <c r="FZ257" i="9"/>
  <c r="FR257" i="9"/>
  <c r="FJ257" i="9"/>
  <c r="FT257" i="9"/>
  <c r="FD257" i="9"/>
  <c r="GB257" i="9"/>
  <c r="FL257" i="9"/>
  <c r="GF257" i="9"/>
  <c r="FP257" i="9"/>
  <c r="FX257" i="9"/>
  <c r="FH257" i="9"/>
  <c r="EA257" i="9"/>
  <c r="EE257" i="9"/>
  <c r="EI257" i="9"/>
  <c r="EM257" i="9"/>
  <c r="EQ257" i="9"/>
  <c r="EU257" i="9"/>
  <c r="EY257" i="9"/>
  <c r="DX257" i="9"/>
  <c r="DT257" i="9"/>
  <c r="DP257" i="9"/>
  <c r="DL257" i="9"/>
  <c r="DH257" i="9"/>
  <c r="DD257" i="9"/>
  <c r="CZ257" i="9"/>
  <c r="CV257" i="9"/>
  <c r="DY257" i="9"/>
  <c r="EC257" i="9"/>
  <c r="EG257" i="9"/>
  <c r="EK257" i="9"/>
  <c r="EO257" i="9"/>
  <c r="ES257" i="9"/>
  <c r="EW257" i="9"/>
  <c r="FA257" i="9"/>
  <c r="DV257" i="9"/>
  <c r="DR257" i="9"/>
  <c r="DN257" i="9"/>
  <c r="DJ257" i="9"/>
  <c r="DF257" i="9"/>
  <c r="DB257" i="9"/>
  <c r="CX257" i="9"/>
  <c r="CT257" i="9"/>
  <c r="EF257" i="9"/>
  <c r="EN257" i="9"/>
  <c r="EV257" i="9"/>
  <c r="DS257" i="9"/>
  <c r="DK257" i="9"/>
  <c r="DC257" i="9"/>
  <c r="CU257" i="9"/>
  <c r="EB257" i="9"/>
  <c r="EJ257" i="9"/>
  <c r="ER257" i="9"/>
  <c r="EZ257" i="9"/>
  <c r="DW257" i="9"/>
  <c r="DO257" i="9"/>
  <c r="DG257" i="9"/>
  <c r="CY257" i="9"/>
  <c r="AJ253" i="9"/>
  <c r="GD253" i="9"/>
  <c r="FZ253" i="9"/>
  <c r="FV253" i="9"/>
  <c r="FR253" i="9"/>
  <c r="FN253" i="9"/>
  <c r="FJ253" i="9"/>
  <c r="FF253" i="9"/>
  <c r="GF253" i="9"/>
  <c r="GB253" i="9"/>
  <c r="FX253" i="9"/>
  <c r="FT253" i="9"/>
  <c r="FP253" i="9"/>
  <c r="FL253" i="9"/>
  <c r="FH253" i="9"/>
  <c r="FD253" i="9"/>
  <c r="GC253" i="9"/>
  <c r="FU253" i="9"/>
  <c r="FM253" i="9"/>
  <c r="FE253" i="9"/>
  <c r="GG253" i="9"/>
  <c r="FY253" i="9"/>
  <c r="FQ253" i="9"/>
  <c r="FI253" i="9"/>
  <c r="GA253" i="9"/>
  <c r="FK253" i="9"/>
  <c r="FS253" i="9"/>
  <c r="FC253" i="9"/>
  <c r="FG253" i="9"/>
  <c r="FW253" i="9"/>
  <c r="GE253" i="9"/>
  <c r="FO253" i="9"/>
  <c r="EA253" i="9"/>
  <c r="EE253" i="9"/>
  <c r="EI253" i="9"/>
  <c r="EM253" i="9"/>
  <c r="EQ253" i="9"/>
  <c r="EU253" i="9"/>
  <c r="EY253" i="9"/>
  <c r="DX253" i="9"/>
  <c r="DT253" i="9"/>
  <c r="DP253" i="9"/>
  <c r="DL253" i="9"/>
  <c r="DH253" i="9"/>
  <c r="DD253" i="9"/>
  <c r="CZ253" i="9"/>
  <c r="CV253" i="9"/>
  <c r="DY253" i="9"/>
  <c r="EC253" i="9"/>
  <c r="EG253" i="9"/>
  <c r="EK253" i="9"/>
  <c r="EO253" i="9"/>
  <c r="ES253" i="9"/>
  <c r="EW253" i="9"/>
  <c r="FA253" i="9"/>
  <c r="DV253" i="9"/>
  <c r="DR253" i="9"/>
  <c r="DN253" i="9"/>
  <c r="DJ253" i="9"/>
  <c r="DF253" i="9"/>
  <c r="DB253" i="9"/>
  <c r="CX253" i="9"/>
  <c r="CT253" i="9"/>
  <c r="EF253" i="9"/>
  <c r="EN253" i="9"/>
  <c r="EV253" i="9"/>
  <c r="DW253" i="9"/>
  <c r="DO253" i="9"/>
  <c r="DG253" i="9"/>
  <c r="CY253" i="9"/>
  <c r="EB253" i="9"/>
  <c r="EJ253" i="9"/>
  <c r="ER253" i="9"/>
  <c r="EZ253" i="9"/>
  <c r="DS253" i="9"/>
  <c r="DK253" i="9"/>
  <c r="DC253" i="9"/>
  <c r="CU253" i="9"/>
  <c r="AJ249" i="9"/>
  <c r="GD249" i="9"/>
  <c r="FZ249" i="9"/>
  <c r="FV249" i="9"/>
  <c r="FR249" i="9"/>
  <c r="FN249" i="9"/>
  <c r="FJ249" i="9"/>
  <c r="FF249" i="9"/>
  <c r="GF249" i="9"/>
  <c r="GB249" i="9"/>
  <c r="FX249" i="9"/>
  <c r="FT249" i="9"/>
  <c r="FP249" i="9"/>
  <c r="FL249" i="9"/>
  <c r="FH249" i="9"/>
  <c r="FD249" i="9"/>
  <c r="GG249" i="9"/>
  <c r="FY249" i="9"/>
  <c r="FQ249" i="9"/>
  <c r="FI249" i="9"/>
  <c r="GC249" i="9"/>
  <c r="FU249" i="9"/>
  <c r="FM249" i="9"/>
  <c r="FE249" i="9"/>
  <c r="FW249" i="9"/>
  <c r="FG249" i="9"/>
  <c r="GE249" i="9"/>
  <c r="FO249" i="9"/>
  <c r="FC249" i="9"/>
  <c r="FS249" i="9"/>
  <c r="GA249" i="9"/>
  <c r="FK249" i="9"/>
  <c r="EA249" i="9"/>
  <c r="EE249" i="9"/>
  <c r="EI249" i="9"/>
  <c r="EM249" i="9"/>
  <c r="EQ249" i="9"/>
  <c r="EU249" i="9"/>
  <c r="EY249" i="9"/>
  <c r="DX249" i="9"/>
  <c r="DT249" i="9"/>
  <c r="DP249" i="9"/>
  <c r="DL249" i="9"/>
  <c r="DH249" i="9"/>
  <c r="DD249" i="9"/>
  <c r="CZ249" i="9"/>
  <c r="CV249" i="9"/>
  <c r="DY249" i="9"/>
  <c r="EC249" i="9"/>
  <c r="EG249" i="9"/>
  <c r="EK249" i="9"/>
  <c r="EO249" i="9"/>
  <c r="ES249" i="9"/>
  <c r="EW249" i="9"/>
  <c r="FA249" i="9"/>
  <c r="DV249" i="9"/>
  <c r="DR249" i="9"/>
  <c r="DN249" i="9"/>
  <c r="DJ249" i="9"/>
  <c r="DF249" i="9"/>
  <c r="DB249" i="9"/>
  <c r="CX249" i="9"/>
  <c r="CT249" i="9"/>
  <c r="EF249" i="9"/>
  <c r="EN249" i="9"/>
  <c r="EV249" i="9"/>
  <c r="DS249" i="9"/>
  <c r="DK249" i="9"/>
  <c r="DC249" i="9"/>
  <c r="CU249" i="9"/>
  <c r="EB249" i="9"/>
  <c r="EJ249" i="9"/>
  <c r="ER249" i="9"/>
  <c r="EZ249" i="9"/>
  <c r="DW249" i="9"/>
  <c r="DO249" i="9"/>
  <c r="DG249" i="9"/>
  <c r="CY249" i="9"/>
  <c r="AJ245" i="9"/>
  <c r="GD245" i="9"/>
  <c r="FZ245" i="9"/>
  <c r="FV245" i="9"/>
  <c r="FR245" i="9"/>
  <c r="FN245" i="9"/>
  <c r="FJ245" i="9"/>
  <c r="FF245" i="9"/>
  <c r="GF245" i="9"/>
  <c r="GB245" i="9"/>
  <c r="FX245" i="9"/>
  <c r="FT245" i="9"/>
  <c r="FP245" i="9"/>
  <c r="FL245" i="9"/>
  <c r="FH245" i="9"/>
  <c r="FD245" i="9"/>
  <c r="GC245" i="9"/>
  <c r="FU245" i="9"/>
  <c r="FM245" i="9"/>
  <c r="FE245" i="9"/>
  <c r="GG245" i="9"/>
  <c r="FY245" i="9"/>
  <c r="FQ245" i="9"/>
  <c r="FI245" i="9"/>
  <c r="FS245" i="9"/>
  <c r="FC245" i="9"/>
  <c r="GA245" i="9"/>
  <c r="FK245" i="9"/>
  <c r="GE245" i="9"/>
  <c r="FO245" i="9"/>
  <c r="FW245" i="9"/>
  <c r="FG245" i="9"/>
  <c r="EA245" i="9"/>
  <c r="EE245" i="9"/>
  <c r="EI245" i="9"/>
  <c r="EM245" i="9"/>
  <c r="EQ245" i="9"/>
  <c r="EU245" i="9"/>
  <c r="EY245" i="9"/>
  <c r="DX245" i="9"/>
  <c r="DT245" i="9"/>
  <c r="DP245" i="9"/>
  <c r="DL245" i="9"/>
  <c r="DH245" i="9"/>
  <c r="DD245" i="9"/>
  <c r="CZ245" i="9"/>
  <c r="CV245" i="9"/>
  <c r="DY245" i="9"/>
  <c r="EC245" i="9"/>
  <c r="EG245" i="9"/>
  <c r="EK245" i="9"/>
  <c r="EO245" i="9"/>
  <c r="ES245" i="9"/>
  <c r="EW245" i="9"/>
  <c r="FA245" i="9"/>
  <c r="DV245" i="9"/>
  <c r="DR245" i="9"/>
  <c r="DN245" i="9"/>
  <c r="DJ245" i="9"/>
  <c r="DF245" i="9"/>
  <c r="DB245" i="9"/>
  <c r="CX245" i="9"/>
  <c r="CT245" i="9"/>
  <c r="EF245" i="9"/>
  <c r="EN245" i="9"/>
  <c r="EV245" i="9"/>
  <c r="DW245" i="9"/>
  <c r="DO245" i="9"/>
  <c r="DG245" i="9"/>
  <c r="CY245" i="9"/>
  <c r="EB245" i="9"/>
  <c r="EJ245" i="9"/>
  <c r="ER245" i="9"/>
  <c r="EZ245" i="9"/>
  <c r="DS245" i="9"/>
  <c r="DK245" i="9"/>
  <c r="DC245" i="9"/>
  <c r="CU245" i="9"/>
  <c r="AJ241" i="9"/>
  <c r="GD241" i="9"/>
  <c r="FZ241" i="9"/>
  <c r="FV241" i="9"/>
  <c r="FR241" i="9"/>
  <c r="FN241" i="9"/>
  <c r="FJ241" i="9"/>
  <c r="FF241" i="9"/>
  <c r="GF241" i="9"/>
  <c r="GB241" i="9"/>
  <c r="FX241" i="9"/>
  <c r="FT241" i="9"/>
  <c r="FP241" i="9"/>
  <c r="FL241" i="9"/>
  <c r="FH241" i="9"/>
  <c r="FD241" i="9"/>
  <c r="GG241" i="9"/>
  <c r="FY241" i="9"/>
  <c r="FQ241" i="9"/>
  <c r="FI241" i="9"/>
  <c r="GC241" i="9"/>
  <c r="FU241" i="9"/>
  <c r="FM241" i="9"/>
  <c r="FE241" i="9"/>
  <c r="GE241" i="9"/>
  <c r="FO241" i="9"/>
  <c r="FW241" i="9"/>
  <c r="FG241" i="9"/>
  <c r="GA241" i="9"/>
  <c r="FK241" i="9"/>
  <c r="FS241" i="9"/>
  <c r="FC241" i="9"/>
  <c r="EA241" i="9"/>
  <c r="EE241" i="9"/>
  <c r="EI241" i="9"/>
  <c r="EM241" i="9"/>
  <c r="EQ241" i="9"/>
  <c r="EU241" i="9"/>
  <c r="EY241" i="9"/>
  <c r="DX241" i="9"/>
  <c r="DT241" i="9"/>
  <c r="DP241" i="9"/>
  <c r="DL241" i="9"/>
  <c r="DH241" i="9"/>
  <c r="DD241" i="9"/>
  <c r="CZ241" i="9"/>
  <c r="CV241" i="9"/>
  <c r="DY241" i="9"/>
  <c r="EC241" i="9"/>
  <c r="EG241" i="9"/>
  <c r="EK241" i="9"/>
  <c r="EO241" i="9"/>
  <c r="ES241" i="9"/>
  <c r="EW241" i="9"/>
  <c r="FA241" i="9"/>
  <c r="DV241" i="9"/>
  <c r="DR241" i="9"/>
  <c r="DN241" i="9"/>
  <c r="DJ241" i="9"/>
  <c r="DF241" i="9"/>
  <c r="DB241" i="9"/>
  <c r="CX241" i="9"/>
  <c r="CT241" i="9"/>
  <c r="EF241" i="9"/>
  <c r="EN241" i="9"/>
  <c r="EV241" i="9"/>
  <c r="DS241" i="9"/>
  <c r="DK241" i="9"/>
  <c r="DC241" i="9"/>
  <c r="CU241" i="9"/>
  <c r="EB241" i="9"/>
  <c r="EJ241" i="9"/>
  <c r="ER241" i="9"/>
  <c r="EZ241" i="9"/>
  <c r="DW241" i="9"/>
  <c r="DO241" i="9"/>
  <c r="DG241" i="9"/>
  <c r="CY241" i="9"/>
  <c r="GD237" i="9"/>
  <c r="FZ237" i="9"/>
  <c r="FV237" i="9"/>
  <c r="FR237" i="9"/>
  <c r="FN237" i="9"/>
  <c r="FJ237" i="9"/>
  <c r="FF237" i="9"/>
  <c r="GF237" i="9"/>
  <c r="GB237" i="9"/>
  <c r="FX237" i="9"/>
  <c r="FT237" i="9"/>
  <c r="FP237" i="9"/>
  <c r="FL237" i="9"/>
  <c r="FH237" i="9"/>
  <c r="FD237" i="9"/>
  <c r="GC237" i="9"/>
  <c r="FU237" i="9"/>
  <c r="FM237" i="9"/>
  <c r="FE237" i="9"/>
  <c r="GG237" i="9"/>
  <c r="FY237" i="9"/>
  <c r="FQ237" i="9"/>
  <c r="FI237" i="9"/>
  <c r="GA237" i="9"/>
  <c r="FK237" i="9"/>
  <c r="FS237" i="9"/>
  <c r="FC237" i="9"/>
  <c r="FW237" i="9"/>
  <c r="FG237" i="9"/>
  <c r="FO237" i="9"/>
  <c r="EA237" i="9"/>
  <c r="EE237" i="9"/>
  <c r="EI237" i="9"/>
  <c r="EM237" i="9"/>
  <c r="EQ237" i="9"/>
  <c r="EU237" i="9"/>
  <c r="EY237" i="9"/>
  <c r="DX237" i="9"/>
  <c r="DT237" i="9"/>
  <c r="DP237" i="9"/>
  <c r="DL237" i="9"/>
  <c r="DH237" i="9"/>
  <c r="DD237" i="9"/>
  <c r="CZ237" i="9"/>
  <c r="CV237" i="9"/>
  <c r="DY237" i="9"/>
  <c r="EC237" i="9"/>
  <c r="EG237" i="9"/>
  <c r="EK237" i="9"/>
  <c r="EO237" i="9"/>
  <c r="ES237" i="9"/>
  <c r="EW237" i="9"/>
  <c r="FA237" i="9"/>
  <c r="DV237" i="9"/>
  <c r="DR237" i="9"/>
  <c r="DN237" i="9"/>
  <c r="DJ237" i="9"/>
  <c r="DF237" i="9"/>
  <c r="DB237" i="9"/>
  <c r="CX237" i="9"/>
  <c r="CT237" i="9"/>
  <c r="EF237" i="9"/>
  <c r="EN237" i="9"/>
  <c r="EV237" i="9"/>
  <c r="DW237" i="9"/>
  <c r="DO237" i="9"/>
  <c r="DG237" i="9"/>
  <c r="CY237" i="9"/>
  <c r="GE237" i="9"/>
  <c r="EB237" i="9"/>
  <c r="EJ237" i="9"/>
  <c r="ER237" i="9"/>
  <c r="EZ237" i="9"/>
  <c r="DS237" i="9"/>
  <c r="DK237" i="9"/>
  <c r="DC237" i="9"/>
  <c r="CU237" i="9"/>
  <c r="AJ233" i="9"/>
  <c r="GD233" i="9"/>
  <c r="FZ233" i="9"/>
  <c r="FV233" i="9"/>
  <c r="FR233" i="9"/>
  <c r="FN233" i="9"/>
  <c r="FJ233" i="9"/>
  <c r="FF233" i="9"/>
  <c r="GF233" i="9"/>
  <c r="GB233" i="9"/>
  <c r="FX233" i="9"/>
  <c r="FT233" i="9"/>
  <c r="FP233" i="9"/>
  <c r="FL233" i="9"/>
  <c r="FH233" i="9"/>
  <c r="FD233" i="9"/>
  <c r="GG233" i="9"/>
  <c r="FY233" i="9"/>
  <c r="FQ233" i="9"/>
  <c r="FI233" i="9"/>
  <c r="GC233" i="9"/>
  <c r="FU233" i="9"/>
  <c r="FM233" i="9"/>
  <c r="FE233" i="9"/>
  <c r="FW233" i="9"/>
  <c r="FG233" i="9"/>
  <c r="GE233" i="9"/>
  <c r="FO233" i="9"/>
  <c r="FS233" i="9"/>
  <c r="FC233" i="9"/>
  <c r="FK233" i="9"/>
  <c r="EA233" i="9"/>
  <c r="EE233" i="9"/>
  <c r="EI233" i="9"/>
  <c r="EM233" i="9"/>
  <c r="EQ233" i="9"/>
  <c r="EU233" i="9"/>
  <c r="EY233" i="9"/>
  <c r="DX233" i="9"/>
  <c r="DT233" i="9"/>
  <c r="DP233" i="9"/>
  <c r="DL233" i="9"/>
  <c r="DH233" i="9"/>
  <c r="DD233" i="9"/>
  <c r="CZ233" i="9"/>
  <c r="CV233" i="9"/>
  <c r="DY233" i="9"/>
  <c r="EC233" i="9"/>
  <c r="EG233" i="9"/>
  <c r="EK233" i="9"/>
  <c r="EO233" i="9"/>
  <c r="ES233" i="9"/>
  <c r="EW233" i="9"/>
  <c r="FA233" i="9"/>
  <c r="DV233" i="9"/>
  <c r="DR233" i="9"/>
  <c r="DN233" i="9"/>
  <c r="DJ233" i="9"/>
  <c r="DF233" i="9"/>
  <c r="DB233" i="9"/>
  <c r="CX233" i="9"/>
  <c r="CT233" i="9"/>
  <c r="EF233" i="9"/>
  <c r="EN233" i="9"/>
  <c r="EV233" i="9"/>
  <c r="DS233" i="9"/>
  <c r="DK233" i="9"/>
  <c r="DC233" i="9"/>
  <c r="CU233" i="9"/>
  <c r="EB233" i="9"/>
  <c r="EJ233" i="9"/>
  <c r="ER233" i="9"/>
  <c r="EZ233" i="9"/>
  <c r="DW233" i="9"/>
  <c r="DO233" i="9"/>
  <c r="DG233" i="9"/>
  <c r="CY233" i="9"/>
  <c r="AJ229" i="9"/>
  <c r="GD229" i="9"/>
  <c r="FZ229" i="9"/>
  <c r="FV229" i="9"/>
  <c r="FR229" i="9"/>
  <c r="FN229" i="9"/>
  <c r="FJ229" i="9"/>
  <c r="FF229" i="9"/>
  <c r="GF229" i="9"/>
  <c r="GB229" i="9"/>
  <c r="FX229" i="9"/>
  <c r="FT229" i="9"/>
  <c r="FP229" i="9"/>
  <c r="FL229" i="9"/>
  <c r="FH229" i="9"/>
  <c r="FD229" i="9"/>
  <c r="GC229" i="9"/>
  <c r="FU229" i="9"/>
  <c r="FM229" i="9"/>
  <c r="FE229" i="9"/>
  <c r="GG229" i="9"/>
  <c r="FY229" i="9"/>
  <c r="FQ229" i="9"/>
  <c r="FI229" i="9"/>
  <c r="FS229" i="9"/>
  <c r="FC229" i="9"/>
  <c r="GA229" i="9"/>
  <c r="FK229" i="9"/>
  <c r="FO229" i="9"/>
  <c r="GE229" i="9"/>
  <c r="FG229" i="9"/>
  <c r="EA229" i="9"/>
  <c r="EE229" i="9"/>
  <c r="EI229" i="9"/>
  <c r="EM229" i="9"/>
  <c r="EQ229" i="9"/>
  <c r="EU229" i="9"/>
  <c r="EY229" i="9"/>
  <c r="DX229" i="9"/>
  <c r="DT229" i="9"/>
  <c r="DP229" i="9"/>
  <c r="DL229" i="9"/>
  <c r="DH229" i="9"/>
  <c r="DD229" i="9"/>
  <c r="CZ229" i="9"/>
  <c r="CV229" i="9"/>
  <c r="DY229" i="9"/>
  <c r="EC229" i="9"/>
  <c r="EG229" i="9"/>
  <c r="EK229" i="9"/>
  <c r="EO229" i="9"/>
  <c r="ES229" i="9"/>
  <c r="EW229" i="9"/>
  <c r="FA229" i="9"/>
  <c r="DV229" i="9"/>
  <c r="DR229" i="9"/>
  <c r="DN229" i="9"/>
  <c r="DJ229" i="9"/>
  <c r="DF229" i="9"/>
  <c r="DB229" i="9"/>
  <c r="CX229" i="9"/>
  <c r="CT229" i="9"/>
  <c r="FW229" i="9"/>
  <c r="EF229" i="9"/>
  <c r="EN229" i="9"/>
  <c r="EV229" i="9"/>
  <c r="DW229" i="9"/>
  <c r="DO229" i="9"/>
  <c r="DG229" i="9"/>
  <c r="CY229" i="9"/>
  <c r="EB229" i="9"/>
  <c r="EJ229" i="9"/>
  <c r="ER229" i="9"/>
  <c r="EZ229" i="9"/>
  <c r="DS229" i="9"/>
  <c r="DK229" i="9"/>
  <c r="DC229" i="9"/>
  <c r="CU229" i="9"/>
  <c r="AJ225" i="9"/>
  <c r="GD225" i="9"/>
  <c r="FZ225" i="9"/>
  <c r="FV225" i="9"/>
  <c r="FR225" i="9"/>
  <c r="FN225" i="9"/>
  <c r="FJ225" i="9"/>
  <c r="FF225" i="9"/>
  <c r="GF225" i="9"/>
  <c r="GB225" i="9"/>
  <c r="FX225" i="9"/>
  <c r="FT225" i="9"/>
  <c r="FP225" i="9"/>
  <c r="FL225" i="9"/>
  <c r="FH225" i="9"/>
  <c r="FD225" i="9"/>
  <c r="GG225" i="9"/>
  <c r="FY225" i="9"/>
  <c r="FQ225" i="9"/>
  <c r="FI225" i="9"/>
  <c r="GC225" i="9"/>
  <c r="FU225" i="9"/>
  <c r="FM225" i="9"/>
  <c r="FE225" i="9"/>
  <c r="GE225" i="9"/>
  <c r="FO225" i="9"/>
  <c r="FW225" i="9"/>
  <c r="FG225" i="9"/>
  <c r="FK225" i="9"/>
  <c r="GA225" i="9"/>
  <c r="FC225" i="9"/>
  <c r="EA225" i="9"/>
  <c r="EE225" i="9"/>
  <c r="EI225" i="9"/>
  <c r="EM225" i="9"/>
  <c r="EQ225" i="9"/>
  <c r="EU225" i="9"/>
  <c r="EY225" i="9"/>
  <c r="DX225" i="9"/>
  <c r="DT225" i="9"/>
  <c r="DP225" i="9"/>
  <c r="DL225" i="9"/>
  <c r="DH225" i="9"/>
  <c r="DD225" i="9"/>
  <c r="CZ225" i="9"/>
  <c r="CV225" i="9"/>
  <c r="DY225" i="9"/>
  <c r="EC225" i="9"/>
  <c r="EG225" i="9"/>
  <c r="EK225" i="9"/>
  <c r="EO225" i="9"/>
  <c r="ES225" i="9"/>
  <c r="EW225" i="9"/>
  <c r="FA225" i="9"/>
  <c r="DV225" i="9"/>
  <c r="DR225" i="9"/>
  <c r="DN225" i="9"/>
  <c r="DJ225" i="9"/>
  <c r="DF225" i="9"/>
  <c r="DB225" i="9"/>
  <c r="CX225" i="9"/>
  <c r="CT225" i="9"/>
  <c r="EF225" i="9"/>
  <c r="EN225" i="9"/>
  <c r="EV225" i="9"/>
  <c r="DS225" i="9"/>
  <c r="DK225" i="9"/>
  <c r="DC225" i="9"/>
  <c r="CU225" i="9"/>
  <c r="EB225" i="9"/>
  <c r="EJ225" i="9"/>
  <c r="ER225" i="9"/>
  <c r="EZ225" i="9"/>
  <c r="DW225" i="9"/>
  <c r="DO225" i="9"/>
  <c r="DG225" i="9"/>
  <c r="CY225" i="9"/>
  <c r="GF221" i="9"/>
  <c r="GB221" i="9"/>
  <c r="FX221" i="9"/>
  <c r="FT221" i="9"/>
  <c r="FP221" i="9"/>
  <c r="FL221" i="9"/>
  <c r="FH221" i="9"/>
  <c r="FD221" i="9"/>
  <c r="GD221" i="9"/>
  <c r="FZ221" i="9"/>
  <c r="FV221" i="9"/>
  <c r="FR221" i="9"/>
  <c r="FN221" i="9"/>
  <c r="FJ221" i="9"/>
  <c r="FF221" i="9"/>
  <c r="GA221" i="9"/>
  <c r="FS221" i="9"/>
  <c r="FK221" i="9"/>
  <c r="FC221" i="9"/>
  <c r="GE221" i="9"/>
  <c r="FW221" i="9"/>
  <c r="FO221" i="9"/>
  <c r="FG221" i="9"/>
  <c r="GG221" i="9"/>
  <c r="FQ221" i="9"/>
  <c r="FY221" i="9"/>
  <c r="FI221" i="9"/>
  <c r="GC221" i="9"/>
  <c r="FM221" i="9"/>
  <c r="FU221" i="9"/>
  <c r="DX221" i="9"/>
  <c r="DT221" i="9"/>
  <c r="DP221" i="9"/>
  <c r="DL221" i="9"/>
  <c r="DH221" i="9"/>
  <c r="DD221" i="9"/>
  <c r="CZ221" i="9"/>
  <c r="CV221" i="9"/>
  <c r="FE221" i="9"/>
  <c r="DV221" i="9"/>
  <c r="DR221" i="9"/>
  <c r="DN221" i="9"/>
  <c r="DJ221" i="9"/>
  <c r="DF221" i="9"/>
  <c r="DB221" i="9"/>
  <c r="CX221" i="9"/>
  <c r="CT221" i="9"/>
  <c r="DW221" i="9"/>
  <c r="DO221" i="9"/>
  <c r="DG221" i="9"/>
  <c r="CY221" i="9"/>
  <c r="DS221" i="9"/>
  <c r="DK221" i="9"/>
  <c r="DC221" i="9"/>
  <c r="CU221" i="9"/>
  <c r="AJ217" i="9"/>
  <c r="EA217" i="9"/>
  <c r="EE217" i="9"/>
  <c r="EI217" i="9"/>
  <c r="EM217" i="9"/>
  <c r="EQ217" i="9"/>
  <c r="EU217" i="9"/>
  <c r="EY217" i="9"/>
  <c r="DX217" i="9"/>
  <c r="DT217" i="9"/>
  <c r="DP217" i="9"/>
  <c r="DL217" i="9"/>
  <c r="DH217" i="9"/>
  <c r="DD217" i="9"/>
  <c r="CZ217" i="9"/>
  <c r="CV217" i="9"/>
  <c r="DY217" i="9"/>
  <c r="EC217" i="9"/>
  <c r="EG217" i="9"/>
  <c r="EK217" i="9"/>
  <c r="EO217" i="9"/>
  <c r="ES217" i="9"/>
  <c r="EW217" i="9"/>
  <c r="FA217" i="9"/>
  <c r="DV217" i="9"/>
  <c r="DR217" i="9"/>
  <c r="DN217" i="9"/>
  <c r="DJ217" i="9"/>
  <c r="DF217" i="9"/>
  <c r="DB217" i="9"/>
  <c r="CX217" i="9"/>
  <c r="CT217" i="9"/>
  <c r="EF217" i="9"/>
  <c r="EN217" i="9"/>
  <c r="EV217" i="9"/>
  <c r="DS217" i="9"/>
  <c r="DK217" i="9"/>
  <c r="DC217" i="9"/>
  <c r="CU217" i="9"/>
  <c r="EB217" i="9"/>
  <c r="EJ217" i="9"/>
  <c r="ER217" i="9"/>
  <c r="EZ217" i="9"/>
  <c r="DW217" i="9"/>
  <c r="DO217" i="9"/>
  <c r="DG217" i="9"/>
  <c r="CY217" i="9"/>
  <c r="AJ213" i="9"/>
  <c r="GF213" i="9"/>
  <c r="GB213" i="9"/>
  <c r="FX213" i="9"/>
  <c r="FT213" i="9"/>
  <c r="FP213" i="9"/>
  <c r="FL213" i="9"/>
  <c r="FH213" i="9"/>
  <c r="FD213" i="9"/>
  <c r="GD213" i="9"/>
  <c r="FZ213" i="9"/>
  <c r="FV213" i="9"/>
  <c r="FR213" i="9"/>
  <c r="FN213" i="9"/>
  <c r="FJ213" i="9"/>
  <c r="FF213" i="9"/>
  <c r="GA213" i="9"/>
  <c r="FS213" i="9"/>
  <c r="FK213" i="9"/>
  <c r="FC213" i="9"/>
  <c r="GE213" i="9"/>
  <c r="FW213" i="9"/>
  <c r="FO213" i="9"/>
  <c r="FG213" i="9"/>
  <c r="FY213" i="9"/>
  <c r="FI213" i="9"/>
  <c r="GG213" i="9"/>
  <c r="FQ213" i="9"/>
  <c r="FU213" i="9"/>
  <c r="FE213" i="9"/>
  <c r="FM213" i="9"/>
  <c r="EA213" i="9"/>
  <c r="EE213" i="9"/>
  <c r="EI213" i="9"/>
  <c r="EM213" i="9"/>
  <c r="EQ213" i="9"/>
  <c r="EU213" i="9"/>
  <c r="EY213" i="9"/>
  <c r="DX213" i="9"/>
  <c r="DT213" i="9"/>
  <c r="DP213" i="9"/>
  <c r="DL213" i="9"/>
  <c r="DH213" i="9"/>
  <c r="DD213" i="9"/>
  <c r="CZ213" i="9"/>
  <c r="CV213" i="9"/>
  <c r="DY213" i="9"/>
  <c r="EC213" i="9"/>
  <c r="EG213" i="9"/>
  <c r="EK213" i="9"/>
  <c r="EO213" i="9"/>
  <c r="ES213" i="9"/>
  <c r="EW213" i="9"/>
  <c r="FA213" i="9"/>
  <c r="DV213" i="9"/>
  <c r="DR213" i="9"/>
  <c r="DN213" i="9"/>
  <c r="DJ213" i="9"/>
  <c r="DF213" i="9"/>
  <c r="DB213" i="9"/>
  <c r="CX213" i="9"/>
  <c r="CT213" i="9"/>
  <c r="EF213" i="9"/>
  <c r="EN213" i="9"/>
  <c r="EV213" i="9"/>
  <c r="DW213" i="9"/>
  <c r="DO213" i="9"/>
  <c r="DG213" i="9"/>
  <c r="CY213" i="9"/>
  <c r="GC213" i="9"/>
  <c r="EB213" i="9"/>
  <c r="EJ213" i="9"/>
  <c r="ER213" i="9"/>
  <c r="EZ213" i="9"/>
  <c r="DS213" i="9"/>
  <c r="DK213" i="9"/>
  <c r="DC213" i="9"/>
  <c r="CU213" i="9"/>
  <c r="AJ209" i="9"/>
  <c r="EA209" i="9"/>
  <c r="EE209" i="9"/>
  <c r="EI209" i="9"/>
  <c r="EM209" i="9"/>
  <c r="EQ209" i="9"/>
  <c r="EU209" i="9"/>
  <c r="EY209" i="9"/>
  <c r="DX209" i="9"/>
  <c r="DT209" i="9"/>
  <c r="DP209" i="9"/>
  <c r="DL209" i="9"/>
  <c r="DH209" i="9"/>
  <c r="DD209" i="9"/>
  <c r="CZ209" i="9"/>
  <c r="CV209" i="9"/>
  <c r="DY209" i="9"/>
  <c r="EC209" i="9"/>
  <c r="EG209" i="9"/>
  <c r="EK209" i="9"/>
  <c r="EO209" i="9"/>
  <c r="ES209" i="9"/>
  <c r="EW209" i="9"/>
  <c r="FA209" i="9"/>
  <c r="DV209" i="9"/>
  <c r="DR209" i="9"/>
  <c r="DN209" i="9"/>
  <c r="DJ209" i="9"/>
  <c r="DF209" i="9"/>
  <c r="DB209" i="9"/>
  <c r="CX209" i="9"/>
  <c r="CT209" i="9"/>
  <c r="EF209" i="9"/>
  <c r="EN209" i="9"/>
  <c r="EV209" i="9"/>
  <c r="DS209" i="9"/>
  <c r="DK209" i="9"/>
  <c r="DC209" i="9"/>
  <c r="CU209" i="9"/>
  <c r="EB209" i="9"/>
  <c r="EJ209" i="9"/>
  <c r="ER209" i="9"/>
  <c r="EZ209" i="9"/>
  <c r="DW209" i="9"/>
  <c r="DO209" i="9"/>
  <c r="DG209" i="9"/>
  <c r="CY209" i="9"/>
  <c r="AJ205" i="9"/>
  <c r="EA205" i="9"/>
  <c r="EE205" i="9"/>
  <c r="EI205" i="9"/>
  <c r="EM205" i="9"/>
  <c r="EQ205" i="9"/>
  <c r="EU205" i="9"/>
  <c r="EY205" i="9"/>
  <c r="DX205" i="9"/>
  <c r="DT205" i="9"/>
  <c r="DP205" i="9"/>
  <c r="DL205" i="9"/>
  <c r="DH205" i="9"/>
  <c r="DD205" i="9"/>
  <c r="CZ205" i="9"/>
  <c r="CV205" i="9"/>
  <c r="DY205" i="9"/>
  <c r="EC205" i="9"/>
  <c r="EG205" i="9"/>
  <c r="EK205" i="9"/>
  <c r="EO205" i="9"/>
  <c r="ES205" i="9"/>
  <c r="EW205" i="9"/>
  <c r="FA205" i="9"/>
  <c r="DV205" i="9"/>
  <c r="DR205" i="9"/>
  <c r="DN205" i="9"/>
  <c r="DJ205" i="9"/>
  <c r="DF205" i="9"/>
  <c r="DB205" i="9"/>
  <c r="CX205" i="9"/>
  <c r="CT205" i="9"/>
  <c r="EF205" i="9"/>
  <c r="EN205" i="9"/>
  <c r="EV205" i="9"/>
  <c r="DW205" i="9"/>
  <c r="DO205" i="9"/>
  <c r="DG205" i="9"/>
  <c r="CY205" i="9"/>
  <c r="EB205" i="9"/>
  <c r="EJ205" i="9"/>
  <c r="ER205" i="9"/>
  <c r="EZ205" i="9"/>
  <c r="DS205" i="9"/>
  <c r="DK205" i="9"/>
  <c r="DC205" i="9"/>
  <c r="CU205" i="9"/>
  <c r="AJ201" i="9"/>
  <c r="EA201" i="9"/>
  <c r="EE201" i="9"/>
  <c r="EI201" i="9"/>
  <c r="EM201" i="9"/>
  <c r="EQ201" i="9"/>
  <c r="EU201" i="9"/>
  <c r="EY201" i="9"/>
  <c r="DX201" i="9"/>
  <c r="DT201" i="9"/>
  <c r="DP201" i="9"/>
  <c r="DL201" i="9"/>
  <c r="DH201" i="9"/>
  <c r="DD201" i="9"/>
  <c r="CZ201" i="9"/>
  <c r="CV201" i="9"/>
  <c r="DY201" i="9"/>
  <c r="EC201" i="9"/>
  <c r="EG201" i="9"/>
  <c r="EK201" i="9"/>
  <c r="EO201" i="9"/>
  <c r="ES201" i="9"/>
  <c r="EW201" i="9"/>
  <c r="FA201" i="9"/>
  <c r="DV201" i="9"/>
  <c r="DR201" i="9"/>
  <c r="DN201" i="9"/>
  <c r="DJ201" i="9"/>
  <c r="DF201" i="9"/>
  <c r="DB201" i="9"/>
  <c r="CX201" i="9"/>
  <c r="CT201" i="9"/>
  <c r="EF201" i="9"/>
  <c r="EN201" i="9"/>
  <c r="EV201" i="9"/>
  <c r="DS201" i="9"/>
  <c r="DK201" i="9"/>
  <c r="DC201" i="9"/>
  <c r="CU201" i="9"/>
  <c r="EB201" i="9"/>
  <c r="EJ201" i="9"/>
  <c r="ER201" i="9"/>
  <c r="EZ201" i="9"/>
  <c r="DW201" i="9"/>
  <c r="DO201" i="9"/>
  <c r="DG201" i="9"/>
  <c r="CY201" i="9"/>
  <c r="AJ197" i="9"/>
  <c r="EA197" i="9"/>
  <c r="EE197" i="9"/>
  <c r="EI197" i="9"/>
  <c r="EM197" i="9"/>
  <c r="EQ197" i="9"/>
  <c r="EU197" i="9"/>
  <c r="EY197" i="9"/>
  <c r="DX197" i="9"/>
  <c r="DT197" i="9"/>
  <c r="DP197" i="9"/>
  <c r="DL197" i="9"/>
  <c r="DH197" i="9"/>
  <c r="DD197" i="9"/>
  <c r="CZ197" i="9"/>
  <c r="CV197" i="9"/>
  <c r="DY197" i="9"/>
  <c r="EC197" i="9"/>
  <c r="EG197" i="9"/>
  <c r="EK197" i="9"/>
  <c r="EO197" i="9"/>
  <c r="ES197" i="9"/>
  <c r="EW197" i="9"/>
  <c r="FA197" i="9"/>
  <c r="DV197" i="9"/>
  <c r="DR197" i="9"/>
  <c r="DN197" i="9"/>
  <c r="DJ197" i="9"/>
  <c r="DF197" i="9"/>
  <c r="DB197" i="9"/>
  <c r="CX197" i="9"/>
  <c r="CT197" i="9"/>
  <c r="EF197" i="9"/>
  <c r="EN197" i="9"/>
  <c r="EV197" i="9"/>
  <c r="DW197" i="9"/>
  <c r="DO197" i="9"/>
  <c r="DG197" i="9"/>
  <c r="CY197" i="9"/>
  <c r="EB197" i="9"/>
  <c r="EJ197" i="9"/>
  <c r="ER197" i="9"/>
  <c r="EZ197" i="9"/>
  <c r="DS197" i="9"/>
  <c r="DK197" i="9"/>
  <c r="DC197" i="9"/>
  <c r="CU197" i="9"/>
  <c r="AJ193" i="9"/>
  <c r="EA193" i="9"/>
  <c r="EE193" i="9"/>
  <c r="EI193" i="9"/>
  <c r="EM193" i="9"/>
  <c r="EQ193" i="9"/>
  <c r="EU193" i="9"/>
  <c r="EY193" i="9"/>
  <c r="DX193" i="9"/>
  <c r="DT193" i="9"/>
  <c r="DP193" i="9"/>
  <c r="DL193" i="9"/>
  <c r="DH193" i="9"/>
  <c r="DD193" i="9"/>
  <c r="CZ193" i="9"/>
  <c r="CV193" i="9"/>
  <c r="DY193" i="9"/>
  <c r="EC193" i="9"/>
  <c r="EG193" i="9"/>
  <c r="EK193" i="9"/>
  <c r="EO193" i="9"/>
  <c r="ES193" i="9"/>
  <c r="EW193" i="9"/>
  <c r="FA193" i="9"/>
  <c r="DV193" i="9"/>
  <c r="DR193" i="9"/>
  <c r="DN193" i="9"/>
  <c r="DJ193" i="9"/>
  <c r="DF193" i="9"/>
  <c r="DB193" i="9"/>
  <c r="CX193" i="9"/>
  <c r="CT193" i="9"/>
  <c r="EF193" i="9"/>
  <c r="EN193" i="9"/>
  <c r="EV193" i="9"/>
  <c r="DS193" i="9"/>
  <c r="DK193" i="9"/>
  <c r="DC193" i="9"/>
  <c r="CU193" i="9"/>
  <c r="EB193" i="9"/>
  <c r="EJ193" i="9"/>
  <c r="ER193" i="9"/>
  <c r="EZ193" i="9"/>
  <c r="DW193" i="9"/>
  <c r="DO193" i="9"/>
  <c r="DG193" i="9"/>
  <c r="CY193" i="9"/>
  <c r="AJ189" i="9"/>
  <c r="EA189" i="9"/>
  <c r="EE189" i="9"/>
  <c r="EI189" i="9"/>
  <c r="EM189" i="9"/>
  <c r="EQ189" i="9"/>
  <c r="EU189" i="9"/>
  <c r="EY189" i="9"/>
  <c r="DX189" i="9"/>
  <c r="DT189" i="9"/>
  <c r="DP189" i="9"/>
  <c r="DL189" i="9"/>
  <c r="DH189" i="9"/>
  <c r="DD189" i="9"/>
  <c r="CZ189" i="9"/>
  <c r="CV189" i="9"/>
  <c r="DY189" i="9"/>
  <c r="EC189" i="9"/>
  <c r="EG189" i="9"/>
  <c r="EK189" i="9"/>
  <c r="EO189" i="9"/>
  <c r="ES189" i="9"/>
  <c r="EW189" i="9"/>
  <c r="FA189" i="9"/>
  <c r="DV189" i="9"/>
  <c r="DR189" i="9"/>
  <c r="DN189" i="9"/>
  <c r="DJ189" i="9"/>
  <c r="DF189" i="9"/>
  <c r="DB189" i="9"/>
  <c r="CX189" i="9"/>
  <c r="CT189" i="9"/>
  <c r="EF189" i="9"/>
  <c r="EN189" i="9"/>
  <c r="EV189" i="9"/>
  <c r="DW189" i="9"/>
  <c r="DO189" i="9"/>
  <c r="DG189" i="9"/>
  <c r="CY189" i="9"/>
  <c r="EB189" i="9"/>
  <c r="EJ189" i="9"/>
  <c r="ER189" i="9"/>
  <c r="EZ189" i="9"/>
  <c r="DS189" i="9"/>
  <c r="DK189" i="9"/>
  <c r="DC189" i="9"/>
  <c r="CU189" i="9"/>
  <c r="AJ185" i="9"/>
  <c r="EA185" i="9"/>
  <c r="EE185" i="9"/>
  <c r="EI185" i="9"/>
  <c r="EM185" i="9"/>
  <c r="EQ185" i="9"/>
  <c r="EU185" i="9"/>
  <c r="EY185" i="9"/>
  <c r="DY185" i="9"/>
  <c r="EC185" i="9"/>
  <c r="EG185" i="9"/>
  <c r="EK185" i="9"/>
  <c r="EO185" i="9"/>
  <c r="ES185" i="9"/>
  <c r="EW185" i="9"/>
  <c r="FA185" i="9"/>
  <c r="EF185" i="9"/>
  <c r="EN185" i="9"/>
  <c r="EV185" i="9"/>
  <c r="DX185" i="9"/>
  <c r="DT185" i="9"/>
  <c r="DP185" i="9"/>
  <c r="DL185" i="9"/>
  <c r="DH185" i="9"/>
  <c r="DD185" i="9"/>
  <c r="CZ185" i="9"/>
  <c r="CV185" i="9"/>
  <c r="EB185" i="9"/>
  <c r="EJ185" i="9"/>
  <c r="ER185" i="9"/>
  <c r="EZ185" i="9"/>
  <c r="DV185" i="9"/>
  <c r="DR185" i="9"/>
  <c r="DN185" i="9"/>
  <c r="DJ185" i="9"/>
  <c r="DF185" i="9"/>
  <c r="DB185" i="9"/>
  <c r="CX185" i="9"/>
  <c r="CT185" i="9"/>
  <c r="AJ181" i="9"/>
  <c r="EA181" i="9"/>
  <c r="EE181" i="9"/>
  <c r="EI181" i="9"/>
  <c r="EM181" i="9"/>
  <c r="EQ181" i="9"/>
  <c r="EU181" i="9"/>
  <c r="EY181" i="9"/>
  <c r="DY181" i="9"/>
  <c r="EC181" i="9"/>
  <c r="EG181" i="9"/>
  <c r="EK181" i="9"/>
  <c r="EO181" i="9"/>
  <c r="ES181" i="9"/>
  <c r="EW181" i="9"/>
  <c r="FA181" i="9"/>
  <c r="EF181" i="9"/>
  <c r="EN181" i="9"/>
  <c r="EV181" i="9"/>
  <c r="DX181" i="9"/>
  <c r="DT181" i="9"/>
  <c r="DP181" i="9"/>
  <c r="DL181" i="9"/>
  <c r="DH181" i="9"/>
  <c r="DD181" i="9"/>
  <c r="CZ181" i="9"/>
  <c r="CV181" i="9"/>
  <c r="EB181" i="9"/>
  <c r="EJ181" i="9"/>
  <c r="ER181" i="9"/>
  <c r="EZ181" i="9"/>
  <c r="DV181" i="9"/>
  <c r="DR181" i="9"/>
  <c r="DN181" i="9"/>
  <c r="DJ181" i="9"/>
  <c r="DF181" i="9"/>
  <c r="DB181" i="9"/>
  <c r="CX181" i="9"/>
  <c r="CT181" i="9"/>
  <c r="AJ177" i="9"/>
  <c r="EA177" i="9"/>
  <c r="EE177" i="9"/>
  <c r="EI177" i="9"/>
  <c r="EM177" i="9"/>
  <c r="EQ177" i="9"/>
  <c r="EU177" i="9"/>
  <c r="EY177" i="9"/>
  <c r="DY177" i="9"/>
  <c r="EC177" i="9"/>
  <c r="EG177" i="9"/>
  <c r="EK177" i="9"/>
  <c r="EO177" i="9"/>
  <c r="ES177" i="9"/>
  <c r="EW177" i="9"/>
  <c r="FA177" i="9"/>
  <c r="EF177" i="9"/>
  <c r="EN177" i="9"/>
  <c r="EV177" i="9"/>
  <c r="DX177" i="9"/>
  <c r="DT177" i="9"/>
  <c r="DP177" i="9"/>
  <c r="DL177" i="9"/>
  <c r="DH177" i="9"/>
  <c r="DD177" i="9"/>
  <c r="CZ177" i="9"/>
  <c r="CV177" i="9"/>
  <c r="EB177" i="9"/>
  <c r="EJ177" i="9"/>
  <c r="ER177" i="9"/>
  <c r="EZ177" i="9"/>
  <c r="DV177" i="9"/>
  <c r="DR177" i="9"/>
  <c r="DN177" i="9"/>
  <c r="DJ177" i="9"/>
  <c r="DF177" i="9"/>
  <c r="DB177" i="9"/>
  <c r="CX177" i="9"/>
  <c r="CT177" i="9"/>
  <c r="EA173" i="9"/>
  <c r="EE173" i="9"/>
  <c r="EI173" i="9"/>
  <c r="EM173" i="9"/>
  <c r="EQ173" i="9"/>
  <c r="EU173" i="9"/>
  <c r="EY173" i="9"/>
  <c r="DY173" i="9"/>
  <c r="EC173" i="9"/>
  <c r="EG173" i="9"/>
  <c r="EK173" i="9"/>
  <c r="EO173" i="9"/>
  <c r="ES173" i="9"/>
  <c r="EW173" i="9"/>
  <c r="FA173" i="9"/>
  <c r="EF173" i="9"/>
  <c r="EN173" i="9"/>
  <c r="EV173" i="9"/>
  <c r="DX173" i="9"/>
  <c r="DT173" i="9"/>
  <c r="DP173" i="9"/>
  <c r="DL173" i="9"/>
  <c r="DH173" i="9"/>
  <c r="DD173" i="9"/>
  <c r="CZ173" i="9"/>
  <c r="CV173" i="9"/>
  <c r="EB173" i="9"/>
  <c r="EJ173" i="9"/>
  <c r="ER173" i="9"/>
  <c r="EZ173" i="9"/>
  <c r="DV173" i="9"/>
  <c r="DR173" i="9"/>
  <c r="DN173" i="9"/>
  <c r="DJ173" i="9"/>
  <c r="DF173" i="9"/>
  <c r="DB173" i="9"/>
  <c r="CX173" i="9"/>
  <c r="CT173" i="9"/>
  <c r="AJ169" i="9"/>
  <c r="EA169" i="9"/>
  <c r="EE169" i="9"/>
  <c r="EI169" i="9"/>
  <c r="EM169" i="9"/>
  <c r="EQ169" i="9"/>
  <c r="EU169" i="9"/>
  <c r="EY169" i="9"/>
  <c r="DY169" i="9"/>
  <c r="EC169" i="9"/>
  <c r="EG169" i="9"/>
  <c r="EK169" i="9"/>
  <c r="EO169" i="9"/>
  <c r="ES169" i="9"/>
  <c r="EW169" i="9"/>
  <c r="FA169" i="9"/>
  <c r="EF169" i="9"/>
  <c r="EN169" i="9"/>
  <c r="EV169" i="9"/>
  <c r="DX169" i="9"/>
  <c r="DT169" i="9"/>
  <c r="DP169" i="9"/>
  <c r="DL169" i="9"/>
  <c r="DH169" i="9"/>
  <c r="DD169" i="9"/>
  <c r="CZ169" i="9"/>
  <c r="CV169" i="9"/>
  <c r="EB169" i="9"/>
  <c r="EJ169" i="9"/>
  <c r="ER169" i="9"/>
  <c r="EZ169" i="9"/>
  <c r="DV169" i="9"/>
  <c r="DR169" i="9"/>
  <c r="DN169" i="9"/>
  <c r="DJ169" i="9"/>
  <c r="DF169" i="9"/>
  <c r="DB169" i="9"/>
  <c r="CX169" i="9"/>
  <c r="CT169" i="9"/>
  <c r="AJ165" i="9"/>
  <c r="GG165" i="9"/>
  <c r="GC165" i="9"/>
  <c r="FY165" i="9"/>
  <c r="FU165" i="9"/>
  <c r="FQ165" i="9"/>
  <c r="FM165" i="9"/>
  <c r="FI165" i="9"/>
  <c r="FE165" i="9"/>
  <c r="GE165" i="9"/>
  <c r="GA165" i="9"/>
  <c r="FW165" i="9"/>
  <c r="FS165" i="9"/>
  <c r="FO165" i="9"/>
  <c r="FK165" i="9"/>
  <c r="FG165" i="9"/>
  <c r="FC165" i="9"/>
  <c r="GF165" i="9"/>
  <c r="FX165" i="9"/>
  <c r="FP165" i="9"/>
  <c r="FH165" i="9"/>
  <c r="GB165" i="9"/>
  <c r="FT165" i="9"/>
  <c r="FL165" i="9"/>
  <c r="FD165" i="9"/>
  <c r="GD165" i="9"/>
  <c r="FN165" i="9"/>
  <c r="FV165" i="9"/>
  <c r="FF165" i="9"/>
  <c r="FZ165" i="9"/>
  <c r="FJ165" i="9"/>
  <c r="FR165" i="9"/>
  <c r="DX165" i="9"/>
  <c r="DT165" i="9"/>
  <c r="DP165" i="9"/>
  <c r="DL165" i="9"/>
  <c r="DH165" i="9"/>
  <c r="DD165" i="9"/>
  <c r="CZ165" i="9"/>
  <c r="CV165" i="9"/>
  <c r="DV165" i="9"/>
  <c r="DR165" i="9"/>
  <c r="DN165" i="9"/>
  <c r="DJ165" i="9"/>
  <c r="DF165" i="9"/>
  <c r="DB165" i="9"/>
  <c r="CX165" i="9"/>
  <c r="CT165" i="9"/>
  <c r="AJ161" i="9"/>
  <c r="GG161" i="9"/>
  <c r="GC161" i="9"/>
  <c r="FY161" i="9"/>
  <c r="FU161" i="9"/>
  <c r="FQ161" i="9"/>
  <c r="FM161" i="9"/>
  <c r="FI161" i="9"/>
  <c r="FE161" i="9"/>
  <c r="GE161" i="9"/>
  <c r="GA161" i="9"/>
  <c r="FW161" i="9"/>
  <c r="FS161" i="9"/>
  <c r="FO161" i="9"/>
  <c r="FK161" i="9"/>
  <c r="FG161" i="9"/>
  <c r="FC161" i="9"/>
  <c r="GB161" i="9"/>
  <c r="FT161" i="9"/>
  <c r="FL161" i="9"/>
  <c r="FD161" i="9"/>
  <c r="GF161" i="9"/>
  <c r="FX161" i="9"/>
  <c r="FP161" i="9"/>
  <c r="FH161" i="9"/>
  <c r="FZ161" i="9"/>
  <c r="FJ161" i="9"/>
  <c r="FR161" i="9"/>
  <c r="FV161" i="9"/>
  <c r="FF161" i="9"/>
  <c r="FN161" i="9"/>
  <c r="DX161" i="9"/>
  <c r="DT161" i="9"/>
  <c r="DP161" i="9"/>
  <c r="DL161" i="9"/>
  <c r="DH161" i="9"/>
  <c r="DD161" i="9"/>
  <c r="CZ161" i="9"/>
  <c r="CV161" i="9"/>
  <c r="GD161" i="9"/>
  <c r="DV161" i="9"/>
  <c r="DR161" i="9"/>
  <c r="DN161" i="9"/>
  <c r="DJ161" i="9"/>
  <c r="DF161" i="9"/>
  <c r="DB161" i="9"/>
  <c r="CX161" i="9"/>
  <c r="CT161" i="9"/>
  <c r="AJ157" i="9"/>
  <c r="GG157" i="9"/>
  <c r="GC157" i="9"/>
  <c r="FY157" i="9"/>
  <c r="FU157" i="9"/>
  <c r="FQ157" i="9"/>
  <c r="FM157" i="9"/>
  <c r="FI157" i="9"/>
  <c r="FE157" i="9"/>
  <c r="GE157" i="9"/>
  <c r="GA157" i="9"/>
  <c r="FW157" i="9"/>
  <c r="FS157" i="9"/>
  <c r="FO157" i="9"/>
  <c r="FK157" i="9"/>
  <c r="FG157" i="9"/>
  <c r="FC157" i="9"/>
  <c r="GF157" i="9"/>
  <c r="FX157" i="9"/>
  <c r="FP157" i="9"/>
  <c r="FH157" i="9"/>
  <c r="GB157" i="9"/>
  <c r="FT157" i="9"/>
  <c r="FL157" i="9"/>
  <c r="FD157" i="9"/>
  <c r="FV157" i="9"/>
  <c r="FF157" i="9"/>
  <c r="GD157" i="9"/>
  <c r="FN157" i="9"/>
  <c r="FR157" i="9"/>
  <c r="FJ157" i="9"/>
  <c r="DX157" i="9"/>
  <c r="DT157" i="9"/>
  <c r="DP157" i="9"/>
  <c r="DL157" i="9"/>
  <c r="DH157" i="9"/>
  <c r="DD157" i="9"/>
  <c r="CZ157" i="9"/>
  <c r="CV157" i="9"/>
  <c r="FZ157" i="9"/>
  <c r="DV157" i="9"/>
  <c r="DR157" i="9"/>
  <c r="DN157" i="9"/>
  <c r="DJ157" i="9"/>
  <c r="DF157" i="9"/>
  <c r="DB157" i="9"/>
  <c r="CX157" i="9"/>
  <c r="CT157" i="9"/>
  <c r="AJ153" i="9"/>
  <c r="GG153" i="9"/>
  <c r="GC153" i="9"/>
  <c r="FY153" i="9"/>
  <c r="FU153" i="9"/>
  <c r="FQ153" i="9"/>
  <c r="FM153" i="9"/>
  <c r="FI153" i="9"/>
  <c r="FE153" i="9"/>
  <c r="GE153" i="9"/>
  <c r="GA153" i="9"/>
  <c r="FW153" i="9"/>
  <c r="FS153" i="9"/>
  <c r="FO153" i="9"/>
  <c r="FK153" i="9"/>
  <c r="FG153" i="9"/>
  <c r="FC153" i="9"/>
  <c r="GB153" i="9"/>
  <c r="FT153" i="9"/>
  <c r="FL153" i="9"/>
  <c r="FD153" i="9"/>
  <c r="GF153" i="9"/>
  <c r="FX153" i="9"/>
  <c r="FP153" i="9"/>
  <c r="FH153" i="9"/>
  <c r="FR153" i="9"/>
  <c r="FZ153" i="9"/>
  <c r="FJ153" i="9"/>
  <c r="FN153" i="9"/>
  <c r="GD153" i="9"/>
  <c r="FF153" i="9"/>
  <c r="DX153" i="9"/>
  <c r="DT153" i="9"/>
  <c r="DP153" i="9"/>
  <c r="DL153" i="9"/>
  <c r="DH153" i="9"/>
  <c r="DD153" i="9"/>
  <c r="CZ153" i="9"/>
  <c r="CV153" i="9"/>
  <c r="FV153" i="9"/>
  <c r="DV153" i="9"/>
  <c r="DR153" i="9"/>
  <c r="DN153" i="9"/>
  <c r="DJ153" i="9"/>
  <c r="DF153" i="9"/>
  <c r="DB153" i="9"/>
  <c r="CX153" i="9"/>
  <c r="CT153" i="9"/>
  <c r="AJ149" i="9"/>
  <c r="GG149" i="9"/>
  <c r="GC149" i="9"/>
  <c r="FY149" i="9"/>
  <c r="FU149" i="9"/>
  <c r="FQ149" i="9"/>
  <c r="FM149" i="9"/>
  <c r="FI149" i="9"/>
  <c r="FE149" i="9"/>
  <c r="GE149" i="9"/>
  <c r="GA149" i="9"/>
  <c r="FW149" i="9"/>
  <c r="FS149" i="9"/>
  <c r="FO149" i="9"/>
  <c r="FK149" i="9"/>
  <c r="FG149" i="9"/>
  <c r="FC149" i="9"/>
  <c r="GF149" i="9"/>
  <c r="FX149" i="9"/>
  <c r="FP149" i="9"/>
  <c r="FH149" i="9"/>
  <c r="GB149" i="9"/>
  <c r="FT149" i="9"/>
  <c r="FL149" i="9"/>
  <c r="FD149" i="9"/>
  <c r="GD149" i="9"/>
  <c r="FN149" i="9"/>
  <c r="FV149" i="9"/>
  <c r="FF149" i="9"/>
  <c r="FJ149" i="9"/>
  <c r="FZ149" i="9"/>
  <c r="DX149" i="9"/>
  <c r="DT149" i="9"/>
  <c r="DP149" i="9"/>
  <c r="DL149" i="9"/>
  <c r="DH149" i="9"/>
  <c r="DD149" i="9"/>
  <c r="CZ149" i="9"/>
  <c r="CV149" i="9"/>
  <c r="FR149" i="9"/>
  <c r="DV149" i="9"/>
  <c r="DR149" i="9"/>
  <c r="DN149" i="9"/>
  <c r="DJ149" i="9"/>
  <c r="DF149" i="9"/>
  <c r="DB149" i="9"/>
  <c r="CX149" i="9"/>
  <c r="CT149" i="9"/>
  <c r="AJ145" i="9"/>
  <c r="GG145" i="9"/>
  <c r="GC145" i="9"/>
  <c r="FY145" i="9"/>
  <c r="FU145" i="9"/>
  <c r="FQ145" i="9"/>
  <c r="FM145" i="9"/>
  <c r="FI145" i="9"/>
  <c r="FE145" i="9"/>
  <c r="GE145" i="9"/>
  <c r="GA145" i="9"/>
  <c r="FW145" i="9"/>
  <c r="FS145" i="9"/>
  <c r="FO145" i="9"/>
  <c r="FK145" i="9"/>
  <c r="FG145" i="9"/>
  <c r="FC145" i="9"/>
  <c r="GB145" i="9"/>
  <c r="FT145" i="9"/>
  <c r="FL145" i="9"/>
  <c r="FD145" i="9"/>
  <c r="GF145" i="9"/>
  <c r="FX145" i="9"/>
  <c r="FP145" i="9"/>
  <c r="FH145" i="9"/>
  <c r="FZ145" i="9"/>
  <c r="FJ145" i="9"/>
  <c r="FR145" i="9"/>
  <c r="FF145" i="9"/>
  <c r="FV145" i="9"/>
  <c r="GD145" i="9"/>
  <c r="FN145" i="9"/>
  <c r="AJ141" i="9"/>
  <c r="GG141" i="9"/>
  <c r="GC141" i="9"/>
  <c r="FY141" i="9"/>
  <c r="FU141" i="9"/>
  <c r="FQ141" i="9"/>
  <c r="FM141" i="9"/>
  <c r="FI141" i="9"/>
  <c r="FE141" i="9"/>
  <c r="GE141" i="9"/>
  <c r="GA141" i="9"/>
  <c r="FW141" i="9"/>
  <c r="FS141" i="9"/>
  <c r="FO141" i="9"/>
  <c r="FK141" i="9"/>
  <c r="FG141" i="9"/>
  <c r="FC141" i="9"/>
  <c r="GF141" i="9"/>
  <c r="FX141" i="9"/>
  <c r="FP141" i="9"/>
  <c r="FH141" i="9"/>
  <c r="GB141" i="9"/>
  <c r="FT141" i="9"/>
  <c r="FL141" i="9"/>
  <c r="FD141" i="9"/>
  <c r="FV141" i="9"/>
  <c r="FF141" i="9"/>
  <c r="GD141" i="9"/>
  <c r="FN141" i="9"/>
  <c r="FR141" i="9"/>
  <c r="FZ141" i="9"/>
  <c r="FJ141" i="9"/>
  <c r="AJ137" i="9"/>
  <c r="GG137" i="9"/>
  <c r="GC137" i="9"/>
  <c r="FY137" i="9"/>
  <c r="FU137" i="9"/>
  <c r="FQ137" i="9"/>
  <c r="FM137" i="9"/>
  <c r="FI137" i="9"/>
  <c r="FE137" i="9"/>
  <c r="GE137" i="9"/>
  <c r="GA137" i="9"/>
  <c r="FW137" i="9"/>
  <c r="FS137" i="9"/>
  <c r="FO137" i="9"/>
  <c r="FK137" i="9"/>
  <c r="FG137" i="9"/>
  <c r="FC137" i="9"/>
  <c r="GB137" i="9"/>
  <c r="FT137" i="9"/>
  <c r="FL137" i="9"/>
  <c r="FD137" i="9"/>
  <c r="GF137" i="9"/>
  <c r="FX137" i="9"/>
  <c r="FP137" i="9"/>
  <c r="FH137" i="9"/>
  <c r="FR137" i="9"/>
  <c r="FZ137" i="9"/>
  <c r="FJ137" i="9"/>
  <c r="GD137" i="9"/>
  <c r="FN137" i="9"/>
  <c r="FV137" i="9"/>
  <c r="FF137" i="9"/>
  <c r="AJ133" i="9"/>
  <c r="GG133" i="9"/>
  <c r="GC133" i="9"/>
  <c r="FY133" i="9"/>
  <c r="FU133" i="9"/>
  <c r="FQ133" i="9"/>
  <c r="FM133" i="9"/>
  <c r="FI133" i="9"/>
  <c r="FE133" i="9"/>
  <c r="GE133" i="9"/>
  <c r="GA133" i="9"/>
  <c r="FW133" i="9"/>
  <c r="FS133" i="9"/>
  <c r="FO133" i="9"/>
  <c r="FK133" i="9"/>
  <c r="FG133" i="9"/>
  <c r="FC133" i="9"/>
  <c r="GB133" i="9"/>
  <c r="FT133" i="9"/>
  <c r="FL133" i="9"/>
  <c r="FD133" i="9"/>
  <c r="GF133" i="9"/>
  <c r="FX133" i="9"/>
  <c r="FP133" i="9"/>
  <c r="FH133" i="9"/>
  <c r="FZ133" i="9"/>
  <c r="FJ133" i="9"/>
  <c r="FR133" i="9"/>
  <c r="FF133" i="9"/>
  <c r="FV133" i="9"/>
  <c r="GD133" i="9"/>
  <c r="AJ129" i="9"/>
  <c r="GG129" i="9"/>
  <c r="GC129" i="9"/>
  <c r="FY129" i="9"/>
  <c r="FU129" i="9"/>
  <c r="FQ129" i="9"/>
  <c r="FM129" i="9"/>
  <c r="FI129" i="9"/>
  <c r="FE129" i="9"/>
  <c r="GE129" i="9"/>
  <c r="GA129" i="9"/>
  <c r="FW129" i="9"/>
  <c r="FS129" i="9"/>
  <c r="FO129" i="9"/>
  <c r="FK129" i="9"/>
  <c r="FG129" i="9"/>
  <c r="FC129" i="9"/>
  <c r="GF129" i="9"/>
  <c r="FX129" i="9"/>
  <c r="FP129" i="9"/>
  <c r="FH129" i="9"/>
  <c r="GB129" i="9"/>
  <c r="FT129" i="9"/>
  <c r="FL129" i="9"/>
  <c r="FD129" i="9"/>
  <c r="FV129" i="9"/>
  <c r="FF129" i="9"/>
  <c r="GD129" i="9"/>
  <c r="FN129" i="9"/>
  <c r="FR129" i="9"/>
  <c r="FZ129" i="9"/>
  <c r="AJ125" i="9"/>
  <c r="GG125" i="9"/>
  <c r="GC125" i="9"/>
  <c r="FY125" i="9"/>
  <c r="FU125" i="9"/>
  <c r="FQ125" i="9"/>
  <c r="FM125" i="9"/>
  <c r="FI125" i="9"/>
  <c r="FE125" i="9"/>
  <c r="GE125" i="9"/>
  <c r="GA125" i="9"/>
  <c r="FW125" i="9"/>
  <c r="FS125" i="9"/>
  <c r="FO125" i="9"/>
  <c r="FK125" i="9"/>
  <c r="FG125" i="9"/>
  <c r="FC125" i="9"/>
  <c r="GB125" i="9"/>
  <c r="FT125" i="9"/>
  <c r="FL125" i="9"/>
  <c r="FD125" i="9"/>
  <c r="GF125" i="9"/>
  <c r="FX125" i="9"/>
  <c r="FP125" i="9"/>
  <c r="FH125" i="9"/>
  <c r="FR125" i="9"/>
  <c r="DZ125" i="9"/>
  <c r="ED125" i="9"/>
  <c r="EH125" i="9"/>
  <c r="EL125" i="9"/>
  <c r="EP125" i="9"/>
  <c r="ET125" i="9"/>
  <c r="EX125" i="9"/>
  <c r="FB125" i="9"/>
  <c r="FZ125" i="9"/>
  <c r="FJ125" i="9"/>
  <c r="EB125" i="9"/>
  <c r="EF125" i="9"/>
  <c r="EJ125" i="9"/>
  <c r="EN125" i="9"/>
  <c r="ER125" i="9"/>
  <c r="EV125" i="9"/>
  <c r="EZ125" i="9"/>
  <c r="GD125" i="9"/>
  <c r="EA125" i="9"/>
  <c r="EI125" i="9"/>
  <c r="EQ125" i="9"/>
  <c r="EY125" i="9"/>
  <c r="FN125" i="9"/>
  <c r="EE125" i="9"/>
  <c r="EM125" i="9"/>
  <c r="EU125" i="9"/>
  <c r="EK125" i="9"/>
  <c r="FA125" i="9"/>
  <c r="FV125" i="9"/>
  <c r="EC125" i="9"/>
  <c r="ES125" i="9"/>
  <c r="AJ121" i="9"/>
  <c r="GG121" i="9"/>
  <c r="GC121" i="9"/>
  <c r="FY121" i="9"/>
  <c r="FU121" i="9"/>
  <c r="FQ121" i="9"/>
  <c r="FM121" i="9"/>
  <c r="FI121" i="9"/>
  <c r="FE121" i="9"/>
  <c r="GE121" i="9"/>
  <c r="GA121" i="9"/>
  <c r="FW121" i="9"/>
  <c r="FS121" i="9"/>
  <c r="FO121" i="9"/>
  <c r="FK121" i="9"/>
  <c r="FG121" i="9"/>
  <c r="FC121" i="9"/>
  <c r="GF121" i="9"/>
  <c r="FX121" i="9"/>
  <c r="FP121" i="9"/>
  <c r="FH121" i="9"/>
  <c r="GB121" i="9"/>
  <c r="FT121" i="9"/>
  <c r="FL121" i="9"/>
  <c r="FD121" i="9"/>
  <c r="GD121" i="9"/>
  <c r="FN121" i="9"/>
  <c r="DZ121" i="9"/>
  <c r="ED121" i="9"/>
  <c r="EH121" i="9"/>
  <c r="EL121" i="9"/>
  <c r="EP121" i="9"/>
  <c r="ET121" i="9"/>
  <c r="EX121" i="9"/>
  <c r="FB121" i="9"/>
  <c r="FV121" i="9"/>
  <c r="FF121" i="9"/>
  <c r="EB121" i="9"/>
  <c r="EF121" i="9"/>
  <c r="EJ121" i="9"/>
  <c r="EN121" i="9"/>
  <c r="ER121" i="9"/>
  <c r="EV121" i="9"/>
  <c r="EZ121" i="9"/>
  <c r="FZ121" i="9"/>
  <c r="EA121" i="9"/>
  <c r="EI121" i="9"/>
  <c r="EQ121" i="9"/>
  <c r="EY121" i="9"/>
  <c r="FJ121" i="9"/>
  <c r="EE121" i="9"/>
  <c r="EM121" i="9"/>
  <c r="EU121" i="9"/>
  <c r="EC121" i="9"/>
  <c r="ES121" i="9"/>
  <c r="FR121" i="9"/>
  <c r="EK121" i="9"/>
  <c r="FA121" i="9"/>
  <c r="AJ117" i="9"/>
  <c r="GG117" i="9"/>
  <c r="GC117" i="9"/>
  <c r="FY117" i="9"/>
  <c r="FU117" i="9"/>
  <c r="FQ117" i="9"/>
  <c r="FM117" i="9"/>
  <c r="FI117" i="9"/>
  <c r="FE117" i="9"/>
  <c r="GE117" i="9"/>
  <c r="GA117" i="9"/>
  <c r="FW117" i="9"/>
  <c r="FS117" i="9"/>
  <c r="FO117" i="9"/>
  <c r="FK117" i="9"/>
  <c r="FG117" i="9"/>
  <c r="FC117" i="9"/>
  <c r="GB117" i="9"/>
  <c r="FT117" i="9"/>
  <c r="FL117" i="9"/>
  <c r="FD117" i="9"/>
  <c r="GF117" i="9"/>
  <c r="FX117" i="9"/>
  <c r="FP117" i="9"/>
  <c r="FH117" i="9"/>
  <c r="FZ117" i="9"/>
  <c r="FJ117" i="9"/>
  <c r="DZ117" i="9"/>
  <c r="ED117" i="9"/>
  <c r="EH117" i="9"/>
  <c r="EL117" i="9"/>
  <c r="EP117" i="9"/>
  <c r="ET117" i="9"/>
  <c r="EX117" i="9"/>
  <c r="FB117" i="9"/>
  <c r="FR117" i="9"/>
  <c r="EB117" i="9"/>
  <c r="EF117" i="9"/>
  <c r="EJ117" i="9"/>
  <c r="EN117" i="9"/>
  <c r="ER117" i="9"/>
  <c r="EV117" i="9"/>
  <c r="EZ117" i="9"/>
  <c r="FV117" i="9"/>
  <c r="EA117" i="9"/>
  <c r="EI117" i="9"/>
  <c r="EQ117" i="9"/>
  <c r="EY117" i="9"/>
  <c r="FF117" i="9"/>
  <c r="EE117" i="9"/>
  <c r="EM117" i="9"/>
  <c r="EU117" i="9"/>
  <c r="EK117" i="9"/>
  <c r="FA117" i="9"/>
  <c r="FN117" i="9"/>
  <c r="EC117" i="9"/>
  <c r="ES117" i="9"/>
  <c r="AJ113" i="9"/>
  <c r="GG113" i="9"/>
  <c r="GC113" i="9"/>
  <c r="FY113" i="9"/>
  <c r="FU113" i="9"/>
  <c r="FQ113" i="9"/>
  <c r="FM113" i="9"/>
  <c r="FI113" i="9"/>
  <c r="FE113" i="9"/>
  <c r="GE113" i="9"/>
  <c r="GA113" i="9"/>
  <c r="FW113" i="9"/>
  <c r="FS113" i="9"/>
  <c r="FO113" i="9"/>
  <c r="FK113" i="9"/>
  <c r="FG113" i="9"/>
  <c r="FC113" i="9"/>
  <c r="GF113" i="9"/>
  <c r="FX113" i="9"/>
  <c r="FP113" i="9"/>
  <c r="FH113" i="9"/>
  <c r="GB113" i="9"/>
  <c r="FT113" i="9"/>
  <c r="FL113" i="9"/>
  <c r="FD113" i="9"/>
  <c r="FV113" i="9"/>
  <c r="FF113" i="9"/>
  <c r="DZ113" i="9"/>
  <c r="ED113" i="9"/>
  <c r="EH113" i="9"/>
  <c r="EL113" i="9"/>
  <c r="EP113" i="9"/>
  <c r="ET113" i="9"/>
  <c r="EX113" i="9"/>
  <c r="FB113" i="9"/>
  <c r="GD113" i="9"/>
  <c r="FN113" i="9"/>
  <c r="EB113" i="9"/>
  <c r="EF113" i="9"/>
  <c r="EJ113" i="9"/>
  <c r="EN113" i="9"/>
  <c r="ER113" i="9"/>
  <c r="EV113" i="9"/>
  <c r="EZ113" i="9"/>
  <c r="FR113" i="9"/>
  <c r="EA113" i="9"/>
  <c r="EI113" i="9"/>
  <c r="EQ113" i="9"/>
  <c r="EY113" i="9"/>
  <c r="EE113" i="9"/>
  <c r="EM113" i="9"/>
  <c r="EU113" i="9"/>
  <c r="EC113" i="9"/>
  <c r="ES113" i="9"/>
  <c r="FJ113" i="9"/>
  <c r="EK113" i="9"/>
  <c r="FA113" i="9"/>
  <c r="AJ109" i="9"/>
  <c r="GG109" i="9"/>
  <c r="GC109" i="9"/>
  <c r="FY109" i="9"/>
  <c r="FU109" i="9"/>
  <c r="FQ109" i="9"/>
  <c r="FM109" i="9"/>
  <c r="FI109" i="9"/>
  <c r="FE109" i="9"/>
  <c r="GE109" i="9"/>
  <c r="GA109" i="9"/>
  <c r="FW109" i="9"/>
  <c r="FS109" i="9"/>
  <c r="FO109" i="9"/>
  <c r="FK109" i="9"/>
  <c r="FG109" i="9"/>
  <c r="FC109" i="9"/>
  <c r="GB109" i="9"/>
  <c r="FT109" i="9"/>
  <c r="FL109" i="9"/>
  <c r="FD109" i="9"/>
  <c r="GF109" i="9"/>
  <c r="FX109" i="9"/>
  <c r="FP109" i="9"/>
  <c r="FH109" i="9"/>
  <c r="FR109" i="9"/>
  <c r="DZ109" i="9"/>
  <c r="ED109" i="9"/>
  <c r="EH109" i="9"/>
  <c r="EL109" i="9"/>
  <c r="EP109" i="9"/>
  <c r="ET109" i="9"/>
  <c r="EX109" i="9"/>
  <c r="FB109" i="9"/>
  <c r="FZ109" i="9"/>
  <c r="FJ109" i="9"/>
  <c r="EB109" i="9"/>
  <c r="EF109" i="9"/>
  <c r="EJ109" i="9"/>
  <c r="EN109" i="9"/>
  <c r="ER109" i="9"/>
  <c r="EV109" i="9"/>
  <c r="EZ109" i="9"/>
  <c r="FN109" i="9"/>
  <c r="EA109" i="9"/>
  <c r="EI109" i="9"/>
  <c r="EQ109" i="9"/>
  <c r="EY109" i="9"/>
  <c r="GD109" i="9"/>
  <c r="EE109" i="9"/>
  <c r="EM109" i="9"/>
  <c r="EU109" i="9"/>
  <c r="EK109" i="9"/>
  <c r="FA109" i="9"/>
  <c r="FF109" i="9"/>
  <c r="EC109" i="9"/>
  <c r="ES109" i="9"/>
  <c r="AJ105" i="9"/>
  <c r="GG105" i="9"/>
  <c r="GC105" i="9"/>
  <c r="FY105" i="9"/>
  <c r="FU105" i="9"/>
  <c r="FQ105" i="9"/>
  <c r="FM105" i="9"/>
  <c r="FI105" i="9"/>
  <c r="FE105" i="9"/>
  <c r="GE105" i="9"/>
  <c r="GA105" i="9"/>
  <c r="FW105" i="9"/>
  <c r="FS105" i="9"/>
  <c r="FO105" i="9"/>
  <c r="FK105" i="9"/>
  <c r="FG105" i="9"/>
  <c r="FC105" i="9"/>
  <c r="GF105" i="9"/>
  <c r="FX105" i="9"/>
  <c r="FP105" i="9"/>
  <c r="FH105" i="9"/>
  <c r="GB105" i="9"/>
  <c r="FT105" i="9"/>
  <c r="FL105" i="9"/>
  <c r="FD105" i="9"/>
  <c r="GD105" i="9"/>
  <c r="FN105" i="9"/>
  <c r="DZ105" i="9"/>
  <c r="ED105" i="9"/>
  <c r="EH105" i="9"/>
  <c r="EL105" i="9"/>
  <c r="EP105" i="9"/>
  <c r="ET105" i="9"/>
  <c r="EX105" i="9"/>
  <c r="FB105" i="9"/>
  <c r="FV105" i="9"/>
  <c r="FF105" i="9"/>
  <c r="EB105" i="9"/>
  <c r="EF105" i="9"/>
  <c r="EJ105" i="9"/>
  <c r="EN105" i="9"/>
  <c r="ER105" i="9"/>
  <c r="EV105" i="9"/>
  <c r="EZ105" i="9"/>
  <c r="FJ105" i="9"/>
  <c r="EA105" i="9"/>
  <c r="EI105" i="9"/>
  <c r="EQ105" i="9"/>
  <c r="EY105" i="9"/>
  <c r="FZ105" i="9"/>
  <c r="EE105" i="9"/>
  <c r="EM105" i="9"/>
  <c r="EU105" i="9"/>
  <c r="EC105" i="9"/>
  <c r="ES105" i="9"/>
  <c r="EK105" i="9"/>
  <c r="FA105" i="9"/>
  <c r="AJ101" i="9"/>
  <c r="GG101" i="9"/>
  <c r="GC101" i="9"/>
  <c r="FY101" i="9"/>
  <c r="FU101" i="9"/>
  <c r="FQ101" i="9"/>
  <c r="FM101" i="9"/>
  <c r="FI101" i="9"/>
  <c r="FE101" i="9"/>
  <c r="GE101" i="9"/>
  <c r="GA101" i="9"/>
  <c r="FW101" i="9"/>
  <c r="FS101" i="9"/>
  <c r="FO101" i="9"/>
  <c r="FK101" i="9"/>
  <c r="FG101" i="9"/>
  <c r="FC101" i="9"/>
  <c r="GB101" i="9"/>
  <c r="FT101" i="9"/>
  <c r="FL101" i="9"/>
  <c r="FD101" i="9"/>
  <c r="GF101" i="9"/>
  <c r="FX101" i="9"/>
  <c r="FP101" i="9"/>
  <c r="FH101" i="9"/>
  <c r="FZ101" i="9"/>
  <c r="FJ101" i="9"/>
  <c r="DZ101" i="9"/>
  <c r="ED101" i="9"/>
  <c r="EH101" i="9"/>
  <c r="EL101" i="9"/>
  <c r="EP101" i="9"/>
  <c r="ET101" i="9"/>
  <c r="EX101" i="9"/>
  <c r="FB101" i="9"/>
  <c r="FR101" i="9"/>
  <c r="EB101" i="9"/>
  <c r="EF101" i="9"/>
  <c r="EJ101" i="9"/>
  <c r="EN101" i="9"/>
  <c r="ER101" i="9"/>
  <c r="EV101" i="9"/>
  <c r="EZ101" i="9"/>
  <c r="FF101" i="9"/>
  <c r="EA101" i="9"/>
  <c r="EI101" i="9"/>
  <c r="EQ101" i="9"/>
  <c r="EY101" i="9"/>
  <c r="FV101" i="9"/>
  <c r="EE101" i="9"/>
  <c r="EM101" i="9"/>
  <c r="EU101" i="9"/>
  <c r="GD101" i="9"/>
  <c r="EK101" i="9"/>
  <c r="FA101" i="9"/>
  <c r="EC101" i="9"/>
  <c r="ES101" i="9"/>
  <c r="AJ97" i="9"/>
  <c r="GG97" i="9"/>
  <c r="GC97" i="9"/>
  <c r="FY97" i="9"/>
  <c r="FU97" i="9"/>
  <c r="FQ97" i="9"/>
  <c r="FM97" i="9"/>
  <c r="FI97" i="9"/>
  <c r="FE97" i="9"/>
  <c r="GE97" i="9"/>
  <c r="GA97" i="9"/>
  <c r="FW97" i="9"/>
  <c r="FS97" i="9"/>
  <c r="FO97" i="9"/>
  <c r="FK97" i="9"/>
  <c r="FG97" i="9"/>
  <c r="FC97" i="9"/>
  <c r="GF97" i="9"/>
  <c r="FX97" i="9"/>
  <c r="FP97" i="9"/>
  <c r="FH97" i="9"/>
  <c r="GB97" i="9"/>
  <c r="FT97" i="9"/>
  <c r="FL97" i="9"/>
  <c r="FD97" i="9"/>
  <c r="FV97" i="9"/>
  <c r="FF97" i="9"/>
  <c r="DZ97" i="9"/>
  <c r="ED97" i="9"/>
  <c r="EH97" i="9"/>
  <c r="EL97" i="9"/>
  <c r="EP97" i="9"/>
  <c r="ET97" i="9"/>
  <c r="EX97" i="9"/>
  <c r="FB97" i="9"/>
  <c r="GD97" i="9"/>
  <c r="FN97" i="9"/>
  <c r="EB97" i="9"/>
  <c r="EF97" i="9"/>
  <c r="EJ97" i="9"/>
  <c r="EN97" i="9"/>
  <c r="ER97" i="9"/>
  <c r="EV97" i="9"/>
  <c r="EZ97" i="9"/>
  <c r="EA97" i="9"/>
  <c r="EI97" i="9"/>
  <c r="EQ97" i="9"/>
  <c r="EY97" i="9"/>
  <c r="FR97" i="9"/>
  <c r="EE97" i="9"/>
  <c r="EM97" i="9"/>
  <c r="EU97" i="9"/>
  <c r="FZ97" i="9"/>
  <c r="EC97" i="9"/>
  <c r="ES97" i="9"/>
  <c r="EK97" i="9"/>
  <c r="FA97" i="9"/>
  <c r="AJ93" i="9"/>
  <c r="GG93" i="9"/>
  <c r="GC93" i="9"/>
  <c r="FY93" i="9"/>
  <c r="FU93" i="9"/>
  <c r="FQ93" i="9"/>
  <c r="FM93" i="9"/>
  <c r="FI93" i="9"/>
  <c r="FE93" i="9"/>
  <c r="GE93" i="9"/>
  <c r="GA93" i="9"/>
  <c r="FW93" i="9"/>
  <c r="FS93" i="9"/>
  <c r="FO93" i="9"/>
  <c r="FK93" i="9"/>
  <c r="FG93" i="9"/>
  <c r="FC93" i="9"/>
  <c r="GB93" i="9"/>
  <c r="FT93" i="9"/>
  <c r="FL93" i="9"/>
  <c r="FD93" i="9"/>
  <c r="GF93" i="9"/>
  <c r="FX93" i="9"/>
  <c r="FP93" i="9"/>
  <c r="FH93" i="9"/>
  <c r="FR93" i="9"/>
  <c r="FZ93" i="9"/>
  <c r="FJ93" i="9"/>
  <c r="GD93" i="9"/>
  <c r="FN93" i="9"/>
  <c r="FV93" i="9"/>
  <c r="AJ89" i="9"/>
  <c r="GF89" i="9"/>
  <c r="GB89" i="9"/>
  <c r="FX89" i="9"/>
  <c r="FT89" i="9"/>
  <c r="FP89" i="9"/>
  <c r="FL89" i="9"/>
  <c r="FH89" i="9"/>
  <c r="FD89" i="9"/>
  <c r="GD89" i="9"/>
  <c r="FZ89" i="9"/>
  <c r="FV89" i="9"/>
  <c r="FR89" i="9"/>
  <c r="FN89" i="9"/>
  <c r="FJ89" i="9"/>
  <c r="FF89" i="9"/>
  <c r="GA89" i="9"/>
  <c r="FS89" i="9"/>
  <c r="FK89" i="9"/>
  <c r="FC89" i="9"/>
  <c r="GE89" i="9"/>
  <c r="FW89" i="9"/>
  <c r="FO89" i="9"/>
  <c r="FG89" i="9"/>
  <c r="FY89" i="9"/>
  <c r="FI89" i="9"/>
  <c r="GG89" i="9"/>
  <c r="FQ89" i="9"/>
  <c r="FE89" i="9"/>
  <c r="FU89" i="9"/>
  <c r="AJ85" i="9"/>
  <c r="GF85" i="9"/>
  <c r="GB85" i="9"/>
  <c r="FX85" i="9"/>
  <c r="FT85" i="9"/>
  <c r="FP85" i="9"/>
  <c r="FL85" i="9"/>
  <c r="FH85" i="9"/>
  <c r="FD85" i="9"/>
  <c r="GD85" i="9"/>
  <c r="FZ85" i="9"/>
  <c r="FV85" i="9"/>
  <c r="FR85" i="9"/>
  <c r="FN85" i="9"/>
  <c r="FJ85" i="9"/>
  <c r="FF85" i="9"/>
  <c r="GE85" i="9"/>
  <c r="FW85" i="9"/>
  <c r="FO85" i="9"/>
  <c r="FG85" i="9"/>
  <c r="GA85" i="9"/>
  <c r="FS85" i="9"/>
  <c r="FK85" i="9"/>
  <c r="FC85" i="9"/>
  <c r="FU85" i="9"/>
  <c r="FE85" i="9"/>
  <c r="GC85" i="9"/>
  <c r="FM85" i="9"/>
  <c r="GG85" i="9"/>
  <c r="FQ85" i="9"/>
  <c r="AJ81" i="9"/>
  <c r="GF81" i="9"/>
  <c r="GB81" i="9"/>
  <c r="FX81" i="9"/>
  <c r="FT81" i="9"/>
  <c r="FP81" i="9"/>
  <c r="FL81" i="9"/>
  <c r="FH81" i="9"/>
  <c r="FD81" i="9"/>
  <c r="GD81" i="9"/>
  <c r="FZ81" i="9"/>
  <c r="FV81" i="9"/>
  <c r="FR81" i="9"/>
  <c r="FN81" i="9"/>
  <c r="FJ81" i="9"/>
  <c r="FF81" i="9"/>
  <c r="GA81" i="9"/>
  <c r="FS81" i="9"/>
  <c r="FK81" i="9"/>
  <c r="FC81" i="9"/>
  <c r="GE81" i="9"/>
  <c r="FW81" i="9"/>
  <c r="FO81" i="9"/>
  <c r="FG81" i="9"/>
  <c r="GG81" i="9"/>
  <c r="FQ81" i="9"/>
  <c r="FY81" i="9"/>
  <c r="FI81" i="9"/>
  <c r="GC81" i="9"/>
  <c r="FM81" i="9"/>
  <c r="AJ77" i="9"/>
  <c r="GF77" i="9"/>
  <c r="GB77" i="9"/>
  <c r="FX77" i="9"/>
  <c r="FT77" i="9"/>
  <c r="FP77" i="9"/>
  <c r="FL77" i="9"/>
  <c r="FH77" i="9"/>
  <c r="FD77" i="9"/>
  <c r="GD77" i="9"/>
  <c r="FZ77" i="9"/>
  <c r="FV77" i="9"/>
  <c r="FR77" i="9"/>
  <c r="FN77" i="9"/>
  <c r="FJ77" i="9"/>
  <c r="FF77" i="9"/>
  <c r="GE77" i="9"/>
  <c r="FW77" i="9"/>
  <c r="FO77" i="9"/>
  <c r="FG77" i="9"/>
  <c r="GA77" i="9"/>
  <c r="FS77" i="9"/>
  <c r="FK77" i="9"/>
  <c r="FC77" i="9"/>
  <c r="GC77" i="9"/>
  <c r="FM77" i="9"/>
  <c r="FU77" i="9"/>
  <c r="FE77" i="9"/>
  <c r="FY77" i="9"/>
  <c r="FI77" i="9"/>
  <c r="AJ73" i="9"/>
  <c r="GF73" i="9"/>
  <c r="GB73" i="9"/>
  <c r="FX73" i="9"/>
  <c r="FT73" i="9"/>
  <c r="FP73" i="9"/>
  <c r="FL73" i="9"/>
  <c r="FH73" i="9"/>
  <c r="FD73" i="9"/>
  <c r="GD73" i="9"/>
  <c r="FZ73" i="9"/>
  <c r="FV73" i="9"/>
  <c r="FR73" i="9"/>
  <c r="FN73" i="9"/>
  <c r="FJ73" i="9"/>
  <c r="FF73" i="9"/>
  <c r="GA73" i="9"/>
  <c r="FS73" i="9"/>
  <c r="FK73" i="9"/>
  <c r="FC73" i="9"/>
  <c r="GE73" i="9"/>
  <c r="FW73" i="9"/>
  <c r="FO73" i="9"/>
  <c r="FG73" i="9"/>
  <c r="FY73" i="9"/>
  <c r="FI73" i="9"/>
  <c r="GG73" i="9"/>
  <c r="FQ73" i="9"/>
  <c r="FU73" i="9"/>
  <c r="FE73" i="9"/>
  <c r="AJ69" i="9"/>
  <c r="GF69" i="9"/>
  <c r="GB69" i="9"/>
  <c r="FX69" i="9"/>
  <c r="FT69" i="9"/>
  <c r="FP69" i="9"/>
  <c r="FL69" i="9"/>
  <c r="FH69" i="9"/>
  <c r="FD69" i="9"/>
  <c r="GD69" i="9"/>
  <c r="FZ69" i="9"/>
  <c r="FV69" i="9"/>
  <c r="FR69" i="9"/>
  <c r="FN69" i="9"/>
  <c r="FJ69" i="9"/>
  <c r="FF69" i="9"/>
  <c r="GE69" i="9"/>
  <c r="FW69" i="9"/>
  <c r="FO69" i="9"/>
  <c r="FG69" i="9"/>
  <c r="GA69" i="9"/>
  <c r="FS69" i="9"/>
  <c r="FK69" i="9"/>
  <c r="FC69" i="9"/>
  <c r="FU69" i="9"/>
  <c r="FE69" i="9"/>
  <c r="GC69" i="9"/>
  <c r="FM69" i="9"/>
  <c r="FQ69" i="9"/>
  <c r="DX69" i="9"/>
  <c r="DT69" i="9"/>
  <c r="DP69" i="9"/>
  <c r="DL69" i="9"/>
  <c r="DH69" i="9"/>
  <c r="DD69" i="9"/>
  <c r="CZ69" i="9"/>
  <c r="CV69" i="9"/>
  <c r="GG69" i="9"/>
  <c r="DV69" i="9"/>
  <c r="DR69" i="9"/>
  <c r="DN69" i="9"/>
  <c r="DJ69" i="9"/>
  <c r="DF69" i="9"/>
  <c r="DB69" i="9"/>
  <c r="CX69" i="9"/>
  <c r="CT69" i="9"/>
  <c r="AJ65" i="9"/>
  <c r="GF65" i="9"/>
  <c r="GB65" i="9"/>
  <c r="FX65" i="9"/>
  <c r="FT65" i="9"/>
  <c r="FP65" i="9"/>
  <c r="FL65" i="9"/>
  <c r="FH65" i="9"/>
  <c r="FD65" i="9"/>
  <c r="GD65" i="9"/>
  <c r="FZ65" i="9"/>
  <c r="FV65" i="9"/>
  <c r="FR65" i="9"/>
  <c r="FN65" i="9"/>
  <c r="FJ65" i="9"/>
  <c r="FF65" i="9"/>
  <c r="GA65" i="9"/>
  <c r="FS65" i="9"/>
  <c r="FK65" i="9"/>
  <c r="FC65" i="9"/>
  <c r="GE65" i="9"/>
  <c r="FW65" i="9"/>
  <c r="FO65" i="9"/>
  <c r="FG65" i="9"/>
  <c r="GG65" i="9"/>
  <c r="FQ65" i="9"/>
  <c r="FY65" i="9"/>
  <c r="FI65" i="9"/>
  <c r="FM65" i="9"/>
  <c r="DX65" i="9"/>
  <c r="DT65" i="9"/>
  <c r="DP65" i="9"/>
  <c r="DL65" i="9"/>
  <c r="DH65" i="9"/>
  <c r="DD65" i="9"/>
  <c r="CZ65" i="9"/>
  <c r="CV65" i="9"/>
  <c r="GC65" i="9"/>
  <c r="DV65" i="9"/>
  <c r="DR65" i="9"/>
  <c r="DN65" i="9"/>
  <c r="DJ65" i="9"/>
  <c r="DF65" i="9"/>
  <c r="DB65" i="9"/>
  <c r="CX65" i="9"/>
  <c r="CT65" i="9"/>
  <c r="AJ61" i="9"/>
  <c r="GF61" i="9"/>
  <c r="GB61" i="9"/>
  <c r="FX61" i="9"/>
  <c r="FT61" i="9"/>
  <c r="FP61" i="9"/>
  <c r="FL61" i="9"/>
  <c r="FH61" i="9"/>
  <c r="FD61" i="9"/>
  <c r="GD61" i="9"/>
  <c r="FZ61" i="9"/>
  <c r="FV61" i="9"/>
  <c r="FR61" i="9"/>
  <c r="FN61" i="9"/>
  <c r="FJ61" i="9"/>
  <c r="FF61" i="9"/>
  <c r="GE61" i="9"/>
  <c r="FW61" i="9"/>
  <c r="FO61" i="9"/>
  <c r="FG61" i="9"/>
  <c r="GA61" i="9"/>
  <c r="FS61" i="9"/>
  <c r="FK61" i="9"/>
  <c r="FC61" i="9"/>
  <c r="GC61" i="9"/>
  <c r="FM61" i="9"/>
  <c r="FU61" i="9"/>
  <c r="FE61" i="9"/>
  <c r="FI61" i="9"/>
  <c r="DX61" i="9"/>
  <c r="DT61" i="9"/>
  <c r="DP61" i="9"/>
  <c r="DL61" i="9"/>
  <c r="DH61" i="9"/>
  <c r="DD61" i="9"/>
  <c r="CZ61" i="9"/>
  <c r="CV61" i="9"/>
  <c r="FY61" i="9"/>
  <c r="DV61" i="9"/>
  <c r="DR61" i="9"/>
  <c r="DN61" i="9"/>
  <c r="DJ61" i="9"/>
  <c r="DF61" i="9"/>
  <c r="DB61" i="9"/>
  <c r="CX61" i="9"/>
  <c r="CT61" i="9"/>
  <c r="AJ57" i="9"/>
  <c r="GF57" i="9"/>
  <c r="GB57" i="9"/>
  <c r="FX57" i="9"/>
  <c r="FT57" i="9"/>
  <c r="FP57" i="9"/>
  <c r="FL57" i="9"/>
  <c r="FH57" i="9"/>
  <c r="FD57" i="9"/>
  <c r="GD57" i="9"/>
  <c r="FZ57" i="9"/>
  <c r="FV57" i="9"/>
  <c r="FR57" i="9"/>
  <c r="FN57" i="9"/>
  <c r="FJ57" i="9"/>
  <c r="FF57" i="9"/>
  <c r="GA57" i="9"/>
  <c r="FS57" i="9"/>
  <c r="FK57" i="9"/>
  <c r="FC57" i="9"/>
  <c r="GE57" i="9"/>
  <c r="FW57" i="9"/>
  <c r="FO57" i="9"/>
  <c r="FG57" i="9"/>
  <c r="FY57" i="9"/>
  <c r="FI57" i="9"/>
  <c r="GG57" i="9"/>
  <c r="FQ57" i="9"/>
  <c r="FE57" i="9"/>
  <c r="DX57" i="9"/>
  <c r="DT57" i="9"/>
  <c r="DP57" i="9"/>
  <c r="DL57" i="9"/>
  <c r="DH57" i="9"/>
  <c r="DD57" i="9"/>
  <c r="CZ57" i="9"/>
  <c r="CV57" i="9"/>
  <c r="FU57" i="9"/>
  <c r="DV57" i="9"/>
  <c r="DR57" i="9"/>
  <c r="DN57" i="9"/>
  <c r="DJ57" i="9"/>
  <c r="DF57" i="9"/>
  <c r="DB57" i="9"/>
  <c r="CX57" i="9"/>
  <c r="CT57" i="9"/>
  <c r="AJ53" i="9"/>
  <c r="GF53" i="9"/>
  <c r="GB53" i="9"/>
  <c r="FX53" i="9"/>
  <c r="FT53" i="9"/>
  <c r="FP53" i="9"/>
  <c r="FL53" i="9"/>
  <c r="FH53" i="9"/>
  <c r="FD53" i="9"/>
  <c r="GD53" i="9"/>
  <c r="FZ53" i="9"/>
  <c r="FV53" i="9"/>
  <c r="FR53" i="9"/>
  <c r="FN53" i="9"/>
  <c r="FJ53" i="9"/>
  <c r="FF53" i="9"/>
  <c r="GE53" i="9"/>
  <c r="FW53" i="9"/>
  <c r="FO53" i="9"/>
  <c r="FG53" i="9"/>
  <c r="GA53" i="9"/>
  <c r="FS53" i="9"/>
  <c r="FK53" i="9"/>
  <c r="FC53" i="9"/>
  <c r="FU53" i="9"/>
  <c r="FE53" i="9"/>
  <c r="GC53" i="9"/>
  <c r="FM53" i="9"/>
  <c r="GG53" i="9"/>
  <c r="DX53" i="9"/>
  <c r="DT53" i="9"/>
  <c r="DP53" i="9"/>
  <c r="DL53" i="9"/>
  <c r="DH53" i="9"/>
  <c r="DD53" i="9"/>
  <c r="CZ53" i="9"/>
  <c r="CV53" i="9"/>
  <c r="FQ53" i="9"/>
  <c r="DV53" i="9"/>
  <c r="DR53" i="9"/>
  <c r="DN53" i="9"/>
  <c r="DJ53" i="9"/>
  <c r="DF53" i="9"/>
  <c r="DB53" i="9"/>
  <c r="CX53" i="9"/>
  <c r="CT53" i="9"/>
  <c r="AJ49" i="9"/>
  <c r="GF49" i="9"/>
  <c r="GB49" i="9"/>
  <c r="FX49" i="9"/>
  <c r="FT49" i="9"/>
  <c r="FP49" i="9"/>
  <c r="FL49" i="9"/>
  <c r="FH49" i="9"/>
  <c r="FD49" i="9"/>
  <c r="GD49" i="9"/>
  <c r="FZ49" i="9"/>
  <c r="FV49" i="9"/>
  <c r="FR49" i="9"/>
  <c r="FN49" i="9"/>
  <c r="FJ49" i="9"/>
  <c r="FF49" i="9"/>
  <c r="GA49" i="9"/>
  <c r="FS49" i="9"/>
  <c r="FK49" i="9"/>
  <c r="FC49" i="9"/>
  <c r="GE49" i="9"/>
  <c r="FW49" i="9"/>
  <c r="FO49" i="9"/>
  <c r="FG49" i="9"/>
  <c r="GG49" i="9"/>
  <c r="FQ49" i="9"/>
  <c r="FY49" i="9"/>
  <c r="FI49" i="9"/>
  <c r="GC49" i="9"/>
  <c r="DX49" i="9"/>
  <c r="DT49" i="9"/>
  <c r="DP49" i="9"/>
  <c r="DL49" i="9"/>
  <c r="DH49" i="9"/>
  <c r="DD49" i="9"/>
  <c r="CZ49" i="9"/>
  <c r="CV49" i="9"/>
  <c r="FM49" i="9"/>
  <c r="DV49" i="9"/>
  <c r="DR49" i="9"/>
  <c r="DN49" i="9"/>
  <c r="DJ49" i="9"/>
  <c r="DF49" i="9"/>
  <c r="DB49" i="9"/>
  <c r="CX49" i="9"/>
  <c r="CT49" i="9"/>
  <c r="AJ45" i="9"/>
  <c r="GF45" i="9"/>
  <c r="GB45" i="9"/>
  <c r="FX45" i="9"/>
  <c r="FT45" i="9"/>
  <c r="FP45" i="9"/>
  <c r="FL45" i="9"/>
  <c r="FH45" i="9"/>
  <c r="FD45" i="9"/>
  <c r="GD45" i="9"/>
  <c r="FZ45" i="9"/>
  <c r="FV45" i="9"/>
  <c r="FR45" i="9"/>
  <c r="FN45" i="9"/>
  <c r="FJ45" i="9"/>
  <c r="FF45" i="9"/>
  <c r="GE45" i="9"/>
  <c r="FW45" i="9"/>
  <c r="FO45" i="9"/>
  <c r="FG45" i="9"/>
  <c r="GA45" i="9"/>
  <c r="FS45" i="9"/>
  <c r="FK45" i="9"/>
  <c r="FC45" i="9"/>
  <c r="GC45" i="9"/>
  <c r="FM45" i="9"/>
  <c r="FU45" i="9"/>
  <c r="FE45" i="9"/>
  <c r="FY45" i="9"/>
  <c r="DX45" i="9"/>
  <c r="DT45" i="9"/>
  <c r="DP45" i="9"/>
  <c r="DL45" i="9"/>
  <c r="DH45" i="9"/>
  <c r="DD45" i="9"/>
  <c r="CZ45" i="9"/>
  <c r="CV45" i="9"/>
  <c r="FI45" i="9"/>
  <c r="DV45" i="9"/>
  <c r="DR45" i="9"/>
  <c r="DN45" i="9"/>
  <c r="DJ45" i="9"/>
  <c r="DF45" i="9"/>
  <c r="DB45" i="9"/>
  <c r="CX45" i="9"/>
  <c r="CT45" i="9"/>
  <c r="AJ41" i="9"/>
  <c r="EB41" i="9"/>
  <c r="EF41" i="9"/>
  <c r="EJ41" i="9"/>
  <c r="EN41" i="9"/>
  <c r="ER41" i="9"/>
  <c r="EV41" i="9"/>
  <c r="EZ41" i="9"/>
  <c r="DZ41" i="9"/>
  <c r="ED41" i="9"/>
  <c r="EH41" i="9"/>
  <c r="EL41" i="9"/>
  <c r="EP41" i="9"/>
  <c r="ET41" i="9"/>
  <c r="EX41" i="9"/>
  <c r="FB41" i="9"/>
  <c r="DY41" i="9"/>
  <c r="EG41" i="9"/>
  <c r="EO41" i="9"/>
  <c r="EW41" i="9"/>
  <c r="EC41" i="9"/>
  <c r="EK41" i="9"/>
  <c r="ES41" i="9"/>
  <c r="FA41" i="9"/>
  <c r="EI41" i="9"/>
  <c r="EY41" i="9"/>
  <c r="EA41" i="9"/>
  <c r="EQ41" i="9"/>
  <c r="DX41" i="9"/>
  <c r="DT41" i="9"/>
  <c r="DP41" i="9"/>
  <c r="DL41" i="9"/>
  <c r="DH41" i="9"/>
  <c r="DD41" i="9"/>
  <c r="CZ41" i="9"/>
  <c r="CV41" i="9"/>
  <c r="EM41" i="9"/>
  <c r="DV41" i="9"/>
  <c r="DR41" i="9"/>
  <c r="DN41" i="9"/>
  <c r="DJ41" i="9"/>
  <c r="DF41" i="9"/>
  <c r="DB41" i="9"/>
  <c r="CX41" i="9"/>
  <c r="CT41" i="9"/>
  <c r="AJ37" i="9"/>
  <c r="EB37" i="9"/>
  <c r="EF37" i="9"/>
  <c r="EJ37" i="9"/>
  <c r="EN37" i="9"/>
  <c r="ER37" i="9"/>
  <c r="EV37" i="9"/>
  <c r="EZ37" i="9"/>
  <c r="DZ37" i="9"/>
  <c r="ED37" i="9"/>
  <c r="EH37" i="9"/>
  <c r="EL37" i="9"/>
  <c r="EP37" i="9"/>
  <c r="ET37" i="9"/>
  <c r="EX37" i="9"/>
  <c r="FB37" i="9"/>
  <c r="DY37" i="9"/>
  <c r="EG37" i="9"/>
  <c r="EO37" i="9"/>
  <c r="EW37" i="9"/>
  <c r="EC37" i="9"/>
  <c r="EK37" i="9"/>
  <c r="ES37" i="9"/>
  <c r="FA37" i="9"/>
  <c r="EA37" i="9"/>
  <c r="EQ37" i="9"/>
  <c r="EI37" i="9"/>
  <c r="EY37" i="9"/>
  <c r="EU37" i="9"/>
  <c r="DX37" i="9"/>
  <c r="DT37" i="9"/>
  <c r="DP37" i="9"/>
  <c r="DL37" i="9"/>
  <c r="DH37" i="9"/>
  <c r="DD37" i="9"/>
  <c r="CZ37" i="9"/>
  <c r="CV37" i="9"/>
  <c r="EE37" i="9"/>
  <c r="DV37" i="9"/>
  <c r="DR37" i="9"/>
  <c r="DN37" i="9"/>
  <c r="DJ37" i="9"/>
  <c r="DF37" i="9"/>
  <c r="DB37" i="9"/>
  <c r="CX37" i="9"/>
  <c r="CT37" i="9"/>
  <c r="AJ33" i="9"/>
  <c r="EB33" i="9"/>
  <c r="EF33" i="9"/>
  <c r="EJ33" i="9"/>
  <c r="EN33" i="9"/>
  <c r="ER33" i="9"/>
  <c r="EV33" i="9"/>
  <c r="EZ33" i="9"/>
  <c r="DZ33" i="9"/>
  <c r="ED33" i="9"/>
  <c r="EH33" i="9"/>
  <c r="EL33" i="9"/>
  <c r="EP33" i="9"/>
  <c r="ET33" i="9"/>
  <c r="EX33" i="9"/>
  <c r="FB33" i="9"/>
  <c r="DY33" i="9"/>
  <c r="EG33" i="9"/>
  <c r="EO33" i="9"/>
  <c r="EW33" i="9"/>
  <c r="EC33" i="9"/>
  <c r="EK33" i="9"/>
  <c r="ES33" i="9"/>
  <c r="FA33" i="9"/>
  <c r="EI33" i="9"/>
  <c r="EY33" i="9"/>
  <c r="EA33" i="9"/>
  <c r="EQ33" i="9"/>
  <c r="EM33" i="9"/>
  <c r="DX33" i="9"/>
  <c r="DT33" i="9"/>
  <c r="DP33" i="9"/>
  <c r="DL33" i="9"/>
  <c r="DH33" i="9"/>
  <c r="DD33" i="9"/>
  <c r="CZ33" i="9"/>
  <c r="CV33" i="9"/>
  <c r="DV33" i="9"/>
  <c r="DR33" i="9"/>
  <c r="DN33" i="9"/>
  <c r="DJ33" i="9"/>
  <c r="DF33" i="9"/>
  <c r="DB33" i="9"/>
  <c r="CX33" i="9"/>
  <c r="CT33" i="9"/>
  <c r="AJ29" i="9"/>
  <c r="EB29" i="9"/>
  <c r="EF29" i="9"/>
  <c r="EJ29" i="9"/>
  <c r="EN29" i="9"/>
  <c r="ER29" i="9"/>
  <c r="EV29" i="9"/>
  <c r="EZ29" i="9"/>
  <c r="DZ29" i="9"/>
  <c r="ED29" i="9"/>
  <c r="EH29" i="9"/>
  <c r="EL29" i="9"/>
  <c r="EP29" i="9"/>
  <c r="ET29" i="9"/>
  <c r="EX29" i="9"/>
  <c r="FB29" i="9"/>
  <c r="DY29" i="9"/>
  <c r="EG29" i="9"/>
  <c r="EO29" i="9"/>
  <c r="EW29" i="9"/>
  <c r="EC29" i="9"/>
  <c r="EK29" i="9"/>
  <c r="ES29" i="9"/>
  <c r="FA29" i="9"/>
  <c r="EA29" i="9"/>
  <c r="EQ29" i="9"/>
  <c r="EI29" i="9"/>
  <c r="EY29" i="9"/>
  <c r="EE29" i="9"/>
  <c r="EU29" i="9"/>
  <c r="AJ25" i="9"/>
  <c r="EB25" i="9"/>
  <c r="EF25" i="9"/>
  <c r="EJ25" i="9"/>
  <c r="EN25" i="9"/>
  <c r="ER25" i="9"/>
  <c r="EV25" i="9"/>
  <c r="EZ25" i="9"/>
  <c r="DZ25" i="9"/>
  <c r="ED25" i="9"/>
  <c r="EH25" i="9"/>
  <c r="EL25" i="9"/>
  <c r="EP25" i="9"/>
  <c r="ET25" i="9"/>
  <c r="EX25" i="9"/>
  <c r="FB25" i="9"/>
  <c r="DY25" i="9"/>
  <c r="EG25" i="9"/>
  <c r="EO25" i="9"/>
  <c r="EW25" i="9"/>
  <c r="EC25" i="9"/>
  <c r="EK25" i="9"/>
  <c r="ES25" i="9"/>
  <c r="FA25" i="9"/>
  <c r="EI25" i="9"/>
  <c r="EY25" i="9"/>
  <c r="EA25" i="9"/>
  <c r="EQ25" i="9"/>
  <c r="EM25" i="9"/>
  <c r="AJ21" i="9"/>
  <c r="EB21" i="9"/>
  <c r="EF21" i="9"/>
  <c r="EJ21" i="9"/>
  <c r="EN21" i="9"/>
  <c r="ER21" i="9"/>
  <c r="EV21" i="9"/>
  <c r="EZ21" i="9"/>
  <c r="DZ21" i="9"/>
  <c r="ED21" i="9"/>
  <c r="EH21" i="9"/>
  <c r="EL21" i="9"/>
  <c r="EP21" i="9"/>
  <c r="ET21" i="9"/>
  <c r="EX21" i="9"/>
  <c r="FB21" i="9"/>
  <c r="DY21" i="9"/>
  <c r="EG21" i="9"/>
  <c r="EO21" i="9"/>
  <c r="EW21" i="9"/>
  <c r="EC21" i="9"/>
  <c r="EK21" i="9"/>
  <c r="ES21" i="9"/>
  <c r="FA21" i="9"/>
  <c r="EA21" i="9"/>
  <c r="EQ21" i="9"/>
  <c r="EI21" i="9"/>
  <c r="EY21" i="9"/>
  <c r="EU21" i="9"/>
  <c r="EE21" i="9"/>
  <c r="AJ17" i="9"/>
  <c r="EB17" i="9"/>
  <c r="EF17" i="9"/>
  <c r="EJ17" i="9"/>
  <c r="EN17" i="9"/>
  <c r="ER17" i="9"/>
  <c r="EV17" i="9"/>
  <c r="EZ17" i="9"/>
  <c r="DZ17" i="9"/>
  <c r="ED17" i="9"/>
  <c r="EH17" i="9"/>
  <c r="EL17" i="9"/>
  <c r="EP17" i="9"/>
  <c r="ET17" i="9"/>
  <c r="EX17" i="9"/>
  <c r="FB17" i="9"/>
  <c r="DY17" i="9"/>
  <c r="EG17" i="9"/>
  <c r="EO17" i="9"/>
  <c r="EW17" i="9"/>
  <c r="EC17" i="9"/>
  <c r="EK17" i="9"/>
  <c r="ES17" i="9"/>
  <c r="FA17" i="9"/>
  <c r="EI17" i="9"/>
  <c r="EY17" i="9"/>
  <c r="EA17" i="9"/>
  <c r="EQ17" i="9"/>
  <c r="EM17" i="9"/>
  <c r="AJ13" i="9"/>
  <c r="EB13" i="9"/>
  <c r="EF13" i="9"/>
  <c r="EJ13" i="9"/>
  <c r="EN13" i="9"/>
  <c r="ER13" i="9"/>
  <c r="EV13" i="9"/>
  <c r="EZ13" i="9"/>
  <c r="DZ13" i="9"/>
  <c r="ED13" i="9"/>
  <c r="EH13" i="9"/>
  <c r="EL13" i="9"/>
  <c r="EP13" i="9"/>
  <c r="ET13" i="9"/>
  <c r="EX13" i="9"/>
  <c r="FB13" i="9"/>
  <c r="DY13" i="9"/>
  <c r="EG13" i="9"/>
  <c r="EO13" i="9"/>
  <c r="EW13" i="9"/>
  <c r="EC13" i="9"/>
  <c r="EK13" i="9"/>
  <c r="ES13" i="9"/>
  <c r="FA13" i="9"/>
  <c r="EA13" i="9"/>
  <c r="EQ13" i="9"/>
  <c r="EI13" i="9"/>
  <c r="EY13" i="9"/>
  <c r="EE13" i="9"/>
  <c r="EU13" i="9"/>
  <c r="AJ9" i="9"/>
  <c r="EB9" i="9"/>
  <c r="EF9" i="9"/>
  <c r="EJ9" i="9"/>
  <c r="EN9" i="9"/>
  <c r="ER9" i="9"/>
  <c r="EV9" i="9"/>
  <c r="EZ9" i="9"/>
  <c r="DZ9" i="9"/>
  <c r="ED9" i="9"/>
  <c r="EH9" i="9"/>
  <c r="EL9" i="9"/>
  <c r="EP9" i="9"/>
  <c r="ET9" i="9"/>
  <c r="EX9" i="9"/>
  <c r="FB9" i="9"/>
  <c r="DY9" i="9"/>
  <c r="EG9" i="9"/>
  <c r="EO9" i="9"/>
  <c r="EW9" i="9"/>
  <c r="EC9" i="9"/>
  <c r="EK9" i="9"/>
  <c r="ES9" i="9"/>
  <c r="FA9" i="9"/>
  <c r="EI9" i="9"/>
  <c r="EY9" i="9"/>
  <c r="EA9" i="9"/>
  <c r="EQ9" i="9"/>
  <c r="EM9" i="9"/>
  <c r="DZ5" i="9"/>
  <c r="ED5" i="9"/>
  <c r="EH5" i="9"/>
  <c r="EL5" i="9"/>
  <c r="EP5" i="9"/>
  <c r="ET5" i="9"/>
  <c r="EX5" i="9"/>
  <c r="FB5" i="9"/>
  <c r="EB5" i="9"/>
  <c r="EF5" i="9"/>
  <c r="EJ5" i="9"/>
  <c r="EN5" i="9"/>
  <c r="ER5" i="9"/>
  <c r="EV5" i="9"/>
  <c r="EZ5" i="9"/>
  <c r="EA5" i="9"/>
  <c r="EI5" i="9"/>
  <c r="EQ5" i="9"/>
  <c r="EY5" i="9"/>
  <c r="EE5" i="9"/>
  <c r="EM5" i="9"/>
  <c r="EU5" i="9"/>
  <c r="EK5" i="9"/>
  <c r="FA5" i="9"/>
  <c r="EC5" i="9"/>
  <c r="ES5" i="9"/>
  <c r="EO5" i="9"/>
  <c r="DY5" i="9"/>
  <c r="CS4" i="9"/>
  <c r="CO4" i="9"/>
  <c r="CK4" i="9"/>
  <c r="CG4" i="9"/>
  <c r="CC4" i="9"/>
  <c r="BY4" i="9"/>
  <c r="BU4" i="9"/>
  <c r="BR9" i="9"/>
  <c r="BV9" i="9"/>
  <c r="BZ9" i="9"/>
  <c r="CD9" i="9"/>
  <c r="CH9" i="9"/>
  <c r="CL9" i="9"/>
  <c r="CP9" i="9"/>
  <c r="BR13" i="9"/>
  <c r="BV13" i="9"/>
  <c r="BZ13" i="9"/>
  <c r="CD13" i="9"/>
  <c r="CH13" i="9"/>
  <c r="CL13" i="9"/>
  <c r="CP13" i="9"/>
  <c r="BR15" i="9"/>
  <c r="BV15" i="9"/>
  <c r="BZ15" i="9"/>
  <c r="CD15" i="9"/>
  <c r="CH15" i="9"/>
  <c r="CL15" i="9"/>
  <c r="CP15" i="9"/>
  <c r="BR17" i="9"/>
  <c r="BV17" i="9"/>
  <c r="BZ17" i="9"/>
  <c r="CD17" i="9"/>
  <c r="CH17" i="9"/>
  <c r="CL17" i="9"/>
  <c r="CP17" i="9"/>
  <c r="BR19" i="9"/>
  <c r="BV19" i="9"/>
  <c r="BZ19" i="9"/>
  <c r="CD19" i="9"/>
  <c r="CH19" i="9"/>
  <c r="CL19" i="9"/>
  <c r="CP19" i="9"/>
  <c r="BR21" i="9"/>
  <c r="BV21" i="9"/>
  <c r="BZ21" i="9"/>
  <c r="CD21" i="9"/>
  <c r="CH21" i="9"/>
  <c r="CL21" i="9"/>
  <c r="CP21" i="9"/>
  <c r="BR25" i="9"/>
  <c r="BV25" i="9"/>
  <c r="BZ25" i="9"/>
  <c r="CD25" i="9"/>
  <c r="CH25" i="9"/>
  <c r="CL25" i="9"/>
  <c r="CP25" i="9"/>
  <c r="BR27" i="9"/>
  <c r="BV27" i="9"/>
  <c r="BZ27" i="9"/>
  <c r="CD27" i="9"/>
  <c r="CH27" i="9"/>
  <c r="CL27" i="9"/>
  <c r="CP27" i="9"/>
  <c r="BR29" i="9"/>
  <c r="BV29" i="9"/>
  <c r="BZ29" i="9"/>
  <c r="CD29" i="9"/>
  <c r="CH29" i="9"/>
  <c r="CL29" i="9"/>
  <c r="CP29" i="9"/>
  <c r="BR73" i="9"/>
  <c r="BV73" i="9"/>
  <c r="BZ73" i="9"/>
  <c r="CD73" i="9"/>
  <c r="CH73" i="9"/>
  <c r="CL73" i="9"/>
  <c r="CP73" i="9"/>
  <c r="BR75" i="9"/>
  <c r="BV75" i="9"/>
  <c r="BZ75" i="9"/>
  <c r="CD75" i="9"/>
  <c r="CH75" i="9"/>
  <c r="CL75" i="9"/>
  <c r="CP75" i="9"/>
  <c r="BR77" i="9"/>
  <c r="BV77" i="9"/>
  <c r="BZ77" i="9"/>
  <c r="CD77" i="9"/>
  <c r="CH77" i="9"/>
  <c r="CL77" i="9"/>
  <c r="CP77" i="9"/>
  <c r="BR79" i="9"/>
  <c r="BV79" i="9"/>
  <c r="BZ79" i="9"/>
  <c r="CD79" i="9"/>
  <c r="CH79" i="9"/>
  <c r="CL79" i="9"/>
  <c r="CP79" i="9"/>
  <c r="BR81" i="9"/>
  <c r="BV81" i="9"/>
  <c r="BZ81" i="9"/>
  <c r="CD81" i="9"/>
  <c r="CH81" i="9"/>
  <c r="CL81" i="9"/>
  <c r="CP81" i="9"/>
  <c r="BR83" i="9"/>
  <c r="BV83" i="9"/>
  <c r="BZ83" i="9"/>
  <c r="CD83" i="9"/>
  <c r="CH83" i="9"/>
  <c r="CL83" i="9"/>
  <c r="CP83" i="9"/>
  <c r="BR85" i="9"/>
  <c r="BV85" i="9"/>
  <c r="BZ85" i="9"/>
  <c r="CD85" i="9"/>
  <c r="CH85" i="9"/>
  <c r="CL85" i="9"/>
  <c r="CP85" i="9"/>
  <c r="BR87" i="9"/>
  <c r="BV87" i="9"/>
  <c r="BZ87" i="9"/>
  <c r="CD87" i="9"/>
  <c r="CH87" i="9"/>
  <c r="CL87" i="9"/>
  <c r="CP87" i="9"/>
  <c r="BR89" i="9"/>
  <c r="BV89" i="9"/>
  <c r="BZ89" i="9"/>
  <c r="CD89" i="9"/>
  <c r="CH89" i="9"/>
  <c r="CL89" i="9"/>
  <c r="CP89" i="9"/>
  <c r="BR91" i="9"/>
  <c r="BV91" i="9"/>
  <c r="BZ91" i="9"/>
  <c r="CD91" i="9"/>
  <c r="CH91" i="9"/>
  <c r="CL91" i="9"/>
  <c r="CP91" i="9"/>
  <c r="BR93" i="9"/>
  <c r="BV93" i="9"/>
  <c r="BZ93" i="9"/>
  <c r="CD93" i="9"/>
  <c r="CH93" i="9"/>
  <c r="CL93" i="9"/>
  <c r="CP93" i="9"/>
  <c r="BR95" i="9"/>
  <c r="BV95" i="9"/>
  <c r="BZ95" i="9"/>
  <c r="CD95" i="9"/>
  <c r="CH95" i="9"/>
  <c r="CL95" i="9"/>
  <c r="CP95" i="9"/>
  <c r="BR97" i="9"/>
  <c r="BV97" i="9"/>
  <c r="BZ97" i="9"/>
  <c r="CD97" i="9"/>
  <c r="CH97" i="9"/>
  <c r="CL97" i="9"/>
  <c r="CP97" i="9"/>
  <c r="BR99" i="9"/>
  <c r="BV99" i="9"/>
  <c r="BZ99" i="9"/>
  <c r="CD99" i="9"/>
  <c r="CH99" i="9"/>
  <c r="CL99" i="9"/>
  <c r="CP99" i="9"/>
  <c r="BR101" i="9"/>
  <c r="BV101" i="9"/>
  <c r="BZ101" i="9"/>
  <c r="CD101" i="9"/>
  <c r="CH101" i="9"/>
  <c r="CL101" i="9"/>
  <c r="CP101" i="9"/>
  <c r="BR103" i="9"/>
  <c r="BV103" i="9"/>
  <c r="BZ103" i="9"/>
  <c r="CD103" i="9"/>
  <c r="CH103" i="9"/>
  <c r="CL103" i="9"/>
  <c r="CP103" i="9"/>
  <c r="BR105" i="9"/>
  <c r="BV105" i="9"/>
  <c r="BZ105" i="9"/>
  <c r="CD105" i="9"/>
  <c r="CH105" i="9"/>
  <c r="CL105" i="9"/>
  <c r="CP105" i="9"/>
  <c r="BR107" i="9"/>
  <c r="BV107" i="9"/>
  <c r="BZ107" i="9"/>
  <c r="CD107" i="9"/>
  <c r="CH107" i="9"/>
  <c r="CL107" i="9"/>
  <c r="CP107" i="9"/>
  <c r="BR109" i="9"/>
  <c r="BV109" i="9"/>
  <c r="BZ109" i="9"/>
  <c r="CD109" i="9"/>
  <c r="CH109" i="9"/>
  <c r="CL109" i="9"/>
  <c r="CP109" i="9"/>
  <c r="BR111" i="9"/>
  <c r="BV111" i="9"/>
  <c r="BZ111" i="9"/>
  <c r="CD111" i="9"/>
  <c r="CH111" i="9"/>
  <c r="CL111" i="9"/>
  <c r="CP111" i="9"/>
  <c r="BR113" i="9"/>
  <c r="BV113" i="9"/>
  <c r="BZ113" i="9"/>
  <c r="CD113" i="9"/>
  <c r="CH113" i="9"/>
  <c r="CL113" i="9"/>
  <c r="CP113" i="9"/>
  <c r="BR115" i="9"/>
  <c r="BV115" i="9"/>
  <c r="BZ115" i="9"/>
  <c r="CD115" i="9"/>
  <c r="CH115" i="9"/>
  <c r="CL115" i="9"/>
  <c r="CP115" i="9"/>
  <c r="BR117" i="9"/>
  <c r="BV117" i="9"/>
  <c r="BZ117" i="9"/>
  <c r="CD117" i="9"/>
  <c r="CH117" i="9"/>
  <c r="CL117" i="9"/>
  <c r="CP117" i="9"/>
  <c r="BR119" i="9"/>
  <c r="BV119" i="9"/>
  <c r="BZ119" i="9"/>
  <c r="CD119" i="9"/>
  <c r="CH119" i="9"/>
  <c r="CL119" i="9"/>
  <c r="CP119" i="9"/>
  <c r="BR121" i="9"/>
  <c r="BV121" i="9"/>
  <c r="BZ121" i="9"/>
  <c r="CD121" i="9"/>
  <c r="CH121" i="9"/>
  <c r="CL121" i="9"/>
  <c r="CP121" i="9"/>
  <c r="BR123" i="9"/>
  <c r="BV123" i="9"/>
  <c r="BZ123" i="9"/>
  <c r="CD123" i="9"/>
  <c r="CH123" i="9"/>
  <c r="CL123" i="9"/>
  <c r="CP123" i="9"/>
  <c r="BR125" i="9"/>
  <c r="BV125" i="9"/>
  <c r="BZ125" i="9"/>
  <c r="CD125" i="9"/>
  <c r="CH125" i="9"/>
  <c r="CL125" i="9"/>
  <c r="CP125" i="9"/>
  <c r="BR127" i="9"/>
  <c r="BV127" i="9"/>
  <c r="BZ127" i="9"/>
  <c r="CD127" i="9"/>
  <c r="CH127" i="9"/>
  <c r="CL127" i="9"/>
  <c r="CP127" i="9"/>
  <c r="BR129" i="9"/>
  <c r="BV129" i="9"/>
  <c r="BZ129" i="9"/>
  <c r="CD129" i="9"/>
  <c r="CH129" i="9"/>
  <c r="CL129" i="9"/>
  <c r="CP129" i="9"/>
  <c r="BR131" i="9"/>
  <c r="BV131" i="9"/>
  <c r="BZ131" i="9"/>
  <c r="CD131" i="9"/>
  <c r="CH131" i="9"/>
  <c r="CL131" i="9"/>
  <c r="CP131" i="9"/>
  <c r="BR133" i="9"/>
  <c r="BV133" i="9"/>
  <c r="BZ133" i="9"/>
  <c r="CD133" i="9"/>
  <c r="CH133" i="9"/>
  <c r="CL133" i="9"/>
  <c r="CP133" i="9"/>
  <c r="BR135" i="9"/>
  <c r="BV135" i="9"/>
  <c r="BZ135" i="9"/>
  <c r="CD135" i="9"/>
  <c r="CH135" i="9"/>
  <c r="CL135" i="9"/>
  <c r="CP135" i="9"/>
  <c r="BR137" i="9"/>
  <c r="BV137" i="9"/>
  <c r="BZ137" i="9"/>
  <c r="CD137" i="9"/>
  <c r="CH137" i="9"/>
  <c r="CL137" i="9"/>
  <c r="CP137" i="9"/>
  <c r="BR139" i="9"/>
  <c r="BV139" i="9"/>
  <c r="BZ139" i="9"/>
  <c r="CD139" i="9"/>
  <c r="CH139" i="9"/>
  <c r="CL139" i="9"/>
  <c r="CP139" i="9"/>
  <c r="BR141" i="9"/>
  <c r="BV141" i="9"/>
  <c r="BZ141" i="9"/>
  <c r="CD141" i="9"/>
  <c r="CH141" i="9"/>
  <c r="CL141" i="9"/>
  <c r="CP141" i="9"/>
  <c r="BR143" i="9"/>
  <c r="BV143" i="9"/>
  <c r="BZ143" i="9"/>
  <c r="CD143" i="9"/>
  <c r="CH143" i="9"/>
  <c r="CL143" i="9"/>
  <c r="CP143" i="9"/>
  <c r="BR145" i="9"/>
  <c r="BV145" i="9"/>
  <c r="BZ145" i="9"/>
  <c r="CD145" i="9"/>
  <c r="CH145" i="9"/>
  <c r="CL145" i="9"/>
  <c r="CP145" i="9"/>
  <c r="BR205" i="9"/>
  <c r="BV205" i="9"/>
  <c r="BZ205" i="9"/>
  <c r="CD205" i="9"/>
  <c r="CH205" i="9"/>
  <c r="CL205" i="9"/>
  <c r="CP205" i="9"/>
  <c r="BR207" i="9"/>
  <c r="BV207" i="9"/>
  <c r="BZ207" i="9"/>
  <c r="CD207" i="9"/>
  <c r="CH207" i="9"/>
  <c r="CL207" i="9"/>
  <c r="CP207" i="9"/>
  <c r="BR209" i="9"/>
  <c r="BV209" i="9"/>
  <c r="BZ209" i="9"/>
  <c r="CD209" i="9"/>
  <c r="CH209" i="9"/>
  <c r="CL209" i="9"/>
  <c r="CP209" i="9"/>
  <c r="BR211" i="9"/>
  <c r="BV211" i="9"/>
  <c r="BZ211" i="9"/>
  <c r="CD211" i="9"/>
  <c r="CH211" i="9"/>
  <c r="CL211" i="9"/>
  <c r="CP211" i="9"/>
  <c r="BR213" i="9"/>
  <c r="BV213" i="9"/>
  <c r="BZ213" i="9"/>
  <c r="CD213" i="9"/>
  <c r="CH213" i="9"/>
  <c r="CL213" i="9"/>
  <c r="CP213" i="9"/>
  <c r="BR215" i="9"/>
  <c r="BV215" i="9"/>
  <c r="BZ215" i="9"/>
  <c r="CD215" i="9"/>
  <c r="CH215" i="9"/>
  <c r="CL215" i="9"/>
  <c r="CP215" i="9"/>
  <c r="BR217" i="9"/>
  <c r="BV217" i="9"/>
  <c r="BZ217" i="9"/>
  <c r="CD217" i="9"/>
  <c r="CH217" i="9"/>
  <c r="CL217" i="9"/>
  <c r="CP217" i="9"/>
  <c r="BR221" i="9"/>
  <c r="BV221" i="9"/>
  <c r="BZ221" i="9"/>
  <c r="CD221" i="9"/>
  <c r="CH221" i="9"/>
  <c r="CL221" i="9"/>
  <c r="CP221" i="9"/>
  <c r="BR223" i="9"/>
  <c r="BV223" i="9"/>
  <c r="BZ223" i="9"/>
  <c r="CD223" i="9"/>
  <c r="CH223" i="9"/>
  <c r="CL223" i="9"/>
  <c r="CP223" i="9"/>
  <c r="BR225" i="9"/>
  <c r="BV225" i="9"/>
  <c r="BZ225" i="9"/>
  <c r="CD225" i="9"/>
  <c r="CH225" i="9"/>
  <c r="CL225" i="9"/>
  <c r="CP225" i="9"/>
  <c r="BR227" i="9"/>
  <c r="BV227" i="9"/>
  <c r="BZ227" i="9"/>
  <c r="CD227" i="9"/>
  <c r="CH227" i="9"/>
  <c r="CL227" i="9"/>
  <c r="CP227" i="9"/>
  <c r="BR229" i="9"/>
  <c r="BV229" i="9"/>
  <c r="BZ229" i="9"/>
  <c r="CD229" i="9"/>
  <c r="CH229" i="9"/>
  <c r="CL229" i="9"/>
  <c r="CP229" i="9"/>
  <c r="BR231" i="9"/>
  <c r="BV231" i="9"/>
  <c r="BZ231" i="9"/>
  <c r="CD231" i="9"/>
  <c r="CH231" i="9"/>
  <c r="CL231" i="9"/>
  <c r="CP231" i="9"/>
  <c r="BR233" i="9"/>
  <c r="BV233" i="9"/>
  <c r="BZ233" i="9"/>
  <c r="CD233" i="9"/>
  <c r="CH233" i="9"/>
  <c r="CL233" i="9"/>
  <c r="CP233" i="9"/>
  <c r="BR235" i="9"/>
  <c r="BV235" i="9"/>
  <c r="BZ235" i="9"/>
  <c r="CD235" i="9"/>
  <c r="CH235" i="9"/>
  <c r="CL235" i="9"/>
  <c r="CP235" i="9"/>
  <c r="BR237" i="9"/>
  <c r="BV237" i="9"/>
  <c r="BZ237" i="9"/>
  <c r="CD237" i="9"/>
  <c r="CH237" i="9"/>
  <c r="CL237" i="9"/>
  <c r="CP237" i="9"/>
  <c r="BR239" i="9"/>
  <c r="BV239" i="9"/>
  <c r="BZ239" i="9"/>
  <c r="CD239" i="9"/>
  <c r="CH239" i="9"/>
  <c r="CL239" i="9"/>
  <c r="CP239" i="9"/>
  <c r="BR241" i="9"/>
  <c r="BV241" i="9"/>
  <c r="BZ241" i="9"/>
  <c r="CD241" i="9"/>
  <c r="CH241" i="9"/>
  <c r="CL241" i="9"/>
  <c r="CP241" i="9"/>
  <c r="BR243" i="9"/>
  <c r="BV243" i="9"/>
  <c r="BZ243" i="9"/>
  <c r="CD243" i="9"/>
  <c r="CH243" i="9"/>
  <c r="CL243" i="9"/>
  <c r="CP243" i="9"/>
  <c r="BR245" i="9"/>
  <c r="BV245" i="9"/>
  <c r="BZ245" i="9"/>
  <c r="CD245" i="9"/>
  <c r="CH245" i="9"/>
  <c r="CL245" i="9"/>
  <c r="CP245" i="9"/>
  <c r="BR247" i="9"/>
  <c r="BV247" i="9"/>
  <c r="BZ247" i="9"/>
  <c r="CD247" i="9"/>
  <c r="CH247" i="9"/>
  <c r="CL247" i="9"/>
  <c r="CP247" i="9"/>
  <c r="BR249" i="9"/>
  <c r="BV249" i="9"/>
  <c r="BZ249" i="9"/>
  <c r="CD249" i="9"/>
  <c r="CH249" i="9"/>
  <c r="CL249" i="9"/>
  <c r="CP249" i="9"/>
  <c r="BR251" i="9"/>
  <c r="BV251" i="9"/>
  <c r="BZ251" i="9"/>
  <c r="CD251" i="9"/>
  <c r="CH251" i="9"/>
  <c r="CL251" i="9"/>
  <c r="CP251" i="9"/>
  <c r="BR253" i="9"/>
  <c r="BV253" i="9"/>
  <c r="BZ253" i="9"/>
  <c r="CD253" i="9"/>
  <c r="CH253" i="9"/>
  <c r="CL253" i="9"/>
  <c r="CP253" i="9"/>
  <c r="BR255" i="9"/>
  <c r="BV255" i="9"/>
  <c r="BZ255" i="9"/>
  <c r="CD255" i="9"/>
  <c r="CH255" i="9"/>
  <c r="CL255" i="9"/>
  <c r="CP255" i="9"/>
  <c r="BR257" i="9"/>
  <c r="BV257" i="9"/>
  <c r="BZ257" i="9"/>
  <c r="CD257" i="9"/>
  <c r="CH257" i="9"/>
  <c r="CL257" i="9"/>
  <c r="CP257" i="9"/>
  <c r="BR259" i="9"/>
  <c r="BV259" i="9"/>
  <c r="BZ259" i="9"/>
  <c r="CD259" i="9"/>
  <c r="CH259" i="9"/>
  <c r="CL259" i="9"/>
  <c r="CP259" i="9"/>
  <c r="BR261" i="9"/>
  <c r="BV261" i="9"/>
  <c r="BZ261" i="9"/>
  <c r="CD261" i="9"/>
  <c r="CH261" i="9"/>
  <c r="CL261" i="9"/>
  <c r="CP261" i="9"/>
  <c r="BR263" i="9"/>
  <c r="BV263" i="9"/>
  <c r="BZ263" i="9"/>
  <c r="CD263" i="9"/>
  <c r="CH263" i="9"/>
  <c r="CL263" i="9"/>
  <c r="CP263" i="9"/>
  <c r="BR265" i="9"/>
  <c r="BV265" i="9"/>
  <c r="BZ265" i="9"/>
  <c r="CD265" i="9"/>
  <c r="CH265" i="9"/>
  <c r="CL265" i="9"/>
  <c r="CP265" i="9"/>
  <c r="BR267" i="9"/>
  <c r="BV267" i="9"/>
  <c r="BZ267" i="9"/>
  <c r="CD267" i="9"/>
  <c r="CH267" i="9"/>
  <c r="CL267" i="9"/>
  <c r="CP267" i="9"/>
  <c r="BR269" i="9"/>
  <c r="BV269" i="9"/>
  <c r="BZ269" i="9"/>
  <c r="CD269" i="9"/>
  <c r="CH269" i="9"/>
  <c r="CL269" i="9"/>
  <c r="CP269" i="9"/>
  <c r="BR271" i="9"/>
  <c r="BV271" i="9"/>
  <c r="BZ271" i="9"/>
  <c r="CD271" i="9"/>
  <c r="CH271" i="9"/>
  <c r="CL271" i="9"/>
  <c r="CP271" i="9"/>
  <c r="BR273" i="9"/>
  <c r="BV273" i="9"/>
  <c r="BZ273" i="9"/>
  <c r="CD273" i="9"/>
  <c r="CH273" i="9"/>
  <c r="CL273" i="9"/>
  <c r="CP273" i="9"/>
  <c r="BR275" i="9"/>
  <c r="BV275" i="9"/>
  <c r="BZ275" i="9"/>
  <c r="CD275" i="9"/>
  <c r="CH275" i="9"/>
  <c r="CL275" i="9"/>
  <c r="CP275" i="9"/>
  <c r="BR277" i="9"/>
  <c r="BV277" i="9"/>
  <c r="BZ277" i="9"/>
  <c r="CD277" i="9"/>
  <c r="CH277" i="9"/>
  <c r="CL277" i="9"/>
  <c r="CP277" i="9"/>
  <c r="BR279" i="9"/>
  <c r="BV279" i="9"/>
  <c r="BZ279" i="9"/>
  <c r="CD279" i="9"/>
  <c r="CH279" i="9"/>
  <c r="CL279" i="9"/>
  <c r="CP279" i="9"/>
  <c r="BR281" i="9"/>
  <c r="BV281" i="9"/>
  <c r="BZ281" i="9"/>
  <c r="CD281" i="9"/>
  <c r="CH281" i="9"/>
  <c r="CL281" i="9"/>
  <c r="CP281" i="9"/>
  <c r="BR283" i="9"/>
  <c r="BV283" i="9"/>
  <c r="BZ283" i="9"/>
  <c r="CD283" i="9"/>
  <c r="CH283" i="9"/>
  <c r="CL283" i="9"/>
  <c r="CP283" i="9"/>
  <c r="BR285" i="9"/>
  <c r="BV285" i="9"/>
  <c r="BZ285" i="9"/>
  <c r="CD285" i="9"/>
  <c r="CH285" i="9"/>
  <c r="CL285" i="9"/>
  <c r="CP285" i="9"/>
  <c r="BR287" i="9"/>
  <c r="BV287" i="9"/>
  <c r="BZ287" i="9"/>
  <c r="CD287" i="9"/>
  <c r="CH287" i="9"/>
  <c r="CL287" i="9"/>
  <c r="CP287" i="9"/>
  <c r="BR289" i="9"/>
  <c r="BV289" i="9"/>
  <c r="BZ289" i="9"/>
  <c r="CD289" i="9"/>
  <c r="CH289" i="9"/>
  <c r="CL289" i="9"/>
  <c r="CP289" i="9"/>
  <c r="BR291" i="9"/>
  <c r="BV291" i="9"/>
  <c r="BZ291" i="9"/>
  <c r="CD291" i="9"/>
  <c r="CH291" i="9"/>
  <c r="CL291" i="9"/>
  <c r="CP291" i="9"/>
  <c r="BR293" i="9"/>
  <c r="BV293" i="9"/>
  <c r="BZ293" i="9"/>
  <c r="CD293" i="9"/>
  <c r="CH293" i="9"/>
  <c r="CL293" i="9"/>
  <c r="CP293" i="9"/>
  <c r="BR295" i="9"/>
  <c r="BV295" i="9"/>
  <c r="BZ295" i="9"/>
  <c r="CD295" i="9"/>
  <c r="CH295" i="9"/>
  <c r="CL295" i="9"/>
  <c r="CP295" i="9"/>
  <c r="BR297" i="9"/>
  <c r="BV297" i="9"/>
  <c r="BZ297" i="9"/>
  <c r="CD297" i="9"/>
  <c r="CH297" i="9"/>
  <c r="CL297" i="9"/>
  <c r="CP297" i="9"/>
  <c r="BR299" i="9"/>
  <c r="BV299" i="9"/>
  <c r="BZ299" i="9"/>
  <c r="CD299" i="9"/>
  <c r="CH299" i="9"/>
  <c r="CL299" i="9"/>
  <c r="CP299" i="9"/>
  <c r="CU31" i="9"/>
  <c r="DC31" i="9"/>
  <c r="DK31" i="9"/>
  <c r="DS31" i="9"/>
  <c r="CW33" i="9"/>
  <c r="DE33" i="9"/>
  <c r="DM33" i="9"/>
  <c r="DU33" i="9"/>
  <c r="CY35" i="9"/>
  <c r="DG35" i="9"/>
  <c r="DO35" i="9"/>
  <c r="DW35" i="9"/>
  <c r="DA37" i="9"/>
  <c r="DI37" i="9"/>
  <c r="DQ37" i="9"/>
  <c r="CU39" i="9"/>
  <c r="DC39" i="9"/>
  <c r="DK39" i="9"/>
  <c r="DS39" i="9"/>
  <c r="CW41" i="9"/>
  <c r="DE41" i="9"/>
  <c r="DM41" i="9"/>
  <c r="DU41" i="9"/>
  <c r="CY43" i="9"/>
  <c r="DG43" i="9"/>
  <c r="DO43" i="9"/>
  <c r="DW43" i="9"/>
  <c r="DA45" i="9"/>
  <c r="DI45" i="9"/>
  <c r="DQ45" i="9"/>
  <c r="CU47" i="9"/>
  <c r="DC47" i="9"/>
  <c r="DK47" i="9"/>
  <c r="DS47" i="9"/>
  <c r="CW49" i="9"/>
  <c r="DE49" i="9"/>
  <c r="DM49" i="9"/>
  <c r="DU49" i="9"/>
  <c r="CY51" i="9"/>
  <c r="DG51" i="9"/>
  <c r="DO51" i="9"/>
  <c r="DW51" i="9"/>
  <c r="DA53" i="9"/>
  <c r="DI53" i="9"/>
  <c r="DQ53" i="9"/>
  <c r="CU55" i="9"/>
  <c r="DC55" i="9"/>
  <c r="DK55" i="9"/>
  <c r="DS55" i="9"/>
  <c r="CW57" i="9"/>
  <c r="DE57" i="9"/>
  <c r="DM57" i="9"/>
  <c r="DU57" i="9"/>
  <c r="CY59" i="9"/>
  <c r="DG59" i="9"/>
  <c r="DO59" i="9"/>
  <c r="DW59" i="9"/>
  <c r="DA61" i="9"/>
  <c r="DI61" i="9"/>
  <c r="DQ61" i="9"/>
  <c r="CU63" i="9"/>
  <c r="DC63" i="9"/>
  <c r="DK63" i="9"/>
  <c r="DS63" i="9"/>
  <c r="CW65" i="9"/>
  <c r="DE65" i="9"/>
  <c r="DM65" i="9"/>
  <c r="DU65" i="9"/>
  <c r="CY67" i="9"/>
  <c r="DG67" i="9"/>
  <c r="DO67" i="9"/>
  <c r="DW67" i="9"/>
  <c r="DA69" i="9"/>
  <c r="DI69" i="9"/>
  <c r="DQ69" i="9"/>
  <c r="CU71" i="9"/>
  <c r="DC71" i="9"/>
  <c r="DK71" i="9"/>
  <c r="DS71" i="9"/>
  <c r="CY147" i="9"/>
  <c r="DG147" i="9"/>
  <c r="DO147" i="9"/>
  <c r="DW147" i="9"/>
  <c r="DA149" i="9"/>
  <c r="DI149" i="9"/>
  <c r="DQ149" i="9"/>
  <c r="CU151" i="9"/>
  <c r="DC151" i="9"/>
  <c r="DK151" i="9"/>
  <c r="DS151" i="9"/>
  <c r="CW153" i="9"/>
  <c r="DE153" i="9"/>
  <c r="DM153" i="9"/>
  <c r="DU153" i="9"/>
  <c r="CY155" i="9"/>
  <c r="DG155" i="9"/>
  <c r="DO155" i="9"/>
  <c r="DW155" i="9"/>
  <c r="DA157" i="9"/>
  <c r="DI157" i="9"/>
  <c r="DQ157" i="9"/>
  <c r="CU159" i="9"/>
  <c r="DC159" i="9"/>
  <c r="DK159" i="9"/>
  <c r="DS159" i="9"/>
  <c r="CW161" i="9"/>
  <c r="DE161" i="9"/>
  <c r="DM161" i="9"/>
  <c r="DU161" i="9"/>
  <c r="CY163" i="9"/>
  <c r="DG163" i="9"/>
  <c r="DO163" i="9"/>
  <c r="DW163" i="9"/>
  <c r="DA165" i="9"/>
  <c r="DI165" i="9"/>
  <c r="DQ165" i="9"/>
  <c r="CU167" i="9"/>
  <c r="DC167" i="9"/>
  <c r="DK167" i="9"/>
  <c r="DS167" i="9"/>
  <c r="CW169" i="9"/>
  <c r="DE169" i="9"/>
  <c r="DM169" i="9"/>
  <c r="DU169" i="9"/>
  <c r="CY171" i="9"/>
  <c r="DG171" i="9"/>
  <c r="DO171" i="9"/>
  <c r="DW171" i="9"/>
  <c r="DA173" i="9"/>
  <c r="DI173" i="9"/>
  <c r="DQ173" i="9"/>
  <c r="CU175" i="9"/>
  <c r="DC175" i="9"/>
  <c r="DK175" i="9"/>
  <c r="DS175" i="9"/>
  <c r="CW177" i="9"/>
  <c r="DE177" i="9"/>
  <c r="DM177" i="9"/>
  <c r="DU177" i="9"/>
  <c r="CY179" i="9"/>
  <c r="DG179" i="9"/>
  <c r="DO179" i="9"/>
  <c r="DW179" i="9"/>
  <c r="DA181" i="9"/>
  <c r="DI181" i="9"/>
  <c r="DQ181" i="9"/>
  <c r="CU183" i="9"/>
  <c r="DC183" i="9"/>
  <c r="DK183" i="9"/>
  <c r="DS183" i="9"/>
  <c r="CW185" i="9"/>
  <c r="DE185" i="9"/>
  <c r="DM185" i="9"/>
  <c r="DU185" i="9"/>
  <c r="CY187" i="9"/>
  <c r="DG187" i="9"/>
  <c r="DO187" i="9"/>
  <c r="DW187" i="9"/>
  <c r="DI189" i="9"/>
  <c r="CU191" i="9"/>
  <c r="DK191" i="9"/>
  <c r="CW193" i="9"/>
  <c r="DM193" i="9"/>
  <c r="CY195" i="9"/>
  <c r="DO195" i="9"/>
  <c r="DA197" i="9"/>
  <c r="DQ197" i="9"/>
  <c r="DC199" i="9"/>
  <c r="DS199" i="9"/>
  <c r="DE201" i="9"/>
  <c r="DU201" i="9"/>
  <c r="DG203" i="9"/>
  <c r="DW203" i="9"/>
  <c r="DI205" i="9"/>
  <c r="CU207" i="9"/>
  <c r="DK207" i="9"/>
  <c r="CW209" i="9"/>
  <c r="DM209" i="9"/>
  <c r="CY211" i="9"/>
  <c r="DO211" i="9"/>
  <c r="DA213" i="9"/>
  <c r="DQ213" i="9"/>
  <c r="DE217" i="9"/>
  <c r="DU217" i="9"/>
  <c r="DG219" i="9"/>
  <c r="DW219" i="9"/>
  <c r="DI221" i="9"/>
  <c r="CU223" i="9"/>
  <c r="DK223" i="9"/>
  <c r="CW225" i="9"/>
  <c r="DM225" i="9"/>
  <c r="CY227" i="9"/>
  <c r="DO227" i="9"/>
  <c r="DA229" i="9"/>
  <c r="DQ229" i="9"/>
  <c r="DC231" i="9"/>
  <c r="DS231" i="9"/>
  <c r="DE233" i="9"/>
  <c r="DU233" i="9"/>
  <c r="DG235" i="9"/>
  <c r="DW235" i="9"/>
  <c r="DI237" i="9"/>
  <c r="CU239" i="9"/>
  <c r="DK239" i="9"/>
  <c r="CW241" i="9"/>
  <c r="DM241" i="9"/>
  <c r="CY243" i="9"/>
  <c r="DO243" i="9"/>
  <c r="DA245" i="9"/>
  <c r="DQ245" i="9"/>
  <c r="DC247" i="9"/>
  <c r="DS247" i="9"/>
  <c r="DE249" i="9"/>
  <c r="DU249" i="9"/>
  <c r="DG251" i="9"/>
  <c r="DW251" i="9"/>
  <c r="DI253" i="9"/>
  <c r="CU255" i="9"/>
  <c r="DK255" i="9"/>
  <c r="CW257" i="9"/>
  <c r="DM257" i="9"/>
  <c r="CY259" i="9"/>
  <c r="DO259" i="9"/>
  <c r="DA261" i="9"/>
  <c r="DQ261" i="9"/>
  <c r="DC263" i="9"/>
  <c r="DS263" i="9"/>
  <c r="DE265" i="9"/>
  <c r="DU265" i="9"/>
  <c r="DG267" i="9"/>
  <c r="DW267" i="9"/>
  <c r="DI269" i="9"/>
  <c r="CU271" i="9"/>
  <c r="DK271" i="9"/>
  <c r="CW273" i="9"/>
  <c r="DM273" i="9"/>
  <c r="CY275" i="9"/>
  <c r="DO275" i="9"/>
  <c r="DA277" i="9"/>
  <c r="DQ277" i="9"/>
  <c r="DC279" i="9"/>
  <c r="DS279" i="9"/>
  <c r="DE281" i="9"/>
  <c r="DU281" i="9"/>
  <c r="DG283" i="9"/>
  <c r="DW283" i="9"/>
  <c r="DI285" i="9"/>
  <c r="CU287" i="9"/>
  <c r="DK287" i="9"/>
  <c r="CW289" i="9"/>
  <c r="DM289" i="9"/>
  <c r="CY291" i="9"/>
  <c r="DO291" i="9"/>
  <c r="DA293" i="9"/>
  <c r="DQ293" i="9"/>
  <c r="DC295" i="9"/>
  <c r="DS295" i="9"/>
  <c r="DE297" i="9"/>
  <c r="DU297" i="9"/>
  <c r="DG299" i="9"/>
  <c r="DW299" i="9"/>
  <c r="EM4" i="9"/>
  <c r="EX299" i="9"/>
  <c r="EH299" i="9"/>
  <c r="ET297" i="9"/>
  <c r="ED297" i="9"/>
  <c r="EP295" i="9"/>
  <c r="DZ295" i="9"/>
  <c r="FB293" i="9"/>
  <c r="EL293" i="9"/>
  <c r="EX291" i="9"/>
  <c r="EH291" i="9"/>
  <c r="ET289" i="9"/>
  <c r="ED289" i="9"/>
  <c r="EP287" i="9"/>
  <c r="DZ287" i="9"/>
  <c r="FB285" i="9"/>
  <c r="EL285" i="9"/>
  <c r="EX283" i="9"/>
  <c r="EH283" i="9"/>
  <c r="ET281" i="9"/>
  <c r="ED281" i="9"/>
  <c r="EP279" i="9"/>
  <c r="DZ279" i="9"/>
  <c r="FB277" i="9"/>
  <c r="EL277" i="9"/>
  <c r="EX275" i="9"/>
  <c r="EH275" i="9"/>
  <c r="ET273" i="9"/>
  <c r="ED273" i="9"/>
  <c r="EP271" i="9"/>
  <c r="DZ271" i="9"/>
  <c r="FB269" i="9"/>
  <c r="EL269" i="9"/>
  <c r="EX267" i="9"/>
  <c r="EH267" i="9"/>
  <c r="ET265" i="9"/>
  <c r="ED265" i="9"/>
  <c r="EP263" i="9"/>
  <c r="DZ263" i="9"/>
  <c r="FB261" i="9"/>
  <c r="EL261" i="9"/>
  <c r="EX259" i="9"/>
  <c r="EH259" i="9"/>
  <c r="ET257" i="9"/>
  <c r="ED257" i="9"/>
  <c r="EP255" i="9"/>
  <c r="DZ255" i="9"/>
  <c r="FB253" i="9"/>
  <c r="EL253" i="9"/>
  <c r="EX251" i="9"/>
  <c r="EH251" i="9"/>
  <c r="ET249" i="9"/>
  <c r="ED249" i="9"/>
  <c r="EP247" i="9"/>
  <c r="DZ247" i="9"/>
  <c r="FB245" i="9"/>
  <c r="EL245" i="9"/>
  <c r="EX243" i="9"/>
  <c r="EH243" i="9"/>
  <c r="ET241" i="9"/>
  <c r="ED241" i="9"/>
  <c r="EP239" i="9"/>
  <c r="DZ239" i="9"/>
  <c r="FB237" i="9"/>
  <c r="EL237" i="9"/>
  <c r="EX235" i="9"/>
  <c r="EH235" i="9"/>
  <c r="ET233" i="9"/>
  <c r="ED233" i="9"/>
  <c r="EP231" i="9"/>
  <c r="DZ231" i="9"/>
  <c r="FB229" i="9"/>
  <c r="EL229" i="9"/>
  <c r="EX227" i="9"/>
  <c r="EH227" i="9"/>
  <c r="ET225" i="9"/>
  <c r="ED225" i="9"/>
  <c r="EP223" i="9"/>
  <c r="DZ223" i="9"/>
  <c r="EX219" i="9"/>
  <c r="EH219" i="9"/>
  <c r="ET217" i="9"/>
  <c r="ED217" i="9"/>
  <c r="EP215" i="9"/>
  <c r="DZ215" i="9"/>
  <c r="FB213" i="9"/>
  <c r="EL213" i="9"/>
  <c r="EX211" i="9"/>
  <c r="EH211" i="9"/>
  <c r="ET209" i="9"/>
  <c r="ED209" i="9"/>
  <c r="EP207" i="9"/>
  <c r="DZ207" i="9"/>
  <c r="FB205" i="9"/>
  <c r="EL205" i="9"/>
  <c r="EX203" i="9"/>
  <c r="EH203" i="9"/>
  <c r="ET201" i="9"/>
  <c r="ED201" i="9"/>
  <c r="EP199" i="9"/>
  <c r="DZ199" i="9"/>
  <c r="FB197" i="9"/>
  <c r="EL197" i="9"/>
  <c r="EX195" i="9"/>
  <c r="EH195" i="9"/>
  <c r="ET193" i="9"/>
  <c r="ED193" i="9"/>
  <c r="EP191" i="9"/>
  <c r="DZ191" i="9"/>
  <c r="FB189" i="9"/>
  <c r="EL189" i="9"/>
  <c r="EX187" i="9"/>
  <c r="EH187" i="9"/>
  <c r="ET185" i="9"/>
  <c r="ED185" i="9"/>
  <c r="EP183" i="9"/>
  <c r="DZ183" i="9"/>
  <c r="FB181" i="9"/>
  <c r="EL181" i="9"/>
  <c r="EX179" i="9"/>
  <c r="EH179" i="9"/>
  <c r="ET177" i="9"/>
  <c r="ED177" i="9"/>
  <c r="EP175" i="9"/>
  <c r="DZ175" i="9"/>
  <c r="FB173" i="9"/>
  <c r="EL173" i="9"/>
  <c r="EX171" i="9"/>
  <c r="EH171" i="9"/>
  <c r="ET169" i="9"/>
  <c r="ED169" i="9"/>
  <c r="EP167" i="9"/>
  <c r="DZ167" i="9"/>
  <c r="FA127" i="9"/>
  <c r="EW125" i="9"/>
  <c r="ES123" i="9"/>
  <c r="EO121" i="9"/>
  <c r="EK119" i="9"/>
  <c r="EG117" i="9"/>
  <c r="EC115" i="9"/>
  <c r="DY113" i="9"/>
  <c r="FA111" i="9"/>
  <c r="EW109" i="9"/>
  <c r="ES107" i="9"/>
  <c r="EO105" i="9"/>
  <c r="EK103" i="9"/>
  <c r="EG101" i="9"/>
  <c r="EC99" i="9"/>
  <c r="DY97" i="9"/>
  <c r="FA95" i="9"/>
  <c r="EY43" i="9"/>
  <c r="EU41" i="9"/>
  <c r="EQ39" i="9"/>
  <c r="EM37" i="9"/>
  <c r="EI35" i="9"/>
  <c r="EE33" i="9"/>
  <c r="EA31" i="9"/>
  <c r="EY11" i="9"/>
  <c r="EU9" i="9"/>
  <c r="FC47" i="9"/>
  <c r="FE49" i="9"/>
  <c r="FG51" i="9"/>
  <c r="FI53" i="9"/>
  <c r="FK55" i="9"/>
  <c r="FM57" i="9"/>
  <c r="FO59" i="9"/>
  <c r="FQ61" i="9"/>
  <c r="FS63" i="9"/>
  <c r="FU65" i="9"/>
  <c r="FW67" i="9"/>
  <c r="FY69" i="9"/>
  <c r="GA71" i="9"/>
  <c r="GC73" i="9"/>
  <c r="GE75" i="9"/>
  <c r="GG77" i="9"/>
  <c r="FD123" i="9"/>
  <c r="FH127" i="9"/>
  <c r="FL131" i="9"/>
  <c r="AJ267" i="9"/>
  <c r="AJ255" i="9"/>
  <c r="AJ243" i="9"/>
  <c r="AJ235" i="9"/>
  <c r="AJ223" i="9"/>
  <c r="AJ215" i="9"/>
  <c r="AJ203" i="9"/>
  <c r="AJ191" i="9"/>
  <c r="AJ179" i="9"/>
  <c r="AJ171" i="9"/>
  <c r="AJ155" i="9"/>
  <c r="AJ139" i="9"/>
  <c r="AJ123" i="9"/>
  <c r="AJ107" i="9"/>
  <c r="AJ91" i="9"/>
  <c r="AJ75" i="9"/>
  <c r="AJ59" i="9"/>
  <c r="AJ43" i="9"/>
  <c r="AJ27" i="9"/>
  <c r="AJ11" i="9"/>
  <c r="GG300" i="9"/>
  <c r="GC300" i="9"/>
  <c r="FY300" i="9"/>
  <c r="FU300" i="9"/>
  <c r="FQ300" i="9"/>
  <c r="FM300" i="9"/>
  <c r="FI300" i="9"/>
  <c r="FE300" i="9"/>
  <c r="GE300" i="9"/>
  <c r="GA300" i="9"/>
  <c r="FW300" i="9"/>
  <c r="FS300" i="9"/>
  <c r="FO300" i="9"/>
  <c r="FK300" i="9"/>
  <c r="FG300" i="9"/>
  <c r="FC300" i="9"/>
  <c r="GD300" i="9"/>
  <c r="FV300" i="9"/>
  <c r="FN300" i="9"/>
  <c r="FF300" i="9"/>
  <c r="GF300" i="9"/>
  <c r="FT300" i="9"/>
  <c r="FJ300" i="9"/>
  <c r="FZ300" i="9"/>
  <c r="FP300" i="9"/>
  <c r="FD300" i="9"/>
  <c r="GB300" i="9"/>
  <c r="FH300" i="9"/>
  <c r="FR300" i="9"/>
  <c r="FX300" i="9"/>
  <c r="FL300" i="9"/>
  <c r="DY300" i="9"/>
  <c r="EC300" i="9"/>
  <c r="EG300" i="9"/>
  <c r="EK300" i="9"/>
  <c r="EO300" i="9"/>
  <c r="ES300" i="9"/>
  <c r="EW300" i="9"/>
  <c r="FA300" i="9"/>
  <c r="DW300" i="9"/>
  <c r="DS300" i="9"/>
  <c r="DO300" i="9"/>
  <c r="DK300" i="9"/>
  <c r="DG300" i="9"/>
  <c r="DC300" i="9"/>
  <c r="CY300" i="9"/>
  <c r="CU300" i="9"/>
  <c r="EA300" i="9"/>
  <c r="EE300" i="9"/>
  <c r="EI300" i="9"/>
  <c r="EM300" i="9"/>
  <c r="EQ300" i="9"/>
  <c r="EU300" i="9"/>
  <c r="EY300" i="9"/>
  <c r="DU300" i="9"/>
  <c r="DQ300" i="9"/>
  <c r="DM300" i="9"/>
  <c r="DI300" i="9"/>
  <c r="DE300" i="9"/>
  <c r="DA300" i="9"/>
  <c r="CW300" i="9"/>
  <c r="ED300" i="9"/>
  <c r="EL300" i="9"/>
  <c r="ET300" i="9"/>
  <c r="FB300" i="9"/>
  <c r="DV300" i="9"/>
  <c r="DN300" i="9"/>
  <c r="DF300" i="9"/>
  <c r="CX300" i="9"/>
  <c r="DZ300" i="9"/>
  <c r="EH300" i="9"/>
  <c r="EP300" i="9"/>
  <c r="EX300" i="9"/>
  <c r="DR300" i="9"/>
  <c r="DJ300" i="9"/>
  <c r="DB300" i="9"/>
  <c r="CT300" i="9"/>
  <c r="AJ296" i="9"/>
  <c r="GG296" i="9"/>
  <c r="GC296" i="9"/>
  <c r="FY296" i="9"/>
  <c r="FU296" i="9"/>
  <c r="FQ296" i="9"/>
  <c r="FM296" i="9"/>
  <c r="FI296" i="9"/>
  <c r="FE296" i="9"/>
  <c r="GE296" i="9"/>
  <c r="GA296" i="9"/>
  <c r="FW296" i="9"/>
  <c r="FS296" i="9"/>
  <c r="FO296" i="9"/>
  <c r="FK296" i="9"/>
  <c r="FG296" i="9"/>
  <c r="FC296" i="9"/>
  <c r="FZ296" i="9"/>
  <c r="FR296" i="9"/>
  <c r="FJ296" i="9"/>
  <c r="GB296" i="9"/>
  <c r="FP296" i="9"/>
  <c r="FF296" i="9"/>
  <c r="GF296" i="9"/>
  <c r="FV296" i="9"/>
  <c r="FL296" i="9"/>
  <c r="FX296" i="9"/>
  <c r="FD296" i="9"/>
  <c r="FN296" i="9"/>
  <c r="FT296" i="9"/>
  <c r="FH296" i="9"/>
  <c r="GD296" i="9"/>
  <c r="DY296" i="9"/>
  <c r="EC296" i="9"/>
  <c r="EG296" i="9"/>
  <c r="EK296" i="9"/>
  <c r="EO296" i="9"/>
  <c r="ES296" i="9"/>
  <c r="EW296" i="9"/>
  <c r="FA296" i="9"/>
  <c r="DW296" i="9"/>
  <c r="DS296" i="9"/>
  <c r="DO296" i="9"/>
  <c r="DK296" i="9"/>
  <c r="DG296" i="9"/>
  <c r="DC296" i="9"/>
  <c r="CY296" i="9"/>
  <c r="CU296" i="9"/>
  <c r="EA296" i="9"/>
  <c r="EE296" i="9"/>
  <c r="EI296" i="9"/>
  <c r="EM296" i="9"/>
  <c r="EQ296" i="9"/>
  <c r="EU296" i="9"/>
  <c r="EY296" i="9"/>
  <c r="DU296" i="9"/>
  <c r="DQ296" i="9"/>
  <c r="DM296" i="9"/>
  <c r="DI296" i="9"/>
  <c r="DE296" i="9"/>
  <c r="DA296" i="9"/>
  <c r="CW296" i="9"/>
  <c r="ED296" i="9"/>
  <c r="EL296" i="9"/>
  <c r="ET296" i="9"/>
  <c r="FB296" i="9"/>
  <c r="DR296" i="9"/>
  <c r="DJ296" i="9"/>
  <c r="DB296" i="9"/>
  <c r="CT296" i="9"/>
  <c r="DZ296" i="9"/>
  <c r="EH296" i="9"/>
  <c r="EP296" i="9"/>
  <c r="EX296" i="9"/>
  <c r="DV296" i="9"/>
  <c r="DN296" i="9"/>
  <c r="DF296" i="9"/>
  <c r="CX296" i="9"/>
  <c r="AJ292" i="9"/>
  <c r="GE292" i="9"/>
  <c r="GA292" i="9"/>
  <c r="FW292" i="9"/>
  <c r="FS292" i="9"/>
  <c r="FO292" i="9"/>
  <c r="FK292" i="9"/>
  <c r="FG292" i="9"/>
  <c r="FC292" i="9"/>
  <c r="GF292" i="9"/>
  <c r="FZ292" i="9"/>
  <c r="FU292" i="9"/>
  <c r="FP292" i="9"/>
  <c r="FJ292" i="9"/>
  <c r="FE292" i="9"/>
  <c r="GG292" i="9"/>
  <c r="FY292" i="9"/>
  <c r="FR292" i="9"/>
  <c r="FL292" i="9"/>
  <c r="FD292" i="9"/>
  <c r="GC292" i="9"/>
  <c r="FV292" i="9"/>
  <c r="FN292" i="9"/>
  <c r="FH292" i="9"/>
  <c r="GD292" i="9"/>
  <c r="FQ292" i="9"/>
  <c r="FX292" i="9"/>
  <c r="FI292" i="9"/>
  <c r="GB292" i="9"/>
  <c r="FM292" i="9"/>
  <c r="FT292" i="9"/>
  <c r="FF292" i="9"/>
  <c r="DY292" i="9"/>
  <c r="EC292" i="9"/>
  <c r="EG292" i="9"/>
  <c r="EK292" i="9"/>
  <c r="EO292" i="9"/>
  <c r="ES292" i="9"/>
  <c r="EW292" i="9"/>
  <c r="FA292" i="9"/>
  <c r="DW292" i="9"/>
  <c r="DS292" i="9"/>
  <c r="DO292" i="9"/>
  <c r="DK292" i="9"/>
  <c r="DG292" i="9"/>
  <c r="DC292" i="9"/>
  <c r="CY292" i="9"/>
  <c r="CU292" i="9"/>
  <c r="EA292" i="9"/>
  <c r="EE292" i="9"/>
  <c r="EI292" i="9"/>
  <c r="EM292" i="9"/>
  <c r="EQ292" i="9"/>
  <c r="EU292" i="9"/>
  <c r="EY292" i="9"/>
  <c r="DU292" i="9"/>
  <c r="DQ292" i="9"/>
  <c r="DM292" i="9"/>
  <c r="DI292" i="9"/>
  <c r="DE292" i="9"/>
  <c r="DA292" i="9"/>
  <c r="CW292" i="9"/>
  <c r="ED292" i="9"/>
  <c r="EL292" i="9"/>
  <c r="ET292" i="9"/>
  <c r="FB292" i="9"/>
  <c r="DV292" i="9"/>
  <c r="DN292" i="9"/>
  <c r="DF292" i="9"/>
  <c r="CX292" i="9"/>
  <c r="DZ292" i="9"/>
  <c r="EH292" i="9"/>
  <c r="EP292" i="9"/>
  <c r="EX292" i="9"/>
  <c r="DR292" i="9"/>
  <c r="DJ292" i="9"/>
  <c r="DB292" i="9"/>
  <c r="CT292" i="9"/>
  <c r="AJ288" i="9"/>
  <c r="GG288" i="9"/>
  <c r="GC288" i="9"/>
  <c r="FY288" i="9"/>
  <c r="FU288" i="9"/>
  <c r="FQ288" i="9"/>
  <c r="FM288" i="9"/>
  <c r="FI288" i="9"/>
  <c r="FE288" i="9"/>
  <c r="GF288" i="9"/>
  <c r="GA288" i="9"/>
  <c r="FV288" i="9"/>
  <c r="FP288" i="9"/>
  <c r="FK288" i="9"/>
  <c r="FF288" i="9"/>
  <c r="GD288" i="9"/>
  <c r="FX288" i="9"/>
  <c r="FS288" i="9"/>
  <c r="FN288" i="9"/>
  <c r="FH288" i="9"/>
  <c r="FC288" i="9"/>
  <c r="FZ288" i="9"/>
  <c r="FO288" i="9"/>
  <c r="FD288" i="9"/>
  <c r="GE288" i="9"/>
  <c r="FT288" i="9"/>
  <c r="FJ288" i="9"/>
  <c r="FW288" i="9"/>
  <c r="FL288" i="9"/>
  <c r="FR288" i="9"/>
  <c r="GB288" i="9"/>
  <c r="FG288" i="9"/>
  <c r="DY288" i="9"/>
  <c r="EC288" i="9"/>
  <c r="EG288" i="9"/>
  <c r="EK288" i="9"/>
  <c r="EO288" i="9"/>
  <c r="ES288" i="9"/>
  <c r="EW288" i="9"/>
  <c r="FA288" i="9"/>
  <c r="DW288" i="9"/>
  <c r="DS288" i="9"/>
  <c r="DO288" i="9"/>
  <c r="DK288" i="9"/>
  <c r="DG288" i="9"/>
  <c r="DC288" i="9"/>
  <c r="CY288" i="9"/>
  <c r="CU288" i="9"/>
  <c r="EA288" i="9"/>
  <c r="EE288" i="9"/>
  <c r="EI288" i="9"/>
  <c r="EM288" i="9"/>
  <c r="EQ288" i="9"/>
  <c r="EU288" i="9"/>
  <c r="EY288" i="9"/>
  <c r="DU288" i="9"/>
  <c r="DQ288" i="9"/>
  <c r="DM288" i="9"/>
  <c r="DI288" i="9"/>
  <c r="DE288" i="9"/>
  <c r="DA288" i="9"/>
  <c r="CW288" i="9"/>
  <c r="ED288" i="9"/>
  <c r="EL288" i="9"/>
  <c r="ET288" i="9"/>
  <c r="FB288" i="9"/>
  <c r="DR288" i="9"/>
  <c r="DJ288" i="9"/>
  <c r="DB288" i="9"/>
  <c r="CT288" i="9"/>
  <c r="DZ288" i="9"/>
  <c r="EH288" i="9"/>
  <c r="EP288" i="9"/>
  <c r="EX288" i="9"/>
  <c r="DV288" i="9"/>
  <c r="DN288" i="9"/>
  <c r="DF288" i="9"/>
  <c r="CX288" i="9"/>
  <c r="GG284" i="9"/>
  <c r="GC284" i="9"/>
  <c r="FY284" i="9"/>
  <c r="FU284" i="9"/>
  <c r="FQ284" i="9"/>
  <c r="FM284" i="9"/>
  <c r="FI284" i="9"/>
  <c r="FE284" i="9"/>
  <c r="GE284" i="9"/>
  <c r="FZ284" i="9"/>
  <c r="FT284" i="9"/>
  <c r="FO284" i="9"/>
  <c r="FJ284" i="9"/>
  <c r="FD284" i="9"/>
  <c r="GB284" i="9"/>
  <c r="FW284" i="9"/>
  <c r="FR284" i="9"/>
  <c r="FL284" i="9"/>
  <c r="FG284" i="9"/>
  <c r="GD284" i="9"/>
  <c r="FS284" i="9"/>
  <c r="FH284" i="9"/>
  <c r="FX284" i="9"/>
  <c r="FN284" i="9"/>
  <c r="FC284" i="9"/>
  <c r="FP284" i="9"/>
  <c r="GA284" i="9"/>
  <c r="FF284" i="9"/>
  <c r="GF284" i="9"/>
  <c r="FK284" i="9"/>
  <c r="FV284" i="9"/>
  <c r="DY284" i="9"/>
  <c r="EC284" i="9"/>
  <c r="EG284" i="9"/>
  <c r="EK284" i="9"/>
  <c r="EO284" i="9"/>
  <c r="ES284" i="9"/>
  <c r="EW284" i="9"/>
  <c r="FA284" i="9"/>
  <c r="DW284" i="9"/>
  <c r="DS284" i="9"/>
  <c r="DO284" i="9"/>
  <c r="DK284" i="9"/>
  <c r="DG284" i="9"/>
  <c r="DC284" i="9"/>
  <c r="CY284" i="9"/>
  <c r="CU284" i="9"/>
  <c r="EA284" i="9"/>
  <c r="EE284" i="9"/>
  <c r="EI284" i="9"/>
  <c r="EM284" i="9"/>
  <c r="EQ284" i="9"/>
  <c r="EU284" i="9"/>
  <c r="EY284" i="9"/>
  <c r="DU284" i="9"/>
  <c r="DQ284" i="9"/>
  <c r="DM284" i="9"/>
  <c r="DI284" i="9"/>
  <c r="DE284" i="9"/>
  <c r="DA284" i="9"/>
  <c r="CW284" i="9"/>
  <c r="ED284" i="9"/>
  <c r="EL284" i="9"/>
  <c r="ET284" i="9"/>
  <c r="FB284" i="9"/>
  <c r="DV284" i="9"/>
  <c r="DN284" i="9"/>
  <c r="DF284" i="9"/>
  <c r="CX284" i="9"/>
  <c r="DZ284" i="9"/>
  <c r="EH284" i="9"/>
  <c r="EP284" i="9"/>
  <c r="EX284" i="9"/>
  <c r="DR284" i="9"/>
  <c r="DJ284" i="9"/>
  <c r="DB284" i="9"/>
  <c r="CT284" i="9"/>
  <c r="AJ280" i="9"/>
  <c r="GD280" i="9"/>
  <c r="FZ280" i="9"/>
  <c r="FV280" i="9"/>
  <c r="FR280" i="9"/>
  <c r="FN280" i="9"/>
  <c r="FJ280" i="9"/>
  <c r="FF280" i="9"/>
  <c r="GF280" i="9"/>
  <c r="GB280" i="9"/>
  <c r="FX280" i="9"/>
  <c r="FT280" i="9"/>
  <c r="FP280" i="9"/>
  <c r="FL280" i="9"/>
  <c r="FH280" i="9"/>
  <c r="FD280" i="9"/>
  <c r="GG280" i="9"/>
  <c r="FY280" i="9"/>
  <c r="FQ280" i="9"/>
  <c r="FI280" i="9"/>
  <c r="GC280" i="9"/>
  <c r="FU280" i="9"/>
  <c r="FM280" i="9"/>
  <c r="FE280" i="9"/>
  <c r="GE280" i="9"/>
  <c r="FO280" i="9"/>
  <c r="FW280" i="9"/>
  <c r="FG280" i="9"/>
  <c r="FK280" i="9"/>
  <c r="GA280" i="9"/>
  <c r="FC280" i="9"/>
  <c r="FS280" i="9"/>
  <c r="DY280" i="9"/>
  <c r="EC280" i="9"/>
  <c r="EG280" i="9"/>
  <c r="EK280" i="9"/>
  <c r="EO280" i="9"/>
  <c r="ES280" i="9"/>
  <c r="EW280" i="9"/>
  <c r="FA280" i="9"/>
  <c r="DW280" i="9"/>
  <c r="DS280" i="9"/>
  <c r="DO280" i="9"/>
  <c r="DK280" i="9"/>
  <c r="DG280" i="9"/>
  <c r="DC280" i="9"/>
  <c r="CY280" i="9"/>
  <c r="CU280" i="9"/>
  <c r="EA280" i="9"/>
  <c r="EE280" i="9"/>
  <c r="EI280" i="9"/>
  <c r="EM280" i="9"/>
  <c r="EQ280" i="9"/>
  <c r="EU280" i="9"/>
  <c r="EY280" i="9"/>
  <c r="DU280" i="9"/>
  <c r="DQ280" i="9"/>
  <c r="DM280" i="9"/>
  <c r="DI280" i="9"/>
  <c r="DE280" i="9"/>
  <c r="DA280" i="9"/>
  <c r="CW280" i="9"/>
  <c r="ED280" i="9"/>
  <c r="EL280" i="9"/>
  <c r="ET280" i="9"/>
  <c r="FB280" i="9"/>
  <c r="DR280" i="9"/>
  <c r="DJ280" i="9"/>
  <c r="DB280" i="9"/>
  <c r="CT280" i="9"/>
  <c r="DZ280" i="9"/>
  <c r="EH280" i="9"/>
  <c r="EP280" i="9"/>
  <c r="EX280" i="9"/>
  <c r="DV280" i="9"/>
  <c r="DN280" i="9"/>
  <c r="DF280" i="9"/>
  <c r="CX280" i="9"/>
  <c r="GD276" i="9"/>
  <c r="FZ276" i="9"/>
  <c r="FV276" i="9"/>
  <c r="FR276" i="9"/>
  <c r="FN276" i="9"/>
  <c r="FJ276" i="9"/>
  <c r="FF276" i="9"/>
  <c r="GF276" i="9"/>
  <c r="GB276" i="9"/>
  <c r="FX276" i="9"/>
  <c r="FT276" i="9"/>
  <c r="FP276" i="9"/>
  <c r="FL276" i="9"/>
  <c r="FH276" i="9"/>
  <c r="FD276" i="9"/>
  <c r="GC276" i="9"/>
  <c r="FU276" i="9"/>
  <c r="FM276" i="9"/>
  <c r="FE276" i="9"/>
  <c r="GG276" i="9"/>
  <c r="FY276" i="9"/>
  <c r="FQ276" i="9"/>
  <c r="FI276" i="9"/>
  <c r="GA276" i="9"/>
  <c r="FK276" i="9"/>
  <c r="FS276" i="9"/>
  <c r="FC276" i="9"/>
  <c r="FG276" i="9"/>
  <c r="FW276" i="9"/>
  <c r="GE276" i="9"/>
  <c r="FO276" i="9"/>
  <c r="DY276" i="9"/>
  <c r="EC276" i="9"/>
  <c r="EG276" i="9"/>
  <c r="EK276" i="9"/>
  <c r="EO276" i="9"/>
  <c r="ES276" i="9"/>
  <c r="EW276" i="9"/>
  <c r="FA276" i="9"/>
  <c r="DW276" i="9"/>
  <c r="DS276" i="9"/>
  <c r="DO276" i="9"/>
  <c r="DK276" i="9"/>
  <c r="DG276" i="9"/>
  <c r="DC276" i="9"/>
  <c r="CY276" i="9"/>
  <c r="CU276" i="9"/>
  <c r="EA276" i="9"/>
  <c r="EE276" i="9"/>
  <c r="EI276" i="9"/>
  <c r="EM276" i="9"/>
  <c r="EQ276" i="9"/>
  <c r="EU276" i="9"/>
  <c r="EY276" i="9"/>
  <c r="DU276" i="9"/>
  <c r="DQ276" i="9"/>
  <c r="DM276" i="9"/>
  <c r="DI276" i="9"/>
  <c r="DE276" i="9"/>
  <c r="DA276" i="9"/>
  <c r="CW276" i="9"/>
  <c r="ED276" i="9"/>
  <c r="EL276" i="9"/>
  <c r="ET276" i="9"/>
  <c r="FB276" i="9"/>
  <c r="DV276" i="9"/>
  <c r="DN276" i="9"/>
  <c r="DF276" i="9"/>
  <c r="CX276" i="9"/>
  <c r="DZ276" i="9"/>
  <c r="EH276" i="9"/>
  <c r="EP276" i="9"/>
  <c r="EX276" i="9"/>
  <c r="DR276" i="9"/>
  <c r="DJ276" i="9"/>
  <c r="DB276" i="9"/>
  <c r="CT276" i="9"/>
  <c r="AJ272" i="9"/>
  <c r="GD272" i="9"/>
  <c r="FZ272" i="9"/>
  <c r="FV272" i="9"/>
  <c r="FR272" i="9"/>
  <c r="FN272" i="9"/>
  <c r="FJ272" i="9"/>
  <c r="FF272" i="9"/>
  <c r="GF272" i="9"/>
  <c r="GB272" i="9"/>
  <c r="FX272" i="9"/>
  <c r="FT272" i="9"/>
  <c r="FP272" i="9"/>
  <c r="FL272" i="9"/>
  <c r="FH272" i="9"/>
  <c r="FD272" i="9"/>
  <c r="GG272" i="9"/>
  <c r="FY272" i="9"/>
  <c r="FQ272" i="9"/>
  <c r="FI272" i="9"/>
  <c r="GC272" i="9"/>
  <c r="FU272" i="9"/>
  <c r="FM272" i="9"/>
  <c r="FE272" i="9"/>
  <c r="FW272" i="9"/>
  <c r="FG272" i="9"/>
  <c r="GE272" i="9"/>
  <c r="FO272" i="9"/>
  <c r="FC272" i="9"/>
  <c r="FS272" i="9"/>
  <c r="GA272" i="9"/>
  <c r="DY272" i="9"/>
  <c r="EC272" i="9"/>
  <c r="EG272" i="9"/>
  <c r="EK272" i="9"/>
  <c r="EO272" i="9"/>
  <c r="ES272" i="9"/>
  <c r="EW272" i="9"/>
  <c r="FA272" i="9"/>
  <c r="DW272" i="9"/>
  <c r="DS272" i="9"/>
  <c r="DO272" i="9"/>
  <c r="DK272" i="9"/>
  <c r="DG272" i="9"/>
  <c r="DC272" i="9"/>
  <c r="CY272" i="9"/>
  <c r="CU272" i="9"/>
  <c r="EA272" i="9"/>
  <c r="EE272" i="9"/>
  <c r="EI272" i="9"/>
  <c r="EM272" i="9"/>
  <c r="EQ272" i="9"/>
  <c r="EU272" i="9"/>
  <c r="EY272" i="9"/>
  <c r="DU272" i="9"/>
  <c r="DQ272" i="9"/>
  <c r="DM272" i="9"/>
  <c r="DI272" i="9"/>
  <c r="DE272" i="9"/>
  <c r="DA272" i="9"/>
  <c r="CW272" i="9"/>
  <c r="FK272" i="9"/>
  <c r="ED272" i="9"/>
  <c r="EL272" i="9"/>
  <c r="ET272" i="9"/>
  <c r="FB272" i="9"/>
  <c r="DR272" i="9"/>
  <c r="DJ272" i="9"/>
  <c r="DB272" i="9"/>
  <c r="CT272" i="9"/>
  <c r="DZ272" i="9"/>
  <c r="EH272" i="9"/>
  <c r="EP272" i="9"/>
  <c r="EX272" i="9"/>
  <c r="DV272" i="9"/>
  <c r="DN272" i="9"/>
  <c r="DF272" i="9"/>
  <c r="CX272" i="9"/>
  <c r="GD268" i="9"/>
  <c r="FZ268" i="9"/>
  <c r="FV268" i="9"/>
  <c r="FR268" i="9"/>
  <c r="FN268" i="9"/>
  <c r="FJ268" i="9"/>
  <c r="FF268" i="9"/>
  <c r="GF268" i="9"/>
  <c r="GB268" i="9"/>
  <c r="FX268" i="9"/>
  <c r="FT268" i="9"/>
  <c r="FP268" i="9"/>
  <c r="FL268" i="9"/>
  <c r="FH268" i="9"/>
  <c r="FD268" i="9"/>
  <c r="GC268" i="9"/>
  <c r="FU268" i="9"/>
  <c r="FM268" i="9"/>
  <c r="FE268" i="9"/>
  <c r="GG268" i="9"/>
  <c r="FY268" i="9"/>
  <c r="FQ268" i="9"/>
  <c r="FI268" i="9"/>
  <c r="FS268" i="9"/>
  <c r="FC268" i="9"/>
  <c r="GA268" i="9"/>
  <c r="FK268" i="9"/>
  <c r="GE268" i="9"/>
  <c r="FO268" i="9"/>
  <c r="FW268" i="9"/>
  <c r="FG268" i="9"/>
  <c r="DY268" i="9"/>
  <c r="EC268" i="9"/>
  <c r="EG268" i="9"/>
  <c r="EK268" i="9"/>
  <c r="EO268" i="9"/>
  <c r="ES268" i="9"/>
  <c r="EW268" i="9"/>
  <c r="FA268" i="9"/>
  <c r="DW268" i="9"/>
  <c r="DS268" i="9"/>
  <c r="DO268" i="9"/>
  <c r="DK268" i="9"/>
  <c r="DG268" i="9"/>
  <c r="DC268" i="9"/>
  <c r="CY268" i="9"/>
  <c r="CU268" i="9"/>
  <c r="EA268" i="9"/>
  <c r="EE268" i="9"/>
  <c r="EI268" i="9"/>
  <c r="EM268" i="9"/>
  <c r="EQ268" i="9"/>
  <c r="EU268" i="9"/>
  <c r="EY268" i="9"/>
  <c r="DU268" i="9"/>
  <c r="DQ268" i="9"/>
  <c r="DM268" i="9"/>
  <c r="DI268" i="9"/>
  <c r="DE268" i="9"/>
  <c r="DA268" i="9"/>
  <c r="CW268" i="9"/>
  <c r="ED268" i="9"/>
  <c r="EL268" i="9"/>
  <c r="ET268" i="9"/>
  <c r="FB268" i="9"/>
  <c r="DV268" i="9"/>
  <c r="DN268" i="9"/>
  <c r="DF268" i="9"/>
  <c r="CX268" i="9"/>
  <c r="DZ268" i="9"/>
  <c r="EH268" i="9"/>
  <c r="EP268" i="9"/>
  <c r="EX268" i="9"/>
  <c r="DR268" i="9"/>
  <c r="DJ268" i="9"/>
  <c r="DB268" i="9"/>
  <c r="CT268" i="9"/>
  <c r="GD264" i="9"/>
  <c r="FZ264" i="9"/>
  <c r="FV264" i="9"/>
  <c r="FR264" i="9"/>
  <c r="FN264" i="9"/>
  <c r="FJ264" i="9"/>
  <c r="FF264" i="9"/>
  <c r="GF264" i="9"/>
  <c r="GB264" i="9"/>
  <c r="FX264" i="9"/>
  <c r="FT264" i="9"/>
  <c r="FP264" i="9"/>
  <c r="FL264" i="9"/>
  <c r="FH264" i="9"/>
  <c r="FD264" i="9"/>
  <c r="GC264" i="9"/>
  <c r="FU264" i="9"/>
  <c r="FM264" i="9"/>
  <c r="FE264" i="9"/>
  <c r="GG264" i="9"/>
  <c r="FY264" i="9"/>
  <c r="FQ264" i="9"/>
  <c r="FI264" i="9"/>
  <c r="GA264" i="9"/>
  <c r="FK264" i="9"/>
  <c r="FS264" i="9"/>
  <c r="FC264" i="9"/>
  <c r="FG264" i="9"/>
  <c r="FW264" i="9"/>
  <c r="GE264" i="9"/>
  <c r="FO264" i="9"/>
  <c r="DY264" i="9"/>
  <c r="EC264" i="9"/>
  <c r="EG264" i="9"/>
  <c r="EK264" i="9"/>
  <c r="EO264" i="9"/>
  <c r="ES264" i="9"/>
  <c r="EW264" i="9"/>
  <c r="FA264" i="9"/>
  <c r="DW264" i="9"/>
  <c r="DS264" i="9"/>
  <c r="DO264" i="9"/>
  <c r="DK264" i="9"/>
  <c r="DG264" i="9"/>
  <c r="DC264" i="9"/>
  <c r="CY264" i="9"/>
  <c r="CU264" i="9"/>
  <c r="EA264" i="9"/>
  <c r="EE264" i="9"/>
  <c r="EI264" i="9"/>
  <c r="EM264" i="9"/>
  <c r="EQ264" i="9"/>
  <c r="EU264" i="9"/>
  <c r="EY264" i="9"/>
  <c r="DU264" i="9"/>
  <c r="DQ264" i="9"/>
  <c r="DM264" i="9"/>
  <c r="DI264" i="9"/>
  <c r="DE264" i="9"/>
  <c r="DA264" i="9"/>
  <c r="CW264" i="9"/>
  <c r="ED264" i="9"/>
  <c r="EL264" i="9"/>
  <c r="ET264" i="9"/>
  <c r="FB264" i="9"/>
  <c r="DR264" i="9"/>
  <c r="DJ264" i="9"/>
  <c r="DB264" i="9"/>
  <c r="CT264" i="9"/>
  <c r="DZ264" i="9"/>
  <c r="EH264" i="9"/>
  <c r="EP264" i="9"/>
  <c r="EX264" i="9"/>
  <c r="DV264" i="9"/>
  <c r="DN264" i="9"/>
  <c r="DF264" i="9"/>
  <c r="CX264" i="9"/>
  <c r="AJ260" i="9"/>
  <c r="GD260" i="9"/>
  <c r="FZ260" i="9"/>
  <c r="FV260" i="9"/>
  <c r="FR260" i="9"/>
  <c r="FN260" i="9"/>
  <c r="FJ260" i="9"/>
  <c r="FF260" i="9"/>
  <c r="GF260" i="9"/>
  <c r="GB260" i="9"/>
  <c r="FX260" i="9"/>
  <c r="FT260" i="9"/>
  <c r="FP260" i="9"/>
  <c r="FL260" i="9"/>
  <c r="FH260" i="9"/>
  <c r="FD260" i="9"/>
  <c r="GG260" i="9"/>
  <c r="FY260" i="9"/>
  <c r="FQ260" i="9"/>
  <c r="FI260" i="9"/>
  <c r="GC260" i="9"/>
  <c r="FU260" i="9"/>
  <c r="FM260" i="9"/>
  <c r="FE260" i="9"/>
  <c r="FW260" i="9"/>
  <c r="FG260" i="9"/>
  <c r="GE260" i="9"/>
  <c r="FO260" i="9"/>
  <c r="FC260" i="9"/>
  <c r="FS260" i="9"/>
  <c r="GA260" i="9"/>
  <c r="FK260" i="9"/>
  <c r="DY260" i="9"/>
  <c r="EC260" i="9"/>
  <c r="EG260" i="9"/>
  <c r="EK260" i="9"/>
  <c r="EO260" i="9"/>
  <c r="ES260" i="9"/>
  <c r="EW260" i="9"/>
  <c r="FA260" i="9"/>
  <c r="DW260" i="9"/>
  <c r="DS260" i="9"/>
  <c r="DO260" i="9"/>
  <c r="DK260" i="9"/>
  <c r="DG260" i="9"/>
  <c r="DC260" i="9"/>
  <c r="CY260" i="9"/>
  <c r="CU260" i="9"/>
  <c r="EA260" i="9"/>
  <c r="EE260" i="9"/>
  <c r="EI260" i="9"/>
  <c r="EM260" i="9"/>
  <c r="EQ260" i="9"/>
  <c r="EU260" i="9"/>
  <c r="EY260" i="9"/>
  <c r="DU260" i="9"/>
  <c r="DQ260" i="9"/>
  <c r="DM260" i="9"/>
  <c r="DI260" i="9"/>
  <c r="DE260" i="9"/>
  <c r="DA260" i="9"/>
  <c r="CW260" i="9"/>
  <c r="ED260" i="9"/>
  <c r="EL260" i="9"/>
  <c r="ET260" i="9"/>
  <c r="FB260" i="9"/>
  <c r="DV260" i="9"/>
  <c r="DN260" i="9"/>
  <c r="DF260" i="9"/>
  <c r="CX260" i="9"/>
  <c r="DZ260" i="9"/>
  <c r="EH260" i="9"/>
  <c r="EP260" i="9"/>
  <c r="EX260" i="9"/>
  <c r="DR260" i="9"/>
  <c r="DJ260" i="9"/>
  <c r="DB260" i="9"/>
  <c r="CT260" i="9"/>
  <c r="AJ256" i="9"/>
  <c r="GD256" i="9"/>
  <c r="FZ256" i="9"/>
  <c r="FV256" i="9"/>
  <c r="FR256" i="9"/>
  <c r="FN256" i="9"/>
  <c r="FJ256" i="9"/>
  <c r="FF256" i="9"/>
  <c r="GF256" i="9"/>
  <c r="GB256" i="9"/>
  <c r="FX256" i="9"/>
  <c r="FT256" i="9"/>
  <c r="FP256" i="9"/>
  <c r="FL256" i="9"/>
  <c r="FH256" i="9"/>
  <c r="FD256" i="9"/>
  <c r="GC256" i="9"/>
  <c r="FU256" i="9"/>
  <c r="FM256" i="9"/>
  <c r="FE256" i="9"/>
  <c r="GG256" i="9"/>
  <c r="FY256" i="9"/>
  <c r="FQ256" i="9"/>
  <c r="FI256" i="9"/>
  <c r="FS256" i="9"/>
  <c r="FC256" i="9"/>
  <c r="GA256" i="9"/>
  <c r="FK256" i="9"/>
  <c r="GE256" i="9"/>
  <c r="FO256" i="9"/>
  <c r="FW256" i="9"/>
  <c r="FG256" i="9"/>
  <c r="DY256" i="9"/>
  <c r="EC256" i="9"/>
  <c r="EG256" i="9"/>
  <c r="EK256" i="9"/>
  <c r="EO256" i="9"/>
  <c r="ES256" i="9"/>
  <c r="EW256" i="9"/>
  <c r="FA256" i="9"/>
  <c r="DW256" i="9"/>
  <c r="DS256" i="9"/>
  <c r="DO256" i="9"/>
  <c r="DK256" i="9"/>
  <c r="DG256" i="9"/>
  <c r="DC256" i="9"/>
  <c r="CY256" i="9"/>
  <c r="CU256" i="9"/>
  <c r="EA256" i="9"/>
  <c r="EE256" i="9"/>
  <c r="EI256" i="9"/>
  <c r="EM256" i="9"/>
  <c r="EQ256" i="9"/>
  <c r="EU256" i="9"/>
  <c r="EY256" i="9"/>
  <c r="DU256" i="9"/>
  <c r="DQ256" i="9"/>
  <c r="DM256" i="9"/>
  <c r="DI256" i="9"/>
  <c r="DE256" i="9"/>
  <c r="DA256" i="9"/>
  <c r="CW256" i="9"/>
  <c r="ED256" i="9"/>
  <c r="EL256" i="9"/>
  <c r="ET256" i="9"/>
  <c r="FB256" i="9"/>
  <c r="DR256" i="9"/>
  <c r="DJ256" i="9"/>
  <c r="DB256" i="9"/>
  <c r="CT256" i="9"/>
  <c r="DZ256" i="9"/>
  <c r="EH256" i="9"/>
  <c r="EP256" i="9"/>
  <c r="EX256" i="9"/>
  <c r="DV256" i="9"/>
  <c r="DN256" i="9"/>
  <c r="DF256" i="9"/>
  <c r="CX256" i="9"/>
  <c r="AJ252" i="9"/>
  <c r="GG252" i="9"/>
  <c r="GC252" i="9"/>
  <c r="FY252" i="9"/>
  <c r="FU252" i="9"/>
  <c r="FQ252" i="9"/>
  <c r="FM252" i="9"/>
  <c r="FI252" i="9"/>
  <c r="FE252" i="9"/>
  <c r="GE252" i="9"/>
  <c r="GA252" i="9"/>
  <c r="FW252" i="9"/>
  <c r="FS252" i="9"/>
  <c r="FO252" i="9"/>
  <c r="FK252" i="9"/>
  <c r="FG252" i="9"/>
  <c r="FC252" i="9"/>
  <c r="GB252" i="9"/>
  <c r="FT252" i="9"/>
  <c r="FL252" i="9"/>
  <c r="FD252" i="9"/>
  <c r="GF252" i="9"/>
  <c r="FX252" i="9"/>
  <c r="FP252" i="9"/>
  <c r="FH252" i="9"/>
  <c r="FZ252" i="9"/>
  <c r="FJ252" i="9"/>
  <c r="FR252" i="9"/>
  <c r="FF252" i="9"/>
  <c r="FV252" i="9"/>
  <c r="GD252" i="9"/>
  <c r="DY252" i="9"/>
  <c r="EC252" i="9"/>
  <c r="EG252" i="9"/>
  <c r="EK252" i="9"/>
  <c r="EO252" i="9"/>
  <c r="ES252" i="9"/>
  <c r="EW252" i="9"/>
  <c r="FA252" i="9"/>
  <c r="DW252" i="9"/>
  <c r="DS252" i="9"/>
  <c r="DO252" i="9"/>
  <c r="DK252" i="9"/>
  <c r="DG252" i="9"/>
  <c r="DC252" i="9"/>
  <c r="CY252" i="9"/>
  <c r="CU252" i="9"/>
  <c r="FN252" i="9"/>
  <c r="EA252" i="9"/>
  <c r="EE252" i="9"/>
  <c r="EI252" i="9"/>
  <c r="EM252" i="9"/>
  <c r="EQ252" i="9"/>
  <c r="EU252" i="9"/>
  <c r="EY252" i="9"/>
  <c r="DU252" i="9"/>
  <c r="DQ252" i="9"/>
  <c r="DM252" i="9"/>
  <c r="DI252" i="9"/>
  <c r="DE252" i="9"/>
  <c r="DA252" i="9"/>
  <c r="CW252" i="9"/>
  <c r="ED252" i="9"/>
  <c r="EL252" i="9"/>
  <c r="ET252" i="9"/>
  <c r="FB252" i="9"/>
  <c r="DV252" i="9"/>
  <c r="DN252" i="9"/>
  <c r="DF252" i="9"/>
  <c r="CX252" i="9"/>
  <c r="DZ252" i="9"/>
  <c r="EH252" i="9"/>
  <c r="EP252" i="9"/>
  <c r="EX252" i="9"/>
  <c r="DR252" i="9"/>
  <c r="DJ252" i="9"/>
  <c r="DB252" i="9"/>
  <c r="CT252" i="9"/>
  <c r="GG248" i="9"/>
  <c r="GC248" i="9"/>
  <c r="FY248" i="9"/>
  <c r="FU248" i="9"/>
  <c r="FQ248" i="9"/>
  <c r="FM248" i="9"/>
  <c r="FI248" i="9"/>
  <c r="FE248" i="9"/>
  <c r="GE248" i="9"/>
  <c r="GA248" i="9"/>
  <c r="FW248" i="9"/>
  <c r="FS248" i="9"/>
  <c r="FO248" i="9"/>
  <c r="FK248" i="9"/>
  <c r="FG248" i="9"/>
  <c r="FC248" i="9"/>
  <c r="GF248" i="9"/>
  <c r="FX248" i="9"/>
  <c r="FP248" i="9"/>
  <c r="FH248" i="9"/>
  <c r="GB248" i="9"/>
  <c r="FT248" i="9"/>
  <c r="FL248" i="9"/>
  <c r="FD248" i="9"/>
  <c r="FV248" i="9"/>
  <c r="FF248" i="9"/>
  <c r="GD248" i="9"/>
  <c r="FN248" i="9"/>
  <c r="FR248" i="9"/>
  <c r="FZ248" i="9"/>
  <c r="FJ248" i="9"/>
  <c r="DY248" i="9"/>
  <c r="EC248" i="9"/>
  <c r="EG248" i="9"/>
  <c r="EK248" i="9"/>
  <c r="EO248" i="9"/>
  <c r="ES248" i="9"/>
  <c r="EW248" i="9"/>
  <c r="FA248" i="9"/>
  <c r="DW248" i="9"/>
  <c r="DS248" i="9"/>
  <c r="DO248" i="9"/>
  <c r="DK248" i="9"/>
  <c r="DG248" i="9"/>
  <c r="DC248" i="9"/>
  <c r="CY248" i="9"/>
  <c r="CU248" i="9"/>
  <c r="EA248" i="9"/>
  <c r="EE248" i="9"/>
  <c r="EI248" i="9"/>
  <c r="EM248" i="9"/>
  <c r="EQ248" i="9"/>
  <c r="EU248" i="9"/>
  <c r="EY248" i="9"/>
  <c r="DU248" i="9"/>
  <c r="DQ248" i="9"/>
  <c r="DM248" i="9"/>
  <c r="DI248" i="9"/>
  <c r="DE248" i="9"/>
  <c r="DA248" i="9"/>
  <c r="CW248" i="9"/>
  <c r="ED248" i="9"/>
  <c r="EL248" i="9"/>
  <c r="ET248" i="9"/>
  <c r="FB248" i="9"/>
  <c r="DR248" i="9"/>
  <c r="DJ248" i="9"/>
  <c r="DB248" i="9"/>
  <c r="CT248" i="9"/>
  <c r="DZ248" i="9"/>
  <c r="EH248" i="9"/>
  <c r="EP248" i="9"/>
  <c r="EX248" i="9"/>
  <c r="DV248" i="9"/>
  <c r="DN248" i="9"/>
  <c r="DF248" i="9"/>
  <c r="CX248" i="9"/>
  <c r="AJ244" i="9"/>
  <c r="GG244" i="9"/>
  <c r="GC244" i="9"/>
  <c r="FY244" i="9"/>
  <c r="FU244" i="9"/>
  <c r="FQ244" i="9"/>
  <c r="FM244" i="9"/>
  <c r="FI244" i="9"/>
  <c r="FE244" i="9"/>
  <c r="GE244" i="9"/>
  <c r="GA244" i="9"/>
  <c r="FW244" i="9"/>
  <c r="FS244" i="9"/>
  <c r="FO244" i="9"/>
  <c r="FK244" i="9"/>
  <c r="FG244" i="9"/>
  <c r="FC244" i="9"/>
  <c r="GB244" i="9"/>
  <c r="FT244" i="9"/>
  <c r="FL244" i="9"/>
  <c r="FD244" i="9"/>
  <c r="GF244" i="9"/>
  <c r="FX244" i="9"/>
  <c r="FP244" i="9"/>
  <c r="FH244" i="9"/>
  <c r="FR244" i="9"/>
  <c r="FZ244" i="9"/>
  <c r="FJ244" i="9"/>
  <c r="GD244" i="9"/>
  <c r="FN244" i="9"/>
  <c r="FV244" i="9"/>
  <c r="DY244" i="9"/>
  <c r="EC244" i="9"/>
  <c r="EG244" i="9"/>
  <c r="EK244" i="9"/>
  <c r="EO244" i="9"/>
  <c r="ES244" i="9"/>
  <c r="EW244" i="9"/>
  <c r="FA244" i="9"/>
  <c r="DW244" i="9"/>
  <c r="DS244" i="9"/>
  <c r="DO244" i="9"/>
  <c r="DK244" i="9"/>
  <c r="DG244" i="9"/>
  <c r="DC244" i="9"/>
  <c r="CY244" i="9"/>
  <c r="CU244" i="9"/>
  <c r="FF244" i="9"/>
  <c r="EA244" i="9"/>
  <c r="EE244" i="9"/>
  <c r="EI244" i="9"/>
  <c r="EM244" i="9"/>
  <c r="EQ244" i="9"/>
  <c r="EU244" i="9"/>
  <c r="EY244" i="9"/>
  <c r="DU244" i="9"/>
  <c r="DQ244" i="9"/>
  <c r="DM244" i="9"/>
  <c r="DI244" i="9"/>
  <c r="DE244" i="9"/>
  <c r="DA244" i="9"/>
  <c r="CW244" i="9"/>
  <c r="ED244" i="9"/>
  <c r="EL244" i="9"/>
  <c r="ET244" i="9"/>
  <c r="FB244" i="9"/>
  <c r="DV244" i="9"/>
  <c r="DN244" i="9"/>
  <c r="DF244" i="9"/>
  <c r="CX244" i="9"/>
  <c r="DZ244" i="9"/>
  <c r="EH244" i="9"/>
  <c r="EP244" i="9"/>
  <c r="EX244" i="9"/>
  <c r="DR244" i="9"/>
  <c r="DJ244" i="9"/>
  <c r="DB244" i="9"/>
  <c r="CT244" i="9"/>
  <c r="AJ240" i="9"/>
  <c r="GG240" i="9"/>
  <c r="GC240" i="9"/>
  <c r="FY240" i="9"/>
  <c r="FU240" i="9"/>
  <c r="FQ240" i="9"/>
  <c r="FM240" i="9"/>
  <c r="FI240" i="9"/>
  <c r="FE240" i="9"/>
  <c r="GE240" i="9"/>
  <c r="GA240" i="9"/>
  <c r="FW240" i="9"/>
  <c r="FS240" i="9"/>
  <c r="FO240" i="9"/>
  <c r="FK240" i="9"/>
  <c r="FG240" i="9"/>
  <c r="FC240" i="9"/>
  <c r="GF240" i="9"/>
  <c r="FX240" i="9"/>
  <c r="FP240" i="9"/>
  <c r="FH240" i="9"/>
  <c r="GB240" i="9"/>
  <c r="FT240" i="9"/>
  <c r="FL240" i="9"/>
  <c r="FD240" i="9"/>
  <c r="GD240" i="9"/>
  <c r="FN240" i="9"/>
  <c r="FV240" i="9"/>
  <c r="FF240" i="9"/>
  <c r="FZ240" i="9"/>
  <c r="FJ240" i="9"/>
  <c r="FR240" i="9"/>
  <c r="DY240" i="9"/>
  <c r="EC240" i="9"/>
  <c r="EG240" i="9"/>
  <c r="EK240" i="9"/>
  <c r="EO240" i="9"/>
  <c r="ES240" i="9"/>
  <c r="EW240" i="9"/>
  <c r="FA240" i="9"/>
  <c r="DW240" i="9"/>
  <c r="DS240" i="9"/>
  <c r="DO240" i="9"/>
  <c r="DK240" i="9"/>
  <c r="DG240" i="9"/>
  <c r="DC240" i="9"/>
  <c r="CY240" i="9"/>
  <c r="CU240" i="9"/>
  <c r="EA240" i="9"/>
  <c r="EE240" i="9"/>
  <c r="EI240" i="9"/>
  <c r="EM240" i="9"/>
  <c r="EQ240" i="9"/>
  <c r="EU240" i="9"/>
  <c r="EY240" i="9"/>
  <c r="DU240" i="9"/>
  <c r="DQ240" i="9"/>
  <c r="DM240" i="9"/>
  <c r="DI240" i="9"/>
  <c r="DE240" i="9"/>
  <c r="DA240" i="9"/>
  <c r="CW240" i="9"/>
  <c r="ED240" i="9"/>
  <c r="EL240" i="9"/>
  <c r="ET240" i="9"/>
  <c r="FB240" i="9"/>
  <c r="DR240" i="9"/>
  <c r="DJ240" i="9"/>
  <c r="DB240" i="9"/>
  <c r="CT240" i="9"/>
  <c r="DZ240" i="9"/>
  <c r="EH240" i="9"/>
  <c r="EP240" i="9"/>
  <c r="EX240" i="9"/>
  <c r="DV240" i="9"/>
  <c r="DN240" i="9"/>
  <c r="DF240" i="9"/>
  <c r="CX240" i="9"/>
  <c r="GG236" i="9"/>
  <c r="GC236" i="9"/>
  <c r="FY236" i="9"/>
  <c r="FU236" i="9"/>
  <c r="FQ236" i="9"/>
  <c r="FM236" i="9"/>
  <c r="FI236" i="9"/>
  <c r="FE236" i="9"/>
  <c r="GE236" i="9"/>
  <c r="GA236" i="9"/>
  <c r="FW236" i="9"/>
  <c r="FS236" i="9"/>
  <c r="FO236" i="9"/>
  <c r="FK236" i="9"/>
  <c r="FG236" i="9"/>
  <c r="FC236" i="9"/>
  <c r="GB236" i="9"/>
  <c r="FT236" i="9"/>
  <c r="FL236" i="9"/>
  <c r="FD236" i="9"/>
  <c r="GF236" i="9"/>
  <c r="FX236" i="9"/>
  <c r="FP236" i="9"/>
  <c r="FH236" i="9"/>
  <c r="FZ236" i="9"/>
  <c r="FJ236" i="9"/>
  <c r="FR236" i="9"/>
  <c r="FV236" i="9"/>
  <c r="FF236" i="9"/>
  <c r="FN236" i="9"/>
  <c r="GD236" i="9"/>
  <c r="DY236" i="9"/>
  <c r="EC236" i="9"/>
  <c r="EG236" i="9"/>
  <c r="EK236" i="9"/>
  <c r="EO236" i="9"/>
  <c r="ES236" i="9"/>
  <c r="EW236" i="9"/>
  <c r="FA236" i="9"/>
  <c r="DW236" i="9"/>
  <c r="DS236" i="9"/>
  <c r="DO236" i="9"/>
  <c r="DK236" i="9"/>
  <c r="DG236" i="9"/>
  <c r="DC236" i="9"/>
  <c r="CY236" i="9"/>
  <c r="CU236" i="9"/>
  <c r="EA236" i="9"/>
  <c r="EE236" i="9"/>
  <c r="EI236" i="9"/>
  <c r="EM236" i="9"/>
  <c r="EQ236" i="9"/>
  <c r="EU236" i="9"/>
  <c r="EY236" i="9"/>
  <c r="DU236" i="9"/>
  <c r="DQ236" i="9"/>
  <c r="DM236" i="9"/>
  <c r="DI236" i="9"/>
  <c r="DE236" i="9"/>
  <c r="DA236" i="9"/>
  <c r="CW236" i="9"/>
  <c r="ED236" i="9"/>
  <c r="EL236" i="9"/>
  <c r="ET236" i="9"/>
  <c r="FB236" i="9"/>
  <c r="DV236" i="9"/>
  <c r="DN236" i="9"/>
  <c r="DF236" i="9"/>
  <c r="CX236" i="9"/>
  <c r="DZ236" i="9"/>
  <c r="EH236" i="9"/>
  <c r="EP236" i="9"/>
  <c r="EX236" i="9"/>
  <c r="DR236" i="9"/>
  <c r="DJ236" i="9"/>
  <c r="DB236" i="9"/>
  <c r="CT236" i="9"/>
  <c r="GG232" i="9"/>
  <c r="GC232" i="9"/>
  <c r="FY232" i="9"/>
  <c r="FU232" i="9"/>
  <c r="FQ232" i="9"/>
  <c r="FM232" i="9"/>
  <c r="FI232" i="9"/>
  <c r="FE232" i="9"/>
  <c r="GE232" i="9"/>
  <c r="GA232" i="9"/>
  <c r="FW232" i="9"/>
  <c r="FS232" i="9"/>
  <c r="FO232" i="9"/>
  <c r="FK232" i="9"/>
  <c r="FG232" i="9"/>
  <c r="FC232" i="9"/>
  <c r="GF232" i="9"/>
  <c r="FX232" i="9"/>
  <c r="FP232" i="9"/>
  <c r="FH232" i="9"/>
  <c r="GB232" i="9"/>
  <c r="FT232" i="9"/>
  <c r="FL232" i="9"/>
  <c r="FD232" i="9"/>
  <c r="FV232" i="9"/>
  <c r="FF232" i="9"/>
  <c r="GD232" i="9"/>
  <c r="FN232" i="9"/>
  <c r="FR232" i="9"/>
  <c r="FJ232" i="9"/>
  <c r="FZ232" i="9"/>
  <c r="DY232" i="9"/>
  <c r="EC232" i="9"/>
  <c r="EG232" i="9"/>
  <c r="EK232" i="9"/>
  <c r="EO232" i="9"/>
  <c r="ES232" i="9"/>
  <c r="EW232" i="9"/>
  <c r="FA232" i="9"/>
  <c r="DW232" i="9"/>
  <c r="DS232" i="9"/>
  <c r="DO232" i="9"/>
  <c r="DK232" i="9"/>
  <c r="DG232" i="9"/>
  <c r="DC232" i="9"/>
  <c r="CY232" i="9"/>
  <c r="CU232" i="9"/>
  <c r="EA232" i="9"/>
  <c r="EE232" i="9"/>
  <c r="EI232" i="9"/>
  <c r="EM232" i="9"/>
  <c r="EQ232" i="9"/>
  <c r="EU232" i="9"/>
  <c r="EY232" i="9"/>
  <c r="DU232" i="9"/>
  <c r="DQ232" i="9"/>
  <c r="DM232" i="9"/>
  <c r="DI232" i="9"/>
  <c r="DE232" i="9"/>
  <c r="DA232" i="9"/>
  <c r="CW232" i="9"/>
  <c r="ED232" i="9"/>
  <c r="EL232" i="9"/>
  <c r="ET232" i="9"/>
  <c r="FB232" i="9"/>
  <c r="DR232" i="9"/>
  <c r="DJ232" i="9"/>
  <c r="DB232" i="9"/>
  <c r="CT232" i="9"/>
  <c r="DZ232" i="9"/>
  <c r="EH232" i="9"/>
  <c r="EP232" i="9"/>
  <c r="EX232" i="9"/>
  <c r="DV232" i="9"/>
  <c r="DN232" i="9"/>
  <c r="DF232" i="9"/>
  <c r="CX232" i="9"/>
  <c r="AJ228" i="9"/>
  <c r="GG228" i="9"/>
  <c r="GC228" i="9"/>
  <c r="FY228" i="9"/>
  <c r="FU228" i="9"/>
  <c r="FQ228" i="9"/>
  <c r="FM228" i="9"/>
  <c r="FI228" i="9"/>
  <c r="FE228" i="9"/>
  <c r="GE228" i="9"/>
  <c r="GA228" i="9"/>
  <c r="FW228" i="9"/>
  <c r="FS228" i="9"/>
  <c r="FO228" i="9"/>
  <c r="FK228" i="9"/>
  <c r="FG228" i="9"/>
  <c r="FC228" i="9"/>
  <c r="GB228" i="9"/>
  <c r="FT228" i="9"/>
  <c r="FL228" i="9"/>
  <c r="FD228" i="9"/>
  <c r="GF228" i="9"/>
  <c r="FX228" i="9"/>
  <c r="FP228" i="9"/>
  <c r="FH228" i="9"/>
  <c r="FR228" i="9"/>
  <c r="FZ228" i="9"/>
  <c r="FJ228" i="9"/>
  <c r="FN228" i="9"/>
  <c r="GD228" i="9"/>
  <c r="FF228" i="9"/>
  <c r="FV228" i="9"/>
  <c r="DY228" i="9"/>
  <c r="EC228" i="9"/>
  <c r="EG228" i="9"/>
  <c r="EK228" i="9"/>
  <c r="EO228" i="9"/>
  <c r="ES228" i="9"/>
  <c r="EW228" i="9"/>
  <c r="FA228" i="9"/>
  <c r="DW228" i="9"/>
  <c r="DS228" i="9"/>
  <c r="DO228" i="9"/>
  <c r="DK228" i="9"/>
  <c r="DG228" i="9"/>
  <c r="DC228" i="9"/>
  <c r="CY228" i="9"/>
  <c r="CU228" i="9"/>
  <c r="EA228" i="9"/>
  <c r="EE228" i="9"/>
  <c r="EI228" i="9"/>
  <c r="EM228" i="9"/>
  <c r="EQ228" i="9"/>
  <c r="EU228" i="9"/>
  <c r="EY228" i="9"/>
  <c r="DU228" i="9"/>
  <c r="DQ228" i="9"/>
  <c r="DM228" i="9"/>
  <c r="DI228" i="9"/>
  <c r="DE228" i="9"/>
  <c r="DA228" i="9"/>
  <c r="CW228" i="9"/>
  <c r="ED228" i="9"/>
  <c r="EL228" i="9"/>
  <c r="ET228" i="9"/>
  <c r="FB228" i="9"/>
  <c r="DV228" i="9"/>
  <c r="DN228" i="9"/>
  <c r="DF228" i="9"/>
  <c r="CX228" i="9"/>
  <c r="DZ228" i="9"/>
  <c r="EH228" i="9"/>
  <c r="EP228" i="9"/>
  <c r="EX228" i="9"/>
  <c r="DR228" i="9"/>
  <c r="DJ228" i="9"/>
  <c r="DB228" i="9"/>
  <c r="CT228" i="9"/>
  <c r="AJ224" i="9"/>
  <c r="GG224" i="9"/>
  <c r="GC224" i="9"/>
  <c r="FY224" i="9"/>
  <c r="FU224" i="9"/>
  <c r="FQ224" i="9"/>
  <c r="FM224" i="9"/>
  <c r="FI224" i="9"/>
  <c r="FE224" i="9"/>
  <c r="GE224" i="9"/>
  <c r="GA224" i="9"/>
  <c r="FW224" i="9"/>
  <c r="FS224" i="9"/>
  <c r="FO224" i="9"/>
  <c r="FK224" i="9"/>
  <c r="FG224" i="9"/>
  <c r="FC224" i="9"/>
  <c r="GF224" i="9"/>
  <c r="FX224" i="9"/>
  <c r="FP224" i="9"/>
  <c r="FH224" i="9"/>
  <c r="GB224" i="9"/>
  <c r="FT224" i="9"/>
  <c r="FL224" i="9"/>
  <c r="FD224" i="9"/>
  <c r="GD224" i="9"/>
  <c r="FN224" i="9"/>
  <c r="FV224" i="9"/>
  <c r="FF224" i="9"/>
  <c r="FJ224" i="9"/>
  <c r="FZ224" i="9"/>
  <c r="FR224" i="9"/>
  <c r="DY224" i="9"/>
  <c r="EC224" i="9"/>
  <c r="EG224" i="9"/>
  <c r="EK224" i="9"/>
  <c r="EO224" i="9"/>
  <c r="ES224" i="9"/>
  <c r="EW224" i="9"/>
  <c r="FA224" i="9"/>
  <c r="DW224" i="9"/>
  <c r="DS224" i="9"/>
  <c r="DO224" i="9"/>
  <c r="DK224" i="9"/>
  <c r="DG224" i="9"/>
  <c r="DC224" i="9"/>
  <c r="CY224" i="9"/>
  <c r="CU224" i="9"/>
  <c r="EA224" i="9"/>
  <c r="EE224" i="9"/>
  <c r="EI224" i="9"/>
  <c r="EM224" i="9"/>
  <c r="EQ224" i="9"/>
  <c r="EU224" i="9"/>
  <c r="EY224" i="9"/>
  <c r="DU224" i="9"/>
  <c r="DQ224" i="9"/>
  <c r="DM224" i="9"/>
  <c r="DI224" i="9"/>
  <c r="DE224" i="9"/>
  <c r="DA224" i="9"/>
  <c r="CW224" i="9"/>
  <c r="ED224" i="9"/>
  <c r="EL224" i="9"/>
  <c r="ET224" i="9"/>
  <c r="FB224" i="9"/>
  <c r="DR224" i="9"/>
  <c r="DJ224" i="9"/>
  <c r="DB224" i="9"/>
  <c r="CT224" i="9"/>
  <c r="DZ224" i="9"/>
  <c r="EH224" i="9"/>
  <c r="EP224" i="9"/>
  <c r="EX224" i="9"/>
  <c r="DV224" i="9"/>
  <c r="DN224" i="9"/>
  <c r="DF224" i="9"/>
  <c r="CX224" i="9"/>
  <c r="GE220" i="9"/>
  <c r="GA220" i="9"/>
  <c r="FW220" i="9"/>
  <c r="FS220" i="9"/>
  <c r="FO220" i="9"/>
  <c r="FK220" i="9"/>
  <c r="FG220" i="9"/>
  <c r="FC220" i="9"/>
  <c r="GG220" i="9"/>
  <c r="GC220" i="9"/>
  <c r="FY220" i="9"/>
  <c r="FU220" i="9"/>
  <c r="FQ220" i="9"/>
  <c r="FM220" i="9"/>
  <c r="FI220" i="9"/>
  <c r="FE220" i="9"/>
  <c r="FZ220" i="9"/>
  <c r="FR220" i="9"/>
  <c r="FJ220" i="9"/>
  <c r="GD220" i="9"/>
  <c r="FV220" i="9"/>
  <c r="FN220" i="9"/>
  <c r="FF220" i="9"/>
  <c r="GF220" i="9"/>
  <c r="FP220" i="9"/>
  <c r="FX220" i="9"/>
  <c r="FH220" i="9"/>
  <c r="GB220" i="9"/>
  <c r="FL220" i="9"/>
  <c r="FT220" i="9"/>
  <c r="DY220" i="9"/>
  <c r="EC220" i="9"/>
  <c r="EG220" i="9"/>
  <c r="EK220" i="9"/>
  <c r="EO220" i="9"/>
  <c r="ES220" i="9"/>
  <c r="EW220" i="9"/>
  <c r="FA220" i="9"/>
  <c r="EA220" i="9"/>
  <c r="EE220" i="9"/>
  <c r="EI220" i="9"/>
  <c r="EM220" i="9"/>
  <c r="EQ220" i="9"/>
  <c r="EU220" i="9"/>
  <c r="EY220" i="9"/>
  <c r="ED220" i="9"/>
  <c r="EL220" i="9"/>
  <c r="ET220" i="9"/>
  <c r="FB220" i="9"/>
  <c r="DZ220" i="9"/>
  <c r="EH220" i="9"/>
  <c r="EP220" i="9"/>
  <c r="EX220" i="9"/>
  <c r="AJ216" i="9"/>
  <c r="GE216" i="9"/>
  <c r="GA216" i="9"/>
  <c r="FW216" i="9"/>
  <c r="FS216" i="9"/>
  <c r="FO216" i="9"/>
  <c r="FK216" i="9"/>
  <c r="FG216" i="9"/>
  <c r="FC216" i="9"/>
  <c r="GG216" i="9"/>
  <c r="GC216" i="9"/>
  <c r="FY216" i="9"/>
  <c r="FU216" i="9"/>
  <c r="FQ216" i="9"/>
  <c r="FM216" i="9"/>
  <c r="FI216" i="9"/>
  <c r="FE216" i="9"/>
  <c r="GD216" i="9"/>
  <c r="FV216" i="9"/>
  <c r="FN216" i="9"/>
  <c r="FF216" i="9"/>
  <c r="FZ216" i="9"/>
  <c r="FR216" i="9"/>
  <c r="FJ216" i="9"/>
  <c r="GB216" i="9"/>
  <c r="FL216" i="9"/>
  <c r="FT216" i="9"/>
  <c r="FD216" i="9"/>
  <c r="FX216" i="9"/>
  <c r="FH216" i="9"/>
  <c r="FP216" i="9"/>
  <c r="DW216" i="9"/>
  <c r="DS216" i="9"/>
  <c r="DO216" i="9"/>
  <c r="DK216" i="9"/>
  <c r="DG216" i="9"/>
  <c r="DC216" i="9"/>
  <c r="CY216" i="9"/>
  <c r="CU216" i="9"/>
  <c r="GF216" i="9"/>
  <c r="DU216" i="9"/>
  <c r="DQ216" i="9"/>
  <c r="DM216" i="9"/>
  <c r="DI216" i="9"/>
  <c r="DE216" i="9"/>
  <c r="DA216" i="9"/>
  <c r="CW216" i="9"/>
  <c r="DR216" i="9"/>
  <c r="DJ216" i="9"/>
  <c r="DB216" i="9"/>
  <c r="CT216" i="9"/>
  <c r="DV216" i="9"/>
  <c r="DN216" i="9"/>
  <c r="DF216" i="9"/>
  <c r="CX216" i="9"/>
  <c r="AJ212" i="9"/>
  <c r="DY212" i="9"/>
  <c r="EC212" i="9"/>
  <c r="EG212" i="9"/>
  <c r="EK212" i="9"/>
  <c r="EO212" i="9"/>
  <c r="ES212" i="9"/>
  <c r="EW212" i="9"/>
  <c r="FA212" i="9"/>
  <c r="DW212" i="9"/>
  <c r="DS212" i="9"/>
  <c r="DO212" i="9"/>
  <c r="DK212" i="9"/>
  <c r="DG212" i="9"/>
  <c r="DC212" i="9"/>
  <c r="CY212" i="9"/>
  <c r="CU212" i="9"/>
  <c r="EA212" i="9"/>
  <c r="EE212" i="9"/>
  <c r="EI212" i="9"/>
  <c r="EM212" i="9"/>
  <c r="EQ212" i="9"/>
  <c r="EU212" i="9"/>
  <c r="EY212" i="9"/>
  <c r="DU212" i="9"/>
  <c r="DQ212" i="9"/>
  <c r="DM212" i="9"/>
  <c r="DI212" i="9"/>
  <c r="DE212" i="9"/>
  <c r="DA212" i="9"/>
  <c r="CW212" i="9"/>
  <c r="ED212" i="9"/>
  <c r="EL212" i="9"/>
  <c r="ET212" i="9"/>
  <c r="FB212" i="9"/>
  <c r="DV212" i="9"/>
  <c r="DN212" i="9"/>
  <c r="DF212" i="9"/>
  <c r="CX212" i="9"/>
  <c r="DZ212" i="9"/>
  <c r="EH212" i="9"/>
  <c r="EP212" i="9"/>
  <c r="EX212" i="9"/>
  <c r="DR212" i="9"/>
  <c r="DJ212" i="9"/>
  <c r="DB212" i="9"/>
  <c r="CT212" i="9"/>
  <c r="AJ208" i="9"/>
  <c r="DY208" i="9"/>
  <c r="EC208" i="9"/>
  <c r="EG208" i="9"/>
  <c r="EK208" i="9"/>
  <c r="EO208" i="9"/>
  <c r="ES208" i="9"/>
  <c r="EW208" i="9"/>
  <c r="FA208" i="9"/>
  <c r="DW208" i="9"/>
  <c r="DS208" i="9"/>
  <c r="DO208" i="9"/>
  <c r="DK208" i="9"/>
  <c r="DG208" i="9"/>
  <c r="DC208" i="9"/>
  <c r="CY208" i="9"/>
  <c r="CU208" i="9"/>
  <c r="EA208" i="9"/>
  <c r="EE208" i="9"/>
  <c r="EI208" i="9"/>
  <c r="EM208" i="9"/>
  <c r="EQ208" i="9"/>
  <c r="EU208" i="9"/>
  <c r="EY208" i="9"/>
  <c r="DU208" i="9"/>
  <c r="DQ208" i="9"/>
  <c r="DM208" i="9"/>
  <c r="DI208" i="9"/>
  <c r="DE208" i="9"/>
  <c r="DA208" i="9"/>
  <c r="CW208" i="9"/>
  <c r="ED208" i="9"/>
  <c r="EL208" i="9"/>
  <c r="ET208" i="9"/>
  <c r="FB208" i="9"/>
  <c r="DR208" i="9"/>
  <c r="DJ208" i="9"/>
  <c r="DB208" i="9"/>
  <c r="CT208" i="9"/>
  <c r="DZ208" i="9"/>
  <c r="EH208" i="9"/>
  <c r="EP208" i="9"/>
  <c r="EX208" i="9"/>
  <c r="DV208" i="9"/>
  <c r="DN208" i="9"/>
  <c r="DF208" i="9"/>
  <c r="CX208" i="9"/>
  <c r="DY204" i="9"/>
  <c r="EC204" i="9"/>
  <c r="EG204" i="9"/>
  <c r="EK204" i="9"/>
  <c r="EO204" i="9"/>
  <c r="ES204" i="9"/>
  <c r="EW204" i="9"/>
  <c r="FA204" i="9"/>
  <c r="DW204" i="9"/>
  <c r="DS204" i="9"/>
  <c r="DO204" i="9"/>
  <c r="DK204" i="9"/>
  <c r="DG204" i="9"/>
  <c r="DC204" i="9"/>
  <c r="CY204" i="9"/>
  <c r="CU204" i="9"/>
  <c r="EA204" i="9"/>
  <c r="EE204" i="9"/>
  <c r="EI204" i="9"/>
  <c r="EM204" i="9"/>
  <c r="EQ204" i="9"/>
  <c r="EU204" i="9"/>
  <c r="EY204" i="9"/>
  <c r="DU204" i="9"/>
  <c r="DQ204" i="9"/>
  <c r="DM204" i="9"/>
  <c r="DI204" i="9"/>
  <c r="DE204" i="9"/>
  <c r="DA204" i="9"/>
  <c r="CW204" i="9"/>
  <c r="ED204" i="9"/>
  <c r="EL204" i="9"/>
  <c r="ET204" i="9"/>
  <c r="FB204" i="9"/>
  <c r="DV204" i="9"/>
  <c r="DN204" i="9"/>
  <c r="DF204" i="9"/>
  <c r="CX204" i="9"/>
  <c r="DZ204" i="9"/>
  <c r="EH204" i="9"/>
  <c r="EP204" i="9"/>
  <c r="EX204" i="9"/>
  <c r="DR204" i="9"/>
  <c r="DJ204" i="9"/>
  <c r="DB204" i="9"/>
  <c r="CT204" i="9"/>
  <c r="DY200" i="9"/>
  <c r="EC200" i="9"/>
  <c r="EG200" i="9"/>
  <c r="EK200" i="9"/>
  <c r="EO200" i="9"/>
  <c r="ES200" i="9"/>
  <c r="EW200" i="9"/>
  <c r="FA200" i="9"/>
  <c r="DW200" i="9"/>
  <c r="DS200" i="9"/>
  <c r="DO200" i="9"/>
  <c r="DK200" i="9"/>
  <c r="DG200" i="9"/>
  <c r="DC200" i="9"/>
  <c r="CY200" i="9"/>
  <c r="CU200" i="9"/>
  <c r="EA200" i="9"/>
  <c r="EE200" i="9"/>
  <c r="EI200" i="9"/>
  <c r="EM200" i="9"/>
  <c r="EQ200" i="9"/>
  <c r="EU200" i="9"/>
  <c r="EY200" i="9"/>
  <c r="DU200" i="9"/>
  <c r="DQ200" i="9"/>
  <c r="DM200" i="9"/>
  <c r="DI200" i="9"/>
  <c r="DE200" i="9"/>
  <c r="DA200" i="9"/>
  <c r="CW200" i="9"/>
  <c r="ED200" i="9"/>
  <c r="EL200" i="9"/>
  <c r="ET200" i="9"/>
  <c r="FB200" i="9"/>
  <c r="DR200" i="9"/>
  <c r="DJ200" i="9"/>
  <c r="DB200" i="9"/>
  <c r="CT200" i="9"/>
  <c r="DZ200" i="9"/>
  <c r="EH200" i="9"/>
  <c r="EP200" i="9"/>
  <c r="EX200" i="9"/>
  <c r="DV200" i="9"/>
  <c r="DN200" i="9"/>
  <c r="DF200" i="9"/>
  <c r="CX200" i="9"/>
  <c r="AJ196" i="9"/>
  <c r="DY196" i="9"/>
  <c r="EC196" i="9"/>
  <c r="EG196" i="9"/>
  <c r="EK196" i="9"/>
  <c r="EO196" i="9"/>
  <c r="ES196" i="9"/>
  <c r="EW196" i="9"/>
  <c r="FA196" i="9"/>
  <c r="DW196" i="9"/>
  <c r="DS196" i="9"/>
  <c r="DO196" i="9"/>
  <c r="DK196" i="9"/>
  <c r="DG196" i="9"/>
  <c r="DC196" i="9"/>
  <c r="CY196" i="9"/>
  <c r="CU196" i="9"/>
  <c r="EA196" i="9"/>
  <c r="EE196" i="9"/>
  <c r="EI196" i="9"/>
  <c r="EM196" i="9"/>
  <c r="EQ196" i="9"/>
  <c r="EU196" i="9"/>
  <c r="EY196" i="9"/>
  <c r="DU196" i="9"/>
  <c r="DQ196" i="9"/>
  <c r="DM196" i="9"/>
  <c r="DI196" i="9"/>
  <c r="DE196" i="9"/>
  <c r="DA196" i="9"/>
  <c r="CW196" i="9"/>
  <c r="ED196" i="9"/>
  <c r="EL196" i="9"/>
  <c r="ET196" i="9"/>
  <c r="FB196" i="9"/>
  <c r="DV196" i="9"/>
  <c r="DN196" i="9"/>
  <c r="DF196" i="9"/>
  <c r="CX196" i="9"/>
  <c r="DZ196" i="9"/>
  <c r="EH196" i="9"/>
  <c r="EP196" i="9"/>
  <c r="EX196" i="9"/>
  <c r="DR196" i="9"/>
  <c r="DJ196" i="9"/>
  <c r="DB196" i="9"/>
  <c r="CT196" i="9"/>
  <c r="AJ192" i="9"/>
  <c r="DY192" i="9"/>
  <c r="EC192" i="9"/>
  <c r="EG192" i="9"/>
  <c r="EK192" i="9"/>
  <c r="EO192" i="9"/>
  <c r="ES192" i="9"/>
  <c r="EW192" i="9"/>
  <c r="FA192" i="9"/>
  <c r="DW192" i="9"/>
  <c r="DS192" i="9"/>
  <c r="DO192" i="9"/>
  <c r="DK192" i="9"/>
  <c r="DG192" i="9"/>
  <c r="DC192" i="9"/>
  <c r="CY192" i="9"/>
  <c r="CU192" i="9"/>
  <c r="EA192" i="9"/>
  <c r="EE192" i="9"/>
  <c r="EI192" i="9"/>
  <c r="EM192" i="9"/>
  <c r="EQ192" i="9"/>
  <c r="EU192" i="9"/>
  <c r="EY192" i="9"/>
  <c r="DU192" i="9"/>
  <c r="DQ192" i="9"/>
  <c r="DM192" i="9"/>
  <c r="DI192" i="9"/>
  <c r="DE192" i="9"/>
  <c r="DA192" i="9"/>
  <c r="CW192" i="9"/>
  <c r="ED192" i="9"/>
  <c r="EL192" i="9"/>
  <c r="ET192" i="9"/>
  <c r="FB192" i="9"/>
  <c r="DR192" i="9"/>
  <c r="DJ192" i="9"/>
  <c r="DB192" i="9"/>
  <c r="CT192" i="9"/>
  <c r="DZ192" i="9"/>
  <c r="EH192" i="9"/>
  <c r="EP192" i="9"/>
  <c r="EX192" i="9"/>
  <c r="DV192" i="9"/>
  <c r="DN192" i="9"/>
  <c r="DF192" i="9"/>
  <c r="CX192" i="9"/>
  <c r="AJ188" i="9"/>
  <c r="DY188" i="9"/>
  <c r="EC188" i="9"/>
  <c r="EG188" i="9"/>
  <c r="EK188" i="9"/>
  <c r="EO188" i="9"/>
  <c r="ES188" i="9"/>
  <c r="EW188" i="9"/>
  <c r="FA188" i="9"/>
  <c r="DW188" i="9"/>
  <c r="DS188" i="9"/>
  <c r="DO188" i="9"/>
  <c r="DK188" i="9"/>
  <c r="EA188" i="9"/>
  <c r="EE188" i="9"/>
  <c r="EI188" i="9"/>
  <c r="EM188" i="9"/>
  <c r="EQ188" i="9"/>
  <c r="EU188" i="9"/>
  <c r="EY188" i="9"/>
  <c r="DU188" i="9"/>
  <c r="DQ188" i="9"/>
  <c r="DM188" i="9"/>
  <c r="DI188" i="9"/>
  <c r="ED188" i="9"/>
  <c r="EL188" i="9"/>
  <c r="ET188" i="9"/>
  <c r="FB188" i="9"/>
  <c r="DV188" i="9"/>
  <c r="DN188" i="9"/>
  <c r="DG188" i="9"/>
  <c r="DC188" i="9"/>
  <c r="CY188" i="9"/>
  <c r="CU188" i="9"/>
  <c r="DZ188" i="9"/>
  <c r="EH188" i="9"/>
  <c r="EP188" i="9"/>
  <c r="EX188" i="9"/>
  <c r="DR188" i="9"/>
  <c r="DJ188" i="9"/>
  <c r="DE188" i="9"/>
  <c r="DA188" i="9"/>
  <c r="CW188" i="9"/>
  <c r="DY184" i="9"/>
  <c r="EC184" i="9"/>
  <c r="EG184" i="9"/>
  <c r="EK184" i="9"/>
  <c r="EO184" i="9"/>
  <c r="ES184" i="9"/>
  <c r="EW184" i="9"/>
  <c r="FA184" i="9"/>
  <c r="EA184" i="9"/>
  <c r="EE184" i="9"/>
  <c r="EI184" i="9"/>
  <c r="EM184" i="9"/>
  <c r="EQ184" i="9"/>
  <c r="EU184" i="9"/>
  <c r="EY184" i="9"/>
  <c r="ED184" i="9"/>
  <c r="EL184" i="9"/>
  <c r="ET184" i="9"/>
  <c r="FB184" i="9"/>
  <c r="DW184" i="9"/>
  <c r="DS184" i="9"/>
  <c r="DO184" i="9"/>
  <c r="DK184" i="9"/>
  <c r="DG184" i="9"/>
  <c r="DC184" i="9"/>
  <c r="CY184" i="9"/>
  <c r="CU184" i="9"/>
  <c r="DZ184" i="9"/>
  <c r="EH184" i="9"/>
  <c r="EP184" i="9"/>
  <c r="EX184" i="9"/>
  <c r="DU184" i="9"/>
  <c r="DQ184" i="9"/>
  <c r="DM184" i="9"/>
  <c r="DI184" i="9"/>
  <c r="DE184" i="9"/>
  <c r="DA184" i="9"/>
  <c r="CW184" i="9"/>
  <c r="AJ180" i="9"/>
  <c r="DY180" i="9"/>
  <c r="EC180" i="9"/>
  <c r="EG180" i="9"/>
  <c r="EK180" i="9"/>
  <c r="EO180" i="9"/>
  <c r="ES180" i="9"/>
  <c r="EW180" i="9"/>
  <c r="FA180" i="9"/>
  <c r="EA180" i="9"/>
  <c r="EE180" i="9"/>
  <c r="EI180" i="9"/>
  <c r="EM180" i="9"/>
  <c r="EQ180" i="9"/>
  <c r="EU180" i="9"/>
  <c r="EY180" i="9"/>
  <c r="ED180" i="9"/>
  <c r="EL180" i="9"/>
  <c r="ET180" i="9"/>
  <c r="FB180" i="9"/>
  <c r="DW180" i="9"/>
  <c r="DS180" i="9"/>
  <c r="DO180" i="9"/>
  <c r="DK180" i="9"/>
  <c r="DG180" i="9"/>
  <c r="DC180" i="9"/>
  <c r="CY180" i="9"/>
  <c r="CU180" i="9"/>
  <c r="DZ180" i="9"/>
  <c r="EH180" i="9"/>
  <c r="EP180" i="9"/>
  <c r="EX180" i="9"/>
  <c r="DU180" i="9"/>
  <c r="DQ180" i="9"/>
  <c r="DM180" i="9"/>
  <c r="DI180" i="9"/>
  <c r="DE180" i="9"/>
  <c r="DA180" i="9"/>
  <c r="CW180" i="9"/>
  <c r="AJ176" i="9"/>
  <c r="DY176" i="9"/>
  <c r="EC176" i="9"/>
  <c r="EG176" i="9"/>
  <c r="EK176" i="9"/>
  <c r="EO176" i="9"/>
  <c r="ES176" i="9"/>
  <c r="EW176" i="9"/>
  <c r="FA176" i="9"/>
  <c r="EA176" i="9"/>
  <c r="EE176" i="9"/>
  <c r="EI176" i="9"/>
  <c r="EM176" i="9"/>
  <c r="EQ176" i="9"/>
  <c r="EU176" i="9"/>
  <c r="EY176" i="9"/>
  <c r="ED176" i="9"/>
  <c r="EL176" i="9"/>
  <c r="ET176" i="9"/>
  <c r="FB176" i="9"/>
  <c r="DW176" i="9"/>
  <c r="DS176" i="9"/>
  <c r="DO176" i="9"/>
  <c r="DK176" i="9"/>
  <c r="DG176" i="9"/>
  <c r="DC176" i="9"/>
  <c r="CY176" i="9"/>
  <c r="CU176" i="9"/>
  <c r="DZ176" i="9"/>
  <c r="EH176" i="9"/>
  <c r="EP176" i="9"/>
  <c r="EX176" i="9"/>
  <c r="DU176" i="9"/>
  <c r="DQ176" i="9"/>
  <c r="DM176" i="9"/>
  <c r="DI176" i="9"/>
  <c r="DE176" i="9"/>
  <c r="DA176" i="9"/>
  <c r="CW176" i="9"/>
  <c r="DY172" i="9"/>
  <c r="EC172" i="9"/>
  <c r="EG172" i="9"/>
  <c r="EK172" i="9"/>
  <c r="EO172" i="9"/>
  <c r="ES172" i="9"/>
  <c r="EW172" i="9"/>
  <c r="FA172" i="9"/>
  <c r="EA172" i="9"/>
  <c r="EE172" i="9"/>
  <c r="EI172" i="9"/>
  <c r="EM172" i="9"/>
  <c r="EQ172" i="9"/>
  <c r="EU172" i="9"/>
  <c r="EY172" i="9"/>
  <c r="ED172" i="9"/>
  <c r="EL172" i="9"/>
  <c r="ET172" i="9"/>
  <c r="FB172" i="9"/>
  <c r="DW172" i="9"/>
  <c r="DS172" i="9"/>
  <c r="DO172" i="9"/>
  <c r="DK172" i="9"/>
  <c r="DG172" i="9"/>
  <c r="DC172" i="9"/>
  <c r="CY172" i="9"/>
  <c r="CU172" i="9"/>
  <c r="DZ172" i="9"/>
  <c r="EH172" i="9"/>
  <c r="EP172" i="9"/>
  <c r="EX172" i="9"/>
  <c r="DU172" i="9"/>
  <c r="DQ172" i="9"/>
  <c r="DM172" i="9"/>
  <c r="DI172" i="9"/>
  <c r="DE172" i="9"/>
  <c r="DA172" i="9"/>
  <c r="CW172" i="9"/>
  <c r="DY168" i="9"/>
  <c r="EC168" i="9"/>
  <c r="EG168" i="9"/>
  <c r="EK168" i="9"/>
  <c r="EO168" i="9"/>
  <c r="ES168" i="9"/>
  <c r="EW168" i="9"/>
  <c r="FA168" i="9"/>
  <c r="EA168" i="9"/>
  <c r="EE168" i="9"/>
  <c r="EI168" i="9"/>
  <c r="EM168" i="9"/>
  <c r="EQ168" i="9"/>
  <c r="EU168" i="9"/>
  <c r="EY168" i="9"/>
  <c r="ED168" i="9"/>
  <c r="EL168" i="9"/>
  <c r="ET168" i="9"/>
  <c r="FB168" i="9"/>
  <c r="DW168" i="9"/>
  <c r="DS168" i="9"/>
  <c r="DO168" i="9"/>
  <c r="DK168" i="9"/>
  <c r="DG168" i="9"/>
  <c r="DC168" i="9"/>
  <c r="CY168" i="9"/>
  <c r="CU168" i="9"/>
  <c r="DZ168" i="9"/>
  <c r="EH168" i="9"/>
  <c r="EP168" i="9"/>
  <c r="EX168" i="9"/>
  <c r="DU168" i="9"/>
  <c r="DQ168" i="9"/>
  <c r="DM168" i="9"/>
  <c r="DI168" i="9"/>
  <c r="DE168" i="9"/>
  <c r="DA168" i="9"/>
  <c r="CW168" i="9"/>
  <c r="AJ164" i="9"/>
  <c r="GF164" i="9"/>
  <c r="GB164" i="9"/>
  <c r="FX164" i="9"/>
  <c r="FT164" i="9"/>
  <c r="FP164" i="9"/>
  <c r="FL164" i="9"/>
  <c r="FH164" i="9"/>
  <c r="FD164" i="9"/>
  <c r="GD164" i="9"/>
  <c r="FZ164" i="9"/>
  <c r="FV164" i="9"/>
  <c r="FR164" i="9"/>
  <c r="FN164" i="9"/>
  <c r="FJ164" i="9"/>
  <c r="FF164" i="9"/>
  <c r="GE164" i="9"/>
  <c r="FW164" i="9"/>
  <c r="FO164" i="9"/>
  <c r="FG164" i="9"/>
  <c r="GA164" i="9"/>
  <c r="FS164" i="9"/>
  <c r="FK164" i="9"/>
  <c r="FC164" i="9"/>
  <c r="GC164" i="9"/>
  <c r="FM164" i="9"/>
  <c r="FU164" i="9"/>
  <c r="FE164" i="9"/>
  <c r="FY164" i="9"/>
  <c r="FI164" i="9"/>
  <c r="FQ164" i="9"/>
  <c r="DW164" i="9"/>
  <c r="DS164" i="9"/>
  <c r="DO164" i="9"/>
  <c r="DK164" i="9"/>
  <c r="DG164" i="9"/>
  <c r="DC164" i="9"/>
  <c r="CY164" i="9"/>
  <c r="CU164" i="9"/>
  <c r="DU164" i="9"/>
  <c r="DQ164" i="9"/>
  <c r="DM164" i="9"/>
  <c r="DI164" i="9"/>
  <c r="DE164" i="9"/>
  <c r="DA164" i="9"/>
  <c r="CW164" i="9"/>
  <c r="GF160" i="9"/>
  <c r="GB160" i="9"/>
  <c r="FX160" i="9"/>
  <c r="FT160" i="9"/>
  <c r="FP160" i="9"/>
  <c r="FL160" i="9"/>
  <c r="FH160" i="9"/>
  <c r="FD160" i="9"/>
  <c r="GD160" i="9"/>
  <c r="FZ160" i="9"/>
  <c r="FV160" i="9"/>
  <c r="FR160" i="9"/>
  <c r="FN160" i="9"/>
  <c r="FJ160" i="9"/>
  <c r="FF160" i="9"/>
  <c r="GA160" i="9"/>
  <c r="FS160" i="9"/>
  <c r="FK160" i="9"/>
  <c r="FC160" i="9"/>
  <c r="GE160" i="9"/>
  <c r="FW160" i="9"/>
  <c r="FO160" i="9"/>
  <c r="FG160" i="9"/>
  <c r="FY160" i="9"/>
  <c r="FI160" i="9"/>
  <c r="GG160" i="9"/>
  <c r="FQ160" i="9"/>
  <c r="FU160" i="9"/>
  <c r="FE160" i="9"/>
  <c r="FM160" i="9"/>
  <c r="DW160" i="9"/>
  <c r="DS160" i="9"/>
  <c r="DO160" i="9"/>
  <c r="DK160" i="9"/>
  <c r="DG160" i="9"/>
  <c r="DC160" i="9"/>
  <c r="CY160" i="9"/>
  <c r="CU160" i="9"/>
  <c r="DU160" i="9"/>
  <c r="DQ160" i="9"/>
  <c r="DM160" i="9"/>
  <c r="DI160" i="9"/>
  <c r="DE160" i="9"/>
  <c r="DA160" i="9"/>
  <c r="CW160" i="9"/>
  <c r="GF156" i="9"/>
  <c r="GB156" i="9"/>
  <c r="FX156" i="9"/>
  <c r="FT156" i="9"/>
  <c r="FP156" i="9"/>
  <c r="FL156" i="9"/>
  <c r="FH156" i="9"/>
  <c r="FD156" i="9"/>
  <c r="GD156" i="9"/>
  <c r="FZ156" i="9"/>
  <c r="FV156" i="9"/>
  <c r="FR156" i="9"/>
  <c r="FN156" i="9"/>
  <c r="FJ156" i="9"/>
  <c r="FF156" i="9"/>
  <c r="GE156" i="9"/>
  <c r="FW156" i="9"/>
  <c r="FO156" i="9"/>
  <c r="FG156" i="9"/>
  <c r="GA156" i="9"/>
  <c r="FS156" i="9"/>
  <c r="FK156" i="9"/>
  <c r="FC156" i="9"/>
  <c r="FU156" i="9"/>
  <c r="FE156" i="9"/>
  <c r="GC156" i="9"/>
  <c r="FM156" i="9"/>
  <c r="FQ156" i="9"/>
  <c r="GG156" i="9"/>
  <c r="FI156" i="9"/>
  <c r="DW156" i="9"/>
  <c r="DS156" i="9"/>
  <c r="DO156" i="9"/>
  <c r="DK156" i="9"/>
  <c r="DG156" i="9"/>
  <c r="DC156" i="9"/>
  <c r="CY156" i="9"/>
  <c r="CU156" i="9"/>
  <c r="DU156" i="9"/>
  <c r="DQ156" i="9"/>
  <c r="DM156" i="9"/>
  <c r="DI156" i="9"/>
  <c r="DE156" i="9"/>
  <c r="DA156" i="9"/>
  <c r="CW156" i="9"/>
  <c r="GF152" i="9"/>
  <c r="GB152" i="9"/>
  <c r="FX152" i="9"/>
  <c r="FT152" i="9"/>
  <c r="FP152" i="9"/>
  <c r="FL152" i="9"/>
  <c r="FH152" i="9"/>
  <c r="FD152" i="9"/>
  <c r="GD152" i="9"/>
  <c r="FZ152" i="9"/>
  <c r="FV152" i="9"/>
  <c r="FR152" i="9"/>
  <c r="FN152" i="9"/>
  <c r="FJ152" i="9"/>
  <c r="FF152" i="9"/>
  <c r="GA152" i="9"/>
  <c r="FS152" i="9"/>
  <c r="FK152" i="9"/>
  <c r="FC152" i="9"/>
  <c r="GE152" i="9"/>
  <c r="FW152" i="9"/>
  <c r="FO152" i="9"/>
  <c r="FG152" i="9"/>
  <c r="GG152" i="9"/>
  <c r="FQ152" i="9"/>
  <c r="FY152" i="9"/>
  <c r="FI152" i="9"/>
  <c r="FM152" i="9"/>
  <c r="GC152" i="9"/>
  <c r="FE152" i="9"/>
  <c r="DW152" i="9"/>
  <c r="DS152" i="9"/>
  <c r="DO152" i="9"/>
  <c r="DK152" i="9"/>
  <c r="DG152" i="9"/>
  <c r="DC152" i="9"/>
  <c r="CY152" i="9"/>
  <c r="CU152" i="9"/>
  <c r="DU152" i="9"/>
  <c r="DQ152" i="9"/>
  <c r="DM152" i="9"/>
  <c r="DI152" i="9"/>
  <c r="DE152" i="9"/>
  <c r="DA152" i="9"/>
  <c r="CW152" i="9"/>
  <c r="AJ148" i="9"/>
  <c r="GF148" i="9"/>
  <c r="GB148" i="9"/>
  <c r="FX148" i="9"/>
  <c r="FT148" i="9"/>
  <c r="FP148" i="9"/>
  <c r="FL148" i="9"/>
  <c r="FH148" i="9"/>
  <c r="FD148" i="9"/>
  <c r="GD148" i="9"/>
  <c r="FZ148" i="9"/>
  <c r="FV148" i="9"/>
  <c r="FR148" i="9"/>
  <c r="FN148" i="9"/>
  <c r="FJ148" i="9"/>
  <c r="FF148" i="9"/>
  <c r="GE148" i="9"/>
  <c r="FW148" i="9"/>
  <c r="FO148" i="9"/>
  <c r="FG148" i="9"/>
  <c r="GA148" i="9"/>
  <c r="FS148" i="9"/>
  <c r="FK148" i="9"/>
  <c r="FC148" i="9"/>
  <c r="GC148" i="9"/>
  <c r="FM148" i="9"/>
  <c r="FU148" i="9"/>
  <c r="FE148" i="9"/>
  <c r="FI148" i="9"/>
  <c r="FY148" i="9"/>
  <c r="GG148" i="9"/>
  <c r="DW148" i="9"/>
  <c r="DS148" i="9"/>
  <c r="DO148" i="9"/>
  <c r="DK148" i="9"/>
  <c r="DG148" i="9"/>
  <c r="DC148" i="9"/>
  <c r="CY148" i="9"/>
  <c r="CU148" i="9"/>
  <c r="DU148" i="9"/>
  <c r="DQ148" i="9"/>
  <c r="DM148" i="9"/>
  <c r="DI148" i="9"/>
  <c r="DE148" i="9"/>
  <c r="DA148" i="9"/>
  <c r="CW148" i="9"/>
  <c r="GF144" i="9"/>
  <c r="GB144" i="9"/>
  <c r="FX144" i="9"/>
  <c r="FT144" i="9"/>
  <c r="FP144" i="9"/>
  <c r="FL144" i="9"/>
  <c r="FH144" i="9"/>
  <c r="FD144" i="9"/>
  <c r="GD144" i="9"/>
  <c r="FZ144" i="9"/>
  <c r="FV144" i="9"/>
  <c r="FR144" i="9"/>
  <c r="FN144" i="9"/>
  <c r="FJ144" i="9"/>
  <c r="FF144" i="9"/>
  <c r="GA144" i="9"/>
  <c r="FS144" i="9"/>
  <c r="FK144" i="9"/>
  <c r="FC144" i="9"/>
  <c r="GE144" i="9"/>
  <c r="FW144" i="9"/>
  <c r="FO144" i="9"/>
  <c r="FG144" i="9"/>
  <c r="FY144" i="9"/>
  <c r="FI144" i="9"/>
  <c r="GG144" i="9"/>
  <c r="FQ144" i="9"/>
  <c r="FE144" i="9"/>
  <c r="FU144" i="9"/>
  <c r="GC144" i="9"/>
  <c r="GF140" i="9"/>
  <c r="GB140" i="9"/>
  <c r="FX140" i="9"/>
  <c r="FT140" i="9"/>
  <c r="FP140" i="9"/>
  <c r="FL140" i="9"/>
  <c r="FH140" i="9"/>
  <c r="FD140" i="9"/>
  <c r="GD140" i="9"/>
  <c r="FZ140" i="9"/>
  <c r="FV140" i="9"/>
  <c r="FR140" i="9"/>
  <c r="FN140" i="9"/>
  <c r="FJ140" i="9"/>
  <c r="FF140" i="9"/>
  <c r="GE140" i="9"/>
  <c r="FW140" i="9"/>
  <c r="FO140" i="9"/>
  <c r="FG140" i="9"/>
  <c r="GA140" i="9"/>
  <c r="FS140" i="9"/>
  <c r="FK140" i="9"/>
  <c r="FC140" i="9"/>
  <c r="FU140" i="9"/>
  <c r="FE140" i="9"/>
  <c r="GC140" i="9"/>
  <c r="FM140" i="9"/>
  <c r="GG140" i="9"/>
  <c r="FQ140" i="9"/>
  <c r="FY140" i="9"/>
  <c r="GF136" i="9"/>
  <c r="GB136" i="9"/>
  <c r="FX136" i="9"/>
  <c r="FT136" i="9"/>
  <c r="FP136" i="9"/>
  <c r="FL136" i="9"/>
  <c r="FH136" i="9"/>
  <c r="FD136" i="9"/>
  <c r="GD136" i="9"/>
  <c r="FZ136" i="9"/>
  <c r="FV136" i="9"/>
  <c r="FR136" i="9"/>
  <c r="FN136" i="9"/>
  <c r="FJ136" i="9"/>
  <c r="FF136" i="9"/>
  <c r="GA136" i="9"/>
  <c r="FS136" i="9"/>
  <c r="FK136" i="9"/>
  <c r="FC136" i="9"/>
  <c r="GE136" i="9"/>
  <c r="FW136" i="9"/>
  <c r="FO136" i="9"/>
  <c r="FG136" i="9"/>
  <c r="GG136" i="9"/>
  <c r="FQ136" i="9"/>
  <c r="FY136" i="9"/>
  <c r="FI136" i="9"/>
  <c r="GC136" i="9"/>
  <c r="FM136" i="9"/>
  <c r="FU136" i="9"/>
  <c r="AJ132" i="9"/>
  <c r="GF132" i="9"/>
  <c r="GB132" i="9"/>
  <c r="FX132" i="9"/>
  <c r="FT132" i="9"/>
  <c r="FP132" i="9"/>
  <c r="FL132" i="9"/>
  <c r="FH132" i="9"/>
  <c r="FD132" i="9"/>
  <c r="GD132" i="9"/>
  <c r="FZ132" i="9"/>
  <c r="FV132" i="9"/>
  <c r="FR132" i="9"/>
  <c r="FN132" i="9"/>
  <c r="FJ132" i="9"/>
  <c r="FF132" i="9"/>
  <c r="GA132" i="9"/>
  <c r="FS132" i="9"/>
  <c r="FK132" i="9"/>
  <c r="FC132" i="9"/>
  <c r="GE132" i="9"/>
  <c r="FW132" i="9"/>
  <c r="FO132" i="9"/>
  <c r="FG132" i="9"/>
  <c r="FY132" i="9"/>
  <c r="FI132" i="9"/>
  <c r="GG132" i="9"/>
  <c r="FQ132" i="9"/>
  <c r="FE132" i="9"/>
  <c r="FU132" i="9"/>
  <c r="GC132" i="9"/>
  <c r="GF128" i="9"/>
  <c r="GB128" i="9"/>
  <c r="FX128" i="9"/>
  <c r="FT128" i="9"/>
  <c r="FP128" i="9"/>
  <c r="FL128" i="9"/>
  <c r="FH128" i="9"/>
  <c r="FD128" i="9"/>
  <c r="GD128" i="9"/>
  <c r="FZ128" i="9"/>
  <c r="FV128" i="9"/>
  <c r="FR128" i="9"/>
  <c r="FN128" i="9"/>
  <c r="FJ128" i="9"/>
  <c r="FF128" i="9"/>
  <c r="GE128" i="9"/>
  <c r="FW128" i="9"/>
  <c r="FO128" i="9"/>
  <c r="FG128" i="9"/>
  <c r="GA128" i="9"/>
  <c r="FS128" i="9"/>
  <c r="FK128" i="9"/>
  <c r="FC128" i="9"/>
  <c r="FU128" i="9"/>
  <c r="FE128" i="9"/>
  <c r="EB128" i="9"/>
  <c r="EF128" i="9"/>
  <c r="EJ128" i="9"/>
  <c r="EN128" i="9"/>
  <c r="ER128" i="9"/>
  <c r="EV128" i="9"/>
  <c r="EZ128" i="9"/>
  <c r="GC128" i="9"/>
  <c r="FM128" i="9"/>
  <c r="DZ128" i="9"/>
  <c r="ED128" i="9"/>
  <c r="EH128" i="9"/>
  <c r="EL128" i="9"/>
  <c r="EP128" i="9"/>
  <c r="ET128" i="9"/>
  <c r="EX128" i="9"/>
  <c r="FB128" i="9"/>
  <c r="GG128" i="9"/>
  <c r="DY128" i="9"/>
  <c r="EG128" i="9"/>
  <c r="EO128" i="9"/>
  <c r="EW128" i="9"/>
  <c r="FQ128" i="9"/>
  <c r="EC128" i="9"/>
  <c r="EK128" i="9"/>
  <c r="ES128" i="9"/>
  <c r="FA128" i="9"/>
  <c r="FY128" i="9"/>
  <c r="EA128" i="9"/>
  <c r="EQ128" i="9"/>
  <c r="EI128" i="9"/>
  <c r="EY128" i="9"/>
  <c r="GF124" i="9"/>
  <c r="GB124" i="9"/>
  <c r="FX124" i="9"/>
  <c r="FT124" i="9"/>
  <c r="FP124" i="9"/>
  <c r="FL124" i="9"/>
  <c r="FH124" i="9"/>
  <c r="FD124" i="9"/>
  <c r="GD124" i="9"/>
  <c r="FZ124" i="9"/>
  <c r="FV124" i="9"/>
  <c r="FR124" i="9"/>
  <c r="FN124" i="9"/>
  <c r="FJ124" i="9"/>
  <c r="FF124" i="9"/>
  <c r="GA124" i="9"/>
  <c r="FS124" i="9"/>
  <c r="FK124" i="9"/>
  <c r="FC124" i="9"/>
  <c r="GE124" i="9"/>
  <c r="FW124" i="9"/>
  <c r="FO124" i="9"/>
  <c r="FG124" i="9"/>
  <c r="GG124" i="9"/>
  <c r="FQ124" i="9"/>
  <c r="EB124" i="9"/>
  <c r="EF124" i="9"/>
  <c r="EJ124" i="9"/>
  <c r="EN124" i="9"/>
  <c r="ER124" i="9"/>
  <c r="EV124" i="9"/>
  <c r="EZ124" i="9"/>
  <c r="FY124" i="9"/>
  <c r="FI124" i="9"/>
  <c r="DZ124" i="9"/>
  <c r="ED124" i="9"/>
  <c r="EH124" i="9"/>
  <c r="EL124" i="9"/>
  <c r="EP124" i="9"/>
  <c r="ET124" i="9"/>
  <c r="EX124" i="9"/>
  <c r="FB124" i="9"/>
  <c r="GC124" i="9"/>
  <c r="DY124" i="9"/>
  <c r="EG124" i="9"/>
  <c r="EO124" i="9"/>
  <c r="EW124" i="9"/>
  <c r="FM124" i="9"/>
  <c r="EC124" i="9"/>
  <c r="EK124" i="9"/>
  <c r="ES124" i="9"/>
  <c r="FA124" i="9"/>
  <c r="FU124" i="9"/>
  <c r="EI124" i="9"/>
  <c r="EY124" i="9"/>
  <c r="EA124" i="9"/>
  <c r="EQ124" i="9"/>
  <c r="GF120" i="9"/>
  <c r="GB120" i="9"/>
  <c r="FX120" i="9"/>
  <c r="FT120" i="9"/>
  <c r="FP120" i="9"/>
  <c r="FL120" i="9"/>
  <c r="FH120" i="9"/>
  <c r="FD120" i="9"/>
  <c r="GD120" i="9"/>
  <c r="FZ120" i="9"/>
  <c r="FV120" i="9"/>
  <c r="FR120" i="9"/>
  <c r="FN120" i="9"/>
  <c r="FJ120" i="9"/>
  <c r="FF120" i="9"/>
  <c r="GE120" i="9"/>
  <c r="FW120" i="9"/>
  <c r="FO120" i="9"/>
  <c r="FG120" i="9"/>
  <c r="GA120" i="9"/>
  <c r="FS120" i="9"/>
  <c r="FK120" i="9"/>
  <c r="FC120" i="9"/>
  <c r="GC120" i="9"/>
  <c r="FM120" i="9"/>
  <c r="EB120" i="9"/>
  <c r="EF120" i="9"/>
  <c r="EJ120" i="9"/>
  <c r="EN120" i="9"/>
  <c r="ER120" i="9"/>
  <c r="EV120" i="9"/>
  <c r="EZ120" i="9"/>
  <c r="FU120" i="9"/>
  <c r="FE120" i="9"/>
  <c r="DZ120" i="9"/>
  <c r="ED120" i="9"/>
  <c r="EH120" i="9"/>
  <c r="EL120" i="9"/>
  <c r="EP120" i="9"/>
  <c r="ET120" i="9"/>
  <c r="EX120" i="9"/>
  <c r="FB120" i="9"/>
  <c r="FY120" i="9"/>
  <c r="DY120" i="9"/>
  <c r="EG120" i="9"/>
  <c r="EO120" i="9"/>
  <c r="EW120" i="9"/>
  <c r="FI120" i="9"/>
  <c r="EC120" i="9"/>
  <c r="EK120" i="9"/>
  <c r="ES120" i="9"/>
  <c r="FA120" i="9"/>
  <c r="FQ120" i="9"/>
  <c r="EA120" i="9"/>
  <c r="EQ120" i="9"/>
  <c r="EI120" i="9"/>
  <c r="EY120" i="9"/>
  <c r="AJ116" i="9"/>
  <c r="GF116" i="9"/>
  <c r="GB116" i="9"/>
  <c r="FX116" i="9"/>
  <c r="FT116" i="9"/>
  <c r="FP116" i="9"/>
  <c r="FL116" i="9"/>
  <c r="FH116" i="9"/>
  <c r="FD116" i="9"/>
  <c r="GD116" i="9"/>
  <c r="FZ116" i="9"/>
  <c r="FV116" i="9"/>
  <c r="FR116" i="9"/>
  <c r="FN116" i="9"/>
  <c r="FJ116" i="9"/>
  <c r="FF116" i="9"/>
  <c r="GA116" i="9"/>
  <c r="FS116" i="9"/>
  <c r="FK116" i="9"/>
  <c r="FC116" i="9"/>
  <c r="GE116" i="9"/>
  <c r="FW116" i="9"/>
  <c r="FO116" i="9"/>
  <c r="FG116" i="9"/>
  <c r="FY116" i="9"/>
  <c r="FI116" i="9"/>
  <c r="EB116" i="9"/>
  <c r="EF116" i="9"/>
  <c r="EJ116" i="9"/>
  <c r="EN116" i="9"/>
  <c r="ER116" i="9"/>
  <c r="EV116" i="9"/>
  <c r="EZ116" i="9"/>
  <c r="GG116" i="9"/>
  <c r="FQ116" i="9"/>
  <c r="DZ116" i="9"/>
  <c r="ED116" i="9"/>
  <c r="EH116" i="9"/>
  <c r="EL116" i="9"/>
  <c r="EP116" i="9"/>
  <c r="ET116" i="9"/>
  <c r="EX116" i="9"/>
  <c r="FB116" i="9"/>
  <c r="FU116" i="9"/>
  <c r="DY116" i="9"/>
  <c r="EG116" i="9"/>
  <c r="EO116" i="9"/>
  <c r="EW116" i="9"/>
  <c r="FE116" i="9"/>
  <c r="EC116" i="9"/>
  <c r="EK116" i="9"/>
  <c r="ES116" i="9"/>
  <c r="FA116" i="9"/>
  <c r="FM116" i="9"/>
  <c r="EI116" i="9"/>
  <c r="EY116" i="9"/>
  <c r="EA116" i="9"/>
  <c r="EQ116" i="9"/>
  <c r="GF112" i="9"/>
  <c r="GB112" i="9"/>
  <c r="FX112" i="9"/>
  <c r="FT112" i="9"/>
  <c r="FP112" i="9"/>
  <c r="FL112" i="9"/>
  <c r="FH112" i="9"/>
  <c r="FD112" i="9"/>
  <c r="GD112" i="9"/>
  <c r="FZ112" i="9"/>
  <c r="FV112" i="9"/>
  <c r="FR112" i="9"/>
  <c r="FN112" i="9"/>
  <c r="FJ112" i="9"/>
  <c r="FF112" i="9"/>
  <c r="GE112" i="9"/>
  <c r="FW112" i="9"/>
  <c r="FO112" i="9"/>
  <c r="FG112" i="9"/>
  <c r="GA112" i="9"/>
  <c r="FS112" i="9"/>
  <c r="FK112" i="9"/>
  <c r="FC112" i="9"/>
  <c r="FU112" i="9"/>
  <c r="FE112" i="9"/>
  <c r="EB112" i="9"/>
  <c r="EF112" i="9"/>
  <c r="EJ112" i="9"/>
  <c r="EN112" i="9"/>
  <c r="ER112" i="9"/>
  <c r="EV112" i="9"/>
  <c r="EZ112" i="9"/>
  <c r="GC112" i="9"/>
  <c r="FM112" i="9"/>
  <c r="DZ112" i="9"/>
  <c r="ED112" i="9"/>
  <c r="EH112" i="9"/>
  <c r="EL112" i="9"/>
  <c r="EP112" i="9"/>
  <c r="ET112" i="9"/>
  <c r="EX112" i="9"/>
  <c r="FB112" i="9"/>
  <c r="FQ112" i="9"/>
  <c r="DY112" i="9"/>
  <c r="EG112" i="9"/>
  <c r="EO112" i="9"/>
  <c r="EW112" i="9"/>
  <c r="GG112" i="9"/>
  <c r="EC112" i="9"/>
  <c r="EK112" i="9"/>
  <c r="ES112" i="9"/>
  <c r="FA112" i="9"/>
  <c r="FI112" i="9"/>
  <c r="EA112" i="9"/>
  <c r="EQ112" i="9"/>
  <c r="EI112" i="9"/>
  <c r="EY112" i="9"/>
  <c r="GF108" i="9"/>
  <c r="GB108" i="9"/>
  <c r="FX108" i="9"/>
  <c r="FT108" i="9"/>
  <c r="FP108" i="9"/>
  <c r="FL108" i="9"/>
  <c r="FH108" i="9"/>
  <c r="FD108" i="9"/>
  <c r="GD108" i="9"/>
  <c r="FZ108" i="9"/>
  <c r="FV108" i="9"/>
  <c r="FR108" i="9"/>
  <c r="FN108" i="9"/>
  <c r="FJ108" i="9"/>
  <c r="FF108" i="9"/>
  <c r="GA108" i="9"/>
  <c r="FS108" i="9"/>
  <c r="FK108" i="9"/>
  <c r="FC108" i="9"/>
  <c r="GE108" i="9"/>
  <c r="FW108" i="9"/>
  <c r="FO108" i="9"/>
  <c r="FG108" i="9"/>
  <c r="GG108" i="9"/>
  <c r="FQ108" i="9"/>
  <c r="EB108" i="9"/>
  <c r="EF108" i="9"/>
  <c r="EJ108" i="9"/>
  <c r="EN108" i="9"/>
  <c r="ER108" i="9"/>
  <c r="EV108" i="9"/>
  <c r="EZ108" i="9"/>
  <c r="FY108" i="9"/>
  <c r="FI108" i="9"/>
  <c r="DZ108" i="9"/>
  <c r="ED108" i="9"/>
  <c r="EH108" i="9"/>
  <c r="EL108" i="9"/>
  <c r="EP108" i="9"/>
  <c r="ET108" i="9"/>
  <c r="EX108" i="9"/>
  <c r="FB108" i="9"/>
  <c r="FM108" i="9"/>
  <c r="DY108" i="9"/>
  <c r="EG108" i="9"/>
  <c r="EO108" i="9"/>
  <c r="EW108" i="9"/>
  <c r="GC108" i="9"/>
  <c r="EC108" i="9"/>
  <c r="EK108" i="9"/>
  <c r="ES108" i="9"/>
  <c r="FA108" i="9"/>
  <c r="FE108" i="9"/>
  <c r="EI108" i="9"/>
  <c r="EY108" i="9"/>
  <c r="EA108" i="9"/>
  <c r="EQ108" i="9"/>
  <c r="GF104" i="9"/>
  <c r="GB104" i="9"/>
  <c r="FX104" i="9"/>
  <c r="FT104" i="9"/>
  <c r="FP104" i="9"/>
  <c r="FL104" i="9"/>
  <c r="FH104" i="9"/>
  <c r="FD104" i="9"/>
  <c r="GD104" i="9"/>
  <c r="FZ104" i="9"/>
  <c r="FV104" i="9"/>
  <c r="FR104" i="9"/>
  <c r="FN104" i="9"/>
  <c r="FJ104" i="9"/>
  <c r="FF104" i="9"/>
  <c r="GE104" i="9"/>
  <c r="FW104" i="9"/>
  <c r="FO104" i="9"/>
  <c r="FG104" i="9"/>
  <c r="GA104" i="9"/>
  <c r="FS104" i="9"/>
  <c r="FK104" i="9"/>
  <c r="FC104" i="9"/>
  <c r="GC104" i="9"/>
  <c r="FM104" i="9"/>
  <c r="EB104" i="9"/>
  <c r="EF104" i="9"/>
  <c r="EJ104" i="9"/>
  <c r="EN104" i="9"/>
  <c r="ER104" i="9"/>
  <c r="EV104" i="9"/>
  <c r="EZ104" i="9"/>
  <c r="FU104" i="9"/>
  <c r="FE104" i="9"/>
  <c r="DZ104" i="9"/>
  <c r="ED104" i="9"/>
  <c r="EH104" i="9"/>
  <c r="EL104" i="9"/>
  <c r="EP104" i="9"/>
  <c r="ET104" i="9"/>
  <c r="EX104" i="9"/>
  <c r="FB104" i="9"/>
  <c r="FI104" i="9"/>
  <c r="DY104" i="9"/>
  <c r="EG104" i="9"/>
  <c r="EO104" i="9"/>
  <c r="EW104" i="9"/>
  <c r="FY104" i="9"/>
  <c r="EC104" i="9"/>
  <c r="EK104" i="9"/>
  <c r="ES104" i="9"/>
  <c r="FA104" i="9"/>
  <c r="EA104" i="9"/>
  <c r="EQ104" i="9"/>
  <c r="GG104" i="9"/>
  <c r="EI104" i="9"/>
  <c r="EY104" i="9"/>
  <c r="AJ100" i="9"/>
  <c r="GF100" i="9"/>
  <c r="GB100" i="9"/>
  <c r="FX100" i="9"/>
  <c r="FT100" i="9"/>
  <c r="FP100" i="9"/>
  <c r="FL100" i="9"/>
  <c r="FH100" i="9"/>
  <c r="FD100" i="9"/>
  <c r="GD100" i="9"/>
  <c r="FZ100" i="9"/>
  <c r="FV100" i="9"/>
  <c r="FR100" i="9"/>
  <c r="FN100" i="9"/>
  <c r="FJ100" i="9"/>
  <c r="FF100" i="9"/>
  <c r="GA100" i="9"/>
  <c r="FS100" i="9"/>
  <c r="FK100" i="9"/>
  <c r="FC100" i="9"/>
  <c r="GE100" i="9"/>
  <c r="FW100" i="9"/>
  <c r="FO100" i="9"/>
  <c r="FG100" i="9"/>
  <c r="FY100" i="9"/>
  <c r="FI100" i="9"/>
  <c r="EB100" i="9"/>
  <c r="EF100" i="9"/>
  <c r="EJ100" i="9"/>
  <c r="EN100" i="9"/>
  <c r="ER100" i="9"/>
  <c r="EV100" i="9"/>
  <c r="EZ100" i="9"/>
  <c r="GG100" i="9"/>
  <c r="FQ100" i="9"/>
  <c r="DZ100" i="9"/>
  <c r="ED100" i="9"/>
  <c r="EH100" i="9"/>
  <c r="EL100" i="9"/>
  <c r="EP100" i="9"/>
  <c r="ET100" i="9"/>
  <c r="EX100" i="9"/>
  <c r="FB100" i="9"/>
  <c r="FE100" i="9"/>
  <c r="DY100" i="9"/>
  <c r="EG100" i="9"/>
  <c r="EO100" i="9"/>
  <c r="EW100" i="9"/>
  <c r="FU100" i="9"/>
  <c r="EC100" i="9"/>
  <c r="EK100" i="9"/>
  <c r="ES100" i="9"/>
  <c r="FA100" i="9"/>
  <c r="EI100" i="9"/>
  <c r="EY100" i="9"/>
  <c r="GC100" i="9"/>
  <c r="EA100" i="9"/>
  <c r="EQ100" i="9"/>
  <c r="GF96" i="9"/>
  <c r="GB96" i="9"/>
  <c r="FX96" i="9"/>
  <c r="FT96" i="9"/>
  <c r="FP96" i="9"/>
  <c r="FL96" i="9"/>
  <c r="FH96" i="9"/>
  <c r="FD96" i="9"/>
  <c r="GD96" i="9"/>
  <c r="FZ96" i="9"/>
  <c r="FV96" i="9"/>
  <c r="FR96" i="9"/>
  <c r="FN96" i="9"/>
  <c r="FJ96" i="9"/>
  <c r="FF96" i="9"/>
  <c r="GE96" i="9"/>
  <c r="FW96" i="9"/>
  <c r="FO96" i="9"/>
  <c r="FG96" i="9"/>
  <c r="GA96" i="9"/>
  <c r="FS96" i="9"/>
  <c r="FK96" i="9"/>
  <c r="FC96" i="9"/>
  <c r="FU96" i="9"/>
  <c r="FE96" i="9"/>
  <c r="EB96" i="9"/>
  <c r="EF96" i="9"/>
  <c r="EJ96" i="9"/>
  <c r="EN96" i="9"/>
  <c r="ER96" i="9"/>
  <c r="EV96" i="9"/>
  <c r="EZ96" i="9"/>
  <c r="GC96" i="9"/>
  <c r="FM96" i="9"/>
  <c r="DZ96" i="9"/>
  <c r="ED96" i="9"/>
  <c r="EH96" i="9"/>
  <c r="EL96" i="9"/>
  <c r="EP96" i="9"/>
  <c r="ET96" i="9"/>
  <c r="EX96" i="9"/>
  <c r="FB96" i="9"/>
  <c r="GG96" i="9"/>
  <c r="DY96" i="9"/>
  <c r="EG96" i="9"/>
  <c r="EO96" i="9"/>
  <c r="EW96" i="9"/>
  <c r="FQ96" i="9"/>
  <c r="EC96" i="9"/>
  <c r="EK96" i="9"/>
  <c r="ES96" i="9"/>
  <c r="FA96" i="9"/>
  <c r="EA96" i="9"/>
  <c r="EQ96" i="9"/>
  <c r="FY96" i="9"/>
  <c r="EI96" i="9"/>
  <c r="EY96" i="9"/>
  <c r="GF92" i="9"/>
  <c r="GB92" i="9"/>
  <c r="FX92" i="9"/>
  <c r="FT92" i="9"/>
  <c r="FP92" i="9"/>
  <c r="FL92" i="9"/>
  <c r="FH92" i="9"/>
  <c r="FD92" i="9"/>
  <c r="GD92" i="9"/>
  <c r="FZ92" i="9"/>
  <c r="FV92" i="9"/>
  <c r="FR92" i="9"/>
  <c r="FN92" i="9"/>
  <c r="FJ92" i="9"/>
  <c r="FF92" i="9"/>
  <c r="GA92" i="9"/>
  <c r="FS92" i="9"/>
  <c r="FK92" i="9"/>
  <c r="FC92" i="9"/>
  <c r="GE92" i="9"/>
  <c r="FW92" i="9"/>
  <c r="FO92" i="9"/>
  <c r="FG92" i="9"/>
  <c r="GG92" i="9"/>
  <c r="FQ92" i="9"/>
  <c r="FY92" i="9"/>
  <c r="FI92" i="9"/>
  <c r="GC92" i="9"/>
  <c r="FM92" i="9"/>
  <c r="FU92" i="9"/>
  <c r="GE88" i="9"/>
  <c r="GA88" i="9"/>
  <c r="FW88" i="9"/>
  <c r="FS88" i="9"/>
  <c r="FO88" i="9"/>
  <c r="FK88" i="9"/>
  <c r="FG88" i="9"/>
  <c r="FC88" i="9"/>
  <c r="GG88" i="9"/>
  <c r="GC88" i="9"/>
  <c r="FY88" i="9"/>
  <c r="FU88" i="9"/>
  <c r="FQ88" i="9"/>
  <c r="FM88" i="9"/>
  <c r="FI88" i="9"/>
  <c r="FE88" i="9"/>
  <c r="FZ88" i="9"/>
  <c r="FR88" i="9"/>
  <c r="FJ88" i="9"/>
  <c r="GD88" i="9"/>
  <c r="FV88" i="9"/>
  <c r="FN88" i="9"/>
  <c r="FF88" i="9"/>
  <c r="FX88" i="9"/>
  <c r="FH88" i="9"/>
  <c r="GF88" i="9"/>
  <c r="FP88" i="9"/>
  <c r="FD88" i="9"/>
  <c r="FT88" i="9"/>
  <c r="AJ84" i="9"/>
  <c r="GE84" i="9"/>
  <c r="GA84" i="9"/>
  <c r="FW84" i="9"/>
  <c r="FS84" i="9"/>
  <c r="FO84" i="9"/>
  <c r="FK84" i="9"/>
  <c r="FG84" i="9"/>
  <c r="FC84" i="9"/>
  <c r="GG84" i="9"/>
  <c r="GC84" i="9"/>
  <c r="FY84" i="9"/>
  <c r="FU84" i="9"/>
  <c r="FQ84" i="9"/>
  <c r="FM84" i="9"/>
  <c r="FI84" i="9"/>
  <c r="FE84" i="9"/>
  <c r="GD84" i="9"/>
  <c r="FV84" i="9"/>
  <c r="FN84" i="9"/>
  <c r="FF84" i="9"/>
  <c r="FZ84" i="9"/>
  <c r="FR84" i="9"/>
  <c r="FJ84" i="9"/>
  <c r="FT84" i="9"/>
  <c r="FD84" i="9"/>
  <c r="GB84" i="9"/>
  <c r="FL84" i="9"/>
  <c r="GF84" i="9"/>
  <c r="FP84" i="9"/>
  <c r="GE80" i="9"/>
  <c r="GA80" i="9"/>
  <c r="FW80" i="9"/>
  <c r="FS80" i="9"/>
  <c r="FO80" i="9"/>
  <c r="FK80" i="9"/>
  <c r="FG80" i="9"/>
  <c r="FC80" i="9"/>
  <c r="GG80" i="9"/>
  <c r="GC80" i="9"/>
  <c r="FY80" i="9"/>
  <c r="FU80" i="9"/>
  <c r="FQ80" i="9"/>
  <c r="FM80" i="9"/>
  <c r="FI80" i="9"/>
  <c r="FE80" i="9"/>
  <c r="FZ80" i="9"/>
  <c r="FR80" i="9"/>
  <c r="FJ80" i="9"/>
  <c r="GD80" i="9"/>
  <c r="FV80" i="9"/>
  <c r="FN80" i="9"/>
  <c r="FF80" i="9"/>
  <c r="GF80" i="9"/>
  <c r="FP80" i="9"/>
  <c r="FX80" i="9"/>
  <c r="FH80" i="9"/>
  <c r="GB80" i="9"/>
  <c r="FL80" i="9"/>
  <c r="GE76" i="9"/>
  <c r="GA76" i="9"/>
  <c r="FW76" i="9"/>
  <c r="FS76" i="9"/>
  <c r="FO76" i="9"/>
  <c r="FK76" i="9"/>
  <c r="FG76" i="9"/>
  <c r="FC76" i="9"/>
  <c r="GG76" i="9"/>
  <c r="GC76" i="9"/>
  <c r="FY76" i="9"/>
  <c r="FU76" i="9"/>
  <c r="FQ76" i="9"/>
  <c r="FM76" i="9"/>
  <c r="FI76" i="9"/>
  <c r="FE76" i="9"/>
  <c r="GD76" i="9"/>
  <c r="FV76" i="9"/>
  <c r="FN76" i="9"/>
  <c r="FF76" i="9"/>
  <c r="FZ76" i="9"/>
  <c r="FR76" i="9"/>
  <c r="FJ76" i="9"/>
  <c r="GB76" i="9"/>
  <c r="FL76" i="9"/>
  <c r="FT76" i="9"/>
  <c r="FD76" i="9"/>
  <c r="FX76" i="9"/>
  <c r="FH76" i="9"/>
  <c r="GE72" i="9"/>
  <c r="GA72" i="9"/>
  <c r="FW72" i="9"/>
  <c r="FS72" i="9"/>
  <c r="FO72" i="9"/>
  <c r="FK72" i="9"/>
  <c r="FG72" i="9"/>
  <c r="FC72" i="9"/>
  <c r="GG72" i="9"/>
  <c r="GC72" i="9"/>
  <c r="FY72" i="9"/>
  <c r="FU72" i="9"/>
  <c r="FQ72" i="9"/>
  <c r="FM72" i="9"/>
  <c r="FI72" i="9"/>
  <c r="FE72" i="9"/>
  <c r="FZ72" i="9"/>
  <c r="FR72" i="9"/>
  <c r="FJ72" i="9"/>
  <c r="GD72" i="9"/>
  <c r="FV72" i="9"/>
  <c r="FN72" i="9"/>
  <c r="FF72" i="9"/>
  <c r="FX72" i="9"/>
  <c r="FH72" i="9"/>
  <c r="GF72" i="9"/>
  <c r="FP72" i="9"/>
  <c r="FT72" i="9"/>
  <c r="FD72" i="9"/>
  <c r="AJ68" i="9"/>
  <c r="GE68" i="9"/>
  <c r="GA68" i="9"/>
  <c r="FW68" i="9"/>
  <c r="FS68" i="9"/>
  <c r="FO68" i="9"/>
  <c r="FK68" i="9"/>
  <c r="FG68" i="9"/>
  <c r="FC68" i="9"/>
  <c r="GG68" i="9"/>
  <c r="GC68" i="9"/>
  <c r="FY68" i="9"/>
  <c r="FU68" i="9"/>
  <c r="FQ68" i="9"/>
  <c r="FM68" i="9"/>
  <c r="FI68" i="9"/>
  <c r="FE68" i="9"/>
  <c r="GD68" i="9"/>
  <c r="FV68" i="9"/>
  <c r="FN68" i="9"/>
  <c r="FF68" i="9"/>
  <c r="FZ68" i="9"/>
  <c r="FR68" i="9"/>
  <c r="FJ68" i="9"/>
  <c r="FT68" i="9"/>
  <c r="FD68" i="9"/>
  <c r="GB68" i="9"/>
  <c r="FL68" i="9"/>
  <c r="FP68" i="9"/>
  <c r="DW68" i="9"/>
  <c r="DS68" i="9"/>
  <c r="DO68" i="9"/>
  <c r="DK68" i="9"/>
  <c r="DG68" i="9"/>
  <c r="DC68" i="9"/>
  <c r="CY68" i="9"/>
  <c r="CU68" i="9"/>
  <c r="GF68" i="9"/>
  <c r="DU68" i="9"/>
  <c r="DQ68" i="9"/>
  <c r="DM68" i="9"/>
  <c r="DI68" i="9"/>
  <c r="DE68" i="9"/>
  <c r="DA68" i="9"/>
  <c r="CW68" i="9"/>
  <c r="GE64" i="9"/>
  <c r="GA64" i="9"/>
  <c r="FW64" i="9"/>
  <c r="FS64" i="9"/>
  <c r="FO64" i="9"/>
  <c r="FK64" i="9"/>
  <c r="FG64" i="9"/>
  <c r="FC64" i="9"/>
  <c r="GG64" i="9"/>
  <c r="GC64" i="9"/>
  <c r="FY64" i="9"/>
  <c r="FU64" i="9"/>
  <c r="FQ64" i="9"/>
  <c r="FM64" i="9"/>
  <c r="FI64" i="9"/>
  <c r="FE64" i="9"/>
  <c r="FZ64" i="9"/>
  <c r="FR64" i="9"/>
  <c r="FJ64" i="9"/>
  <c r="GD64" i="9"/>
  <c r="FV64" i="9"/>
  <c r="FN64" i="9"/>
  <c r="FF64" i="9"/>
  <c r="GF64" i="9"/>
  <c r="FP64" i="9"/>
  <c r="FX64" i="9"/>
  <c r="FH64" i="9"/>
  <c r="FL64" i="9"/>
  <c r="DW64" i="9"/>
  <c r="DS64" i="9"/>
  <c r="DO64" i="9"/>
  <c r="DK64" i="9"/>
  <c r="DG64" i="9"/>
  <c r="DC64" i="9"/>
  <c r="CY64" i="9"/>
  <c r="CU64" i="9"/>
  <c r="GB64" i="9"/>
  <c r="DU64" i="9"/>
  <c r="DQ64" i="9"/>
  <c r="DM64" i="9"/>
  <c r="DI64" i="9"/>
  <c r="DE64" i="9"/>
  <c r="DA64" i="9"/>
  <c r="CW64" i="9"/>
  <c r="GE60" i="9"/>
  <c r="GA60" i="9"/>
  <c r="FW60" i="9"/>
  <c r="FS60" i="9"/>
  <c r="FO60" i="9"/>
  <c r="FK60" i="9"/>
  <c r="FG60" i="9"/>
  <c r="FC60" i="9"/>
  <c r="GG60" i="9"/>
  <c r="GC60" i="9"/>
  <c r="FY60" i="9"/>
  <c r="FU60" i="9"/>
  <c r="FQ60" i="9"/>
  <c r="FM60" i="9"/>
  <c r="FI60" i="9"/>
  <c r="FE60" i="9"/>
  <c r="GD60" i="9"/>
  <c r="FV60" i="9"/>
  <c r="FN60" i="9"/>
  <c r="FF60" i="9"/>
  <c r="FZ60" i="9"/>
  <c r="FR60" i="9"/>
  <c r="FJ60" i="9"/>
  <c r="GB60" i="9"/>
  <c r="FL60" i="9"/>
  <c r="FT60" i="9"/>
  <c r="FD60" i="9"/>
  <c r="FH60" i="9"/>
  <c r="DW60" i="9"/>
  <c r="DS60" i="9"/>
  <c r="DO60" i="9"/>
  <c r="DK60" i="9"/>
  <c r="DG60" i="9"/>
  <c r="DC60" i="9"/>
  <c r="CY60" i="9"/>
  <c r="CU60" i="9"/>
  <c r="FX60" i="9"/>
  <c r="DU60" i="9"/>
  <c r="DQ60" i="9"/>
  <c r="DM60" i="9"/>
  <c r="DI60" i="9"/>
  <c r="DE60" i="9"/>
  <c r="DA60" i="9"/>
  <c r="CW60" i="9"/>
  <c r="GE56" i="9"/>
  <c r="GA56" i="9"/>
  <c r="FW56" i="9"/>
  <c r="FS56" i="9"/>
  <c r="FO56" i="9"/>
  <c r="FK56" i="9"/>
  <c r="FG56" i="9"/>
  <c r="FC56" i="9"/>
  <c r="GG56" i="9"/>
  <c r="GC56" i="9"/>
  <c r="FY56" i="9"/>
  <c r="FU56" i="9"/>
  <c r="FQ56" i="9"/>
  <c r="FM56" i="9"/>
  <c r="FI56" i="9"/>
  <c r="FE56" i="9"/>
  <c r="FZ56" i="9"/>
  <c r="FR56" i="9"/>
  <c r="FJ56" i="9"/>
  <c r="GD56" i="9"/>
  <c r="FV56" i="9"/>
  <c r="FN56" i="9"/>
  <c r="FF56" i="9"/>
  <c r="FX56" i="9"/>
  <c r="FH56" i="9"/>
  <c r="GF56" i="9"/>
  <c r="FP56" i="9"/>
  <c r="FD56" i="9"/>
  <c r="DW56" i="9"/>
  <c r="DS56" i="9"/>
  <c r="DO56" i="9"/>
  <c r="DK56" i="9"/>
  <c r="DG56" i="9"/>
  <c r="DC56" i="9"/>
  <c r="CY56" i="9"/>
  <c r="CU56" i="9"/>
  <c r="FT56" i="9"/>
  <c r="DU56" i="9"/>
  <c r="DQ56" i="9"/>
  <c r="DM56" i="9"/>
  <c r="DI56" i="9"/>
  <c r="DE56" i="9"/>
  <c r="DA56" i="9"/>
  <c r="CW56" i="9"/>
  <c r="AJ52" i="9"/>
  <c r="GE52" i="9"/>
  <c r="GA52" i="9"/>
  <c r="FW52" i="9"/>
  <c r="FS52" i="9"/>
  <c r="FO52" i="9"/>
  <c r="FK52" i="9"/>
  <c r="FG52" i="9"/>
  <c r="FC52" i="9"/>
  <c r="GG52" i="9"/>
  <c r="GC52" i="9"/>
  <c r="FY52" i="9"/>
  <c r="FU52" i="9"/>
  <c r="FQ52" i="9"/>
  <c r="FM52" i="9"/>
  <c r="FI52" i="9"/>
  <c r="FE52" i="9"/>
  <c r="GD52" i="9"/>
  <c r="FV52" i="9"/>
  <c r="FN52" i="9"/>
  <c r="FF52" i="9"/>
  <c r="FZ52" i="9"/>
  <c r="FR52" i="9"/>
  <c r="FJ52" i="9"/>
  <c r="FT52" i="9"/>
  <c r="FD52" i="9"/>
  <c r="GB52" i="9"/>
  <c r="FL52" i="9"/>
  <c r="GF52" i="9"/>
  <c r="DW52" i="9"/>
  <c r="DS52" i="9"/>
  <c r="DO52" i="9"/>
  <c r="DK52" i="9"/>
  <c r="DG52" i="9"/>
  <c r="DC52" i="9"/>
  <c r="CY52" i="9"/>
  <c r="CU52" i="9"/>
  <c r="FP52" i="9"/>
  <c r="DU52" i="9"/>
  <c r="DQ52" i="9"/>
  <c r="DM52" i="9"/>
  <c r="DI52" i="9"/>
  <c r="DE52" i="9"/>
  <c r="DA52" i="9"/>
  <c r="CW52" i="9"/>
  <c r="GE48" i="9"/>
  <c r="GA48" i="9"/>
  <c r="FW48" i="9"/>
  <c r="FS48" i="9"/>
  <c r="FO48" i="9"/>
  <c r="FK48" i="9"/>
  <c r="FG48" i="9"/>
  <c r="FC48" i="9"/>
  <c r="GG48" i="9"/>
  <c r="GC48" i="9"/>
  <c r="FY48" i="9"/>
  <c r="FU48" i="9"/>
  <c r="FQ48" i="9"/>
  <c r="FM48" i="9"/>
  <c r="FI48" i="9"/>
  <c r="FE48" i="9"/>
  <c r="FZ48" i="9"/>
  <c r="FR48" i="9"/>
  <c r="FJ48" i="9"/>
  <c r="GD48" i="9"/>
  <c r="FV48" i="9"/>
  <c r="FN48" i="9"/>
  <c r="FF48" i="9"/>
  <c r="GF48" i="9"/>
  <c r="FP48" i="9"/>
  <c r="FX48" i="9"/>
  <c r="FH48" i="9"/>
  <c r="GB48" i="9"/>
  <c r="DW48" i="9"/>
  <c r="DS48" i="9"/>
  <c r="DO48" i="9"/>
  <c r="DK48" i="9"/>
  <c r="DG48" i="9"/>
  <c r="DC48" i="9"/>
  <c r="CY48" i="9"/>
  <c r="CU48" i="9"/>
  <c r="FL48" i="9"/>
  <c r="DU48" i="9"/>
  <c r="DQ48" i="9"/>
  <c r="DM48" i="9"/>
  <c r="DI48" i="9"/>
  <c r="DE48" i="9"/>
  <c r="DA48" i="9"/>
  <c r="CW48" i="9"/>
  <c r="DZ44" i="9"/>
  <c r="ED44" i="9"/>
  <c r="EH44" i="9"/>
  <c r="EL44" i="9"/>
  <c r="EP44" i="9"/>
  <c r="ET44" i="9"/>
  <c r="EX44" i="9"/>
  <c r="FB44" i="9"/>
  <c r="EB44" i="9"/>
  <c r="EF44" i="9"/>
  <c r="EJ44" i="9"/>
  <c r="EN44" i="9"/>
  <c r="ER44" i="9"/>
  <c r="EV44" i="9"/>
  <c r="EZ44" i="9"/>
  <c r="EE44" i="9"/>
  <c r="EM44" i="9"/>
  <c r="EU44" i="9"/>
  <c r="EA44" i="9"/>
  <c r="EI44" i="9"/>
  <c r="EQ44" i="9"/>
  <c r="EY44" i="9"/>
  <c r="DY44" i="9"/>
  <c r="EO44" i="9"/>
  <c r="EG44" i="9"/>
  <c r="EW44" i="9"/>
  <c r="EC44" i="9"/>
  <c r="DW44" i="9"/>
  <c r="DS44" i="9"/>
  <c r="DO44" i="9"/>
  <c r="DK44" i="9"/>
  <c r="DG44" i="9"/>
  <c r="DC44" i="9"/>
  <c r="CY44" i="9"/>
  <c r="CU44" i="9"/>
  <c r="ES44" i="9"/>
  <c r="DU44" i="9"/>
  <c r="DQ44" i="9"/>
  <c r="DM44" i="9"/>
  <c r="DI44" i="9"/>
  <c r="DE44" i="9"/>
  <c r="DA44" i="9"/>
  <c r="CW44" i="9"/>
  <c r="DZ40" i="9"/>
  <c r="ED40" i="9"/>
  <c r="EH40" i="9"/>
  <c r="EL40" i="9"/>
  <c r="EP40" i="9"/>
  <c r="ET40" i="9"/>
  <c r="EX40" i="9"/>
  <c r="FB40" i="9"/>
  <c r="EB40" i="9"/>
  <c r="EF40" i="9"/>
  <c r="EJ40" i="9"/>
  <c r="EN40" i="9"/>
  <c r="ER40" i="9"/>
  <c r="EV40" i="9"/>
  <c r="EZ40" i="9"/>
  <c r="EE40" i="9"/>
  <c r="EM40" i="9"/>
  <c r="EU40" i="9"/>
  <c r="EA40" i="9"/>
  <c r="EI40" i="9"/>
  <c r="EQ40" i="9"/>
  <c r="EY40" i="9"/>
  <c r="EG40" i="9"/>
  <c r="EW40" i="9"/>
  <c r="DY40" i="9"/>
  <c r="EO40" i="9"/>
  <c r="FA40" i="9"/>
  <c r="DW40" i="9"/>
  <c r="DS40" i="9"/>
  <c r="DO40" i="9"/>
  <c r="DK40" i="9"/>
  <c r="DG40" i="9"/>
  <c r="DC40" i="9"/>
  <c r="CY40" i="9"/>
  <c r="CU40" i="9"/>
  <c r="EK40" i="9"/>
  <c r="DU40" i="9"/>
  <c r="DQ40" i="9"/>
  <c r="DM40" i="9"/>
  <c r="DI40" i="9"/>
  <c r="DE40" i="9"/>
  <c r="DA40" i="9"/>
  <c r="CW40" i="9"/>
  <c r="AJ36" i="9"/>
  <c r="DZ36" i="9"/>
  <c r="ED36" i="9"/>
  <c r="EH36" i="9"/>
  <c r="EL36" i="9"/>
  <c r="EP36" i="9"/>
  <c r="ET36" i="9"/>
  <c r="EX36" i="9"/>
  <c r="FB36" i="9"/>
  <c r="EB36" i="9"/>
  <c r="EF36" i="9"/>
  <c r="EJ36" i="9"/>
  <c r="EN36" i="9"/>
  <c r="ER36" i="9"/>
  <c r="EV36" i="9"/>
  <c r="EZ36" i="9"/>
  <c r="EE36" i="9"/>
  <c r="EM36" i="9"/>
  <c r="EU36" i="9"/>
  <c r="EA36" i="9"/>
  <c r="EI36" i="9"/>
  <c r="EQ36" i="9"/>
  <c r="EY36" i="9"/>
  <c r="DY36" i="9"/>
  <c r="EO36" i="9"/>
  <c r="EG36" i="9"/>
  <c r="EW36" i="9"/>
  <c r="ES36" i="9"/>
  <c r="DW36" i="9"/>
  <c r="DS36" i="9"/>
  <c r="DO36" i="9"/>
  <c r="DK36" i="9"/>
  <c r="DG36" i="9"/>
  <c r="DC36" i="9"/>
  <c r="CY36" i="9"/>
  <c r="CU36" i="9"/>
  <c r="EC36" i="9"/>
  <c r="DU36" i="9"/>
  <c r="DQ36" i="9"/>
  <c r="DM36" i="9"/>
  <c r="DI36" i="9"/>
  <c r="DE36" i="9"/>
  <c r="DA36" i="9"/>
  <c r="CW36" i="9"/>
  <c r="DZ32" i="9"/>
  <c r="ED32" i="9"/>
  <c r="EH32" i="9"/>
  <c r="EL32" i="9"/>
  <c r="EP32" i="9"/>
  <c r="ET32" i="9"/>
  <c r="EX32" i="9"/>
  <c r="FB32" i="9"/>
  <c r="EB32" i="9"/>
  <c r="EF32" i="9"/>
  <c r="EJ32" i="9"/>
  <c r="EN32" i="9"/>
  <c r="ER32" i="9"/>
  <c r="EV32" i="9"/>
  <c r="EZ32" i="9"/>
  <c r="EE32" i="9"/>
  <c r="EM32" i="9"/>
  <c r="EU32" i="9"/>
  <c r="EA32" i="9"/>
  <c r="EI32" i="9"/>
  <c r="EQ32" i="9"/>
  <c r="EY32" i="9"/>
  <c r="EG32" i="9"/>
  <c r="EW32" i="9"/>
  <c r="DY32" i="9"/>
  <c r="EO32" i="9"/>
  <c r="EK32" i="9"/>
  <c r="DW32" i="9"/>
  <c r="DS32" i="9"/>
  <c r="DO32" i="9"/>
  <c r="DK32" i="9"/>
  <c r="DG32" i="9"/>
  <c r="DC32" i="9"/>
  <c r="CY32" i="9"/>
  <c r="CU32" i="9"/>
  <c r="FA32" i="9"/>
  <c r="DU32" i="9"/>
  <c r="DQ32" i="9"/>
  <c r="DM32" i="9"/>
  <c r="DI32" i="9"/>
  <c r="DE32" i="9"/>
  <c r="DA32" i="9"/>
  <c r="CW32" i="9"/>
  <c r="DZ28" i="9"/>
  <c r="ED28" i="9"/>
  <c r="EH28" i="9"/>
  <c r="EL28" i="9"/>
  <c r="EP28" i="9"/>
  <c r="ET28" i="9"/>
  <c r="EX28" i="9"/>
  <c r="FB28" i="9"/>
  <c r="EB28" i="9"/>
  <c r="EF28" i="9"/>
  <c r="EJ28" i="9"/>
  <c r="EN28" i="9"/>
  <c r="ER28" i="9"/>
  <c r="EV28" i="9"/>
  <c r="EZ28" i="9"/>
  <c r="EE28" i="9"/>
  <c r="EM28" i="9"/>
  <c r="EU28" i="9"/>
  <c r="EA28" i="9"/>
  <c r="EI28" i="9"/>
  <c r="EQ28" i="9"/>
  <c r="EY28" i="9"/>
  <c r="DY28" i="9"/>
  <c r="EO28" i="9"/>
  <c r="EG28" i="9"/>
  <c r="EW28" i="9"/>
  <c r="EC28" i="9"/>
  <c r="ES28" i="9"/>
  <c r="DZ24" i="9"/>
  <c r="ED24" i="9"/>
  <c r="EH24" i="9"/>
  <c r="EL24" i="9"/>
  <c r="EP24" i="9"/>
  <c r="ET24" i="9"/>
  <c r="EX24" i="9"/>
  <c r="FB24" i="9"/>
  <c r="EB24" i="9"/>
  <c r="EF24" i="9"/>
  <c r="EJ24" i="9"/>
  <c r="EN24" i="9"/>
  <c r="ER24" i="9"/>
  <c r="EV24" i="9"/>
  <c r="EZ24" i="9"/>
  <c r="EE24" i="9"/>
  <c r="EM24" i="9"/>
  <c r="EU24" i="9"/>
  <c r="EA24" i="9"/>
  <c r="EI24" i="9"/>
  <c r="EQ24" i="9"/>
  <c r="EY24" i="9"/>
  <c r="EG24" i="9"/>
  <c r="EW24" i="9"/>
  <c r="DY24" i="9"/>
  <c r="EO24" i="9"/>
  <c r="FA24" i="9"/>
  <c r="EK24" i="9"/>
  <c r="AJ20" i="9"/>
  <c r="DZ20" i="9"/>
  <c r="ED20" i="9"/>
  <c r="EH20" i="9"/>
  <c r="EL20" i="9"/>
  <c r="EP20" i="9"/>
  <c r="ET20" i="9"/>
  <c r="EX20" i="9"/>
  <c r="FB20" i="9"/>
  <c r="EB20" i="9"/>
  <c r="EF20" i="9"/>
  <c r="EJ20" i="9"/>
  <c r="EN20" i="9"/>
  <c r="ER20" i="9"/>
  <c r="EV20" i="9"/>
  <c r="EZ20" i="9"/>
  <c r="EE20" i="9"/>
  <c r="EM20" i="9"/>
  <c r="EU20" i="9"/>
  <c r="EA20" i="9"/>
  <c r="EI20" i="9"/>
  <c r="EQ20" i="9"/>
  <c r="EY20" i="9"/>
  <c r="DY20" i="9"/>
  <c r="EO20" i="9"/>
  <c r="EG20" i="9"/>
  <c r="EW20" i="9"/>
  <c r="ES20" i="9"/>
  <c r="EC20" i="9"/>
  <c r="DZ16" i="9"/>
  <c r="ED16" i="9"/>
  <c r="EH16" i="9"/>
  <c r="EL16" i="9"/>
  <c r="EP16" i="9"/>
  <c r="ET16" i="9"/>
  <c r="EX16" i="9"/>
  <c r="FB16" i="9"/>
  <c r="EB16" i="9"/>
  <c r="EF16" i="9"/>
  <c r="EJ16" i="9"/>
  <c r="EN16" i="9"/>
  <c r="ER16" i="9"/>
  <c r="EV16" i="9"/>
  <c r="EZ16" i="9"/>
  <c r="EE16" i="9"/>
  <c r="EM16" i="9"/>
  <c r="EU16" i="9"/>
  <c r="EA16" i="9"/>
  <c r="EI16" i="9"/>
  <c r="EQ16" i="9"/>
  <c r="EY16" i="9"/>
  <c r="EG16" i="9"/>
  <c r="EW16" i="9"/>
  <c r="DY16" i="9"/>
  <c r="EO16" i="9"/>
  <c r="EK16" i="9"/>
  <c r="FA16" i="9"/>
  <c r="DZ12" i="9"/>
  <c r="ED12" i="9"/>
  <c r="EH12" i="9"/>
  <c r="EL12" i="9"/>
  <c r="EP12" i="9"/>
  <c r="ET12" i="9"/>
  <c r="EX12" i="9"/>
  <c r="FB12" i="9"/>
  <c r="EB12" i="9"/>
  <c r="EF12" i="9"/>
  <c r="EJ12" i="9"/>
  <c r="EN12" i="9"/>
  <c r="ER12" i="9"/>
  <c r="EV12" i="9"/>
  <c r="EZ12" i="9"/>
  <c r="EE12" i="9"/>
  <c r="EM12" i="9"/>
  <c r="EU12" i="9"/>
  <c r="EA12" i="9"/>
  <c r="EI12" i="9"/>
  <c r="EQ12" i="9"/>
  <c r="EY12" i="9"/>
  <c r="DY12" i="9"/>
  <c r="EO12" i="9"/>
  <c r="EG12" i="9"/>
  <c r="EW12" i="9"/>
  <c r="EC12" i="9"/>
  <c r="ES12" i="9"/>
  <c r="AJ8" i="9"/>
  <c r="EA8" i="9"/>
  <c r="EF8" i="9"/>
  <c r="EL8" i="9"/>
  <c r="EQ8" i="9"/>
  <c r="EV8" i="9"/>
  <c r="FB8" i="9"/>
  <c r="ED8" i="9"/>
  <c r="EI8" i="9"/>
  <c r="EN8" i="9"/>
  <c r="ET8" i="9"/>
  <c r="EY8" i="9"/>
  <c r="EH8" i="9"/>
  <c r="ER8" i="9"/>
  <c r="EB8" i="9"/>
  <c r="EM8" i="9"/>
  <c r="EX8" i="9"/>
  <c r="DZ8" i="9"/>
  <c r="EU8" i="9"/>
  <c r="EJ8" i="9"/>
  <c r="EZ8" i="9"/>
  <c r="EE8" i="9"/>
  <c r="CR4" i="9"/>
  <c r="CN4" i="9"/>
  <c r="CJ4" i="9"/>
  <c r="CF4" i="9"/>
  <c r="CB4" i="9"/>
  <c r="BX4" i="9"/>
  <c r="BT4" i="9"/>
  <c r="BT6" i="9"/>
  <c r="BX6" i="9"/>
  <c r="CB6" i="9"/>
  <c r="CF6" i="9"/>
  <c r="CJ6" i="9"/>
  <c r="CN6" i="9"/>
  <c r="CR6" i="9"/>
  <c r="BU8" i="9"/>
  <c r="BZ8" i="9"/>
  <c r="CE8" i="9"/>
  <c r="CK8" i="9"/>
  <c r="CP8" i="9"/>
  <c r="BS9" i="9"/>
  <c r="BW9" i="9"/>
  <c r="CA9" i="9"/>
  <c r="CE9" i="9"/>
  <c r="CI9" i="9"/>
  <c r="CM9" i="9"/>
  <c r="CQ9" i="9"/>
  <c r="BS12" i="9"/>
  <c r="BW12" i="9"/>
  <c r="CA12" i="9"/>
  <c r="CE12" i="9"/>
  <c r="CI12" i="9"/>
  <c r="CM12" i="9"/>
  <c r="CQ12" i="9"/>
  <c r="BS13" i="9"/>
  <c r="BW13" i="9"/>
  <c r="CA13" i="9"/>
  <c r="CE13" i="9"/>
  <c r="CI13" i="9"/>
  <c r="CM13" i="9"/>
  <c r="CQ13" i="9"/>
  <c r="BS14" i="9"/>
  <c r="BW14" i="9"/>
  <c r="CA14" i="9"/>
  <c r="CE14" i="9"/>
  <c r="CI14" i="9"/>
  <c r="CM14" i="9"/>
  <c r="CQ14" i="9"/>
  <c r="BS15" i="9"/>
  <c r="BW15" i="9"/>
  <c r="CA15" i="9"/>
  <c r="CE15" i="9"/>
  <c r="CI15" i="9"/>
  <c r="CM15" i="9"/>
  <c r="CQ15" i="9"/>
  <c r="BS16" i="9"/>
  <c r="BW16" i="9"/>
  <c r="CA16" i="9"/>
  <c r="CE16" i="9"/>
  <c r="CI16" i="9"/>
  <c r="CM16" i="9"/>
  <c r="CQ16" i="9"/>
  <c r="BS17" i="9"/>
  <c r="BW17" i="9"/>
  <c r="CA17" i="9"/>
  <c r="CE17" i="9"/>
  <c r="CI17" i="9"/>
  <c r="CM17" i="9"/>
  <c r="CQ17" i="9"/>
  <c r="BS18" i="9"/>
  <c r="BW18" i="9"/>
  <c r="CA18" i="9"/>
  <c r="CE18" i="9"/>
  <c r="CI18" i="9"/>
  <c r="CM18" i="9"/>
  <c r="CQ18" i="9"/>
  <c r="BS19" i="9"/>
  <c r="BW19" i="9"/>
  <c r="CA19" i="9"/>
  <c r="CE19" i="9"/>
  <c r="CI19" i="9"/>
  <c r="CM19" i="9"/>
  <c r="CQ19" i="9"/>
  <c r="BS20" i="9"/>
  <c r="BW20" i="9"/>
  <c r="CA20" i="9"/>
  <c r="CE20" i="9"/>
  <c r="CI20" i="9"/>
  <c r="CM20" i="9"/>
  <c r="CQ20" i="9"/>
  <c r="BS21" i="9"/>
  <c r="BW21" i="9"/>
  <c r="CA21" i="9"/>
  <c r="CE21" i="9"/>
  <c r="CI21" i="9"/>
  <c r="CM21" i="9"/>
  <c r="CQ21" i="9"/>
  <c r="BS22" i="9"/>
  <c r="BW22" i="9"/>
  <c r="CA22" i="9"/>
  <c r="CE22" i="9"/>
  <c r="CI22" i="9"/>
  <c r="CM22" i="9"/>
  <c r="CQ22" i="9"/>
  <c r="BS24" i="9"/>
  <c r="BW24" i="9"/>
  <c r="CA24" i="9"/>
  <c r="CE24" i="9"/>
  <c r="CI24" i="9"/>
  <c r="CM24" i="9"/>
  <c r="CQ24" i="9"/>
  <c r="BS25" i="9"/>
  <c r="BW25" i="9"/>
  <c r="CA25" i="9"/>
  <c r="CE25" i="9"/>
  <c r="CI25" i="9"/>
  <c r="CM25" i="9"/>
  <c r="CQ25" i="9"/>
  <c r="BS26" i="9"/>
  <c r="BW26" i="9"/>
  <c r="CA26" i="9"/>
  <c r="CE26" i="9"/>
  <c r="CI26" i="9"/>
  <c r="CM26" i="9"/>
  <c r="CQ26" i="9"/>
  <c r="BS27" i="9"/>
  <c r="BW27" i="9"/>
  <c r="CA27" i="9"/>
  <c r="CE27" i="9"/>
  <c r="CI27" i="9"/>
  <c r="CM27" i="9"/>
  <c r="CQ27" i="9"/>
  <c r="BS28" i="9"/>
  <c r="BW28" i="9"/>
  <c r="CA28" i="9"/>
  <c r="CE28" i="9"/>
  <c r="CI28" i="9"/>
  <c r="CM28" i="9"/>
  <c r="CQ28" i="9"/>
  <c r="BS29" i="9"/>
  <c r="BW29" i="9"/>
  <c r="CA29" i="9"/>
  <c r="CE29" i="9"/>
  <c r="CI29" i="9"/>
  <c r="CM29" i="9"/>
  <c r="CQ29" i="9"/>
  <c r="BS30" i="9"/>
  <c r="BW30" i="9"/>
  <c r="CA30" i="9"/>
  <c r="CE30" i="9"/>
  <c r="CI30" i="9"/>
  <c r="CM30" i="9"/>
  <c r="CQ30" i="9"/>
  <c r="BS72" i="9"/>
  <c r="BW72" i="9"/>
  <c r="CA72" i="9"/>
  <c r="CE72" i="9"/>
  <c r="CI72" i="9"/>
  <c r="CM72" i="9"/>
  <c r="CQ72" i="9"/>
  <c r="BS73" i="9"/>
  <c r="BW73" i="9"/>
  <c r="CA73" i="9"/>
  <c r="CE73" i="9"/>
  <c r="CI73" i="9"/>
  <c r="CM73" i="9"/>
  <c r="CQ73" i="9"/>
  <c r="BS74" i="9"/>
  <c r="BW74" i="9"/>
  <c r="CA74" i="9"/>
  <c r="CE74" i="9"/>
  <c r="CI74" i="9"/>
  <c r="CM74" i="9"/>
  <c r="CQ74" i="9"/>
  <c r="BS75" i="9"/>
  <c r="BW75" i="9"/>
  <c r="CA75" i="9"/>
  <c r="CE75" i="9"/>
  <c r="CI75" i="9"/>
  <c r="CM75" i="9"/>
  <c r="CQ75" i="9"/>
  <c r="BS76" i="9"/>
  <c r="BW76" i="9"/>
  <c r="CA76" i="9"/>
  <c r="CE76" i="9"/>
  <c r="CI76" i="9"/>
  <c r="CM76" i="9"/>
  <c r="CQ76" i="9"/>
  <c r="BS77" i="9"/>
  <c r="BW77" i="9"/>
  <c r="CA77" i="9"/>
  <c r="CE77" i="9"/>
  <c r="CI77" i="9"/>
  <c r="CM77" i="9"/>
  <c r="CQ77" i="9"/>
  <c r="BS78" i="9"/>
  <c r="BW78" i="9"/>
  <c r="CA78" i="9"/>
  <c r="CE78" i="9"/>
  <c r="CI78" i="9"/>
  <c r="CM78" i="9"/>
  <c r="CQ78" i="9"/>
  <c r="BS79" i="9"/>
  <c r="BW79" i="9"/>
  <c r="CA79" i="9"/>
  <c r="CE79" i="9"/>
  <c r="CI79" i="9"/>
  <c r="CM79" i="9"/>
  <c r="CQ79" i="9"/>
  <c r="BS80" i="9"/>
  <c r="BW80" i="9"/>
  <c r="CA80" i="9"/>
  <c r="CE80" i="9"/>
  <c r="CI80" i="9"/>
  <c r="CM80" i="9"/>
  <c r="CQ80" i="9"/>
  <c r="BS81" i="9"/>
  <c r="BW81" i="9"/>
  <c r="CA81" i="9"/>
  <c r="CE81" i="9"/>
  <c r="CI81" i="9"/>
  <c r="CM81" i="9"/>
  <c r="CQ81" i="9"/>
  <c r="BS82" i="9"/>
  <c r="BW82" i="9"/>
  <c r="CA82" i="9"/>
  <c r="CE82" i="9"/>
  <c r="CI82" i="9"/>
  <c r="CM82" i="9"/>
  <c r="CQ82" i="9"/>
  <c r="BS83" i="9"/>
  <c r="BW83" i="9"/>
  <c r="CA83" i="9"/>
  <c r="CE83" i="9"/>
  <c r="CI83" i="9"/>
  <c r="CM83" i="9"/>
  <c r="CQ83" i="9"/>
  <c r="BS84" i="9"/>
  <c r="BW84" i="9"/>
  <c r="CA84" i="9"/>
  <c r="CE84" i="9"/>
  <c r="CI84" i="9"/>
  <c r="CM84" i="9"/>
  <c r="CQ84" i="9"/>
  <c r="BS85" i="9"/>
  <c r="BW85" i="9"/>
  <c r="CA85" i="9"/>
  <c r="CE85" i="9"/>
  <c r="CI85" i="9"/>
  <c r="CM85" i="9"/>
  <c r="CQ85" i="9"/>
  <c r="BS86" i="9"/>
  <c r="BW86" i="9"/>
  <c r="CA86" i="9"/>
  <c r="CE86" i="9"/>
  <c r="CI86" i="9"/>
  <c r="CM86" i="9"/>
  <c r="CQ86" i="9"/>
  <c r="BS87" i="9"/>
  <c r="BW87" i="9"/>
  <c r="CA87" i="9"/>
  <c r="CE87" i="9"/>
  <c r="CI87" i="9"/>
  <c r="CM87" i="9"/>
  <c r="CQ87" i="9"/>
  <c r="BS88" i="9"/>
  <c r="BW88" i="9"/>
  <c r="CA88" i="9"/>
  <c r="CE88" i="9"/>
  <c r="CI88" i="9"/>
  <c r="CM88" i="9"/>
  <c r="CQ88" i="9"/>
  <c r="BS89" i="9"/>
  <c r="BW89" i="9"/>
  <c r="CA89" i="9"/>
  <c r="CE89" i="9"/>
  <c r="CI89" i="9"/>
  <c r="CM89" i="9"/>
  <c r="CQ89" i="9"/>
  <c r="BS90" i="9"/>
  <c r="BW90" i="9"/>
  <c r="CA90" i="9"/>
  <c r="CE90" i="9"/>
  <c r="CI90" i="9"/>
  <c r="CM90" i="9"/>
  <c r="CQ90" i="9"/>
  <c r="BS91" i="9"/>
  <c r="BW91" i="9"/>
  <c r="CA91" i="9"/>
  <c r="CE91" i="9"/>
  <c r="CI91" i="9"/>
  <c r="CM91" i="9"/>
  <c r="CQ91" i="9"/>
  <c r="BS92" i="9"/>
  <c r="BW92" i="9"/>
  <c r="CA92" i="9"/>
  <c r="CE92" i="9"/>
  <c r="CI92" i="9"/>
  <c r="CM92" i="9"/>
  <c r="CQ92" i="9"/>
  <c r="BS93" i="9"/>
  <c r="BW93" i="9"/>
  <c r="CA93" i="9"/>
  <c r="CE93" i="9"/>
  <c r="CI93" i="9"/>
  <c r="CM93" i="9"/>
  <c r="CQ93" i="9"/>
  <c r="BS94" i="9"/>
  <c r="BW94" i="9"/>
  <c r="CA94" i="9"/>
  <c r="CE94" i="9"/>
  <c r="CI94" i="9"/>
  <c r="CM94" i="9"/>
  <c r="CQ94" i="9"/>
  <c r="BS95" i="9"/>
  <c r="BW95" i="9"/>
  <c r="CA95" i="9"/>
  <c r="CE95" i="9"/>
  <c r="CI95" i="9"/>
  <c r="CM95" i="9"/>
  <c r="CQ95" i="9"/>
  <c r="BS96" i="9"/>
  <c r="BW96" i="9"/>
  <c r="CA96" i="9"/>
  <c r="CE96" i="9"/>
  <c r="CI96" i="9"/>
  <c r="CM96" i="9"/>
  <c r="CQ96" i="9"/>
  <c r="BS97" i="9"/>
  <c r="BW97" i="9"/>
  <c r="CA97" i="9"/>
  <c r="CE97" i="9"/>
  <c r="CI97" i="9"/>
  <c r="CM97" i="9"/>
  <c r="CQ97" i="9"/>
  <c r="BS98" i="9"/>
  <c r="BW98" i="9"/>
  <c r="CA98" i="9"/>
  <c r="CE98" i="9"/>
  <c r="CI98" i="9"/>
  <c r="CM98" i="9"/>
  <c r="CQ98" i="9"/>
  <c r="BS99" i="9"/>
  <c r="BW99" i="9"/>
  <c r="CA99" i="9"/>
  <c r="CE99" i="9"/>
  <c r="CI99" i="9"/>
  <c r="CM99" i="9"/>
  <c r="CQ99" i="9"/>
  <c r="BS100" i="9"/>
  <c r="BW100" i="9"/>
  <c r="CA100" i="9"/>
  <c r="CE100" i="9"/>
  <c r="CI100" i="9"/>
  <c r="CM100" i="9"/>
  <c r="CQ100" i="9"/>
  <c r="BS101" i="9"/>
  <c r="BW101" i="9"/>
  <c r="CA101" i="9"/>
  <c r="CE101" i="9"/>
  <c r="CI101" i="9"/>
  <c r="CM101" i="9"/>
  <c r="CQ101" i="9"/>
  <c r="BS102" i="9"/>
  <c r="BW102" i="9"/>
  <c r="CA102" i="9"/>
  <c r="CE102" i="9"/>
  <c r="CI102" i="9"/>
  <c r="CM102" i="9"/>
  <c r="CQ102" i="9"/>
  <c r="BS103" i="9"/>
  <c r="BW103" i="9"/>
  <c r="CA103" i="9"/>
  <c r="CE103" i="9"/>
  <c r="CI103" i="9"/>
  <c r="CM103" i="9"/>
  <c r="CQ103" i="9"/>
  <c r="BS104" i="9"/>
  <c r="BW104" i="9"/>
  <c r="CA104" i="9"/>
  <c r="CE104" i="9"/>
  <c r="CI104" i="9"/>
  <c r="CM104" i="9"/>
  <c r="CQ104" i="9"/>
  <c r="BS105" i="9"/>
  <c r="BW105" i="9"/>
  <c r="CA105" i="9"/>
  <c r="CE105" i="9"/>
  <c r="CI105" i="9"/>
  <c r="CM105" i="9"/>
  <c r="CQ105" i="9"/>
  <c r="BS106" i="9"/>
  <c r="BW106" i="9"/>
  <c r="CA106" i="9"/>
  <c r="CE106" i="9"/>
  <c r="CI106" i="9"/>
  <c r="CM106" i="9"/>
  <c r="CQ106" i="9"/>
  <c r="BS107" i="9"/>
  <c r="BW107" i="9"/>
  <c r="CA107" i="9"/>
  <c r="CE107" i="9"/>
  <c r="CI107" i="9"/>
  <c r="CM107" i="9"/>
  <c r="CQ107" i="9"/>
  <c r="BS108" i="9"/>
  <c r="BW108" i="9"/>
  <c r="CA108" i="9"/>
  <c r="CE108" i="9"/>
  <c r="CI108" i="9"/>
  <c r="CM108" i="9"/>
  <c r="CQ108" i="9"/>
  <c r="BS109" i="9"/>
  <c r="BW109" i="9"/>
  <c r="CA109" i="9"/>
  <c r="CE109" i="9"/>
  <c r="CI109" i="9"/>
  <c r="CM109" i="9"/>
  <c r="CQ109" i="9"/>
  <c r="BS110" i="9"/>
  <c r="BW110" i="9"/>
  <c r="CA110" i="9"/>
  <c r="CE110" i="9"/>
  <c r="CI110" i="9"/>
  <c r="CM110" i="9"/>
  <c r="CQ110" i="9"/>
  <c r="BS111" i="9"/>
  <c r="BW111" i="9"/>
  <c r="CA111" i="9"/>
  <c r="CE111" i="9"/>
  <c r="CI111" i="9"/>
  <c r="CM111" i="9"/>
  <c r="CQ111" i="9"/>
  <c r="BS112" i="9"/>
  <c r="BW112" i="9"/>
  <c r="CA112" i="9"/>
  <c r="CE112" i="9"/>
  <c r="CI112" i="9"/>
  <c r="CM112" i="9"/>
  <c r="CQ112" i="9"/>
  <c r="BS113" i="9"/>
  <c r="BW113" i="9"/>
  <c r="CA113" i="9"/>
  <c r="CE113" i="9"/>
  <c r="CI113" i="9"/>
  <c r="CM113" i="9"/>
  <c r="CQ113" i="9"/>
  <c r="BS114" i="9"/>
  <c r="BW114" i="9"/>
  <c r="CA114" i="9"/>
  <c r="CE114" i="9"/>
  <c r="CI114" i="9"/>
  <c r="CM114" i="9"/>
  <c r="CQ114" i="9"/>
  <c r="BS115" i="9"/>
  <c r="BW115" i="9"/>
  <c r="CA115" i="9"/>
  <c r="CE115" i="9"/>
  <c r="CI115" i="9"/>
  <c r="CM115" i="9"/>
  <c r="CQ115" i="9"/>
  <c r="BS116" i="9"/>
  <c r="BW116" i="9"/>
  <c r="CA116" i="9"/>
  <c r="CE116" i="9"/>
  <c r="CI116" i="9"/>
  <c r="CM116" i="9"/>
  <c r="CQ116" i="9"/>
  <c r="BS117" i="9"/>
  <c r="BW117" i="9"/>
  <c r="CA117" i="9"/>
  <c r="CE117" i="9"/>
  <c r="CI117" i="9"/>
  <c r="CM117" i="9"/>
  <c r="CQ117" i="9"/>
  <c r="BS118" i="9"/>
  <c r="BW118" i="9"/>
  <c r="CA118" i="9"/>
  <c r="CE118" i="9"/>
  <c r="CI118" i="9"/>
  <c r="CM118" i="9"/>
  <c r="CQ118" i="9"/>
  <c r="BS119" i="9"/>
  <c r="BW119" i="9"/>
  <c r="CA119" i="9"/>
  <c r="CE119" i="9"/>
  <c r="CI119" i="9"/>
  <c r="CM119" i="9"/>
  <c r="CQ119" i="9"/>
  <c r="BS120" i="9"/>
  <c r="BW120" i="9"/>
  <c r="CA120" i="9"/>
  <c r="CE120" i="9"/>
  <c r="CI120" i="9"/>
  <c r="CM120" i="9"/>
  <c r="CQ120" i="9"/>
  <c r="BS121" i="9"/>
  <c r="BW121" i="9"/>
  <c r="CA121" i="9"/>
  <c r="CE121" i="9"/>
  <c r="CI121" i="9"/>
  <c r="CM121" i="9"/>
  <c r="CQ121" i="9"/>
  <c r="BS122" i="9"/>
  <c r="BW122" i="9"/>
  <c r="CA122" i="9"/>
  <c r="CE122" i="9"/>
  <c r="CI122" i="9"/>
  <c r="CM122" i="9"/>
  <c r="CQ122" i="9"/>
  <c r="BS123" i="9"/>
  <c r="BW123" i="9"/>
  <c r="CA123" i="9"/>
  <c r="CE123" i="9"/>
  <c r="CI123" i="9"/>
  <c r="CM123" i="9"/>
  <c r="CQ123" i="9"/>
  <c r="BS124" i="9"/>
  <c r="BW124" i="9"/>
  <c r="CA124" i="9"/>
  <c r="CE124" i="9"/>
  <c r="CI124" i="9"/>
  <c r="CM124" i="9"/>
  <c r="CQ124" i="9"/>
  <c r="BS125" i="9"/>
  <c r="BW125" i="9"/>
  <c r="CA125" i="9"/>
  <c r="CE125" i="9"/>
  <c r="CI125" i="9"/>
  <c r="CM125" i="9"/>
  <c r="CQ125" i="9"/>
  <c r="BS126" i="9"/>
  <c r="BW126" i="9"/>
  <c r="CA126" i="9"/>
  <c r="CE126" i="9"/>
  <c r="CI126" i="9"/>
  <c r="CM126" i="9"/>
  <c r="CQ126" i="9"/>
  <c r="BS127" i="9"/>
  <c r="BW127" i="9"/>
  <c r="CA127" i="9"/>
  <c r="CE127" i="9"/>
  <c r="CI127" i="9"/>
  <c r="CM127" i="9"/>
  <c r="CQ127" i="9"/>
  <c r="BS128" i="9"/>
  <c r="BW128" i="9"/>
  <c r="CA128" i="9"/>
  <c r="CE128" i="9"/>
  <c r="CI128" i="9"/>
  <c r="CM128" i="9"/>
  <c r="CQ128" i="9"/>
  <c r="BS129" i="9"/>
  <c r="BW129" i="9"/>
  <c r="CA129" i="9"/>
  <c r="CE129" i="9"/>
  <c r="CI129" i="9"/>
  <c r="CM129" i="9"/>
  <c r="CQ129" i="9"/>
  <c r="BS130" i="9"/>
  <c r="BW130" i="9"/>
  <c r="CA130" i="9"/>
  <c r="CE130" i="9"/>
  <c r="CI130" i="9"/>
  <c r="CM130" i="9"/>
  <c r="CQ130" i="9"/>
  <c r="BS131" i="9"/>
  <c r="BW131" i="9"/>
  <c r="CA131" i="9"/>
  <c r="CE131" i="9"/>
  <c r="CI131" i="9"/>
  <c r="CM131" i="9"/>
  <c r="CQ131" i="9"/>
  <c r="BS132" i="9"/>
  <c r="BW132" i="9"/>
  <c r="CA132" i="9"/>
  <c r="CE132" i="9"/>
  <c r="CI132" i="9"/>
  <c r="CM132" i="9"/>
  <c r="CQ132" i="9"/>
  <c r="BS133" i="9"/>
  <c r="BW133" i="9"/>
  <c r="CA133" i="9"/>
  <c r="CE133" i="9"/>
  <c r="CI133" i="9"/>
  <c r="CM133" i="9"/>
  <c r="CQ133" i="9"/>
  <c r="BS134" i="9"/>
  <c r="BW134" i="9"/>
  <c r="CA134" i="9"/>
  <c r="CE134" i="9"/>
  <c r="CI134" i="9"/>
  <c r="CM134" i="9"/>
  <c r="CQ134" i="9"/>
  <c r="BS135" i="9"/>
  <c r="BW135" i="9"/>
  <c r="CA135" i="9"/>
  <c r="CE135" i="9"/>
  <c r="CI135" i="9"/>
  <c r="CM135" i="9"/>
  <c r="CQ135" i="9"/>
  <c r="BS136" i="9"/>
  <c r="BW136" i="9"/>
  <c r="CA136" i="9"/>
  <c r="CE136" i="9"/>
  <c r="CI136" i="9"/>
  <c r="CM136" i="9"/>
  <c r="CQ136" i="9"/>
  <c r="BS137" i="9"/>
  <c r="BW137" i="9"/>
  <c r="CA137" i="9"/>
  <c r="CE137" i="9"/>
  <c r="CI137" i="9"/>
  <c r="CM137" i="9"/>
  <c r="CQ137" i="9"/>
  <c r="BS138" i="9"/>
  <c r="BW138" i="9"/>
  <c r="CA138" i="9"/>
  <c r="CE138" i="9"/>
  <c r="CI138" i="9"/>
  <c r="CM138" i="9"/>
  <c r="CQ138" i="9"/>
  <c r="BS139" i="9"/>
  <c r="BW139" i="9"/>
  <c r="CA139" i="9"/>
  <c r="CE139" i="9"/>
  <c r="CI139" i="9"/>
  <c r="CM139" i="9"/>
  <c r="CQ139" i="9"/>
  <c r="BS140" i="9"/>
  <c r="BW140" i="9"/>
  <c r="CA140" i="9"/>
  <c r="CE140" i="9"/>
  <c r="CI140" i="9"/>
  <c r="CM140" i="9"/>
  <c r="CQ140" i="9"/>
  <c r="BS141" i="9"/>
  <c r="BW141" i="9"/>
  <c r="CA141" i="9"/>
  <c r="CE141" i="9"/>
  <c r="CI141" i="9"/>
  <c r="CM141" i="9"/>
  <c r="CQ141" i="9"/>
  <c r="BS142" i="9"/>
  <c r="BW142" i="9"/>
  <c r="CA142" i="9"/>
  <c r="CE142" i="9"/>
  <c r="CI142" i="9"/>
  <c r="CM142" i="9"/>
  <c r="CQ142" i="9"/>
  <c r="BS143" i="9"/>
  <c r="BW143" i="9"/>
  <c r="CA143" i="9"/>
  <c r="CE143" i="9"/>
  <c r="CI143" i="9"/>
  <c r="CM143" i="9"/>
  <c r="CQ143" i="9"/>
  <c r="BS144" i="9"/>
  <c r="BW144" i="9"/>
  <c r="CA144" i="9"/>
  <c r="CE144" i="9"/>
  <c r="CI144" i="9"/>
  <c r="CM144" i="9"/>
  <c r="CQ144" i="9"/>
  <c r="BS145" i="9"/>
  <c r="BW145" i="9"/>
  <c r="CA145" i="9"/>
  <c r="CE145" i="9"/>
  <c r="CI145" i="9"/>
  <c r="CM145" i="9"/>
  <c r="CQ145" i="9"/>
  <c r="BS146" i="9"/>
  <c r="BW146" i="9"/>
  <c r="CA146" i="9"/>
  <c r="CE146" i="9"/>
  <c r="CI146" i="9"/>
  <c r="CM146" i="9"/>
  <c r="CQ146" i="9"/>
  <c r="BS204" i="9"/>
  <c r="BW204" i="9"/>
  <c r="CA204" i="9"/>
  <c r="CE204" i="9"/>
  <c r="CI204" i="9"/>
  <c r="CM204" i="9"/>
  <c r="CQ204" i="9"/>
  <c r="BS205" i="9"/>
  <c r="BW205" i="9"/>
  <c r="CA205" i="9"/>
  <c r="CE205" i="9"/>
  <c r="CI205" i="9"/>
  <c r="CM205" i="9"/>
  <c r="CQ205" i="9"/>
  <c r="BS206" i="9"/>
  <c r="BW206" i="9"/>
  <c r="CA206" i="9"/>
  <c r="CE206" i="9"/>
  <c r="CI206" i="9"/>
  <c r="CM206" i="9"/>
  <c r="CQ206" i="9"/>
  <c r="BS207" i="9"/>
  <c r="BW207" i="9"/>
  <c r="CA207" i="9"/>
  <c r="CE207" i="9"/>
  <c r="CI207" i="9"/>
  <c r="CM207" i="9"/>
  <c r="CQ207" i="9"/>
  <c r="BS208" i="9"/>
  <c r="BW208" i="9"/>
  <c r="CA208" i="9"/>
  <c r="CE208" i="9"/>
  <c r="CI208" i="9"/>
  <c r="CM208" i="9"/>
  <c r="CQ208" i="9"/>
  <c r="BS209" i="9"/>
  <c r="BW209" i="9"/>
  <c r="CA209" i="9"/>
  <c r="CE209" i="9"/>
  <c r="CI209" i="9"/>
  <c r="CM209" i="9"/>
  <c r="CQ209" i="9"/>
  <c r="BS210" i="9"/>
  <c r="BW210" i="9"/>
  <c r="CA210" i="9"/>
  <c r="CE210" i="9"/>
  <c r="CI210" i="9"/>
  <c r="CM210" i="9"/>
  <c r="CQ210" i="9"/>
  <c r="BS211" i="9"/>
  <c r="BW211" i="9"/>
  <c r="CA211" i="9"/>
  <c r="CE211" i="9"/>
  <c r="CI211" i="9"/>
  <c r="CM211" i="9"/>
  <c r="CQ211" i="9"/>
  <c r="BS212" i="9"/>
  <c r="BW212" i="9"/>
  <c r="CA212" i="9"/>
  <c r="CE212" i="9"/>
  <c r="CI212" i="9"/>
  <c r="CM212" i="9"/>
  <c r="CQ212" i="9"/>
  <c r="BS213" i="9"/>
  <c r="BW213" i="9"/>
  <c r="CA213" i="9"/>
  <c r="CE213" i="9"/>
  <c r="CI213" i="9"/>
  <c r="CM213" i="9"/>
  <c r="CQ213" i="9"/>
  <c r="BS215" i="9"/>
  <c r="BW215" i="9"/>
  <c r="CA215" i="9"/>
  <c r="CE215" i="9"/>
  <c r="CI215" i="9"/>
  <c r="CM215" i="9"/>
  <c r="CQ215" i="9"/>
  <c r="BS216" i="9"/>
  <c r="BW216" i="9"/>
  <c r="CA216" i="9"/>
  <c r="CE216" i="9"/>
  <c r="CI216" i="9"/>
  <c r="CM216" i="9"/>
  <c r="CQ216" i="9"/>
  <c r="BS217" i="9"/>
  <c r="BW217" i="9"/>
  <c r="CA217" i="9"/>
  <c r="CE217" i="9"/>
  <c r="CI217" i="9"/>
  <c r="CM217" i="9"/>
  <c r="CQ217" i="9"/>
  <c r="BS218" i="9"/>
  <c r="BW218" i="9"/>
  <c r="CA218" i="9"/>
  <c r="CE218" i="9"/>
  <c r="CI218" i="9"/>
  <c r="CM218" i="9"/>
  <c r="CQ218" i="9"/>
  <c r="BS220" i="9"/>
  <c r="BW220" i="9"/>
  <c r="CA220" i="9"/>
  <c r="CE220" i="9"/>
  <c r="CI220" i="9"/>
  <c r="CM220" i="9"/>
  <c r="CQ220" i="9"/>
  <c r="BS221" i="9"/>
  <c r="BW221" i="9"/>
  <c r="CA221" i="9"/>
  <c r="CE221" i="9"/>
  <c r="CI221" i="9"/>
  <c r="CM221" i="9"/>
  <c r="CQ221" i="9"/>
  <c r="BS222" i="9"/>
  <c r="BW222" i="9"/>
  <c r="CA222" i="9"/>
  <c r="CE222" i="9"/>
  <c r="CI222" i="9"/>
  <c r="CM222" i="9"/>
  <c r="CQ222" i="9"/>
  <c r="BS223" i="9"/>
  <c r="BW223" i="9"/>
  <c r="CA223" i="9"/>
  <c r="CE223" i="9"/>
  <c r="CI223" i="9"/>
  <c r="CM223" i="9"/>
  <c r="CQ223" i="9"/>
  <c r="BS224" i="9"/>
  <c r="BW224" i="9"/>
  <c r="CA224" i="9"/>
  <c r="CE224" i="9"/>
  <c r="CI224" i="9"/>
  <c r="CM224" i="9"/>
  <c r="CQ224" i="9"/>
  <c r="BS225" i="9"/>
  <c r="BW225" i="9"/>
  <c r="CA225" i="9"/>
  <c r="CE225" i="9"/>
  <c r="CI225" i="9"/>
  <c r="CM225" i="9"/>
  <c r="CQ225" i="9"/>
  <c r="BS226" i="9"/>
  <c r="BW226" i="9"/>
  <c r="CA226" i="9"/>
  <c r="CE226" i="9"/>
  <c r="CI226" i="9"/>
  <c r="CM226" i="9"/>
  <c r="CQ226" i="9"/>
  <c r="BS227" i="9"/>
  <c r="BW227" i="9"/>
  <c r="CA227" i="9"/>
  <c r="CE227" i="9"/>
  <c r="CI227" i="9"/>
  <c r="CM227" i="9"/>
  <c r="CQ227" i="9"/>
  <c r="BS228" i="9"/>
  <c r="BW228" i="9"/>
  <c r="CA228" i="9"/>
  <c r="CE228" i="9"/>
  <c r="CI228" i="9"/>
  <c r="CM228" i="9"/>
  <c r="CQ228" i="9"/>
  <c r="BS229" i="9"/>
  <c r="BW229" i="9"/>
  <c r="CA229" i="9"/>
  <c r="CE229" i="9"/>
  <c r="CI229" i="9"/>
  <c r="CM229" i="9"/>
  <c r="CQ229" i="9"/>
  <c r="BS230" i="9"/>
  <c r="BW230" i="9"/>
  <c r="CA230" i="9"/>
  <c r="CE230" i="9"/>
  <c r="CI230" i="9"/>
  <c r="CM230" i="9"/>
  <c r="CQ230" i="9"/>
  <c r="BS231" i="9"/>
  <c r="BW231" i="9"/>
  <c r="CA231" i="9"/>
  <c r="CE231" i="9"/>
  <c r="CI231" i="9"/>
  <c r="CM231" i="9"/>
  <c r="CQ231" i="9"/>
  <c r="BS232" i="9"/>
  <c r="BW232" i="9"/>
  <c r="CA232" i="9"/>
  <c r="CE232" i="9"/>
  <c r="CI232" i="9"/>
  <c r="CM232" i="9"/>
  <c r="CQ232" i="9"/>
  <c r="BS233" i="9"/>
  <c r="BW233" i="9"/>
  <c r="CA233" i="9"/>
  <c r="CE233" i="9"/>
  <c r="CI233" i="9"/>
  <c r="CM233" i="9"/>
  <c r="CQ233" i="9"/>
  <c r="BS234" i="9"/>
  <c r="BW234" i="9"/>
  <c r="CA234" i="9"/>
  <c r="CE234" i="9"/>
  <c r="CI234" i="9"/>
  <c r="CM234" i="9"/>
  <c r="CQ234" i="9"/>
  <c r="BS235" i="9"/>
  <c r="BW235" i="9"/>
  <c r="CA235" i="9"/>
  <c r="CE235" i="9"/>
  <c r="CI235" i="9"/>
  <c r="CM235" i="9"/>
  <c r="CQ235" i="9"/>
  <c r="BS236" i="9"/>
  <c r="BW236" i="9"/>
  <c r="CA236" i="9"/>
  <c r="CE236" i="9"/>
  <c r="CI236" i="9"/>
  <c r="CM236" i="9"/>
  <c r="CQ236" i="9"/>
  <c r="BS237" i="9"/>
  <c r="BW237" i="9"/>
  <c r="CA237" i="9"/>
  <c r="CE237" i="9"/>
  <c r="CI237" i="9"/>
  <c r="CM237" i="9"/>
  <c r="CQ237" i="9"/>
  <c r="BS238" i="9"/>
  <c r="BW238" i="9"/>
  <c r="CA238" i="9"/>
  <c r="CE238" i="9"/>
  <c r="CI238" i="9"/>
  <c r="CM238" i="9"/>
  <c r="CQ238" i="9"/>
  <c r="BS239" i="9"/>
  <c r="BW239" i="9"/>
  <c r="CA239" i="9"/>
  <c r="CE239" i="9"/>
  <c r="CI239" i="9"/>
  <c r="CM239" i="9"/>
  <c r="CQ239" i="9"/>
  <c r="BS240" i="9"/>
  <c r="BW240" i="9"/>
  <c r="CA240" i="9"/>
  <c r="CE240" i="9"/>
  <c r="CI240" i="9"/>
  <c r="CM240" i="9"/>
  <c r="CQ240" i="9"/>
  <c r="BS241" i="9"/>
  <c r="BW241" i="9"/>
  <c r="CA241" i="9"/>
  <c r="CE241" i="9"/>
  <c r="CI241" i="9"/>
  <c r="CM241" i="9"/>
  <c r="CQ241" i="9"/>
  <c r="BS242" i="9"/>
  <c r="BW242" i="9"/>
  <c r="CA242" i="9"/>
  <c r="CE242" i="9"/>
  <c r="CI242" i="9"/>
  <c r="CM242" i="9"/>
  <c r="CQ242" i="9"/>
  <c r="BS243" i="9"/>
  <c r="BW243" i="9"/>
  <c r="CA243" i="9"/>
  <c r="CE243" i="9"/>
  <c r="CI243" i="9"/>
  <c r="CM243" i="9"/>
  <c r="CQ243" i="9"/>
  <c r="BS244" i="9"/>
  <c r="BW244" i="9"/>
  <c r="CA244" i="9"/>
  <c r="CE244" i="9"/>
  <c r="CI244" i="9"/>
  <c r="CM244" i="9"/>
  <c r="CQ244" i="9"/>
  <c r="BS245" i="9"/>
  <c r="BW245" i="9"/>
  <c r="CA245" i="9"/>
  <c r="CE245" i="9"/>
  <c r="CI245" i="9"/>
  <c r="CM245" i="9"/>
  <c r="CQ245" i="9"/>
  <c r="BS246" i="9"/>
  <c r="BW246" i="9"/>
  <c r="CA246" i="9"/>
  <c r="CE246" i="9"/>
  <c r="CI246" i="9"/>
  <c r="CM246" i="9"/>
  <c r="CQ246" i="9"/>
  <c r="BS247" i="9"/>
  <c r="BW247" i="9"/>
  <c r="CA247" i="9"/>
  <c r="CE247" i="9"/>
  <c r="CI247" i="9"/>
  <c r="CM247" i="9"/>
  <c r="CQ247" i="9"/>
  <c r="BS248" i="9"/>
  <c r="BW248" i="9"/>
  <c r="CA248" i="9"/>
  <c r="CE248" i="9"/>
  <c r="CI248" i="9"/>
  <c r="CM248" i="9"/>
  <c r="CQ248" i="9"/>
  <c r="BS249" i="9"/>
  <c r="BW249" i="9"/>
  <c r="CA249" i="9"/>
  <c r="CE249" i="9"/>
  <c r="CI249" i="9"/>
  <c r="CM249" i="9"/>
  <c r="CQ249" i="9"/>
  <c r="BS250" i="9"/>
  <c r="BW250" i="9"/>
  <c r="CA250" i="9"/>
  <c r="CE250" i="9"/>
  <c r="CI250" i="9"/>
  <c r="CM250" i="9"/>
  <c r="CQ250" i="9"/>
  <c r="BS251" i="9"/>
  <c r="BW251" i="9"/>
  <c r="CA251" i="9"/>
  <c r="CE251" i="9"/>
  <c r="CI251" i="9"/>
  <c r="CM251" i="9"/>
  <c r="CQ251" i="9"/>
  <c r="BS252" i="9"/>
  <c r="BW252" i="9"/>
  <c r="CA252" i="9"/>
  <c r="CE252" i="9"/>
  <c r="CI252" i="9"/>
  <c r="CM252" i="9"/>
  <c r="CQ252" i="9"/>
  <c r="BS253" i="9"/>
  <c r="BW253" i="9"/>
  <c r="CA253" i="9"/>
  <c r="CE253" i="9"/>
  <c r="CI253" i="9"/>
  <c r="CM253" i="9"/>
  <c r="CQ253" i="9"/>
  <c r="BS254" i="9"/>
  <c r="BW254" i="9"/>
  <c r="CA254" i="9"/>
  <c r="CE254" i="9"/>
  <c r="CI254" i="9"/>
  <c r="CM254" i="9"/>
  <c r="CQ254" i="9"/>
  <c r="BS255" i="9"/>
  <c r="BW255" i="9"/>
  <c r="CA255" i="9"/>
  <c r="CE255" i="9"/>
  <c r="CI255" i="9"/>
  <c r="CM255" i="9"/>
  <c r="CQ255" i="9"/>
  <c r="BS256" i="9"/>
  <c r="BW256" i="9"/>
  <c r="CA256" i="9"/>
  <c r="CE256" i="9"/>
  <c r="CI256" i="9"/>
  <c r="CM256" i="9"/>
  <c r="CQ256" i="9"/>
  <c r="BS257" i="9"/>
  <c r="BW257" i="9"/>
  <c r="CA257" i="9"/>
  <c r="CE257" i="9"/>
  <c r="CI257" i="9"/>
  <c r="CM257" i="9"/>
  <c r="CQ257" i="9"/>
  <c r="BS258" i="9"/>
  <c r="BW258" i="9"/>
  <c r="CA258" i="9"/>
  <c r="CE258" i="9"/>
  <c r="CI258" i="9"/>
  <c r="CM258" i="9"/>
  <c r="CQ258" i="9"/>
  <c r="BS259" i="9"/>
  <c r="BW259" i="9"/>
  <c r="CA259" i="9"/>
  <c r="CE259" i="9"/>
  <c r="CI259" i="9"/>
  <c r="CM259" i="9"/>
  <c r="CQ259" i="9"/>
  <c r="BS260" i="9"/>
  <c r="BW260" i="9"/>
  <c r="CA260" i="9"/>
  <c r="CE260" i="9"/>
  <c r="CI260" i="9"/>
  <c r="CM260" i="9"/>
  <c r="CQ260" i="9"/>
  <c r="BS261" i="9"/>
  <c r="BW261" i="9"/>
  <c r="CA261" i="9"/>
  <c r="CE261" i="9"/>
  <c r="CI261" i="9"/>
  <c r="CM261" i="9"/>
  <c r="CQ261" i="9"/>
  <c r="BS262" i="9"/>
  <c r="BW262" i="9"/>
  <c r="CA262" i="9"/>
  <c r="CE262" i="9"/>
  <c r="CI262" i="9"/>
  <c r="CM262" i="9"/>
  <c r="CQ262" i="9"/>
  <c r="BS263" i="9"/>
  <c r="BW263" i="9"/>
  <c r="CA263" i="9"/>
  <c r="CE263" i="9"/>
  <c r="CI263" i="9"/>
  <c r="CM263" i="9"/>
  <c r="CQ263" i="9"/>
  <c r="BS264" i="9"/>
  <c r="BW264" i="9"/>
  <c r="CA264" i="9"/>
  <c r="CE264" i="9"/>
  <c r="CI264" i="9"/>
  <c r="CM264" i="9"/>
  <c r="CQ264" i="9"/>
  <c r="BS265" i="9"/>
  <c r="BW265" i="9"/>
  <c r="CA265" i="9"/>
  <c r="CE265" i="9"/>
  <c r="CI265" i="9"/>
  <c r="CM265" i="9"/>
  <c r="CQ265" i="9"/>
  <c r="BS266" i="9"/>
  <c r="BW266" i="9"/>
  <c r="CA266" i="9"/>
  <c r="CE266" i="9"/>
  <c r="CI266" i="9"/>
  <c r="CM266" i="9"/>
  <c r="CQ266" i="9"/>
  <c r="BS267" i="9"/>
  <c r="BW267" i="9"/>
  <c r="CA267" i="9"/>
  <c r="CE267" i="9"/>
  <c r="CI267" i="9"/>
  <c r="CM267" i="9"/>
  <c r="CQ267" i="9"/>
  <c r="BS268" i="9"/>
  <c r="BW268" i="9"/>
  <c r="CA268" i="9"/>
  <c r="CE268" i="9"/>
  <c r="CI268" i="9"/>
  <c r="CM268" i="9"/>
  <c r="CQ268" i="9"/>
  <c r="BS269" i="9"/>
  <c r="BW269" i="9"/>
  <c r="CA269" i="9"/>
  <c r="CE269" i="9"/>
  <c r="CI269" i="9"/>
  <c r="CM269" i="9"/>
  <c r="CQ269" i="9"/>
  <c r="BS270" i="9"/>
  <c r="BW270" i="9"/>
  <c r="CA270" i="9"/>
  <c r="CE270" i="9"/>
  <c r="CI270" i="9"/>
  <c r="CM270" i="9"/>
  <c r="CQ270" i="9"/>
  <c r="BS271" i="9"/>
  <c r="BW271" i="9"/>
  <c r="CA271" i="9"/>
  <c r="CE271" i="9"/>
  <c r="CI271" i="9"/>
  <c r="CM271" i="9"/>
  <c r="CQ271" i="9"/>
  <c r="BS272" i="9"/>
  <c r="BW272" i="9"/>
  <c r="CA272" i="9"/>
  <c r="CE272" i="9"/>
  <c r="CI272" i="9"/>
  <c r="CM272" i="9"/>
  <c r="CQ272" i="9"/>
  <c r="BS273" i="9"/>
  <c r="BW273" i="9"/>
  <c r="CA273" i="9"/>
  <c r="CE273" i="9"/>
  <c r="CI273" i="9"/>
  <c r="CM273" i="9"/>
  <c r="CQ273" i="9"/>
  <c r="BS274" i="9"/>
  <c r="BW274" i="9"/>
  <c r="CA274" i="9"/>
  <c r="CE274" i="9"/>
  <c r="CI274" i="9"/>
  <c r="CM274" i="9"/>
  <c r="CQ274" i="9"/>
  <c r="BS275" i="9"/>
  <c r="BW275" i="9"/>
  <c r="CA275" i="9"/>
  <c r="CE275" i="9"/>
  <c r="CI275" i="9"/>
  <c r="CM275" i="9"/>
  <c r="CQ275" i="9"/>
  <c r="BS276" i="9"/>
  <c r="BW276" i="9"/>
  <c r="CA276" i="9"/>
  <c r="CE276" i="9"/>
  <c r="CI276" i="9"/>
  <c r="CM276" i="9"/>
  <c r="CQ276" i="9"/>
  <c r="BS277" i="9"/>
  <c r="BW277" i="9"/>
  <c r="CA277" i="9"/>
  <c r="CE277" i="9"/>
  <c r="CI277" i="9"/>
  <c r="CM277" i="9"/>
  <c r="CQ277" i="9"/>
  <c r="BS278" i="9"/>
  <c r="BW278" i="9"/>
  <c r="CA278" i="9"/>
  <c r="CE278" i="9"/>
  <c r="CI278" i="9"/>
  <c r="CM278" i="9"/>
  <c r="CQ278" i="9"/>
  <c r="BS279" i="9"/>
  <c r="BW279" i="9"/>
  <c r="CA279" i="9"/>
  <c r="CE279" i="9"/>
  <c r="CI279" i="9"/>
  <c r="CM279" i="9"/>
  <c r="CQ279" i="9"/>
  <c r="BS280" i="9"/>
  <c r="BW280" i="9"/>
  <c r="CA280" i="9"/>
  <c r="CE280" i="9"/>
  <c r="CI280" i="9"/>
  <c r="CM280" i="9"/>
  <c r="CQ280" i="9"/>
  <c r="BS281" i="9"/>
  <c r="BW281" i="9"/>
  <c r="CA281" i="9"/>
  <c r="CE281" i="9"/>
  <c r="CI281" i="9"/>
  <c r="CM281" i="9"/>
  <c r="CQ281" i="9"/>
  <c r="BS282" i="9"/>
  <c r="BW282" i="9"/>
  <c r="CA282" i="9"/>
  <c r="CE282" i="9"/>
  <c r="CI282" i="9"/>
  <c r="CM282" i="9"/>
  <c r="CQ282" i="9"/>
  <c r="BS283" i="9"/>
  <c r="BW283" i="9"/>
  <c r="CA283" i="9"/>
  <c r="CE283" i="9"/>
  <c r="CI283" i="9"/>
  <c r="CM283" i="9"/>
  <c r="CQ283" i="9"/>
  <c r="BS284" i="9"/>
  <c r="BW284" i="9"/>
  <c r="CA284" i="9"/>
  <c r="CE284" i="9"/>
  <c r="CI284" i="9"/>
  <c r="CM284" i="9"/>
  <c r="CQ284" i="9"/>
  <c r="BS285" i="9"/>
  <c r="BW285" i="9"/>
  <c r="CA285" i="9"/>
  <c r="CE285" i="9"/>
  <c r="CI285" i="9"/>
  <c r="CM285" i="9"/>
  <c r="CQ285" i="9"/>
  <c r="BS286" i="9"/>
  <c r="BW286" i="9"/>
  <c r="CA286" i="9"/>
  <c r="CE286" i="9"/>
  <c r="CI286" i="9"/>
  <c r="CM286" i="9"/>
  <c r="CQ286" i="9"/>
  <c r="BS287" i="9"/>
  <c r="BW287" i="9"/>
  <c r="CA287" i="9"/>
  <c r="CE287" i="9"/>
  <c r="CI287" i="9"/>
  <c r="CM287" i="9"/>
  <c r="CQ287" i="9"/>
  <c r="BS288" i="9"/>
  <c r="BW288" i="9"/>
  <c r="CA288" i="9"/>
  <c r="CE288" i="9"/>
  <c r="CI288" i="9"/>
  <c r="CM288" i="9"/>
  <c r="CQ288" i="9"/>
  <c r="BS289" i="9"/>
  <c r="BW289" i="9"/>
  <c r="CA289" i="9"/>
  <c r="CE289" i="9"/>
  <c r="CI289" i="9"/>
  <c r="CM289" i="9"/>
  <c r="CQ289" i="9"/>
  <c r="BS290" i="9"/>
  <c r="BW290" i="9"/>
  <c r="CA290" i="9"/>
  <c r="CE290" i="9"/>
  <c r="CI290" i="9"/>
  <c r="CM290" i="9"/>
  <c r="CQ290" i="9"/>
  <c r="BS291" i="9"/>
  <c r="BW291" i="9"/>
  <c r="CA291" i="9"/>
  <c r="CE291" i="9"/>
  <c r="CI291" i="9"/>
  <c r="CM291" i="9"/>
  <c r="CQ291" i="9"/>
  <c r="BS292" i="9"/>
  <c r="BW292" i="9"/>
  <c r="CA292" i="9"/>
  <c r="CE292" i="9"/>
  <c r="CI292" i="9"/>
  <c r="CM292" i="9"/>
  <c r="CQ292" i="9"/>
  <c r="BS293" i="9"/>
  <c r="BW293" i="9"/>
  <c r="CA293" i="9"/>
  <c r="CE293" i="9"/>
  <c r="CI293" i="9"/>
  <c r="CM293" i="9"/>
  <c r="CQ293" i="9"/>
  <c r="BS294" i="9"/>
  <c r="BW294" i="9"/>
  <c r="CA294" i="9"/>
  <c r="CE294" i="9"/>
  <c r="CI294" i="9"/>
  <c r="CM294" i="9"/>
  <c r="CQ294" i="9"/>
  <c r="BS295" i="9"/>
  <c r="BW295" i="9"/>
  <c r="CA295" i="9"/>
  <c r="CE295" i="9"/>
  <c r="CI295" i="9"/>
  <c r="CM295" i="9"/>
  <c r="CQ295" i="9"/>
  <c r="BS296" i="9"/>
  <c r="BW296" i="9"/>
  <c r="CA296" i="9"/>
  <c r="CE296" i="9"/>
  <c r="CI296" i="9"/>
  <c r="CM296" i="9"/>
  <c r="CQ296" i="9"/>
  <c r="BS297" i="9"/>
  <c r="BW297" i="9"/>
  <c r="CA297" i="9"/>
  <c r="CE297" i="9"/>
  <c r="CI297" i="9"/>
  <c r="CM297" i="9"/>
  <c r="CQ297" i="9"/>
  <c r="BS298" i="9"/>
  <c r="BW298" i="9"/>
  <c r="CA298" i="9"/>
  <c r="CE298" i="9"/>
  <c r="CI298" i="9"/>
  <c r="CM298" i="9"/>
  <c r="CQ298" i="9"/>
  <c r="BS299" i="9"/>
  <c r="BW299" i="9"/>
  <c r="CA299" i="9"/>
  <c r="CE299" i="9"/>
  <c r="CI299" i="9"/>
  <c r="CM299" i="9"/>
  <c r="CQ299" i="9"/>
  <c r="BS300" i="9"/>
  <c r="BW300" i="9"/>
  <c r="CA300" i="9"/>
  <c r="CE300" i="9"/>
  <c r="CI300" i="9"/>
  <c r="CM300" i="9"/>
  <c r="CQ300" i="9"/>
  <c r="CW31" i="9"/>
  <c r="DE31" i="9"/>
  <c r="DM31" i="9"/>
  <c r="DU31" i="9"/>
  <c r="CX32" i="9"/>
  <c r="DF32" i="9"/>
  <c r="DN32" i="9"/>
  <c r="DV32" i="9"/>
  <c r="CY33" i="9"/>
  <c r="DG33" i="9"/>
  <c r="DO33" i="9"/>
  <c r="DW33" i="9"/>
  <c r="CZ34" i="9"/>
  <c r="DH34" i="9"/>
  <c r="DP34" i="9"/>
  <c r="DX34" i="9"/>
  <c r="DA35" i="9"/>
  <c r="DI35" i="9"/>
  <c r="DQ35" i="9"/>
  <c r="CT36" i="9"/>
  <c r="DB36" i="9"/>
  <c r="DJ36" i="9"/>
  <c r="DR36" i="9"/>
  <c r="CU37" i="9"/>
  <c r="DC37" i="9"/>
  <c r="DK37" i="9"/>
  <c r="DS37" i="9"/>
  <c r="CV38" i="9"/>
  <c r="DD38" i="9"/>
  <c r="DL38" i="9"/>
  <c r="DT38" i="9"/>
  <c r="CW39" i="9"/>
  <c r="DE39" i="9"/>
  <c r="DM39" i="9"/>
  <c r="DU39" i="9"/>
  <c r="CX40" i="9"/>
  <c r="DF40" i="9"/>
  <c r="DN40" i="9"/>
  <c r="DV40" i="9"/>
  <c r="CY41" i="9"/>
  <c r="DG41" i="9"/>
  <c r="DO41" i="9"/>
  <c r="DW41" i="9"/>
  <c r="CZ42" i="9"/>
  <c r="DH42" i="9"/>
  <c r="DP42" i="9"/>
  <c r="DX42" i="9"/>
  <c r="DA43" i="9"/>
  <c r="DI43" i="9"/>
  <c r="DQ43" i="9"/>
  <c r="CT44" i="9"/>
  <c r="DB44" i="9"/>
  <c r="DJ44" i="9"/>
  <c r="DR44" i="9"/>
  <c r="CU45" i="9"/>
  <c r="DC45" i="9"/>
  <c r="DK45" i="9"/>
  <c r="DS45" i="9"/>
  <c r="CV46" i="9"/>
  <c r="DD46" i="9"/>
  <c r="DL46" i="9"/>
  <c r="DT46" i="9"/>
  <c r="CW47" i="9"/>
  <c r="DE47" i="9"/>
  <c r="DM47" i="9"/>
  <c r="DU47" i="9"/>
  <c r="CX48" i="9"/>
  <c r="DF48" i="9"/>
  <c r="DN48" i="9"/>
  <c r="DV48" i="9"/>
  <c r="CY49" i="9"/>
  <c r="DG49" i="9"/>
  <c r="DO49" i="9"/>
  <c r="DW49" i="9"/>
  <c r="CZ50" i="9"/>
  <c r="DH50" i="9"/>
  <c r="DP50" i="9"/>
  <c r="DX50" i="9"/>
  <c r="DA51" i="9"/>
  <c r="DI51" i="9"/>
  <c r="DQ51" i="9"/>
  <c r="CT52" i="9"/>
  <c r="DB52" i="9"/>
  <c r="DJ52" i="9"/>
  <c r="DR52" i="9"/>
  <c r="CU53" i="9"/>
  <c r="DC53" i="9"/>
  <c r="DK53" i="9"/>
  <c r="DS53" i="9"/>
  <c r="CV54" i="9"/>
  <c r="DD54" i="9"/>
  <c r="DL54" i="9"/>
  <c r="DT54" i="9"/>
  <c r="CW55" i="9"/>
  <c r="DE55" i="9"/>
  <c r="DM55" i="9"/>
  <c r="DU55" i="9"/>
  <c r="CX56" i="9"/>
  <c r="DF56" i="9"/>
  <c r="DN56" i="9"/>
  <c r="DV56" i="9"/>
  <c r="CY57" i="9"/>
  <c r="DG57" i="9"/>
  <c r="DO57" i="9"/>
  <c r="DW57" i="9"/>
  <c r="CZ58" i="9"/>
  <c r="DH58" i="9"/>
  <c r="DP58" i="9"/>
  <c r="DX58" i="9"/>
  <c r="DA59" i="9"/>
  <c r="DI59" i="9"/>
  <c r="DQ59" i="9"/>
  <c r="CT60" i="9"/>
  <c r="DB60" i="9"/>
  <c r="DJ60" i="9"/>
  <c r="DR60" i="9"/>
  <c r="CU61" i="9"/>
  <c r="DC61" i="9"/>
  <c r="DK61" i="9"/>
  <c r="DS61" i="9"/>
  <c r="CV62" i="9"/>
  <c r="DD62" i="9"/>
  <c r="DL62" i="9"/>
  <c r="DT62" i="9"/>
  <c r="CW63" i="9"/>
  <c r="DE63" i="9"/>
  <c r="DM63" i="9"/>
  <c r="DU63" i="9"/>
  <c r="CX64" i="9"/>
  <c r="DF64" i="9"/>
  <c r="DN64" i="9"/>
  <c r="DV64" i="9"/>
  <c r="CY65" i="9"/>
  <c r="DG65" i="9"/>
  <c r="DO65" i="9"/>
  <c r="DW65" i="9"/>
  <c r="CZ66" i="9"/>
  <c r="DH66" i="9"/>
  <c r="DP66" i="9"/>
  <c r="DX66" i="9"/>
  <c r="DA67" i="9"/>
  <c r="DI67" i="9"/>
  <c r="DQ67" i="9"/>
  <c r="CT68" i="9"/>
  <c r="DB68" i="9"/>
  <c r="DJ68" i="9"/>
  <c r="DR68" i="9"/>
  <c r="CU69" i="9"/>
  <c r="DC69" i="9"/>
  <c r="DK69" i="9"/>
  <c r="DS69" i="9"/>
  <c r="CV70" i="9"/>
  <c r="DD70" i="9"/>
  <c r="DL70" i="9"/>
  <c r="DT70" i="9"/>
  <c r="CW71" i="9"/>
  <c r="DE71" i="9"/>
  <c r="DM71" i="9"/>
  <c r="DU71" i="9"/>
  <c r="DA147" i="9"/>
  <c r="DI147" i="9"/>
  <c r="DQ147" i="9"/>
  <c r="CT148" i="9"/>
  <c r="DB148" i="9"/>
  <c r="DJ148" i="9"/>
  <c r="DR148" i="9"/>
  <c r="CU149" i="9"/>
  <c r="DC149" i="9"/>
  <c r="DK149" i="9"/>
  <c r="DS149" i="9"/>
  <c r="CV150" i="9"/>
  <c r="DD150" i="9"/>
  <c r="DL150" i="9"/>
  <c r="DT150" i="9"/>
  <c r="CW151" i="9"/>
  <c r="DE151" i="9"/>
  <c r="DM151" i="9"/>
  <c r="DU151" i="9"/>
  <c r="CX152" i="9"/>
  <c r="DF152" i="9"/>
  <c r="DN152" i="9"/>
  <c r="DV152" i="9"/>
  <c r="CY153" i="9"/>
  <c r="DG153" i="9"/>
  <c r="DO153" i="9"/>
  <c r="DW153" i="9"/>
  <c r="CZ154" i="9"/>
  <c r="DH154" i="9"/>
  <c r="DP154" i="9"/>
  <c r="DX154" i="9"/>
  <c r="DA155" i="9"/>
  <c r="DI155" i="9"/>
  <c r="DQ155" i="9"/>
  <c r="CT156" i="9"/>
  <c r="DB156" i="9"/>
  <c r="DJ156" i="9"/>
  <c r="DR156" i="9"/>
  <c r="CU157" i="9"/>
  <c r="DC157" i="9"/>
  <c r="DK157" i="9"/>
  <c r="DS157" i="9"/>
  <c r="CV158" i="9"/>
  <c r="DD158" i="9"/>
  <c r="DL158" i="9"/>
  <c r="DT158" i="9"/>
  <c r="CW159" i="9"/>
  <c r="DE159" i="9"/>
  <c r="DM159" i="9"/>
  <c r="DU159" i="9"/>
  <c r="CX160" i="9"/>
  <c r="DF160" i="9"/>
  <c r="DN160" i="9"/>
  <c r="DV160" i="9"/>
  <c r="CY161" i="9"/>
  <c r="DG161" i="9"/>
  <c r="DO161" i="9"/>
  <c r="DW161" i="9"/>
  <c r="CZ162" i="9"/>
  <c r="DH162" i="9"/>
  <c r="DP162" i="9"/>
  <c r="DX162" i="9"/>
  <c r="DA163" i="9"/>
  <c r="DI163" i="9"/>
  <c r="DQ163" i="9"/>
  <c r="CT164" i="9"/>
  <c r="DB164" i="9"/>
  <c r="DJ164" i="9"/>
  <c r="DR164" i="9"/>
  <c r="CU165" i="9"/>
  <c r="DC165" i="9"/>
  <c r="DK165" i="9"/>
  <c r="DS165" i="9"/>
  <c r="CV166" i="9"/>
  <c r="DD166" i="9"/>
  <c r="DL166" i="9"/>
  <c r="DT166" i="9"/>
  <c r="CW167" i="9"/>
  <c r="DE167" i="9"/>
  <c r="DM167" i="9"/>
  <c r="DU167" i="9"/>
  <c r="CX168" i="9"/>
  <c r="DF168" i="9"/>
  <c r="DN168" i="9"/>
  <c r="DV168" i="9"/>
  <c r="CY169" i="9"/>
  <c r="DG169" i="9"/>
  <c r="DO169" i="9"/>
  <c r="DW169" i="9"/>
  <c r="CZ170" i="9"/>
  <c r="DH170" i="9"/>
  <c r="DP170" i="9"/>
  <c r="DX170" i="9"/>
  <c r="DA171" i="9"/>
  <c r="DI171" i="9"/>
  <c r="DQ171" i="9"/>
  <c r="CT172" i="9"/>
  <c r="DB172" i="9"/>
  <c r="DJ172" i="9"/>
  <c r="DR172" i="9"/>
  <c r="CU173" i="9"/>
  <c r="DC173" i="9"/>
  <c r="DK173" i="9"/>
  <c r="DS173" i="9"/>
  <c r="CV174" i="9"/>
  <c r="DD174" i="9"/>
  <c r="DL174" i="9"/>
  <c r="DT174" i="9"/>
  <c r="CW175" i="9"/>
  <c r="DE175" i="9"/>
  <c r="DM175" i="9"/>
  <c r="DU175" i="9"/>
  <c r="CX176" i="9"/>
  <c r="DF176" i="9"/>
  <c r="DN176" i="9"/>
  <c r="DV176" i="9"/>
  <c r="CY177" i="9"/>
  <c r="DG177" i="9"/>
  <c r="DO177" i="9"/>
  <c r="DW177" i="9"/>
  <c r="CZ178" i="9"/>
  <c r="DH178" i="9"/>
  <c r="DP178" i="9"/>
  <c r="DX178" i="9"/>
  <c r="DA179" i="9"/>
  <c r="DI179" i="9"/>
  <c r="DQ179" i="9"/>
  <c r="CT180" i="9"/>
  <c r="DB180" i="9"/>
  <c r="DJ180" i="9"/>
  <c r="DR180" i="9"/>
  <c r="CU181" i="9"/>
  <c r="DC181" i="9"/>
  <c r="DK181" i="9"/>
  <c r="DS181" i="9"/>
  <c r="CV182" i="9"/>
  <c r="DD182" i="9"/>
  <c r="DL182" i="9"/>
  <c r="DT182" i="9"/>
  <c r="CW183" i="9"/>
  <c r="DE183" i="9"/>
  <c r="DM183" i="9"/>
  <c r="DU183" i="9"/>
  <c r="CX184" i="9"/>
  <c r="DF184" i="9"/>
  <c r="DN184" i="9"/>
  <c r="DV184" i="9"/>
  <c r="CY185" i="9"/>
  <c r="DG185" i="9"/>
  <c r="DO185" i="9"/>
  <c r="DW185" i="9"/>
  <c r="CZ186" i="9"/>
  <c r="DH186" i="9"/>
  <c r="DP186" i="9"/>
  <c r="DX186" i="9"/>
  <c r="DA187" i="9"/>
  <c r="DI187" i="9"/>
  <c r="DQ187" i="9"/>
  <c r="CT188" i="9"/>
  <c r="DB188" i="9"/>
  <c r="DL188" i="9"/>
  <c r="CW189" i="9"/>
  <c r="DM189" i="9"/>
  <c r="CX190" i="9"/>
  <c r="DN190" i="9"/>
  <c r="CY191" i="9"/>
  <c r="DO191" i="9"/>
  <c r="CZ192" i="9"/>
  <c r="DP192" i="9"/>
  <c r="DA193" i="9"/>
  <c r="DQ193" i="9"/>
  <c r="DB194" i="9"/>
  <c r="DR194" i="9"/>
  <c r="DC195" i="9"/>
  <c r="DS195" i="9"/>
  <c r="DD196" i="9"/>
  <c r="DT196" i="9"/>
  <c r="DE197" i="9"/>
  <c r="DU197" i="9"/>
  <c r="DF198" i="9"/>
  <c r="DV198" i="9"/>
  <c r="DG199" i="9"/>
  <c r="DW199" i="9"/>
  <c r="DH200" i="9"/>
  <c r="DX200" i="9"/>
  <c r="DI201" i="9"/>
  <c r="CT202" i="9"/>
  <c r="DJ202" i="9"/>
  <c r="CU203" i="9"/>
  <c r="DK203" i="9"/>
  <c r="CV204" i="9"/>
  <c r="DL204" i="9"/>
  <c r="CW205" i="9"/>
  <c r="DM205" i="9"/>
  <c r="CX206" i="9"/>
  <c r="DN206" i="9"/>
  <c r="CY207" i="9"/>
  <c r="DO207" i="9"/>
  <c r="CZ208" i="9"/>
  <c r="DP208" i="9"/>
  <c r="DA209" i="9"/>
  <c r="DQ209" i="9"/>
  <c r="DB210" i="9"/>
  <c r="DR210" i="9"/>
  <c r="DC211" i="9"/>
  <c r="DS211" i="9"/>
  <c r="DD212" i="9"/>
  <c r="DT212" i="9"/>
  <c r="DE213" i="9"/>
  <c r="DU213" i="9"/>
  <c r="DF214" i="9"/>
  <c r="DV214" i="9"/>
  <c r="DH216" i="9"/>
  <c r="DX216" i="9"/>
  <c r="DI217" i="9"/>
  <c r="CT218" i="9"/>
  <c r="DJ218" i="9"/>
  <c r="CU219" i="9"/>
  <c r="DK219" i="9"/>
  <c r="CW221" i="9"/>
  <c r="DM221" i="9"/>
  <c r="CX222" i="9"/>
  <c r="DN222" i="9"/>
  <c r="CY223" i="9"/>
  <c r="DO223" i="9"/>
  <c r="CZ224" i="9"/>
  <c r="DP224" i="9"/>
  <c r="DA225" i="9"/>
  <c r="DQ225" i="9"/>
  <c r="DB226" i="9"/>
  <c r="DR226" i="9"/>
  <c r="DC227" i="9"/>
  <c r="DS227" i="9"/>
  <c r="DD228" i="9"/>
  <c r="DT228" i="9"/>
  <c r="DE229" i="9"/>
  <c r="DU229" i="9"/>
  <c r="DF230" i="9"/>
  <c r="DV230" i="9"/>
  <c r="DG231" i="9"/>
  <c r="DW231" i="9"/>
  <c r="DH232" i="9"/>
  <c r="DX232" i="9"/>
  <c r="DI233" i="9"/>
  <c r="CT234" i="9"/>
  <c r="DJ234" i="9"/>
  <c r="CU235" i="9"/>
  <c r="DK235" i="9"/>
  <c r="CV236" i="9"/>
  <c r="DL236" i="9"/>
  <c r="CW237" i="9"/>
  <c r="DM237" i="9"/>
  <c r="CX238" i="9"/>
  <c r="DN238" i="9"/>
  <c r="CY239" i="9"/>
  <c r="DO239" i="9"/>
  <c r="CZ240" i="9"/>
  <c r="DP240" i="9"/>
  <c r="DA241" i="9"/>
  <c r="DQ241" i="9"/>
  <c r="DB242" i="9"/>
  <c r="DR242" i="9"/>
  <c r="DC243" i="9"/>
  <c r="DS243" i="9"/>
  <c r="DD244" i="9"/>
  <c r="DT244" i="9"/>
  <c r="DE245" i="9"/>
  <c r="DU245" i="9"/>
  <c r="DF246" i="9"/>
  <c r="DV246" i="9"/>
  <c r="DG247" i="9"/>
  <c r="DW247" i="9"/>
  <c r="DH248" i="9"/>
  <c r="DX248" i="9"/>
  <c r="DI249" i="9"/>
  <c r="CT250" i="9"/>
  <c r="DJ250" i="9"/>
  <c r="CU251" i="9"/>
  <c r="DK251" i="9"/>
  <c r="CV252" i="9"/>
  <c r="DL252" i="9"/>
  <c r="CW253" i="9"/>
  <c r="DM253" i="9"/>
  <c r="CX254" i="9"/>
  <c r="DN254" i="9"/>
  <c r="CY255" i="9"/>
  <c r="DO255" i="9"/>
  <c r="CZ256" i="9"/>
  <c r="DP256" i="9"/>
  <c r="DA257" i="9"/>
  <c r="DQ257" i="9"/>
  <c r="DB258" i="9"/>
  <c r="DR258" i="9"/>
  <c r="DC259" i="9"/>
  <c r="DS259" i="9"/>
  <c r="DD260" i="9"/>
  <c r="DT260" i="9"/>
  <c r="DE261" i="9"/>
  <c r="DU261" i="9"/>
  <c r="DF262" i="9"/>
  <c r="DV262" i="9"/>
  <c r="DG263" i="9"/>
  <c r="DW263" i="9"/>
  <c r="DH264" i="9"/>
  <c r="DX264" i="9"/>
  <c r="DI265" i="9"/>
  <c r="CT266" i="9"/>
  <c r="DJ266" i="9"/>
  <c r="CU267" i="9"/>
  <c r="DK267" i="9"/>
  <c r="CV268" i="9"/>
  <c r="DL268" i="9"/>
  <c r="CW269" i="9"/>
  <c r="DM269" i="9"/>
  <c r="CX270" i="9"/>
  <c r="DN270" i="9"/>
  <c r="CY271" i="9"/>
  <c r="DO271" i="9"/>
  <c r="CZ272" i="9"/>
  <c r="DP272" i="9"/>
  <c r="DA273" i="9"/>
  <c r="DQ273" i="9"/>
  <c r="DB274" i="9"/>
  <c r="DR274" i="9"/>
  <c r="DC275" i="9"/>
  <c r="DS275" i="9"/>
  <c r="DD276" i="9"/>
  <c r="DT276" i="9"/>
  <c r="DE277" i="9"/>
  <c r="DU277" i="9"/>
  <c r="DF278" i="9"/>
  <c r="DV278" i="9"/>
  <c r="DG279" i="9"/>
  <c r="DW279" i="9"/>
  <c r="DH280" i="9"/>
  <c r="DX280" i="9"/>
  <c r="DI281" i="9"/>
  <c r="CT282" i="9"/>
  <c r="DJ282" i="9"/>
  <c r="CU283" i="9"/>
  <c r="DK283" i="9"/>
  <c r="CV284" i="9"/>
  <c r="DL284" i="9"/>
  <c r="CW285" i="9"/>
  <c r="DM285" i="9"/>
  <c r="CX286" i="9"/>
  <c r="DN286" i="9"/>
  <c r="CY287" i="9"/>
  <c r="DO287" i="9"/>
  <c r="CZ288" i="9"/>
  <c r="DP288" i="9"/>
  <c r="DA289" i="9"/>
  <c r="DQ289" i="9"/>
  <c r="DB290" i="9"/>
  <c r="DR290" i="9"/>
  <c r="DC291" i="9"/>
  <c r="DS291" i="9"/>
  <c r="DD292" i="9"/>
  <c r="DT292" i="9"/>
  <c r="DE293" i="9"/>
  <c r="DU293" i="9"/>
  <c r="DF294" i="9"/>
  <c r="DV294" i="9"/>
  <c r="DG295" i="9"/>
  <c r="DW295" i="9"/>
  <c r="DH296" i="9"/>
  <c r="DX296" i="9"/>
  <c r="DI297" i="9"/>
  <c r="CT298" i="9"/>
  <c r="DJ298" i="9"/>
  <c r="CU299" i="9"/>
  <c r="DK299" i="9"/>
  <c r="CV300" i="9"/>
  <c r="DL300" i="9"/>
  <c r="EY4" i="9"/>
  <c r="EI4" i="9"/>
  <c r="EV300" i="9"/>
  <c r="EF300" i="9"/>
  <c r="ET299" i="9"/>
  <c r="ED299" i="9"/>
  <c r="ER298" i="9"/>
  <c r="EB298" i="9"/>
  <c r="EP297" i="9"/>
  <c r="DZ297" i="9"/>
  <c r="EN296" i="9"/>
  <c r="FB295" i="9"/>
  <c r="EL295" i="9"/>
  <c r="EZ294" i="9"/>
  <c r="EJ294" i="9"/>
  <c r="EX293" i="9"/>
  <c r="EH293" i="9"/>
  <c r="EV292" i="9"/>
  <c r="EF292" i="9"/>
  <c r="ET291" i="9"/>
  <c r="ED291" i="9"/>
  <c r="ER290" i="9"/>
  <c r="EB290" i="9"/>
  <c r="EP289" i="9"/>
  <c r="DZ289" i="9"/>
  <c r="EN288" i="9"/>
  <c r="FB287" i="9"/>
  <c r="EL287" i="9"/>
  <c r="EZ286" i="9"/>
  <c r="EJ286" i="9"/>
  <c r="EX285" i="9"/>
  <c r="EH285" i="9"/>
  <c r="EV284" i="9"/>
  <c r="EF284" i="9"/>
  <c r="ET283" i="9"/>
  <c r="ED283" i="9"/>
  <c r="ER282" i="9"/>
  <c r="EB282" i="9"/>
  <c r="EP281" i="9"/>
  <c r="DZ281" i="9"/>
  <c r="EN280" i="9"/>
  <c r="FB279" i="9"/>
  <c r="EL279" i="9"/>
  <c r="EZ278" i="9"/>
  <c r="EJ278" i="9"/>
  <c r="EX277" i="9"/>
  <c r="EH277" i="9"/>
  <c r="EV276" i="9"/>
  <c r="EF276" i="9"/>
  <c r="ET275" i="9"/>
  <c r="ED275" i="9"/>
  <c r="ER274" i="9"/>
  <c r="EB274" i="9"/>
  <c r="EP273" i="9"/>
  <c r="DZ273" i="9"/>
  <c r="EN272" i="9"/>
  <c r="FB271" i="9"/>
  <c r="EL271" i="9"/>
  <c r="EZ270" i="9"/>
  <c r="EJ270" i="9"/>
  <c r="EX269" i="9"/>
  <c r="EH269" i="9"/>
  <c r="EV268" i="9"/>
  <c r="EF268" i="9"/>
  <c r="ET267" i="9"/>
  <c r="ED267" i="9"/>
  <c r="ER266" i="9"/>
  <c r="EB266" i="9"/>
  <c r="EP265" i="9"/>
  <c r="DZ265" i="9"/>
  <c r="EN264" i="9"/>
  <c r="FB263" i="9"/>
  <c r="EL263" i="9"/>
  <c r="EZ262" i="9"/>
  <c r="EJ262" i="9"/>
  <c r="EX261" i="9"/>
  <c r="EH261" i="9"/>
  <c r="EV260" i="9"/>
  <c r="EF260" i="9"/>
  <c r="ET259" i="9"/>
  <c r="ED259" i="9"/>
  <c r="ER258" i="9"/>
  <c r="EB258" i="9"/>
  <c r="EP257" i="9"/>
  <c r="DZ257" i="9"/>
  <c r="EN256" i="9"/>
  <c r="FB255" i="9"/>
  <c r="EL255" i="9"/>
  <c r="EZ254" i="9"/>
  <c r="EJ254" i="9"/>
  <c r="EX253" i="9"/>
  <c r="EH253" i="9"/>
  <c r="EV252" i="9"/>
  <c r="EF252" i="9"/>
  <c r="ET251" i="9"/>
  <c r="ED251" i="9"/>
  <c r="ER250" i="9"/>
  <c r="EB250" i="9"/>
  <c r="EP249" i="9"/>
  <c r="DZ249" i="9"/>
  <c r="EN248" i="9"/>
  <c r="FB247" i="9"/>
  <c r="EL247" i="9"/>
  <c r="EZ246" i="9"/>
  <c r="EJ246" i="9"/>
  <c r="EX245" i="9"/>
  <c r="EH245" i="9"/>
  <c r="EV244" i="9"/>
  <c r="EF244" i="9"/>
  <c r="ET243" i="9"/>
  <c r="ED243" i="9"/>
  <c r="ER242" i="9"/>
  <c r="EB242" i="9"/>
  <c r="EP241" i="9"/>
  <c r="DZ241" i="9"/>
  <c r="EN240" i="9"/>
  <c r="FB239" i="9"/>
  <c r="EL239" i="9"/>
  <c r="EZ238" i="9"/>
  <c r="EJ238" i="9"/>
  <c r="EX237" i="9"/>
  <c r="EH237" i="9"/>
  <c r="EV236" i="9"/>
  <c r="EF236" i="9"/>
  <c r="ET235" i="9"/>
  <c r="ED235" i="9"/>
  <c r="ER234" i="9"/>
  <c r="EB234" i="9"/>
  <c r="EP233" i="9"/>
  <c r="DZ233" i="9"/>
  <c r="EN232" i="9"/>
  <c r="FB231" i="9"/>
  <c r="EL231" i="9"/>
  <c r="EZ230" i="9"/>
  <c r="EJ230" i="9"/>
  <c r="EX229" i="9"/>
  <c r="EH229" i="9"/>
  <c r="EV228" i="9"/>
  <c r="EF228" i="9"/>
  <c r="ET227" i="9"/>
  <c r="ED227" i="9"/>
  <c r="ER226" i="9"/>
  <c r="EB226" i="9"/>
  <c r="EP225" i="9"/>
  <c r="DZ225" i="9"/>
  <c r="EN224" i="9"/>
  <c r="FB223" i="9"/>
  <c r="EL223" i="9"/>
  <c r="EZ222" i="9"/>
  <c r="EJ222" i="9"/>
  <c r="EV220" i="9"/>
  <c r="EF220" i="9"/>
  <c r="ET219" i="9"/>
  <c r="ED219" i="9"/>
  <c r="ER218" i="9"/>
  <c r="EB218" i="9"/>
  <c r="EP217" i="9"/>
  <c r="DZ217" i="9"/>
  <c r="FB215" i="9"/>
  <c r="EL215" i="9"/>
  <c r="EZ214" i="9"/>
  <c r="EJ214" i="9"/>
  <c r="EX213" i="9"/>
  <c r="EH213" i="9"/>
  <c r="EV212" i="9"/>
  <c r="EF212" i="9"/>
  <c r="ET211" i="9"/>
  <c r="ED211" i="9"/>
  <c r="ER210" i="9"/>
  <c r="EB210" i="9"/>
  <c r="EP209" i="9"/>
  <c r="DZ209" i="9"/>
  <c r="EN208" i="9"/>
  <c r="FB207" i="9"/>
  <c r="EL207" i="9"/>
  <c r="EZ206" i="9"/>
  <c r="EJ206" i="9"/>
  <c r="EX205" i="9"/>
  <c r="EH205" i="9"/>
  <c r="EV204" i="9"/>
  <c r="EF204" i="9"/>
  <c r="ET203" i="9"/>
  <c r="ED203" i="9"/>
  <c r="ER202" i="9"/>
  <c r="EB202" i="9"/>
  <c r="EP201" i="9"/>
  <c r="DZ201" i="9"/>
  <c r="EN200" i="9"/>
  <c r="FB199" i="9"/>
  <c r="EL199" i="9"/>
  <c r="EZ198" i="9"/>
  <c r="EJ198" i="9"/>
  <c r="EX197" i="9"/>
  <c r="EH197" i="9"/>
  <c r="EV196" i="9"/>
  <c r="EF196" i="9"/>
  <c r="ET195" i="9"/>
  <c r="ED195" i="9"/>
  <c r="ER194" i="9"/>
  <c r="EB194" i="9"/>
  <c r="EP193" i="9"/>
  <c r="DZ193" i="9"/>
  <c r="EN192" i="9"/>
  <c r="FB191" i="9"/>
  <c r="EL191" i="9"/>
  <c r="EZ190" i="9"/>
  <c r="EJ190" i="9"/>
  <c r="EX189" i="9"/>
  <c r="EH189" i="9"/>
  <c r="EV188" i="9"/>
  <c r="EF188" i="9"/>
  <c r="ET187" i="9"/>
  <c r="ED187" i="9"/>
  <c r="ER186" i="9"/>
  <c r="EB186" i="9"/>
  <c r="EP185" i="9"/>
  <c r="DZ185" i="9"/>
  <c r="EN184" i="9"/>
  <c r="FB183" i="9"/>
  <c r="EL183" i="9"/>
  <c r="EZ182" i="9"/>
  <c r="EJ182" i="9"/>
  <c r="EX181" i="9"/>
  <c r="EH181" i="9"/>
  <c r="EV180" i="9"/>
  <c r="EF180" i="9"/>
  <c r="ET179" i="9"/>
  <c r="ED179" i="9"/>
  <c r="ER178" i="9"/>
  <c r="EB178" i="9"/>
  <c r="EP177" i="9"/>
  <c r="DZ177" i="9"/>
  <c r="EN176" i="9"/>
  <c r="FB175" i="9"/>
  <c r="EL175" i="9"/>
  <c r="EZ174" i="9"/>
  <c r="EJ174" i="9"/>
  <c r="EX173" i="9"/>
  <c r="EH173" i="9"/>
  <c r="EV172" i="9"/>
  <c r="EF172" i="9"/>
  <c r="ET171" i="9"/>
  <c r="ED171" i="9"/>
  <c r="ER170" i="9"/>
  <c r="EB170" i="9"/>
  <c r="EP169" i="9"/>
  <c r="DZ169" i="9"/>
  <c r="EN168" i="9"/>
  <c r="FB167" i="9"/>
  <c r="EL167" i="9"/>
  <c r="EZ166" i="9"/>
  <c r="EJ166" i="9"/>
  <c r="EU128" i="9"/>
  <c r="ES127" i="9"/>
  <c r="EQ126" i="9"/>
  <c r="EO125" i="9"/>
  <c r="EM124" i="9"/>
  <c r="EK123" i="9"/>
  <c r="EI122" i="9"/>
  <c r="EG121" i="9"/>
  <c r="EE120" i="9"/>
  <c r="EC119" i="9"/>
  <c r="EA118" i="9"/>
  <c r="DY117" i="9"/>
  <c r="FA115" i="9"/>
  <c r="EY114" i="9"/>
  <c r="EW113" i="9"/>
  <c r="EU112" i="9"/>
  <c r="ES111" i="9"/>
  <c r="EQ110" i="9"/>
  <c r="EO109" i="9"/>
  <c r="EM108" i="9"/>
  <c r="EK107" i="9"/>
  <c r="EI106" i="9"/>
  <c r="EG105" i="9"/>
  <c r="EE104" i="9"/>
  <c r="EC103" i="9"/>
  <c r="EA102" i="9"/>
  <c r="DY101" i="9"/>
  <c r="FA99" i="9"/>
  <c r="EY98" i="9"/>
  <c r="EW97" i="9"/>
  <c r="EU96" i="9"/>
  <c r="ES95" i="9"/>
  <c r="EQ94" i="9"/>
  <c r="EI43" i="9"/>
  <c r="EE41" i="9"/>
  <c r="EA39" i="9"/>
  <c r="FA36" i="9"/>
  <c r="EW34" i="9"/>
  <c r="ES32" i="9"/>
  <c r="EO30" i="9"/>
  <c r="EK28" i="9"/>
  <c r="EG26" i="9"/>
  <c r="EC24" i="9"/>
  <c r="DY22" i="9"/>
  <c r="EY19" i="9"/>
  <c r="EU17" i="9"/>
  <c r="EQ15" i="9"/>
  <c r="EM13" i="9"/>
  <c r="EI11" i="9"/>
  <c r="EE9" i="9"/>
  <c r="EW5" i="9"/>
  <c r="FQ45" i="9"/>
  <c r="FS47" i="9"/>
  <c r="FU49" i="9"/>
  <c r="FW51" i="9"/>
  <c r="FY53" i="9"/>
  <c r="GA55" i="9"/>
  <c r="GC57" i="9"/>
  <c r="GE59" i="9"/>
  <c r="GG61" i="9"/>
  <c r="FD64" i="9"/>
  <c r="FF66" i="9"/>
  <c r="FH68" i="9"/>
  <c r="FJ70" i="9"/>
  <c r="FL72" i="9"/>
  <c r="FN74" i="9"/>
  <c r="FP76" i="9"/>
  <c r="FR78" i="9"/>
  <c r="FT80" i="9"/>
  <c r="FV82" i="9"/>
  <c r="FX84" i="9"/>
  <c r="FZ86" i="9"/>
  <c r="GB88" i="9"/>
  <c r="FD91" i="9"/>
  <c r="FH95" i="9"/>
  <c r="FL99" i="9"/>
  <c r="FP103" i="9"/>
  <c r="FT107" i="9"/>
  <c r="FX111" i="9"/>
  <c r="GB115" i="9"/>
  <c r="GF119" i="9"/>
  <c r="FE124" i="9"/>
  <c r="FI128" i="9"/>
  <c r="FM132" i="9"/>
  <c r="FG138" i="9"/>
  <c r="FO146" i="9"/>
  <c r="FW154" i="9"/>
  <c r="GE162" i="9"/>
  <c r="FS225" i="9"/>
  <c r="FL261" i="9"/>
  <c r="BT8" i="9"/>
  <c r="BX8" i="9"/>
  <c r="CB8" i="9"/>
  <c r="CF8" i="9"/>
  <c r="CJ8" i="9"/>
  <c r="CN8" i="9"/>
  <c r="CR8" i="9"/>
  <c r="FA8" i="9"/>
  <c r="EW8" i="9"/>
  <c r="ES8" i="9"/>
  <c r="EO8" i="9"/>
  <c r="EK8" i="9"/>
  <c r="EG8" i="9"/>
  <c r="EC8" i="9"/>
  <c r="DY8" i="9"/>
  <c r="AJ5" i="9"/>
  <c r="A3" i="7"/>
  <c r="AL3" i="7" s="1"/>
  <c r="A3" i="6"/>
  <c r="AL3" i="6" s="1"/>
  <c r="A3" i="5"/>
  <c r="AL3" i="5" s="1"/>
  <c r="A3" i="4"/>
  <c r="AL3" i="4" s="1"/>
  <c r="A3" i="3"/>
  <c r="AL3" i="3" s="1"/>
  <c r="AL2" i="3" s="1"/>
  <c r="M41" i="2"/>
  <c r="M40" i="2"/>
  <c r="M39" i="2"/>
  <c r="M38" i="2"/>
  <c r="M37" i="2"/>
  <c r="L3" i="1"/>
  <c r="L1" i="1" s="1"/>
  <c r="AO4" i="3" l="1"/>
  <c r="AQ4" i="3" s="1"/>
  <c r="AS4" i="3" s="1"/>
  <c r="AM4" i="3"/>
  <c r="AM4" i="7"/>
  <c r="AN4" i="7"/>
  <c r="AO4" i="7" s="1"/>
  <c r="AQ4" i="7" s="1"/>
  <c r="AD3" i="3"/>
  <c r="Y3" i="3"/>
  <c r="T3" i="3"/>
  <c r="P3" i="3"/>
  <c r="K3" i="3"/>
  <c r="AF3" i="3"/>
  <c r="AA3" i="3"/>
  <c r="W3" i="3"/>
  <c r="R3" i="3"/>
  <c r="M3" i="3"/>
  <c r="X3" i="3"/>
  <c r="N3" i="3"/>
  <c r="N201" i="3" s="1"/>
  <c r="AE3" i="3"/>
  <c r="U3" i="3"/>
  <c r="L3" i="3"/>
  <c r="L201" i="3" s="1"/>
  <c r="AB3" i="3"/>
  <c r="S3" i="3"/>
  <c r="J3" i="3"/>
  <c r="Z3" i="3"/>
  <c r="Q3" i="3"/>
  <c r="K3" i="7"/>
  <c r="D3" i="7"/>
  <c r="X3" i="7"/>
  <c r="S3" i="7"/>
  <c r="O3" i="7"/>
  <c r="L3" i="7"/>
  <c r="E3" i="7"/>
  <c r="Y3" i="7"/>
  <c r="T3" i="7"/>
  <c r="P3" i="7"/>
  <c r="I3" i="7"/>
  <c r="W3" i="7"/>
  <c r="F3" i="7"/>
  <c r="V3" i="7"/>
  <c r="C3" i="7"/>
  <c r="R3" i="7"/>
  <c r="M3" i="7"/>
  <c r="Z3" i="7"/>
  <c r="Q3" i="7"/>
  <c r="AC3" i="6"/>
  <c r="Y3" i="6"/>
  <c r="T3" i="6"/>
  <c r="O3" i="6"/>
  <c r="K3" i="6"/>
  <c r="F3" i="6"/>
  <c r="AE3" i="6"/>
  <c r="X3" i="6"/>
  <c r="R3" i="6"/>
  <c r="L3" i="6"/>
  <c r="E3" i="6"/>
  <c r="AA3" i="6"/>
  <c r="U3" i="6"/>
  <c r="N3" i="6"/>
  <c r="H3" i="6"/>
  <c r="C3" i="6"/>
  <c r="V3" i="6"/>
  <c r="J3" i="6"/>
  <c r="S3" i="6"/>
  <c r="D3" i="6"/>
  <c r="Q3" i="6"/>
  <c r="G3" i="6"/>
  <c r="AB3" i="6"/>
  <c r="M3" i="6"/>
  <c r="Z3" i="6"/>
  <c r="AC3" i="5"/>
  <c r="J3" i="5"/>
  <c r="D3" i="5"/>
  <c r="Q3" i="5"/>
  <c r="M3" i="5"/>
  <c r="AD3" i="5"/>
  <c r="H3" i="5"/>
  <c r="B3" i="5"/>
  <c r="N3" i="5"/>
  <c r="AF3" i="5"/>
  <c r="AA3" i="5"/>
  <c r="F3" i="5"/>
  <c r="P3" i="5"/>
  <c r="AB3" i="5"/>
  <c r="R3" i="5"/>
  <c r="K3" i="5"/>
  <c r="O3" i="5"/>
  <c r="C3" i="5"/>
  <c r="G3" i="5"/>
  <c r="AE3" i="5"/>
  <c r="B3" i="4"/>
  <c r="Y3" i="4"/>
  <c r="U3" i="4"/>
  <c r="P3" i="4"/>
  <c r="K3" i="4"/>
  <c r="G3" i="4"/>
  <c r="AC3" i="4"/>
  <c r="W3" i="4"/>
  <c r="Q3" i="4"/>
  <c r="J3" i="4"/>
  <c r="AB3" i="4"/>
  <c r="V3" i="4"/>
  <c r="O3" i="4"/>
  <c r="I3" i="4"/>
  <c r="X3" i="4"/>
  <c r="M3" i="4"/>
  <c r="D3" i="4"/>
  <c r="T3" i="4"/>
  <c r="H3" i="4"/>
  <c r="C3" i="4"/>
  <c r="R3" i="4"/>
  <c r="F3" i="4"/>
  <c r="AA3" i="4"/>
  <c r="N3" i="4"/>
  <c r="A5" i="12"/>
  <c r="M201" i="3"/>
  <c r="K201" i="3"/>
  <c r="A5" i="15"/>
  <c r="A5" i="11"/>
  <c r="A5" i="14"/>
  <c r="A5" i="13"/>
  <c r="AS4" i="7" l="1"/>
  <c r="AL45" i="9" a="1"/>
  <c r="AL45" i="9" s="1"/>
  <c r="AL61" i="9" a="1"/>
  <c r="AL61" i="9" s="1"/>
  <c r="AL77" i="9" a="1"/>
  <c r="AL77" i="9" s="1"/>
  <c r="AL93" i="9" a="1"/>
  <c r="AL93" i="9" s="1"/>
  <c r="AL59" i="9" a="1"/>
  <c r="AL59" i="9" s="1"/>
  <c r="AL75" i="9" a="1"/>
  <c r="AL75" i="9" s="1"/>
  <c r="AL91" i="9" a="1"/>
  <c r="AL91" i="9" s="1"/>
  <c r="AL57" i="9" a="1"/>
  <c r="AL57" i="9" s="1"/>
  <c r="AL73" i="9" a="1"/>
  <c r="AL73" i="9" s="1"/>
  <c r="AL89" i="9" a="1"/>
  <c r="AL89" i="9" s="1"/>
  <c r="AL60" i="9" a="1"/>
  <c r="AL60" i="9" s="1"/>
  <c r="AL76" i="9" a="1"/>
  <c r="AL76" i="9" s="1"/>
  <c r="AL92" i="9" a="1"/>
  <c r="AL92" i="9" s="1"/>
  <c r="AL50" i="9" a="1"/>
  <c r="AL50" i="9" s="1"/>
  <c r="AL66" i="9" a="1"/>
  <c r="AL66" i="9" s="1"/>
  <c r="AL82" i="9" a="1"/>
  <c r="AL82" i="9" s="1"/>
  <c r="AL48" i="9" a="1"/>
  <c r="AL48" i="9" s="1"/>
  <c r="AL64" i="9" a="1"/>
  <c r="AL64" i="9" s="1"/>
  <c r="AL80" i="9" a="1"/>
  <c r="AL80" i="9" s="1"/>
  <c r="AL46" i="9" a="1"/>
  <c r="AL46" i="9" s="1"/>
  <c r="AL62" i="9" a="1"/>
  <c r="AL62" i="9" s="1"/>
  <c r="AL78" i="9" a="1"/>
  <c r="AL78" i="9" s="1"/>
  <c r="AL47" i="9" a="1"/>
  <c r="AL47" i="9" s="1"/>
  <c r="AL63" i="9" a="1"/>
  <c r="AL63" i="9" s="1"/>
  <c r="AL79" i="9" a="1"/>
  <c r="AL79" i="9" s="1"/>
  <c r="AL53" i="9" a="1"/>
  <c r="AL53" i="9" s="1"/>
  <c r="AL69" i="9" a="1"/>
  <c r="AL69" i="9" s="1"/>
  <c r="AL85" i="9" a="1"/>
  <c r="AL85" i="9" s="1"/>
  <c r="AL51" i="9" a="1"/>
  <c r="AL51" i="9" s="1"/>
  <c r="AL67" i="9" a="1"/>
  <c r="AL67" i="9" s="1"/>
  <c r="AL83" i="9" a="1"/>
  <c r="AL83" i="9" s="1"/>
  <c r="AL49" i="9" a="1"/>
  <c r="AL49" i="9" s="1"/>
  <c r="AL65" i="9" a="1"/>
  <c r="AL65" i="9" s="1"/>
  <c r="AL81" i="9" a="1"/>
  <c r="AL81" i="9" s="1"/>
  <c r="AL52" i="9" a="1"/>
  <c r="AL52" i="9" s="1"/>
  <c r="AL68" i="9" a="1"/>
  <c r="AL68" i="9" s="1"/>
  <c r="AL84" i="9" a="1"/>
  <c r="AL84" i="9" s="1"/>
  <c r="AL58" i="9" a="1"/>
  <c r="AL58" i="9" s="1"/>
  <c r="AL74" i="9" a="1"/>
  <c r="AL74" i="9" s="1"/>
  <c r="AL90" i="9" a="1"/>
  <c r="AL90" i="9" s="1"/>
  <c r="AL56" i="9" a="1"/>
  <c r="AL56" i="9" s="1"/>
  <c r="AL72" i="9" a="1"/>
  <c r="AL72" i="9" s="1"/>
  <c r="AL88" i="9" a="1"/>
  <c r="AL88" i="9" s="1"/>
  <c r="AL54" i="9" a="1"/>
  <c r="AL54" i="9" s="1"/>
  <c r="AL70" i="9" a="1"/>
  <c r="AL70" i="9" s="1"/>
  <c r="AL86" i="9" a="1"/>
  <c r="AL86" i="9" s="1"/>
  <c r="AL55" i="9" a="1"/>
  <c r="AL55" i="9" s="1"/>
  <c r="AL71" i="9" a="1"/>
  <c r="AL71" i="9" s="1"/>
  <c r="AL87" i="9" a="1"/>
  <c r="AL87" i="9" s="1"/>
  <c r="AL98" i="9" a="1"/>
  <c r="AL98" i="9" s="1"/>
  <c r="AL101" i="9" a="1"/>
  <c r="AL101" i="9" s="1"/>
  <c r="AL106" i="9" a="1"/>
  <c r="AL106" i="9" s="1"/>
  <c r="AL109" i="9" a="1"/>
  <c r="AL109" i="9" s="1"/>
  <c r="AL114" i="9" a="1"/>
  <c r="AL114" i="9" s="1"/>
  <c r="AL117" i="9" a="1"/>
  <c r="AL117" i="9" s="1"/>
  <c r="AL122" i="9" a="1"/>
  <c r="AL122" i="9" s="1"/>
  <c r="AL125" i="9" a="1"/>
  <c r="AL125" i="9" s="1"/>
  <c r="AL130" i="9" a="1"/>
  <c r="AL130" i="9" s="1"/>
  <c r="AL133" i="9" a="1"/>
  <c r="AL133" i="9" s="1"/>
  <c r="AL138" i="9" a="1"/>
  <c r="AL138" i="9" s="1"/>
  <c r="AL141" i="9" a="1"/>
  <c r="AL141" i="9" s="1"/>
  <c r="AL146" i="9" a="1"/>
  <c r="AL146" i="9" s="1"/>
  <c r="AL96" i="9" a="1"/>
  <c r="AL96" i="9" s="1"/>
  <c r="AL99" i="9" a="1"/>
  <c r="AL99" i="9" s="1"/>
  <c r="AL104" i="9" a="1"/>
  <c r="AL104" i="9" s="1"/>
  <c r="AL107" i="9" a="1"/>
  <c r="AL107" i="9" s="1"/>
  <c r="AL112" i="9" a="1"/>
  <c r="AL112" i="9" s="1"/>
  <c r="AL115" i="9" a="1"/>
  <c r="AL115" i="9" s="1"/>
  <c r="AL120" i="9" a="1"/>
  <c r="AL120" i="9" s="1"/>
  <c r="AL123" i="9" a="1"/>
  <c r="AL123" i="9" s="1"/>
  <c r="AL128" i="9" a="1"/>
  <c r="AL128" i="9" s="1"/>
  <c r="AL131" i="9" a="1"/>
  <c r="AL131" i="9" s="1"/>
  <c r="AL136" i="9" a="1"/>
  <c r="AL136" i="9" s="1"/>
  <c r="AL139" i="9" a="1"/>
  <c r="AL139" i="9" s="1"/>
  <c r="AL144" i="9" a="1"/>
  <c r="AL144" i="9" s="1"/>
  <c r="AL94" i="9" a="1"/>
  <c r="AL94" i="9" s="1"/>
  <c r="AL97" i="9" a="1"/>
  <c r="AL97" i="9" s="1"/>
  <c r="AL102" i="9" a="1"/>
  <c r="AL102" i="9" s="1"/>
  <c r="AL105" i="9" a="1"/>
  <c r="AL105" i="9" s="1"/>
  <c r="AL110" i="9" a="1"/>
  <c r="AL110" i="9" s="1"/>
  <c r="AL113" i="9" a="1"/>
  <c r="AL113" i="9" s="1"/>
  <c r="AL118" i="9" a="1"/>
  <c r="AL118" i="9" s="1"/>
  <c r="AL121" i="9" a="1"/>
  <c r="AL121" i="9" s="1"/>
  <c r="AL126" i="9" a="1"/>
  <c r="AL126" i="9" s="1"/>
  <c r="AL129" i="9" a="1"/>
  <c r="AL129" i="9" s="1"/>
  <c r="AL134" i="9" a="1"/>
  <c r="AL134" i="9" s="1"/>
  <c r="AL137" i="9" a="1"/>
  <c r="AL137" i="9" s="1"/>
  <c r="AL142" i="9" a="1"/>
  <c r="AL142" i="9" s="1"/>
  <c r="AL145" i="9" a="1"/>
  <c r="AL145" i="9" s="1"/>
  <c r="AL95" i="9" a="1"/>
  <c r="AL95" i="9" s="1"/>
  <c r="AL100" i="9" a="1"/>
  <c r="AL100" i="9" s="1"/>
  <c r="AL103" i="9" a="1"/>
  <c r="AL103" i="9" s="1"/>
  <c r="AL108" i="9" a="1"/>
  <c r="AL108" i="9" s="1"/>
  <c r="AL111" i="9" a="1"/>
  <c r="AL111" i="9" s="1"/>
  <c r="AL116" i="9" a="1"/>
  <c r="AL116" i="9" s="1"/>
  <c r="AL119" i="9" a="1"/>
  <c r="AL119" i="9" s="1"/>
  <c r="AL124" i="9" a="1"/>
  <c r="AL124" i="9" s="1"/>
  <c r="AL127" i="9" a="1"/>
  <c r="AL127" i="9" s="1"/>
  <c r="AL132" i="9" a="1"/>
  <c r="AL132" i="9" s="1"/>
  <c r="AL135" i="9" a="1"/>
  <c r="AL135" i="9" s="1"/>
  <c r="AL140" i="9" a="1"/>
  <c r="AL140" i="9" s="1"/>
  <c r="AL143" i="9" a="1"/>
  <c r="AL143" i="9" s="1"/>
  <c r="AL5" i="9" a="1"/>
  <c r="AL5" i="9" s="1"/>
  <c r="AL10" i="9" a="1"/>
  <c r="AL10" i="9" s="1"/>
  <c r="AL13" i="9" a="1"/>
  <c r="AL13" i="9" s="1"/>
  <c r="AL18" i="9" a="1"/>
  <c r="AL18" i="9" s="1"/>
  <c r="AL21" i="9" a="1"/>
  <c r="AL21" i="9" s="1"/>
  <c r="AL26" i="9" a="1"/>
  <c r="AL26" i="9" s="1"/>
  <c r="AL29" i="9" a="1"/>
  <c r="AL29" i="9" s="1"/>
  <c r="AL34" i="9" a="1"/>
  <c r="AL34" i="9" s="1"/>
  <c r="AL37" i="9" a="1"/>
  <c r="AL37" i="9" s="1"/>
  <c r="AL42" i="9" a="1"/>
  <c r="AL42" i="9" s="1"/>
  <c r="AL8" i="9" a="1"/>
  <c r="AL8" i="9" s="1"/>
  <c r="AL11" i="9" a="1"/>
  <c r="AL11" i="9" s="1"/>
  <c r="AL16" i="9" a="1"/>
  <c r="AL16" i="9" s="1"/>
  <c r="AL19" i="9" a="1"/>
  <c r="AL19" i="9" s="1"/>
  <c r="AL24" i="9" a="1"/>
  <c r="AL24" i="9" s="1"/>
  <c r="AL27" i="9" a="1"/>
  <c r="AL27" i="9" s="1"/>
  <c r="AL32" i="9" a="1"/>
  <c r="AL32" i="9" s="1"/>
  <c r="AL35" i="9" a="1"/>
  <c r="AL35" i="9" s="1"/>
  <c r="AL40" i="9" a="1"/>
  <c r="AL40" i="9" s="1"/>
  <c r="AL43" i="9" a="1"/>
  <c r="AL43" i="9" s="1"/>
  <c r="AL6" i="9" a="1"/>
  <c r="AL6" i="9" s="1"/>
  <c r="AL9" i="9" a="1"/>
  <c r="AL9" i="9" s="1"/>
  <c r="AL14" i="9" a="1"/>
  <c r="AL14" i="9" s="1"/>
  <c r="AL17" i="9" a="1"/>
  <c r="AL17" i="9" s="1"/>
  <c r="AL22" i="9" a="1"/>
  <c r="AL22" i="9" s="1"/>
  <c r="AL25" i="9" a="1"/>
  <c r="AL25" i="9" s="1"/>
  <c r="AL30" i="9" a="1"/>
  <c r="AL30" i="9" s="1"/>
  <c r="AL33" i="9" a="1"/>
  <c r="AL33" i="9" s="1"/>
  <c r="AL38" i="9" a="1"/>
  <c r="AL38" i="9" s="1"/>
  <c r="AL41" i="9" a="1"/>
  <c r="AL41" i="9" s="1"/>
  <c r="AL7" i="9" a="1"/>
  <c r="AL7" i="9" s="1"/>
  <c r="AL12" i="9" a="1"/>
  <c r="AL12" i="9" s="1"/>
  <c r="AL15" i="9" a="1"/>
  <c r="AL15" i="9" s="1"/>
  <c r="AL20" i="9" a="1"/>
  <c r="AL20" i="9" s="1"/>
  <c r="AL23" i="9" a="1"/>
  <c r="AL23" i="9" s="1"/>
  <c r="AL28" i="9" a="1"/>
  <c r="AL28" i="9" s="1"/>
  <c r="AL31" i="9" a="1"/>
  <c r="AL31" i="9" s="1"/>
  <c r="AL36" i="9" a="1"/>
  <c r="AL36" i="9" s="1"/>
  <c r="AL39" i="9" a="1"/>
  <c r="AL39" i="9" s="1"/>
  <c r="AL44" i="9" a="1"/>
  <c r="AL44" i="9" s="1"/>
  <c r="AL204" i="9" a="1"/>
  <c r="AL204" i="9" s="1"/>
  <c r="AL207" i="9" a="1"/>
  <c r="AL207" i="9" s="1"/>
  <c r="AL212" i="9" a="1"/>
  <c r="AL212" i="9" s="1"/>
  <c r="AL215" i="9" a="1"/>
  <c r="AL215" i="9" s="1"/>
  <c r="AL222" i="9" a="1"/>
  <c r="AL222" i="9" s="1"/>
  <c r="AL226" i="9" a="1"/>
  <c r="AL226" i="9" s="1"/>
  <c r="AL228" i="9" a="1"/>
  <c r="AL228" i="9" s="1"/>
  <c r="AL232" i="9" a="1"/>
  <c r="AL232" i="9" s="1"/>
  <c r="AL236" i="9" a="1"/>
  <c r="AL236" i="9" s="1"/>
  <c r="AL240" i="9" a="1"/>
  <c r="AL240" i="9" s="1"/>
  <c r="AL244" i="9" a="1"/>
  <c r="AL244" i="9" s="1"/>
  <c r="AL248" i="9" a="1"/>
  <c r="AL248" i="9" s="1"/>
  <c r="AL252" i="9" a="1"/>
  <c r="AL252" i="9" s="1"/>
  <c r="AL256" i="9" a="1"/>
  <c r="AL256" i="9" s="1"/>
  <c r="AL260" i="9" a="1"/>
  <c r="AL260" i="9" s="1"/>
  <c r="AL264" i="9" a="1"/>
  <c r="AL264" i="9" s="1"/>
  <c r="AL268" i="9" a="1"/>
  <c r="AL268" i="9" s="1"/>
  <c r="AL272" i="9" a="1"/>
  <c r="AL272" i="9" s="1"/>
  <c r="AL276" i="9" a="1"/>
  <c r="AL276" i="9" s="1"/>
  <c r="AL280" i="9" a="1"/>
  <c r="AL280" i="9" s="1"/>
  <c r="AL284" i="9" a="1"/>
  <c r="AL284" i="9" s="1"/>
  <c r="AL288" i="9" a="1"/>
  <c r="AL288" i="9" s="1"/>
  <c r="AL292" i="9" a="1"/>
  <c r="AL292" i="9" s="1"/>
  <c r="AL296" i="9" a="1"/>
  <c r="AL296" i="9" s="1"/>
  <c r="AL205" i="9" a="1"/>
  <c r="AL205" i="9" s="1"/>
  <c r="AL210" i="9" a="1"/>
  <c r="AL210" i="9" s="1"/>
  <c r="AL213" i="9" a="1"/>
  <c r="AL213" i="9" s="1"/>
  <c r="AL218" i="9" a="1"/>
  <c r="AL218" i="9" s="1"/>
  <c r="AL220" i="9" a="1"/>
  <c r="AL220" i="9" s="1"/>
  <c r="AL224" i="9" a="1"/>
  <c r="AL224" i="9" s="1"/>
  <c r="AL230" i="9" a="1"/>
  <c r="AL230" i="9" s="1"/>
  <c r="AL234" i="9" a="1"/>
  <c r="AL234" i="9" s="1"/>
  <c r="AL238" i="9" a="1"/>
  <c r="AL238" i="9" s="1"/>
  <c r="AL242" i="9" a="1"/>
  <c r="AL242" i="9" s="1"/>
  <c r="AL246" i="9" a="1"/>
  <c r="AL246" i="9" s="1"/>
  <c r="AL250" i="9" a="1"/>
  <c r="AL250" i="9" s="1"/>
  <c r="AL254" i="9" a="1"/>
  <c r="AL254" i="9" s="1"/>
  <c r="AL258" i="9" a="1"/>
  <c r="AL258" i="9" s="1"/>
  <c r="AL262" i="9" a="1"/>
  <c r="AL262" i="9" s="1"/>
  <c r="AL266" i="9" a="1"/>
  <c r="AL266" i="9" s="1"/>
  <c r="AL270" i="9" a="1"/>
  <c r="AL270" i="9" s="1"/>
  <c r="AL274" i="9" a="1"/>
  <c r="AL274" i="9" s="1"/>
  <c r="AL278" i="9" a="1"/>
  <c r="AL278" i="9" s="1"/>
  <c r="AL282" i="9" a="1"/>
  <c r="AL282" i="9" s="1"/>
  <c r="AL286" i="9" a="1"/>
  <c r="AL286" i="9" s="1"/>
  <c r="AL290" i="9" a="1"/>
  <c r="AL290" i="9" s="1"/>
  <c r="AL294" i="9" a="1"/>
  <c r="AL294" i="9" s="1"/>
  <c r="AL300" i="9" a="1"/>
  <c r="AL300" i="9" s="1"/>
  <c r="AL208" i="9" a="1"/>
  <c r="AL208" i="9" s="1"/>
  <c r="AL211" i="9" a="1"/>
  <c r="AL211" i="9" s="1"/>
  <c r="AL216" i="9" a="1"/>
  <c r="AL216" i="9" s="1"/>
  <c r="AL221" i="9" a="1"/>
  <c r="AL221" i="9" s="1"/>
  <c r="AL225" i="9" a="1"/>
  <c r="AL225" i="9" s="1"/>
  <c r="AL229" i="9" a="1"/>
  <c r="AL229" i="9" s="1"/>
  <c r="AL233" i="9" a="1"/>
  <c r="AL233" i="9" s="1"/>
  <c r="AL237" i="9" a="1"/>
  <c r="AL237" i="9" s="1"/>
  <c r="AL241" i="9" a="1"/>
  <c r="AL241" i="9" s="1"/>
  <c r="AL245" i="9" a="1"/>
  <c r="AL245" i="9" s="1"/>
  <c r="AL249" i="9" a="1"/>
  <c r="AL249" i="9" s="1"/>
  <c r="AL253" i="9" a="1"/>
  <c r="AL253" i="9" s="1"/>
  <c r="AL257" i="9" a="1"/>
  <c r="AL257" i="9" s="1"/>
  <c r="AL261" i="9" a="1"/>
  <c r="AL261" i="9" s="1"/>
  <c r="AL265" i="9" a="1"/>
  <c r="AL265" i="9" s="1"/>
  <c r="AL269" i="9" a="1"/>
  <c r="AL269" i="9" s="1"/>
  <c r="AL273" i="9" a="1"/>
  <c r="AL273" i="9" s="1"/>
  <c r="AL277" i="9" a="1"/>
  <c r="AL277" i="9" s="1"/>
  <c r="AL281" i="9" a="1"/>
  <c r="AL281" i="9" s="1"/>
  <c r="AL285" i="9" a="1"/>
  <c r="AL285" i="9" s="1"/>
  <c r="AL289" i="9" a="1"/>
  <c r="AL289" i="9" s="1"/>
  <c r="AL293" i="9" a="1"/>
  <c r="AL293" i="9" s="1"/>
  <c r="AL297" i="9" a="1"/>
  <c r="AL297" i="9" s="1"/>
  <c r="AL298" i="9" a="1"/>
  <c r="AL298" i="9" s="1"/>
  <c r="AL206" i="9" a="1"/>
  <c r="AL206" i="9" s="1"/>
  <c r="AL209" i="9" a="1"/>
  <c r="AL209" i="9" s="1"/>
  <c r="AL214" i="9" a="1"/>
  <c r="AL214" i="9" s="1"/>
  <c r="AL217" i="9" a="1"/>
  <c r="AL217" i="9" s="1"/>
  <c r="AL219" i="9" a="1"/>
  <c r="AL219" i="9" s="1"/>
  <c r="AL223" i="9" a="1"/>
  <c r="AL223" i="9" s="1"/>
  <c r="AL227" i="9" a="1"/>
  <c r="AL227" i="9" s="1"/>
  <c r="AL231" i="9" a="1"/>
  <c r="AL231" i="9" s="1"/>
  <c r="AL235" i="9" a="1"/>
  <c r="AL235" i="9" s="1"/>
  <c r="AL239" i="9" a="1"/>
  <c r="AL239" i="9" s="1"/>
  <c r="AL243" i="9" a="1"/>
  <c r="AL243" i="9" s="1"/>
  <c r="AL247" i="9" a="1"/>
  <c r="AL247" i="9" s="1"/>
  <c r="AL251" i="9" a="1"/>
  <c r="AL251" i="9" s="1"/>
  <c r="AL255" i="9" a="1"/>
  <c r="AL255" i="9" s="1"/>
  <c r="AL259" i="9" a="1"/>
  <c r="AL259" i="9" s="1"/>
  <c r="AL263" i="9" a="1"/>
  <c r="AL263" i="9" s="1"/>
  <c r="AL267" i="9" a="1"/>
  <c r="AL267" i="9" s="1"/>
  <c r="AL271" i="9" a="1"/>
  <c r="AL271" i="9" s="1"/>
  <c r="AL275" i="9" a="1"/>
  <c r="AL275" i="9" s="1"/>
  <c r="AL279" i="9" a="1"/>
  <c r="AL279" i="9" s="1"/>
  <c r="AL283" i="9" a="1"/>
  <c r="AL283" i="9" s="1"/>
  <c r="AL287" i="9" a="1"/>
  <c r="AL287" i="9" s="1"/>
  <c r="AL291" i="9" a="1"/>
  <c r="AL291" i="9" s="1"/>
  <c r="AL295" i="9" a="1"/>
  <c r="AL295" i="9" s="1"/>
  <c r="AL299" i="9" a="1"/>
  <c r="AL299" i="9" s="1"/>
  <c r="AL149" i="9" a="1"/>
  <c r="AL149" i="9" s="1"/>
  <c r="AL154" i="9" a="1"/>
  <c r="AL154" i="9" s="1"/>
  <c r="AL157" i="9" a="1"/>
  <c r="AL157" i="9" s="1"/>
  <c r="AL162" i="9" a="1"/>
  <c r="AL162" i="9" s="1"/>
  <c r="AL165" i="9" a="1"/>
  <c r="AL165" i="9" s="1"/>
  <c r="AL170" i="9" a="1"/>
  <c r="AL170" i="9" s="1"/>
  <c r="AL173" i="9" a="1"/>
  <c r="AL173" i="9" s="1"/>
  <c r="AL147" i="9" a="1"/>
  <c r="AL147" i="9" s="1"/>
  <c r="AL152" i="9" a="1"/>
  <c r="AL152" i="9" s="1"/>
  <c r="AL155" i="9" a="1"/>
  <c r="AL155" i="9" s="1"/>
  <c r="AL160" i="9" a="1"/>
  <c r="AL160" i="9" s="1"/>
  <c r="AL163" i="9" a="1"/>
  <c r="AL163" i="9" s="1"/>
  <c r="AL168" i="9" a="1"/>
  <c r="AL168" i="9" s="1"/>
  <c r="AL171" i="9" a="1"/>
  <c r="AL171" i="9" s="1"/>
  <c r="AL176" i="9" a="1"/>
  <c r="AL176" i="9" s="1"/>
  <c r="AL178" i="9" a="1"/>
  <c r="AL178" i="9" s="1"/>
  <c r="AL150" i="9" a="1"/>
  <c r="AL150" i="9" s="1"/>
  <c r="AL153" i="9" a="1"/>
  <c r="AL153" i="9" s="1"/>
  <c r="AL158" i="9" a="1"/>
  <c r="AL158" i="9" s="1"/>
  <c r="AL161" i="9" a="1"/>
  <c r="AL161" i="9" s="1"/>
  <c r="AL166" i="9" a="1"/>
  <c r="AL166" i="9" s="1"/>
  <c r="AL169" i="9" a="1"/>
  <c r="AL169" i="9" s="1"/>
  <c r="AL174" i="9" a="1"/>
  <c r="AL174" i="9" s="1"/>
  <c r="AL148" i="9" a="1"/>
  <c r="AL148" i="9" s="1"/>
  <c r="AL151" i="9" a="1"/>
  <c r="AL151" i="9" s="1"/>
  <c r="AL156" i="9" a="1"/>
  <c r="AL156" i="9" s="1"/>
  <c r="AL159" i="9" a="1"/>
  <c r="AL159" i="9" s="1"/>
  <c r="AL164" i="9" a="1"/>
  <c r="AL164" i="9" s="1"/>
  <c r="AL167" i="9" a="1"/>
  <c r="AL167" i="9" s="1"/>
  <c r="AL177" i="9" a="1"/>
  <c r="AL177" i="9" s="1"/>
  <c r="AL180" i="9" a="1"/>
  <c r="AL180" i="9" s="1"/>
  <c r="AL183" i="9" a="1"/>
  <c r="AL183" i="9" s="1"/>
  <c r="AL188" i="9" a="1"/>
  <c r="AL188" i="9" s="1"/>
  <c r="AL191" i="9" a="1"/>
  <c r="AL191" i="9" s="1"/>
  <c r="AL196" i="9" a="1"/>
  <c r="AL196" i="9" s="1"/>
  <c r="AL199" i="9" a="1"/>
  <c r="AL199" i="9" s="1"/>
  <c r="AL172" i="9" a="1"/>
  <c r="AL172" i="9" s="1"/>
  <c r="AL181" i="9" a="1"/>
  <c r="AL181" i="9" s="1"/>
  <c r="AL186" i="9" a="1"/>
  <c r="AL186" i="9" s="1"/>
  <c r="AL189" i="9" a="1"/>
  <c r="AL189" i="9" s="1"/>
  <c r="AL194" i="9" a="1"/>
  <c r="AL194" i="9" s="1"/>
  <c r="AL197" i="9" a="1"/>
  <c r="AL197" i="9" s="1"/>
  <c r="AL202" i="9" a="1"/>
  <c r="AL202" i="9" s="1"/>
  <c r="AL175" i="9" a="1"/>
  <c r="AL175" i="9" s="1"/>
  <c r="AL179" i="9" a="1"/>
  <c r="AL179" i="9" s="1"/>
  <c r="AL184" i="9" a="1"/>
  <c r="AL184" i="9" s="1"/>
  <c r="AL187" i="9" a="1"/>
  <c r="AL187" i="9" s="1"/>
  <c r="AL192" i="9" a="1"/>
  <c r="AL192" i="9" s="1"/>
  <c r="AL195" i="9" a="1"/>
  <c r="AL195" i="9" s="1"/>
  <c r="AL200" i="9" a="1"/>
  <c r="AL200" i="9" s="1"/>
  <c r="AL203" i="9" a="1"/>
  <c r="AL203" i="9" s="1"/>
  <c r="AL182" i="9" a="1"/>
  <c r="AL182" i="9" s="1"/>
  <c r="AL185" i="9" a="1"/>
  <c r="AL185" i="9" s="1"/>
  <c r="AL190" i="9" a="1"/>
  <c r="AL190" i="9" s="1"/>
  <c r="AL193" i="9" a="1"/>
  <c r="AL193" i="9" s="1"/>
  <c r="AL198" i="9" a="1"/>
  <c r="AL198" i="9" s="1"/>
  <c r="AL201" i="9" a="1"/>
  <c r="AL201" i="9" s="1"/>
  <c r="AL2" i="4"/>
  <c r="AL2" i="7"/>
  <c r="AL2" i="5"/>
  <c r="D6" i="15"/>
  <c r="B6" i="15"/>
  <c r="AG3" i="7"/>
  <c r="AH3" i="7" s="1"/>
  <c r="AI3" i="7" s="1"/>
  <c r="AJ3" i="7" s="1"/>
  <c r="AL2" i="6"/>
  <c r="J201" i="3"/>
  <c r="AL4" i="9" a="1"/>
  <c r="AL4" i="9" s="1"/>
  <c r="AM2" i="9" a="1"/>
  <c r="AM2" i="9" s="1"/>
  <c r="AN2" i="9" a="1"/>
  <c r="AN2" i="9" s="1"/>
  <c r="FD2" i="9" a="1"/>
  <c r="FD2" i="9" s="1"/>
  <c r="FF2" i="9" a="1"/>
  <c r="FF2" i="9" s="1"/>
  <c r="FH2" i="9" a="1"/>
  <c r="FH2" i="9" s="1"/>
  <c r="FJ2" i="9" a="1"/>
  <c r="FJ2" i="9" s="1"/>
  <c r="FL2" i="9" a="1"/>
  <c r="FL2" i="9" s="1"/>
  <c r="FN2" i="9" a="1"/>
  <c r="FN2" i="9" s="1"/>
  <c r="FP2" i="9" a="1"/>
  <c r="FP2" i="9" s="1"/>
  <c r="FR2" i="9" a="1"/>
  <c r="FR2" i="9" s="1"/>
  <c r="FT2" i="9" a="1"/>
  <c r="FT2" i="9" s="1"/>
  <c r="FV2" i="9" a="1"/>
  <c r="FV2" i="9" s="1"/>
  <c r="FX2" i="9" a="1"/>
  <c r="FX2" i="9" s="1"/>
  <c r="FZ2" i="9" a="1"/>
  <c r="FZ2" i="9" s="1"/>
  <c r="GB2" i="9" a="1"/>
  <c r="GB2" i="9" s="1"/>
  <c r="GD2" i="9" a="1"/>
  <c r="GD2" i="9" s="1"/>
  <c r="GF2" i="9" a="1"/>
  <c r="GF2" i="9" s="1"/>
  <c r="FO2" i="9" a="1"/>
  <c r="FO2" i="9" s="1"/>
  <c r="FQ2" i="9" a="1"/>
  <c r="FQ2" i="9" s="1"/>
  <c r="FS2" i="9" a="1"/>
  <c r="FS2" i="9" s="1"/>
  <c r="FU2" i="9" a="1"/>
  <c r="FU2" i="9" s="1"/>
  <c r="FY2" i="9" a="1"/>
  <c r="FY2" i="9" s="1"/>
  <c r="GA2" i="9" a="1"/>
  <c r="GA2" i="9" s="1"/>
  <c r="GE2" i="9" a="1"/>
  <c r="GE2" i="9" s="1"/>
  <c r="FE2" i="9" a="1"/>
  <c r="FE2" i="9" s="1"/>
  <c r="FG2" i="9" a="1"/>
  <c r="FG2" i="9" s="1"/>
  <c r="FI2" i="9" a="1"/>
  <c r="FI2" i="9" s="1"/>
  <c r="FK2" i="9" a="1"/>
  <c r="FK2" i="9" s="1"/>
  <c r="FM2" i="9" a="1"/>
  <c r="FM2" i="9" s="1"/>
  <c r="FW2" i="9" a="1"/>
  <c r="FW2" i="9" s="1"/>
  <c r="GC2" i="9" a="1"/>
  <c r="GC2" i="9" s="1"/>
  <c r="GG2" i="9" a="1"/>
  <c r="GG2" i="9" s="1"/>
  <c r="FC2" i="9" a="1"/>
  <c r="FC2" i="9" s="1"/>
  <c r="DZ2" i="9" a="1"/>
  <c r="DZ2" i="9" s="1"/>
  <c r="EB2" i="9" a="1"/>
  <c r="EB2" i="9" s="1"/>
  <c r="ED2" i="9" a="1"/>
  <c r="ED2" i="9" s="1"/>
  <c r="EF2" i="9" a="1"/>
  <c r="EF2" i="9" s="1"/>
  <c r="EH2" i="9" a="1"/>
  <c r="EH2" i="9" s="1"/>
  <c r="EJ2" i="9" a="1"/>
  <c r="EJ2" i="9" s="1"/>
  <c r="EL2" i="9" a="1"/>
  <c r="EL2" i="9" s="1"/>
  <c r="EN2" i="9" a="1"/>
  <c r="EN2" i="9" s="1"/>
  <c r="EP2" i="9" a="1"/>
  <c r="EP2" i="9" s="1"/>
  <c r="ER2" i="9" a="1"/>
  <c r="ER2" i="9" s="1"/>
  <c r="ET2" i="9" a="1"/>
  <c r="ET2" i="9" s="1"/>
  <c r="EV2" i="9" a="1"/>
  <c r="EV2" i="9" s="1"/>
  <c r="EX2" i="9" a="1"/>
  <c r="EX2" i="9" s="1"/>
  <c r="EZ2" i="9" a="1"/>
  <c r="EZ2" i="9" s="1"/>
  <c r="FB2" i="9" a="1"/>
  <c r="FB2" i="9" s="1"/>
  <c r="EM2" i="9" a="1"/>
  <c r="EM2" i="9" s="1"/>
  <c r="EQ2" i="9" a="1"/>
  <c r="EQ2" i="9" s="1"/>
  <c r="EU2" i="9" a="1"/>
  <c r="EU2" i="9" s="1"/>
  <c r="EY2" i="9" a="1"/>
  <c r="EY2" i="9" s="1"/>
  <c r="EA2" i="9" a="1"/>
  <c r="EA2" i="9" s="1"/>
  <c r="EC2" i="9" a="1"/>
  <c r="EC2" i="9" s="1"/>
  <c r="EE2" i="9" a="1"/>
  <c r="EE2" i="9" s="1"/>
  <c r="EG2" i="9" a="1"/>
  <c r="EG2" i="9" s="1"/>
  <c r="EI2" i="9" a="1"/>
  <c r="EI2" i="9" s="1"/>
  <c r="EK2" i="9" a="1"/>
  <c r="EK2" i="9" s="1"/>
  <c r="EO2" i="9" a="1"/>
  <c r="EO2" i="9" s="1"/>
  <c r="ES2" i="9" a="1"/>
  <c r="ES2" i="9" s="1"/>
  <c r="EW2" i="9" a="1"/>
  <c r="EW2" i="9" s="1"/>
  <c r="FA2" i="9" a="1"/>
  <c r="FA2" i="9" s="1"/>
  <c r="DY2" i="9" a="1"/>
  <c r="DY2" i="9" s="1"/>
  <c r="CU2" i="9" a="1"/>
  <c r="CU2" i="9" s="1"/>
  <c r="CW2" i="9" a="1"/>
  <c r="CW2" i="9" s="1"/>
  <c r="CY2" i="9" a="1"/>
  <c r="CY2" i="9" s="1"/>
  <c r="DA2" i="9" a="1"/>
  <c r="DA2" i="9" s="1"/>
  <c r="DC2" i="9" a="1"/>
  <c r="DC2" i="9" s="1"/>
  <c r="DE2" i="9" a="1"/>
  <c r="DE2" i="9" s="1"/>
  <c r="DG2" i="9" a="1"/>
  <c r="DG2" i="9" s="1"/>
  <c r="DI2" i="9" a="1"/>
  <c r="DI2" i="9" s="1"/>
  <c r="DK2" i="9" a="1"/>
  <c r="DK2" i="9" s="1"/>
  <c r="DM2" i="9" a="1"/>
  <c r="DM2" i="9" s="1"/>
  <c r="DO2" i="9" a="1"/>
  <c r="DO2" i="9" s="1"/>
  <c r="DQ2" i="9" a="1"/>
  <c r="DQ2" i="9" s="1"/>
  <c r="DS2" i="9" a="1"/>
  <c r="DS2" i="9" s="1"/>
  <c r="DU2" i="9" a="1"/>
  <c r="DU2" i="9" s="1"/>
  <c r="DW2" i="9" a="1"/>
  <c r="DW2" i="9" s="1"/>
  <c r="DH2" i="9" a="1"/>
  <c r="DH2" i="9" s="1"/>
  <c r="DN2" i="9" a="1"/>
  <c r="DN2" i="9" s="1"/>
  <c r="DP2" i="9" a="1"/>
  <c r="DP2" i="9" s="1"/>
  <c r="DV2" i="9" a="1"/>
  <c r="DV2" i="9" s="1"/>
  <c r="DL2" i="9" a="1"/>
  <c r="DL2" i="9" s="1"/>
  <c r="DT2" i="9" a="1"/>
  <c r="DT2" i="9" s="1"/>
  <c r="DX2" i="9" a="1"/>
  <c r="DX2" i="9" s="1"/>
  <c r="CV2" i="9" a="1"/>
  <c r="CV2" i="9" s="1"/>
  <c r="CX2" i="9" a="1"/>
  <c r="CX2" i="9" s="1"/>
  <c r="CZ2" i="9" a="1"/>
  <c r="CZ2" i="9" s="1"/>
  <c r="DB2" i="9" a="1"/>
  <c r="DB2" i="9" s="1"/>
  <c r="DD2" i="9" a="1"/>
  <c r="DD2" i="9" s="1"/>
  <c r="DF2" i="9" a="1"/>
  <c r="DF2" i="9" s="1"/>
  <c r="DJ2" i="9" a="1"/>
  <c r="DJ2" i="9" s="1"/>
  <c r="DR2" i="9" a="1"/>
  <c r="DR2" i="9" s="1"/>
  <c r="CT2" i="9" a="1"/>
  <c r="CT2" i="9" s="1"/>
  <c r="BS2" i="9" a="1"/>
  <c r="BS2" i="9" s="1"/>
  <c r="BU2" i="9" a="1"/>
  <c r="BU2" i="9" s="1"/>
  <c r="BW2" i="9" a="1"/>
  <c r="BW2" i="9" s="1"/>
  <c r="BY2" i="9" a="1"/>
  <c r="BY2" i="9" s="1"/>
  <c r="CA2" i="9" a="1"/>
  <c r="CA2" i="9" s="1"/>
  <c r="CC2" i="9" a="1"/>
  <c r="CC2" i="9" s="1"/>
  <c r="CE2" i="9" a="1"/>
  <c r="CE2" i="9" s="1"/>
  <c r="CG2" i="9" a="1"/>
  <c r="CG2" i="9" s="1"/>
  <c r="CI2" i="9" a="1"/>
  <c r="CI2" i="9" s="1"/>
  <c r="CK2" i="9" a="1"/>
  <c r="CK2" i="9" s="1"/>
  <c r="CM2" i="9" a="1"/>
  <c r="CM2" i="9" s="1"/>
  <c r="CO2" i="9" a="1"/>
  <c r="CO2" i="9" s="1"/>
  <c r="CQ2" i="9" a="1"/>
  <c r="CQ2" i="9" s="1"/>
  <c r="CS2" i="9" a="1"/>
  <c r="CS2" i="9" s="1"/>
  <c r="CD2" i="9" a="1"/>
  <c r="CD2" i="9" s="1"/>
  <c r="CF2" i="9" a="1"/>
  <c r="CF2" i="9" s="1"/>
  <c r="CH2" i="9" a="1"/>
  <c r="CH2" i="9" s="1"/>
  <c r="CJ2" i="9" a="1"/>
  <c r="CJ2" i="9" s="1"/>
  <c r="CL2" i="9" a="1"/>
  <c r="CL2" i="9" s="1"/>
  <c r="CN2" i="9" a="1"/>
  <c r="CN2" i="9" s="1"/>
  <c r="CP2" i="9" a="1"/>
  <c r="CP2" i="9" s="1"/>
  <c r="BT2" i="9" a="1"/>
  <c r="BT2" i="9" s="1"/>
  <c r="BV2" i="9" a="1"/>
  <c r="BV2" i="9" s="1"/>
  <c r="BX2" i="9" a="1"/>
  <c r="BX2" i="9" s="1"/>
  <c r="BZ2" i="9" a="1"/>
  <c r="BZ2" i="9" s="1"/>
  <c r="CB2" i="9" a="1"/>
  <c r="CB2" i="9" s="1"/>
  <c r="CR2" i="9" a="1"/>
  <c r="CR2" i="9" s="1"/>
  <c r="BR2" i="9" a="1"/>
  <c r="BR2" i="9" s="1"/>
  <c r="AO2" i="9" a="1"/>
  <c r="AO2" i="9" s="1"/>
  <c r="AQ2" i="9" a="1"/>
  <c r="AQ2" i="9" s="1"/>
  <c r="AS2" i="9" a="1"/>
  <c r="AS2" i="9" s="1"/>
  <c r="AU2" i="9" a="1"/>
  <c r="AU2" i="9" s="1"/>
  <c r="AW2" i="9" a="1"/>
  <c r="AW2" i="9" s="1"/>
  <c r="AY2" i="9" a="1"/>
  <c r="AY2" i="9" s="1"/>
  <c r="BA2" i="9" a="1"/>
  <c r="BA2" i="9" s="1"/>
  <c r="BC2" i="9" a="1"/>
  <c r="BC2" i="9" s="1"/>
  <c r="BE2" i="9" a="1"/>
  <c r="BE2" i="9" s="1"/>
  <c r="BG2" i="9" a="1"/>
  <c r="BG2" i="9" s="1"/>
  <c r="BI2" i="9" a="1"/>
  <c r="BI2" i="9" s="1"/>
  <c r="BK2" i="9" a="1"/>
  <c r="BK2" i="9" s="1"/>
  <c r="BM2" i="9" a="1"/>
  <c r="BM2" i="9" s="1"/>
  <c r="BO2" i="9" a="1"/>
  <c r="BO2" i="9" s="1"/>
  <c r="BF2" i="9" a="1"/>
  <c r="BF2" i="9" s="1"/>
  <c r="BH2" i="9" a="1"/>
  <c r="BH2" i="9" s="1"/>
  <c r="BJ2" i="9" a="1"/>
  <c r="BJ2" i="9" s="1"/>
  <c r="BL2" i="9" a="1"/>
  <c r="BL2" i="9" s="1"/>
  <c r="BP2" i="9" a="1"/>
  <c r="BP2" i="9" s="1"/>
  <c r="BQ2" i="9" a="1"/>
  <c r="BQ2" i="9" s="1"/>
  <c r="AP2" i="9" a="1"/>
  <c r="AP2" i="9" s="1"/>
  <c r="AR2" i="9" a="1"/>
  <c r="AR2" i="9" s="1"/>
  <c r="AT2" i="9" a="1"/>
  <c r="AT2" i="9" s="1"/>
  <c r="AV2" i="9" a="1"/>
  <c r="AV2" i="9" s="1"/>
  <c r="AX2" i="9" a="1"/>
  <c r="AX2" i="9" s="1"/>
  <c r="AZ2" i="9" a="1"/>
  <c r="AZ2" i="9" s="1"/>
  <c r="BB2" i="9" a="1"/>
  <c r="BB2" i="9" s="1"/>
  <c r="BD2" i="9" a="1"/>
  <c r="BD2" i="9" s="1"/>
  <c r="BN2" i="9" a="1"/>
  <c r="BN2" i="9" s="1"/>
  <c r="AG3" i="3"/>
  <c r="AG2" i="3" s="1"/>
  <c r="AG3" i="4"/>
  <c r="AG3" i="6"/>
  <c r="AH3" i="6" s="1"/>
  <c r="AI3" i="6" s="1"/>
  <c r="AJ3" i="6" s="1"/>
  <c r="AG3" i="5"/>
  <c r="FX223" i="9" l="1"/>
  <c r="FH223" i="9"/>
  <c r="FV223" i="9"/>
  <c r="FF223" i="9"/>
  <c r="FG223" i="9"/>
  <c r="FC223" i="9"/>
  <c r="FE223" i="9"/>
  <c r="FQ223" i="9"/>
  <c r="FT223" i="9"/>
  <c r="FD223" i="9"/>
  <c r="FR223" i="9"/>
  <c r="GE223" i="9"/>
  <c r="GA223" i="9"/>
  <c r="GC223" i="9"/>
  <c r="FI223" i="9"/>
  <c r="GF223" i="9"/>
  <c r="FP223" i="9"/>
  <c r="GD223" i="9"/>
  <c r="FN223" i="9"/>
  <c r="FW223" i="9"/>
  <c r="FS223" i="9"/>
  <c r="FM223" i="9"/>
  <c r="FY223" i="9"/>
  <c r="GB223" i="9"/>
  <c r="FL223" i="9"/>
  <c r="FZ223" i="9"/>
  <c r="FJ223" i="9"/>
  <c r="FO223" i="9"/>
  <c r="FK223" i="9"/>
  <c r="FU223" i="9"/>
  <c r="GG223" i="9"/>
  <c r="CB219" i="9"/>
  <c r="CR219" i="9"/>
  <c r="CC219" i="9"/>
  <c r="CS219" i="9"/>
  <c r="BR219" i="9"/>
  <c r="CH219" i="9"/>
  <c r="CA219" i="9"/>
  <c r="CQ219" i="9"/>
  <c r="CF219" i="9"/>
  <c r="CG219" i="9"/>
  <c r="BV219" i="9"/>
  <c r="CL219" i="9"/>
  <c r="CE219" i="9"/>
  <c r="BT219" i="9"/>
  <c r="CJ219" i="9"/>
  <c r="BU219" i="9"/>
  <c r="CK219" i="9"/>
  <c r="BZ219" i="9"/>
  <c r="CP219" i="9"/>
  <c r="BS219" i="9"/>
  <c r="CI219" i="9"/>
  <c r="BX219" i="9"/>
  <c r="CN219" i="9"/>
  <c r="BY219" i="9"/>
  <c r="CO219" i="9"/>
  <c r="CD219" i="9"/>
  <c r="BW219" i="9"/>
  <c r="CM219" i="9"/>
  <c r="DP220" i="9"/>
  <c r="DX220" i="9"/>
  <c r="DO220" i="9"/>
  <c r="CY220" i="9"/>
  <c r="DI220" i="9"/>
  <c r="DV220" i="9"/>
  <c r="DR220" i="9"/>
  <c r="DD220" i="9"/>
  <c r="DK220" i="9"/>
  <c r="CU220" i="9"/>
  <c r="DU220" i="9"/>
  <c r="DE220" i="9"/>
  <c r="DN220" i="9"/>
  <c r="DJ220" i="9"/>
  <c r="CZ220" i="9"/>
  <c r="DT220" i="9"/>
  <c r="DW220" i="9"/>
  <c r="DG220" i="9"/>
  <c r="DQ220" i="9"/>
  <c r="DA220" i="9"/>
  <c r="DF220" i="9"/>
  <c r="DB220" i="9"/>
  <c r="CV220" i="9"/>
  <c r="DH220" i="9"/>
  <c r="DS220" i="9"/>
  <c r="DC220" i="9"/>
  <c r="DM220" i="9"/>
  <c r="CW220" i="9"/>
  <c r="CX220" i="9"/>
  <c r="CT220" i="9"/>
  <c r="DL220" i="9"/>
  <c r="GE222" i="9"/>
  <c r="FY222" i="9"/>
  <c r="FI222" i="9"/>
  <c r="FS222" i="9"/>
  <c r="FC222" i="9"/>
  <c r="FD222" i="9"/>
  <c r="FR222" i="9"/>
  <c r="FN222" i="9"/>
  <c r="FF222" i="9"/>
  <c r="GG222" i="9"/>
  <c r="FU222" i="9"/>
  <c r="FE222" i="9"/>
  <c r="FO222" i="9"/>
  <c r="GB222" i="9"/>
  <c r="FX222" i="9"/>
  <c r="FZ222" i="9"/>
  <c r="FV222" i="9"/>
  <c r="GC222" i="9"/>
  <c r="FQ222" i="9"/>
  <c r="GA222" i="9"/>
  <c r="FK222" i="9"/>
  <c r="FT222" i="9"/>
  <c r="FP222" i="9"/>
  <c r="FJ222" i="9"/>
  <c r="GD222" i="9"/>
  <c r="FM222" i="9"/>
  <c r="FW222" i="9"/>
  <c r="FG222" i="9"/>
  <c r="FL222" i="9"/>
  <c r="FH222" i="9"/>
  <c r="GF222" i="9"/>
  <c r="DZ221" i="9"/>
  <c r="EE221" i="9"/>
  <c r="EU221" i="9"/>
  <c r="EC221" i="9"/>
  <c r="ES221" i="9"/>
  <c r="EN221" i="9"/>
  <c r="ER221" i="9"/>
  <c r="EL221" i="9"/>
  <c r="EP221" i="9"/>
  <c r="EI221" i="9"/>
  <c r="EY221" i="9"/>
  <c r="EG221" i="9"/>
  <c r="EW221" i="9"/>
  <c r="EV221" i="9"/>
  <c r="EZ221" i="9"/>
  <c r="EX221" i="9"/>
  <c r="ET221" i="9"/>
  <c r="EM221" i="9"/>
  <c r="EK221" i="9"/>
  <c r="FA221" i="9"/>
  <c r="EB221" i="9"/>
  <c r="EH221" i="9"/>
  <c r="ED221" i="9"/>
  <c r="EA221" i="9"/>
  <c r="EQ221" i="9"/>
  <c r="DY221" i="9"/>
  <c r="EO221" i="9"/>
  <c r="EF221" i="9"/>
  <c r="EJ221" i="9"/>
  <c r="FB221" i="9"/>
  <c r="GF217" i="9"/>
  <c r="FP217" i="9"/>
  <c r="GD217" i="9"/>
  <c r="FN217" i="9"/>
  <c r="FW217" i="9"/>
  <c r="FS217" i="9"/>
  <c r="FM217" i="9"/>
  <c r="FI217" i="9"/>
  <c r="GB217" i="9"/>
  <c r="FL217" i="9"/>
  <c r="FZ217" i="9"/>
  <c r="FJ217" i="9"/>
  <c r="FO217" i="9"/>
  <c r="FK217" i="9"/>
  <c r="FU217" i="9"/>
  <c r="FQ217" i="9"/>
  <c r="GG217" i="9"/>
  <c r="FX217" i="9"/>
  <c r="FH217" i="9"/>
  <c r="FV217" i="9"/>
  <c r="FF217" i="9"/>
  <c r="FG217" i="9"/>
  <c r="FC217" i="9"/>
  <c r="FE217" i="9"/>
  <c r="FT217" i="9"/>
  <c r="FD217" i="9"/>
  <c r="FR217" i="9"/>
  <c r="GE217" i="9"/>
  <c r="GA217" i="9"/>
  <c r="GC217" i="9"/>
  <c r="FY217" i="9"/>
  <c r="DN215" i="9"/>
  <c r="CX215" i="9"/>
  <c r="DP215" i="9"/>
  <c r="CZ215" i="9"/>
  <c r="DA215" i="9"/>
  <c r="DU215" i="9"/>
  <c r="CU215" i="9"/>
  <c r="DO215" i="9"/>
  <c r="DW215" i="9"/>
  <c r="DJ215" i="9"/>
  <c r="CT215" i="9"/>
  <c r="DL215" i="9"/>
  <c r="CV215" i="9"/>
  <c r="DM215" i="9"/>
  <c r="DK215" i="9"/>
  <c r="DC215" i="9"/>
  <c r="DV215" i="9"/>
  <c r="DF215" i="9"/>
  <c r="DX215" i="9"/>
  <c r="DH215" i="9"/>
  <c r="DQ215" i="9"/>
  <c r="DE215" i="9"/>
  <c r="DS215" i="9"/>
  <c r="DR215" i="9"/>
  <c r="DB215" i="9"/>
  <c r="DT215" i="9"/>
  <c r="DD215" i="9"/>
  <c r="DI215" i="9"/>
  <c r="CW215" i="9"/>
  <c r="CY215" i="9"/>
  <c r="DG215" i="9"/>
  <c r="BT214" i="9"/>
  <c r="CF214" i="9"/>
  <c r="BR214" i="9"/>
  <c r="BV214" i="9"/>
  <c r="CG214" i="9"/>
  <c r="BW214" i="9"/>
  <c r="CM214" i="9"/>
  <c r="BX214" i="9"/>
  <c r="CP214" i="9"/>
  <c r="CR214" i="9"/>
  <c r="BU214" i="9"/>
  <c r="CK214" i="9"/>
  <c r="CA214" i="9"/>
  <c r="CQ214" i="9"/>
  <c r="CL214" i="9"/>
  <c r="BZ214" i="9"/>
  <c r="CH214" i="9"/>
  <c r="BY214" i="9"/>
  <c r="CO214" i="9"/>
  <c r="CE214" i="9"/>
  <c r="CD214" i="9"/>
  <c r="CN214" i="9"/>
  <c r="CB214" i="9"/>
  <c r="CJ214" i="9"/>
  <c r="CC214" i="9"/>
  <c r="CS214" i="9"/>
  <c r="BS214" i="9"/>
  <c r="CI214" i="9"/>
  <c r="ER216" i="9"/>
  <c r="EK216" i="9"/>
  <c r="FA216" i="9"/>
  <c r="EI216" i="9"/>
  <c r="EY216" i="9"/>
  <c r="ED216" i="9"/>
  <c r="DZ216" i="9"/>
  <c r="EZ216" i="9"/>
  <c r="DY216" i="9"/>
  <c r="EO216" i="9"/>
  <c r="EM216" i="9"/>
  <c r="EL216" i="9"/>
  <c r="EH216" i="9"/>
  <c r="EN216" i="9"/>
  <c r="EJ216" i="9"/>
  <c r="EB216" i="9"/>
  <c r="EC216" i="9"/>
  <c r="ES216" i="9"/>
  <c r="EA216" i="9"/>
  <c r="EQ216" i="9"/>
  <c r="ET216" i="9"/>
  <c r="EP216" i="9"/>
  <c r="EF216" i="9"/>
  <c r="EV216" i="9"/>
  <c r="EG216" i="9"/>
  <c r="EW216" i="9"/>
  <c r="EE216" i="9"/>
  <c r="EU216" i="9"/>
  <c r="FB216" i="9"/>
  <c r="EX216" i="9"/>
  <c r="GB201" i="9"/>
  <c r="FL201" i="9"/>
  <c r="FZ201" i="9"/>
  <c r="FJ201" i="9"/>
  <c r="FO201" i="9"/>
  <c r="FK201" i="9"/>
  <c r="FU201" i="9"/>
  <c r="GG201" i="9"/>
  <c r="FQ201" i="9"/>
  <c r="FX201" i="9"/>
  <c r="FH201" i="9"/>
  <c r="FV201" i="9"/>
  <c r="FF201" i="9"/>
  <c r="FG201" i="9"/>
  <c r="FC201" i="9"/>
  <c r="FE201" i="9"/>
  <c r="FT201" i="9"/>
  <c r="FD201" i="9"/>
  <c r="FR201" i="9"/>
  <c r="GE201" i="9"/>
  <c r="GA201" i="9"/>
  <c r="GC201" i="9"/>
  <c r="FI201" i="9"/>
  <c r="GF201" i="9"/>
  <c r="FP201" i="9"/>
  <c r="GD201" i="9"/>
  <c r="FN201" i="9"/>
  <c r="FW201" i="9"/>
  <c r="FS201" i="9"/>
  <c r="FM201" i="9"/>
  <c r="FY201" i="9"/>
  <c r="FU185" i="9"/>
  <c r="FE185" i="9"/>
  <c r="FS185" i="9"/>
  <c r="G185" i="9" s="1"/>
  <c r="I185" i="9" s="1"/>
  <c r="FC185" i="9"/>
  <c r="FD185" i="9"/>
  <c r="FH185" i="9"/>
  <c r="FN185" i="9"/>
  <c r="GG185" i="9"/>
  <c r="FQ185" i="9"/>
  <c r="GE185" i="9"/>
  <c r="FO185" i="9"/>
  <c r="GB185" i="9"/>
  <c r="GF185" i="9"/>
  <c r="FR185" i="9"/>
  <c r="GD185" i="9"/>
  <c r="GC185" i="9"/>
  <c r="FM185" i="9"/>
  <c r="GA185" i="9"/>
  <c r="FK185" i="9"/>
  <c r="FT185" i="9"/>
  <c r="FX185" i="9"/>
  <c r="FZ185" i="9"/>
  <c r="FF185" i="9"/>
  <c r="FY185" i="9"/>
  <c r="FI185" i="9"/>
  <c r="FW185" i="9"/>
  <c r="FG185" i="9"/>
  <c r="FL185" i="9"/>
  <c r="FP185" i="9"/>
  <c r="FJ185" i="9"/>
  <c r="FV185" i="9"/>
  <c r="FW195" i="9"/>
  <c r="FG195" i="9"/>
  <c r="FS195" i="9"/>
  <c r="FC195" i="9"/>
  <c r="GE195" i="9"/>
  <c r="FO195" i="9"/>
  <c r="FK195" i="9"/>
  <c r="FU195" i="9"/>
  <c r="FE195" i="9"/>
  <c r="FF195" i="9"/>
  <c r="GB195" i="9"/>
  <c r="FX195" i="9"/>
  <c r="GG195" i="9"/>
  <c r="FQ195" i="9"/>
  <c r="GD195" i="9"/>
  <c r="FZ195" i="9"/>
  <c r="FL195" i="9"/>
  <c r="FH195" i="9"/>
  <c r="GA195" i="9"/>
  <c r="FY195" i="9"/>
  <c r="FI195" i="9"/>
  <c r="FN195" i="9"/>
  <c r="FJ195" i="9"/>
  <c r="FD195" i="9"/>
  <c r="FR195" i="9"/>
  <c r="GC195" i="9"/>
  <c r="FT195" i="9"/>
  <c r="FM195" i="9"/>
  <c r="FP195" i="9"/>
  <c r="FV195" i="9"/>
  <c r="GF195" i="9"/>
  <c r="GA179" i="9"/>
  <c r="FK179" i="9"/>
  <c r="GC179" i="9"/>
  <c r="FM179" i="9"/>
  <c r="FV179" i="9"/>
  <c r="FR179" i="9"/>
  <c r="FT179" i="9"/>
  <c r="FW179" i="9"/>
  <c r="FG179" i="9"/>
  <c r="FY179" i="9"/>
  <c r="FI179" i="9"/>
  <c r="FN179" i="9"/>
  <c r="FJ179" i="9"/>
  <c r="FD179" i="9"/>
  <c r="GE179" i="9"/>
  <c r="FO179" i="9"/>
  <c r="GG179" i="9"/>
  <c r="FQ179" i="9"/>
  <c r="GD179" i="9"/>
  <c r="FZ179" i="9"/>
  <c r="FL179" i="9"/>
  <c r="FX179" i="9"/>
  <c r="GF179" i="9"/>
  <c r="FU179" i="9"/>
  <c r="FH179" i="9"/>
  <c r="FE179" i="9"/>
  <c r="FS179" i="9"/>
  <c r="FF179" i="9"/>
  <c r="FC179" i="9"/>
  <c r="GB179" i="9"/>
  <c r="FP179" i="9"/>
  <c r="GD194" i="9"/>
  <c r="FN194" i="9"/>
  <c r="GB194" i="9"/>
  <c r="FL194" i="9"/>
  <c r="FU194" i="9"/>
  <c r="FY194" i="9"/>
  <c r="FK194" i="9"/>
  <c r="FG194" i="9"/>
  <c r="FO194" i="9"/>
  <c r="GE194" i="9"/>
  <c r="FZ194" i="9"/>
  <c r="FJ194" i="9"/>
  <c r="FX194" i="9"/>
  <c r="FH194" i="9"/>
  <c r="FM194" i="9"/>
  <c r="FQ194" i="9"/>
  <c r="FS194" i="9"/>
  <c r="FR194" i="9"/>
  <c r="GF194" i="9"/>
  <c r="FP194" i="9"/>
  <c r="GC194" i="9"/>
  <c r="GG194" i="9"/>
  <c r="GA194" i="9"/>
  <c r="FW194" i="9"/>
  <c r="FT194" i="9"/>
  <c r="FC194" i="9"/>
  <c r="FD194" i="9"/>
  <c r="FV194" i="9"/>
  <c r="FE194" i="9"/>
  <c r="FF194" i="9"/>
  <c r="FI194" i="9"/>
  <c r="FX172" i="9"/>
  <c r="FH172" i="9"/>
  <c r="FV172" i="9"/>
  <c r="FF172" i="9"/>
  <c r="FG172" i="9"/>
  <c r="FC172" i="9"/>
  <c r="FM172" i="9"/>
  <c r="FT172" i="9"/>
  <c r="FD172" i="9"/>
  <c r="FR172" i="9"/>
  <c r="GE172" i="9"/>
  <c r="GA172" i="9"/>
  <c r="FU172" i="9"/>
  <c r="GG172" i="9"/>
  <c r="GF172" i="9"/>
  <c r="FP172" i="9"/>
  <c r="GD172" i="9"/>
  <c r="FN172" i="9"/>
  <c r="FW172" i="9"/>
  <c r="FS172" i="9"/>
  <c r="FE172" i="9"/>
  <c r="FQ172" i="9"/>
  <c r="GB172" i="9"/>
  <c r="FL172" i="9"/>
  <c r="FZ172" i="9"/>
  <c r="FJ172" i="9"/>
  <c r="FO172" i="9"/>
  <c r="FK172" i="9"/>
  <c r="GC172" i="9"/>
  <c r="FY172" i="9"/>
  <c r="FI172" i="9"/>
  <c r="GF188" i="9"/>
  <c r="FP188" i="9"/>
  <c r="GD188" i="9"/>
  <c r="FN188" i="9"/>
  <c r="FW188" i="9"/>
  <c r="FS188" i="9"/>
  <c r="FE188" i="9"/>
  <c r="GG188" i="9"/>
  <c r="GB188" i="9"/>
  <c r="FL188" i="9"/>
  <c r="FZ188" i="9"/>
  <c r="FJ188" i="9"/>
  <c r="FO188" i="9"/>
  <c r="FK188" i="9"/>
  <c r="GC188" i="9"/>
  <c r="FI188" i="9"/>
  <c r="FY188" i="9"/>
  <c r="FX188" i="9"/>
  <c r="FH188" i="9"/>
  <c r="FV188" i="9"/>
  <c r="FF188" i="9"/>
  <c r="FG188" i="9"/>
  <c r="FC188" i="9"/>
  <c r="FM188" i="9"/>
  <c r="FT188" i="9"/>
  <c r="FD188" i="9"/>
  <c r="FR188" i="9"/>
  <c r="GE188" i="9"/>
  <c r="GA188" i="9"/>
  <c r="FU188" i="9"/>
  <c r="FQ188" i="9"/>
  <c r="GA167" i="9"/>
  <c r="FK167" i="9"/>
  <c r="GC167" i="9"/>
  <c r="FM167" i="9"/>
  <c r="FR167" i="9"/>
  <c r="FN167" i="9"/>
  <c r="FX167" i="9"/>
  <c r="FW167" i="9"/>
  <c r="FG167" i="9"/>
  <c r="FY167" i="9"/>
  <c r="FI167" i="9"/>
  <c r="FJ167" i="9"/>
  <c r="FF167" i="9"/>
  <c r="FH167" i="9"/>
  <c r="GE167" i="9"/>
  <c r="FO167" i="9"/>
  <c r="GG167" i="9"/>
  <c r="FQ167" i="9"/>
  <c r="FZ167" i="9"/>
  <c r="FV167" i="9"/>
  <c r="FP167" i="9"/>
  <c r="FL167" i="9"/>
  <c r="FT167" i="9"/>
  <c r="FE167" i="9"/>
  <c r="FS167" i="9"/>
  <c r="GD167" i="9"/>
  <c r="FC167" i="9"/>
  <c r="GF167" i="9"/>
  <c r="FU167" i="9"/>
  <c r="GB167" i="9"/>
  <c r="FD167" i="9"/>
  <c r="EI151" i="9"/>
  <c r="EA151" i="9"/>
  <c r="EU151" i="9"/>
  <c r="EC151" i="9"/>
  <c r="ES151" i="9"/>
  <c r="EB151" i="9"/>
  <c r="EF151" i="9"/>
  <c r="EE151" i="9"/>
  <c r="EY151" i="9"/>
  <c r="EG151" i="9"/>
  <c r="EW151" i="9"/>
  <c r="EJ151" i="9"/>
  <c r="EN151" i="9"/>
  <c r="EM151" i="9"/>
  <c r="EK151" i="9"/>
  <c r="FA151" i="9"/>
  <c r="ER151" i="9"/>
  <c r="EV151" i="9"/>
  <c r="EQ151" i="9"/>
  <c r="DY151" i="9"/>
  <c r="EO151" i="9"/>
  <c r="EZ151" i="9"/>
  <c r="EX151" i="9"/>
  <c r="EH151" i="9"/>
  <c r="ET151" i="9"/>
  <c r="ED151" i="9"/>
  <c r="EP151" i="9"/>
  <c r="DZ151" i="9"/>
  <c r="FB151" i="9"/>
  <c r="EL151" i="9"/>
  <c r="FV166" i="9"/>
  <c r="FF166" i="9"/>
  <c r="FT166" i="9"/>
  <c r="FD166" i="9"/>
  <c r="FI166" i="9"/>
  <c r="FE166" i="9"/>
  <c r="FG166" i="9"/>
  <c r="FR166" i="9"/>
  <c r="GF166" i="9"/>
  <c r="FP166" i="9"/>
  <c r="GG166" i="9"/>
  <c r="GC166" i="9"/>
  <c r="GE166" i="9"/>
  <c r="GA166" i="9"/>
  <c r="FZ166" i="9"/>
  <c r="FJ166" i="9"/>
  <c r="FX166" i="9"/>
  <c r="FH166" i="9"/>
  <c r="FQ166" i="9"/>
  <c r="FM166" i="9"/>
  <c r="FW166" i="9"/>
  <c r="FS166" i="9"/>
  <c r="FN166" i="9"/>
  <c r="FU166" i="9"/>
  <c r="GB166" i="9"/>
  <c r="FO166" i="9"/>
  <c r="FC166" i="9"/>
  <c r="FL166" i="9"/>
  <c r="FK166" i="9"/>
  <c r="GD166" i="9"/>
  <c r="FY166" i="9"/>
  <c r="EF150" i="9"/>
  <c r="EV150" i="9"/>
  <c r="EN150" i="9"/>
  <c r="DY150" i="9"/>
  <c r="EO150" i="9"/>
  <c r="EA150" i="9"/>
  <c r="EQ150" i="9"/>
  <c r="EH150" i="9"/>
  <c r="ET150" i="9"/>
  <c r="EC150" i="9"/>
  <c r="ES150" i="9"/>
  <c r="EE150" i="9"/>
  <c r="EU150" i="9"/>
  <c r="EP150" i="9"/>
  <c r="FB150" i="9"/>
  <c r="EG150" i="9"/>
  <c r="EI150" i="9"/>
  <c r="EX150" i="9"/>
  <c r="ED150" i="9"/>
  <c r="EK150" i="9"/>
  <c r="EM150" i="9"/>
  <c r="EL150" i="9"/>
  <c r="EW150" i="9"/>
  <c r="EY150" i="9"/>
  <c r="FA150" i="9"/>
  <c r="DZ150" i="9"/>
  <c r="ER150" i="9"/>
  <c r="EB150" i="9"/>
  <c r="EZ150" i="9"/>
  <c r="EJ150" i="9"/>
  <c r="GB168" i="9"/>
  <c r="FL168" i="9"/>
  <c r="FZ168" i="9"/>
  <c r="FJ168" i="9"/>
  <c r="FK168" i="9"/>
  <c r="FO168" i="9"/>
  <c r="FY168" i="9"/>
  <c r="FU168" i="9"/>
  <c r="FE168" i="9"/>
  <c r="FX168" i="9"/>
  <c r="FH168" i="9"/>
  <c r="FV168" i="9"/>
  <c r="FF168" i="9"/>
  <c r="FC168" i="9"/>
  <c r="FG168" i="9"/>
  <c r="FI168" i="9"/>
  <c r="FT168" i="9"/>
  <c r="FD168" i="9"/>
  <c r="FR168" i="9"/>
  <c r="GA168" i="9"/>
  <c r="GE168" i="9"/>
  <c r="GG168" i="9"/>
  <c r="GC168" i="9"/>
  <c r="GF168" i="9"/>
  <c r="FP168" i="9"/>
  <c r="GD168" i="9"/>
  <c r="FN168" i="9"/>
  <c r="FS168" i="9"/>
  <c r="FW168" i="9"/>
  <c r="FQ168" i="9"/>
  <c r="FM168" i="9"/>
  <c r="EZ152" i="9"/>
  <c r="EB152" i="9"/>
  <c r="EF152" i="9"/>
  <c r="ER152" i="9"/>
  <c r="EJ152" i="9"/>
  <c r="EV152" i="9"/>
  <c r="EC152" i="9"/>
  <c r="ES152" i="9"/>
  <c r="EE152" i="9"/>
  <c r="EU152" i="9"/>
  <c r="ET152" i="9"/>
  <c r="EP152" i="9"/>
  <c r="EG152" i="9"/>
  <c r="EW152" i="9"/>
  <c r="EI152" i="9"/>
  <c r="EY152" i="9"/>
  <c r="FB152" i="9"/>
  <c r="EX152" i="9"/>
  <c r="EK152" i="9"/>
  <c r="FA152" i="9"/>
  <c r="EM152" i="9"/>
  <c r="ED152" i="9"/>
  <c r="DZ152" i="9"/>
  <c r="DY152" i="9"/>
  <c r="EO152" i="9"/>
  <c r="EA152" i="9"/>
  <c r="EQ152" i="9"/>
  <c r="EL152" i="9"/>
  <c r="EH152" i="9"/>
  <c r="EN152" i="9"/>
  <c r="DZ165" i="9"/>
  <c r="ED165" i="9"/>
  <c r="ET165" i="9"/>
  <c r="EE165" i="9"/>
  <c r="EU165" i="9"/>
  <c r="EC165" i="9"/>
  <c r="ES165" i="9"/>
  <c r="EN165" i="9"/>
  <c r="ER165" i="9"/>
  <c r="EI165" i="9"/>
  <c r="EY165" i="9"/>
  <c r="EG165" i="9"/>
  <c r="EW165" i="9"/>
  <c r="EV165" i="9"/>
  <c r="EZ165" i="9"/>
  <c r="EP165" i="9"/>
  <c r="EM165" i="9"/>
  <c r="EK165" i="9"/>
  <c r="FA165" i="9"/>
  <c r="EB165" i="9"/>
  <c r="EA165" i="9"/>
  <c r="EQ165" i="9"/>
  <c r="DY165" i="9"/>
  <c r="EO165" i="9"/>
  <c r="EF165" i="9"/>
  <c r="EJ165" i="9"/>
  <c r="FB165" i="9"/>
  <c r="EL165" i="9"/>
  <c r="EX165" i="9"/>
  <c r="EH165" i="9"/>
  <c r="DZ149" i="9"/>
  <c r="ED149" i="9"/>
  <c r="ET149" i="9"/>
  <c r="EP149" i="9"/>
  <c r="EE149" i="9"/>
  <c r="EU149" i="9"/>
  <c r="EG149" i="9"/>
  <c r="EW149" i="9"/>
  <c r="EV149" i="9"/>
  <c r="ER149" i="9"/>
  <c r="EI149" i="9"/>
  <c r="EY149" i="9"/>
  <c r="EK149" i="9"/>
  <c r="FA149" i="9"/>
  <c r="EZ149" i="9"/>
  <c r="EM149" i="9"/>
  <c r="DY149" i="9"/>
  <c r="EO149" i="9"/>
  <c r="EF149" i="9"/>
  <c r="EB149" i="9"/>
  <c r="EA149" i="9"/>
  <c r="EQ149" i="9"/>
  <c r="EC149" i="9"/>
  <c r="ES149" i="9"/>
  <c r="EN149" i="9"/>
  <c r="EJ149" i="9"/>
  <c r="FB149" i="9"/>
  <c r="EL149" i="9"/>
  <c r="EX149" i="9"/>
  <c r="EH149" i="9"/>
  <c r="GB209" i="9"/>
  <c r="FL209" i="9"/>
  <c r="FZ209" i="9"/>
  <c r="FJ209" i="9"/>
  <c r="FO209" i="9"/>
  <c r="FK209" i="9"/>
  <c r="GC209" i="9"/>
  <c r="FI209" i="9"/>
  <c r="FY209" i="9"/>
  <c r="FX209" i="9"/>
  <c r="FH209" i="9"/>
  <c r="FV209" i="9"/>
  <c r="FF209" i="9"/>
  <c r="FG209" i="9"/>
  <c r="FC209" i="9"/>
  <c r="FM209" i="9"/>
  <c r="FT209" i="9"/>
  <c r="FD209" i="9"/>
  <c r="FR209" i="9"/>
  <c r="GE209" i="9"/>
  <c r="GA209" i="9"/>
  <c r="FU209" i="9"/>
  <c r="FQ209" i="9"/>
  <c r="GF209" i="9"/>
  <c r="FP209" i="9"/>
  <c r="GD209" i="9"/>
  <c r="FN209" i="9"/>
  <c r="G209" i="9" s="1"/>
  <c r="I209" i="9" s="1"/>
  <c r="FW209" i="9"/>
  <c r="FS209" i="9"/>
  <c r="FE209" i="9"/>
  <c r="GG209" i="9"/>
  <c r="FR211" i="9"/>
  <c r="GF211" i="9"/>
  <c r="FP211" i="9"/>
  <c r="GG211" i="9"/>
  <c r="GC211" i="9"/>
  <c r="FW211" i="9"/>
  <c r="FS211" i="9"/>
  <c r="GD211" i="9"/>
  <c r="FN211" i="9"/>
  <c r="GB211" i="9"/>
  <c r="FL211" i="9"/>
  <c r="FY211" i="9"/>
  <c r="FU211" i="9"/>
  <c r="FG211" i="9"/>
  <c r="FC211" i="9"/>
  <c r="FZ211" i="9"/>
  <c r="FJ211" i="9"/>
  <c r="FX211" i="9"/>
  <c r="FH211" i="9"/>
  <c r="FQ211" i="9"/>
  <c r="FM211" i="9"/>
  <c r="GE211" i="9"/>
  <c r="FK211" i="9"/>
  <c r="FV211" i="9"/>
  <c r="FF211" i="9"/>
  <c r="FT211" i="9"/>
  <c r="FD211" i="9"/>
  <c r="FI211" i="9"/>
  <c r="FE211" i="9"/>
  <c r="FO211" i="9"/>
  <c r="GA211" i="9"/>
  <c r="FU210" i="9"/>
  <c r="FE210" i="9"/>
  <c r="FS210" i="9"/>
  <c r="FC210" i="9"/>
  <c r="FH210" i="9"/>
  <c r="FD210" i="9"/>
  <c r="FN210" i="9"/>
  <c r="GG210" i="9"/>
  <c r="FQ210" i="9"/>
  <c r="GE210" i="9"/>
  <c r="FO210" i="9"/>
  <c r="GF210" i="9"/>
  <c r="GB210" i="9"/>
  <c r="FV210" i="9"/>
  <c r="FR210" i="9"/>
  <c r="FY210" i="9"/>
  <c r="FI210" i="9"/>
  <c r="FW210" i="9"/>
  <c r="FG210" i="9"/>
  <c r="FP210" i="9"/>
  <c r="FL210" i="9"/>
  <c r="GD210" i="9"/>
  <c r="FZ210" i="9"/>
  <c r="GC210" i="9"/>
  <c r="FX210" i="9"/>
  <c r="FM210" i="9"/>
  <c r="FT210" i="9"/>
  <c r="GA210" i="9"/>
  <c r="FF210" i="9"/>
  <c r="FK210" i="9"/>
  <c r="FJ210" i="9"/>
  <c r="GD207" i="9"/>
  <c r="FN207" i="9"/>
  <c r="GB207" i="9"/>
  <c r="FL207" i="9"/>
  <c r="FU207" i="9"/>
  <c r="FY207" i="9"/>
  <c r="FC207" i="9"/>
  <c r="GE207" i="9"/>
  <c r="FZ207" i="9"/>
  <c r="FJ207" i="9"/>
  <c r="FX207" i="9"/>
  <c r="FH207" i="9"/>
  <c r="FM207" i="9"/>
  <c r="FQ207" i="9"/>
  <c r="GA207" i="9"/>
  <c r="FG207" i="9"/>
  <c r="FV207" i="9"/>
  <c r="FF207" i="9"/>
  <c r="FT207" i="9"/>
  <c r="FD207" i="9"/>
  <c r="FE207" i="9"/>
  <c r="FI207" i="9"/>
  <c r="FK207" i="9"/>
  <c r="FR207" i="9"/>
  <c r="GF207" i="9"/>
  <c r="FP207" i="9"/>
  <c r="GC207" i="9"/>
  <c r="GG207" i="9"/>
  <c r="FS207" i="9"/>
  <c r="FO207" i="9"/>
  <c r="FW207" i="9"/>
  <c r="CN36" i="9"/>
  <c r="CP36" i="9"/>
  <c r="CF36" i="9"/>
  <c r="BR36" i="9"/>
  <c r="BX36" i="9"/>
  <c r="CJ36" i="9"/>
  <c r="CD36" i="9"/>
  <c r="CB36" i="9"/>
  <c r="BT36" i="9"/>
  <c r="CR36" i="9"/>
  <c r="CH36" i="9"/>
  <c r="BV36" i="9"/>
  <c r="CL36" i="9"/>
  <c r="BZ36" i="9"/>
  <c r="BU36" i="9"/>
  <c r="CK36" i="9"/>
  <c r="BY36" i="9"/>
  <c r="CO36" i="9"/>
  <c r="CC36" i="9"/>
  <c r="CS36" i="9"/>
  <c r="CG36" i="9"/>
  <c r="CE36" i="9"/>
  <c r="BS36" i="9"/>
  <c r="CI36" i="9"/>
  <c r="BW36" i="9"/>
  <c r="CM36" i="9"/>
  <c r="CA36" i="9"/>
  <c r="CQ36" i="9"/>
  <c r="CF41" i="9"/>
  <c r="CB41" i="9"/>
  <c r="CR41" i="9"/>
  <c r="BX41" i="9"/>
  <c r="CJ41" i="9"/>
  <c r="CN41" i="9"/>
  <c r="BT41" i="9"/>
  <c r="BY41" i="9"/>
  <c r="CO41" i="9"/>
  <c r="CC41" i="9"/>
  <c r="CS41" i="9"/>
  <c r="CG41" i="9"/>
  <c r="BU41" i="9"/>
  <c r="CK41" i="9"/>
  <c r="BZ41" i="9"/>
  <c r="CP41" i="9"/>
  <c r="CD41" i="9"/>
  <c r="BR41" i="9"/>
  <c r="CH41" i="9"/>
  <c r="BV41" i="9"/>
  <c r="G41" i="9" s="1"/>
  <c r="I41" i="9" s="1"/>
  <c r="CL41" i="9"/>
  <c r="BS41" i="9"/>
  <c r="CI41" i="9"/>
  <c r="BW41" i="9"/>
  <c r="CM41" i="9"/>
  <c r="CA41" i="9"/>
  <c r="CQ41" i="9"/>
  <c r="CE41" i="9"/>
  <c r="BT35" i="9"/>
  <c r="CJ35" i="9"/>
  <c r="CF35" i="9"/>
  <c r="CR35" i="9"/>
  <c r="BX35" i="9"/>
  <c r="CB35" i="9"/>
  <c r="CN35" i="9"/>
  <c r="CG35" i="9"/>
  <c r="BU35" i="9"/>
  <c r="CK35" i="9"/>
  <c r="BY35" i="9"/>
  <c r="CO35" i="9"/>
  <c r="CC35" i="9"/>
  <c r="CS35" i="9"/>
  <c r="CD35" i="9"/>
  <c r="BR35" i="9"/>
  <c r="CH35" i="9"/>
  <c r="BV35" i="9"/>
  <c r="CL35" i="9"/>
  <c r="BZ35" i="9"/>
  <c r="CP35" i="9"/>
  <c r="CA35" i="9"/>
  <c r="CQ35" i="9"/>
  <c r="CE35" i="9"/>
  <c r="BS35" i="9"/>
  <c r="G35" i="9" s="1"/>
  <c r="I35" i="9" s="1"/>
  <c r="CI35" i="9"/>
  <c r="BW35" i="9"/>
  <c r="CM35" i="9"/>
  <c r="CR42" i="9"/>
  <c r="CJ42" i="9"/>
  <c r="CL42" i="9"/>
  <c r="BR42" i="9"/>
  <c r="CB42" i="9"/>
  <c r="BZ42" i="9"/>
  <c r="CN42" i="9"/>
  <c r="CP42" i="9"/>
  <c r="CD42" i="9"/>
  <c r="BT42" i="9"/>
  <c r="BV42" i="9"/>
  <c r="CF42" i="9"/>
  <c r="CH42" i="9"/>
  <c r="BX42" i="9"/>
  <c r="CC42" i="9"/>
  <c r="CS42" i="9"/>
  <c r="CG42" i="9"/>
  <c r="BU42" i="9"/>
  <c r="CK42" i="9"/>
  <c r="BY42" i="9"/>
  <c r="CO42" i="9"/>
  <c r="BW42" i="9"/>
  <c r="CM42" i="9"/>
  <c r="CA42" i="9"/>
  <c r="CQ42" i="9"/>
  <c r="CE42" i="9"/>
  <c r="BS42" i="9"/>
  <c r="CI42" i="9"/>
  <c r="EH135" i="9"/>
  <c r="EX135" i="9"/>
  <c r="EF135" i="9"/>
  <c r="EV135" i="9"/>
  <c r="EM135" i="9"/>
  <c r="EQ135" i="9"/>
  <c r="EO135" i="9"/>
  <c r="EL135" i="9"/>
  <c r="FB135" i="9"/>
  <c r="EJ135" i="9"/>
  <c r="EZ135" i="9"/>
  <c r="EU135" i="9"/>
  <c r="EY135" i="9"/>
  <c r="EG135" i="9"/>
  <c r="DZ135" i="9"/>
  <c r="EP135" i="9"/>
  <c r="EN135" i="9"/>
  <c r="EA135" i="9"/>
  <c r="EW135" i="9"/>
  <c r="ED135" i="9"/>
  <c r="ET135" i="9"/>
  <c r="EB135" i="9"/>
  <c r="ER135" i="9"/>
  <c r="EE135" i="9"/>
  <c r="EI135" i="9"/>
  <c r="DY135" i="9"/>
  <c r="FA135" i="9"/>
  <c r="ES135" i="9"/>
  <c r="EK135" i="9"/>
  <c r="EC135" i="9"/>
  <c r="EI142" i="9"/>
  <c r="EY142" i="9"/>
  <c r="EJ142" i="9"/>
  <c r="EZ142" i="9"/>
  <c r="EH142" i="9"/>
  <c r="EX142" i="9"/>
  <c r="ES142" i="9"/>
  <c r="EG142" i="9"/>
  <c r="EE142" i="9"/>
  <c r="EN142" i="9"/>
  <c r="EL142" i="9"/>
  <c r="FB142" i="9"/>
  <c r="FA142" i="9"/>
  <c r="EO142" i="9"/>
  <c r="EU142" i="9"/>
  <c r="EB142" i="9"/>
  <c r="ER142" i="9"/>
  <c r="DZ142" i="9"/>
  <c r="EP142" i="9"/>
  <c r="EC142" i="9"/>
  <c r="EW142" i="9"/>
  <c r="EF142" i="9"/>
  <c r="EV142" i="9"/>
  <c r="ED142" i="9"/>
  <c r="ET142" i="9"/>
  <c r="EK142" i="9"/>
  <c r="DY142" i="9"/>
  <c r="EM142" i="9"/>
  <c r="EA142" i="9"/>
  <c r="EQ142" i="9"/>
  <c r="DZ131" i="9"/>
  <c r="EP131" i="9"/>
  <c r="EJ131" i="9"/>
  <c r="EZ131" i="9"/>
  <c r="EU131" i="9"/>
  <c r="EQ131" i="9"/>
  <c r="ED131" i="9"/>
  <c r="ET131" i="9"/>
  <c r="EN131" i="9"/>
  <c r="EY131" i="9"/>
  <c r="DY131" i="9"/>
  <c r="EH131" i="9"/>
  <c r="EX131" i="9"/>
  <c r="EB131" i="9"/>
  <c r="ER131" i="9"/>
  <c r="EE131" i="9"/>
  <c r="EA131" i="9"/>
  <c r="EG131" i="9"/>
  <c r="EO131" i="9"/>
  <c r="EL131" i="9"/>
  <c r="FB131" i="9"/>
  <c r="EF131" i="9"/>
  <c r="EV131" i="9"/>
  <c r="EM131" i="9"/>
  <c r="EI131" i="9"/>
  <c r="EW131" i="9"/>
  <c r="ES131" i="9"/>
  <c r="EK131" i="9"/>
  <c r="EC131" i="9"/>
  <c r="FA131" i="9"/>
  <c r="EQ138" i="9"/>
  <c r="EA138" i="9"/>
  <c r="EF138" i="9"/>
  <c r="EV138" i="9"/>
  <c r="ED138" i="9"/>
  <c r="ET138" i="9"/>
  <c r="EK138" i="9"/>
  <c r="DY138" i="9"/>
  <c r="EE138" i="9"/>
  <c r="EJ138" i="9"/>
  <c r="EZ138" i="9"/>
  <c r="EH138" i="9"/>
  <c r="EX138" i="9"/>
  <c r="ES138" i="9"/>
  <c r="EG138" i="9"/>
  <c r="EU138" i="9"/>
  <c r="EN138" i="9"/>
  <c r="EL138" i="9"/>
  <c r="FB138" i="9"/>
  <c r="FA138" i="9"/>
  <c r="EO138" i="9"/>
  <c r="EM138" i="9"/>
  <c r="EB138" i="9"/>
  <c r="ER138" i="9"/>
  <c r="DZ138" i="9"/>
  <c r="EP138" i="9"/>
  <c r="EC138" i="9"/>
  <c r="EW138" i="9"/>
  <c r="EY138" i="9"/>
  <c r="EI138" i="9"/>
  <c r="CF71" i="9"/>
  <c r="BT71" i="9"/>
  <c r="CJ71" i="9"/>
  <c r="BX71" i="9"/>
  <c r="CN71" i="9"/>
  <c r="CB71" i="9"/>
  <c r="CR71" i="9"/>
  <c r="CG71" i="9"/>
  <c r="BU71" i="9"/>
  <c r="CK71" i="9"/>
  <c r="BY71" i="9"/>
  <c r="CO71" i="9"/>
  <c r="CC71" i="9"/>
  <c r="CS71" i="9"/>
  <c r="BV71" i="9"/>
  <c r="CL71" i="9"/>
  <c r="BZ71" i="9"/>
  <c r="CP71" i="9"/>
  <c r="CD71" i="9"/>
  <c r="BR71" i="9"/>
  <c r="CH71" i="9"/>
  <c r="CA71" i="9"/>
  <c r="CQ71" i="9"/>
  <c r="CE71" i="9"/>
  <c r="BS71" i="9"/>
  <c r="CI71" i="9"/>
  <c r="BW71" i="9"/>
  <c r="CM71" i="9"/>
  <c r="CH54" i="9"/>
  <c r="CB54" i="9"/>
  <c r="CN54" i="9"/>
  <c r="BV54" i="9"/>
  <c r="BT54" i="9"/>
  <c r="CD54" i="9"/>
  <c r="CR54" i="9"/>
  <c r="BR54" i="9"/>
  <c r="CP54" i="9"/>
  <c r="CF54" i="9"/>
  <c r="BX54" i="9"/>
  <c r="CJ54" i="9"/>
  <c r="CL54" i="9"/>
  <c r="BZ54" i="9"/>
  <c r="CC54" i="9"/>
  <c r="CS54" i="9"/>
  <c r="CG54" i="9"/>
  <c r="BU54" i="9"/>
  <c r="CK54" i="9"/>
  <c r="BY54" i="9"/>
  <c r="CO54" i="9"/>
  <c r="BW54" i="9"/>
  <c r="CM54" i="9"/>
  <c r="CA54" i="9"/>
  <c r="CQ54" i="9"/>
  <c r="CE54" i="9"/>
  <c r="BS54" i="9"/>
  <c r="CI54" i="9"/>
  <c r="CX90" i="9"/>
  <c r="DV90" i="9"/>
  <c r="DN90" i="9"/>
  <c r="DF90" i="9"/>
  <c r="DB90" i="9"/>
  <c r="DR90" i="9"/>
  <c r="DJ90" i="9"/>
  <c r="CT90" i="9"/>
  <c r="DI90" i="9"/>
  <c r="DK90" i="9"/>
  <c r="CU90" i="9"/>
  <c r="DU90" i="9"/>
  <c r="DE90" i="9"/>
  <c r="DW90" i="9"/>
  <c r="DG90" i="9"/>
  <c r="DQ90" i="9"/>
  <c r="DA90" i="9"/>
  <c r="DS90" i="9"/>
  <c r="DC90" i="9"/>
  <c r="DM90" i="9"/>
  <c r="CW90" i="9"/>
  <c r="DO90" i="9"/>
  <c r="CY90" i="9"/>
  <c r="DD90" i="9"/>
  <c r="DL90" i="9"/>
  <c r="DT90" i="9"/>
  <c r="CV90" i="9"/>
  <c r="DP90" i="9"/>
  <c r="DX90" i="9"/>
  <c r="CZ90" i="9"/>
  <c r="DH90" i="9"/>
  <c r="CN68" i="9"/>
  <c r="BT68" i="9"/>
  <c r="CF68" i="9"/>
  <c r="CH68" i="9"/>
  <c r="BX68" i="9"/>
  <c r="CJ68" i="9"/>
  <c r="BV68" i="9"/>
  <c r="CB68" i="9"/>
  <c r="BR68" i="9"/>
  <c r="BZ68" i="9"/>
  <c r="CL68" i="9"/>
  <c r="CP68" i="9"/>
  <c r="CD68" i="9"/>
  <c r="CR68" i="9"/>
  <c r="BU68" i="9"/>
  <c r="CK68" i="9"/>
  <c r="BY68" i="9"/>
  <c r="CO68" i="9"/>
  <c r="CC68" i="9"/>
  <c r="CS68" i="9"/>
  <c r="CG68" i="9"/>
  <c r="CE68" i="9"/>
  <c r="BS68" i="9"/>
  <c r="CI68" i="9"/>
  <c r="BW68" i="9"/>
  <c r="CM68" i="9"/>
  <c r="CA68" i="9"/>
  <c r="CQ68" i="9"/>
  <c r="BT49" i="9"/>
  <c r="CJ49" i="9"/>
  <c r="BX49" i="9"/>
  <c r="CN49" i="9"/>
  <c r="CB49" i="9"/>
  <c r="CR49" i="9"/>
  <c r="CF49" i="9"/>
  <c r="BY49" i="9"/>
  <c r="CO49" i="9"/>
  <c r="CC49" i="9"/>
  <c r="CS49" i="9"/>
  <c r="CG49" i="9"/>
  <c r="BU49" i="9"/>
  <c r="CK49" i="9"/>
  <c r="BZ49" i="9"/>
  <c r="CP49" i="9"/>
  <c r="CD49" i="9"/>
  <c r="BR49" i="9"/>
  <c r="CH49" i="9"/>
  <c r="BV49" i="9"/>
  <c r="CL49" i="9"/>
  <c r="BS49" i="9"/>
  <c r="CI49" i="9"/>
  <c r="BW49" i="9"/>
  <c r="CM49" i="9"/>
  <c r="CA49" i="9"/>
  <c r="CQ49" i="9"/>
  <c r="CE49" i="9"/>
  <c r="G49" i="9" s="1"/>
  <c r="I49" i="9" s="1"/>
  <c r="CW85" i="9"/>
  <c r="DE85" i="9"/>
  <c r="DM85" i="9"/>
  <c r="DU85" i="9"/>
  <c r="DG85" i="9"/>
  <c r="DO85" i="9"/>
  <c r="DW85" i="9"/>
  <c r="CY85" i="9"/>
  <c r="DP85" i="9"/>
  <c r="CZ85" i="9"/>
  <c r="DL85" i="9"/>
  <c r="CV85" i="9"/>
  <c r="DX85" i="9"/>
  <c r="DH85" i="9"/>
  <c r="DT85" i="9"/>
  <c r="DD85" i="9"/>
  <c r="DV85" i="9"/>
  <c r="DF85" i="9"/>
  <c r="DI85" i="9"/>
  <c r="DR85" i="9"/>
  <c r="DB85" i="9"/>
  <c r="DQ85" i="9"/>
  <c r="DN85" i="9"/>
  <c r="CX85" i="9"/>
  <c r="DJ85" i="9"/>
  <c r="CT85" i="9"/>
  <c r="DA85" i="9"/>
  <c r="DK85" i="9"/>
  <c r="DS85" i="9"/>
  <c r="CU85" i="9"/>
  <c r="DC85" i="9"/>
  <c r="CF63" i="9"/>
  <c r="BT63" i="9"/>
  <c r="CJ63" i="9"/>
  <c r="BX63" i="9"/>
  <c r="CN63" i="9"/>
  <c r="CB63" i="9"/>
  <c r="CR63" i="9"/>
  <c r="CG63" i="9"/>
  <c r="BU63" i="9"/>
  <c r="CK63" i="9"/>
  <c r="BY63" i="9"/>
  <c r="CO63" i="9"/>
  <c r="CC63" i="9"/>
  <c r="CS63" i="9"/>
  <c r="BV63" i="9"/>
  <c r="CL63" i="9"/>
  <c r="BZ63" i="9"/>
  <c r="CP63" i="9"/>
  <c r="CD63" i="9"/>
  <c r="BR63" i="9"/>
  <c r="CH63" i="9"/>
  <c r="CA63" i="9"/>
  <c r="CQ63" i="9"/>
  <c r="G63" i="9" s="1"/>
  <c r="I63" i="9" s="1"/>
  <c r="CE63" i="9"/>
  <c r="BS63" i="9"/>
  <c r="CI63" i="9"/>
  <c r="BW63" i="9"/>
  <c r="CM63" i="9"/>
  <c r="CF46" i="9"/>
  <c r="BT46" i="9"/>
  <c r="BX46" i="9"/>
  <c r="CD46" i="9"/>
  <c r="CR46" i="9"/>
  <c r="CJ46" i="9"/>
  <c r="CN46" i="9"/>
  <c r="CH46" i="9"/>
  <c r="CP46" i="9"/>
  <c r="BR46" i="9"/>
  <c r="CB46" i="9"/>
  <c r="BV46" i="9"/>
  <c r="CL46" i="9"/>
  <c r="BZ46" i="9"/>
  <c r="CC46" i="9"/>
  <c r="CS46" i="9"/>
  <c r="CG46" i="9"/>
  <c r="BU46" i="9"/>
  <c r="CK46" i="9"/>
  <c r="BY46" i="9"/>
  <c r="CO46" i="9"/>
  <c r="BW46" i="9"/>
  <c r="CM46" i="9"/>
  <c r="CA46" i="9"/>
  <c r="CQ46" i="9"/>
  <c r="CE46" i="9"/>
  <c r="BS46" i="9"/>
  <c r="CI46" i="9"/>
  <c r="DF82" i="9"/>
  <c r="DR82" i="9"/>
  <c r="DJ82" i="9"/>
  <c r="DB82" i="9"/>
  <c r="DN82" i="9"/>
  <c r="DV82" i="9"/>
  <c r="CT82" i="9"/>
  <c r="CX82" i="9"/>
  <c r="DQ82" i="9"/>
  <c r="DA82" i="9"/>
  <c r="DS82" i="9"/>
  <c r="DC82" i="9"/>
  <c r="DD82" i="9"/>
  <c r="DM82" i="9"/>
  <c r="CW82" i="9"/>
  <c r="DO82" i="9"/>
  <c r="CY82" i="9"/>
  <c r="DL82" i="9"/>
  <c r="DI82" i="9"/>
  <c r="DK82" i="9"/>
  <c r="CU82" i="9"/>
  <c r="DT82" i="9"/>
  <c r="DU82" i="9"/>
  <c r="DE82" i="9"/>
  <c r="DW82" i="9"/>
  <c r="DG82" i="9"/>
  <c r="CV82" i="9"/>
  <c r="DH82" i="9"/>
  <c r="DP82" i="9"/>
  <c r="DX82" i="9"/>
  <c r="CZ82" i="9"/>
  <c r="DV76" i="9"/>
  <c r="DH76" i="9"/>
  <c r="DX76" i="9"/>
  <c r="DT76" i="9"/>
  <c r="DP76" i="9"/>
  <c r="DL76" i="9"/>
  <c r="DD76" i="9"/>
  <c r="CZ76" i="9"/>
  <c r="CV76" i="9"/>
  <c r="CX76" i="9"/>
  <c r="DF76" i="9"/>
  <c r="DN76" i="9"/>
  <c r="DW76" i="9"/>
  <c r="DG76" i="9"/>
  <c r="DI76" i="9"/>
  <c r="DB76" i="9"/>
  <c r="DS76" i="9"/>
  <c r="DC76" i="9"/>
  <c r="DU76" i="9"/>
  <c r="DE76" i="9"/>
  <c r="DJ76" i="9"/>
  <c r="DO76" i="9"/>
  <c r="CY76" i="9"/>
  <c r="DQ76" i="9"/>
  <c r="DA76" i="9"/>
  <c r="DR76" i="9"/>
  <c r="DK76" i="9"/>
  <c r="CU76" i="9"/>
  <c r="DM76" i="9"/>
  <c r="CW76" i="9"/>
  <c r="CT76" i="9"/>
  <c r="BT57" i="9"/>
  <c r="CJ57" i="9"/>
  <c r="BX57" i="9"/>
  <c r="CN57" i="9"/>
  <c r="CB57" i="9"/>
  <c r="CR57" i="9"/>
  <c r="CF57" i="9"/>
  <c r="BY57" i="9"/>
  <c r="CO57" i="9"/>
  <c r="CC57" i="9"/>
  <c r="CS57" i="9"/>
  <c r="CG57" i="9"/>
  <c r="BU57" i="9"/>
  <c r="CK57" i="9"/>
  <c r="BZ57" i="9"/>
  <c r="CP57" i="9"/>
  <c r="CD57" i="9"/>
  <c r="BR57" i="9"/>
  <c r="CH57" i="9"/>
  <c r="BV57" i="9"/>
  <c r="CL57" i="9"/>
  <c r="BS57" i="9"/>
  <c r="CI57" i="9"/>
  <c r="BW57" i="9"/>
  <c r="CM57" i="9"/>
  <c r="CA57" i="9"/>
  <c r="CQ57" i="9"/>
  <c r="CE57" i="9"/>
  <c r="DE93" i="9"/>
  <c r="DM93" i="9"/>
  <c r="DU93" i="9"/>
  <c r="CW93" i="9"/>
  <c r="DO93" i="9"/>
  <c r="DT93" i="9"/>
  <c r="DD93" i="9"/>
  <c r="DR93" i="9"/>
  <c r="DB93" i="9"/>
  <c r="DW93" i="9"/>
  <c r="DP93" i="9"/>
  <c r="CZ93" i="9"/>
  <c r="DN93" i="9"/>
  <c r="CX93" i="9"/>
  <c r="CY93" i="9"/>
  <c r="DL93" i="9"/>
  <c r="CV93" i="9"/>
  <c r="DJ93" i="9"/>
  <c r="CT93" i="9"/>
  <c r="DG93" i="9"/>
  <c r="DX93" i="9"/>
  <c r="DH93" i="9"/>
  <c r="DV93" i="9"/>
  <c r="DF93" i="9"/>
  <c r="DQ93" i="9"/>
  <c r="DA93" i="9"/>
  <c r="DI93" i="9"/>
  <c r="DS93" i="9"/>
  <c r="CU93" i="9"/>
  <c r="DC93" i="9"/>
  <c r="DK93" i="9"/>
  <c r="FC198" i="9"/>
  <c r="FZ198" i="9"/>
  <c r="FJ198" i="9"/>
  <c r="FX198" i="9"/>
  <c r="FH198" i="9"/>
  <c r="FQ198" i="9"/>
  <c r="FM198" i="9"/>
  <c r="FW198" i="9"/>
  <c r="FV198" i="9"/>
  <c r="FF198" i="9"/>
  <c r="FT198" i="9"/>
  <c r="FD198" i="9"/>
  <c r="FI198" i="9"/>
  <c r="FE198" i="9"/>
  <c r="FG198" i="9"/>
  <c r="GD198" i="9"/>
  <c r="FN198" i="9"/>
  <c r="GB198" i="9"/>
  <c r="FL198" i="9"/>
  <c r="FY198" i="9"/>
  <c r="FU198" i="9"/>
  <c r="FO198" i="9"/>
  <c r="FK198" i="9"/>
  <c r="FS198" i="9"/>
  <c r="FR198" i="9"/>
  <c r="GC198" i="9"/>
  <c r="GF198" i="9"/>
  <c r="GE198" i="9"/>
  <c r="FP198" i="9"/>
  <c r="GA198" i="9"/>
  <c r="GG198" i="9"/>
  <c r="FV182" i="9"/>
  <c r="FF182" i="9"/>
  <c r="FT182" i="9"/>
  <c r="FD182" i="9"/>
  <c r="FI182" i="9"/>
  <c r="FE182" i="9"/>
  <c r="FG182" i="9"/>
  <c r="FR182" i="9"/>
  <c r="GF182" i="9"/>
  <c r="FP182" i="9"/>
  <c r="GG182" i="9"/>
  <c r="GC182" i="9"/>
  <c r="GE182" i="9"/>
  <c r="FK182" i="9"/>
  <c r="FZ182" i="9"/>
  <c r="FJ182" i="9"/>
  <c r="FX182" i="9"/>
  <c r="FH182" i="9"/>
  <c r="FQ182" i="9"/>
  <c r="FM182" i="9"/>
  <c r="FW182" i="9"/>
  <c r="FC182" i="9"/>
  <c r="FN182" i="9"/>
  <c r="FU182" i="9"/>
  <c r="GB182" i="9"/>
  <c r="FO182" i="9"/>
  <c r="FS182" i="9"/>
  <c r="FL182" i="9"/>
  <c r="GA182" i="9"/>
  <c r="GD182" i="9"/>
  <c r="FY182" i="9"/>
  <c r="FX192" i="9"/>
  <c r="FH192" i="9"/>
  <c r="FV192" i="9"/>
  <c r="FF192" i="9"/>
  <c r="FC192" i="9"/>
  <c r="FG192" i="9"/>
  <c r="FQ192" i="9"/>
  <c r="FT192" i="9"/>
  <c r="FD192" i="9"/>
  <c r="FR192" i="9"/>
  <c r="GA192" i="9"/>
  <c r="GE192" i="9"/>
  <c r="FY192" i="9"/>
  <c r="FU192" i="9"/>
  <c r="GF192" i="9"/>
  <c r="FP192" i="9"/>
  <c r="GD192" i="9"/>
  <c r="FN192" i="9"/>
  <c r="FS192" i="9"/>
  <c r="FW192" i="9"/>
  <c r="FI192" i="9"/>
  <c r="FE192" i="9"/>
  <c r="GC192" i="9"/>
  <c r="GB192" i="9"/>
  <c r="FL192" i="9"/>
  <c r="FZ192" i="9"/>
  <c r="FJ192" i="9"/>
  <c r="FK192" i="9"/>
  <c r="FO192" i="9"/>
  <c r="GG192" i="9"/>
  <c r="FM192" i="9"/>
  <c r="GA175" i="9"/>
  <c r="FK175" i="9"/>
  <c r="GC175" i="9"/>
  <c r="FM175" i="9"/>
  <c r="FR175" i="9"/>
  <c r="FN175" i="9"/>
  <c r="GF175" i="9"/>
  <c r="FW175" i="9"/>
  <c r="FG175" i="9"/>
  <c r="FY175" i="9"/>
  <c r="FI175" i="9"/>
  <c r="FJ175" i="9"/>
  <c r="FF175" i="9"/>
  <c r="FP175" i="9"/>
  <c r="GE175" i="9"/>
  <c r="FO175" i="9"/>
  <c r="GG175" i="9"/>
  <c r="FQ175" i="9"/>
  <c r="FZ175" i="9"/>
  <c r="FV175" i="9"/>
  <c r="FH175" i="9"/>
  <c r="FT175" i="9"/>
  <c r="GB175" i="9"/>
  <c r="FC175" i="9"/>
  <c r="FX175" i="9"/>
  <c r="FU175" i="9"/>
  <c r="FD175" i="9"/>
  <c r="FE175" i="9"/>
  <c r="FS175" i="9"/>
  <c r="GD175" i="9"/>
  <c r="FL175" i="9"/>
  <c r="FZ189" i="9"/>
  <c r="GG189" i="9"/>
  <c r="FQ189" i="9"/>
  <c r="GE189" i="9"/>
  <c r="FO189" i="9"/>
  <c r="GF189" i="9"/>
  <c r="GB189" i="9"/>
  <c r="FV189" i="9"/>
  <c r="FR189" i="9"/>
  <c r="GC189" i="9"/>
  <c r="FM189" i="9"/>
  <c r="GA189" i="9"/>
  <c r="FK189" i="9"/>
  <c r="FX189" i="9"/>
  <c r="FT189" i="9"/>
  <c r="FF189" i="9"/>
  <c r="FJ189" i="9"/>
  <c r="FY189" i="9"/>
  <c r="FI189" i="9"/>
  <c r="FW189" i="9"/>
  <c r="FG189" i="9"/>
  <c r="FP189" i="9"/>
  <c r="FL189" i="9"/>
  <c r="GD189" i="9"/>
  <c r="FU189" i="9"/>
  <c r="FE189" i="9"/>
  <c r="FS189" i="9"/>
  <c r="FC189" i="9"/>
  <c r="FH189" i="9"/>
  <c r="FD189" i="9"/>
  <c r="FN189" i="9"/>
  <c r="FW199" i="9"/>
  <c r="FG199" i="9"/>
  <c r="FY199" i="9"/>
  <c r="FI199" i="9"/>
  <c r="FJ199" i="9"/>
  <c r="FF199" i="9"/>
  <c r="FH199" i="9"/>
  <c r="FS199" i="9"/>
  <c r="FC199" i="9"/>
  <c r="FU199" i="9"/>
  <c r="FE199" i="9"/>
  <c r="GD199" i="9"/>
  <c r="GF199" i="9"/>
  <c r="GB199" i="9"/>
  <c r="GE199" i="9"/>
  <c r="FO199" i="9"/>
  <c r="GG199" i="9"/>
  <c r="FQ199" i="9"/>
  <c r="FZ199" i="9"/>
  <c r="FV199" i="9"/>
  <c r="FP199" i="9"/>
  <c r="FL199" i="9"/>
  <c r="FD199" i="9"/>
  <c r="GC199" i="9"/>
  <c r="FX199" i="9"/>
  <c r="FM199" i="9"/>
  <c r="FT199" i="9"/>
  <c r="FK199" i="9"/>
  <c r="FN199" i="9"/>
  <c r="GA199" i="9"/>
  <c r="FR199" i="9"/>
  <c r="GA183" i="9"/>
  <c r="FK183" i="9"/>
  <c r="GC183" i="9"/>
  <c r="FM183" i="9"/>
  <c r="FR183" i="9"/>
  <c r="FN183" i="9"/>
  <c r="FX183" i="9"/>
  <c r="FD183" i="9"/>
  <c r="FW183" i="9"/>
  <c r="FG183" i="9"/>
  <c r="FY183" i="9"/>
  <c r="FI183" i="9"/>
  <c r="FJ183" i="9"/>
  <c r="FF183" i="9"/>
  <c r="FH183" i="9"/>
  <c r="GE183" i="9"/>
  <c r="FO183" i="9"/>
  <c r="GG183" i="9"/>
  <c r="FQ183" i="9"/>
  <c r="FZ183" i="9"/>
  <c r="FV183" i="9"/>
  <c r="FP183" i="9"/>
  <c r="GB183" i="9"/>
  <c r="FE183" i="9"/>
  <c r="FS183" i="9"/>
  <c r="GD183" i="9"/>
  <c r="FC183" i="9"/>
  <c r="GF183" i="9"/>
  <c r="FU183" i="9"/>
  <c r="FL183" i="9"/>
  <c r="FT183" i="9"/>
  <c r="EZ164" i="9"/>
  <c r="ER164" i="9"/>
  <c r="EN164" i="9"/>
  <c r="EB164" i="9"/>
  <c r="EJ164" i="9"/>
  <c r="EC164" i="9"/>
  <c r="ES164" i="9"/>
  <c r="EE164" i="9"/>
  <c r="EU164" i="9"/>
  <c r="ET164" i="9"/>
  <c r="EP164" i="9"/>
  <c r="EG164" i="9"/>
  <c r="EW164" i="9"/>
  <c r="EI164" i="9"/>
  <c r="EY164" i="9"/>
  <c r="FB164" i="9"/>
  <c r="EX164" i="9"/>
  <c r="EK164" i="9"/>
  <c r="FA164" i="9"/>
  <c r="EM164" i="9"/>
  <c r="ED164" i="9"/>
  <c r="DZ164" i="9"/>
  <c r="DY164" i="9"/>
  <c r="EO164" i="9"/>
  <c r="EA164" i="9"/>
  <c r="EQ164" i="9"/>
  <c r="EL164" i="9"/>
  <c r="EH164" i="9"/>
  <c r="EV164" i="9"/>
  <c r="EF164" i="9"/>
  <c r="EJ148" i="9"/>
  <c r="EZ148" i="9"/>
  <c r="EB148" i="9"/>
  <c r="ER148" i="9"/>
  <c r="EN148" i="9"/>
  <c r="EC148" i="9"/>
  <c r="ES148" i="9"/>
  <c r="EA148" i="9"/>
  <c r="EQ148" i="9"/>
  <c r="EL148" i="9"/>
  <c r="EH148" i="9"/>
  <c r="EG148" i="9"/>
  <c r="EW148" i="9"/>
  <c r="EE148" i="9"/>
  <c r="EU148" i="9"/>
  <c r="ET148" i="9"/>
  <c r="EP148" i="9"/>
  <c r="EK148" i="9"/>
  <c r="FA148" i="9"/>
  <c r="EI148" i="9"/>
  <c r="EY148" i="9"/>
  <c r="FB148" i="9"/>
  <c r="EX148" i="9"/>
  <c r="EV148" i="9"/>
  <c r="DY148" i="9"/>
  <c r="EO148" i="9"/>
  <c r="EM148" i="9"/>
  <c r="ED148" i="9"/>
  <c r="DZ148" i="9"/>
  <c r="EF148" i="9"/>
  <c r="EH161" i="9"/>
  <c r="EL161" i="9"/>
  <c r="FB161" i="9"/>
  <c r="EA161" i="9"/>
  <c r="EQ161" i="9"/>
  <c r="DY161" i="9"/>
  <c r="EO161" i="9"/>
  <c r="EF161" i="9"/>
  <c r="EB161" i="9"/>
  <c r="EE161" i="9"/>
  <c r="EU161" i="9"/>
  <c r="EC161" i="9"/>
  <c r="ES161" i="9"/>
  <c r="EN161" i="9"/>
  <c r="EJ161" i="9"/>
  <c r="EI161" i="9"/>
  <c r="EY161" i="9"/>
  <c r="EG161" i="9"/>
  <c r="EW161" i="9"/>
  <c r="EV161" i="9"/>
  <c r="ER161" i="9"/>
  <c r="EX161" i="9"/>
  <c r="EM161" i="9"/>
  <c r="EK161" i="9"/>
  <c r="FA161" i="9"/>
  <c r="EZ161" i="9"/>
  <c r="ET161" i="9"/>
  <c r="ED161" i="9"/>
  <c r="EP161" i="9"/>
  <c r="DZ161" i="9"/>
  <c r="GD178" i="9"/>
  <c r="FN178" i="9"/>
  <c r="GB178" i="9"/>
  <c r="FL178" i="9"/>
  <c r="FU178" i="9"/>
  <c r="FY178" i="9"/>
  <c r="FK178" i="9"/>
  <c r="FW178" i="9"/>
  <c r="FO178" i="9"/>
  <c r="FZ178" i="9"/>
  <c r="FJ178" i="9"/>
  <c r="FX178" i="9"/>
  <c r="FH178" i="9"/>
  <c r="FM178" i="9"/>
  <c r="FQ178" i="9"/>
  <c r="FS178" i="9"/>
  <c r="GE178" i="9"/>
  <c r="FR178" i="9"/>
  <c r="GF178" i="9"/>
  <c r="FP178" i="9"/>
  <c r="GC178" i="9"/>
  <c r="GG178" i="9"/>
  <c r="GA178" i="9"/>
  <c r="FG178" i="9"/>
  <c r="FF178" i="9"/>
  <c r="FI178" i="9"/>
  <c r="FT178" i="9"/>
  <c r="FC178" i="9"/>
  <c r="FD178" i="9"/>
  <c r="FV178" i="9"/>
  <c r="FE178" i="9"/>
  <c r="EA163" i="9"/>
  <c r="EQ163" i="9"/>
  <c r="DY163" i="9"/>
  <c r="EO163" i="9"/>
  <c r="EZ163" i="9"/>
  <c r="EE163" i="9"/>
  <c r="EU163" i="9"/>
  <c r="EC163" i="9"/>
  <c r="ES163" i="9"/>
  <c r="EB163" i="9"/>
  <c r="EF163" i="9"/>
  <c r="EM163" i="9"/>
  <c r="EK163" i="9"/>
  <c r="FA163" i="9"/>
  <c r="ER163" i="9"/>
  <c r="EV163" i="9"/>
  <c r="EY163" i="9"/>
  <c r="EJ163" i="9"/>
  <c r="EG163" i="9"/>
  <c r="EN163" i="9"/>
  <c r="EI163" i="9"/>
  <c r="EW163" i="9"/>
  <c r="EP163" i="9"/>
  <c r="DZ163" i="9"/>
  <c r="EL163" i="9"/>
  <c r="FB163" i="9"/>
  <c r="EX163" i="9"/>
  <c r="EH163" i="9"/>
  <c r="ET163" i="9"/>
  <c r="ED163" i="9"/>
  <c r="EM147" i="9"/>
  <c r="DY147" i="9"/>
  <c r="EO147" i="9"/>
  <c r="EZ147" i="9"/>
  <c r="EA147" i="9"/>
  <c r="EQ147" i="9"/>
  <c r="EC147" i="9"/>
  <c r="ES147" i="9"/>
  <c r="EB147" i="9"/>
  <c r="EF147" i="9"/>
  <c r="EE147" i="9"/>
  <c r="EU147" i="9"/>
  <c r="EG147" i="9"/>
  <c r="EW147" i="9"/>
  <c r="EJ147" i="9"/>
  <c r="EN147" i="9"/>
  <c r="EI147" i="9"/>
  <c r="EY147" i="9"/>
  <c r="EK147" i="9"/>
  <c r="FA147" i="9"/>
  <c r="ER147" i="9"/>
  <c r="EV147" i="9"/>
  <c r="EP147" i="9"/>
  <c r="DZ147" i="9"/>
  <c r="FB147" i="9"/>
  <c r="EL147" i="9"/>
  <c r="EX147" i="9"/>
  <c r="EH147" i="9"/>
  <c r="ET147" i="9"/>
  <c r="ED147" i="9"/>
  <c r="EN162" i="9"/>
  <c r="EV162" i="9"/>
  <c r="EF162" i="9"/>
  <c r="EG162" i="9"/>
  <c r="EW162" i="9"/>
  <c r="EI162" i="9"/>
  <c r="EY162" i="9"/>
  <c r="EX162" i="9"/>
  <c r="ED162" i="9"/>
  <c r="EK162" i="9"/>
  <c r="FA162" i="9"/>
  <c r="EM162" i="9"/>
  <c r="DZ162" i="9"/>
  <c r="EL162" i="9"/>
  <c r="EC162" i="9"/>
  <c r="ES162" i="9"/>
  <c r="EE162" i="9"/>
  <c r="EU162" i="9"/>
  <c r="EP162" i="9"/>
  <c r="FB162" i="9"/>
  <c r="EQ162" i="9"/>
  <c r="DY162" i="9"/>
  <c r="EH162" i="9"/>
  <c r="ET162" i="9"/>
  <c r="EO162" i="9"/>
  <c r="EA162" i="9"/>
  <c r="EZ162" i="9"/>
  <c r="EJ162" i="9"/>
  <c r="ER162" i="9"/>
  <c r="EB162" i="9"/>
  <c r="GC206" i="9"/>
  <c r="FM206" i="9"/>
  <c r="GA206" i="9"/>
  <c r="FK206" i="9"/>
  <c r="FT206" i="9"/>
  <c r="FX206" i="9"/>
  <c r="FZ206" i="9"/>
  <c r="FF206" i="9"/>
  <c r="FY206" i="9"/>
  <c r="FI206" i="9"/>
  <c r="FW206" i="9"/>
  <c r="FG206" i="9"/>
  <c r="FL206" i="9"/>
  <c r="FP206" i="9"/>
  <c r="FJ206" i="9"/>
  <c r="FV206" i="9"/>
  <c r="GG206" i="9"/>
  <c r="FQ206" i="9"/>
  <c r="GE206" i="9"/>
  <c r="FO206" i="9"/>
  <c r="GB206" i="9"/>
  <c r="GF206" i="9"/>
  <c r="FR206" i="9"/>
  <c r="GD206" i="9"/>
  <c r="FE206" i="9"/>
  <c r="FH206" i="9"/>
  <c r="FS206" i="9"/>
  <c r="FN206" i="9"/>
  <c r="FC206" i="9"/>
  <c r="FU206" i="9"/>
  <c r="FD206" i="9"/>
  <c r="FS208" i="9"/>
  <c r="FC208" i="9"/>
  <c r="FU208" i="9"/>
  <c r="FE208" i="9"/>
  <c r="FF208" i="9"/>
  <c r="FT208" i="9"/>
  <c r="FP208" i="9"/>
  <c r="GE208" i="9"/>
  <c r="FO208" i="9"/>
  <c r="GG208" i="9"/>
  <c r="FQ208" i="9"/>
  <c r="GD208" i="9"/>
  <c r="FZ208" i="9"/>
  <c r="FD208" i="9"/>
  <c r="GF208" i="9"/>
  <c r="GA208" i="9"/>
  <c r="FK208" i="9"/>
  <c r="GC208" i="9"/>
  <c r="FM208" i="9"/>
  <c r="FV208" i="9"/>
  <c r="FR208" i="9"/>
  <c r="GB208" i="9"/>
  <c r="FH208" i="9"/>
  <c r="FW208" i="9"/>
  <c r="FG208" i="9"/>
  <c r="FY208" i="9"/>
  <c r="FI208" i="9"/>
  <c r="FN208" i="9"/>
  <c r="FJ208" i="9"/>
  <c r="FL208" i="9"/>
  <c r="FX208" i="9"/>
  <c r="FT205" i="9"/>
  <c r="FD205" i="9"/>
  <c r="FR205" i="9"/>
  <c r="GA205" i="9"/>
  <c r="GE205" i="9"/>
  <c r="GG205" i="9"/>
  <c r="FM205" i="9"/>
  <c r="GF205" i="9"/>
  <c r="FP205" i="9"/>
  <c r="GD205" i="9"/>
  <c r="FN205" i="9"/>
  <c r="FS205" i="9"/>
  <c r="FW205" i="9"/>
  <c r="FQ205" i="9"/>
  <c r="GC205" i="9"/>
  <c r="FU205" i="9"/>
  <c r="GB205" i="9"/>
  <c r="FL205" i="9"/>
  <c r="FZ205" i="9"/>
  <c r="FJ205" i="9"/>
  <c r="FK205" i="9"/>
  <c r="FO205" i="9"/>
  <c r="FY205" i="9"/>
  <c r="FE205" i="9"/>
  <c r="FX205" i="9"/>
  <c r="FH205" i="9"/>
  <c r="FV205" i="9"/>
  <c r="FF205" i="9"/>
  <c r="FC205" i="9"/>
  <c r="FG205" i="9"/>
  <c r="FI205" i="9"/>
  <c r="FW204" i="9"/>
  <c r="FG204" i="9"/>
  <c r="FY204" i="9"/>
  <c r="FI204" i="9"/>
  <c r="FJ204" i="9"/>
  <c r="FF204" i="9"/>
  <c r="FH204" i="9"/>
  <c r="FT204" i="9"/>
  <c r="FS204" i="9"/>
  <c r="FC204" i="9"/>
  <c r="FU204" i="9"/>
  <c r="FE204" i="9"/>
  <c r="GD204" i="9"/>
  <c r="GF204" i="9"/>
  <c r="FL204" i="9"/>
  <c r="GE204" i="9"/>
  <c r="FO204" i="9"/>
  <c r="GG204" i="9"/>
  <c r="FQ204" i="9"/>
  <c r="FZ204" i="9"/>
  <c r="FV204" i="9"/>
  <c r="FP204" i="9"/>
  <c r="GB204" i="9"/>
  <c r="GA204" i="9"/>
  <c r="FK204" i="9"/>
  <c r="GC204" i="9"/>
  <c r="FM204" i="9"/>
  <c r="FR204" i="9"/>
  <c r="FN204" i="9"/>
  <c r="FX204" i="9"/>
  <c r="FD204" i="9"/>
  <c r="CB31" i="9"/>
  <c r="CR31" i="9"/>
  <c r="BX31" i="9"/>
  <c r="CN31" i="9"/>
  <c r="CJ31" i="9"/>
  <c r="BT31" i="9"/>
  <c r="CF31" i="9"/>
  <c r="CG31" i="9"/>
  <c r="BU31" i="9"/>
  <c r="CK31" i="9"/>
  <c r="BY31" i="9"/>
  <c r="CO31" i="9"/>
  <c r="CC31" i="9"/>
  <c r="CS31" i="9"/>
  <c r="BV31" i="9"/>
  <c r="CL31" i="9"/>
  <c r="BZ31" i="9"/>
  <c r="CP31" i="9"/>
  <c r="CD31" i="9"/>
  <c r="BR31" i="9"/>
  <c r="G31" i="9" s="1"/>
  <c r="I31" i="9" s="1"/>
  <c r="CH31" i="9"/>
  <c r="CA31" i="9"/>
  <c r="CQ31" i="9"/>
  <c r="CE31" i="9"/>
  <c r="BS31" i="9"/>
  <c r="CI31" i="9"/>
  <c r="BW31" i="9"/>
  <c r="CM31" i="9"/>
  <c r="BT38" i="9"/>
  <c r="CR38" i="9"/>
  <c r="G38" i="9" s="1"/>
  <c r="I38" i="9" s="1"/>
  <c r="BZ38" i="9"/>
  <c r="CP38" i="9"/>
  <c r="CJ38" i="9"/>
  <c r="CN38" i="9"/>
  <c r="CF38" i="9"/>
  <c r="BR38" i="9"/>
  <c r="CL38" i="9"/>
  <c r="CB38" i="9"/>
  <c r="BV38" i="9"/>
  <c r="CD38" i="9"/>
  <c r="CH38" i="9"/>
  <c r="BX38" i="9"/>
  <c r="CC38" i="9"/>
  <c r="CS38" i="9"/>
  <c r="CG38" i="9"/>
  <c r="BU38" i="9"/>
  <c r="CK38" i="9"/>
  <c r="BY38" i="9"/>
  <c r="CO38" i="9"/>
  <c r="BW38" i="9"/>
  <c r="CM38" i="9"/>
  <c r="CA38" i="9"/>
  <c r="CQ38" i="9"/>
  <c r="CE38" i="9"/>
  <c r="BS38" i="9"/>
  <c r="CI38" i="9"/>
  <c r="BX32" i="9"/>
  <c r="CL32" i="9"/>
  <c r="CR32" i="9"/>
  <c r="CB32" i="9"/>
  <c r="BZ32" i="9"/>
  <c r="CN32" i="9"/>
  <c r="BR32" i="9"/>
  <c r="CP32" i="9"/>
  <c r="CD32" i="9"/>
  <c r="BT32" i="9"/>
  <c r="CH32" i="9"/>
  <c r="BV32" i="9"/>
  <c r="CF32" i="9"/>
  <c r="CJ32" i="9"/>
  <c r="BU32" i="9"/>
  <c r="CK32" i="9"/>
  <c r="BY32" i="9"/>
  <c r="CO32" i="9"/>
  <c r="CC32" i="9"/>
  <c r="CS32" i="9"/>
  <c r="CG32" i="9"/>
  <c r="CE32" i="9"/>
  <c r="BS32" i="9"/>
  <c r="CI32" i="9"/>
  <c r="BW32" i="9"/>
  <c r="CM32" i="9"/>
  <c r="CA32" i="9"/>
  <c r="CQ32" i="9"/>
  <c r="BX37" i="9"/>
  <c r="CN37" i="9"/>
  <c r="BT37" i="9"/>
  <c r="G37" i="9" s="1"/>
  <c r="I37" i="9" s="1"/>
  <c r="CJ37" i="9"/>
  <c r="CB37" i="9"/>
  <c r="CF37" i="9"/>
  <c r="CR37" i="9"/>
  <c r="BY37" i="9"/>
  <c r="CO37" i="9"/>
  <c r="CC37" i="9"/>
  <c r="CS37" i="9"/>
  <c r="CG37" i="9"/>
  <c r="BU37" i="9"/>
  <c r="CK37" i="9"/>
  <c r="BR37" i="9"/>
  <c r="CH37" i="9"/>
  <c r="BV37" i="9"/>
  <c r="CL37" i="9"/>
  <c r="BZ37" i="9"/>
  <c r="CP37" i="9"/>
  <c r="CD37" i="9"/>
  <c r="BS37" i="9"/>
  <c r="CI37" i="9"/>
  <c r="BW37" i="9"/>
  <c r="CM37" i="9"/>
  <c r="CA37" i="9"/>
  <c r="CQ37" i="9"/>
  <c r="CE37" i="9"/>
  <c r="EE132" i="9"/>
  <c r="EU132" i="9"/>
  <c r="EM132" i="9"/>
  <c r="EF132" i="9"/>
  <c r="EV132" i="9"/>
  <c r="DZ132" i="9"/>
  <c r="EP132" i="9"/>
  <c r="EW132" i="9"/>
  <c r="ES132" i="9"/>
  <c r="EY132" i="9"/>
  <c r="EJ132" i="9"/>
  <c r="EZ132" i="9"/>
  <c r="ED132" i="9"/>
  <c r="ET132" i="9"/>
  <c r="DY132" i="9"/>
  <c r="FA132" i="9"/>
  <c r="EA132" i="9"/>
  <c r="EN132" i="9"/>
  <c r="EH132" i="9"/>
  <c r="EX132" i="9"/>
  <c r="EG132" i="9"/>
  <c r="EC132" i="9"/>
  <c r="EQ132" i="9"/>
  <c r="EB132" i="9"/>
  <c r="ER132" i="9"/>
  <c r="EL132" i="9"/>
  <c r="FB132" i="9"/>
  <c r="EO132" i="9"/>
  <c r="EK132" i="9"/>
  <c r="EI132" i="9"/>
  <c r="EW137" i="9"/>
  <c r="DY137" i="9"/>
  <c r="DZ137" i="9"/>
  <c r="EP137" i="9"/>
  <c r="EN137" i="9"/>
  <c r="EY137" i="9"/>
  <c r="EC137" i="9"/>
  <c r="FA137" i="9"/>
  <c r="ED137" i="9"/>
  <c r="ET137" i="9"/>
  <c r="EB137" i="9"/>
  <c r="ER137" i="9"/>
  <c r="EA137" i="9"/>
  <c r="EE137" i="9"/>
  <c r="ES137" i="9"/>
  <c r="EH137" i="9"/>
  <c r="EX137" i="9"/>
  <c r="EF137" i="9"/>
  <c r="EV137" i="9"/>
  <c r="EI137" i="9"/>
  <c r="EM137" i="9"/>
  <c r="EL137" i="9"/>
  <c r="FB137" i="9"/>
  <c r="EJ137" i="9"/>
  <c r="EZ137" i="9"/>
  <c r="EQ137" i="9"/>
  <c r="EU137" i="9"/>
  <c r="EK137" i="9"/>
  <c r="EO137" i="9"/>
  <c r="EG137" i="9"/>
  <c r="EE144" i="9"/>
  <c r="EM144" i="9"/>
  <c r="EJ144" i="9"/>
  <c r="EZ144" i="9"/>
  <c r="EH144" i="9"/>
  <c r="EX144" i="9"/>
  <c r="EO144" i="9"/>
  <c r="EK144" i="9"/>
  <c r="EQ144" i="9"/>
  <c r="EN144" i="9"/>
  <c r="EL144" i="9"/>
  <c r="FB144" i="9"/>
  <c r="EW144" i="9"/>
  <c r="ES144" i="9"/>
  <c r="EI144" i="9"/>
  <c r="EU144" i="9"/>
  <c r="EB144" i="9"/>
  <c r="ER144" i="9"/>
  <c r="DZ144" i="9"/>
  <c r="EP144" i="9"/>
  <c r="DY144" i="9"/>
  <c r="FA144" i="9"/>
  <c r="EY144" i="9"/>
  <c r="EF144" i="9"/>
  <c r="EV144" i="9"/>
  <c r="ED144" i="9"/>
  <c r="ET144" i="9"/>
  <c r="EG144" i="9"/>
  <c r="EC144" i="9"/>
  <c r="EA144" i="9"/>
  <c r="EO133" i="9"/>
  <c r="EW133" i="9"/>
  <c r="DZ133" i="9"/>
  <c r="EP133" i="9"/>
  <c r="EN133" i="9"/>
  <c r="EY133" i="9"/>
  <c r="EU133" i="9"/>
  <c r="EC133" i="9"/>
  <c r="ED133" i="9"/>
  <c r="ET133" i="9"/>
  <c r="EB133" i="9"/>
  <c r="ER133" i="9"/>
  <c r="EA133" i="9"/>
  <c r="EK133" i="9"/>
  <c r="ES133" i="9"/>
  <c r="EH133" i="9"/>
  <c r="EX133" i="9"/>
  <c r="EF133" i="9"/>
  <c r="EV133" i="9"/>
  <c r="EI133" i="9"/>
  <c r="EE133" i="9"/>
  <c r="FA133" i="9"/>
  <c r="EL133" i="9"/>
  <c r="FB133" i="9"/>
  <c r="EJ133" i="9"/>
  <c r="EZ133" i="9"/>
  <c r="EQ133" i="9"/>
  <c r="EM133" i="9"/>
  <c r="EG133" i="9"/>
  <c r="DY133" i="9"/>
  <c r="CF55" i="9"/>
  <c r="BT55" i="9"/>
  <c r="CJ55" i="9"/>
  <c r="BX55" i="9"/>
  <c r="CN55" i="9"/>
  <c r="CB55" i="9"/>
  <c r="CR55" i="9"/>
  <c r="CG55" i="9"/>
  <c r="BU55" i="9"/>
  <c r="CK55" i="9"/>
  <c r="BY55" i="9"/>
  <c r="CO55" i="9"/>
  <c r="CC55" i="9"/>
  <c r="CS55" i="9"/>
  <c r="BV55" i="9"/>
  <c r="CL55" i="9"/>
  <c r="BZ55" i="9"/>
  <c r="CP55" i="9"/>
  <c r="CD55" i="9"/>
  <c r="BR55" i="9"/>
  <c r="CH55" i="9"/>
  <c r="CA55" i="9"/>
  <c r="CQ55" i="9"/>
  <c r="CE55" i="9"/>
  <c r="BS55" i="9"/>
  <c r="CI55" i="9"/>
  <c r="BW55" i="9"/>
  <c r="CM55" i="9"/>
  <c r="DH88" i="9"/>
  <c r="DL88" i="9"/>
  <c r="DT88" i="9"/>
  <c r="CV88" i="9"/>
  <c r="DP88" i="9"/>
  <c r="CZ88" i="9"/>
  <c r="DX88" i="9"/>
  <c r="DD88" i="9"/>
  <c r="DJ88" i="9"/>
  <c r="CT88" i="9"/>
  <c r="DB88" i="9"/>
  <c r="DR88" i="9"/>
  <c r="DS88" i="9"/>
  <c r="DC88" i="9"/>
  <c r="DU88" i="9"/>
  <c r="DE88" i="9"/>
  <c r="DN88" i="9"/>
  <c r="DO88" i="9"/>
  <c r="CY88" i="9"/>
  <c r="DQ88" i="9"/>
  <c r="DA88" i="9"/>
  <c r="DV88" i="9"/>
  <c r="DK88" i="9"/>
  <c r="CU88" i="9"/>
  <c r="DM88" i="9"/>
  <c r="CW88" i="9"/>
  <c r="CX88" i="9"/>
  <c r="DW88" i="9"/>
  <c r="DG88" i="9"/>
  <c r="DI88" i="9"/>
  <c r="DF88" i="9"/>
  <c r="CT74" i="9"/>
  <c r="DN74" i="9"/>
  <c r="DF74" i="9"/>
  <c r="DR74" i="9"/>
  <c r="CX74" i="9"/>
  <c r="DJ74" i="9"/>
  <c r="DV74" i="9"/>
  <c r="DB74" i="9"/>
  <c r="DI74" i="9"/>
  <c r="DK74" i="9"/>
  <c r="CU74" i="9"/>
  <c r="DT74" i="9"/>
  <c r="DU74" i="9"/>
  <c r="DE74" i="9"/>
  <c r="DW74" i="9"/>
  <c r="DG74" i="9"/>
  <c r="CV74" i="9"/>
  <c r="DQ74" i="9"/>
  <c r="DA74" i="9"/>
  <c r="DS74" i="9"/>
  <c r="DC74" i="9"/>
  <c r="DD74" i="9"/>
  <c r="DM74" i="9"/>
  <c r="CW74" i="9"/>
  <c r="DO74" i="9"/>
  <c r="CY74" i="9"/>
  <c r="DL74" i="9"/>
  <c r="CZ74" i="9"/>
  <c r="DH74" i="9"/>
  <c r="DP74" i="9"/>
  <c r="DX74" i="9"/>
  <c r="CN52" i="9"/>
  <c r="CD52" i="9"/>
  <c r="CF52" i="9"/>
  <c r="CJ52" i="9"/>
  <c r="CR52" i="9"/>
  <c r="BX52" i="9"/>
  <c r="BZ52" i="9"/>
  <c r="BT52" i="9"/>
  <c r="BV52" i="9"/>
  <c r="CL52" i="9"/>
  <c r="CB52" i="9"/>
  <c r="BR52" i="9"/>
  <c r="CP52" i="9"/>
  <c r="CH52" i="9"/>
  <c r="BU52" i="9"/>
  <c r="CK52" i="9"/>
  <c r="BY52" i="9"/>
  <c r="CO52" i="9"/>
  <c r="CC52" i="9"/>
  <c r="CS52" i="9"/>
  <c r="CG52" i="9"/>
  <c r="CE52" i="9"/>
  <c r="BS52" i="9"/>
  <c r="CI52" i="9"/>
  <c r="BW52" i="9"/>
  <c r="CM52" i="9"/>
  <c r="CA52" i="9"/>
  <c r="CQ52" i="9"/>
  <c r="DN83" i="9"/>
  <c r="CX83" i="9"/>
  <c r="DT83" i="9"/>
  <c r="DD83" i="9"/>
  <c r="DJ83" i="9"/>
  <c r="CT83" i="9"/>
  <c r="DP83" i="9"/>
  <c r="CZ83" i="9"/>
  <c r="DV83" i="9"/>
  <c r="DF83" i="9"/>
  <c r="DL83" i="9"/>
  <c r="CV83" i="9"/>
  <c r="DR83" i="9"/>
  <c r="DB83" i="9"/>
  <c r="DX83" i="9"/>
  <c r="DH83" i="9"/>
  <c r="CU83" i="9"/>
  <c r="DC83" i="9"/>
  <c r="DK83" i="9"/>
  <c r="DS83" i="9"/>
  <c r="DE83" i="9"/>
  <c r="DM83" i="9"/>
  <c r="DU83" i="9"/>
  <c r="CW83" i="9"/>
  <c r="DG83" i="9"/>
  <c r="DO83" i="9"/>
  <c r="DW83" i="9"/>
  <c r="CY83" i="9"/>
  <c r="DI83" i="9"/>
  <c r="DQ83" i="9"/>
  <c r="DA83" i="9"/>
  <c r="CB69" i="9"/>
  <c r="CR69" i="9"/>
  <c r="CF69" i="9"/>
  <c r="BT69" i="9"/>
  <c r="G69" i="9" s="1"/>
  <c r="I69" i="9" s="1"/>
  <c r="CJ69" i="9"/>
  <c r="BX69" i="9"/>
  <c r="CN69" i="9"/>
  <c r="BY69" i="9"/>
  <c r="CO69" i="9"/>
  <c r="CC69" i="9"/>
  <c r="CS69" i="9"/>
  <c r="CG69" i="9"/>
  <c r="BU69" i="9"/>
  <c r="CK69" i="9"/>
  <c r="BR69" i="9"/>
  <c r="CH69" i="9"/>
  <c r="BV69" i="9"/>
  <c r="CL69" i="9"/>
  <c r="BZ69" i="9"/>
  <c r="CP69" i="9"/>
  <c r="CD69" i="9"/>
  <c r="BS69" i="9"/>
  <c r="CI69" i="9"/>
  <c r="BW69" i="9"/>
  <c r="CM69" i="9"/>
  <c r="CA69" i="9"/>
  <c r="CQ69" i="9"/>
  <c r="CE69" i="9"/>
  <c r="BX47" i="9"/>
  <c r="CF47" i="9"/>
  <c r="CJ47" i="9"/>
  <c r="BT47" i="9"/>
  <c r="CN47" i="9"/>
  <c r="CB47" i="9"/>
  <c r="CR47" i="9"/>
  <c r="CG47" i="9"/>
  <c r="BU47" i="9"/>
  <c r="CK47" i="9"/>
  <c r="BY47" i="9"/>
  <c r="CO47" i="9"/>
  <c r="CC47" i="9"/>
  <c r="CS47" i="9"/>
  <c r="BV47" i="9"/>
  <c r="CL47" i="9"/>
  <c r="BZ47" i="9"/>
  <c r="CP47" i="9"/>
  <c r="CD47" i="9"/>
  <c r="BR47" i="9"/>
  <c r="CH47" i="9"/>
  <c r="CA47" i="9"/>
  <c r="CQ47" i="9"/>
  <c r="CE47" i="9"/>
  <c r="BS47" i="9"/>
  <c r="CI47" i="9"/>
  <c r="BW47" i="9"/>
  <c r="CM47" i="9"/>
  <c r="DT80" i="9"/>
  <c r="CZ80" i="9"/>
  <c r="DX80" i="9"/>
  <c r="DP80" i="9"/>
  <c r="DL80" i="9"/>
  <c r="DH80" i="9"/>
  <c r="DD80" i="9"/>
  <c r="CV80" i="9"/>
  <c r="DB80" i="9"/>
  <c r="DJ80" i="9"/>
  <c r="DR80" i="9"/>
  <c r="CT80" i="9"/>
  <c r="DW80" i="9"/>
  <c r="DG80" i="9"/>
  <c r="DI80" i="9"/>
  <c r="DF80" i="9"/>
  <c r="DS80" i="9"/>
  <c r="DC80" i="9"/>
  <c r="DU80" i="9"/>
  <c r="DE80" i="9"/>
  <c r="DN80" i="9"/>
  <c r="DO80" i="9"/>
  <c r="CY80" i="9"/>
  <c r="DQ80" i="9"/>
  <c r="DA80" i="9"/>
  <c r="DV80" i="9"/>
  <c r="DK80" i="9"/>
  <c r="CU80" i="9"/>
  <c r="DM80" i="9"/>
  <c r="CW80" i="9"/>
  <c r="CX80" i="9"/>
  <c r="CH66" i="9"/>
  <c r="CJ66" i="9"/>
  <c r="CP66" i="9"/>
  <c r="BX66" i="9"/>
  <c r="CL66" i="9"/>
  <c r="CB66" i="9"/>
  <c r="CF66" i="9"/>
  <c r="BT66" i="9"/>
  <c r="BV66" i="9"/>
  <c r="BR66" i="9"/>
  <c r="BZ66" i="9"/>
  <c r="CR66" i="9"/>
  <c r="CN66" i="9"/>
  <c r="CD66" i="9"/>
  <c r="CC66" i="9"/>
  <c r="CS66" i="9"/>
  <c r="CG66" i="9"/>
  <c r="BU66" i="9"/>
  <c r="CK66" i="9"/>
  <c r="BY66" i="9"/>
  <c r="CO66" i="9"/>
  <c r="BW66" i="9"/>
  <c r="CM66" i="9"/>
  <c r="CA66" i="9"/>
  <c r="CQ66" i="9"/>
  <c r="CE66" i="9"/>
  <c r="BS66" i="9"/>
  <c r="CI66" i="9"/>
  <c r="BX60" i="9"/>
  <c r="BT60" i="9"/>
  <c r="BR60" i="9"/>
  <c r="CH60" i="9"/>
  <c r="CN60" i="9"/>
  <c r="CP60" i="9"/>
  <c r="BV60" i="9"/>
  <c r="CJ60" i="9"/>
  <c r="BZ60" i="9"/>
  <c r="CD60" i="9"/>
  <c r="CL60" i="9"/>
  <c r="CB60" i="9"/>
  <c r="CR60" i="9"/>
  <c r="CF60" i="9"/>
  <c r="BU60" i="9"/>
  <c r="CK60" i="9"/>
  <c r="BY60" i="9"/>
  <c r="CO60" i="9"/>
  <c r="CC60" i="9"/>
  <c r="CS60" i="9"/>
  <c r="CG60" i="9"/>
  <c r="CE60" i="9"/>
  <c r="BS60" i="9"/>
  <c r="CI60" i="9"/>
  <c r="BW60" i="9"/>
  <c r="CM60" i="9"/>
  <c r="CA60" i="9"/>
  <c r="CQ60" i="9"/>
  <c r="DJ91" i="9"/>
  <c r="CT91" i="9"/>
  <c r="DL91" i="9"/>
  <c r="CV91" i="9"/>
  <c r="DV91" i="9"/>
  <c r="DF91" i="9"/>
  <c r="DX91" i="9"/>
  <c r="DH91" i="9"/>
  <c r="DR91" i="9"/>
  <c r="DB91" i="9"/>
  <c r="DT91" i="9"/>
  <c r="DD91" i="9"/>
  <c r="DN91" i="9"/>
  <c r="CX91" i="9"/>
  <c r="DP91" i="9"/>
  <c r="CZ91" i="9"/>
  <c r="DC91" i="9"/>
  <c r="DK91" i="9"/>
  <c r="DS91" i="9"/>
  <c r="CU91" i="9"/>
  <c r="DE91" i="9"/>
  <c r="DM91" i="9"/>
  <c r="DU91" i="9"/>
  <c r="CW91" i="9"/>
  <c r="DO91" i="9"/>
  <c r="DW91" i="9"/>
  <c r="CY91" i="9"/>
  <c r="DG91" i="9"/>
  <c r="DQ91" i="9"/>
  <c r="DA91" i="9"/>
  <c r="DI91" i="9"/>
  <c r="DU77" i="9"/>
  <c r="CW77" i="9"/>
  <c r="DE77" i="9"/>
  <c r="DM77" i="9"/>
  <c r="CY77" i="9"/>
  <c r="DG77" i="9"/>
  <c r="DO77" i="9"/>
  <c r="DW77" i="9"/>
  <c r="DT77" i="9"/>
  <c r="DD77" i="9"/>
  <c r="DV77" i="9"/>
  <c r="DF77" i="9"/>
  <c r="DA77" i="9"/>
  <c r="DP77" i="9"/>
  <c r="CZ77" i="9"/>
  <c r="DR77" i="9"/>
  <c r="DB77" i="9"/>
  <c r="DI77" i="9"/>
  <c r="DL77" i="9"/>
  <c r="CV77" i="9"/>
  <c r="DN77" i="9"/>
  <c r="CX77" i="9"/>
  <c r="DQ77" i="9"/>
  <c r="DX77" i="9"/>
  <c r="DH77" i="9"/>
  <c r="DJ77" i="9"/>
  <c r="CT77" i="9"/>
  <c r="DC77" i="9"/>
  <c r="DK77" i="9"/>
  <c r="DS77" i="9"/>
  <c r="CU77" i="9"/>
  <c r="GC193" i="9"/>
  <c r="FM193" i="9"/>
  <c r="GA193" i="9"/>
  <c r="FK193" i="9"/>
  <c r="FT193" i="9"/>
  <c r="FX193" i="9"/>
  <c r="FJ193" i="9"/>
  <c r="FN193" i="9"/>
  <c r="FY193" i="9"/>
  <c r="FI193" i="9"/>
  <c r="FW193" i="9"/>
  <c r="FG193" i="9"/>
  <c r="FL193" i="9"/>
  <c r="FP193" i="9"/>
  <c r="FR193" i="9"/>
  <c r="FU193" i="9"/>
  <c r="FE193" i="9"/>
  <c r="FS193" i="9"/>
  <c r="FC193" i="9"/>
  <c r="FD193" i="9"/>
  <c r="FH193" i="9"/>
  <c r="FV193" i="9"/>
  <c r="GG193" i="9"/>
  <c r="FQ193" i="9"/>
  <c r="GE193" i="9"/>
  <c r="FO193" i="9"/>
  <c r="GB193" i="9"/>
  <c r="GF193" i="9"/>
  <c r="FZ193" i="9"/>
  <c r="FF193" i="9"/>
  <c r="GD193" i="9"/>
  <c r="FZ203" i="9"/>
  <c r="FJ203" i="9"/>
  <c r="FX203" i="9"/>
  <c r="FH203" i="9"/>
  <c r="FQ203" i="9"/>
  <c r="FM203" i="9"/>
  <c r="FW203" i="9"/>
  <c r="FC203" i="9"/>
  <c r="FV203" i="9"/>
  <c r="FF203" i="9"/>
  <c r="FT203" i="9"/>
  <c r="FD203" i="9"/>
  <c r="FI203" i="9"/>
  <c r="FE203" i="9"/>
  <c r="FG203" i="9"/>
  <c r="FR203" i="9"/>
  <c r="GF203" i="9"/>
  <c r="FP203" i="9"/>
  <c r="GG203" i="9"/>
  <c r="GC203" i="9"/>
  <c r="GE203" i="9"/>
  <c r="FK203" i="9"/>
  <c r="GD203" i="9"/>
  <c r="FN203" i="9"/>
  <c r="GB203" i="9"/>
  <c r="FL203" i="9"/>
  <c r="FY203" i="9"/>
  <c r="FU203" i="9"/>
  <c r="FO203" i="9"/>
  <c r="GA203" i="9"/>
  <c r="FS203" i="9"/>
  <c r="GA187" i="9"/>
  <c r="FK187" i="9"/>
  <c r="GC187" i="9"/>
  <c r="FM187" i="9"/>
  <c r="FV187" i="9"/>
  <c r="FR187" i="9"/>
  <c r="GB187" i="9"/>
  <c r="FH187" i="9"/>
  <c r="FW187" i="9"/>
  <c r="FG187" i="9"/>
  <c r="FY187" i="9"/>
  <c r="FI187" i="9"/>
  <c r="FN187" i="9"/>
  <c r="FJ187" i="9"/>
  <c r="FL187" i="9"/>
  <c r="GE187" i="9"/>
  <c r="FO187" i="9"/>
  <c r="GG187" i="9"/>
  <c r="FQ187" i="9"/>
  <c r="GD187" i="9"/>
  <c r="FZ187" i="9"/>
  <c r="FD187" i="9"/>
  <c r="GF187" i="9"/>
  <c r="FS187" i="9"/>
  <c r="FF187" i="9"/>
  <c r="FC187" i="9"/>
  <c r="FT187" i="9"/>
  <c r="FU187" i="9"/>
  <c r="FP187" i="9"/>
  <c r="FE187" i="9"/>
  <c r="FX187" i="9"/>
  <c r="FU202" i="9"/>
  <c r="FE202" i="9"/>
  <c r="FS202" i="9"/>
  <c r="FC202" i="9"/>
  <c r="FH202" i="9"/>
  <c r="FD202" i="9"/>
  <c r="FF202" i="9"/>
  <c r="GG202" i="9"/>
  <c r="FQ202" i="9"/>
  <c r="GE202" i="9"/>
  <c r="FO202" i="9"/>
  <c r="GF202" i="9"/>
  <c r="GB202" i="9"/>
  <c r="GD202" i="9"/>
  <c r="FJ202" i="9"/>
  <c r="FY202" i="9"/>
  <c r="FI202" i="9"/>
  <c r="FW202" i="9"/>
  <c r="FG202" i="9"/>
  <c r="FP202" i="9"/>
  <c r="FL202" i="9"/>
  <c r="FV202" i="9"/>
  <c r="FR202" i="9"/>
  <c r="FK202" i="9"/>
  <c r="FZ202" i="9"/>
  <c r="GC202" i="9"/>
  <c r="FX202" i="9"/>
  <c r="FM202" i="9"/>
  <c r="FT202" i="9"/>
  <c r="GA202" i="9"/>
  <c r="FN202" i="9"/>
  <c r="GD186" i="9"/>
  <c r="FN186" i="9"/>
  <c r="GB186" i="9"/>
  <c r="FL186" i="9"/>
  <c r="FU186" i="9"/>
  <c r="FY186" i="9"/>
  <c r="FC186" i="9"/>
  <c r="GE186" i="9"/>
  <c r="FW186" i="9"/>
  <c r="FZ186" i="9"/>
  <c r="FJ186" i="9"/>
  <c r="FX186" i="9"/>
  <c r="FH186" i="9"/>
  <c r="FM186" i="9"/>
  <c r="FQ186" i="9"/>
  <c r="GA186" i="9"/>
  <c r="FG186" i="9"/>
  <c r="FR186" i="9"/>
  <c r="GF186" i="9"/>
  <c r="FP186" i="9"/>
  <c r="GC186" i="9"/>
  <c r="GG186" i="9"/>
  <c r="FS186" i="9"/>
  <c r="FO186" i="9"/>
  <c r="FD186" i="9"/>
  <c r="FV186" i="9"/>
  <c r="FE186" i="9"/>
  <c r="FF186" i="9"/>
  <c r="FI186" i="9"/>
  <c r="FT186" i="9"/>
  <c r="FK186" i="9"/>
  <c r="GF196" i="9"/>
  <c r="FP196" i="9"/>
  <c r="GD196" i="9"/>
  <c r="FN196" i="9"/>
  <c r="FW196" i="9"/>
  <c r="FS196" i="9"/>
  <c r="FM196" i="9"/>
  <c r="FI196" i="9"/>
  <c r="GG196" i="9"/>
  <c r="GB196" i="9"/>
  <c r="FL196" i="9"/>
  <c r="FZ196" i="9"/>
  <c r="FJ196" i="9"/>
  <c r="FO196" i="9"/>
  <c r="FK196" i="9"/>
  <c r="FU196" i="9"/>
  <c r="FQ196" i="9"/>
  <c r="FX196" i="9"/>
  <c r="FH196" i="9"/>
  <c r="FV196" i="9"/>
  <c r="FF196" i="9"/>
  <c r="FG196" i="9"/>
  <c r="FC196" i="9"/>
  <c r="FE196" i="9"/>
  <c r="FT196" i="9"/>
  <c r="FD196" i="9"/>
  <c r="FR196" i="9"/>
  <c r="GE196" i="9"/>
  <c r="GA196" i="9"/>
  <c r="GC196" i="9"/>
  <c r="FY196" i="9"/>
  <c r="GB180" i="9"/>
  <c r="FL180" i="9"/>
  <c r="FZ180" i="9"/>
  <c r="FJ180" i="9"/>
  <c r="FO180" i="9"/>
  <c r="FK180" i="9"/>
  <c r="FU180" i="9"/>
  <c r="GG180" i="9"/>
  <c r="FQ180" i="9"/>
  <c r="FX180" i="9"/>
  <c r="FH180" i="9"/>
  <c r="FV180" i="9"/>
  <c r="FF180" i="9"/>
  <c r="FG180" i="9"/>
  <c r="FC180" i="9"/>
  <c r="FE180" i="9"/>
  <c r="FT180" i="9"/>
  <c r="FD180" i="9"/>
  <c r="FR180" i="9"/>
  <c r="GE180" i="9"/>
  <c r="GA180" i="9"/>
  <c r="GC180" i="9"/>
  <c r="FI180" i="9"/>
  <c r="GF180" i="9"/>
  <c r="FP180" i="9"/>
  <c r="GD180" i="9"/>
  <c r="FN180" i="9"/>
  <c r="FW180" i="9"/>
  <c r="FS180" i="9"/>
  <c r="FM180" i="9"/>
  <c r="FY180" i="9"/>
  <c r="EM159" i="9"/>
  <c r="EK159" i="9"/>
  <c r="FA159" i="9"/>
  <c r="ER159" i="9"/>
  <c r="EV159" i="9"/>
  <c r="EA159" i="9"/>
  <c r="EQ159" i="9"/>
  <c r="DY159" i="9"/>
  <c r="EO159" i="9"/>
  <c r="EZ159" i="9"/>
  <c r="EI159" i="9"/>
  <c r="EY159" i="9"/>
  <c r="EG159" i="9"/>
  <c r="EW159" i="9"/>
  <c r="EJ159" i="9"/>
  <c r="EN159" i="9"/>
  <c r="EE159" i="9"/>
  <c r="ES159" i="9"/>
  <c r="EU159" i="9"/>
  <c r="EB159" i="9"/>
  <c r="EC159" i="9"/>
  <c r="EF159" i="9"/>
  <c r="EX159" i="9"/>
  <c r="EH159" i="9"/>
  <c r="ET159" i="9"/>
  <c r="ED159" i="9"/>
  <c r="EP159" i="9"/>
  <c r="DZ159" i="9"/>
  <c r="FB159" i="9"/>
  <c r="EL159" i="9"/>
  <c r="FV174" i="9"/>
  <c r="FF174" i="9"/>
  <c r="FT174" i="9"/>
  <c r="FD174" i="9"/>
  <c r="FI174" i="9"/>
  <c r="FE174" i="9"/>
  <c r="FO174" i="9"/>
  <c r="FR174" i="9"/>
  <c r="GF174" i="9"/>
  <c r="FP174" i="9"/>
  <c r="GG174" i="9"/>
  <c r="GC174" i="9"/>
  <c r="FW174" i="9"/>
  <c r="FC174" i="9"/>
  <c r="FZ174" i="9"/>
  <c r="FJ174" i="9"/>
  <c r="FX174" i="9"/>
  <c r="FH174" i="9"/>
  <c r="FQ174" i="9"/>
  <c r="FM174" i="9"/>
  <c r="GE174" i="9"/>
  <c r="GA174" i="9"/>
  <c r="FL174" i="9"/>
  <c r="FS174" i="9"/>
  <c r="GD174" i="9"/>
  <c r="FY174" i="9"/>
  <c r="FN174" i="9"/>
  <c r="FU174" i="9"/>
  <c r="GB174" i="9"/>
  <c r="FG174" i="9"/>
  <c r="FK174" i="9"/>
  <c r="EV158" i="9"/>
  <c r="EF158" i="9"/>
  <c r="EN158" i="9"/>
  <c r="EG158" i="9"/>
  <c r="EW158" i="9"/>
  <c r="EI158" i="9"/>
  <c r="EY158" i="9"/>
  <c r="EX158" i="9"/>
  <c r="ED158" i="9"/>
  <c r="EK158" i="9"/>
  <c r="FA158" i="9"/>
  <c r="EM158" i="9"/>
  <c r="DZ158" i="9"/>
  <c r="EL158" i="9"/>
  <c r="EC158" i="9"/>
  <c r="ES158" i="9"/>
  <c r="EE158" i="9"/>
  <c r="EU158" i="9"/>
  <c r="EP158" i="9"/>
  <c r="FB158" i="9"/>
  <c r="DY158" i="9"/>
  <c r="EH158" i="9"/>
  <c r="ET158" i="9"/>
  <c r="EO158" i="9"/>
  <c r="EA158" i="9"/>
  <c r="EQ158" i="9"/>
  <c r="EB158" i="9"/>
  <c r="ER158" i="9"/>
  <c r="EJ158" i="9"/>
  <c r="EZ158" i="9"/>
  <c r="FT176" i="9"/>
  <c r="FD176" i="9"/>
  <c r="FR176" i="9"/>
  <c r="GA176" i="9"/>
  <c r="GE176" i="9"/>
  <c r="FY176" i="9"/>
  <c r="FE176" i="9"/>
  <c r="GF176" i="9"/>
  <c r="FP176" i="9"/>
  <c r="GD176" i="9"/>
  <c r="FN176" i="9"/>
  <c r="FS176" i="9"/>
  <c r="FW176" i="9"/>
  <c r="FI176" i="9"/>
  <c r="FU176" i="9"/>
  <c r="GB176" i="9"/>
  <c r="FL176" i="9"/>
  <c r="FZ176" i="9"/>
  <c r="FJ176" i="9"/>
  <c r="FK176" i="9"/>
  <c r="FO176" i="9"/>
  <c r="GG176" i="9"/>
  <c r="GC176" i="9"/>
  <c r="FM176" i="9"/>
  <c r="FX176" i="9"/>
  <c r="FH176" i="9"/>
  <c r="FV176" i="9"/>
  <c r="FF176" i="9"/>
  <c r="FC176" i="9"/>
  <c r="FG176" i="9"/>
  <c r="FQ176" i="9"/>
  <c r="EF160" i="9"/>
  <c r="EB160" i="9"/>
  <c r="ER160" i="9"/>
  <c r="EJ160" i="9"/>
  <c r="EZ160" i="9"/>
  <c r="EV160" i="9"/>
  <c r="EC160" i="9"/>
  <c r="ES160" i="9"/>
  <c r="EE160" i="9"/>
  <c r="EU160" i="9"/>
  <c r="ET160" i="9"/>
  <c r="EG160" i="9"/>
  <c r="EW160" i="9"/>
  <c r="G160" i="9" s="1"/>
  <c r="I160" i="9" s="1"/>
  <c r="EI160" i="9"/>
  <c r="EY160" i="9"/>
  <c r="FB160" i="9"/>
  <c r="EK160" i="9"/>
  <c r="FA160" i="9"/>
  <c r="EM160" i="9"/>
  <c r="ED160" i="9"/>
  <c r="DY160" i="9"/>
  <c r="EO160" i="9"/>
  <c r="EA160" i="9"/>
  <c r="EQ160" i="9"/>
  <c r="EL160" i="9"/>
  <c r="EP160" i="9"/>
  <c r="EN160" i="9"/>
  <c r="EX160" i="9"/>
  <c r="DZ160" i="9"/>
  <c r="EH160" i="9"/>
  <c r="FJ173" i="9"/>
  <c r="GC173" i="9"/>
  <c r="FM173" i="9"/>
  <c r="GA173" i="9"/>
  <c r="FK173" i="9"/>
  <c r="FX173" i="9"/>
  <c r="FT173" i="9"/>
  <c r="FF173" i="9"/>
  <c r="FY173" i="9"/>
  <c r="FI173" i="9"/>
  <c r="FW173" i="9"/>
  <c r="FG173" i="9"/>
  <c r="G173" i="9" s="1"/>
  <c r="I173" i="9" s="1"/>
  <c r="FP173" i="9"/>
  <c r="FL173" i="9"/>
  <c r="GD173" i="9"/>
  <c r="FU173" i="9"/>
  <c r="FE173" i="9"/>
  <c r="FS173" i="9"/>
  <c r="FC173" i="9"/>
  <c r="FH173" i="9"/>
  <c r="FD173" i="9"/>
  <c r="FN173" i="9"/>
  <c r="GG173" i="9"/>
  <c r="FQ173" i="9"/>
  <c r="GE173" i="9"/>
  <c r="FO173" i="9"/>
  <c r="GF173" i="9"/>
  <c r="GB173" i="9"/>
  <c r="FV173" i="9"/>
  <c r="FR173" i="9"/>
  <c r="FZ173" i="9"/>
  <c r="DZ157" i="9"/>
  <c r="ED157" i="9"/>
  <c r="ET157" i="9"/>
  <c r="EI157" i="9"/>
  <c r="EY157" i="9"/>
  <c r="EG157" i="9"/>
  <c r="EW157" i="9"/>
  <c r="EV157" i="9"/>
  <c r="ER157" i="9"/>
  <c r="EP157" i="9"/>
  <c r="EM157" i="9"/>
  <c r="EK157" i="9"/>
  <c r="FA157" i="9"/>
  <c r="EZ157" i="9"/>
  <c r="EA157" i="9"/>
  <c r="EQ157" i="9"/>
  <c r="DY157" i="9"/>
  <c r="EO157" i="9"/>
  <c r="EF157" i="9"/>
  <c r="EB157" i="9"/>
  <c r="EE157" i="9"/>
  <c r="EU157" i="9"/>
  <c r="EC157" i="9"/>
  <c r="ES157" i="9"/>
  <c r="EN157" i="9"/>
  <c r="EJ157" i="9"/>
  <c r="FB157" i="9"/>
  <c r="EL157" i="9"/>
  <c r="EX157" i="9"/>
  <c r="EH157" i="9"/>
  <c r="BX44" i="9"/>
  <c r="CD44" i="9"/>
  <c r="CR44" i="9"/>
  <c r="BT44" i="9"/>
  <c r="CN44" i="9"/>
  <c r="BR44" i="9"/>
  <c r="BV44" i="9"/>
  <c r="CP44" i="9"/>
  <c r="CB44" i="9"/>
  <c r="CJ44" i="9"/>
  <c r="BZ44" i="9"/>
  <c r="CF44" i="9"/>
  <c r="CH44" i="9"/>
  <c r="CL44" i="9"/>
  <c r="BU44" i="9"/>
  <c r="CK44" i="9"/>
  <c r="BY44" i="9"/>
  <c r="CO44" i="9"/>
  <c r="CC44" i="9"/>
  <c r="CS44" i="9"/>
  <c r="CG44" i="9"/>
  <c r="CE44" i="9"/>
  <c r="BS44" i="9"/>
  <c r="CI44" i="9"/>
  <c r="BW44" i="9"/>
  <c r="CM44" i="9"/>
  <c r="CA44" i="9"/>
  <c r="G44" i="9" s="1"/>
  <c r="I44" i="9" s="1"/>
  <c r="CQ44" i="9"/>
  <c r="CF33" i="9"/>
  <c r="CB33" i="9"/>
  <c r="CR33" i="9"/>
  <c r="CN33" i="9"/>
  <c r="BT33" i="9"/>
  <c r="BX33" i="9"/>
  <c r="CJ33" i="9"/>
  <c r="BY33" i="9"/>
  <c r="CO33" i="9"/>
  <c r="CC33" i="9"/>
  <c r="CS33" i="9"/>
  <c r="CG33" i="9"/>
  <c r="BU33" i="9"/>
  <c r="CK33" i="9"/>
  <c r="BZ33" i="9"/>
  <c r="CP33" i="9"/>
  <c r="CD33" i="9"/>
  <c r="BR33" i="9"/>
  <c r="CH33" i="9"/>
  <c r="BV33" i="9"/>
  <c r="CL33" i="9"/>
  <c r="BS33" i="9"/>
  <c r="CI33" i="9"/>
  <c r="BW33" i="9"/>
  <c r="CM33" i="9"/>
  <c r="CA33" i="9"/>
  <c r="CQ33" i="9"/>
  <c r="CE33" i="9"/>
  <c r="BT43" i="9"/>
  <c r="CJ43" i="9"/>
  <c r="CF43" i="9"/>
  <c r="CB43" i="9"/>
  <c r="CN43" i="9"/>
  <c r="CR43" i="9"/>
  <c r="BX43" i="9"/>
  <c r="CG43" i="9"/>
  <c r="BU43" i="9"/>
  <c r="CK43" i="9"/>
  <c r="BY43" i="9"/>
  <c r="CO43" i="9"/>
  <c r="CC43" i="9"/>
  <c r="CS43" i="9"/>
  <c r="CD43" i="9"/>
  <c r="BR43" i="9"/>
  <c r="CH43" i="9"/>
  <c r="BV43" i="9"/>
  <c r="CL43" i="9"/>
  <c r="BZ43" i="9"/>
  <c r="CP43" i="9"/>
  <c r="CA43" i="9"/>
  <c r="CQ43" i="9"/>
  <c r="CE43" i="9"/>
  <c r="BS43" i="9"/>
  <c r="CI43" i="9"/>
  <c r="BW43" i="9"/>
  <c r="CM43" i="9"/>
  <c r="BZ34" i="9"/>
  <c r="CD34" i="9"/>
  <c r="CN34" i="9"/>
  <c r="CJ34" i="9"/>
  <c r="CP34" i="9"/>
  <c r="CL34" i="9"/>
  <c r="CB34" i="9"/>
  <c r="CF34" i="9"/>
  <c r="BT34" i="9"/>
  <c r="BV34" i="9"/>
  <c r="BR34" i="9"/>
  <c r="CR34" i="9"/>
  <c r="CH34" i="9"/>
  <c r="BX34" i="9"/>
  <c r="CC34" i="9"/>
  <c r="CS34" i="9"/>
  <c r="CG34" i="9"/>
  <c r="BU34" i="9"/>
  <c r="CK34" i="9"/>
  <c r="BY34" i="9"/>
  <c r="CO34" i="9"/>
  <c r="BW34" i="9"/>
  <c r="CM34" i="9"/>
  <c r="CA34" i="9"/>
  <c r="CQ34" i="9"/>
  <c r="CE34" i="9"/>
  <c r="BS34" i="9"/>
  <c r="CI34" i="9"/>
  <c r="DZ143" i="9"/>
  <c r="EP143" i="9"/>
  <c r="EN143" i="9"/>
  <c r="EA143" i="9"/>
  <c r="EW143" i="9"/>
  <c r="ED143" i="9"/>
  <c r="ET143" i="9"/>
  <c r="EB143" i="9"/>
  <c r="ER143" i="9"/>
  <c r="EE143" i="9"/>
  <c r="EI143" i="9"/>
  <c r="DY143" i="9"/>
  <c r="EH143" i="9"/>
  <c r="EX143" i="9"/>
  <c r="EF143" i="9"/>
  <c r="EV143" i="9"/>
  <c r="EM143" i="9"/>
  <c r="EQ143" i="9"/>
  <c r="EO143" i="9"/>
  <c r="EL143" i="9"/>
  <c r="FB143" i="9"/>
  <c r="EJ143" i="9"/>
  <c r="EZ143" i="9"/>
  <c r="EU143" i="9"/>
  <c r="EY143" i="9"/>
  <c r="EG143" i="9"/>
  <c r="EK143" i="9"/>
  <c r="EC143" i="9"/>
  <c r="FA143" i="9"/>
  <c r="ES143" i="9"/>
  <c r="EY134" i="9"/>
  <c r="EI134" i="9"/>
  <c r="EJ134" i="9"/>
  <c r="EZ134" i="9"/>
  <c r="ED134" i="9"/>
  <c r="ET134" i="9"/>
  <c r="EC134" i="9"/>
  <c r="EW134" i="9"/>
  <c r="EN134" i="9"/>
  <c r="EH134" i="9"/>
  <c r="EX134" i="9"/>
  <c r="EK134" i="9"/>
  <c r="DY134" i="9"/>
  <c r="EM134" i="9"/>
  <c r="EB134" i="9"/>
  <c r="ER134" i="9"/>
  <c r="EL134" i="9"/>
  <c r="FB134" i="9"/>
  <c r="ES134" i="9"/>
  <c r="EG134" i="9"/>
  <c r="EE134" i="9"/>
  <c r="EF134" i="9"/>
  <c r="EV134" i="9"/>
  <c r="DZ134" i="9"/>
  <c r="EP134" i="9"/>
  <c r="FA134" i="9"/>
  <c r="EO134" i="9"/>
  <c r="EU134" i="9"/>
  <c r="EQ134" i="9"/>
  <c r="EA134" i="9"/>
  <c r="EL139" i="9"/>
  <c r="FB139" i="9"/>
  <c r="EJ139" i="9"/>
  <c r="EZ139" i="9"/>
  <c r="EU139" i="9"/>
  <c r="EY139" i="9"/>
  <c r="DY139" i="9"/>
  <c r="DZ139" i="9"/>
  <c r="EP139" i="9"/>
  <c r="EN139" i="9"/>
  <c r="EA139" i="9"/>
  <c r="EO139" i="9"/>
  <c r="ED139" i="9"/>
  <c r="ET139" i="9"/>
  <c r="EB139" i="9"/>
  <c r="ER139" i="9"/>
  <c r="EE139" i="9"/>
  <c r="EI139" i="9"/>
  <c r="EG139" i="9"/>
  <c r="EH139" i="9"/>
  <c r="EX139" i="9"/>
  <c r="EF139" i="9"/>
  <c r="EV139" i="9"/>
  <c r="EM139" i="9"/>
  <c r="EQ139" i="9"/>
  <c r="EW139" i="9"/>
  <c r="EC139" i="9"/>
  <c r="FA139" i="9"/>
  <c r="ES139" i="9"/>
  <c r="EK139" i="9"/>
  <c r="EF146" i="9"/>
  <c r="EV146" i="9"/>
  <c r="EN146" i="9"/>
  <c r="DY146" i="9"/>
  <c r="EO146" i="9"/>
  <c r="EM146" i="9"/>
  <c r="DZ146" i="9"/>
  <c r="EC146" i="9"/>
  <c r="ES146" i="9"/>
  <c r="EA146" i="9"/>
  <c r="EQ146" i="9"/>
  <c r="EH146" i="9"/>
  <c r="EL146" i="9"/>
  <c r="EG146" i="9"/>
  <c r="EY146" i="9"/>
  <c r="ET146" i="9"/>
  <c r="EK146" i="9"/>
  <c r="EE146" i="9"/>
  <c r="EP146" i="9"/>
  <c r="FB146" i="9"/>
  <c r="EW146" i="9"/>
  <c r="EI146" i="9"/>
  <c r="EX146" i="9"/>
  <c r="FA146" i="9"/>
  <c r="EU146" i="9"/>
  <c r="ED146" i="9"/>
  <c r="EJ146" i="9"/>
  <c r="EZ146" i="9"/>
  <c r="ER146" i="9"/>
  <c r="EB146" i="9"/>
  <c r="EQ130" i="9"/>
  <c r="EA130" i="9"/>
  <c r="EJ130" i="9"/>
  <c r="EZ130" i="9"/>
  <c r="ED130" i="9"/>
  <c r="ET130" i="9"/>
  <c r="EC130" i="9"/>
  <c r="EW130" i="9"/>
  <c r="EM130" i="9"/>
  <c r="EN130" i="9"/>
  <c r="EH130" i="9"/>
  <c r="EX130" i="9"/>
  <c r="EK130" i="9"/>
  <c r="DY130" i="9"/>
  <c r="EB130" i="9"/>
  <c r="ER130" i="9"/>
  <c r="EL130" i="9"/>
  <c r="FB130" i="9"/>
  <c r="ES130" i="9"/>
  <c r="EG130" i="9"/>
  <c r="EE130" i="9"/>
  <c r="EF130" i="9"/>
  <c r="EV130" i="9"/>
  <c r="DZ130" i="9"/>
  <c r="EP130" i="9"/>
  <c r="FA130" i="9"/>
  <c r="EO130" i="9"/>
  <c r="EU130" i="9"/>
  <c r="EI130" i="9"/>
  <c r="EY130" i="9"/>
  <c r="DB86" i="9"/>
  <c r="DV86" i="9"/>
  <c r="CX86" i="9"/>
  <c r="DN86" i="9"/>
  <c r="DF86" i="9"/>
  <c r="CT86" i="9"/>
  <c r="DJ86" i="9"/>
  <c r="DR86" i="9"/>
  <c r="DM86" i="9"/>
  <c r="CW86" i="9"/>
  <c r="DO86" i="9"/>
  <c r="CY86" i="9"/>
  <c r="DH86" i="9"/>
  <c r="DI86" i="9"/>
  <c r="DK86" i="9"/>
  <c r="CU86" i="9"/>
  <c r="DP86" i="9"/>
  <c r="DU86" i="9"/>
  <c r="DE86" i="9"/>
  <c r="DW86" i="9"/>
  <c r="DG86" i="9"/>
  <c r="DX86" i="9"/>
  <c r="DQ86" i="9"/>
  <c r="DA86" i="9"/>
  <c r="DS86" i="9"/>
  <c r="DC86" i="9"/>
  <c r="CZ86" i="9"/>
  <c r="DL86" i="9"/>
  <c r="DT86" i="9"/>
  <c r="CV86" i="9"/>
  <c r="DD86" i="9"/>
  <c r="CV72" i="9"/>
  <c r="CZ72" i="9"/>
  <c r="DT72" i="9"/>
  <c r="DP72" i="9"/>
  <c r="DH72" i="9"/>
  <c r="DD72" i="9"/>
  <c r="DX72" i="9"/>
  <c r="DL72" i="9"/>
  <c r="DR72" i="9"/>
  <c r="CT72" i="9"/>
  <c r="DB72" i="9"/>
  <c r="DJ72" i="9"/>
  <c r="DW72" i="9"/>
  <c r="DG72" i="9"/>
  <c r="DI72" i="9"/>
  <c r="CX72" i="9"/>
  <c r="DS72" i="9"/>
  <c r="DC72" i="9"/>
  <c r="DU72" i="9"/>
  <c r="DE72" i="9"/>
  <c r="DF72" i="9"/>
  <c r="DO72" i="9"/>
  <c r="CY72" i="9"/>
  <c r="DQ72" i="9"/>
  <c r="DA72" i="9"/>
  <c r="DN72" i="9"/>
  <c r="DK72" i="9"/>
  <c r="CU72" i="9"/>
  <c r="DM72" i="9"/>
  <c r="CW72" i="9"/>
  <c r="DV72" i="9"/>
  <c r="BR58" i="9"/>
  <c r="BV58" i="9"/>
  <c r="CB58" i="9"/>
  <c r="CL58" i="9"/>
  <c r="BT58" i="9"/>
  <c r="BZ58" i="9"/>
  <c r="CF58" i="9"/>
  <c r="CH58" i="9"/>
  <c r="CR58" i="9"/>
  <c r="CJ58" i="9"/>
  <c r="CP58" i="9"/>
  <c r="BX58" i="9"/>
  <c r="CN58" i="9"/>
  <c r="CD58" i="9"/>
  <c r="CC58" i="9"/>
  <c r="CS58" i="9"/>
  <c r="CG58" i="9"/>
  <c r="BU58" i="9"/>
  <c r="CK58" i="9"/>
  <c r="BY58" i="9"/>
  <c r="CO58" i="9"/>
  <c r="BW58" i="9"/>
  <c r="CM58" i="9"/>
  <c r="CA58" i="9"/>
  <c r="CQ58" i="9"/>
  <c r="CE58" i="9"/>
  <c r="BS58" i="9"/>
  <c r="CI58" i="9"/>
  <c r="DA81" i="9"/>
  <c r="DI81" i="9"/>
  <c r="DQ81" i="9"/>
  <c r="DC81" i="9"/>
  <c r="DK81" i="9"/>
  <c r="DS81" i="9"/>
  <c r="CU81" i="9"/>
  <c r="DL81" i="9"/>
  <c r="CV81" i="9"/>
  <c r="DN81" i="9"/>
  <c r="CX81" i="9"/>
  <c r="DE81" i="9"/>
  <c r="DX81" i="9"/>
  <c r="DH81" i="9"/>
  <c r="DJ81" i="9"/>
  <c r="CT81" i="9"/>
  <c r="DM81" i="9"/>
  <c r="DT81" i="9"/>
  <c r="DD81" i="9"/>
  <c r="DV81" i="9"/>
  <c r="DF81" i="9"/>
  <c r="DU81" i="9"/>
  <c r="DP81" i="9"/>
  <c r="CZ81" i="9"/>
  <c r="DR81" i="9"/>
  <c r="DB81" i="9"/>
  <c r="CW81" i="9"/>
  <c r="DG81" i="9"/>
  <c r="DO81" i="9"/>
  <c r="DW81" i="9"/>
  <c r="CY81" i="9"/>
  <c r="BX67" i="9"/>
  <c r="CN67" i="9"/>
  <c r="CB67" i="9"/>
  <c r="CR67" i="9"/>
  <c r="CF67" i="9"/>
  <c r="BT67" i="9"/>
  <c r="CJ67" i="9"/>
  <c r="CG67" i="9"/>
  <c r="BU67" i="9"/>
  <c r="CK67" i="9"/>
  <c r="BY67" i="9"/>
  <c r="CO67" i="9"/>
  <c r="CC67" i="9"/>
  <c r="CS67" i="9"/>
  <c r="CD67" i="9"/>
  <c r="BR67" i="9"/>
  <c r="CH67" i="9"/>
  <c r="BV67" i="9"/>
  <c r="CL67" i="9"/>
  <c r="BZ67" i="9"/>
  <c r="CP67" i="9"/>
  <c r="CA67" i="9"/>
  <c r="CQ67" i="9"/>
  <c r="CE67" i="9"/>
  <c r="BS67" i="9"/>
  <c r="CI67" i="9"/>
  <c r="BW67" i="9"/>
  <c r="CM67" i="9"/>
  <c r="CB53" i="9"/>
  <c r="CR53" i="9"/>
  <c r="CF53" i="9"/>
  <c r="BT53" i="9"/>
  <c r="CJ53" i="9"/>
  <c r="BX53" i="9"/>
  <c r="CN53" i="9"/>
  <c r="BY53" i="9"/>
  <c r="CO53" i="9"/>
  <c r="CC53" i="9"/>
  <c r="CS53" i="9"/>
  <c r="CG53" i="9"/>
  <c r="BU53" i="9"/>
  <c r="CK53" i="9"/>
  <c r="BR53" i="9"/>
  <c r="CH53" i="9"/>
  <c r="BV53" i="9"/>
  <c r="CL53" i="9"/>
  <c r="BZ53" i="9"/>
  <c r="CP53" i="9"/>
  <c r="CD53" i="9"/>
  <c r="BS53" i="9"/>
  <c r="CI53" i="9"/>
  <c r="BW53" i="9"/>
  <c r="CM53" i="9"/>
  <c r="CA53" i="9"/>
  <c r="CQ53" i="9"/>
  <c r="CE53" i="9"/>
  <c r="DV78" i="9"/>
  <c r="CX78" i="9"/>
  <c r="DJ78" i="9"/>
  <c r="DN78" i="9"/>
  <c r="CT78" i="9"/>
  <c r="DF78" i="9"/>
  <c r="DB78" i="9"/>
  <c r="DR78" i="9"/>
  <c r="DU78" i="9"/>
  <c r="DE78" i="9"/>
  <c r="DW78" i="9"/>
  <c r="DG78" i="9"/>
  <c r="CZ78" i="9"/>
  <c r="DQ78" i="9"/>
  <c r="DA78" i="9"/>
  <c r="DS78" i="9"/>
  <c r="DC78" i="9"/>
  <c r="DH78" i="9"/>
  <c r="DM78" i="9"/>
  <c r="CW78" i="9"/>
  <c r="DO78" i="9"/>
  <c r="CY78" i="9"/>
  <c r="DP78" i="9"/>
  <c r="DI78" i="9"/>
  <c r="DK78" i="9"/>
  <c r="CU78" i="9"/>
  <c r="DX78" i="9"/>
  <c r="DD78" i="9"/>
  <c r="DL78" i="9"/>
  <c r="DT78" i="9"/>
  <c r="CV78" i="9"/>
  <c r="CL64" i="9"/>
  <c r="BV64" i="9"/>
  <c r="CN64" i="9"/>
  <c r="CB64" i="9"/>
  <c r="CJ64" i="9"/>
  <c r="CF64" i="9"/>
  <c r="BR64" i="9"/>
  <c r="BT64" i="9"/>
  <c r="CH64" i="9"/>
  <c r="BZ64" i="9"/>
  <c r="CP64" i="9"/>
  <c r="CD64" i="9"/>
  <c r="CR64" i="9"/>
  <c r="BX64" i="9"/>
  <c r="BU64" i="9"/>
  <c r="CK64" i="9"/>
  <c r="BY64" i="9"/>
  <c r="CO64" i="9"/>
  <c r="CC64" i="9"/>
  <c r="CS64" i="9"/>
  <c r="CG64" i="9"/>
  <c r="CE64" i="9"/>
  <c r="BS64" i="9"/>
  <c r="CI64" i="9"/>
  <c r="BW64" i="9"/>
  <c r="CM64" i="9"/>
  <c r="CA64" i="9"/>
  <c r="CQ64" i="9"/>
  <c r="BR50" i="9"/>
  <c r="CD50" i="9"/>
  <c r="CB50" i="9"/>
  <c r="CP50" i="9"/>
  <c r="BT50" i="9"/>
  <c r="CF50" i="9"/>
  <c r="CR50" i="9"/>
  <c r="BV50" i="9"/>
  <c r="CN50" i="9"/>
  <c r="CJ50" i="9"/>
  <c r="CH50" i="9"/>
  <c r="BX50" i="9"/>
  <c r="CL50" i="9"/>
  <c r="BZ50" i="9"/>
  <c r="CC50" i="9"/>
  <c r="CS50" i="9"/>
  <c r="CG50" i="9"/>
  <c r="BU50" i="9"/>
  <c r="CK50" i="9"/>
  <c r="BY50" i="9"/>
  <c r="CO50" i="9"/>
  <c r="BW50" i="9"/>
  <c r="CM50" i="9"/>
  <c r="CA50" i="9"/>
  <c r="CQ50" i="9"/>
  <c r="CE50" i="9"/>
  <c r="BS50" i="9"/>
  <c r="CI50" i="9"/>
  <c r="DA89" i="9"/>
  <c r="DI89" i="9"/>
  <c r="DQ89" i="9"/>
  <c r="DC89" i="9"/>
  <c r="DX89" i="9"/>
  <c r="DH89" i="9"/>
  <c r="DJ89" i="9"/>
  <c r="CT89" i="9"/>
  <c r="DK89" i="9"/>
  <c r="DT89" i="9"/>
  <c r="DD89" i="9"/>
  <c r="DV89" i="9"/>
  <c r="DF89" i="9"/>
  <c r="DS89" i="9"/>
  <c r="DP89" i="9"/>
  <c r="CZ89" i="9"/>
  <c r="DR89" i="9"/>
  <c r="DB89" i="9"/>
  <c r="CU89" i="9"/>
  <c r="DL89" i="9"/>
  <c r="CV89" i="9"/>
  <c r="DN89" i="9"/>
  <c r="CX89" i="9"/>
  <c r="DM89" i="9"/>
  <c r="DU89" i="9"/>
  <c r="CW89" i="9"/>
  <c r="DE89" i="9"/>
  <c r="DO89" i="9"/>
  <c r="DW89" i="9"/>
  <c r="CY89" i="9"/>
  <c r="DG89" i="9"/>
  <c r="DV75" i="9"/>
  <c r="DF75" i="9"/>
  <c r="DL75" i="9"/>
  <c r="CV75" i="9"/>
  <c r="DR75" i="9"/>
  <c r="DB75" i="9"/>
  <c r="DX75" i="9"/>
  <c r="DH75" i="9"/>
  <c r="DN75" i="9"/>
  <c r="CX75" i="9"/>
  <c r="DT75" i="9"/>
  <c r="DD75" i="9"/>
  <c r="DJ75" i="9"/>
  <c r="CT75" i="9"/>
  <c r="DP75" i="9"/>
  <c r="CZ75" i="9"/>
  <c r="DS75" i="9"/>
  <c r="CU75" i="9"/>
  <c r="DC75" i="9"/>
  <c r="DK75" i="9"/>
  <c r="DU75" i="9"/>
  <c r="CW75" i="9"/>
  <c r="DE75" i="9"/>
  <c r="DM75" i="9"/>
  <c r="CY75" i="9"/>
  <c r="DG75" i="9"/>
  <c r="DO75" i="9"/>
  <c r="DW75" i="9"/>
  <c r="DA75" i="9"/>
  <c r="DI75" i="9"/>
  <c r="DQ75" i="9"/>
  <c r="CB61" i="9"/>
  <c r="CR61" i="9"/>
  <c r="CF61" i="9"/>
  <c r="BT61" i="9"/>
  <c r="CJ61" i="9"/>
  <c r="BX61" i="9"/>
  <c r="CN61" i="9"/>
  <c r="BY61" i="9"/>
  <c r="CO61" i="9"/>
  <c r="CC61" i="9"/>
  <c r="CS61" i="9"/>
  <c r="CG61" i="9"/>
  <c r="BU61" i="9"/>
  <c r="CK61" i="9"/>
  <c r="BR61" i="9"/>
  <c r="CH61" i="9"/>
  <c r="BV61" i="9"/>
  <c r="CL61" i="9"/>
  <c r="BZ61" i="9"/>
  <c r="CP61" i="9"/>
  <c r="CD61" i="9"/>
  <c r="BS61" i="9"/>
  <c r="CI61" i="9"/>
  <c r="BW61" i="9"/>
  <c r="CM61" i="9"/>
  <c r="CA61" i="9"/>
  <c r="CQ61" i="9"/>
  <c r="CE61" i="9"/>
  <c r="FV190" i="9"/>
  <c r="FF190" i="9"/>
  <c r="FT190" i="9"/>
  <c r="FD190" i="9"/>
  <c r="FI190" i="9"/>
  <c r="FE190" i="9"/>
  <c r="FO190" i="9"/>
  <c r="FR190" i="9"/>
  <c r="GF190" i="9"/>
  <c r="FP190" i="9"/>
  <c r="GG190" i="9"/>
  <c r="GC190" i="9"/>
  <c r="FW190" i="9"/>
  <c r="FS190" i="9"/>
  <c r="FZ190" i="9"/>
  <c r="FJ190" i="9"/>
  <c r="FX190" i="9"/>
  <c r="FH190" i="9"/>
  <c r="FQ190" i="9"/>
  <c r="FM190" i="9"/>
  <c r="GE190" i="9"/>
  <c r="GD190" i="9"/>
  <c r="FY190" i="9"/>
  <c r="FN190" i="9"/>
  <c r="FU190" i="9"/>
  <c r="GB190" i="9"/>
  <c r="FG190" i="9"/>
  <c r="FL190" i="9"/>
  <c r="FC190" i="9"/>
  <c r="FK190" i="9"/>
  <c r="GA190" i="9"/>
  <c r="FE200" i="9"/>
  <c r="GA200" i="9"/>
  <c r="FX200" i="9"/>
  <c r="FH200" i="9"/>
  <c r="FR200" i="9"/>
  <c r="GB200" i="9"/>
  <c r="FW200" i="9"/>
  <c r="FY200" i="9"/>
  <c r="FU200" i="9"/>
  <c r="GG200" i="9"/>
  <c r="FT200" i="9"/>
  <c r="FD200" i="9"/>
  <c r="FN200" i="9"/>
  <c r="FS200" i="9"/>
  <c r="FO200" i="9"/>
  <c r="FI200" i="9"/>
  <c r="GC200" i="9"/>
  <c r="FP200" i="9"/>
  <c r="FZ200" i="9"/>
  <c r="FJ200" i="9"/>
  <c r="FK200" i="9"/>
  <c r="FG200" i="9"/>
  <c r="GF200" i="9"/>
  <c r="GE200" i="9"/>
  <c r="GD200" i="9"/>
  <c r="FL200" i="9"/>
  <c r="FV200" i="9"/>
  <c r="FF200" i="9"/>
  <c r="FC200" i="9"/>
  <c r="FQ200" i="9"/>
  <c r="FM200" i="9"/>
  <c r="FT184" i="9"/>
  <c r="FD184" i="9"/>
  <c r="FR184" i="9"/>
  <c r="GA184" i="9"/>
  <c r="GE184" i="9"/>
  <c r="GG184" i="9"/>
  <c r="FM184" i="9"/>
  <c r="GF184" i="9"/>
  <c r="FP184" i="9"/>
  <c r="GD184" i="9"/>
  <c r="FN184" i="9"/>
  <c r="FS184" i="9"/>
  <c r="FW184" i="9"/>
  <c r="FQ184" i="9"/>
  <c r="GC184" i="9"/>
  <c r="GB184" i="9"/>
  <c r="FL184" i="9"/>
  <c r="FZ184" i="9"/>
  <c r="FJ184" i="9"/>
  <c r="FK184" i="9"/>
  <c r="FO184" i="9"/>
  <c r="FY184" i="9"/>
  <c r="FE184" i="9"/>
  <c r="FU184" i="9"/>
  <c r="FX184" i="9"/>
  <c r="FH184" i="9"/>
  <c r="FV184" i="9"/>
  <c r="FF184" i="9"/>
  <c r="FC184" i="9"/>
  <c r="FG184" i="9"/>
  <c r="FI184" i="9"/>
  <c r="FU197" i="9"/>
  <c r="FE197" i="9"/>
  <c r="FS197" i="9"/>
  <c r="FC197" i="9"/>
  <c r="FH197" i="9"/>
  <c r="FD197" i="9"/>
  <c r="FF197" i="9"/>
  <c r="GG197" i="9"/>
  <c r="FQ197" i="9"/>
  <c r="GE197" i="9"/>
  <c r="FO197" i="9"/>
  <c r="GF197" i="9"/>
  <c r="GB197" i="9"/>
  <c r="GD197" i="9"/>
  <c r="FZ197" i="9"/>
  <c r="GC197" i="9"/>
  <c r="FM197" i="9"/>
  <c r="GA197" i="9"/>
  <c r="FK197" i="9"/>
  <c r="FX197" i="9"/>
  <c r="FT197" i="9"/>
  <c r="FN197" i="9"/>
  <c r="FJ197" i="9"/>
  <c r="FY197" i="9"/>
  <c r="FI197" i="9"/>
  <c r="FW197" i="9"/>
  <c r="FG197" i="9"/>
  <c r="FP197" i="9"/>
  <c r="FL197" i="9"/>
  <c r="FV197" i="9"/>
  <c r="FR197" i="9"/>
  <c r="FR181" i="9"/>
  <c r="FY181" i="9"/>
  <c r="FI181" i="9"/>
  <c r="FW181" i="9"/>
  <c r="FG181" i="9"/>
  <c r="FP181" i="9"/>
  <c r="FL181" i="9"/>
  <c r="FV181" i="9"/>
  <c r="FU181" i="9"/>
  <c r="FE181" i="9"/>
  <c r="FS181" i="9"/>
  <c r="FC181" i="9"/>
  <c r="FH181" i="9"/>
  <c r="FD181" i="9"/>
  <c r="FF181" i="9"/>
  <c r="GG181" i="9"/>
  <c r="FQ181" i="9"/>
  <c r="GE181" i="9"/>
  <c r="FO181" i="9"/>
  <c r="GF181" i="9"/>
  <c r="GB181" i="9"/>
  <c r="GD181" i="9"/>
  <c r="FJ181" i="9"/>
  <c r="GC181" i="9"/>
  <c r="FM181" i="9"/>
  <c r="GA181" i="9"/>
  <c r="FK181" i="9"/>
  <c r="FX181" i="9"/>
  <c r="FT181" i="9"/>
  <c r="FN181" i="9"/>
  <c r="FZ181" i="9"/>
  <c r="GE191" i="9"/>
  <c r="FO191" i="9"/>
  <c r="GG191" i="9"/>
  <c r="FQ191" i="9"/>
  <c r="FZ191" i="9"/>
  <c r="FV191" i="9"/>
  <c r="FH191" i="9"/>
  <c r="FD191" i="9"/>
  <c r="GA191" i="9"/>
  <c r="FK191" i="9"/>
  <c r="GC191" i="9"/>
  <c r="FM191" i="9"/>
  <c r="FR191" i="9"/>
  <c r="FN191" i="9"/>
  <c r="GF191" i="9"/>
  <c r="FL191" i="9"/>
  <c r="FS191" i="9"/>
  <c r="FC191" i="9"/>
  <c r="FU191" i="9"/>
  <c r="FE191" i="9"/>
  <c r="GD191" i="9"/>
  <c r="FX191" i="9"/>
  <c r="FT191" i="9"/>
  <c r="FW191" i="9"/>
  <c r="FJ191" i="9"/>
  <c r="FG191" i="9"/>
  <c r="FF191" i="9"/>
  <c r="FY191" i="9"/>
  <c r="FP191" i="9"/>
  <c r="FI191" i="9"/>
  <c r="GB191" i="9"/>
  <c r="GC177" i="9"/>
  <c r="FM177" i="9"/>
  <c r="GA177" i="9"/>
  <c r="FK177" i="9"/>
  <c r="FT177" i="9"/>
  <c r="FX177" i="9"/>
  <c r="FJ177" i="9"/>
  <c r="FY177" i="9"/>
  <c r="FI177" i="9"/>
  <c r="FW177" i="9"/>
  <c r="FG177" i="9"/>
  <c r="FL177" i="9"/>
  <c r="FP177" i="9"/>
  <c r="FR177" i="9"/>
  <c r="FU177" i="9"/>
  <c r="FE177" i="9"/>
  <c r="FS177" i="9"/>
  <c r="FC177" i="9"/>
  <c r="FD177" i="9"/>
  <c r="FH177" i="9"/>
  <c r="FF177" i="9"/>
  <c r="GG177" i="9"/>
  <c r="FQ177" i="9"/>
  <c r="GE177" i="9"/>
  <c r="FO177" i="9"/>
  <c r="GB177" i="9"/>
  <c r="GF177" i="9"/>
  <c r="FZ177" i="9"/>
  <c r="FV177" i="9"/>
  <c r="GD177" i="9"/>
  <c r="FN177" i="9"/>
  <c r="EB156" i="9"/>
  <c r="EZ156" i="9"/>
  <c r="EJ156" i="9"/>
  <c r="EN156" i="9"/>
  <c r="ER156" i="9"/>
  <c r="EC156" i="9"/>
  <c r="ES156" i="9"/>
  <c r="EE156" i="9"/>
  <c r="EU156" i="9"/>
  <c r="ET156" i="9"/>
  <c r="EP156" i="9"/>
  <c r="EF156" i="9"/>
  <c r="EG156" i="9"/>
  <c r="EW156" i="9"/>
  <c r="EI156" i="9"/>
  <c r="EY156" i="9"/>
  <c r="FB156" i="9"/>
  <c r="EX156" i="9"/>
  <c r="EK156" i="9"/>
  <c r="FA156" i="9"/>
  <c r="EM156" i="9"/>
  <c r="ED156" i="9"/>
  <c r="DZ156" i="9"/>
  <c r="DY156" i="9"/>
  <c r="EO156" i="9"/>
  <c r="EA156" i="9"/>
  <c r="EQ156" i="9"/>
  <c r="EL156" i="9"/>
  <c r="EH156" i="9"/>
  <c r="EV156" i="9"/>
  <c r="GG169" i="9"/>
  <c r="FQ169" i="9"/>
  <c r="GE169" i="9"/>
  <c r="FO169" i="9"/>
  <c r="GB169" i="9"/>
  <c r="GF169" i="9"/>
  <c r="FR169" i="9"/>
  <c r="FN169" i="9"/>
  <c r="FV169" i="9"/>
  <c r="GC169" i="9"/>
  <c r="FM169" i="9"/>
  <c r="GA169" i="9"/>
  <c r="FK169" i="9"/>
  <c r="FT169" i="9"/>
  <c r="FX169" i="9"/>
  <c r="FZ169" i="9"/>
  <c r="FY169" i="9"/>
  <c r="FI169" i="9"/>
  <c r="FW169" i="9"/>
  <c r="FG169" i="9"/>
  <c r="FL169" i="9"/>
  <c r="FP169" i="9"/>
  <c r="FJ169" i="9"/>
  <c r="FU169" i="9"/>
  <c r="FE169" i="9"/>
  <c r="G169" i="9" s="1"/>
  <c r="I169" i="9" s="1"/>
  <c r="FS169" i="9"/>
  <c r="FC169" i="9"/>
  <c r="FD169" i="9"/>
  <c r="FH169" i="9"/>
  <c r="GD169" i="9"/>
  <c r="FF169" i="9"/>
  <c r="EH153" i="9"/>
  <c r="EL153" i="9"/>
  <c r="FB153" i="9"/>
  <c r="EA153" i="9"/>
  <c r="EQ153" i="9"/>
  <c r="DY153" i="9"/>
  <c r="EO153" i="9"/>
  <c r="EF153" i="9"/>
  <c r="EB153" i="9"/>
  <c r="EE153" i="9"/>
  <c r="EU153" i="9"/>
  <c r="EC153" i="9"/>
  <c r="ES153" i="9"/>
  <c r="EN153" i="9"/>
  <c r="EJ153" i="9"/>
  <c r="EX153" i="9"/>
  <c r="EI153" i="9"/>
  <c r="EY153" i="9"/>
  <c r="EG153" i="9"/>
  <c r="EW153" i="9"/>
  <c r="EV153" i="9"/>
  <c r="ER153" i="9"/>
  <c r="EM153" i="9"/>
  <c r="EK153" i="9"/>
  <c r="FA153" i="9"/>
  <c r="EZ153" i="9"/>
  <c r="ET153" i="9"/>
  <c r="ED153" i="9"/>
  <c r="EP153" i="9"/>
  <c r="DZ153" i="9"/>
  <c r="GA171" i="9"/>
  <c r="FK171" i="9"/>
  <c r="GC171" i="9"/>
  <c r="FM171" i="9"/>
  <c r="FV171" i="9"/>
  <c r="FR171" i="9"/>
  <c r="GB171" i="9"/>
  <c r="FW171" i="9"/>
  <c r="FG171" i="9"/>
  <c r="FY171" i="9"/>
  <c r="FI171" i="9"/>
  <c r="FN171" i="9"/>
  <c r="FJ171" i="9"/>
  <c r="FL171" i="9"/>
  <c r="GE171" i="9"/>
  <c r="FO171" i="9"/>
  <c r="GG171" i="9"/>
  <c r="FQ171" i="9"/>
  <c r="GD171" i="9"/>
  <c r="FZ171" i="9"/>
  <c r="FD171" i="9"/>
  <c r="FP171" i="9"/>
  <c r="FX171" i="9"/>
  <c r="FS171" i="9"/>
  <c r="FF171" i="9"/>
  <c r="FC171" i="9"/>
  <c r="FT171" i="9"/>
  <c r="FU171" i="9"/>
  <c r="GF171" i="9"/>
  <c r="FE171" i="9"/>
  <c r="FH171" i="9"/>
  <c r="EI155" i="9"/>
  <c r="EY155" i="9"/>
  <c r="EG155" i="9"/>
  <c r="EW155" i="9"/>
  <c r="EJ155" i="9"/>
  <c r="EN155" i="9"/>
  <c r="EM155" i="9"/>
  <c r="EK155" i="9"/>
  <c r="FA155" i="9"/>
  <c r="ER155" i="9"/>
  <c r="EV155" i="9"/>
  <c r="EE155" i="9"/>
  <c r="EU155" i="9"/>
  <c r="EC155" i="9"/>
  <c r="ES155" i="9"/>
  <c r="EB155" i="9"/>
  <c r="EF155" i="9"/>
  <c r="DY155" i="9"/>
  <c r="EA155" i="9"/>
  <c r="EO155" i="9"/>
  <c r="EQ155" i="9"/>
  <c r="EZ155" i="9"/>
  <c r="EP155" i="9"/>
  <c r="DZ155" i="9"/>
  <c r="FB155" i="9"/>
  <c r="EL155" i="9"/>
  <c r="EX155" i="9"/>
  <c r="EH155" i="9"/>
  <c r="ET155" i="9"/>
  <c r="ED155" i="9"/>
  <c r="GD170" i="9"/>
  <c r="FN170" i="9"/>
  <c r="GB170" i="9"/>
  <c r="FL170" i="9"/>
  <c r="FU170" i="9"/>
  <c r="FY170" i="9"/>
  <c r="FC170" i="9"/>
  <c r="FO170" i="9"/>
  <c r="FG170" i="9"/>
  <c r="FZ170" i="9"/>
  <c r="FJ170" i="9"/>
  <c r="FX170" i="9"/>
  <c r="FH170" i="9"/>
  <c r="FM170" i="9"/>
  <c r="FQ170" i="9"/>
  <c r="GA170" i="9"/>
  <c r="FW170" i="9"/>
  <c r="FR170" i="9"/>
  <c r="GF170" i="9"/>
  <c r="FP170" i="9"/>
  <c r="GC170" i="9"/>
  <c r="GG170" i="9"/>
  <c r="FS170" i="9"/>
  <c r="GE170" i="9"/>
  <c r="FD170" i="9"/>
  <c r="FV170" i="9"/>
  <c r="FE170" i="9"/>
  <c r="FF170" i="9"/>
  <c r="FI170" i="9"/>
  <c r="FT170" i="9"/>
  <c r="FK170" i="9"/>
  <c r="EV154" i="9"/>
  <c r="EN154" i="9"/>
  <c r="EF154" i="9"/>
  <c r="EC154" i="9"/>
  <c r="ES154" i="9"/>
  <c r="EE154" i="9"/>
  <c r="EU154" i="9"/>
  <c r="EP154" i="9"/>
  <c r="FB154" i="9"/>
  <c r="EG154" i="9"/>
  <c r="EW154" i="9"/>
  <c r="EI154" i="9"/>
  <c r="EY154" i="9"/>
  <c r="EX154" i="9"/>
  <c r="ED154" i="9"/>
  <c r="DY154" i="9"/>
  <c r="EO154" i="9"/>
  <c r="EA154" i="9"/>
  <c r="EQ154" i="9"/>
  <c r="EH154" i="9"/>
  <c r="EK154" i="9"/>
  <c r="ET154" i="9"/>
  <c r="FA154" i="9"/>
  <c r="EM154" i="9"/>
  <c r="DZ154" i="9"/>
  <c r="EL154" i="9"/>
  <c r="EZ154" i="9"/>
  <c r="EJ154" i="9"/>
  <c r="EB154" i="9"/>
  <c r="ER154" i="9"/>
  <c r="GA212" i="9"/>
  <c r="FK212" i="9"/>
  <c r="GC212" i="9"/>
  <c r="FM212" i="9"/>
  <c r="FR212" i="9"/>
  <c r="FN212" i="9"/>
  <c r="GF212" i="9"/>
  <c r="FL212" i="9"/>
  <c r="FW212" i="9"/>
  <c r="FG212" i="9"/>
  <c r="FY212" i="9"/>
  <c r="FI212" i="9"/>
  <c r="FJ212" i="9"/>
  <c r="FF212" i="9"/>
  <c r="FP212" i="9"/>
  <c r="GB212" i="9"/>
  <c r="FS212" i="9"/>
  <c r="FC212" i="9"/>
  <c r="FU212" i="9"/>
  <c r="FE212" i="9"/>
  <c r="GD212" i="9"/>
  <c r="FX212" i="9"/>
  <c r="FT212" i="9"/>
  <c r="GE212" i="9"/>
  <c r="FO212" i="9"/>
  <c r="GG212" i="9"/>
  <c r="FQ212" i="9"/>
  <c r="FZ212" i="9"/>
  <c r="FV212" i="9"/>
  <c r="FH212" i="9"/>
  <c r="FD212" i="9"/>
  <c r="CB39" i="9"/>
  <c r="CR39" i="9"/>
  <c r="BX39" i="9"/>
  <c r="CN39" i="9"/>
  <c r="BT39" i="9"/>
  <c r="CF39" i="9"/>
  <c r="CJ39" i="9"/>
  <c r="CG39" i="9"/>
  <c r="BU39" i="9"/>
  <c r="CK39" i="9"/>
  <c r="BY39" i="9"/>
  <c r="CO39" i="9"/>
  <c r="CC39" i="9"/>
  <c r="CS39" i="9"/>
  <c r="BV39" i="9"/>
  <c r="CL39" i="9"/>
  <c r="BZ39" i="9"/>
  <c r="CP39" i="9"/>
  <c r="CD39" i="9"/>
  <c r="BR39" i="9"/>
  <c r="CH39" i="9"/>
  <c r="CA39" i="9"/>
  <c r="CQ39" i="9"/>
  <c r="CE39" i="9"/>
  <c r="BS39" i="9"/>
  <c r="CI39" i="9"/>
  <c r="BW39" i="9"/>
  <c r="CM39" i="9"/>
  <c r="BX40" i="9"/>
  <c r="CH40" i="9"/>
  <c r="BR40" i="9"/>
  <c r="BV40" i="9"/>
  <c r="CB40" i="9"/>
  <c r="CD40" i="9"/>
  <c r="CN40" i="9"/>
  <c r="CP40" i="9"/>
  <c r="BT40" i="9"/>
  <c r="CR40" i="9"/>
  <c r="CJ40" i="9"/>
  <c r="BZ40" i="9"/>
  <c r="CF40" i="9"/>
  <c r="CL40" i="9"/>
  <c r="BU40" i="9"/>
  <c r="CK40" i="9"/>
  <c r="BY40" i="9"/>
  <c r="CO40" i="9"/>
  <c r="CC40" i="9"/>
  <c r="CS40" i="9"/>
  <c r="CG40" i="9"/>
  <c r="CE40" i="9"/>
  <c r="BS40" i="9"/>
  <c r="CI40" i="9"/>
  <c r="BW40" i="9"/>
  <c r="CM40" i="9"/>
  <c r="CA40" i="9"/>
  <c r="CQ40" i="9"/>
  <c r="EU140" i="9"/>
  <c r="EE140" i="9"/>
  <c r="EF140" i="9"/>
  <c r="EV140" i="9"/>
  <c r="ED140" i="9"/>
  <c r="ET140" i="9"/>
  <c r="EG140" i="9"/>
  <c r="EC140" i="9"/>
  <c r="EI140" i="9"/>
  <c r="EJ140" i="9"/>
  <c r="EZ140" i="9"/>
  <c r="EH140" i="9"/>
  <c r="EX140" i="9"/>
  <c r="EO140" i="9"/>
  <c r="EK140" i="9"/>
  <c r="EY140" i="9"/>
  <c r="EM140" i="9"/>
  <c r="EN140" i="9"/>
  <c r="EL140" i="9"/>
  <c r="FB140" i="9"/>
  <c r="EW140" i="9"/>
  <c r="ES140" i="9"/>
  <c r="EA140" i="9"/>
  <c r="EB140" i="9"/>
  <c r="ER140" i="9"/>
  <c r="DZ140" i="9"/>
  <c r="EP140" i="9"/>
  <c r="DY140" i="9"/>
  <c r="FA140" i="9"/>
  <c r="EQ140" i="9"/>
  <c r="EF145" i="9"/>
  <c r="EK145" i="9"/>
  <c r="FB145" i="9"/>
  <c r="ED145" i="9"/>
  <c r="EB145" i="9"/>
  <c r="EM145" i="9"/>
  <c r="EE145" i="9"/>
  <c r="EW145" i="9"/>
  <c r="EV145" i="9"/>
  <c r="EZ145" i="9"/>
  <c r="EX145" i="9"/>
  <c r="EH145" i="9"/>
  <c r="EQ145" i="9"/>
  <c r="EJ145" i="9"/>
  <c r="FA145" i="9"/>
  <c r="EL145" i="9"/>
  <c r="EA145" i="9"/>
  <c r="EU145" i="9"/>
  <c r="EO145" i="9"/>
  <c r="EC145" i="9"/>
  <c r="EI145" i="9"/>
  <c r="DZ145" i="9"/>
  <c r="EG145" i="9"/>
  <c r="EY145" i="9"/>
  <c r="ES145" i="9"/>
  <c r="EN145" i="9"/>
  <c r="ER145" i="9"/>
  <c r="ET145" i="9"/>
  <c r="DY145" i="9"/>
  <c r="EP145" i="9"/>
  <c r="EG129" i="9"/>
  <c r="EO129" i="9"/>
  <c r="EL129" i="9"/>
  <c r="FB129" i="9"/>
  <c r="EF129" i="9"/>
  <c r="EV129" i="9"/>
  <c r="EQ129" i="9"/>
  <c r="EM129" i="9"/>
  <c r="DZ129" i="9"/>
  <c r="EP129" i="9"/>
  <c r="EJ129" i="9"/>
  <c r="EZ129" i="9"/>
  <c r="EY129" i="9"/>
  <c r="EU129" i="9"/>
  <c r="EK129" i="9"/>
  <c r="ED129" i="9"/>
  <c r="ET129" i="9"/>
  <c r="EN129" i="9"/>
  <c r="EA129" i="9"/>
  <c r="EC129" i="9"/>
  <c r="FA129" i="9"/>
  <c r="EH129" i="9"/>
  <c r="EX129" i="9"/>
  <c r="EB129" i="9"/>
  <c r="ER129" i="9"/>
  <c r="EI129" i="9"/>
  <c r="EE129" i="9"/>
  <c r="ES129" i="9"/>
  <c r="DY129" i="9"/>
  <c r="EW129" i="9"/>
  <c r="EM136" i="9"/>
  <c r="EU136" i="9"/>
  <c r="EB136" i="9"/>
  <c r="ER136" i="9"/>
  <c r="DZ136" i="9"/>
  <c r="EP136" i="9"/>
  <c r="DY136" i="9"/>
  <c r="FA136" i="9"/>
  <c r="EY136" i="9"/>
  <c r="EF136" i="9"/>
  <c r="EV136" i="9"/>
  <c r="ED136" i="9"/>
  <c r="ET136" i="9"/>
  <c r="EG136" i="9"/>
  <c r="EC136" i="9"/>
  <c r="EA136" i="9"/>
  <c r="EE136" i="9"/>
  <c r="EJ136" i="9"/>
  <c r="EZ136" i="9"/>
  <c r="EH136" i="9"/>
  <c r="EX136" i="9"/>
  <c r="EO136" i="9"/>
  <c r="EK136" i="9"/>
  <c r="EQ136" i="9"/>
  <c r="EN136" i="9"/>
  <c r="EL136" i="9"/>
  <c r="FB136" i="9"/>
  <c r="EW136" i="9"/>
  <c r="ES136" i="9"/>
  <c r="EI136" i="9"/>
  <c r="DY141" i="9"/>
  <c r="EG141" i="9"/>
  <c r="EH141" i="9"/>
  <c r="EX141" i="9"/>
  <c r="EF141" i="9"/>
  <c r="EV141" i="9"/>
  <c r="EI141" i="9"/>
  <c r="EM141" i="9"/>
  <c r="EL141" i="9"/>
  <c r="FB141" i="9"/>
  <c r="EJ141" i="9"/>
  <c r="EZ141" i="9"/>
  <c r="EQ141" i="9"/>
  <c r="EU141" i="9"/>
  <c r="EC141" i="9"/>
  <c r="DZ141" i="9"/>
  <c r="EP141" i="9"/>
  <c r="EN141" i="9"/>
  <c r="EY141" i="9"/>
  <c r="EK141" i="9"/>
  <c r="ES141" i="9"/>
  <c r="ED141" i="9"/>
  <c r="ET141" i="9"/>
  <c r="EB141" i="9"/>
  <c r="ER141" i="9"/>
  <c r="EA141" i="9"/>
  <c r="EE141" i="9"/>
  <c r="FA141" i="9"/>
  <c r="EW141" i="9"/>
  <c r="EO141" i="9"/>
  <c r="DJ87" i="9"/>
  <c r="CT87" i="9"/>
  <c r="DP87" i="9"/>
  <c r="CZ87" i="9"/>
  <c r="DV87" i="9"/>
  <c r="DF87" i="9"/>
  <c r="DL87" i="9"/>
  <c r="CV87" i="9"/>
  <c r="DR87" i="9"/>
  <c r="DB87" i="9"/>
  <c r="DX87" i="9"/>
  <c r="DH87" i="9"/>
  <c r="DN87" i="9"/>
  <c r="CX87" i="9"/>
  <c r="DT87" i="9"/>
  <c r="DD87" i="9"/>
  <c r="CY87" i="9"/>
  <c r="DG87" i="9"/>
  <c r="DO87" i="9"/>
  <c r="DW87" i="9"/>
  <c r="DI87" i="9"/>
  <c r="DQ87" i="9"/>
  <c r="DA87" i="9"/>
  <c r="DK87" i="9"/>
  <c r="DS87" i="9"/>
  <c r="CU87" i="9"/>
  <c r="DC87" i="9"/>
  <c r="DM87" i="9"/>
  <c r="DU87" i="9"/>
  <c r="CW87" i="9"/>
  <c r="DE87" i="9"/>
  <c r="BX70" i="9"/>
  <c r="BT70" i="9"/>
  <c r="BR70" i="9"/>
  <c r="CL70" i="9"/>
  <c r="BV70" i="9"/>
  <c r="CR70" i="9"/>
  <c r="CJ70" i="9"/>
  <c r="CN70" i="9"/>
  <c r="CH70" i="9"/>
  <c r="G70" i="9" s="1"/>
  <c r="I70" i="9" s="1"/>
  <c r="CD70" i="9"/>
  <c r="CB70" i="9"/>
  <c r="BZ70" i="9"/>
  <c r="CP70" i="9"/>
  <c r="CF70" i="9"/>
  <c r="CC70" i="9"/>
  <c r="CS70" i="9"/>
  <c r="CG70" i="9"/>
  <c r="BU70" i="9"/>
  <c r="CK70" i="9"/>
  <c r="BY70" i="9"/>
  <c r="CO70" i="9"/>
  <c r="BW70" i="9"/>
  <c r="CM70" i="9"/>
  <c r="CA70" i="9"/>
  <c r="CQ70" i="9"/>
  <c r="CE70" i="9"/>
  <c r="BS70" i="9"/>
  <c r="CI70" i="9"/>
  <c r="BX56" i="9"/>
  <c r="CH56" i="9"/>
  <c r="BT56" i="9"/>
  <c r="BV56" i="9"/>
  <c r="CJ56" i="9"/>
  <c r="CN56" i="9"/>
  <c r="BR56" i="9"/>
  <c r="BZ56" i="9"/>
  <c r="CL56" i="9"/>
  <c r="CB56" i="9"/>
  <c r="CR56" i="9"/>
  <c r="CP56" i="9"/>
  <c r="CF56" i="9"/>
  <c r="CD56" i="9"/>
  <c r="BU56" i="9"/>
  <c r="CK56" i="9"/>
  <c r="BY56" i="9"/>
  <c r="CO56" i="9"/>
  <c r="CC56" i="9"/>
  <c r="CS56" i="9"/>
  <c r="CG56" i="9"/>
  <c r="CE56" i="9"/>
  <c r="BS56" i="9"/>
  <c r="CI56" i="9"/>
  <c r="BW56" i="9"/>
  <c r="CM56" i="9"/>
  <c r="CA56" i="9"/>
  <c r="CQ56" i="9"/>
  <c r="DT84" i="9"/>
  <c r="DX84" i="9"/>
  <c r="CZ84" i="9"/>
  <c r="DH84" i="9"/>
  <c r="DL84" i="9"/>
  <c r="DD84" i="9"/>
  <c r="CV84" i="9"/>
  <c r="DP84" i="9"/>
  <c r="DF84" i="9"/>
  <c r="DN84" i="9"/>
  <c r="DV84" i="9"/>
  <c r="CX84" i="9"/>
  <c r="DW84" i="9"/>
  <c r="DG84" i="9"/>
  <c r="DI84" i="9"/>
  <c r="DJ84" i="9"/>
  <c r="DS84" i="9"/>
  <c r="DC84" i="9"/>
  <c r="DU84" i="9"/>
  <c r="DE84" i="9"/>
  <c r="DR84" i="9"/>
  <c r="DO84" i="9"/>
  <c r="CY84" i="9"/>
  <c r="DQ84" i="9"/>
  <c r="DA84" i="9"/>
  <c r="CT84" i="9"/>
  <c r="DK84" i="9"/>
  <c r="CU84" i="9"/>
  <c r="DM84" i="9"/>
  <c r="CW84" i="9"/>
  <c r="DB84" i="9"/>
  <c r="BT65" i="9"/>
  <c r="CJ65" i="9"/>
  <c r="BX65" i="9"/>
  <c r="CN65" i="9"/>
  <c r="CB65" i="9"/>
  <c r="CR65" i="9"/>
  <c r="CF65" i="9"/>
  <c r="BY65" i="9"/>
  <c r="CO65" i="9"/>
  <c r="CC65" i="9"/>
  <c r="CS65" i="9"/>
  <c r="CG65" i="9"/>
  <c r="BU65" i="9"/>
  <c r="CK65" i="9"/>
  <c r="BZ65" i="9"/>
  <c r="CP65" i="9"/>
  <c r="CD65" i="9"/>
  <c r="BR65" i="9"/>
  <c r="CH65" i="9"/>
  <c r="BV65" i="9"/>
  <c r="CL65" i="9"/>
  <c r="BS65" i="9"/>
  <c r="CI65" i="9"/>
  <c r="BW65" i="9"/>
  <c r="CM65" i="9"/>
  <c r="CA65" i="9"/>
  <c r="CQ65" i="9"/>
  <c r="CE65" i="9"/>
  <c r="BX51" i="9"/>
  <c r="CN51" i="9"/>
  <c r="CB51" i="9"/>
  <c r="CR51" i="9"/>
  <c r="CF51" i="9"/>
  <c r="BT51" i="9"/>
  <c r="CJ51" i="9"/>
  <c r="CG51" i="9"/>
  <c r="BU51" i="9"/>
  <c r="CK51" i="9"/>
  <c r="BY51" i="9"/>
  <c r="CO51" i="9"/>
  <c r="CC51" i="9"/>
  <c r="CS51" i="9"/>
  <c r="CD51" i="9"/>
  <c r="BR51" i="9"/>
  <c r="CH51" i="9"/>
  <c r="BV51" i="9"/>
  <c r="CL51" i="9"/>
  <c r="BZ51" i="9"/>
  <c r="CP51" i="9"/>
  <c r="CA51" i="9"/>
  <c r="CQ51" i="9"/>
  <c r="CE51" i="9"/>
  <c r="BS51" i="9"/>
  <c r="CI51" i="9"/>
  <c r="BW51" i="9"/>
  <c r="CM51" i="9"/>
  <c r="DR79" i="9"/>
  <c r="DB79" i="9"/>
  <c r="DX79" i="9"/>
  <c r="DH79" i="9"/>
  <c r="DN79" i="9"/>
  <c r="CX79" i="9"/>
  <c r="DT79" i="9"/>
  <c r="DD79" i="9"/>
  <c r="DJ79" i="9"/>
  <c r="CT79" i="9"/>
  <c r="DP79" i="9"/>
  <c r="CZ79" i="9"/>
  <c r="DV79" i="9"/>
  <c r="DF79" i="9"/>
  <c r="DL79" i="9"/>
  <c r="CV79" i="9"/>
  <c r="DW79" i="9"/>
  <c r="CY79" i="9"/>
  <c r="DG79" i="9"/>
  <c r="DO79" i="9"/>
  <c r="DA79" i="9"/>
  <c r="DI79" i="9"/>
  <c r="DQ79" i="9"/>
  <c r="DC79" i="9"/>
  <c r="DK79" i="9"/>
  <c r="DS79" i="9"/>
  <c r="CU79" i="9"/>
  <c r="DE79" i="9"/>
  <c r="DM79" i="9"/>
  <c r="DU79" i="9"/>
  <c r="CW79" i="9"/>
  <c r="BR62" i="9"/>
  <c r="BT62" i="9"/>
  <c r="BX62" i="9"/>
  <c r="CL62" i="9"/>
  <c r="BV62" i="9"/>
  <c r="CR62" i="9"/>
  <c r="CF62" i="9"/>
  <c r="CJ62" i="9"/>
  <c r="CP62" i="9"/>
  <c r="CH62" i="9"/>
  <c r="BZ62" i="9"/>
  <c r="CB62" i="9"/>
  <c r="CN62" i="9"/>
  <c r="CD62" i="9"/>
  <c r="CC62" i="9"/>
  <c r="CS62" i="9"/>
  <c r="CG62" i="9"/>
  <c r="BU62" i="9"/>
  <c r="CK62" i="9"/>
  <c r="BY62" i="9"/>
  <c r="CO62" i="9"/>
  <c r="BW62" i="9"/>
  <c r="CM62" i="9"/>
  <c r="CA62" i="9"/>
  <c r="CQ62" i="9"/>
  <c r="CE62" i="9"/>
  <c r="BS62" i="9"/>
  <c r="CI62" i="9"/>
  <c r="BR48" i="9"/>
  <c r="BT48" i="9"/>
  <c r="CN48" i="9"/>
  <c r="CD48" i="9"/>
  <c r="CH48" i="9"/>
  <c r="CF48" i="9"/>
  <c r="CL48" i="9"/>
  <c r="CR48" i="9"/>
  <c r="CB48" i="9"/>
  <c r="BV48" i="9"/>
  <c r="BX48" i="9"/>
  <c r="CJ48" i="9"/>
  <c r="BZ48" i="9"/>
  <c r="CP48" i="9"/>
  <c r="BU48" i="9"/>
  <c r="CK48" i="9"/>
  <c r="BY48" i="9"/>
  <c r="CO48" i="9"/>
  <c r="CC48" i="9"/>
  <c r="CS48" i="9"/>
  <c r="CG48" i="9"/>
  <c r="CE48" i="9"/>
  <c r="BS48" i="9"/>
  <c r="CI48" i="9"/>
  <c r="BW48" i="9"/>
  <c r="CM48" i="9"/>
  <c r="CA48" i="9"/>
  <c r="CQ48" i="9"/>
  <c r="DV92" i="9"/>
  <c r="DT92" i="9"/>
  <c r="DD92" i="9"/>
  <c r="CZ92" i="9"/>
  <c r="DX92" i="9"/>
  <c r="CV92" i="9"/>
  <c r="DH92" i="9"/>
  <c r="DP92" i="9"/>
  <c r="DL92" i="9"/>
  <c r="DF92" i="9"/>
  <c r="DN92" i="9"/>
  <c r="CX92" i="9"/>
  <c r="DS92" i="9"/>
  <c r="DC92" i="9"/>
  <c r="DU92" i="9"/>
  <c r="DE92" i="9"/>
  <c r="DR92" i="9"/>
  <c r="DO92" i="9"/>
  <c r="CY92" i="9"/>
  <c r="DQ92" i="9"/>
  <c r="DA92" i="9"/>
  <c r="CT92" i="9"/>
  <c r="DK92" i="9"/>
  <c r="CU92" i="9"/>
  <c r="DM92" i="9"/>
  <c r="CW92" i="9"/>
  <c r="DB92" i="9"/>
  <c r="DW92" i="9"/>
  <c r="DG92" i="9"/>
  <c r="DI92" i="9"/>
  <c r="DJ92" i="9"/>
  <c r="DQ73" i="9"/>
  <c r="DA73" i="9"/>
  <c r="DI73" i="9"/>
  <c r="DS73" i="9"/>
  <c r="CU73" i="9"/>
  <c r="DC73" i="9"/>
  <c r="DK73" i="9"/>
  <c r="DL73" i="9"/>
  <c r="CV73" i="9"/>
  <c r="DN73" i="9"/>
  <c r="CX73" i="9"/>
  <c r="CW73" i="9"/>
  <c r="DX73" i="9"/>
  <c r="DH73" i="9"/>
  <c r="DJ73" i="9"/>
  <c r="CT73" i="9"/>
  <c r="DE73" i="9"/>
  <c r="DT73" i="9"/>
  <c r="DD73" i="9"/>
  <c r="DV73" i="9"/>
  <c r="DF73" i="9"/>
  <c r="DM73" i="9"/>
  <c r="DP73" i="9"/>
  <c r="CZ73" i="9"/>
  <c r="DR73" i="9"/>
  <c r="DB73" i="9"/>
  <c r="DU73" i="9"/>
  <c r="CY73" i="9"/>
  <c r="DG73" i="9"/>
  <c r="DO73" i="9"/>
  <c r="DW73" i="9"/>
  <c r="BX59" i="9"/>
  <c r="CN59" i="9"/>
  <c r="CB59" i="9"/>
  <c r="CR59" i="9"/>
  <c r="CF59" i="9"/>
  <c r="BT59" i="9"/>
  <c r="CJ59" i="9"/>
  <c r="CG59" i="9"/>
  <c r="BU59" i="9"/>
  <c r="CK59" i="9"/>
  <c r="BY59" i="9"/>
  <c r="CO59" i="9"/>
  <c r="CC59" i="9"/>
  <c r="CS59" i="9"/>
  <c r="CD59" i="9"/>
  <c r="BR59" i="9"/>
  <c r="CH59" i="9"/>
  <c r="BV59" i="9"/>
  <c r="CL59" i="9"/>
  <c r="BZ59" i="9"/>
  <c r="CP59" i="9"/>
  <c r="CA59" i="9"/>
  <c r="CQ59" i="9"/>
  <c r="CE59" i="9"/>
  <c r="BS59" i="9"/>
  <c r="CI59" i="9"/>
  <c r="BW59" i="9"/>
  <c r="CM59" i="9"/>
  <c r="BX45" i="9"/>
  <c r="CN45" i="9"/>
  <c r="BT45" i="9"/>
  <c r="CJ45" i="9"/>
  <c r="CF45" i="9"/>
  <c r="CR45" i="9"/>
  <c r="CB45" i="9"/>
  <c r="BY45" i="9"/>
  <c r="CO45" i="9"/>
  <c r="CC45" i="9"/>
  <c r="CS45" i="9"/>
  <c r="CG45" i="9"/>
  <c r="BU45" i="9"/>
  <c r="CK45" i="9"/>
  <c r="BR45" i="9"/>
  <c r="CH45" i="9"/>
  <c r="BV45" i="9"/>
  <c r="CL45" i="9"/>
  <c r="BZ45" i="9"/>
  <c r="CP45" i="9"/>
  <c r="CD45" i="9"/>
  <c r="BS45" i="9"/>
  <c r="CI45" i="9"/>
  <c r="BW45" i="9"/>
  <c r="CM45" i="9"/>
  <c r="CA45" i="9"/>
  <c r="CQ45" i="9"/>
  <c r="CE45" i="9"/>
  <c r="AH3" i="3"/>
  <c r="AI3" i="3" s="1"/>
  <c r="AJ3" i="3" s="1"/>
  <c r="U3" i="1"/>
  <c r="V3" i="1" s="1"/>
  <c r="BX168" i="9"/>
  <c r="CH168" i="9"/>
  <c r="BT168" i="9"/>
  <c r="BR168" i="9"/>
  <c r="BV168" i="9"/>
  <c r="CL168" i="9"/>
  <c r="CN168" i="9"/>
  <c r="CP168" i="9"/>
  <c r="BZ168" i="9"/>
  <c r="CF168" i="9"/>
  <c r="CR168" i="9"/>
  <c r="CD168" i="9"/>
  <c r="CJ168" i="9"/>
  <c r="CB168" i="9"/>
  <c r="BU168" i="9"/>
  <c r="CK168" i="9"/>
  <c r="BY168" i="9"/>
  <c r="CO168" i="9"/>
  <c r="CG168" i="9"/>
  <c r="CC168" i="9"/>
  <c r="CS168" i="9"/>
  <c r="BW168" i="9"/>
  <c r="CM168" i="9"/>
  <c r="CA168" i="9"/>
  <c r="CQ168" i="9"/>
  <c r="CE168" i="9"/>
  <c r="BS168" i="9"/>
  <c r="CI168" i="9"/>
  <c r="CF203" i="9"/>
  <c r="BT203" i="9"/>
  <c r="CJ203" i="9"/>
  <c r="BX203" i="9"/>
  <c r="CN203" i="9"/>
  <c r="CB203" i="9"/>
  <c r="CR203" i="9"/>
  <c r="BU203" i="9"/>
  <c r="CK203" i="9"/>
  <c r="BY203" i="9"/>
  <c r="CO203" i="9"/>
  <c r="CC203" i="9"/>
  <c r="CS203" i="9"/>
  <c r="CG203" i="9"/>
  <c r="BR203" i="9"/>
  <c r="CH203" i="9"/>
  <c r="BV203" i="9"/>
  <c r="CL203" i="9"/>
  <c r="BZ203" i="9"/>
  <c r="CP203" i="9"/>
  <c r="CD203" i="9"/>
  <c r="BS203" i="9"/>
  <c r="CI203" i="9"/>
  <c r="BW203" i="9"/>
  <c r="CM203" i="9"/>
  <c r="CA203" i="9"/>
  <c r="CQ203" i="9"/>
  <c r="CE203" i="9"/>
  <c r="CB201" i="9"/>
  <c r="CR201" i="9"/>
  <c r="CF201" i="9"/>
  <c r="BT201" i="9"/>
  <c r="CJ201" i="9"/>
  <c r="BX201" i="9"/>
  <c r="CN201" i="9"/>
  <c r="CC201" i="9"/>
  <c r="CS201" i="9"/>
  <c r="CG201" i="9"/>
  <c r="BU201" i="9"/>
  <c r="CK201" i="9"/>
  <c r="BY201" i="9"/>
  <c r="CO201" i="9"/>
  <c r="CD201" i="9"/>
  <c r="BR201" i="9"/>
  <c r="CH201" i="9"/>
  <c r="BV201" i="9"/>
  <c r="CL201" i="9"/>
  <c r="BZ201" i="9"/>
  <c r="CP201" i="9"/>
  <c r="CA201" i="9"/>
  <c r="CQ201" i="9"/>
  <c r="CE201" i="9"/>
  <c r="BS201" i="9"/>
  <c r="CI201" i="9"/>
  <c r="BW201" i="9"/>
  <c r="CM201" i="9"/>
  <c r="BT189" i="9"/>
  <c r="CJ189" i="9"/>
  <c r="BX189" i="9"/>
  <c r="CN189" i="9"/>
  <c r="CB189" i="9"/>
  <c r="CR189" i="9"/>
  <c r="CF189" i="9"/>
  <c r="CC189" i="9"/>
  <c r="CS189" i="9"/>
  <c r="BU189" i="9"/>
  <c r="CK189" i="9"/>
  <c r="CG189" i="9"/>
  <c r="CO189" i="9"/>
  <c r="BY189" i="9"/>
  <c r="BV189" i="9"/>
  <c r="CL189" i="9"/>
  <c r="BZ189" i="9"/>
  <c r="CP189" i="9"/>
  <c r="CD189" i="9"/>
  <c r="BR189" i="9"/>
  <c r="CH189" i="9"/>
  <c r="CA189" i="9"/>
  <c r="CQ189" i="9"/>
  <c r="CE189" i="9"/>
  <c r="BS189" i="9"/>
  <c r="CI189" i="9"/>
  <c r="BW189" i="9"/>
  <c r="CM189" i="9"/>
  <c r="CF181" i="9"/>
  <c r="BT181" i="9"/>
  <c r="CJ181" i="9"/>
  <c r="BX181" i="9"/>
  <c r="CN181" i="9"/>
  <c r="CB181" i="9"/>
  <c r="CR181" i="9"/>
  <c r="CC181" i="9"/>
  <c r="CS181" i="9"/>
  <c r="BU181" i="9"/>
  <c r="CK181" i="9"/>
  <c r="CG181" i="9"/>
  <c r="CO181" i="9"/>
  <c r="BY181" i="9"/>
  <c r="BV181" i="9"/>
  <c r="CL181" i="9"/>
  <c r="BZ181" i="9"/>
  <c r="CP181" i="9"/>
  <c r="CD181" i="9"/>
  <c r="BR181" i="9"/>
  <c r="CH181" i="9"/>
  <c r="CA181" i="9"/>
  <c r="CQ181" i="9"/>
  <c r="CE181" i="9"/>
  <c r="BS181" i="9"/>
  <c r="CI181" i="9"/>
  <c r="BW181" i="9"/>
  <c r="CM181" i="9"/>
  <c r="CF170" i="9"/>
  <c r="CN170" i="9"/>
  <c r="BR170" i="9"/>
  <c r="CR170" i="9"/>
  <c r="BX170" i="9"/>
  <c r="BV170" i="9"/>
  <c r="CJ170" i="9"/>
  <c r="CL170" i="9"/>
  <c r="CP170" i="9"/>
  <c r="CB170" i="9"/>
  <c r="BZ170" i="9"/>
  <c r="CD170" i="9"/>
  <c r="BT170" i="9"/>
  <c r="CH170" i="9"/>
  <c r="CC170" i="9"/>
  <c r="CS170" i="9"/>
  <c r="CG170" i="9"/>
  <c r="BY170" i="9"/>
  <c r="CO170" i="9"/>
  <c r="BU170" i="9"/>
  <c r="CK170" i="9"/>
  <c r="CE170" i="9"/>
  <c r="BS170" i="9"/>
  <c r="CI170" i="9"/>
  <c r="BW170" i="9"/>
  <c r="CM170" i="9"/>
  <c r="CA170" i="9"/>
  <c r="CQ170" i="9"/>
  <c r="CJ156" i="9"/>
  <c r="BV156" i="9"/>
  <c r="CR156" i="9"/>
  <c r="BX156" i="9"/>
  <c r="BT156" i="9"/>
  <c r="CL156" i="9"/>
  <c r="CH156" i="9"/>
  <c r="CN156" i="9"/>
  <c r="CP156" i="9"/>
  <c r="BZ156" i="9"/>
  <c r="CF156" i="9"/>
  <c r="CD156" i="9"/>
  <c r="BR156" i="9"/>
  <c r="CB156" i="9"/>
  <c r="BU156" i="9"/>
  <c r="CK156" i="9"/>
  <c r="BY156" i="9"/>
  <c r="CO156" i="9"/>
  <c r="CG156" i="9"/>
  <c r="CC156" i="9"/>
  <c r="CS156" i="9"/>
  <c r="BW156" i="9"/>
  <c r="CM156" i="9"/>
  <c r="CA156" i="9"/>
  <c r="CQ156" i="9"/>
  <c r="CE156" i="9"/>
  <c r="BS156" i="9"/>
  <c r="CI156" i="9"/>
  <c r="DD140" i="9"/>
  <c r="DT140" i="9"/>
  <c r="DL140" i="9"/>
  <c r="DH140" i="9"/>
  <c r="CZ140" i="9"/>
  <c r="CV140" i="9"/>
  <c r="DP140" i="9"/>
  <c r="DV140" i="9"/>
  <c r="DX140" i="9"/>
  <c r="DF140" i="9"/>
  <c r="DN140" i="9"/>
  <c r="CX140" i="9"/>
  <c r="DW140" i="9"/>
  <c r="DG140" i="9"/>
  <c r="DM140" i="9"/>
  <c r="CW140" i="9"/>
  <c r="DS140" i="9"/>
  <c r="DC140" i="9"/>
  <c r="DI140" i="9"/>
  <c r="DO140" i="9"/>
  <c r="CY140" i="9"/>
  <c r="DU140" i="9"/>
  <c r="DE140" i="9"/>
  <c r="DK140" i="9"/>
  <c r="CU140" i="9"/>
  <c r="DQ140" i="9"/>
  <c r="DA140" i="9"/>
  <c r="CT140" i="9"/>
  <c r="DB140" i="9"/>
  <c r="DJ140" i="9"/>
  <c r="DR140" i="9"/>
  <c r="DX124" i="9"/>
  <c r="DT124" i="9"/>
  <c r="CZ124" i="9"/>
  <c r="DD124" i="9"/>
  <c r="DL124" i="9"/>
  <c r="DP124" i="9"/>
  <c r="DV124" i="9"/>
  <c r="CV124" i="9"/>
  <c r="DH124" i="9"/>
  <c r="DN124" i="9"/>
  <c r="CX124" i="9"/>
  <c r="DF124" i="9"/>
  <c r="DK124" i="9"/>
  <c r="CU124" i="9"/>
  <c r="DQ124" i="9"/>
  <c r="DA124" i="9"/>
  <c r="DW124" i="9"/>
  <c r="DG124" i="9"/>
  <c r="DM124" i="9"/>
  <c r="CW124" i="9"/>
  <c r="DS124" i="9"/>
  <c r="DC124" i="9"/>
  <c r="DI124" i="9"/>
  <c r="DO124" i="9"/>
  <c r="CY124" i="9"/>
  <c r="DU124" i="9"/>
  <c r="DE124" i="9"/>
  <c r="DJ124" i="9"/>
  <c r="DR124" i="9"/>
  <c r="CT124" i="9"/>
  <c r="DB124" i="9"/>
  <c r="DX108" i="9"/>
  <c r="CV108" i="9"/>
  <c r="DP108" i="9"/>
  <c r="DV108" i="9"/>
  <c r="DH108" i="9"/>
  <c r="DL108" i="9"/>
  <c r="DD108" i="9"/>
  <c r="DT108" i="9"/>
  <c r="CZ108" i="9"/>
  <c r="CX108" i="9"/>
  <c r="DF108" i="9"/>
  <c r="DN108" i="9"/>
  <c r="DO108" i="9"/>
  <c r="CY108" i="9"/>
  <c r="DU108" i="9"/>
  <c r="DE108" i="9"/>
  <c r="DK108" i="9"/>
  <c r="CU108" i="9"/>
  <c r="DQ108" i="9"/>
  <c r="DA108" i="9"/>
  <c r="DW108" i="9"/>
  <c r="DG108" i="9"/>
  <c r="DM108" i="9"/>
  <c r="CW108" i="9"/>
  <c r="DS108" i="9"/>
  <c r="DC108" i="9"/>
  <c r="DI108" i="9"/>
  <c r="CT108" i="9"/>
  <c r="DB108" i="9"/>
  <c r="DJ108" i="9"/>
  <c r="DR108" i="9"/>
  <c r="EE92" i="9"/>
  <c r="EU92" i="9"/>
  <c r="EN92" i="9"/>
  <c r="EH92" i="9"/>
  <c r="EX92" i="9"/>
  <c r="EG92" i="9"/>
  <c r="EC92" i="9"/>
  <c r="EI92" i="9"/>
  <c r="EQ92" i="9"/>
  <c r="EB92" i="9"/>
  <c r="ER92" i="9"/>
  <c r="EL92" i="9"/>
  <c r="FB92" i="9"/>
  <c r="EO92" i="9"/>
  <c r="EK92" i="9"/>
  <c r="EY92" i="9"/>
  <c r="EF92" i="9"/>
  <c r="EV92" i="9"/>
  <c r="DZ92" i="9"/>
  <c r="EP92" i="9"/>
  <c r="EW92" i="9"/>
  <c r="ES92" i="9"/>
  <c r="EJ92" i="9"/>
  <c r="EZ92" i="9"/>
  <c r="ED92" i="9"/>
  <c r="ET92" i="9"/>
  <c r="DY92" i="9"/>
  <c r="FA92" i="9"/>
  <c r="EA92" i="9"/>
  <c r="EM92" i="9"/>
  <c r="EU76" i="9"/>
  <c r="EE76" i="9"/>
  <c r="EJ76" i="9"/>
  <c r="EZ76" i="9"/>
  <c r="DZ76" i="9"/>
  <c r="EP76" i="9"/>
  <c r="EO76" i="9"/>
  <c r="EC76" i="9"/>
  <c r="EA76" i="9"/>
  <c r="EN76" i="9"/>
  <c r="ED76" i="9"/>
  <c r="ET76" i="9"/>
  <c r="EW76" i="9"/>
  <c r="EK76" i="9"/>
  <c r="EI76" i="9"/>
  <c r="EQ76" i="9"/>
  <c r="EB76" i="9"/>
  <c r="ER76" i="9"/>
  <c r="EH76" i="9"/>
  <c r="EX76" i="9"/>
  <c r="DY76" i="9"/>
  <c r="ES76" i="9"/>
  <c r="EY76" i="9"/>
  <c r="EF76" i="9"/>
  <c r="EV76" i="9"/>
  <c r="EL76" i="9"/>
  <c r="FB76" i="9"/>
  <c r="EG76" i="9"/>
  <c r="FA76" i="9"/>
  <c r="EM76" i="9"/>
  <c r="EU60" i="9"/>
  <c r="EE60" i="9"/>
  <c r="EF60" i="9"/>
  <c r="EV60" i="9"/>
  <c r="EL60" i="9"/>
  <c r="FB60" i="9"/>
  <c r="EG60" i="9"/>
  <c r="FA60" i="9"/>
  <c r="EJ60" i="9"/>
  <c r="EZ60" i="9"/>
  <c r="DZ60" i="9"/>
  <c r="EP60" i="9"/>
  <c r="EO60" i="9"/>
  <c r="EC60" i="9"/>
  <c r="EA60" i="9"/>
  <c r="EN60" i="9"/>
  <c r="ED60" i="9"/>
  <c r="ET60" i="9"/>
  <c r="EW60" i="9"/>
  <c r="EK60" i="9"/>
  <c r="EI60" i="9"/>
  <c r="EQ60" i="9"/>
  <c r="EB60" i="9"/>
  <c r="ER60" i="9"/>
  <c r="EH60" i="9"/>
  <c r="EX60" i="9"/>
  <c r="DY60" i="9"/>
  <c r="ES60" i="9"/>
  <c r="EY60" i="9"/>
  <c r="EM60" i="9"/>
  <c r="GF44" i="9"/>
  <c r="FP44" i="9"/>
  <c r="FW44" i="9"/>
  <c r="FG44" i="9"/>
  <c r="FY44" i="9"/>
  <c r="FI44" i="9"/>
  <c r="FF44" i="9"/>
  <c r="FZ44" i="9"/>
  <c r="FL44" i="9"/>
  <c r="FD44" i="9"/>
  <c r="FS44" i="9"/>
  <c r="FC44" i="9"/>
  <c r="FU44" i="9"/>
  <c r="FE44" i="9"/>
  <c r="GD44" i="9"/>
  <c r="FR44" i="9"/>
  <c r="FH44" i="9"/>
  <c r="GE44" i="9"/>
  <c r="FO44" i="9"/>
  <c r="GG44" i="9"/>
  <c r="FQ44" i="9"/>
  <c r="FV44" i="9"/>
  <c r="FJ44" i="9"/>
  <c r="GA44" i="9"/>
  <c r="FK44" i="9"/>
  <c r="GC44" i="9"/>
  <c r="FM44" i="9"/>
  <c r="FN44" i="9"/>
  <c r="GB44" i="9"/>
  <c r="FT44" i="9"/>
  <c r="FX44" i="9"/>
  <c r="FP28" i="9"/>
  <c r="GA28" i="9"/>
  <c r="FK28" i="9"/>
  <c r="FS28" i="9"/>
  <c r="FC28" i="9"/>
  <c r="FU28" i="9"/>
  <c r="FE28" i="9"/>
  <c r="GD28" i="9"/>
  <c r="FR28" i="9"/>
  <c r="FX28" i="9"/>
  <c r="GE28" i="9"/>
  <c r="GG28" i="9"/>
  <c r="FM28" i="9"/>
  <c r="FJ28" i="9"/>
  <c r="FW28" i="9"/>
  <c r="GC28" i="9"/>
  <c r="FI28" i="9"/>
  <c r="FV28" i="9"/>
  <c r="GB28" i="9"/>
  <c r="FT28" i="9"/>
  <c r="FH28" i="9"/>
  <c r="FO28" i="9"/>
  <c r="FY28" i="9"/>
  <c r="FN28" i="9"/>
  <c r="FL28" i="9"/>
  <c r="FD28" i="9"/>
  <c r="FG28" i="9"/>
  <c r="FQ28" i="9"/>
  <c r="FF28" i="9"/>
  <c r="FZ28" i="9"/>
  <c r="GF28" i="9"/>
  <c r="GF12" i="9"/>
  <c r="FS12" i="9"/>
  <c r="FC12" i="9"/>
  <c r="FU12" i="9"/>
  <c r="FE12" i="9"/>
  <c r="GD12" i="9"/>
  <c r="FR12" i="9"/>
  <c r="FH12" i="9"/>
  <c r="GE12" i="9"/>
  <c r="FO12" i="9"/>
  <c r="GG12" i="9"/>
  <c r="FQ12" i="9"/>
  <c r="FV12" i="9"/>
  <c r="FJ12" i="9"/>
  <c r="GA12" i="9"/>
  <c r="FK12" i="9"/>
  <c r="GC12" i="9"/>
  <c r="FM12" i="9"/>
  <c r="FN12" i="9"/>
  <c r="GB12" i="9"/>
  <c r="FT12" i="9"/>
  <c r="FX12" i="9"/>
  <c r="FW12" i="9"/>
  <c r="FG12" i="9"/>
  <c r="FY12" i="9"/>
  <c r="FI12" i="9"/>
  <c r="FF12" i="9"/>
  <c r="FZ12" i="9"/>
  <c r="FL12" i="9"/>
  <c r="FD12" i="9"/>
  <c r="FP12" i="9"/>
  <c r="CB164" i="9"/>
  <c r="BR164" i="9"/>
  <c r="CL164" i="9"/>
  <c r="CD164" i="9"/>
  <c r="BT164" i="9"/>
  <c r="BX164" i="9"/>
  <c r="CR164" i="9"/>
  <c r="CP164" i="9"/>
  <c r="CH164" i="9"/>
  <c r="CN164" i="9"/>
  <c r="CJ164" i="9"/>
  <c r="BV164" i="9"/>
  <c r="CF164" i="9"/>
  <c r="BZ164" i="9"/>
  <c r="BU164" i="9"/>
  <c r="CK164" i="9"/>
  <c r="BY164" i="9"/>
  <c r="CO164" i="9"/>
  <c r="CG164" i="9"/>
  <c r="CS164" i="9"/>
  <c r="CC164" i="9"/>
  <c r="BW164" i="9"/>
  <c r="CM164" i="9"/>
  <c r="CA164" i="9"/>
  <c r="CQ164" i="9"/>
  <c r="CE164" i="9"/>
  <c r="BS164" i="9"/>
  <c r="CI164" i="9"/>
  <c r="CR202" i="9"/>
  <c r="CJ202" i="9"/>
  <c r="CH202" i="9"/>
  <c r="CB202" i="9"/>
  <c r="CN202" i="9"/>
  <c r="BZ202" i="9"/>
  <c r="BT202" i="9"/>
  <c r="BR202" i="9"/>
  <c r="CF202" i="9"/>
  <c r="CL202" i="9"/>
  <c r="BX202" i="9"/>
  <c r="BV202" i="9"/>
  <c r="CD202" i="9"/>
  <c r="CP202" i="9"/>
  <c r="CG202" i="9"/>
  <c r="BU202" i="9"/>
  <c r="CK202" i="9"/>
  <c r="BY202" i="9"/>
  <c r="CO202" i="9"/>
  <c r="CC202" i="9"/>
  <c r="CS202" i="9"/>
  <c r="CE202" i="9"/>
  <c r="BS202" i="9"/>
  <c r="CI202" i="9"/>
  <c r="BW202" i="9"/>
  <c r="CM202" i="9"/>
  <c r="CA202" i="9"/>
  <c r="CQ202" i="9"/>
  <c r="BZ194" i="9"/>
  <c r="CN194" i="9"/>
  <c r="CP194" i="9"/>
  <c r="BV194" i="9"/>
  <c r="CR194" i="9"/>
  <c r="CF194" i="9"/>
  <c r="CD194" i="9"/>
  <c r="BX194" i="9"/>
  <c r="BT194" i="9"/>
  <c r="CH194" i="9"/>
  <c r="CJ194" i="9"/>
  <c r="BR194" i="9"/>
  <c r="CL194" i="9"/>
  <c r="CB194" i="9"/>
  <c r="BY194" i="9"/>
  <c r="CO194" i="9"/>
  <c r="CK194" i="9"/>
  <c r="BU194" i="9"/>
  <c r="CS194" i="9"/>
  <c r="CC194" i="9"/>
  <c r="CG194" i="9"/>
  <c r="CE194" i="9"/>
  <c r="BS194" i="9"/>
  <c r="CI194" i="9"/>
  <c r="BW194" i="9"/>
  <c r="CM194" i="9"/>
  <c r="CA194" i="9"/>
  <c r="CQ194" i="9"/>
  <c r="CF186" i="9"/>
  <c r="BV186" i="9"/>
  <c r="BX186" i="9"/>
  <c r="CR186" i="9"/>
  <c r="CP186" i="9"/>
  <c r="CJ186" i="9"/>
  <c r="CH186" i="9"/>
  <c r="CD186" i="9"/>
  <c r="CN186" i="9"/>
  <c r="BZ186" i="9"/>
  <c r="BT186" i="9"/>
  <c r="BR186" i="9"/>
  <c r="CB186" i="9"/>
  <c r="CL186" i="9"/>
  <c r="CG186" i="9"/>
  <c r="BY186" i="9"/>
  <c r="CO186" i="9"/>
  <c r="BU186" i="9"/>
  <c r="CC186" i="9"/>
  <c r="CK186" i="9"/>
  <c r="CS186" i="9"/>
  <c r="CE186" i="9"/>
  <c r="BS186" i="9"/>
  <c r="CI186" i="9"/>
  <c r="BW186" i="9"/>
  <c r="CM186" i="9"/>
  <c r="CA186" i="9"/>
  <c r="CQ186" i="9"/>
  <c r="CL178" i="9"/>
  <c r="BV178" i="9"/>
  <c r="CF178" i="9"/>
  <c r="CD178" i="9"/>
  <c r="BR178" i="9"/>
  <c r="BX178" i="9"/>
  <c r="BT178" i="9"/>
  <c r="BZ178" i="9"/>
  <c r="CR178" i="9"/>
  <c r="CJ178" i="9"/>
  <c r="CN178" i="9"/>
  <c r="CP178" i="9"/>
  <c r="CH178" i="9"/>
  <c r="CB178" i="9"/>
  <c r="CG178" i="9"/>
  <c r="BY178" i="9"/>
  <c r="CO178" i="9"/>
  <c r="BU178" i="9"/>
  <c r="CC178" i="9"/>
  <c r="CK178" i="9"/>
  <c r="CS178" i="9"/>
  <c r="CE178" i="9"/>
  <c r="BS178" i="9"/>
  <c r="CI178" i="9"/>
  <c r="BW178" i="9"/>
  <c r="CM178" i="9"/>
  <c r="CA178" i="9"/>
  <c r="CQ178" i="9"/>
  <c r="CF166" i="9"/>
  <c r="BX166" i="9"/>
  <c r="CB166" i="9"/>
  <c r="CD166" i="9"/>
  <c r="BZ166" i="9"/>
  <c r="CP166" i="9"/>
  <c r="BT166" i="9"/>
  <c r="BR166" i="9"/>
  <c r="CR166" i="9"/>
  <c r="CH166" i="9"/>
  <c r="CJ166" i="9"/>
  <c r="CN166" i="9"/>
  <c r="CL166" i="9"/>
  <c r="BV166" i="9"/>
  <c r="CC166" i="9"/>
  <c r="CS166" i="9"/>
  <c r="CG166" i="9"/>
  <c r="BY166" i="9"/>
  <c r="CO166" i="9"/>
  <c r="BU166" i="9"/>
  <c r="CK166" i="9"/>
  <c r="CE166" i="9"/>
  <c r="BS166" i="9"/>
  <c r="CI166" i="9"/>
  <c r="BW166" i="9"/>
  <c r="CM166" i="9"/>
  <c r="CA166" i="9"/>
  <c r="CQ166" i="9"/>
  <c r="CP150" i="9"/>
  <c r="CH150" i="9"/>
  <c r="BV150" i="9"/>
  <c r="BT150" i="9"/>
  <c r="BR150" i="9"/>
  <c r="CR150" i="9"/>
  <c r="CL150" i="9"/>
  <c r="CJ150" i="9"/>
  <c r="CN150" i="9"/>
  <c r="BZ150" i="9"/>
  <c r="CF150" i="9"/>
  <c r="CB150" i="9"/>
  <c r="CD150" i="9"/>
  <c r="BX150" i="9"/>
  <c r="CC150" i="9"/>
  <c r="CS150" i="9"/>
  <c r="CG150" i="9"/>
  <c r="BY150" i="9"/>
  <c r="CO150" i="9"/>
  <c r="BU150" i="9"/>
  <c r="CK150" i="9"/>
  <c r="CE150" i="9"/>
  <c r="BS150" i="9"/>
  <c r="CI150" i="9"/>
  <c r="BW150" i="9"/>
  <c r="CM150" i="9"/>
  <c r="CA150" i="9"/>
  <c r="CQ150" i="9"/>
  <c r="DN134" i="9"/>
  <c r="DF134" i="9"/>
  <c r="DR134" i="9"/>
  <c r="DV134" i="9"/>
  <c r="DJ134" i="9"/>
  <c r="CX134" i="9"/>
  <c r="CT134" i="9"/>
  <c r="DB134" i="9"/>
  <c r="DU134" i="9"/>
  <c r="DE134" i="9"/>
  <c r="DK134" i="9"/>
  <c r="CU134" i="9"/>
  <c r="DQ134" i="9"/>
  <c r="DA134" i="9"/>
  <c r="DW134" i="9"/>
  <c r="DG134" i="9"/>
  <c r="DM134" i="9"/>
  <c r="CW134" i="9"/>
  <c r="DS134" i="9"/>
  <c r="DC134" i="9"/>
  <c r="DI134" i="9"/>
  <c r="DO134" i="9"/>
  <c r="CY134" i="9"/>
  <c r="CZ134" i="9"/>
  <c r="DH134" i="9"/>
  <c r="DP134" i="9"/>
  <c r="DX134" i="9"/>
  <c r="DT134" i="9"/>
  <c r="CV134" i="9"/>
  <c r="DD134" i="9"/>
  <c r="DL134" i="9"/>
  <c r="DB118" i="9"/>
  <c r="DV118" i="9"/>
  <c r="DR118" i="9"/>
  <c r="DF118" i="9"/>
  <c r="DN118" i="9"/>
  <c r="DJ118" i="9"/>
  <c r="CX118" i="9"/>
  <c r="CT118" i="9"/>
  <c r="DQ118" i="9"/>
  <c r="DA118" i="9"/>
  <c r="DW118" i="9"/>
  <c r="DG118" i="9"/>
  <c r="DM118" i="9"/>
  <c r="CW118" i="9"/>
  <c r="DS118" i="9"/>
  <c r="DC118" i="9"/>
  <c r="DI118" i="9"/>
  <c r="DO118" i="9"/>
  <c r="CY118" i="9"/>
  <c r="DU118" i="9"/>
  <c r="G118" i="9" s="1"/>
  <c r="I118" i="9" s="1"/>
  <c r="DE118" i="9"/>
  <c r="DK118" i="9"/>
  <c r="CU118" i="9"/>
  <c r="DH118" i="9"/>
  <c r="DP118" i="9"/>
  <c r="DX118" i="9"/>
  <c r="CZ118" i="9"/>
  <c r="DD118" i="9"/>
  <c r="DL118" i="9"/>
  <c r="DT118" i="9"/>
  <c r="CV118" i="9"/>
  <c r="CT102" i="9"/>
  <c r="DV102" i="9"/>
  <c r="DN102" i="9"/>
  <c r="DF102" i="9"/>
  <c r="CX102" i="9"/>
  <c r="DR102" i="9"/>
  <c r="DJ102" i="9"/>
  <c r="G102" i="9" s="1"/>
  <c r="I102" i="9" s="1"/>
  <c r="DB102" i="9"/>
  <c r="DI102" i="9"/>
  <c r="DS102" i="9"/>
  <c r="DC102" i="9"/>
  <c r="DU102" i="9"/>
  <c r="DE102" i="9"/>
  <c r="DO102" i="9"/>
  <c r="CY102" i="9"/>
  <c r="DQ102" i="9"/>
  <c r="DA102" i="9"/>
  <c r="DK102" i="9"/>
  <c r="CU102" i="9"/>
  <c r="DM102" i="9"/>
  <c r="CW102" i="9"/>
  <c r="DW102" i="9"/>
  <c r="DG102" i="9"/>
  <c r="DP102" i="9"/>
  <c r="DX102" i="9"/>
  <c r="CZ102" i="9"/>
  <c r="DH102" i="9"/>
  <c r="DT102" i="9"/>
  <c r="CV102" i="9"/>
  <c r="DD102" i="9"/>
  <c r="DL102" i="9"/>
  <c r="EY86" i="9"/>
  <c r="EI86" i="9"/>
  <c r="EF86" i="9"/>
  <c r="EV86" i="9"/>
  <c r="EH86" i="9"/>
  <c r="EX86" i="9"/>
  <c r="EC86" i="9"/>
  <c r="EO86" i="9"/>
  <c r="EU86" i="9"/>
  <c r="EJ86" i="9"/>
  <c r="EZ86" i="9"/>
  <c r="EL86" i="9"/>
  <c r="FB86" i="9"/>
  <c r="EK86" i="9"/>
  <c r="EW86" i="9"/>
  <c r="EN86" i="9"/>
  <c r="DZ86" i="9"/>
  <c r="EP86" i="9"/>
  <c r="ES86" i="9"/>
  <c r="DY86" i="9"/>
  <c r="EM86" i="9"/>
  <c r="EB86" i="9"/>
  <c r="ER86" i="9"/>
  <c r="ED86" i="9"/>
  <c r="ET86" i="9"/>
  <c r="FA86" i="9"/>
  <c r="EG86" i="9"/>
  <c r="EE86" i="9"/>
  <c r="EQ86" i="9"/>
  <c r="EA86" i="9"/>
  <c r="EY70" i="9"/>
  <c r="EI70" i="9"/>
  <c r="EF70" i="9"/>
  <c r="EV70" i="9"/>
  <c r="EH70" i="9"/>
  <c r="EX70" i="9"/>
  <c r="EC70" i="9"/>
  <c r="EO70" i="9"/>
  <c r="EU70" i="9"/>
  <c r="EJ70" i="9"/>
  <c r="EZ70" i="9"/>
  <c r="EL70" i="9"/>
  <c r="FB70" i="9"/>
  <c r="EK70" i="9"/>
  <c r="EW70" i="9"/>
  <c r="EN70" i="9"/>
  <c r="DZ70" i="9"/>
  <c r="EP70" i="9"/>
  <c r="ES70" i="9"/>
  <c r="DY70" i="9"/>
  <c r="EB70" i="9"/>
  <c r="ER70" i="9"/>
  <c r="ED70" i="9"/>
  <c r="ET70" i="9"/>
  <c r="FA70" i="9"/>
  <c r="EG70" i="9"/>
  <c r="EM70" i="9"/>
  <c r="EE70" i="9"/>
  <c r="EQ70" i="9"/>
  <c r="EA70" i="9"/>
  <c r="EI54" i="9"/>
  <c r="EY54" i="9"/>
  <c r="EB54" i="9"/>
  <c r="EN54" i="9"/>
  <c r="ED54" i="9"/>
  <c r="ET54" i="9"/>
  <c r="FA54" i="9"/>
  <c r="EO54" i="9"/>
  <c r="EF54" i="9"/>
  <c r="EV54" i="9"/>
  <c r="EL54" i="9"/>
  <c r="FB54" i="9"/>
  <c r="EK54" i="9"/>
  <c r="EM54" i="9"/>
  <c r="DZ54" i="9"/>
  <c r="EJ54" i="9"/>
  <c r="EZ54" i="9"/>
  <c r="EP54" i="9"/>
  <c r="ES54" i="9"/>
  <c r="EG54" i="9"/>
  <c r="EE54" i="9"/>
  <c r="ER54" i="9"/>
  <c r="EW54" i="9"/>
  <c r="EH54" i="9"/>
  <c r="EC54" i="9"/>
  <c r="EU54" i="9"/>
  <c r="EX54" i="9"/>
  <c r="EA54" i="9"/>
  <c r="EQ54" i="9"/>
  <c r="DY54" i="9"/>
  <c r="FZ38" i="9"/>
  <c r="FY38" i="9"/>
  <c r="FI38" i="9"/>
  <c r="FW38" i="9"/>
  <c r="FG38" i="9"/>
  <c r="FH38" i="9"/>
  <c r="FD38" i="9"/>
  <c r="FV38" i="9"/>
  <c r="GD38" i="9"/>
  <c r="FR38" i="9"/>
  <c r="FU38" i="9"/>
  <c r="FE38" i="9"/>
  <c r="FS38" i="9"/>
  <c r="FC38" i="9"/>
  <c r="GF38" i="9"/>
  <c r="GB38" i="9"/>
  <c r="FF38" i="9"/>
  <c r="FN38" i="9"/>
  <c r="GG38" i="9"/>
  <c r="FQ38" i="9"/>
  <c r="GE38" i="9"/>
  <c r="FO38" i="9"/>
  <c r="FX38" i="9"/>
  <c r="FT38" i="9"/>
  <c r="GC38" i="9"/>
  <c r="FM38" i="9"/>
  <c r="GA38" i="9"/>
  <c r="FK38" i="9"/>
  <c r="FP38" i="9"/>
  <c r="FL38" i="9"/>
  <c r="FJ38" i="9"/>
  <c r="FJ22" i="9"/>
  <c r="GG22" i="9"/>
  <c r="FQ22" i="9"/>
  <c r="GE22" i="9"/>
  <c r="FO22" i="9"/>
  <c r="FX22" i="9"/>
  <c r="FT22" i="9"/>
  <c r="GC22" i="9"/>
  <c r="FM22" i="9"/>
  <c r="GA22" i="9"/>
  <c r="FK22" i="9"/>
  <c r="FP22" i="9"/>
  <c r="FL22" i="9"/>
  <c r="FY22" i="9"/>
  <c r="FI22" i="9"/>
  <c r="FW22" i="9"/>
  <c r="FG22" i="9"/>
  <c r="FH22" i="9"/>
  <c r="FD22" i="9"/>
  <c r="FV22" i="9"/>
  <c r="GD22" i="9"/>
  <c r="FU22" i="9"/>
  <c r="FE22" i="9"/>
  <c r="FS22" i="9"/>
  <c r="FC22" i="9"/>
  <c r="GF22" i="9"/>
  <c r="GB22" i="9"/>
  <c r="FF22" i="9"/>
  <c r="FN22" i="9"/>
  <c r="FR22" i="9"/>
  <c r="FZ22" i="9"/>
  <c r="CF157" i="9"/>
  <c r="BT157" i="9"/>
  <c r="CJ157" i="9"/>
  <c r="BX157" i="9"/>
  <c r="CN157" i="9"/>
  <c r="CB157" i="9"/>
  <c r="CR157" i="9"/>
  <c r="BY157" i="9"/>
  <c r="CO157" i="9"/>
  <c r="CC157" i="9"/>
  <c r="CS157" i="9"/>
  <c r="BU157" i="9"/>
  <c r="CK157" i="9"/>
  <c r="CG157" i="9"/>
  <c r="BV157" i="9"/>
  <c r="CL157" i="9"/>
  <c r="BZ157" i="9"/>
  <c r="CP157" i="9"/>
  <c r="CD157" i="9"/>
  <c r="BR157" i="9"/>
  <c r="CH157" i="9"/>
  <c r="CA157" i="9"/>
  <c r="CQ157" i="9"/>
  <c r="CE157" i="9"/>
  <c r="BS157" i="9"/>
  <c r="CI157" i="9"/>
  <c r="BW157" i="9"/>
  <c r="CM157" i="9"/>
  <c r="CF149" i="9"/>
  <c r="BT149" i="9"/>
  <c r="CJ149" i="9"/>
  <c r="BX149" i="9"/>
  <c r="CN149" i="9"/>
  <c r="CB149" i="9"/>
  <c r="CR149" i="9"/>
  <c r="BY149" i="9"/>
  <c r="CO149" i="9"/>
  <c r="CC149" i="9"/>
  <c r="CS149" i="9"/>
  <c r="BU149" i="9"/>
  <c r="CK149" i="9"/>
  <c r="CG149" i="9"/>
  <c r="BV149" i="9"/>
  <c r="CL149" i="9"/>
  <c r="BZ149" i="9"/>
  <c r="CP149" i="9"/>
  <c r="CD149" i="9"/>
  <c r="BR149" i="9"/>
  <c r="CH149" i="9"/>
  <c r="CA149" i="9"/>
  <c r="CQ149" i="9"/>
  <c r="CE149" i="9"/>
  <c r="BS149" i="9"/>
  <c r="CI149" i="9"/>
  <c r="BW149" i="9"/>
  <c r="CM149" i="9"/>
  <c r="DM141" i="9"/>
  <c r="DU141" i="9"/>
  <c r="CW141" i="9"/>
  <c r="DE141" i="9"/>
  <c r="DO141" i="9"/>
  <c r="DP141" i="9"/>
  <c r="CZ141" i="9"/>
  <c r="DJ141" i="9"/>
  <c r="CT141" i="9"/>
  <c r="DW141" i="9"/>
  <c r="DL141" i="9"/>
  <c r="CV141" i="9"/>
  <c r="DV141" i="9"/>
  <c r="DF141" i="9"/>
  <c r="CY141" i="9"/>
  <c r="DX141" i="9"/>
  <c r="DH141" i="9"/>
  <c r="DR141" i="9"/>
  <c r="DB141" i="9"/>
  <c r="DG141" i="9"/>
  <c r="DT141" i="9"/>
  <c r="DD141" i="9"/>
  <c r="DN141" i="9"/>
  <c r="CX141" i="9"/>
  <c r="DQ141" i="9"/>
  <c r="DA141" i="9"/>
  <c r="DI141" i="9"/>
  <c r="CU141" i="9"/>
  <c r="DC141" i="9"/>
  <c r="DK141" i="9"/>
  <c r="DS141" i="9"/>
  <c r="DE133" i="9"/>
  <c r="DM133" i="9"/>
  <c r="DU133" i="9"/>
  <c r="CW133" i="9"/>
  <c r="CY133" i="9"/>
  <c r="DL133" i="9"/>
  <c r="CV133" i="9"/>
  <c r="DV133" i="9"/>
  <c r="DF133" i="9"/>
  <c r="DG133" i="9"/>
  <c r="DX133" i="9"/>
  <c r="DH133" i="9"/>
  <c r="DR133" i="9"/>
  <c r="DB133" i="9"/>
  <c r="DO133" i="9"/>
  <c r="DT133" i="9"/>
  <c r="DD133" i="9"/>
  <c r="DN133" i="9"/>
  <c r="CX133" i="9"/>
  <c r="DW133" i="9"/>
  <c r="DP133" i="9"/>
  <c r="CZ133" i="9"/>
  <c r="DJ133" i="9"/>
  <c r="CT133" i="9"/>
  <c r="DI133" i="9"/>
  <c r="DQ133" i="9"/>
  <c r="DA133" i="9"/>
  <c r="DS133" i="9"/>
  <c r="CU133" i="9"/>
  <c r="DC133" i="9"/>
  <c r="DK133" i="9"/>
  <c r="CW125" i="9"/>
  <c r="DE125" i="9"/>
  <c r="DM125" i="9"/>
  <c r="DU125" i="9"/>
  <c r="DW125" i="9"/>
  <c r="DT125" i="9"/>
  <c r="DD125" i="9"/>
  <c r="DN125" i="9"/>
  <c r="CX125" i="9"/>
  <c r="CY125" i="9"/>
  <c r="DP125" i="9"/>
  <c r="CZ125" i="9"/>
  <c r="DJ125" i="9"/>
  <c r="CT125" i="9"/>
  <c r="DG125" i="9"/>
  <c r="DL125" i="9"/>
  <c r="CV125" i="9"/>
  <c r="DV125" i="9"/>
  <c r="DF125" i="9"/>
  <c r="DO125" i="9"/>
  <c r="DX125" i="9"/>
  <c r="DH125" i="9"/>
  <c r="DR125" i="9"/>
  <c r="DB125" i="9"/>
  <c r="DA125" i="9"/>
  <c r="DI125" i="9"/>
  <c r="DQ125" i="9"/>
  <c r="DK125" i="9"/>
  <c r="DS125" i="9"/>
  <c r="CU125" i="9"/>
  <c r="DC125" i="9"/>
  <c r="DU117" i="9"/>
  <c r="CW117" i="9"/>
  <c r="DE117" i="9"/>
  <c r="DM117" i="9"/>
  <c r="DG117" i="9"/>
  <c r="DP117" i="9"/>
  <c r="CZ117" i="9"/>
  <c r="DJ117" i="9"/>
  <c r="CT117" i="9"/>
  <c r="DO117" i="9"/>
  <c r="DL117" i="9"/>
  <c r="CV117" i="9"/>
  <c r="DV117" i="9"/>
  <c r="DF117" i="9"/>
  <c r="DW117" i="9"/>
  <c r="DX117" i="9"/>
  <c r="DH117" i="9"/>
  <c r="DR117" i="9"/>
  <c r="DB117" i="9"/>
  <c r="CY117" i="9"/>
  <c r="DT117" i="9"/>
  <c r="DD117" i="9"/>
  <c r="DN117" i="9"/>
  <c r="CX117" i="9"/>
  <c r="DA117" i="9"/>
  <c r="DI117" i="9"/>
  <c r="DQ117" i="9"/>
  <c r="DC117" i="9"/>
  <c r="DK117" i="9"/>
  <c r="DS117" i="9"/>
  <c r="CU117" i="9"/>
  <c r="DM109" i="9"/>
  <c r="DU109" i="9"/>
  <c r="CW109" i="9"/>
  <c r="DE109" i="9"/>
  <c r="CY109" i="9"/>
  <c r="DX109" i="9"/>
  <c r="DH109" i="9"/>
  <c r="DR109" i="9"/>
  <c r="DB109" i="9"/>
  <c r="DG109" i="9"/>
  <c r="DT109" i="9"/>
  <c r="DD109" i="9"/>
  <c r="DN109" i="9"/>
  <c r="CX109" i="9"/>
  <c r="DO109" i="9"/>
  <c r="DP109" i="9"/>
  <c r="CZ109" i="9"/>
  <c r="DJ109" i="9"/>
  <c r="CT109" i="9"/>
  <c r="DW109" i="9"/>
  <c r="DL109" i="9"/>
  <c r="CV109" i="9"/>
  <c r="DV109" i="9"/>
  <c r="DF109" i="9"/>
  <c r="DQ109" i="9"/>
  <c r="DA109" i="9"/>
  <c r="DI109" i="9"/>
  <c r="CU109" i="9"/>
  <c r="DC109" i="9"/>
  <c r="DK109" i="9"/>
  <c r="DS109" i="9"/>
  <c r="DE101" i="9"/>
  <c r="DM101" i="9"/>
  <c r="DU101" i="9"/>
  <c r="CW101" i="9"/>
  <c r="DO101" i="9"/>
  <c r="DT101" i="9"/>
  <c r="DD101" i="9"/>
  <c r="DJ101" i="9"/>
  <c r="CT101" i="9"/>
  <c r="DW101" i="9"/>
  <c r="DP101" i="9"/>
  <c r="CZ101" i="9"/>
  <c r="DV101" i="9"/>
  <c r="DF101" i="9"/>
  <c r="CY101" i="9"/>
  <c r="DL101" i="9"/>
  <c r="CV101" i="9"/>
  <c r="DR101" i="9"/>
  <c r="DB101" i="9"/>
  <c r="DG101" i="9"/>
  <c r="DX101" i="9"/>
  <c r="DH101" i="9"/>
  <c r="DN101" i="9"/>
  <c r="CX101" i="9"/>
  <c r="DI101" i="9"/>
  <c r="DQ101" i="9"/>
  <c r="DA101" i="9"/>
  <c r="DS101" i="9"/>
  <c r="CU101" i="9"/>
  <c r="DC101" i="9"/>
  <c r="DK101" i="9"/>
  <c r="EG93" i="9"/>
  <c r="DZ93" i="9"/>
  <c r="EP93" i="9"/>
  <c r="EJ93" i="9"/>
  <c r="EZ93" i="9"/>
  <c r="EQ93" i="9"/>
  <c r="EM93" i="9"/>
  <c r="FA93" i="9"/>
  <c r="DY93" i="9"/>
  <c r="ED93" i="9"/>
  <c r="ET93" i="9"/>
  <c r="EN93" i="9"/>
  <c r="EY93" i="9"/>
  <c r="EU93" i="9"/>
  <c r="EC93" i="9"/>
  <c r="EH93" i="9"/>
  <c r="EX93" i="9"/>
  <c r="EB93" i="9"/>
  <c r="ER93" i="9"/>
  <c r="EA93" i="9"/>
  <c r="ES93" i="9"/>
  <c r="EL93" i="9"/>
  <c r="FB93" i="9"/>
  <c r="EF93" i="9"/>
  <c r="EV93" i="9"/>
  <c r="EI93" i="9"/>
  <c r="EE93" i="9"/>
  <c r="EK93" i="9"/>
  <c r="EW93" i="9"/>
  <c r="EO93" i="9"/>
  <c r="EW85" i="9"/>
  <c r="ED85" i="9"/>
  <c r="ET85" i="9"/>
  <c r="EF85" i="9"/>
  <c r="EV85" i="9"/>
  <c r="EA85" i="9"/>
  <c r="EU85" i="9"/>
  <c r="EH85" i="9"/>
  <c r="EX85" i="9"/>
  <c r="EJ85" i="9"/>
  <c r="EZ85" i="9"/>
  <c r="EI85" i="9"/>
  <c r="EC85" i="9"/>
  <c r="EL85" i="9"/>
  <c r="EO85" i="9"/>
  <c r="DZ85" i="9"/>
  <c r="EP85" i="9"/>
  <c r="EB85" i="9"/>
  <c r="ER85" i="9"/>
  <c r="EY85" i="9"/>
  <c r="EM85" i="9"/>
  <c r="FA85" i="9"/>
  <c r="FB85" i="9"/>
  <c r="EQ85" i="9"/>
  <c r="EN85" i="9"/>
  <c r="EK85" i="9"/>
  <c r="EE85" i="9"/>
  <c r="ES85" i="9"/>
  <c r="EG85" i="9"/>
  <c r="DY85" i="9"/>
  <c r="EG77" i="9"/>
  <c r="ED77" i="9"/>
  <c r="ET77" i="9"/>
  <c r="EF77" i="9"/>
  <c r="EV77" i="9"/>
  <c r="EA77" i="9"/>
  <c r="EU77" i="9"/>
  <c r="DY77" i="9"/>
  <c r="EH77" i="9"/>
  <c r="EX77" i="9"/>
  <c r="EJ77" i="9"/>
  <c r="EZ77" i="9"/>
  <c r="EI77" i="9"/>
  <c r="EC77" i="9"/>
  <c r="DZ77" i="9"/>
  <c r="EP77" i="9"/>
  <c r="EB77" i="9"/>
  <c r="ER77" i="9"/>
  <c r="EY77" i="9"/>
  <c r="EM77" i="9"/>
  <c r="FA77" i="9"/>
  <c r="EL77" i="9"/>
  <c r="EE77" i="9"/>
  <c r="ES77" i="9"/>
  <c r="FB77" i="9"/>
  <c r="EQ77" i="9"/>
  <c r="EN77" i="9"/>
  <c r="EK77" i="9"/>
  <c r="EW77" i="9"/>
  <c r="EO77" i="9"/>
  <c r="EW69" i="9"/>
  <c r="ED69" i="9"/>
  <c r="ET69" i="9"/>
  <c r="EF69" i="9"/>
  <c r="EV69" i="9"/>
  <c r="EA69" i="9"/>
  <c r="EU69" i="9"/>
  <c r="EH69" i="9"/>
  <c r="EX69" i="9"/>
  <c r="EJ69" i="9"/>
  <c r="EZ69" i="9"/>
  <c r="EI69" i="9"/>
  <c r="EC69" i="9"/>
  <c r="EO69" i="9"/>
  <c r="DZ69" i="9"/>
  <c r="EP69" i="9"/>
  <c r="EB69" i="9"/>
  <c r="ER69" i="9"/>
  <c r="EY69" i="9"/>
  <c r="EM69" i="9"/>
  <c r="FA69" i="9"/>
  <c r="FB69" i="9"/>
  <c r="EQ69" i="9"/>
  <c r="EN69" i="9"/>
  <c r="EK69" i="9"/>
  <c r="EL69" i="9"/>
  <c r="EE69" i="9"/>
  <c r="ES69" i="9"/>
  <c r="EG69" i="9"/>
  <c r="DY69" i="9"/>
  <c r="DY61" i="9"/>
  <c r="EG61" i="9"/>
  <c r="ED61" i="9"/>
  <c r="ET61" i="9"/>
  <c r="EF61" i="9"/>
  <c r="EV61" i="9"/>
  <c r="EA61" i="9"/>
  <c r="EU61" i="9"/>
  <c r="EH61" i="9"/>
  <c r="EX61" i="9"/>
  <c r="EJ61" i="9"/>
  <c r="EZ61" i="9"/>
  <c r="EI61" i="9"/>
  <c r="EC61" i="9"/>
  <c r="DZ61" i="9"/>
  <c r="EP61" i="9"/>
  <c r="EB61" i="9"/>
  <c r="ER61" i="9"/>
  <c r="EY61" i="9"/>
  <c r="EM61" i="9"/>
  <c r="FA61" i="9"/>
  <c r="EL61" i="9"/>
  <c r="EE61" i="9"/>
  <c r="ES61" i="9"/>
  <c r="FB61" i="9"/>
  <c r="EQ61" i="9"/>
  <c r="EN61" i="9"/>
  <c r="EK61" i="9"/>
  <c r="EW61" i="9"/>
  <c r="EO61" i="9"/>
  <c r="EM53" i="9"/>
  <c r="EB53" i="9"/>
  <c r="ER53" i="9"/>
  <c r="EH53" i="9"/>
  <c r="EX53" i="9"/>
  <c r="EO53" i="9"/>
  <c r="ES53" i="9"/>
  <c r="EA53" i="9"/>
  <c r="EI53" i="9"/>
  <c r="EF53" i="9"/>
  <c r="EV53" i="9"/>
  <c r="EL53" i="9"/>
  <c r="FB53" i="9"/>
  <c r="EW53" i="9"/>
  <c r="FA53" i="9"/>
  <c r="EQ53" i="9"/>
  <c r="EY53" i="9"/>
  <c r="EE53" i="9"/>
  <c r="EN53" i="9"/>
  <c r="ED53" i="9"/>
  <c r="ET53" i="9"/>
  <c r="EG53" i="9"/>
  <c r="EK53" i="9"/>
  <c r="EU53" i="9"/>
  <c r="EJ53" i="9"/>
  <c r="EC53" i="9"/>
  <c r="EZ53" i="9"/>
  <c r="DZ53" i="9"/>
  <c r="EP53" i="9"/>
  <c r="DY53" i="9"/>
  <c r="EN45" i="9"/>
  <c r="ED45" i="9"/>
  <c r="EJ45" i="9"/>
  <c r="EH45" i="9"/>
  <c r="EX45" i="9"/>
  <c r="EO45" i="9"/>
  <c r="ES45" i="9"/>
  <c r="EA45" i="9"/>
  <c r="EI45" i="9"/>
  <c r="ER45" i="9"/>
  <c r="EL45" i="9"/>
  <c r="FB45" i="9"/>
  <c r="EW45" i="9"/>
  <c r="FA45" i="9"/>
  <c r="EQ45" i="9"/>
  <c r="EY45" i="9"/>
  <c r="EU45" i="9"/>
  <c r="EB45" i="9"/>
  <c r="EV45" i="9"/>
  <c r="EP45" i="9"/>
  <c r="DY45" i="9"/>
  <c r="EC45" i="9"/>
  <c r="EF45" i="9"/>
  <c r="EZ45" i="9"/>
  <c r="DZ45" i="9"/>
  <c r="ET45" i="9"/>
  <c r="EG45" i="9"/>
  <c r="EK45" i="9"/>
  <c r="EE45" i="9"/>
  <c r="EM45" i="9"/>
  <c r="FY37" i="9"/>
  <c r="FT37" i="9"/>
  <c r="FD37" i="9"/>
  <c r="GD37" i="9"/>
  <c r="FN37" i="9"/>
  <c r="FW37" i="9"/>
  <c r="FS37" i="9"/>
  <c r="FE37" i="9"/>
  <c r="FM37" i="9"/>
  <c r="GF37" i="9"/>
  <c r="FP37" i="9"/>
  <c r="FZ37" i="9"/>
  <c r="FJ37" i="9"/>
  <c r="FO37" i="9"/>
  <c r="FK37" i="9"/>
  <c r="GG37" i="9"/>
  <c r="GB37" i="9"/>
  <c r="FL37" i="9"/>
  <c r="FV37" i="9"/>
  <c r="FF37" i="9"/>
  <c r="FG37" i="9"/>
  <c r="FC37" i="9"/>
  <c r="FX37" i="9"/>
  <c r="FH37" i="9"/>
  <c r="FR37" i="9"/>
  <c r="GE37" i="9"/>
  <c r="GA37" i="9"/>
  <c r="FU37" i="9"/>
  <c r="GC37" i="9"/>
  <c r="FQ37" i="9"/>
  <c r="FI37" i="9"/>
  <c r="GG29" i="9"/>
  <c r="FQ29" i="9"/>
  <c r="FX29" i="9"/>
  <c r="FH29" i="9"/>
  <c r="FR29" i="9"/>
  <c r="GE29" i="9"/>
  <c r="GA29" i="9"/>
  <c r="GC29" i="9"/>
  <c r="FU29" i="9"/>
  <c r="FI29" i="9"/>
  <c r="FT29" i="9"/>
  <c r="FD29" i="9"/>
  <c r="GD29" i="9"/>
  <c r="FN29" i="9"/>
  <c r="FW29" i="9"/>
  <c r="FS29" i="9"/>
  <c r="FM29" i="9"/>
  <c r="FE29" i="9"/>
  <c r="GF29" i="9"/>
  <c r="FP29" i="9"/>
  <c r="FZ29" i="9"/>
  <c r="FJ29" i="9"/>
  <c r="FO29" i="9"/>
  <c r="FK29" i="9"/>
  <c r="FY29" i="9"/>
  <c r="GB29" i="9"/>
  <c r="FL29" i="9"/>
  <c r="FV29" i="9"/>
  <c r="FF29" i="9"/>
  <c r="FG29" i="9"/>
  <c r="FC29" i="9"/>
  <c r="FY21" i="9"/>
  <c r="FI21" i="9"/>
  <c r="GB21" i="9"/>
  <c r="FL21" i="9"/>
  <c r="FV21" i="9"/>
  <c r="FF21" i="9"/>
  <c r="FG21" i="9"/>
  <c r="FC21" i="9"/>
  <c r="FX21" i="9"/>
  <c r="FH21" i="9"/>
  <c r="FR21" i="9"/>
  <c r="GE21" i="9"/>
  <c r="GA21" i="9"/>
  <c r="FU21" i="9"/>
  <c r="GC21" i="9"/>
  <c r="GG21" i="9"/>
  <c r="FT21" i="9"/>
  <c r="FD21" i="9"/>
  <c r="GD21" i="9"/>
  <c r="FN21" i="9"/>
  <c r="FW21" i="9"/>
  <c r="FS21" i="9"/>
  <c r="FE21" i="9"/>
  <c r="FM21" i="9"/>
  <c r="GF21" i="9"/>
  <c r="FP21" i="9"/>
  <c r="FZ21" i="9"/>
  <c r="FJ21" i="9"/>
  <c r="FO21" i="9"/>
  <c r="FK21" i="9"/>
  <c r="FQ21" i="9"/>
  <c r="FQ13" i="9"/>
  <c r="GF13" i="9"/>
  <c r="FP13" i="9"/>
  <c r="FZ13" i="9"/>
  <c r="FJ13" i="9"/>
  <c r="FO13" i="9"/>
  <c r="FK13" i="9"/>
  <c r="FI13" i="9"/>
  <c r="GB13" i="9"/>
  <c r="FL13" i="9"/>
  <c r="FV13" i="9"/>
  <c r="FF13" i="9"/>
  <c r="FG13" i="9"/>
  <c r="FC13" i="9"/>
  <c r="FX13" i="9"/>
  <c r="FH13" i="9"/>
  <c r="FR13" i="9"/>
  <c r="GE13" i="9"/>
  <c r="GA13" i="9"/>
  <c r="GC13" i="9"/>
  <c r="FU13" i="9"/>
  <c r="FY13" i="9"/>
  <c r="GG13" i="9"/>
  <c r="FT13" i="9"/>
  <c r="FD13" i="9"/>
  <c r="GD13" i="9"/>
  <c r="FN13" i="9"/>
  <c r="FW13" i="9"/>
  <c r="FS13" i="9"/>
  <c r="FM13" i="9"/>
  <c r="FE13" i="9"/>
  <c r="GA6" i="9"/>
  <c r="FZ6" i="9"/>
  <c r="FJ6" i="9"/>
  <c r="FX6" i="9"/>
  <c r="FH6" i="9"/>
  <c r="FQ6" i="9"/>
  <c r="FM6" i="9"/>
  <c r="GE6" i="9"/>
  <c r="FV6" i="9"/>
  <c r="FF6" i="9"/>
  <c r="FT6" i="9"/>
  <c r="FD6" i="9"/>
  <c r="FI6" i="9"/>
  <c r="FE6" i="9"/>
  <c r="FO6" i="9"/>
  <c r="FR6" i="9"/>
  <c r="GF6" i="9"/>
  <c r="FP6" i="9"/>
  <c r="GG6" i="9"/>
  <c r="GC6" i="9"/>
  <c r="FW6" i="9"/>
  <c r="FS6" i="9"/>
  <c r="GD6" i="9"/>
  <c r="FN6" i="9"/>
  <c r="GB6" i="9"/>
  <c r="FL6" i="9"/>
  <c r="FY6" i="9"/>
  <c r="FU6" i="9"/>
  <c r="FG6" i="9"/>
  <c r="FC6" i="9"/>
  <c r="FK6" i="9"/>
  <c r="FM4" i="9"/>
  <c r="GC4" i="9"/>
  <c r="FO4" i="9"/>
  <c r="GE4" i="9"/>
  <c r="FV4" i="9"/>
  <c r="FZ4" i="9"/>
  <c r="FX4" i="9"/>
  <c r="FQ4" i="9"/>
  <c r="GG4" i="9"/>
  <c r="FS4" i="9"/>
  <c r="GD4" i="9"/>
  <c r="FC4" i="9"/>
  <c r="FT4" i="9"/>
  <c r="FD4" i="9"/>
  <c r="FE4" i="9"/>
  <c r="FU4" i="9"/>
  <c r="FG4" i="9"/>
  <c r="FW4" i="9"/>
  <c r="FF4" i="9"/>
  <c r="FJ4" i="9"/>
  <c r="FP4" i="9"/>
  <c r="FI4" i="9"/>
  <c r="FY4" i="9"/>
  <c r="FK4" i="9"/>
  <c r="GA4" i="9"/>
  <c r="FN4" i="9"/>
  <c r="FR4" i="9"/>
  <c r="GF4" i="9"/>
  <c r="FH4" i="9"/>
  <c r="GB4" i="9"/>
  <c r="FL4" i="9"/>
  <c r="CF173" i="9"/>
  <c r="BT173" i="9"/>
  <c r="CJ173" i="9"/>
  <c r="BX173" i="9"/>
  <c r="CN173" i="9"/>
  <c r="CB173" i="9"/>
  <c r="CR173" i="9"/>
  <c r="BY173" i="9"/>
  <c r="CO173" i="9"/>
  <c r="CC173" i="9"/>
  <c r="CS173" i="9"/>
  <c r="BU173" i="9"/>
  <c r="CK173" i="9"/>
  <c r="CG173" i="9"/>
  <c r="BV173" i="9"/>
  <c r="CL173" i="9"/>
  <c r="BZ173" i="9"/>
  <c r="CP173" i="9"/>
  <c r="CD173" i="9"/>
  <c r="BR173" i="9"/>
  <c r="CH173" i="9"/>
  <c r="CA173" i="9"/>
  <c r="CQ173" i="9"/>
  <c r="CE173" i="9"/>
  <c r="BS173" i="9"/>
  <c r="CI173" i="9"/>
  <c r="BW173" i="9"/>
  <c r="CM173" i="9"/>
  <c r="BX199" i="9"/>
  <c r="CN199" i="9"/>
  <c r="CB199" i="9"/>
  <c r="CR199" i="9"/>
  <c r="CF199" i="9"/>
  <c r="BT199" i="9"/>
  <c r="CJ199" i="9"/>
  <c r="CC199" i="9"/>
  <c r="CS199" i="9"/>
  <c r="BY199" i="9"/>
  <c r="CG199" i="9"/>
  <c r="CK199" i="9"/>
  <c r="BU199" i="9"/>
  <c r="CO199" i="9"/>
  <c r="BZ199" i="9"/>
  <c r="CP199" i="9"/>
  <c r="CD199" i="9"/>
  <c r="BR199" i="9"/>
  <c r="CH199" i="9"/>
  <c r="BV199" i="9"/>
  <c r="CL199" i="9"/>
  <c r="BS199" i="9"/>
  <c r="CI199" i="9"/>
  <c r="BW199" i="9"/>
  <c r="CM199" i="9"/>
  <c r="CA199" i="9"/>
  <c r="CQ199" i="9"/>
  <c r="CE199" i="9"/>
  <c r="BT197" i="9"/>
  <c r="CJ197" i="9"/>
  <c r="BX197" i="9"/>
  <c r="CN197" i="9"/>
  <c r="CB197" i="9"/>
  <c r="CR197" i="9"/>
  <c r="CF197" i="9"/>
  <c r="BU197" i="9"/>
  <c r="CK197" i="9"/>
  <c r="CO197" i="9"/>
  <c r="BY197" i="9"/>
  <c r="CS197" i="9"/>
  <c r="CC197" i="9"/>
  <c r="CG197" i="9"/>
  <c r="BV197" i="9"/>
  <c r="CL197" i="9"/>
  <c r="BZ197" i="9"/>
  <c r="CP197" i="9"/>
  <c r="CD197" i="9"/>
  <c r="BR197" i="9"/>
  <c r="CH197" i="9"/>
  <c r="CA197" i="9"/>
  <c r="CQ197" i="9"/>
  <c r="CE197" i="9"/>
  <c r="BS197" i="9"/>
  <c r="CI197" i="9"/>
  <c r="BW197" i="9"/>
  <c r="CM197" i="9"/>
  <c r="BT187" i="9"/>
  <c r="CF187" i="9"/>
  <c r="CJ187" i="9"/>
  <c r="BX187" i="9"/>
  <c r="CN187" i="9"/>
  <c r="CB187" i="9"/>
  <c r="CR187" i="9"/>
  <c r="BU187" i="9"/>
  <c r="CK187" i="9"/>
  <c r="CC187" i="9"/>
  <c r="CS187" i="9"/>
  <c r="BY187" i="9"/>
  <c r="CG187" i="9"/>
  <c r="CO187" i="9"/>
  <c r="BR187" i="9"/>
  <c r="CH187" i="9"/>
  <c r="BV187" i="9"/>
  <c r="CL187" i="9"/>
  <c r="BZ187" i="9"/>
  <c r="CP187" i="9"/>
  <c r="CD187" i="9"/>
  <c r="BS187" i="9"/>
  <c r="CI187" i="9"/>
  <c r="BW187" i="9"/>
  <c r="CM187" i="9"/>
  <c r="CA187" i="9"/>
  <c r="CQ187" i="9"/>
  <c r="CE187" i="9"/>
  <c r="CB179" i="9"/>
  <c r="CR179" i="9"/>
  <c r="CF179" i="9"/>
  <c r="BT179" i="9"/>
  <c r="CJ179" i="9"/>
  <c r="BX179" i="9"/>
  <c r="CN179" i="9"/>
  <c r="BU179" i="9"/>
  <c r="CK179" i="9"/>
  <c r="CC179" i="9"/>
  <c r="CS179" i="9"/>
  <c r="BY179" i="9"/>
  <c r="CG179" i="9"/>
  <c r="CO179" i="9"/>
  <c r="BR179" i="9"/>
  <c r="CH179" i="9"/>
  <c r="BV179" i="9"/>
  <c r="CL179" i="9"/>
  <c r="BZ179" i="9"/>
  <c r="CP179" i="9"/>
  <c r="CD179" i="9"/>
  <c r="BS179" i="9"/>
  <c r="CI179" i="9"/>
  <c r="BW179" i="9"/>
  <c r="CM179" i="9"/>
  <c r="CA179" i="9"/>
  <c r="CQ179" i="9"/>
  <c r="CE179" i="9"/>
  <c r="BT167" i="9"/>
  <c r="CJ167" i="9"/>
  <c r="BX167" i="9"/>
  <c r="CN167" i="9"/>
  <c r="CB167" i="9"/>
  <c r="CR167" i="9"/>
  <c r="CF167" i="9"/>
  <c r="CG167" i="9"/>
  <c r="BU167" i="9"/>
  <c r="CK167" i="9"/>
  <c r="CC167" i="9"/>
  <c r="CS167" i="9"/>
  <c r="BY167" i="9"/>
  <c r="CO167" i="9"/>
  <c r="BZ167" i="9"/>
  <c r="CP167" i="9"/>
  <c r="CD167" i="9"/>
  <c r="BR167" i="9"/>
  <c r="CH167" i="9"/>
  <c r="BV167" i="9"/>
  <c r="CL167" i="9"/>
  <c r="BS167" i="9"/>
  <c r="CI167" i="9"/>
  <c r="BW167" i="9"/>
  <c r="CM167" i="9"/>
  <c r="CA167" i="9"/>
  <c r="CQ167" i="9"/>
  <c r="CE167" i="9"/>
  <c r="CF152" i="9"/>
  <c r="CR152" i="9"/>
  <c r="CD152" i="9"/>
  <c r="CJ152" i="9"/>
  <c r="BX152" i="9"/>
  <c r="CH152" i="9"/>
  <c r="BT152" i="9"/>
  <c r="BV152" i="9"/>
  <c r="CN152" i="9"/>
  <c r="CP152" i="9"/>
  <c r="CB152" i="9"/>
  <c r="BR152" i="9"/>
  <c r="CL152" i="9"/>
  <c r="BZ152" i="9"/>
  <c r="BU152" i="9"/>
  <c r="CK152" i="9"/>
  <c r="BY152" i="9"/>
  <c r="CO152" i="9"/>
  <c r="CG152" i="9"/>
  <c r="CC152" i="9"/>
  <c r="CS152" i="9"/>
  <c r="BW152" i="9"/>
  <c r="CM152" i="9"/>
  <c r="CA152" i="9"/>
  <c r="CQ152" i="9"/>
  <c r="CE152" i="9"/>
  <c r="BS152" i="9"/>
  <c r="CI152" i="9"/>
  <c r="DX136" i="9"/>
  <c r="CZ136" i="9"/>
  <c r="DD136" i="9"/>
  <c r="DL136" i="9"/>
  <c r="DT136" i="9"/>
  <c r="CV136" i="9"/>
  <c r="DH136" i="9"/>
  <c r="DP136" i="9"/>
  <c r="DB136" i="9"/>
  <c r="DJ136" i="9"/>
  <c r="DR136" i="9"/>
  <c r="CT136" i="9"/>
  <c r="DW136" i="9"/>
  <c r="DG136" i="9"/>
  <c r="DM136" i="9"/>
  <c r="CW136" i="9"/>
  <c r="DS136" i="9"/>
  <c r="DC136" i="9"/>
  <c r="DI136" i="9"/>
  <c r="DO136" i="9"/>
  <c r="CY136" i="9"/>
  <c r="DU136" i="9"/>
  <c r="DE136" i="9"/>
  <c r="DK136" i="9"/>
  <c r="CU136" i="9"/>
  <c r="DQ136" i="9"/>
  <c r="DA136" i="9"/>
  <c r="DV136" i="9"/>
  <c r="CX136" i="9"/>
  <c r="DF136" i="9"/>
  <c r="DN136" i="9"/>
  <c r="DT120" i="9"/>
  <c r="DL120" i="9"/>
  <c r="CZ120" i="9"/>
  <c r="DX120" i="9"/>
  <c r="DD120" i="9"/>
  <c r="DH120" i="9"/>
  <c r="DP120" i="9"/>
  <c r="CV120" i="9"/>
  <c r="DJ120" i="9"/>
  <c r="DR120" i="9"/>
  <c r="CT120" i="9"/>
  <c r="DB120" i="9"/>
  <c r="DK120" i="9"/>
  <c r="CU120" i="9"/>
  <c r="DQ120" i="9"/>
  <c r="DA120" i="9"/>
  <c r="DW120" i="9"/>
  <c r="DG120" i="9"/>
  <c r="DM120" i="9"/>
  <c r="CW120" i="9"/>
  <c r="DS120" i="9"/>
  <c r="DC120" i="9"/>
  <c r="DI120" i="9"/>
  <c r="DO120" i="9"/>
  <c r="CY120" i="9"/>
  <c r="DU120" i="9"/>
  <c r="DE120" i="9"/>
  <c r="DF120" i="9"/>
  <c r="DN120" i="9"/>
  <c r="DV120" i="9"/>
  <c r="CX120" i="9"/>
  <c r="DX104" i="9"/>
  <c r="DD104" i="9"/>
  <c r="DH104" i="9"/>
  <c r="DP104" i="9"/>
  <c r="DL104" i="9"/>
  <c r="DT104" i="9"/>
  <c r="CV104" i="9"/>
  <c r="CZ104" i="9"/>
  <c r="DR104" i="9"/>
  <c r="CT104" i="9"/>
  <c r="DB104" i="9"/>
  <c r="DJ104" i="9"/>
  <c r="DK104" i="9"/>
  <c r="CU104" i="9"/>
  <c r="DU104" i="9"/>
  <c r="DE104" i="9"/>
  <c r="DW104" i="9"/>
  <c r="DG104" i="9"/>
  <c r="DQ104" i="9"/>
  <c r="DA104" i="9"/>
  <c r="DS104" i="9"/>
  <c r="DC104" i="9"/>
  <c r="DM104" i="9"/>
  <c r="CW104" i="9"/>
  <c r="DO104" i="9"/>
  <c r="CY104" i="9"/>
  <c r="DI104" i="9"/>
  <c r="DV104" i="9"/>
  <c r="CX104" i="9"/>
  <c r="DF104" i="9"/>
  <c r="DN104" i="9"/>
  <c r="EU88" i="9"/>
  <c r="EM88" i="9"/>
  <c r="EF88" i="9"/>
  <c r="EV88" i="9"/>
  <c r="EH88" i="9"/>
  <c r="EX88" i="9"/>
  <c r="DY88" i="9"/>
  <c r="ES88" i="9"/>
  <c r="EQ88" i="9"/>
  <c r="EJ88" i="9"/>
  <c r="EZ88" i="9"/>
  <c r="EL88" i="9"/>
  <c r="FB88" i="9"/>
  <c r="EG88" i="9"/>
  <c r="FA88" i="9"/>
  <c r="EN88" i="9"/>
  <c r="DZ88" i="9"/>
  <c r="EP88" i="9"/>
  <c r="EO88" i="9"/>
  <c r="EC88" i="9"/>
  <c r="EI88" i="9"/>
  <c r="EB88" i="9"/>
  <c r="ER88" i="9"/>
  <c r="ED88" i="9"/>
  <c r="ET88" i="9"/>
  <c r="EW88" i="9"/>
  <c r="EK88" i="9"/>
  <c r="EA88" i="9"/>
  <c r="EY88" i="9"/>
  <c r="EE88" i="9"/>
  <c r="EU72" i="9"/>
  <c r="EM72" i="9"/>
  <c r="EB72" i="9"/>
  <c r="ER72" i="9"/>
  <c r="ED72" i="9"/>
  <c r="ET72" i="9"/>
  <c r="EW72" i="9"/>
  <c r="EK72" i="9"/>
  <c r="EA72" i="9"/>
  <c r="EY72" i="9"/>
  <c r="EF72" i="9"/>
  <c r="EV72" i="9"/>
  <c r="EH72" i="9"/>
  <c r="EX72" i="9"/>
  <c r="DY72" i="9"/>
  <c r="ES72" i="9"/>
  <c r="EQ72" i="9"/>
  <c r="EJ72" i="9"/>
  <c r="EZ72" i="9"/>
  <c r="EL72" i="9"/>
  <c r="FB72" i="9"/>
  <c r="EG72" i="9"/>
  <c r="FA72" i="9"/>
  <c r="EN72" i="9"/>
  <c r="DZ72" i="9"/>
  <c r="EP72" i="9"/>
  <c r="EO72" i="9"/>
  <c r="EC72" i="9"/>
  <c r="EI72" i="9"/>
  <c r="EE72" i="9"/>
  <c r="EM56" i="9"/>
  <c r="EU56" i="9"/>
  <c r="EN56" i="9"/>
  <c r="DZ56" i="9"/>
  <c r="EP56" i="9"/>
  <c r="EO56" i="9"/>
  <c r="EC56" i="9"/>
  <c r="EI56" i="9"/>
  <c r="EB56" i="9"/>
  <c r="ER56" i="9"/>
  <c r="ED56" i="9"/>
  <c r="ET56" i="9"/>
  <c r="EW56" i="9"/>
  <c r="EK56" i="9"/>
  <c r="EA56" i="9"/>
  <c r="EY56" i="9"/>
  <c r="EF56" i="9"/>
  <c r="EV56" i="9"/>
  <c r="EH56" i="9"/>
  <c r="EX56" i="9"/>
  <c r="DY56" i="9"/>
  <c r="ES56" i="9"/>
  <c r="EQ56" i="9"/>
  <c r="EJ56" i="9"/>
  <c r="EZ56" i="9"/>
  <c r="EL56" i="9"/>
  <c r="FB56" i="9"/>
  <c r="EG56" i="9"/>
  <c r="FA56" i="9"/>
  <c r="EE56" i="9"/>
  <c r="FL40" i="9"/>
  <c r="GB40" i="9"/>
  <c r="FW40" i="9"/>
  <c r="FG40" i="9"/>
  <c r="FY40" i="9"/>
  <c r="FI40" i="9"/>
  <c r="FV40" i="9"/>
  <c r="FH40" i="9"/>
  <c r="FP40" i="9"/>
  <c r="FS40" i="9"/>
  <c r="FC40" i="9"/>
  <c r="FU40" i="9"/>
  <c r="FE40" i="9"/>
  <c r="FZ40" i="9"/>
  <c r="FN40" i="9"/>
  <c r="FD40" i="9"/>
  <c r="GE40" i="9"/>
  <c r="FO40" i="9"/>
  <c r="GG40" i="9"/>
  <c r="FQ40" i="9"/>
  <c r="FR40" i="9"/>
  <c r="FF40" i="9"/>
  <c r="GA40" i="9"/>
  <c r="FK40" i="9"/>
  <c r="GC40" i="9"/>
  <c r="FM40" i="9"/>
  <c r="FJ40" i="9"/>
  <c r="GD40" i="9"/>
  <c r="FX40" i="9"/>
  <c r="FT40" i="9"/>
  <c r="GF40" i="9"/>
  <c r="FL24" i="9"/>
  <c r="FW24" i="9"/>
  <c r="FG24" i="9"/>
  <c r="FY24" i="9"/>
  <c r="FI24" i="9"/>
  <c r="FV24" i="9"/>
  <c r="FH24" i="9"/>
  <c r="FP24" i="9"/>
  <c r="GE24" i="9"/>
  <c r="FK24" i="9"/>
  <c r="FU24" i="9"/>
  <c r="FR24" i="9"/>
  <c r="FX24" i="9"/>
  <c r="FT24" i="9"/>
  <c r="GA24" i="9"/>
  <c r="FC24" i="9"/>
  <c r="FQ24" i="9"/>
  <c r="FJ24" i="9"/>
  <c r="GD24" i="9"/>
  <c r="GB24" i="9"/>
  <c r="FS24" i="9"/>
  <c r="GG24" i="9"/>
  <c r="FM24" i="9"/>
  <c r="FN24" i="9"/>
  <c r="FD24" i="9"/>
  <c r="FO24" i="9"/>
  <c r="GC24" i="9"/>
  <c r="FE24" i="9"/>
  <c r="FZ24" i="9"/>
  <c r="FF24" i="9"/>
  <c r="GF24" i="9"/>
  <c r="BX161" i="9"/>
  <c r="CN161" i="9"/>
  <c r="CB161" i="9"/>
  <c r="CR161" i="9"/>
  <c r="CF161" i="9"/>
  <c r="BT161" i="9"/>
  <c r="CJ161" i="9"/>
  <c r="BY161" i="9"/>
  <c r="CO161" i="9"/>
  <c r="CC161" i="9"/>
  <c r="CS161" i="9"/>
  <c r="BU161" i="9"/>
  <c r="CK161" i="9"/>
  <c r="CG161" i="9"/>
  <c r="CD161" i="9"/>
  <c r="BR161" i="9"/>
  <c r="CH161" i="9"/>
  <c r="BV161" i="9"/>
  <c r="CL161" i="9"/>
  <c r="BZ161" i="9"/>
  <c r="CP161" i="9"/>
  <c r="CA161" i="9"/>
  <c r="CQ161" i="9"/>
  <c r="CE161" i="9"/>
  <c r="BS161" i="9"/>
  <c r="CI161" i="9"/>
  <c r="BW161" i="9"/>
  <c r="CM161" i="9"/>
  <c r="CN200" i="9"/>
  <c r="BZ200" i="9"/>
  <c r="CD200" i="9"/>
  <c r="CR200" i="9"/>
  <c r="BV200" i="9"/>
  <c r="CH200" i="9"/>
  <c r="CJ200" i="9"/>
  <c r="CL200" i="9"/>
  <c r="BR200" i="9"/>
  <c r="CB200" i="9"/>
  <c r="CP200" i="9"/>
  <c r="BX200" i="9"/>
  <c r="BT200" i="9"/>
  <c r="CF200" i="9"/>
  <c r="CG200" i="9"/>
  <c r="BU200" i="9"/>
  <c r="CO200" i="9"/>
  <c r="BY200" i="9"/>
  <c r="CS200" i="9"/>
  <c r="CC200" i="9"/>
  <c r="CK200" i="9"/>
  <c r="BW200" i="9"/>
  <c r="CM200" i="9"/>
  <c r="CA200" i="9"/>
  <c r="CQ200" i="9"/>
  <c r="CE200" i="9"/>
  <c r="BS200" i="9"/>
  <c r="CI200" i="9"/>
  <c r="BX192" i="9"/>
  <c r="CN192" i="9"/>
  <c r="CP192" i="9"/>
  <c r="CD192" i="9"/>
  <c r="BT192" i="9"/>
  <c r="CH192" i="9"/>
  <c r="CR192" i="9"/>
  <c r="CL192" i="9"/>
  <c r="BV192" i="9"/>
  <c r="CJ192" i="9"/>
  <c r="BZ192" i="9"/>
  <c r="CF192" i="9"/>
  <c r="CB192" i="9"/>
  <c r="BR192" i="9"/>
  <c r="CG192" i="9"/>
  <c r="CC192" i="9"/>
  <c r="CK192" i="9"/>
  <c r="BU192" i="9"/>
  <c r="CO192" i="9"/>
  <c r="BY192" i="9"/>
  <c r="CS192" i="9"/>
  <c r="BW192" i="9"/>
  <c r="CM192" i="9"/>
  <c r="CA192" i="9"/>
  <c r="CQ192" i="9"/>
  <c r="CE192" i="9"/>
  <c r="BS192" i="9"/>
  <c r="CI192" i="9"/>
  <c r="CB184" i="9"/>
  <c r="CF184" i="9"/>
  <c r="BR184" i="9"/>
  <c r="BT184" i="9"/>
  <c r="BV184" i="9"/>
  <c r="CD184" i="9"/>
  <c r="CN184" i="9"/>
  <c r="CR184" i="9"/>
  <c r="BX184" i="9"/>
  <c r="CJ184" i="9"/>
  <c r="CP184" i="9"/>
  <c r="CH184" i="9"/>
  <c r="BZ184" i="9"/>
  <c r="CL184" i="9"/>
  <c r="BY184" i="9"/>
  <c r="CO184" i="9"/>
  <c r="CG184" i="9"/>
  <c r="CS184" i="9"/>
  <c r="BU184" i="9"/>
  <c r="CC184" i="9"/>
  <c r="CK184" i="9"/>
  <c r="BW184" i="9"/>
  <c r="CM184" i="9"/>
  <c r="CA184" i="9"/>
  <c r="CQ184" i="9"/>
  <c r="CE184" i="9"/>
  <c r="BS184" i="9"/>
  <c r="CI184" i="9"/>
  <c r="CR176" i="9"/>
  <c r="CL176" i="9"/>
  <c r="BV176" i="9"/>
  <c r="CJ176" i="9"/>
  <c r="BZ176" i="9"/>
  <c r="CP176" i="9"/>
  <c r="CB176" i="9"/>
  <c r="CF176" i="9"/>
  <c r="CD176" i="9"/>
  <c r="BT176" i="9"/>
  <c r="BR176" i="9"/>
  <c r="CN176" i="9"/>
  <c r="BX176" i="9"/>
  <c r="CH176" i="9"/>
  <c r="BU176" i="9"/>
  <c r="CK176" i="9"/>
  <c r="BY176" i="9"/>
  <c r="CO176" i="9"/>
  <c r="CG176" i="9"/>
  <c r="CC176" i="9"/>
  <c r="CS176" i="9"/>
  <c r="BW176" i="9"/>
  <c r="CM176" i="9"/>
  <c r="CA176" i="9"/>
  <c r="CQ176" i="9"/>
  <c r="CE176" i="9"/>
  <c r="BS176" i="9"/>
  <c r="CI176" i="9"/>
  <c r="CB163" i="9"/>
  <c r="CR163" i="9"/>
  <c r="CF163" i="9"/>
  <c r="BT163" i="9"/>
  <c r="CJ163" i="9"/>
  <c r="BX163" i="9"/>
  <c r="CN163" i="9"/>
  <c r="CG163" i="9"/>
  <c r="BU163" i="9"/>
  <c r="CK163" i="9"/>
  <c r="CC163" i="9"/>
  <c r="CS163" i="9"/>
  <c r="BY163" i="9"/>
  <c r="CO163" i="9"/>
  <c r="BR163" i="9"/>
  <c r="CH163" i="9"/>
  <c r="BV163" i="9"/>
  <c r="CL163" i="9"/>
  <c r="BZ163" i="9"/>
  <c r="CP163" i="9"/>
  <c r="CD163" i="9"/>
  <c r="BS163" i="9"/>
  <c r="CI163" i="9"/>
  <c r="BW163" i="9"/>
  <c r="CM163" i="9"/>
  <c r="CA163" i="9"/>
  <c r="CQ163" i="9"/>
  <c r="CE163" i="9"/>
  <c r="DN146" i="9"/>
  <c r="DF146" i="9"/>
  <c r="DV146" i="9"/>
  <c r="DB146" i="9"/>
  <c r="DJ146" i="9"/>
  <c r="CX146" i="9"/>
  <c r="CT146" i="9"/>
  <c r="DR146" i="9"/>
  <c r="DQ146" i="9"/>
  <c r="DA146" i="9"/>
  <c r="DO146" i="9"/>
  <c r="CY146" i="9"/>
  <c r="DM146" i="9"/>
  <c r="CW146" i="9"/>
  <c r="DK146" i="9"/>
  <c r="CU146" i="9"/>
  <c r="DI146" i="9"/>
  <c r="DW146" i="9"/>
  <c r="DG146" i="9"/>
  <c r="DU146" i="9"/>
  <c r="DE146" i="9"/>
  <c r="DS146" i="9"/>
  <c r="DC146" i="9"/>
  <c r="DT146" i="9"/>
  <c r="CV146" i="9"/>
  <c r="DD146" i="9"/>
  <c r="DL146" i="9"/>
  <c r="CZ146" i="9"/>
  <c r="DH146" i="9"/>
  <c r="DP146" i="9"/>
  <c r="DX146" i="9"/>
  <c r="DJ130" i="9"/>
  <c r="DV130" i="9"/>
  <c r="CX130" i="9"/>
  <c r="CT130" i="9"/>
  <c r="DR130" i="9"/>
  <c r="DN130" i="9"/>
  <c r="DF130" i="9"/>
  <c r="DB130" i="9"/>
  <c r="DI130" i="9"/>
  <c r="DK130" i="9"/>
  <c r="CU130" i="9"/>
  <c r="DU130" i="9"/>
  <c r="DE130" i="9"/>
  <c r="DW130" i="9"/>
  <c r="DG130" i="9"/>
  <c r="DQ130" i="9"/>
  <c r="DA130" i="9"/>
  <c r="DS130" i="9"/>
  <c r="DC130" i="9"/>
  <c r="DM130" i="9"/>
  <c r="CW130" i="9"/>
  <c r="DO130" i="9"/>
  <c r="CY130" i="9"/>
  <c r="CV130" i="9"/>
  <c r="DD130" i="9"/>
  <c r="DL130" i="9"/>
  <c r="DT130" i="9"/>
  <c r="DP130" i="9"/>
  <c r="DX130" i="9"/>
  <c r="CZ130" i="9"/>
  <c r="DH130" i="9"/>
  <c r="DR114" i="9"/>
  <c r="DV114" i="9"/>
  <c r="DB114" i="9"/>
  <c r="DF114" i="9"/>
  <c r="CX114" i="9"/>
  <c r="DJ114" i="9"/>
  <c r="CT114" i="9"/>
  <c r="DN114" i="9"/>
  <c r="DU114" i="9"/>
  <c r="DE114" i="9"/>
  <c r="DW114" i="9"/>
  <c r="DG114" i="9"/>
  <c r="DQ114" i="9"/>
  <c r="DA114" i="9"/>
  <c r="DS114" i="9"/>
  <c r="DC114" i="9"/>
  <c r="DM114" i="9"/>
  <c r="CW114" i="9"/>
  <c r="DO114" i="9"/>
  <c r="CY114" i="9"/>
  <c r="DI114" i="9"/>
  <c r="DK114" i="9"/>
  <c r="CU114" i="9"/>
  <c r="DD114" i="9"/>
  <c r="DL114" i="9"/>
  <c r="DT114" i="9"/>
  <c r="CV114" i="9"/>
  <c r="CZ114" i="9"/>
  <c r="DH114" i="9"/>
  <c r="DP114" i="9"/>
  <c r="DX114" i="9"/>
  <c r="DN98" i="9"/>
  <c r="DR98" i="9"/>
  <c r="DB98" i="9"/>
  <c r="DV98" i="9"/>
  <c r="DF98" i="9"/>
  <c r="CX98" i="9"/>
  <c r="DJ98" i="9"/>
  <c r="CT98" i="9"/>
  <c r="DM98" i="9"/>
  <c r="CW98" i="9"/>
  <c r="DS98" i="9"/>
  <c r="DC98" i="9"/>
  <c r="DI98" i="9"/>
  <c r="DO98" i="9"/>
  <c r="CY98" i="9"/>
  <c r="DU98" i="9"/>
  <c r="DE98" i="9"/>
  <c r="DK98" i="9"/>
  <c r="CU98" i="9"/>
  <c r="DQ98" i="9"/>
  <c r="DA98" i="9"/>
  <c r="DW98" i="9"/>
  <c r="DG98" i="9"/>
  <c r="DL98" i="9"/>
  <c r="DT98" i="9"/>
  <c r="CV98" i="9"/>
  <c r="DD98" i="9"/>
  <c r="DP98" i="9"/>
  <c r="DX98" i="9"/>
  <c r="CZ98" i="9"/>
  <c r="DH98" i="9"/>
  <c r="EA82" i="9"/>
  <c r="EQ82" i="9"/>
  <c r="EJ82" i="9"/>
  <c r="EZ82" i="9"/>
  <c r="EL82" i="9"/>
  <c r="FB82" i="9"/>
  <c r="ES82" i="9"/>
  <c r="DY82" i="9"/>
  <c r="EN82" i="9"/>
  <c r="DZ82" i="9"/>
  <c r="EP82" i="9"/>
  <c r="FA82" i="9"/>
  <c r="EG82" i="9"/>
  <c r="EE82" i="9"/>
  <c r="EB82" i="9"/>
  <c r="ER82" i="9"/>
  <c r="ED82" i="9"/>
  <c r="ET82" i="9"/>
  <c r="EC82" i="9"/>
  <c r="EO82" i="9"/>
  <c r="EU82" i="9"/>
  <c r="EF82" i="9"/>
  <c r="EV82" i="9"/>
  <c r="EH82" i="9"/>
  <c r="EX82" i="9"/>
  <c r="EK82" i="9"/>
  <c r="EW82" i="9"/>
  <c r="EM82" i="9"/>
  <c r="EI82" i="9"/>
  <c r="EY82" i="9"/>
  <c r="EQ66" i="9"/>
  <c r="EA66" i="9"/>
  <c r="EJ66" i="9"/>
  <c r="EZ66" i="9"/>
  <c r="EL66" i="9"/>
  <c r="FB66" i="9"/>
  <c r="ES66" i="9"/>
  <c r="DY66" i="9"/>
  <c r="EN66" i="9"/>
  <c r="DZ66" i="9"/>
  <c r="EP66" i="9"/>
  <c r="FA66" i="9"/>
  <c r="EG66" i="9"/>
  <c r="EE66" i="9"/>
  <c r="EB66" i="9"/>
  <c r="ER66" i="9"/>
  <c r="ED66" i="9"/>
  <c r="ET66" i="9"/>
  <c r="EC66" i="9"/>
  <c r="EO66" i="9"/>
  <c r="EU66" i="9"/>
  <c r="EF66" i="9"/>
  <c r="EV66" i="9"/>
  <c r="EH66" i="9"/>
  <c r="EX66" i="9"/>
  <c r="EK66" i="9"/>
  <c r="EW66" i="9"/>
  <c r="EM66" i="9"/>
  <c r="EI66" i="9"/>
  <c r="EY66" i="9"/>
  <c r="EG50" i="9"/>
  <c r="ED50" i="9"/>
  <c r="ET50" i="9"/>
  <c r="EF50" i="9"/>
  <c r="EV50" i="9"/>
  <c r="EQ50" i="9"/>
  <c r="EU50" i="9"/>
  <c r="EH50" i="9"/>
  <c r="EX50" i="9"/>
  <c r="EJ50" i="9"/>
  <c r="EZ50" i="9"/>
  <c r="EY50" i="9"/>
  <c r="EO50" i="9"/>
  <c r="EL50" i="9"/>
  <c r="FB50" i="9"/>
  <c r="EN50" i="9"/>
  <c r="EA50" i="9"/>
  <c r="EE50" i="9"/>
  <c r="EK50" i="9"/>
  <c r="EC50" i="9"/>
  <c r="DY50" i="9"/>
  <c r="DZ50" i="9"/>
  <c r="EP50" i="9"/>
  <c r="EB50" i="9"/>
  <c r="ER50" i="9"/>
  <c r="EI50" i="9"/>
  <c r="EM50" i="9"/>
  <c r="FA50" i="9"/>
  <c r="ES50" i="9"/>
  <c r="EW50" i="9"/>
  <c r="FV34" i="9"/>
  <c r="GC34" i="9"/>
  <c r="FM34" i="9"/>
  <c r="GA34" i="9"/>
  <c r="FK34" i="9"/>
  <c r="FL34" i="9"/>
  <c r="FP34" i="9"/>
  <c r="FZ34" i="9"/>
  <c r="FN34" i="9"/>
  <c r="FY34" i="9"/>
  <c r="FI34" i="9"/>
  <c r="FW34" i="9"/>
  <c r="FG34" i="9"/>
  <c r="FD34" i="9"/>
  <c r="FH34" i="9"/>
  <c r="FR34" i="9"/>
  <c r="FJ34" i="9"/>
  <c r="GD34" i="9"/>
  <c r="FU34" i="9"/>
  <c r="FE34" i="9"/>
  <c r="FS34" i="9"/>
  <c r="FC34" i="9"/>
  <c r="GB34" i="9"/>
  <c r="GF34" i="9"/>
  <c r="GG34" i="9"/>
  <c r="FQ34" i="9"/>
  <c r="GE34" i="9"/>
  <c r="FO34" i="9"/>
  <c r="FT34" i="9"/>
  <c r="FX34" i="9"/>
  <c r="FF34" i="9"/>
  <c r="FF18" i="9"/>
  <c r="FY18" i="9"/>
  <c r="FI18" i="9"/>
  <c r="FW18" i="9"/>
  <c r="FG18" i="9"/>
  <c r="FD18" i="9"/>
  <c r="FH18" i="9"/>
  <c r="FR18" i="9"/>
  <c r="FJ18" i="9"/>
  <c r="FU18" i="9"/>
  <c r="FE18" i="9"/>
  <c r="FS18" i="9"/>
  <c r="FC18" i="9"/>
  <c r="GB18" i="9"/>
  <c r="GF18" i="9"/>
  <c r="FN18" i="9"/>
  <c r="GG18" i="9"/>
  <c r="FQ18" i="9"/>
  <c r="GE18" i="9"/>
  <c r="FO18" i="9"/>
  <c r="FT18" i="9"/>
  <c r="FX18" i="9"/>
  <c r="GC18" i="9"/>
  <c r="FM18" i="9"/>
  <c r="GA18" i="9"/>
  <c r="FK18" i="9"/>
  <c r="FL18" i="9"/>
  <c r="FP18" i="9"/>
  <c r="FZ18" i="9"/>
  <c r="GD18" i="9"/>
  <c r="FV18" i="9"/>
  <c r="CB155" i="9"/>
  <c r="CR155" i="9"/>
  <c r="CF155" i="9"/>
  <c r="BT155" i="9"/>
  <c r="CJ155" i="9"/>
  <c r="BX155" i="9"/>
  <c r="CN155" i="9"/>
  <c r="CG155" i="9"/>
  <c r="BU155" i="9"/>
  <c r="CK155" i="9"/>
  <c r="CC155" i="9"/>
  <c r="CS155" i="9"/>
  <c r="CO155" i="9"/>
  <c r="BY155" i="9"/>
  <c r="BR155" i="9"/>
  <c r="CH155" i="9"/>
  <c r="BV155" i="9"/>
  <c r="CL155" i="9"/>
  <c r="BZ155" i="9"/>
  <c r="CP155" i="9"/>
  <c r="CD155" i="9"/>
  <c r="BS155" i="9"/>
  <c r="CI155" i="9"/>
  <c r="BW155" i="9"/>
  <c r="CM155" i="9"/>
  <c r="CA155" i="9"/>
  <c r="CQ155" i="9"/>
  <c r="CE155" i="9"/>
  <c r="CB147" i="9"/>
  <c r="CR147" i="9"/>
  <c r="CF147" i="9"/>
  <c r="BT147" i="9"/>
  <c r="CJ147" i="9"/>
  <c r="BX147" i="9"/>
  <c r="CN147" i="9"/>
  <c r="CG147" i="9"/>
  <c r="BU147" i="9"/>
  <c r="CK147" i="9"/>
  <c r="CC147" i="9"/>
  <c r="CS147" i="9"/>
  <c r="BY147" i="9"/>
  <c r="CO147" i="9"/>
  <c r="BR147" i="9"/>
  <c r="CH147" i="9"/>
  <c r="BV147" i="9"/>
  <c r="CL147" i="9"/>
  <c r="BZ147" i="9"/>
  <c r="CP147" i="9"/>
  <c r="CD147" i="9"/>
  <c r="BS147" i="9"/>
  <c r="CI147" i="9"/>
  <c r="BW147" i="9"/>
  <c r="CM147" i="9"/>
  <c r="CA147" i="9"/>
  <c r="CQ147" i="9"/>
  <c r="CE147" i="9"/>
  <c r="DV139" i="9"/>
  <c r="DF139" i="9"/>
  <c r="DP139" i="9"/>
  <c r="CZ139" i="9"/>
  <c r="DR139" i="9"/>
  <c r="DB139" i="9"/>
  <c r="DL139" i="9"/>
  <c r="CV139" i="9"/>
  <c r="DN139" i="9"/>
  <c r="CX139" i="9"/>
  <c r="DX139" i="9"/>
  <c r="DH139" i="9"/>
  <c r="DJ139" i="9"/>
  <c r="CT139" i="9"/>
  <c r="DT139" i="9"/>
  <c r="DD139" i="9"/>
  <c r="DK139" i="9"/>
  <c r="DS139" i="9"/>
  <c r="CU139" i="9"/>
  <c r="DC139" i="9"/>
  <c r="DE139" i="9"/>
  <c r="DM139" i="9"/>
  <c r="DU139" i="9"/>
  <c r="CW139" i="9"/>
  <c r="DO139" i="9"/>
  <c r="DW139" i="9"/>
  <c r="CY139" i="9"/>
  <c r="DG139" i="9"/>
  <c r="DA139" i="9"/>
  <c r="DI139" i="9"/>
  <c r="DQ139" i="9"/>
  <c r="DV131" i="9"/>
  <c r="DF131" i="9"/>
  <c r="DT131" i="9"/>
  <c r="DD131" i="9"/>
  <c r="DR131" i="9"/>
  <c r="DB131" i="9"/>
  <c r="DP131" i="9"/>
  <c r="CZ131" i="9"/>
  <c r="DN131" i="9"/>
  <c r="CX131" i="9"/>
  <c r="DL131" i="9"/>
  <c r="CV131" i="9"/>
  <c r="DJ131" i="9"/>
  <c r="CT131" i="9"/>
  <c r="DX131" i="9"/>
  <c r="DH131" i="9"/>
  <c r="DC131" i="9"/>
  <c r="DK131" i="9"/>
  <c r="DS131" i="9"/>
  <c r="CU131" i="9"/>
  <c r="CW131" i="9"/>
  <c r="DE131" i="9"/>
  <c r="DM131" i="9"/>
  <c r="DU131" i="9"/>
  <c r="DG131" i="9"/>
  <c r="DO131" i="9"/>
  <c r="DW131" i="9"/>
  <c r="CY131" i="9"/>
  <c r="DQ131" i="9"/>
  <c r="DA131" i="9"/>
  <c r="DI131" i="9"/>
  <c r="DV123" i="9"/>
  <c r="DF123" i="9"/>
  <c r="DT123" i="9"/>
  <c r="DD123" i="9"/>
  <c r="DR123" i="9"/>
  <c r="DB123" i="9"/>
  <c r="DP123" i="9"/>
  <c r="CZ123" i="9"/>
  <c r="DN123" i="9"/>
  <c r="CX123" i="9"/>
  <c r="DL123" i="9"/>
  <c r="CV123" i="9"/>
  <c r="DJ123" i="9"/>
  <c r="CT123" i="9"/>
  <c r="DX123" i="9"/>
  <c r="DH123" i="9"/>
  <c r="CU123" i="9"/>
  <c r="DC123" i="9"/>
  <c r="DK123" i="9"/>
  <c r="DS123" i="9"/>
  <c r="DM123" i="9"/>
  <c r="DU123" i="9"/>
  <c r="CW123" i="9"/>
  <c r="DE123" i="9"/>
  <c r="CY123" i="9"/>
  <c r="DG123" i="9"/>
  <c r="DO123" i="9"/>
  <c r="DW123" i="9"/>
  <c r="DI123" i="9"/>
  <c r="DQ123" i="9"/>
  <c r="DA123" i="9"/>
  <c r="DV115" i="9"/>
  <c r="DF115" i="9"/>
  <c r="DT115" i="9"/>
  <c r="DD115" i="9"/>
  <c r="DR115" i="9"/>
  <c r="DB115" i="9"/>
  <c r="DP115" i="9"/>
  <c r="CZ115" i="9"/>
  <c r="DN115" i="9"/>
  <c r="CX115" i="9"/>
  <c r="DL115" i="9"/>
  <c r="CV115" i="9"/>
  <c r="DJ115" i="9"/>
  <c r="CT115" i="9"/>
  <c r="DX115" i="9"/>
  <c r="DH115" i="9"/>
  <c r="DS115" i="9"/>
  <c r="CU115" i="9"/>
  <c r="DC115" i="9"/>
  <c r="DK115" i="9"/>
  <c r="DE115" i="9"/>
  <c r="DM115" i="9"/>
  <c r="DU115" i="9"/>
  <c r="CW115" i="9"/>
  <c r="DW115" i="9"/>
  <c r="CY115" i="9"/>
  <c r="DG115" i="9"/>
  <c r="DO115" i="9"/>
  <c r="DA115" i="9"/>
  <c r="DI115" i="9"/>
  <c r="DQ115" i="9"/>
  <c r="DV107" i="9"/>
  <c r="DF107" i="9"/>
  <c r="DT107" i="9"/>
  <c r="DD107" i="9"/>
  <c r="DR107" i="9"/>
  <c r="DB107" i="9"/>
  <c r="DP107" i="9"/>
  <c r="CZ107" i="9"/>
  <c r="DN107" i="9"/>
  <c r="CX107" i="9"/>
  <c r="DL107" i="9"/>
  <c r="CV107" i="9"/>
  <c r="DJ107" i="9"/>
  <c r="CT107" i="9"/>
  <c r="DX107" i="9"/>
  <c r="DH107" i="9"/>
  <c r="DK107" i="9"/>
  <c r="DS107" i="9"/>
  <c r="CU107" i="9"/>
  <c r="DC107" i="9"/>
  <c r="DU107" i="9"/>
  <c r="CW107" i="9"/>
  <c r="DE107" i="9"/>
  <c r="DM107" i="9"/>
  <c r="DO107" i="9"/>
  <c r="DW107" i="9"/>
  <c r="CY107" i="9"/>
  <c r="DG107" i="9"/>
  <c r="DA107" i="9"/>
  <c r="DI107" i="9"/>
  <c r="DQ107" i="9"/>
  <c r="DJ99" i="9"/>
  <c r="CT99" i="9"/>
  <c r="DT99" i="9"/>
  <c r="DD99" i="9"/>
  <c r="DV99" i="9"/>
  <c r="DF99" i="9"/>
  <c r="DP99" i="9"/>
  <c r="CZ99" i="9"/>
  <c r="DR99" i="9"/>
  <c r="DB99" i="9"/>
  <c r="DL99" i="9"/>
  <c r="CV99" i="9"/>
  <c r="DN99" i="9"/>
  <c r="CX99" i="9"/>
  <c r="DX99" i="9"/>
  <c r="DH99" i="9"/>
  <c r="DC99" i="9"/>
  <c r="DK99" i="9"/>
  <c r="DS99" i="9"/>
  <c r="CU99" i="9"/>
  <c r="DM99" i="9"/>
  <c r="DU99" i="9"/>
  <c r="CW99" i="9"/>
  <c r="DE99" i="9"/>
  <c r="DG99" i="9"/>
  <c r="DO99" i="9"/>
  <c r="DW99" i="9"/>
  <c r="CY99" i="9"/>
  <c r="DQ99" i="9"/>
  <c r="DA99" i="9"/>
  <c r="DI99" i="9"/>
  <c r="DZ91" i="9"/>
  <c r="EP91" i="9"/>
  <c r="EJ91" i="9"/>
  <c r="EZ91" i="9"/>
  <c r="EU91" i="9"/>
  <c r="EQ91" i="9"/>
  <c r="EW91" i="9"/>
  <c r="ED91" i="9"/>
  <c r="ET91" i="9"/>
  <c r="EN91" i="9"/>
  <c r="EY91" i="9"/>
  <c r="DY91" i="9"/>
  <c r="EH91" i="9"/>
  <c r="EX91" i="9"/>
  <c r="EB91" i="9"/>
  <c r="ER91" i="9"/>
  <c r="EE91" i="9"/>
  <c r="EA91" i="9"/>
  <c r="EO91" i="9"/>
  <c r="EL91" i="9"/>
  <c r="FB91" i="9"/>
  <c r="EF91" i="9"/>
  <c r="EV91" i="9"/>
  <c r="EM91" i="9"/>
  <c r="EI91" i="9"/>
  <c r="EG91" i="9"/>
  <c r="EC91" i="9"/>
  <c r="FA91" i="9"/>
  <c r="ES91" i="9"/>
  <c r="EK91" i="9"/>
  <c r="EL83" i="9"/>
  <c r="FB83" i="9"/>
  <c r="EN83" i="9"/>
  <c r="EU83" i="9"/>
  <c r="EI83" i="9"/>
  <c r="EG83" i="9"/>
  <c r="EO83" i="9"/>
  <c r="ED83" i="9"/>
  <c r="ET83" i="9"/>
  <c r="EF83" i="9"/>
  <c r="EV83" i="9"/>
  <c r="EE83" i="9"/>
  <c r="EY83" i="9"/>
  <c r="EH83" i="9"/>
  <c r="EX83" i="9"/>
  <c r="EJ83" i="9"/>
  <c r="EZ83" i="9"/>
  <c r="EM83" i="9"/>
  <c r="EA83" i="9"/>
  <c r="DY83" i="9"/>
  <c r="ER83" i="9"/>
  <c r="DZ83" i="9"/>
  <c r="EQ83" i="9"/>
  <c r="EP83" i="9"/>
  <c r="EB83" i="9"/>
  <c r="EW83" i="9"/>
  <c r="ES83" i="9"/>
  <c r="EK83" i="9"/>
  <c r="EC83" i="9"/>
  <c r="FA83" i="9"/>
  <c r="ED75" i="9"/>
  <c r="ET75" i="9"/>
  <c r="EF75" i="9"/>
  <c r="EV75" i="9"/>
  <c r="EE75" i="9"/>
  <c r="EY75" i="9"/>
  <c r="EH75" i="9"/>
  <c r="EX75" i="9"/>
  <c r="EJ75" i="9"/>
  <c r="EZ75" i="9"/>
  <c r="EM75" i="9"/>
  <c r="EA75" i="9"/>
  <c r="DY75" i="9"/>
  <c r="EL75" i="9"/>
  <c r="FB75" i="9"/>
  <c r="EN75" i="9"/>
  <c r="EU75" i="9"/>
  <c r="EI75" i="9"/>
  <c r="EG75" i="9"/>
  <c r="EO75" i="9"/>
  <c r="DZ75" i="9"/>
  <c r="EP75" i="9"/>
  <c r="EB75" i="9"/>
  <c r="ER75" i="9"/>
  <c r="EQ75" i="9"/>
  <c r="EW75" i="9"/>
  <c r="EC75" i="9"/>
  <c r="FA75" i="9"/>
  <c r="ES75" i="9"/>
  <c r="EK75" i="9"/>
  <c r="EL67" i="9"/>
  <c r="FB67" i="9"/>
  <c r="EN67" i="9"/>
  <c r="EU67" i="9"/>
  <c r="EI67" i="9"/>
  <c r="EG67" i="9"/>
  <c r="EO67" i="9"/>
  <c r="DZ67" i="9"/>
  <c r="EP67" i="9"/>
  <c r="EB67" i="9"/>
  <c r="ER67" i="9"/>
  <c r="EQ67" i="9"/>
  <c r="EW67" i="9"/>
  <c r="ED67" i="9"/>
  <c r="ET67" i="9"/>
  <c r="EF67" i="9"/>
  <c r="EV67" i="9"/>
  <c r="EE67" i="9"/>
  <c r="EY67" i="9"/>
  <c r="EH67" i="9"/>
  <c r="EX67" i="9"/>
  <c r="EJ67" i="9"/>
  <c r="EZ67" i="9"/>
  <c r="EM67" i="9"/>
  <c r="EA67" i="9"/>
  <c r="DY67" i="9"/>
  <c r="ES67" i="9"/>
  <c r="EK67" i="9"/>
  <c r="EC67" i="9"/>
  <c r="FA67" i="9"/>
  <c r="ED59" i="9"/>
  <c r="ET59" i="9"/>
  <c r="EF59" i="9"/>
  <c r="EV59" i="9"/>
  <c r="EE59" i="9"/>
  <c r="EY59" i="9"/>
  <c r="EH59" i="9"/>
  <c r="EX59" i="9"/>
  <c r="EJ59" i="9"/>
  <c r="EZ59" i="9"/>
  <c r="EM59" i="9"/>
  <c r="EA59" i="9"/>
  <c r="DY59" i="9"/>
  <c r="EL59" i="9"/>
  <c r="FB59" i="9"/>
  <c r="EN59" i="9"/>
  <c r="EU59" i="9"/>
  <c r="EI59" i="9"/>
  <c r="EG59" i="9"/>
  <c r="EO59" i="9"/>
  <c r="DZ59" i="9"/>
  <c r="EP59" i="9"/>
  <c r="EB59" i="9"/>
  <c r="ER59" i="9"/>
  <c r="EQ59" i="9"/>
  <c r="EW59" i="9"/>
  <c r="EC59" i="9"/>
  <c r="FA59" i="9"/>
  <c r="ES59" i="9"/>
  <c r="EK59" i="9"/>
  <c r="EN51" i="9"/>
  <c r="DZ51" i="9"/>
  <c r="EP51" i="9"/>
  <c r="EC51" i="9"/>
  <c r="DY51" i="9"/>
  <c r="EQ51" i="9"/>
  <c r="EB51" i="9"/>
  <c r="ER51" i="9"/>
  <c r="ED51" i="9"/>
  <c r="ET51" i="9"/>
  <c r="EK51" i="9"/>
  <c r="EG51" i="9"/>
  <c r="EE51" i="9"/>
  <c r="EF51" i="9"/>
  <c r="EV51" i="9"/>
  <c r="EH51" i="9"/>
  <c r="EX51" i="9"/>
  <c r="ES51" i="9"/>
  <c r="EO51" i="9"/>
  <c r="EM51" i="9"/>
  <c r="EU51" i="9"/>
  <c r="EA51" i="9"/>
  <c r="EJ51" i="9"/>
  <c r="EZ51" i="9"/>
  <c r="EL51" i="9"/>
  <c r="FB51" i="9"/>
  <c r="FA51" i="9"/>
  <c r="EW51" i="9"/>
  <c r="EI51" i="9"/>
  <c r="EY51" i="9"/>
  <c r="GD43" i="9"/>
  <c r="FN43" i="9"/>
  <c r="FX43" i="9"/>
  <c r="FH43" i="9"/>
  <c r="FM43" i="9"/>
  <c r="FQ43" i="9"/>
  <c r="FZ43" i="9"/>
  <c r="FJ43" i="9"/>
  <c r="FT43" i="9"/>
  <c r="FD43" i="9"/>
  <c r="FE43" i="9"/>
  <c r="FI43" i="9"/>
  <c r="FS43" i="9"/>
  <c r="FW43" i="9"/>
  <c r="FV43" i="9"/>
  <c r="FF43" i="9"/>
  <c r="GF43" i="9"/>
  <c r="FP43" i="9"/>
  <c r="GC43" i="9"/>
  <c r="GG43" i="9"/>
  <c r="GA43" i="9"/>
  <c r="FC43" i="9"/>
  <c r="FR43" i="9"/>
  <c r="GB43" i="9"/>
  <c r="FL43" i="9"/>
  <c r="FU43" i="9"/>
  <c r="FY43" i="9"/>
  <c r="FK43" i="9"/>
  <c r="FG43" i="9"/>
  <c r="GE43" i="9"/>
  <c r="FO43" i="9"/>
  <c r="FV35" i="9"/>
  <c r="FF35" i="9"/>
  <c r="GF35" i="9"/>
  <c r="FP35" i="9"/>
  <c r="GC35" i="9"/>
  <c r="GG35" i="9"/>
  <c r="FS35" i="9"/>
  <c r="FK35" i="9"/>
  <c r="FR35" i="9"/>
  <c r="GB35" i="9"/>
  <c r="FL35" i="9"/>
  <c r="FU35" i="9"/>
  <c r="FY35" i="9"/>
  <c r="FC35" i="9"/>
  <c r="GE35" i="9"/>
  <c r="GD35" i="9"/>
  <c r="FN35" i="9"/>
  <c r="FX35" i="9"/>
  <c r="FH35" i="9"/>
  <c r="FM35" i="9"/>
  <c r="FQ35" i="9"/>
  <c r="FZ35" i="9"/>
  <c r="FJ35" i="9"/>
  <c r="FT35" i="9"/>
  <c r="FD35" i="9"/>
  <c r="FE35" i="9"/>
  <c r="FI35" i="9"/>
  <c r="GA35" i="9"/>
  <c r="FO35" i="9"/>
  <c r="FW35" i="9"/>
  <c r="FG35" i="9"/>
  <c r="GD27" i="9"/>
  <c r="FN27" i="9"/>
  <c r="FX27" i="9"/>
  <c r="FH27" i="9"/>
  <c r="FM27" i="9"/>
  <c r="FQ27" i="9"/>
  <c r="FZ27" i="9"/>
  <c r="FJ27" i="9"/>
  <c r="FT27" i="9"/>
  <c r="FD27" i="9"/>
  <c r="FE27" i="9"/>
  <c r="FI27" i="9"/>
  <c r="FS27" i="9"/>
  <c r="FG27" i="9"/>
  <c r="FV27" i="9"/>
  <c r="FF27" i="9"/>
  <c r="GF27" i="9"/>
  <c r="FP27" i="9"/>
  <c r="GC27" i="9"/>
  <c r="GG27" i="9"/>
  <c r="GA27" i="9"/>
  <c r="FC27" i="9"/>
  <c r="FR27" i="9"/>
  <c r="GB27" i="9"/>
  <c r="FL27" i="9"/>
  <c r="FU27" i="9"/>
  <c r="FY27" i="9"/>
  <c r="FK27" i="9"/>
  <c r="FW27" i="9"/>
  <c r="FO27" i="9"/>
  <c r="GE27" i="9"/>
  <c r="FV19" i="9"/>
  <c r="FF19" i="9"/>
  <c r="GF19" i="9"/>
  <c r="FP19" i="9"/>
  <c r="GC19" i="9"/>
  <c r="GG19" i="9"/>
  <c r="FS19" i="9"/>
  <c r="FK19" i="9"/>
  <c r="FR19" i="9"/>
  <c r="GB19" i="9"/>
  <c r="FL19" i="9"/>
  <c r="FU19" i="9"/>
  <c r="FY19" i="9"/>
  <c r="FC19" i="9"/>
  <c r="FO19" i="9"/>
  <c r="GD19" i="9"/>
  <c r="FN19" i="9"/>
  <c r="FX19" i="9"/>
  <c r="FH19" i="9"/>
  <c r="FM19" i="9"/>
  <c r="FQ19" i="9"/>
  <c r="FZ19" i="9"/>
  <c r="FJ19" i="9"/>
  <c r="FT19" i="9"/>
  <c r="FD19" i="9"/>
  <c r="FE19" i="9"/>
  <c r="FI19" i="9"/>
  <c r="GA19" i="9"/>
  <c r="GE19" i="9"/>
  <c r="FG19" i="9"/>
  <c r="FW19" i="9"/>
  <c r="GD11" i="9"/>
  <c r="FN11" i="9"/>
  <c r="FX11" i="9"/>
  <c r="FH11" i="9"/>
  <c r="FM11" i="9"/>
  <c r="FQ11" i="9"/>
  <c r="FZ11" i="9"/>
  <c r="FJ11" i="9"/>
  <c r="FT11" i="9"/>
  <c r="FD11" i="9"/>
  <c r="FE11" i="9"/>
  <c r="FI11" i="9"/>
  <c r="FS11" i="9"/>
  <c r="FW11" i="9"/>
  <c r="FV11" i="9"/>
  <c r="FF11" i="9"/>
  <c r="GF11" i="9"/>
  <c r="FP11" i="9"/>
  <c r="GC11" i="9"/>
  <c r="GG11" i="9"/>
  <c r="GA11" i="9"/>
  <c r="FC11" i="9"/>
  <c r="FR11" i="9"/>
  <c r="GB11" i="9"/>
  <c r="FL11" i="9"/>
  <c r="FU11" i="9"/>
  <c r="FY11" i="9"/>
  <c r="FK11" i="9"/>
  <c r="FG11" i="9"/>
  <c r="FO11" i="9"/>
  <c r="GE11" i="9"/>
  <c r="FZ5" i="9"/>
  <c r="GC5" i="9"/>
  <c r="FM5" i="9"/>
  <c r="GA5" i="9"/>
  <c r="FK5" i="9"/>
  <c r="FP5" i="9"/>
  <c r="FL5" i="9"/>
  <c r="FY5" i="9"/>
  <c r="FI5" i="9"/>
  <c r="FW5" i="9"/>
  <c r="FG5" i="9"/>
  <c r="FH5" i="9"/>
  <c r="FD5" i="9"/>
  <c r="FV5" i="9"/>
  <c r="GD5" i="9"/>
  <c r="FR5" i="9"/>
  <c r="FU5" i="9"/>
  <c r="FE5" i="9"/>
  <c r="FS5" i="9"/>
  <c r="FC5" i="9"/>
  <c r="GF5" i="9"/>
  <c r="GB5" i="9"/>
  <c r="FF5" i="9"/>
  <c r="FN5" i="9"/>
  <c r="GG5" i="9"/>
  <c r="FQ5" i="9"/>
  <c r="GE5" i="9"/>
  <c r="FO5" i="9"/>
  <c r="FX5" i="9"/>
  <c r="FT5" i="9"/>
  <c r="FJ5" i="9"/>
  <c r="CF195" i="9"/>
  <c r="BT195" i="9"/>
  <c r="CJ195" i="9"/>
  <c r="BX195" i="9"/>
  <c r="CN195" i="9"/>
  <c r="CB195" i="9"/>
  <c r="CR195" i="9"/>
  <c r="CC195" i="9"/>
  <c r="CS195" i="9"/>
  <c r="CG195" i="9"/>
  <c r="CK195" i="9"/>
  <c r="BU195" i="9"/>
  <c r="CO195" i="9"/>
  <c r="BY195" i="9"/>
  <c r="BR195" i="9"/>
  <c r="CH195" i="9"/>
  <c r="BV195" i="9"/>
  <c r="CL195" i="9"/>
  <c r="BZ195" i="9"/>
  <c r="CP195" i="9"/>
  <c r="CD195" i="9"/>
  <c r="BS195" i="9"/>
  <c r="CI195" i="9"/>
  <c r="BW195" i="9"/>
  <c r="CM195" i="9"/>
  <c r="CA195" i="9"/>
  <c r="CQ195" i="9"/>
  <c r="CE195" i="9"/>
  <c r="CB193" i="9"/>
  <c r="CR193" i="9"/>
  <c r="CF193" i="9"/>
  <c r="BT193" i="9"/>
  <c r="CJ193" i="9"/>
  <c r="BX193" i="9"/>
  <c r="CN193" i="9"/>
  <c r="BU193" i="9"/>
  <c r="CK193" i="9"/>
  <c r="BY193" i="9"/>
  <c r="CS193" i="9"/>
  <c r="CC193" i="9"/>
  <c r="CG193" i="9"/>
  <c r="CO193" i="9"/>
  <c r="CD193" i="9"/>
  <c r="BR193" i="9"/>
  <c r="CH193" i="9"/>
  <c r="BV193" i="9"/>
  <c r="CL193" i="9"/>
  <c r="BZ193" i="9"/>
  <c r="CP193" i="9"/>
  <c r="CA193" i="9"/>
  <c r="CQ193" i="9"/>
  <c r="CE193" i="9"/>
  <c r="BS193" i="9"/>
  <c r="CI193" i="9"/>
  <c r="BW193" i="9"/>
  <c r="CM193" i="9"/>
  <c r="BX185" i="9"/>
  <c r="CN185" i="9"/>
  <c r="CB185" i="9"/>
  <c r="CF185" i="9"/>
  <c r="BT185" i="9"/>
  <c r="CJ185" i="9"/>
  <c r="CR185" i="9"/>
  <c r="CC185" i="9"/>
  <c r="CS185" i="9"/>
  <c r="BU185" i="9"/>
  <c r="CK185" i="9"/>
  <c r="BY185" i="9"/>
  <c r="CG185" i="9"/>
  <c r="CO185" i="9"/>
  <c r="CD185" i="9"/>
  <c r="BR185" i="9"/>
  <c r="CH185" i="9"/>
  <c r="BV185" i="9"/>
  <c r="CL185" i="9"/>
  <c r="BZ185" i="9"/>
  <c r="CP185" i="9"/>
  <c r="CA185" i="9"/>
  <c r="CQ185" i="9"/>
  <c r="CE185" i="9"/>
  <c r="BS185" i="9"/>
  <c r="CI185" i="9"/>
  <c r="BW185" i="9"/>
  <c r="CM185" i="9"/>
  <c r="BX177" i="9"/>
  <c r="CN177" i="9"/>
  <c r="CB177" i="9"/>
  <c r="CR177" i="9"/>
  <c r="CF177" i="9"/>
  <c r="BT177" i="9"/>
  <c r="CJ177" i="9"/>
  <c r="BY177" i="9"/>
  <c r="CC177" i="9"/>
  <c r="CS177" i="9"/>
  <c r="BU177" i="9"/>
  <c r="CK177" i="9"/>
  <c r="CG177" i="9"/>
  <c r="CO177" i="9"/>
  <c r="CD177" i="9"/>
  <c r="BR177" i="9"/>
  <c r="CH177" i="9"/>
  <c r="BV177" i="9"/>
  <c r="CL177" i="9"/>
  <c r="BZ177" i="9"/>
  <c r="CP177" i="9"/>
  <c r="CA177" i="9"/>
  <c r="CQ177" i="9"/>
  <c r="CE177" i="9"/>
  <c r="BS177" i="9"/>
  <c r="CI177" i="9"/>
  <c r="BW177" i="9"/>
  <c r="CM177" i="9"/>
  <c r="BX162" i="9"/>
  <c r="CL162" i="9"/>
  <c r="CB162" i="9"/>
  <c r="CF162" i="9"/>
  <c r="BR162" i="9"/>
  <c r="BT162" i="9"/>
  <c r="BV162" i="9"/>
  <c r="CR162" i="9"/>
  <c r="CN162" i="9"/>
  <c r="CH162" i="9"/>
  <c r="CJ162" i="9"/>
  <c r="CP162" i="9"/>
  <c r="CD162" i="9"/>
  <c r="BZ162" i="9"/>
  <c r="CC162" i="9"/>
  <c r="CS162" i="9"/>
  <c r="CG162" i="9"/>
  <c r="BY162" i="9"/>
  <c r="CO162" i="9"/>
  <c r="CK162" i="9"/>
  <c r="BU162" i="9"/>
  <c r="CE162" i="9"/>
  <c r="BS162" i="9"/>
  <c r="CI162" i="9"/>
  <c r="BW162" i="9"/>
  <c r="CM162" i="9"/>
  <c r="CA162" i="9"/>
  <c r="CQ162" i="9"/>
  <c r="CL148" i="9"/>
  <c r="BT148" i="9"/>
  <c r="CP148" i="9"/>
  <c r="CB148" i="9"/>
  <c r="BR148" i="9"/>
  <c r="CD148" i="9"/>
  <c r="CR148" i="9"/>
  <c r="CN148" i="9"/>
  <c r="CH148" i="9"/>
  <c r="CF148" i="9"/>
  <c r="CJ148" i="9"/>
  <c r="BV148" i="9"/>
  <c r="BX148" i="9"/>
  <c r="BZ148" i="9"/>
  <c r="BU148" i="9"/>
  <c r="CK148" i="9"/>
  <c r="BY148" i="9"/>
  <c r="CO148" i="9"/>
  <c r="CG148" i="9"/>
  <c r="CS148" i="9"/>
  <c r="CC148" i="9"/>
  <c r="BW148" i="9"/>
  <c r="CM148" i="9"/>
  <c r="CA148" i="9"/>
  <c r="CQ148" i="9"/>
  <c r="CE148" i="9"/>
  <c r="BS148" i="9"/>
  <c r="CI148" i="9"/>
  <c r="DX132" i="9"/>
  <c r="DL132" i="9"/>
  <c r="DD132" i="9"/>
  <c r="DP132" i="9"/>
  <c r="CV132" i="9"/>
  <c r="CZ132" i="9"/>
  <c r="DT132" i="9"/>
  <c r="DH132" i="9"/>
  <c r="CX132" i="9"/>
  <c r="DF132" i="9"/>
  <c r="DN132" i="9"/>
  <c r="DV132" i="9"/>
  <c r="DK132" i="9"/>
  <c r="CU132" i="9"/>
  <c r="DQ132" i="9"/>
  <c r="DA132" i="9"/>
  <c r="DW132" i="9"/>
  <c r="DG132" i="9"/>
  <c r="DM132" i="9"/>
  <c r="CW132" i="9"/>
  <c r="DS132" i="9"/>
  <c r="DC132" i="9"/>
  <c r="DI132" i="9"/>
  <c r="DO132" i="9"/>
  <c r="CY132" i="9"/>
  <c r="DU132" i="9"/>
  <c r="DE132" i="9"/>
  <c r="DR132" i="9"/>
  <c r="CT132" i="9"/>
  <c r="DB132" i="9"/>
  <c r="DJ132" i="9"/>
  <c r="DX116" i="9"/>
  <c r="CZ116" i="9"/>
  <c r="DH116" i="9"/>
  <c r="DL116" i="9"/>
  <c r="DT116" i="9"/>
  <c r="DP116" i="9"/>
  <c r="DD116" i="9"/>
  <c r="CV116" i="9"/>
  <c r="DF116" i="9"/>
  <c r="DN116" i="9"/>
  <c r="DV116" i="9"/>
  <c r="CX116" i="9"/>
  <c r="DO116" i="9"/>
  <c r="CY116" i="9"/>
  <c r="DU116" i="9"/>
  <c r="DE116" i="9"/>
  <c r="DK116" i="9"/>
  <c r="CU116" i="9"/>
  <c r="DQ116" i="9"/>
  <c r="DA116" i="9"/>
  <c r="DW116" i="9"/>
  <c r="DG116" i="9"/>
  <c r="DM116" i="9"/>
  <c r="CW116" i="9"/>
  <c r="DS116" i="9"/>
  <c r="DC116" i="9"/>
  <c r="DI116" i="9"/>
  <c r="DB116" i="9"/>
  <c r="DJ116" i="9"/>
  <c r="DR116" i="9"/>
  <c r="CT116" i="9"/>
  <c r="DX100" i="9"/>
  <c r="CZ100" i="9"/>
  <c r="DH100" i="9"/>
  <c r="DL100" i="9"/>
  <c r="DD100" i="9"/>
  <c r="CV100" i="9"/>
  <c r="DT100" i="9"/>
  <c r="DP100" i="9"/>
  <c r="DN100" i="9"/>
  <c r="DV100" i="9"/>
  <c r="CX100" i="9"/>
  <c r="DF100" i="9"/>
  <c r="DO100" i="9"/>
  <c r="CY100" i="9"/>
  <c r="DI100" i="9"/>
  <c r="DK100" i="9"/>
  <c r="CU100" i="9"/>
  <c r="DU100" i="9"/>
  <c r="DE100" i="9"/>
  <c r="DW100" i="9"/>
  <c r="DG100" i="9"/>
  <c r="DQ100" i="9"/>
  <c r="DA100" i="9"/>
  <c r="DS100" i="9"/>
  <c r="DC100" i="9"/>
  <c r="DM100" i="9"/>
  <c r="CW100" i="9"/>
  <c r="DR100" i="9"/>
  <c r="CT100" i="9"/>
  <c r="DB100" i="9"/>
  <c r="DJ100" i="9"/>
  <c r="EM84" i="9"/>
  <c r="EE84" i="9"/>
  <c r="EU84" i="9"/>
  <c r="EB84" i="9"/>
  <c r="ER84" i="9"/>
  <c r="EH84" i="9"/>
  <c r="EX84" i="9"/>
  <c r="DY84" i="9"/>
  <c r="ES84" i="9"/>
  <c r="EY84" i="9"/>
  <c r="EF84" i="9"/>
  <c r="EV84" i="9"/>
  <c r="EL84" i="9"/>
  <c r="FB84" i="9"/>
  <c r="EG84" i="9"/>
  <c r="FA84" i="9"/>
  <c r="EJ84" i="9"/>
  <c r="EZ84" i="9"/>
  <c r="DZ84" i="9"/>
  <c r="EP84" i="9"/>
  <c r="EO84" i="9"/>
  <c r="EC84" i="9"/>
  <c r="EA84" i="9"/>
  <c r="EN84" i="9"/>
  <c r="ED84" i="9"/>
  <c r="ET84" i="9"/>
  <c r="EW84" i="9"/>
  <c r="EK84" i="9"/>
  <c r="EI84" i="9"/>
  <c r="EQ84" i="9"/>
  <c r="EE68" i="9"/>
  <c r="EU68" i="9"/>
  <c r="EM68" i="9"/>
  <c r="EN68" i="9"/>
  <c r="ED68" i="9"/>
  <c r="ET68" i="9"/>
  <c r="EW68" i="9"/>
  <c r="EK68" i="9"/>
  <c r="EI68" i="9"/>
  <c r="EQ68" i="9"/>
  <c r="EB68" i="9"/>
  <c r="ER68" i="9"/>
  <c r="EH68" i="9"/>
  <c r="EX68" i="9"/>
  <c r="DY68" i="9"/>
  <c r="ES68" i="9"/>
  <c r="EY68" i="9"/>
  <c r="EF68" i="9"/>
  <c r="EV68" i="9"/>
  <c r="EL68" i="9"/>
  <c r="FB68" i="9"/>
  <c r="EG68" i="9"/>
  <c r="FA68" i="9"/>
  <c r="EJ68" i="9"/>
  <c r="EZ68" i="9"/>
  <c r="DZ68" i="9"/>
  <c r="EP68" i="9"/>
  <c r="EO68" i="9"/>
  <c r="EC68" i="9"/>
  <c r="EA68" i="9"/>
  <c r="EK52" i="9"/>
  <c r="FA52" i="9"/>
  <c r="EH52" i="9"/>
  <c r="EX52" i="9"/>
  <c r="EJ52" i="9"/>
  <c r="EZ52" i="9"/>
  <c r="EI52" i="9"/>
  <c r="ES52" i="9"/>
  <c r="EL52" i="9"/>
  <c r="FB52" i="9"/>
  <c r="EN52" i="9"/>
  <c r="EE52" i="9"/>
  <c r="EQ52" i="9"/>
  <c r="DY52" i="9"/>
  <c r="EG52" i="9"/>
  <c r="DZ52" i="9"/>
  <c r="EP52" i="9"/>
  <c r="EB52" i="9"/>
  <c r="ER52" i="9"/>
  <c r="EM52" i="9"/>
  <c r="EY52" i="9"/>
  <c r="EO52" i="9"/>
  <c r="EW52" i="9"/>
  <c r="EC52" i="9"/>
  <c r="ED52" i="9"/>
  <c r="ET52" i="9"/>
  <c r="EF52" i="9"/>
  <c r="EV52" i="9"/>
  <c r="EU52" i="9"/>
  <c r="EA52" i="9"/>
  <c r="FH36" i="9"/>
  <c r="FX36" i="9"/>
  <c r="GA36" i="9"/>
  <c r="FK36" i="9"/>
  <c r="GC36" i="9"/>
  <c r="FM36" i="9"/>
  <c r="FN36" i="9"/>
  <c r="FT36" i="9"/>
  <c r="GB36" i="9"/>
  <c r="FP36" i="9"/>
  <c r="FW36" i="9"/>
  <c r="FG36" i="9"/>
  <c r="FY36" i="9"/>
  <c r="FI36" i="9"/>
  <c r="FF36" i="9"/>
  <c r="FZ36" i="9"/>
  <c r="FD36" i="9"/>
  <c r="FL36" i="9"/>
  <c r="FS36" i="9"/>
  <c r="FC36" i="9"/>
  <c r="FU36" i="9"/>
  <c r="FE36" i="9"/>
  <c r="GD36" i="9"/>
  <c r="FR36" i="9"/>
  <c r="GF36" i="9"/>
  <c r="FQ36" i="9"/>
  <c r="FV36" i="9"/>
  <c r="FJ36" i="9"/>
  <c r="GE36" i="9"/>
  <c r="FO36" i="9"/>
  <c r="GG36" i="9"/>
  <c r="FH20" i="9"/>
  <c r="GA20" i="9"/>
  <c r="FK20" i="9"/>
  <c r="GC20" i="9"/>
  <c r="FM20" i="9"/>
  <c r="FN20" i="9"/>
  <c r="FT20" i="9"/>
  <c r="GB20" i="9"/>
  <c r="GF20" i="9"/>
  <c r="FW20" i="9"/>
  <c r="FG20" i="9"/>
  <c r="FY20" i="9"/>
  <c r="FI20" i="9"/>
  <c r="FF20" i="9"/>
  <c r="FZ20" i="9"/>
  <c r="FD20" i="9"/>
  <c r="FL20" i="9"/>
  <c r="FS20" i="9"/>
  <c r="FC20" i="9"/>
  <c r="FU20" i="9"/>
  <c r="FE20" i="9"/>
  <c r="GD20" i="9"/>
  <c r="FR20" i="9"/>
  <c r="FP20" i="9"/>
  <c r="GE20" i="9"/>
  <c r="FO20" i="9"/>
  <c r="GG20" i="9"/>
  <c r="FQ20" i="9"/>
  <c r="FV20" i="9"/>
  <c r="FJ20" i="9"/>
  <c r="FX20" i="9"/>
  <c r="BZ172" i="9"/>
  <c r="CR172" i="9"/>
  <c r="CH172" i="9"/>
  <c r="CF172" i="9"/>
  <c r="BT172" i="9"/>
  <c r="CB172" i="9"/>
  <c r="BX172" i="9"/>
  <c r="BR172" i="9"/>
  <c r="CJ172" i="9"/>
  <c r="CP172" i="9"/>
  <c r="BV172" i="9"/>
  <c r="CN172" i="9"/>
  <c r="CD172" i="9"/>
  <c r="CL172" i="9"/>
  <c r="BU172" i="9"/>
  <c r="CK172" i="9"/>
  <c r="BY172" i="9"/>
  <c r="CO172" i="9"/>
  <c r="CG172" i="9"/>
  <c r="CC172" i="9"/>
  <c r="CS172" i="9"/>
  <c r="BW172" i="9"/>
  <c r="CM172" i="9"/>
  <c r="CA172" i="9"/>
  <c r="CQ172" i="9"/>
  <c r="CE172" i="9"/>
  <c r="BS172" i="9"/>
  <c r="CI172" i="9"/>
  <c r="CN198" i="9"/>
  <c r="CB198" i="9"/>
  <c r="BV198" i="9"/>
  <c r="CR198" i="9"/>
  <c r="CF198" i="9"/>
  <c r="BR198" i="9"/>
  <c r="CH198" i="9"/>
  <c r="BZ198" i="9"/>
  <c r="BX198" i="9"/>
  <c r="BT198" i="9"/>
  <c r="CL198" i="9"/>
  <c r="CJ198" i="9"/>
  <c r="CP198" i="9"/>
  <c r="CD198" i="9"/>
  <c r="BY198" i="9"/>
  <c r="CO198" i="9"/>
  <c r="CG198" i="9"/>
  <c r="CK198" i="9"/>
  <c r="BU198" i="9"/>
  <c r="CS198" i="9"/>
  <c r="CC198" i="9"/>
  <c r="CE198" i="9"/>
  <c r="BS198" i="9"/>
  <c r="CI198" i="9"/>
  <c r="BW198" i="9"/>
  <c r="CM198" i="9"/>
  <c r="CA198" i="9"/>
  <c r="CQ198" i="9"/>
  <c r="BZ190" i="9"/>
  <c r="CR190" i="9"/>
  <c r="BT190" i="9"/>
  <c r="CN190" i="9"/>
  <c r="CH190" i="9"/>
  <c r="CD190" i="9"/>
  <c r="CF190" i="9"/>
  <c r="BV190" i="9"/>
  <c r="BR190" i="9"/>
  <c r="CP190" i="9"/>
  <c r="BX190" i="9"/>
  <c r="CJ190" i="9"/>
  <c r="CB190" i="9"/>
  <c r="CL190" i="9"/>
  <c r="CG190" i="9"/>
  <c r="BY190" i="9"/>
  <c r="CO190" i="9"/>
  <c r="CK190" i="9"/>
  <c r="CS190" i="9"/>
  <c r="BU190" i="9"/>
  <c r="CC190" i="9"/>
  <c r="CE190" i="9"/>
  <c r="BS190" i="9"/>
  <c r="CI190" i="9"/>
  <c r="BW190" i="9"/>
  <c r="CM190" i="9"/>
  <c r="CA190" i="9"/>
  <c r="CQ190" i="9"/>
  <c r="CP182" i="9"/>
  <c r="BV182" i="9"/>
  <c r="CN182" i="9"/>
  <c r="CL182" i="9"/>
  <c r="BT182" i="9"/>
  <c r="CF182" i="9"/>
  <c r="CB182" i="9"/>
  <c r="CR182" i="9"/>
  <c r="BX182" i="9"/>
  <c r="BR182" i="9"/>
  <c r="CD182" i="9"/>
  <c r="CH182" i="9"/>
  <c r="BZ182" i="9"/>
  <c r="CJ182" i="9"/>
  <c r="CG182" i="9"/>
  <c r="BY182" i="9"/>
  <c r="CO182" i="9"/>
  <c r="CK182" i="9"/>
  <c r="CS182" i="9"/>
  <c r="BU182" i="9"/>
  <c r="CC182" i="9"/>
  <c r="CE182" i="9"/>
  <c r="BS182" i="9"/>
  <c r="CI182" i="9"/>
  <c r="BW182" i="9"/>
  <c r="CM182" i="9"/>
  <c r="CA182" i="9"/>
  <c r="CQ182" i="9"/>
  <c r="BR174" i="9"/>
  <c r="CN174" i="9"/>
  <c r="BZ174" i="9"/>
  <c r="CR174" i="9"/>
  <c r="BX174" i="9"/>
  <c r="CL174" i="9"/>
  <c r="CJ174" i="9"/>
  <c r="CP174" i="9"/>
  <c r="CB174" i="9"/>
  <c r="CF174" i="9"/>
  <c r="BT174" i="9"/>
  <c r="CH174" i="9"/>
  <c r="BV174" i="9"/>
  <c r="CD174" i="9"/>
  <c r="CC174" i="9"/>
  <c r="CS174" i="9"/>
  <c r="CG174" i="9"/>
  <c r="BY174" i="9"/>
  <c r="CO174" i="9"/>
  <c r="BU174" i="9"/>
  <c r="CK174" i="9"/>
  <c r="CE174" i="9"/>
  <c r="BS174" i="9"/>
  <c r="CI174" i="9"/>
  <c r="BW174" i="9"/>
  <c r="CM174" i="9"/>
  <c r="CA174" i="9"/>
  <c r="CQ174" i="9"/>
  <c r="CD158" i="9"/>
  <c r="CL158" i="9"/>
  <c r="CB158" i="9"/>
  <c r="BX158" i="9"/>
  <c r="BV158" i="9"/>
  <c r="BR158" i="9"/>
  <c r="BT158" i="9"/>
  <c r="CN158" i="9"/>
  <c r="CR158" i="9"/>
  <c r="CP158" i="9"/>
  <c r="CJ158" i="9"/>
  <c r="CH158" i="9"/>
  <c r="CF158" i="9"/>
  <c r="BZ158" i="9"/>
  <c r="CC158" i="9"/>
  <c r="CS158" i="9"/>
  <c r="CG158" i="9"/>
  <c r="BY158" i="9"/>
  <c r="CO158" i="9"/>
  <c r="BU158" i="9"/>
  <c r="CK158" i="9"/>
  <c r="CE158" i="9"/>
  <c r="BS158" i="9"/>
  <c r="CI158" i="9"/>
  <c r="BW158" i="9"/>
  <c r="CM158" i="9"/>
  <c r="CA158" i="9"/>
  <c r="CQ158" i="9"/>
  <c r="DF142" i="9"/>
  <c r="DR142" i="9"/>
  <c r="CX142" i="9"/>
  <c r="DJ142" i="9"/>
  <c r="DB142" i="9"/>
  <c r="CT142" i="9"/>
  <c r="DV142" i="9"/>
  <c r="DN142" i="9"/>
  <c r="DU142" i="9"/>
  <c r="DE142" i="9"/>
  <c r="DK142" i="9"/>
  <c r="CU142" i="9"/>
  <c r="DQ142" i="9"/>
  <c r="DA142" i="9"/>
  <c r="DW142" i="9"/>
  <c r="DG142" i="9"/>
  <c r="DM142" i="9"/>
  <c r="CW142" i="9"/>
  <c r="DS142" i="9"/>
  <c r="DC142" i="9"/>
  <c r="DI142" i="9"/>
  <c r="DO142" i="9"/>
  <c r="CY142" i="9"/>
  <c r="DP142" i="9"/>
  <c r="DX142" i="9"/>
  <c r="CZ142" i="9"/>
  <c r="DH142" i="9"/>
  <c r="CV142" i="9"/>
  <c r="DD142" i="9"/>
  <c r="DL142" i="9"/>
  <c r="DT142" i="9"/>
  <c r="CX126" i="9"/>
  <c r="DJ126" i="9"/>
  <c r="DR126" i="9"/>
  <c r="DB126" i="9"/>
  <c r="CT126" i="9"/>
  <c r="DN126" i="9"/>
  <c r="DV126" i="9"/>
  <c r="DF126" i="9"/>
  <c r="DQ126" i="9"/>
  <c r="DA126" i="9"/>
  <c r="DW126" i="9"/>
  <c r="DG126" i="9"/>
  <c r="DM126" i="9"/>
  <c r="CW126" i="9"/>
  <c r="DS126" i="9"/>
  <c r="DC126" i="9"/>
  <c r="DI126" i="9"/>
  <c r="DO126" i="9"/>
  <c r="CY126" i="9"/>
  <c r="DU126" i="9"/>
  <c r="DE126" i="9"/>
  <c r="DK126" i="9"/>
  <c r="CU126" i="9"/>
  <c r="DX126" i="9"/>
  <c r="CZ126" i="9"/>
  <c r="DH126" i="9"/>
  <c r="DP126" i="9"/>
  <c r="DL126" i="9"/>
  <c r="DT126" i="9"/>
  <c r="CV126" i="9"/>
  <c r="DD126" i="9"/>
  <c r="DN110" i="9"/>
  <c r="DF110" i="9"/>
  <c r="DJ110" i="9"/>
  <c r="CX110" i="9"/>
  <c r="DB110" i="9"/>
  <c r="DR110" i="9"/>
  <c r="DV110" i="9"/>
  <c r="CT110" i="9"/>
  <c r="DM110" i="9"/>
  <c r="CW110" i="9"/>
  <c r="DS110" i="9"/>
  <c r="DC110" i="9"/>
  <c r="DI110" i="9"/>
  <c r="DO110" i="9"/>
  <c r="CY110" i="9"/>
  <c r="DU110" i="9"/>
  <c r="DE110" i="9"/>
  <c r="DK110" i="9"/>
  <c r="CU110" i="9"/>
  <c r="DQ110" i="9"/>
  <c r="DA110" i="9"/>
  <c r="DW110" i="9"/>
  <c r="DG110" i="9"/>
  <c r="CZ110" i="9"/>
  <c r="DH110" i="9"/>
  <c r="DP110" i="9"/>
  <c r="DX110" i="9"/>
  <c r="CV110" i="9"/>
  <c r="DD110" i="9"/>
  <c r="DL110" i="9"/>
  <c r="DT110" i="9"/>
  <c r="DJ94" i="9"/>
  <c r="DN94" i="9"/>
  <c r="CX94" i="9"/>
  <c r="DB94" i="9"/>
  <c r="DV94" i="9"/>
  <c r="DR94" i="9"/>
  <c r="DF94" i="9"/>
  <c r="CT94" i="9"/>
  <c r="DU94" i="9"/>
  <c r="DE94" i="9"/>
  <c r="DO94" i="9"/>
  <c r="CY94" i="9"/>
  <c r="DQ94" i="9"/>
  <c r="DA94" i="9"/>
  <c r="DK94" i="9"/>
  <c r="CU94" i="9"/>
  <c r="DM94" i="9"/>
  <c r="CW94" i="9"/>
  <c r="DW94" i="9"/>
  <c r="DG94" i="9"/>
  <c r="DI94" i="9"/>
  <c r="DS94" i="9"/>
  <c r="DC94" i="9"/>
  <c r="G94" i="9" s="1"/>
  <c r="I94" i="9" s="1"/>
  <c r="DH94" i="9"/>
  <c r="DP94" i="9"/>
  <c r="DX94" i="9"/>
  <c r="CZ94" i="9"/>
  <c r="DL94" i="9"/>
  <c r="DT94" i="9"/>
  <c r="CV94" i="9"/>
  <c r="DD94" i="9"/>
  <c r="EI78" i="9"/>
  <c r="EY78" i="9"/>
  <c r="EB78" i="9"/>
  <c r="ER78" i="9"/>
  <c r="ED78" i="9"/>
  <c r="ET78" i="9"/>
  <c r="FA78" i="9"/>
  <c r="EG78" i="9"/>
  <c r="EM78" i="9"/>
  <c r="EF78" i="9"/>
  <c r="EV78" i="9"/>
  <c r="EH78" i="9"/>
  <c r="EX78" i="9"/>
  <c r="EC78" i="9"/>
  <c r="EO78" i="9"/>
  <c r="EE78" i="9"/>
  <c r="EJ78" i="9"/>
  <c r="EZ78" i="9"/>
  <c r="EL78" i="9"/>
  <c r="FB78" i="9"/>
  <c r="EK78" i="9"/>
  <c r="EW78" i="9"/>
  <c r="EU78" i="9"/>
  <c r="EN78" i="9"/>
  <c r="DZ78" i="9"/>
  <c r="EP78" i="9"/>
  <c r="ES78" i="9"/>
  <c r="DY78" i="9"/>
  <c r="EA78" i="9"/>
  <c r="EQ78" i="9"/>
  <c r="EY62" i="9"/>
  <c r="EI62" i="9"/>
  <c r="EB62" i="9"/>
  <c r="ER62" i="9"/>
  <c r="ED62" i="9"/>
  <c r="ET62" i="9"/>
  <c r="FA62" i="9"/>
  <c r="EG62" i="9"/>
  <c r="EM62" i="9"/>
  <c r="EF62" i="9"/>
  <c r="EV62" i="9"/>
  <c r="EH62" i="9"/>
  <c r="EX62" i="9"/>
  <c r="EC62" i="9"/>
  <c r="EO62" i="9"/>
  <c r="EE62" i="9"/>
  <c r="EJ62" i="9"/>
  <c r="EZ62" i="9"/>
  <c r="EL62" i="9"/>
  <c r="FB62" i="9"/>
  <c r="EK62" i="9"/>
  <c r="EW62" i="9"/>
  <c r="EU62" i="9"/>
  <c r="EN62" i="9"/>
  <c r="DZ62" i="9"/>
  <c r="EP62" i="9"/>
  <c r="ES62" i="9"/>
  <c r="DY62" i="9"/>
  <c r="EA62" i="9"/>
  <c r="EQ62" i="9"/>
  <c r="DY46" i="9"/>
  <c r="ED46" i="9"/>
  <c r="ET46" i="9"/>
  <c r="EF46" i="9"/>
  <c r="EV46" i="9"/>
  <c r="EQ46" i="9"/>
  <c r="EU46" i="9"/>
  <c r="ES46" i="9"/>
  <c r="FA46" i="9"/>
  <c r="EH46" i="9"/>
  <c r="EX46" i="9"/>
  <c r="EJ46" i="9"/>
  <c r="EZ46" i="9"/>
  <c r="EY46" i="9"/>
  <c r="EL46" i="9"/>
  <c r="FB46" i="9"/>
  <c r="EN46" i="9"/>
  <c r="EA46" i="9"/>
  <c r="EE46" i="9"/>
  <c r="EG46" i="9"/>
  <c r="DZ46" i="9"/>
  <c r="EP46" i="9"/>
  <c r="EB46" i="9"/>
  <c r="ER46" i="9"/>
  <c r="EI46" i="9"/>
  <c r="EM46" i="9"/>
  <c r="EC46" i="9"/>
  <c r="EK46" i="9"/>
  <c r="EW46" i="9"/>
  <c r="EO46" i="9"/>
  <c r="FR30" i="9"/>
  <c r="GC30" i="9"/>
  <c r="FM30" i="9"/>
  <c r="GA30" i="9"/>
  <c r="FK30" i="9"/>
  <c r="FP30" i="9"/>
  <c r="FL30" i="9"/>
  <c r="FY30" i="9"/>
  <c r="FI30" i="9"/>
  <c r="FW30" i="9"/>
  <c r="FG30" i="9"/>
  <c r="FH30" i="9"/>
  <c r="FD30" i="9"/>
  <c r="GD30" i="9"/>
  <c r="FV30" i="9"/>
  <c r="FJ30" i="9"/>
  <c r="FU30" i="9"/>
  <c r="FE30" i="9"/>
  <c r="FS30" i="9"/>
  <c r="FC30" i="9"/>
  <c r="GF30" i="9"/>
  <c r="GB30" i="9"/>
  <c r="FN30" i="9"/>
  <c r="FF30" i="9"/>
  <c r="GG30" i="9"/>
  <c r="FQ30" i="9"/>
  <c r="GE30" i="9"/>
  <c r="FO30" i="9"/>
  <c r="FX30" i="9"/>
  <c r="FT30" i="9"/>
  <c r="FZ30" i="9"/>
  <c r="GC14" i="9"/>
  <c r="FM14" i="9"/>
  <c r="GA14" i="9"/>
  <c r="FK14" i="9"/>
  <c r="FP14" i="9"/>
  <c r="FL14" i="9"/>
  <c r="FY14" i="9"/>
  <c r="FI14" i="9"/>
  <c r="FW14" i="9"/>
  <c r="FG14" i="9"/>
  <c r="FH14" i="9"/>
  <c r="FD14" i="9"/>
  <c r="GD14" i="9"/>
  <c r="FV14" i="9"/>
  <c r="FZ14" i="9"/>
  <c r="FU14" i="9"/>
  <c r="FE14" i="9"/>
  <c r="FS14" i="9"/>
  <c r="FC14" i="9"/>
  <c r="GF14" i="9"/>
  <c r="GB14" i="9"/>
  <c r="FN14" i="9"/>
  <c r="FF14" i="9"/>
  <c r="GG14" i="9"/>
  <c r="FQ14" i="9"/>
  <c r="GE14" i="9"/>
  <c r="FO14" i="9"/>
  <c r="FX14" i="9"/>
  <c r="FT14" i="9"/>
  <c r="FJ14" i="9"/>
  <c r="FR14" i="9"/>
  <c r="BX153" i="9"/>
  <c r="CN153" i="9"/>
  <c r="CB153" i="9"/>
  <c r="CR153" i="9"/>
  <c r="CF153" i="9"/>
  <c r="BT153" i="9"/>
  <c r="CJ153" i="9"/>
  <c r="BY153" i="9"/>
  <c r="CO153" i="9"/>
  <c r="CC153" i="9"/>
  <c r="CS153" i="9"/>
  <c r="BU153" i="9"/>
  <c r="CK153" i="9"/>
  <c r="CG153" i="9"/>
  <c r="CD153" i="9"/>
  <c r="BR153" i="9"/>
  <c r="CH153" i="9"/>
  <c r="BV153" i="9"/>
  <c r="CL153" i="9"/>
  <c r="BZ153" i="9"/>
  <c r="CP153" i="9"/>
  <c r="CA153" i="9"/>
  <c r="CQ153" i="9"/>
  <c r="CE153" i="9"/>
  <c r="BS153" i="9"/>
  <c r="CI153" i="9"/>
  <c r="BW153" i="9"/>
  <c r="CM153" i="9"/>
  <c r="DQ145" i="9"/>
  <c r="DA145" i="9"/>
  <c r="DI145" i="9"/>
  <c r="DS145" i="9"/>
  <c r="DT145" i="9"/>
  <c r="DD145" i="9"/>
  <c r="DR145" i="9"/>
  <c r="DB145" i="9"/>
  <c r="CU145" i="9"/>
  <c r="DP145" i="9"/>
  <c r="CZ145" i="9"/>
  <c r="DN145" i="9"/>
  <c r="CX145" i="9"/>
  <c r="DC145" i="9"/>
  <c r="DL145" i="9"/>
  <c r="CV145" i="9"/>
  <c r="DJ145" i="9"/>
  <c r="CT145" i="9"/>
  <c r="DK145" i="9"/>
  <c r="DX145" i="9"/>
  <c r="DH145" i="9"/>
  <c r="DV145" i="9"/>
  <c r="DF145" i="9"/>
  <c r="DU145" i="9"/>
  <c r="CW145" i="9"/>
  <c r="DE145" i="9"/>
  <c r="DM145" i="9"/>
  <c r="CY145" i="9"/>
  <c r="DG145" i="9"/>
  <c r="DO145" i="9"/>
  <c r="DW145" i="9"/>
  <c r="DI137" i="9"/>
  <c r="DQ137" i="9"/>
  <c r="DA137" i="9"/>
  <c r="DC137" i="9"/>
  <c r="DX137" i="9"/>
  <c r="DH137" i="9"/>
  <c r="DR137" i="9"/>
  <c r="DB137" i="9"/>
  <c r="DK137" i="9"/>
  <c r="DT137" i="9"/>
  <c r="DD137" i="9"/>
  <c r="DN137" i="9"/>
  <c r="CX137" i="9"/>
  <c r="DS137" i="9"/>
  <c r="DP137" i="9"/>
  <c r="CZ137" i="9"/>
  <c r="DJ137" i="9"/>
  <c r="CT137" i="9"/>
  <c r="CU137" i="9"/>
  <c r="DL137" i="9"/>
  <c r="CV137" i="9"/>
  <c r="DV137" i="9"/>
  <c r="DF137" i="9"/>
  <c r="DM137" i="9"/>
  <c r="DU137" i="9"/>
  <c r="CW137" i="9"/>
  <c r="DE137" i="9"/>
  <c r="DW137" i="9"/>
  <c r="CY137" i="9"/>
  <c r="DG137" i="9"/>
  <c r="DO137" i="9"/>
  <c r="DA129" i="9"/>
  <c r="DI129" i="9"/>
  <c r="DQ129" i="9"/>
  <c r="CU129" i="9"/>
  <c r="DP129" i="9"/>
  <c r="CZ129" i="9"/>
  <c r="DJ129" i="9"/>
  <c r="CT129" i="9"/>
  <c r="DC129" i="9"/>
  <c r="DL129" i="9"/>
  <c r="CV129" i="9"/>
  <c r="DV129" i="9"/>
  <c r="DF129" i="9"/>
  <c r="DK129" i="9"/>
  <c r="DX129" i="9"/>
  <c r="DH129" i="9"/>
  <c r="DR129" i="9"/>
  <c r="DB129" i="9"/>
  <c r="DS129" i="9"/>
  <c r="DT129" i="9"/>
  <c r="DD129" i="9"/>
  <c r="DN129" i="9"/>
  <c r="CX129" i="9"/>
  <c r="DE129" i="9"/>
  <c r="DM129" i="9"/>
  <c r="DU129" i="9"/>
  <c r="CW129" i="9"/>
  <c r="DO129" i="9"/>
  <c r="DW129" i="9"/>
  <c r="CY129" i="9"/>
  <c r="DG129" i="9"/>
  <c r="DA121" i="9"/>
  <c r="DI121" i="9"/>
  <c r="DQ121" i="9"/>
  <c r="DK121" i="9"/>
  <c r="DL121" i="9"/>
  <c r="CV121" i="9"/>
  <c r="DV121" i="9"/>
  <c r="DF121" i="9"/>
  <c r="DS121" i="9"/>
  <c r="DX121" i="9"/>
  <c r="DH121" i="9"/>
  <c r="DR121" i="9"/>
  <c r="DB121" i="9"/>
  <c r="CU121" i="9"/>
  <c r="DT121" i="9"/>
  <c r="DD121" i="9"/>
  <c r="DN121" i="9"/>
  <c r="CX121" i="9"/>
  <c r="DC121" i="9"/>
  <c r="DP121" i="9"/>
  <c r="CZ121" i="9"/>
  <c r="DJ121" i="9"/>
  <c r="CT121" i="9"/>
  <c r="CW121" i="9"/>
  <c r="DE121" i="9"/>
  <c r="DM121" i="9"/>
  <c r="DU121" i="9"/>
  <c r="DG121" i="9"/>
  <c r="DO121" i="9"/>
  <c r="DW121" i="9"/>
  <c r="CY121" i="9"/>
  <c r="DQ113" i="9"/>
  <c r="DA113" i="9"/>
  <c r="DI113" i="9"/>
  <c r="DC113" i="9"/>
  <c r="DT113" i="9"/>
  <c r="DD113" i="9"/>
  <c r="DN113" i="9"/>
  <c r="CX113" i="9"/>
  <c r="DK113" i="9"/>
  <c r="DP113" i="9"/>
  <c r="CZ113" i="9"/>
  <c r="DJ113" i="9"/>
  <c r="CT113" i="9"/>
  <c r="DS113" i="9"/>
  <c r="DL113" i="9"/>
  <c r="CV113" i="9"/>
  <c r="DV113" i="9"/>
  <c r="DF113" i="9"/>
  <c r="CU113" i="9"/>
  <c r="DX113" i="9"/>
  <c r="DH113" i="9"/>
  <c r="DR113" i="9"/>
  <c r="DB113" i="9"/>
  <c r="DU113" i="9"/>
  <c r="CW113" i="9"/>
  <c r="DE113" i="9"/>
  <c r="DM113" i="9"/>
  <c r="CY113" i="9"/>
  <c r="DG113" i="9"/>
  <c r="DO113" i="9"/>
  <c r="DW113" i="9"/>
  <c r="DI105" i="9"/>
  <c r="DQ105" i="9"/>
  <c r="DA105" i="9"/>
  <c r="DS105" i="9"/>
  <c r="DP105" i="9"/>
  <c r="CZ105" i="9"/>
  <c r="DV105" i="9"/>
  <c r="DF105" i="9"/>
  <c r="CU105" i="9"/>
  <c r="DL105" i="9"/>
  <c r="CV105" i="9"/>
  <c r="DR105" i="9"/>
  <c r="DB105" i="9"/>
  <c r="DC105" i="9"/>
  <c r="DX105" i="9"/>
  <c r="DH105" i="9"/>
  <c r="DN105" i="9"/>
  <c r="CX105" i="9"/>
  <c r="DK105" i="9"/>
  <c r="DT105" i="9"/>
  <c r="DD105" i="9"/>
  <c r="DJ105" i="9"/>
  <c r="CT105" i="9"/>
  <c r="DM105" i="9"/>
  <c r="DU105" i="9"/>
  <c r="CW105" i="9"/>
  <c r="DE105" i="9"/>
  <c r="DW105" i="9"/>
  <c r="CY105" i="9"/>
  <c r="DG105" i="9"/>
  <c r="DO105" i="9"/>
  <c r="DA97" i="9"/>
  <c r="DI97" i="9"/>
  <c r="DQ97" i="9"/>
  <c r="DK97" i="9"/>
  <c r="DX97" i="9"/>
  <c r="DH97" i="9"/>
  <c r="DN97" i="9"/>
  <c r="CX97" i="9"/>
  <c r="DS97" i="9"/>
  <c r="DT97" i="9"/>
  <c r="DD97" i="9"/>
  <c r="DJ97" i="9"/>
  <c r="CT97" i="9"/>
  <c r="CU97" i="9"/>
  <c r="DP97" i="9"/>
  <c r="CZ97" i="9"/>
  <c r="DV97" i="9"/>
  <c r="DF97" i="9"/>
  <c r="DC97" i="9"/>
  <c r="DL97" i="9"/>
  <c r="CV97" i="9"/>
  <c r="DR97" i="9"/>
  <c r="DB97" i="9"/>
  <c r="DE97" i="9"/>
  <c r="DM97" i="9"/>
  <c r="DU97" i="9"/>
  <c r="CW97" i="9"/>
  <c r="DO97" i="9"/>
  <c r="DW97" i="9"/>
  <c r="CY97" i="9"/>
  <c r="DG97" i="9"/>
  <c r="DY89" i="9"/>
  <c r="EW89" i="9"/>
  <c r="ED89" i="9"/>
  <c r="ET89" i="9"/>
  <c r="EF89" i="9"/>
  <c r="EV89" i="9"/>
  <c r="EA89" i="9"/>
  <c r="EU89" i="9"/>
  <c r="EH89" i="9"/>
  <c r="EX89" i="9"/>
  <c r="EJ89" i="9"/>
  <c r="EZ89" i="9"/>
  <c r="EI89" i="9"/>
  <c r="EK89" i="9"/>
  <c r="EL89" i="9"/>
  <c r="FB89" i="9"/>
  <c r="EN89" i="9"/>
  <c r="EQ89" i="9"/>
  <c r="EE89" i="9"/>
  <c r="EC89" i="9"/>
  <c r="FA89" i="9"/>
  <c r="DZ89" i="9"/>
  <c r="EP89" i="9"/>
  <c r="EB89" i="9"/>
  <c r="ER89" i="9"/>
  <c r="EY89" i="9"/>
  <c r="EM89" i="9"/>
  <c r="ES89" i="9"/>
  <c r="EO89" i="9"/>
  <c r="EG89" i="9"/>
  <c r="EO81" i="9"/>
  <c r="ED81" i="9"/>
  <c r="ET81" i="9"/>
  <c r="EF81" i="9"/>
  <c r="EV81" i="9"/>
  <c r="EA81" i="9"/>
  <c r="EU81" i="9"/>
  <c r="EH81" i="9"/>
  <c r="EX81" i="9"/>
  <c r="EJ81" i="9"/>
  <c r="EZ81" i="9"/>
  <c r="EI81" i="9"/>
  <c r="EK81" i="9"/>
  <c r="EG81" i="9"/>
  <c r="DZ81" i="9"/>
  <c r="EP81" i="9"/>
  <c r="EB81" i="9"/>
  <c r="ER81" i="9"/>
  <c r="EY81" i="9"/>
  <c r="EM81" i="9"/>
  <c r="ES81" i="9"/>
  <c r="EL81" i="9"/>
  <c r="EE81" i="9"/>
  <c r="FA81" i="9"/>
  <c r="FB81" i="9"/>
  <c r="EQ81" i="9"/>
  <c r="DY81" i="9"/>
  <c r="EN81" i="9"/>
  <c r="EC81" i="9"/>
  <c r="EW81" i="9"/>
  <c r="DY73" i="9"/>
  <c r="EW73" i="9"/>
  <c r="ED73" i="9"/>
  <c r="ET73" i="9"/>
  <c r="EF73" i="9"/>
  <c r="EV73" i="9"/>
  <c r="EA73" i="9"/>
  <c r="EU73" i="9"/>
  <c r="EH73" i="9"/>
  <c r="EX73" i="9"/>
  <c r="EJ73" i="9"/>
  <c r="EZ73" i="9"/>
  <c r="EI73" i="9"/>
  <c r="EK73" i="9"/>
  <c r="DZ73" i="9"/>
  <c r="EP73" i="9"/>
  <c r="EB73" i="9"/>
  <c r="ER73" i="9"/>
  <c r="EY73" i="9"/>
  <c r="EM73" i="9"/>
  <c r="ES73" i="9"/>
  <c r="EN73" i="9"/>
  <c r="EC73" i="9"/>
  <c r="EO73" i="9"/>
  <c r="EL73" i="9"/>
  <c r="EE73" i="9"/>
  <c r="FA73" i="9"/>
  <c r="FB73" i="9"/>
  <c r="EQ73" i="9"/>
  <c r="EG73" i="9"/>
  <c r="EO65" i="9"/>
  <c r="ED65" i="9"/>
  <c r="ET65" i="9"/>
  <c r="EF65" i="9"/>
  <c r="EV65" i="9"/>
  <c r="EA65" i="9"/>
  <c r="EU65" i="9"/>
  <c r="EH65" i="9"/>
  <c r="EX65" i="9"/>
  <c r="EJ65" i="9"/>
  <c r="EZ65" i="9"/>
  <c r="EI65" i="9"/>
  <c r="EK65" i="9"/>
  <c r="EG65" i="9"/>
  <c r="DZ65" i="9"/>
  <c r="EP65" i="9"/>
  <c r="EB65" i="9"/>
  <c r="ER65" i="9"/>
  <c r="EY65" i="9"/>
  <c r="EM65" i="9"/>
  <c r="ES65" i="9"/>
  <c r="EL65" i="9"/>
  <c r="EE65" i="9"/>
  <c r="FA65" i="9"/>
  <c r="FB65" i="9"/>
  <c r="EQ65" i="9"/>
  <c r="DY65" i="9"/>
  <c r="EN65" i="9"/>
  <c r="EC65" i="9"/>
  <c r="EW65" i="9"/>
  <c r="EW57" i="9"/>
  <c r="DY57" i="9"/>
  <c r="ED57" i="9"/>
  <c r="ET57" i="9"/>
  <c r="EF57" i="9"/>
  <c r="EV57" i="9"/>
  <c r="EA57" i="9"/>
  <c r="EU57" i="9"/>
  <c r="EH57" i="9"/>
  <c r="EX57" i="9"/>
  <c r="EJ57" i="9"/>
  <c r="EZ57" i="9"/>
  <c r="EI57" i="9"/>
  <c r="EK57" i="9"/>
  <c r="DZ57" i="9"/>
  <c r="EP57" i="9"/>
  <c r="EB57" i="9"/>
  <c r="ER57" i="9"/>
  <c r="EY57" i="9"/>
  <c r="EM57" i="9"/>
  <c r="ES57" i="9"/>
  <c r="EN57" i="9"/>
  <c r="EC57" i="9"/>
  <c r="EO57" i="9"/>
  <c r="EL57" i="9"/>
  <c r="EE57" i="9"/>
  <c r="FA57" i="9"/>
  <c r="FB57" i="9"/>
  <c r="EQ57" i="9"/>
  <c r="EG57" i="9"/>
  <c r="EE49" i="9"/>
  <c r="EF49" i="9"/>
  <c r="EV49" i="9"/>
  <c r="EL49" i="9"/>
  <c r="FB49" i="9"/>
  <c r="EW49" i="9"/>
  <c r="FA49" i="9"/>
  <c r="EY49" i="9"/>
  <c r="EQ49" i="9"/>
  <c r="EJ49" i="9"/>
  <c r="EZ49" i="9"/>
  <c r="DZ49" i="9"/>
  <c r="EP49" i="9"/>
  <c r="EB49" i="9"/>
  <c r="ER49" i="9"/>
  <c r="EH49" i="9"/>
  <c r="EX49" i="9"/>
  <c r="EO49" i="9"/>
  <c r="ES49" i="9"/>
  <c r="EI49" i="9"/>
  <c r="EA49" i="9"/>
  <c r="EN49" i="9"/>
  <c r="ED49" i="9"/>
  <c r="EC49" i="9"/>
  <c r="ET49" i="9"/>
  <c r="EK49" i="9"/>
  <c r="DY49" i="9"/>
  <c r="EG49" i="9"/>
  <c r="EM49" i="9"/>
  <c r="EU49" i="9"/>
  <c r="GC41" i="9"/>
  <c r="GB41" i="9"/>
  <c r="FL41" i="9"/>
  <c r="FV41" i="9"/>
  <c r="FF41" i="9"/>
  <c r="FC41" i="9"/>
  <c r="FG41" i="9"/>
  <c r="FX41" i="9"/>
  <c r="FH41" i="9"/>
  <c r="FR41" i="9"/>
  <c r="GA41" i="9"/>
  <c r="GE41" i="9"/>
  <c r="FY41" i="9"/>
  <c r="GG41" i="9"/>
  <c r="FU41" i="9"/>
  <c r="FT41" i="9"/>
  <c r="FD41" i="9"/>
  <c r="GD41" i="9"/>
  <c r="FN41" i="9"/>
  <c r="FS41" i="9"/>
  <c r="FW41" i="9"/>
  <c r="FI41" i="9"/>
  <c r="FQ41" i="9"/>
  <c r="FE41" i="9"/>
  <c r="GF41" i="9"/>
  <c r="FP41" i="9"/>
  <c r="FZ41" i="9"/>
  <c r="FJ41" i="9"/>
  <c r="FK41" i="9"/>
  <c r="FO41" i="9"/>
  <c r="FM41" i="9"/>
  <c r="FU33" i="9"/>
  <c r="GF33" i="9"/>
  <c r="FP33" i="9"/>
  <c r="FZ33" i="9"/>
  <c r="FJ33" i="9"/>
  <c r="FK33" i="9"/>
  <c r="FO33" i="9"/>
  <c r="GC33" i="9"/>
  <c r="GB33" i="9"/>
  <c r="FL33" i="9"/>
  <c r="FV33" i="9"/>
  <c r="FF33" i="9"/>
  <c r="FC33" i="9"/>
  <c r="FG33" i="9"/>
  <c r="FX33" i="9"/>
  <c r="FH33" i="9"/>
  <c r="FR33" i="9"/>
  <c r="GA33" i="9"/>
  <c r="GE33" i="9"/>
  <c r="GG33" i="9"/>
  <c r="FY33" i="9"/>
  <c r="FM33" i="9"/>
  <c r="FT33" i="9"/>
  <c r="FD33" i="9"/>
  <c r="GD33" i="9"/>
  <c r="FN33" i="9"/>
  <c r="FS33" i="9"/>
  <c r="FW33" i="9"/>
  <c r="FQ33" i="9"/>
  <c r="FI33" i="9"/>
  <c r="FE33" i="9"/>
  <c r="GC25" i="9"/>
  <c r="FM25" i="9"/>
  <c r="FT25" i="9"/>
  <c r="FD25" i="9"/>
  <c r="GD25" i="9"/>
  <c r="FN25" i="9"/>
  <c r="FS25" i="9"/>
  <c r="FW25" i="9"/>
  <c r="FI25" i="9"/>
  <c r="FQ25" i="9"/>
  <c r="FU25" i="9"/>
  <c r="GF25" i="9"/>
  <c r="FP25" i="9"/>
  <c r="FZ25" i="9"/>
  <c r="FJ25" i="9"/>
  <c r="FK25" i="9"/>
  <c r="FO25" i="9"/>
  <c r="GB25" i="9"/>
  <c r="FL25" i="9"/>
  <c r="FV25" i="9"/>
  <c r="FF25" i="9"/>
  <c r="FC25" i="9"/>
  <c r="FG25" i="9"/>
  <c r="FX25" i="9"/>
  <c r="FH25" i="9"/>
  <c r="FR25" i="9"/>
  <c r="GA25" i="9"/>
  <c r="GE25" i="9"/>
  <c r="FY25" i="9"/>
  <c r="GG25" i="9"/>
  <c r="FE25" i="9"/>
  <c r="FU17" i="9"/>
  <c r="FE17" i="9"/>
  <c r="FX17" i="9"/>
  <c r="FH17" i="9"/>
  <c r="FR17" i="9"/>
  <c r="GA17" i="9"/>
  <c r="GE17" i="9"/>
  <c r="GG17" i="9"/>
  <c r="FY17" i="9"/>
  <c r="GC17" i="9"/>
  <c r="FT17" i="9"/>
  <c r="FD17" i="9"/>
  <c r="GD17" i="9"/>
  <c r="FN17" i="9"/>
  <c r="FS17" i="9"/>
  <c r="FW17" i="9"/>
  <c r="FQ17" i="9"/>
  <c r="FI17" i="9"/>
  <c r="GF17" i="9"/>
  <c r="FP17" i="9"/>
  <c r="FZ17" i="9"/>
  <c r="FJ17" i="9"/>
  <c r="FK17" i="9"/>
  <c r="FO17" i="9"/>
  <c r="FM17" i="9"/>
  <c r="GB17" i="9"/>
  <c r="FL17" i="9"/>
  <c r="FV17" i="9"/>
  <c r="FF17" i="9"/>
  <c r="FC17" i="9"/>
  <c r="FG17" i="9"/>
  <c r="CN160" i="9"/>
  <c r="CF160" i="9"/>
  <c r="CL160" i="9"/>
  <c r="CJ160" i="9"/>
  <c r="BV160" i="9"/>
  <c r="BX160" i="9"/>
  <c r="CB160" i="9"/>
  <c r="BZ160" i="9"/>
  <c r="CR160" i="9"/>
  <c r="BR160" i="9"/>
  <c r="CD160" i="9"/>
  <c r="BT160" i="9"/>
  <c r="CP160" i="9"/>
  <c r="CH160" i="9"/>
  <c r="BU160" i="9"/>
  <c r="CK160" i="9"/>
  <c r="BY160" i="9"/>
  <c r="CO160" i="9"/>
  <c r="CG160" i="9"/>
  <c r="CC160" i="9"/>
  <c r="CS160" i="9"/>
  <c r="BW160" i="9"/>
  <c r="CM160" i="9"/>
  <c r="CA160" i="9"/>
  <c r="CQ160" i="9"/>
  <c r="CE160" i="9"/>
  <c r="BS160" i="9"/>
  <c r="CI160" i="9"/>
  <c r="CF165" i="9"/>
  <c r="BT165" i="9"/>
  <c r="CJ165" i="9"/>
  <c r="BX165" i="9"/>
  <c r="CN165" i="9"/>
  <c r="CB165" i="9"/>
  <c r="CR165" i="9"/>
  <c r="BY165" i="9"/>
  <c r="CO165" i="9"/>
  <c r="CC165" i="9"/>
  <c r="CS165" i="9"/>
  <c r="BU165" i="9"/>
  <c r="CK165" i="9"/>
  <c r="CG165" i="9"/>
  <c r="BV165" i="9"/>
  <c r="CL165" i="9"/>
  <c r="BZ165" i="9"/>
  <c r="CP165" i="9"/>
  <c r="CD165" i="9"/>
  <c r="BR165" i="9"/>
  <c r="CH165" i="9"/>
  <c r="CA165" i="9"/>
  <c r="CQ165" i="9"/>
  <c r="CE165" i="9"/>
  <c r="BS165" i="9"/>
  <c r="CI165" i="9"/>
  <c r="BW165" i="9"/>
  <c r="CM165" i="9"/>
  <c r="BX191" i="9"/>
  <c r="CN191" i="9"/>
  <c r="CB191" i="9"/>
  <c r="CR191" i="9"/>
  <c r="CF191" i="9"/>
  <c r="BT191" i="9"/>
  <c r="CJ191" i="9"/>
  <c r="BU191" i="9"/>
  <c r="CC191" i="9"/>
  <c r="CS191" i="9"/>
  <c r="CK191" i="9"/>
  <c r="CO191" i="9"/>
  <c r="BY191" i="9"/>
  <c r="CG191" i="9"/>
  <c r="BZ191" i="9"/>
  <c r="CP191" i="9"/>
  <c r="CD191" i="9"/>
  <c r="BR191" i="9"/>
  <c r="CH191" i="9"/>
  <c r="BV191" i="9"/>
  <c r="CL191" i="9"/>
  <c r="BS191" i="9"/>
  <c r="CI191" i="9"/>
  <c r="BW191" i="9"/>
  <c r="CM191" i="9"/>
  <c r="CA191" i="9"/>
  <c r="CQ191" i="9"/>
  <c r="CE191" i="9"/>
  <c r="BT183" i="9"/>
  <c r="CJ183" i="9"/>
  <c r="BX183" i="9"/>
  <c r="CN183" i="9"/>
  <c r="CB183" i="9"/>
  <c r="CR183" i="9"/>
  <c r="CF183" i="9"/>
  <c r="BU183" i="9"/>
  <c r="CK183" i="9"/>
  <c r="CC183" i="9"/>
  <c r="CS183" i="9"/>
  <c r="CO183" i="9"/>
  <c r="BY183" i="9"/>
  <c r="CG183" i="9"/>
  <c r="BZ183" i="9"/>
  <c r="CP183" i="9"/>
  <c r="CD183" i="9"/>
  <c r="BR183" i="9"/>
  <c r="CH183" i="9"/>
  <c r="BV183" i="9"/>
  <c r="CL183" i="9"/>
  <c r="BS183" i="9"/>
  <c r="CI183" i="9"/>
  <c r="BW183" i="9"/>
  <c r="CM183" i="9"/>
  <c r="CA183" i="9"/>
  <c r="CQ183" i="9"/>
  <c r="CE183" i="9"/>
  <c r="BT175" i="9"/>
  <c r="CJ175" i="9"/>
  <c r="BX175" i="9"/>
  <c r="CN175" i="9"/>
  <c r="CB175" i="9"/>
  <c r="CR175" i="9"/>
  <c r="CF175" i="9"/>
  <c r="CG175" i="9"/>
  <c r="BU175" i="9"/>
  <c r="CK175" i="9"/>
  <c r="CC175" i="9"/>
  <c r="CS175" i="9"/>
  <c r="BY175" i="9"/>
  <c r="CO175" i="9"/>
  <c r="BZ175" i="9"/>
  <c r="CP175" i="9"/>
  <c r="CD175" i="9"/>
  <c r="BR175" i="9"/>
  <c r="CH175" i="9"/>
  <c r="BV175" i="9"/>
  <c r="CL175" i="9"/>
  <c r="BS175" i="9"/>
  <c r="CI175" i="9"/>
  <c r="BW175" i="9"/>
  <c r="CM175" i="9"/>
  <c r="CA175" i="9"/>
  <c r="CQ175" i="9"/>
  <c r="CE175" i="9"/>
  <c r="BT159" i="9"/>
  <c r="CJ159" i="9"/>
  <c r="BX159" i="9"/>
  <c r="CN159" i="9"/>
  <c r="CB159" i="9"/>
  <c r="CR159" i="9"/>
  <c r="CF159" i="9"/>
  <c r="CG159" i="9"/>
  <c r="BU159" i="9"/>
  <c r="CK159" i="9"/>
  <c r="CC159" i="9"/>
  <c r="CS159" i="9"/>
  <c r="BY159" i="9"/>
  <c r="CO159" i="9"/>
  <c r="BZ159" i="9"/>
  <c r="CP159" i="9"/>
  <c r="CD159" i="9"/>
  <c r="BR159" i="9"/>
  <c r="CH159" i="9"/>
  <c r="BV159" i="9"/>
  <c r="CL159" i="9"/>
  <c r="BS159" i="9"/>
  <c r="CI159" i="9"/>
  <c r="BW159" i="9"/>
  <c r="CM159" i="9"/>
  <c r="CA159" i="9"/>
  <c r="CQ159" i="9"/>
  <c r="CE159" i="9"/>
  <c r="DD144" i="9"/>
  <c r="DL144" i="9"/>
  <c r="DH144" i="9"/>
  <c r="CV144" i="9"/>
  <c r="CZ144" i="9"/>
  <c r="DT144" i="9"/>
  <c r="DX144" i="9"/>
  <c r="DP144" i="9"/>
  <c r="DR144" i="9"/>
  <c r="CT144" i="9"/>
  <c r="DB144" i="9"/>
  <c r="DJ144" i="9"/>
  <c r="DW144" i="9"/>
  <c r="DG144" i="9"/>
  <c r="DM144" i="9"/>
  <c r="CW144" i="9"/>
  <c r="DS144" i="9"/>
  <c r="DC144" i="9"/>
  <c r="DI144" i="9"/>
  <c r="DO144" i="9"/>
  <c r="CY144" i="9"/>
  <c r="DU144" i="9"/>
  <c r="DE144" i="9"/>
  <c r="DK144" i="9"/>
  <c r="CU144" i="9"/>
  <c r="DQ144" i="9"/>
  <c r="DA144" i="9"/>
  <c r="CX144" i="9"/>
  <c r="DF144" i="9"/>
  <c r="DN144" i="9"/>
  <c r="DV144" i="9"/>
  <c r="DX128" i="9"/>
  <c r="CZ128" i="9"/>
  <c r="DP128" i="9"/>
  <c r="DD128" i="9"/>
  <c r="DL128" i="9"/>
  <c r="DH128" i="9"/>
  <c r="CV128" i="9"/>
  <c r="DT128" i="9"/>
  <c r="CT128" i="9"/>
  <c r="DB128" i="9"/>
  <c r="DJ128" i="9"/>
  <c r="DR128" i="9"/>
  <c r="DK128" i="9"/>
  <c r="CU128" i="9"/>
  <c r="DQ128" i="9"/>
  <c r="DA128" i="9"/>
  <c r="DW128" i="9"/>
  <c r="DG128" i="9"/>
  <c r="DM128" i="9"/>
  <c r="CW128" i="9"/>
  <c r="DS128" i="9"/>
  <c r="DC128" i="9"/>
  <c r="DI128" i="9"/>
  <c r="DO128" i="9"/>
  <c r="CY128" i="9"/>
  <c r="DU128" i="9"/>
  <c r="DE128" i="9"/>
  <c r="DN128" i="9"/>
  <c r="DV128" i="9"/>
  <c r="CX128" i="9"/>
  <c r="DF128" i="9"/>
  <c r="DX112" i="9"/>
  <c r="DP112" i="9"/>
  <c r="DH112" i="9"/>
  <c r="DD112" i="9"/>
  <c r="CV112" i="9"/>
  <c r="DT112" i="9"/>
  <c r="DL112" i="9"/>
  <c r="CZ112" i="9"/>
  <c r="DB112" i="9"/>
  <c r="DJ112" i="9"/>
  <c r="DR112" i="9"/>
  <c r="CT112" i="9"/>
  <c r="DO112" i="9"/>
  <c r="CY112" i="9"/>
  <c r="DU112" i="9"/>
  <c r="DE112" i="9"/>
  <c r="DK112" i="9"/>
  <c r="CU112" i="9"/>
  <c r="DQ112" i="9"/>
  <c r="DA112" i="9"/>
  <c r="DW112" i="9"/>
  <c r="DG112" i="9"/>
  <c r="DM112" i="9"/>
  <c r="CW112" i="9"/>
  <c r="DS112" i="9"/>
  <c r="DC112" i="9"/>
  <c r="DI112" i="9"/>
  <c r="CX112" i="9"/>
  <c r="DF112" i="9"/>
  <c r="DN112" i="9"/>
  <c r="DV112" i="9"/>
  <c r="DT96" i="9"/>
  <c r="CZ96" i="9"/>
  <c r="DX96" i="9"/>
  <c r="DP96" i="9"/>
  <c r="DH96" i="9"/>
  <c r="CV96" i="9"/>
  <c r="DD96" i="9"/>
  <c r="DL96" i="9"/>
  <c r="DJ96" i="9"/>
  <c r="DR96" i="9"/>
  <c r="CT96" i="9"/>
  <c r="DB96" i="9"/>
  <c r="DO96" i="9"/>
  <c r="CY96" i="9"/>
  <c r="DI96" i="9"/>
  <c r="DK96" i="9"/>
  <c r="CU96" i="9"/>
  <c r="DU96" i="9"/>
  <c r="DE96" i="9"/>
  <c r="DW96" i="9"/>
  <c r="DG96" i="9"/>
  <c r="DQ96" i="9"/>
  <c r="DA96" i="9"/>
  <c r="DS96" i="9"/>
  <c r="DC96" i="9"/>
  <c r="DM96" i="9"/>
  <c r="CW96" i="9"/>
  <c r="DN96" i="9"/>
  <c r="DV96" i="9"/>
  <c r="CX96" i="9"/>
  <c r="DF96" i="9"/>
  <c r="EM80" i="9"/>
  <c r="EE80" i="9"/>
  <c r="EJ80" i="9"/>
  <c r="EZ80" i="9"/>
  <c r="EL80" i="9"/>
  <c r="FB80" i="9"/>
  <c r="EG80" i="9"/>
  <c r="FA80" i="9"/>
  <c r="EN80" i="9"/>
  <c r="DZ80" i="9"/>
  <c r="EP80" i="9"/>
  <c r="EO80" i="9"/>
  <c r="EC80" i="9"/>
  <c r="EI80" i="9"/>
  <c r="EB80" i="9"/>
  <c r="ER80" i="9"/>
  <c r="ED80" i="9"/>
  <c r="ET80" i="9"/>
  <c r="EW80" i="9"/>
  <c r="EK80" i="9"/>
  <c r="EA80" i="9"/>
  <c r="EY80" i="9"/>
  <c r="EF80" i="9"/>
  <c r="EV80" i="9"/>
  <c r="EH80" i="9"/>
  <c r="EX80" i="9"/>
  <c r="DY80" i="9"/>
  <c r="ES80" i="9"/>
  <c r="EQ80" i="9"/>
  <c r="EU80" i="9"/>
  <c r="EE64" i="9"/>
  <c r="EM64" i="9"/>
  <c r="EF64" i="9"/>
  <c r="EV64" i="9"/>
  <c r="EH64" i="9"/>
  <c r="EX64" i="9"/>
  <c r="DY64" i="9"/>
  <c r="ES64" i="9"/>
  <c r="EQ64" i="9"/>
  <c r="EJ64" i="9"/>
  <c r="EZ64" i="9"/>
  <c r="EL64" i="9"/>
  <c r="FB64" i="9"/>
  <c r="EG64" i="9"/>
  <c r="FA64" i="9"/>
  <c r="EN64" i="9"/>
  <c r="DZ64" i="9"/>
  <c r="EP64" i="9"/>
  <c r="EO64" i="9"/>
  <c r="EC64" i="9"/>
  <c r="EI64" i="9"/>
  <c r="EB64" i="9"/>
  <c r="ER64" i="9"/>
  <c r="ED64" i="9"/>
  <c r="ET64" i="9"/>
  <c r="EW64" i="9"/>
  <c r="EK64" i="9"/>
  <c r="EA64" i="9"/>
  <c r="EY64" i="9"/>
  <c r="EU64" i="9"/>
  <c r="EC48" i="9"/>
  <c r="ES48" i="9"/>
  <c r="EH48" i="9"/>
  <c r="EX48" i="9"/>
  <c r="EJ48" i="9"/>
  <c r="EZ48" i="9"/>
  <c r="EE48" i="9"/>
  <c r="EI48" i="9"/>
  <c r="EK48" i="9"/>
  <c r="EL48" i="9"/>
  <c r="FB48" i="9"/>
  <c r="EN48" i="9"/>
  <c r="EM48" i="9"/>
  <c r="EQ48" i="9"/>
  <c r="EG48" i="9"/>
  <c r="DY48" i="9"/>
  <c r="DZ48" i="9"/>
  <c r="EP48" i="9"/>
  <c r="EB48" i="9"/>
  <c r="ER48" i="9"/>
  <c r="EU48" i="9"/>
  <c r="EY48" i="9"/>
  <c r="EW48" i="9"/>
  <c r="EO48" i="9"/>
  <c r="FA48" i="9"/>
  <c r="ED48" i="9"/>
  <c r="ET48" i="9"/>
  <c r="EF48" i="9"/>
  <c r="EV48" i="9"/>
  <c r="EA48" i="9"/>
  <c r="FD32" i="9"/>
  <c r="FT32" i="9"/>
  <c r="GA32" i="9"/>
  <c r="FK32" i="9"/>
  <c r="GC32" i="9"/>
  <c r="FM32" i="9"/>
  <c r="FJ32" i="9"/>
  <c r="GD32" i="9"/>
  <c r="GF32" i="9"/>
  <c r="FX32" i="9"/>
  <c r="FL32" i="9"/>
  <c r="FW32" i="9"/>
  <c r="FG32" i="9"/>
  <c r="FS32" i="9"/>
  <c r="FC32" i="9"/>
  <c r="FU32" i="9"/>
  <c r="FE32" i="9"/>
  <c r="FZ32" i="9"/>
  <c r="FN32" i="9"/>
  <c r="GB32" i="9"/>
  <c r="GG32" i="9"/>
  <c r="FF32" i="9"/>
  <c r="FH32" i="9"/>
  <c r="FY32" i="9"/>
  <c r="FP32" i="9"/>
  <c r="GE32" i="9"/>
  <c r="FQ32" i="9"/>
  <c r="FO32" i="9"/>
  <c r="FI32" i="9"/>
  <c r="FR32" i="9"/>
  <c r="FV32" i="9"/>
  <c r="FD16" i="9"/>
  <c r="GE16" i="9"/>
  <c r="FO16" i="9"/>
  <c r="GG16" i="9"/>
  <c r="FQ16" i="9"/>
  <c r="FR16" i="9"/>
  <c r="FF16" i="9"/>
  <c r="GA16" i="9"/>
  <c r="FK16" i="9"/>
  <c r="GC16" i="9"/>
  <c r="FM16" i="9"/>
  <c r="FJ16" i="9"/>
  <c r="GD16" i="9"/>
  <c r="GF16" i="9"/>
  <c r="FX16" i="9"/>
  <c r="GB16" i="9"/>
  <c r="FT16" i="9"/>
  <c r="FW16" i="9"/>
  <c r="FG16" i="9"/>
  <c r="FY16" i="9"/>
  <c r="FI16" i="9"/>
  <c r="FV16" i="9"/>
  <c r="FP16" i="9"/>
  <c r="FH16" i="9"/>
  <c r="FS16" i="9"/>
  <c r="FC16" i="9"/>
  <c r="FU16" i="9"/>
  <c r="FE16" i="9"/>
  <c r="FZ16" i="9"/>
  <c r="FN16" i="9"/>
  <c r="FL16" i="9"/>
  <c r="BX169" i="9"/>
  <c r="CN169" i="9"/>
  <c r="CB169" i="9"/>
  <c r="CR169" i="9"/>
  <c r="CF169" i="9"/>
  <c r="BT169" i="9"/>
  <c r="CJ169" i="9"/>
  <c r="BY169" i="9"/>
  <c r="CO169" i="9"/>
  <c r="CC169" i="9"/>
  <c r="CS169" i="9"/>
  <c r="BU169" i="9"/>
  <c r="CK169" i="9"/>
  <c r="CG169" i="9"/>
  <c r="CD169" i="9"/>
  <c r="BR169" i="9"/>
  <c r="CH169" i="9"/>
  <c r="BV169" i="9"/>
  <c r="CL169" i="9"/>
  <c r="BZ169" i="9"/>
  <c r="CP169" i="9"/>
  <c r="CA169" i="9"/>
  <c r="CQ169" i="9"/>
  <c r="CE169" i="9"/>
  <c r="BS169" i="9"/>
  <c r="CI169" i="9"/>
  <c r="BW169" i="9"/>
  <c r="CM169" i="9"/>
  <c r="CR196" i="9"/>
  <c r="CH196" i="9"/>
  <c r="BV196" i="9"/>
  <c r="CP196" i="9"/>
  <c r="CJ196" i="9"/>
  <c r="BX196" i="9"/>
  <c r="CF196" i="9"/>
  <c r="BZ196" i="9"/>
  <c r="CB196" i="9"/>
  <c r="BR196" i="9"/>
  <c r="BT196" i="9"/>
  <c r="CL196" i="9"/>
  <c r="CN196" i="9"/>
  <c r="CD196" i="9"/>
  <c r="CG196" i="9"/>
  <c r="BY196" i="9"/>
  <c r="CS196" i="9"/>
  <c r="CC196" i="9"/>
  <c r="CK196" i="9"/>
  <c r="BU196" i="9"/>
  <c r="CO196" i="9"/>
  <c r="BW196" i="9"/>
  <c r="CM196" i="9"/>
  <c r="CA196" i="9"/>
  <c r="CQ196" i="9"/>
  <c r="CE196" i="9"/>
  <c r="BS196" i="9"/>
  <c r="CI196" i="9"/>
  <c r="CJ188" i="9"/>
  <c r="CN188" i="9"/>
  <c r="CH188" i="9"/>
  <c r="CB188" i="9"/>
  <c r="CD188" i="9"/>
  <c r="BV188" i="9"/>
  <c r="BT188" i="9"/>
  <c r="BR188" i="9"/>
  <c r="CF188" i="9"/>
  <c r="CP188" i="9"/>
  <c r="CR188" i="9"/>
  <c r="BX188" i="9"/>
  <c r="BZ188" i="9"/>
  <c r="CL188" i="9"/>
  <c r="BY188" i="9"/>
  <c r="CO188" i="9"/>
  <c r="CG188" i="9"/>
  <c r="CC188" i="9"/>
  <c r="CK188" i="9"/>
  <c r="CS188" i="9"/>
  <c r="BU188" i="9"/>
  <c r="BW188" i="9"/>
  <c r="CM188" i="9"/>
  <c r="CA188" i="9"/>
  <c r="CQ188" i="9"/>
  <c r="CE188" i="9"/>
  <c r="BS188" i="9"/>
  <c r="CI188" i="9"/>
  <c r="CN180" i="9"/>
  <c r="BV180" i="9"/>
  <c r="CL180" i="9"/>
  <c r="CB180" i="9"/>
  <c r="BX180" i="9"/>
  <c r="BR180" i="9"/>
  <c r="BT180" i="9"/>
  <c r="CP180" i="9"/>
  <c r="BZ180" i="9"/>
  <c r="CR180" i="9"/>
  <c r="CD180" i="9"/>
  <c r="CJ180" i="9"/>
  <c r="CH180" i="9"/>
  <c r="CF180" i="9"/>
  <c r="BY180" i="9"/>
  <c r="CO180" i="9"/>
  <c r="CG180" i="9"/>
  <c r="CC180" i="9"/>
  <c r="CK180" i="9"/>
  <c r="CS180" i="9"/>
  <c r="BU180" i="9"/>
  <c r="BW180" i="9"/>
  <c r="CM180" i="9"/>
  <c r="CA180" i="9"/>
  <c r="CQ180" i="9"/>
  <c r="CE180" i="9"/>
  <c r="BS180" i="9"/>
  <c r="CI180" i="9"/>
  <c r="CB171" i="9"/>
  <c r="CR171" i="9"/>
  <c r="CF171" i="9"/>
  <c r="BT171" i="9"/>
  <c r="CJ171" i="9"/>
  <c r="BX171" i="9"/>
  <c r="CN171" i="9"/>
  <c r="CG171" i="9"/>
  <c r="BU171" i="9"/>
  <c r="CK171" i="9"/>
  <c r="CC171" i="9"/>
  <c r="CS171" i="9"/>
  <c r="CO171" i="9"/>
  <c r="BY171" i="9"/>
  <c r="BR171" i="9"/>
  <c r="CH171" i="9"/>
  <c r="BV171" i="9"/>
  <c r="CL171" i="9"/>
  <c r="BZ171" i="9"/>
  <c r="CP171" i="9"/>
  <c r="CD171" i="9"/>
  <c r="BS171" i="9"/>
  <c r="CI171" i="9"/>
  <c r="BW171" i="9"/>
  <c r="CM171" i="9"/>
  <c r="CA171" i="9"/>
  <c r="CQ171" i="9"/>
  <c r="CE171" i="9"/>
  <c r="BV154" i="9"/>
  <c r="CP154" i="9"/>
  <c r="CD154" i="9"/>
  <c r="CB154" i="9"/>
  <c r="BZ154" i="9"/>
  <c r="BR154" i="9"/>
  <c r="BT154" i="9"/>
  <c r="CN154" i="9"/>
  <c r="CR154" i="9"/>
  <c r="CH154" i="9"/>
  <c r="CF154" i="9"/>
  <c r="CJ154" i="9"/>
  <c r="CL154" i="9"/>
  <c r="BX154" i="9"/>
  <c r="CC154" i="9"/>
  <c r="CS154" i="9"/>
  <c r="CG154" i="9"/>
  <c r="BY154" i="9"/>
  <c r="CO154" i="9"/>
  <c r="BU154" i="9"/>
  <c r="CK154" i="9"/>
  <c r="CE154" i="9"/>
  <c r="BS154" i="9"/>
  <c r="CI154" i="9"/>
  <c r="BW154" i="9"/>
  <c r="CM154" i="9"/>
  <c r="CA154" i="9"/>
  <c r="CQ154" i="9"/>
  <c r="DB138" i="9"/>
  <c r="DR138" i="9"/>
  <c r="DJ138" i="9"/>
  <c r="DF138" i="9"/>
  <c r="DV138" i="9"/>
  <c r="CT138" i="9"/>
  <c r="CX138" i="9"/>
  <c r="DN138" i="9"/>
  <c r="DI138" i="9"/>
  <c r="DK138" i="9"/>
  <c r="CU138" i="9"/>
  <c r="DU138" i="9"/>
  <c r="DE138" i="9"/>
  <c r="DW138" i="9"/>
  <c r="DG138" i="9"/>
  <c r="DQ138" i="9"/>
  <c r="DA138" i="9"/>
  <c r="DS138" i="9"/>
  <c r="DC138" i="9"/>
  <c r="DM138" i="9"/>
  <c r="CW138" i="9"/>
  <c r="DO138" i="9"/>
  <c r="CY138" i="9"/>
  <c r="DD138" i="9"/>
  <c r="DL138" i="9"/>
  <c r="DT138" i="9"/>
  <c r="CV138" i="9"/>
  <c r="DX138" i="9"/>
  <c r="CZ138" i="9"/>
  <c r="DH138" i="9"/>
  <c r="DP138" i="9"/>
  <c r="DV122" i="9"/>
  <c r="DJ122" i="9"/>
  <c r="DR122" i="9"/>
  <c r="CT122" i="9"/>
  <c r="DB122" i="9"/>
  <c r="DN122" i="9"/>
  <c r="CX122" i="9"/>
  <c r="DF122" i="9"/>
  <c r="DU122" i="9"/>
  <c r="DE122" i="9"/>
  <c r="DW122" i="9"/>
  <c r="DG122" i="9"/>
  <c r="DQ122" i="9"/>
  <c r="DA122" i="9"/>
  <c r="DS122" i="9"/>
  <c r="DC122" i="9"/>
  <c r="DM122" i="9"/>
  <c r="CW122" i="9"/>
  <c r="DO122" i="9"/>
  <c r="CY122" i="9"/>
  <c r="DI122" i="9"/>
  <c r="DK122" i="9"/>
  <c r="CU122" i="9"/>
  <c r="DL122" i="9"/>
  <c r="DT122" i="9"/>
  <c r="CV122" i="9"/>
  <c r="DD122" i="9"/>
  <c r="DH122" i="9"/>
  <c r="DP122" i="9"/>
  <c r="DX122" i="9"/>
  <c r="CZ122" i="9"/>
  <c r="CT106" i="9"/>
  <c r="DF106" i="9"/>
  <c r="DN106" i="9"/>
  <c r="DJ106" i="9"/>
  <c r="CX106" i="9"/>
  <c r="DB106" i="9"/>
  <c r="DV106" i="9"/>
  <c r="DR106" i="9"/>
  <c r="DQ106" i="9"/>
  <c r="DA106" i="9"/>
  <c r="DS106" i="9"/>
  <c r="DC106" i="9"/>
  <c r="DM106" i="9"/>
  <c r="CW106" i="9"/>
  <c r="DO106" i="9"/>
  <c r="CY106" i="9"/>
  <c r="DI106" i="9"/>
  <c r="DK106" i="9"/>
  <c r="CU106" i="9"/>
  <c r="DU106" i="9"/>
  <c r="DE106" i="9"/>
  <c r="DW106" i="9"/>
  <c r="DG106" i="9"/>
  <c r="DT106" i="9"/>
  <c r="CV106" i="9"/>
  <c r="DD106" i="9"/>
  <c r="DL106" i="9"/>
  <c r="DX106" i="9"/>
  <c r="CZ106" i="9"/>
  <c r="DH106" i="9"/>
  <c r="DP106" i="9"/>
  <c r="EQ90" i="9"/>
  <c r="EA90" i="9"/>
  <c r="EN90" i="9"/>
  <c r="ED90" i="9"/>
  <c r="ET90" i="9"/>
  <c r="FA90" i="9"/>
  <c r="EO90" i="9"/>
  <c r="EU90" i="9"/>
  <c r="EB90" i="9"/>
  <c r="ER90" i="9"/>
  <c r="EH90" i="9"/>
  <c r="EX90" i="9"/>
  <c r="EC90" i="9"/>
  <c r="EW90" i="9"/>
  <c r="EM90" i="9"/>
  <c r="EF90" i="9"/>
  <c r="EV90" i="9"/>
  <c r="EL90" i="9"/>
  <c r="FB90" i="9"/>
  <c r="EK90" i="9"/>
  <c r="DY90" i="9"/>
  <c r="EJ90" i="9"/>
  <c r="EZ90" i="9"/>
  <c r="DZ90" i="9"/>
  <c r="EP90" i="9"/>
  <c r="ES90" i="9"/>
  <c r="EG90" i="9"/>
  <c r="EE90" i="9"/>
  <c r="EY90" i="9"/>
  <c r="EI90" i="9"/>
  <c r="EA74" i="9"/>
  <c r="EQ74" i="9"/>
  <c r="EB74" i="9"/>
  <c r="ER74" i="9"/>
  <c r="ED74" i="9"/>
  <c r="ET74" i="9"/>
  <c r="FA74" i="9"/>
  <c r="EO74" i="9"/>
  <c r="EU74" i="9"/>
  <c r="EF74" i="9"/>
  <c r="EV74" i="9"/>
  <c r="EH74" i="9"/>
  <c r="EX74" i="9"/>
  <c r="EC74" i="9"/>
  <c r="EW74" i="9"/>
  <c r="EM74" i="9"/>
  <c r="EJ74" i="9"/>
  <c r="EZ74" i="9"/>
  <c r="EL74" i="9"/>
  <c r="FB74" i="9"/>
  <c r="EK74" i="9"/>
  <c r="DY74" i="9"/>
  <c r="EN74" i="9"/>
  <c r="DZ74" i="9"/>
  <c r="EP74" i="9"/>
  <c r="ES74" i="9"/>
  <c r="EG74" i="9"/>
  <c r="EE74" i="9"/>
  <c r="EY74" i="9"/>
  <c r="EI74" i="9"/>
  <c r="EA58" i="9"/>
  <c r="EQ58" i="9"/>
  <c r="EB58" i="9"/>
  <c r="ER58" i="9"/>
  <c r="ED58" i="9"/>
  <c r="ET58" i="9"/>
  <c r="FA58" i="9"/>
  <c r="EO58" i="9"/>
  <c r="EU58" i="9"/>
  <c r="EF58" i="9"/>
  <c r="EV58" i="9"/>
  <c r="EH58" i="9"/>
  <c r="EX58" i="9"/>
  <c r="EC58" i="9"/>
  <c r="EW58" i="9"/>
  <c r="EJ58" i="9"/>
  <c r="EZ58" i="9"/>
  <c r="EL58" i="9"/>
  <c r="FB58" i="9"/>
  <c r="EK58" i="9"/>
  <c r="DY58" i="9"/>
  <c r="EN58" i="9"/>
  <c r="DZ58" i="9"/>
  <c r="EP58" i="9"/>
  <c r="ES58" i="9"/>
  <c r="EG58" i="9"/>
  <c r="EE58" i="9"/>
  <c r="EM58" i="9"/>
  <c r="EY58" i="9"/>
  <c r="EI58" i="9"/>
  <c r="GD42" i="9"/>
  <c r="FU42" i="9"/>
  <c r="FE42" i="9"/>
  <c r="FS42" i="9"/>
  <c r="FC42" i="9"/>
  <c r="GB42" i="9"/>
  <c r="GF42" i="9"/>
  <c r="FJ42" i="9"/>
  <c r="GG42" i="9"/>
  <c r="FQ42" i="9"/>
  <c r="GE42" i="9"/>
  <c r="FO42" i="9"/>
  <c r="FT42" i="9"/>
  <c r="FX42" i="9"/>
  <c r="GC42" i="9"/>
  <c r="FM42" i="9"/>
  <c r="GA42" i="9"/>
  <c r="FK42" i="9"/>
  <c r="FL42" i="9"/>
  <c r="FP42" i="9"/>
  <c r="FV42" i="9"/>
  <c r="FY42" i="9"/>
  <c r="FI42" i="9"/>
  <c r="FW42" i="9"/>
  <c r="FG42" i="9"/>
  <c r="FD42" i="9"/>
  <c r="FH42" i="9"/>
  <c r="FZ42" i="9"/>
  <c r="FR42" i="9"/>
  <c r="FF42" i="9"/>
  <c r="FN42" i="9"/>
  <c r="FN26" i="9"/>
  <c r="FY26" i="9"/>
  <c r="FI26" i="9"/>
  <c r="FW26" i="9"/>
  <c r="FG26" i="9"/>
  <c r="FD26" i="9"/>
  <c r="FH26" i="9"/>
  <c r="FZ26" i="9"/>
  <c r="FR26" i="9"/>
  <c r="FU26" i="9"/>
  <c r="FE26" i="9"/>
  <c r="FS26" i="9"/>
  <c r="FC26" i="9"/>
  <c r="GB26" i="9"/>
  <c r="GF26" i="9"/>
  <c r="FJ26" i="9"/>
  <c r="FV26" i="9"/>
  <c r="GG26" i="9"/>
  <c r="FQ26" i="9"/>
  <c r="GE26" i="9"/>
  <c r="FO26" i="9"/>
  <c r="FT26" i="9"/>
  <c r="FX26" i="9"/>
  <c r="GC26" i="9"/>
  <c r="FM26" i="9"/>
  <c r="GA26" i="9"/>
  <c r="FK26" i="9"/>
  <c r="FL26" i="9"/>
  <c r="FP26" i="9"/>
  <c r="FF26" i="9"/>
  <c r="GD26" i="9"/>
  <c r="GD10" i="9"/>
  <c r="FY10" i="9"/>
  <c r="FI10" i="9"/>
  <c r="FW10" i="9"/>
  <c r="FG10" i="9"/>
  <c r="FD10" i="9"/>
  <c r="FH10" i="9"/>
  <c r="FZ10" i="9"/>
  <c r="FR10" i="9"/>
  <c r="FU10" i="9"/>
  <c r="FE10" i="9"/>
  <c r="FS10" i="9"/>
  <c r="FC10" i="9"/>
  <c r="GB10" i="9"/>
  <c r="GF10" i="9"/>
  <c r="FJ10" i="9"/>
  <c r="FF10" i="9"/>
  <c r="GG10" i="9"/>
  <c r="FQ10" i="9"/>
  <c r="GE10" i="9"/>
  <c r="FO10" i="9"/>
  <c r="FT10" i="9"/>
  <c r="FX10" i="9"/>
  <c r="GC10" i="9"/>
  <c r="FM10" i="9"/>
  <c r="GA10" i="9"/>
  <c r="FK10" i="9"/>
  <c r="FL10" i="9"/>
  <c r="FP10" i="9"/>
  <c r="FV10" i="9"/>
  <c r="FN10" i="9"/>
  <c r="BT151" i="9"/>
  <c r="CJ151" i="9"/>
  <c r="BX151" i="9"/>
  <c r="CN151" i="9"/>
  <c r="CB151" i="9"/>
  <c r="CR151" i="9"/>
  <c r="CF151" i="9"/>
  <c r="CG151" i="9"/>
  <c r="BU151" i="9"/>
  <c r="CK151" i="9"/>
  <c r="CC151" i="9"/>
  <c r="CS151" i="9"/>
  <c r="BY151" i="9"/>
  <c r="CO151" i="9"/>
  <c r="BZ151" i="9"/>
  <c r="CP151" i="9"/>
  <c r="CD151" i="9"/>
  <c r="BR151" i="9"/>
  <c r="CH151" i="9"/>
  <c r="BV151" i="9"/>
  <c r="CL151" i="9"/>
  <c r="BS151" i="9"/>
  <c r="CI151" i="9"/>
  <c r="BW151" i="9"/>
  <c r="CM151" i="9"/>
  <c r="CA151" i="9"/>
  <c r="CQ151" i="9"/>
  <c r="CE151" i="9"/>
  <c r="DR143" i="9"/>
  <c r="DB143" i="9"/>
  <c r="DL143" i="9"/>
  <c r="CV143" i="9"/>
  <c r="DN143" i="9"/>
  <c r="CX143" i="9"/>
  <c r="DX143" i="9"/>
  <c r="DH143" i="9"/>
  <c r="DJ143" i="9"/>
  <c r="CT143" i="9"/>
  <c r="DT143" i="9"/>
  <c r="DD143" i="9"/>
  <c r="DV143" i="9"/>
  <c r="DF143" i="9"/>
  <c r="DP143" i="9"/>
  <c r="CZ143" i="9"/>
  <c r="DO143" i="9"/>
  <c r="DW143" i="9"/>
  <c r="CY143" i="9"/>
  <c r="DG143" i="9"/>
  <c r="DQ143" i="9"/>
  <c r="DA143" i="9"/>
  <c r="DI143" i="9"/>
  <c r="DS143" i="9"/>
  <c r="CU143" i="9"/>
  <c r="DC143" i="9"/>
  <c r="DK143" i="9"/>
  <c r="CW143" i="9"/>
  <c r="DE143" i="9"/>
  <c r="DM143" i="9"/>
  <c r="DU143" i="9"/>
  <c r="DJ135" i="9"/>
  <c r="CT135" i="9"/>
  <c r="DT135" i="9"/>
  <c r="DD135" i="9"/>
  <c r="DV135" i="9"/>
  <c r="DF135" i="9"/>
  <c r="DP135" i="9"/>
  <c r="CZ135" i="9"/>
  <c r="DR135" i="9"/>
  <c r="DB135" i="9"/>
  <c r="DL135" i="9"/>
  <c r="CV135" i="9"/>
  <c r="DN135" i="9"/>
  <c r="CX135" i="9"/>
  <c r="DX135" i="9"/>
  <c r="DH135" i="9"/>
  <c r="DG135" i="9"/>
  <c r="DO135" i="9"/>
  <c r="DW135" i="9"/>
  <c r="CY135" i="9"/>
  <c r="DA135" i="9"/>
  <c r="DI135" i="9"/>
  <c r="DQ135" i="9"/>
  <c r="DK135" i="9"/>
  <c r="DS135" i="9"/>
  <c r="CU135" i="9"/>
  <c r="DC135" i="9"/>
  <c r="DU135" i="9"/>
  <c r="CW135" i="9"/>
  <c r="DE135" i="9"/>
  <c r="DM135" i="9"/>
  <c r="DV127" i="9"/>
  <c r="DF127" i="9"/>
  <c r="DT127" i="9"/>
  <c r="DD127" i="9"/>
  <c r="DR127" i="9"/>
  <c r="DB127" i="9"/>
  <c r="DP127" i="9"/>
  <c r="CZ127" i="9"/>
  <c r="DN127" i="9"/>
  <c r="CX127" i="9"/>
  <c r="DL127" i="9"/>
  <c r="CV127" i="9"/>
  <c r="DJ127" i="9"/>
  <c r="CT127" i="9"/>
  <c r="DX127" i="9"/>
  <c r="DH127" i="9"/>
  <c r="CY127" i="9"/>
  <c r="DG127" i="9"/>
  <c r="DO127" i="9"/>
  <c r="DW127" i="9"/>
  <c r="DA127" i="9"/>
  <c r="DI127" i="9"/>
  <c r="DQ127" i="9"/>
  <c r="DC127" i="9"/>
  <c r="DK127" i="9"/>
  <c r="DS127" i="9"/>
  <c r="CU127" i="9"/>
  <c r="DM127" i="9"/>
  <c r="DU127" i="9"/>
  <c r="CW127" i="9"/>
  <c r="DE127" i="9"/>
  <c r="DV119" i="9"/>
  <c r="DF119" i="9"/>
  <c r="DT119" i="9"/>
  <c r="DD119" i="9"/>
  <c r="DR119" i="9"/>
  <c r="DB119" i="9"/>
  <c r="DP119" i="9"/>
  <c r="CZ119" i="9"/>
  <c r="DN119" i="9"/>
  <c r="CX119" i="9"/>
  <c r="DL119" i="9"/>
  <c r="CV119" i="9"/>
  <c r="DJ119" i="9"/>
  <c r="CT119" i="9"/>
  <c r="DX119" i="9"/>
  <c r="DH119" i="9"/>
  <c r="DW119" i="9"/>
  <c r="CY119" i="9"/>
  <c r="DG119" i="9"/>
  <c r="DO119" i="9"/>
  <c r="DI119" i="9"/>
  <c r="DQ119" i="9"/>
  <c r="DA119" i="9"/>
  <c r="CU119" i="9"/>
  <c r="DC119" i="9"/>
  <c r="DK119" i="9"/>
  <c r="DS119" i="9"/>
  <c r="DE119" i="9"/>
  <c r="DM119" i="9"/>
  <c r="DU119" i="9"/>
  <c r="CW119" i="9"/>
  <c r="DV111" i="9"/>
  <c r="DF111" i="9"/>
  <c r="DT111" i="9"/>
  <c r="DD111" i="9"/>
  <c r="DR111" i="9"/>
  <c r="DB111" i="9"/>
  <c r="DP111" i="9"/>
  <c r="CZ111" i="9"/>
  <c r="DN111" i="9"/>
  <c r="CX111" i="9"/>
  <c r="DL111" i="9"/>
  <c r="CV111" i="9"/>
  <c r="DJ111" i="9"/>
  <c r="CT111" i="9"/>
  <c r="DX111" i="9"/>
  <c r="DH111" i="9"/>
  <c r="DO111" i="9"/>
  <c r="DW111" i="9"/>
  <c r="CY111" i="9"/>
  <c r="DG111" i="9"/>
  <c r="DA111" i="9"/>
  <c r="DI111" i="9"/>
  <c r="DQ111" i="9"/>
  <c r="DS111" i="9"/>
  <c r="CU111" i="9"/>
  <c r="DC111" i="9"/>
  <c r="DK111" i="9"/>
  <c r="CW111" i="9"/>
  <c r="DE111" i="9"/>
  <c r="DM111" i="9"/>
  <c r="DU111" i="9"/>
  <c r="DJ103" i="9"/>
  <c r="CT103" i="9"/>
  <c r="DT103" i="9"/>
  <c r="DD103" i="9"/>
  <c r="DV103" i="9"/>
  <c r="DF103" i="9"/>
  <c r="DP103" i="9"/>
  <c r="CZ103" i="9"/>
  <c r="DR103" i="9"/>
  <c r="DB103" i="9"/>
  <c r="DL103" i="9"/>
  <c r="CV103" i="9"/>
  <c r="DN103" i="9"/>
  <c r="CX103" i="9"/>
  <c r="DX103" i="9"/>
  <c r="DH103" i="9"/>
  <c r="DG103" i="9"/>
  <c r="DO103" i="9"/>
  <c r="DW103" i="9"/>
  <c r="CY103" i="9"/>
  <c r="DQ103" i="9"/>
  <c r="DA103" i="9"/>
  <c r="DI103" i="9"/>
  <c r="DK103" i="9"/>
  <c r="DS103" i="9"/>
  <c r="CU103" i="9"/>
  <c r="DC103" i="9"/>
  <c r="DU103" i="9"/>
  <c r="CW103" i="9"/>
  <c r="DE103" i="9"/>
  <c r="DM103" i="9"/>
  <c r="DJ95" i="9"/>
  <c r="CT95" i="9"/>
  <c r="DT95" i="9"/>
  <c r="DD95" i="9"/>
  <c r="DV95" i="9"/>
  <c r="DF95" i="9"/>
  <c r="DP95" i="9"/>
  <c r="CZ95" i="9"/>
  <c r="DR95" i="9"/>
  <c r="DB95" i="9"/>
  <c r="DL95" i="9"/>
  <c r="CV95" i="9"/>
  <c r="DN95" i="9"/>
  <c r="CX95" i="9"/>
  <c r="DX95" i="9"/>
  <c r="DH95" i="9"/>
  <c r="CY95" i="9"/>
  <c r="DG95" i="9"/>
  <c r="DO95" i="9"/>
  <c r="DW95" i="9"/>
  <c r="DI95" i="9"/>
  <c r="DQ95" i="9"/>
  <c r="DA95" i="9"/>
  <c r="DC95" i="9"/>
  <c r="DK95" i="9"/>
  <c r="DS95" i="9"/>
  <c r="CU95" i="9"/>
  <c r="DM95" i="9"/>
  <c r="DU95" i="9"/>
  <c r="CW95" i="9"/>
  <c r="DE95" i="9"/>
  <c r="EH87" i="9"/>
  <c r="EX87" i="9"/>
  <c r="EJ87" i="9"/>
  <c r="EZ87" i="9"/>
  <c r="EM87" i="9"/>
  <c r="EA87" i="9"/>
  <c r="EG87" i="9"/>
  <c r="DZ87" i="9"/>
  <c r="EP87" i="9"/>
  <c r="EB87" i="9"/>
  <c r="ER87" i="9"/>
  <c r="EQ87" i="9"/>
  <c r="EO87" i="9"/>
  <c r="ED87" i="9"/>
  <c r="ET87" i="9"/>
  <c r="EF87" i="9"/>
  <c r="EV87" i="9"/>
  <c r="EE87" i="9"/>
  <c r="EY87" i="9"/>
  <c r="EL87" i="9"/>
  <c r="EI87" i="9"/>
  <c r="EW87" i="9"/>
  <c r="FB87" i="9"/>
  <c r="EU87" i="9"/>
  <c r="EN87" i="9"/>
  <c r="DY87" i="9"/>
  <c r="FA87" i="9"/>
  <c r="ES87" i="9"/>
  <c r="EK87" i="9"/>
  <c r="EC87" i="9"/>
  <c r="DZ79" i="9"/>
  <c r="EH79" i="9"/>
  <c r="EX79" i="9"/>
  <c r="EL79" i="9"/>
  <c r="FB79" i="9"/>
  <c r="EN79" i="9"/>
  <c r="EU79" i="9"/>
  <c r="EI79" i="9"/>
  <c r="ED79" i="9"/>
  <c r="EF79" i="9"/>
  <c r="EZ79" i="9"/>
  <c r="EM79" i="9"/>
  <c r="EQ79" i="9"/>
  <c r="EO79" i="9"/>
  <c r="EP79" i="9"/>
  <c r="EJ79" i="9"/>
  <c r="EY79" i="9"/>
  <c r="ET79" i="9"/>
  <c r="ER79" i="9"/>
  <c r="EG79" i="9"/>
  <c r="EB79" i="9"/>
  <c r="EV79" i="9"/>
  <c r="EE79" i="9"/>
  <c r="EA79" i="9"/>
  <c r="DY79" i="9"/>
  <c r="EW79" i="9"/>
  <c r="EK79" i="9"/>
  <c r="EC79" i="9"/>
  <c r="FA79" i="9"/>
  <c r="ES79" i="9"/>
  <c r="EH71" i="9"/>
  <c r="EX71" i="9"/>
  <c r="EJ71" i="9"/>
  <c r="EZ71" i="9"/>
  <c r="EM71" i="9"/>
  <c r="EA71" i="9"/>
  <c r="EG71" i="9"/>
  <c r="EL71" i="9"/>
  <c r="FB71" i="9"/>
  <c r="EN71" i="9"/>
  <c r="EU71" i="9"/>
  <c r="EI71" i="9"/>
  <c r="DY71" i="9"/>
  <c r="EW71" i="9"/>
  <c r="DZ71" i="9"/>
  <c r="EP71" i="9"/>
  <c r="EB71" i="9"/>
  <c r="ER71" i="9"/>
  <c r="EQ71" i="9"/>
  <c r="EO71" i="9"/>
  <c r="ED71" i="9"/>
  <c r="ET71" i="9"/>
  <c r="EF71" i="9"/>
  <c r="EV71" i="9"/>
  <c r="EE71" i="9"/>
  <c r="EY71" i="9"/>
  <c r="FA71" i="9"/>
  <c r="ES71" i="9"/>
  <c r="EK71" i="9"/>
  <c r="EC71" i="9"/>
  <c r="DZ63" i="9"/>
  <c r="EP63" i="9"/>
  <c r="EB63" i="9"/>
  <c r="ER63" i="9"/>
  <c r="EQ63" i="9"/>
  <c r="EO63" i="9"/>
  <c r="ED63" i="9"/>
  <c r="ET63" i="9"/>
  <c r="EF63" i="9"/>
  <c r="EV63" i="9"/>
  <c r="EE63" i="9"/>
  <c r="EY63" i="9"/>
  <c r="EH63" i="9"/>
  <c r="EX63" i="9"/>
  <c r="EJ63" i="9"/>
  <c r="EZ63" i="9"/>
  <c r="EM63" i="9"/>
  <c r="EA63" i="9"/>
  <c r="EG63" i="9"/>
  <c r="EL63" i="9"/>
  <c r="FB63" i="9"/>
  <c r="EN63" i="9"/>
  <c r="EU63" i="9"/>
  <c r="EI63" i="9"/>
  <c r="DY63" i="9"/>
  <c r="EW63" i="9"/>
  <c r="EK63" i="9"/>
  <c r="EC63" i="9"/>
  <c r="FA63" i="9"/>
  <c r="ES63" i="9"/>
  <c r="EH55" i="9"/>
  <c r="EX55" i="9"/>
  <c r="EJ55" i="9"/>
  <c r="EZ55" i="9"/>
  <c r="EM55" i="9"/>
  <c r="EA55" i="9"/>
  <c r="EG55" i="9"/>
  <c r="EL55" i="9"/>
  <c r="FB55" i="9"/>
  <c r="EN55" i="9"/>
  <c r="EU55" i="9"/>
  <c r="EI55" i="9"/>
  <c r="DY55" i="9"/>
  <c r="EW55" i="9"/>
  <c r="DZ55" i="9"/>
  <c r="EP55" i="9"/>
  <c r="EB55" i="9"/>
  <c r="ER55" i="9"/>
  <c r="EQ55" i="9"/>
  <c r="EO55" i="9"/>
  <c r="ED55" i="9"/>
  <c r="ET55" i="9"/>
  <c r="EF55" i="9"/>
  <c r="EV55" i="9"/>
  <c r="EE55" i="9"/>
  <c r="EY55" i="9"/>
  <c r="FA55" i="9"/>
  <c r="ES55" i="9"/>
  <c r="EK55" i="9"/>
  <c r="EC55" i="9"/>
  <c r="EJ47" i="9"/>
  <c r="EZ47" i="9"/>
  <c r="EL47" i="9"/>
  <c r="FB47" i="9"/>
  <c r="FA47" i="9"/>
  <c r="EW47" i="9"/>
  <c r="EU47" i="9"/>
  <c r="EN47" i="9"/>
  <c r="DZ47" i="9"/>
  <c r="EP47" i="9"/>
  <c r="EC47" i="9"/>
  <c r="DY47" i="9"/>
  <c r="EI47" i="9"/>
  <c r="EB47" i="9"/>
  <c r="ER47" i="9"/>
  <c r="ED47" i="9"/>
  <c r="ET47" i="9"/>
  <c r="EK47" i="9"/>
  <c r="EG47" i="9"/>
  <c r="EF47" i="9"/>
  <c r="EV47" i="9"/>
  <c r="EH47" i="9"/>
  <c r="EX47" i="9"/>
  <c r="ES47" i="9"/>
  <c r="EO47" i="9"/>
  <c r="EE47" i="9"/>
  <c r="EM47" i="9"/>
  <c r="EY47" i="9"/>
  <c r="EA47" i="9"/>
  <c r="EQ47" i="9"/>
  <c r="FR39" i="9"/>
  <c r="GB39" i="9"/>
  <c r="FL39" i="9"/>
  <c r="FY39" i="9"/>
  <c r="FU39" i="9"/>
  <c r="FG39" i="9"/>
  <c r="FO39" i="9"/>
  <c r="FC39" i="9"/>
  <c r="GD39" i="9"/>
  <c r="FN39" i="9"/>
  <c r="FX39" i="9"/>
  <c r="FH39" i="9"/>
  <c r="FQ39" i="9"/>
  <c r="FM39" i="9"/>
  <c r="FZ39" i="9"/>
  <c r="FJ39" i="9"/>
  <c r="FT39" i="9"/>
  <c r="FD39" i="9"/>
  <c r="FI39" i="9"/>
  <c r="FE39" i="9"/>
  <c r="FS39" i="9"/>
  <c r="FV39" i="9"/>
  <c r="FF39" i="9"/>
  <c r="GF39" i="9"/>
  <c r="FP39" i="9"/>
  <c r="GG39" i="9"/>
  <c r="GC39" i="9"/>
  <c r="FW39" i="9"/>
  <c r="GE39" i="9"/>
  <c r="GA39" i="9"/>
  <c r="FK39" i="9"/>
  <c r="FZ31" i="9"/>
  <c r="FJ31" i="9"/>
  <c r="FT31" i="9"/>
  <c r="FD31" i="9"/>
  <c r="FI31" i="9"/>
  <c r="FE31" i="9"/>
  <c r="FK31" i="9"/>
  <c r="FV31" i="9"/>
  <c r="FF31" i="9"/>
  <c r="GF31" i="9"/>
  <c r="FP31" i="9"/>
  <c r="GG31" i="9"/>
  <c r="GC31" i="9"/>
  <c r="GE31" i="9"/>
  <c r="FW31" i="9"/>
  <c r="FR31" i="9"/>
  <c r="GB31" i="9"/>
  <c r="FL31" i="9"/>
  <c r="FY31" i="9"/>
  <c r="FU31" i="9"/>
  <c r="FO31" i="9"/>
  <c r="FG31" i="9"/>
  <c r="GA31" i="9"/>
  <c r="GD31" i="9"/>
  <c r="FN31" i="9"/>
  <c r="FX31" i="9"/>
  <c r="FH31" i="9"/>
  <c r="FQ31" i="9"/>
  <c r="FM31" i="9"/>
  <c r="FS31" i="9"/>
  <c r="FC31" i="9"/>
  <c r="FR23" i="9"/>
  <c r="GB23" i="9"/>
  <c r="FL23" i="9"/>
  <c r="FY23" i="9"/>
  <c r="FU23" i="9"/>
  <c r="FG23" i="9"/>
  <c r="FO23" i="9"/>
  <c r="FS23" i="9"/>
  <c r="GD23" i="9"/>
  <c r="FN23" i="9"/>
  <c r="FX23" i="9"/>
  <c r="FH23" i="9"/>
  <c r="FQ23" i="9"/>
  <c r="FM23" i="9"/>
  <c r="FZ23" i="9"/>
  <c r="FJ23" i="9"/>
  <c r="FT23" i="9"/>
  <c r="FD23" i="9"/>
  <c r="FI23" i="9"/>
  <c r="FE23" i="9"/>
  <c r="FC23" i="9"/>
  <c r="FV23" i="9"/>
  <c r="FF23" i="9"/>
  <c r="GF23" i="9"/>
  <c r="FP23" i="9"/>
  <c r="GG23" i="9"/>
  <c r="GC23" i="9"/>
  <c r="FW23" i="9"/>
  <c r="GE23" i="9"/>
  <c r="FK23" i="9"/>
  <c r="GA23" i="9"/>
  <c r="FZ15" i="9"/>
  <c r="FJ15" i="9"/>
  <c r="FT15" i="9"/>
  <c r="FD15" i="9"/>
  <c r="FI15" i="9"/>
  <c r="FE15" i="9"/>
  <c r="GA15" i="9"/>
  <c r="FV15" i="9"/>
  <c r="FF15" i="9"/>
  <c r="GF15" i="9"/>
  <c r="FP15" i="9"/>
  <c r="GG15" i="9"/>
  <c r="GC15" i="9"/>
  <c r="GE15" i="9"/>
  <c r="FW15" i="9"/>
  <c r="FR15" i="9"/>
  <c r="GB15" i="9"/>
  <c r="FL15" i="9"/>
  <c r="FY15" i="9"/>
  <c r="FU15" i="9"/>
  <c r="FO15" i="9"/>
  <c r="FG15" i="9"/>
  <c r="FK15" i="9"/>
  <c r="GD15" i="9"/>
  <c r="FN15" i="9"/>
  <c r="FX15" i="9"/>
  <c r="FH15" i="9"/>
  <c r="FQ15" i="9"/>
  <c r="FM15" i="9"/>
  <c r="FC15" i="9"/>
  <c r="FS15" i="9"/>
  <c r="FS7" i="9"/>
  <c r="FC7" i="9"/>
  <c r="FU7" i="9"/>
  <c r="FE7" i="9"/>
  <c r="GD7" i="9"/>
  <c r="FX7" i="9"/>
  <c r="FT7" i="9"/>
  <c r="GE7" i="9"/>
  <c r="FO7" i="9"/>
  <c r="GG7" i="9"/>
  <c r="FQ7" i="9"/>
  <c r="FZ7" i="9"/>
  <c r="FV7" i="9"/>
  <c r="FH7" i="9"/>
  <c r="FD7" i="9"/>
  <c r="GA7" i="9"/>
  <c r="FK7" i="9"/>
  <c r="GC7" i="9"/>
  <c r="FM7" i="9"/>
  <c r="FR7" i="9"/>
  <c r="FN7" i="9"/>
  <c r="GF7" i="9"/>
  <c r="FW7" i="9"/>
  <c r="FG7" i="9"/>
  <c r="FY7" i="9"/>
  <c r="FI7" i="9"/>
  <c r="FJ7" i="9"/>
  <c r="FF7" i="9"/>
  <c r="FP7" i="9"/>
  <c r="GB7" i="9"/>
  <c r="FL7" i="9"/>
  <c r="BF44" i="9"/>
  <c r="AG2" i="7"/>
  <c r="AG2" i="6"/>
  <c r="AG2" i="5"/>
  <c r="AG2" i="4"/>
  <c r="C7" i="11"/>
  <c r="D7" i="11"/>
  <c r="CT30" i="9"/>
  <c r="DF30" i="9"/>
  <c r="DV30" i="9"/>
  <c r="DQ30" i="9"/>
  <c r="DA30" i="9"/>
  <c r="DW30" i="9"/>
  <c r="DG30" i="9"/>
  <c r="DP30" i="9"/>
  <c r="DL30" i="9"/>
  <c r="DR30" i="9"/>
  <c r="DB30" i="9"/>
  <c r="DM30" i="9"/>
  <c r="CW30" i="9"/>
  <c r="DS30" i="9"/>
  <c r="DC30" i="9"/>
  <c r="DX30" i="9"/>
  <c r="DT30" i="9"/>
  <c r="CX30" i="9"/>
  <c r="DI30" i="9"/>
  <c r="DO30" i="9"/>
  <c r="CY30" i="9"/>
  <c r="CZ30" i="9"/>
  <c r="CV30" i="9"/>
  <c r="DJ30" i="9"/>
  <c r="DN30" i="9"/>
  <c r="DU30" i="9"/>
  <c r="DE30" i="9"/>
  <c r="DK30" i="9"/>
  <c r="CU30" i="9"/>
  <c r="DH30" i="9"/>
  <c r="DD30" i="9"/>
  <c r="DU29" i="9"/>
  <c r="DO29" i="9"/>
  <c r="DT29" i="9"/>
  <c r="DD29" i="9"/>
  <c r="DJ29" i="9"/>
  <c r="CT29" i="9"/>
  <c r="DA29" i="9"/>
  <c r="DS29" i="9"/>
  <c r="CW29" i="9"/>
  <c r="DW29" i="9"/>
  <c r="DP29" i="9"/>
  <c r="CZ29" i="9"/>
  <c r="DV29" i="9"/>
  <c r="DF29" i="9"/>
  <c r="DI29" i="9"/>
  <c r="CU29" i="9"/>
  <c r="DE29" i="9"/>
  <c r="CY29" i="9"/>
  <c r="DL29" i="9"/>
  <c r="CV29" i="9"/>
  <c r="DR29" i="9"/>
  <c r="DB29" i="9"/>
  <c r="DQ29" i="9"/>
  <c r="DC29" i="9"/>
  <c r="DM29" i="9"/>
  <c r="DG29" i="9"/>
  <c r="DX29" i="9"/>
  <c r="DH29" i="9"/>
  <c r="DN29" i="9"/>
  <c r="CX29" i="9"/>
  <c r="DK29" i="9"/>
  <c r="DH28" i="9"/>
  <c r="CZ28" i="9"/>
  <c r="DF28" i="9"/>
  <c r="DO28" i="9"/>
  <c r="CY28" i="9"/>
  <c r="DU28" i="9"/>
  <c r="DE28" i="9"/>
  <c r="CT28" i="9"/>
  <c r="DT28" i="9"/>
  <c r="DP28" i="9"/>
  <c r="DX28" i="9"/>
  <c r="DD28" i="9"/>
  <c r="DN28" i="9"/>
  <c r="DK28" i="9"/>
  <c r="CU28" i="9"/>
  <c r="DQ28" i="9"/>
  <c r="DA28" i="9"/>
  <c r="DB28" i="9"/>
  <c r="DL28" i="9"/>
  <c r="DW28" i="9"/>
  <c r="DG28" i="9"/>
  <c r="DM28" i="9"/>
  <c r="CW28" i="9"/>
  <c r="DJ28" i="9"/>
  <c r="DV28" i="9"/>
  <c r="CV28" i="9"/>
  <c r="CX28" i="9"/>
  <c r="DS28" i="9"/>
  <c r="DC28" i="9"/>
  <c r="DI28" i="9"/>
  <c r="DR28" i="9"/>
  <c r="DV27" i="9"/>
  <c r="DF27" i="9"/>
  <c r="DP27" i="9"/>
  <c r="CZ27" i="9"/>
  <c r="DK27" i="9"/>
  <c r="DE27" i="9"/>
  <c r="CY27" i="9"/>
  <c r="DA27" i="9"/>
  <c r="DR27" i="9"/>
  <c r="DB27" i="9"/>
  <c r="DL27" i="9"/>
  <c r="CV27" i="9"/>
  <c r="DS27" i="9"/>
  <c r="DM27" i="9"/>
  <c r="DG27" i="9"/>
  <c r="DI27" i="9"/>
  <c r="DW27" i="9"/>
  <c r="DN27" i="9"/>
  <c r="CX27" i="9"/>
  <c r="DX27" i="9"/>
  <c r="DH27" i="9"/>
  <c r="CU27" i="9"/>
  <c r="DU27" i="9"/>
  <c r="DO27" i="9"/>
  <c r="DQ27" i="9"/>
  <c r="DJ27" i="9"/>
  <c r="CT27" i="9"/>
  <c r="DT27" i="9"/>
  <c r="DD27" i="9"/>
  <c r="DC27" i="9"/>
  <c r="CW27" i="9"/>
  <c r="CT26" i="9"/>
  <c r="DN26" i="9"/>
  <c r="DB26" i="9"/>
  <c r="DI26" i="9"/>
  <c r="DO26" i="9"/>
  <c r="CY26" i="9"/>
  <c r="DL26" i="9"/>
  <c r="DH26" i="9"/>
  <c r="DR26" i="9"/>
  <c r="DF26" i="9"/>
  <c r="DU26" i="9"/>
  <c r="DE26" i="9"/>
  <c r="DK26" i="9"/>
  <c r="CU26" i="9"/>
  <c r="DT26" i="9"/>
  <c r="DP26" i="9"/>
  <c r="CX26" i="9"/>
  <c r="DQ26" i="9"/>
  <c r="DA26" i="9"/>
  <c r="DW26" i="9"/>
  <c r="DG26" i="9"/>
  <c r="CV26" i="9"/>
  <c r="DX26" i="9"/>
  <c r="DJ26" i="9"/>
  <c r="DV26" i="9"/>
  <c r="DM26" i="9"/>
  <c r="CW26" i="9"/>
  <c r="DS26" i="9"/>
  <c r="DC26" i="9"/>
  <c r="DD26" i="9"/>
  <c r="CZ26" i="9"/>
  <c r="DQ25" i="9"/>
  <c r="DS25" i="9"/>
  <c r="DT25" i="9"/>
  <c r="DD25" i="9"/>
  <c r="DJ25" i="9"/>
  <c r="CT25" i="9"/>
  <c r="DM25" i="9"/>
  <c r="DO25" i="9"/>
  <c r="CU25" i="9"/>
  <c r="DP25" i="9"/>
  <c r="CZ25" i="9"/>
  <c r="DV25" i="9"/>
  <c r="DF25" i="9"/>
  <c r="DU25" i="9"/>
  <c r="DW25" i="9"/>
  <c r="DA25" i="9"/>
  <c r="DC25" i="9"/>
  <c r="DL25" i="9"/>
  <c r="CV25" i="9"/>
  <c r="DR25" i="9"/>
  <c r="DB25" i="9"/>
  <c r="CW25" i="9"/>
  <c r="CY25" i="9"/>
  <c r="DI25" i="9"/>
  <c r="DK25" i="9"/>
  <c r="DX25" i="9"/>
  <c r="DH25" i="9"/>
  <c r="DN25" i="9"/>
  <c r="CX25" i="9"/>
  <c r="DE25" i="9"/>
  <c r="DG25" i="9"/>
  <c r="DH24" i="9"/>
  <c r="DP24" i="9"/>
  <c r="DB24" i="9"/>
  <c r="DK24" i="9"/>
  <c r="CU24" i="9"/>
  <c r="DQ24" i="9"/>
  <c r="DA24" i="9"/>
  <c r="DN24" i="9"/>
  <c r="DX24" i="9"/>
  <c r="DJ24" i="9"/>
  <c r="DW24" i="9"/>
  <c r="DG24" i="9"/>
  <c r="DM24" i="9"/>
  <c r="CW24" i="9"/>
  <c r="DV24" i="9"/>
  <c r="DL24" i="9"/>
  <c r="CZ24" i="9"/>
  <c r="DD24" i="9"/>
  <c r="DS24" i="9"/>
  <c r="DC24" i="9"/>
  <c r="DI24" i="9"/>
  <c r="CX24" i="9"/>
  <c r="DR24" i="9"/>
  <c r="CV24" i="9"/>
  <c r="DT24" i="9"/>
  <c r="CT24" i="9"/>
  <c r="DO24" i="9"/>
  <c r="CY24" i="9"/>
  <c r="DU24" i="9"/>
  <c r="DE24" i="9"/>
  <c r="DF24" i="9"/>
  <c r="DR23" i="9"/>
  <c r="DB23" i="9"/>
  <c r="DL23" i="9"/>
  <c r="CV23" i="9"/>
  <c r="CY23" i="9"/>
  <c r="DI23" i="9"/>
  <c r="DK23" i="9"/>
  <c r="DU23" i="9"/>
  <c r="DN23" i="9"/>
  <c r="CX23" i="9"/>
  <c r="DX23" i="9"/>
  <c r="DH23" i="9"/>
  <c r="DG23" i="9"/>
  <c r="DQ23" i="9"/>
  <c r="DS23" i="9"/>
  <c r="CW23" i="9"/>
  <c r="DJ23" i="9"/>
  <c r="CT23" i="9"/>
  <c r="DT23" i="9"/>
  <c r="DD23" i="9"/>
  <c r="DO23" i="9"/>
  <c r="CU23" i="9"/>
  <c r="DE23" i="9"/>
  <c r="DV23" i="9"/>
  <c r="DF23" i="9"/>
  <c r="DP23" i="9"/>
  <c r="CZ23" i="9"/>
  <c r="DW23" i="9"/>
  <c r="DA23" i="9"/>
  <c r="DC23" i="9"/>
  <c r="DM23" i="9"/>
  <c r="CB23" i="9"/>
  <c r="CR23" i="9"/>
  <c r="BY23" i="9"/>
  <c r="CO23" i="9"/>
  <c r="BZ23" i="9"/>
  <c r="CP23" i="9"/>
  <c r="BW23" i="9"/>
  <c r="CM23" i="9"/>
  <c r="CF23" i="9"/>
  <c r="CC23" i="9"/>
  <c r="CS23" i="9"/>
  <c r="CD23" i="9"/>
  <c r="CA23" i="9"/>
  <c r="CQ23" i="9"/>
  <c r="BT23" i="9"/>
  <c r="CJ23" i="9"/>
  <c r="CG23" i="9"/>
  <c r="BR23" i="9"/>
  <c r="CH23" i="9"/>
  <c r="CE23" i="9"/>
  <c r="BX23" i="9"/>
  <c r="CN23" i="9"/>
  <c r="BU23" i="9"/>
  <c r="CK23" i="9"/>
  <c r="BV23" i="9"/>
  <c r="CL23" i="9"/>
  <c r="BS23" i="9"/>
  <c r="CI23" i="9"/>
  <c r="DJ22" i="9"/>
  <c r="DB22" i="9"/>
  <c r="DM22" i="9"/>
  <c r="CW22" i="9"/>
  <c r="DS22" i="9"/>
  <c r="DC22" i="9"/>
  <c r="CZ22" i="9"/>
  <c r="CV22" i="9"/>
  <c r="CT22" i="9"/>
  <c r="DV22" i="9"/>
  <c r="DI22" i="9"/>
  <c r="DO22" i="9"/>
  <c r="CY22" i="9"/>
  <c r="DH22" i="9"/>
  <c r="DD22" i="9"/>
  <c r="DR22" i="9"/>
  <c r="DN22" i="9"/>
  <c r="DF22" i="9"/>
  <c r="DU22" i="9"/>
  <c r="DE22" i="9"/>
  <c r="DK22" i="9"/>
  <c r="CU22" i="9"/>
  <c r="DP22" i="9"/>
  <c r="DL22" i="9"/>
  <c r="CX22" i="9"/>
  <c r="DQ22" i="9"/>
  <c r="DA22" i="9"/>
  <c r="DW22" i="9"/>
  <c r="DG22" i="9"/>
  <c r="DX22" i="9"/>
  <c r="DT22" i="9"/>
  <c r="DE21" i="9"/>
  <c r="CY21" i="9"/>
  <c r="DT21" i="9"/>
  <c r="DD21" i="9"/>
  <c r="DJ21" i="9"/>
  <c r="CT21" i="9"/>
  <c r="DQ21" i="9"/>
  <c r="DC21" i="9"/>
  <c r="DM21" i="9"/>
  <c r="DG21" i="9"/>
  <c r="DP21" i="9"/>
  <c r="CZ21" i="9"/>
  <c r="DV21" i="9"/>
  <c r="DF21" i="9"/>
  <c r="DK21" i="9"/>
  <c r="DU21" i="9"/>
  <c r="DO21" i="9"/>
  <c r="DL21" i="9"/>
  <c r="CV21" i="9"/>
  <c r="DR21" i="9"/>
  <c r="DB21" i="9"/>
  <c r="DA21" i="9"/>
  <c r="DS21" i="9"/>
  <c r="CW21" i="9"/>
  <c r="DW21" i="9"/>
  <c r="DX21" i="9"/>
  <c r="DH21" i="9"/>
  <c r="DN21" i="9"/>
  <c r="CX21" i="9"/>
  <c r="DI21" i="9"/>
  <c r="CU21" i="9"/>
  <c r="DL20" i="9"/>
  <c r="DX20" i="9"/>
  <c r="CX20" i="9"/>
  <c r="DW20" i="9"/>
  <c r="DG20" i="9"/>
  <c r="DM20" i="9"/>
  <c r="CW20" i="9"/>
  <c r="DJ20" i="9"/>
  <c r="CV20" i="9"/>
  <c r="CZ20" i="9"/>
  <c r="DT20" i="9"/>
  <c r="DF20" i="9"/>
  <c r="DS20" i="9"/>
  <c r="DC20" i="9"/>
  <c r="DI20" i="9"/>
  <c r="DR20" i="9"/>
  <c r="DH20" i="9"/>
  <c r="DN20" i="9"/>
  <c r="DO20" i="9"/>
  <c r="CY20" i="9"/>
  <c r="DU20" i="9"/>
  <c r="DE20" i="9"/>
  <c r="CT20" i="9"/>
  <c r="DD20" i="9"/>
  <c r="DP20" i="9"/>
  <c r="DV20" i="9"/>
  <c r="DK20" i="9"/>
  <c r="CU20" i="9"/>
  <c r="DQ20" i="9"/>
  <c r="DA20" i="9"/>
  <c r="DB20" i="9"/>
  <c r="DV19" i="9"/>
  <c r="DF19" i="9"/>
  <c r="DP19" i="9"/>
  <c r="CZ19" i="9"/>
  <c r="DC19" i="9"/>
  <c r="CW19" i="9"/>
  <c r="DO19" i="9"/>
  <c r="DQ19" i="9"/>
  <c r="DR19" i="9"/>
  <c r="DB19" i="9"/>
  <c r="DL19" i="9"/>
  <c r="CV19" i="9"/>
  <c r="DK19" i="9"/>
  <c r="DE19" i="9"/>
  <c r="DW19" i="9"/>
  <c r="DN19" i="9"/>
  <c r="CX19" i="9"/>
  <c r="DX19" i="9"/>
  <c r="DH19" i="9"/>
  <c r="DS19" i="9"/>
  <c r="DM19" i="9"/>
  <c r="CY19" i="9"/>
  <c r="DA19" i="9"/>
  <c r="DJ19" i="9"/>
  <c r="CT19" i="9"/>
  <c r="DT19" i="9"/>
  <c r="DD19" i="9"/>
  <c r="CU19" i="9"/>
  <c r="DU19" i="9"/>
  <c r="DG19" i="9"/>
  <c r="DI19" i="9"/>
  <c r="DJ18" i="9"/>
  <c r="DF18" i="9"/>
  <c r="DQ18" i="9"/>
  <c r="DA18" i="9"/>
  <c r="DW18" i="9"/>
  <c r="DG18" i="9"/>
  <c r="DD18" i="9"/>
  <c r="DX18" i="9"/>
  <c r="DH18" i="9"/>
  <c r="CT18" i="9"/>
  <c r="DB18" i="9"/>
  <c r="DM18" i="9"/>
  <c r="CW18" i="9"/>
  <c r="DS18" i="9"/>
  <c r="DC18" i="9"/>
  <c r="DL18" i="9"/>
  <c r="CZ18" i="9"/>
  <c r="DR18" i="9"/>
  <c r="DV18" i="9"/>
  <c r="DN18" i="9"/>
  <c r="DI18" i="9"/>
  <c r="DO18" i="9"/>
  <c r="CY18" i="9"/>
  <c r="DT18" i="9"/>
  <c r="CX18" i="9"/>
  <c r="DU18" i="9"/>
  <c r="DE18" i="9"/>
  <c r="DK18" i="9"/>
  <c r="CU18" i="9"/>
  <c r="CV18" i="9"/>
  <c r="DP18" i="9"/>
  <c r="DI17" i="9"/>
  <c r="DK17" i="9"/>
  <c r="DX17" i="9"/>
  <c r="DH17" i="9"/>
  <c r="DJ17" i="9"/>
  <c r="CT17" i="9"/>
  <c r="CW17" i="9"/>
  <c r="CY17" i="9"/>
  <c r="DQ17" i="9"/>
  <c r="DS17" i="9"/>
  <c r="DT17" i="9"/>
  <c r="DD17" i="9"/>
  <c r="DV17" i="9"/>
  <c r="DF17" i="9"/>
  <c r="DE17" i="9"/>
  <c r="DG17" i="9"/>
  <c r="CU17" i="9"/>
  <c r="DP17" i="9"/>
  <c r="CZ17" i="9"/>
  <c r="DR17" i="9"/>
  <c r="DB17" i="9"/>
  <c r="DM17" i="9"/>
  <c r="DO17" i="9"/>
  <c r="DA17" i="9"/>
  <c r="DC17" i="9"/>
  <c r="DL17" i="9"/>
  <c r="CV17" i="9"/>
  <c r="DN17" i="9"/>
  <c r="CX17" i="9"/>
  <c r="DU17" i="9"/>
  <c r="DW17" i="9"/>
  <c r="CV16" i="9"/>
  <c r="DX16" i="9"/>
  <c r="DJ16" i="9"/>
  <c r="DO16" i="9"/>
  <c r="CY16" i="9"/>
  <c r="DU16" i="9"/>
  <c r="DE16" i="9"/>
  <c r="DF16" i="9"/>
  <c r="DH16" i="9"/>
  <c r="DT16" i="9"/>
  <c r="DR16" i="9"/>
  <c r="DK16" i="9"/>
  <c r="CU16" i="9"/>
  <c r="DQ16" i="9"/>
  <c r="DA16" i="9"/>
  <c r="DN16" i="9"/>
  <c r="DP16" i="9"/>
  <c r="DD16" i="9"/>
  <c r="CT16" i="9"/>
  <c r="DW16" i="9"/>
  <c r="DG16" i="9"/>
  <c r="DM16" i="9"/>
  <c r="CW16" i="9"/>
  <c r="DV16" i="9"/>
  <c r="DL16" i="9"/>
  <c r="CZ16" i="9"/>
  <c r="DB16" i="9"/>
  <c r="DS16" i="9"/>
  <c r="DC16" i="9"/>
  <c r="DI16" i="9"/>
  <c r="CX16" i="9"/>
  <c r="DV15" i="9"/>
  <c r="DF15" i="9"/>
  <c r="DP15" i="9"/>
  <c r="CZ15" i="9"/>
  <c r="DO15" i="9"/>
  <c r="DK15" i="9"/>
  <c r="DU15" i="9"/>
  <c r="DR15" i="9"/>
  <c r="DB15" i="9"/>
  <c r="DL15" i="9"/>
  <c r="CV15" i="9"/>
  <c r="DW15" i="9"/>
  <c r="DA15" i="9"/>
  <c r="DS15" i="9"/>
  <c r="CW15" i="9"/>
  <c r="DN15" i="9"/>
  <c r="CX15" i="9"/>
  <c r="DX15" i="9"/>
  <c r="DH15" i="9"/>
  <c r="CY15" i="9"/>
  <c r="DI15" i="9"/>
  <c r="CU15" i="9"/>
  <c r="DE15" i="9"/>
  <c r="DJ15" i="9"/>
  <c r="CT15" i="9"/>
  <c r="DT15" i="9"/>
  <c r="DD15" i="9"/>
  <c r="DG15" i="9"/>
  <c r="DQ15" i="9"/>
  <c r="DC15" i="9"/>
  <c r="DM15" i="9"/>
  <c r="DJ14" i="9"/>
  <c r="DN14" i="9"/>
  <c r="DB14" i="9"/>
  <c r="DU14" i="9"/>
  <c r="DE14" i="9"/>
  <c r="DK14" i="9"/>
  <c r="CU14" i="9"/>
  <c r="DP14" i="9"/>
  <c r="DL14" i="9"/>
  <c r="CT14" i="9"/>
  <c r="DV14" i="9"/>
  <c r="DQ14" i="9"/>
  <c r="DA14" i="9"/>
  <c r="DW14" i="9"/>
  <c r="DG14" i="9"/>
  <c r="DX14" i="9"/>
  <c r="DT14" i="9"/>
  <c r="DR14" i="9"/>
  <c r="DF14" i="9"/>
  <c r="DM14" i="9"/>
  <c r="CW14" i="9"/>
  <c r="DS14" i="9"/>
  <c r="DC14" i="9"/>
  <c r="CZ14" i="9"/>
  <c r="CV14" i="9"/>
  <c r="CX14" i="9"/>
  <c r="DI14" i="9"/>
  <c r="DO14" i="9"/>
  <c r="CY14" i="9"/>
  <c r="DH14" i="9"/>
  <c r="DD14" i="9"/>
  <c r="AU14" i="9"/>
  <c r="CW13" i="9"/>
  <c r="DO13" i="9"/>
  <c r="DL13" i="9"/>
  <c r="CV13" i="9"/>
  <c r="DR13" i="9"/>
  <c r="DB13" i="9"/>
  <c r="DI13" i="9"/>
  <c r="DS13" i="9"/>
  <c r="DE13" i="9"/>
  <c r="DW13" i="9"/>
  <c r="DX13" i="9"/>
  <c r="DH13" i="9"/>
  <c r="DN13" i="9"/>
  <c r="CX13" i="9"/>
  <c r="DQ13" i="9"/>
  <c r="CU13" i="9"/>
  <c r="DM13" i="9"/>
  <c r="CY13" i="9"/>
  <c r="DT13" i="9"/>
  <c r="DD13" i="9"/>
  <c r="DJ13" i="9"/>
  <c r="CT13" i="9"/>
  <c r="DC13" i="9"/>
  <c r="DU13" i="9"/>
  <c r="DG13" i="9"/>
  <c r="DP13" i="9"/>
  <c r="CZ13" i="9"/>
  <c r="DV13" i="9"/>
  <c r="DF13" i="9"/>
  <c r="DA13" i="9"/>
  <c r="DK13" i="9"/>
  <c r="CY12" i="9"/>
  <c r="CW12" i="9"/>
  <c r="DP12" i="9"/>
  <c r="DD12" i="9"/>
  <c r="DX12" i="9"/>
  <c r="CV12" i="9"/>
  <c r="DV12" i="9"/>
  <c r="DS12" i="9"/>
  <c r="DC12" i="9"/>
  <c r="DQ12" i="9"/>
  <c r="CX12" i="9"/>
  <c r="DH12" i="9"/>
  <c r="DA12" i="9"/>
  <c r="CZ12" i="9"/>
  <c r="DO12" i="9"/>
  <c r="DM12" i="9"/>
  <c r="DB12" i="9"/>
  <c r="CU12" i="9"/>
  <c r="DF12" i="9"/>
  <c r="DK12" i="9"/>
  <c r="DI12" i="9"/>
  <c r="DJ12" i="9"/>
  <c r="DL12" i="9"/>
  <c r="DT12" i="9"/>
  <c r="DN12" i="9"/>
  <c r="DW12" i="9"/>
  <c r="DG12" i="9"/>
  <c r="DU12" i="9"/>
  <c r="DE12" i="9"/>
  <c r="CT12" i="9"/>
  <c r="DR12" i="9"/>
  <c r="DB11" i="9"/>
  <c r="DR11" i="9"/>
  <c r="CU11" i="9"/>
  <c r="DK11" i="9"/>
  <c r="DD11" i="9"/>
  <c r="DT11" i="9"/>
  <c r="DA11" i="9"/>
  <c r="DQ11" i="9"/>
  <c r="DF11" i="9"/>
  <c r="DV11" i="9"/>
  <c r="CY11" i="9"/>
  <c r="DO11" i="9"/>
  <c r="DH11" i="9"/>
  <c r="DX11" i="9"/>
  <c r="DE11" i="9"/>
  <c r="DU11" i="9"/>
  <c r="CT11" i="9"/>
  <c r="DJ11" i="9"/>
  <c r="DC11" i="9"/>
  <c r="DS11" i="9"/>
  <c r="CV11" i="9"/>
  <c r="DL11" i="9"/>
  <c r="DI11" i="9"/>
  <c r="CW11" i="9"/>
  <c r="DM11" i="9"/>
  <c r="CX11" i="9"/>
  <c r="DN11" i="9"/>
  <c r="DG11" i="9"/>
  <c r="DW11" i="9"/>
  <c r="CZ11" i="9"/>
  <c r="DP11" i="9"/>
  <c r="DE10" i="9"/>
  <c r="DK10" i="9"/>
  <c r="DQ10" i="9"/>
  <c r="CX10" i="9"/>
  <c r="DN10" i="9"/>
  <c r="DD10" i="9"/>
  <c r="DT10" i="9"/>
  <c r="CW10" i="9"/>
  <c r="CY10" i="9"/>
  <c r="CU10" i="9"/>
  <c r="DB10" i="9"/>
  <c r="DR10" i="9"/>
  <c r="DH10" i="9"/>
  <c r="DX10" i="9"/>
  <c r="DU10" i="9"/>
  <c r="DO10" i="9"/>
  <c r="DS10" i="9"/>
  <c r="DW10" i="9"/>
  <c r="DF10" i="9"/>
  <c r="DV10" i="9"/>
  <c r="CV10" i="9"/>
  <c r="DL10" i="9"/>
  <c r="DG10" i="9"/>
  <c r="DM10" i="9"/>
  <c r="DC10" i="9"/>
  <c r="DA10" i="9"/>
  <c r="DI10" i="9"/>
  <c r="CT10" i="9"/>
  <c r="DJ10" i="9"/>
  <c r="CZ10" i="9"/>
  <c r="DP10" i="9"/>
  <c r="DH9" i="9"/>
  <c r="DX9" i="9"/>
  <c r="DA9" i="9"/>
  <c r="DQ9" i="9"/>
  <c r="CT9" i="9"/>
  <c r="DJ9" i="9"/>
  <c r="DG9" i="9"/>
  <c r="DW9" i="9"/>
  <c r="CV9" i="9"/>
  <c r="DL9" i="9"/>
  <c r="DE9" i="9"/>
  <c r="DU9" i="9"/>
  <c r="CX9" i="9"/>
  <c r="DN9" i="9"/>
  <c r="CU9" i="9"/>
  <c r="DK9" i="9"/>
  <c r="CZ9" i="9"/>
  <c r="DP9" i="9"/>
  <c r="DI9" i="9"/>
  <c r="DB9" i="9"/>
  <c r="DR9" i="9"/>
  <c r="CY9" i="9"/>
  <c r="DO9" i="9"/>
  <c r="DD9" i="9"/>
  <c r="DT9" i="9"/>
  <c r="CW9" i="9"/>
  <c r="DM9" i="9"/>
  <c r="DF9" i="9"/>
  <c r="DV9" i="9"/>
  <c r="DC9" i="9"/>
  <c r="DS9" i="9"/>
  <c r="DQ8" i="9"/>
  <c r="DI8" i="9"/>
  <c r="DD8" i="9"/>
  <c r="DB8" i="9"/>
  <c r="DE8" i="9"/>
  <c r="DC8" i="9"/>
  <c r="DS8" i="9"/>
  <c r="DF8" i="9"/>
  <c r="DL8" i="9"/>
  <c r="CX8" i="9"/>
  <c r="DN8" i="9"/>
  <c r="DH8" i="9"/>
  <c r="DJ8" i="9"/>
  <c r="DG8" i="9"/>
  <c r="DW8" i="9"/>
  <c r="DX8" i="9"/>
  <c r="CV8" i="9"/>
  <c r="DM8" i="9"/>
  <c r="CT8" i="9"/>
  <c r="DP8" i="9"/>
  <c r="CU8" i="9"/>
  <c r="DK8" i="9"/>
  <c r="DV8" i="9"/>
  <c r="DA8" i="9"/>
  <c r="DT8" i="9"/>
  <c r="CW8" i="9"/>
  <c r="DR8" i="9"/>
  <c r="CZ8" i="9"/>
  <c r="DU8" i="9"/>
  <c r="CY8" i="9"/>
  <c r="DO8" i="9"/>
  <c r="DF7" i="9"/>
  <c r="DV7" i="9"/>
  <c r="CY7" i="9"/>
  <c r="DO7" i="9"/>
  <c r="DH7" i="9"/>
  <c r="DX7" i="9"/>
  <c r="DE7" i="9"/>
  <c r="DU7" i="9"/>
  <c r="CT7" i="9"/>
  <c r="DJ7" i="9"/>
  <c r="DC7" i="9"/>
  <c r="DS7" i="9"/>
  <c r="CV7" i="9"/>
  <c r="DL7" i="9"/>
  <c r="DI7" i="9"/>
  <c r="CX7" i="9"/>
  <c r="DN7" i="9"/>
  <c r="DG7" i="9"/>
  <c r="DW7" i="9"/>
  <c r="CZ7" i="9"/>
  <c r="DP7" i="9"/>
  <c r="CW7" i="9"/>
  <c r="DM7" i="9"/>
  <c r="DB7" i="9"/>
  <c r="DR7" i="9"/>
  <c r="CU7" i="9"/>
  <c r="DK7" i="9"/>
  <c r="DD7" i="9"/>
  <c r="DT7" i="9"/>
  <c r="DA7" i="9"/>
  <c r="DQ7" i="9"/>
  <c r="DO4" i="9"/>
  <c r="CY4" i="9"/>
  <c r="DV4" i="9"/>
  <c r="DF4" i="9"/>
  <c r="DM4" i="9"/>
  <c r="CW4" i="9"/>
  <c r="DP4" i="9"/>
  <c r="CZ4" i="9"/>
  <c r="DK4" i="9"/>
  <c r="CU4" i="9"/>
  <c r="DR4" i="9"/>
  <c r="DB4" i="9"/>
  <c r="CT4" i="9"/>
  <c r="DI4" i="9"/>
  <c r="DL4" i="9"/>
  <c r="CV4" i="9"/>
  <c r="DQ4" i="9"/>
  <c r="DD4" i="9"/>
  <c r="DW4" i="9"/>
  <c r="DG4" i="9"/>
  <c r="DN4" i="9"/>
  <c r="CX4" i="9"/>
  <c r="DU4" i="9"/>
  <c r="DE4" i="9"/>
  <c r="DX4" i="9"/>
  <c r="DH4" i="9"/>
  <c r="DC4" i="9"/>
  <c r="DJ4" i="9"/>
  <c r="DA4" i="9"/>
  <c r="DT4" i="9"/>
  <c r="DS4" i="9"/>
  <c r="EJ7" i="9"/>
  <c r="EZ7" i="9"/>
  <c r="EL7" i="9"/>
  <c r="FB7" i="9"/>
  <c r="EC7" i="9"/>
  <c r="DY7" i="9"/>
  <c r="EQ7" i="9"/>
  <c r="EY7" i="9"/>
  <c r="EN7" i="9"/>
  <c r="DZ7" i="9"/>
  <c r="EP7" i="9"/>
  <c r="EK7" i="9"/>
  <c r="EG7" i="9"/>
  <c r="EE7" i="9"/>
  <c r="EB7" i="9"/>
  <c r="ER7" i="9"/>
  <c r="ED7" i="9"/>
  <c r="ET7" i="9"/>
  <c r="ES7" i="9"/>
  <c r="EO7" i="9"/>
  <c r="EM7" i="9"/>
  <c r="EU7" i="9"/>
  <c r="EA7" i="9"/>
  <c r="EF7" i="9"/>
  <c r="EV7" i="9"/>
  <c r="EH7" i="9"/>
  <c r="EX7" i="9"/>
  <c r="FA7" i="9"/>
  <c r="EW7" i="9"/>
  <c r="EI7" i="9"/>
  <c r="DI6" i="9"/>
  <c r="DC6" i="9"/>
  <c r="DO6" i="9"/>
  <c r="DF6" i="9"/>
  <c r="DV6" i="9"/>
  <c r="DD6" i="9"/>
  <c r="DT6" i="9"/>
  <c r="DA6" i="9"/>
  <c r="DU6" i="9"/>
  <c r="CW6" i="9"/>
  <c r="DK6" i="9"/>
  <c r="CT6" i="9"/>
  <c r="DJ6" i="9"/>
  <c r="DH6" i="9"/>
  <c r="DX6" i="9"/>
  <c r="DS6" i="9"/>
  <c r="DW6" i="9"/>
  <c r="DG6" i="9"/>
  <c r="CX6" i="9"/>
  <c r="DN6" i="9"/>
  <c r="CV6" i="9"/>
  <c r="DL6" i="9"/>
  <c r="DE6" i="9"/>
  <c r="DQ6" i="9"/>
  <c r="DM6" i="9"/>
  <c r="CU6" i="9"/>
  <c r="CY6" i="9"/>
  <c r="DB6" i="9"/>
  <c r="DR6" i="9"/>
  <c r="CZ6" i="9"/>
  <c r="DP6" i="9"/>
  <c r="CP5" i="9"/>
  <c r="CC5" i="9"/>
  <c r="CS5" i="9"/>
  <c r="BV5" i="9"/>
  <c r="CL5" i="9"/>
  <c r="BW5" i="9"/>
  <c r="CM5" i="9"/>
  <c r="CF5" i="9"/>
  <c r="CG5" i="9"/>
  <c r="BZ5" i="9"/>
  <c r="CA5" i="9"/>
  <c r="CQ5" i="9"/>
  <c r="BT5" i="9"/>
  <c r="CJ5" i="9"/>
  <c r="BU5" i="9"/>
  <c r="CK5" i="9"/>
  <c r="CD5" i="9"/>
  <c r="CE5" i="9"/>
  <c r="BX5" i="9"/>
  <c r="CN5" i="9"/>
  <c r="BY5" i="9"/>
  <c r="CO5" i="9"/>
  <c r="BR5" i="9"/>
  <c r="CH5" i="9"/>
  <c r="BS5" i="9"/>
  <c r="CI5" i="9"/>
  <c r="CB5" i="9"/>
  <c r="CR5" i="9"/>
  <c r="AO6" i="9"/>
  <c r="BP6" i="9"/>
  <c r="BO6" i="9"/>
  <c r="BL6" i="9"/>
  <c r="BK6" i="9"/>
  <c r="BN6" i="9"/>
  <c r="AX6" i="9"/>
  <c r="BM6" i="9"/>
  <c r="AW6" i="9"/>
  <c r="AY6" i="9"/>
  <c r="AU6" i="9"/>
  <c r="BF6" i="9"/>
  <c r="AR6" i="9"/>
  <c r="AQ6" i="9"/>
  <c r="AN6" i="9"/>
  <c r="AM6" i="9"/>
  <c r="BB6" i="9"/>
  <c r="BQ6" i="9"/>
  <c r="BA6" i="9"/>
  <c r="BH6" i="9"/>
  <c r="BG6" i="9"/>
  <c r="BD6" i="9"/>
  <c r="BC6" i="9"/>
  <c r="BJ6" i="9"/>
  <c r="AT6" i="9"/>
  <c r="BI6" i="9"/>
  <c r="AS6" i="9"/>
  <c r="AZ6" i="9"/>
  <c r="AV6" i="9"/>
  <c r="AP6" i="9"/>
  <c r="BE6" i="9"/>
  <c r="BK5" i="9"/>
  <c r="BN5" i="9"/>
  <c r="AX5" i="9"/>
  <c r="BM5" i="9"/>
  <c r="AW5" i="9"/>
  <c r="BG5" i="9"/>
  <c r="BH5" i="9"/>
  <c r="AR5" i="9"/>
  <c r="BF5" i="9"/>
  <c r="BE5" i="9"/>
  <c r="AM5" i="9"/>
  <c r="BP5" i="9"/>
  <c r="AQ5" i="9"/>
  <c r="BB5" i="9"/>
  <c r="BQ5" i="9"/>
  <c r="BA5" i="9"/>
  <c r="BO5" i="9"/>
  <c r="BL5" i="9"/>
  <c r="AV5" i="9"/>
  <c r="AN5" i="9"/>
  <c r="BC5" i="9"/>
  <c r="BJ5" i="9"/>
  <c r="AT5" i="9"/>
  <c r="BI5" i="9"/>
  <c r="AS5" i="9"/>
  <c r="AY5" i="9"/>
  <c r="BD5" i="9"/>
  <c r="AU5" i="9"/>
  <c r="AP5" i="9"/>
  <c r="AO5" i="9"/>
  <c r="AZ5" i="9"/>
  <c r="CB11" i="9"/>
  <c r="CR11" i="9"/>
  <c r="BY11" i="9"/>
  <c r="CO11" i="9"/>
  <c r="BV11" i="9"/>
  <c r="CL11" i="9"/>
  <c r="BS11" i="9"/>
  <c r="CI11" i="9"/>
  <c r="CF11" i="9"/>
  <c r="CC11" i="9"/>
  <c r="CS11" i="9"/>
  <c r="BZ11" i="9"/>
  <c r="CP11" i="9"/>
  <c r="BW11" i="9"/>
  <c r="CM11" i="9"/>
  <c r="BT11" i="9"/>
  <c r="CJ11" i="9"/>
  <c r="CG11" i="9"/>
  <c r="CD11" i="9"/>
  <c r="CA11" i="9"/>
  <c r="CQ11" i="9"/>
  <c r="BX11" i="9"/>
  <c r="CN11" i="9"/>
  <c r="BU11" i="9"/>
  <c r="CK11" i="9"/>
  <c r="BR11" i="9"/>
  <c r="CH11" i="9"/>
  <c r="CE11" i="9"/>
  <c r="BX10" i="9"/>
  <c r="BT10" i="9"/>
  <c r="BZ10" i="9"/>
  <c r="CP10" i="9"/>
  <c r="CF10" i="9"/>
  <c r="CH10" i="9"/>
  <c r="CN10" i="9"/>
  <c r="CR10" i="9"/>
  <c r="BU10" i="9"/>
  <c r="CK10" i="9"/>
  <c r="BS10" i="9"/>
  <c r="CI10" i="9"/>
  <c r="CB10" i="9"/>
  <c r="CD10" i="9"/>
  <c r="BR10" i="9"/>
  <c r="CC10" i="9"/>
  <c r="CQ10" i="9"/>
  <c r="CG10" i="9"/>
  <c r="BV10" i="9"/>
  <c r="CJ10" i="9"/>
  <c r="BY10" i="9"/>
  <c r="CO10" i="9"/>
  <c r="BW10" i="9"/>
  <c r="CM10" i="9"/>
  <c r="CL10" i="9"/>
  <c r="CS10" i="9"/>
  <c r="CA10" i="9"/>
  <c r="CE10" i="9"/>
  <c r="FM9" i="9"/>
  <c r="FT9" i="9"/>
  <c r="FD9" i="9"/>
  <c r="GD9" i="9"/>
  <c r="FN9" i="9"/>
  <c r="FS9" i="9"/>
  <c r="FW9" i="9"/>
  <c r="FI9" i="9"/>
  <c r="FQ9" i="9"/>
  <c r="FE9" i="9"/>
  <c r="GC9" i="9"/>
  <c r="GF9" i="9"/>
  <c r="FP9" i="9"/>
  <c r="FZ9" i="9"/>
  <c r="FJ9" i="9"/>
  <c r="FK9" i="9"/>
  <c r="FO9" i="9"/>
  <c r="GB9" i="9"/>
  <c r="FL9" i="9"/>
  <c r="FV9" i="9"/>
  <c r="FF9" i="9"/>
  <c r="FC9" i="9"/>
  <c r="FG9" i="9"/>
  <c r="FX9" i="9"/>
  <c r="FH9" i="9"/>
  <c r="FR9" i="9"/>
  <c r="GA9" i="9"/>
  <c r="GE9" i="9"/>
  <c r="FY9" i="9"/>
  <c r="GG9" i="9"/>
  <c r="FU9" i="9"/>
  <c r="GF8" i="9"/>
  <c r="GB8" i="9"/>
  <c r="FX8" i="9"/>
  <c r="FT8" i="9"/>
  <c r="FP8" i="9"/>
  <c r="FL8" i="9"/>
  <c r="FH8" i="9"/>
  <c r="FD8" i="9"/>
  <c r="GE8" i="9"/>
  <c r="GA8" i="9"/>
  <c r="FW8" i="9"/>
  <c r="FS8" i="9"/>
  <c r="FO8" i="9"/>
  <c r="FK8" i="9"/>
  <c r="FG8" i="9"/>
  <c r="FC8" i="9"/>
  <c r="GD8" i="9"/>
  <c r="FZ8" i="9"/>
  <c r="FV8" i="9"/>
  <c r="FR8" i="9"/>
  <c r="FN8" i="9"/>
  <c r="FJ8" i="9"/>
  <c r="FF8" i="9"/>
  <c r="FI8" i="9"/>
  <c r="FY8" i="9"/>
  <c r="FE8" i="9"/>
  <c r="FM8" i="9"/>
  <c r="GC8" i="9"/>
  <c r="FU8" i="9"/>
  <c r="FQ8" i="9"/>
  <c r="GG8" i="9"/>
  <c r="EA6" i="9"/>
  <c r="EE6" i="9"/>
  <c r="EI6" i="9"/>
  <c r="EM6" i="9"/>
  <c r="EQ6" i="9"/>
  <c r="EU6" i="9"/>
  <c r="EY6" i="9"/>
  <c r="EB6" i="9"/>
  <c r="EF6" i="9"/>
  <c r="EJ6" i="9"/>
  <c r="EN6" i="9"/>
  <c r="ER6" i="9"/>
  <c r="EV6" i="9"/>
  <c r="EZ6" i="9"/>
  <c r="DY6" i="9"/>
  <c r="EC6" i="9"/>
  <c r="EG6" i="9"/>
  <c r="EK6" i="9"/>
  <c r="EO6" i="9"/>
  <c r="ES6" i="9"/>
  <c r="EW6" i="9"/>
  <c r="FA6" i="9"/>
  <c r="DZ6" i="9"/>
  <c r="ED6" i="9"/>
  <c r="EH6" i="9"/>
  <c r="EL6" i="9"/>
  <c r="EP6" i="9"/>
  <c r="ET6" i="9"/>
  <c r="EX6" i="9"/>
  <c r="FB6" i="9"/>
  <c r="DU5" i="9"/>
  <c r="DQ5" i="9"/>
  <c r="DM5" i="9"/>
  <c r="DI5" i="9"/>
  <c r="DE5" i="9"/>
  <c r="DA5" i="9"/>
  <c r="CW5" i="9"/>
  <c r="DX5" i="9"/>
  <c r="DP5" i="9"/>
  <c r="DL5" i="9"/>
  <c r="DH5" i="9"/>
  <c r="DD5" i="9"/>
  <c r="CV5" i="9"/>
  <c r="DR5" i="9"/>
  <c r="DJ5" i="9"/>
  <c r="DB5" i="9"/>
  <c r="CT5" i="9"/>
  <c r="DT5" i="9"/>
  <c r="CZ5" i="9"/>
  <c r="DV5" i="9"/>
  <c r="DF5" i="9"/>
  <c r="DW5" i="9"/>
  <c r="DS5" i="9"/>
  <c r="DO5" i="9"/>
  <c r="DK5" i="9"/>
  <c r="DG5" i="9"/>
  <c r="DC5" i="9"/>
  <c r="CY5" i="9"/>
  <c r="CU5" i="9"/>
  <c r="DN5" i="9"/>
  <c r="CX5" i="9"/>
  <c r="CS7" i="9"/>
  <c r="CO7" i="9"/>
  <c r="CK7" i="9"/>
  <c r="CG7" i="9"/>
  <c r="CC7" i="9"/>
  <c r="BY7" i="9"/>
  <c r="BU7" i="9"/>
  <c r="CR7" i="9"/>
  <c r="CN7" i="9"/>
  <c r="CJ7" i="9"/>
  <c r="CF7" i="9"/>
  <c r="CB7" i="9"/>
  <c r="BX7" i="9"/>
  <c r="BT7" i="9"/>
  <c r="CQ7" i="9"/>
  <c r="CM7" i="9"/>
  <c r="CI7" i="9"/>
  <c r="CE7" i="9"/>
  <c r="CA7" i="9"/>
  <c r="BW7" i="9"/>
  <c r="BS7" i="9"/>
  <c r="CP7" i="9"/>
  <c r="CL7" i="9"/>
  <c r="CH7" i="9"/>
  <c r="CD7" i="9"/>
  <c r="BZ7" i="9"/>
  <c r="BV7" i="9"/>
  <c r="BR7" i="9"/>
  <c r="AO299" i="9"/>
  <c r="AS299" i="9"/>
  <c r="AW299" i="9"/>
  <c r="BA299" i="9"/>
  <c r="BE299" i="9"/>
  <c r="BI299" i="9"/>
  <c r="BM299" i="9"/>
  <c r="BQ299" i="9"/>
  <c r="AN299" i="9"/>
  <c r="AT299" i="9"/>
  <c r="AY299" i="9"/>
  <c r="BD299" i="9"/>
  <c r="BJ299" i="9"/>
  <c r="BO299" i="9"/>
  <c r="AP299" i="9"/>
  <c r="AU299" i="9"/>
  <c r="AZ299" i="9"/>
  <c r="BF299" i="9"/>
  <c r="BK299" i="9"/>
  <c r="BP299" i="9"/>
  <c r="AM299" i="9"/>
  <c r="AX299" i="9"/>
  <c r="BH299" i="9"/>
  <c r="AR299" i="9"/>
  <c r="BG299" i="9"/>
  <c r="BC299" i="9"/>
  <c r="AQ299" i="9"/>
  <c r="BL299" i="9"/>
  <c r="AV299" i="9"/>
  <c r="BN299" i="9"/>
  <c r="BB299" i="9"/>
  <c r="AM297" i="9"/>
  <c r="AQ297" i="9"/>
  <c r="AU297" i="9"/>
  <c r="AY297" i="9"/>
  <c r="BC297" i="9"/>
  <c r="BG297" i="9"/>
  <c r="BK297" i="9"/>
  <c r="BO297" i="9"/>
  <c r="AR297" i="9"/>
  <c r="AW297" i="9"/>
  <c r="BB297" i="9"/>
  <c r="BH297" i="9"/>
  <c r="BM297" i="9"/>
  <c r="AN297" i="9"/>
  <c r="AS297" i="9"/>
  <c r="AX297" i="9"/>
  <c r="BD297" i="9"/>
  <c r="BI297" i="9"/>
  <c r="BN297" i="9"/>
  <c r="AV297" i="9"/>
  <c r="BF297" i="9"/>
  <c r="BQ297" i="9"/>
  <c r="AZ297" i="9"/>
  <c r="BL297" i="9"/>
  <c r="AP297" i="9"/>
  <c r="BJ297" i="9"/>
  <c r="AT297" i="9"/>
  <c r="BP297" i="9"/>
  <c r="BA297" i="9"/>
  <c r="AO297" i="9"/>
  <c r="BE297" i="9"/>
  <c r="AM281" i="9"/>
  <c r="AQ281" i="9"/>
  <c r="AU281" i="9"/>
  <c r="AY281" i="9"/>
  <c r="BC281" i="9"/>
  <c r="BG281" i="9"/>
  <c r="BK281" i="9"/>
  <c r="BO281" i="9"/>
  <c r="AR281" i="9"/>
  <c r="AW281" i="9"/>
  <c r="BB281" i="9"/>
  <c r="BH281" i="9"/>
  <c r="BM281" i="9"/>
  <c r="AN281" i="9"/>
  <c r="AS281" i="9"/>
  <c r="AX281" i="9"/>
  <c r="BD281" i="9"/>
  <c r="BI281" i="9"/>
  <c r="BN281" i="9"/>
  <c r="AP281" i="9"/>
  <c r="BA281" i="9"/>
  <c r="BL281" i="9"/>
  <c r="AV281" i="9"/>
  <c r="BJ281" i="9"/>
  <c r="AT281" i="9"/>
  <c r="BP281" i="9"/>
  <c r="AZ281" i="9"/>
  <c r="BQ281" i="9"/>
  <c r="BE281" i="9"/>
  <c r="AO281" i="9"/>
  <c r="BF281" i="9"/>
  <c r="AM265" i="9"/>
  <c r="AQ265" i="9"/>
  <c r="AU265" i="9"/>
  <c r="AY265" i="9"/>
  <c r="BC265" i="9"/>
  <c r="BG265" i="9"/>
  <c r="BK265" i="9"/>
  <c r="BO265" i="9"/>
  <c r="AR265" i="9"/>
  <c r="AW265" i="9"/>
  <c r="BB265" i="9"/>
  <c r="BH265" i="9"/>
  <c r="BM265" i="9"/>
  <c r="AN265" i="9"/>
  <c r="AS265" i="9"/>
  <c r="AX265" i="9"/>
  <c r="BD265" i="9"/>
  <c r="BI265" i="9"/>
  <c r="BN265" i="9"/>
  <c r="AV265" i="9"/>
  <c r="BF265" i="9"/>
  <c r="BQ265" i="9"/>
  <c r="AT265" i="9"/>
  <c r="BJ265" i="9"/>
  <c r="AZ265" i="9"/>
  <c r="BP265" i="9"/>
  <c r="BA265" i="9"/>
  <c r="AO265" i="9"/>
  <c r="BE265" i="9"/>
  <c r="AP265" i="9"/>
  <c r="BL265" i="9"/>
  <c r="AM225" i="9"/>
  <c r="AQ225" i="9"/>
  <c r="AU225" i="9"/>
  <c r="AY225" i="9"/>
  <c r="BC225" i="9"/>
  <c r="BG225" i="9"/>
  <c r="BK225" i="9"/>
  <c r="BO225" i="9"/>
  <c r="AO225" i="9"/>
  <c r="AT225" i="9"/>
  <c r="AZ225" i="9"/>
  <c r="BE225" i="9"/>
  <c r="BJ225" i="9"/>
  <c r="BP225" i="9"/>
  <c r="AP225" i="9"/>
  <c r="AV225" i="9"/>
  <c r="BA225" i="9"/>
  <c r="BF225" i="9"/>
  <c r="BL225" i="9"/>
  <c r="BQ225" i="9"/>
  <c r="AN225" i="9"/>
  <c r="AX225" i="9"/>
  <c r="BI225" i="9"/>
  <c r="AR225" i="9"/>
  <c r="BB225" i="9"/>
  <c r="BM225" i="9"/>
  <c r="AS225" i="9"/>
  <c r="BN225" i="9"/>
  <c r="AW225" i="9"/>
  <c r="BD225" i="9"/>
  <c r="BH225" i="9"/>
  <c r="AP209" i="9"/>
  <c r="AT209" i="9"/>
  <c r="AX209" i="9"/>
  <c r="BB209" i="9"/>
  <c r="BF209" i="9"/>
  <c r="BJ209" i="9"/>
  <c r="BN209" i="9"/>
  <c r="AO209" i="9"/>
  <c r="AU209" i="9"/>
  <c r="AZ209" i="9"/>
  <c r="BE209" i="9"/>
  <c r="BK209" i="9"/>
  <c r="BP209" i="9"/>
  <c r="AQ209" i="9"/>
  <c r="AW209" i="9"/>
  <c r="BD209" i="9"/>
  <c r="BL209" i="9"/>
  <c r="AR209" i="9"/>
  <c r="AY209" i="9"/>
  <c r="BG209" i="9"/>
  <c r="BM209" i="9"/>
  <c r="AN209" i="9"/>
  <c r="BC209" i="9"/>
  <c r="BQ209" i="9"/>
  <c r="AS209" i="9"/>
  <c r="BH209" i="9"/>
  <c r="BI209" i="9"/>
  <c r="AV209" i="9"/>
  <c r="BA209" i="9"/>
  <c r="BO209" i="9"/>
  <c r="AM209" i="9"/>
  <c r="AP264" i="9"/>
  <c r="AT264" i="9"/>
  <c r="AX264" i="9"/>
  <c r="BB264" i="9"/>
  <c r="BF264" i="9"/>
  <c r="BJ264" i="9"/>
  <c r="BN264" i="9"/>
  <c r="AQ264" i="9"/>
  <c r="AV264" i="9"/>
  <c r="BA264" i="9"/>
  <c r="BG264" i="9"/>
  <c r="BL264" i="9"/>
  <c r="BQ264" i="9"/>
  <c r="AM264" i="9"/>
  <c r="AR264" i="9"/>
  <c r="AW264" i="9"/>
  <c r="BC264" i="9"/>
  <c r="BH264" i="9"/>
  <c r="BM264" i="9"/>
  <c r="AU264" i="9"/>
  <c r="BE264" i="9"/>
  <c r="BP264" i="9"/>
  <c r="AY264" i="9"/>
  <c r="BK264" i="9"/>
  <c r="AO264" i="9"/>
  <c r="BI264" i="9"/>
  <c r="AS264" i="9"/>
  <c r="BO264" i="9"/>
  <c r="AZ264" i="9"/>
  <c r="AN264" i="9"/>
  <c r="BD264" i="9"/>
  <c r="AM237" i="9"/>
  <c r="AQ237" i="9"/>
  <c r="AU237" i="9"/>
  <c r="AY237" i="9"/>
  <c r="BC237" i="9"/>
  <c r="BG237" i="9"/>
  <c r="BK237" i="9"/>
  <c r="BO237" i="9"/>
  <c r="AP237" i="9"/>
  <c r="AV237" i="9"/>
  <c r="BA237" i="9"/>
  <c r="BF237" i="9"/>
  <c r="BL237" i="9"/>
  <c r="BQ237" i="9"/>
  <c r="AR237" i="9"/>
  <c r="AW237" i="9"/>
  <c r="BB237" i="9"/>
  <c r="BH237" i="9"/>
  <c r="BM237" i="9"/>
  <c r="AO237" i="9"/>
  <c r="AZ237" i="9"/>
  <c r="BJ237" i="9"/>
  <c r="AS237" i="9"/>
  <c r="BN237" i="9"/>
  <c r="BD237" i="9"/>
  <c r="BE237" i="9"/>
  <c r="AN237" i="9"/>
  <c r="BP237" i="9"/>
  <c r="AT237" i="9"/>
  <c r="AX237" i="9"/>
  <c r="BI237" i="9"/>
  <c r="AM293" i="9"/>
  <c r="AQ293" i="9"/>
  <c r="AU293" i="9"/>
  <c r="AY293" i="9"/>
  <c r="BC293" i="9"/>
  <c r="BG293" i="9"/>
  <c r="BK293" i="9"/>
  <c r="BO293" i="9"/>
  <c r="AN293" i="9"/>
  <c r="AS293" i="9"/>
  <c r="AX293" i="9"/>
  <c r="BD293" i="9"/>
  <c r="BI293" i="9"/>
  <c r="BN293" i="9"/>
  <c r="AO293" i="9"/>
  <c r="AT293" i="9"/>
  <c r="AZ293" i="9"/>
  <c r="BE293" i="9"/>
  <c r="BJ293" i="9"/>
  <c r="BP293" i="9"/>
  <c r="AR293" i="9"/>
  <c r="BB293" i="9"/>
  <c r="BM293" i="9"/>
  <c r="AV293" i="9"/>
  <c r="BH293" i="9"/>
  <c r="BA293" i="9"/>
  <c r="BF293" i="9"/>
  <c r="AP293" i="9"/>
  <c r="BL293" i="9"/>
  <c r="AW293" i="9"/>
  <c r="BQ293" i="9"/>
  <c r="AM277" i="9"/>
  <c r="AQ277" i="9"/>
  <c r="AU277" i="9"/>
  <c r="AY277" i="9"/>
  <c r="BC277" i="9"/>
  <c r="BG277" i="9"/>
  <c r="BK277" i="9"/>
  <c r="BO277" i="9"/>
  <c r="AN277" i="9"/>
  <c r="AS277" i="9"/>
  <c r="AX277" i="9"/>
  <c r="BD277" i="9"/>
  <c r="BI277" i="9"/>
  <c r="BN277" i="9"/>
  <c r="AO277" i="9"/>
  <c r="AT277" i="9"/>
  <c r="AZ277" i="9"/>
  <c r="BE277" i="9"/>
  <c r="BJ277" i="9"/>
  <c r="BP277" i="9"/>
  <c r="AW277" i="9"/>
  <c r="BH277" i="9"/>
  <c r="AR277" i="9"/>
  <c r="BF277" i="9"/>
  <c r="BB277" i="9"/>
  <c r="AP277" i="9"/>
  <c r="BL277" i="9"/>
  <c r="AV277" i="9"/>
  <c r="BM277" i="9"/>
  <c r="BA277" i="9"/>
  <c r="BQ277" i="9"/>
  <c r="AM261" i="9"/>
  <c r="AQ261" i="9"/>
  <c r="AU261" i="9"/>
  <c r="AY261" i="9"/>
  <c r="BC261" i="9"/>
  <c r="BG261" i="9"/>
  <c r="BK261" i="9"/>
  <c r="BO261" i="9"/>
  <c r="AN261" i="9"/>
  <c r="AS261" i="9"/>
  <c r="AX261" i="9"/>
  <c r="BD261" i="9"/>
  <c r="BI261" i="9"/>
  <c r="BN261" i="9"/>
  <c r="AO261" i="9"/>
  <c r="AT261" i="9"/>
  <c r="AZ261" i="9"/>
  <c r="BE261" i="9"/>
  <c r="BJ261" i="9"/>
  <c r="BP261" i="9"/>
  <c r="AR261" i="9"/>
  <c r="BB261" i="9"/>
  <c r="BM261" i="9"/>
  <c r="AP261" i="9"/>
  <c r="BF261" i="9"/>
  <c r="BH261" i="9"/>
  <c r="AV261" i="9"/>
  <c r="BL261" i="9"/>
  <c r="AW261" i="9"/>
  <c r="BQ261" i="9"/>
  <c r="BA261" i="9"/>
  <c r="AO283" i="9"/>
  <c r="AS283" i="9"/>
  <c r="AW283" i="9"/>
  <c r="BA283" i="9"/>
  <c r="BE283" i="9"/>
  <c r="BI283" i="9"/>
  <c r="BM283" i="9"/>
  <c r="BQ283" i="9"/>
  <c r="AN283" i="9"/>
  <c r="AT283" i="9"/>
  <c r="AY283" i="9"/>
  <c r="BD283" i="9"/>
  <c r="BJ283" i="9"/>
  <c r="BO283" i="9"/>
  <c r="AP283" i="9"/>
  <c r="AU283" i="9"/>
  <c r="AZ283" i="9"/>
  <c r="BF283" i="9"/>
  <c r="BK283" i="9"/>
  <c r="BP283" i="9"/>
  <c r="AR283" i="9"/>
  <c r="BC283" i="9"/>
  <c r="BN283" i="9"/>
  <c r="AQ283" i="9"/>
  <c r="BG283" i="9"/>
  <c r="AM283" i="9"/>
  <c r="BH283" i="9"/>
  <c r="AV283" i="9"/>
  <c r="BL283" i="9"/>
  <c r="AX283" i="9"/>
  <c r="BB283" i="9"/>
  <c r="AM249" i="9"/>
  <c r="AQ249" i="9"/>
  <c r="AU249" i="9"/>
  <c r="AY249" i="9"/>
  <c r="BC249" i="9"/>
  <c r="BG249" i="9"/>
  <c r="BK249" i="9"/>
  <c r="BO249" i="9"/>
  <c r="AR249" i="9"/>
  <c r="AW249" i="9"/>
  <c r="BB249" i="9"/>
  <c r="BH249" i="9"/>
  <c r="BM249" i="9"/>
  <c r="AN249" i="9"/>
  <c r="AS249" i="9"/>
  <c r="AX249" i="9"/>
  <c r="BD249" i="9"/>
  <c r="BI249" i="9"/>
  <c r="BN249" i="9"/>
  <c r="AP249" i="9"/>
  <c r="BA249" i="9"/>
  <c r="BL249" i="9"/>
  <c r="AT249" i="9"/>
  <c r="BF249" i="9"/>
  <c r="AZ249" i="9"/>
  <c r="BQ249" i="9"/>
  <c r="BE249" i="9"/>
  <c r="AO249" i="9"/>
  <c r="BJ249" i="9"/>
  <c r="AV249" i="9"/>
  <c r="BP249" i="9"/>
  <c r="AO287" i="9"/>
  <c r="AS287" i="9"/>
  <c r="AW287" i="9"/>
  <c r="BA287" i="9"/>
  <c r="BE287" i="9"/>
  <c r="BI287" i="9"/>
  <c r="BM287" i="9"/>
  <c r="BQ287" i="9"/>
  <c r="AM287" i="9"/>
  <c r="AR287" i="9"/>
  <c r="AX287" i="9"/>
  <c r="BC287" i="9"/>
  <c r="BH287" i="9"/>
  <c r="BN287" i="9"/>
  <c r="AN287" i="9"/>
  <c r="AT287" i="9"/>
  <c r="AY287" i="9"/>
  <c r="BD287" i="9"/>
  <c r="BJ287" i="9"/>
  <c r="BO287" i="9"/>
  <c r="AV287" i="9"/>
  <c r="BG287" i="9"/>
  <c r="AU287" i="9"/>
  <c r="BK287" i="9"/>
  <c r="AZ287" i="9"/>
  <c r="BP287" i="9"/>
  <c r="BB287" i="9"/>
  <c r="AP287" i="9"/>
  <c r="BF287" i="9"/>
  <c r="AQ287" i="9"/>
  <c r="BL287" i="9"/>
  <c r="AO271" i="9"/>
  <c r="AS271" i="9"/>
  <c r="AW271" i="9"/>
  <c r="BA271" i="9"/>
  <c r="BE271" i="9"/>
  <c r="BI271" i="9"/>
  <c r="BM271" i="9"/>
  <c r="BQ271" i="9"/>
  <c r="AM271" i="9"/>
  <c r="AR271" i="9"/>
  <c r="AX271" i="9"/>
  <c r="BC271" i="9"/>
  <c r="BH271" i="9"/>
  <c r="BN271" i="9"/>
  <c r="AN271" i="9"/>
  <c r="AT271" i="9"/>
  <c r="AY271" i="9"/>
  <c r="BD271" i="9"/>
  <c r="BJ271" i="9"/>
  <c r="BO271" i="9"/>
  <c r="AQ271" i="9"/>
  <c r="BB271" i="9"/>
  <c r="BL271" i="9"/>
  <c r="AU271" i="9"/>
  <c r="BG271" i="9"/>
  <c r="AZ271" i="9"/>
  <c r="BF271" i="9"/>
  <c r="AP271" i="9"/>
  <c r="BK271" i="9"/>
  <c r="AV271" i="9"/>
  <c r="BP271" i="9"/>
  <c r="AO255" i="9"/>
  <c r="AS255" i="9"/>
  <c r="AW255" i="9"/>
  <c r="BA255" i="9"/>
  <c r="BE255" i="9"/>
  <c r="BI255" i="9"/>
  <c r="BM255" i="9"/>
  <c r="BQ255" i="9"/>
  <c r="AM255" i="9"/>
  <c r="AR255" i="9"/>
  <c r="AX255" i="9"/>
  <c r="BC255" i="9"/>
  <c r="BH255" i="9"/>
  <c r="BN255" i="9"/>
  <c r="AN255" i="9"/>
  <c r="AT255" i="9"/>
  <c r="AY255" i="9"/>
  <c r="BD255" i="9"/>
  <c r="BJ255" i="9"/>
  <c r="BO255" i="9"/>
  <c r="AV255" i="9"/>
  <c r="BG255" i="9"/>
  <c r="AQ255" i="9"/>
  <c r="BF255" i="9"/>
  <c r="BB255" i="9"/>
  <c r="AP255" i="9"/>
  <c r="BK255" i="9"/>
  <c r="AU255" i="9"/>
  <c r="BL255" i="9"/>
  <c r="AZ255" i="9"/>
  <c r="BP255" i="9"/>
  <c r="AO239" i="9"/>
  <c r="AS239" i="9"/>
  <c r="AW239" i="9"/>
  <c r="BA239" i="9"/>
  <c r="BE239" i="9"/>
  <c r="BI239" i="9"/>
  <c r="BM239" i="9"/>
  <c r="BQ239" i="9"/>
  <c r="AM239" i="9"/>
  <c r="AR239" i="9"/>
  <c r="AX239" i="9"/>
  <c r="BC239" i="9"/>
  <c r="BH239" i="9"/>
  <c r="BN239" i="9"/>
  <c r="AN239" i="9"/>
  <c r="AT239" i="9"/>
  <c r="AY239" i="9"/>
  <c r="BD239" i="9"/>
  <c r="BJ239" i="9"/>
  <c r="BO239" i="9"/>
  <c r="AQ239" i="9"/>
  <c r="BB239" i="9"/>
  <c r="BL239" i="9"/>
  <c r="BF239" i="9"/>
  <c r="BP239" i="9"/>
  <c r="AU239" i="9"/>
  <c r="BG239" i="9"/>
  <c r="BK239" i="9"/>
  <c r="AP239" i="9"/>
  <c r="AV239" i="9"/>
  <c r="AZ239" i="9"/>
  <c r="AN223" i="9"/>
  <c r="AR223" i="9"/>
  <c r="AV223" i="9"/>
  <c r="AZ223" i="9"/>
  <c r="BD223" i="9"/>
  <c r="BH223" i="9"/>
  <c r="BL223" i="9"/>
  <c r="BP223" i="9"/>
  <c r="AM223" i="9"/>
  <c r="AS223" i="9"/>
  <c r="AX223" i="9"/>
  <c r="BC223" i="9"/>
  <c r="BI223" i="9"/>
  <c r="BN223" i="9"/>
  <c r="AP223" i="9"/>
  <c r="AW223" i="9"/>
  <c r="BE223" i="9"/>
  <c r="BK223" i="9"/>
  <c r="AQ223" i="9"/>
  <c r="AY223" i="9"/>
  <c r="BF223" i="9"/>
  <c r="BM223" i="9"/>
  <c r="AU223" i="9"/>
  <c r="BJ223" i="9"/>
  <c r="BO223" i="9"/>
  <c r="BA223" i="9"/>
  <c r="BB223" i="9"/>
  <c r="BQ223" i="9"/>
  <c r="AO223" i="9"/>
  <c r="AT223" i="9"/>
  <c r="BG223" i="9"/>
  <c r="AN207" i="9"/>
  <c r="AR207" i="9"/>
  <c r="AV207" i="9"/>
  <c r="AZ207" i="9"/>
  <c r="BD207" i="9"/>
  <c r="BH207" i="9"/>
  <c r="BL207" i="9"/>
  <c r="BP207" i="9"/>
  <c r="AM207" i="9"/>
  <c r="AS207" i="9"/>
  <c r="AX207" i="9"/>
  <c r="BC207" i="9"/>
  <c r="BI207" i="9"/>
  <c r="BN207" i="9"/>
  <c r="AO207" i="9"/>
  <c r="AU207" i="9"/>
  <c r="BB207" i="9"/>
  <c r="BJ207" i="9"/>
  <c r="BQ207" i="9"/>
  <c r="AP207" i="9"/>
  <c r="AW207" i="9"/>
  <c r="BE207" i="9"/>
  <c r="BK207" i="9"/>
  <c r="AT207" i="9"/>
  <c r="BG207" i="9"/>
  <c r="AY207" i="9"/>
  <c r="BM207" i="9"/>
  <c r="BO207" i="9"/>
  <c r="AQ207" i="9"/>
  <c r="BA207" i="9"/>
  <c r="BF207" i="9"/>
  <c r="AN195" i="9"/>
  <c r="AR195" i="9"/>
  <c r="AV195" i="9"/>
  <c r="AZ195" i="9"/>
  <c r="BD195" i="9"/>
  <c r="BH195" i="9"/>
  <c r="BL195" i="9"/>
  <c r="BP195" i="9"/>
  <c r="AQ195" i="9"/>
  <c r="AW195" i="9"/>
  <c r="BB195" i="9"/>
  <c r="BG195" i="9"/>
  <c r="BM195" i="9"/>
  <c r="AP195" i="9"/>
  <c r="AX195" i="9"/>
  <c r="BE195" i="9"/>
  <c r="BK195" i="9"/>
  <c r="AS195" i="9"/>
  <c r="AY195" i="9"/>
  <c r="BF195" i="9"/>
  <c r="BN195" i="9"/>
  <c r="AU195" i="9"/>
  <c r="BJ195" i="9"/>
  <c r="AM195" i="9"/>
  <c r="BO195" i="9"/>
  <c r="BA195" i="9"/>
  <c r="AO195" i="9"/>
  <c r="BQ195" i="9"/>
  <c r="BI195" i="9"/>
  <c r="AT195" i="9"/>
  <c r="BC195" i="9"/>
  <c r="AP193" i="9"/>
  <c r="AT193" i="9"/>
  <c r="AX193" i="9"/>
  <c r="BB193" i="9"/>
  <c r="BF193" i="9"/>
  <c r="BJ193" i="9"/>
  <c r="BN193" i="9"/>
  <c r="AO193" i="9"/>
  <c r="AU193" i="9"/>
  <c r="AZ193" i="9"/>
  <c r="BE193" i="9"/>
  <c r="BK193" i="9"/>
  <c r="BP193" i="9"/>
  <c r="AN193" i="9"/>
  <c r="AV193" i="9"/>
  <c r="BC193" i="9"/>
  <c r="BI193" i="9"/>
  <c r="BQ193" i="9"/>
  <c r="AQ193" i="9"/>
  <c r="AW193" i="9"/>
  <c r="BD193" i="9"/>
  <c r="BL193" i="9"/>
  <c r="AM193" i="9"/>
  <c r="BA193" i="9"/>
  <c r="BO193" i="9"/>
  <c r="AR193" i="9"/>
  <c r="BG193" i="9"/>
  <c r="AS193" i="9"/>
  <c r="AY193" i="9"/>
  <c r="BH193" i="9"/>
  <c r="BM193" i="9"/>
  <c r="AP185" i="9"/>
  <c r="AT185" i="9"/>
  <c r="AX185" i="9"/>
  <c r="BB185" i="9"/>
  <c r="BF185" i="9"/>
  <c r="BJ185" i="9"/>
  <c r="BN185" i="9"/>
  <c r="AM185" i="9"/>
  <c r="AR185" i="9"/>
  <c r="AW185" i="9"/>
  <c r="BC185" i="9"/>
  <c r="BH185" i="9"/>
  <c r="BM185" i="9"/>
  <c r="AN185" i="9"/>
  <c r="AU185" i="9"/>
  <c r="BA185" i="9"/>
  <c r="BI185" i="9"/>
  <c r="BP185" i="9"/>
  <c r="AO185" i="9"/>
  <c r="AV185" i="9"/>
  <c r="BD185" i="9"/>
  <c r="BK185" i="9"/>
  <c r="BQ185" i="9"/>
  <c r="AS185" i="9"/>
  <c r="BG185" i="9"/>
  <c r="AY185" i="9"/>
  <c r="BL185" i="9"/>
  <c r="BO185" i="9"/>
  <c r="AQ185" i="9"/>
  <c r="AZ185" i="9"/>
  <c r="BE185" i="9"/>
  <c r="AP177" i="9"/>
  <c r="AT177" i="9"/>
  <c r="AX177" i="9"/>
  <c r="BB177" i="9"/>
  <c r="BF177" i="9"/>
  <c r="BJ177" i="9"/>
  <c r="BN177" i="9"/>
  <c r="AO177" i="9"/>
  <c r="AU177" i="9"/>
  <c r="AZ177" i="9"/>
  <c r="BE177" i="9"/>
  <c r="BK177" i="9"/>
  <c r="BP177" i="9"/>
  <c r="AM177" i="9"/>
  <c r="AS177" i="9"/>
  <c r="BA177" i="9"/>
  <c r="BH177" i="9"/>
  <c r="BO177" i="9"/>
  <c r="AN177" i="9"/>
  <c r="AV177" i="9"/>
  <c r="BC177" i="9"/>
  <c r="BI177" i="9"/>
  <c r="BQ177" i="9"/>
  <c r="AY177" i="9"/>
  <c r="BM177" i="9"/>
  <c r="BD177" i="9"/>
  <c r="AQ177" i="9"/>
  <c r="BG177" i="9"/>
  <c r="BL177" i="9"/>
  <c r="AR177" i="9"/>
  <c r="AW177" i="9"/>
  <c r="AM162" i="9"/>
  <c r="AQ162" i="9"/>
  <c r="AU162" i="9"/>
  <c r="AY162" i="9"/>
  <c r="BC162" i="9"/>
  <c r="BG162" i="9"/>
  <c r="BK162" i="9"/>
  <c r="BO162" i="9"/>
  <c r="AP162" i="9"/>
  <c r="AV162" i="9"/>
  <c r="BA162" i="9"/>
  <c r="BF162" i="9"/>
  <c r="BL162" i="9"/>
  <c r="BQ162" i="9"/>
  <c r="AO162" i="9"/>
  <c r="AW162" i="9"/>
  <c r="BD162" i="9"/>
  <c r="BJ162" i="9"/>
  <c r="AR162" i="9"/>
  <c r="AX162" i="9"/>
  <c r="BE162" i="9"/>
  <c r="BM162" i="9"/>
  <c r="AS162" i="9"/>
  <c r="AZ162" i="9"/>
  <c r="AN162" i="9"/>
  <c r="BI162" i="9"/>
  <c r="BN162" i="9"/>
  <c r="AT162" i="9"/>
  <c r="BP162" i="9"/>
  <c r="BB162" i="9"/>
  <c r="BH162" i="9"/>
  <c r="AO148" i="9"/>
  <c r="AS148" i="9"/>
  <c r="AW148" i="9"/>
  <c r="BA148" i="9"/>
  <c r="BE148" i="9"/>
  <c r="BI148" i="9"/>
  <c r="BM148" i="9"/>
  <c r="BQ148" i="9"/>
  <c r="AM148" i="9"/>
  <c r="AR148" i="9"/>
  <c r="AX148" i="9"/>
  <c r="BC148" i="9"/>
  <c r="BH148" i="9"/>
  <c r="BN148" i="9"/>
  <c r="AP148" i="9"/>
  <c r="AV148" i="9"/>
  <c r="BD148" i="9"/>
  <c r="BK148" i="9"/>
  <c r="AQ148" i="9"/>
  <c r="AY148" i="9"/>
  <c r="BF148" i="9"/>
  <c r="BL148" i="9"/>
  <c r="AT148" i="9"/>
  <c r="AZ148" i="9"/>
  <c r="BG148" i="9"/>
  <c r="BO148" i="9"/>
  <c r="AU148" i="9"/>
  <c r="BB148" i="9"/>
  <c r="BJ148" i="9"/>
  <c r="BP148" i="9"/>
  <c r="AN148" i="9"/>
  <c r="AO132" i="9"/>
  <c r="AS132" i="9"/>
  <c r="AW132" i="9"/>
  <c r="BA132" i="9"/>
  <c r="BE132" i="9"/>
  <c r="BI132" i="9"/>
  <c r="BM132" i="9"/>
  <c r="BQ132" i="9"/>
  <c r="AM132" i="9"/>
  <c r="AR132" i="9"/>
  <c r="AX132" i="9"/>
  <c r="BC132" i="9"/>
  <c r="BH132" i="9"/>
  <c r="BN132" i="9"/>
  <c r="AN132" i="9"/>
  <c r="AU132" i="9"/>
  <c r="BB132" i="9"/>
  <c r="BJ132" i="9"/>
  <c r="BP132" i="9"/>
  <c r="AP132" i="9"/>
  <c r="AV132" i="9"/>
  <c r="BD132" i="9"/>
  <c r="BK132" i="9"/>
  <c r="AQ132" i="9"/>
  <c r="AY132" i="9"/>
  <c r="BF132" i="9"/>
  <c r="BL132" i="9"/>
  <c r="BG132" i="9"/>
  <c r="BO132" i="9"/>
  <c r="AT132" i="9"/>
  <c r="AZ132" i="9"/>
  <c r="AO116" i="9"/>
  <c r="AS116" i="9"/>
  <c r="AW116" i="9"/>
  <c r="BA116" i="9"/>
  <c r="BE116" i="9"/>
  <c r="BI116" i="9"/>
  <c r="BM116" i="9"/>
  <c r="BQ116" i="9"/>
  <c r="AM116" i="9"/>
  <c r="AR116" i="9"/>
  <c r="AX116" i="9"/>
  <c r="BC116" i="9"/>
  <c r="BH116" i="9"/>
  <c r="BN116" i="9"/>
  <c r="AT116" i="9"/>
  <c r="AZ116" i="9"/>
  <c r="BG116" i="9"/>
  <c r="BO116" i="9"/>
  <c r="AN116" i="9"/>
  <c r="AU116" i="9"/>
  <c r="BB116" i="9"/>
  <c r="BJ116" i="9"/>
  <c r="BP116" i="9"/>
  <c r="AP116" i="9"/>
  <c r="AV116" i="9"/>
  <c r="BD116" i="9"/>
  <c r="BK116" i="9"/>
  <c r="AQ116" i="9"/>
  <c r="AY116" i="9"/>
  <c r="BF116" i="9"/>
  <c r="BL116" i="9"/>
  <c r="AM100" i="9"/>
  <c r="AQ100" i="9"/>
  <c r="AU100" i="9"/>
  <c r="AY100" i="9"/>
  <c r="BC100" i="9"/>
  <c r="BG100" i="9"/>
  <c r="BK100" i="9"/>
  <c r="BO100" i="9"/>
  <c r="AN100" i="9"/>
  <c r="AS100" i="9"/>
  <c r="AX100" i="9"/>
  <c r="BD100" i="9"/>
  <c r="BI100" i="9"/>
  <c r="BN100" i="9"/>
  <c r="AR100" i="9"/>
  <c r="AZ100" i="9"/>
  <c r="BF100" i="9"/>
  <c r="BM100" i="9"/>
  <c r="AT100" i="9"/>
  <c r="BB100" i="9"/>
  <c r="BL100" i="9"/>
  <c r="AV100" i="9"/>
  <c r="BE100" i="9"/>
  <c r="BP100" i="9"/>
  <c r="AO100" i="9"/>
  <c r="AW100" i="9"/>
  <c r="BH100" i="9"/>
  <c r="BQ100" i="9"/>
  <c r="BJ100" i="9"/>
  <c r="AP100" i="9"/>
  <c r="BA100" i="9"/>
  <c r="AM84" i="9"/>
  <c r="AQ84" i="9"/>
  <c r="AU84" i="9"/>
  <c r="AY84" i="9"/>
  <c r="BC84" i="9"/>
  <c r="BG84" i="9"/>
  <c r="BK84" i="9"/>
  <c r="BO84" i="9"/>
  <c r="AN84" i="9"/>
  <c r="AS84" i="9"/>
  <c r="AX84" i="9"/>
  <c r="BD84" i="9"/>
  <c r="BI84" i="9"/>
  <c r="BN84" i="9"/>
  <c r="AP84" i="9"/>
  <c r="AW84" i="9"/>
  <c r="BE84" i="9"/>
  <c r="BL84" i="9"/>
  <c r="AV84" i="9"/>
  <c r="BF84" i="9"/>
  <c r="BP84" i="9"/>
  <c r="AO84" i="9"/>
  <c r="AZ84" i="9"/>
  <c r="BH84" i="9"/>
  <c r="BQ84" i="9"/>
  <c r="AR84" i="9"/>
  <c r="BA84" i="9"/>
  <c r="BJ84" i="9"/>
  <c r="BM84" i="9"/>
  <c r="AT84" i="9"/>
  <c r="BB84" i="9"/>
  <c r="AM68" i="9"/>
  <c r="AQ68" i="9"/>
  <c r="AU68" i="9"/>
  <c r="AY68" i="9"/>
  <c r="BC68" i="9"/>
  <c r="BG68" i="9"/>
  <c r="BK68" i="9"/>
  <c r="BO68" i="9"/>
  <c r="AN68" i="9"/>
  <c r="AS68" i="9"/>
  <c r="AX68" i="9"/>
  <c r="BD68" i="9"/>
  <c r="BI68" i="9"/>
  <c r="BN68" i="9"/>
  <c r="AO68" i="9"/>
  <c r="AV68" i="9"/>
  <c r="BB68" i="9"/>
  <c r="BJ68" i="9"/>
  <c r="BQ68" i="9"/>
  <c r="AP68" i="9"/>
  <c r="AZ68" i="9"/>
  <c r="BH68" i="9"/>
  <c r="AR68" i="9"/>
  <c r="BA68" i="9"/>
  <c r="BL68" i="9"/>
  <c r="AT68" i="9"/>
  <c r="BE68" i="9"/>
  <c r="BM68" i="9"/>
  <c r="BP68" i="9"/>
  <c r="AW68" i="9"/>
  <c r="BF68" i="9"/>
  <c r="AP52" i="9"/>
  <c r="AT52" i="9"/>
  <c r="AX52" i="9"/>
  <c r="BB52" i="9"/>
  <c r="BF52" i="9"/>
  <c r="BJ52" i="9"/>
  <c r="BN52" i="9"/>
  <c r="AN52" i="9"/>
  <c r="AS52" i="9"/>
  <c r="AY52" i="9"/>
  <c r="BD52" i="9"/>
  <c r="BI52" i="9"/>
  <c r="BO52" i="9"/>
  <c r="AM52" i="9"/>
  <c r="AU52" i="9"/>
  <c r="BA52" i="9"/>
  <c r="BH52" i="9"/>
  <c r="BP52" i="9"/>
  <c r="AR52" i="9"/>
  <c r="BC52" i="9"/>
  <c r="BL52" i="9"/>
  <c r="AQ52" i="9"/>
  <c r="BE52" i="9"/>
  <c r="BQ52" i="9"/>
  <c r="AV52" i="9"/>
  <c r="BG52" i="9"/>
  <c r="AW52" i="9"/>
  <c r="BK52" i="9"/>
  <c r="AZ52" i="9"/>
  <c r="BM52" i="9"/>
  <c r="AO52" i="9"/>
  <c r="AP36" i="9"/>
  <c r="AT36" i="9"/>
  <c r="AX36" i="9"/>
  <c r="BB36" i="9"/>
  <c r="BF36" i="9"/>
  <c r="BJ36" i="9"/>
  <c r="BN36" i="9"/>
  <c r="AN36" i="9"/>
  <c r="AS36" i="9"/>
  <c r="AY36" i="9"/>
  <c r="BD36" i="9"/>
  <c r="BI36" i="9"/>
  <c r="BO36" i="9"/>
  <c r="AR36" i="9"/>
  <c r="AZ36" i="9"/>
  <c r="BG36" i="9"/>
  <c r="BM36" i="9"/>
  <c r="AM36" i="9"/>
  <c r="AV36" i="9"/>
  <c r="BE36" i="9"/>
  <c r="BP36" i="9"/>
  <c r="AU36" i="9"/>
  <c r="BH36" i="9"/>
  <c r="AW36" i="9"/>
  <c r="BK36" i="9"/>
  <c r="AO36" i="9"/>
  <c r="BA36" i="9"/>
  <c r="BL36" i="9"/>
  <c r="AQ36" i="9"/>
  <c r="BC36" i="9"/>
  <c r="BQ36" i="9"/>
  <c r="AN20" i="9"/>
  <c r="AR20" i="9"/>
  <c r="AV20" i="9"/>
  <c r="AZ20" i="9"/>
  <c r="BD20" i="9"/>
  <c r="BH20" i="9"/>
  <c r="BL20" i="9"/>
  <c r="BP20" i="9"/>
  <c r="AO20" i="9"/>
  <c r="AT20" i="9"/>
  <c r="AY20" i="9"/>
  <c r="BE20" i="9"/>
  <c r="BJ20" i="9"/>
  <c r="BO20" i="9"/>
  <c r="AQ20" i="9"/>
  <c r="AX20" i="9"/>
  <c r="BF20" i="9"/>
  <c r="BM20" i="9"/>
  <c r="AP20" i="9"/>
  <c r="BA20" i="9"/>
  <c r="BI20" i="9"/>
  <c r="AS20" i="9"/>
  <c r="BC20" i="9"/>
  <c r="BQ20" i="9"/>
  <c r="AU20" i="9"/>
  <c r="BK20" i="9"/>
  <c r="AW20" i="9"/>
  <c r="BN20" i="9"/>
  <c r="BB20" i="9"/>
  <c r="AM20" i="9"/>
  <c r="BG20" i="9"/>
  <c r="AO172" i="9"/>
  <c r="AS172" i="9"/>
  <c r="AW172" i="9"/>
  <c r="BA172" i="9"/>
  <c r="BE172" i="9"/>
  <c r="BI172" i="9"/>
  <c r="BM172" i="9"/>
  <c r="BQ172" i="9"/>
  <c r="AP172" i="9"/>
  <c r="AU172" i="9"/>
  <c r="AZ172" i="9"/>
  <c r="BF172" i="9"/>
  <c r="BK172" i="9"/>
  <c r="BP172" i="9"/>
  <c r="AR172" i="9"/>
  <c r="AY172" i="9"/>
  <c r="BG172" i="9"/>
  <c r="BN172" i="9"/>
  <c r="AM172" i="9"/>
  <c r="AT172" i="9"/>
  <c r="BB172" i="9"/>
  <c r="BH172" i="9"/>
  <c r="BO172" i="9"/>
  <c r="AX172" i="9"/>
  <c r="BL172" i="9"/>
  <c r="AN172" i="9"/>
  <c r="BC172" i="9"/>
  <c r="AQ172" i="9"/>
  <c r="AV172" i="9"/>
  <c r="BD172" i="9"/>
  <c r="BJ172" i="9"/>
  <c r="AN254" i="9"/>
  <c r="AR254" i="9"/>
  <c r="AV254" i="9"/>
  <c r="AZ254" i="9"/>
  <c r="BD254" i="9"/>
  <c r="BH254" i="9"/>
  <c r="BL254" i="9"/>
  <c r="BP254" i="9"/>
  <c r="AQ254" i="9"/>
  <c r="AW254" i="9"/>
  <c r="BB254" i="9"/>
  <c r="BG254" i="9"/>
  <c r="BM254" i="9"/>
  <c r="AM254" i="9"/>
  <c r="AS254" i="9"/>
  <c r="AX254" i="9"/>
  <c r="BC254" i="9"/>
  <c r="BI254" i="9"/>
  <c r="BN254" i="9"/>
  <c r="AU254" i="9"/>
  <c r="BF254" i="9"/>
  <c r="BQ254" i="9"/>
  <c r="AT254" i="9"/>
  <c r="BJ254" i="9"/>
  <c r="AY254" i="9"/>
  <c r="BO254" i="9"/>
  <c r="BA254" i="9"/>
  <c r="AO254" i="9"/>
  <c r="BE254" i="9"/>
  <c r="AP254" i="9"/>
  <c r="BK254" i="9"/>
  <c r="AN246" i="9"/>
  <c r="AR246" i="9"/>
  <c r="AV246" i="9"/>
  <c r="AZ246" i="9"/>
  <c r="BD246" i="9"/>
  <c r="BH246" i="9"/>
  <c r="BL246" i="9"/>
  <c r="BP246" i="9"/>
  <c r="AO246" i="9"/>
  <c r="AT246" i="9"/>
  <c r="AY246" i="9"/>
  <c r="BE246" i="9"/>
  <c r="BJ246" i="9"/>
  <c r="BO246" i="9"/>
  <c r="AP246" i="9"/>
  <c r="AU246" i="9"/>
  <c r="BA246" i="9"/>
  <c r="BF246" i="9"/>
  <c r="BK246" i="9"/>
  <c r="BQ246" i="9"/>
  <c r="AM246" i="9"/>
  <c r="AX246" i="9"/>
  <c r="BI246" i="9"/>
  <c r="BB246" i="9"/>
  <c r="BN246" i="9"/>
  <c r="AW246" i="9"/>
  <c r="BC246" i="9"/>
  <c r="AQ246" i="9"/>
  <c r="BG246" i="9"/>
  <c r="BM246" i="9"/>
  <c r="AS246" i="9"/>
  <c r="AN238" i="9"/>
  <c r="AR238" i="9"/>
  <c r="AV238" i="9"/>
  <c r="AZ238" i="9"/>
  <c r="BD238" i="9"/>
  <c r="BH238" i="9"/>
  <c r="BL238" i="9"/>
  <c r="BP238" i="9"/>
  <c r="AQ238" i="9"/>
  <c r="AW238" i="9"/>
  <c r="BB238" i="9"/>
  <c r="BG238" i="9"/>
  <c r="BM238" i="9"/>
  <c r="AM238" i="9"/>
  <c r="AS238" i="9"/>
  <c r="AX238" i="9"/>
  <c r="BC238" i="9"/>
  <c r="BI238" i="9"/>
  <c r="BN238" i="9"/>
  <c r="AP238" i="9"/>
  <c r="BA238" i="9"/>
  <c r="BK238" i="9"/>
  <c r="AT238" i="9"/>
  <c r="BO238" i="9"/>
  <c r="BE238" i="9"/>
  <c r="AU238" i="9"/>
  <c r="BQ238" i="9"/>
  <c r="BJ238" i="9"/>
  <c r="AO238" i="9"/>
  <c r="AY238" i="9"/>
  <c r="BF238" i="9"/>
  <c r="AN230" i="9"/>
  <c r="AR230" i="9"/>
  <c r="AV230" i="9"/>
  <c r="AZ230" i="9"/>
  <c r="BD230" i="9"/>
  <c r="BH230" i="9"/>
  <c r="BL230" i="9"/>
  <c r="BP230" i="9"/>
  <c r="AO230" i="9"/>
  <c r="AT230" i="9"/>
  <c r="AY230" i="9"/>
  <c r="BE230" i="9"/>
  <c r="BJ230" i="9"/>
  <c r="BO230" i="9"/>
  <c r="AP230" i="9"/>
  <c r="AU230" i="9"/>
  <c r="BA230" i="9"/>
  <c r="BF230" i="9"/>
  <c r="BK230" i="9"/>
  <c r="BQ230" i="9"/>
  <c r="AS230" i="9"/>
  <c r="BC230" i="9"/>
  <c r="BN230" i="9"/>
  <c r="AW230" i="9"/>
  <c r="BG230" i="9"/>
  <c r="AM230" i="9"/>
  <c r="BI230" i="9"/>
  <c r="BB230" i="9"/>
  <c r="BM230" i="9"/>
  <c r="AQ230" i="9"/>
  <c r="AX230" i="9"/>
  <c r="AM222" i="9"/>
  <c r="AQ222" i="9"/>
  <c r="AU222" i="9"/>
  <c r="AY222" i="9"/>
  <c r="BC222" i="9"/>
  <c r="BG222" i="9"/>
  <c r="BK222" i="9"/>
  <c r="BO222" i="9"/>
  <c r="AR222" i="9"/>
  <c r="AW222" i="9"/>
  <c r="BB222" i="9"/>
  <c r="BH222" i="9"/>
  <c r="BM222" i="9"/>
  <c r="AS222" i="9"/>
  <c r="AZ222" i="9"/>
  <c r="BF222" i="9"/>
  <c r="BN222" i="9"/>
  <c r="AN222" i="9"/>
  <c r="AT222" i="9"/>
  <c r="BA222" i="9"/>
  <c r="BI222" i="9"/>
  <c r="BP222" i="9"/>
  <c r="AX222" i="9"/>
  <c r="BL222" i="9"/>
  <c r="AO222" i="9"/>
  <c r="BQ222" i="9"/>
  <c r="BD222" i="9"/>
  <c r="BE222" i="9"/>
  <c r="BJ222" i="9"/>
  <c r="AP222" i="9"/>
  <c r="AV222" i="9"/>
  <c r="AM214" i="9"/>
  <c r="AQ214" i="9"/>
  <c r="AU214" i="9"/>
  <c r="AY214" i="9"/>
  <c r="BC214" i="9"/>
  <c r="BG214" i="9"/>
  <c r="BK214" i="9"/>
  <c r="BO214" i="9"/>
  <c r="AO214" i="9"/>
  <c r="AT214" i="9"/>
  <c r="AZ214" i="9"/>
  <c r="BE214" i="9"/>
  <c r="BJ214" i="9"/>
  <c r="BP214" i="9"/>
  <c r="AR214" i="9"/>
  <c r="AX214" i="9"/>
  <c r="BF214" i="9"/>
  <c r="BM214" i="9"/>
  <c r="AS214" i="9"/>
  <c r="BA214" i="9"/>
  <c r="BH214" i="9"/>
  <c r="BN214" i="9"/>
  <c r="AP214" i="9"/>
  <c r="BD214" i="9"/>
  <c r="AV214" i="9"/>
  <c r="BI214" i="9"/>
  <c r="AW214" i="9"/>
  <c r="AN214" i="9"/>
  <c r="BB214" i="9"/>
  <c r="BL214" i="9"/>
  <c r="BQ214" i="9"/>
  <c r="AM206" i="9"/>
  <c r="AQ206" i="9"/>
  <c r="AU206" i="9"/>
  <c r="AY206" i="9"/>
  <c r="BC206" i="9"/>
  <c r="BG206" i="9"/>
  <c r="BK206" i="9"/>
  <c r="BO206" i="9"/>
  <c r="AR206" i="9"/>
  <c r="AW206" i="9"/>
  <c r="BB206" i="9"/>
  <c r="BH206" i="9"/>
  <c r="BM206" i="9"/>
  <c r="AP206" i="9"/>
  <c r="AX206" i="9"/>
  <c r="BE206" i="9"/>
  <c r="BL206" i="9"/>
  <c r="AS206" i="9"/>
  <c r="AZ206" i="9"/>
  <c r="BF206" i="9"/>
  <c r="BN206" i="9"/>
  <c r="AV206" i="9"/>
  <c r="BJ206" i="9"/>
  <c r="AN206" i="9"/>
  <c r="BA206" i="9"/>
  <c r="BP206" i="9"/>
  <c r="AO206" i="9"/>
  <c r="BQ206" i="9"/>
  <c r="BI206" i="9"/>
  <c r="AT206" i="9"/>
  <c r="BD206" i="9"/>
  <c r="AM198" i="9"/>
  <c r="AQ198" i="9"/>
  <c r="AU198" i="9"/>
  <c r="AY198" i="9"/>
  <c r="BC198" i="9"/>
  <c r="BG198" i="9"/>
  <c r="BK198" i="9"/>
  <c r="BO198" i="9"/>
  <c r="AO198" i="9"/>
  <c r="AT198" i="9"/>
  <c r="AZ198" i="9"/>
  <c r="BE198" i="9"/>
  <c r="BJ198" i="9"/>
  <c r="BP198" i="9"/>
  <c r="AP198" i="9"/>
  <c r="AW198" i="9"/>
  <c r="BD198" i="9"/>
  <c r="BL198" i="9"/>
  <c r="AR198" i="9"/>
  <c r="AX198" i="9"/>
  <c r="BF198" i="9"/>
  <c r="BM198" i="9"/>
  <c r="AN198" i="9"/>
  <c r="BB198" i="9"/>
  <c r="BQ198" i="9"/>
  <c r="AS198" i="9"/>
  <c r="BH198" i="9"/>
  <c r="BI198" i="9"/>
  <c r="AV198" i="9"/>
  <c r="BA198" i="9"/>
  <c r="BN198" i="9"/>
  <c r="AM190" i="9"/>
  <c r="AQ190" i="9"/>
  <c r="AU190" i="9"/>
  <c r="AY190" i="9"/>
  <c r="BC190" i="9"/>
  <c r="BG190" i="9"/>
  <c r="BK190" i="9"/>
  <c r="BO190" i="9"/>
  <c r="AR190" i="9"/>
  <c r="AW190" i="9"/>
  <c r="BB190" i="9"/>
  <c r="BH190" i="9"/>
  <c r="BM190" i="9"/>
  <c r="AO190" i="9"/>
  <c r="AV190" i="9"/>
  <c r="BD190" i="9"/>
  <c r="BJ190" i="9"/>
  <c r="BQ190" i="9"/>
  <c r="AP190" i="9"/>
  <c r="AX190" i="9"/>
  <c r="BE190" i="9"/>
  <c r="BL190" i="9"/>
  <c r="AT190" i="9"/>
  <c r="BI190" i="9"/>
  <c r="AZ190" i="9"/>
  <c r="BN190" i="9"/>
  <c r="BA190" i="9"/>
  <c r="BP190" i="9"/>
  <c r="AN190" i="9"/>
  <c r="AS190" i="9"/>
  <c r="BF190" i="9"/>
  <c r="AM182" i="9"/>
  <c r="AQ182" i="9"/>
  <c r="AU182" i="9"/>
  <c r="AY182" i="9"/>
  <c r="BC182" i="9"/>
  <c r="BG182" i="9"/>
  <c r="BK182" i="9"/>
  <c r="BO182" i="9"/>
  <c r="AO182" i="9"/>
  <c r="AT182" i="9"/>
  <c r="AZ182" i="9"/>
  <c r="BE182" i="9"/>
  <c r="BJ182" i="9"/>
  <c r="BP182" i="9"/>
  <c r="AN182" i="9"/>
  <c r="AV182" i="9"/>
  <c r="BB182" i="9"/>
  <c r="BI182" i="9"/>
  <c r="BQ182" i="9"/>
  <c r="AP182" i="9"/>
  <c r="AW182" i="9"/>
  <c r="BD182" i="9"/>
  <c r="BL182" i="9"/>
  <c r="BA182" i="9"/>
  <c r="BN182" i="9"/>
  <c r="AR182" i="9"/>
  <c r="BF182" i="9"/>
  <c r="AS182" i="9"/>
  <c r="AX182" i="9"/>
  <c r="BH182" i="9"/>
  <c r="BM182" i="9"/>
  <c r="AM174" i="9"/>
  <c r="AQ174" i="9"/>
  <c r="AU174" i="9"/>
  <c r="AY174" i="9"/>
  <c r="BC174" i="9"/>
  <c r="BG174" i="9"/>
  <c r="BK174" i="9"/>
  <c r="BO174" i="9"/>
  <c r="AR174" i="9"/>
  <c r="AW174" i="9"/>
  <c r="BB174" i="9"/>
  <c r="BH174" i="9"/>
  <c r="BM174" i="9"/>
  <c r="AN174" i="9"/>
  <c r="AT174" i="9"/>
  <c r="BA174" i="9"/>
  <c r="BI174" i="9"/>
  <c r="BP174" i="9"/>
  <c r="AO174" i="9"/>
  <c r="AV174" i="9"/>
  <c r="BD174" i="9"/>
  <c r="BJ174" i="9"/>
  <c r="BQ174" i="9"/>
  <c r="AS174" i="9"/>
  <c r="BF174" i="9"/>
  <c r="BL174" i="9"/>
  <c r="AX174" i="9"/>
  <c r="BN174" i="9"/>
  <c r="AP174" i="9"/>
  <c r="AZ174" i="9"/>
  <c r="BE174" i="9"/>
  <c r="AM158" i="9"/>
  <c r="AQ158" i="9"/>
  <c r="AU158" i="9"/>
  <c r="AY158" i="9"/>
  <c r="BC158" i="9"/>
  <c r="BG158" i="9"/>
  <c r="BK158" i="9"/>
  <c r="BO158" i="9"/>
  <c r="AR158" i="9"/>
  <c r="AW158" i="9"/>
  <c r="BB158" i="9"/>
  <c r="BH158" i="9"/>
  <c r="BM158" i="9"/>
  <c r="AS158" i="9"/>
  <c r="AZ158" i="9"/>
  <c r="BF158" i="9"/>
  <c r="BN158" i="9"/>
  <c r="AN158" i="9"/>
  <c r="AT158" i="9"/>
  <c r="BA158" i="9"/>
  <c r="BI158" i="9"/>
  <c r="BP158" i="9"/>
  <c r="AO158" i="9"/>
  <c r="AV158" i="9"/>
  <c r="BD158" i="9"/>
  <c r="BJ158" i="9"/>
  <c r="BQ158" i="9"/>
  <c r="AX158" i="9"/>
  <c r="BE158" i="9"/>
  <c r="AP158" i="9"/>
  <c r="BL158" i="9"/>
  <c r="AM142" i="9"/>
  <c r="AQ142" i="9"/>
  <c r="AU142" i="9"/>
  <c r="AY142" i="9"/>
  <c r="BC142" i="9"/>
  <c r="BG142" i="9"/>
  <c r="BK142" i="9"/>
  <c r="BO142" i="9"/>
  <c r="AR142" i="9"/>
  <c r="AW142" i="9"/>
  <c r="BB142" i="9"/>
  <c r="BH142" i="9"/>
  <c r="BM142" i="9"/>
  <c r="AP142" i="9"/>
  <c r="AX142" i="9"/>
  <c r="BE142" i="9"/>
  <c r="BL142" i="9"/>
  <c r="AS142" i="9"/>
  <c r="AZ142" i="9"/>
  <c r="BF142" i="9"/>
  <c r="BN142" i="9"/>
  <c r="AN142" i="9"/>
  <c r="AT142" i="9"/>
  <c r="BA142" i="9"/>
  <c r="BI142" i="9"/>
  <c r="BP142" i="9"/>
  <c r="BJ142" i="9"/>
  <c r="BQ142" i="9"/>
  <c r="AO142" i="9"/>
  <c r="AV142" i="9"/>
  <c r="BD142" i="9"/>
  <c r="AM126" i="9"/>
  <c r="AQ126" i="9"/>
  <c r="AU126" i="9"/>
  <c r="AY126" i="9"/>
  <c r="BC126" i="9"/>
  <c r="BG126" i="9"/>
  <c r="BK126" i="9"/>
  <c r="BO126" i="9"/>
  <c r="AR126" i="9"/>
  <c r="AW126" i="9"/>
  <c r="BB126" i="9"/>
  <c r="BH126" i="9"/>
  <c r="BM126" i="9"/>
  <c r="AO126" i="9"/>
  <c r="AV126" i="9"/>
  <c r="BD126" i="9"/>
  <c r="BJ126" i="9"/>
  <c r="BQ126" i="9"/>
  <c r="AP126" i="9"/>
  <c r="AX126" i="9"/>
  <c r="BE126" i="9"/>
  <c r="BL126" i="9"/>
  <c r="AS126" i="9"/>
  <c r="AZ126" i="9"/>
  <c r="BF126" i="9"/>
  <c r="BN126" i="9"/>
  <c r="AT126" i="9"/>
  <c r="BA126" i="9"/>
  <c r="BI126" i="9"/>
  <c r="BP126" i="9"/>
  <c r="AN126" i="9"/>
  <c r="AO110" i="9"/>
  <c r="AS110" i="9"/>
  <c r="AW110" i="9"/>
  <c r="BA110" i="9"/>
  <c r="BE110" i="9"/>
  <c r="BI110" i="9"/>
  <c r="BM110" i="9"/>
  <c r="BQ110" i="9"/>
  <c r="AM110" i="9"/>
  <c r="AR110" i="9"/>
  <c r="AX110" i="9"/>
  <c r="BC110" i="9"/>
  <c r="BH110" i="9"/>
  <c r="BN110" i="9"/>
  <c r="AN110" i="9"/>
  <c r="AU110" i="9"/>
  <c r="BB110" i="9"/>
  <c r="BJ110" i="9"/>
  <c r="BP110" i="9"/>
  <c r="AV110" i="9"/>
  <c r="BF110" i="9"/>
  <c r="BO110" i="9"/>
  <c r="AP110" i="9"/>
  <c r="AY110" i="9"/>
  <c r="BG110" i="9"/>
  <c r="AQ110" i="9"/>
  <c r="AZ110" i="9"/>
  <c r="BK110" i="9"/>
  <c r="BD110" i="9"/>
  <c r="BL110" i="9"/>
  <c r="AT110" i="9"/>
  <c r="AO94" i="9"/>
  <c r="AS94" i="9"/>
  <c r="AW94" i="9"/>
  <c r="BA94" i="9"/>
  <c r="BE94" i="9"/>
  <c r="BI94" i="9"/>
  <c r="BM94" i="9"/>
  <c r="BQ94" i="9"/>
  <c r="AM94" i="9"/>
  <c r="AR94" i="9"/>
  <c r="AX94" i="9"/>
  <c r="BC94" i="9"/>
  <c r="BH94" i="9"/>
  <c r="BN94" i="9"/>
  <c r="AT94" i="9"/>
  <c r="AZ94" i="9"/>
  <c r="BG94" i="9"/>
  <c r="BO94" i="9"/>
  <c r="AP94" i="9"/>
  <c r="AY94" i="9"/>
  <c r="BJ94" i="9"/>
  <c r="AQ94" i="9"/>
  <c r="BB94" i="9"/>
  <c r="BK94" i="9"/>
  <c r="AU94" i="9"/>
  <c r="BD94" i="9"/>
  <c r="BL94" i="9"/>
  <c r="BF94" i="9"/>
  <c r="BP94" i="9"/>
  <c r="AN94" i="9"/>
  <c r="AV94" i="9"/>
  <c r="AO78" i="9"/>
  <c r="AS78" i="9"/>
  <c r="AW78" i="9"/>
  <c r="BA78" i="9"/>
  <c r="BE78" i="9"/>
  <c r="BI78" i="9"/>
  <c r="BM78" i="9"/>
  <c r="BQ78" i="9"/>
  <c r="AM78" i="9"/>
  <c r="AR78" i="9"/>
  <c r="AX78" i="9"/>
  <c r="BC78" i="9"/>
  <c r="BH78" i="9"/>
  <c r="BN78" i="9"/>
  <c r="AQ78" i="9"/>
  <c r="AY78" i="9"/>
  <c r="BF78" i="9"/>
  <c r="BL78" i="9"/>
  <c r="AT78" i="9"/>
  <c r="BB78" i="9"/>
  <c r="BK78" i="9"/>
  <c r="AU78" i="9"/>
  <c r="BD78" i="9"/>
  <c r="BO78" i="9"/>
  <c r="AN78" i="9"/>
  <c r="AV78" i="9"/>
  <c r="BG78" i="9"/>
  <c r="BP78" i="9"/>
  <c r="BJ78" i="9"/>
  <c r="AP78" i="9"/>
  <c r="AZ78" i="9"/>
  <c r="AO62" i="9"/>
  <c r="AS62" i="9"/>
  <c r="AW62" i="9"/>
  <c r="BA62" i="9"/>
  <c r="BE62" i="9"/>
  <c r="BI62" i="9"/>
  <c r="BM62" i="9"/>
  <c r="BQ62" i="9"/>
  <c r="AM62" i="9"/>
  <c r="AR62" i="9"/>
  <c r="AX62" i="9"/>
  <c r="BC62" i="9"/>
  <c r="BH62" i="9"/>
  <c r="BN62" i="9"/>
  <c r="AP62" i="9"/>
  <c r="AV62" i="9"/>
  <c r="BD62" i="9"/>
  <c r="BK62" i="9"/>
  <c r="AU62" i="9"/>
  <c r="BF62" i="9"/>
  <c r="BO62" i="9"/>
  <c r="AN62" i="9"/>
  <c r="AY62" i="9"/>
  <c r="BG62" i="9"/>
  <c r="BP62" i="9"/>
  <c r="AQ62" i="9"/>
  <c r="AZ62" i="9"/>
  <c r="BJ62" i="9"/>
  <c r="BL62" i="9"/>
  <c r="AT62" i="9"/>
  <c r="BB62" i="9"/>
  <c r="AN46" i="9"/>
  <c r="AR46" i="9"/>
  <c r="AV46" i="9"/>
  <c r="AZ46" i="9"/>
  <c r="BD46" i="9"/>
  <c r="BH46" i="9"/>
  <c r="BL46" i="9"/>
  <c r="BP46" i="9"/>
  <c r="AM46" i="9"/>
  <c r="AS46" i="9"/>
  <c r="AX46" i="9"/>
  <c r="BC46" i="9"/>
  <c r="BI46" i="9"/>
  <c r="BN46" i="9"/>
  <c r="AO46" i="9"/>
  <c r="AU46" i="9"/>
  <c r="BB46" i="9"/>
  <c r="BJ46" i="9"/>
  <c r="BQ46" i="9"/>
  <c r="AP46" i="9"/>
  <c r="AY46" i="9"/>
  <c r="BG46" i="9"/>
  <c r="BA46" i="9"/>
  <c r="BM46" i="9"/>
  <c r="AQ46" i="9"/>
  <c r="BE46" i="9"/>
  <c r="BO46" i="9"/>
  <c r="AT46" i="9"/>
  <c r="BF46" i="9"/>
  <c r="AW46" i="9"/>
  <c r="BK46" i="9"/>
  <c r="AP30" i="9"/>
  <c r="AT30" i="9"/>
  <c r="AX30" i="9"/>
  <c r="BB30" i="9"/>
  <c r="BF30" i="9"/>
  <c r="BJ30" i="9"/>
  <c r="BN30" i="9"/>
  <c r="AN30" i="9"/>
  <c r="AS30" i="9"/>
  <c r="AY30" i="9"/>
  <c r="G30" i="9" s="1"/>
  <c r="I30" i="9" s="1"/>
  <c r="BD30" i="9"/>
  <c r="BI30" i="9"/>
  <c r="BO30" i="9"/>
  <c r="AM30" i="9"/>
  <c r="AU30" i="9"/>
  <c r="BA30" i="9"/>
  <c r="BH30" i="9"/>
  <c r="BP30" i="9"/>
  <c r="AR30" i="9"/>
  <c r="BC30" i="9"/>
  <c r="BL30" i="9"/>
  <c r="AW30" i="9"/>
  <c r="BK30" i="9"/>
  <c r="AO30" i="9"/>
  <c r="BE30" i="9"/>
  <c r="AQ30" i="9"/>
  <c r="BG30" i="9"/>
  <c r="AV30" i="9"/>
  <c r="BM30" i="9"/>
  <c r="BQ30" i="9"/>
  <c r="AZ30" i="9"/>
  <c r="AN14" i="9"/>
  <c r="AR14" i="9"/>
  <c r="AV14" i="9"/>
  <c r="AZ14" i="9"/>
  <c r="BD14" i="9"/>
  <c r="G14" i="9" s="1"/>
  <c r="I14" i="9" s="1"/>
  <c r="BH14" i="9"/>
  <c r="BL14" i="9"/>
  <c r="BP14" i="9"/>
  <c r="AM14" i="9"/>
  <c r="AS14" i="9"/>
  <c r="AX14" i="9"/>
  <c r="BC14" i="9"/>
  <c r="BI14" i="9"/>
  <c r="BN14" i="9"/>
  <c r="AP14" i="9"/>
  <c r="AW14" i="9"/>
  <c r="BE14" i="9"/>
  <c r="BK14" i="9"/>
  <c r="AQ14" i="9"/>
  <c r="BA14" i="9"/>
  <c r="BJ14" i="9"/>
  <c r="BG14" i="9"/>
  <c r="AY14" i="9"/>
  <c r="BO14" i="9"/>
  <c r="BB14" i="9"/>
  <c r="BF14" i="9"/>
  <c r="AO14" i="9"/>
  <c r="BM14" i="9"/>
  <c r="BQ14" i="9"/>
  <c r="AT14" i="9"/>
  <c r="AP153" i="9"/>
  <c r="AT153" i="9"/>
  <c r="AX153" i="9"/>
  <c r="BB153" i="9"/>
  <c r="BF153" i="9"/>
  <c r="BJ153" i="9"/>
  <c r="BN153" i="9"/>
  <c r="AM153" i="9"/>
  <c r="AR153" i="9"/>
  <c r="AW153" i="9"/>
  <c r="BC153" i="9"/>
  <c r="BH153" i="9"/>
  <c r="BM153" i="9"/>
  <c r="AQ153" i="9"/>
  <c r="AY153" i="9"/>
  <c r="BE153" i="9"/>
  <c r="BL153" i="9"/>
  <c r="AS153" i="9"/>
  <c r="AZ153" i="9"/>
  <c r="BG153" i="9"/>
  <c r="BO153" i="9"/>
  <c r="AN153" i="9"/>
  <c r="AU153" i="9"/>
  <c r="BA153" i="9"/>
  <c r="BI153" i="9"/>
  <c r="BP153" i="9"/>
  <c r="BK153" i="9"/>
  <c r="BQ153" i="9"/>
  <c r="AO153" i="9"/>
  <c r="AV153" i="9"/>
  <c r="BD153" i="9"/>
  <c r="AP145" i="9"/>
  <c r="AT145" i="9"/>
  <c r="AX145" i="9"/>
  <c r="BB145" i="9"/>
  <c r="BF145" i="9"/>
  <c r="BJ145" i="9"/>
  <c r="BN145" i="9"/>
  <c r="AO145" i="9"/>
  <c r="AU145" i="9"/>
  <c r="AZ145" i="9"/>
  <c r="BE145" i="9"/>
  <c r="BK145" i="9"/>
  <c r="BP145" i="9"/>
  <c r="AQ145" i="9"/>
  <c r="AW145" i="9"/>
  <c r="BD145" i="9"/>
  <c r="BL145" i="9"/>
  <c r="AR145" i="9"/>
  <c r="AY145" i="9"/>
  <c r="BG145" i="9"/>
  <c r="BM145" i="9"/>
  <c r="AM145" i="9"/>
  <c r="AS145" i="9"/>
  <c r="BA145" i="9"/>
  <c r="BH145" i="9"/>
  <c r="BO145" i="9"/>
  <c r="BC145" i="9"/>
  <c r="BI145" i="9"/>
  <c r="AN145" i="9"/>
  <c r="AV145" i="9"/>
  <c r="BQ145" i="9"/>
  <c r="AP137" i="9"/>
  <c r="AT137" i="9"/>
  <c r="AX137" i="9"/>
  <c r="BB137" i="9"/>
  <c r="BF137" i="9"/>
  <c r="BJ137" i="9"/>
  <c r="BN137" i="9"/>
  <c r="AM137" i="9"/>
  <c r="AR137" i="9"/>
  <c r="AW137" i="9"/>
  <c r="BC137" i="9"/>
  <c r="BH137" i="9"/>
  <c r="BM137" i="9"/>
  <c r="AO137" i="9"/>
  <c r="AV137" i="9"/>
  <c r="BD137" i="9"/>
  <c r="BK137" i="9"/>
  <c r="BQ137" i="9"/>
  <c r="AQ137" i="9"/>
  <c r="AY137" i="9"/>
  <c r="BE137" i="9"/>
  <c r="BL137" i="9"/>
  <c r="AS137" i="9"/>
  <c r="AZ137" i="9"/>
  <c r="BG137" i="9"/>
  <c r="BO137" i="9"/>
  <c r="AU137" i="9"/>
  <c r="BA137" i="9"/>
  <c r="BI137" i="9"/>
  <c r="BP137" i="9"/>
  <c r="AN137" i="9"/>
  <c r="AP129" i="9"/>
  <c r="AT129" i="9"/>
  <c r="AX129" i="9"/>
  <c r="BB129" i="9"/>
  <c r="BF129" i="9"/>
  <c r="BJ129" i="9"/>
  <c r="BN129" i="9"/>
  <c r="AO129" i="9"/>
  <c r="AU129" i="9"/>
  <c r="AZ129" i="9"/>
  <c r="BE129" i="9"/>
  <c r="BK129" i="9"/>
  <c r="BP129" i="9"/>
  <c r="AN129" i="9"/>
  <c r="AV129" i="9"/>
  <c r="BC129" i="9"/>
  <c r="BI129" i="9"/>
  <c r="BQ129" i="9"/>
  <c r="AQ129" i="9"/>
  <c r="AW129" i="9"/>
  <c r="BD129" i="9"/>
  <c r="BL129" i="9"/>
  <c r="AR129" i="9"/>
  <c r="AY129" i="9"/>
  <c r="BG129" i="9"/>
  <c r="BM129" i="9"/>
  <c r="AM129" i="9"/>
  <c r="BO129" i="9"/>
  <c r="AS129" i="9"/>
  <c r="BA129" i="9"/>
  <c r="BH129" i="9"/>
  <c r="AP121" i="9"/>
  <c r="AT121" i="9"/>
  <c r="AX121" i="9"/>
  <c r="BB121" i="9"/>
  <c r="BF121" i="9"/>
  <c r="BJ121" i="9"/>
  <c r="BN121" i="9"/>
  <c r="AM121" i="9"/>
  <c r="AR121" i="9"/>
  <c r="AW121" i="9"/>
  <c r="BC121" i="9"/>
  <c r="BH121" i="9"/>
  <c r="BM121" i="9"/>
  <c r="AN121" i="9"/>
  <c r="AU121" i="9"/>
  <c r="BA121" i="9"/>
  <c r="BI121" i="9"/>
  <c r="BP121" i="9"/>
  <c r="AO121" i="9"/>
  <c r="AV121" i="9"/>
  <c r="BD121" i="9"/>
  <c r="BK121" i="9"/>
  <c r="BQ121" i="9"/>
  <c r="AQ121" i="9"/>
  <c r="AY121" i="9"/>
  <c r="BE121" i="9"/>
  <c r="BL121" i="9"/>
  <c r="BG121" i="9"/>
  <c r="BO121" i="9"/>
  <c r="AS121" i="9"/>
  <c r="AZ121" i="9"/>
  <c r="AN113" i="9"/>
  <c r="AR113" i="9"/>
  <c r="AV113" i="9"/>
  <c r="AZ113" i="9"/>
  <c r="BD113" i="9"/>
  <c r="BH113" i="9"/>
  <c r="BL113" i="9"/>
  <c r="BP113" i="9"/>
  <c r="AP113" i="9"/>
  <c r="AU113" i="9"/>
  <c r="BA113" i="9"/>
  <c r="BF113" i="9"/>
  <c r="BK113" i="9"/>
  <c r="BQ113" i="9"/>
  <c r="AM113" i="9"/>
  <c r="AT113" i="9"/>
  <c r="BB113" i="9"/>
  <c r="BI113" i="9"/>
  <c r="BO113" i="9"/>
  <c r="AO113" i="9"/>
  <c r="AX113" i="9"/>
  <c r="BG113" i="9"/>
  <c r="AQ113" i="9"/>
  <c r="AY113" i="9"/>
  <c r="BJ113" i="9"/>
  <c r="AS113" i="9"/>
  <c r="BC113" i="9"/>
  <c r="BM113" i="9"/>
  <c r="AW113" i="9"/>
  <c r="BE113" i="9"/>
  <c r="BN113" i="9"/>
  <c r="AN105" i="9"/>
  <c r="AR105" i="9"/>
  <c r="AV105" i="9"/>
  <c r="AZ105" i="9"/>
  <c r="BD105" i="9"/>
  <c r="BH105" i="9"/>
  <c r="BL105" i="9"/>
  <c r="BP105" i="9"/>
  <c r="AM105" i="9"/>
  <c r="AS105" i="9"/>
  <c r="AX105" i="9"/>
  <c r="BC105" i="9"/>
  <c r="BI105" i="9"/>
  <c r="BN105" i="9"/>
  <c r="AT105" i="9"/>
  <c r="BA105" i="9"/>
  <c r="BG105" i="9"/>
  <c r="BO105" i="9"/>
  <c r="AP105" i="9"/>
  <c r="AY105" i="9"/>
  <c r="BJ105" i="9"/>
  <c r="AQ105" i="9"/>
  <c r="BB105" i="9"/>
  <c r="BK105" i="9"/>
  <c r="AU105" i="9"/>
  <c r="BE105" i="9"/>
  <c r="BM105" i="9"/>
  <c r="BF105" i="9"/>
  <c r="BQ105" i="9"/>
  <c r="AO105" i="9"/>
  <c r="AW105" i="9"/>
  <c r="AN97" i="9"/>
  <c r="AR97" i="9"/>
  <c r="AV97" i="9"/>
  <c r="AZ97" i="9"/>
  <c r="BD97" i="9"/>
  <c r="BH97" i="9"/>
  <c r="BL97" i="9"/>
  <c r="BP97" i="9"/>
  <c r="AP97" i="9"/>
  <c r="AU97" i="9"/>
  <c r="BA97" i="9"/>
  <c r="BF97" i="9"/>
  <c r="BK97" i="9"/>
  <c r="BQ97" i="9"/>
  <c r="AS97" i="9"/>
  <c r="AY97" i="9"/>
  <c r="BG97" i="9"/>
  <c r="BN97" i="9"/>
  <c r="AQ97" i="9"/>
  <c r="BB97" i="9"/>
  <c r="BJ97" i="9"/>
  <c r="AT97" i="9"/>
  <c r="BC97" i="9"/>
  <c r="BM97" i="9"/>
  <c r="AM97" i="9"/>
  <c r="AW97" i="9"/>
  <c r="BE97" i="9"/>
  <c r="BO97" i="9"/>
  <c r="AO97" i="9"/>
  <c r="AX97" i="9"/>
  <c r="BI97" i="9"/>
  <c r="AN89" i="9"/>
  <c r="AR89" i="9"/>
  <c r="AV89" i="9"/>
  <c r="AZ89" i="9"/>
  <c r="BD89" i="9"/>
  <c r="BH89" i="9"/>
  <c r="BL89" i="9"/>
  <c r="BP89" i="9"/>
  <c r="AM89" i="9"/>
  <c r="AS89" i="9"/>
  <c r="AX89" i="9"/>
  <c r="BC89" i="9"/>
  <c r="BI89" i="9"/>
  <c r="BN89" i="9"/>
  <c r="AQ89" i="9"/>
  <c r="AY89" i="9"/>
  <c r="BF89" i="9"/>
  <c r="BM89" i="9"/>
  <c r="AT89" i="9"/>
  <c r="BB89" i="9"/>
  <c r="BK89" i="9"/>
  <c r="AU89" i="9"/>
  <c r="BE89" i="9"/>
  <c r="BO89" i="9"/>
  <c r="AO89" i="9"/>
  <c r="AW89" i="9"/>
  <c r="BG89" i="9"/>
  <c r="BQ89" i="9"/>
  <c r="BJ89" i="9"/>
  <c r="AP89" i="9"/>
  <c r="BA89" i="9"/>
  <c r="AN81" i="9"/>
  <c r="AR81" i="9"/>
  <c r="AV81" i="9"/>
  <c r="AZ81" i="9"/>
  <c r="BD81" i="9"/>
  <c r="BH81" i="9"/>
  <c r="BL81" i="9"/>
  <c r="BP81" i="9"/>
  <c r="AP81" i="9"/>
  <c r="AU81" i="9"/>
  <c r="BA81" i="9"/>
  <c r="BF81" i="9"/>
  <c r="BK81" i="9"/>
  <c r="BQ81" i="9"/>
  <c r="AQ81" i="9"/>
  <c r="AX81" i="9"/>
  <c r="BE81" i="9"/>
  <c r="BM81" i="9"/>
  <c r="AT81" i="9"/>
  <c r="BC81" i="9"/>
  <c r="BN81" i="9"/>
  <c r="AM81" i="9"/>
  <c r="AW81" i="9"/>
  <c r="BG81" i="9"/>
  <c r="BO81" i="9"/>
  <c r="AO81" i="9"/>
  <c r="AY81" i="9"/>
  <c r="BI81" i="9"/>
  <c r="AS81" i="9"/>
  <c r="BB81" i="9"/>
  <c r="BJ81" i="9"/>
  <c r="AN73" i="9"/>
  <c r="AR73" i="9"/>
  <c r="AV73" i="9"/>
  <c r="AZ73" i="9"/>
  <c r="BD73" i="9"/>
  <c r="BH73" i="9"/>
  <c r="BL73" i="9"/>
  <c r="BP73" i="9"/>
  <c r="AM73" i="9"/>
  <c r="AS73" i="9"/>
  <c r="AX73" i="9"/>
  <c r="BC73" i="9"/>
  <c r="BI73" i="9"/>
  <c r="BN73" i="9"/>
  <c r="AP73" i="9"/>
  <c r="AW73" i="9"/>
  <c r="BE73" i="9"/>
  <c r="BK73" i="9"/>
  <c r="AU73" i="9"/>
  <c r="BF73" i="9"/>
  <c r="BO73" i="9"/>
  <c r="AO73" i="9"/>
  <c r="AY73" i="9"/>
  <c r="BG73" i="9"/>
  <c r="BQ73" i="9"/>
  <c r="AQ73" i="9"/>
  <c r="BA73" i="9"/>
  <c r="BJ73" i="9"/>
  <c r="BM73" i="9"/>
  <c r="AT73" i="9"/>
  <c r="BB73" i="9"/>
  <c r="AN65" i="9"/>
  <c r="AR65" i="9"/>
  <c r="AV65" i="9"/>
  <c r="AZ65" i="9"/>
  <c r="BD65" i="9"/>
  <c r="BH65" i="9"/>
  <c r="BL65" i="9"/>
  <c r="BP65" i="9"/>
  <c r="AP65" i="9"/>
  <c r="AU65" i="9"/>
  <c r="BA65" i="9"/>
  <c r="BF65" i="9"/>
  <c r="BK65" i="9"/>
  <c r="BQ65" i="9"/>
  <c r="AO65" i="9"/>
  <c r="AW65" i="9"/>
  <c r="BC65" i="9"/>
  <c r="BJ65" i="9"/>
  <c r="AM65" i="9"/>
  <c r="AX65" i="9"/>
  <c r="BG65" i="9"/>
  <c r="BO65" i="9"/>
  <c r="AQ65" i="9"/>
  <c r="AY65" i="9"/>
  <c r="BI65" i="9"/>
  <c r="AS65" i="9"/>
  <c r="BB65" i="9"/>
  <c r="BM65" i="9"/>
  <c r="AT65" i="9"/>
  <c r="BE65" i="9"/>
  <c r="BN65" i="9"/>
  <c r="AM57" i="9"/>
  <c r="AQ57" i="9"/>
  <c r="AU57" i="9"/>
  <c r="AY57" i="9"/>
  <c r="BC57" i="9"/>
  <c r="BG57" i="9"/>
  <c r="BK57" i="9"/>
  <c r="BO57" i="9"/>
  <c r="AN57" i="9"/>
  <c r="AS57" i="9"/>
  <c r="AX57" i="9"/>
  <c r="BD57" i="9"/>
  <c r="BI57" i="9"/>
  <c r="BN57" i="9"/>
  <c r="AO57" i="9"/>
  <c r="AV57" i="9"/>
  <c r="BB57" i="9"/>
  <c r="BJ57" i="9"/>
  <c r="BQ57" i="9"/>
  <c r="AP57" i="9"/>
  <c r="AZ57" i="9"/>
  <c r="BH57" i="9"/>
  <c r="BA57" i="9"/>
  <c r="BM57" i="9"/>
  <c r="AR57" i="9"/>
  <c r="BE57" i="9"/>
  <c r="BP57" i="9"/>
  <c r="AT57" i="9"/>
  <c r="BF57" i="9"/>
  <c r="AW57" i="9"/>
  <c r="BL57" i="9"/>
  <c r="AM49" i="9"/>
  <c r="AQ49" i="9"/>
  <c r="AU49" i="9"/>
  <c r="AY49" i="9"/>
  <c r="BC49" i="9"/>
  <c r="BG49" i="9"/>
  <c r="BK49" i="9"/>
  <c r="BO49" i="9"/>
  <c r="AP49" i="9"/>
  <c r="AV49" i="9"/>
  <c r="BA49" i="9"/>
  <c r="BF49" i="9"/>
  <c r="BL49" i="9"/>
  <c r="BQ49" i="9"/>
  <c r="AN49" i="9"/>
  <c r="AT49" i="9"/>
  <c r="BB49" i="9"/>
  <c r="BI49" i="9"/>
  <c r="BP49" i="9"/>
  <c r="AR49" i="9"/>
  <c r="AZ49" i="9"/>
  <c r="BJ49" i="9"/>
  <c r="AW49" i="9"/>
  <c r="BH49" i="9"/>
  <c r="AX49" i="9"/>
  <c r="BM49" i="9"/>
  <c r="AO49" i="9"/>
  <c r="BD49" i="9"/>
  <c r="BN49" i="9"/>
  <c r="AS49" i="9"/>
  <c r="BE49" i="9"/>
  <c r="AM41" i="9"/>
  <c r="AQ41" i="9"/>
  <c r="AU41" i="9"/>
  <c r="AY41" i="9"/>
  <c r="BC41" i="9"/>
  <c r="BG41" i="9"/>
  <c r="BK41" i="9"/>
  <c r="BO41" i="9"/>
  <c r="AN41" i="9"/>
  <c r="AS41" i="9"/>
  <c r="AX41" i="9"/>
  <c r="BD41" i="9"/>
  <c r="BI41" i="9"/>
  <c r="BN41" i="9"/>
  <c r="AT41" i="9"/>
  <c r="BA41" i="9"/>
  <c r="BH41" i="9"/>
  <c r="BP41" i="9"/>
  <c r="AR41" i="9"/>
  <c r="BB41" i="9"/>
  <c r="BL41" i="9"/>
  <c r="AP41" i="9"/>
  <c r="BE41" i="9"/>
  <c r="BQ41" i="9"/>
  <c r="AV41" i="9"/>
  <c r="BF41" i="9"/>
  <c r="AW41" i="9"/>
  <c r="BJ41" i="9"/>
  <c r="AO41" i="9"/>
  <c r="AZ41" i="9"/>
  <c r="BM41" i="9"/>
  <c r="AM33" i="9"/>
  <c r="AQ33" i="9"/>
  <c r="AU33" i="9"/>
  <c r="AY33" i="9"/>
  <c r="BC33" i="9"/>
  <c r="BG33" i="9"/>
  <c r="BK33" i="9"/>
  <c r="BO33" i="9"/>
  <c r="AP33" i="9"/>
  <c r="AV33" i="9"/>
  <c r="BA33" i="9"/>
  <c r="BF33" i="9"/>
  <c r="BL33" i="9"/>
  <c r="BQ33" i="9"/>
  <c r="AS33" i="9"/>
  <c r="AZ33" i="9"/>
  <c r="BH33" i="9"/>
  <c r="BN33" i="9"/>
  <c r="AT33" i="9"/>
  <c r="BD33" i="9"/>
  <c r="BM33" i="9"/>
  <c r="AN33" i="9"/>
  <c r="AX33" i="9"/>
  <c r="BJ33" i="9"/>
  <c r="AO33" i="9"/>
  <c r="BB33" i="9"/>
  <c r="BP33" i="9"/>
  <c r="AR33" i="9"/>
  <c r="BE33" i="9"/>
  <c r="AW33" i="9"/>
  <c r="BI33" i="9"/>
  <c r="AO25" i="9"/>
  <c r="AS25" i="9"/>
  <c r="AW25" i="9"/>
  <c r="BA25" i="9"/>
  <c r="BE25" i="9"/>
  <c r="BI25" i="9"/>
  <c r="BM25" i="9"/>
  <c r="BQ25" i="9"/>
  <c r="AN25" i="9"/>
  <c r="AT25" i="9"/>
  <c r="AY25" i="9"/>
  <c r="BD25" i="9"/>
  <c r="BJ25" i="9"/>
  <c r="BO25" i="9"/>
  <c r="AR25" i="9"/>
  <c r="AZ25" i="9"/>
  <c r="BG25" i="9"/>
  <c r="BN25" i="9"/>
  <c r="AM25" i="9"/>
  <c r="AV25" i="9"/>
  <c r="BF25" i="9"/>
  <c r="BP25" i="9"/>
  <c r="AP25" i="9"/>
  <c r="BB25" i="9"/>
  <c r="BL25" i="9"/>
  <c r="AQ25" i="9"/>
  <c r="BH25" i="9"/>
  <c r="AU25" i="9"/>
  <c r="BK25" i="9"/>
  <c r="AX25" i="9"/>
  <c r="BC25" i="9"/>
  <c r="AM17" i="9"/>
  <c r="AQ17" i="9"/>
  <c r="AU17" i="9"/>
  <c r="AY17" i="9"/>
  <c r="BC17" i="9"/>
  <c r="BG17" i="9"/>
  <c r="BK17" i="9"/>
  <c r="BO17" i="9"/>
  <c r="AP17" i="9"/>
  <c r="AV17" i="9"/>
  <c r="BA17" i="9"/>
  <c r="BF17" i="9"/>
  <c r="BL17" i="9"/>
  <c r="BQ17" i="9"/>
  <c r="AO17" i="9"/>
  <c r="AW17" i="9"/>
  <c r="BD17" i="9"/>
  <c r="BJ17" i="9"/>
  <c r="AS17" i="9"/>
  <c r="BB17" i="9"/>
  <c r="BM17" i="9"/>
  <c r="AR17" i="9"/>
  <c r="BE17" i="9"/>
  <c r="BP17" i="9"/>
  <c r="AN17" i="9"/>
  <c r="BH17" i="9"/>
  <c r="AX17" i="9"/>
  <c r="AZ17" i="9"/>
  <c r="BI17" i="9"/>
  <c r="BN17" i="9"/>
  <c r="AT17" i="9"/>
  <c r="AM9" i="9"/>
  <c r="AQ9" i="9"/>
  <c r="AU9" i="9"/>
  <c r="AY9" i="9"/>
  <c r="BC9" i="9"/>
  <c r="BG9" i="9"/>
  <c r="BK9" i="9"/>
  <c r="BO9" i="9"/>
  <c r="AN9" i="9"/>
  <c r="AS9" i="9"/>
  <c r="AX9" i="9"/>
  <c r="BD9" i="9"/>
  <c r="BI9" i="9"/>
  <c r="BN9" i="9"/>
  <c r="AO9" i="9"/>
  <c r="AV9" i="9"/>
  <c r="BB9" i="9"/>
  <c r="BJ9" i="9"/>
  <c r="BQ9" i="9"/>
  <c r="AT9" i="9"/>
  <c r="BE9" i="9"/>
  <c r="BM9" i="9"/>
  <c r="AZ9" i="9"/>
  <c r="BL9" i="9"/>
  <c r="BA9" i="9"/>
  <c r="AW9" i="9"/>
  <c r="BF9" i="9"/>
  <c r="AP9" i="9"/>
  <c r="BH9" i="9"/>
  <c r="AR9" i="9"/>
  <c r="BP9" i="9"/>
  <c r="AP288" i="9"/>
  <c r="AT288" i="9"/>
  <c r="AX288" i="9"/>
  <c r="BB288" i="9"/>
  <c r="BF288" i="9"/>
  <c r="BJ288" i="9"/>
  <c r="BN288" i="9"/>
  <c r="AN288" i="9"/>
  <c r="AS288" i="9"/>
  <c r="AY288" i="9"/>
  <c r="BD288" i="9"/>
  <c r="BI288" i="9"/>
  <c r="BO288" i="9"/>
  <c r="AO288" i="9"/>
  <c r="AU288" i="9"/>
  <c r="AZ288" i="9"/>
  <c r="BE288" i="9"/>
  <c r="BK288" i="9"/>
  <c r="BP288" i="9"/>
  <c r="AM288" i="9"/>
  <c r="AW288" i="9"/>
  <c r="BH288" i="9"/>
  <c r="AR288" i="9"/>
  <c r="BG288" i="9"/>
  <c r="BC288" i="9"/>
  <c r="AQ288" i="9"/>
  <c r="BL288" i="9"/>
  <c r="AV288" i="9"/>
  <c r="BM288" i="9"/>
  <c r="BA288" i="9"/>
  <c r="BQ288" i="9"/>
  <c r="AN294" i="9"/>
  <c r="AR294" i="9"/>
  <c r="AV294" i="9"/>
  <c r="AZ294" i="9"/>
  <c r="BD294" i="9"/>
  <c r="BH294" i="9"/>
  <c r="BL294" i="9"/>
  <c r="BP294" i="9"/>
  <c r="AO294" i="9"/>
  <c r="AT294" i="9"/>
  <c r="AY294" i="9"/>
  <c r="BE294" i="9"/>
  <c r="BJ294" i="9"/>
  <c r="BO294" i="9"/>
  <c r="AP294" i="9"/>
  <c r="AU294" i="9"/>
  <c r="BA294" i="9"/>
  <c r="BF294" i="9"/>
  <c r="BK294" i="9"/>
  <c r="BQ294" i="9"/>
  <c r="AS294" i="9"/>
  <c r="BC294" i="9"/>
  <c r="BN294" i="9"/>
  <c r="AQ294" i="9"/>
  <c r="BG294" i="9"/>
  <c r="AM294" i="9"/>
  <c r="BI294" i="9"/>
  <c r="AW294" i="9"/>
  <c r="BM294" i="9"/>
  <c r="AX294" i="9"/>
  <c r="BB294" i="9"/>
  <c r="AN278" i="9"/>
  <c r="AR278" i="9"/>
  <c r="AV278" i="9"/>
  <c r="AZ278" i="9"/>
  <c r="BD278" i="9"/>
  <c r="BH278" i="9"/>
  <c r="BL278" i="9"/>
  <c r="BP278" i="9"/>
  <c r="AO278" i="9"/>
  <c r="AT278" i="9"/>
  <c r="AY278" i="9"/>
  <c r="BE278" i="9"/>
  <c r="BJ278" i="9"/>
  <c r="BO278" i="9"/>
  <c r="AP278" i="9"/>
  <c r="AU278" i="9"/>
  <c r="BA278" i="9"/>
  <c r="BF278" i="9"/>
  <c r="BK278" i="9"/>
  <c r="BQ278" i="9"/>
  <c r="AM278" i="9"/>
  <c r="AX278" i="9"/>
  <c r="BI278" i="9"/>
  <c r="AQ278" i="9"/>
  <c r="BC278" i="9"/>
  <c r="AS278" i="9"/>
  <c r="BM278" i="9"/>
  <c r="AW278" i="9"/>
  <c r="BN278" i="9"/>
  <c r="BB278" i="9"/>
  <c r="BG278" i="9"/>
  <c r="AN262" i="9"/>
  <c r="AR262" i="9"/>
  <c r="AV262" i="9"/>
  <c r="AZ262" i="9"/>
  <c r="BD262" i="9"/>
  <c r="BH262" i="9"/>
  <c r="BL262" i="9"/>
  <c r="BP262" i="9"/>
  <c r="AO262" i="9"/>
  <c r="AT262" i="9"/>
  <c r="AY262" i="9"/>
  <c r="BE262" i="9"/>
  <c r="BJ262" i="9"/>
  <c r="BO262" i="9"/>
  <c r="AP262" i="9"/>
  <c r="AU262" i="9"/>
  <c r="BA262" i="9"/>
  <c r="BF262" i="9"/>
  <c r="BK262" i="9"/>
  <c r="BQ262" i="9"/>
  <c r="AS262" i="9"/>
  <c r="BC262" i="9"/>
  <c r="BN262" i="9"/>
  <c r="AM262" i="9"/>
  <c r="BB262" i="9"/>
  <c r="AW262" i="9"/>
  <c r="BM262" i="9"/>
  <c r="AX262" i="9"/>
  <c r="BG262" i="9"/>
  <c r="BI262" i="9"/>
  <c r="AQ262" i="9"/>
  <c r="AP221" i="9"/>
  <c r="AT221" i="9"/>
  <c r="AX221" i="9"/>
  <c r="BB221" i="9"/>
  <c r="BF221" i="9"/>
  <c r="BJ221" i="9"/>
  <c r="BN221" i="9"/>
  <c r="AQ221" i="9"/>
  <c r="AV221" i="9"/>
  <c r="BA221" i="9"/>
  <c r="BG221" i="9"/>
  <c r="BL221" i="9"/>
  <c r="BQ221" i="9"/>
  <c r="AN221" i="9"/>
  <c r="AU221" i="9"/>
  <c r="BC221" i="9"/>
  <c r="BI221" i="9"/>
  <c r="BP221" i="9"/>
  <c r="AO221" i="9"/>
  <c r="AW221" i="9"/>
  <c r="BD221" i="9"/>
  <c r="BK221" i="9"/>
  <c r="AM221" i="9"/>
  <c r="AZ221" i="9"/>
  <c r="BO221" i="9"/>
  <c r="BE221" i="9"/>
  <c r="AR221" i="9"/>
  <c r="BH221" i="9"/>
  <c r="AY221" i="9"/>
  <c r="BM221" i="9"/>
  <c r="AS221" i="9"/>
  <c r="AO160" i="9"/>
  <c r="AS160" i="9"/>
  <c r="AW160" i="9"/>
  <c r="BA160" i="9"/>
  <c r="BE160" i="9"/>
  <c r="BI160" i="9"/>
  <c r="BM160" i="9"/>
  <c r="BQ160" i="9"/>
  <c r="AN160" i="9"/>
  <c r="AT160" i="9"/>
  <c r="AY160" i="9"/>
  <c r="BD160" i="9"/>
  <c r="BJ160" i="9"/>
  <c r="BO160" i="9"/>
  <c r="AM160" i="9"/>
  <c r="AU160" i="9"/>
  <c r="BB160" i="9"/>
  <c r="BH160" i="9"/>
  <c r="BP160" i="9"/>
  <c r="AP160" i="9"/>
  <c r="AV160" i="9"/>
  <c r="BC160" i="9"/>
  <c r="BK160" i="9"/>
  <c r="AQ160" i="9"/>
  <c r="AX160" i="9"/>
  <c r="BF160" i="9"/>
  <c r="BL160" i="9"/>
  <c r="AR160" i="9"/>
  <c r="AZ160" i="9"/>
  <c r="BG160" i="9"/>
  <c r="BN160" i="9"/>
  <c r="AM253" i="9"/>
  <c r="AQ253" i="9"/>
  <c r="AU253" i="9"/>
  <c r="AY253" i="9"/>
  <c r="BC253" i="9"/>
  <c r="BG253" i="9"/>
  <c r="BK253" i="9"/>
  <c r="BO253" i="9"/>
  <c r="AP253" i="9"/>
  <c r="AV253" i="9"/>
  <c r="BA253" i="9"/>
  <c r="BF253" i="9"/>
  <c r="BL253" i="9"/>
  <c r="BQ253" i="9"/>
  <c r="AR253" i="9"/>
  <c r="AW253" i="9"/>
  <c r="BB253" i="9"/>
  <c r="BH253" i="9"/>
  <c r="BM253" i="9"/>
  <c r="AT253" i="9"/>
  <c r="BE253" i="9"/>
  <c r="BP253" i="9"/>
  <c r="AX253" i="9"/>
  <c r="BJ253" i="9"/>
  <c r="AO253" i="9"/>
  <c r="BI253" i="9"/>
  <c r="AS253" i="9"/>
  <c r="BN253" i="9"/>
  <c r="AZ253" i="9"/>
  <c r="AN253" i="9"/>
  <c r="BD253" i="9"/>
  <c r="AM233" i="9"/>
  <c r="AQ233" i="9"/>
  <c r="AU233" i="9"/>
  <c r="AY233" i="9"/>
  <c r="BC233" i="9"/>
  <c r="BG233" i="9"/>
  <c r="BK233" i="9"/>
  <c r="BO233" i="9"/>
  <c r="AR233" i="9"/>
  <c r="AW233" i="9"/>
  <c r="BB233" i="9"/>
  <c r="BH233" i="9"/>
  <c r="BM233" i="9"/>
  <c r="AN233" i="9"/>
  <c r="AS233" i="9"/>
  <c r="AX233" i="9"/>
  <c r="BD233" i="9"/>
  <c r="BI233" i="9"/>
  <c r="BN233" i="9"/>
  <c r="AV233" i="9"/>
  <c r="BF233" i="9"/>
  <c r="BQ233" i="9"/>
  <c r="AO233" i="9"/>
  <c r="BJ233" i="9"/>
  <c r="AZ233" i="9"/>
  <c r="BA233" i="9"/>
  <c r="AT233" i="9"/>
  <c r="BE233" i="9"/>
  <c r="BL233" i="9"/>
  <c r="AP233" i="9"/>
  <c r="BP233" i="9"/>
  <c r="AN290" i="9"/>
  <c r="AR290" i="9"/>
  <c r="AV290" i="9"/>
  <c r="AZ290" i="9"/>
  <c r="BD290" i="9"/>
  <c r="BH290" i="9"/>
  <c r="BL290" i="9"/>
  <c r="BP290" i="9"/>
  <c r="AP290" i="9"/>
  <c r="AU290" i="9"/>
  <c r="BA290" i="9"/>
  <c r="BF290" i="9"/>
  <c r="BK290" i="9"/>
  <c r="BQ290" i="9"/>
  <c r="AQ290" i="9"/>
  <c r="AW290" i="9"/>
  <c r="BB290" i="9"/>
  <c r="BG290" i="9"/>
  <c r="BM290" i="9"/>
  <c r="AO290" i="9"/>
  <c r="AY290" i="9"/>
  <c r="BJ290" i="9"/>
  <c r="AM290" i="9"/>
  <c r="BC290" i="9"/>
  <c r="BO290" i="9"/>
  <c r="AX290" i="9"/>
  <c r="BE290" i="9"/>
  <c r="AS290" i="9"/>
  <c r="BI290" i="9"/>
  <c r="BN290" i="9"/>
  <c r="AT290" i="9"/>
  <c r="AN274" i="9"/>
  <c r="AR274" i="9"/>
  <c r="AV274" i="9"/>
  <c r="AZ274" i="9"/>
  <c r="BD274" i="9"/>
  <c r="BH274" i="9"/>
  <c r="BL274" i="9"/>
  <c r="BP274" i="9"/>
  <c r="AP274" i="9"/>
  <c r="AU274" i="9"/>
  <c r="BA274" i="9"/>
  <c r="BF274" i="9"/>
  <c r="BK274" i="9"/>
  <c r="BQ274" i="9"/>
  <c r="AQ274" i="9"/>
  <c r="AW274" i="9"/>
  <c r="BB274" i="9"/>
  <c r="BG274" i="9"/>
  <c r="BM274" i="9"/>
  <c r="AT274" i="9"/>
  <c r="BE274" i="9"/>
  <c r="BO274" i="9"/>
  <c r="AM274" i="9"/>
  <c r="AY274" i="9"/>
  <c r="BN274" i="9"/>
  <c r="BC274" i="9"/>
  <c r="AO274" i="9"/>
  <c r="BI274" i="9"/>
  <c r="AS274" i="9"/>
  <c r="BJ274" i="9"/>
  <c r="AX274" i="9"/>
  <c r="AN258" i="9"/>
  <c r="AR258" i="9"/>
  <c r="AV258" i="9"/>
  <c r="AZ258" i="9"/>
  <c r="BD258" i="9"/>
  <c r="BH258" i="9"/>
  <c r="BL258" i="9"/>
  <c r="BP258" i="9"/>
  <c r="AP258" i="9"/>
  <c r="AU258" i="9"/>
  <c r="BA258" i="9"/>
  <c r="BF258" i="9"/>
  <c r="BK258" i="9"/>
  <c r="BQ258" i="9"/>
  <c r="AQ258" i="9"/>
  <c r="AW258" i="9"/>
  <c r="BB258" i="9"/>
  <c r="BG258" i="9"/>
  <c r="BM258" i="9"/>
  <c r="AO258" i="9"/>
  <c r="AY258" i="9"/>
  <c r="BJ258" i="9"/>
  <c r="AX258" i="9"/>
  <c r="BN258" i="9"/>
  <c r="AM258" i="9"/>
  <c r="BE258" i="9"/>
  <c r="AS258" i="9"/>
  <c r="BI258" i="9"/>
  <c r="AT258" i="9"/>
  <c r="BO258" i="9"/>
  <c r="BC258" i="9"/>
  <c r="AO275" i="9"/>
  <c r="AS275" i="9"/>
  <c r="AW275" i="9"/>
  <c r="BA275" i="9"/>
  <c r="BE275" i="9"/>
  <c r="BI275" i="9"/>
  <c r="BM275" i="9"/>
  <c r="BQ275" i="9"/>
  <c r="AQ275" i="9"/>
  <c r="AV275" i="9"/>
  <c r="BB275" i="9"/>
  <c r="BG275" i="9"/>
  <c r="BL275" i="9"/>
  <c r="AM275" i="9"/>
  <c r="AR275" i="9"/>
  <c r="AX275" i="9"/>
  <c r="BC275" i="9"/>
  <c r="BH275" i="9"/>
  <c r="BN275" i="9"/>
  <c r="AU275" i="9"/>
  <c r="BF275" i="9"/>
  <c r="BP275" i="9"/>
  <c r="AY275" i="9"/>
  <c r="BK275" i="9"/>
  <c r="AP275" i="9"/>
  <c r="BJ275" i="9"/>
  <c r="AT275" i="9"/>
  <c r="BO275" i="9"/>
  <c r="AZ275" i="9"/>
  <c r="AN275" i="9"/>
  <c r="BD275" i="9"/>
  <c r="AP300" i="9"/>
  <c r="AT300" i="9"/>
  <c r="AX300" i="9"/>
  <c r="BB300" i="9"/>
  <c r="BF300" i="9"/>
  <c r="BJ300" i="9"/>
  <c r="BN300" i="9"/>
  <c r="AO300" i="9"/>
  <c r="AU300" i="9"/>
  <c r="AZ300" i="9"/>
  <c r="BE300" i="9"/>
  <c r="BK300" i="9"/>
  <c r="BP300" i="9"/>
  <c r="AQ300" i="9"/>
  <c r="AV300" i="9"/>
  <c r="BA300" i="9"/>
  <c r="BG300" i="9"/>
  <c r="BL300" i="9"/>
  <c r="BQ300" i="9"/>
  <c r="AN300" i="9"/>
  <c r="AY300" i="9"/>
  <c r="BI300" i="9"/>
  <c r="AR300" i="9"/>
  <c r="BD300" i="9"/>
  <c r="AS300" i="9"/>
  <c r="BM300" i="9"/>
  <c r="AW300" i="9"/>
  <c r="BC300" i="9"/>
  <c r="BH300" i="9"/>
  <c r="AM300" i="9"/>
  <c r="BO300" i="9"/>
  <c r="AP284" i="9"/>
  <c r="AT284" i="9"/>
  <c r="AX284" i="9"/>
  <c r="BB284" i="9"/>
  <c r="BF284" i="9"/>
  <c r="BJ284" i="9"/>
  <c r="BN284" i="9"/>
  <c r="AO284" i="9"/>
  <c r="AU284" i="9"/>
  <c r="AZ284" i="9"/>
  <c r="BE284" i="9"/>
  <c r="BK284" i="9"/>
  <c r="BP284" i="9"/>
  <c r="AQ284" i="9"/>
  <c r="AV284" i="9"/>
  <c r="BA284" i="9"/>
  <c r="BG284" i="9"/>
  <c r="BL284" i="9"/>
  <c r="BQ284" i="9"/>
  <c r="AS284" i="9"/>
  <c r="BD284" i="9"/>
  <c r="BO284" i="9"/>
  <c r="AN284" i="9"/>
  <c r="BC284" i="9"/>
  <c r="AW284" i="9"/>
  <c r="BM284" i="9"/>
  <c r="AY284" i="9"/>
  <c r="AM284" i="9"/>
  <c r="BH284" i="9"/>
  <c r="BI284" i="9"/>
  <c r="AR284" i="9"/>
  <c r="AP268" i="9"/>
  <c r="AT268" i="9"/>
  <c r="AX268" i="9"/>
  <c r="BB268" i="9"/>
  <c r="BF268" i="9"/>
  <c r="BJ268" i="9"/>
  <c r="BN268" i="9"/>
  <c r="AO268" i="9"/>
  <c r="AU268" i="9"/>
  <c r="AZ268" i="9"/>
  <c r="BE268" i="9"/>
  <c r="BK268" i="9"/>
  <c r="BP268" i="9"/>
  <c r="AQ268" i="9"/>
  <c r="AV268" i="9"/>
  <c r="BA268" i="9"/>
  <c r="BG268" i="9"/>
  <c r="BL268" i="9"/>
  <c r="BQ268" i="9"/>
  <c r="AN268" i="9"/>
  <c r="AY268" i="9"/>
  <c r="BI268" i="9"/>
  <c r="AM268" i="9"/>
  <c r="BC268" i="9"/>
  <c r="BO268" i="9"/>
  <c r="AW268" i="9"/>
  <c r="BD268" i="9"/>
  <c r="AR268" i="9"/>
  <c r="BH268" i="9"/>
  <c r="BM268" i="9"/>
  <c r="AS268" i="9"/>
  <c r="AO251" i="9"/>
  <c r="AS251" i="9"/>
  <c r="AW251" i="9"/>
  <c r="BA251" i="9"/>
  <c r="BE251" i="9"/>
  <c r="BI251" i="9"/>
  <c r="BM251" i="9"/>
  <c r="BQ251" i="9"/>
  <c r="AN251" i="9"/>
  <c r="AT251" i="9"/>
  <c r="AY251" i="9"/>
  <c r="BD251" i="9"/>
  <c r="BJ251" i="9"/>
  <c r="BO251" i="9"/>
  <c r="AP251" i="9"/>
  <c r="AU251" i="9"/>
  <c r="AZ251" i="9"/>
  <c r="BF251" i="9"/>
  <c r="BK251" i="9"/>
  <c r="BP251" i="9"/>
  <c r="AR251" i="9"/>
  <c r="BC251" i="9"/>
  <c r="BN251" i="9"/>
  <c r="AM251" i="9"/>
  <c r="BB251" i="9"/>
  <c r="AV251" i="9"/>
  <c r="BL251" i="9"/>
  <c r="AX251" i="9"/>
  <c r="BG251" i="9"/>
  <c r="BH251" i="9"/>
  <c r="AQ251" i="9"/>
  <c r="AO235" i="9"/>
  <c r="AS235" i="9"/>
  <c r="AW235" i="9"/>
  <c r="BA235" i="9"/>
  <c r="BE235" i="9"/>
  <c r="BI235" i="9"/>
  <c r="BM235" i="9"/>
  <c r="BQ235" i="9"/>
  <c r="AN235" i="9"/>
  <c r="AT235" i="9"/>
  <c r="AY235" i="9"/>
  <c r="BD235" i="9"/>
  <c r="BJ235" i="9"/>
  <c r="BO235" i="9"/>
  <c r="AP235" i="9"/>
  <c r="AU235" i="9"/>
  <c r="AZ235" i="9"/>
  <c r="BF235" i="9"/>
  <c r="BK235" i="9"/>
  <c r="BP235" i="9"/>
  <c r="AM235" i="9"/>
  <c r="AX235" i="9"/>
  <c r="BH235" i="9"/>
  <c r="AQ235" i="9"/>
  <c r="BL235" i="9"/>
  <c r="BB235" i="9"/>
  <c r="BC235" i="9"/>
  <c r="AR235" i="9"/>
  <c r="AV235" i="9"/>
  <c r="BG235" i="9"/>
  <c r="BN235" i="9"/>
  <c r="AN219" i="9"/>
  <c r="AR219" i="9"/>
  <c r="AV219" i="9"/>
  <c r="AZ219" i="9"/>
  <c r="BD219" i="9"/>
  <c r="BH219" i="9"/>
  <c r="BL219" i="9"/>
  <c r="BP219" i="9"/>
  <c r="AO219" i="9"/>
  <c r="AT219" i="9"/>
  <c r="AY219" i="9"/>
  <c r="BE219" i="9"/>
  <c r="BJ219" i="9"/>
  <c r="BO219" i="9"/>
  <c r="AS219" i="9"/>
  <c r="BA219" i="9"/>
  <c r="BG219" i="9"/>
  <c r="BN219" i="9"/>
  <c r="AM219" i="9"/>
  <c r="AU219" i="9"/>
  <c r="BB219" i="9"/>
  <c r="BI219" i="9"/>
  <c r="BQ219" i="9"/>
  <c r="AQ219" i="9"/>
  <c r="BF219" i="9"/>
  <c r="AW219" i="9"/>
  <c r="BK219" i="9"/>
  <c r="BM219" i="9"/>
  <c r="AP219" i="9"/>
  <c r="AX219" i="9"/>
  <c r="BC219" i="9"/>
  <c r="AP165" i="9"/>
  <c r="AT165" i="9"/>
  <c r="AX165" i="9"/>
  <c r="BB165" i="9"/>
  <c r="BF165" i="9"/>
  <c r="BJ165" i="9"/>
  <c r="BN165" i="9"/>
  <c r="AN165" i="9"/>
  <c r="AS165" i="9"/>
  <c r="AY165" i="9"/>
  <c r="BD165" i="9"/>
  <c r="BI165" i="9"/>
  <c r="BO165" i="9"/>
  <c r="AO165" i="9"/>
  <c r="AV165" i="9"/>
  <c r="BC165" i="9"/>
  <c r="BK165" i="9"/>
  <c r="BQ165" i="9"/>
  <c r="AQ165" i="9"/>
  <c r="AW165" i="9"/>
  <c r="BE165" i="9"/>
  <c r="BL165" i="9"/>
  <c r="AM165" i="9"/>
  <c r="BA165" i="9"/>
  <c r="BP165" i="9"/>
  <c r="BG165" i="9"/>
  <c r="AR165" i="9"/>
  <c r="BH165" i="9"/>
  <c r="BM165" i="9"/>
  <c r="AU165" i="9"/>
  <c r="AZ165" i="9"/>
  <c r="AP205" i="9"/>
  <c r="AT205" i="9"/>
  <c r="AX205" i="9"/>
  <c r="BB205" i="9"/>
  <c r="BF205" i="9"/>
  <c r="BJ205" i="9"/>
  <c r="BN205" i="9"/>
  <c r="AQ205" i="9"/>
  <c r="AV205" i="9"/>
  <c r="BA205" i="9"/>
  <c r="BG205" i="9"/>
  <c r="BL205" i="9"/>
  <c r="BQ205" i="9"/>
  <c r="AM205" i="9"/>
  <c r="AS205" i="9"/>
  <c r="AZ205" i="9"/>
  <c r="BH205" i="9"/>
  <c r="BO205" i="9"/>
  <c r="AN205" i="9"/>
  <c r="AU205" i="9"/>
  <c r="BC205" i="9"/>
  <c r="BI205" i="9"/>
  <c r="BP205" i="9"/>
  <c r="AY205" i="9"/>
  <c r="BM205" i="9"/>
  <c r="AO205" i="9"/>
  <c r="BD205" i="9"/>
  <c r="AR205" i="9"/>
  <c r="BE205" i="9"/>
  <c r="BK205" i="9"/>
  <c r="AW205" i="9"/>
  <c r="AN191" i="9"/>
  <c r="AR191" i="9"/>
  <c r="AV191" i="9"/>
  <c r="AZ191" i="9"/>
  <c r="BD191" i="9"/>
  <c r="BH191" i="9"/>
  <c r="BL191" i="9"/>
  <c r="BP191" i="9"/>
  <c r="AM191" i="9"/>
  <c r="AS191" i="9"/>
  <c r="AX191" i="9"/>
  <c r="BC191" i="9"/>
  <c r="BI191" i="9"/>
  <c r="BN191" i="9"/>
  <c r="AT191" i="9"/>
  <c r="BA191" i="9"/>
  <c r="BG191" i="9"/>
  <c r="BO191" i="9"/>
  <c r="AO191" i="9"/>
  <c r="AU191" i="9"/>
  <c r="BB191" i="9"/>
  <c r="BJ191" i="9"/>
  <c r="BQ191" i="9"/>
  <c r="AQ191" i="9"/>
  <c r="BF191" i="9"/>
  <c r="BK191" i="9"/>
  <c r="AW191" i="9"/>
  <c r="AY191" i="9"/>
  <c r="AP191" i="9"/>
  <c r="BE191" i="9"/>
  <c r="BM191" i="9"/>
  <c r="AN183" i="9"/>
  <c r="AR183" i="9"/>
  <c r="AV183" i="9"/>
  <c r="AZ183" i="9"/>
  <c r="BD183" i="9"/>
  <c r="BH183" i="9"/>
  <c r="BL183" i="9"/>
  <c r="BP183" i="9"/>
  <c r="AP183" i="9"/>
  <c r="AU183" i="9"/>
  <c r="BA183" i="9"/>
  <c r="BF183" i="9"/>
  <c r="BK183" i="9"/>
  <c r="BQ183" i="9"/>
  <c r="AS183" i="9"/>
  <c r="AY183" i="9"/>
  <c r="BG183" i="9"/>
  <c r="BN183" i="9"/>
  <c r="AM183" i="9"/>
  <c r="AT183" i="9"/>
  <c r="BB183" i="9"/>
  <c r="BI183" i="9"/>
  <c r="BO183" i="9"/>
  <c r="AX183" i="9"/>
  <c r="BM183" i="9"/>
  <c r="AO183" i="9"/>
  <c r="BC183" i="9"/>
  <c r="AQ183" i="9"/>
  <c r="BE183" i="9"/>
  <c r="BJ183" i="9"/>
  <c r="AW183" i="9"/>
  <c r="AN175" i="9"/>
  <c r="AR175" i="9"/>
  <c r="AV175" i="9"/>
  <c r="AZ175" i="9"/>
  <c r="BD175" i="9"/>
  <c r="BH175" i="9"/>
  <c r="BL175" i="9"/>
  <c r="BP175" i="9"/>
  <c r="AM175" i="9"/>
  <c r="AS175" i="9"/>
  <c r="AX175" i="9"/>
  <c r="BC175" i="9"/>
  <c r="BI175" i="9"/>
  <c r="BN175" i="9"/>
  <c r="AQ175" i="9"/>
  <c r="AY175" i="9"/>
  <c r="BF175" i="9"/>
  <c r="BM175" i="9"/>
  <c r="AT175" i="9"/>
  <c r="BA175" i="9"/>
  <c r="BG175" i="9"/>
  <c r="BO175" i="9"/>
  <c r="AP175" i="9"/>
  <c r="BE175" i="9"/>
  <c r="AU175" i="9"/>
  <c r="BJ175" i="9"/>
  <c r="BK175" i="9"/>
  <c r="AO175" i="9"/>
  <c r="BQ175" i="9"/>
  <c r="AW175" i="9"/>
  <c r="BB175" i="9"/>
  <c r="AN159" i="9"/>
  <c r="AR159" i="9"/>
  <c r="AV159" i="9"/>
  <c r="AZ159" i="9"/>
  <c r="BD159" i="9"/>
  <c r="BH159" i="9"/>
  <c r="BL159" i="9"/>
  <c r="BP159" i="9"/>
  <c r="AM159" i="9"/>
  <c r="AS159" i="9"/>
  <c r="AX159" i="9"/>
  <c r="BC159" i="9"/>
  <c r="BI159" i="9"/>
  <c r="BN159" i="9"/>
  <c r="AP159" i="9"/>
  <c r="AW159" i="9"/>
  <c r="BE159" i="9"/>
  <c r="BK159" i="9"/>
  <c r="AQ159" i="9"/>
  <c r="AY159" i="9"/>
  <c r="BF159" i="9"/>
  <c r="BM159" i="9"/>
  <c r="AT159" i="9"/>
  <c r="BA159" i="9"/>
  <c r="BG159" i="9"/>
  <c r="BO159" i="9"/>
  <c r="AU159" i="9"/>
  <c r="BB159" i="9"/>
  <c r="BJ159" i="9"/>
  <c r="BQ159" i="9"/>
  <c r="AO159" i="9"/>
  <c r="AO144" i="9"/>
  <c r="AS144" i="9"/>
  <c r="AW144" i="9"/>
  <c r="BA144" i="9"/>
  <c r="BE144" i="9"/>
  <c r="BI144" i="9"/>
  <c r="BM144" i="9"/>
  <c r="BQ144" i="9"/>
  <c r="AN144" i="9"/>
  <c r="AT144" i="9"/>
  <c r="AY144" i="9"/>
  <c r="BD144" i="9"/>
  <c r="BJ144" i="9"/>
  <c r="BO144" i="9"/>
  <c r="AR144" i="9"/>
  <c r="AZ144" i="9"/>
  <c r="BG144" i="9"/>
  <c r="BN144" i="9"/>
  <c r="AM144" i="9"/>
  <c r="AU144" i="9"/>
  <c r="BB144" i="9"/>
  <c r="BH144" i="9"/>
  <c r="BP144" i="9"/>
  <c r="AP144" i="9"/>
  <c r="AV144" i="9"/>
  <c r="BC144" i="9"/>
  <c r="BK144" i="9"/>
  <c r="BF144" i="9"/>
  <c r="BL144" i="9"/>
  <c r="AQ144" i="9"/>
  <c r="AX144" i="9"/>
  <c r="AO128" i="9"/>
  <c r="AS128" i="9"/>
  <c r="AW128" i="9"/>
  <c r="BA128" i="9"/>
  <c r="BE128" i="9"/>
  <c r="BI128" i="9"/>
  <c r="BM128" i="9"/>
  <c r="BQ128" i="9"/>
  <c r="AN128" i="9"/>
  <c r="AT128" i="9"/>
  <c r="AY128" i="9"/>
  <c r="BD128" i="9"/>
  <c r="BJ128" i="9"/>
  <c r="BO128" i="9"/>
  <c r="AQ128" i="9"/>
  <c r="AX128" i="9"/>
  <c r="BF128" i="9"/>
  <c r="BL128" i="9"/>
  <c r="AR128" i="9"/>
  <c r="AZ128" i="9"/>
  <c r="BG128" i="9"/>
  <c r="BN128" i="9"/>
  <c r="AM128" i="9"/>
  <c r="AU128" i="9"/>
  <c r="BB128" i="9"/>
  <c r="BH128" i="9"/>
  <c r="BP128" i="9"/>
  <c r="AP128" i="9"/>
  <c r="AV128" i="9"/>
  <c r="BC128" i="9"/>
  <c r="BK128" i="9"/>
  <c r="AM112" i="9"/>
  <c r="AQ112" i="9"/>
  <c r="AU112" i="9"/>
  <c r="AY112" i="9"/>
  <c r="BC112" i="9"/>
  <c r="BG112" i="9"/>
  <c r="BK112" i="9"/>
  <c r="BO112" i="9"/>
  <c r="AO112" i="9"/>
  <c r="AT112" i="9"/>
  <c r="AZ112" i="9"/>
  <c r="BE112" i="9"/>
  <c r="BJ112" i="9"/>
  <c r="BP112" i="9"/>
  <c r="AP112" i="9"/>
  <c r="AW112" i="9"/>
  <c r="BD112" i="9"/>
  <c r="BL112" i="9"/>
  <c r="AR112" i="9"/>
  <c r="BA112" i="9"/>
  <c r="BI112" i="9"/>
  <c r="AS112" i="9"/>
  <c r="BB112" i="9"/>
  <c r="BM112" i="9"/>
  <c r="AV112" i="9"/>
  <c r="BF112" i="9"/>
  <c r="BN112" i="9"/>
  <c r="BQ112" i="9"/>
  <c r="AN112" i="9"/>
  <c r="AX112" i="9"/>
  <c r="BH112" i="9"/>
  <c r="AM96" i="9"/>
  <c r="AQ96" i="9"/>
  <c r="AU96" i="9"/>
  <c r="AY96" i="9"/>
  <c r="BC96" i="9"/>
  <c r="BG96" i="9"/>
  <c r="BK96" i="9"/>
  <c r="BO96" i="9"/>
  <c r="AO96" i="9"/>
  <c r="AT96" i="9"/>
  <c r="AZ96" i="9"/>
  <c r="BE96" i="9"/>
  <c r="BJ96" i="9"/>
  <c r="BP96" i="9"/>
  <c r="AN96" i="9"/>
  <c r="AV96" i="9"/>
  <c r="BB96" i="9"/>
  <c r="BI96" i="9"/>
  <c r="BQ96" i="9"/>
  <c r="AS96" i="9"/>
  <c r="BD96" i="9"/>
  <c r="BM96" i="9"/>
  <c r="AW96" i="9"/>
  <c r="BF96" i="9"/>
  <c r="BN96" i="9"/>
  <c r="AP96" i="9"/>
  <c r="AX96" i="9"/>
  <c r="BH96" i="9"/>
  <c r="AR96" i="9"/>
  <c r="BA96" i="9"/>
  <c r="BL96" i="9"/>
  <c r="AM80" i="9"/>
  <c r="AQ80" i="9"/>
  <c r="AU80" i="9"/>
  <c r="AY80" i="9"/>
  <c r="BC80" i="9"/>
  <c r="BG80" i="9"/>
  <c r="BK80" i="9"/>
  <c r="BO80" i="9"/>
  <c r="AO80" i="9"/>
  <c r="AT80" i="9"/>
  <c r="AZ80" i="9"/>
  <c r="BE80" i="9"/>
  <c r="BJ80" i="9"/>
  <c r="BP80" i="9"/>
  <c r="AS80" i="9"/>
  <c r="BA80" i="9"/>
  <c r="BH80" i="9"/>
  <c r="BN80" i="9"/>
  <c r="AN80" i="9"/>
  <c r="AW80" i="9"/>
  <c r="BF80" i="9"/>
  <c r="BQ80" i="9"/>
  <c r="AP80" i="9"/>
  <c r="AX80" i="9"/>
  <c r="BI80" i="9"/>
  <c r="AR80" i="9"/>
  <c r="BB80" i="9"/>
  <c r="BL80" i="9"/>
  <c r="AV80" i="9"/>
  <c r="BD80" i="9"/>
  <c r="BM80" i="9"/>
  <c r="AM64" i="9"/>
  <c r="AQ64" i="9"/>
  <c r="AU64" i="9"/>
  <c r="AY64" i="9"/>
  <c r="BC64" i="9"/>
  <c r="BG64" i="9"/>
  <c r="BK64" i="9"/>
  <c r="BO64" i="9"/>
  <c r="AO64" i="9"/>
  <c r="AT64" i="9"/>
  <c r="AZ64" i="9"/>
  <c r="BE64" i="9"/>
  <c r="BJ64" i="9"/>
  <c r="BP64" i="9"/>
  <c r="AR64" i="9"/>
  <c r="AX64" i="9"/>
  <c r="BF64" i="9"/>
  <c r="BM64" i="9"/>
  <c r="AP64" i="9"/>
  <c r="BA64" i="9"/>
  <c r="BI64" i="9"/>
  <c r="AS64" i="9"/>
  <c r="BB64" i="9"/>
  <c r="BL64" i="9"/>
  <c r="AV64" i="9"/>
  <c r="BD64" i="9"/>
  <c r="BN64" i="9"/>
  <c r="AN64" i="9"/>
  <c r="AW64" i="9"/>
  <c r="BH64" i="9"/>
  <c r="BQ64" i="9"/>
  <c r="AP48" i="9"/>
  <c r="AT48" i="9"/>
  <c r="AX48" i="9"/>
  <c r="BB48" i="9"/>
  <c r="BF48" i="9"/>
  <c r="BJ48" i="9"/>
  <c r="BN48" i="9"/>
  <c r="AO48" i="9"/>
  <c r="AU48" i="9"/>
  <c r="AZ48" i="9"/>
  <c r="BE48" i="9"/>
  <c r="BK48" i="9"/>
  <c r="BP48" i="9"/>
  <c r="AQ48" i="9"/>
  <c r="AW48" i="9"/>
  <c r="BD48" i="9"/>
  <c r="BL48" i="9"/>
  <c r="AS48" i="9"/>
  <c r="BC48" i="9"/>
  <c r="BM48" i="9"/>
  <c r="AN48" i="9"/>
  <c r="BA48" i="9"/>
  <c r="BO48" i="9"/>
  <c r="AR48" i="9"/>
  <c r="BG48" i="9"/>
  <c r="BQ48" i="9"/>
  <c r="AV48" i="9"/>
  <c r="BH48" i="9"/>
  <c r="AM48" i="9"/>
  <c r="AY48" i="9"/>
  <c r="BI48" i="9"/>
  <c r="AN32" i="9"/>
  <c r="AP32" i="9"/>
  <c r="AT32" i="9"/>
  <c r="AX32" i="9"/>
  <c r="BB32" i="9"/>
  <c r="BF32" i="9"/>
  <c r="BJ32" i="9"/>
  <c r="BN32" i="9"/>
  <c r="AO32" i="9"/>
  <c r="AU32" i="9"/>
  <c r="AZ32" i="9"/>
  <c r="BE32" i="9"/>
  <c r="BK32" i="9"/>
  <c r="BP32" i="9"/>
  <c r="AM32" i="9"/>
  <c r="AV32" i="9"/>
  <c r="BC32" i="9"/>
  <c r="BI32" i="9"/>
  <c r="BQ32" i="9"/>
  <c r="AW32" i="9"/>
  <c r="BG32" i="9"/>
  <c r="BO32" i="9"/>
  <c r="AR32" i="9"/>
  <c r="BD32" i="9"/>
  <c r="AS32" i="9"/>
  <c r="BH32" i="9"/>
  <c r="AY32" i="9"/>
  <c r="BL32" i="9"/>
  <c r="BM32" i="9"/>
  <c r="AQ32" i="9"/>
  <c r="BA32" i="9"/>
  <c r="AP16" i="9"/>
  <c r="AT16" i="9"/>
  <c r="AX16" i="9"/>
  <c r="BB16" i="9"/>
  <c r="BF16" i="9"/>
  <c r="BJ16" i="9"/>
  <c r="BN16" i="9"/>
  <c r="AO16" i="9"/>
  <c r="AU16" i="9"/>
  <c r="AZ16" i="9"/>
  <c r="BE16" i="9"/>
  <c r="BK16" i="9"/>
  <c r="BP16" i="9"/>
  <c r="AR16" i="9"/>
  <c r="AY16" i="9"/>
  <c r="BG16" i="9"/>
  <c r="BM16" i="9"/>
  <c r="AM16" i="9"/>
  <c r="AV16" i="9"/>
  <c r="BD16" i="9"/>
  <c r="BO16" i="9"/>
  <c r="AW16" i="9"/>
  <c r="BI16" i="9"/>
  <c r="AN16" i="9"/>
  <c r="BC16" i="9"/>
  <c r="BH16" i="9"/>
  <c r="AQ16" i="9"/>
  <c r="BL16" i="9"/>
  <c r="AS16" i="9"/>
  <c r="BQ16" i="9"/>
  <c r="BA16" i="9"/>
  <c r="AP169" i="9"/>
  <c r="AT169" i="9"/>
  <c r="AX169" i="9"/>
  <c r="BB169" i="9"/>
  <c r="BF169" i="9"/>
  <c r="BJ169" i="9"/>
  <c r="BN169" i="9"/>
  <c r="AM169" i="9"/>
  <c r="AR169" i="9"/>
  <c r="AW169" i="9"/>
  <c r="BC169" i="9"/>
  <c r="BH169" i="9"/>
  <c r="BM169" i="9"/>
  <c r="AS169" i="9"/>
  <c r="AZ169" i="9"/>
  <c r="BG169" i="9"/>
  <c r="BO169" i="9"/>
  <c r="AN169" i="9"/>
  <c r="AU169" i="9"/>
  <c r="BA169" i="9"/>
  <c r="BI169" i="9"/>
  <c r="BP169" i="9"/>
  <c r="AQ169" i="9"/>
  <c r="BE169" i="9"/>
  <c r="BK169" i="9"/>
  <c r="AV169" i="9"/>
  <c r="AY169" i="9"/>
  <c r="BD169" i="9"/>
  <c r="BL169" i="9"/>
  <c r="BQ169" i="9"/>
  <c r="AO169" i="9"/>
  <c r="AP252" i="9"/>
  <c r="AT252" i="9"/>
  <c r="AX252" i="9"/>
  <c r="BB252" i="9"/>
  <c r="BF252" i="9"/>
  <c r="BJ252" i="9"/>
  <c r="BN252" i="9"/>
  <c r="AO252" i="9"/>
  <c r="AU252" i="9"/>
  <c r="AZ252" i="9"/>
  <c r="BE252" i="9"/>
  <c r="BK252" i="9"/>
  <c r="BP252" i="9"/>
  <c r="AQ252" i="9"/>
  <c r="AV252" i="9"/>
  <c r="BA252" i="9"/>
  <c r="BG252" i="9"/>
  <c r="BL252" i="9"/>
  <c r="BQ252" i="9"/>
  <c r="AS252" i="9"/>
  <c r="BD252" i="9"/>
  <c r="BO252" i="9"/>
  <c r="AM252" i="9"/>
  <c r="AY252" i="9"/>
  <c r="BM252" i="9"/>
  <c r="BC252" i="9"/>
  <c r="AN252" i="9"/>
  <c r="BH252" i="9"/>
  <c r="AR252" i="9"/>
  <c r="BI252" i="9"/>
  <c r="AW252" i="9"/>
  <c r="AP244" i="9"/>
  <c r="AT244" i="9"/>
  <c r="AX244" i="9"/>
  <c r="BB244" i="9"/>
  <c r="BF244" i="9"/>
  <c r="BJ244" i="9"/>
  <c r="BN244" i="9"/>
  <c r="AM244" i="9"/>
  <c r="AR244" i="9"/>
  <c r="AW244" i="9"/>
  <c r="BC244" i="9"/>
  <c r="BH244" i="9"/>
  <c r="BM244" i="9"/>
  <c r="AN244" i="9"/>
  <c r="AS244" i="9"/>
  <c r="AY244" i="9"/>
  <c r="BD244" i="9"/>
  <c r="BI244" i="9"/>
  <c r="BO244" i="9"/>
  <c r="AV244" i="9"/>
  <c r="BG244" i="9"/>
  <c r="BQ244" i="9"/>
  <c r="AZ244" i="9"/>
  <c r="BK244" i="9"/>
  <c r="AO244" i="9"/>
  <c r="BA244" i="9"/>
  <c r="AU244" i="9"/>
  <c r="BE244" i="9"/>
  <c r="BL244" i="9"/>
  <c r="AQ244" i="9"/>
  <c r="BP244" i="9"/>
  <c r="AP236" i="9"/>
  <c r="AT236" i="9"/>
  <c r="AX236" i="9"/>
  <c r="BB236" i="9"/>
  <c r="BF236" i="9"/>
  <c r="BJ236" i="9"/>
  <c r="BN236" i="9"/>
  <c r="AO236" i="9"/>
  <c r="AU236" i="9"/>
  <c r="AZ236" i="9"/>
  <c r="BE236" i="9"/>
  <c r="BK236" i="9"/>
  <c r="BP236" i="9"/>
  <c r="AQ236" i="9"/>
  <c r="AV236" i="9"/>
  <c r="BA236" i="9"/>
  <c r="BG236" i="9"/>
  <c r="BL236" i="9"/>
  <c r="BQ236" i="9"/>
  <c r="AN236" i="9"/>
  <c r="AY236" i="9"/>
  <c r="BI236" i="9"/>
  <c r="AR236" i="9"/>
  <c r="BM236" i="9"/>
  <c r="BC236" i="9"/>
  <c r="AS236" i="9"/>
  <c r="BO236" i="9"/>
  <c r="AM236" i="9"/>
  <c r="AW236" i="9"/>
  <c r="BD236" i="9"/>
  <c r="BH236" i="9"/>
  <c r="AP228" i="9"/>
  <c r="AT228" i="9"/>
  <c r="AX228" i="9"/>
  <c r="BB228" i="9"/>
  <c r="BF228" i="9"/>
  <c r="BJ228" i="9"/>
  <c r="BN228" i="9"/>
  <c r="AM228" i="9"/>
  <c r="AR228" i="9"/>
  <c r="AW228" i="9"/>
  <c r="BC228" i="9"/>
  <c r="BH228" i="9"/>
  <c r="BM228" i="9"/>
  <c r="AN228" i="9"/>
  <c r="AS228" i="9"/>
  <c r="AY228" i="9"/>
  <c r="BD228" i="9"/>
  <c r="BI228" i="9"/>
  <c r="BO228" i="9"/>
  <c r="AQ228" i="9"/>
  <c r="BA228" i="9"/>
  <c r="BL228" i="9"/>
  <c r="AU228" i="9"/>
  <c r="BP228" i="9"/>
  <c r="BE228" i="9"/>
  <c r="BG228" i="9"/>
  <c r="BK228" i="9"/>
  <c r="AO228" i="9"/>
  <c r="BQ228" i="9"/>
  <c r="AV228" i="9"/>
  <c r="AZ228" i="9"/>
  <c r="AO220" i="9"/>
  <c r="AS220" i="9"/>
  <c r="AW220" i="9"/>
  <c r="BA220" i="9"/>
  <c r="BE220" i="9"/>
  <c r="BI220" i="9"/>
  <c r="BM220" i="9"/>
  <c r="BQ220" i="9"/>
  <c r="AP220" i="9"/>
  <c r="AU220" i="9"/>
  <c r="AZ220" i="9"/>
  <c r="BF220" i="9"/>
  <c r="BK220" i="9"/>
  <c r="BP220" i="9"/>
  <c r="AQ220" i="9"/>
  <c r="AX220" i="9"/>
  <c r="BD220" i="9"/>
  <c r="BL220" i="9"/>
  <c r="AR220" i="9"/>
  <c r="AY220" i="9"/>
  <c r="BG220" i="9"/>
  <c r="BN220" i="9"/>
  <c r="AN220" i="9"/>
  <c r="BC220" i="9"/>
  <c r="AT220" i="9"/>
  <c r="BH220" i="9"/>
  <c r="BJ220" i="9"/>
  <c r="AV220" i="9"/>
  <c r="BB220" i="9"/>
  <c r="BO220" i="9"/>
  <c r="AM220" i="9"/>
  <c r="AO212" i="9"/>
  <c r="AS212" i="9"/>
  <c r="AW212" i="9"/>
  <c r="BA212" i="9"/>
  <c r="BE212" i="9"/>
  <c r="BI212" i="9"/>
  <c r="BM212" i="9"/>
  <c r="BQ212" i="9"/>
  <c r="AM212" i="9"/>
  <c r="AR212" i="9"/>
  <c r="AX212" i="9"/>
  <c r="BC212" i="9"/>
  <c r="BH212" i="9"/>
  <c r="BN212" i="9"/>
  <c r="AP212" i="9"/>
  <c r="AV212" i="9"/>
  <c r="BD212" i="9"/>
  <c r="BK212" i="9"/>
  <c r="AQ212" i="9"/>
  <c r="AY212" i="9"/>
  <c r="BF212" i="9"/>
  <c r="BL212" i="9"/>
  <c r="AU212" i="9"/>
  <c r="BJ212" i="9"/>
  <c r="AZ212" i="9"/>
  <c r="BO212" i="9"/>
  <c r="BB212" i="9"/>
  <c r="BP212" i="9"/>
  <c r="AN212" i="9"/>
  <c r="AT212" i="9"/>
  <c r="BG212" i="9"/>
  <c r="AO204" i="9"/>
  <c r="AS204" i="9"/>
  <c r="AW204" i="9"/>
  <c r="BA204" i="9"/>
  <c r="BE204" i="9"/>
  <c r="BI204" i="9"/>
  <c r="BM204" i="9"/>
  <c r="BQ204" i="9"/>
  <c r="AP204" i="9"/>
  <c r="AU204" i="9"/>
  <c r="AZ204" i="9"/>
  <c r="BF204" i="9"/>
  <c r="BK204" i="9"/>
  <c r="BP204" i="9"/>
  <c r="AN204" i="9"/>
  <c r="AV204" i="9"/>
  <c r="BC204" i="9"/>
  <c r="BJ204" i="9"/>
  <c r="AQ204" i="9"/>
  <c r="AX204" i="9"/>
  <c r="BD204" i="9"/>
  <c r="BL204" i="9"/>
  <c r="AM204" i="9"/>
  <c r="BB204" i="9"/>
  <c r="BO204" i="9"/>
  <c r="BG204" i="9"/>
  <c r="AR204" i="9"/>
  <c r="AT204" i="9"/>
  <c r="AY204" i="9"/>
  <c r="BH204" i="9"/>
  <c r="BN204" i="9"/>
  <c r="AO196" i="9"/>
  <c r="AS196" i="9"/>
  <c r="AW196" i="9"/>
  <c r="BA196" i="9"/>
  <c r="BE196" i="9"/>
  <c r="BI196" i="9"/>
  <c r="BM196" i="9"/>
  <c r="BQ196" i="9"/>
  <c r="AM196" i="9"/>
  <c r="AR196" i="9"/>
  <c r="AX196" i="9"/>
  <c r="BC196" i="9"/>
  <c r="BH196" i="9"/>
  <c r="BN196" i="9"/>
  <c r="AN196" i="9"/>
  <c r="AU196" i="9"/>
  <c r="BB196" i="9"/>
  <c r="BJ196" i="9"/>
  <c r="BP196" i="9"/>
  <c r="AP196" i="9"/>
  <c r="AV196" i="9"/>
  <c r="BD196" i="9"/>
  <c r="BK196" i="9"/>
  <c r="AT196" i="9"/>
  <c r="BG196" i="9"/>
  <c r="BL196" i="9"/>
  <c r="AY196" i="9"/>
  <c r="BO196" i="9"/>
  <c r="AQ196" i="9"/>
  <c r="AZ196" i="9"/>
  <c r="BF196" i="9"/>
  <c r="AO188" i="9"/>
  <c r="AS188" i="9"/>
  <c r="AW188" i="9"/>
  <c r="BA188" i="9"/>
  <c r="BE188" i="9"/>
  <c r="BI188" i="9"/>
  <c r="BM188" i="9"/>
  <c r="BQ188" i="9"/>
  <c r="AP188" i="9"/>
  <c r="AU188" i="9"/>
  <c r="AZ188" i="9"/>
  <c r="BF188" i="9"/>
  <c r="BK188" i="9"/>
  <c r="BP188" i="9"/>
  <c r="AM188" i="9"/>
  <c r="AT188" i="9"/>
  <c r="BB188" i="9"/>
  <c r="BH188" i="9"/>
  <c r="BO188" i="9"/>
  <c r="AN188" i="9"/>
  <c r="AV188" i="9"/>
  <c r="BC188" i="9"/>
  <c r="BJ188" i="9"/>
  <c r="AY188" i="9"/>
  <c r="BN188" i="9"/>
  <c r="AQ188" i="9"/>
  <c r="BD188" i="9"/>
  <c r="BG188" i="9"/>
  <c r="AX188" i="9"/>
  <c r="BL188" i="9"/>
  <c r="AR188" i="9"/>
  <c r="AO180" i="9"/>
  <c r="AS180" i="9"/>
  <c r="AW180" i="9"/>
  <c r="BA180" i="9"/>
  <c r="BE180" i="9"/>
  <c r="BI180" i="9"/>
  <c r="BM180" i="9"/>
  <c r="BQ180" i="9"/>
  <c r="AM180" i="9"/>
  <c r="AR180" i="9"/>
  <c r="AX180" i="9"/>
  <c r="BC180" i="9"/>
  <c r="BH180" i="9"/>
  <c r="BN180" i="9"/>
  <c r="AT180" i="9"/>
  <c r="AZ180" i="9"/>
  <c r="BG180" i="9"/>
  <c r="BO180" i="9"/>
  <c r="AN180" i="9"/>
  <c r="AU180" i="9"/>
  <c r="BB180" i="9"/>
  <c r="BJ180" i="9"/>
  <c r="BP180" i="9"/>
  <c r="AQ180" i="9"/>
  <c r="BF180" i="9"/>
  <c r="AV180" i="9"/>
  <c r="BK180" i="9"/>
  <c r="AY180" i="9"/>
  <c r="BD180" i="9"/>
  <c r="BL180" i="9"/>
  <c r="AP180" i="9"/>
  <c r="AN171" i="9"/>
  <c r="AR171" i="9"/>
  <c r="AV171" i="9"/>
  <c r="AZ171" i="9"/>
  <c r="BD171" i="9"/>
  <c r="BH171" i="9"/>
  <c r="BL171" i="9"/>
  <c r="BP171" i="9"/>
  <c r="AO171" i="9"/>
  <c r="AT171" i="9"/>
  <c r="AY171" i="9"/>
  <c r="BE171" i="9"/>
  <c r="BJ171" i="9"/>
  <c r="BO171" i="9"/>
  <c r="AM171" i="9"/>
  <c r="AU171" i="9"/>
  <c r="BB171" i="9"/>
  <c r="BI171" i="9"/>
  <c r="BQ171" i="9"/>
  <c r="AP171" i="9"/>
  <c r="AW171" i="9"/>
  <c r="BC171" i="9"/>
  <c r="BK171" i="9"/>
  <c r="BA171" i="9"/>
  <c r="BN171" i="9"/>
  <c r="AQ171" i="9"/>
  <c r="BF171" i="9"/>
  <c r="AS171" i="9"/>
  <c r="AX171" i="9"/>
  <c r="BG171" i="9"/>
  <c r="BM171" i="9"/>
  <c r="AM154" i="9"/>
  <c r="AQ154" i="9"/>
  <c r="AU154" i="9"/>
  <c r="AY154" i="9"/>
  <c r="BC154" i="9"/>
  <c r="BG154" i="9"/>
  <c r="BK154" i="9"/>
  <c r="BO154" i="9"/>
  <c r="AN154" i="9"/>
  <c r="AS154" i="9"/>
  <c r="AX154" i="9"/>
  <c r="BD154" i="9"/>
  <c r="BI154" i="9"/>
  <c r="BN154" i="9"/>
  <c r="AO154" i="9"/>
  <c r="AV154" i="9"/>
  <c r="BB154" i="9"/>
  <c r="BJ154" i="9"/>
  <c r="BQ154" i="9"/>
  <c r="AP154" i="9"/>
  <c r="AW154" i="9"/>
  <c r="BE154" i="9"/>
  <c r="BL154" i="9"/>
  <c r="AR154" i="9"/>
  <c r="AZ154" i="9"/>
  <c r="BF154" i="9"/>
  <c r="BM154" i="9"/>
  <c r="BH154" i="9"/>
  <c r="BP154" i="9"/>
  <c r="AT154" i="9"/>
  <c r="BA154" i="9"/>
  <c r="AM138" i="9"/>
  <c r="AQ138" i="9"/>
  <c r="AU138" i="9"/>
  <c r="AY138" i="9"/>
  <c r="BC138" i="9"/>
  <c r="BG138" i="9"/>
  <c r="BK138" i="9"/>
  <c r="BO138" i="9"/>
  <c r="AN138" i="9"/>
  <c r="AS138" i="9"/>
  <c r="AX138" i="9"/>
  <c r="BD138" i="9"/>
  <c r="BI138" i="9"/>
  <c r="BN138" i="9"/>
  <c r="AT138" i="9"/>
  <c r="BA138" i="9"/>
  <c r="BH138" i="9"/>
  <c r="BP138" i="9"/>
  <c r="AO138" i="9"/>
  <c r="AV138" i="9"/>
  <c r="BB138" i="9"/>
  <c r="BJ138" i="9"/>
  <c r="BQ138" i="9"/>
  <c r="AP138" i="9"/>
  <c r="AW138" i="9"/>
  <c r="BE138" i="9"/>
  <c r="BL138" i="9"/>
  <c r="AR138" i="9"/>
  <c r="AZ138" i="9"/>
  <c r="BF138" i="9"/>
  <c r="BM138" i="9"/>
  <c r="AM122" i="9"/>
  <c r="AQ122" i="9"/>
  <c r="AU122" i="9"/>
  <c r="AY122" i="9"/>
  <c r="BC122" i="9"/>
  <c r="BG122" i="9"/>
  <c r="BK122" i="9"/>
  <c r="BO122" i="9"/>
  <c r="AN122" i="9"/>
  <c r="AS122" i="9"/>
  <c r="AX122" i="9"/>
  <c r="BD122" i="9"/>
  <c r="BI122" i="9"/>
  <c r="BN122" i="9"/>
  <c r="AR122" i="9"/>
  <c r="AZ122" i="9"/>
  <c r="BF122" i="9"/>
  <c r="BM122" i="9"/>
  <c r="AT122" i="9"/>
  <c r="BA122" i="9"/>
  <c r="BH122" i="9"/>
  <c r="BP122" i="9"/>
  <c r="AO122" i="9"/>
  <c r="AV122" i="9"/>
  <c r="BB122" i="9"/>
  <c r="BJ122" i="9"/>
  <c r="BQ122" i="9"/>
  <c r="BE122" i="9"/>
  <c r="BL122" i="9"/>
  <c r="AP122" i="9"/>
  <c r="AW122" i="9"/>
  <c r="AO106" i="9"/>
  <c r="AS106" i="9"/>
  <c r="AW106" i="9"/>
  <c r="BA106" i="9"/>
  <c r="BE106" i="9"/>
  <c r="BI106" i="9"/>
  <c r="BM106" i="9"/>
  <c r="BQ106" i="9"/>
  <c r="AN106" i="9"/>
  <c r="AT106" i="9"/>
  <c r="AY106" i="9"/>
  <c r="BD106" i="9"/>
  <c r="BJ106" i="9"/>
  <c r="BO106" i="9"/>
  <c r="AQ106" i="9"/>
  <c r="AX106" i="9"/>
  <c r="BF106" i="9"/>
  <c r="BL106" i="9"/>
  <c r="AM106" i="9"/>
  <c r="AV106" i="9"/>
  <c r="BG106" i="9"/>
  <c r="BP106" i="9"/>
  <c r="AP106" i="9"/>
  <c r="AZ106" i="9"/>
  <c r="BH106" i="9"/>
  <c r="AR106" i="9"/>
  <c r="BB106" i="9"/>
  <c r="BK106" i="9"/>
  <c r="BN106" i="9"/>
  <c r="AU106" i="9"/>
  <c r="BC106" i="9"/>
  <c r="AO90" i="9"/>
  <c r="AS90" i="9"/>
  <c r="AW90" i="9"/>
  <c r="BA90" i="9"/>
  <c r="BE90" i="9"/>
  <c r="BI90" i="9"/>
  <c r="BM90" i="9"/>
  <c r="BQ90" i="9"/>
  <c r="AN90" i="9"/>
  <c r="AT90" i="9"/>
  <c r="AY90" i="9"/>
  <c r="BD90" i="9"/>
  <c r="BJ90" i="9"/>
  <c r="BO90" i="9"/>
  <c r="AP90" i="9"/>
  <c r="AV90" i="9"/>
  <c r="BC90" i="9"/>
  <c r="BK90" i="9"/>
  <c r="AQ90" i="9"/>
  <c r="AZ90" i="9"/>
  <c r="BH90" i="9"/>
  <c r="AR90" i="9"/>
  <c r="BB90" i="9"/>
  <c r="BL90" i="9"/>
  <c r="AU90" i="9"/>
  <c r="BF90" i="9"/>
  <c r="BN90" i="9"/>
  <c r="BP90" i="9"/>
  <c r="AM90" i="9"/>
  <c r="AX90" i="9"/>
  <c r="BG90" i="9"/>
  <c r="AO74" i="9"/>
  <c r="AS74" i="9"/>
  <c r="AW74" i="9"/>
  <c r="BA74" i="9"/>
  <c r="BE74" i="9"/>
  <c r="BI74" i="9"/>
  <c r="BM74" i="9"/>
  <c r="BQ74" i="9"/>
  <c r="AN74" i="9"/>
  <c r="AT74" i="9"/>
  <c r="AY74" i="9"/>
  <c r="BD74" i="9"/>
  <c r="BJ74" i="9"/>
  <c r="BO74" i="9"/>
  <c r="AM74" i="9"/>
  <c r="AU74" i="9"/>
  <c r="BB74" i="9"/>
  <c r="BH74" i="9"/>
  <c r="BP74" i="9"/>
  <c r="AR74" i="9"/>
  <c r="BC74" i="9"/>
  <c r="BL74" i="9"/>
  <c r="AV74" i="9"/>
  <c r="BF74" i="9"/>
  <c r="BN74" i="9"/>
  <c r="AP74" i="9"/>
  <c r="AX74" i="9"/>
  <c r="BG74" i="9"/>
  <c r="AQ74" i="9"/>
  <c r="AZ74" i="9"/>
  <c r="BK74" i="9"/>
  <c r="AN58" i="9"/>
  <c r="AR58" i="9"/>
  <c r="AV58" i="9"/>
  <c r="AZ58" i="9"/>
  <c r="BD58" i="9"/>
  <c r="BH58" i="9"/>
  <c r="BL58" i="9"/>
  <c r="BP58" i="9"/>
  <c r="AO58" i="9"/>
  <c r="AT58" i="9"/>
  <c r="AY58" i="9"/>
  <c r="BE58" i="9"/>
  <c r="BJ58" i="9"/>
  <c r="BO58" i="9"/>
  <c r="AS58" i="9"/>
  <c r="BA58" i="9"/>
  <c r="BG58" i="9"/>
  <c r="BN58" i="9"/>
  <c r="AM58" i="9"/>
  <c r="AW58" i="9"/>
  <c r="BF58" i="9"/>
  <c r="BQ58" i="9"/>
  <c r="AU58" i="9"/>
  <c r="BI58" i="9"/>
  <c r="AX58" i="9"/>
  <c r="BK58" i="9"/>
  <c r="AP58" i="9"/>
  <c r="BB58" i="9"/>
  <c r="BM58" i="9"/>
  <c r="AQ58" i="9"/>
  <c r="BC58" i="9"/>
  <c r="AN42" i="9"/>
  <c r="AR42" i="9"/>
  <c r="AV42" i="9"/>
  <c r="AZ42" i="9"/>
  <c r="BD42" i="9"/>
  <c r="BH42" i="9"/>
  <c r="BL42" i="9"/>
  <c r="BP42" i="9"/>
  <c r="AO42" i="9"/>
  <c r="AT42" i="9"/>
  <c r="AY42" i="9"/>
  <c r="BE42" i="9"/>
  <c r="BJ42" i="9"/>
  <c r="BO42" i="9"/>
  <c r="AQ42" i="9"/>
  <c r="AX42" i="9"/>
  <c r="BF42" i="9"/>
  <c r="BM42" i="9"/>
  <c r="AP42" i="9"/>
  <c r="BA42" i="9"/>
  <c r="BI42" i="9"/>
  <c r="AW42" i="9"/>
  <c r="BK42" i="9"/>
  <c r="AM42" i="9"/>
  <c r="BB42" i="9"/>
  <c r="BN42" i="9"/>
  <c r="AS42" i="9"/>
  <c r="BC42" i="9"/>
  <c r="BQ42" i="9"/>
  <c r="BG42" i="9"/>
  <c r="AU42" i="9"/>
  <c r="AP26" i="9"/>
  <c r="AT26" i="9"/>
  <c r="AX26" i="9"/>
  <c r="BB26" i="9"/>
  <c r="BF26" i="9"/>
  <c r="BJ26" i="9"/>
  <c r="BN26" i="9"/>
  <c r="AO26" i="9"/>
  <c r="AU26" i="9"/>
  <c r="AZ26" i="9"/>
  <c r="BE26" i="9"/>
  <c r="BK26" i="9"/>
  <c r="BP26" i="9"/>
  <c r="AQ26" i="9"/>
  <c r="AW26" i="9"/>
  <c r="BD26" i="9"/>
  <c r="BL26" i="9"/>
  <c r="AS26" i="9"/>
  <c r="BC26" i="9"/>
  <c r="BM26" i="9"/>
  <c r="AV26" i="9"/>
  <c r="BH26" i="9"/>
  <c r="AR26" i="9"/>
  <c r="BI26" i="9"/>
  <c r="AY26" i="9"/>
  <c r="BO26" i="9"/>
  <c r="AM26" i="9"/>
  <c r="BA26" i="9"/>
  <c r="BQ26" i="9"/>
  <c r="BG26" i="9"/>
  <c r="AN26" i="9"/>
  <c r="AN10" i="9"/>
  <c r="AR10" i="9"/>
  <c r="AV10" i="9"/>
  <c r="AZ10" i="9"/>
  <c r="BD10" i="9"/>
  <c r="BH10" i="9"/>
  <c r="BL10" i="9"/>
  <c r="BP10" i="9"/>
  <c r="AO10" i="9"/>
  <c r="AT10" i="9"/>
  <c r="AY10" i="9"/>
  <c r="BE10" i="9"/>
  <c r="BJ10" i="9"/>
  <c r="BO10" i="9"/>
  <c r="AS10" i="9"/>
  <c r="BA10" i="9"/>
  <c r="BG10" i="9"/>
  <c r="BN10" i="9"/>
  <c r="AQ10" i="9"/>
  <c r="BB10" i="9"/>
  <c r="BK10" i="9"/>
  <c r="AU10" i="9"/>
  <c r="BF10" i="9"/>
  <c r="AM10" i="9"/>
  <c r="BC10" i="9"/>
  <c r="AP10" i="9"/>
  <c r="BM10" i="9"/>
  <c r="AW10" i="9"/>
  <c r="BQ10" i="9"/>
  <c r="AX10" i="9"/>
  <c r="BI10" i="9"/>
  <c r="AN151" i="9"/>
  <c r="AR151" i="9"/>
  <c r="AV151" i="9"/>
  <c r="AZ151" i="9"/>
  <c r="BD151" i="9"/>
  <c r="BH151" i="9"/>
  <c r="BL151" i="9"/>
  <c r="BP151" i="9"/>
  <c r="AP151" i="9"/>
  <c r="AU151" i="9"/>
  <c r="BA151" i="9"/>
  <c r="BF151" i="9"/>
  <c r="BK151" i="9"/>
  <c r="BQ151" i="9"/>
  <c r="AO151" i="9"/>
  <c r="AW151" i="9"/>
  <c r="BC151" i="9"/>
  <c r="BJ151" i="9"/>
  <c r="AQ151" i="9"/>
  <c r="AX151" i="9"/>
  <c r="BE151" i="9"/>
  <c r="BM151" i="9"/>
  <c r="AS151" i="9"/>
  <c r="AY151" i="9"/>
  <c r="BG151" i="9"/>
  <c r="BN151" i="9"/>
  <c r="AM151" i="9"/>
  <c r="BO151" i="9"/>
  <c r="AT151" i="9"/>
  <c r="BB151" i="9"/>
  <c r="BI151" i="9"/>
  <c r="AN143" i="9"/>
  <c r="AR143" i="9"/>
  <c r="AV143" i="9"/>
  <c r="AZ143" i="9"/>
  <c r="BD143" i="9"/>
  <c r="BH143" i="9"/>
  <c r="BL143" i="9"/>
  <c r="BP143" i="9"/>
  <c r="AM143" i="9"/>
  <c r="AS143" i="9"/>
  <c r="AX143" i="9"/>
  <c r="BC143" i="9"/>
  <c r="BI143" i="9"/>
  <c r="BN143" i="9"/>
  <c r="AO143" i="9"/>
  <c r="AU143" i="9"/>
  <c r="BB143" i="9"/>
  <c r="BJ143" i="9"/>
  <c r="BQ143" i="9"/>
  <c r="AP143" i="9"/>
  <c r="AW143" i="9"/>
  <c r="BE143" i="9"/>
  <c r="BK143" i="9"/>
  <c r="AQ143" i="9"/>
  <c r="AY143" i="9"/>
  <c r="BF143" i="9"/>
  <c r="BM143" i="9"/>
  <c r="BG143" i="9"/>
  <c r="BO143" i="9"/>
  <c r="AT143" i="9"/>
  <c r="BA143" i="9"/>
  <c r="AN135" i="9"/>
  <c r="AR135" i="9"/>
  <c r="AV135" i="9"/>
  <c r="AZ135" i="9"/>
  <c r="BD135" i="9"/>
  <c r="BH135" i="9"/>
  <c r="BL135" i="9"/>
  <c r="BP135" i="9"/>
  <c r="AP135" i="9"/>
  <c r="AU135" i="9"/>
  <c r="BA135" i="9"/>
  <c r="BF135" i="9"/>
  <c r="BK135" i="9"/>
  <c r="BQ135" i="9"/>
  <c r="AM135" i="9"/>
  <c r="AT135" i="9"/>
  <c r="BB135" i="9"/>
  <c r="BI135" i="9"/>
  <c r="BO135" i="9"/>
  <c r="AO135" i="9"/>
  <c r="AW135" i="9"/>
  <c r="BC135" i="9"/>
  <c r="BJ135" i="9"/>
  <c r="AQ135" i="9"/>
  <c r="AX135" i="9"/>
  <c r="BE135" i="9"/>
  <c r="BM135" i="9"/>
  <c r="AY135" i="9"/>
  <c r="BG135" i="9"/>
  <c r="BN135" i="9"/>
  <c r="AS135" i="9"/>
  <c r="AN127" i="9"/>
  <c r="AR127" i="9"/>
  <c r="AV127" i="9"/>
  <c r="AZ127" i="9"/>
  <c r="BD127" i="9"/>
  <c r="BH127" i="9"/>
  <c r="BL127" i="9"/>
  <c r="BP127" i="9"/>
  <c r="AM127" i="9"/>
  <c r="AS127" i="9"/>
  <c r="AX127" i="9"/>
  <c r="BC127" i="9"/>
  <c r="BI127" i="9"/>
  <c r="BN127" i="9"/>
  <c r="AT127" i="9"/>
  <c r="BA127" i="9"/>
  <c r="BG127" i="9"/>
  <c r="BO127" i="9"/>
  <c r="AO127" i="9"/>
  <c r="AU127" i="9"/>
  <c r="BB127" i="9"/>
  <c r="BJ127" i="9"/>
  <c r="BQ127" i="9"/>
  <c r="AP127" i="9"/>
  <c r="AW127" i="9"/>
  <c r="BE127" i="9"/>
  <c r="BK127" i="9"/>
  <c r="AQ127" i="9"/>
  <c r="AY127" i="9"/>
  <c r="BF127" i="9"/>
  <c r="BM127" i="9"/>
  <c r="AN119" i="9"/>
  <c r="AR119" i="9"/>
  <c r="AV119" i="9"/>
  <c r="AZ119" i="9"/>
  <c r="BD119" i="9"/>
  <c r="BH119" i="9"/>
  <c r="BL119" i="9"/>
  <c r="BP119" i="9"/>
  <c r="AP119" i="9"/>
  <c r="AU119" i="9"/>
  <c r="BA119" i="9"/>
  <c r="BF119" i="9"/>
  <c r="BK119" i="9"/>
  <c r="BQ119" i="9"/>
  <c r="AS119" i="9"/>
  <c r="AY119" i="9"/>
  <c r="BG119" i="9"/>
  <c r="BN119" i="9"/>
  <c r="AM119" i="9"/>
  <c r="AT119" i="9"/>
  <c r="BB119" i="9"/>
  <c r="BI119" i="9"/>
  <c r="BO119" i="9"/>
  <c r="AO119" i="9"/>
  <c r="AW119" i="9"/>
  <c r="BC119" i="9"/>
  <c r="BJ119" i="9"/>
  <c r="BM119" i="9"/>
  <c r="AQ119" i="9"/>
  <c r="AX119" i="9"/>
  <c r="BE119" i="9"/>
  <c r="AP111" i="9"/>
  <c r="AT111" i="9"/>
  <c r="AX111" i="9"/>
  <c r="BB111" i="9"/>
  <c r="BF111" i="9"/>
  <c r="BJ111" i="9"/>
  <c r="BN111" i="9"/>
  <c r="AN111" i="9"/>
  <c r="AS111" i="9"/>
  <c r="AY111" i="9"/>
  <c r="BD111" i="9"/>
  <c r="BI111" i="9"/>
  <c r="BO111" i="9"/>
  <c r="AR111" i="9"/>
  <c r="AZ111" i="9"/>
  <c r="BG111" i="9"/>
  <c r="BM111" i="9"/>
  <c r="AU111" i="9"/>
  <c r="BC111" i="9"/>
  <c r="BL111" i="9"/>
  <c r="AM111" i="9"/>
  <c r="AV111" i="9"/>
  <c r="BE111" i="9"/>
  <c r="BP111" i="9"/>
  <c r="AO111" i="9"/>
  <c r="AW111" i="9"/>
  <c r="BH111" i="9"/>
  <c r="BQ111" i="9"/>
  <c r="BK111" i="9"/>
  <c r="AQ111" i="9"/>
  <c r="BA111" i="9"/>
  <c r="AP103" i="9"/>
  <c r="AT103" i="9"/>
  <c r="AX103" i="9"/>
  <c r="BB103" i="9"/>
  <c r="BF103" i="9"/>
  <c r="BJ103" i="9"/>
  <c r="BN103" i="9"/>
  <c r="AQ103" i="9"/>
  <c r="AV103" i="9"/>
  <c r="BA103" i="9"/>
  <c r="BG103" i="9"/>
  <c r="BL103" i="9"/>
  <c r="BQ103" i="9"/>
  <c r="AR103" i="9"/>
  <c r="AY103" i="9"/>
  <c r="BE103" i="9"/>
  <c r="BM103" i="9"/>
  <c r="AM103" i="9"/>
  <c r="AU103" i="9"/>
  <c r="BD103" i="9"/>
  <c r="BO103" i="9"/>
  <c r="AN103" i="9"/>
  <c r="AW103" i="9"/>
  <c r="BH103" i="9"/>
  <c r="BP103" i="9"/>
  <c r="AO103" i="9"/>
  <c r="AZ103" i="9"/>
  <c r="BI103" i="9"/>
  <c r="AS103" i="9"/>
  <c r="BC103" i="9"/>
  <c r="BK103" i="9"/>
  <c r="AP95" i="9"/>
  <c r="AT95" i="9"/>
  <c r="AX95" i="9"/>
  <c r="BB95" i="9"/>
  <c r="BF95" i="9"/>
  <c r="BJ95" i="9"/>
  <c r="BN95" i="9"/>
  <c r="AN95" i="9"/>
  <c r="AS95" i="9"/>
  <c r="AY95" i="9"/>
  <c r="BD95" i="9"/>
  <c r="BI95" i="9"/>
  <c r="BO95" i="9"/>
  <c r="AQ95" i="9"/>
  <c r="AW95" i="9"/>
  <c r="BE95" i="9"/>
  <c r="BL95" i="9"/>
  <c r="AM95" i="9"/>
  <c r="AV95" i="9"/>
  <c r="BG95" i="9"/>
  <c r="BP95" i="9"/>
  <c r="AO95" i="9"/>
  <c r="AZ95" i="9"/>
  <c r="BH95" i="9"/>
  <c r="BQ95" i="9"/>
  <c r="AR95" i="9"/>
  <c r="BA95" i="9"/>
  <c r="BK95" i="9"/>
  <c r="BM95" i="9"/>
  <c r="AU95" i="9"/>
  <c r="BC95" i="9"/>
  <c r="AP87" i="9"/>
  <c r="AT87" i="9"/>
  <c r="AX87" i="9"/>
  <c r="BB87" i="9"/>
  <c r="BF87" i="9"/>
  <c r="BJ87" i="9"/>
  <c r="BN87" i="9"/>
  <c r="AQ87" i="9"/>
  <c r="AV87" i="9"/>
  <c r="BA87" i="9"/>
  <c r="BG87" i="9"/>
  <c r="BL87" i="9"/>
  <c r="BQ87" i="9"/>
  <c r="AO87" i="9"/>
  <c r="AW87" i="9"/>
  <c r="BD87" i="9"/>
  <c r="BK87" i="9"/>
  <c r="AN87" i="9"/>
  <c r="AY87" i="9"/>
  <c r="BH87" i="9"/>
  <c r="BP87" i="9"/>
  <c r="AR87" i="9"/>
  <c r="AZ87" i="9"/>
  <c r="BI87" i="9"/>
  <c r="AS87" i="9"/>
  <c r="BC87" i="9"/>
  <c r="BM87" i="9"/>
  <c r="AU87" i="9"/>
  <c r="BE87" i="9"/>
  <c r="AM87" i="9"/>
  <c r="BO87" i="9"/>
  <c r="AP79" i="9"/>
  <c r="AT79" i="9"/>
  <c r="AX79" i="9"/>
  <c r="BB79" i="9"/>
  <c r="BF79" i="9"/>
  <c r="BJ79" i="9"/>
  <c r="BN79" i="9"/>
  <c r="AN79" i="9"/>
  <c r="AS79" i="9"/>
  <c r="AY79" i="9"/>
  <c r="BD79" i="9"/>
  <c r="BI79" i="9"/>
  <c r="BO79" i="9"/>
  <c r="AO79" i="9"/>
  <c r="AV79" i="9"/>
  <c r="BC79" i="9"/>
  <c r="BK79" i="9"/>
  <c r="BQ79" i="9"/>
  <c r="AQ79" i="9"/>
  <c r="AZ79" i="9"/>
  <c r="BH79" i="9"/>
  <c r="AR79" i="9"/>
  <c r="BA79" i="9"/>
  <c r="BL79" i="9"/>
  <c r="AU79" i="9"/>
  <c r="BE79" i="9"/>
  <c r="BM79" i="9"/>
  <c r="BP79" i="9"/>
  <c r="AM79" i="9"/>
  <c r="AW79" i="9"/>
  <c r="BG79" i="9"/>
  <c r="AP71" i="9"/>
  <c r="AT71" i="9"/>
  <c r="AX71" i="9"/>
  <c r="BB71" i="9"/>
  <c r="BF71" i="9"/>
  <c r="BJ71" i="9"/>
  <c r="BN71" i="9"/>
  <c r="AQ71" i="9"/>
  <c r="AV71" i="9"/>
  <c r="BA71" i="9"/>
  <c r="BG71" i="9"/>
  <c r="BL71" i="9"/>
  <c r="BQ71" i="9"/>
  <c r="AN71" i="9"/>
  <c r="AU71" i="9"/>
  <c r="BC71" i="9"/>
  <c r="BI71" i="9"/>
  <c r="BP71" i="9"/>
  <c r="AR71" i="9"/>
  <c r="AZ71" i="9"/>
  <c r="BK71" i="9"/>
  <c r="AS71" i="9"/>
  <c r="BD71" i="9"/>
  <c r="BM71" i="9"/>
  <c r="AM71" i="9"/>
  <c r="AW71" i="9"/>
  <c r="BE71" i="9"/>
  <c r="BO71" i="9"/>
  <c r="AY71" i="9"/>
  <c r="BH71" i="9"/>
  <c r="AO71" i="9"/>
  <c r="AP63" i="9"/>
  <c r="AT63" i="9"/>
  <c r="AX63" i="9"/>
  <c r="BB63" i="9"/>
  <c r="BF63" i="9"/>
  <c r="BJ63" i="9"/>
  <c r="BN63" i="9"/>
  <c r="AN63" i="9"/>
  <c r="AS63" i="9"/>
  <c r="AY63" i="9"/>
  <c r="BD63" i="9"/>
  <c r="BI63" i="9"/>
  <c r="BO63" i="9"/>
  <c r="AM63" i="9"/>
  <c r="AU63" i="9"/>
  <c r="BA63" i="9"/>
  <c r="BH63" i="9"/>
  <c r="BP63" i="9"/>
  <c r="AR63" i="9"/>
  <c r="BC63" i="9"/>
  <c r="BL63" i="9"/>
  <c r="AV63" i="9"/>
  <c r="BE63" i="9"/>
  <c r="BM63" i="9"/>
  <c r="AO63" i="9"/>
  <c r="AW63" i="9"/>
  <c r="BG63" i="9"/>
  <c r="BQ63" i="9"/>
  <c r="AQ63" i="9"/>
  <c r="AZ63" i="9"/>
  <c r="BK63" i="9"/>
  <c r="AO55" i="9"/>
  <c r="AS55" i="9"/>
  <c r="AW55" i="9"/>
  <c r="BA55" i="9"/>
  <c r="BE55" i="9"/>
  <c r="BI55" i="9"/>
  <c r="BM55" i="9"/>
  <c r="BQ55" i="9"/>
  <c r="AQ55" i="9"/>
  <c r="AV55" i="9"/>
  <c r="BB55" i="9"/>
  <c r="BG55" i="9"/>
  <c r="BL55" i="9"/>
  <c r="AM55" i="9"/>
  <c r="AT55" i="9"/>
  <c r="AZ55" i="9"/>
  <c r="BH55" i="9"/>
  <c r="BO55" i="9"/>
  <c r="AU55" i="9"/>
  <c r="BD55" i="9"/>
  <c r="BN55" i="9"/>
  <c r="AN55" i="9"/>
  <c r="AY55" i="9"/>
  <c r="BK55" i="9"/>
  <c r="AP55" i="9"/>
  <c r="BC55" i="9"/>
  <c r="BP55" i="9"/>
  <c r="AR55" i="9"/>
  <c r="BF55" i="9"/>
  <c r="BJ55" i="9"/>
  <c r="AX55" i="9"/>
  <c r="AO47" i="9"/>
  <c r="AS47" i="9"/>
  <c r="AW47" i="9"/>
  <c r="BA47" i="9"/>
  <c r="BE47" i="9"/>
  <c r="BI47" i="9"/>
  <c r="BM47" i="9"/>
  <c r="BQ47" i="9"/>
  <c r="AN47" i="9"/>
  <c r="AT47" i="9"/>
  <c r="AY47" i="9"/>
  <c r="BD47" i="9"/>
  <c r="BJ47" i="9"/>
  <c r="BO47" i="9"/>
  <c r="AR47" i="9"/>
  <c r="AZ47" i="9"/>
  <c r="BG47" i="9"/>
  <c r="BN47" i="9"/>
  <c r="AM47" i="9"/>
  <c r="AV47" i="9"/>
  <c r="BF47" i="9"/>
  <c r="BP47" i="9"/>
  <c r="AU47" i="9"/>
  <c r="BH47" i="9"/>
  <c r="AX47" i="9"/>
  <c r="BK47" i="9"/>
  <c r="AP47" i="9"/>
  <c r="BB47" i="9"/>
  <c r="BL47" i="9"/>
  <c r="BC47" i="9"/>
  <c r="AQ47" i="9"/>
  <c r="AO39" i="9"/>
  <c r="AS39" i="9"/>
  <c r="AW39" i="9"/>
  <c r="BA39" i="9"/>
  <c r="BE39" i="9"/>
  <c r="BI39" i="9"/>
  <c r="BM39" i="9"/>
  <c r="BQ39" i="9"/>
  <c r="AQ39" i="9"/>
  <c r="AV39" i="9"/>
  <c r="BB39" i="9"/>
  <c r="BG39" i="9"/>
  <c r="BL39" i="9"/>
  <c r="AR39" i="9"/>
  <c r="AY39" i="9"/>
  <c r="BF39" i="9"/>
  <c r="BN39" i="9"/>
  <c r="AN39" i="9"/>
  <c r="AX39" i="9"/>
  <c r="BH39" i="9"/>
  <c r="BP39" i="9"/>
  <c r="AP39" i="9"/>
  <c r="BC39" i="9"/>
  <c r="BO39" i="9"/>
  <c r="AT39" i="9"/>
  <c r="BD39" i="9"/>
  <c r="AU39" i="9"/>
  <c r="BJ39" i="9"/>
  <c r="AZ39" i="9"/>
  <c r="BK39" i="9"/>
  <c r="AM39" i="9"/>
  <c r="AM31" i="9"/>
  <c r="AQ31" i="9"/>
  <c r="AU31" i="9"/>
  <c r="AY31" i="9"/>
  <c r="BC31" i="9"/>
  <c r="BG31" i="9"/>
  <c r="BK31" i="9"/>
  <c r="BO31" i="9"/>
  <c r="AO31" i="9"/>
  <c r="AT31" i="9"/>
  <c r="AZ31" i="9"/>
  <c r="BE31" i="9"/>
  <c r="BJ31" i="9"/>
  <c r="BP31" i="9"/>
  <c r="AR31" i="9"/>
  <c r="AX31" i="9"/>
  <c r="BF31" i="9"/>
  <c r="BM31" i="9"/>
  <c r="AP31" i="9"/>
  <c r="BA31" i="9"/>
  <c r="BI31" i="9"/>
  <c r="AS31" i="9"/>
  <c r="BD31" i="9"/>
  <c r="BQ31" i="9"/>
  <c r="AN31" i="9"/>
  <c r="BH31" i="9"/>
  <c r="AV31" i="9"/>
  <c r="BL31" i="9"/>
  <c r="AW31" i="9"/>
  <c r="BN31" i="9"/>
  <c r="BB31" i="9"/>
  <c r="AM23" i="9"/>
  <c r="AQ23" i="9"/>
  <c r="AU23" i="9"/>
  <c r="AY23" i="9"/>
  <c r="BC23" i="9"/>
  <c r="BG23" i="9"/>
  <c r="BK23" i="9"/>
  <c r="BO23" i="9"/>
  <c r="AR23" i="9"/>
  <c r="AW23" i="9"/>
  <c r="BB23" i="9"/>
  <c r="BH23" i="9"/>
  <c r="BM23" i="9"/>
  <c r="AP23" i="9"/>
  <c r="AX23" i="9"/>
  <c r="BE23" i="9"/>
  <c r="BL23" i="9"/>
  <c r="AS23" i="9"/>
  <c r="BA23" i="9"/>
  <c r="BJ23" i="9"/>
  <c r="AN23" i="9"/>
  <c r="AZ23" i="9"/>
  <c r="BN23" i="9"/>
  <c r="BD23" i="9"/>
  <c r="BQ23" i="9"/>
  <c r="AO23" i="9"/>
  <c r="BF23" i="9"/>
  <c r="AT23" i="9"/>
  <c r="BI23" i="9"/>
  <c r="AV23" i="9"/>
  <c r="BP23" i="9"/>
  <c r="AO15" i="9"/>
  <c r="AS15" i="9"/>
  <c r="AW15" i="9"/>
  <c r="BA15" i="9"/>
  <c r="BE15" i="9"/>
  <c r="G15" i="9" s="1"/>
  <c r="I15" i="9" s="1"/>
  <c r="BI15" i="9"/>
  <c r="BM15" i="9"/>
  <c r="BQ15" i="9"/>
  <c r="AN15" i="9"/>
  <c r="AT15" i="9"/>
  <c r="AY15" i="9"/>
  <c r="BD15" i="9"/>
  <c r="BJ15" i="9"/>
  <c r="BO15" i="9"/>
  <c r="AM15" i="9"/>
  <c r="AU15" i="9"/>
  <c r="BB15" i="9"/>
  <c r="BH15" i="9"/>
  <c r="BP15" i="9"/>
  <c r="AP15" i="9"/>
  <c r="AX15" i="9"/>
  <c r="BG15" i="9"/>
  <c r="AQ15" i="9"/>
  <c r="BC15" i="9"/>
  <c r="BN15" i="9"/>
  <c r="AZ15" i="9"/>
  <c r="AR15" i="9"/>
  <c r="BL15" i="9"/>
  <c r="AV15" i="9"/>
  <c r="BF15" i="9"/>
  <c r="BK15" i="9"/>
  <c r="AO7" i="9"/>
  <c r="AS7" i="9"/>
  <c r="AW7" i="9"/>
  <c r="BA7" i="9"/>
  <c r="BE7" i="9"/>
  <c r="BI7" i="9"/>
  <c r="BM7" i="9"/>
  <c r="BQ7" i="9"/>
  <c r="AM7" i="9"/>
  <c r="AQ7" i="9"/>
  <c r="AU7" i="9"/>
  <c r="AY7" i="9"/>
  <c r="BC7" i="9"/>
  <c r="BG7" i="9"/>
  <c r="BK7" i="9"/>
  <c r="BO7" i="9"/>
  <c r="AR7" i="9"/>
  <c r="AZ7" i="9"/>
  <c r="BH7" i="9"/>
  <c r="BP7" i="9"/>
  <c r="AT7" i="9"/>
  <c r="BD7" i="9"/>
  <c r="BN7" i="9"/>
  <c r="AV7" i="9"/>
  <c r="BJ7" i="9"/>
  <c r="AX7" i="9"/>
  <c r="BB7" i="9"/>
  <c r="BF7" i="9"/>
  <c r="BL7" i="9"/>
  <c r="AN7" i="9"/>
  <c r="AP7" i="9"/>
  <c r="AP272" i="9"/>
  <c r="AT272" i="9"/>
  <c r="AX272" i="9"/>
  <c r="BB272" i="9"/>
  <c r="BF272" i="9"/>
  <c r="BJ272" i="9"/>
  <c r="BN272" i="9"/>
  <c r="AN272" i="9"/>
  <c r="AS272" i="9"/>
  <c r="AY272" i="9"/>
  <c r="BD272" i="9"/>
  <c r="BI272" i="9"/>
  <c r="BO272" i="9"/>
  <c r="AO272" i="9"/>
  <c r="AU272" i="9"/>
  <c r="AZ272" i="9"/>
  <c r="BE272" i="9"/>
  <c r="BK272" i="9"/>
  <c r="BP272" i="9"/>
  <c r="AR272" i="9"/>
  <c r="BC272" i="9"/>
  <c r="BM272" i="9"/>
  <c r="AQ272" i="9"/>
  <c r="BG272" i="9"/>
  <c r="AM272" i="9"/>
  <c r="BH272" i="9"/>
  <c r="AV272" i="9"/>
  <c r="BL272" i="9"/>
  <c r="AW272" i="9"/>
  <c r="BQ272" i="9"/>
  <c r="BA272" i="9"/>
  <c r="AM289" i="9"/>
  <c r="AQ289" i="9"/>
  <c r="AU289" i="9"/>
  <c r="AY289" i="9"/>
  <c r="BC289" i="9"/>
  <c r="BG289" i="9"/>
  <c r="BK289" i="9"/>
  <c r="BO289" i="9"/>
  <c r="AO289" i="9"/>
  <c r="AT289" i="9"/>
  <c r="AZ289" i="9"/>
  <c r="BE289" i="9"/>
  <c r="BJ289" i="9"/>
  <c r="BP289" i="9"/>
  <c r="AP289" i="9"/>
  <c r="AV289" i="9"/>
  <c r="BA289" i="9"/>
  <c r="BF289" i="9"/>
  <c r="BL289" i="9"/>
  <c r="BQ289" i="9"/>
  <c r="AN289" i="9"/>
  <c r="AX289" i="9"/>
  <c r="BI289" i="9"/>
  <c r="AR289" i="9"/>
  <c r="BD289" i="9"/>
  <c r="AS289" i="9"/>
  <c r="BM289" i="9"/>
  <c r="AW289" i="9"/>
  <c r="BN289" i="9"/>
  <c r="BB289" i="9"/>
  <c r="BH289" i="9"/>
  <c r="AM273" i="9"/>
  <c r="AQ273" i="9"/>
  <c r="AU273" i="9"/>
  <c r="AY273" i="9"/>
  <c r="BC273" i="9"/>
  <c r="BG273" i="9"/>
  <c r="BK273" i="9"/>
  <c r="BO273" i="9"/>
  <c r="AO273" i="9"/>
  <c r="AT273" i="9"/>
  <c r="AZ273" i="9"/>
  <c r="BE273" i="9"/>
  <c r="BJ273" i="9"/>
  <c r="BP273" i="9"/>
  <c r="AP273" i="9"/>
  <c r="AV273" i="9"/>
  <c r="BA273" i="9"/>
  <c r="BF273" i="9"/>
  <c r="BL273" i="9"/>
  <c r="BQ273" i="9"/>
  <c r="AS273" i="9"/>
  <c r="BD273" i="9"/>
  <c r="BN273" i="9"/>
  <c r="AN273" i="9"/>
  <c r="BB273" i="9"/>
  <c r="AW273" i="9"/>
  <c r="BM273" i="9"/>
  <c r="AX273" i="9"/>
  <c r="BH273" i="9"/>
  <c r="BI273" i="9"/>
  <c r="AR273" i="9"/>
  <c r="AM257" i="9"/>
  <c r="AQ257" i="9"/>
  <c r="AU257" i="9"/>
  <c r="AY257" i="9"/>
  <c r="BC257" i="9"/>
  <c r="BG257" i="9"/>
  <c r="BK257" i="9"/>
  <c r="BO257" i="9"/>
  <c r="AO257" i="9"/>
  <c r="AT257" i="9"/>
  <c r="AZ257" i="9"/>
  <c r="BE257" i="9"/>
  <c r="BJ257" i="9"/>
  <c r="BP257" i="9"/>
  <c r="AP257" i="9"/>
  <c r="AV257" i="9"/>
  <c r="BA257" i="9"/>
  <c r="BF257" i="9"/>
  <c r="BL257" i="9"/>
  <c r="BQ257" i="9"/>
  <c r="AN257" i="9"/>
  <c r="AX257" i="9"/>
  <c r="BI257" i="9"/>
  <c r="BB257" i="9"/>
  <c r="BN257" i="9"/>
  <c r="AW257" i="9"/>
  <c r="BD257" i="9"/>
  <c r="AR257" i="9"/>
  <c r="BH257" i="9"/>
  <c r="BM257" i="9"/>
  <c r="AS257" i="9"/>
  <c r="AP217" i="9"/>
  <c r="AT217" i="9"/>
  <c r="AX217" i="9"/>
  <c r="BB217" i="9"/>
  <c r="BF217" i="9"/>
  <c r="BJ217" i="9"/>
  <c r="BN217" i="9"/>
  <c r="AM217" i="9"/>
  <c r="AR217" i="9"/>
  <c r="AW217" i="9"/>
  <c r="BC217" i="9"/>
  <c r="BH217" i="9"/>
  <c r="BM217" i="9"/>
  <c r="AQ217" i="9"/>
  <c r="AY217" i="9"/>
  <c r="BE217" i="9"/>
  <c r="BL217" i="9"/>
  <c r="AS217" i="9"/>
  <c r="AZ217" i="9"/>
  <c r="BG217" i="9"/>
  <c r="BO217" i="9"/>
  <c r="AV217" i="9"/>
  <c r="BK217" i="9"/>
  <c r="AN217" i="9"/>
  <c r="BP217" i="9"/>
  <c r="BA217" i="9"/>
  <c r="AO217" i="9"/>
  <c r="BQ217" i="9"/>
  <c r="BI217" i="9"/>
  <c r="AU217" i="9"/>
  <c r="BD217" i="9"/>
  <c r="AO291" i="9"/>
  <c r="AS291" i="9"/>
  <c r="AW291" i="9"/>
  <c r="BA291" i="9"/>
  <c r="BE291" i="9"/>
  <c r="BI291" i="9"/>
  <c r="BM291" i="9"/>
  <c r="BQ291" i="9"/>
  <c r="AQ291" i="9"/>
  <c r="AV291" i="9"/>
  <c r="BB291" i="9"/>
  <c r="BG291" i="9"/>
  <c r="BL291" i="9"/>
  <c r="AM291" i="9"/>
  <c r="AR291" i="9"/>
  <c r="AX291" i="9"/>
  <c r="BC291" i="9"/>
  <c r="BH291" i="9"/>
  <c r="BN291" i="9"/>
  <c r="AP291" i="9"/>
  <c r="AZ291" i="9"/>
  <c r="BK291" i="9"/>
  <c r="AY291" i="9"/>
  <c r="BO291" i="9"/>
  <c r="AN291" i="9"/>
  <c r="BF291" i="9"/>
  <c r="AT291" i="9"/>
  <c r="BJ291" i="9"/>
  <c r="AU291" i="9"/>
  <c r="BP291" i="9"/>
  <c r="BD291" i="9"/>
  <c r="AM245" i="9"/>
  <c r="AQ245" i="9"/>
  <c r="AU245" i="9"/>
  <c r="AY245" i="9"/>
  <c r="BC245" i="9"/>
  <c r="BG245" i="9"/>
  <c r="BK245" i="9"/>
  <c r="BO245" i="9"/>
  <c r="AN245" i="9"/>
  <c r="AS245" i="9"/>
  <c r="AX245" i="9"/>
  <c r="BD245" i="9"/>
  <c r="BI245" i="9"/>
  <c r="BN245" i="9"/>
  <c r="AO245" i="9"/>
  <c r="AT245" i="9"/>
  <c r="AZ245" i="9"/>
  <c r="BE245" i="9"/>
  <c r="BJ245" i="9"/>
  <c r="BP245" i="9"/>
  <c r="AW245" i="9"/>
  <c r="BH245" i="9"/>
  <c r="AP245" i="9"/>
  <c r="BB245" i="9"/>
  <c r="BQ245" i="9"/>
  <c r="AR245" i="9"/>
  <c r="BL245" i="9"/>
  <c r="AV245" i="9"/>
  <c r="BM245" i="9"/>
  <c r="BA245" i="9"/>
  <c r="BF245" i="9"/>
  <c r="AM229" i="9"/>
  <c r="AQ229" i="9"/>
  <c r="AU229" i="9"/>
  <c r="AY229" i="9"/>
  <c r="BC229" i="9"/>
  <c r="BG229" i="9"/>
  <c r="BK229" i="9"/>
  <c r="BO229" i="9"/>
  <c r="AN229" i="9"/>
  <c r="AS229" i="9"/>
  <c r="AX229" i="9"/>
  <c r="BD229" i="9"/>
  <c r="BI229" i="9"/>
  <c r="BN229" i="9"/>
  <c r="AO229" i="9"/>
  <c r="AT229" i="9"/>
  <c r="AZ229" i="9"/>
  <c r="BE229" i="9"/>
  <c r="BJ229" i="9"/>
  <c r="BP229" i="9"/>
  <c r="AR229" i="9"/>
  <c r="BB229" i="9"/>
  <c r="BM229" i="9"/>
  <c r="AV229" i="9"/>
  <c r="BQ229" i="9"/>
  <c r="BF229" i="9"/>
  <c r="AW229" i="9"/>
  <c r="BH229" i="9"/>
  <c r="BL229" i="9"/>
  <c r="AP229" i="9"/>
  <c r="BA229" i="9"/>
  <c r="AM285" i="9"/>
  <c r="AQ285" i="9"/>
  <c r="AU285" i="9"/>
  <c r="AY285" i="9"/>
  <c r="BC285" i="9"/>
  <c r="BG285" i="9"/>
  <c r="BK285" i="9"/>
  <c r="BO285" i="9"/>
  <c r="AP285" i="9"/>
  <c r="AV285" i="9"/>
  <c r="BA285" i="9"/>
  <c r="BF285" i="9"/>
  <c r="BL285" i="9"/>
  <c r="BQ285" i="9"/>
  <c r="AR285" i="9"/>
  <c r="AW285" i="9"/>
  <c r="BB285" i="9"/>
  <c r="BH285" i="9"/>
  <c r="BM285" i="9"/>
  <c r="AT285" i="9"/>
  <c r="BE285" i="9"/>
  <c r="BP285" i="9"/>
  <c r="AN285" i="9"/>
  <c r="AZ285" i="9"/>
  <c r="BN285" i="9"/>
  <c r="BD285" i="9"/>
  <c r="AO285" i="9"/>
  <c r="BI285" i="9"/>
  <c r="AS285" i="9"/>
  <c r="BJ285" i="9"/>
  <c r="AX285" i="9"/>
  <c r="AM269" i="9"/>
  <c r="AQ269" i="9"/>
  <c r="AU269" i="9"/>
  <c r="AY269" i="9"/>
  <c r="BC269" i="9"/>
  <c r="BG269" i="9"/>
  <c r="BK269" i="9"/>
  <c r="BO269" i="9"/>
  <c r="AP269" i="9"/>
  <c r="AV269" i="9"/>
  <c r="BA269" i="9"/>
  <c r="BF269" i="9"/>
  <c r="BL269" i="9"/>
  <c r="BQ269" i="9"/>
  <c r="AR269" i="9"/>
  <c r="AW269" i="9"/>
  <c r="BB269" i="9"/>
  <c r="BH269" i="9"/>
  <c r="BM269" i="9"/>
  <c r="AO269" i="9"/>
  <c r="AZ269" i="9"/>
  <c r="BJ269" i="9"/>
  <c r="AX269" i="9"/>
  <c r="BN269" i="9"/>
  <c r="AN269" i="9"/>
  <c r="BE269" i="9"/>
  <c r="AS269" i="9"/>
  <c r="BI269" i="9"/>
  <c r="AT269" i="9"/>
  <c r="BP269" i="9"/>
  <c r="BD269" i="9"/>
  <c r="AO168" i="9"/>
  <c r="AS168" i="9"/>
  <c r="AW168" i="9"/>
  <c r="BA168" i="9"/>
  <c r="BE168" i="9"/>
  <c r="BI168" i="9"/>
  <c r="BM168" i="9"/>
  <c r="BQ168" i="9"/>
  <c r="AQ168" i="9"/>
  <c r="AV168" i="9"/>
  <c r="BB168" i="9"/>
  <c r="BG168" i="9"/>
  <c r="BL168" i="9"/>
  <c r="AN168" i="9"/>
  <c r="AU168" i="9"/>
  <c r="BC168" i="9"/>
  <c r="BJ168" i="9"/>
  <c r="BP168" i="9"/>
  <c r="AP168" i="9"/>
  <c r="AX168" i="9"/>
  <c r="BD168" i="9"/>
  <c r="BK168" i="9"/>
  <c r="AT168" i="9"/>
  <c r="BH168" i="9"/>
  <c r="AY168" i="9"/>
  <c r="BN168" i="9"/>
  <c r="AZ168" i="9"/>
  <c r="BF168" i="9"/>
  <c r="AM168" i="9"/>
  <c r="BO168" i="9"/>
  <c r="AR168" i="9"/>
  <c r="AO267" i="9"/>
  <c r="AS267" i="9"/>
  <c r="AW267" i="9"/>
  <c r="BA267" i="9"/>
  <c r="BE267" i="9"/>
  <c r="BI267" i="9"/>
  <c r="BM267" i="9"/>
  <c r="BQ267" i="9"/>
  <c r="AN267" i="9"/>
  <c r="AT267" i="9"/>
  <c r="AY267" i="9"/>
  <c r="BD267" i="9"/>
  <c r="BJ267" i="9"/>
  <c r="BO267" i="9"/>
  <c r="AP267" i="9"/>
  <c r="AU267" i="9"/>
  <c r="AZ267" i="9"/>
  <c r="BF267" i="9"/>
  <c r="BK267" i="9"/>
  <c r="BP267" i="9"/>
  <c r="AM267" i="9"/>
  <c r="AX267" i="9"/>
  <c r="BH267" i="9"/>
  <c r="AQ267" i="9"/>
  <c r="BC267" i="9"/>
  <c r="AR267" i="9"/>
  <c r="BL267" i="9"/>
  <c r="AV267" i="9"/>
  <c r="BN267" i="9"/>
  <c r="BB267" i="9"/>
  <c r="BG267" i="9"/>
  <c r="AO295" i="9"/>
  <c r="AS295" i="9"/>
  <c r="AW295" i="9"/>
  <c r="BA295" i="9"/>
  <c r="BE295" i="9"/>
  <c r="BI295" i="9"/>
  <c r="BM295" i="9"/>
  <c r="BQ295" i="9"/>
  <c r="AP295" i="9"/>
  <c r="AU295" i="9"/>
  <c r="AZ295" i="9"/>
  <c r="BF295" i="9"/>
  <c r="BK295" i="9"/>
  <c r="BP295" i="9"/>
  <c r="AQ295" i="9"/>
  <c r="AV295" i="9"/>
  <c r="BB295" i="9"/>
  <c r="BG295" i="9"/>
  <c r="BL295" i="9"/>
  <c r="AT295" i="9"/>
  <c r="BD295" i="9"/>
  <c r="BO295" i="9"/>
  <c r="AN295" i="9"/>
  <c r="BC295" i="9"/>
  <c r="AX295" i="9"/>
  <c r="BN295" i="9"/>
  <c r="AY295" i="9"/>
  <c r="AM295" i="9"/>
  <c r="BH295" i="9"/>
  <c r="BJ295" i="9"/>
  <c r="AR295" i="9"/>
  <c r="AO279" i="9"/>
  <c r="AS279" i="9"/>
  <c r="AW279" i="9"/>
  <c r="BA279" i="9"/>
  <c r="BE279" i="9"/>
  <c r="BI279" i="9"/>
  <c r="BM279" i="9"/>
  <c r="BQ279" i="9"/>
  <c r="AP279" i="9"/>
  <c r="AU279" i="9"/>
  <c r="AZ279" i="9"/>
  <c r="BF279" i="9"/>
  <c r="BK279" i="9"/>
  <c r="BP279" i="9"/>
  <c r="AQ279" i="9"/>
  <c r="AV279" i="9"/>
  <c r="BB279" i="9"/>
  <c r="BG279" i="9"/>
  <c r="BL279" i="9"/>
  <c r="AN279" i="9"/>
  <c r="AY279" i="9"/>
  <c r="BJ279" i="9"/>
  <c r="AM279" i="9"/>
  <c r="BC279" i="9"/>
  <c r="BO279" i="9"/>
  <c r="AX279" i="9"/>
  <c r="BD279" i="9"/>
  <c r="AR279" i="9"/>
  <c r="BH279" i="9"/>
  <c r="BN279" i="9"/>
  <c r="AT279" i="9"/>
  <c r="AO263" i="9"/>
  <c r="AS263" i="9"/>
  <c r="AW263" i="9"/>
  <c r="BA263" i="9"/>
  <c r="BE263" i="9"/>
  <c r="BI263" i="9"/>
  <c r="BM263" i="9"/>
  <c r="BQ263" i="9"/>
  <c r="AP263" i="9"/>
  <c r="AU263" i="9"/>
  <c r="AZ263" i="9"/>
  <c r="BF263" i="9"/>
  <c r="BK263" i="9"/>
  <c r="BP263" i="9"/>
  <c r="AQ263" i="9"/>
  <c r="AV263" i="9"/>
  <c r="BB263" i="9"/>
  <c r="BG263" i="9"/>
  <c r="BL263" i="9"/>
  <c r="AT263" i="9"/>
  <c r="BD263" i="9"/>
  <c r="BO263" i="9"/>
  <c r="AM263" i="9"/>
  <c r="AY263" i="9"/>
  <c r="BN263" i="9"/>
  <c r="BC263" i="9"/>
  <c r="AN263" i="9"/>
  <c r="BH263" i="9"/>
  <c r="AR263" i="9"/>
  <c r="BJ263" i="9"/>
  <c r="AX263" i="9"/>
  <c r="AO247" i="9"/>
  <c r="AS247" i="9"/>
  <c r="AW247" i="9"/>
  <c r="BA247" i="9"/>
  <c r="BE247" i="9"/>
  <c r="BI247" i="9"/>
  <c r="BM247" i="9"/>
  <c r="BQ247" i="9"/>
  <c r="AP247" i="9"/>
  <c r="AU247" i="9"/>
  <c r="AZ247" i="9"/>
  <c r="BF247" i="9"/>
  <c r="BK247" i="9"/>
  <c r="BP247" i="9"/>
  <c r="AQ247" i="9"/>
  <c r="AV247" i="9"/>
  <c r="BB247" i="9"/>
  <c r="BG247" i="9"/>
  <c r="BL247" i="9"/>
  <c r="AN247" i="9"/>
  <c r="AY247" i="9"/>
  <c r="BJ247" i="9"/>
  <c r="AX247" i="9"/>
  <c r="BN247" i="9"/>
  <c r="AM247" i="9"/>
  <c r="BD247" i="9"/>
  <c r="AR247" i="9"/>
  <c r="BH247" i="9"/>
  <c r="AT247" i="9"/>
  <c r="BO247" i="9"/>
  <c r="BC247" i="9"/>
  <c r="AO231" i="9"/>
  <c r="AS231" i="9"/>
  <c r="AW231" i="9"/>
  <c r="BA231" i="9"/>
  <c r="BE231" i="9"/>
  <c r="BI231" i="9"/>
  <c r="BM231" i="9"/>
  <c r="BQ231" i="9"/>
  <c r="AP231" i="9"/>
  <c r="AU231" i="9"/>
  <c r="AZ231" i="9"/>
  <c r="BF231" i="9"/>
  <c r="BK231" i="9"/>
  <c r="BP231" i="9"/>
  <c r="AQ231" i="9"/>
  <c r="AV231" i="9"/>
  <c r="BB231" i="9"/>
  <c r="BG231" i="9"/>
  <c r="BL231" i="9"/>
  <c r="AT231" i="9"/>
  <c r="BD231" i="9"/>
  <c r="BO231" i="9"/>
  <c r="AM231" i="9"/>
  <c r="BH231" i="9"/>
  <c r="AX231" i="9"/>
  <c r="AY231" i="9"/>
  <c r="BC231" i="9"/>
  <c r="BJ231" i="9"/>
  <c r="AN231" i="9"/>
  <c r="BN231" i="9"/>
  <c r="AR231" i="9"/>
  <c r="AN215" i="9"/>
  <c r="AR215" i="9"/>
  <c r="AV215" i="9"/>
  <c r="AZ215" i="9"/>
  <c r="BD215" i="9"/>
  <c r="BH215" i="9"/>
  <c r="BL215" i="9"/>
  <c r="BP215" i="9"/>
  <c r="AP215" i="9"/>
  <c r="AU215" i="9"/>
  <c r="BA215" i="9"/>
  <c r="BF215" i="9"/>
  <c r="BK215" i="9"/>
  <c r="BQ215" i="9"/>
  <c r="AO215" i="9"/>
  <c r="AW215" i="9"/>
  <c r="BC215" i="9"/>
  <c r="BJ215" i="9"/>
  <c r="AQ215" i="9"/>
  <c r="AX215" i="9"/>
  <c r="BE215" i="9"/>
  <c r="BM215" i="9"/>
  <c r="AM215" i="9"/>
  <c r="BB215" i="9"/>
  <c r="BO215" i="9"/>
  <c r="AS215" i="9"/>
  <c r="BG215" i="9"/>
  <c r="AT215" i="9"/>
  <c r="AY215" i="9"/>
  <c r="BI215" i="9"/>
  <c r="BN215" i="9"/>
  <c r="AN203" i="9"/>
  <c r="AR203" i="9"/>
  <c r="AV203" i="9"/>
  <c r="AZ203" i="9"/>
  <c r="BD203" i="9"/>
  <c r="BH203" i="9"/>
  <c r="BL203" i="9"/>
  <c r="BP203" i="9"/>
  <c r="AO203" i="9"/>
  <c r="AT203" i="9"/>
  <c r="AY203" i="9"/>
  <c r="BE203" i="9"/>
  <c r="BJ203" i="9"/>
  <c r="BO203" i="9"/>
  <c r="AQ203" i="9"/>
  <c r="AX203" i="9"/>
  <c r="BF203" i="9"/>
  <c r="BM203" i="9"/>
  <c r="AS203" i="9"/>
  <c r="BA203" i="9"/>
  <c r="BG203" i="9"/>
  <c r="BN203" i="9"/>
  <c r="AP203" i="9"/>
  <c r="BC203" i="9"/>
  <c r="AU203" i="9"/>
  <c r="BI203" i="9"/>
  <c r="AW203" i="9"/>
  <c r="AM203" i="9"/>
  <c r="BB203" i="9"/>
  <c r="BK203" i="9"/>
  <c r="BQ203" i="9"/>
  <c r="AP201" i="9"/>
  <c r="AT201" i="9"/>
  <c r="AX201" i="9"/>
  <c r="BB201" i="9"/>
  <c r="BF201" i="9"/>
  <c r="BJ201" i="9"/>
  <c r="BN201" i="9"/>
  <c r="AM201" i="9"/>
  <c r="AR201" i="9"/>
  <c r="AW201" i="9"/>
  <c r="BC201" i="9"/>
  <c r="BH201" i="9"/>
  <c r="BM201" i="9"/>
  <c r="AO201" i="9"/>
  <c r="AV201" i="9"/>
  <c r="BD201" i="9"/>
  <c r="BK201" i="9"/>
  <c r="BQ201" i="9"/>
  <c r="AQ201" i="9"/>
  <c r="AY201" i="9"/>
  <c r="BE201" i="9"/>
  <c r="BL201" i="9"/>
  <c r="AU201" i="9"/>
  <c r="BI201" i="9"/>
  <c r="BO201" i="9"/>
  <c r="AZ201" i="9"/>
  <c r="BA201" i="9"/>
  <c r="BP201" i="9"/>
  <c r="AN201" i="9"/>
  <c r="AS201" i="9"/>
  <c r="BG201" i="9"/>
  <c r="AP189" i="9"/>
  <c r="AT189" i="9"/>
  <c r="AX189" i="9"/>
  <c r="BB189" i="9"/>
  <c r="BF189" i="9"/>
  <c r="BJ189" i="9"/>
  <c r="BN189" i="9"/>
  <c r="AQ189" i="9"/>
  <c r="AV189" i="9"/>
  <c r="BA189" i="9"/>
  <c r="BG189" i="9"/>
  <c r="BL189" i="9"/>
  <c r="BQ189" i="9"/>
  <c r="AR189" i="9"/>
  <c r="AY189" i="9"/>
  <c r="BE189" i="9"/>
  <c r="BM189" i="9"/>
  <c r="AM189" i="9"/>
  <c r="AS189" i="9"/>
  <c r="AZ189" i="9"/>
  <c r="BH189" i="9"/>
  <c r="BO189" i="9"/>
  <c r="AW189" i="9"/>
  <c r="BK189" i="9"/>
  <c r="AN189" i="9"/>
  <c r="BC189" i="9"/>
  <c r="BP189" i="9"/>
  <c r="BD189" i="9"/>
  <c r="BI189" i="9"/>
  <c r="AO189" i="9"/>
  <c r="AU189" i="9"/>
  <c r="AP181" i="9"/>
  <c r="AT181" i="9"/>
  <c r="AX181" i="9"/>
  <c r="BB181" i="9"/>
  <c r="BF181" i="9"/>
  <c r="BJ181" i="9"/>
  <c r="BN181" i="9"/>
  <c r="AN181" i="9"/>
  <c r="AS181" i="9"/>
  <c r="AY181" i="9"/>
  <c r="BD181" i="9"/>
  <c r="BI181" i="9"/>
  <c r="BO181" i="9"/>
  <c r="AQ181" i="9"/>
  <c r="AW181" i="9"/>
  <c r="BE181" i="9"/>
  <c r="BL181" i="9"/>
  <c r="AR181" i="9"/>
  <c r="AZ181" i="9"/>
  <c r="BG181" i="9"/>
  <c r="BM181" i="9"/>
  <c r="AO181" i="9"/>
  <c r="BC181" i="9"/>
  <c r="BQ181" i="9"/>
  <c r="BH181" i="9"/>
  <c r="AU181" i="9"/>
  <c r="AV181" i="9"/>
  <c r="BA181" i="9"/>
  <c r="BK181" i="9"/>
  <c r="AM181" i="9"/>
  <c r="BP181" i="9"/>
  <c r="AM170" i="9"/>
  <c r="AQ170" i="9"/>
  <c r="AU170" i="9"/>
  <c r="AY170" i="9"/>
  <c r="BC170" i="9"/>
  <c r="BG170" i="9"/>
  <c r="BK170" i="9"/>
  <c r="BO170" i="9"/>
  <c r="AN170" i="9"/>
  <c r="AS170" i="9"/>
  <c r="AX170" i="9"/>
  <c r="BD170" i="9"/>
  <c r="BI170" i="9"/>
  <c r="BN170" i="9"/>
  <c r="AP170" i="9"/>
  <c r="AW170" i="9"/>
  <c r="BE170" i="9"/>
  <c r="BL170" i="9"/>
  <c r="AR170" i="9"/>
  <c r="AZ170" i="9"/>
  <c r="BF170" i="9"/>
  <c r="BM170" i="9"/>
  <c r="AO170" i="9"/>
  <c r="BB170" i="9"/>
  <c r="BQ170" i="9"/>
  <c r="AT170" i="9"/>
  <c r="BH170" i="9"/>
  <c r="AV170" i="9"/>
  <c r="BA170" i="9"/>
  <c r="BJ170" i="9"/>
  <c r="BP170" i="9"/>
  <c r="AO156" i="9"/>
  <c r="AS156" i="9"/>
  <c r="AW156" i="9"/>
  <c r="BA156" i="9"/>
  <c r="BE156" i="9"/>
  <c r="BI156" i="9"/>
  <c r="BM156" i="9"/>
  <c r="BQ156" i="9"/>
  <c r="AP156" i="9"/>
  <c r="AU156" i="9"/>
  <c r="AZ156" i="9"/>
  <c r="BF156" i="9"/>
  <c r="BK156" i="9"/>
  <c r="BP156" i="9"/>
  <c r="AQ156" i="9"/>
  <c r="AX156" i="9"/>
  <c r="BD156" i="9"/>
  <c r="BL156" i="9"/>
  <c r="AR156" i="9"/>
  <c r="AY156" i="9"/>
  <c r="BG156" i="9"/>
  <c r="BN156" i="9"/>
  <c r="AM156" i="9"/>
  <c r="AT156" i="9"/>
  <c r="BB156" i="9"/>
  <c r="BH156" i="9"/>
  <c r="BO156" i="9"/>
  <c r="BC156" i="9"/>
  <c r="BJ156" i="9"/>
  <c r="AN156" i="9"/>
  <c r="AV156" i="9"/>
  <c r="AO140" i="9"/>
  <c r="AS140" i="9"/>
  <c r="AW140" i="9"/>
  <c r="BA140" i="9"/>
  <c r="BE140" i="9"/>
  <c r="BI140" i="9"/>
  <c r="BM140" i="9"/>
  <c r="BQ140" i="9"/>
  <c r="AP140" i="9"/>
  <c r="AU140" i="9"/>
  <c r="AZ140" i="9"/>
  <c r="BF140" i="9"/>
  <c r="BK140" i="9"/>
  <c r="BP140" i="9"/>
  <c r="AN140" i="9"/>
  <c r="AV140" i="9"/>
  <c r="BC140" i="9"/>
  <c r="BJ140" i="9"/>
  <c r="AQ140" i="9"/>
  <c r="AX140" i="9"/>
  <c r="BD140" i="9"/>
  <c r="BL140" i="9"/>
  <c r="AR140" i="9"/>
  <c r="AY140" i="9"/>
  <c r="BG140" i="9"/>
  <c r="BN140" i="9"/>
  <c r="AM140" i="9"/>
  <c r="BO140" i="9"/>
  <c r="AT140" i="9"/>
  <c r="BB140" i="9"/>
  <c r="BH140" i="9"/>
  <c r="AO124" i="9"/>
  <c r="AS124" i="9"/>
  <c r="AW124" i="9"/>
  <c r="BA124" i="9"/>
  <c r="BE124" i="9"/>
  <c r="BI124" i="9"/>
  <c r="BM124" i="9"/>
  <c r="BQ124" i="9"/>
  <c r="AP124" i="9"/>
  <c r="AU124" i="9"/>
  <c r="AZ124" i="9"/>
  <c r="BF124" i="9"/>
  <c r="BK124" i="9"/>
  <c r="BP124" i="9"/>
  <c r="AM124" i="9"/>
  <c r="AT124" i="9"/>
  <c r="BB124" i="9"/>
  <c r="BH124" i="9"/>
  <c r="BO124" i="9"/>
  <c r="AN124" i="9"/>
  <c r="AV124" i="9"/>
  <c r="BC124" i="9"/>
  <c r="BJ124" i="9"/>
  <c r="AQ124" i="9"/>
  <c r="AX124" i="9"/>
  <c r="BD124" i="9"/>
  <c r="BL124" i="9"/>
  <c r="AY124" i="9"/>
  <c r="BG124" i="9"/>
  <c r="BN124" i="9"/>
  <c r="AR124" i="9"/>
  <c r="AM108" i="9"/>
  <c r="AQ108" i="9"/>
  <c r="AU108" i="9"/>
  <c r="AY108" i="9"/>
  <c r="BC108" i="9"/>
  <c r="BG108" i="9"/>
  <c r="BK108" i="9"/>
  <c r="BO108" i="9"/>
  <c r="AP108" i="9"/>
  <c r="AV108" i="9"/>
  <c r="BA108" i="9"/>
  <c r="BF108" i="9"/>
  <c r="BL108" i="9"/>
  <c r="BQ108" i="9"/>
  <c r="AS108" i="9"/>
  <c r="AZ108" i="9"/>
  <c r="BH108" i="9"/>
  <c r="BN108" i="9"/>
  <c r="AR108" i="9"/>
  <c r="BB108" i="9"/>
  <c r="BJ108" i="9"/>
  <c r="AT108" i="9"/>
  <c r="BD108" i="9"/>
  <c r="BM108" i="9"/>
  <c r="AN108" i="9"/>
  <c r="AW108" i="9"/>
  <c r="BE108" i="9"/>
  <c r="BP108" i="9"/>
  <c r="AO108" i="9"/>
  <c r="AX108" i="9"/>
  <c r="BI108" i="9"/>
  <c r="AM92" i="9"/>
  <c r="AQ92" i="9"/>
  <c r="AU92" i="9"/>
  <c r="AY92" i="9"/>
  <c r="BC92" i="9"/>
  <c r="BG92" i="9"/>
  <c r="BK92" i="9"/>
  <c r="BO92" i="9"/>
  <c r="AP92" i="9"/>
  <c r="AV92" i="9"/>
  <c r="BA92" i="9"/>
  <c r="BF92" i="9"/>
  <c r="BL92" i="9"/>
  <c r="BQ92" i="9"/>
  <c r="AR92" i="9"/>
  <c r="AX92" i="9"/>
  <c r="BE92" i="9"/>
  <c r="BM92" i="9"/>
  <c r="AT92" i="9"/>
  <c r="BD92" i="9"/>
  <c r="BN92" i="9"/>
  <c r="AN92" i="9"/>
  <c r="AW92" i="9"/>
  <c r="BH92" i="9"/>
  <c r="BP92" i="9"/>
  <c r="AO92" i="9"/>
  <c r="AZ92" i="9"/>
  <c r="BI92" i="9"/>
  <c r="AS92" i="9"/>
  <c r="BB92" i="9"/>
  <c r="BJ92" i="9"/>
  <c r="AM76" i="9"/>
  <c r="AQ76" i="9"/>
  <c r="AU76" i="9"/>
  <c r="AY76" i="9"/>
  <c r="BC76" i="9"/>
  <c r="BG76" i="9"/>
  <c r="BK76" i="9"/>
  <c r="BO76" i="9"/>
  <c r="AP76" i="9"/>
  <c r="AV76" i="9"/>
  <c r="BA76" i="9"/>
  <c r="BF76" i="9"/>
  <c r="BL76" i="9"/>
  <c r="BQ76" i="9"/>
  <c r="AO76" i="9"/>
  <c r="AW76" i="9"/>
  <c r="BD76" i="9"/>
  <c r="BJ76" i="9"/>
  <c r="AN76" i="9"/>
  <c r="AX76" i="9"/>
  <c r="BH76" i="9"/>
  <c r="BP76" i="9"/>
  <c r="AR76" i="9"/>
  <c r="AZ76" i="9"/>
  <c r="BI76" i="9"/>
  <c r="AS76" i="9"/>
  <c r="BB76" i="9"/>
  <c r="BM76" i="9"/>
  <c r="AT76" i="9"/>
  <c r="BE76" i="9"/>
  <c r="BN76" i="9"/>
  <c r="AM60" i="9"/>
  <c r="AQ60" i="9"/>
  <c r="AU60" i="9"/>
  <c r="AY60" i="9"/>
  <c r="BC60" i="9"/>
  <c r="BG60" i="9"/>
  <c r="BK60" i="9"/>
  <c r="BO60" i="9"/>
  <c r="AP60" i="9"/>
  <c r="AV60" i="9"/>
  <c r="BA60" i="9"/>
  <c r="BF60" i="9"/>
  <c r="BL60" i="9"/>
  <c r="BQ60" i="9"/>
  <c r="AN60" i="9"/>
  <c r="AT60" i="9"/>
  <c r="BB60" i="9"/>
  <c r="BI60" i="9"/>
  <c r="BP60" i="9"/>
  <c r="AR60" i="9"/>
  <c r="AZ60" i="9"/>
  <c r="BJ60" i="9"/>
  <c r="AS60" i="9"/>
  <c r="BD60" i="9"/>
  <c r="BM60" i="9"/>
  <c r="AW60" i="9"/>
  <c r="BE60" i="9"/>
  <c r="BN60" i="9"/>
  <c r="AX60" i="9"/>
  <c r="BH60" i="9"/>
  <c r="AO60" i="9"/>
  <c r="AP44" i="9"/>
  <c r="AT44" i="9"/>
  <c r="AX44" i="9"/>
  <c r="BB44" i="9"/>
  <c r="BJ44" i="9"/>
  <c r="BN44" i="9"/>
  <c r="AQ44" i="9"/>
  <c r="AV44" i="9"/>
  <c r="BA44" i="9"/>
  <c r="BG44" i="9"/>
  <c r="BL44" i="9"/>
  <c r="BQ44" i="9"/>
  <c r="AM44" i="9"/>
  <c r="AS44" i="9"/>
  <c r="AZ44" i="9"/>
  <c r="BH44" i="9"/>
  <c r="BO44" i="9"/>
  <c r="AU44" i="9"/>
  <c r="BD44" i="9"/>
  <c r="BM44" i="9"/>
  <c r="AN44" i="9"/>
  <c r="AY44" i="9"/>
  <c r="BK44" i="9"/>
  <c r="AO44" i="9"/>
  <c r="BC44" i="9"/>
  <c r="BP44" i="9"/>
  <c r="AR44" i="9"/>
  <c r="BE44" i="9"/>
  <c r="AW44" i="9"/>
  <c r="BI44" i="9"/>
  <c r="AN28" i="9"/>
  <c r="AR28" i="9"/>
  <c r="AV28" i="9"/>
  <c r="AZ28" i="9"/>
  <c r="BD28" i="9"/>
  <c r="BH28" i="9"/>
  <c r="BL28" i="9"/>
  <c r="BP28" i="9"/>
  <c r="AQ28" i="9"/>
  <c r="AW28" i="9"/>
  <c r="BB28" i="9"/>
  <c r="BG28" i="9"/>
  <c r="BM28" i="9"/>
  <c r="AS28" i="9"/>
  <c r="AY28" i="9"/>
  <c r="BF28" i="9"/>
  <c r="BN28" i="9"/>
  <c r="AO28" i="9"/>
  <c r="AX28" i="9"/>
  <c r="BI28" i="9"/>
  <c r="BQ28" i="9"/>
  <c r="G28" i="9" s="1"/>
  <c r="I28" i="9" s="1"/>
  <c r="AU28" i="9"/>
  <c r="BJ28" i="9"/>
  <c r="BA28" i="9"/>
  <c r="BO28" i="9"/>
  <c r="AM28" i="9"/>
  <c r="BC28" i="9"/>
  <c r="AP28" i="9"/>
  <c r="BE28" i="9"/>
  <c r="BK28" i="9"/>
  <c r="AT28" i="9"/>
  <c r="AP12" i="9"/>
  <c r="AT12" i="9"/>
  <c r="AX12" i="9"/>
  <c r="BB12" i="9"/>
  <c r="BF12" i="9"/>
  <c r="BJ12" i="9"/>
  <c r="BN12" i="9"/>
  <c r="AQ12" i="9"/>
  <c r="AV12" i="9"/>
  <c r="BA12" i="9"/>
  <c r="BG12" i="9"/>
  <c r="BL12" i="9"/>
  <c r="BQ12" i="9"/>
  <c r="AN12" i="9"/>
  <c r="AU12" i="9"/>
  <c r="BC12" i="9"/>
  <c r="BI12" i="9"/>
  <c r="BP12" i="9"/>
  <c r="AM12" i="9"/>
  <c r="AW12" i="9"/>
  <c r="BE12" i="9"/>
  <c r="BO12" i="9"/>
  <c r="AS12" i="9"/>
  <c r="BH12" i="9"/>
  <c r="AR12" i="9"/>
  <c r="BK12" i="9"/>
  <c r="AY12" i="9"/>
  <c r="AZ12" i="9"/>
  <c r="BD12" i="9"/>
  <c r="AO12" i="9"/>
  <c r="BM12" i="9"/>
  <c r="AO164" i="9"/>
  <c r="AS164" i="9"/>
  <c r="AW164" i="9"/>
  <c r="BA164" i="9"/>
  <c r="BE164" i="9"/>
  <c r="BI164" i="9"/>
  <c r="BM164" i="9"/>
  <c r="BQ164" i="9"/>
  <c r="AM164" i="9"/>
  <c r="AR164" i="9"/>
  <c r="AX164" i="9"/>
  <c r="BC164" i="9"/>
  <c r="BH164" i="9"/>
  <c r="BN164" i="9"/>
  <c r="AQ164" i="9"/>
  <c r="AY164" i="9"/>
  <c r="BF164" i="9"/>
  <c r="BL164" i="9"/>
  <c r="AT164" i="9"/>
  <c r="AZ164" i="9"/>
  <c r="BG164" i="9"/>
  <c r="BO164" i="9"/>
  <c r="AP164" i="9"/>
  <c r="BD164" i="9"/>
  <c r="AU164" i="9"/>
  <c r="BJ164" i="9"/>
  <c r="BK164" i="9"/>
  <c r="AN164" i="9"/>
  <c r="BP164" i="9"/>
  <c r="AV164" i="9"/>
  <c r="BB164" i="9"/>
  <c r="AN250" i="9"/>
  <c r="AR250" i="9"/>
  <c r="AV250" i="9"/>
  <c r="AZ250" i="9"/>
  <c r="BD250" i="9"/>
  <c r="BH250" i="9"/>
  <c r="BL250" i="9"/>
  <c r="BP250" i="9"/>
  <c r="AM250" i="9"/>
  <c r="AS250" i="9"/>
  <c r="AX250" i="9"/>
  <c r="BC250" i="9"/>
  <c r="BI250" i="9"/>
  <c r="BN250" i="9"/>
  <c r="AO250" i="9"/>
  <c r="AT250" i="9"/>
  <c r="AY250" i="9"/>
  <c r="BE250" i="9"/>
  <c r="BJ250" i="9"/>
  <c r="BO250" i="9"/>
  <c r="AQ250" i="9"/>
  <c r="BB250" i="9"/>
  <c r="BM250" i="9"/>
  <c r="AP250" i="9"/>
  <c r="BF250" i="9"/>
  <c r="BG250" i="9"/>
  <c r="AU250" i="9"/>
  <c r="BK250" i="9"/>
  <c r="AW250" i="9"/>
  <c r="BQ250" i="9"/>
  <c r="BA250" i="9"/>
  <c r="AN242" i="9"/>
  <c r="AR242" i="9"/>
  <c r="AV242" i="9"/>
  <c r="AZ242" i="9"/>
  <c r="BD242" i="9"/>
  <c r="BH242" i="9"/>
  <c r="BL242" i="9"/>
  <c r="BP242" i="9"/>
  <c r="AP242" i="9"/>
  <c r="AU242" i="9"/>
  <c r="BA242" i="9"/>
  <c r="BF242" i="9"/>
  <c r="BK242" i="9"/>
  <c r="BQ242" i="9"/>
  <c r="AQ242" i="9"/>
  <c r="AW242" i="9"/>
  <c r="BB242" i="9"/>
  <c r="BG242" i="9"/>
  <c r="BM242" i="9"/>
  <c r="AT242" i="9"/>
  <c r="BE242" i="9"/>
  <c r="BO242" i="9"/>
  <c r="AX242" i="9"/>
  <c r="BI242" i="9"/>
  <c r="AM242" i="9"/>
  <c r="AY242" i="9"/>
  <c r="BC242" i="9"/>
  <c r="BJ242" i="9"/>
  <c r="AO242" i="9"/>
  <c r="BN242" i="9"/>
  <c r="AS242" i="9"/>
  <c r="AN234" i="9"/>
  <c r="AR234" i="9"/>
  <c r="AV234" i="9"/>
  <c r="AZ234" i="9"/>
  <c r="BD234" i="9"/>
  <c r="BH234" i="9"/>
  <c r="BL234" i="9"/>
  <c r="BP234" i="9"/>
  <c r="AM234" i="9"/>
  <c r="AS234" i="9"/>
  <c r="AX234" i="9"/>
  <c r="BC234" i="9"/>
  <c r="BI234" i="9"/>
  <c r="BN234" i="9"/>
  <c r="AO234" i="9"/>
  <c r="AT234" i="9"/>
  <c r="AY234" i="9"/>
  <c r="BE234" i="9"/>
  <c r="BJ234" i="9"/>
  <c r="BO234" i="9"/>
  <c r="AW234" i="9"/>
  <c r="BG234" i="9"/>
  <c r="AP234" i="9"/>
  <c r="BK234" i="9"/>
  <c r="BA234" i="9"/>
  <c r="AQ234" i="9"/>
  <c r="BM234" i="9"/>
  <c r="AU234" i="9"/>
  <c r="BB234" i="9"/>
  <c r="BF234" i="9"/>
  <c r="BQ234" i="9"/>
  <c r="AN226" i="9"/>
  <c r="AR226" i="9"/>
  <c r="AV226" i="9"/>
  <c r="AZ226" i="9"/>
  <c r="BD226" i="9"/>
  <c r="BH226" i="9"/>
  <c r="BL226" i="9"/>
  <c r="BP226" i="9"/>
  <c r="AP226" i="9"/>
  <c r="AU226" i="9"/>
  <c r="BA226" i="9"/>
  <c r="BF226" i="9"/>
  <c r="BK226" i="9"/>
  <c r="BQ226" i="9"/>
  <c r="AQ226" i="9"/>
  <c r="AW226" i="9"/>
  <c r="BB226" i="9"/>
  <c r="BG226" i="9"/>
  <c r="BM226" i="9"/>
  <c r="AO226" i="9"/>
  <c r="AY226" i="9"/>
  <c r="BJ226" i="9"/>
  <c r="AS226" i="9"/>
  <c r="BC226" i="9"/>
  <c r="BN226" i="9"/>
  <c r="BE226" i="9"/>
  <c r="AM226" i="9"/>
  <c r="BO226" i="9"/>
  <c r="AT226" i="9"/>
  <c r="AX226" i="9"/>
  <c r="BI226" i="9"/>
  <c r="AM218" i="9"/>
  <c r="AQ218" i="9"/>
  <c r="AU218" i="9"/>
  <c r="AY218" i="9"/>
  <c r="BC218" i="9"/>
  <c r="BG218" i="9"/>
  <c r="BK218" i="9"/>
  <c r="BO218" i="9"/>
  <c r="AN218" i="9"/>
  <c r="AS218" i="9"/>
  <c r="AX218" i="9"/>
  <c r="BD218" i="9"/>
  <c r="BI218" i="9"/>
  <c r="BN218" i="9"/>
  <c r="AO218" i="9"/>
  <c r="AV218" i="9"/>
  <c r="BB218" i="9"/>
  <c r="BJ218" i="9"/>
  <c r="BQ218" i="9"/>
  <c r="AP218" i="9"/>
  <c r="AW218" i="9"/>
  <c r="BE218" i="9"/>
  <c r="BL218" i="9"/>
  <c r="AT218" i="9"/>
  <c r="BH218" i="9"/>
  <c r="BM218" i="9"/>
  <c r="AZ218" i="9"/>
  <c r="BP218" i="9"/>
  <c r="AR218" i="9"/>
  <c r="BA218" i="9"/>
  <c r="BF218" i="9"/>
  <c r="AM210" i="9"/>
  <c r="AQ210" i="9"/>
  <c r="AU210" i="9"/>
  <c r="AY210" i="9"/>
  <c r="BC210" i="9"/>
  <c r="BG210" i="9"/>
  <c r="BK210" i="9"/>
  <c r="BO210" i="9"/>
  <c r="AP210" i="9"/>
  <c r="AV210" i="9"/>
  <c r="BA210" i="9"/>
  <c r="BF210" i="9"/>
  <c r="BL210" i="9"/>
  <c r="BQ210" i="9"/>
  <c r="AN210" i="9"/>
  <c r="AT210" i="9"/>
  <c r="BB210" i="9"/>
  <c r="BI210" i="9"/>
  <c r="BP210" i="9"/>
  <c r="AO210" i="9"/>
  <c r="AW210" i="9"/>
  <c r="BD210" i="9"/>
  <c r="BJ210" i="9"/>
  <c r="AZ210" i="9"/>
  <c r="BN210" i="9"/>
  <c r="AR210" i="9"/>
  <c r="BE210" i="9"/>
  <c r="BH210" i="9"/>
  <c r="AX210" i="9"/>
  <c r="BM210" i="9"/>
  <c r="AS210" i="9"/>
  <c r="AM202" i="9"/>
  <c r="AQ202" i="9"/>
  <c r="AU202" i="9"/>
  <c r="AY202" i="9"/>
  <c r="BC202" i="9"/>
  <c r="BG202" i="9"/>
  <c r="BK202" i="9"/>
  <c r="BO202" i="9"/>
  <c r="AN202" i="9"/>
  <c r="AS202" i="9"/>
  <c r="AX202" i="9"/>
  <c r="BD202" i="9"/>
  <c r="BI202" i="9"/>
  <c r="BN202" i="9"/>
  <c r="AT202" i="9"/>
  <c r="BA202" i="9"/>
  <c r="BH202" i="9"/>
  <c r="BP202" i="9"/>
  <c r="AO202" i="9"/>
  <c r="AV202" i="9"/>
  <c r="BB202" i="9"/>
  <c r="BJ202" i="9"/>
  <c r="BQ202" i="9"/>
  <c r="AR202" i="9"/>
  <c r="BF202" i="9"/>
  <c r="AW202" i="9"/>
  <c r="BL202" i="9"/>
  <c r="AZ202" i="9"/>
  <c r="AP202" i="9"/>
  <c r="BE202" i="9"/>
  <c r="BM202" i="9"/>
  <c r="AM194" i="9"/>
  <c r="AQ194" i="9"/>
  <c r="AU194" i="9"/>
  <c r="AY194" i="9"/>
  <c r="BC194" i="9"/>
  <c r="BG194" i="9"/>
  <c r="BK194" i="9"/>
  <c r="BO194" i="9"/>
  <c r="AP194" i="9"/>
  <c r="AV194" i="9"/>
  <c r="BA194" i="9"/>
  <c r="BF194" i="9"/>
  <c r="BL194" i="9"/>
  <c r="BQ194" i="9"/>
  <c r="AS194" i="9"/>
  <c r="AZ194" i="9"/>
  <c r="BH194" i="9"/>
  <c r="BN194" i="9"/>
  <c r="AN194" i="9"/>
  <c r="AT194" i="9"/>
  <c r="BB194" i="9"/>
  <c r="BI194" i="9"/>
  <c r="BP194" i="9"/>
  <c r="AX194" i="9"/>
  <c r="BM194" i="9"/>
  <c r="BD194" i="9"/>
  <c r="AO194" i="9"/>
  <c r="AR194" i="9"/>
  <c r="BE194" i="9"/>
  <c r="BJ194" i="9"/>
  <c r="AW194" i="9"/>
  <c r="AM186" i="9"/>
  <c r="AQ186" i="9"/>
  <c r="AU186" i="9"/>
  <c r="AY186" i="9"/>
  <c r="BC186" i="9"/>
  <c r="BG186" i="9"/>
  <c r="BK186" i="9"/>
  <c r="BO186" i="9"/>
  <c r="AN186" i="9"/>
  <c r="AS186" i="9"/>
  <c r="AX186" i="9"/>
  <c r="BD186" i="9"/>
  <c r="BI186" i="9"/>
  <c r="BN186" i="9"/>
  <c r="AR186" i="9"/>
  <c r="AZ186" i="9"/>
  <c r="BF186" i="9"/>
  <c r="BM186" i="9"/>
  <c r="AT186" i="9"/>
  <c r="BA186" i="9"/>
  <c r="BH186" i="9"/>
  <c r="BP186" i="9"/>
  <c r="AP186" i="9"/>
  <c r="BE186" i="9"/>
  <c r="BJ186" i="9"/>
  <c r="AV186" i="9"/>
  <c r="BL186" i="9"/>
  <c r="AO186" i="9"/>
  <c r="AW186" i="9"/>
  <c r="BB186" i="9"/>
  <c r="BQ186" i="9"/>
  <c r="AM178" i="9"/>
  <c r="AQ178" i="9"/>
  <c r="AU178" i="9"/>
  <c r="AY178" i="9"/>
  <c r="BC178" i="9"/>
  <c r="BG178" i="9"/>
  <c r="BK178" i="9"/>
  <c r="BO178" i="9"/>
  <c r="AP178" i="9"/>
  <c r="AV178" i="9"/>
  <c r="BA178" i="9"/>
  <c r="BF178" i="9"/>
  <c r="BL178" i="9"/>
  <c r="BQ178" i="9"/>
  <c r="AR178" i="9"/>
  <c r="AX178" i="9"/>
  <c r="BE178" i="9"/>
  <c r="BM178" i="9"/>
  <c r="AS178" i="9"/>
  <c r="AZ178" i="9"/>
  <c r="BH178" i="9"/>
  <c r="BN178" i="9"/>
  <c r="AW178" i="9"/>
  <c r="BJ178" i="9"/>
  <c r="AN178" i="9"/>
  <c r="BP178" i="9"/>
  <c r="BB178" i="9"/>
  <c r="BD178" i="9"/>
  <c r="BI178" i="9"/>
  <c r="AO178" i="9"/>
  <c r="AT178" i="9"/>
  <c r="AM166" i="9"/>
  <c r="AQ166" i="9"/>
  <c r="AU166" i="9"/>
  <c r="AY166" i="9"/>
  <c r="BC166" i="9"/>
  <c r="BG166" i="9"/>
  <c r="BK166" i="9"/>
  <c r="BO166" i="9"/>
  <c r="AO166" i="9"/>
  <c r="AT166" i="9"/>
  <c r="AZ166" i="9"/>
  <c r="BE166" i="9"/>
  <c r="BJ166" i="9"/>
  <c r="BP166" i="9"/>
  <c r="AS166" i="9"/>
  <c r="BA166" i="9"/>
  <c r="BH166" i="9"/>
  <c r="BN166" i="9"/>
  <c r="AN166" i="9"/>
  <c r="AV166" i="9"/>
  <c r="BB166" i="9"/>
  <c r="BI166" i="9"/>
  <c r="BQ166" i="9"/>
  <c r="AX166" i="9"/>
  <c r="BM166" i="9"/>
  <c r="AP166" i="9"/>
  <c r="BD166" i="9"/>
  <c r="BF166" i="9"/>
  <c r="BL166" i="9"/>
  <c r="AR166" i="9"/>
  <c r="AW166" i="9"/>
  <c r="AM150" i="9"/>
  <c r="AQ150" i="9"/>
  <c r="AU150" i="9"/>
  <c r="AY150" i="9"/>
  <c r="BC150" i="9"/>
  <c r="BG150" i="9"/>
  <c r="BK150" i="9"/>
  <c r="BO150" i="9"/>
  <c r="AO150" i="9"/>
  <c r="AT150" i="9"/>
  <c r="AZ150" i="9"/>
  <c r="BE150" i="9"/>
  <c r="BJ150" i="9"/>
  <c r="BP150" i="9"/>
  <c r="AR150" i="9"/>
  <c r="AX150" i="9"/>
  <c r="BF150" i="9"/>
  <c r="BM150" i="9"/>
  <c r="AS150" i="9"/>
  <c r="BA150" i="9"/>
  <c r="BH150" i="9"/>
  <c r="BN150" i="9"/>
  <c r="AN150" i="9"/>
  <c r="AV150" i="9"/>
  <c r="BB150" i="9"/>
  <c r="BI150" i="9"/>
  <c r="BQ150" i="9"/>
  <c r="AP150" i="9"/>
  <c r="AW150" i="9"/>
  <c r="BD150" i="9"/>
  <c r="BL150" i="9"/>
  <c r="AM134" i="9"/>
  <c r="AQ134" i="9"/>
  <c r="AU134" i="9"/>
  <c r="AY134" i="9"/>
  <c r="BC134" i="9"/>
  <c r="BG134" i="9"/>
  <c r="BK134" i="9"/>
  <c r="BO134" i="9"/>
  <c r="AO134" i="9"/>
  <c r="AT134" i="9"/>
  <c r="AZ134" i="9"/>
  <c r="BE134" i="9"/>
  <c r="BJ134" i="9"/>
  <c r="BP134" i="9"/>
  <c r="AP134" i="9"/>
  <c r="AW134" i="9"/>
  <c r="BD134" i="9"/>
  <c r="BL134" i="9"/>
  <c r="AR134" i="9"/>
  <c r="AX134" i="9"/>
  <c r="BF134" i="9"/>
  <c r="BM134" i="9"/>
  <c r="AS134" i="9"/>
  <c r="BA134" i="9"/>
  <c r="BH134" i="9"/>
  <c r="BN134" i="9"/>
  <c r="BB134" i="9"/>
  <c r="BI134" i="9"/>
  <c r="AN134" i="9"/>
  <c r="AV134" i="9"/>
  <c r="BQ134" i="9"/>
  <c r="AM118" i="9"/>
  <c r="AQ118" i="9"/>
  <c r="AU118" i="9"/>
  <c r="AY118" i="9"/>
  <c r="BC118" i="9"/>
  <c r="BG118" i="9"/>
  <c r="BK118" i="9"/>
  <c r="BO118" i="9"/>
  <c r="AO118" i="9"/>
  <c r="AT118" i="9"/>
  <c r="AZ118" i="9"/>
  <c r="BE118" i="9"/>
  <c r="BJ118" i="9"/>
  <c r="BP118" i="9"/>
  <c r="AN118" i="9"/>
  <c r="AV118" i="9"/>
  <c r="BB118" i="9"/>
  <c r="BI118" i="9"/>
  <c r="BQ118" i="9"/>
  <c r="AP118" i="9"/>
  <c r="AW118" i="9"/>
  <c r="BD118" i="9"/>
  <c r="BL118" i="9"/>
  <c r="AR118" i="9"/>
  <c r="AX118" i="9"/>
  <c r="BF118" i="9"/>
  <c r="BM118" i="9"/>
  <c r="BN118" i="9"/>
  <c r="AS118" i="9"/>
  <c r="BA118" i="9"/>
  <c r="BH118" i="9"/>
  <c r="AO102" i="9"/>
  <c r="AS102" i="9"/>
  <c r="AW102" i="9"/>
  <c r="BA102" i="9"/>
  <c r="BE102" i="9"/>
  <c r="BI102" i="9"/>
  <c r="BM102" i="9"/>
  <c r="BQ102" i="9"/>
  <c r="AP102" i="9"/>
  <c r="AU102" i="9"/>
  <c r="AZ102" i="9"/>
  <c r="BF102" i="9"/>
  <c r="BK102" i="9"/>
  <c r="BP102" i="9"/>
  <c r="AM102" i="9"/>
  <c r="AT102" i="9"/>
  <c r="BB102" i="9"/>
  <c r="BH102" i="9"/>
  <c r="BO102" i="9"/>
  <c r="AN102" i="9"/>
  <c r="AX102" i="9"/>
  <c r="BG102" i="9"/>
  <c r="AQ102" i="9"/>
  <c r="AY102" i="9"/>
  <c r="BJ102" i="9"/>
  <c r="AR102" i="9"/>
  <c r="BC102" i="9"/>
  <c r="BL102" i="9"/>
  <c r="AV102" i="9"/>
  <c r="BD102" i="9"/>
  <c r="BN102" i="9"/>
  <c r="AO86" i="9"/>
  <c r="AS86" i="9"/>
  <c r="AW86" i="9"/>
  <c r="BA86" i="9"/>
  <c r="BE86" i="9"/>
  <c r="BI86" i="9"/>
  <c r="BM86" i="9"/>
  <c r="BQ86" i="9"/>
  <c r="AP86" i="9"/>
  <c r="AU86" i="9"/>
  <c r="AZ86" i="9"/>
  <c r="BF86" i="9"/>
  <c r="BK86" i="9"/>
  <c r="BP86" i="9"/>
  <c r="AR86" i="9"/>
  <c r="AY86" i="9"/>
  <c r="BG86" i="9"/>
  <c r="BN86" i="9"/>
  <c r="AQ86" i="9"/>
  <c r="BB86" i="9"/>
  <c r="BJ86" i="9"/>
  <c r="AT86" i="9"/>
  <c r="BC86" i="9"/>
  <c r="BL86" i="9"/>
  <c r="AM86" i="9"/>
  <c r="AV86" i="9"/>
  <c r="BD86" i="9"/>
  <c r="BO86" i="9"/>
  <c r="AN86" i="9"/>
  <c r="AX86" i="9"/>
  <c r="BH86" i="9"/>
  <c r="AO70" i="9"/>
  <c r="AS70" i="9"/>
  <c r="AW70" i="9"/>
  <c r="BA70" i="9"/>
  <c r="BE70" i="9"/>
  <c r="BI70" i="9"/>
  <c r="BM70" i="9"/>
  <c r="BQ70" i="9"/>
  <c r="AP70" i="9"/>
  <c r="AU70" i="9"/>
  <c r="AZ70" i="9"/>
  <c r="BF70" i="9"/>
  <c r="BK70" i="9"/>
  <c r="BP70" i="9"/>
  <c r="AQ70" i="9"/>
  <c r="AX70" i="9"/>
  <c r="BD70" i="9"/>
  <c r="BL70" i="9"/>
  <c r="AT70" i="9"/>
  <c r="BC70" i="9"/>
  <c r="BN70" i="9"/>
  <c r="AM70" i="9"/>
  <c r="AV70" i="9"/>
  <c r="BG70" i="9"/>
  <c r="BO70" i="9"/>
  <c r="AN70" i="9"/>
  <c r="AY70" i="9"/>
  <c r="BH70" i="9"/>
  <c r="AR70" i="9"/>
  <c r="BB70" i="9"/>
  <c r="BJ70" i="9"/>
  <c r="AN54" i="9"/>
  <c r="AR54" i="9"/>
  <c r="AV54" i="9"/>
  <c r="AZ54" i="9"/>
  <c r="BD54" i="9"/>
  <c r="BH54" i="9"/>
  <c r="BL54" i="9"/>
  <c r="BP54" i="9"/>
  <c r="AP54" i="9"/>
  <c r="AU54" i="9"/>
  <c r="BA54" i="9"/>
  <c r="BF54" i="9"/>
  <c r="BK54" i="9"/>
  <c r="BQ54" i="9"/>
  <c r="AO54" i="9"/>
  <c r="AW54" i="9"/>
  <c r="BC54" i="9"/>
  <c r="BJ54" i="9"/>
  <c r="AM54" i="9"/>
  <c r="AX54" i="9"/>
  <c r="BG54" i="9"/>
  <c r="BO54" i="9"/>
  <c r="AS54" i="9"/>
  <c r="BE54" i="9"/>
  <c r="AT54" i="9"/>
  <c r="BI54" i="9"/>
  <c r="AY54" i="9"/>
  <c r="BM54" i="9"/>
  <c r="AQ54" i="9"/>
  <c r="BB54" i="9"/>
  <c r="BN54" i="9"/>
  <c r="AN38" i="9"/>
  <c r="AR38" i="9"/>
  <c r="AV38" i="9"/>
  <c r="AZ38" i="9"/>
  <c r="BD38" i="9"/>
  <c r="BH38" i="9"/>
  <c r="BL38" i="9"/>
  <c r="BP38" i="9"/>
  <c r="AP38" i="9"/>
  <c r="AU38" i="9"/>
  <c r="BA38" i="9"/>
  <c r="BF38" i="9"/>
  <c r="BK38" i="9"/>
  <c r="BQ38" i="9"/>
  <c r="AM38" i="9"/>
  <c r="AT38" i="9"/>
  <c r="BB38" i="9"/>
  <c r="BI38" i="9"/>
  <c r="BO38" i="9"/>
  <c r="AQ38" i="9"/>
  <c r="AY38" i="9"/>
  <c r="BJ38" i="9"/>
  <c r="AW38" i="9"/>
  <c r="BG38" i="9"/>
  <c r="AX38" i="9"/>
  <c r="BM38" i="9"/>
  <c r="AO38" i="9"/>
  <c r="BC38" i="9"/>
  <c r="BN38" i="9"/>
  <c r="AS38" i="9"/>
  <c r="BE38" i="9"/>
  <c r="AP22" i="9"/>
  <c r="AT22" i="9"/>
  <c r="AX22" i="9"/>
  <c r="BB22" i="9"/>
  <c r="BF22" i="9"/>
  <c r="BJ22" i="9"/>
  <c r="BN22" i="9"/>
  <c r="AQ22" i="9"/>
  <c r="AV22" i="9"/>
  <c r="BA22" i="9"/>
  <c r="BG22" i="9"/>
  <c r="BL22" i="9"/>
  <c r="BQ22" i="9"/>
  <c r="AM22" i="9"/>
  <c r="AS22" i="9"/>
  <c r="AZ22" i="9"/>
  <c r="BH22" i="9"/>
  <c r="BO22" i="9"/>
  <c r="AU22" i="9"/>
  <c r="BD22" i="9"/>
  <c r="BM22" i="9"/>
  <c r="AR22" i="9"/>
  <c r="BE22" i="9"/>
  <c r="AY22" i="9"/>
  <c r="BP22" i="9"/>
  <c r="AN22" i="9"/>
  <c r="BC22" i="9"/>
  <c r="AO22" i="9"/>
  <c r="BI22" i="9"/>
  <c r="AW22" i="9"/>
  <c r="BK22" i="9"/>
  <c r="AP157" i="9"/>
  <c r="AT157" i="9"/>
  <c r="AX157" i="9"/>
  <c r="BB157" i="9"/>
  <c r="BF157" i="9"/>
  <c r="BJ157" i="9"/>
  <c r="BN157" i="9"/>
  <c r="AQ157" i="9"/>
  <c r="AV157" i="9"/>
  <c r="BA157" i="9"/>
  <c r="BG157" i="9"/>
  <c r="BL157" i="9"/>
  <c r="BQ157" i="9"/>
  <c r="AN157" i="9"/>
  <c r="AU157" i="9"/>
  <c r="BC157" i="9"/>
  <c r="BI157" i="9"/>
  <c r="BP157" i="9"/>
  <c r="AO157" i="9"/>
  <c r="AW157" i="9"/>
  <c r="BD157" i="9"/>
  <c r="BK157" i="9"/>
  <c r="AR157" i="9"/>
  <c r="AY157" i="9"/>
  <c r="BE157" i="9"/>
  <c r="BM157" i="9"/>
  <c r="AZ157" i="9"/>
  <c r="BH157" i="9"/>
  <c r="BO157" i="9"/>
  <c r="AM157" i="9"/>
  <c r="AS157" i="9"/>
  <c r="AP149" i="9"/>
  <c r="AT149" i="9"/>
  <c r="AX149" i="9"/>
  <c r="BB149" i="9"/>
  <c r="BF149" i="9"/>
  <c r="BJ149" i="9"/>
  <c r="BN149" i="9"/>
  <c r="AN149" i="9"/>
  <c r="AS149" i="9"/>
  <c r="AY149" i="9"/>
  <c r="BD149" i="9"/>
  <c r="BI149" i="9"/>
  <c r="BO149" i="9"/>
  <c r="AM149" i="9"/>
  <c r="AU149" i="9"/>
  <c r="BA149" i="9"/>
  <c r="BH149" i="9"/>
  <c r="BP149" i="9"/>
  <c r="AO149" i="9"/>
  <c r="AV149" i="9"/>
  <c r="BC149" i="9"/>
  <c r="BK149" i="9"/>
  <c r="BQ149" i="9"/>
  <c r="AQ149" i="9"/>
  <c r="AW149" i="9"/>
  <c r="BE149" i="9"/>
  <c r="BL149" i="9"/>
  <c r="AR149" i="9"/>
  <c r="AZ149" i="9"/>
  <c r="BG149" i="9"/>
  <c r="BM149" i="9"/>
  <c r="AP141" i="9"/>
  <c r="AT141" i="9"/>
  <c r="AX141" i="9"/>
  <c r="BB141" i="9"/>
  <c r="BF141" i="9"/>
  <c r="BJ141" i="9"/>
  <c r="BN141" i="9"/>
  <c r="AQ141" i="9"/>
  <c r="AV141" i="9"/>
  <c r="BA141" i="9"/>
  <c r="BG141" i="9"/>
  <c r="BL141" i="9"/>
  <c r="BQ141" i="9"/>
  <c r="AM141" i="9"/>
  <c r="AS141" i="9"/>
  <c r="AZ141" i="9"/>
  <c r="BH141" i="9"/>
  <c r="BO141" i="9"/>
  <c r="AN141" i="9"/>
  <c r="AU141" i="9"/>
  <c r="BC141" i="9"/>
  <c r="BI141" i="9"/>
  <c r="BP141" i="9"/>
  <c r="AO141" i="9"/>
  <c r="AW141" i="9"/>
  <c r="BD141" i="9"/>
  <c r="BK141" i="9"/>
  <c r="BM141" i="9"/>
  <c r="AR141" i="9"/>
  <c r="AY141" i="9"/>
  <c r="BE141" i="9"/>
  <c r="AP133" i="9"/>
  <c r="AT133" i="9"/>
  <c r="AX133" i="9"/>
  <c r="BB133" i="9"/>
  <c r="BF133" i="9"/>
  <c r="BJ133" i="9"/>
  <c r="BN133" i="9"/>
  <c r="AN133" i="9"/>
  <c r="AS133" i="9"/>
  <c r="AY133" i="9"/>
  <c r="BD133" i="9"/>
  <c r="BI133" i="9"/>
  <c r="BO133" i="9"/>
  <c r="AR133" i="9"/>
  <c r="AZ133" i="9"/>
  <c r="BG133" i="9"/>
  <c r="BM133" i="9"/>
  <c r="AM133" i="9"/>
  <c r="AU133" i="9"/>
  <c r="BA133" i="9"/>
  <c r="BH133" i="9"/>
  <c r="BP133" i="9"/>
  <c r="AO133" i="9"/>
  <c r="AV133" i="9"/>
  <c r="BC133" i="9"/>
  <c r="BK133" i="9"/>
  <c r="BQ133" i="9"/>
  <c r="BE133" i="9"/>
  <c r="BL133" i="9"/>
  <c r="AQ133" i="9"/>
  <c r="AW133" i="9"/>
  <c r="AP125" i="9"/>
  <c r="AT125" i="9"/>
  <c r="AX125" i="9"/>
  <c r="BB125" i="9"/>
  <c r="BF125" i="9"/>
  <c r="BJ125" i="9"/>
  <c r="BN125" i="9"/>
  <c r="AQ125" i="9"/>
  <c r="AV125" i="9"/>
  <c r="BA125" i="9"/>
  <c r="BG125" i="9"/>
  <c r="BL125" i="9"/>
  <c r="BQ125" i="9"/>
  <c r="AR125" i="9"/>
  <c r="AY125" i="9"/>
  <c r="BE125" i="9"/>
  <c r="BM125" i="9"/>
  <c r="AM125" i="9"/>
  <c r="AS125" i="9"/>
  <c r="AZ125" i="9"/>
  <c r="BH125" i="9"/>
  <c r="BO125" i="9"/>
  <c r="AN125" i="9"/>
  <c r="AU125" i="9"/>
  <c r="BC125" i="9"/>
  <c r="BI125" i="9"/>
  <c r="BP125" i="9"/>
  <c r="AW125" i="9"/>
  <c r="BD125" i="9"/>
  <c r="AO125" i="9"/>
  <c r="BK125" i="9"/>
  <c r="AP117" i="9"/>
  <c r="AT117" i="9"/>
  <c r="AX117" i="9"/>
  <c r="BB117" i="9"/>
  <c r="BF117" i="9"/>
  <c r="BJ117" i="9"/>
  <c r="BN117" i="9"/>
  <c r="AN117" i="9"/>
  <c r="AS117" i="9"/>
  <c r="AY117" i="9"/>
  <c r="BD117" i="9"/>
  <c r="BI117" i="9"/>
  <c r="BO117" i="9"/>
  <c r="AQ117" i="9"/>
  <c r="AW117" i="9"/>
  <c r="BE117" i="9"/>
  <c r="BL117" i="9"/>
  <c r="AR117" i="9"/>
  <c r="AZ117" i="9"/>
  <c r="BG117" i="9"/>
  <c r="BM117" i="9"/>
  <c r="AM117" i="9"/>
  <c r="AU117" i="9"/>
  <c r="BA117" i="9"/>
  <c r="BH117" i="9"/>
  <c r="BP117" i="9"/>
  <c r="AO117" i="9"/>
  <c r="BQ117" i="9"/>
  <c r="AV117" i="9"/>
  <c r="BC117" i="9"/>
  <c r="BK117" i="9"/>
  <c r="AN109" i="9"/>
  <c r="AR109" i="9"/>
  <c r="AV109" i="9"/>
  <c r="AZ109" i="9"/>
  <c r="BD109" i="9"/>
  <c r="BH109" i="9"/>
  <c r="BL109" i="9"/>
  <c r="BP109" i="9"/>
  <c r="AQ109" i="9"/>
  <c r="AW109" i="9"/>
  <c r="BB109" i="9"/>
  <c r="BG109" i="9"/>
  <c r="BM109" i="9"/>
  <c r="AP109" i="9"/>
  <c r="AX109" i="9"/>
  <c r="BE109" i="9"/>
  <c r="BK109" i="9"/>
  <c r="AO109" i="9"/>
  <c r="AY109" i="9"/>
  <c r="BI109" i="9"/>
  <c r="BQ109" i="9"/>
  <c r="AS109" i="9"/>
  <c r="BA109" i="9"/>
  <c r="BJ109" i="9"/>
  <c r="AT109" i="9"/>
  <c r="BC109" i="9"/>
  <c r="BN109" i="9"/>
  <c r="AU109" i="9"/>
  <c r="BF109" i="9"/>
  <c r="AM109" i="9"/>
  <c r="BO109" i="9"/>
  <c r="AN101" i="9"/>
  <c r="AR101" i="9"/>
  <c r="AV101" i="9"/>
  <c r="AZ101" i="9"/>
  <c r="BD101" i="9"/>
  <c r="BH101" i="9"/>
  <c r="BL101" i="9"/>
  <c r="BP101" i="9"/>
  <c r="AO101" i="9"/>
  <c r="AT101" i="9"/>
  <c r="AY101" i="9"/>
  <c r="BE101" i="9"/>
  <c r="BJ101" i="9"/>
  <c r="BO101" i="9"/>
  <c r="AP101" i="9"/>
  <c r="AW101" i="9"/>
  <c r="BC101" i="9"/>
  <c r="BK101" i="9"/>
  <c r="AQ101" i="9"/>
  <c r="BA101" i="9"/>
  <c r="BI101" i="9"/>
  <c r="AS101" i="9"/>
  <c r="BB101" i="9"/>
  <c r="BM101" i="9"/>
  <c r="AU101" i="9"/>
  <c r="BF101" i="9"/>
  <c r="BN101" i="9"/>
  <c r="BQ101" i="9"/>
  <c r="AM101" i="9"/>
  <c r="AX101" i="9"/>
  <c r="BG101" i="9"/>
  <c r="AN93" i="9"/>
  <c r="AR93" i="9"/>
  <c r="AV93" i="9"/>
  <c r="AZ93" i="9"/>
  <c r="BD93" i="9"/>
  <c r="BH93" i="9"/>
  <c r="BL93" i="9"/>
  <c r="BP93" i="9"/>
  <c r="AQ93" i="9"/>
  <c r="AW93" i="9"/>
  <c r="BB93" i="9"/>
  <c r="BG93" i="9"/>
  <c r="BM93" i="9"/>
  <c r="AO93" i="9"/>
  <c r="AU93" i="9"/>
  <c r="BC93" i="9"/>
  <c r="BJ93" i="9"/>
  <c r="BQ93" i="9"/>
  <c r="AS93" i="9"/>
  <c r="BA93" i="9"/>
  <c r="BK93" i="9"/>
  <c r="AT93" i="9"/>
  <c r="BE93" i="9"/>
  <c r="BN93" i="9"/>
  <c r="AM93" i="9"/>
  <c r="AX93" i="9"/>
  <c r="BF93" i="9"/>
  <c r="BO93" i="9"/>
  <c r="AY93" i="9"/>
  <c r="BI93" i="9"/>
  <c r="AP93" i="9"/>
  <c r="AN85" i="9"/>
  <c r="AR85" i="9"/>
  <c r="AV85" i="9"/>
  <c r="AZ85" i="9"/>
  <c r="BD85" i="9"/>
  <c r="BH85" i="9"/>
  <c r="BL85" i="9"/>
  <c r="BP85" i="9"/>
  <c r="AO85" i="9"/>
  <c r="AT85" i="9"/>
  <c r="AY85" i="9"/>
  <c r="BE85" i="9"/>
  <c r="BJ85" i="9"/>
  <c r="BO85" i="9"/>
  <c r="AM85" i="9"/>
  <c r="AU85" i="9"/>
  <c r="BB85" i="9"/>
  <c r="BI85" i="9"/>
  <c r="BQ85" i="9"/>
  <c r="AS85" i="9"/>
  <c r="BC85" i="9"/>
  <c r="BM85" i="9"/>
  <c r="AW85" i="9"/>
  <c r="BF85" i="9"/>
  <c r="BN85" i="9"/>
  <c r="AP85" i="9"/>
  <c r="AX85" i="9"/>
  <c r="BG85" i="9"/>
  <c r="AQ85" i="9"/>
  <c r="BA85" i="9"/>
  <c r="BK85" i="9"/>
  <c r="AN77" i="9"/>
  <c r="AR77" i="9"/>
  <c r="AV77" i="9"/>
  <c r="AZ77" i="9"/>
  <c r="BD77" i="9"/>
  <c r="BH77" i="9"/>
  <c r="BL77" i="9"/>
  <c r="BP77" i="9"/>
  <c r="AQ77" i="9"/>
  <c r="AW77" i="9"/>
  <c r="BB77" i="9"/>
  <c r="BG77" i="9"/>
  <c r="BM77" i="9"/>
  <c r="AM77" i="9"/>
  <c r="AT77" i="9"/>
  <c r="BA77" i="9"/>
  <c r="BI77" i="9"/>
  <c r="BO77" i="9"/>
  <c r="AU77" i="9"/>
  <c r="BE77" i="9"/>
  <c r="BN77" i="9"/>
  <c r="AO77" i="9"/>
  <c r="AX77" i="9"/>
  <c r="BF77" i="9"/>
  <c r="BQ77" i="9"/>
  <c r="AP77" i="9"/>
  <c r="AY77" i="9"/>
  <c r="BJ77" i="9"/>
  <c r="BC77" i="9"/>
  <c r="BK77" i="9"/>
  <c r="AS77" i="9"/>
  <c r="AN69" i="9"/>
  <c r="AR69" i="9"/>
  <c r="AV69" i="9"/>
  <c r="AZ69" i="9"/>
  <c r="BD69" i="9"/>
  <c r="BH69" i="9"/>
  <c r="BL69" i="9"/>
  <c r="BP69" i="9"/>
  <c r="AO69" i="9"/>
  <c r="AT69" i="9"/>
  <c r="AY69" i="9"/>
  <c r="BE69" i="9"/>
  <c r="BJ69" i="9"/>
  <c r="BO69" i="9"/>
  <c r="AS69" i="9"/>
  <c r="BA69" i="9"/>
  <c r="BG69" i="9"/>
  <c r="BN69" i="9"/>
  <c r="AM69" i="9"/>
  <c r="AW69" i="9"/>
  <c r="BF69" i="9"/>
  <c r="BQ69" i="9"/>
  <c r="AP69" i="9"/>
  <c r="AX69" i="9"/>
  <c r="BI69" i="9"/>
  <c r="AQ69" i="9"/>
  <c r="BB69" i="9"/>
  <c r="BK69" i="9"/>
  <c r="AU69" i="9"/>
  <c r="BC69" i="9"/>
  <c r="BM69" i="9"/>
  <c r="AN61" i="9"/>
  <c r="AR61" i="9"/>
  <c r="AV61" i="9"/>
  <c r="AZ61" i="9"/>
  <c r="BD61" i="9"/>
  <c r="BH61" i="9"/>
  <c r="BL61" i="9"/>
  <c r="BP61" i="9"/>
  <c r="AQ61" i="9"/>
  <c r="AW61" i="9"/>
  <c r="BB61" i="9"/>
  <c r="BG61" i="9"/>
  <c r="BM61" i="9"/>
  <c r="AS61" i="9"/>
  <c r="AY61" i="9"/>
  <c r="BF61" i="9"/>
  <c r="BN61" i="9"/>
  <c r="AO61" i="9"/>
  <c r="AX61" i="9"/>
  <c r="BI61" i="9"/>
  <c r="BQ61" i="9"/>
  <c r="AP61" i="9"/>
  <c r="BA61" i="9"/>
  <c r="BJ61" i="9"/>
  <c r="AT61" i="9"/>
  <c r="BC61" i="9"/>
  <c r="BK61" i="9"/>
  <c r="BE61" i="9"/>
  <c r="BO61" i="9"/>
  <c r="AM61" i="9"/>
  <c r="AU61" i="9"/>
  <c r="AM53" i="9"/>
  <c r="AQ53" i="9"/>
  <c r="AU53" i="9"/>
  <c r="AY53" i="9"/>
  <c r="BC53" i="9"/>
  <c r="BG53" i="9"/>
  <c r="BK53" i="9"/>
  <c r="BO53" i="9"/>
  <c r="AO53" i="9"/>
  <c r="AT53" i="9"/>
  <c r="AZ53" i="9"/>
  <c r="BE53" i="9"/>
  <c r="BJ53" i="9"/>
  <c r="BP53" i="9"/>
  <c r="AR53" i="9"/>
  <c r="AX53" i="9"/>
  <c r="BF53" i="9"/>
  <c r="BM53" i="9"/>
  <c r="AP53" i="9"/>
  <c r="BA53" i="9"/>
  <c r="BI53" i="9"/>
  <c r="AW53" i="9"/>
  <c r="BL53" i="9"/>
  <c r="AN53" i="9"/>
  <c r="BB53" i="9"/>
  <c r="BN53" i="9"/>
  <c r="AS53" i="9"/>
  <c r="BD53" i="9"/>
  <c r="BQ53" i="9"/>
  <c r="AV53" i="9"/>
  <c r="BH53" i="9"/>
  <c r="AM45" i="9"/>
  <c r="AQ45" i="9"/>
  <c r="AU45" i="9"/>
  <c r="AY45" i="9"/>
  <c r="BC45" i="9"/>
  <c r="BG45" i="9"/>
  <c r="BK45" i="9"/>
  <c r="BO45" i="9"/>
  <c r="AR45" i="9"/>
  <c r="AW45" i="9"/>
  <c r="BB45" i="9"/>
  <c r="BH45" i="9"/>
  <c r="BM45" i="9"/>
  <c r="AP45" i="9"/>
  <c r="AX45" i="9"/>
  <c r="BE45" i="9"/>
  <c r="BL45" i="9"/>
  <c r="AS45" i="9"/>
  <c r="BA45" i="9"/>
  <c r="BJ45" i="9"/>
  <c r="AT45" i="9"/>
  <c r="BF45" i="9"/>
  <c r="BQ45" i="9"/>
  <c r="AV45" i="9"/>
  <c r="BI45" i="9"/>
  <c r="AN45" i="9"/>
  <c r="AZ45" i="9"/>
  <c r="BN45" i="9"/>
  <c r="BP45" i="9"/>
  <c r="AO45" i="9"/>
  <c r="BD45" i="9"/>
  <c r="AM37" i="9"/>
  <c r="AQ37" i="9"/>
  <c r="AU37" i="9"/>
  <c r="AY37" i="9"/>
  <c r="BC37" i="9"/>
  <c r="BG37" i="9"/>
  <c r="BK37" i="9"/>
  <c r="BO37" i="9"/>
  <c r="AO37" i="9"/>
  <c r="AT37" i="9"/>
  <c r="AZ37" i="9"/>
  <c r="BE37" i="9"/>
  <c r="BJ37" i="9"/>
  <c r="BP37" i="9"/>
  <c r="AP37" i="9"/>
  <c r="AW37" i="9"/>
  <c r="BD37" i="9"/>
  <c r="BL37" i="9"/>
  <c r="AS37" i="9"/>
  <c r="BB37" i="9"/>
  <c r="BM37" i="9"/>
  <c r="AN37" i="9"/>
  <c r="BA37" i="9"/>
  <c r="BN37" i="9"/>
  <c r="AR37" i="9"/>
  <c r="BF37" i="9"/>
  <c r="BQ37" i="9"/>
  <c r="AV37" i="9"/>
  <c r="BH37" i="9"/>
  <c r="BI37" i="9"/>
  <c r="AX37" i="9"/>
  <c r="AO29" i="9"/>
  <c r="AS29" i="9"/>
  <c r="AW29" i="9"/>
  <c r="G29" i="9" s="1"/>
  <c r="I29" i="9" s="1"/>
  <c r="BA29" i="9"/>
  <c r="BE29" i="9"/>
  <c r="BI29" i="9"/>
  <c r="BM29" i="9"/>
  <c r="BQ29" i="9"/>
  <c r="AM29" i="9"/>
  <c r="AR29" i="9"/>
  <c r="AX29" i="9"/>
  <c r="BC29" i="9"/>
  <c r="BH29" i="9"/>
  <c r="BN29" i="9"/>
  <c r="AP29" i="9"/>
  <c r="AV29" i="9"/>
  <c r="BD29" i="9"/>
  <c r="BK29" i="9"/>
  <c r="AU29" i="9"/>
  <c r="BF29" i="9"/>
  <c r="BO29" i="9"/>
  <c r="AQ29" i="9"/>
  <c r="BB29" i="9"/>
  <c r="BP29" i="9"/>
  <c r="AZ29" i="9"/>
  <c r="AN29" i="9"/>
  <c r="BG29" i="9"/>
  <c r="AT29" i="9"/>
  <c r="BJ29" i="9"/>
  <c r="AY29" i="9"/>
  <c r="BL29" i="9"/>
  <c r="AO21" i="9"/>
  <c r="AS21" i="9"/>
  <c r="AW21" i="9"/>
  <c r="BA21" i="9"/>
  <c r="BE21" i="9"/>
  <c r="BI21" i="9"/>
  <c r="BM21" i="9"/>
  <c r="BQ21" i="9"/>
  <c r="AP21" i="9"/>
  <c r="AU21" i="9"/>
  <c r="AZ21" i="9"/>
  <c r="BF21" i="9"/>
  <c r="BK21" i="9"/>
  <c r="BP21" i="9"/>
  <c r="AN21" i="9"/>
  <c r="AV21" i="9"/>
  <c r="BC21" i="9"/>
  <c r="BJ21" i="9"/>
  <c r="AM21" i="9"/>
  <c r="AX21" i="9"/>
  <c r="BG21" i="9"/>
  <c r="BO21" i="9"/>
  <c r="AY21" i="9"/>
  <c r="BL21" i="9"/>
  <c r="AT21" i="9"/>
  <c r="BN21" i="9"/>
  <c r="BB21" i="9"/>
  <c r="AQ21" i="9"/>
  <c r="BD21" i="9"/>
  <c r="AR21" i="9"/>
  <c r="BH21" i="9"/>
  <c r="AM13" i="9"/>
  <c r="AQ13" i="9"/>
  <c r="AU13" i="9"/>
  <c r="AY13" i="9"/>
  <c r="BC13" i="9"/>
  <c r="BG13" i="9"/>
  <c r="BK13" i="9"/>
  <c r="BO13" i="9"/>
  <c r="AR13" i="9"/>
  <c r="AW13" i="9"/>
  <c r="BB13" i="9"/>
  <c r="G13" i="9" s="1"/>
  <c r="I13" i="9" s="1"/>
  <c r="BH13" i="9"/>
  <c r="BM13" i="9"/>
  <c r="AS13" i="9"/>
  <c r="AZ13" i="9"/>
  <c r="BF13" i="9"/>
  <c r="BN13" i="9"/>
  <c r="AT13" i="9"/>
  <c r="BD13" i="9"/>
  <c r="BL13" i="9"/>
  <c r="AO13" i="9"/>
  <c r="BA13" i="9"/>
  <c r="BP13" i="9"/>
  <c r="AV13" i="9"/>
  <c r="BJ13" i="9"/>
  <c r="AN13" i="9"/>
  <c r="BI13" i="9"/>
  <c r="AP13" i="9"/>
  <c r="BQ13" i="9"/>
  <c r="AX13" i="9"/>
  <c r="BE13" i="9"/>
  <c r="AO259" i="9"/>
  <c r="AS259" i="9"/>
  <c r="AW259" i="9"/>
  <c r="BA259" i="9"/>
  <c r="BE259" i="9"/>
  <c r="BI259" i="9"/>
  <c r="BM259" i="9"/>
  <c r="BQ259" i="9"/>
  <c r="AQ259" i="9"/>
  <c r="AV259" i="9"/>
  <c r="BB259" i="9"/>
  <c r="BG259" i="9"/>
  <c r="BL259" i="9"/>
  <c r="AM259" i="9"/>
  <c r="AR259" i="9"/>
  <c r="AX259" i="9"/>
  <c r="BC259" i="9"/>
  <c r="BH259" i="9"/>
  <c r="BN259" i="9"/>
  <c r="AP259" i="9"/>
  <c r="AZ259" i="9"/>
  <c r="BK259" i="9"/>
  <c r="AU259" i="9"/>
  <c r="BJ259" i="9"/>
  <c r="AT259" i="9"/>
  <c r="BO259" i="9"/>
  <c r="AY259" i="9"/>
  <c r="BP259" i="9"/>
  <c r="BD259" i="9"/>
  <c r="AN259" i="9"/>
  <c r="BF259" i="9"/>
  <c r="AN286" i="9"/>
  <c r="AR286" i="9"/>
  <c r="AV286" i="9"/>
  <c r="AZ286" i="9"/>
  <c r="BD286" i="9"/>
  <c r="BH286" i="9"/>
  <c r="BL286" i="9"/>
  <c r="BP286" i="9"/>
  <c r="AQ286" i="9"/>
  <c r="AW286" i="9"/>
  <c r="BB286" i="9"/>
  <c r="BG286" i="9"/>
  <c r="BM286" i="9"/>
  <c r="AM286" i="9"/>
  <c r="AS286" i="9"/>
  <c r="AX286" i="9"/>
  <c r="BC286" i="9"/>
  <c r="BI286" i="9"/>
  <c r="BN286" i="9"/>
  <c r="AU286" i="9"/>
  <c r="BF286" i="9"/>
  <c r="BQ286" i="9"/>
  <c r="AY286" i="9"/>
  <c r="BK286" i="9"/>
  <c r="AP286" i="9"/>
  <c r="BJ286" i="9"/>
  <c r="AT286" i="9"/>
  <c r="BO286" i="9"/>
  <c r="BA286" i="9"/>
  <c r="AO286" i="9"/>
  <c r="BE286" i="9"/>
  <c r="AN270" i="9"/>
  <c r="AR270" i="9"/>
  <c r="AV270" i="9"/>
  <c r="AZ270" i="9"/>
  <c r="BD270" i="9"/>
  <c r="BH270" i="9"/>
  <c r="BL270" i="9"/>
  <c r="BP270" i="9"/>
  <c r="AQ270" i="9"/>
  <c r="AW270" i="9"/>
  <c r="BB270" i="9"/>
  <c r="BG270" i="9"/>
  <c r="BM270" i="9"/>
  <c r="AM270" i="9"/>
  <c r="AS270" i="9"/>
  <c r="AX270" i="9"/>
  <c r="BC270" i="9"/>
  <c r="BI270" i="9"/>
  <c r="BN270" i="9"/>
  <c r="AP270" i="9"/>
  <c r="BA270" i="9"/>
  <c r="BK270" i="9"/>
  <c r="AU270" i="9"/>
  <c r="BJ270" i="9"/>
  <c r="AT270" i="9"/>
  <c r="BO270" i="9"/>
  <c r="AY270" i="9"/>
  <c r="BQ270" i="9"/>
  <c r="BE270" i="9"/>
  <c r="AO270" i="9"/>
  <c r="BF270" i="9"/>
  <c r="AP173" i="9"/>
  <c r="AT173" i="9"/>
  <c r="AX173" i="9"/>
  <c r="BB173" i="9"/>
  <c r="BF173" i="9"/>
  <c r="BJ173" i="9"/>
  <c r="BN173" i="9"/>
  <c r="AQ173" i="9"/>
  <c r="AV173" i="9"/>
  <c r="BA173" i="9"/>
  <c r="BG173" i="9"/>
  <c r="BL173" i="9"/>
  <c r="BQ173" i="9"/>
  <c r="AO173" i="9"/>
  <c r="AW173" i="9"/>
  <c r="BD173" i="9"/>
  <c r="BK173" i="9"/>
  <c r="AR173" i="9"/>
  <c r="AY173" i="9"/>
  <c r="BE173" i="9"/>
  <c r="BM173" i="9"/>
  <c r="AU173" i="9"/>
  <c r="BI173" i="9"/>
  <c r="AZ173" i="9"/>
  <c r="BO173" i="9"/>
  <c r="AM173" i="9"/>
  <c r="AN173" i="9"/>
  <c r="BP173" i="9"/>
  <c r="AS173" i="9"/>
  <c r="BC173" i="9"/>
  <c r="BH173" i="9"/>
  <c r="AP213" i="9"/>
  <c r="AT213" i="9"/>
  <c r="AX213" i="9"/>
  <c r="BB213" i="9"/>
  <c r="BF213" i="9"/>
  <c r="BJ213" i="9"/>
  <c r="BN213" i="9"/>
  <c r="AN213" i="9"/>
  <c r="AS213" i="9"/>
  <c r="AY213" i="9"/>
  <c r="BD213" i="9"/>
  <c r="BI213" i="9"/>
  <c r="BO213" i="9"/>
  <c r="AM213" i="9"/>
  <c r="AU213" i="9"/>
  <c r="BA213" i="9"/>
  <c r="BH213" i="9"/>
  <c r="BP213" i="9"/>
  <c r="AO213" i="9"/>
  <c r="AV213" i="9"/>
  <c r="BC213" i="9"/>
  <c r="BK213" i="9"/>
  <c r="BQ213" i="9"/>
  <c r="AR213" i="9"/>
  <c r="BG213" i="9"/>
  <c r="BL213" i="9"/>
  <c r="AW213" i="9"/>
  <c r="AZ213" i="9"/>
  <c r="AQ213" i="9"/>
  <c r="BE213" i="9"/>
  <c r="BM213" i="9"/>
  <c r="AP280" i="9"/>
  <c r="AT280" i="9"/>
  <c r="AX280" i="9"/>
  <c r="BB280" i="9"/>
  <c r="BF280" i="9"/>
  <c r="BJ280" i="9"/>
  <c r="BN280" i="9"/>
  <c r="AQ280" i="9"/>
  <c r="AV280" i="9"/>
  <c r="BA280" i="9"/>
  <c r="BG280" i="9"/>
  <c r="BL280" i="9"/>
  <c r="BQ280" i="9"/>
  <c r="AM280" i="9"/>
  <c r="AR280" i="9"/>
  <c r="AW280" i="9"/>
  <c r="BC280" i="9"/>
  <c r="BH280" i="9"/>
  <c r="BM280" i="9"/>
  <c r="AO280" i="9"/>
  <c r="AZ280" i="9"/>
  <c r="BK280" i="9"/>
  <c r="AY280" i="9"/>
  <c r="BO280" i="9"/>
  <c r="AN280" i="9"/>
  <c r="BE280" i="9"/>
  <c r="AS280" i="9"/>
  <c r="BI280" i="9"/>
  <c r="AU280" i="9"/>
  <c r="BP280" i="9"/>
  <c r="BD280" i="9"/>
  <c r="AM241" i="9"/>
  <c r="AQ241" i="9"/>
  <c r="AU241" i="9"/>
  <c r="AY241" i="9"/>
  <c r="BC241" i="9"/>
  <c r="BG241" i="9"/>
  <c r="BK241" i="9"/>
  <c r="BO241" i="9"/>
  <c r="AO241" i="9"/>
  <c r="AT241" i="9"/>
  <c r="AZ241" i="9"/>
  <c r="BE241" i="9"/>
  <c r="BJ241" i="9"/>
  <c r="BP241" i="9"/>
  <c r="AP241" i="9"/>
  <c r="AV241" i="9"/>
  <c r="BA241" i="9"/>
  <c r="BF241" i="9"/>
  <c r="BL241" i="9"/>
  <c r="BQ241" i="9"/>
  <c r="AS241" i="9"/>
  <c r="BD241" i="9"/>
  <c r="BN241" i="9"/>
  <c r="BH241" i="9"/>
  <c r="AW241" i="9"/>
  <c r="AN241" i="9"/>
  <c r="BI241" i="9"/>
  <c r="BB241" i="9"/>
  <c r="BM241" i="9"/>
  <c r="AR241" i="9"/>
  <c r="AX241" i="9"/>
  <c r="AN298" i="9"/>
  <c r="AR298" i="9"/>
  <c r="AV298" i="9"/>
  <c r="AZ298" i="9"/>
  <c r="BD298" i="9"/>
  <c r="BH298" i="9"/>
  <c r="BL298" i="9"/>
  <c r="BP298" i="9"/>
  <c r="AM298" i="9"/>
  <c r="AS298" i="9"/>
  <c r="AX298" i="9"/>
  <c r="BC298" i="9"/>
  <c r="BI298" i="9"/>
  <c r="BN298" i="9"/>
  <c r="AO298" i="9"/>
  <c r="AT298" i="9"/>
  <c r="AY298" i="9"/>
  <c r="BE298" i="9"/>
  <c r="BJ298" i="9"/>
  <c r="BO298" i="9"/>
  <c r="AW298" i="9"/>
  <c r="BG298" i="9"/>
  <c r="AU298" i="9"/>
  <c r="BK298" i="9"/>
  <c r="BA298" i="9"/>
  <c r="BQ298" i="9"/>
  <c r="BB298" i="9"/>
  <c r="AP298" i="9"/>
  <c r="BF298" i="9"/>
  <c r="AQ298" i="9"/>
  <c r="BM298" i="9"/>
  <c r="AN282" i="9"/>
  <c r="AR282" i="9"/>
  <c r="AV282" i="9"/>
  <c r="AZ282" i="9"/>
  <c r="BD282" i="9"/>
  <c r="BH282" i="9"/>
  <c r="BL282" i="9"/>
  <c r="BP282" i="9"/>
  <c r="AM282" i="9"/>
  <c r="AS282" i="9"/>
  <c r="AX282" i="9"/>
  <c r="BC282" i="9"/>
  <c r="BI282" i="9"/>
  <c r="BN282" i="9"/>
  <c r="AO282" i="9"/>
  <c r="AT282" i="9"/>
  <c r="AY282" i="9"/>
  <c r="BE282" i="9"/>
  <c r="BJ282" i="9"/>
  <c r="BO282" i="9"/>
  <c r="AQ282" i="9"/>
  <c r="BB282" i="9"/>
  <c r="BM282" i="9"/>
  <c r="AU282" i="9"/>
  <c r="BG282" i="9"/>
  <c r="BA282" i="9"/>
  <c r="BF282" i="9"/>
  <c r="AP282" i="9"/>
  <c r="BK282" i="9"/>
  <c r="AW282" i="9"/>
  <c r="BQ282" i="9"/>
  <c r="AN266" i="9"/>
  <c r="AR266" i="9"/>
  <c r="AV266" i="9"/>
  <c r="AZ266" i="9"/>
  <c r="BD266" i="9"/>
  <c r="BH266" i="9"/>
  <c r="BL266" i="9"/>
  <c r="BP266" i="9"/>
  <c r="AM266" i="9"/>
  <c r="AS266" i="9"/>
  <c r="AX266" i="9"/>
  <c r="BC266" i="9"/>
  <c r="BI266" i="9"/>
  <c r="BN266" i="9"/>
  <c r="AO266" i="9"/>
  <c r="AT266" i="9"/>
  <c r="AY266" i="9"/>
  <c r="BE266" i="9"/>
  <c r="BJ266" i="9"/>
  <c r="BO266" i="9"/>
  <c r="AW266" i="9"/>
  <c r="BG266" i="9"/>
  <c r="AQ266" i="9"/>
  <c r="BF266" i="9"/>
  <c r="BB266" i="9"/>
  <c r="AP266" i="9"/>
  <c r="BK266" i="9"/>
  <c r="AU266" i="9"/>
  <c r="BM266" i="9"/>
  <c r="BA266" i="9"/>
  <c r="BQ266" i="9"/>
  <c r="AP296" i="9"/>
  <c r="AT296" i="9"/>
  <c r="AX296" i="9"/>
  <c r="BB296" i="9"/>
  <c r="BF296" i="9"/>
  <c r="BJ296" i="9"/>
  <c r="BN296" i="9"/>
  <c r="AQ296" i="9"/>
  <c r="AV296" i="9"/>
  <c r="BA296" i="9"/>
  <c r="BG296" i="9"/>
  <c r="BL296" i="9"/>
  <c r="BQ296" i="9"/>
  <c r="AM296" i="9"/>
  <c r="AR296" i="9"/>
  <c r="AW296" i="9"/>
  <c r="BC296" i="9"/>
  <c r="BH296" i="9"/>
  <c r="BM296" i="9"/>
  <c r="AU296" i="9"/>
  <c r="BE296" i="9"/>
  <c r="BP296" i="9"/>
  <c r="AN296" i="9"/>
  <c r="AZ296" i="9"/>
  <c r="BO296" i="9"/>
  <c r="BD296" i="9"/>
  <c r="AO296" i="9"/>
  <c r="BI296" i="9"/>
  <c r="AS296" i="9"/>
  <c r="BK296" i="9"/>
  <c r="AY296" i="9"/>
  <c r="AP256" i="9"/>
  <c r="AT256" i="9"/>
  <c r="AX256" i="9"/>
  <c r="BB256" i="9"/>
  <c r="BF256" i="9"/>
  <c r="BJ256" i="9"/>
  <c r="BN256" i="9"/>
  <c r="AN256" i="9"/>
  <c r="AS256" i="9"/>
  <c r="AY256" i="9"/>
  <c r="BD256" i="9"/>
  <c r="BI256" i="9"/>
  <c r="BO256" i="9"/>
  <c r="AO256" i="9"/>
  <c r="AU256" i="9"/>
  <c r="AZ256" i="9"/>
  <c r="BE256" i="9"/>
  <c r="BK256" i="9"/>
  <c r="BP256" i="9"/>
  <c r="AM256" i="9"/>
  <c r="AW256" i="9"/>
  <c r="BH256" i="9"/>
  <c r="AQ256" i="9"/>
  <c r="BC256" i="9"/>
  <c r="BQ256" i="9"/>
  <c r="AR256" i="9"/>
  <c r="BL256" i="9"/>
  <c r="AV256" i="9"/>
  <c r="BM256" i="9"/>
  <c r="BA256" i="9"/>
  <c r="BG256" i="9"/>
  <c r="AP292" i="9"/>
  <c r="AT292" i="9"/>
  <c r="AX292" i="9"/>
  <c r="BB292" i="9"/>
  <c r="BF292" i="9"/>
  <c r="BJ292" i="9"/>
  <c r="BN292" i="9"/>
  <c r="AM292" i="9"/>
  <c r="AR292" i="9"/>
  <c r="AW292" i="9"/>
  <c r="BC292" i="9"/>
  <c r="BH292" i="9"/>
  <c r="BM292" i="9"/>
  <c r="AN292" i="9"/>
  <c r="AS292" i="9"/>
  <c r="AY292" i="9"/>
  <c r="BD292" i="9"/>
  <c r="BI292" i="9"/>
  <c r="BO292" i="9"/>
  <c r="AQ292" i="9"/>
  <c r="BA292" i="9"/>
  <c r="BL292" i="9"/>
  <c r="AV292" i="9"/>
  <c r="BK292" i="9"/>
  <c r="AU292" i="9"/>
  <c r="BP292" i="9"/>
  <c r="AZ292" i="9"/>
  <c r="BQ292" i="9"/>
  <c r="BE292" i="9"/>
  <c r="AO292" i="9"/>
  <c r="BG292" i="9"/>
  <c r="AP276" i="9"/>
  <c r="AT276" i="9"/>
  <c r="AX276" i="9"/>
  <c r="BB276" i="9"/>
  <c r="BF276" i="9"/>
  <c r="BJ276" i="9"/>
  <c r="BN276" i="9"/>
  <c r="AM276" i="9"/>
  <c r="AR276" i="9"/>
  <c r="AW276" i="9"/>
  <c r="BC276" i="9"/>
  <c r="BH276" i="9"/>
  <c r="BM276" i="9"/>
  <c r="AN276" i="9"/>
  <c r="AS276" i="9"/>
  <c r="AY276" i="9"/>
  <c r="BD276" i="9"/>
  <c r="BI276" i="9"/>
  <c r="BO276" i="9"/>
  <c r="AV276" i="9"/>
  <c r="BG276" i="9"/>
  <c r="BQ276" i="9"/>
  <c r="AU276" i="9"/>
  <c r="BK276" i="9"/>
  <c r="AZ276" i="9"/>
  <c r="BP276" i="9"/>
  <c r="BA276" i="9"/>
  <c r="AO276" i="9"/>
  <c r="BE276" i="9"/>
  <c r="AQ276" i="9"/>
  <c r="BL276" i="9"/>
  <c r="AP260" i="9"/>
  <c r="AT260" i="9"/>
  <c r="AX260" i="9"/>
  <c r="BB260" i="9"/>
  <c r="BF260" i="9"/>
  <c r="BJ260" i="9"/>
  <c r="BN260" i="9"/>
  <c r="AM260" i="9"/>
  <c r="AR260" i="9"/>
  <c r="AW260" i="9"/>
  <c r="BC260" i="9"/>
  <c r="BH260" i="9"/>
  <c r="BM260" i="9"/>
  <c r="AN260" i="9"/>
  <c r="AS260" i="9"/>
  <c r="AY260" i="9"/>
  <c r="BD260" i="9"/>
  <c r="BI260" i="9"/>
  <c r="BO260" i="9"/>
  <c r="AQ260" i="9"/>
  <c r="BA260" i="9"/>
  <c r="BL260" i="9"/>
  <c r="AU260" i="9"/>
  <c r="BG260" i="9"/>
  <c r="AZ260" i="9"/>
  <c r="BQ260" i="9"/>
  <c r="BE260" i="9"/>
  <c r="AO260" i="9"/>
  <c r="BK260" i="9"/>
  <c r="AV260" i="9"/>
  <c r="BP260" i="9"/>
  <c r="AO243" i="9"/>
  <c r="AS243" i="9"/>
  <c r="AW243" i="9"/>
  <c r="BA243" i="9"/>
  <c r="BE243" i="9"/>
  <c r="BI243" i="9"/>
  <c r="BM243" i="9"/>
  <c r="BQ243" i="9"/>
  <c r="AQ243" i="9"/>
  <c r="AV243" i="9"/>
  <c r="BB243" i="9"/>
  <c r="BG243" i="9"/>
  <c r="BL243" i="9"/>
  <c r="AM243" i="9"/>
  <c r="AR243" i="9"/>
  <c r="AX243" i="9"/>
  <c r="BC243" i="9"/>
  <c r="BH243" i="9"/>
  <c r="BN243" i="9"/>
  <c r="AU243" i="9"/>
  <c r="BF243" i="9"/>
  <c r="BP243" i="9"/>
  <c r="AY243" i="9"/>
  <c r="BJ243" i="9"/>
  <c r="AN243" i="9"/>
  <c r="AP243" i="9"/>
  <c r="BK243" i="9"/>
  <c r="AZ243" i="9"/>
  <c r="BD243" i="9"/>
  <c r="BO243" i="9"/>
  <c r="AT243" i="9"/>
  <c r="AO227" i="9"/>
  <c r="AS227" i="9"/>
  <c r="AW227" i="9"/>
  <c r="BA227" i="9"/>
  <c r="BE227" i="9"/>
  <c r="BI227" i="9"/>
  <c r="BM227" i="9"/>
  <c r="BQ227" i="9"/>
  <c r="AQ227" i="9"/>
  <c r="AV227" i="9"/>
  <c r="BB227" i="9"/>
  <c r="BG227" i="9"/>
  <c r="BL227" i="9"/>
  <c r="AM227" i="9"/>
  <c r="AR227" i="9"/>
  <c r="AX227" i="9"/>
  <c r="BC227" i="9"/>
  <c r="BH227" i="9"/>
  <c r="BN227" i="9"/>
  <c r="AP227" i="9"/>
  <c r="AZ227" i="9"/>
  <c r="BK227" i="9"/>
  <c r="AT227" i="9"/>
  <c r="BD227" i="9"/>
  <c r="BO227" i="9"/>
  <c r="AU227" i="9"/>
  <c r="BP227" i="9"/>
  <c r="BJ227" i="9"/>
  <c r="AN227" i="9"/>
  <c r="AY227" i="9"/>
  <c r="BF227" i="9"/>
  <c r="AN211" i="9"/>
  <c r="AR211" i="9"/>
  <c r="AV211" i="9"/>
  <c r="AZ211" i="9"/>
  <c r="BD211" i="9"/>
  <c r="BH211" i="9"/>
  <c r="BL211" i="9"/>
  <c r="BP211" i="9"/>
  <c r="AQ211" i="9"/>
  <c r="AW211" i="9"/>
  <c r="BB211" i="9"/>
  <c r="BG211" i="9"/>
  <c r="BM211" i="9"/>
  <c r="AS211" i="9"/>
  <c r="AY211" i="9"/>
  <c r="BF211" i="9"/>
  <c r="BN211" i="9"/>
  <c r="AM211" i="9"/>
  <c r="AT211" i="9"/>
  <c r="BA211" i="9"/>
  <c r="BI211" i="9"/>
  <c r="BO211" i="9"/>
  <c r="AX211" i="9"/>
  <c r="BK211" i="9"/>
  <c r="AO211" i="9"/>
  <c r="BC211" i="9"/>
  <c r="BQ211" i="9"/>
  <c r="BE211" i="9"/>
  <c r="BJ211" i="9"/>
  <c r="AP211" i="9"/>
  <c r="AU211" i="9"/>
  <c r="AN199" i="9"/>
  <c r="AR199" i="9"/>
  <c r="AV199" i="9"/>
  <c r="AZ199" i="9"/>
  <c r="BD199" i="9"/>
  <c r="BH199" i="9"/>
  <c r="BL199" i="9"/>
  <c r="BP199" i="9"/>
  <c r="AP199" i="9"/>
  <c r="AU199" i="9"/>
  <c r="BA199" i="9"/>
  <c r="BF199" i="9"/>
  <c r="BK199" i="9"/>
  <c r="BQ199" i="9"/>
  <c r="AM199" i="9"/>
  <c r="AT199" i="9"/>
  <c r="BB199" i="9"/>
  <c r="BI199" i="9"/>
  <c r="BO199" i="9"/>
  <c r="AO199" i="9"/>
  <c r="AW199" i="9"/>
  <c r="BC199" i="9"/>
  <c r="BJ199" i="9"/>
  <c r="AY199" i="9"/>
  <c r="BN199" i="9"/>
  <c r="BE199" i="9"/>
  <c r="AQ199" i="9"/>
  <c r="BG199" i="9"/>
  <c r="AX199" i="9"/>
  <c r="BM199" i="9"/>
  <c r="AS199" i="9"/>
  <c r="AP197" i="9"/>
  <c r="AT197" i="9"/>
  <c r="AX197" i="9"/>
  <c r="BB197" i="9"/>
  <c r="BF197" i="9"/>
  <c r="BJ197" i="9"/>
  <c r="BN197" i="9"/>
  <c r="AN197" i="9"/>
  <c r="AS197" i="9"/>
  <c r="AY197" i="9"/>
  <c r="BD197" i="9"/>
  <c r="BI197" i="9"/>
  <c r="BO197" i="9"/>
  <c r="AR197" i="9"/>
  <c r="AZ197" i="9"/>
  <c r="BG197" i="9"/>
  <c r="BM197" i="9"/>
  <c r="AM197" i="9"/>
  <c r="AU197" i="9"/>
  <c r="BA197" i="9"/>
  <c r="BH197" i="9"/>
  <c r="BP197" i="9"/>
  <c r="AQ197" i="9"/>
  <c r="BE197" i="9"/>
  <c r="AV197" i="9"/>
  <c r="BK197" i="9"/>
  <c r="BL197" i="9"/>
  <c r="AO197" i="9"/>
  <c r="AW197" i="9"/>
  <c r="BC197" i="9"/>
  <c r="BQ197" i="9"/>
  <c r="AN187" i="9"/>
  <c r="AR187" i="9"/>
  <c r="AV187" i="9"/>
  <c r="AZ187" i="9"/>
  <c r="BD187" i="9"/>
  <c r="BH187" i="9"/>
  <c r="BL187" i="9"/>
  <c r="BP187" i="9"/>
  <c r="AO187" i="9"/>
  <c r="AT187" i="9"/>
  <c r="AY187" i="9"/>
  <c r="BE187" i="9"/>
  <c r="BJ187" i="9"/>
  <c r="BO187" i="9"/>
  <c r="AP187" i="9"/>
  <c r="AW187" i="9"/>
  <c r="BC187" i="9"/>
  <c r="BK187" i="9"/>
  <c r="AQ187" i="9"/>
  <c r="AX187" i="9"/>
  <c r="BF187" i="9"/>
  <c r="BM187" i="9"/>
  <c r="AM187" i="9"/>
  <c r="BB187" i="9"/>
  <c r="BQ187" i="9"/>
  <c r="BG187" i="9"/>
  <c r="AS187" i="9"/>
  <c r="BI187" i="9"/>
  <c r="AU187" i="9"/>
  <c r="BA187" i="9"/>
  <c r="BN187" i="9"/>
  <c r="AN179" i="9"/>
  <c r="AR179" i="9"/>
  <c r="AV179" i="9"/>
  <c r="AZ179" i="9"/>
  <c r="BD179" i="9"/>
  <c r="BH179" i="9"/>
  <c r="BL179" i="9"/>
  <c r="BP179" i="9"/>
  <c r="AQ179" i="9"/>
  <c r="AW179" i="9"/>
  <c r="BB179" i="9"/>
  <c r="BG179" i="9"/>
  <c r="BM179" i="9"/>
  <c r="AO179" i="9"/>
  <c r="AU179" i="9"/>
  <c r="BC179" i="9"/>
  <c r="BJ179" i="9"/>
  <c r="BQ179" i="9"/>
  <c r="AP179" i="9"/>
  <c r="AX179" i="9"/>
  <c r="BE179" i="9"/>
  <c r="BK179" i="9"/>
  <c r="AT179" i="9"/>
  <c r="BI179" i="9"/>
  <c r="AY179" i="9"/>
  <c r="BN179" i="9"/>
  <c r="BA179" i="9"/>
  <c r="BF179" i="9"/>
  <c r="AM179" i="9"/>
  <c r="BO179" i="9"/>
  <c r="AS179" i="9"/>
  <c r="AN167" i="9"/>
  <c r="AR167" i="9"/>
  <c r="AV167" i="9"/>
  <c r="AZ167" i="9"/>
  <c r="BD167" i="9"/>
  <c r="BH167" i="9"/>
  <c r="BL167" i="9"/>
  <c r="BP167" i="9"/>
  <c r="AP167" i="9"/>
  <c r="AU167" i="9"/>
  <c r="BA167" i="9"/>
  <c r="BF167" i="9"/>
  <c r="BK167" i="9"/>
  <c r="BQ167" i="9"/>
  <c r="AQ167" i="9"/>
  <c r="AX167" i="9"/>
  <c r="BE167" i="9"/>
  <c r="BM167" i="9"/>
  <c r="AS167" i="9"/>
  <c r="AY167" i="9"/>
  <c r="BG167" i="9"/>
  <c r="BN167" i="9"/>
  <c r="AW167" i="9"/>
  <c r="BJ167" i="9"/>
  <c r="AM167" i="9"/>
  <c r="BB167" i="9"/>
  <c r="BO167" i="9"/>
  <c r="BC167" i="9"/>
  <c r="BI167" i="9"/>
  <c r="AO167" i="9"/>
  <c r="AT167" i="9"/>
  <c r="AO152" i="9"/>
  <c r="AS152" i="9"/>
  <c r="AW152" i="9"/>
  <c r="BA152" i="9"/>
  <c r="BE152" i="9"/>
  <c r="BI152" i="9"/>
  <c r="BM152" i="9"/>
  <c r="BQ152" i="9"/>
  <c r="AQ152" i="9"/>
  <c r="AV152" i="9"/>
  <c r="BB152" i="9"/>
  <c r="BG152" i="9"/>
  <c r="BL152" i="9"/>
  <c r="AM152" i="9"/>
  <c r="AT152" i="9"/>
  <c r="AZ152" i="9"/>
  <c r="BH152" i="9"/>
  <c r="BO152" i="9"/>
  <c r="AN152" i="9"/>
  <c r="AU152" i="9"/>
  <c r="BC152" i="9"/>
  <c r="BJ152" i="9"/>
  <c r="BP152" i="9"/>
  <c r="AP152" i="9"/>
  <c r="AX152" i="9"/>
  <c r="BD152" i="9"/>
  <c r="BK152" i="9"/>
  <c r="BN152" i="9"/>
  <c r="AR152" i="9"/>
  <c r="AY152" i="9"/>
  <c r="BF152" i="9"/>
  <c r="AO136" i="9"/>
  <c r="AS136" i="9"/>
  <c r="AW136" i="9"/>
  <c r="BA136" i="9"/>
  <c r="BE136" i="9"/>
  <c r="BI136" i="9"/>
  <c r="BM136" i="9"/>
  <c r="BQ136" i="9"/>
  <c r="AQ136" i="9"/>
  <c r="AV136" i="9"/>
  <c r="BB136" i="9"/>
  <c r="BG136" i="9"/>
  <c r="BL136" i="9"/>
  <c r="AR136" i="9"/>
  <c r="AY136" i="9"/>
  <c r="BF136" i="9"/>
  <c r="BN136" i="9"/>
  <c r="AM136" i="9"/>
  <c r="AT136" i="9"/>
  <c r="AZ136" i="9"/>
  <c r="BH136" i="9"/>
  <c r="BO136" i="9"/>
  <c r="AN136" i="9"/>
  <c r="AU136" i="9"/>
  <c r="BC136" i="9"/>
  <c r="BJ136" i="9"/>
  <c r="BP136" i="9"/>
  <c r="AX136" i="9"/>
  <c r="BD136" i="9"/>
  <c r="AP136" i="9"/>
  <c r="BK136" i="9"/>
  <c r="AO120" i="9"/>
  <c r="AS120" i="9"/>
  <c r="AW120" i="9"/>
  <c r="BA120" i="9"/>
  <c r="BE120" i="9"/>
  <c r="BI120" i="9"/>
  <c r="BM120" i="9"/>
  <c r="BQ120" i="9"/>
  <c r="AQ120" i="9"/>
  <c r="AV120" i="9"/>
  <c r="BB120" i="9"/>
  <c r="BG120" i="9"/>
  <c r="BL120" i="9"/>
  <c r="AP120" i="9"/>
  <c r="AX120" i="9"/>
  <c r="BD120" i="9"/>
  <c r="BK120" i="9"/>
  <c r="AR120" i="9"/>
  <c r="AY120" i="9"/>
  <c r="BF120" i="9"/>
  <c r="BN120" i="9"/>
  <c r="AM120" i="9"/>
  <c r="AT120" i="9"/>
  <c r="AZ120" i="9"/>
  <c r="BH120" i="9"/>
  <c r="BO120" i="9"/>
  <c r="BJ120" i="9"/>
  <c r="AN120" i="9"/>
  <c r="BP120" i="9"/>
  <c r="AU120" i="9"/>
  <c r="BC120" i="9"/>
  <c r="AM104" i="9"/>
  <c r="AQ104" i="9"/>
  <c r="AU104" i="9"/>
  <c r="AY104" i="9"/>
  <c r="BC104" i="9"/>
  <c r="BG104" i="9"/>
  <c r="BK104" i="9"/>
  <c r="BO104" i="9"/>
  <c r="AR104" i="9"/>
  <c r="AW104" i="9"/>
  <c r="BB104" i="9"/>
  <c r="BH104" i="9"/>
  <c r="BM104" i="9"/>
  <c r="AO104" i="9"/>
  <c r="AV104" i="9"/>
  <c r="BD104" i="9"/>
  <c r="BJ104" i="9"/>
  <c r="BQ104" i="9"/>
  <c r="AS104" i="9"/>
  <c r="BA104" i="9"/>
  <c r="BL104" i="9"/>
  <c r="AT104" i="9"/>
  <c r="BE104" i="9"/>
  <c r="BN104" i="9"/>
  <c r="AN104" i="9"/>
  <c r="AX104" i="9"/>
  <c r="BF104" i="9"/>
  <c r="BP104" i="9"/>
  <c r="AZ104" i="9"/>
  <c r="BI104" i="9"/>
  <c r="AP104" i="9"/>
  <c r="AM88" i="9"/>
  <c r="AQ88" i="9"/>
  <c r="AU88" i="9"/>
  <c r="AY88" i="9"/>
  <c r="BC88" i="9"/>
  <c r="BG88" i="9"/>
  <c r="BK88" i="9"/>
  <c r="BO88" i="9"/>
  <c r="AR88" i="9"/>
  <c r="AW88" i="9"/>
  <c r="BB88" i="9"/>
  <c r="BH88" i="9"/>
  <c r="BM88" i="9"/>
  <c r="AN88" i="9"/>
  <c r="AT88" i="9"/>
  <c r="BA88" i="9"/>
  <c r="BI88" i="9"/>
  <c r="BP88" i="9"/>
  <c r="AV88" i="9"/>
  <c r="BE88" i="9"/>
  <c r="BN88" i="9"/>
  <c r="AO88" i="9"/>
  <c r="AX88" i="9"/>
  <c r="BF88" i="9"/>
  <c r="BQ88" i="9"/>
  <c r="AP88" i="9"/>
  <c r="AZ88" i="9"/>
  <c r="BJ88" i="9"/>
  <c r="BD88" i="9"/>
  <c r="BL88" i="9"/>
  <c r="AS88" i="9"/>
  <c r="AM72" i="9"/>
  <c r="AQ72" i="9"/>
  <c r="AU72" i="9"/>
  <c r="AY72" i="9"/>
  <c r="BC72" i="9"/>
  <c r="BG72" i="9"/>
  <c r="BK72" i="9"/>
  <c r="BO72" i="9"/>
  <c r="AR72" i="9"/>
  <c r="AW72" i="9"/>
  <c r="BB72" i="9"/>
  <c r="BH72" i="9"/>
  <c r="BM72" i="9"/>
  <c r="AS72" i="9"/>
  <c r="AZ72" i="9"/>
  <c r="BF72" i="9"/>
  <c r="BN72" i="9"/>
  <c r="AO72" i="9"/>
  <c r="AX72" i="9"/>
  <c r="BI72" i="9"/>
  <c r="BQ72" i="9"/>
  <c r="AP72" i="9"/>
  <c r="BA72" i="9"/>
  <c r="BJ72" i="9"/>
  <c r="AT72" i="9"/>
  <c r="BD72" i="9"/>
  <c r="BL72" i="9"/>
  <c r="BE72" i="9"/>
  <c r="BP72" i="9"/>
  <c r="AN72" i="9"/>
  <c r="AV72" i="9"/>
  <c r="AP56" i="9"/>
  <c r="AT56" i="9"/>
  <c r="AX56" i="9"/>
  <c r="BB56" i="9"/>
  <c r="BF56" i="9"/>
  <c r="BJ56" i="9"/>
  <c r="BN56" i="9"/>
  <c r="AM56" i="9"/>
  <c r="AR56" i="9"/>
  <c r="AW56" i="9"/>
  <c r="BC56" i="9"/>
  <c r="BH56" i="9"/>
  <c r="BM56" i="9"/>
  <c r="AQ56" i="9"/>
  <c r="AY56" i="9"/>
  <c r="BE56" i="9"/>
  <c r="BL56" i="9"/>
  <c r="AS56" i="9"/>
  <c r="BA56" i="9"/>
  <c r="BK56" i="9"/>
  <c r="AU56" i="9"/>
  <c r="BG56" i="9"/>
  <c r="BQ56" i="9"/>
  <c r="AV56" i="9"/>
  <c r="BI56" i="9"/>
  <c r="AN56" i="9"/>
  <c r="AZ56" i="9"/>
  <c r="BO56" i="9"/>
  <c r="AO56" i="9"/>
  <c r="BD56" i="9"/>
  <c r="BP56" i="9"/>
  <c r="AP40" i="9"/>
  <c r="AT40" i="9"/>
  <c r="AX40" i="9"/>
  <c r="BB40" i="9"/>
  <c r="BF40" i="9"/>
  <c r="BJ40" i="9"/>
  <c r="BN40" i="9"/>
  <c r="AM40" i="9"/>
  <c r="AR40" i="9"/>
  <c r="AW40" i="9"/>
  <c r="BC40" i="9"/>
  <c r="BH40" i="9"/>
  <c r="BM40" i="9"/>
  <c r="AO40" i="9"/>
  <c r="AV40" i="9"/>
  <c r="BD40" i="9"/>
  <c r="BK40" i="9"/>
  <c r="BQ40" i="9"/>
  <c r="AU40" i="9"/>
  <c r="BE40" i="9"/>
  <c r="BO40" i="9"/>
  <c r="AY40" i="9"/>
  <c r="BI40" i="9"/>
  <c r="AN40" i="9"/>
  <c r="AZ40" i="9"/>
  <c r="BL40" i="9"/>
  <c r="AQ40" i="9"/>
  <c r="BA40" i="9"/>
  <c r="BP40" i="9"/>
  <c r="AS40" i="9"/>
  <c r="BG40" i="9"/>
  <c r="AN24" i="9"/>
  <c r="AR24" i="9"/>
  <c r="AV24" i="9"/>
  <c r="AZ24" i="9"/>
  <c r="BD24" i="9"/>
  <c r="BH24" i="9"/>
  <c r="BL24" i="9"/>
  <c r="BP24" i="9"/>
  <c r="AM24" i="9"/>
  <c r="AS24" i="9"/>
  <c r="AX24" i="9"/>
  <c r="BC24" i="9"/>
  <c r="BI24" i="9"/>
  <c r="BN24" i="9"/>
  <c r="AO24" i="9"/>
  <c r="AU24" i="9"/>
  <c r="BB24" i="9"/>
  <c r="BJ24" i="9"/>
  <c r="BQ24" i="9"/>
  <c r="AP24" i="9"/>
  <c r="AY24" i="9"/>
  <c r="BG24" i="9"/>
  <c r="AT24" i="9"/>
  <c r="BF24" i="9"/>
  <c r="BE24" i="9"/>
  <c r="AQ24" i="9"/>
  <c r="BK24" i="9"/>
  <c r="AW24" i="9"/>
  <c r="BM24" i="9"/>
  <c r="BA24" i="9"/>
  <c r="BO24" i="9"/>
  <c r="AP8" i="9"/>
  <c r="AT8" i="9"/>
  <c r="AX8" i="9"/>
  <c r="BB8" i="9"/>
  <c r="BF8" i="9"/>
  <c r="BJ8" i="9"/>
  <c r="BN8" i="9"/>
  <c r="AN8" i="9"/>
  <c r="AR8" i="9"/>
  <c r="AV8" i="9"/>
  <c r="AZ8" i="9"/>
  <c r="BD8" i="9"/>
  <c r="AS8" i="9"/>
  <c r="BA8" i="9"/>
  <c r="BH8" i="9"/>
  <c r="BM8" i="9"/>
  <c r="AU8" i="9"/>
  <c r="BE8" i="9"/>
  <c r="BL8" i="9"/>
  <c r="AQ8" i="9"/>
  <c r="BG8" i="9"/>
  <c r="BP8" i="9"/>
  <c r="AM8" i="9"/>
  <c r="BC8" i="9"/>
  <c r="BQ8" i="9"/>
  <c r="AW8" i="9"/>
  <c r="BO8" i="9"/>
  <c r="BI8" i="9"/>
  <c r="BK8" i="9"/>
  <c r="AO8" i="9"/>
  <c r="AY8" i="9"/>
  <c r="AP161" i="9"/>
  <c r="AT161" i="9"/>
  <c r="AX161" i="9"/>
  <c r="BB161" i="9"/>
  <c r="BF161" i="9"/>
  <c r="BJ161" i="9"/>
  <c r="BN161" i="9"/>
  <c r="AO161" i="9"/>
  <c r="AU161" i="9"/>
  <c r="AZ161" i="9"/>
  <c r="BE161" i="9"/>
  <c r="BK161" i="9"/>
  <c r="BP161" i="9"/>
  <c r="AR161" i="9"/>
  <c r="AY161" i="9"/>
  <c r="BG161" i="9"/>
  <c r="BM161" i="9"/>
  <c r="AM161" i="9"/>
  <c r="AS161" i="9"/>
  <c r="BA161" i="9"/>
  <c r="BH161" i="9"/>
  <c r="BO161" i="9"/>
  <c r="AN161" i="9"/>
  <c r="AV161" i="9"/>
  <c r="BC161" i="9"/>
  <c r="BI161" i="9"/>
  <c r="BQ161" i="9"/>
  <c r="AQ161" i="9"/>
  <c r="AW161" i="9"/>
  <c r="BD161" i="9"/>
  <c r="BL161" i="9"/>
  <c r="AP248" i="9"/>
  <c r="AT248" i="9"/>
  <c r="AX248" i="9"/>
  <c r="BB248" i="9"/>
  <c r="BF248" i="9"/>
  <c r="BJ248" i="9"/>
  <c r="BN248" i="9"/>
  <c r="AQ248" i="9"/>
  <c r="AV248" i="9"/>
  <c r="BA248" i="9"/>
  <c r="BG248" i="9"/>
  <c r="BL248" i="9"/>
  <c r="BQ248" i="9"/>
  <c r="AM248" i="9"/>
  <c r="AR248" i="9"/>
  <c r="AW248" i="9"/>
  <c r="BC248" i="9"/>
  <c r="BH248" i="9"/>
  <c r="BM248" i="9"/>
  <c r="AO248" i="9"/>
  <c r="AZ248" i="9"/>
  <c r="BK248" i="9"/>
  <c r="AU248" i="9"/>
  <c r="BI248" i="9"/>
  <c r="AS248" i="9"/>
  <c r="BO248" i="9"/>
  <c r="AY248" i="9"/>
  <c r="BP248" i="9"/>
  <c r="BD248" i="9"/>
  <c r="AN248" i="9"/>
  <c r="BE248" i="9"/>
  <c r="AP240" i="9"/>
  <c r="AT240" i="9"/>
  <c r="AX240" i="9"/>
  <c r="BB240" i="9"/>
  <c r="BF240" i="9"/>
  <c r="BJ240" i="9"/>
  <c r="BN240" i="9"/>
  <c r="AN240" i="9"/>
  <c r="AS240" i="9"/>
  <c r="AY240" i="9"/>
  <c r="BD240" i="9"/>
  <c r="BI240" i="9"/>
  <c r="BO240" i="9"/>
  <c r="AO240" i="9"/>
  <c r="AU240" i="9"/>
  <c r="AZ240" i="9"/>
  <c r="BE240" i="9"/>
  <c r="BK240" i="9"/>
  <c r="BP240" i="9"/>
  <c r="AR240" i="9"/>
  <c r="BC240" i="9"/>
  <c r="BM240" i="9"/>
  <c r="BG240" i="9"/>
  <c r="BQ240" i="9"/>
  <c r="AV240" i="9"/>
  <c r="AW240" i="9"/>
  <c r="BH240" i="9"/>
  <c r="AM240" i="9"/>
  <c r="BL240" i="9"/>
  <c r="AQ240" i="9"/>
  <c r="BA240" i="9"/>
  <c r="AP232" i="9"/>
  <c r="AT232" i="9"/>
  <c r="AX232" i="9"/>
  <c r="BB232" i="9"/>
  <c r="BF232" i="9"/>
  <c r="BJ232" i="9"/>
  <c r="BN232" i="9"/>
  <c r="AQ232" i="9"/>
  <c r="AV232" i="9"/>
  <c r="BA232" i="9"/>
  <c r="BG232" i="9"/>
  <c r="BL232" i="9"/>
  <c r="BQ232" i="9"/>
  <c r="AM232" i="9"/>
  <c r="AR232" i="9"/>
  <c r="AW232" i="9"/>
  <c r="BC232" i="9"/>
  <c r="BH232" i="9"/>
  <c r="BM232" i="9"/>
  <c r="AU232" i="9"/>
  <c r="BE232" i="9"/>
  <c r="BP232" i="9"/>
  <c r="AN232" i="9"/>
  <c r="BI232" i="9"/>
  <c r="AY232" i="9"/>
  <c r="AO232" i="9"/>
  <c r="BK232" i="9"/>
  <c r="AZ232" i="9"/>
  <c r="BD232" i="9"/>
  <c r="BO232" i="9"/>
  <c r="AS232" i="9"/>
  <c r="AO224" i="9"/>
  <c r="AS224" i="9"/>
  <c r="AW224" i="9"/>
  <c r="BA224" i="9"/>
  <c r="BE224" i="9"/>
  <c r="BI224" i="9"/>
  <c r="AN224" i="9"/>
  <c r="AT224" i="9"/>
  <c r="AY224" i="9"/>
  <c r="BD224" i="9"/>
  <c r="BJ224" i="9"/>
  <c r="BN224" i="9"/>
  <c r="AM224" i="9"/>
  <c r="AU224" i="9"/>
  <c r="BB224" i="9"/>
  <c r="BH224" i="9"/>
  <c r="BO224" i="9"/>
  <c r="AP224" i="9"/>
  <c r="AV224" i="9"/>
  <c r="BC224" i="9"/>
  <c r="BK224" i="9"/>
  <c r="BP224" i="9"/>
  <c r="AR224" i="9"/>
  <c r="BG224" i="9"/>
  <c r="AX224" i="9"/>
  <c r="BL224" i="9"/>
  <c r="AZ224" i="9"/>
  <c r="BQ224" i="9"/>
  <c r="AQ224" i="9"/>
  <c r="BF224" i="9"/>
  <c r="BM224" i="9"/>
  <c r="AO216" i="9"/>
  <c r="AS216" i="9"/>
  <c r="AW216" i="9"/>
  <c r="BA216" i="9"/>
  <c r="BE216" i="9"/>
  <c r="BI216" i="9"/>
  <c r="BM216" i="9"/>
  <c r="BQ216" i="9"/>
  <c r="AQ216" i="9"/>
  <c r="AV216" i="9"/>
  <c r="BB216" i="9"/>
  <c r="BG216" i="9"/>
  <c r="BL216" i="9"/>
  <c r="AM216" i="9"/>
  <c r="AT216" i="9"/>
  <c r="AZ216" i="9"/>
  <c r="BH216" i="9"/>
  <c r="BO216" i="9"/>
  <c r="AN216" i="9"/>
  <c r="AU216" i="9"/>
  <c r="BC216" i="9"/>
  <c r="BJ216" i="9"/>
  <c r="BP216" i="9"/>
  <c r="AY216" i="9"/>
  <c r="BN216" i="9"/>
  <c r="BD216" i="9"/>
  <c r="AP216" i="9"/>
  <c r="AR216" i="9"/>
  <c r="BF216" i="9"/>
  <c r="BK216" i="9"/>
  <c r="AX216" i="9"/>
  <c r="AO208" i="9"/>
  <c r="AS208" i="9"/>
  <c r="AW208" i="9"/>
  <c r="BA208" i="9"/>
  <c r="BE208" i="9"/>
  <c r="BI208" i="9"/>
  <c r="BM208" i="9"/>
  <c r="BQ208" i="9"/>
  <c r="AN208" i="9"/>
  <c r="AT208" i="9"/>
  <c r="AY208" i="9"/>
  <c r="BD208" i="9"/>
  <c r="BJ208" i="9"/>
  <c r="BO208" i="9"/>
  <c r="AR208" i="9"/>
  <c r="AZ208" i="9"/>
  <c r="BG208" i="9"/>
  <c r="BN208" i="9"/>
  <c r="AM208" i="9"/>
  <c r="AU208" i="9"/>
  <c r="BB208" i="9"/>
  <c r="BH208" i="9"/>
  <c r="BP208" i="9"/>
  <c r="AQ208" i="9"/>
  <c r="BF208" i="9"/>
  <c r="BK208" i="9"/>
  <c r="AV208" i="9"/>
  <c r="BL208" i="9"/>
  <c r="AP208" i="9"/>
  <c r="AX208" i="9"/>
  <c r="BC208" i="9"/>
  <c r="AO200" i="9"/>
  <c r="AS200" i="9"/>
  <c r="AW200" i="9"/>
  <c r="BA200" i="9"/>
  <c r="BE200" i="9"/>
  <c r="BI200" i="9"/>
  <c r="BM200" i="9"/>
  <c r="BQ200" i="9"/>
  <c r="AQ200" i="9"/>
  <c r="AV200" i="9"/>
  <c r="BB200" i="9"/>
  <c r="BG200" i="9"/>
  <c r="BL200" i="9"/>
  <c r="AR200" i="9"/>
  <c r="AY200" i="9"/>
  <c r="BF200" i="9"/>
  <c r="BN200" i="9"/>
  <c r="AM200" i="9"/>
  <c r="AT200" i="9"/>
  <c r="AZ200" i="9"/>
  <c r="BH200" i="9"/>
  <c r="BO200" i="9"/>
  <c r="AX200" i="9"/>
  <c r="BK200" i="9"/>
  <c r="AN200" i="9"/>
  <c r="BP200" i="9"/>
  <c r="BC200" i="9"/>
  <c r="BD200" i="9"/>
  <c r="BJ200" i="9"/>
  <c r="AP200" i="9"/>
  <c r="AU200" i="9"/>
  <c r="AO192" i="9"/>
  <c r="AS192" i="9"/>
  <c r="AW192" i="9"/>
  <c r="BA192" i="9"/>
  <c r="BE192" i="9"/>
  <c r="BI192" i="9"/>
  <c r="BM192" i="9"/>
  <c r="BQ192" i="9"/>
  <c r="AN192" i="9"/>
  <c r="AT192" i="9"/>
  <c r="AY192" i="9"/>
  <c r="BD192" i="9"/>
  <c r="BJ192" i="9"/>
  <c r="BO192" i="9"/>
  <c r="AQ192" i="9"/>
  <c r="AX192" i="9"/>
  <c r="BF192" i="9"/>
  <c r="BL192" i="9"/>
  <c r="AR192" i="9"/>
  <c r="AZ192" i="9"/>
  <c r="BG192" i="9"/>
  <c r="BN192" i="9"/>
  <c r="AP192" i="9"/>
  <c r="BC192" i="9"/>
  <c r="AU192" i="9"/>
  <c r="BH192" i="9"/>
  <c r="AV192" i="9"/>
  <c r="AM192" i="9"/>
  <c r="BB192" i="9"/>
  <c r="BK192" i="9"/>
  <c r="BP192" i="9"/>
  <c r="AO184" i="9"/>
  <c r="AS184" i="9"/>
  <c r="AW184" i="9"/>
  <c r="BA184" i="9"/>
  <c r="BE184" i="9"/>
  <c r="BI184" i="9"/>
  <c r="BM184" i="9"/>
  <c r="BQ184" i="9"/>
  <c r="AQ184" i="9"/>
  <c r="AV184" i="9"/>
  <c r="BB184" i="9"/>
  <c r="BG184" i="9"/>
  <c r="BL184" i="9"/>
  <c r="AP184" i="9"/>
  <c r="AX184" i="9"/>
  <c r="BD184" i="9"/>
  <c r="BK184" i="9"/>
  <c r="AR184" i="9"/>
  <c r="AY184" i="9"/>
  <c r="BF184" i="9"/>
  <c r="BN184" i="9"/>
  <c r="AU184" i="9"/>
  <c r="BJ184" i="9"/>
  <c r="AM184" i="9"/>
  <c r="AZ184" i="9"/>
  <c r="BO184" i="9"/>
  <c r="AN184" i="9"/>
  <c r="BP184" i="9"/>
  <c r="BH184" i="9"/>
  <c r="AT184" i="9"/>
  <c r="BC184" i="9"/>
  <c r="AO176" i="9"/>
  <c r="AS176" i="9"/>
  <c r="AW176" i="9"/>
  <c r="BA176" i="9"/>
  <c r="BE176" i="9"/>
  <c r="BI176" i="9"/>
  <c r="BM176" i="9"/>
  <c r="BQ176" i="9"/>
  <c r="AN176" i="9"/>
  <c r="AT176" i="9"/>
  <c r="AY176" i="9"/>
  <c r="BD176" i="9"/>
  <c r="BJ176" i="9"/>
  <c r="BO176" i="9"/>
  <c r="AP176" i="9"/>
  <c r="AV176" i="9"/>
  <c r="BC176" i="9"/>
  <c r="BK176" i="9"/>
  <c r="AQ176" i="9"/>
  <c r="AX176" i="9"/>
  <c r="BF176" i="9"/>
  <c r="BL176" i="9"/>
  <c r="AM176" i="9"/>
  <c r="BB176" i="9"/>
  <c r="BP176" i="9"/>
  <c r="AR176" i="9"/>
  <c r="BG176" i="9"/>
  <c r="BH176" i="9"/>
  <c r="BN176" i="9"/>
  <c r="AU176" i="9"/>
  <c r="AZ176" i="9"/>
  <c r="AN163" i="9"/>
  <c r="AR163" i="9"/>
  <c r="AV163" i="9"/>
  <c r="AZ163" i="9"/>
  <c r="BD163" i="9"/>
  <c r="BH163" i="9"/>
  <c r="BL163" i="9"/>
  <c r="BP163" i="9"/>
  <c r="AQ163" i="9"/>
  <c r="AW163" i="9"/>
  <c r="BB163" i="9"/>
  <c r="BG163" i="9"/>
  <c r="BM163" i="9"/>
  <c r="AM163" i="9"/>
  <c r="AT163" i="9"/>
  <c r="BA163" i="9"/>
  <c r="BI163" i="9"/>
  <c r="BO163" i="9"/>
  <c r="AO163" i="9"/>
  <c r="AU163" i="9"/>
  <c r="BC163" i="9"/>
  <c r="BJ163" i="9"/>
  <c r="BQ163" i="9"/>
  <c r="AS163" i="9"/>
  <c r="BF163" i="9"/>
  <c r="AX163" i="9"/>
  <c r="BK163" i="9"/>
  <c r="BN163" i="9"/>
  <c r="AP163" i="9"/>
  <c r="AY163" i="9"/>
  <c r="BE163" i="9"/>
  <c r="AM146" i="9"/>
  <c r="AQ146" i="9"/>
  <c r="AU146" i="9"/>
  <c r="AY146" i="9"/>
  <c r="BC146" i="9"/>
  <c r="BG146" i="9"/>
  <c r="BK146" i="9"/>
  <c r="BO146" i="9"/>
  <c r="AP146" i="9"/>
  <c r="AV146" i="9"/>
  <c r="BA146" i="9"/>
  <c r="BF146" i="9"/>
  <c r="BL146" i="9"/>
  <c r="BQ146" i="9"/>
  <c r="AN146" i="9"/>
  <c r="AT146" i="9"/>
  <c r="BB146" i="9"/>
  <c r="BI146" i="9"/>
  <c r="BP146" i="9"/>
  <c r="AO146" i="9"/>
  <c r="AW146" i="9"/>
  <c r="BD146" i="9"/>
  <c r="BJ146" i="9"/>
  <c r="AR146" i="9"/>
  <c r="AX146" i="9"/>
  <c r="BE146" i="9"/>
  <c r="BM146" i="9"/>
  <c r="AZ146" i="9"/>
  <c r="BH146" i="9"/>
  <c r="BN146" i="9"/>
  <c r="AS146" i="9"/>
  <c r="AM130" i="9"/>
  <c r="AQ130" i="9"/>
  <c r="AU130" i="9"/>
  <c r="AY130" i="9"/>
  <c r="BC130" i="9"/>
  <c r="BG130" i="9"/>
  <c r="BK130" i="9"/>
  <c r="BO130" i="9"/>
  <c r="AP130" i="9"/>
  <c r="AV130" i="9"/>
  <c r="BA130" i="9"/>
  <c r="BF130" i="9"/>
  <c r="BL130" i="9"/>
  <c r="BQ130" i="9"/>
  <c r="AS130" i="9"/>
  <c r="AZ130" i="9"/>
  <c r="BH130" i="9"/>
  <c r="BN130" i="9"/>
  <c r="AN130" i="9"/>
  <c r="AT130" i="9"/>
  <c r="BB130" i="9"/>
  <c r="BI130" i="9"/>
  <c r="BP130" i="9"/>
  <c r="AO130" i="9"/>
  <c r="AW130" i="9"/>
  <c r="BD130" i="9"/>
  <c r="BJ130" i="9"/>
  <c r="BM130" i="9"/>
  <c r="AR130" i="9"/>
  <c r="AX130" i="9"/>
  <c r="BE130" i="9"/>
  <c r="AO114" i="9"/>
  <c r="AS114" i="9"/>
  <c r="AW114" i="9"/>
  <c r="BA114" i="9"/>
  <c r="BE114" i="9"/>
  <c r="AQ114" i="9"/>
  <c r="AV114" i="9"/>
  <c r="BB114" i="9"/>
  <c r="BG114" i="9"/>
  <c r="BK114" i="9"/>
  <c r="BO114" i="9"/>
  <c r="AR114" i="9"/>
  <c r="AY114" i="9"/>
  <c r="BF114" i="9"/>
  <c r="BL114" i="9"/>
  <c r="BQ114" i="9"/>
  <c r="AM114" i="9"/>
  <c r="AU114" i="9"/>
  <c r="BD114" i="9"/>
  <c r="BM114" i="9"/>
  <c r="AN114" i="9"/>
  <c r="AX114" i="9"/>
  <c r="BH114" i="9"/>
  <c r="BN114" i="9"/>
  <c r="AP114" i="9"/>
  <c r="AZ114" i="9"/>
  <c r="BI114" i="9"/>
  <c r="BP114" i="9"/>
  <c r="AT114" i="9"/>
  <c r="BC114" i="9"/>
  <c r="BJ114" i="9"/>
  <c r="AO98" i="9"/>
  <c r="AS98" i="9"/>
  <c r="AW98" i="9"/>
  <c r="BA98" i="9"/>
  <c r="BE98" i="9"/>
  <c r="BI98" i="9"/>
  <c r="BM98" i="9"/>
  <c r="BQ98" i="9"/>
  <c r="AQ98" i="9"/>
  <c r="AV98" i="9"/>
  <c r="BB98" i="9"/>
  <c r="BG98" i="9"/>
  <c r="BL98" i="9"/>
  <c r="AP98" i="9"/>
  <c r="AX98" i="9"/>
  <c r="BD98" i="9"/>
  <c r="BK98" i="9"/>
  <c r="AN98" i="9"/>
  <c r="AY98" i="9"/>
  <c r="BH98" i="9"/>
  <c r="BP98" i="9"/>
  <c r="AR98" i="9"/>
  <c r="AZ98" i="9"/>
  <c r="BJ98" i="9"/>
  <c r="AT98" i="9"/>
  <c r="BC98" i="9"/>
  <c r="BN98" i="9"/>
  <c r="AU98" i="9"/>
  <c r="BF98" i="9"/>
  <c r="BO98" i="9"/>
  <c r="AM98" i="9"/>
  <c r="AO82" i="9"/>
  <c r="AS82" i="9"/>
  <c r="AW82" i="9"/>
  <c r="BA82" i="9"/>
  <c r="BE82" i="9"/>
  <c r="BI82" i="9"/>
  <c r="BM82" i="9"/>
  <c r="BQ82" i="9"/>
  <c r="AQ82" i="9"/>
  <c r="AV82" i="9"/>
  <c r="BB82" i="9"/>
  <c r="BG82" i="9"/>
  <c r="BL82" i="9"/>
  <c r="AN82" i="9"/>
  <c r="AU82" i="9"/>
  <c r="BC82" i="9"/>
  <c r="BJ82" i="9"/>
  <c r="BP82" i="9"/>
  <c r="AR82" i="9"/>
  <c r="AZ82" i="9"/>
  <c r="BK82" i="9"/>
  <c r="AT82" i="9"/>
  <c r="BD82" i="9"/>
  <c r="BN82" i="9"/>
  <c r="AM82" i="9"/>
  <c r="AX82" i="9"/>
  <c r="BF82" i="9"/>
  <c r="BO82" i="9"/>
  <c r="AY82" i="9"/>
  <c r="BH82" i="9"/>
  <c r="AP82" i="9"/>
  <c r="AO66" i="9"/>
  <c r="AS66" i="9"/>
  <c r="AW66" i="9"/>
  <c r="BA66" i="9"/>
  <c r="BE66" i="9"/>
  <c r="BI66" i="9"/>
  <c r="BM66" i="9"/>
  <c r="BQ66" i="9"/>
  <c r="AQ66" i="9"/>
  <c r="AV66" i="9"/>
  <c r="BB66" i="9"/>
  <c r="BG66" i="9"/>
  <c r="BL66" i="9"/>
  <c r="AM66" i="9"/>
  <c r="AT66" i="9"/>
  <c r="AZ66" i="9"/>
  <c r="BH66" i="9"/>
  <c r="BO66" i="9"/>
  <c r="AU66" i="9"/>
  <c r="BD66" i="9"/>
  <c r="BN66" i="9"/>
  <c r="AN66" i="9"/>
  <c r="AX66" i="9"/>
  <c r="BF66" i="9"/>
  <c r="BP66" i="9"/>
  <c r="AP66" i="9"/>
  <c r="AY66" i="9"/>
  <c r="BJ66" i="9"/>
  <c r="BC66" i="9"/>
  <c r="BK66" i="9"/>
  <c r="AR66" i="9"/>
  <c r="AN50" i="9"/>
  <c r="AR50" i="9"/>
  <c r="AV50" i="9"/>
  <c r="AZ50" i="9"/>
  <c r="BD50" i="9"/>
  <c r="BH50" i="9"/>
  <c r="BL50" i="9"/>
  <c r="BP50" i="9"/>
  <c r="AQ50" i="9"/>
  <c r="AW50" i="9"/>
  <c r="BB50" i="9"/>
  <c r="BG50" i="9"/>
  <c r="BM50" i="9"/>
  <c r="AS50" i="9"/>
  <c r="AY50" i="9"/>
  <c r="BF50" i="9"/>
  <c r="BN50" i="9"/>
  <c r="AO50" i="9"/>
  <c r="AX50" i="9"/>
  <c r="BI50" i="9"/>
  <c r="BQ50" i="9"/>
  <c r="AP50" i="9"/>
  <c r="BC50" i="9"/>
  <c r="BO50" i="9"/>
  <c r="AT50" i="9"/>
  <c r="BE50" i="9"/>
  <c r="AU50" i="9"/>
  <c r="BJ50" i="9"/>
  <c r="BK50" i="9"/>
  <c r="AM50" i="9"/>
  <c r="BA50" i="9"/>
  <c r="AN34" i="9"/>
  <c r="AR34" i="9"/>
  <c r="AV34" i="9"/>
  <c r="AZ34" i="9"/>
  <c r="BD34" i="9"/>
  <c r="BH34" i="9"/>
  <c r="BL34" i="9"/>
  <c r="BP34" i="9"/>
  <c r="AQ34" i="9"/>
  <c r="AW34" i="9"/>
  <c r="BB34" i="9"/>
  <c r="BG34" i="9"/>
  <c r="BM34" i="9"/>
  <c r="AP34" i="9"/>
  <c r="AX34" i="9"/>
  <c r="BE34" i="9"/>
  <c r="BK34" i="9"/>
  <c r="AS34" i="9"/>
  <c r="BA34" i="9"/>
  <c r="BJ34" i="9"/>
  <c r="AT34" i="9"/>
  <c r="BF34" i="9"/>
  <c r="BQ34" i="9"/>
  <c r="AU34" i="9"/>
  <c r="BI34" i="9"/>
  <c r="AM34" i="9"/>
  <c r="AY34" i="9"/>
  <c r="BN34" i="9"/>
  <c r="BC34" i="9"/>
  <c r="BO34" i="9"/>
  <c r="AO34" i="9"/>
  <c r="AP18" i="9"/>
  <c r="AT18" i="9"/>
  <c r="AX18" i="9"/>
  <c r="BB18" i="9"/>
  <c r="BF18" i="9"/>
  <c r="BJ18" i="9"/>
  <c r="BN18" i="9"/>
  <c r="AM18" i="9"/>
  <c r="AR18" i="9"/>
  <c r="AW18" i="9"/>
  <c r="BC18" i="9"/>
  <c r="BH18" i="9"/>
  <c r="BM18" i="9"/>
  <c r="AO18" i="9"/>
  <c r="AV18" i="9"/>
  <c r="BD18" i="9"/>
  <c r="BK18" i="9"/>
  <c r="BQ18" i="9"/>
  <c r="AU18" i="9"/>
  <c r="BE18" i="9"/>
  <c r="BO18" i="9"/>
  <c r="AQ18" i="9"/>
  <c r="BA18" i="9"/>
  <c r="BP18" i="9"/>
  <c r="AN18" i="9"/>
  <c r="BG18" i="9"/>
  <c r="AS18" i="9"/>
  <c r="BI18" i="9"/>
  <c r="AY18" i="9"/>
  <c r="BL18" i="9"/>
  <c r="AZ18" i="9"/>
  <c r="AN155" i="9"/>
  <c r="AR155" i="9"/>
  <c r="AV155" i="9"/>
  <c r="AZ155" i="9"/>
  <c r="BD155" i="9"/>
  <c r="BH155" i="9"/>
  <c r="BL155" i="9"/>
  <c r="BP155" i="9"/>
  <c r="AO155" i="9"/>
  <c r="AT155" i="9"/>
  <c r="AY155" i="9"/>
  <c r="BE155" i="9"/>
  <c r="BJ155" i="9"/>
  <c r="BO155" i="9"/>
  <c r="AS155" i="9"/>
  <c r="BA155" i="9"/>
  <c r="BG155" i="9"/>
  <c r="BN155" i="9"/>
  <c r="AM155" i="9"/>
  <c r="AU155" i="9"/>
  <c r="BB155" i="9"/>
  <c r="BI155" i="9"/>
  <c r="BQ155" i="9"/>
  <c r="AP155" i="9"/>
  <c r="AW155" i="9"/>
  <c r="BC155" i="9"/>
  <c r="BK155" i="9"/>
  <c r="BF155" i="9"/>
  <c r="BM155" i="9"/>
  <c r="AQ155" i="9"/>
  <c r="AX155" i="9"/>
  <c r="AN147" i="9"/>
  <c r="AR147" i="9"/>
  <c r="AV147" i="9"/>
  <c r="AZ147" i="9"/>
  <c r="BD147" i="9"/>
  <c r="BH147" i="9"/>
  <c r="BL147" i="9"/>
  <c r="BP147" i="9"/>
  <c r="AQ147" i="9"/>
  <c r="AW147" i="9"/>
  <c r="BB147" i="9"/>
  <c r="BG147" i="9"/>
  <c r="BM147" i="9"/>
  <c r="AS147" i="9"/>
  <c r="AY147" i="9"/>
  <c r="BF147" i="9"/>
  <c r="BN147" i="9"/>
  <c r="AM147" i="9"/>
  <c r="AT147" i="9"/>
  <c r="BA147" i="9"/>
  <c r="BI147" i="9"/>
  <c r="BO147" i="9"/>
  <c r="AO147" i="9"/>
  <c r="AU147" i="9"/>
  <c r="BC147" i="9"/>
  <c r="BJ147" i="9"/>
  <c r="BQ147" i="9"/>
  <c r="AX147" i="9"/>
  <c r="BE147" i="9"/>
  <c r="AP147" i="9"/>
  <c r="BK147" i="9"/>
  <c r="AN139" i="9"/>
  <c r="AR139" i="9"/>
  <c r="AV139" i="9"/>
  <c r="AZ139" i="9"/>
  <c r="BD139" i="9"/>
  <c r="BH139" i="9"/>
  <c r="BL139" i="9"/>
  <c r="BP139" i="9"/>
  <c r="AO139" i="9"/>
  <c r="AT139" i="9"/>
  <c r="AY139" i="9"/>
  <c r="BE139" i="9"/>
  <c r="BJ139" i="9"/>
  <c r="BO139" i="9"/>
  <c r="AQ139" i="9"/>
  <c r="AX139" i="9"/>
  <c r="BF139" i="9"/>
  <c r="BM139" i="9"/>
  <c r="AS139" i="9"/>
  <c r="BA139" i="9"/>
  <c r="BG139" i="9"/>
  <c r="BN139" i="9"/>
  <c r="AM139" i="9"/>
  <c r="AU139" i="9"/>
  <c r="BB139" i="9"/>
  <c r="BI139" i="9"/>
  <c r="BQ139" i="9"/>
  <c r="AP139" i="9"/>
  <c r="AW139" i="9"/>
  <c r="BC139" i="9"/>
  <c r="BK139" i="9"/>
  <c r="AN131" i="9"/>
  <c r="AR131" i="9"/>
  <c r="AV131" i="9"/>
  <c r="AZ131" i="9"/>
  <c r="BD131" i="9"/>
  <c r="BH131" i="9"/>
  <c r="BL131" i="9"/>
  <c r="BP131" i="9"/>
  <c r="AQ131" i="9"/>
  <c r="AW131" i="9"/>
  <c r="BB131" i="9"/>
  <c r="BG131" i="9"/>
  <c r="BM131" i="9"/>
  <c r="AP131" i="9"/>
  <c r="AX131" i="9"/>
  <c r="BE131" i="9"/>
  <c r="BK131" i="9"/>
  <c r="AS131" i="9"/>
  <c r="AY131" i="9"/>
  <c r="BF131" i="9"/>
  <c r="BN131" i="9"/>
  <c r="AM131" i="9"/>
  <c r="AT131" i="9"/>
  <c r="BA131" i="9"/>
  <c r="BI131" i="9"/>
  <c r="BO131" i="9"/>
  <c r="BJ131" i="9"/>
  <c r="AO131" i="9"/>
  <c r="BQ131" i="9"/>
  <c r="AU131" i="9"/>
  <c r="BC131" i="9"/>
  <c r="AN123" i="9"/>
  <c r="AR123" i="9"/>
  <c r="AV123" i="9"/>
  <c r="AZ123" i="9"/>
  <c r="BD123" i="9"/>
  <c r="BH123" i="9"/>
  <c r="BL123" i="9"/>
  <c r="BP123" i="9"/>
  <c r="AO123" i="9"/>
  <c r="AT123" i="9"/>
  <c r="AY123" i="9"/>
  <c r="BE123" i="9"/>
  <c r="BJ123" i="9"/>
  <c r="BO123" i="9"/>
  <c r="AP123" i="9"/>
  <c r="AW123" i="9"/>
  <c r="BC123" i="9"/>
  <c r="BK123" i="9"/>
  <c r="AQ123" i="9"/>
  <c r="AX123" i="9"/>
  <c r="BF123" i="9"/>
  <c r="BM123" i="9"/>
  <c r="AS123" i="9"/>
  <c r="BA123" i="9"/>
  <c r="BG123" i="9"/>
  <c r="BN123" i="9"/>
  <c r="BB123" i="9"/>
  <c r="BI123" i="9"/>
  <c r="AM123" i="9"/>
  <c r="AU123" i="9"/>
  <c r="BQ123" i="9"/>
  <c r="AN115" i="9"/>
  <c r="AR115" i="9"/>
  <c r="AV115" i="9"/>
  <c r="AZ115" i="9"/>
  <c r="BD115" i="9"/>
  <c r="BH115" i="9"/>
  <c r="BL115" i="9"/>
  <c r="BP115" i="9"/>
  <c r="AQ115" i="9"/>
  <c r="AW115" i="9"/>
  <c r="BB115" i="9"/>
  <c r="BG115" i="9"/>
  <c r="BM115" i="9"/>
  <c r="AO115" i="9"/>
  <c r="AU115" i="9"/>
  <c r="BC115" i="9"/>
  <c r="BJ115" i="9"/>
  <c r="BQ115" i="9"/>
  <c r="AP115" i="9"/>
  <c r="AX115" i="9"/>
  <c r="BE115" i="9"/>
  <c r="BK115" i="9"/>
  <c r="AS115" i="9"/>
  <c r="AY115" i="9"/>
  <c r="BF115" i="9"/>
  <c r="BN115" i="9"/>
  <c r="AT115" i="9"/>
  <c r="BA115" i="9"/>
  <c r="BI115" i="9"/>
  <c r="BO115" i="9"/>
  <c r="AM115" i="9"/>
  <c r="AP107" i="9"/>
  <c r="AT107" i="9"/>
  <c r="AX107" i="9"/>
  <c r="BB107" i="9"/>
  <c r="BF107" i="9"/>
  <c r="BJ107" i="9"/>
  <c r="BN107" i="9"/>
  <c r="AO107" i="9"/>
  <c r="AU107" i="9"/>
  <c r="AZ107" i="9"/>
  <c r="BE107" i="9"/>
  <c r="BK107" i="9"/>
  <c r="BP107" i="9"/>
  <c r="AN107" i="9"/>
  <c r="AV107" i="9"/>
  <c r="BC107" i="9"/>
  <c r="BI107" i="9"/>
  <c r="BQ107" i="9"/>
  <c r="AS107" i="9"/>
  <c r="BD107" i="9"/>
  <c r="BM107" i="9"/>
  <c r="AM107" i="9"/>
  <c r="AW107" i="9"/>
  <c r="BG107" i="9"/>
  <c r="BO107" i="9"/>
  <c r="AQ107" i="9"/>
  <c r="AY107" i="9"/>
  <c r="BH107" i="9"/>
  <c r="AR107" i="9"/>
  <c r="BA107" i="9"/>
  <c r="BL107" i="9"/>
  <c r="AP99" i="9"/>
  <c r="AT99" i="9"/>
  <c r="AX99" i="9"/>
  <c r="BB99" i="9"/>
  <c r="BF99" i="9"/>
  <c r="BJ99" i="9"/>
  <c r="BN99" i="9"/>
  <c r="AM99" i="9"/>
  <c r="AR99" i="9"/>
  <c r="AW99" i="9"/>
  <c r="BC99" i="9"/>
  <c r="BH99" i="9"/>
  <c r="BM99" i="9"/>
  <c r="AN99" i="9"/>
  <c r="AU99" i="9"/>
  <c r="BA99" i="9"/>
  <c r="BI99" i="9"/>
  <c r="BP99" i="9"/>
  <c r="AV99" i="9"/>
  <c r="BE99" i="9"/>
  <c r="BO99" i="9"/>
  <c r="AO99" i="9"/>
  <c r="AY99" i="9"/>
  <c r="BG99" i="9"/>
  <c r="BQ99" i="9"/>
  <c r="AQ99" i="9"/>
  <c r="AZ99" i="9"/>
  <c r="BK99" i="9"/>
  <c r="BD99" i="9"/>
  <c r="BL99" i="9"/>
  <c r="AS99" i="9"/>
  <c r="AP91" i="9"/>
  <c r="AT91" i="9"/>
  <c r="AX91" i="9"/>
  <c r="BB91" i="9"/>
  <c r="BF91" i="9"/>
  <c r="BJ91" i="9"/>
  <c r="BN91" i="9"/>
  <c r="AO91" i="9"/>
  <c r="AU91" i="9"/>
  <c r="AZ91" i="9"/>
  <c r="BE91" i="9"/>
  <c r="BK91" i="9"/>
  <c r="BP91" i="9"/>
  <c r="AM91" i="9"/>
  <c r="AS91" i="9"/>
  <c r="BA91" i="9"/>
  <c r="BH91" i="9"/>
  <c r="BO91" i="9"/>
  <c r="AN91" i="9"/>
  <c r="AW91" i="9"/>
  <c r="BG91" i="9"/>
  <c r="BQ91" i="9"/>
  <c r="AQ91" i="9"/>
  <c r="AY91" i="9"/>
  <c r="BI91" i="9"/>
  <c r="AR91" i="9"/>
  <c r="BC91" i="9"/>
  <c r="BL91" i="9"/>
  <c r="AV91" i="9"/>
  <c r="BD91" i="9"/>
  <c r="BM91" i="9"/>
  <c r="AP83" i="9"/>
  <c r="AT83" i="9"/>
  <c r="AX83" i="9"/>
  <c r="BB83" i="9"/>
  <c r="BF83" i="9"/>
  <c r="BJ83" i="9"/>
  <c r="BN83" i="9"/>
  <c r="AM83" i="9"/>
  <c r="AR83" i="9"/>
  <c r="AW83" i="9"/>
  <c r="BC83" i="9"/>
  <c r="BH83" i="9"/>
  <c r="BM83" i="9"/>
  <c r="AS83" i="9"/>
  <c r="AZ83" i="9"/>
  <c r="BG83" i="9"/>
  <c r="BO83" i="9"/>
  <c r="AO83" i="9"/>
  <c r="AY83" i="9"/>
  <c r="BI83" i="9"/>
  <c r="BQ83" i="9"/>
  <c r="AQ83" i="9"/>
  <c r="BA83" i="9"/>
  <c r="BK83" i="9"/>
  <c r="AU83" i="9"/>
  <c r="BD83" i="9"/>
  <c r="BL83" i="9"/>
  <c r="BE83" i="9"/>
  <c r="BP83" i="9"/>
  <c r="AN83" i="9"/>
  <c r="AV83" i="9"/>
  <c r="AP75" i="9"/>
  <c r="AT75" i="9"/>
  <c r="AX75" i="9"/>
  <c r="BB75" i="9"/>
  <c r="BF75" i="9"/>
  <c r="BJ75" i="9"/>
  <c r="BN75" i="9"/>
  <c r="AO75" i="9"/>
  <c r="AU75" i="9"/>
  <c r="AZ75" i="9"/>
  <c r="BE75" i="9"/>
  <c r="BK75" i="9"/>
  <c r="BP75" i="9"/>
  <c r="AR75" i="9"/>
  <c r="AY75" i="9"/>
  <c r="BG75" i="9"/>
  <c r="BM75" i="9"/>
  <c r="AQ75" i="9"/>
  <c r="BA75" i="9"/>
  <c r="BI75" i="9"/>
  <c r="AS75" i="9"/>
  <c r="BC75" i="9"/>
  <c r="BL75" i="9"/>
  <c r="AM75" i="9"/>
  <c r="AV75" i="9"/>
  <c r="BD75" i="9"/>
  <c r="BO75" i="9"/>
  <c r="AN75" i="9"/>
  <c r="AW75" i="9"/>
  <c r="BH75" i="9"/>
  <c r="BQ75" i="9"/>
  <c r="AP67" i="9"/>
  <c r="AT67" i="9"/>
  <c r="AX67" i="9"/>
  <c r="BB67" i="9"/>
  <c r="BF67" i="9"/>
  <c r="BJ67" i="9"/>
  <c r="BN67" i="9"/>
  <c r="AM67" i="9"/>
  <c r="AR67" i="9"/>
  <c r="AW67" i="9"/>
  <c r="BC67" i="9"/>
  <c r="BH67" i="9"/>
  <c r="BM67" i="9"/>
  <c r="AQ67" i="9"/>
  <c r="AY67" i="9"/>
  <c r="BE67" i="9"/>
  <c r="BL67" i="9"/>
  <c r="AS67" i="9"/>
  <c r="BA67" i="9"/>
  <c r="BK67" i="9"/>
  <c r="AU67" i="9"/>
  <c r="BD67" i="9"/>
  <c r="BO67" i="9"/>
  <c r="AN67" i="9"/>
  <c r="AV67" i="9"/>
  <c r="BG67" i="9"/>
  <c r="BP67" i="9"/>
  <c r="BI67" i="9"/>
  <c r="BQ67" i="9"/>
  <c r="AO67" i="9"/>
  <c r="AZ67" i="9"/>
  <c r="AO59" i="9"/>
  <c r="AS59" i="9"/>
  <c r="AW59" i="9"/>
  <c r="BA59" i="9"/>
  <c r="BE59" i="9"/>
  <c r="AP59" i="9"/>
  <c r="AU59" i="9"/>
  <c r="AZ59" i="9"/>
  <c r="BF59" i="9"/>
  <c r="BJ59" i="9"/>
  <c r="BN59" i="9"/>
  <c r="AQ59" i="9"/>
  <c r="AX59" i="9"/>
  <c r="BD59" i="9"/>
  <c r="BK59" i="9"/>
  <c r="BP59" i="9"/>
  <c r="AT59" i="9"/>
  <c r="BC59" i="9"/>
  <c r="BL59" i="9"/>
  <c r="AN59" i="9"/>
  <c r="BB59" i="9"/>
  <c r="BM59" i="9"/>
  <c r="AR59" i="9"/>
  <c r="BG59" i="9"/>
  <c r="BO59" i="9"/>
  <c r="AV59" i="9"/>
  <c r="BH59" i="9"/>
  <c r="BQ59" i="9"/>
  <c r="AM59" i="9"/>
  <c r="AY59" i="9"/>
  <c r="BI59" i="9"/>
  <c r="AO51" i="9"/>
  <c r="AS51" i="9"/>
  <c r="AW51" i="9"/>
  <c r="BA51" i="9"/>
  <c r="BE51" i="9"/>
  <c r="BI51" i="9"/>
  <c r="BM51" i="9"/>
  <c r="BQ51" i="9"/>
  <c r="AM51" i="9"/>
  <c r="AR51" i="9"/>
  <c r="AX51" i="9"/>
  <c r="BC51" i="9"/>
  <c r="BH51" i="9"/>
  <c r="BN51" i="9"/>
  <c r="AP51" i="9"/>
  <c r="AV51" i="9"/>
  <c r="BD51" i="9"/>
  <c r="BK51" i="9"/>
  <c r="AU51" i="9"/>
  <c r="BF51" i="9"/>
  <c r="BO51" i="9"/>
  <c r="AY51" i="9"/>
  <c r="BJ51" i="9"/>
  <c r="AN51" i="9"/>
  <c r="AZ51" i="9"/>
  <c r="BL51" i="9"/>
  <c r="AQ51" i="9"/>
  <c r="BB51" i="9"/>
  <c r="BP51" i="9"/>
  <c r="AT51" i="9"/>
  <c r="BG51" i="9"/>
  <c r="AO43" i="9"/>
  <c r="AS43" i="9"/>
  <c r="AW43" i="9"/>
  <c r="BA43" i="9"/>
  <c r="BE43" i="9"/>
  <c r="BI43" i="9"/>
  <c r="BM43" i="9"/>
  <c r="BQ43" i="9"/>
  <c r="AP43" i="9"/>
  <c r="AU43" i="9"/>
  <c r="AZ43" i="9"/>
  <c r="BF43" i="9"/>
  <c r="BK43" i="9"/>
  <c r="BP43" i="9"/>
  <c r="AN43" i="9"/>
  <c r="AV43" i="9"/>
  <c r="BC43" i="9"/>
  <c r="BJ43" i="9"/>
  <c r="AM43" i="9"/>
  <c r="AX43" i="9"/>
  <c r="BG43" i="9"/>
  <c r="BO43" i="9"/>
  <c r="AR43" i="9"/>
  <c r="BD43" i="9"/>
  <c r="AT43" i="9"/>
  <c r="BH43" i="9"/>
  <c r="AY43" i="9"/>
  <c r="BL43" i="9"/>
  <c r="AQ43" i="9"/>
  <c r="BB43" i="9"/>
  <c r="BN43" i="9"/>
  <c r="AO35" i="9"/>
  <c r="AS35" i="9"/>
  <c r="AW35" i="9"/>
  <c r="BA35" i="9"/>
  <c r="BE35" i="9"/>
  <c r="BI35" i="9"/>
  <c r="BM35" i="9"/>
  <c r="BQ35" i="9"/>
  <c r="AM35" i="9"/>
  <c r="AR35" i="9"/>
  <c r="AX35" i="9"/>
  <c r="BC35" i="9"/>
  <c r="BH35" i="9"/>
  <c r="BN35" i="9"/>
  <c r="AN35" i="9"/>
  <c r="AU35" i="9"/>
  <c r="BB35" i="9"/>
  <c r="BJ35" i="9"/>
  <c r="BP35" i="9"/>
  <c r="AP35" i="9"/>
  <c r="AY35" i="9"/>
  <c r="BG35" i="9"/>
  <c r="AZ35" i="9"/>
  <c r="BL35" i="9"/>
  <c r="AQ35" i="9"/>
  <c r="BD35" i="9"/>
  <c r="BO35" i="9"/>
  <c r="AT35" i="9"/>
  <c r="BF35" i="9"/>
  <c r="AV35" i="9"/>
  <c r="BK35" i="9"/>
  <c r="AM27" i="9"/>
  <c r="AQ27" i="9"/>
  <c r="AU27" i="9"/>
  <c r="AY27" i="9"/>
  <c r="BC27" i="9"/>
  <c r="BG27" i="9"/>
  <c r="BK27" i="9"/>
  <c r="BO27" i="9"/>
  <c r="AP27" i="9"/>
  <c r="AV27" i="9"/>
  <c r="BA27" i="9"/>
  <c r="BF27" i="9"/>
  <c r="BL27" i="9"/>
  <c r="BQ27" i="9"/>
  <c r="AN27" i="9"/>
  <c r="AT27" i="9"/>
  <c r="BB27" i="9"/>
  <c r="BI27" i="9"/>
  <c r="BP27" i="9"/>
  <c r="AR27" i="9"/>
  <c r="AZ27" i="9"/>
  <c r="BJ27" i="9"/>
  <c r="AO27" i="9"/>
  <c r="BD27" i="9"/>
  <c r="BN27" i="9"/>
  <c r="AW27" i="9"/>
  <c r="BM27" i="9"/>
  <c r="AX27" i="9"/>
  <c r="BE27" i="9"/>
  <c r="AS27" i="9"/>
  <c r="BH27" i="9"/>
  <c r="AM19" i="9"/>
  <c r="AQ19" i="9"/>
  <c r="AU19" i="9"/>
  <c r="AY19" i="9"/>
  <c r="BC19" i="9"/>
  <c r="BG19" i="9"/>
  <c r="BK19" i="9"/>
  <c r="BO19" i="9"/>
  <c r="AN19" i="9"/>
  <c r="AS19" i="9"/>
  <c r="AX19" i="9"/>
  <c r="BD19" i="9"/>
  <c r="BI19" i="9"/>
  <c r="BN19" i="9"/>
  <c r="AT19" i="9"/>
  <c r="BA19" i="9"/>
  <c r="BH19" i="9"/>
  <c r="BP19" i="9"/>
  <c r="AR19" i="9"/>
  <c r="BB19" i="9"/>
  <c r="BL19" i="9"/>
  <c r="AW19" i="9"/>
  <c r="BJ19" i="9"/>
  <c r="AP19" i="9"/>
  <c r="BF19" i="9"/>
  <c r="AV19" i="9"/>
  <c r="BM19" i="9"/>
  <c r="AZ19" i="9"/>
  <c r="BQ19" i="9"/>
  <c r="AO19" i="9"/>
  <c r="BE19" i="9"/>
  <c r="AO11" i="9"/>
  <c r="AS11" i="9"/>
  <c r="AW11" i="9"/>
  <c r="BA11" i="9"/>
  <c r="BE11" i="9"/>
  <c r="BI11" i="9"/>
  <c r="BM11" i="9"/>
  <c r="BQ11" i="9"/>
  <c r="AP11" i="9"/>
  <c r="AU11" i="9"/>
  <c r="AZ11" i="9"/>
  <c r="BF11" i="9"/>
  <c r="BK11" i="9"/>
  <c r="BP11" i="9"/>
  <c r="AQ11" i="9"/>
  <c r="AX11" i="9"/>
  <c r="BD11" i="9"/>
  <c r="BL11" i="9"/>
  <c r="AN11" i="9"/>
  <c r="AY11" i="9"/>
  <c r="BH11" i="9"/>
  <c r="AM11" i="9"/>
  <c r="BB11" i="9"/>
  <c r="BN11" i="9"/>
  <c r="AR11" i="9"/>
  <c r="BG11" i="9"/>
  <c r="BC11" i="9"/>
  <c r="BJ11" i="9"/>
  <c r="AT11" i="9"/>
  <c r="BO11" i="9"/>
  <c r="AV11" i="9"/>
  <c r="AN4" i="9"/>
  <c r="AR4" i="9"/>
  <c r="AV4" i="9"/>
  <c r="AZ4" i="9"/>
  <c r="BD4" i="9"/>
  <c r="BH4" i="9"/>
  <c r="BL4" i="9"/>
  <c r="BP4" i="9"/>
  <c r="AO4" i="9"/>
  <c r="AS4" i="9"/>
  <c r="AW4" i="9"/>
  <c r="BA4" i="9"/>
  <c r="BE4" i="9"/>
  <c r="BI4" i="9"/>
  <c r="BM4" i="9"/>
  <c r="BQ4" i="9"/>
  <c r="AP4" i="9"/>
  <c r="AT4" i="9"/>
  <c r="AX4" i="9"/>
  <c r="BB4" i="9"/>
  <c r="BF4" i="9"/>
  <c r="BJ4" i="9"/>
  <c r="BN4" i="9"/>
  <c r="AQ4" i="9"/>
  <c r="AU4" i="9"/>
  <c r="AY4" i="9"/>
  <c r="BC4" i="9"/>
  <c r="BG4" i="9"/>
  <c r="BK4" i="9"/>
  <c r="BO4" i="9"/>
  <c r="AM4" i="9"/>
  <c r="G7" i="9" l="1"/>
  <c r="I7" i="9" s="1"/>
  <c r="G224" i="9"/>
  <c r="AH114" i="3" s="1"/>
  <c r="G124" i="9"/>
  <c r="I124" i="9" s="1"/>
  <c r="AE124" i="9" s="1"/>
  <c r="G223" i="9"/>
  <c r="I223" i="9" s="1"/>
  <c r="AE223" i="9" s="1"/>
  <c r="G221" i="9"/>
  <c r="G220" i="9"/>
  <c r="G219" i="9"/>
  <c r="I219" i="9" s="1"/>
  <c r="AE219" i="9" s="1"/>
  <c r="G218" i="9"/>
  <c r="G222" i="9"/>
  <c r="G216" i="9"/>
  <c r="I216" i="9" s="1"/>
  <c r="G217" i="9"/>
  <c r="I217" i="9" s="1"/>
  <c r="G208" i="9"/>
  <c r="I208" i="9" s="1"/>
  <c r="AE208" i="9" s="1"/>
  <c r="G215" i="9"/>
  <c r="G65" i="9"/>
  <c r="I65" i="9" s="1"/>
  <c r="AE65" i="9" s="1"/>
  <c r="G87" i="9"/>
  <c r="I87" i="9" s="1"/>
  <c r="G214" i="9"/>
  <c r="G11" i="9"/>
  <c r="I11" i="9" s="1"/>
  <c r="G112" i="9"/>
  <c r="I112" i="9" s="1"/>
  <c r="G100" i="9"/>
  <c r="I100" i="9" s="1"/>
  <c r="G64" i="9"/>
  <c r="I64" i="9" s="1"/>
  <c r="AE64" i="9" s="1"/>
  <c r="G81" i="9"/>
  <c r="I81" i="9" s="1"/>
  <c r="G213" i="9"/>
  <c r="G95" i="9"/>
  <c r="I95" i="9" s="1"/>
  <c r="G122" i="9"/>
  <c r="I122" i="9" s="1"/>
  <c r="G145" i="9"/>
  <c r="I145" i="9" s="1"/>
  <c r="AE145" i="9" s="1"/>
  <c r="G50" i="9"/>
  <c r="I50" i="9" s="1"/>
  <c r="G146" i="9"/>
  <c r="I146" i="9" s="1"/>
  <c r="G34" i="9"/>
  <c r="I34" i="9" s="1"/>
  <c r="G148" i="9"/>
  <c r="I148" i="9" s="1"/>
  <c r="G183" i="9"/>
  <c r="I183" i="9" s="1"/>
  <c r="G167" i="9"/>
  <c r="I167" i="9" s="1"/>
  <c r="AE167" i="9" s="1"/>
  <c r="G135" i="9"/>
  <c r="I135" i="9" s="1"/>
  <c r="AE135" i="9" s="1"/>
  <c r="G166" i="9"/>
  <c r="I166" i="9" s="1"/>
  <c r="AE166" i="9" s="1"/>
  <c r="G17" i="9"/>
  <c r="I17" i="9" s="1"/>
  <c r="G5" i="9"/>
  <c r="I5" i="9" s="1"/>
  <c r="G121" i="9"/>
  <c r="I121" i="9" s="1"/>
  <c r="G98" i="9"/>
  <c r="I98" i="9" s="1"/>
  <c r="G59" i="9"/>
  <c r="I59" i="9" s="1"/>
  <c r="G62" i="9"/>
  <c r="I62" i="9" s="1"/>
  <c r="G84" i="9"/>
  <c r="I84" i="9" s="1"/>
  <c r="AE84" i="9" s="1"/>
  <c r="G142" i="9"/>
  <c r="I142" i="9" s="1"/>
  <c r="AE142" i="9" s="1"/>
  <c r="G67" i="9"/>
  <c r="I67" i="9" s="1"/>
  <c r="G27" i="9"/>
  <c r="I27" i="9" s="1"/>
  <c r="G128" i="9"/>
  <c r="I128" i="9" s="1"/>
  <c r="G108" i="9"/>
  <c r="I108" i="9" s="1"/>
  <c r="AE108" i="9" s="1"/>
  <c r="G129" i="9"/>
  <c r="I129" i="9" s="1"/>
  <c r="G154" i="9"/>
  <c r="I154" i="9" s="1"/>
  <c r="G155" i="9"/>
  <c r="I155" i="9" s="1"/>
  <c r="AE155" i="9" s="1"/>
  <c r="G171" i="9"/>
  <c r="I171" i="9" s="1"/>
  <c r="AE171" i="9" s="1"/>
  <c r="G197" i="9"/>
  <c r="I197" i="9" s="1"/>
  <c r="G89" i="9"/>
  <c r="I89" i="9" s="1"/>
  <c r="G72" i="9"/>
  <c r="I72" i="9" s="1"/>
  <c r="G86" i="9"/>
  <c r="I86" i="9" s="1"/>
  <c r="G143" i="9"/>
  <c r="I143" i="9" s="1"/>
  <c r="G176" i="9"/>
  <c r="I176" i="9" s="1"/>
  <c r="G60" i="9"/>
  <c r="I60" i="9" s="1"/>
  <c r="G47" i="9"/>
  <c r="I47" i="9" s="1"/>
  <c r="G204" i="9"/>
  <c r="I204" i="9" s="1"/>
  <c r="G206" i="9"/>
  <c r="I206" i="9" s="1"/>
  <c r="AE206" i="9" s="1"/>
  <c r="G163" i="9"/>
  <c r="I163" i="9" s="1"/>
  <c r="G199" i="9"/>
  <c r="I199" i="9" s="1"/>
  <c r="G93" i="9"/>
  <c r="I93" i="9" s="1"/>
  <c r="G46" i="9"/>
  <c r="I46" i="9" s="1"/>
  <c r="G138" i="9"/>
  <c r="I138" i="9" s="1"/>
  <c r="G119" i="9"/>
  <c r="I119" i="9" s="1"/>
  <c r="AE119" i="9" s="1"/>
  <c r="G114" i="9"/>
  <c r="I114" i="9" s="1"/>
  <c r="AE114" i="9" s="1"/>
  <c r="G101" i="9"/>
  <c r="I101" i="9" s="1"/>
  <c r="G40" i="9"/>
  <c r="I40" i="9" s="1"/>
  <c r="G212" i="9"/>
  <c r="I212" i="9" s="1"/>
  <c r="AE212" i="9" s="1"/>
  <c r="G170" i="9"/>
  <c r="I170" i="9" s="1"/>
  <c r="G181" i="9"/>
  <c r="I181" i="9" s="1"/>
  <c r="G53" i="9"/>
  <c r="I53" i="9" s="1"/>
  <c r="G134" i="9"/>
  <c r="I134" i="9" s="1"/>
  <c r="G180" i="9"/>
  <c r="I180" i="9" s="1"/>
  <c r="G203" i="9"/>
  <c r="I203" i="9" s="1"/>
  <c r="G66" i="9"/>
  <c r="I66" i="9" s="1"/>
  <c r="G80" i="9"/>
  <c r="I80" i="9" s="1"/>
  <c r="G133" i="9"/>
  <c r="I133" i="9" s="1"/>
  <c r="G32" i="9"/>
  <c r="I32" i="9" s="1"/>
  <c r="G147" i="9"/>
  <c r="I147" i="9" s="1"/>
  <c r="G178" i="9"/>
  <c r="I178" i="9" s="1"/>
  <c r="AE178" i="9" s="1"/>
  <c r="G76" i="9"/>
  <c r="I76" i="9" s="1"/>
  <c r="G71" i="9"/>
  <c r="I71" i="9" s="1"/>
  <c r="G207" i="9"/>
  <c r="I207" i="9" s="1"/>
  <c r="G149" i="9"/>
  <c r="I149" i="9" s="1"/>
  <c r="G152" i="9"/>
  <c r="I152" i="9" s="1"/>
  <c r="G168" i="9"/>
  <c r="I168" i="9" s="1"/>
  <c r="G188" i="9"/>
  <c r="I188" i="9" s="1"/>
  <c r="G18" i="9"/>
  <c r="I18" i="9" s="1"/>
  <c r="G16" i="9"/>
  <c r="I16" i="9" s="1"/>
  <c r="G6" i="9"/>
  <c r="I6" i="9" s="1"/>
  <c r="G105" i="9"/>
  <c r="I105" i="9" s="1"/>
  <c r="G116" i="9"/>
  <c r="I116" i="9" s="1"/>
  <c r="G123" i="9"/>
  <c r="I123" i="9" s="1"/>
  <c r="G109" i="9"/>
  <c r="I109" i="9" s="1"/>
  <c r="AE109" i="9" s="1"/>
  <c r="G117" i="9"/>
  <c r="I117" i="9" s="1"/>
  <c r="G125" i="9"/>
  <c r="I125" i="9" s="1"/>
  <c r="AE125" i="9" s="1"/>
  <c r="G45" i="9"/>
  <c r="I45" i="9" s="1"/>
  <c r="G48" i="9"/>
  <c r="I48" i="9" s="1"/>
  <c r="G141" i="9"/>
  <c r="I141" i="9" s="1"/>
  <c r="G140" i="9"/>
  <c r="I140" i="9" s="1"/>
  <c r="G153" i="9"/>
  <c r="I153" i="9" s="1"/>
  <c r="G156" i="9"/>
  <c r="I156" i="9" s="1"/>
  <c r="G177" i="9"/>
  <c r="I177" i="9" s="1"/>
  <c r="AE177" i="9" s="1"/>
  <c r="G191" i="9"/>
  <c r="I191" i="9" s="1"/>
  <c r="G200" i="9"/>
  <c r="I200" i="9" s="1"/>
  <c r="AE200" i="9" s="1"/>
  <c r="G78" i="9"/>
  <c r="I78" i="9" s="1"/>
  <c r="G130" i="9"/>
  <c r="I130" i="9" s="1"/>
  <c r="G158" i="9"/>
  <c r="I158" i="9" s="1"/>
  <c r="G174" i="9"/>
  <c r="I174" i="9" s="1"/>
  <c r="AE174" i="9" s="1"/>
  <c r="G159" i="9"/>
  <c r="I159" i="9" s="1"/>
  <c r="G202" i="9"/>
  <c r="I202" i="9" s="1"/>
  <c r="AE202" i="9" s="1"/>
  <c r="G187" i="9"/>
  <c r="I187" i="9" s="1"/>
  <c r="AE187" i="9" s="1"/>
  <c r="G91" i="9"/>
  <c r="I91" i="9" s="1"/>
  <c r="G83" i="9"/>
  <c r="I83" i="9" s="1"/>
  <c r="AE83" i="9" s="1"/>
  <c r="G52" i="9"/>
  <c r="I52" i="9" s="1"/>
  <c r="G74" i="9"/>
  <c r="I74" i="9" s="1"/>
  <c r="AE74" i="9" s="1"/>
  <c r="G162" i="9"/>
  <c r="I162" i="9" s="1"/>
  <c r="AE162" i="9" s="1"/>
  <c r="G175" i="9"/>
  <c r="I175" i="9" s="1"/>
  <c r="G85" i="9"/>
  <c r="I85" i="9" s="1"/>
  <c r="AE85" i="9" s="1"/>
  <c r="G165" i="9"/>
  <c r="I165" i="9" s="1"/>
  <c r="G24" i="9"/>
  <c r="I24" i="9" s="1"/>
  <c r="G12" i="9"/>
  <c r="I12" i="9" s="1"/>
  <c r="G19" i="9"/>
  <c r="I19" i="9" s="1"/>
  <c r="G8" i="9"/>
  <c r="I8" i="9" s="1"/>
  <c r="G25" i="9"/>
  <c r="I25" i="9" s="1"/>
  <c r="G106" i="9"/>
  <c r="I106" i="9" s="1"/>
  <c r="G96" i="9"/>
  <c r="I96" i="9" s="1"/>
  <c r="AE96" i="9" s="1"/>
  <c r="G113" i="9"/>
  <c r="I113" i="9" s="1"/>
  <c r="G126" i="9"/>
  <c r="I126" i="9" s="1"/>
  <c r="G99" i="9"/>
  <c r="I99" i="9" s="1"/>
  <c r="G120" i="9"/>
  <c r="I120" i="9" s="1"/>
  <c r="G73" i="9"/>
  <c r="I73" i="9" s="1"/>
  <c r="AE73" i="9" s="1"/>
  <c r="G92" i="9"/>
  <c r="I92" i="9" s="1"/>
  <c r="AE92" i="9" s="1"/>
  <c r="G79" i="9"/>
  <c r="I79" i="9" s="1"/>
  <c r="G56" i="9"/>
  <c r="I56" i="9" s="1"/>
  <c r="G184" i="9"/>
  <c r="I184" i="9" s="1"/>
  <c r="G190" i="9"/>
  <c r="I190" i="9" s="1"/>
  <c r="G61" i="9"/>
  <c r="I61" i="9" s="1"/>
  <c r="G75" i="9"/>
  <c r="I75" i="9" s="1"/>
  <c r="G58" i="9"/>
  <c r="I58" i="9" s="1"/>
  <c r="AE58" i="9" s="1"/>
  <c r="G139" i="9"/>
  <c r="I139" i="9" s="1"/>
  <c r="G43" i="9"/>
  <c r="I43" i="9" s="1"/>
  <c r="G157" i="9"/>
  <c r="I157" i="9" s="1"/>
  <c r="G186" i="9"/>
  <c r="I186" i="9" s="1"/>
  <c r="AE186" i="9" s="1"/>
  <c r="G193" i="9"/>
  <c r="I193" i="9" s="1"/>
  <c r="AE193" i="9" s="1"/>
  <c r="G55" i="9"/>
  <c r="I55" i="9" s="1"/>
  <c r="AE55" i="9" s="1"/>
  <c r="G144" i="9"/>
  <c r="I144" i="9" s="1"/>
  <c r="G137" i="9"/>
  <c r="I137" i="9" s="1"/>
  <c r="G205" i="9"/>
  <c r="I205" i="9" s="1"/>
  <c r="AE205" i="9" s="1"/>
  <c r="G164" i="9"/>
  <c r="I164" i="9" s="1"/>
  <c r="AE164" i="9" s="1"/>
  <c r="G189" i="9"/>
  <c r="I189" i="9" s="1"/>
  <c r="AE189" i="9" s="1"/>
  <c r="G182" i="9"/>
  <c r="I182" i="9" s="1"/>
  <c r="G198" i="9"/>
  <c r="I198" i="9" s="1"/>
  <c r="G57" i="9"/>
  <c r="I57" i="9" s="1"/>
  <c r="AE57" i="9" s="1"/>
  <c r="G90" i="9"/>
  <c r="I90" i="9" s="1"/>
  <c r="G42" i="9"/>
  <c r="I42" i="9" s="1"/>
  <c r="G36" i="9"/>
  <c r="I36" i="9" s="1"/>
  <c r="G210" i="9"/>
  <c r="I210" i="9" s="1"/>
  <c r="G151" i="9"/>
  <c r="I151" i="9" s="1"/>
  <c r="AE151" i="9" s="1"/>
  <c r="G179" i="9"/>
  <c r="I179" i="9" s="1"/>
  <c r="G21" i="9"/>
  <c r="I21" i="9" s="1"/>
  <c r="G22" i="9"/>
  <c r="I22" i="9" s="1"/>
  <c r="G23" i="9"/>
  <c r="I23" i="9" s="1"/>
  <c r="G10" i="9"/>
  <c r="I10" i="9" s="1"/>
  <c r="G26" i="9"/>
  <c r="I26" i="9" s="1"/>
  <c r="G9" i="9"/>
  <c r="I9" i="9" s="1"/>
  <c r="G20" i="9"/>
  <c r="I20" i="9" s="1"/>
  <c r="G103" i="9"/>
  <c r="I103" i="9" s="1"/>
  <c r="G111" i="9"/>
  <c r="I111" i="9" s="1"/>
  <c r="G127" i="9"/>
  <c r="I127" i="9" s="1"/>
  <c r="AE127" i="9" s="1"/>
  <c r="G97" i="9"/>
  <c r="I97" i="9" s="1"/>
  <c r="AE97" i="9" s="1"/>
  <c r="G110" i="9"/>
  <c r="I110" i="9" s="1"/>
  <c r="AE110" i="9" s="1"/>
  <c r="G107" i="9"/>
  <c r="I107" i="9" s="1"/>
  <c r="G115" i="9"/>
  <c r="I115" i="9" s="1"/>
  <c r="G104" i="9"/>
  <c r="I104" i="9" s="1"/>
  <c r="AE104" i="9" s="1"/>
  <c r="G51" i="9"/>
  <c r="I51" i="9" s="1"/>
  <c r="G136" i="9"/>
  <c r="I136" i="9" s="1"/>
  <c r="G39" i="9"/>
  <c r="I39" i="9" s="1"/>
  <c r="G33" i="9"/>
  <c r="I33" i="9" s="1"/>
  <c r="G196" i="9"/>
  <c r="I196" i="9" s="1"/>
  <c r="G77" i="9"/>
  <c r="I77" i="9" s="1"/>
  <c r="AE77" i="9" s="1"/>
  <c r="G88" i="9"/>
  <c r="I88" i="9" s="1"/>
  <c r="AE88" i="9" s="1"/>
  <c r="G132" i="9"/>
  <c r="I132" i="9" s="1"/>
  <c r="G161" i="9"/>
  <c r="I161" i="9" s="1"/>
  <c r="AE161" i="9" s="1"/>
  <c r="G192" i="9"/>
  <c r="I192" i="9" s="1"/>
  <c r="G82" i="9"/>
  <c r="I82" i="9" s="1"/>
  <c r="AE82" i="9" s="1"/>
  <c r="G68" i="9"/>
  <c r="I68" i="9" s="1"/>
  <c r="AE68" i="9" s="1"/>
  <c r="G54" i="9"/>
  <c r="I54" i="9" s="1"/>
  <c r="G131" i="9"/>
  <c r="I131" i="9" s="1"/>
  <c r="G211" i="9"/>
  <c r="I211" i="9" s="1"/>
  <c r="AE211" i="9" s="1"/>
  <c r="G150" i="9"/>
  <c r="I150" i="9" s="1"/>
  <c r="G172" i="9"/>
  <c r="I172" i="9" s="1"/>
  <c r="G194" i="9"/>
  <c r="I194" i="9" s="1"/>
  <c r="G195" i="9"/>
  <c r="I195" i="9" s="1"/>
  <c r="G201" i="9"/>
  <c r="I201" i="9" s="1"/>
  <c r="G4" i="9"/>
  <c r="AH22" i="3" s="1"/>
  <c r="AE185" i="9"/>
  <c r="AE69" i="9"/>
  <c r="AH84" i="4"/>
  <c r="AH158" i="3"/>
  <c r="AH155" i="3"/>
  <c r="AE160" i="9"/>
  <c r="AE94" i="9"/>
  <c r="AE102" i="9"/>
  <c r="AH129" i="5"/>
  <c r="AH142" i="3"/>
  <c r="AE227" i="9"/>
  <c r="AH56" i="3"/>
  <c r="AH127" i="3"/>
  <c r="AH51" i="3"/>
  <c r="AH32" i="3"/>
  <c r="AH14" i="4"/>
  <c r="AH99" i="4"/>
  <c r="AH48" i="3"/>
  <c r="AH35" i="3"/>
  <c r="AH83" i="3"/>
  <c r="AE225" i="9"/>
  <c r="AH124" i="4"/>
  <c r="AH72" i="4"/>
  <c r="AH90" i="4"/>
  <c r="AE230" i="9"/>
  <c r="AE70" i="9"/>
  <c r="AE226" i="9"/>
  <c r="AE63" i="9"/>
  <c r="AH119" i="3"/>
  <c r="AH15" i="3"/>
  <c r="AH129" i="3"/>
  <c r="AH48" i="9"/>
  <c r="AH5" i="6"/>
  <c r="AH81" i="9"/>
  <c r="AH89" i="6"/>
  <c r="AH94" i="9"/>
  <c r="AH92" i="4"/>
  <c r="AH127" i="4"/>
  <c r="AH95" i="9"/>
  <c r="AH196" i="9"/>
  <c r="AH93" i="4"/>
  <c r="AH165" i="9"/>
  <c r="AH129" i="9"/>
  <c r="AH79" i="5"/>
  <c r="AH110" i="9"/>
  <c r="AH28" i="4"/>
  <c r="AH120" i="9"/>
  <c r="AH46" i="5"/>
  <c r="AH102" i="9"/>
  <c r="AH9" i="5"/>
  <c r="AH47" i="4"/>
  <c r="AH156" i="9"/>
  <c r="AH92" i="3"/>
  <c r="AH219" i="9"/>
  <c r="AH29" i="3"/>
  <c r="AH43" i="5"/>
  <c r="AH87" i="5"/>
  <c r="AH143" i="9"/>
  <c r="AH119" i="7"/>
  <c r="AH193" i="9"/>
  <c r="AH118" i="6"/>
  <c r="AH75" i="6"/>
  <c r="AH133" i="9"/>
  <c r="AH102" i="5"/>
  <c r="AH15" i="7"/>
  <c r="AH109" i="7"/>
  <c r="AH13" i="6"/>
  <c r="AH151" i="9"/>
  <c r="AH7" i="4"/>
  <c r="AH168" i="9"/>
  <c r="AH149" i="9"/>
  <c r="AH67" i="9"/>
  <c r="AH115" i="9"/>
  <c r="AH50" i="9"/>
  <c r="AH125" i="9"/>
  <c r="AH118" i="9"/>
  <c r="AH5" i="9"/>
  <c r="AH230" i="9"/>
  <c r="AH15" i="9"/>
  <c r="AH201" i="9"/>
  <c r="AH44" i="9"/>
  <c r="AH105" i="9"/>
  <c r="AH62" i="9"/>
  <c r="AH78" i="9"/>
  <c r="AH116" i="9"/>
  <c r="AH59" i="9"/>
  <c r="AH179" i="9"/>
  <c r="AH53" i="9"/>
  <c r="AH70" i="9"/>
  <c r="AH194" i="9"/>
  <c r="AH203" i="9"/>
  <c r="AH103" i="9"/>
  <c r="AH90" i="9"/>
  <c r="AH141" i="9"/>
  <c r="AH124" i="9"/>
  <c r="AH111" i="9"/>
  <c r="AH138" i="9"/>
  <c r="AH128" i="9"/>
  <c r="AH73" i="9"/>
  <c r="AH113" i="9"/>
  <c r="AH121" i="9"/>
  <c r="AH158" i="9"/>
  <c r="AH182" i="9"/>
  <c r="AH172" i="9"/>
  <c r="AH132" i="9"/>
  <c r="AH148" i="9"/>
  <c r="AH75" i="9"/>
  <c r="AH147" i="9"/>
  <c r="AH66" i="9"/>
  <c r="AH146" i="9"/>
  <c r="AH163" i="9"/>
  <c r="AH176" i="9"/>
  <c r="AH14" i="9"/>
  <c r="AH11" i="9"/>
  <c r="AH170" i="9"/>
  <c r="AH36" i="9"/>
  <c r="AH71" i="9"/>
  <c r="AH88" i="9"/>
  <c r="AH187" i="9"/>
  <c r="AH30" i="9"/>
  <c r="AH207" i="9"/>
  <c r="AH202" i="9"/>
  <c r="AH224" i="9"/>
  <c r="AH211" i="9"/>
  <c r="AH213" i="9"/>
  <c r="AH210" i="9"/>
  <c r="AH229" i="9"/>
  <c r="AH217" i="9"/>
  <c r="AH221" i="9"/>
  <c r="AH206" i="9"/>
  <c r="AH225" i="9"/>
  <c r="AH216" i="9"/>
  <c r="AH226" i="9"/>
  <c r="AH215" i="9"/>
  <c r="AH204" i="9"/>
  <c r="AH228" i="9"/>
  <c r="AH9" i="9"/>
  <c r="AH25" i="9"/>
  <c r="AH214" i="9"/>
  <c r="AH223" i="9"/>
  <c r="AH209" i="9"/>
  <c r="AH55" i="9"/>
  <c r="AH87" i="9"/>
  <c r="AH188" i="9"/>
  <c r="AH80" i="9"/>
  <c r="AH175" i="9"/>
  <c r="AH183" i="9"/>
  <c r="AH160" i="9"/>
  <c r="AH97" i="9"/>
  <c r="AH142" i="9"/>
  <c r="AH174" i="9"/>
  <c r="AH68" i="9"/>
  <c r="AH185" i="9"/>
  <c r="AH195" i="9"/>
  <c r="AH83" i="9"/>
  <c r="AH99" i="9"/>
  <c r="AH123" i="9"/>
  <c r="AH155" i="9"/>
  <c r="AH114" i="9"/>
  <c r="AH200" i="9"/>
  <c r="AH161" i="9"/>
  <c r="AH72" i="9"/>
  <c r="AH136" i="9"/>
  <c r="AH152" i="9"/>
  <c r="AH167" i="9"/>
  <c r="AH69" i="9"/>
  <c r="AH109" i="9"/>
  <c r="AH117" i="9"/>
  <c r="AH86" i="9"/>
  <c r="AH150" i="9"/>
  <c r="AH186" i="9"/>
  <c r="AH60" i="9"/>
  <c r="AH58" i="9"/>
  <c r="AH171" i="9"/>
  <c r="AH104" i="9"/>
  <c r="AH134" i="9"/>
  <c r="AH208" i="9"/>
  <c r="AH227" i="9"/>
  <c r="AH218" i="9"/>
  <c r="AH212" i="9"/>
  <c r="AH220" i="9"/>
  <c r="AH205" i="9"/>
  <c r="AH47" i="9"/>
  <c r="AH79" i="9"/>
  <c r="AH127" i="9"/>
  <c r="AH74" i="9"/>
  <c r="AH122" i="9"/>
  <c r="AH169" i="9"/>
  <c r="AH64" i="9"/>
  <c r="AH96" i="9"/>
  <c r="AH191" i="9"/>
  <c r="AH49" i="9"/>
  <c r="AH57" i="9"/>
  <c r="AH65" i="9"/>
  <c r="AH153" i="9"/>
  <c r="AH46" i="9"/>
  <c r="AH190" i="9"/>
  <c r="AH84" i="9"/>
  <c r="AH100" i="9"/>
  <c r="AH177" i="9"/>
  <c r="AH107" i="9"/>
  <c r="AH130" i="9"/>
  <c r="AH184" i="9"/>
  <c r="AH192" i="9"/>
  <c r="AH197" i="9"/>
  <c r="AH61" i="9"/>
  <c r="AH157" i="9"/>
  <c r="AH76" i="9"/>
  <c r="AH108" i="9"/>
  <c r="AH181" i="9"/>
  <c r="AH189" i="9"/>
  <c r="AH222" i="9"/>
  <c r="AH63" i="9"/>
  <c r="AH119" i="9"/>
  <c r="AH135" i="9"/>
  <c r="AH106" i="9"/>
  <c r="AH154" i="9"/>
  <c r="AH180" i="9"/>
  <c r="AH112" i="9"/>
  <c r="AH144" i="9"/>
  <c r="AH159" i="9"/>
  <c r="AH89" i="9"/>
  <c r="AH137" i="9"/>
  <c r="AH145" i="9"/>
  <c r="AH126" i="9"/>
  <c r="AH198" i="9"/>
  <c r="AH52" i="9"/>
  <c r="AH162" i="9"/>
  <c r="AH51" i="9"/>
  <c r="AH91" i="9"/>
  <c r="AH131" i="9"/>
  <c r="AH139" i="9"/>
  <c r="AH82" i="9"/>
  <c r="AH98" i="9"/>
  <c r="AH56" i="9"/>
  <c r="AH199" i="9"/>
  <c r="AH173" i="9"/>
  <c r="AH77" i="9"/>
  <c r="AH85" i="9"/>
  <c r="AH93" i="9"/>
  <c r="AH101" i="9"/>
  <c r="AH54" i="9"/>
  <c r="AH166" i="9"/>
  <c r="AH178" i="9"/>
  <c r="AH164" i="9"/>
  <c r="AH92" i="9"/>
  <c r="AH140" i="9"/>
  <c r="AH35" i="9"/>
  <c r="AH4" i="9"/>
  <c r="AH21" i="9"/>
  <c r="AH38" i="9"/>
  <c r="AH28" i="9"/>
  <c r="AH23" i="9"/>
  <c r="AH31" i="9"/>
  <c r="AH39" i="9"/>
  <c r="AH26" i="9"/>
  <c r="AH27" i="9"/>
  <c r="AH13" i="9"/>
  <c r="AH37" i="9"/>
  <c r="AH45" i="9"/>
  <c r="AH22" i="9"/>
  <c r="AH32" i="9"/>
  <c r="AH17" i="9"/>
  <c r="AH33" i="9"/>
  <c r="AH43" i="9"/>
  <c r="AH34" i="9"/>
  <c r="AH7" i="9"/>
  <c r="AH42" i="9"/>
  <c r="AH16" i="9"/>
  <c r="AH24" i="9"/>
  <c r="AH40" i="9"/>
  <c r="AH41" i="9"/>
  <c r="AH20" i="9"/>
  <c r="AH6" i="9"/>
  <c r="AH19" i="9"/>
  <c r="AH18" i="9"/>
  <c r="AH8" i="9"/>
  <c r="AH29" i="9"/>
  <c r="AH12" i="9"/>
  <c r="AH10" i="9"/>
  <c r="B7" i="11"/>
  <c r="I4" i="9" l="1"/>
  <c r="AE4" i="9" s="1"/>
  <c r="AH7" i="3"/>
  <c r="AI114" i="3"/>
  <c r="I224" i="9"/>
  <c r="AE224" i="9" s="1"/>
  <c r="AH170" i="7"/>
  <c r="AI170" i="7" s="1"/>
  <c r="AJ170" i="7" s="1"/>
  <c r="AK170" i="7" s="1"/>
  <c r="AH157" i="5"/>
  <c r="AI157" i="5" s="1"/>
  <c r="AH15" i="5"/>
  <c r="AI15" i="5" s="1"/>
  <c r="AJ15" i="5" s="1"/>
  <c r="AK15" i="5" s="1"/>
  <c r="AH147" i="5"/>
  <c r="AI147" i="5" s="1"/>
  <c r="AH79" i="6"/>
  <c r="AI79" i="6" s="1"/>
  <c r="AJ79" i="6" s="1"/>
  <c r="AN79" i="6" s="1"/>
  <c r="AO79" i="6" s="1"/>
  <c r="AQ79" i="6" s="1"/>
  <c r="AH37" i="4"/>
  <c r="AI37" i="4" s="1"/>
  <c r="AJ37" i="4" s="1"/>
  <c r="AK37" i="4" s="1"/>
  <c r="AH148" i="7"/>
  <c r="AI148" i="7" s="1"/>
  <c r="AH162" i="6"/>
  <c r="AI162" i="6" s="1"/>
  <c r="AH64" i="5"/>
  <c r="AI64" i="5" s="1"/>
  <c r="AJ64" i="5" s="1"/>
  <c r="AK64" i="5" s="1"/>
  <c r="AH163" i="3"/>
  <c r="AI163" i="3" s="1"/>
  <c r="AH61" i="4"/>
  <c r="AI61" i="4" s="1"/>
  <c r="AJ61" i="4" s="1"/>
  <c r="AN61" i="4" s="1"/>
  <c r="AO61" i="4" s="1"/>
  <c r="AQ61" i="4" s="1"/>
  <c r="I220" i="9"/>
  <c r="AE220" i="9" s="1"/>
  <c r="AH57" i="5"/>
  <c r="I221" i="9"/>
  <c r="AH57" i="6"/>
  <c r="I218" i="9"/>
  <c r="AE218" i="9" s="1"/>
  <c r="AH57" i="3"/>
  <c r="I222" i="9"/>
  <c r="AE222" i="9" s="1"/>
  <c r="AH57" i="7"/>
  <c r="AH40" i="3"/>
  <c r="AI40" i="3" s="1"/>
  <c r="AJ40" i="3" s="1"/>
  <c r="AK40" i="3" s="1"/>
  <c r="AH166" i="6"/>
  <c r="AI166" i="6" s="1"/>
  <c r="AH153" i="7"/>
  <c r="AI153" i="7" s="1"/>
  <c r="AJ153" i="7" s="1"/>
  <c r="AK153" i="7" s="1"/>
  <c r="AH153" i="6"/>
  <c r="AI153" i="6" s="1"/>
  <c r="AJ153" i="6" s="1"/>
  <c r="AK153" i="6" s="1"/>
  <c r="AH156" i="5"/>
  <c r="AI156" i="5" s="1"/>
  <c r="AH93" i="6"/>
  <c r="AI93" i="6" s="1"/>
  <c r="AJ93" i="6" s="1"/>
  <c r="AK93" i="6" s="1"/>
  <c r="AH162" i="5"/>
  <c r="AI162" i="5" s="1"/>
  <c r="AH164" i="7"/>
  <c r="AI164" i="7" s="1"/>
  <c r="AJ164" i="7" s="1"/>
  <c r="D166" i="15" s="1"/>
  <c r="AH153" i="4"/>
  <c r="AI153" i="4" s="1"/>
  <c r="AJ153" i="4" s="1"/>
  <c r="AK153" i="4" s="1"/>
  <c r="I214" i="9"/>
  <c r="AE214" i="9" s="1"/>
  <c r="AH153" i="3"/>
  <c r="AI153" i="3" s="1"/>
  <c r="I213" i="9"/>
  <c r="AH153" i="5"/>
  <c r="AI153" i="5" s="1"/>
  <c r="AJ153" i="5" s="1"/>
  <c r="D155" i="13" s="1"/>
  <c r="I215" i="9"/>
  <c r="AE215" i="9" s="1"/>
  <c r="AH74" i="5"/>
  <c r="AI74" i="5" s="1"/>
  <c r="AH87" i="6"/>
  <c r="AI87" i="6" s="1"/>
  <c r="AJ87" i="6" s="1"/>
  <c r="AN87" i="6" s="1"/>
  <c r="AO87" i="6" s="1"/>
  <c r="AQ87" i="6" s="1"/>
  <c r="AH43" i="3"/>
  <c r="AI43" i="3" s="1"/>
  <c r="AJ43" i="3" s="1"/>
  <c r="AN43" i="3" s="1"/>
  <c r="AO43" i="3" s="1"/>
  <c r="AQ43" i="3" s="1"/>
  <c r="AS43" i="3" s="1"/>
  <c r="AH13" i="7"/>
  <c r="AI13" i="7" s="1"/>
  <c r="AJ13" i="7" s="1"/>
  <c r="AN13" i="7" s="1"/>
  <c r="AO13" i="7" s="1"/>
  <c r="AQ13" i="7" s="1"/>
  <c r="AH56" i="7"/>
  <c r="AI56" i="7" s="1"/>
  <c r="AJ56" i="7" s="1"/>
  <c r="AN56" i="7" s="1"/>
  <c r="AO56" i="7" s="1"/>
  <c r="AQ56" i="7" s="1"/>
  <c r="AH27" i="5"/>
  <c r="AI27" i="5" s="1"/>
  <c r="AH148" i="6"/>
  <c r="AI148" i="6" s="1"/>
  <c r="AH116" i="5"/>
  <c r="AI116" i="5" s="1"/>
  <c r="AJ116" i="5" s="1"/>
  <c r="AK116" i="5" s="1"/>
  <c r="AH119" i="5"/>
  <c r="AI119" i="5" s="1"/>
  <c r="AH144" i="5"/>
  <c r="AI144" i="5" s="1"/>
  <c r="AJ144" i="5" s="1"/>
  <c r="AN144" i="5" s="1"/>
  <c r="AO144" i="5" s="1"/>
  <c r="AQ144" i="5" s="1"/>
  <c r="AH48" i="5"/>
  <c r="AI48" i="5" s="1"/>
  <c r="AH88" i="5"/>
  <c r="AI88" i="5" s="1"/>
  <c r="AJ88" i="5" s="1"/>
  <c r="AN88" i="5" s="1"/>
  <c r="AO88" i="5" s="1"/>
  <c r="AQ88" i="5" s="1"/>
  <c r="AH35" i="7"/>
  <c r="AI35" i="7" s="1"/>
  <c r="AJ35" i="7" s="1"/>
  <c r="AN35" i="7" s="1"/>
  <c r="AO35" i="7" s="1"/>
  <c r="AQ35" i="7" s="1"/>
  <c r="AH73" i="5"/>
  <c r="AI73" i="5" s="1"/>
  <c r="AH36" i="5"/>
  <c r="AI36" i="5" s="1"/>
  <c r="AH17" i="4"/>
  <c r="AI17" i="4" s="1"/>
  <c r="AJ17" i="4" s="1"/>
  <c r="AK17" i="4" s="1"/>
  <c r="AH19" i="3"/>
  <c r="AI19" i="3" s="1"/>
  <c r="AJ19" i="3" s="1"/>
  <c r="D21" i="11" s="1"/>
  <c r="AH39" i="3"/>
  <c r="AI39" i="3" s="1"/>
  <c r="AH165" i="7"/>
  <c r="AI165" i="7" s="1"/>
  <c r="AE201" i="9"/>
  <c r="AH149" i="7"/>
  <c r="AH155" i="4"/>
  <c r="AI155" i="4" s="1"/>
  <c r="AI158" i="3"/>
  <c r="AI155" i="3"/>
  <c r="AH101" i="7"/>
  <c r="AI101" i="7" s="1"/>
  <c r="AJ101" i="7" s="1"/>
  <c r="AK101" i="7" s="1"/>
  <c r="AE210" i="9"/>
  <c r="AH33" i="7"/>
  <c r="AI33" i="7" s="1"/>
  <c r="AH133" i="7"/>
  <c r="AI133" i="7" s="1"/>
  <c r="AJ133" i="7" s="1"/>
  <c r="AK133" i="7" s="1"/>
  <c r="AH132" i="7"/>
  <c r="AI132" i="7" s="1"/>
  <c r="AH41" i="7"/>
  <c r="AI41" i="7" s="1"/>
  <c r="AE204" i="9"/>
  <c r="AH21" i="5"/>
  <c r="AI21" i="5" s="1"/>
  <c r="AJ21" i="5" s="1"/>
  <c r="AN21" i="5" s="1"/>
  <c r="AO21" i="5" s="1"/>
  <c r="AE199" i="9"/>
  <c r="AH36" i="7"/>
  <c r="AE130" i="9"/>
  <c r="AE198" i="9"/>
  <c r="AE197" i="9"/>
  <c r="AH78" i="7"/>
  <c r="AE196" i="9"/>
  <c r="AE195" i="9"/>
  <c r="AH107" i="7"/>
  <c r="AE192" i="9"/>
  <c r="AH115" i="7"/>
  <c r="AE191" i="9"/>
  <c r="AH30" i="7"/>
  <c r="AI30" i="7" s="1"/>
  <c r="AE190" i="9"/>
  <c r="AH27" i="7"/>
  <c r="AI27" i="7" s="1"/>
  <c r="AH126" i="7"/>
  <c r="AH50" i="7"/>
  <c r="AI50" i="7" s="1"/>
  <c r="AE101" i="9"/>
  <c r="AH127" i="7"/>
  <c r="AI127" i="7" s="1"/>
  <c r="AE183" i="9"/>
  <c r="AH70" i="7"/>
  <c r="AI70" i="7" s="1"/>
  <c r="AE182" i="9"/>
  <c r="AH91" i="7"/>
  <c r="AH86" i="7"/>
  <c r="AE180" i="9"/>
  <c r="AH38" i="7"/>
  <c r="AH84" i="7"/>
  <c r="AE176" i="9"/>
  <c r="AH37" i="7"/>
  <c r="AH28" i="7"/>
  <c r="AI28" i="7" s="1"/>
  <c r="AH124" i="7"/>
  <c r="AI124" i="7" s="1"/>
  <c r="AE168" i="9"/>
  <c r="AH123" i="7"/>
  <c r="AE165" i="9"/>
  <c r="AH31" i="6"/>
  <c r="AE159" i="9"/>
  <c r="AH17" i="6"/>
  <c r="AI17" i="6" s="1"/>
  <c r="AE158" i="9"/>
  <c r="AH95" i="6"/>
  <c r="AE157" i="9"/>
  <c r="AH94" i="6"/>
  <c r="AE156" i="9"/>
  <c r="AH105" i="6"/>
  <c r="AI105" i="6" s="1"/>
  <c r="AE154" i="9"/>
  <c r="AE153" i="9"/>
  <c r="AH72" i="6"/>
  <c r="AI72" i="6" s="1"/>
  <c r="AE152" i="9"/>
  <c r="AE150" i="9"/>
  <c r="AH123" i="6"/>
  <c r="AI123" i="6" s="1"/>
  <c r="AE149" i="9"/>
  <c r="AH117" i="6"/>
  <c r="AE148" i="9"/>
  <c r="AH71" i="6"/>
  <c r="AE146" i="9"/>
  <c r="AH119" i="6"/>
  <c r="AI119" i="6" s="1"/>
  <c r="AE144" i="9"/>
  <c r="AE143" i="9"/>
  <c r="AH63" i="6"/>
  <c r="AH131" i="6"/>
  <c r="AI131" i="6" s="1"/>
  <c r="AE140" i="9"/>
  <c r="AH55" i="6"/>
  <c r="AI55" i="6" s="1"/>
  <c r="AE139" i="9"/>
  <c r="AH52" i="6"/>
  <c r="AE138" i="9"/>
  <c r="AH85" i="6"/>
  <c r="AE137" i="9"/>
  <c r="AH19" i="6"/>
  <c r="AE136" i="9"/>
  <c r="AH59" i="6"/>
  <c r="AI59" i="6" s="1"/>
  <c r="AE134" i="9"/>
  <c r="AH145" i="6"/>
  <c r="AI145" i="6" s="1"/>
  <c r="AE133" i="9"/>
  <c r="AH21" i="6"/>
  <c r="AE132" i="9"/>
  <c r="AH15" i="6"/>
  <c r="AI15" i="6" s="1"/>
  <c r="AH91" i="5"/>
  <c r="AI91" i="5" s="1"/>
  <c r="AJ91" i="5" s="1"/>
  <c r="AK91" i="5" s="1"/>
  <c r="AE131" i="9"/>
  <c r="AH4" i="6"/>
  <c r="AI4" i="6" s="1"/>
  <c r="AE129" i="9"/>
  <c r="AH78" i="6"/>
  <c r="AE128" i="9"/>
  <c r="AE126" i="9"/>
  <c r="AH45" i="5"/>
  <c r="AI45" i="5" s="1"/>
  <c r="AE123" i="9"/>
  <c r="AH17" i="5"/>
  <c r="AE121" i="9"/>
  <c r="AH111" i="5"/>
  <c r="AI111" i="5" s="1"/>
  <c r="AE120" i="9"/>
  <c r="AH22" i="5"/>
  <c r="AI22" i="5" s="1"/>
  <c r="AE117" i="9"/>
  <c r="AH26" i="5"/>
  <c r="AI26" i="5" s="1"/>
  <c r="AE112" i="9"/>
  <c r="AH69" i="5"/>
  <c r="AE111" i="9"/>
  <c r="AH105" i="5"/>
  <c r="AI105" i="5" s="1"/>
  <c r="AE107" i="9"/>
  <c r="AH84" i="5"/>
  <c r="AI84" i="5" s="1"/>
  <c r="AE106" i="9"/>
  <c r="AH63" i="5"/>
  <c r="AE105" i="9"/>
  <c r="AH61" i="5"/>
  <c r="AI61" i="5" s="1"/>
  <c r="AE103" i="9"/>
  <c r="AH4" i="5"/>
  <c r="AI4" i="5" s="1"/>
  <c r="AE100" i="9"/>
  <c r="AH115" i="5"/>
  <c r="AE99" i="9"/>
  <c r="AH53" i="5"/>
  <c r="AH11" i="4"/>
  <c r="AI11" i="4" s="1"/>
  <c r="AJ11" i="4" s="1"/>
  <c r="AN11" i="4" s="1"/>
  <c r="AO11" i="4" s="1"/>
  <c r="AQ11" i="4" s="1"/>
  <c r="AE95" i="9"/>
  <c r="AH60" i="5"/>
  <c r="AI60" i="5" s="1"/>
  <c r="AE93" i="9"/>
  <c r="AH130" i="5"/>
  <c r="AE91" i="9"/>
  <c r="AH55" i="5"/>
  <c r="AE90" i="9"/>
  <c r="AE89" i="9"/>
  <c r="AH59" i="5"/>
  <c r="AE86" i="9"/>
  <c r="AH103" i="5"/>
  <c r="AI103" i="5" s="1"/>
  <c r="AE81" i="9"/>
  <c r="AH118" i="5"/>
  <c r="AE80" i="9"/>
  <c r="AH98" i="5"/>
  <c r="AI98" i="5" s="1"/>
  <c r="AE79" i="9"/>
  <c r="AH97" i="5"/>
  <c r="AI97" i="5" s="1"/>
  <c r="AE78" i="9"/>
  <c r="AH95" i="5"/>
  <c r="AE76" i="9"/>
  <c r="AH50" i="5"/>
  <c r="AE72" i="9"/>
  <c r="AE27" i="9"/>
  <c r="AE71" i="9"/>
  <c r="AH42" i="4"/>
  <c r="AH95" i="4"/>
  <c r="AI95" i="4" s="1"/>
  <c r="AE66" i="9"/>
  <c r="AH146" i="4"/>
  <c r="AI146" i="4" s="1"/>
  <c r="AI84" i="4"/>
  <c r="AE62" i="9"/>
  <c r="AH118" i="4"/>
  <c r="AI118" i="4" s="1"/>
  <c r="AE61" i="9"/>
  <c r="AH128" i="4"/>
  <c r="AE60" i="9"/>
  <c r="AH21" i="4"/>
  <c r="AE59" i="9"/>
  <c r="AH31" i="4"/>
  <c r="AH4" i="4"/>
  <c r="AI4" i="4" s="1"/>
  <c r="AE54" i="9"/>
  <c r="AH97" i="4"/>
  <c r="AI97" i="4" s="1"/>
  <c r="AH105" i="4"/>
  <c r="AI105" i="4" s="1"/>
  <c r="AJ105" i="4" s="1"/>
  <c r="AE50" i="9"/>
  <c r="AH16" i="4"/>
  <c r="AI16" i="4" s="1"/>
  <c r="AE49" i="9"/>
  <c r="AH144" i="4"/>
  <c r="AE47" i="9"/>
  <c r="AH133" i="4"/>
  <c r="AI133" i="4" s="1"/>
  <c r="AH12" i="4"/>
  <c r="AI12" i="4" s="1"/>
  <c r="AJ12" i="4" s="1"/>
  <c r="AN12" i="4" s="1"/>
  <c r="AO12" i="4" s="1"/>
  <c r="AQ12" i="4" s="1"/>
  <c r="AH73" i="4"/>
  <c r="AI73" i="4" s="1"/>
  <c r="AJ73" i="4" s="1"/>
  <c r="D75" i="12" s="1"/>
  <c r="AE32" i="9"/>
  <c r="AE42" i="9"/>
  <c r="AH55" i="4"/>
  <c r="AE41" i="9"/>
  <c r="AH60" i="4"/>
  <c r="AE40" i="9"/>
  <c r="AH88" i="4"/>
  <c r="AH22" i="4"/>
  <c r="AI22" i="4" s="1"/>
  <c r="AJ22" i="4" s="1"/>
  <c r="AN22" i="4" s="1"/>
  <c r="AO22" i="4" s="1"/>
  <c r="AQ22" i="4" s="1"/>
  <c r="AE21" i="9"/>
  <c r="AE33" i="9"/>
  <c r="AE29" i="9"/>
  <c r="AH6" i="3"/>
  <c r="AI6" i="3" s="1"/>
  <c r="AE28" i="9"/>
  <c r="AE26" i="9"/>
  <c r="AH98" i="3"/>
  <c r="AE25" i="9"/>
  <c r="AH143" i="3"/>
  <c r="AH121" i="3"/>
  <c r="AI121" i="3" s="1"/>
  <c r="AE23" i="9"/>
  <c r="AH110" i="3"/>
  <c r="AE22" i="9"/>
  <c r="AH95" i="3"/>
  <c r="AE20" i="9"/>
  <c r="AH81" i="3"/>
  <c r="AH61" i="3"/>
  <c r="AI61" i="3" s="1"/>
  <c r="AE19" i="9"/>
  <c r="AH37" i="3"/>
  <c r="AE18" i="9"/>
  <c r="AH33" i="3"/>
  <c r="AE17" i="9"/>
  <c r="AH72" i="3"/>
  <c r="AE16" i="9"/>
  <c r="AH128" i="3"/>
  <c r="AE15" i="9"/>
  <c r="AE14" i="9"/>
  <c r="AH146" i="3"/>
  <c r="AE13" i="9"/>
  <c r="AH90" i="3"/>
  <c r="AE12" i="9"/>
  <c r="AE11" i="9"/>
  <c r="AH134" i="3"/>
  <c r="AE10" i="9"/>
  <c r="AH67" i="3"/>
  <c r="AI67" i="3" s="1"/>
  <c r="AE7" i="9"/>
  <c r="AH130" i="3"/>
  <c r="AI130" i="3" s="1"/>
  <c r="AE6" i="9"/>
  <c r="AH74" i="3"/>
  <c r="AE5" i="9"/>
  <c r="AH13" i="3"/>
  <c r="AI43" i="5"/>
  <c r="AJ43" i="5" s="1"/>
  <c r="D45" i="13" s="1"/>
  <c r="AI28" i="4"/>
  <c r="AJ28" i="4" s="1"/>
  <c r="D30" i="12" s="1"/>
  <c r="AH8" i="4"/>
  <c r="AI8" i="4" s="1"/>
  <c r="AH68" i="7"/>
  <c r="AI68" i="7" s="1"/>
  <c r="AJ68" i="7" s="1"/>
  <c r="AK68" i="7" s="1"/>
  <c r="AH6" i="4"/>
  <c r="AI6" i="4" s="1"/>
  <c r="AJ6" i="4" s="1"/>
  <c r="AH29" i="5"/>
  <c r="AI29" i="5" s="1"/>
  <c r="AJ29" i="5" s="1"/>
  <c r="AN29" i="5" s="1"/>
  <c r="AO29" i="5" s="1"/>
  <c r="AQ29" i="5" s="1"/>
  <c r="AH9" i="4"/>
  <c r="AI9" i="4" s="1"/>
  <c r="AJ9" i="4" s="1"/>
  <c r="AH37" i="6"/>
  <c r="AI37" i="6" s="1"/>
  <c r="AJ37" i="6" s="1"/>
  <c r="AH42" i="3"/>
  <c r="AI42" i="3" s="1"/>
  <c r="AJ42" i="3" s="1"/>
  <c r="AK42" i="3" s="1"/>
  <c r="C44" i="11" s="1"/>
  <c r="AH82" i="4"/>
  <c r="AI82" i="4" s="1"/>
  <c r="AJ82" i="4" s="1"/>
  <c r="AN82" i="4" s="1"/>
  <c r="AO82" i="4" s="1"/>
  <c r="AQ82" i="4" s="1"/>
  <c r="AH46" i="4"/>
  <c r="AI46" i="4" s="1"/>
  <c r="AH106" i="3"/>
  <c r="AI106" i="3" s="1"/>
  <c r="AJ106" i="3" s="1"/>
  <c r="AN106" i="3" s="1"/>
  <c r="AO106" i="3" s="1"/>
  <c r="AE217" i="9"/>
  <c r="AI119" i="7"/>
  <c r="AJ119" i="7" s="1"/>
  <c r="AK119" i="7" s="1"/>
  <c r="AI118" i="6"/>
  <c r="AJ118" i="6" s="1"/>
  <c r="AK118" i="6" s="1"/>
  <c r="AI15" i="3"/>
  <c r="AJ15" i="3" s="1"/>
  <c r="AN15" i="3" s="1"/>
  <c r="AO15" i="3" s="1"/>
  <c r="AQ15" i="3" s="1"/>
  <c r="AS15" i="3" s="1"/>
  <c r="AH25" i="4"/>
  <c r="AI25" i="4" s="1"/>
  <c r="AJ25" i="4" s="1"/>
  <c r="AH34" i="6"/>
  <c r="AI34" i="6" s="1"/>
  <c r="AH128" i="5"/>
  <c r="AI128" i="5" s="1"/>
  <c r="AJ128" i="5" s="1"/>
  <c r="AH21" i="3"/>
  <c r="AI21" i="3" s="1"/>
  <c r="AJ21" i="3" s="1"/>
  <c r="D23" i="11" s="1"/>
  <c r="AH87" i="4"/>
  <c r="AI87" i="4" s="1"/>
  <c r="AJ87" i="4" s="1"/>
  <c r="AH94" i="3"/>
  <c r="AI94" i="3" s="1"/>
  <c r="AH94" i="4"/>
  <c r="AI94" i="4" s="1"/>
  <c r="AI92" i="4"/>
  <c r="AJ92" i="4" s="1"/>
  <c r="AN92" i="4" s="1"/>
  <c r="AO92" i="4" s="1"/>
  <c r="AQ92" i="4" s="1"/>
  <c r="AH27" i="4"/>
  <c r="AI27" i="4" s="1"/>
  <c r="AJ27" i="4" s="1"/>
  <c r="AH14" i="7"/>
  <c r="AI14" i="7" s="1"/>
  <c r="AJ14" i="7" s="1"/>
  <c r="AN14" i="7" s="1"/>
  <c r="AO14" i="7" s="1"/>
  <c r="AQ14" i="7" s="1"/>
  <c r="AH75" i="5"/>
  <c r="AI75" i="5" s="1"/>
  <c r="AJ75" i="5" s="1"/>
  <c r="AK75" i="5" s="1"/>
  <c r="AH90" i="7"/>
  <c r="AI90" i="7" s="1"/>
  <c r="AJ90" i="7" s="1"/>
  <c r="AN90" i="7" s="1"/>
  <c r="AO90" i="7" s="1"/>
  <c r="AQ90" i="7" s="1"/>
  <c r="AI47" i="4"/>
  <c r="AJ47" i="4" s="1"/>
  <c r="D49" i="12" s="1"/>
  <c r="AI92" i="3"/>
  <c r="AJ92" i="3" s="1"/>
  <c r="AN92" i="3" s="1"/>
  <c r="AO92" i="3" s="1"/>
  <c r="AQ92" i="3" s="1"/>
  <c r="AS92" i="3" s="1"/>
  <c r="AH10" i="6"/>
  <c r="AI10" i="6" s="1"/>
  <c r="AH91" i="6"/>
  <c r="AI91" i="6" s="1"/>
  <c r="AJ91" i="6" s="1"/>
  <c r="AN91" i="6" s="1"/>
  <c r="AO91" i="6" s="1"/>
  <c r="AQ91" i="6" s="1"/>
  <c r="AH94" i="5"/>
  <c r="AI94" i="5" s="1"/>
  <c r="AH115" i="6"/>
  <c r="AI115" i="6" s="1"/>
  <c r="AH38" i="5"/>
  <c r="AI38" i="5" s="1"/>
  <c r="AJ38" i="5" s="1"/>
  <c r="AH99" i="3"/>
  <c r="AI99" i="3" s="1"/>
  <c r="AJ99" i="3" s="1"/>
  <c r="AI75" i="6"/>
  <c r="AJ75" i="6" s="1"/>
  <c r="AK75" i="6" s="1"/>
  <c r="AH110" i="5"/>
  <c r="AI110" i="5" s="1"/>
  <c r="AJ110" i="5" s="1"/>
  <c r="AN110" i="5" s="1"/>
  <c r="AO110" i="5" s="1"/>
  <c r="AQ110" i="5" s="1"/>
  <c r="AH20" i="6"/>
  <c r="AI20" i="6" s="1"/>
  <c r="AJ20" i="6" s="1"/>
  <c r="AE221" i="9"/>
  <c r="AH121" i="6"/>
  <c r="AI121" i="6" s="1"/>
  <c r="AJ121" i="6" s="1"/>
  <c r="AN121" i="6" s="1"/>
  <c r="AO121" i="6" s="1"/>
  <c r="AQ121" i="6" s="1"/>
  <c r="AH45" i="6"/>
  <c r="AI45" i="6" s="1"/>
  <c r="AJ45" i="6" s="1"/>
  <c r="AN45" i="6" s="1"/>
  <c r="AO45" i="6" s="1"/>
  <c r="AQ45" i="6" s="1"/>
  <c r="AH113" i="5"/>
  <c r="AI113" i="5" s="1"/>
  <c r="AE216" i="9"/>
  <c r="AI129" i="3"/>
  <c r="AJ129" i="3" s="1"/>
  <c r="AK129" i="3" s="1"/>
  <c r="C131" i="11" s="1"/>
  <c r="AH43" i="4"/>
  <c r="AI43" i="4" s="1"/>
  <c r="AJ43" i="4" s="1"/>
  <c r="AH88" i="7"/>
  <c r="AI88" i="7" s="1"/>
  <c r="AH127" i="6"/>
  <c r="AI127" i="6" s="1"/>
  <c r="AJ127" i="6" s="1"/>
  <c r="AN127" i="6" s="1"/>
  <c r="AO127" i="6" s="1"/>
  <c r="AQ127" i="6" s="1"/>
  <c r="AH80" i="6"/>
  <c r="AI80" i="6" s="1"/>
  <c r="AE213" i="9"/>
  <c r="AH104" i="6"/>
  <c r="AI104" i="6" s="1"/>
  <c r="AH67" i="6"/>
  <c r="AI67" i="6" s="1"/>
  <c r="AJ67" i="6" s="1"/>
  <c r="AN67" i="6" s="1"/>
  <c r="AO67" i="6" s="1"/>
  <c r="AH75" i="7"/>
  <c r="AI75" i="7" s="1"/>
  <c r="AJ75" i="7" s="1"/>
  <c r="AN75" i="7" s="1"/>
  <c r="AO75" i="7" s="1"/>
  <c r="AQ75" i="7" s="1"/>
  <c r="AH25" i="5"/>
  <c r="AI25" i="5" s="1"/>
  <c r="AJ25" i="5" s="1"/>
  <c r="AN25" i="5" s="1"/>
  <c r="AO25" i="5" s="1"/>
  <c r="AQ25" i="5" s="1"/>
  <c r="AH8" i="5"/>
  <c r="AI8" i="5" s="1"/>
  <c r="AJ8" i="5" s="1"/>
  <c r="AN8" i="5" s="1"/>
  <c r="AO8" i="5" s="1"/>
  <c r="AQ8" i="5" s="1"/>
  <c r="AH121" i="5"/>
  <c r="AI121" i="5" s="1"/>
  <c r="AH111" i="4"/>
  <c r="AI111" i="4" s="1"/>
  <c r="AJ111" i="4" s="1"/>
  <c r="AN111" i="4" s="1"/>
  <c r="AO111" i="4" s="1"/>
  <c r="AQ111" i="4" s="1"/>
  <c r="AE209" i="9"/>
  <c r="AI15" i="7"/>
  <c r="AJ15" i="7" s="1"/>
  <c r="AI87" i="5"/>
  <c r="AJ87" i="5" s="1"/>
  <c r="AK87" i="5" s="1"/>
  <c r="AI14" i="4"/>
  <c r="AJ14" i="4" s="1"/>
  <c r="D16" i="12" s="1"/>
  <c r="AH52" i="7"/>
  <c r="AI52" i="7" s="1"/>
  <c r="AJ52" i="7" s="1"/>
  <c r="AN52" i="7" s="1"/>
  <c r="AO52" i="7" s="1"/>
  <c r="AQ52" i="7" s="1"/>
  <c r="AH48" i="4"/>
  <c r="AI48" i="4" s="1"/>
  <c r="AH39" i="5"/>
  <c r="AI39" i="5" s="1"/>
  <c r="AI13" i="6"/>
  <c r="AJ13" i="6" s="1"/>
  <c r="D15" i="14" s="1"/>
  <c r="AH43" i="7"/>
  <c r="AI43" i="7" s="1"/>
  <c r="AJ43" i="7" s="1"/>
  <c r="AN43" i="7" s="1"/>
  <c r="AO43" i="7" s="1"/>
  <c r="AQ43" i="7" s="1"/>
  <c r="AH76" i="5"/>
  <c r="AI76" i="5" s="1"/>
  <c r="AJ76" i="5" s="1"/>
  <c r="AN76" i="5" s="1"/>
  <c r="AO76" i="5" s="1"/>
  <c r="AQ76" i="5" s="1"/>
  <c r="AH53" i="7"/>
  <c r="AI53" i="7" s="1"/>
  <c r="AH42" i="7"/>
  <c r="AI42" i="7" s="1"/>
  <c r="AJ42" i="7" s="1"/>
  <c r="AN42" i="7" s="1"/>
  <c r="AO42" i="7" s="1"/>
  <c r="AQ42" i="7" s="1"/>
  <c r="AH72" i="7"/>
  <c r="AI72" i="7" s="1"/>
  <c r="AJ72" i="7" s="1"/>
  <c r="AN72" i="7" s="1"/>
  <c r="AO72" i="7" s="1"/>
  <c r="AQ72" i="7" s="1"/>
  <c r="AH44" i="7"/>
  <c r="AI44" i="7" s="1"/>
  <c r="AI142" i="3"/>
  <c r="AJ142" i="3" s="1"/>
  <c r="D144" i="11" s="1"/>
  <c r="AI90" i="4"/>
  <c r="AJ90" i="4" s="1"/>
  <c r="AK90" i="4" s="1"/>
  <c r="AH68" i="5"/>
  <c r="AH119" i="4"/>
  <c r="AI119" i="4" s="1"/>
  <c r="AH125" i="5"/>
  <c r="AI125" i="5" s="1"/>
  <c r="AJ125" i="5" s="1"/>
  <c r="AN125" i="5" s="1"/>
  <c r="AO125" i="5" s="1"/>
  <c r="AQ125" i="5" s="1"/>
  <c r="AH68" i="6"/>
  <c r="AI68" i="6" s="1"/>
  <c r="AJ68" i="6" s="1"/>
  <c r="AK68" i="6" s="1"/>
  <c r="C70" i="14" s="1"/>
  <c r="AH109" i="3"/>
  <c r="AI109" i="3" s="1"/>
  <c r="AH133" i="5"/>
  <c r="AI133" i="5" s="1"/>
  <c r="AJ133" i="5" s="1"/>
  <c r="AE181" i="9"/>
  <c r="AE228" i="9"/>
  <c r="AI99" i="4"/>
  <c r="AJ99" i="4" s="1"/>
  <c r="D101" i="12" s="1"/>
  <c r="AI22" i="3"/>
  <c r="AJ22" i="3" s="1"/>
  <c r="D24" i="11" s="1"/>
  <c r="AH34" i="5"/>
  <c r="AI34" i="5" s="1"/>
  <c r="AH83" i="7"/>
  <c r="AI83" i="7" s="1"/>
  <c r="AJ83" i="7" s="1"/>
  <c r="AN83" i="7" s="1"/>
  <c r="AO83" i="7" s="1"/>
  <c r="AQ83" i="7" s="1"/>
  <c r="AH66" i="6"/>
  <c r="AI66" i="6" s="1"/>
  <c r="AH77" i="3"/>
  <c r="AI77" i="3" s="1"/>
  <c r="AH99" i="6"/>
  <c r="AI99" i="6" s="1"/>
  <c r="AJ99" i="6" s="1"/>
  <c r="AH65" i="7"/>
  <c r="AI65" i="7" s="1"/>
  <c r="AJ65" i="7" s="1"/>
  <c r="AH81" i="4"/>
  <c r="AI81" i="4" s="1"/>
  <c r="AJ81" i="4" s="1"/>
  <c r="AE188" i="9"/>
  <c r="AI29" i="3"/>
  <c r="AJ29" i="3" s="1"/>
  <c r="AK29" i="3" s="1"/>
  <c r="AI119" i="3"/>
  <c r="AJ119" i="3" s="1"/>
  <c r="D121" i="11" s="1"/>
  <c r="AH51" i="4"/>
  <c r="AI51" i="4" s="1"/>
  <c r="AJ51" i="4" s="1"/>
  <c r="AN51" i="4" s="1"/>
  <c r="AO51" i="4" s="1"/>
  <c r="AQ51" i="4" s="1"/>
  <c r="AH12" i="5"/>
  <c r="AI12" i="5" s="1"/>
  <c r="AH82" i="7"/>
  <c r="AI82" i="7" s="1"/>
  <c r="AJ82" i="7" s="1"/>
  <c r="AH16" i="5"/>
  <c r="AI16" i="5" s="1"/>
  <c r="AJ16" i="5" s="1"/>
  <c r="AN16" i="5" s="1"/>
  <c r="AO16" i="5" s="1"/>
  <c r="AQ16" i="5" s="1"/>
  <c r="AI51" i="3"/>
  <c r="AI56" i="3"/>
  <c r="AI48" i="3"/>
  <c r="AH5" i="7"/>
  <c r="AI5" i="7" s="1"/>
  <c r="AH99" i="7"/>
  <c r="AI99" i="7" s="1"/>
  <c r="AJ99" i="7" s="1"/>
  <c r="AN99" i="7" s="1"/>
  <c r="AO99" i="7" s="1"/>
  <c r="AQ99" i="7" s="1"/>
  <c r="AH49" i="6"/>
  <c r="AI49" i="6" s="1"/>
  <c r="AH78" i="5"/>
  <c r="AI78" i="5" s="1"/>
  <c r="AH71" i="7"/>
  <c r="AI71" i="7" s="1"/>
  <c r="AJ71" i="7" s="1"/>
  <c r="AN71" i="7" s="1"/>
  <c r="AO71" i="7" s="1"/>
  <c r="AQ71" i="7" s="1"/>
  <c r="AH120" i="6"/>
  <c r="AI120" i="6" s="1"/>
  <c r="AJ120" i="6" s="1"/>
  <c r="AN120" i="6" s="1"/>
  <c r="AO120" i="6" s="1"/>
  <c r="AQ120" i="6" s="1"/>
  <c r="AH39" i="6"/>
  <c r="AI39" i="6" s="1"/>
  <c r="AJ39" i="6" s="1"/>
  <c r="AK39" i="6" s="1"/>
  <c r="AH16" i="6"/>
  <c r="AI16" i="6" s="1"/>
  <c r="AJ16" i="6" s="1"/>
  <c r="AH84" i="6"/>
  <c r="AI84" i="6" s="1"/>
  <c r="AJ84" i="6" s="1"/>
  <c r="AN84" i="6" s="1"/>
  <c r="AO84" i="6" s="1"/>
  <c r="AQ84" i="6" s="1"/>
  <c r="AH11" i="6"/>
  <c r="AI11" i="6" s="1"/>
  <c r="AH106" i="7"/>
  <c r="AH18" i="6"/>
  <c r="AI18" i="6" s="1"/>
  <c r="AJ18" i="6" s="1"/>
  <c r="AN18" i="6" s="1"/>
  <c r="AO18" i="6" s="1"/>
  <c r="AQ18" i="6" s="1"/>
  <c r="AH39" i="7"/>
  <c r="AI39" i="7" s="1"/>
  <c r="AH82" i="5"/>
  <c r="AI82" i="5" s="1"/>
  <c r="AH28" i="6"/>
  <c r="AI28" i="6" s="1"/>
  <c r="AJ28" i="6" s="1"/>
  <c r="AH117" i="7"/>
  <c r="AI117" i="7" s="1"/>
  <c r="AJ117" i="7" s="1"/>
  <c r="AN117" i="7" s="1"/>
  <c r="AO117" i="7" s="1"/>
  <c r="AQ117" i="7" s="1"/>
  <c r="AI72" i="4"/>
  <c r="AJ72" i="4" s="1"/>
  <c r="AK72" i="4" s="1"/>
  <c r="AI127" i="4"/>
  <c r="AJ127" i="4" s="1"/>
  <c r="AK127" i="4" s="1"/>
  <c r="AI32" i="3"/>
  <c r="AJ32" i="3" s="1"/>
  <c r="AI83" i="3"/>
  <c r="AJ83" i="3" s="1"/>
  <c r="AK83" i="3" s="1"/>
  <c r="C85" i="11" s="1"/>
  <c r="AH129" i="4"/>
  <c r="AI129" i="4" s="1"/>
  <c r="AJ129" i="4" s="1"/>
  <c r="AN129" i="4" s="1"/>
  <c r="AO129" i="4" s="1"/>
  <c r="AQ129" i="4" s="1"/>
  <c r="AH5" i="5"/>
  <c r="AI5" i="5" s="1"/>
  <c r="AJ5" i="5" s="1"/>
  <c r="AN5" i="5" s="1"/>
  <c r="AO5" i="5" s="1"/>
  <c r="AQ5" i="5" s="1"/>
  <c r="AH108" i="4"/>
  <c r="AI108" i="4" s="1"/>
  <c r="AH140" i="4"/>
  <c r="AI140" i="4" s="1"/>
  <c r="AJ140" i="4" s="1"/>
  <c r="AN140" i="4" s="1"/>
  <c r="AO140" i="4" s="1"/>
  <c r="AQ140" i="4" s="1"/>
  <c r="AH79" i="3"/>
  <c r="AI79" i="3" s="1"/>
  <c r="AH129" i="6"/>
  <c r="AI129" i="6" s="1"/>
  <c r="AJ129" i="6" s="1"/>
  <c r="AN129" i="6" s="1"/>
  <c r="AO129" i="6" s="1"/>
  <c r="AQ129" i="6" s="1"/>
  <c r="AH16" i="7"/>
  <c r="AI16" i="7" s="1"/>
  <c r="AH96" i="7"/>
  <c r="AI96" i="7" s="1"/>
  <c r="AH91" i="4"/>
  <c r="AI91" i="4" s="1"/>
  <c r="AH7" i="6"/>
  <c r="AI7" i="6" s="1"/>
  <c r="AJ7" i="6" s="1"/>
  <c r="AH65" i="4"/>
  <c r="AI65" i="4" s="1"/>
  <c r="AJ65" i="4" s="1"/>
  <c r="AN65" i="4" s="1"/>
  <c r="AO65" i="4" s="1"/>
  <c r="AE173" i="9"/>
  <c r="AE184" i="9"/>
  <c r="AH76" i="6"/>
  <c r="AI76" i="6" s="1"/>
  <c r="AJ76" i="6" s="1"/>
  <c r="AK76" i="6" s="1"/>
  <c r="C78" i="14" s="1"/>
  <c r="AE175" i="9"/>
  <c r="AI124" i="4"/>
  <c r="AJ124" i="4" s="1"/>
  <c r="AI35" i="3"/>
  <c r="AJ35" i="3" s="1"/>
  <c r="D37" i="11" s="1"/>
  <c r="AI129" i="5"/>
  <c r="AJ129" i="5" s="1"/>
  <c r="AN129" i="5" s="1"/>
  <c r="AO129" i="5" s="1"/>
  <c r="AQ129" i="5" s="1"/>
  <c r="AI127" i="3"/>
  <c r="AJ127" i="3" s="1"/>
  <c r="AK127" i="3" s="1"/>
  <c r="AH101" i="4"/>
  <c r="AI101" i="4" s="1"/>
  <c r="AJ101" i="4" s="1"/>
  <c r="AN101" i="4" s="1"/>
  <c r="AO101" i="4" s="1"/>
  <c r="AQ101" i="4" s="1"/>
  <c r="AH34" i="7"/>
  <c r="AI34" i="7" s="1"/>
  <c r="AJ34" i="7" s="1"/>
  <c r="AH98" i="4"/>
  <c r="AI98" i="4" s="1"/>
  <c r="AJ98" i="4" s="1"/>
  <c r="AH44" i="3"/>
  <c r="AI44" i="3" s="1"/>
  <c r="AJ44" i="3" s="1"/>
  <c r="AH83" i="5"/>
  <c r="AI83" i="5" s="1"/>
  <c r="AJ83" i="5" s="1"/>
  <c r="AH35" i="6"/>
  <c r="AI35" i="6" s="1"/>
  <c r="AH19" i="5"/>
  <c r="AI19" i="5" s="1"/>
  <c r="AJ19" i="5" s="1"/>
  <c r="AH6" i="5"/>
  <c r="AI6" i="5" s="1"/>
  <c r="AH11" i="5"/>
  <c r="AI11" i="5" s="1"/>
  <c r="AJ11" i="5" s="1"/>
  <c r="AI93" i="4"/>
  <c r="AJ93" i="4" s="1"/>
  <c r="AH106" i="5"/>
  <c r="AI106" i="5" s="1"/>
  <c r="AH137" i="5"/>
  <c r="AI137" i="5" s="1"/>
  <c r="AH109" i="6"/>
  <c r="AI109" i="6" s="1"/>
  <c r="AJ109" i="6" s="1"/>
  <c r="AN109" i="6" s="1"/>
  <c r="AO109" i="6" s="1"/>
  <c r="AQ109" i="6" s="1"/>
  <c r="AH64" i="7"/>
  <c r="AI64" i="7" s="1"/>
  <c r="AJ64" i="7" s="1"/>
  <c r="AN64" i="7" s="1"/>
  <c r="AO64" i="7" s="1"/>
  <c r="AQ64" i="7" s="1"/>
  <c r="AH20" i="5"/>
  <c r="AI20" i="5" s="1"/>
  <c r="AH124" i="6"/>
  <c r="AI124" i="6" s="1"/>
  <c r="AJ124" i="6" s="1"/>
  <c r="AH3" i="5"/>
  <c r="AI3" i="5" s="1"/>
  <c r="AJ3" i="5" s="1"/>
  <c r="AE98" i="9"/>
  <c r="AH24" i="7"/>
  <c r="AI24" i="7" s="1"/>
  <c r="AJ24" i="7" s="1"/>
  <c r="AH54" i="4"/>
  <c r="AI54" i="4" s="1"/>
  <c r="AE169" i="9"/>
  <c r="AH29" i="7"/>
  <c r="AI29" i="7" s="1"/>
  <c r="AJ29" i="7" s="1"/>
  <c r="AK29" i="7" s="1"/>
  <c r="C31" i="15" s="1"/>
  <c r="AH137" i="4"/>
  <c r="AI137" i="4" s="1"/>
  <c r="AJ137" i="4" s="1"/>
  <c r="AE203" i="9"/>
  <c r="AH73" i="7"/>
  <c r="AI73" i="7" s="1"/>
  <c r="AH78" i="4"/>
  <c r="AI78" i="4" s="1"/>
  <c r="AJ78" i="4" s="1"/>
  <c r="AH8" i="6"/>
  <c r="AI8" i="6" s="1"/>
  <c r="AJ8" i="6" s="1"/>
  <c r="AH3" i="4"/>
  <c r="AI3" i="4" s="1"/>
  <c r="AJ3" i="4" s="1"/>
  <c r="D5" i="12" s="1"/>
  <c r="AH52" i="5"/>
  <c r="AI52" i="5" s="1"/>
  <c r="AJ52" i="5" s="1"/>
  <c r="D54" i="13" s="1"/>
  <c r="AH8" i="7"/>
  <c r="AI8" i="7" s="1"/>
  <c r="AJ8" i="7" s="1"/>
  <c r="AN8" i="7" s="1"/>
  <c r="AO8" i="7" s="1"/>
  <c r="AQ8" i="7" s="1"/>
  <c r="AE9" i="9"/>
  <c r="AH30" i="5"/>
  <c r="AI30" i="5" s="1"/>
  <c r="AE115" i="9"/>
  <c r="AH54" i="5"/>
  <c r="AI54" i="5" s="1"/>
  <c r="AJ54" i="5" s="1"/>
  <c r="AE122" i="9"/>
  <c r="AH57" i="4"/>
  <c r="AI57" i="4" s="1"/>
  <c r="AJ57" i="4" s="1"/>
  <c r="D59" i="12" s="1"/>
  <c r="AE170" i="9"/>
  <c r="AH42" i="5"/>
  <c r="AI42" i="5" s="1"/>
  <c r="AJ42" i="5" s="1"/>
  <c r="AE118" i="9"/>
  <c r="AH32" i="4"/>
  <c r="AI32" i="4" s="1"/>
  <c r="AE163" i="9"/>
  <c r="AH39" i="4"/>
  <c r="AI39" i="4" s="1"/>
  <c r="AE147" i="9"/>
  <c r="AH99" i="5"/>
  <c r="AI99" i="5" s="1"/>
  <c r="AH15" i="4"/>
  <c r="AI15" i="4" s="1"/>
  <c r="AH28" i="5"/>
  <c r="AI28" i="5" s="1"/>
  <c r="AJ28" i="5" s="1"/>
  <c r="AN28" i="5" s="1"/>
  <c r="AO28" i="5" s="1"/>
  <c r="AQ28" i="5" s="1"/>
  <c r="AE113" i="9"/>
  <c r="AH121" i="7"/>
  <c r="AI121" i="7" s="1"/>
  <c r="AH27" i="3"/>
  <c r="AI27" i="3" s="1"/>
  <c r="AJ27" i="3" s="1"/>
  <c r="AE207" i="9"/>
  <c r="AH127" i="5"/>
  <c r="AI127" i="5" s="1"/>
  <c r="AJ127" i="5" s="1"/>
  <c r="AN127" i="5" s="1"/>
  <c r="AO127" i="5" s="1"/>
  <c r="AQ127" i="5" s="1"/>
  <c r="AE141" i="9"/>
  <c r="AH114" i="6"/>
  <c r="AI114" i="6" s="1"/>
  <c r="AJ114" i="6" s="1"/>
  <c r="AE45" i="9"/>
  <c r="AH98" i="7"/>
  <c r="AI98" i="7" s="1"/>
  <c r="AJ98" i="7" s="1"/>
  <c r="AN98" i="7" s="1"/>
  <c r="AO98" i="7" s="1"/>
  <c r="AQ98" i="7" s="1"/>
  <c r="AE34" i="9"/>
  <c r="AH122" i="7"/>
  <c r="AI122" i="7" s="1"/>
  <c r="AH125" i="3"/>
  <c r="AI125" i="3" s="1"/>
  <c r="AJ125" i="3" s="1"/>
  <c r="AK125" i="3" s="1"/>
  <c r="C127" i="11" s="1"/>
  <c r="AE229" i="9"/>
  <c r="AH83" i="6"/>
  <c r="AI83" i="6" s="1"/>
  <c r="AJ83" i="6" s="1"/>
  <c r="D85" i="14" s="1"/>
  <c r="AH140" i="7"/>
  <c r="AI140" i="7" s="1"/>
  <c r="AJ140" i="7" s="1"/>
  <c r="AH85" i="4"/>
  <c r="AI85" i="4" s="1"/>
  <c r="AE179" i="9"/>
  <c r="AH81" i="6"/>
  <c r="AI81" i="6" s="1"/>
  <c r="AE75" i="9"/>
  <c r="AH32" i="5"/>
  <c r="AI32" i="5" s="1"/>
  <c r="AE116" i="9"/>
  <c r="AH86" i="6"/>
  <c r="AH14" i="5"/>
  <c r="AI14" i="5" s="1"/>
  <c r="AJ14" i="5" s="1"/>
  <c r="AK14" i="5" s="1"/>
  <c r="C16" i="13" s="1"/>
  <c r="AH111" i="6"/>
  <c r="AE87" i="9"/>
  <c r="AH118" i="7"/>
  <c r="AI118" i="7" s="1"/>
  <c r="AH54" i="6"/>
  <c r="AI54" i="6" s="1"/>
  <c r="AE67" i="9"/>
  <c r="AH31" i="7"/>
  <c r="AI31" i="7" s="1"/>
  <c r="AJ31" i="7" s="1"/>
  <c r="AH120" i="4"/>
  <c r="AI120" i="4" s="1"/>
  <c r="AJ120" i="4" s="1"/>
  <c r="AE194" i="9"/>
  <c r="AH12" i="6"/>
  <c r="AI12" i="6" s="1"/>
  <c r="AJ12" i="6" s="1"/>
  <c r="AE53" i="9"/>
  <c r="AH53" i="6"/>
  <c r="AI53" i="6" s="1"/>
  <c r="AJ53" i="6" s="1"/>
  <c r="AK53" i="6" s="1"/>
  <c r="C55" i="14" s="1"/>
  <c r="AH30" i="6"/>
  <c r="AI30" i="6" s="1"/>
  <c r="AJ30" i="6" s="1"/>
  <c r="AH68" i="4"/>
  <c r="AI68" i="4" s="1"/>
  <c r="AJ68" i="4" s="1"/>
  <c r="D70" i="12" s="1"/>
  <c r="AE172" i="9"/>
  <c r="AH36" i="6"/>
  <c r="AI36" i="6" s="1"/>
  <c r="AJ36" i="6" s="1"/>
  <c r="AK36" i="6" s="1"/>
  <c r="C38" i="14" s="1"/>
  <c r="AH12" i="7"/>
  <c r="AI12" i="7" s="1"/>
  <c r="AJ12" i="7" s="1"/>
  <c r="AN12" i="7" s="1"/>
  <c r="AO12" i="7" s="1"/>
  <c r="AQ12" i="7" s="1"/>
  <c r="AH62" i="7"/>
  <c r="AI62" i="7" s="1"/>
  <c r="AJ62" i="7" s="1"/>
  <c r="AI109" i="7"/>
  <c r="AI102" i="5"/>
  <c r="AJ102" i="5" s="1"/>
  <c r="AN102" i="5" s="1"/>
  <c r="AO102" i="5" s="1"/>
  <c r="AQ102" i="5" s="1"/>
  <c r="AI9" i="5"/>
  <c r="AJ9" i="5" s="1"/>
  <c r="AN9" i="5" s="1"/>
  <c r="AO9" i="5" s="1"/>
  <c r="AQ9" i="5" s="1"/>
  <c r="AH125" i="6"/>
  <c r="AI79" i="5"/>
  <c r="AI5" i="6"/>
  <c r="AJ5" i="6" s="1"/>
  <c r="AN5" i="6" s="1"/>
  <c r="AO5" i="6" s="1"/>
  <c r="AQ5" i="6" s="1"/>
  <c r="AH106" i="4"/>
  <c r="AI106" i="4" s="1"/>
  <c r="AH13" i="5"/>
  <c r="AI7" i="4"/>
  <c r="AJ7" i="4" s="1"/>
  <c r="AN7" i="4" s="1"/>
  <c r="AO7" i="4" s="1"/>
  <c r="AQ7" i="4" s="1"/>
  <c r="AI46" i="5"/>
  <c r="AJ46" i="5" s="1"/>
  <c r="AN46" i="5" s="1"/>
  <c r="AO46" i="5" s="1"/>
  <c r="AQ46" i="5" s="1"/>
  <c r="AI89" i="6"/>
  <c r="AH125" i="4"/>
  <c r="AI125" i="4" s="1"/>
  <c r="AJ125" i="4" s="1"/>
  <c r="AK125" i="4" s="1"/>
  <c r="AN3" i="3"/>
  <c r="AO3" i="3" s="1"/>
  <c r="AQ3" i="3" s="1"/>
  <c r="D5" i="11"/>
  <c r="AK3" i="3"/>
  <c r="AE44" i="9"/>
  <c r="AE56" i="9"/>
  <c r="AE52" i="9"/>
  <c r="AE51" i="9"/>
  <c r="AE36" i="9"/>
  <c r="AE35" i="9"/>
  <c r="AE31" i="9"/>
  <c r="AE30" i="9"/>
  <c r="AE24" i="9"/>
  <c r="AE8" i="9"/>
  <c r="AE46" i="9"/>
  <c r="AE48" i="9"/>
  <c r="AE43" i="9"/>
  <c r="AE39" i="9"/>
  <c r="AE38" i="9"/>
  <c r="AE37" i="9"/>
  <c r="D92" i="12" l="1"/>
  <c r="AI7" i="3"/>
  <c r="AJ7" i="3" s="1"/>
  <c r="AN7" i="3" s="1"/>
  <c r="AO7" i="3" s="1"/>
  <c r="AQ7" i="3" s="1"/>
  <c r="AS7" i="3" s="1"/>
  <c r="AJ114" i="3"/>
  <c r="AN114" i="3" s="1"/>
  <c r="AO114" i="3" s="1"/>
  <c r="AQ114" i="3" s="1"/>
  <c r="AS114" i="3" s="1"/>
  <c r="AM170" i="7"/>
  <c r="B172" i="15" s="1"/>
  <c r="C172" i="15"/>
  <c r="AN170" i="7"/>
  <c r="AO170" i="7" s="1"/>
  <c r="D172" i="15"/>
  <c r="AI57" i="6"/>
  <c r="AJ57" i="6" s="1"/>
  <c r="AK57" i="6" s="1"/>
  <c r="AI57" i="5"/>
  <c r="AJ57" i="5" s="1"/>
  <c r="AK57" i="5" s="1"/>
  <c r="AI57" i="3"/>
  <c r="AJ57" i="3" s="1"/>
  <c r="AN57" i="3" s="1"/>
  <c r="AO57" i="3" s="1"/>
  <c r="AQ57" i="3" s="1"/>
  <c r="AS57" i="3" s="1"/>
  <c r="AI57" i="7"/>
  <c r="AJ57" i="7" s="1"/>
  <c r="AK57" i="7" s="1"/>
  <c r="AN28" i="4"/>
  <c r="AO28" i="4" s="1"/>
  <c r="AQ28" i="4" s="1"/>
  <c r="AM153" i="6"/>
  <c r="B155" i="14" s="1"/>
  <c r="C155" i="14"/>
  <c r="AM153" i="7"/>
  <c r="B155" i="15" s="1"/>
  <c r="C155" i="15"/>
  <c r="AN153" i="6"/>
  <c r="AO153" i="6" s="1"/>
  <c r="D155" i="14"/>
  <c r="AN153" i="7"/>
  <c r="AO153" i="7" s="1"/>
  <c r="D155" i="15"/>
  <c r="AK153" i="5"/>
  <c r="AM153" i="5" s="1"/>
  <c r="B155" i="13" s="1"/>
  <c r="AJ153" i="3"/>
  <c r="AN153" i="3" s="1"/>
  <c r="AO153" i="3" s="1"/>
  <c r="AQ153" i="3" s="1"/>
  <c r="AS153" i="3" s="1"/>
  <c r="AN153" i="5"/>
  <c r="AO153" i="5" s="1"/>
  <c r="AQ153" i="5" s="1"/>
  <c r="AJ74" i="5"/>
  <c r="AN74" i="5" s="1"/>
  <c r="AO74" i="5" s="1"/>
  <c r="AQ74" i="5" s="1"/>
  <c r="AM153" i="4"/>
  <c r="B155" i="12" s="1"/>
  <c r="C155" i="12"/>
  <c r="AN153" i="4"/>
  <c r="AO153" i="4" s="1"/>
  <c r="AQ153" i="4" s="1"/>
  <c r="D155" i="12"/>
  <c r="AJ119" i="5"/>
  <c r="AN119" i="5" s="1"/>
  <c r="AO119" i="5" s="1"/>
  <c r="AQ119" i="5" s="1"/>
  <c r="AJ48" i="5"/>
  <c r="AN48" i="5" s="1"/>
  <c r="AO48" i="5" s="1"/>
  <c r="AJ36" i="5"/>
  <c r="AN36" i="5" s="1"/>
  <c r="AO36" i="5" s="1"/>
  <c r="AQ36" i="5" s="1"/>
  <c r="AJ73" i="5"/>
  <c r="AN73" i="5" s="1"/>
  <c r="AO73" i="5" s="1"/>
  <c r="AQ73" i="5" s="1"/>
  <c r="AQ106" i="3"/>
  <c r="AS106" i="3" s="1"/>
  <c r="AJ4" i="4"/>
  <c r="AN4" i="4" s="1"/>
  <c r="AN129" i="3"/>
  <c r="AO129" i="3" s="1"/>
  <c r="AK13" i="6"/>
  <c r="AM13" i="6" s="1"/>
  <c r="AJ39" i="3"/>
  <c r="AN39" i="3" s="1"/>
  <c r="AO39" i="3" s="1"/>
  <c r="AQ39" i="3" s="1"/>
  <c r="AS39" i="3" s="1"/>
  <c r="AS102" i="5"/>
  <c r="AS99" i="7"/>
  <c r="AS127" i="6"/>
  <c r="AS84" i="6"/>
  <c r="AS51" i="4"/>
  <c r="AS43" i="7"/>
  <c r="AS92" i="4"/>
  <c r="AS46" i="5"/>
  <c r="AS127" i="5"/>
  <c r="AS101" i="4"/>
  <c r="AS42" i="7"/>
  <c r="AS52" i="7"/>
  <c r="AS45" i="6"/>
  <c r="AS110" i="5"/>
  <c r="AS111" i="4"/>
  <c r="AS64" i="7"/>
  <c r="AS12" i="7"/>
  <c r="AS71" i="7"/>
  <c r="AS72" i="7"/>
  <c r="AS90" i="7"/>
  <c r="AS98" i="7"/>
  <c r="AS117" i="7"/>
  <c r="AS83" i="7"/>
  <c r="AS35" i="7"/>
  <c r="AS8" i="7"/>
  <c r="AS75" i="7"/>
  <c r="AS14" i="7"/>
  <c r="AS56" i="7"/>
  <c r="AS5" i="6"/>
  <c r="AS129" i="6"/>
  <c r="AS120" i="6"/>
  <c r="AS91" i="6"/>
  <c r="AS79" i="6"/>
  <c r="AS87" i="6"/>
  <c r="AS109" i="6"/>
  <c r="AS18" i="6"/>
  <c r="AS121" i="6"/>
  <c r="AS5" i="5"/>
  <c r="AS8" i="5"/>
  <c r="AS9" i="5"/>
  <c r="AS7" i="4"/>
  <c r="AS129" i="5"/>
  <c r="AS76" i="5"/>
  <c r="AS88" i="5"/>
  <c r="AS16" i="5"/>
  <c r="AS25" i="5"/>
  <c r="AS144" i="5"/>
  <c r="AS28" i="5"/>
  <c r="AS125" i="5"/>
  <c r="AS29" i="5"/>
  <c r="AS12" i="4"/>
  <c r="AS61" i="4"/>
  <c r="AS22" i="4"/>
  <c r="AS129" i="4"/>
  <c r="AS140" i="4"/>
  <c r="AS11" i="4"/>
  <c r="AS82" i="4"/>
  <c r="AI149" i="7"/>
  <c r="AJ165" i="7"/>
  <c r="AK164" i="7"/>
  <c r="C166" i="15" s="1"/>
  <c r="AJ148" i="7"/>
  <c r="AN148" i="7" s="1"/>
  <c r="AO148" i="7" s="1"/>
  <c r="AQ148" i="7" s="1"/>
  <c r="AN164" i="7"/>
  <c r="AO164" i="7" s="1"/>
  <c r="AQ164" i="7" s="1"/>
  <c r="AJ148" i="6"/>
  <c r="AN148" i="6" s="1"/>
  <c r="AO148" i="6" s="1"/>
  <c r="AQ148" i="6" s="1"/>
  <c r="AJ166" i="6"/>
  <c r="AJ162" i="6"/>
  <c r="AN162" i="6" s="1"/>
  <c r="AO162" i="6" s="1"/>
  <c r="AQ162" i="6" s="1"/>
  <c r="AJ162" i="5"/>
  <c r="AN162" i="5" s="1"/>
  <c r="AO162" i="5" s="1"/>
  <c r="AQ162" i="5" s="1"/>
  <c r="AJ157" i="5"/>
  <c r="AJ147" i="5"/>
  <c r="AN147" i="5" s="1"/>
  <c r="AO147" i="5" s="1"/>
  <c r="AQ147" i="5" s="1"/>
  <c r="AJ156" i="5"/>
  <c r="AN156" i="5" s="1"/>
  <c r="AO156" i="5" s="1"/>
  <c r="AQ156" i="5" s="1"/>
  <c r="AJ155" i="4"/>
  <c r="AN155" i="4" s="1"/>
  <c r="AO155" i="4" s="1"/>
  <c r="AQ155" i="4" s="1"/>
  <c r="AJ155" i="3"/>
  <c r="AN155" i="3" s="1"/>
  <c r="AO155" i="3" s="1"/>
  <c r="AJ163" i="3"/>
  <c r="AJ158" i="3"/>
  <c r="AN158" i="3" s="1"/>
  <c r="AO158" i="3" s="1"/>
  <c r="AM101" i="7"/>
  <c r="B103" i="15" s="1"/>
  <c r="C103" i="15"/>
  <c r="AN101" i="7"/>
  <c r="AO101" i="7" s="1"/>
  <c r="AQ101" i="7" s="1"/>
  <c r="D103" i="15"/>
  <c r="AN19" i="3"/>
  <c r="AO19" i="3" s="1"/>
  <c r="AQ19" i="3" s="1"/>
  <c r="AS19" i="3" s="1"/>
  <c r="AM133" i="7"/>
  <c r="B135" i="15" s="1"/>
  <c r="C135" i="15"/>
  <c r="AN133" i="7"/>
  <c r="AO133" i="7" s="1"/>
  <c r="AQ133" i="7" s="1"/>
  <c r="D135" i="15"/>
  <c r="AJ41" i="7"/>
  <c r="AN41" i="7" s="1"/>
  <c r="AO41" i="7" s="1"/>
  <c r="AQ41" i="7" s="1"/>
  <c r="AJ132" i="7"/>
  <c r="AN132" i="7" s="1"/>
  <c r="AO132" i="7" s="1"/>
  <c r="AQ132" i="7" s="1"/>
  <c r="AJ33" i="7"/>
  <c r="AN33" i="7" s="1"/>
  <c r="AO33" i="7" s="1"/>
  <c r="AQ33" i="7" s="1"/>
  <c r="AI36" i="7"/>
  <c r="AJ36" i="7" s="1"/>
  <c r="AK36" i="7" s="1"/>
  <c r="AI78" i="7"/>
  <c r="AJ78" i="7" s="1"/>
  <c r="AK78" i="7" s="1"/>
  <c r="AI107" i="7"/>
  <c r="AJ107" i="7" s="1"/>
  <c r="AK107" i="7" s="1"/>
  <c r="AI115" i="7"/>
  <c r="AJ115" i="7" s="1"/>
  <c r="AK115" i="7" s="1"/>
  <c r="AJ30" i="7"/>
  <c r="AN30" i="7" s="1"/>
  <c r="AO30" i="7" s="1"/>
  <c r="AQ30" i="7" s="1"/>
  <c r="AJ27" i="7"/>
  <c r="AN27" i="7" s="1"/>
  <c r="AO27" i="7" s="1"/>
  <c r="AQ27" i="7" s="1"/>
  <c r="AK35" i="7"/>
  <c r="D37" i="15"/>
  <c r="AI126" i="7"/>
  <c r="AJ126" i="7" s="1"/>
  <c r="AK126" i="7" s="1"/>
  <c r="AK56" i="7"/>
  <c r="D58" i="15"/>
  <c r="AJ50" i="7"/>
  <c r="D52" i="15" s="1"/>
  <c r="AJ127" i="7"/>
  <c r="AN127" i="7" s="1"/>
  <c r="AO127" i="7" s="1"/>
  <c r="AQ127" i="7" s="1"/>
  <c r="AJ70" i="7"/>
  <c r="AN70" i="7" s="1"/>
  <c r="AO70" i="7" s="1"/>
  <c r="AQ70" i="7" s="1"/>
  <c r="AI91" i="7"/>
  <c r="AJ91" i="7" s="1"/>
  <c r="AK91" i="7" s="1"/>
  <c r="AI86" i="7"/>
  <c r="AJ86" i="7" s="1"/>
  <c r="AK86" i="7" s="1"/>
  <c r="AI38" i="7"/>
  <c r="AI84" i="7"/>
  <c r="AJ84" i="7" s="1"/>
  <c r="AK84" i="7" s="1"/>
  <c r="AI37" i="7"/>
  <c r="AJ37" i="7" s="1"/>
  <c r="AK37" i="7" s="1"/>
  <c r="AK13" i="7"/>
  <c r="D15" i="15"/>
  <c r="AJ28" i="7"/>
  <c r="AN28" i="7" s="1"/>
  <c r="AO28" i="7" s="1"/>
  <c r="AQ28" i="7" s="1"/>
  <c r="AJ124" i="7"/>
  <c r="D126" i="15" s="1"/>
  <c r="AI123" i="7"/>
  <c r="AJ123" i="7" s="1"/>
  <c r="AK123" i="7" s="1"/>
  <c r="AI31" i="6"/>
  <c r="AJ31" i="6" s="1"/>
  <c r="AK31" i="6" s="1"/>
  <c r="D89" i="14"/>
  <c r="AK87" i="6"/>
  <c r="C89" i="14" s="1"/>
  <c r="AJ17" i="6"/>
  <c r="AN17" i="6" s="1"/>
  <c r="AO17" i="6" s="1"/>
  <c r="AQ17" i="6" s="1"/>
  <c r="AI95" i="6"/>
  <c r="AJ95" i="6" s="1"/>
  <c r="AK95" i="6" s="1"/>
  <c r="AM93" i="6"/>
  <c r="C95" i="14"/>
  <c r="AN93" i="6"/>
  <c r="AO93" i="6" s="1"/>
  <c r="D95" i="14"/>
  <c r="AI94" i="6"/>
  <c r="AJ94" i="6" s="1"/>
  <c r="AK94" i="6" s="1"/>
  <c r="AJ105" i="6"/>
  <c r="AN105" i="6" s="1"/>
  <c r="AO105" i="6" s="1"/>
  <c r="AQ105" i="6" s="1"/>
  <c r="AJ72" i="6"/>
  <c r="AN72" i="6" s="1"/>
  <c r="AO72" i="6" s="1"/>
  <c r="AQ72" i="6" s="1"/>
  <c r="AN119" i="7"/>
  <c r="AO119" i="7" s="1"/>
  <c r="AQ119" i="7" s="1"/>
  <c r="AK28" i="4"/>
  <c r="C30" i="12" s="1"/>
  <c r="AJ123" i="6"/>
  <c r="AN123" i="6" s="1"/>
  <c r="AO123" i="6" s="1"/>
  <c r="AQ123" i="6" s="1"/>
  <c r="D121" i="15"/>
  <c r="D94" i="11"/>
  <c r="D77" i="14"/>
  <c r="AK92" i="3"/>
  <c r="C94" i="11" s="1"/>
  <c r="AI71" i="6"/>
  <c r="AI117" i="6"/>
  <c r="AJ117" i="6" s="1"/>
  <c r="AK117" i="6" s="1"/>
  <c r="AJ119" i="6"/>
  <c r="AN119" i="6" s="1"/>
  <c r="AO119" i="6" s="1"/>
  <c r="AQ119" i="6" s="1"/>
  <c r="AI63" i="6"/>
  <c r="AJ63" i="6" s="1"/>
  <c r="AK63" i="6" s="1"/>
  <c r="AJ131" i="6"/>
  <c r="AN131" i="6" s="1"/>
  <c r="AO131" i="6" s="1"/>
  <c r="AQ131" i="6" s="1"/>
  <c r="AJ55" i="6"/>
  <c r="AN55" i="6" s="1"/>
  <c r="AO55" i="6" s="1"/>
  <c r="AQ55" i="6" s="1"/>
  <c r="AI52" i="6"/>
  <c r="AJ52" i="6" s="1"/>
  <c r="AK52" i="6" s="1"/>
  <c r="AI85" i="6"/>
  <c r="AI19" i="6"/>
  <c r="AJ19" i="6" s="1"/>
  <c r="AK19" i="6" s="1"/>
  <c r="AJ59" i="6"/>
  <c r="AN59" i="6" s="1"/>
  <c r="AO59" i="6" s="1"/>
  <c r="AQ59" i="6" s="1"/>
  <c r="AJ145" i="6"/>
  <c r="AN145" i="6" s="1"/>
  <c r="AO145" i="6" s="1"/>
  <c r="AQ145" i="6" s="1"/>
  <c r="AI21" i="6"/>
  <c r="AJ21" i="6" s="1"/>
  <c r="AK21" i="6" s="1"/>
  <c r="AJ15" i="6"/>
  <c r="AN15" i="6" s="1"/>
  <c r="AO15" i="6" s="1"/>
  <c r="AQ15" i="6" s="1"/>
  <c r="AK79" i="6"/>
  <c r="D81" i="14"/>
  <c r="AJ4" i="6"/>
  <c r="D6" i="14" s="1"/>
  <c r="AI78" i="6"/>
  <c r="AJ78" i="6" s="1"/>
  <c r="AK78" i="6" s="1"/>
  <c r="AM64" i="5"/>
  <c r="B66" i="13" s="1"/>
  <c r="C66" i="13"/>
  <c r="AN64" i="5"/>
  <c r="AO64" i="5" s="1"/>
  <c r="AQ64" i="5" s="1"/>
  <c r="D66" i="13"/>
  <c r="AJ45" i="5"/>
  <c r="AN45" i="5" s="1"/>
  <c r="AO45" i="5" s="1"/>
  <c r="AQ45" i="5" s="1"/>
  <c r="AI17" i="5"/>
  <c r="AJ17" i="5" s="1"/>
  <c r="AK17" i="5" s="1"/>
  <c r="AK99" i="4"/>
  <c r="AM99" i="4" s="1"/>
  <c r="D89" i="13"/>
  <c r="AJ111" i="5"/>
  <c r="AN111" i="5" s="1"/>
  <c r="AO111" i="5" s="1"/>
  <c r="AQ111" i="5" s="1"/>
  <c r="AJ22" i="5"/>
  <c r="AN22" i="5" s="1"/>
  <c r="AO22" i="5" s="1"/>
  <c r="AQ22" i="5" s="1"/>
  <c r="AK144" i="5"/>
  <c r="D146" i="13"/>
  <c r="AN75" i="6"/>
  <c r="AO75" i="6" s="1"/>
  <c r="AQ75" i="6" s="1"/>
  <c r="AJ26" i="5"/>
  <c r="AN26" i="5" s="1"/>
  <c r="AO26" i="5" s="1"/>
  <c r="AQ26" i="5" s="1"/>
  <c r="D120" i="14"/>
  <c r="AI69" i="5"/>
  <c r="AJ69" i="5" s="1"/>
  <c r="AK69" i="5" s="1"/>
  <c r="AM116" i="5"/>
  <c r="B118" i="13" s="1"/>
  <c r="C118" i="13"/>
  <c r="AN116" i="5"/>
  <c r="AO116" i="5" s="1"/>
  <c r="AQ116" i="5" s="1"/>
  <c r="D118" i="13"/>
  <c r="AJ105" i="5"/>
  <c r="AN105" i="5" s="1"/>
  <c r="AO105" i="5" s="1"/>
  <c r="AQ105" i="5" s="1"/>
  <c r="AJ84" i="5"/>
  <c r="AN84" i="5" s="1"/>
  <c r="AO84" i="5" s="1"/>
  <c r="AQ84" i="5" s="1"/>
  <c r="AI63" i="5"/>
  <c r="AJ63" i="5" s="1"/>
  <c r="AK63" i="5" s="1"/>
  <c r="AJ61" i="5"/>
  <c r="AN61" i="5" s="1"/>
  <c r="AO61" i="5" s="1"/>
  <c r="AQ61" i="5" s="1"/>
  <c r="AJ4" i="5"/>
  <c r="AN4" i="5" s="1"/>
  <c r="AO4" i="5" s="1"/>
  <c r="AQ4" i="5" s="1"/>
  <c r="AJ27" i="5"/>
  <c r="AN27" i="5" s="1"/>
  <c r="AO27" i="5" s="1"/>
  <c r="AQ27" i="5" s="1"/>
  <c r="AI115" i="5"/>
  <c r="AJ115" i="5" s="1"/>
  <c r="AK115" i="5" s="1"/>
  <c r="AI53" i="5"/>
  <c r="AJ53" i="5" s="1"/>
  <c r="AK53" i="5" s="1"/>
  <c r="AJ60" i="5"/>
  <c r="AN60" i="5" s="1"/>
  <c r="AO60" i="5" s="1"/>
  <c r="AQ60" i="5" s="1"/>
  <c r="AI130" i="5"/>
  <c r="AJ130" i="5" s="1"/>
  <c r="AK130" i="5" s="1"/>
  <c r="AI55" i="5"/>
  <c r="AJ55" i="5" s="1"/>
  <c r="AK55" i="5" s="1"/>
  <c r="C57" i="13" s="1"/>
  <c r="AI59" i="5"/>
  <c r="AJ59" i="5" s="1"/>
  <c r="AK59" i="5" s="1"/>
  <c r="AJ103" i="5"/>
  <c r="AN103" i="5" s="1"/>
  <c r="AO103" i="5" s="1"/>
  <c r="AQ103" i="5" s="1"/>
  <c r="AK119" i="3"/>
  <c r="C121" i="11" s="1"/>
  <c r="AN90" i="4"/>
  <c r="AO90" i="4" s="1"/>
  <c r="AQ90" i="4" s="1"/>
  <c r="AI118" i="5"/>
  <c r="AJ118" i="5" s="1"/>
  <c r="AK118" i="5" s="1"/>
  <c r="AJ98" i="5"/>
  <c r="AN98" i="5" s="1"/>
  <c r="AO98" i="5" s="1"/>
  <c r="AQ98" i="5" s="1"/>
  <c r="AJ97" i="5"/>
  <c r="AN97" i="5" s="1"/>
  <c r="AO97" i="5" s="1"/>
  <c r="AQ97" i="5" s="1"/>
  <c r="AI95" i="5"/>
  <c r="AJ95" i="5" s="1"/>
  <c r="AK95" i="5" s="1"/>
  <c r="AK88" i="5"/>
  <c r="D90" i="13"/>
  <c r="AI50" i="5"/>
  <c r="AJ50" i="5" s="1"/>
  <c r="AK50" i="5" s="1"/>
  <c r="AN118" i="6"/>
  <c r="AO118" i="6" s="1"/>
  <c r="AQ118" i="6" s="1"/>
  <c r="AM15" i="5"/>
  <c r="B17" i="13" s="1"/>
  <c r="C17" i="13"/>
  <c r="AN15" i="5"/>
  <c r="AO15" i="5" s="1"/>
  <c r="AQ15" i="5" s="1"/>
  <c r="D17" i="13"/>
  <c r="AI42" i="4"/>
  <c r="AJ42" i="4" s="1"/>
  <c r="AK42" i="4" s="1"/>
  <c r="AM17" i="4"/>
  <c r="B19" i="12" s="1"/>
  <c r="C19" i="12"/>
  <c r="AN17" i="4"/>
  <c r="AO17" i="4" s="1"/>
  <c r="AQ17" i="4" s="1"/>
  <c r="D19" i="12"/>
  <c r="AJ95" i="4"/>
  <c r="AN95" i="4" s="1"/>
  <c r="AO95" i="4" s="1"/>
  <c r="AQ95" i="4" s="1"/>
  <c r="AJ146" i="4"/>
  <c r="AN146" i="4" s="1"/>
  <c r="AO146" i="4" s="1"/>
  <c r="AQ146" i="4" s="1"/>
  <c r="AJ84" i="4"/>
  <c r="AN84" i="4" s="1"/>
  <c r="AO84" i="4" s="1"/>
  <c r="AQ84" i="4" s="1"/>
  <c r="AJ118" i="4"/>
  <c r="AN118" i="4" s="1"/>
  <c r="AO118" i="4" s="1"/>
  <c r="AQ118" i="4" s="1"/>
  <c r="AI128" i="4"/>
  <c r="AJ128" i="4" s="1"/>
  <c r="AK128" i="4" s="1"/>
  <c r="AI21" i="4"/>
  <c r="AJ21" i="4" s="1"/>
  <c r="AK21" i="4" s="1"/>
  <c r="AI31" i="4"/>
  <c r="AJ31" i="4" s="1"/>
  <c r="AK31" i="4" s="1"/>
  <c r="AJ97" i="4"/>
  <c r="AN97" i="4" s="1"/>
  <c r="AO97" i="4" s="1"/>
  <c r="AQ97" i="4" s="1"/>
  <c r="AI144" i="4"/>
  <c r="AJ144" i="4" s="1"/>
  <c r="AK144" i="4" s="1"/>
  <c r="AJ16" i="4"/>
  <c r="AN16" i="4" s="1"/>
  <c r="AO16" i="4" s="1"/>
  <c r="AQ16" i="4" s="1"/>
  <c r="AJ133" i="4"/>
  <c r="AN133" i="4" s="1"/>
  <c r="AO133" i="4" s="1"/>
  <c r="AQ133" i="4" s="1"/>
  <c r="AM37" i="4"/>
  <c r="B39" i="12" s="1"/>
  <c r="C39" i="12"/>
  <c r="AN37" i="4"/>
  <c r="AO37" i="4" s="1"/>
  <c r="AQ37" i="4" s="1"/>
  <c r="D39" i="12"/>
  <c r="AI55" i="4"/>
  <c r="AJ55" i="4" s="1"/>
  <c r="AK55" i="4" s="1"/>
  <c r="AI60" i="4"/>
  <c r="AJ60" i="4" s="1"/>
  <c r="AK60" i="4" s="1"/>
  <c r="AI88" i="4"/>
  <c r="AJ88" i="4" s="1"/>
  <c r="AK88" i="4" s="1"/>
  <c r="AK61" i="4"/>
  <c r="D63" i="12"/>
  <c r="AJ6" i="3"/>
  <c r="AK6" i="3" s="1"/>
  <c r="AM6" i="3" s="1"/>
  <c r="AK43" i="3"/>
  <c r="AM43" i="3" s="1"/>
  <c r="AI98" i="3"/>
  <c r="AI143" i="3"/>
  <c r="AJ143" i="3" s="1"/>
  <c r="AN143" i="3" s="1"/>
  <c r="AO143" i="3" s="1"/>
  <c r="AJ121" i="3"/>
  <c r="AK121" i="3" s="1"/>
  <c r="AM121" i="3" s="1"/>
  <c r="AI110" i="3"/>
  <c r="AJ110" i="3" s="1"/>
  <c r="AK110" i="3" s="1"/>
  <c r="AI95" i="3"/>
  <c r="AJ95" i="3" s="1"/>
  <c r="AN95" i="3" s="1"/>
  <c r="AO95" i="3" s="1"/>
  <c r="AM40" i="3"/>
  <c r="B42" i="11" s="1"/>
  <c r="C42" i="11"/>
  <c r="AN40" i="3"/>
  <c r="AO40" i="3" s="1"/>
  <c r="AQ40" i="3" s="1"/>
  <c r="AS40" i="3" s="1"/>
  <c r="D42" i="11"/>
  <c r="AI81" i="3"/>
  <c r="AJ81" i="3" s="1"/>
  <c r="AK81" i="3" s="1"/>
  <c r="AK19" i="3"/>
  <c r="AM19" i="3" s="1"/>
  <c r="B21" i="11" s="1"/>
  <c r="AN43" i="5"/>
  <c r="AO43" i="5" s="1"/>
  <c r="AQ43" i="5" s="1"/>
  <c r="AN47" i="4"/>
  <c r="AO47" i="4" s="1"/>
  <c r="AQ47" i="4" s="1"/>
  <c r="AK142" i="3"/>
  <c r="AM142" i="3" s="1"/>
  <c r="AK47" i="4"/>
  <c r="C49" i="12" s="1"/>
  <c r="AN22" i="3"/>
  <c r="AO22" i="3" s="1"/>
  <c r="AQ22" i="3" s="1"/>
  <c r="AS22" i="3" s="1"/>
  <c r="AI37" i="3"/>
  <c r="AJ37" i="3" s="1"/>
  <c r="AK37" i="3" s="1"/>
  <c r="D74" i="12"/>
  <c r="AI33" i="3"/>
  <c r="AJ33" i="3" s="1"/>
  <c r="AN33" i="3" s="1"/>
  <c r="AO33" i="3" s="1"/>
  <c r="AQ33" i="3" s="1"/>
  <c r="AS33" i="3" s="1"/>
  <c r="AI72" i="3"/>
  <c r="AJ72" i="3" s="1"/>
  <c r="AK72" i="3" s="1"/>
  <c r="AI128" i="3"/>
  <c r="AI146" i="3"/>
  <c r="AJ146" i="3" s="1"/>
  <c r="AN146" i="3" s="1"/>
  <c r="AO146" i="3" s="1"/>
  <c r="AI90" i="3"/>
  <c r="AJ90" i="3" s="1"/>
  <c r="AK90" i="3" s="1"/>
  <c r="AI134" i="3"/>
  <c r="AJ134" i="3" s="1"/>
  <c r="AK134" i="3" s="1"/>
  <c r="AJ67" i="3"/>
  <c r="AK67" i="3" s="1"/>
  <c r="AM67" i="3" s="1"/>
  <c r="AJ130" i="3"/>
  <c r="AN130" i="3" s="1"/>
  <c r="AO130" i="3" s="1"/>
  <c r="AI74" i="3"/>
  <c r="AJ74" i="3" s="1"/>
  <c r="AN74" i="3" s="1"/>
  <c r="AO74" i="3" s="1"/>
  <c r="AQ74" i="3" s="1"/>
  <c r="AS74" i="3" s="1"/>
  <c r="AK6" i="4"/>
  <c r="C8" i="12" s="1"/>
  <c r="D8" i="12"/>
  <c r="AK43" i="5"/>
  <c r="AM43" i="5" s="1"/>
  <c r="B45" i="13" s="1"/>
  <c r="D131" i="11"/>
  <c r="AK14" i="4"/>
  <c r="AM14" i="4" s="1"/>
  <c r="AI13" i="3"/>
  <c r="D29" i="12"/>
  <c r="AK27" i="4"/>
  <c r="C29" i="12" s="1"/>
  <c r="AK87" i="4"/>
  <c r="C89" i="12" s="1"/>
  <c r="D89" i="12"/>
  <c r="D85" i="11"/>
  <c r="AM83" i="3"/>
  <c r="B85" i="11" s="1"/>
  <c r="D16" i="15"/>
  <c r="AN72" i="4"/>
  <c r="AO72" i="4" s="1"/>
  <c r="AQ72" i="4" s="1"/>
  <c r="AN39" i="6"/>
  <c r="AO39" i="6" s="1"/>
  <c r="AQ39" i="6" s="1"/>
  <c r="AJ34" i="6"/>
  <c r="AN34" i="6" s="1"/>
  <c r="AO34" i="6" s="1"/>
  <c r="AQ34" i="6" s="1"/>
  <c r="AJ94" i="3"/>
  <c r="AK94" i="3" s="1"/>
  <c r="AM94" i="3" s="1"/>
  <c r="AJ94" i="4"/>
  <c r="AN94" i="4" s="1"/>
  <c r="AO94" i="4" s="1"/>
  <c r="AQ94" i="4" s="1"/>
  <c r="AJ104" i="6"/>
  <c r="D106" i="14" s="1"/>
  <c r="D129" i="12"/>
  <c r="AK28" i="6"/>
  <c r="AM28" i="6" s="1"/>
  <c r="B30" i="14" s="1"/>
  <c r="D30" i="14"/>
  <c r="AK21" i="3"/>
  <c r="C23" i="11" s="1"/>
  <c r="D93" i="13"/>
  <c r="D70" i="15"/>
  <c r="AN83" i="3"/>
  <c r="AO83" i="3" s="1"/>
  <c r="AQ83" i="3" s="1"/>
  <c r="AS83" i="3" s="1"/>
  <c r="AN21" i="3"/>
  <c r="AO21" i="3" s="1"/>
  <c r="AN6" i="4"/>
  <c r="AO6" i="4" s="1"/>
  <c r="AQ6" i="4" s="1"/>
  <c r="AJ10" i="6"/>
  <c r="AN10" i="6" s="1"/>
  <c r="AO10" i="6" s="1"/>
  <c r="AQ10" i="6" s="1"/>
  <c r="AJ48" i="4"/>
  <c r="D50" i="12" s="1"/>
  <c r="AJ39" i="5"/>
  <c r="D41" i="13" s="1"/>
  <c r="AN87" i="4"/>
  <c r="AO87" i="4" s="1"/>
  <c r="AQ87" i="4" s="1"/>
  <c r="D31" i="11"/>
  <c r="AN119" i="3"/>
  <c r="AO119" i="3" s="1"/>
  <c r="AN91" i="5"/>
  <c r="AO91" i="5" s="1"/>
  <c r="AQ91" i="5" s="1"/>
  <c r="AN68" i="7"/>
  <c r="AO68" i="7" s="1"/>
  <c r="AQ68" i="7" s="1"/>
  <c r="AK73" i="4"/>
  <c r="AM73" i="4" s="1"/>
  <c r="AK35" i="3"/>
  <c r="C37" i="11" s="1"/>
  <c r="AJ94" i="5"/>
  <c r="AN94" i="5" s="1"/>
  <c r="AO94" i="5" s="1"/>
  <c r="AQ94" i="5" s="1"/>
  <c r="AJ115" i="6"/>
  <c r="AN115" i="6" s="1"/>
  <c r="AO115" i="6" s="1"/>
  <c r="AQ115" i="6" s="1"/>
  <c r="AK43" i="4"/>
  <c r="AM43" i="4" s="1"/>
  <c r="D45" i="12"/>
  <c r="AJ66" i="6"/>
  <c r="D68" i="14" s="1"/>
  <c r="AN14" i="4"/>
  <c r="AO14" i="4" s="1"/>
  <c r="AQ14" i="4" s="1"/>
  <c r="AN13" i="6"/>
  <c r="AO13" i="6" s="1"/>
  <c r="AQ13" i="6" s="1"/>
  <c r="AN99" i="4"/>
  <c r="AO99" i="4" s="1"/>
  <c r="AQ99" i="4" s="1"/>
  <c r="AM42" i="3"/>
  <c r="B44" i="11" s="1"/>
  <c r="AM129" i="3"/>
  <c r="B131" i="11" s="1"/>
  <c r="AN127" i="3"/>
  <c r="AO127" i="3" s="1"/>
  <c r="AJ113" i="5"/>
  <c r="AN113" i="5" s="1"/>
  <c r="AO113" i="5" s="1"/>
  <c r="AQ113" i="5" s="1"/>
  <c r="D44" i="11"/>
  <c r="D9" i="14"/>
  <c r="AK7" i="6"/>
  <c r="AM7" i="6" s="1"/>
  <c r="B9" i="14" s="1"/>
  <c r="AJ121" i="5"/>
  <c r="AN121" i="5" s="1"/>
  <c r="AO121" i="5" s="1"/>
  <c r="AQ121" i="5" s="1"/>
  <c r="AJ80" i="6"/>
  <c r="AN80" i="6" s="1"/>
  <c r="AO80" i="6" s="1"/>
  <c r="AQ80" i="6" s="1"/>
  <c r="AJ88" i="7"/>
  <c r="AK88" i="7" s="1"/>
  <c r="C90" i="15" s="1"/>
  <c r="AN7" i="6"/>
  <c r="AO7" i="6" s="1"/>
  <c r="AQ7" i="6" s="1"/>
  <c r="AN142" i="3"/>
  <c r="AO142" i="3" s="1"/>
  <c r="AN127" i="4"/>
  <c r="AO127" i="4" s="1"/>
  <c r="AQ127" i="4" s="1"/>
  <c r="AN73" i="4"/>
  <c r="AO73" i="4" s="1"/>
  <c r="AQ73" i="4" s="1"/>
  <c r="AN87" i="5"/>
  <c r="AO87" i="5" s="1"/>
  <c r="AQ87" i="5" s="1"/>
  <c r="D70" i="14"/>
  <c r="AN29" i="3"/>
  <c r="AO29" i="3" s="1"/>
  <c r="AQ29" i="3" s="1"/>
  <c r="AS29" i="3" s="1"/>
  <c r="AM68" i="6"/>
  <c r="B70" i="14" s="1"/>
  <c r="AN43" i="4"/>
  <c r="AO43" i="4" s="1"/>
  <c r="AQ43" i="4" s="1"/>
  <c r="AN68" i="6"/>
  <c r="AO68" i="6" s="1"/>
  <c r="AQ68" i="6" s="1"/>
  <c r="AK83" i="5"/>
  <c r="C85" i="13" s="1"/>
  <c r="D85" i="13"/>
  <c r="AJ91" i="4"/>
  <c r="D93" i="12" s="1"/>
  <c r="D41" i="14"/>
  <c r="D129" i="11"/>
  <c r="AN35" i="3"/>
  <c r="AO35" i="3" s="1"/>
  <c r="AQ35" i="3" s="1"/>
  <c r="AS35" i="3" s="1"/>
  <c r="AJ53" i="7"/>
  <c r="AN53" i="7" s="1"/>
  <c r="AO53" i="7" s="1"/>
  <c r="AQ53" i="7" s="1"/>
  <c r="D78" i="14"/>
  <c r="AJ44" i="7"/>
  <c r="AN44" i="7" s="1"/>
  <c r="AO44" i="7" s="1"/>
  <c r="AQ44" i="7" s="1"/>
  <c r="AK81" i="4"/>
  <c r="AM81" i="4" s="1"/>
  <c r="D83" i="12"/>
  <c r="AJ12" i="5"/>
  <c r="AN12" i="5" s="1"/>
  <c r="AO12" i="5" s="1"/>
  <c r="AQ12" i="5" s="1"/>
  <c r="AJ34" i="5"/>
  <c r="AN34" i="5" s="1"/>
  <c r="AO34" i="5" s="1"/>
  <c r="AQ34" i="5" s="1"/>
  <c r="AJ109" i="3"/>
  <c r="AN109" i="3" s="1"/>
  <c r="AO109" i="3" s="1"/>
  <c r="AI106" i="7"/>
  <c r="AJ106" i="7" s="1"/>
  <c r="AI68" i="5"/>
  <c r="AN83" i="5"/>
  <c r="AO83" i="5" s="1"/>
  <c r="AQ83" i="5" s="1"/>
  <c r="AN76" i="6"/>
  <c r="AO76" i="6" s="1"/>
  <c r="AQ76" i="6" s="1"/>
  <c r="AN42" i="3"/>
  <c r="AO42" i="3" s="1"/>
  <c r="AQ42" i="3" s="1"/>
  <c r="AS42" i="3" s="1"/>
  <c r="AK14" i="7"/>
  <c r="C16" i="15" s="1"/>
  <c r="AN28" i="6"/>
  <c r="AO28" i="6" s="1"/>
  <c r="AQ28" i="6" s="1"/>
  <c r="AN27" i="4"/>
  <c r="AO27" i="4" s="1"/>
  <c r="AQ27" i="4" s="1"/>
  <c r="AM76" i="6"/>
  <c r="B78" i="14" s="1"/>
  <c r="AN81" i="4"/>
  <c r="AO81" i="4" s="1"/>
  <c r="AQ81" i="4" s="1"/>
  <c r="AK22" i="3"/>
  <c r="C24" i="11" s="1"/>
  <c r="AJ56" i="3"/>
  <c r="AN56" i="3" s="1"/>
  <c r="AO56" i="3" s="1"/>
  <c r="AQ56" i="3" s="1"/>
  <c r="AS56" i="3" s="1"/>
  <c r="AJ61" i="3"/>
  <c r="AN61" i="3" s="1"/>
  <c r="AO61" i="3" s="1"/>
  <c r="AQ61" i="3" s="1"/>
  <c r="AS61" i="3" s="1"/>
  <c r="AJ48" i="3"/>
  <c r="AN48" i="3" s="1"/>
  <c r="AO48" i="3" s="1"/>
  <c r="AJ51" i="3"/>
  <c r="AN51" i="3" s="1"/>
  <c r="AO51" i="3" s="1"/>
  <c r="AQ51" i="3" s="1"/>
  <c r="AS51" i="3" s="1"/>
  <c r="AJ78" i="5"/>
  <c r="AN78" i="5" s="1"/>
  <c r="AO78" i="5" s="1"/>
  <c r="AQ78" i="5" s="1"/>
  <c r="AJ49" i="6"/>
  <c r="AN49" i="6" s="1"/>
  <c r="AO49" i="6" s="1"/>
  <c r="AQ49" i="6" s="1"/>
  <c r="AJ16" i="7"/>
  <c r="AN16" i="7" s="1"/>
  <c r="AO16" i="7" s="1"/>
  <c r="AQ16" i="7" s="1"/>
  <c r="AJ82" i="5"/>
  <c r="AN82" i="5" s="1"/>
  <c r="AO82" i="5" s="1"/>
  <c r="AQ82" i="5" s="1"/>
  <c r="AJ11" i="6"/>
  <c r="AN11" i="6" s="1"/>
  <c r="AO11" i="6" s="1"/>
  <c r="AQ11" i="6" s="1"/>
  <c r="AJ39" i="7"/>
  <c r="AN39" i="7" s="1"/>
  <c r="AO39" i="7" s="1"/>
  <c r="AQ39" i="7" s="1"/>
  <c r="AJ96" i="7"/>
  <c r="AN96" i="7" s="1"/>
  <c r="AO96" i="7" s="1"/>
  <c r="AQ96" i="7" s="1"/>
  <c r="AN124" i="6"/>
  <c r="AO124" i="6" s="1"/>
  <c r="AQ124" i="6" s="1"/>
  <c r="AK124" i="6"/>
  <c r="C126" i="14" s="1"/>
  <c r="D126" i="14"/>
  <c r="AN11" i="5"/>
  <c r="AO11" i="5" s="1"/>
  <c r="AQ11" i="5" s="1"/>
  <c r="AK11" i="5"/>
  <c r="C13" i="13" s="1"/>
  <c r="D13" i="13"/>
  <c r="AJ108" i="4"/>
  <c r="AN108" i="4" s="1"/>
  <c r="AO108" i="4" s="1"/>
  <c r="AQ108" i="4" s="1"/>
  <c r="AJ137" i="5"/>
  <c r="AN137" i="5" s="1"/>
  <c r="AO137" i="5" s="1"/>
  <c r="AQ137" i="5" s="1"/>
  <c r="AJ6" i="5"/>
  <c r="AN6" i="5" s="1"/>
  <c r="AO6" i="5" s="1"/>
  <c r="AQ6" i="5" s="1"/>
  <c r="AJ106" i="5"/>
  <c r="AN106" i="5" s="1"/>
  <c r="AO106" i="5" s="1"/>
  <c r="AQ106" i="5" s="1"/>
  <c r="AJ79" i="3"/>
  <c r="AN79" i="3" s="1"/>
  <c r="AO79" i="3" s="1"/>
  <c r="AQ79" i="3" s="1"/>
  <c r="AS79" i="3" s="1"/>
  <c r="AJ20" i="5"/>
  <c r="AN20" i="5" s="1"/>
  <c r="AO20" i="5" s="1"/>
  <c r="AQ20" i="5" s="1"/>
  <c r="AJ35" i="6"/>
  <c r="AN35" i="6" s="1"/>
  <c r="AO35" i="6" s="1"/>
  <c r="AQ35" i="6" s="1"/>
  <c r="AK51" i="4"/>
  <c r="AM51" i="4" s="1"/>
  <c r="AH2" i="6"/>
  <c r="D53" i="12"/>
  <c r="D14" i="12"/>
  <c r="D127" i="13"/>
  <c r="AK12" i="4"/>
  <c r="C14" i="12" s="1"/>
  <c r="D31" i="15"/>
  <c r="AH2" i="7"/>
  <c r="AK102" i="5"/>
  <c r="C104" i="13" s="1"/>
  <c r="AK28" i="5"/>
  <c r="C30" i="13" s="1"/>
  <c r="AK83" i="6"/>
  <c r="C85" i="14" s="1"/>
  <c r="D48" i="13"/>
  <c r="AK42" i="5"/>
  <c r="C44" i="13" s="1"/>
  <c r="AJ85" i="4"/>
  <c r="AK85" i="4" s="1"/>
  <c r="C87" i="12" s="1"/>
  <c r="AN120" i="4"/>
  <c r="AO120" i="4" s="1"/>
  <c r="AQ120" i="4" s="1"/>
  <c r="AK120" i="4"/>
  <c r="AM120" i="4" s="1"/>
  <c r="AJ32" i="5"/>
  <c r="AN32" i="5" s="1"/>
  <c r="AO32" i="5" s="1"/>
  <c r="AQ32" i="5" s="1"/>
  <c r="AJ121" i="7"/>
  <c r="AN121" i="7" s="1"/>
  <c r="AO121" i="7" s="1"/>
  <c r="AQ121" i="7" s="1"/>
  <c r="AK57" i="4"/>
  <c r="AM57" i="4" s="1"/>
  <c r="AK52" i="5"/>
  <c r="AM52" i="5" s="1"/>
  <c r="B54" i="13" s="1"/>
  <c r="D113" i="12"/>
  <c r="AN53" i="6"/>
  <c r="AO53" i="6" s="1"/>
  <c r="AQ53" i="6" s="1"/>
  <c r="AN29" i="7"/>
  <c r="AO29" i="7" s="1"/>
  <c r="AQ29" i="7" s="1"/>
  <c r="AN68" i="4"/>
  <c r="AO68" i="4" s="1"/>
  <c r="AQ68" i="4" s="1"/>
  <c r="D38" i="14"/>
  <c r="AI111" i="6"/>
  <c r="AK68" i="4"/>
  <c r="C70" i="12" s="1"/>
  <c r="AJ54" i="6"/>
  <c r="AN54" i="6" s="1"/>
  <c r="AO54" i="6" s="1"/>
  <c r="AQ54" i="6" s="1"/>
  <c r="AJ39" i="4"/>
  <c r="AN78" i="4"/>
  <c r="AO78" i="4" s="1"/>
  <c r="AQ78" i="4" s="1"/>
  <c r="D80" i="12"/>
  <c r="AK78" i="4"/>
  <c r="AM78" i="4" s="1"/>
  <c r="D64" i="15"/>
  <c r="AK62" i="7"/>
  <c r="AM62" i="7" s="1"/>
  <c r="B64" i="15" s="1"/>
  <c r="AK12" i="6"/>
  <c r="C14" i="14" s="1"/>
  <c r="AJ122" i="7"/>
  <c r="AN122" i="7" s="1"/>
  <c r="AO122" i="7" s="1"/>
  <c r="AQ122" i="7" s="1"/>
  <c r="AJ99" i="5"/>
  <c r="AN99" i="5" s="1"/>
  <c r="AO99" i="5" s="1"/>
  <c r="AQ99" i="5" s="1"/>
  <c r="AN8" i="6"/>
  <c r="AO8" i="6" s="1"/>
  <c r="AQ8" i="6" s="1"/>
  <c r="D10" i="14"/>
  <c r="AN24" i="7"/>
  <c r="AO24" i="7" s="1"/>
  <c r="AQ24" i="7" s="1"/>
  <c r="AK24" i="7"/>
  <c r="AM24" i="7" s="1"/>
  <c r="B26" i="15" s="1"/>
  <c r="D26" i="15"/>
  <c r="AN30" i="6"/>
  <c r="AO30" i="6" s="1"/>
  <c r="AQ30" i="6" s="1"/>
  <c r="D32" i="14"/>
  <c r="AJ118" i="7"/>
  <c r="AK118" i="7" s="1"/>
  <c r="C120" i="15" s="1"/>
  <c r="AN27" i="3"/>
  <c r="AO27" i="3" s="1"/>
  <c r="AQ27" i="3" s="1"/>
  <c r="AS27" i="3" s="1"/>
  <c r="AK27" i="3"/>
  <c r="AM27" i="3" s="1"/>
  <c r="D29" i="11"/>
  <c r="AJ32" i="4"/>
  <c r="AK32" i="4" s="1"/>
  <c r="C34" i="12" s="1"/>
  <c r="AJ73" i="7"/>
  <c r="AN73" i="7" s="1"/>
  <c r="AO73" i="7" s="1"/>
  <c r="AQ73" i="7" s="1"/>
  <c r="AJ81" i="6"/>
  <c r="AN81" i="6" s="1"/>
  <c r="AO81" i="6" s="1"/>
  <c r="AQ81" i="6" s="1"/>
  <c r="AJ15" i="4"/>
  <c r="D17" i="12" s="1"/>
  <c r="AK54" i="5"/>
  <c r="C56" i="13" s="1"/>
  <c r="D56" i="13"/>
  <c r="AN137" i="4"/>
  <c r="AO137" i="4" s="1"/>
  <c r="AQ137" i="4" s="1"/>
  <c r="AK137" i="4"/>
  <c r="AM137" i="4" s="1"/>
  <c r="D139" i="12"/>
  <c r="AJ54" i="4"/>
  <c r="AN54" i="4" s="1"/>
  <c r="AO54" i="4" s="1"/>
  <c r="AQ54" i="4" s="1"/>
  <c r="AK30" i="6"/>
  <c r="C32" i="14" s="1"/>
  <c r="AK111" i="4"/>
  <c r="C113" i="12" s="1"/>
  <c r="AM125" i="3"/>
  <c r="D30" i="13"/>
  <c r="AN83" i="6"/>
  <c r="AO83" i="6" s="1"/>
  <c r="AQ83" i="6" s="1"/>
  <c r="AK46" i="5"/>
  <c r="C48" i="13" s="1"/>
  <c r="AM14" i="5"/>
  <c r="B16" i="13" s="1"/>
  <c r="AN125" i="3"/>
  <c r="AO125" i="3" s="1"/>
  <c r="D55" i="14"/>
  <c r="AN57" i="4"/>
  <c r="AO57" i="4" s="1"/>
  <c r="AQ57" i="4" s="1"/>
  <c r="D44" i="13"/>
  <c r="AN14" i="5"/>
  <c r="AO14" i="5" s="1"/>
  <c r="AQ14" i="5" s="1"/>
  <c r="AI86" i="6"/>
  <c r="AJ86" i="6" s="1"/>
  <c r="AN86" i="6" s="1"/>
  <c r="AO86" i="6" s="1"/>
  <c r="AQ86" i="6" s="1"/>
  <c r="D104" i="13"/>
  <c r="D122" i="12"/>
  <c r="AM29" i="7"/>
  <c r="B31" i="15" s="1"/>
  <c r="AI125" i="6"/>
  <c r="AJ125" i="6" s="1"/>
  <c r="AK125" i="6" s="1"/>
  <c r="AM36" i="6"/>
  <c r="B38" i="14" s="1"/>
  <c r="AM53" i="6"/>
  <c r="B55" i="14" s="1"/>
  <c r="D127" i="11"/>
  <c r="AN36" i="6"/>
  <c r="AO36" i="6" s="1"/>
  <c r="AQ36" i="6" s="1"/>
  <c r="AN52" i="5"/>
  <c r="AO52" i="5" s="1"/>
  <c r="AQ52" i="5" s="1"/>
  <c r="AN42" i="5"/>
  <c r="AO42" i="5" s="1"/>
  <c r="AQ42" i="5" s="1"/>
  <c r="D16" i="13"/>
  <c r="AK8" i="6"/>
  <c r="AM8" i="6" s="1"/>
  <c r="B10" i="14" s="1"/>
  <c r="AK125" i="5"/>
  <c r="C127" i="13" s="1"/>
  <c r="D129" i="13"/>
  <c r="D7" i="14"/>
  <c r="D9" i="12"/>
  <c r="AN54" i="5"/>
  <c r="AO54" i="5" s="1"/>
  <c r="AQ54" i="5" s="1"/>
  <c r="AN12" i="6"/>
  <c r="AO12" i="6" s="1"/>
  <c r="AQ12" i="6" s="1"/>
  <c r="D14" i="14"/>
  <c r="AK127" i="5"/>
  <c r="C129" i="13" s="1"/>
  <c r="AK5" i="6"/>
  <c r="AM5" i="6" s="1"/>
  <c r="B7" i="14" s="1"/>
  <c r="AK7" i="4"/>
  <c r="AM7" i="4" s="1"/>
  <c r="D11" i="13"/>
  <c r="AK9" i="5"/>
  <c r="AM9" i="5" s="1"/>
  <c r="B11" i="13" s="1"/>
  <c r="AN62" i="7"/>
  <c r="AO62" i="7" s="1"/>
  <c r="AQ62" i="7" s="1"/>
  <c r="AJ109" i="7"/>
  <c r="AN109" i="7" s="1"/>
  <c r="AO109" i="7" s="1"/>
  <c r="AQ109" i="7" s="1"/>
  <c r="AJ30" i="5"/>
  <c r="AN30" i="5" s="1"/>
  <c r="AO30" i="5" s="1"/>
  <c r="AQ30" i="5" s="1"/>
  <c r="AH2" i="4"/>
  <c r="AJ89" i="6"/>
  <c r="AN89" i="6" s="1"/>
  <c r="AO89" i="6" s="1"/>
  <c r="AQ89" i="6" s="1"/>
  <c r="AJ46" i="4"/>
  <c r="AN46" i="4" s="1"/>
  <c r="AO46" i="4" s="1"/>
  <c r="AQ46" i="4" s="1"/>
  <c r="AJ119" i="4"/>
  <c r="AN119" i="4" s="1"/>
  <c r="AO119" i="4" s="1"/>
  <c r="AQ119" i="4" s="1"/>
  <c r="AI13" i="5"/>
  <c r="AJ13" i="5" s="1"/>
  <c r="AN13" i="5" s="1"/>
  <c r="AO13" i="5" s="1"/>
  <c r="AQ13" i="5" s="1"/>
  <c r="AH2" i="5"/>
  <c r="AJ79" i="5"/>
  <c r="AN79" i="5" s="1"/>
  <c r="AO79" i="5" s="1"/>
  <c r="AQ79" i="5" s="1"/>
  <c r="AJ77" i="3"/>
  <c r="AK77" i="3" s="1"/>
  <c r="AM77" i="3" s="1"/>
  <c r="AQ77" i="3" s="1"/>
  <c r="AS3" i="3"/>
  <c r="AN75" i="5"/>
  <c r="AO75" i="5" s="1"/>
  <c r="AQ75" i="5" s="1"/>
  <c r="D127" i="12"/>
  <c r="AN125" i="4"/>
  <c r="AO125" i="4" s="1"/>
  <c r="AQ125" i="4" s="1"/>
  <c r="D77" i="13"/>
  <c r="AK99" i="6"/>
  <c r="D101" i="14"/>
  <c r="AK38" i="5"/>
  <c r="D40" i="13"/>
  <c r="AK105" i="4"/>
  <c r="D107" i="12"/>
  <c r="AK99" i="3"/>
  <c r="D101" i="11"/>
  <c r="AK98" i="4"/>
  <c r="D100" i="12"/>
  <c r="AK140" i="7"/>
  <c r="D142" i="15"/>
  <c r="AK114" i="6"/>
  <c r="D116" i="14"/>
  <c r="AM119" i="7"/>
  <c r="B121" i="15" s="1"/>
  <c r="C121" i="15"/>
  <c r="AK32" i="3"/>
  <c r="D34" i="11"/>
  <c r="AK25" i="4"/>
  <c r="C27" i="12" s="1"/>
  <c r="D27" i="12"/>
  <c r="AK93" i="4"/>
  <c r="D95" i="12"/>
  <c r="AK133" i="5"/>
  <c r="D135" i="13"/>
  <c r="AK31" i="7"/>
  <c r="D33" i="15"/>
  <c r="AM119" i="3"/>
  <c r="AM91" i="5"/>
  <c r="B93" i="13" s="1"/>
  <c r="C93" i="13"/>
  <c r="AK44" i="3"/>
  <c r="D46" i="11"/>
  <c r="AK20" i="6"/>
  <c r="D22" i="14"/>
  <c r="AK19" i="5"/>
  <c r="D21" i="13"/>
  <c r="AK37" i="6"/>
  <c r="D39" i="14"/>
  <c r="AK16" i="6"/>
  <c r="D18" i="14"/>
  <c r="AK82" i="7"/>
  <c r="D84" i="15"/>
  <c r="AK65" i="7"/>
  <c r="D67" i="15"/>
  <c r="AK128" i="5"/>
  <c r="D130" i="13"/>
  <c r="AJ8" i="4"/>
  <c r="AN8" i="4" s="1"/>
  <c r="AO8" i="4" s="1"/>
  <c r="AQ8" i="4" s="1"/>
  <c r="AK9" i="4"/>
  <c r="D11" i="12"/>
  <c r="AK124" i="4"/>
  <c r="D126" i="12"/>
  <c r="AK34" i="7"/>
  <c r="D36" i="15"/>
  <c r="AK15" i="7"/>
  <c r="D17" i="15"/>
  <c r="AM75" i="5"/>
  <c r="B77" i="13" s="1"/>
  <c r="C77" i="13"/>
  <c r="AK5" i="5"/>
  <c r="D7" i="13"/>
  <c r="AK11" i="4"/>
  <c r="D13" i="12"/>
  <c r="AK121" i="6"/>
  <c r="D123" i="14"/>
  <c r="AM87" i="5"/>
  <c r="B89" i="13" s="1"/>
  <c r="C89" i="13"/>
  <c r="AK18" i="6"/>
  <c r="D20" i="14"/>
  <c r="AK90" i="7"/>
  <c r="D92" i="15"/>
  <c r="AJ5" i="7"/>
  <c r="AN5" i="7" s="1"/>
  <c r="AO5" i="7" s="1"/>
  <c r="AQ5" i="7" s="1"/>
  <c r="AK84" i="6"/>
  <c r="D86" i="14"/>
  <c r="AM127" i="3"/>
  <c r="C129" i="11"/>
  <c r="AM90" i="4"/>
  <c r="C92" i="12"/>
  <c r="AK72" i="7"/>
  <c r="D74" i="15"/>
  <c r="AK16" i="5"/>
  <c r="D18" i="13"/>
  <c r="AK109" i="6"/>
  <c r="D111" i="14"/>
  <c r="AM39" i="6"/>
  <c r="C41" i="14"/>
  <c r="AK99" i="7"/>
  <c r="D101" i="15"/>
  <c r="AK71" i="7"/>
  <c r="D73" i="15"/>
  <c r="AK67" i="6"/>
  <c r="D69" i="14"/>
  <c r="AK76" i="5"/>
  <c r="D78" i="13"/>
  <c r="AK25" i="5"/>
  <c r="D27" i="13"/>
  <c r="AK110" i="5"/>
  <c r="D112" i="13"/>
  <c r="AK83" i="7"/>
  <c r="D85" i="15"/>
  <c r="AK29" i="5"/>
  <c r="D31" i="13"/>
  <c r="AK92" i="4"/>
  <c r="D94" i="12"/>
  <c r="AK129" i="6"/>
  <c r="D131" i="14"/>
  <c r="AK82" i="4"/>
  <c r="D84" i="12"/>
  <c r="AK98" i="7"/>
  <c r="D100" i="15"/>
  <c r="AM68" i="7"/>
  <c r="B70" i="15" s="1"/>
  <c r="C70" i="15"/>
  <c r="AM118" i="6"/>
  <c r="B120" i="14" s="1"/>
  <c r="C120" i="14"/>
  <c r="AK120" i="6"/>
  <c r="D122" i="14"/>
  <c r="AK22" i="4"/>
  <c r="D24" i="12"/>
  <c r="AM72" i="4"/>
  <c r="C74" i="12"/>
  <c r="AK8" i="5"/>
  <c r="D10" i="13"/>
  <c r="AK43" i="7"/>
  <c r="D45" i="15"/>
  <c r="AK12" i="7"/>
  <c r="D14" i="15"/>
  <c r="AM29" i="3"/>
  <c r="C31" i="11"/>
  <c r="AK140" i="4"/>
  <c r="D142" i="12"/>
  <c r="AK127" i="6"/>
  <c r="D129" i="14"/>
  <c r="AK91" i="6"/>
  <c r="C93" i="14" s="1"/>
  <c r="D93" i="14"/>
  <c r="AM127" i="4"/>
  <c r="C129" i="12"/>
  <c r="AK15" i="3"/>
  <c r="D17" i="11"/>
  <c r="AK106" i="3"/>
  <c r="C108" i="11" s="1"/>
  <c r="D108" i="11"/>
  <c r="AN99" i="6"/>
  <c r="AO99" i="6" s="1"/>
  <c r="AQ99" i="6" s="1"/>
  <c r="AN38" i="5"/>
  <c r="AO38" i="5" s="1"/>
  <c r="AQ38" i="5" s="1"/>
  <c r="AN105" i="4"/>
  <c r="AO105" i="4" s="1"/>
  <c r="AQ105" i="4" s="1"/>
  <c r="AN99" i="3"/>
  <c r="AO99" i="3" s="1"/>
  <c r="AN98" i="4"/>
  <c r="AO98" i="4" s="1"/>
  <c r="AQ98" i="4" s="1"/>
  <c r="AN140" i="7"/>
  <c r="AO140" i="7" s="1"/>
  <c r="AQ140" i="7" s="1"/>
  <c r="AN114" i="6"/>
  <c r="AO114" i="6" s="1"/>
  <c r="AQ114" i="6" s="1"/>
  <c r="AK42" i="7"/>
  <c r="D44" i="15"/>
  <c r="AN32" i="3"/>
  <c r="AO32" i="3" s="1"/>
  <c r="AQ32" i="3" s="1"/>
  <c r="AS32" i="3" s="1"/>
  <c r="AN25" i="4"/>
  <c r="AO25" i="4" s="1"/>
  <c r="AQ25" i="4" s="1"/>
  <c r="AM75" i="6"/>
  <c r="B77" i="14" s="1"/>
  <c r="C77" i="14"/>
  <c r="AK129" i="4"/>
  <c r="D131" i="12"/>
  <c r="AK65" i="4"/>
  <c r="D67" i="12"/>
  <c r="AN93" i="4"/>
  <c r="AO93" i="4" s="1"/>
  <c r="AN133" i="5"/>
  <c r="AO133" i="5" s="1"/>
  <c r="AQ133" i="5" s="1"/>
  <c r="AK64" i="7"/>
  <c r="D66" i="15"/>
  <c r="AN31" i="7"/>
  <c r="AO31" i="7" s="1"/>
  <c r="AQ31" i="7" s="1"/>
  <c r="AK8" i="7"/>
  <c r="D10" i="15"/>
  <c r="AJ106" i="4"/>
  <c r="AN106" i="4" s="1"/>
  <c r="AO106" i="4" s="1"/>
  <c r="AQ106" i="4" s="1"/>
  <c r="AK21" i="5"/>
  <c r="D23" i="13"/>
  <c r="AK101" i="4"/>
  <c r="D103" i="12"/>
  <c r="AN44" i="3"/>
  <c r="AO44" i="3" s="1"/>
  <c r="AQ44" i="3" s="1"/>
  <c r="AS44" i="3" s="1"/>
  <c r="AN20" i="6"/>
  <c r="AO20" i="6" s="1"/>
  <c r="AQ20" i="6" s="1"/>
  <c r="AN19" i="5"/>
  <c r="AO19" i="5" s="1"/>
  <c r="AQ19" i="5" s="1"/>
  <c r="AN37" i="6"/>
  <c r="AO37" i="6" s="1"/>
  <c r="AQ37" i="6" s="1"/>
  <c r="AK129" i="5"/>
  <c r="D131" i="13"/>
  <c r="AM125" i="4"/>
  <c r="C127" i="12"/>
  <c r="AN16" i="6"/>
  <c r="AO16" i="6" s="1"/>
  <c r="AQ16" i="6" s="1"/>
  <c r="AK52" i="7"/>
  <c r="C54" i="15" s="1"/>
  <c r="D54" i="15"/>
  <c r="AN82" i="7"/>
  <c r="AO82" i="7" s="1"/>
  <c r="AQ82" i="7" s="1"/>
  <c r="AN65" i="7"/>
  <c r="AO65" i="7" s="1"/>
  <c r="AN128" i="5"/>
  <c r="AO128" i="5" s="1"/>
  <c r="AQ128" i="5" s="1"/>
  <c r="AK45" i="6"/>
  <c r="D47" i="14"/>
  <c r="AN9" i="4"/>
  <c r="AO9" i="4" s="1"/>
  <c r="AQ9" i="4" s="1"/>
  <c r="AN124" i="4"/>
  <c r="AO124" i="4" s="1"/>
  <c r="AQ124" i="4" s="1"/>
  <c r="AK117" i="7"/>
  <c r="D119" i="15"/>
  <c r="AN34" i="7"/>
  <c r="AO34" i="7" s="1"/>
  <c r="AQ34" i="7" s="1"/>
  <c r="AN15" i="7"/>
  <c r="AO15" i="7" s="1"/>
  <c r="AQ15" i="7" s="1"/>
  <c r="AK75" i="7"/>
  <c r="D77" i="15"/>
  <c r="D5" i="15"/>
  <c r="AN3" i="7"/>
  <c r="D5" i="14"/>
  <c r="AN3" i="6"/>
  <c r="AN3" i="5"/>
  <c r="D5" i="13"/>
  <c r="AK3" i="7"/>
  <c r="AK3" i="6"/>
  <c r="AK3" i="5"/>
  <c r="AN3" i="4"/>
  <c r="AO3" i="4" s="1"/>
  <c r="AQ3" i="4" s="1"/>
  <c r="AK3" i="4"/>
  <c r="C5" i="11"/>
  <c r="AM3" i="3"/>
  <c r="AH2" i="3"/>
  <c r="AF4" i="9"/>
  <c r="C15" i="14" l="1"/>
  <c r="AM92" i="3"/>
  <c r="AK7" i="3"/>
  <c r="AM7" i="3" s="1"/>
  <c r="B9" i="11" s="1"/>
  <c r="AQ170" i="7"/>
  <c r="AS170" i="7" s="1"/>
  <c r="AQ153" i="7"/>
  <c r="AS153" i="7" s="1"/>
  <c r="B95" i="14"/>
  <c r="AQ93" i="6"/>
  <c r="AS93" i="6" s="1"/>
  <c r="AQ153" i="6"/>
  <c r="AS153" i="6" s="1"/>
  <c r="AS119" i="5"/>
  <c r="AS73" i="5"/>
  <c r="AS74" i="5"/>
  <c r="AS36" i="5"/>
  <c r="AS153" i="5"/>
  <c r="AS3" i="4"/>
  <c r="AS28" i="4"/>
  <c r="AS153" i="4"/>
  <c r="AK114" i="3"/>
  <c r="D116" i="11"/>
  <c r="AM28" i="4"/>
  <c r="B30" i="12" s="1"/>
  <c r="AM57" i="6"/>
  <c r="B59" i="14" s="1"/>
  <c r="C59" i="14"/>
  <c r="AM57" i="5"/>
  <c r="B59" i="13" s="1"/>
  <c r="C59" i="13"/>
  <c r="AN57" i="5"/>
  <c r="AO57" i="5" s="1"/>
  <c r="AQ57" i="5" s="1"/>
  <c r="D59" i="13"/>
  <c r="AN57" i="6"/>
  <c r="AO57" i="6" s="1"/>
  <c r="D59" i="14"/>
  <c r="AK57" i="3"/>
  <c r="AM57" i="3" s="1"/>
  <c r="AM57" i="7"/>
  <c r="B59" i="15" s="1"/>
  <c r="C59" i="15"/>
  <c r="AN57" i="7"/>
  <c r="AO57" i="7" s="1"/>
  <c r="D59" i="15"/>
  <c r="C155" i="13"/>
  <c r="D155" i="11"/>
  <c r="AK153" i="3"/>
  <c r="D76" i="13"/>
  <c r="AK74" i="5"/>
  <c r="AK119" i="5"/>
  <c r="D121" i="13"/>
  <c r="D50" i="13"/>
  <c r="AK48" i="5"/>
  <c r="AK73" i="5"/>
  <c r="D75" i="13"/>
  <c r="AK36" i="5"/>
  <c r="D38" i="13"/>
  <c r="D6" i="12"/>
  <c r="AK4" i="4"/>
  <c r="C6" i="12" s="1"/>
  <c r="AQ99" i="3"/>
  <c r="AS99" i="3" s="1"/>
  <c r="AQ127" i="3"/>
  <c r="AS127" i="3" s="1"/>
  <c r="AQ158" i="3"/>
  <c r="AS158" i="3" s="1"/>
  <c r="AQ129" i="3"/>
  <c r="AS129" i="3" s="1"/>
  <c r="AQ142" i="3"/>
  <c r="AS142" i="3" s="1"/>
  <c r="AQ130" i="3"/>
  <c r="AS130" i="3" s="1"/>
  <c r="AQ146" i="3"/>
  <c r="AS146" i="3" s="1"/>
  <c r="AQ125" i="3"/>
  <c r="AS125" i="3" s="1"/>
  <c r="AQ119" i="3"/>
  <c r="AS119" i="3" s="1"/>
  <c r="AQ143" i="3"/>
  <c r="AS143" i="3" s="1"/>
  <c r="AQ155" i="3"/>
  <c r="AS155" i="3" s="1"/>
  <c r="AQ109" i="3"/>
  <c r="AS109" i="3" s="1"/>
  <c r="AQ95" i="3"/>
  <c r="AS95" i="3" s="1"/>
  <c r="AO4" i="4"/>
  <c r="AQ4" i="4" s="1"/>
  <c r="AK39" i="3"/>
  <c r="D41" i="11"/>
  <c r="AS86" i="6"/>
  <c r="AS11" i="5"/>
  <c r="AS94" i="5"/>
  <c r="AS90" i="4"/>
  <c r="AS89" i="6"/>
  <c r="AS127" i="4"/>
  <c r="AS53" i="6"/>
  <c r="AS121" i="7"/>
  <c r="AS49" i="6"/>
  <c r="AS53" i="7"/>
  <c r="AS7" i="6"/>
  <c r="AS99" i="4"/>
  <c r="AS94" i="4"/>
  <c r="AS54" i="5"/>
  <c r="AS46" i="4"/>
  <c r="AS99" i="5"/>
  <c r="AS11" i="6"/>
  <c r="AS10" i="6"/>
  <c r="AS118" i="6"/>
  <c r="AS43" i="5"/>
  <c r="AS62" i="7"/>
  <c r="AS68" i="7"/>
  <c r="AS82" i="7"/>
  <c r="AS31" i="7"/>
  <c r="AS140" i="7"/>
  <c r="AS96" i="7"/>
  <c r="AS15" i="7"/>
  <c r="AS5" i="7"/>
  <c r="AS109" i="7"/>
  <c r="AS119" i="7"/>
  <c r="AS127" i="7"/>
  <c r="AS30" i="7"/>
  <c r="AS164" i="7"/>
  <c r="AS44" i="7"/>
  <c r="AS33" i="7"/>
  <c r="AS133" i="7"/>
  <c r="AS148" i="7"/>
  <c r="AS34" i="7"/>
  <c r="AS29" i="7"/>
  <c r="AS16" i="7"/>
  <c r="AS132" i="7"/>
  <c r="AS101" i="7"/>
  <c r="AS24" i="7"/>
  <c r="AS73" i="7"/>
  <c r="AS28" i="7"/>
  <c r="AS70" i="7"/>
  <c r="AS27" i="7"/>
  <c r="AS41" i="7"/>
  <c r="AS54" i="6"/>
  <c r="AS35" i="6"/>
  <c r="AS28" i="6"/>
  <c r="AS36" i="6"/>
  <c r="AS83" i="6"/>
  <c r="AS81" i="6"/>
  <c r="AS30" i="6"/>
  <c r="AS68" i="6"/>
  <c r="AS123" i="6"/>
  <c r="AS105" i="6"/>
  <c r="AS99" i="6"/>
  <c r="AS145" i="6"/>
  <c r="AS119" i="6"/>
  <c r="AS148" i="6"/>
  <c r="AS16" i="6"/>
  <c r="AS124" i="6"/>
  <c r="AS37" i="6"/>
  <c r="AS8" i="6"/>
  <c r="AS20" i="6"/>
  <c r="AS12" i="6"/>
  <c r="AS76" i="6"/>
  <c r="AS75" i="6"/>
  <c r="AS59" i="6"/>
  <c r="AS55" i="6"/>
  <c r="AS80" i="6"/>
  <c r="AS115" i="6"/>
  <c r="AS34" i="6"/>
  <c r="AS15" i="6"/>
  <c r="AS131" i="6"/>
  <c r="AS72" i="6"/>
  <c r="AS17" i="6"/>
  <c r="AS162" i="6"/>
  <c r="AS4" i="5"/>
  <c r="AS6" i="5"/>
  <c r="AS8" i="4"/>
  <c r="AS6" i="4"/>
  <c r="AS133" i="5"/>
  <c r="AS34" i="5"/>
  <c r="AS128" i="5"/>
  <c r="AS79" i="5"/>
  <c r="AS42" i="5"/>
  <c r="AS32" i="5"/>
  <c r="AS106" i="5"/>
  <c r="AS78" i="5"/>
  <c r="AS98" i="5"/>
  <c r="AS105" i="5"/>
  <c r="AS111" i="5"/>
  <c r="AS45" i="5"/>
  <c r="AS162" i="5"/>
  <c r="AS52" i="5"/>
  <c r="AS15" i="5"/>
  <c r="AS61" i="5"/>
  <c r="AS156" i="5"/>
  <c r="AS75" i="5"/>
  <c r="AS82" i="5"/>
  <c r="AS83" i="5"/>
  <c r="AS20" i="5"/>
  <c r="AS137" i="5"/>
  <c r="AS12" i="5"/>
  <c r="AS121" i="5"/>
  <c r="AS113" i="5"/>
  <c r="AS91" i="5"/>
  <c r="AS103" i="5"/>
  <c r="AS60" i="5"/>
  <c r="AS116" i="5"/>
  <c r="AS64" i="5"/>
  <c r="AS147" i="5"/>
  <c r="AS19" i="5"/>
  <c r="AS30" i="5"/>
  <c r="AS14" i="5"/>
  <c r="AS87" i="5"/>
  <c r="AS97" i="5"/>
  <c r="AS27" i="5"/>
  <c r="AS84" i="5"/>
  <c r="AS26" i="5"/>
  <c r="AS22" i="5"/>
  <c r="AS106" i="4"/>
  <c r="AS98" i="4"/>
  <c r="AS125" i="4"/>
  <c r="AS119" i="4"/>
  <c r="AS54" i="4"/>
  <c r="AS78" i="4"/>
  <c r="AS43" i="4"/>
  <c r="AS72" i="4"/>
  <c r="AS47" i="4"/>
  <c r="AS97" i="4"/>
  <c r="AS118" i="4"/>
  <c r="AS57" i="4"/>
  <c r="AS68" i="4"/>
  <c r="AS108" i="4"/>
  <c r="AS124" i="4"/>
  <c r="AS27" i="4"/>
  <c r="AS73" i="4"/>
  <c r="AS133" i="4"/>
  <c r="AS84" i="4"/>
  <c r="AS17" i="4"/>
  <c r="AS155" i="4"/>
  <c r="AS105" i="4"/>
  <c r="AS37" i="4"/>
  <c r="AS16" i="4"/>
  <c r="AS146" i="4"/>
  <c r="AS9" i="4"/>
  <c r="AS25" i="4"/>
  <c r="AS14" i="4"/>
  <c r="AS87" i="4"/>
  <c r="AS137" i="4"/>
  <c r="AS120" i="4"/>
  <c r="AS81" i="4"/>
  <c r="AS95" i="4"/>
  <c r="AM164" i="7"/>
  <c r="B166" i="15" s="1"/>
  <c r="AK165" i="7"/>
  <c r="AM165" i="7" s="1"/>
  <c r="AK148" i="7"/>
  <c r="AM148" i="7" s="1"/>
  <c r="AN165" i="7"/>
  <c r="AO165" i="7" s="1"/>
  <c r="AQ165" i="7" s="1"/>
  <c r="AJ149" i="7"/>
  <c r="AN149" i="7" s="1"/>
  <c r="AO149" i="7" s="1"/>
  <c r="AQ149" i="7" s="1"/>
  <c r="AK166" i="6"/>
  <c r="AM166" i="6" s="1"/>
  <c r="B168" i="14" s="1"/>
  <c r="AN166" i="6"/>
  <c r="AO166" i="6" s="1"/>
  <c r="AQ166" i="6" s="1"/>
  <c r="AK162" i="6"/>
  <c r="AM162" i="6" s="1"/>
  <c r="B164" i="14" s="1"/>
  <c r="AK148" i="6"/>
  <c r="AM148" i="6" s="1"/>
  <c r="B150" i="14" s="1"/>
  <c r="AK157" i="5"/>
  <c r="AM157" i="5" s="1"/>
  <c r="AK156" i="5"/>
  <c r="AM156" i="5" s="1"/>
  <c r="AN157" i="5"/>
  <c r="AO157" i="5" s="1"/>
  <c r="AQ157" i="5" s="1"/>
  <c r="AK147" i="5"/>
  <c r="AM147" i="5" s="1"/>
  <c r="B149" i="13" s="1"/>
  <c r="AK162" i="5"/>
  <c r="AM162" i="5" s="1"/>
  <c r="B164" i="13" s="1"/>
  <c r="AK155" i="4"/>
  <c r="AM155" i="4" s="1"/>
  <c r="AK163" i="3"/>
  <c r="AM163" i="3" s="1"/>
  <c r="B165" i="11" s="1"/>
  <c r="AN163" i="3"/>
  <c r="AO163" i="3" s="1"/>
  <c r="AK158" i="3"/>
  <c r="AM158" i="3" s="1"/>
  <c r="B160" i="11" s="1"/>
  <c r="AK155" i="3"/>
  <c r="AM155" i="3" s="1"/>
  <c r="C101" i="12"/>
  <c r="AK41" i="7"/>
  <c r="C43" i="15" s="1"/>
  <c r="D43" i="15"/>
  <c r="AK132" i="7"/>
  <c r="D134" i="15"/>
  <c r="AK33" i="7"/>
  <c r="D35" i="15"/>
  <c r="AM36" i="7"/>
  <c r="B38" i="15" s="1"/>
  <c r="C38" i="15"/>
  <c r="AN36" i="7"/>
  <c r="AO36" i="7" s="1"/>
  <c r="AQ36" i="7" s="1"/>
  <c r="D38" i="15"/>
  <c r="D167" i="15"/>
  <c r="AM78" i="7"/>
  <c r="B80" i="15" s="1"/>
  <c r="C80" i="15"/>
  <c r="AN78" i="7"/>
  <c r="AO78" i="7" s="1"/>
  <c r="AQ78" i="7" s="1"/>
  <c r="D80" i="15"/>
  <c r="D150" i="15"/>
  <c r="AM107" i="7"/>
  <c r="B109" i="15" s="1"/>
  <c r="C109" i="15"/>
  <c r="AN107" i="7"/>
  <c r="AO107" i="7" s="1"/>
  <c r="AQ107" i="7" s="1"/>
  <c r="D109" i="15"/>
  <c r="AM115" i="7"/>
  <c r="B117" i="15" s="1"/>
  <c r="C117" i="15"/>
  <c r="AN115" i="7"/>
  <c r="AO115" i="7" s="1"/>
  <c r="AQ115" i="7" s="1"/>
  <c r="D117" i="15"/>
  <c r="AK30" i="7"/>
  <c r="D32" i="15"/>
  <c r="AK27" i="7"/>
  <c r="D29" i="15"/>
  <c r="AM35" i="7"/>
  <c r="B37" i="15" s="1"/>
  <c r="C37" i="15"/>
  <c r="AM126" i="7"/>
  <c r="B128" i="15" s="1"/>
  <c r="C128" i="15"/>
  <c r="AN126" i="7"/>
  <c r="AO126" i="7" s="1"/>
  <c r="AQ126" i="7" s="1"/>
  <c r="D128" i="15"/>
  <c r="AM56" i="7"/>
  <c r="B58" i="15" s="1"/>
  <c r="C58" i="15"/>
  <c r="AK50" i="7"/>
  <c r="C52" i="15" s="1"/>
  <c r="AN50" i="7"/>
  <c r="AO50" i="7" s="1"/>
  <c r="AQ50" i="7" s="1"/>
  <c r="AK127" i="7"/>
  <c r="D129" i="15"/>
  <c r="AK70" i="7"/>
  <c r="C72" i="15" s="1"/>
  <c r="D72" i="15"/>
  <c r="AM91" i="7"/>
  <c r="B93" i="15" s="1"/>
  <c r="C93" i="15"/>
  <c r="AN91" i="7"/>
  <c r="AO91" i="7" s="1"/>
  <c r="AQ91" i="7" s="1"/>
  <c r="D93" i="15"/>
  <c r="AM86" i="7"/>
  <c r="B88" i="15" s="1"/>
  <c r="C88" i="15"/>
  <c r="AN86" i="7"/>
  <c r="AO86" i="7" s="1"/>
  <c r="AQ86" i="7" s="1"/>
  <c r="D88" i="15"/>
  <c r="AJ38" i="7"/>
  <c r="AN38" i="7" s="1"/>
  <c r="AO38" i="7" s="1"/>
  <c r="AQ38" i="7" s="1"/>
  <c r="AM84" i="7"/>
  <c r="B86" i="15" s="1"/>
  <c r="C86" i="15"/>
  <c r="AN84" i="7"/>
  <c r="AO84" i="7" s="1"/>
  <c r="AQ84" i="7" s="1"/>
  <c r="D86" i="15"/>
  <c r="AM37" i="7"/>
  <c r="B39" i="15" s="1"/>
  <c r="C39" i="15"/>
  <c r="AN37" i="7"/>
  <c r="AO37" i="7" s="1"/>
  <c r="AQ37" i="7" s="1"/>
  <c r="D39" i="15"/>
  <c r="AM13" i="7"/>
  <c r="C15" i="15"/>
  <c r="AK28" i="7"/>
  <c r="C30" i="15" s="1"/>
  <c r="D30" i="15"/>
  <c r="AN124" i="7"/>
  <c r="AO124" i="7" s="1"/>
  <c r="AQ124" i="7" s="1"/>
  <c r="AK124" i="7"/>
  <c r="C126" i="15" s="1"/>
  <c r="AM123" i="7"/>
  <c r="B125" i="15" s="1"/>
  <c r="C125" i="15"/>
  <c r="AM87" i="6"/>
  <c r="B89" i="14" s="1"/>
  <c r="AN123" i="7"/>
  <c r="AO123" i="7" s="1"/>
  <c r="AQ123" i="7" s="1"/>
  <c r="D125" i="15"/>
  <c r="AM31" i="6"/>
  <c r="B33" i="14" s="1"/>
  <c r="C33" i="14"/>
  <c r="AN31" i="6"/>
  <c r="AO31" i="6" s="1"/>
  <c r="AQ31" i="6" s="1"/>
  <c r="D33" i="14"/>
  <c r="AK17" i="6"/>
  <c r="D19" i="14"/>
  <c r="AM95" i="6"/>
  <c r="B97" i="14" s="1"/>
  <c r="C97" i="14"/>
  <c r="AN95" i="6"/>
  <c r="AO95" i="6" s="1"/>
  <c r="AQ95" i="6" s="1"/>
  <c r="D97" i="14"/>
  <c r="AM94" i="6"/>
  <c r="B96" i="14" s="1"/>
  <c r="C96" i="14"/>
  <c r="AN94" i="6"/>
  <c r="AO94" i="6" s="1"/>
  <c r="AQ94" i="6" s="1"/>
  <c r="D96" i="14"/>
  <c r="AK105" i="6"/>
  <c r="D107" i="14"/>
  <c r="D150" i="14"/>
  <c r="AK72" i="6"/>
  <c r="D74" i="14"/>
  <c r="C168" i="14"/>
  <c r="D168" i="14"/>
  <c r="AK123" i="6"/>
  <c r="D125" i="14"/>
  <c r="AM117" i="6"/>
  <c r="B119" i="14" s="1"/>
  <c r="C119" i="14"/>
  <c r="AN117" i="6"/>
  <c r="AO117" i="6" s="1"/>
  <c r="AQ117" i="6" s="1"/>
  <c r="D119" i="14"/>
  <c r="AJ71" i="6"/>
  <c r="AN71" i="6" s="1"/>
  <c r="AO71" i="6" s="1"/>
  <c r="AQ71" i="6" s="1"/>
  <c r="AK119" i="6"/>
  <c r="D121" i="14"/>
  <c r="D164" i="14"/>
  <c r="AM63" i="6"/>
  <c r="C65" i="14"/>
  <c r="AN63" i="6"/>
  <c r="AO63" i="6" s="1"/>
  <c r="AQ63" i="6" s="1"/>
  <c r="D65" i="14"/>
  <c r="AK131" i="6"/>
  <c r="C133" i="14" s="1"/>
  <c r="D133" i="14"/>
  <c r="AK55" i="6"/>
  <c r="C57" i="14" s="1"/>
  <c r="D57" i="14"/>
  <c r="AM52" i="6"/>
  <c r="B54" i="14" s="1"/>
  <c r="C54" i="14"/>
  <c r="AN52" i="6"/>
  <c r="AO52" i="6" s="1"/>
  <c r="AQ52" i="6" s="1"/>
  <c r="D54" i="14"/>
  <c r="AJ85" i="6"/>
  <c r="AN85" i="6" s="1"/>
  <c r="AO85" i="6" s="1"/>
  <c r="AQ85" i="6" s="1"/>
  <c r="AM19" i="6"/>
  <c r="B21" i="14" s="1"/>
  <c r="C21" i="14"/>
  <c r="AN19" i="6"/>
  <c r="AO19" i="6" s="1"/>
  <c r="AQ19" i="6" s="1"/>
  <c r="D21" i="14"/>
  <c r="AK59" i="6"/>
  <c r="D61" i="14"/>
  <c r="AK145" i="6"/>
  <c r="D147" i="14"/>
  <c r="AM21" i="6"/>
  <c r="C23" i="14"/>
  <c r="AN21" i="6"/>
  <c r="AO21" i="6" s="1"/>
  <c r="D23" i="14"/>
  <c r="AK15" i="6"/>
  <c r="C17" i="14" s="1"/>
  <c r="D17" i="14"/>
  <c r="AN4" i="6"/>
  <c r="AO4" i="6" s="1"/>
  <c r="AQ4" i="6" s="1"/>
  <c r="AK4" i="6"/>
  <c r="C6" i="14" s="1"/>
  <c r="AM79" i="6"/>
  <c r="B81" i="14" s="1"/>
  <c r="C81" i="14"/>
  <c r="AM78" i="6"/>
  <c r="B80" i="14" s="1"/>
  <c r="C80" i="14"/>
  <c r="AN78" i="6"/>
  <c r="AO78" i="6" s="1"/>
  <c r="AQ78" i="6" s="1"/>
  <c r="D80" i="14"/>
  <c r="D149" i="13"/>
  <c r="AK45" i="5"/>
  <c r="D47" i="13"/>
  <c r="AM17" i="5"/>
  <c r="B19" i="13" s="1"/>
  <c r="C19" i="13"/>
  <c r="AN17" i="5"/>
  <c r="AO17" i="5" s="1"/>
  <c r="AQ17" i="5" s="1"/>
  <c r="D19" i="13"/>
  <c r="AK111" i="5"/>
  <c r="D113" i="13"/>
  <c r="AK22" i="5"/>
  <c r="D24" i="13"/>
  <c r="AM144" i="5"/>
  <c r="B146" i="13" s="1"/>
  <c r="C146" i="13"/>
  <c r="AK26" i="5"/>
  <c r="D28" i="13"/>
  <c r="AM21" i="3"/>
  <c r="C16" i="12"/>
  <c r="C21" i="11"/>
  <c r="C144" i="11"/>
  <c r="AM69" i="5"/>
  <c r="B71" i="13" s="1"/>
  <c r="C71" i="13"/>
  <c r="AN69" i="5"/>
  <c r="AO69" i="5" s="1"/>
  <c r="AQ69" i="5" s="1"/>
  <c r="D71" i="13"/>
  <c r="D164" i="13"/>
  <c r="AK105" i="5"/>
  <c r="D107" i="13"/>
  <c r="AK84" i="5"/>
  <c r="D86" i="13"/>
  <c r="AM63" i="5"/>
  <c r="C65" i="13"/>
  <c r="AN63" i="5"/>
  <c r="AO63" i="5" s="1"/>
  <c r="AQ63" i="5" s="1"/>
  <c r="D65" i="13"/>
  <c r="AK61" i="5"/>
  <c r="D63" i="13"/>
  <c r="AK4" i="5"/>
  <c r="C6" i="13" s="1"/>
  <c r="D6" i="13"/>
  <c r="AK27" i="5"/>
  <c r="D29" i="13"/>
  <c r="AM115" i="5"/>
  <c r="B117" i="13" s="1"/>
  <c r="C117" i="13"/>
  <c r="AN115" i="5"/>
  <c r="AO115" i="5" s="1"/>
  <c r="AQ115" i="5" s="1"/>
  <c r="D117" i="13"/>
  <c r="AM53" i="5"/>
  <c r="B55" i="13" s="1"/>
  <c r="C55" i="13"/>
  <c r="AN53" i="5"/>
  <c r="AO53" i="5" s="1"/>
  <c r="AQ53" i="5" s="1"/>
  <c r="D55" i="13"/>
  <c r="AK60" i="5"/>
  <c r="D62" i="13"/>
  <c r="AM130" i="5"/>
  <c r="B132" i="13" s="1"/>
  <c r="C132" i="13"/>
  <c r="AN130" i="5"/>
  <c r="AO130" i="5" s="1"/>
  <c r="AQ130" i="5" s="1"/>
  <c r="D132" i="13"/>
  <c r="AN55" i="5"/>
  <c r="AO55" i="5" s="1"/>
  <c r="AQ55" i="5" s="1"/>
  <c r="D57" i="13"/>
  <c r="AM55" i="5"/>
  <c r="B57" i="13" s="1"/>
  <c r="D158" i="13"/>
  <c r="AM59" i="5"/>
  <c r="B61" i="13" s="1"/>
  <c r="C61" i="13"/>
  <c r="AN59" i="5"/>
  <c r="AO59" i="5" s="1"/>
  <c r="AQ59" i="5" s="1"/>
  <c r="D61" i="13"/>
  <c r="D159" i="13"/>
  <c r="AK103" i="5"/>
  <c r="D105" i="13"/>
  <c r="AM118" i="5"/>
  <c r="B120" i="13" s="1"/>
  <c r="C120" i="13"/>
  <c r="AN118" i="5"/>
  <c r="AO118" i="5" s="1"/>
  <c r="AQ118" i="5" s="1"/>
  <c r="D120" i="13"/>
  <c r="AK98" i="5"/>
  <c r="D100" i="13"/>
  <c r="AK97" i="5"/>
  <c r="D99" i="13"/>
  <c r="AM95" i="5"/>
  <c r="B97" i="13" s="1"/>
  <c r="C97" i="13"/>
  <c r="AN95" i="5"/>
  <c r="AO95" i="5" s="1"/>
  <c r="AQ95" i="5" s="1"/>
  <c r="D97" i="13"/>
  <c r="AM88" i="5"/>
  <c r="B90" i="13" s="1"/>
  <c r="C90" i="13"/>
  <c r="AM50" i="5"/>
  <c r="B52" i="13" s="1"/>
  <c r="C52" i="13"/>
  <c r="AN50" i="5"/>
  <c r="AO50" i="5" s="1"/>
  <c r="AQ50" i="5" s="1"/>
  <c r="D52" i="13"/>
  <c r="AM42" i="4"/>
  <c r="B44" i="12" s="1"/>
  <c r="C44" i="12"/>
  <c r="AN42" i="4"/>
  <c r="AO42" i="4" s="1"/>
  <c r="AQ42" i="4" s="1"/>
  <c r="D44" i="12"/>
  <c r="AK95" i="4"/>
  <c r="D97" i="12"/>
  <c r="AK146" i="4"/>
  <c r="D148" i="12"/>
  <c r="AK84" i="4"/>
  <c r="D86" i="12"/>
  <c r="AK118" i="4"/>
  <c r="D120" i="12"/>
  <c r="AM128" i="4"/>
  <c r="B130" i="12" s="1"/>
  <c r="C130" i="12"/>
  <c r="AN128" i="4"/>
  <c r="AO128" i="4" s="1"/>
  <c r="AQ128" i="4" s="1"/>
  <c r="D130" i="12"/>
  <c r="AM21" i="4"/>
  <c r="C23" i="12"/>
  <c r="AN21" i="4"/>
  <c r="AO21" i="4" s="1"/>
  <c r="D23" i="12"/>
  <c r="AM31" i="4"/>
  <c r="B33" i="12" s="1"/>
  <c r="C33" i="12"/>
  <c r="AN31" i="4"/>
  <c r="AO31" i="4" s="1"/>
  <c r="AQ31" i="4" s="1"/>
  <c r="D33" i="12"/>
  <c r="AK97" i="4"/>
  <c r="D99" i="12"/>
  <c r="AM144" i="4"/>
  <c r="B146" i="12" s="1"/>
  <c r="C146" i="12"/>
  <c r="AK16" i="4"/>
  <c r="D18" i="12"/>
  <c r="AN144" i="4"/>
  <c r="AO144" i="4" s="1"/>
  <c r="AQ144" i="4" s="1"/>
  <c r="D146" i="12"/>
  <c r="AI2" i="4"/>
  <c r="AK133" i="4"/>
  <c r="D135" i="12"/>
  <c r="AM55" i="4"/>
  <c r="B57" i="12" s="1"/>
  <c r="C57" i="12"/>
  <c r="AN55" i="4"/>
  <c r="AO55" i="4" s="1"/>
  <c r="AQ55" i="4" s="1"/>
  <c r="D57" i="12"/>
  <c r="AM60" i="4"/>
  <c r="B62" i="12" s="1"/>
  <c r="C62" i="12"/>
  <c r="AN60" i="4"/>
  <c r="AO60" i="4" s="1"/>
  <c r="AQ60" i="4" s="1"/>
  <c r="D62" i="12"/>
  <c r="AM88" i="4"/>
  <c r="B90" i="12" s="1"/>
  <c r="C90" i="12"/>
  <c r="AN88" i="4"/>
  <c r="AO88" i="4" s="1"/>
  <c r="AQ88" i="4" s="1"/>
  <c r="D90" i="12"/>
  <c r="D157" i="12"/>
  <c r="AM61" i="4"/>
  <c r="B63" i="12" s="1"/>
  <c r="C63" i="12"/>
  <c r="AN6" i="3"/>
  <c r="AO6" i="3" s="1"/>
  <c r="AQ6" i="3" s="1"/>
  <c r="AS6" i="3" s="1"/>
  <c r="AJ98" i="3"/>
  <c r="AK98" i="3" s="1"/>
  <c r="AM98" i="3" s="1"/>
  <c r="B100" i="11" s="1"/>
  <c r="AK143" i="3"/>
  <c r="AM143" i="3" s="1"/>
  <c r="AN121" i="3"/>
  <c r="AO121" i="3" s="1"/>
  <c r="AM110" i="3"/>
  <c r="B112" i="11" s="1"/>
  <c r="C112" i="11"/>
  <c r="AN110" i="3"/>
  <c r="AO110" i="3" s="1"/>
  <c r="D112" i="11"/>
  <c r="AK95" i="3"/>
  <c r="AM95" i="3" s="1"/>
  <c r="AM81" i="3"/>
  <c r="B83" i="11" s="1"/>
  <c r="C83" i="11"/>
  <c r="AN81" i="3"/>
  <c r="AO81" i="3" s="1"/>
  <c r="AQ81" i="3" s="1"/>
  <c r="AS81" i="3" s="1"/>
  <c r="D83" i="11"/>
  <c r="AM47" i="4"/>
  <c r="B49" i="12" s="1"/>
  <c r="AM27" i="4"/>
  <c r="B29" i="12" s="1"/>
  <c r="AM6" i="4"/>
  <c r="B8" i="12" s="1"/>
  <c r="C30" i="14"/>
  <c r="C45" i="13"/>
  <c r="AM37" i="3"/>
  <c r="B39" i="11" s="1"/>
  <c r="C39" i="11"/>
  <c r="AN37" i="3"/>
  <c r="AO37" i="3" s="1"/>
  <c r="AQ37" i="3" s="1"/>
  <c r="AS37" i="3" s="1"/>
  <c r="D39" i="11"/>
  <c r="D87" i="12"/>
  <c r="AK33" i="3"/>
  <c r="AM33" i="3" s="1"/>
  <c r="AM72" i="3"/>
  <c r="B74" i="11" s="1"/>
  <c r="C74" i="11"/>
  <c r="AN72" i="3"/>
  <c r="AO72" i="3" s="1"/>
  <c r="AQ72" i="3" s="1"/>
  <c r="AS72" i="3" s="1"/>
  <c r="D74" i="11"/>
  <c r="AJ128" i="3"/>
  <c r="AK128" i="3" s="1"/>
  <c r="AM128" i="3" s="1"/>
  <c r="AK146" i="3"/>
  <c r="AM146" i="3" s="1"/>
  <c r="D160" i="11"/>
  <c r="AM90" i="3"/>
  <c r="B92" i="11" s="1"/>
  <c r="C92" i="11"/>
  <c r="AN90" i="3"/>
  <c r="AO90" i="3" s="1"/>
  <c r="AQ90" i="3" s="1"/>
  <c r="AS90" i="3" s="1"/>
  <c r="D92" i="11"/>
  <c r="D165" i="11"/>
  <c r="AM134" i="3"/>
  <c r="B136" i="11" s="1"/>
  <c r="C136" i="11"/>
  <c r="AN134" i="3"/>
  <c r="AO134" i="3" s="1"/>
  <c r="D136" i="11"/>
  <c r="AN67" i="3"/>
  <c r="AO67" i="3" s="1"/>
  <c r="AS67" i="3" s="1"/>
  <c r="AK130" i="3"/>
  <c r="D132" i="11"/>
  <c r="AK74" i="3"/>
  <c r="AM74" i="3" s="1"/>
  <c r="AJ13" i="3"/>
  <c r="AN13" i="3" s="1"/>
  <c r="AO13" i="3" s="1"/>
  <c r="AQ13" i="3" s="1"/>
  <c r="AM87" i="4"/>
  <c r="B89" i="12" s="1"/>
  <c r="AM83" i="5"/>
  <c r="B85" i="13" s="1"/>
  <c r="AK34" i="6"/>
  <c r="D36" i="14"/>
  <c r="AK104" i="6"/>
  <c r="AM104" i="6" s="1"/>
  <c r="B106" i="14" s="1"/>
  <c r="C83" i="12"/>
  <c r="AN94" i="3"/>
  <c r="AO94" i="3" s="1"/>
  <c r="AQ94" i="3" s="1"/>
  <c r="AS94" i="3" s="1"/>
  <c r="D90" i="15"/>
  <c r="AN104" i="6"/>
  <c r="AO104" i="6" s="1"/>
  <c r="AQ104" i="6" s="1"/>
  <c r="AK94" i="4"/>
  <c r="D96" i="12"/>
  <c r="AM35" i="3"/>
  <c r="B37" i="11" s="1"/>
  <c r="C45" i="12"/>
  <c r="AK48" i="4"/>
  <c r="AM48" i="4" s="1"/>
  <c r="AM88" i="7"/>
  <c r="B90" i="15" s="1"/>
  <c r="AN39" i="5"/>
  <c r="AO39" i="5" s="1"/>
  <c r="AQ39" i="5" s="1"/>
  <c r="D12" i="14"/>
  <c r="AK10" i="6"/>
  <c r="C75" i="12"/>
  <c r="AI2" i="7"/>
  <c r="AM11" i="5"/>
  <c r="B13" i="13" s="1"/>
  <c r="AM22" i="3"/>
  <c r="B24" i="11" s="1"/>
  <c r="AK39" i="5"/>
  <c r="C41" i="13" s="1"/>
  <c r="AN48" i="4"/>
  <c r="AO48" i="4" s="1"/>
  <c r="C9" i="14"/>
  <c r="AN66" i="6"/>
  <c r="AO66" i="6" s="1"/>
  <c r="AK115" i="6"/>
  <c r="D117" i="14"/>
  <c r="AK94" i="5"/>
  <c r="D96" i="13"/>
  <c r="AK66" i="6"/>
  <c r="AK91" i="4"/>
  <c r="AM91" i="4" s="1"/>
  <c r="B93" i="12" s="1"/>
  <c r="B121" i="11"/>
  <c r="B94" i="11"/>
  <c r="C54" i="13"/>
  <c r="B29" i="11"/>
  <c r="B129" i="11"/>
  <c r="B144" i="11"/>
  <c r="B31" i="11"/>
  <c r="B127" i="11"/>
  <c r="D115" i="13"/>
  <c r="AK113" i="5"/>
  <c r="AM28" i="5"/>
  <c r="B30" i="13" s="1"/>
  <c r="AM12" i="4"/>
  <c r="B14" i="12" s="1"/>
  <c r="D82" i="14"/>
  <c r="AK80" i="6"/>
  <c r="C82" i="14" s="1"/>
  <c r="AN88" i="7"/>
  <c r="AO88" i="7" s="1"/>
  <c r="AQ88" i="7" s="1"/>
  <c r="D123" i="13"/>
  <c r="AK121" i="5"/>
  <c r="AM30" i="6"/>
  <c r="B32" i="14" s="1"/>
  <c r="AM111" i="4"/>
  <c r="B113" i="12" s="1"/>
  <c r="B139" i="12"/>
  <c r="B127" i="12"/>
  <c r="B101" i="12"/>
  <c r="B16" i="12"/>
  <c r="C122" i="12"/>
  <c r="B59" i="12"/>
  <c r="B9" i="12"/>
  <c r="B92" i="12"/>
  <c r="B83" i="12"/>
  <c r="B129" i="12"/>
  <c r="B45" i="12"/>
  <c r="B74" i="12"/>
  <c r="B75" i="12"/>
  <c r="B53" i="12"/>
  <c r="B80" i="12"/>
  <c r="B122" i="12"/>
  <c r="AM124" i="6"/>
  <c r="B126" i="14" s="1"/>
  <c r="AM102" i="5"/>
  <c r="B104" i="13" s="1"/>
  <c r="AN91" i="4"/>
  <c r="AO91" i="4" s="1"/>
  <c r="AQ91" i="4" s="1"/>
  <c r="AM14" i="7"/>
  <c r="B16" i="15" s="1"/>
  <c r="AM118" i="7"/>
  <c r="B120" i="15" s="1"/>
  <c r="AM54" i="5"/>
  <c r="B56" i="13" s="1"/>
  <c r="C26" i="15"/>
  <c r="C53" i="12"/>
  <c r="AM46" i="5"/>
  <c r="B48" i="13" s="1"/>
  <c r="C80" i="12"/>
  <c r="D55" i="15"/>
  <c r="AK53" i="7"/>
  <c r="C7" i="14"/>
  <c r="AK44" i="7"/>
  <c r="D46" i="15"/>
  <c r="AK34" i="5"/>
  <c r="D36" i="13"/>
  <c r="AJ68" i="5"/>
  <c r="AJ2" i="5" s="1"/>
  <c r="D111" i="11"/>
  <c r="AK109" i="3"/>
  <c r="AN106" i="7"/>
  <c r="AO106" i="7" s="1"/>
  <c r="AQ106" i="7" s="1"/>
  <c r="D108" i="15"/>
  <c r="AK106" i="7"/>
  <c r="AK12" i="5"/>
  <c r="D14" i="13"/>
  <c r="AK51" i="3"/>
  <c r="AM51" i="3" s="1"/>
  <c r="AK61" i="3"/>
  <c r="AM61" i="3" s="1"/>
  <c r="AK48" i="3"/>
  <c r="C50" i="11" s="1"/>
  <c r="D50" i="11"/>
  <c r="D58" i="11"/>
  <c r="AK56" i="3"/>
  <c r="C58" i="11" s="1"/>
  <c r="AM83" i="6"/>
  <c r="B85" i="14" s="1"/>
  <c r="AK49" i="6"/>
  <c r="D51" i="14"/>
  <c r="D80" i="13"/>
  <c r="AK78" i="5"/>
  <c r="D18" i="15"/>
  <c r="AK16" i="7"/>
  <c r="D13" i="14"/>
  <c r="AK11" i="6"/>
  <c r="D41" i="15"/>
  <c r="AK39" i="7"/>
  <c r="D84" i="13"/>
  <c r="AK82" i="5"/>
  <c r="AK96" i="7"/>
  <c r="D98" i="15"/>
  <c r="C10" i="14"/>
  <c r="AM85" i="4"/>
  <c r="AM125" i="5"/>
  <c r="B127" i="13" s="1"/>
  <c r="D37" i="14"/>
  <c r="AK35" i="6"/>
  <c r="AK79" i="3"/>
  <c r="D81" i="11"/>
  <c r="D8" i="13"/>
  <c r="AK6" i="5"/>
  <c r="D110" i="12"/>
  <c r="AK108" i="4"/>
  <c r="AK20" i="5"/>
  <c r="D22" i="13"/>
  <c r="D108" i="13"/>
  <c r="AK106" i="5"/>
  <c r="D139" i="13"/>
  <c r="AK137" i="5"/>
  <c r="C29" i="11"/>
  <c r="C11" i="13"/>
  <c r="AM127" i="5"/>
  <c r="B129" i="13" s="1"/>
  <c r="AM68" i="4"/>
  <c r="AM12" i="6"/>
  <c r="B14" i="14" s="1"/>
  <c r="C59" i="12"/>
  <c r="C64" i="15"/>
  <c r="AM32" i="4"/>
  <c r="C9" i="12"/>
  <c r="AM42" i="5"/>
  <c r="B44" i="13" s="1"/>
  <c r="D88" i="14"/>
  <c r="D101" i="13"/>
  <c r="D34" i="12"/>
  <c r="AN118" i="7"/>
  <c r="AO118" i="7" s="1"/>
  <c r="AQ118" i="7" s="1"/>
  <c r="AN85" i="4"/>
  <c r="AO85" i="4" s="1"/>
  <c r="AQ85" i="4" s="1"/>
  <c r="AJ111" i="6"/>
  <c r="AN111" i="6" s="1"/>
  <c r="D34" i="13"/>
  <c r="AK32" i="5"/>
  <c r="C139" i="12"/>
  <c r="D120" i="15"/>
  <c r="D123" i="15"/>
  <c r="AK121" i="7"/>
  <c r="D127" i="14"/>
  <c r="AI2" i="6"/>
  <c r="AK15" i="4"/>
  <c r="AN15" i="4"/>
  <c r="AO15" i="4" s="1"/>
  <c r="AQ15" i="4" s="1"/>
  <c r="AK39" i="4"/>
  <c r="C41" i="12" s="1"/>
  <c r="D41" i="12"/>
  <c r="AN125" i="6"/>
  <c r="AO125" i="6" s="1"/>
  <c r="AQ125" i="6" s="1"/>
  <c r="AK73" i="7"/>
  <c r="D75" i="15"/>
  <c r="AK99" i="5"/>
  <c r="C101" i="13" s="1"/>
  <c r="AK86" i="6"/>
  <c r="AK54" i="4"/>
  <c r="D56" i="12"/>
  <c r="AN32" i="4"/>
  <c r="AO32" i="4" s="1"/>
  <c r="AQ32" i="4" s="1"/>
  <c r="AK81" i="6"/>
  <c r="C83" i="14" s="1"/>
  <c r="D83" i="14"/>
  <c r="AK122" i="7"/>
  <c r="C124" i="15" s="1"/>
  <c r="D124" i="15"/>
  <c r="AN39" i="4"/>
  <c r="AO39" i="4" s="1"/>
  <c r="AQ39" i="4" s="1"/>
  <c r="D56" i="14"/>
  <c r="AK54" i="6"/>
  <c r="C56" i="14" s="1"/>
  <c r="AK30" i="5"/>
  <c r="C32" i="13" s="1"/>
  <c r="D32" i="13"/>
  <c r="D111" i="15"/>
  <c r="AK109" i="7"/>
  <c r="AI2" i="5"/>
  <c r="AN77" i="3"/>
  <c r="AO77" i="3" s="1"/>
  <c r="AS77" i="3" s="1"/>
  <c r="AK46" i="4"/>
  <c r="C48" i="12" s="1"/>
  <c r="D48" i="12"/>
  <c r="D15" i="13"/>
  <c r="AK13" i="5"/>
  <c r="AM13" i="5" s="1"/>
  <c r="D81" i="13"/>
  <c r="AK79" i="5"/>
  <c r="C81" i="13" s="1"/>
  <c r="AK119" i="4"/>
  <c r="C121" i="12" s="1"/>
  <c r="D121" i="12"/>
  <c r="AK89" i="6"/>
  <c r="C91" i="14" s="1"/>
  <c r="D91" i="14"/>
  <c r="B41" i="14"/>
  <c r="AS39" i="6"/>
  <c r="B15" i="14"/>
  <c r="AS13" i="6"/>
  <c r="AM52" i="7"/>
  <c r="B54" i="15" s="1"/>
  <c r="AM91" i="6"/>
  <c r="B93" i="14" s="1"/>
  <c r="AJ2" i="4"/>
  <c r="AM106" i="3"/>
  <c r="AM129" i="5"/>
  <c r="B131" i="13" s="1"/>
  <c r="C131" i="13"/>
  <c r="AM71" i="7"/>
  <c r="B73" i="15" s="1"/>
  <c r="C73" i="15"/>
  <c r="AM18" i="6"/>
  <c r="B20" i="14" s="1"/>
  <c r="C20" i="14"/>
  <c r="AM125" i="6"/>
  <c r="B127" i="14" s="1"/>
  <c r="C127" i="14"/>
  <c r="AM16" i="6"/>
  <c r="B18" i="14" s="1"/>
  <c r="C18" i="14"/>
  <c r="AM19" i="5"/>
  <c r="B21" i="13" s="1"/>
  <c r="C21" i="13"/>
  <c r="AM44" i="3"/>
  <c r="C46" i="11"/>
  <c r="AM93" i="4"/>
  <c r="AQ93" i="4" s="1"/>
  <c r="AS93" i="4" s="1"/>
  <c r="C95" i="12"/>
  <c r="AM21" i="5"/>
  <c r="AQ21" i="5" s="1"/>
  <c r="C23" i="13"/>
  <c r="AM15" i="3"/>
  <c r="C17" i="11"/>
  <c r="AM67" i="6"/>
  <c r="C69" i="14"/>
  <c r="AM75" i="7"/>
  <c r="B77" i="15" s="1"/>
  <c r="C77" i="15"/>
  <c r="AM29" i="5"/>
  <c r="B31" i="13" s="1"/>
  <c r="C31" i="13"/>
  <c r="AM76" i="5"/>
  <c r="B78" i="13" s="1"/>
  <c r="C78" i="13"/>
  <c r="AM5" i="5"/>
  <c r="B7" i="13" s="1"/>
  <c r="C7" i="13"/>
  <c r="AM15" i="7"/>
  <c r="B17" i="15" s="1"/>
  <c r="C17" i="15"/>
  <c r="AM9" i="4"/>
  <c r="C11" i="12"/>
  <c r="AM82" i="7"/>
  <c r="B84" i="15" s="1"/>
  <c r="C84" i="15"/>
  <c r="AM114" i="6"/>
  <c r="C116" i="14"/>
  <c r="AM98" i="4"/>
  <c r="C100" i="12"/>
  <c r="AM38" i="5"/>
  <c r="C40" i="13"/>
  <c r="AM65" i="4"/>
  <c r="AQ65" i="4" s="1"/>
  <c r="AS65" i="4" s="1"/>
  <c r="C67" i="12"/>
  <c r="AM42" i="7"/>
  <c r="B44" i="15" s="1"/>
  <c r="C44" i="15"/>
  <c r="AM8" i="5"/>
  <c r="B10" i="13" s="1"/>
  <c r="C10" i="13"/>
  <c r="AM128" i="5"/>
  <c r="B130" i="13" s="1"/>
  <c r="C130" i="13"/>
  <c r="AK106" i="4"/>
  <c r="D108" i="12"/>
  <c r="AM8" i="7"/>
  <c r="B10" i="15" s="1"/>
  <c r="C10" i="15"/>
  <c r="AM99" i="7"/>
  <c r="B101" i="15" s="1"/>
  <c r="C101" i="15"/>
  <c r="AM109" i="6"/>
  <c r="B111" i="14" s="1"/>
  <c r="C111" i="14"/>
  <c r="AM72" i="7"/>
  <c r="B74" i="15" s="1"/>
  <c r="C74" i="15"/>
  <c r="AM84" i="6"/>
  <c r="B86" i="14" s="1"/>
  <c r="C86" i="14"/>
  <c r="AK5" i="7"/>
  <c r="D7" i="15"/>
  <c r="AM90" i="7"/>
  <c r="B92" i="15" s="1"/>
  <c r="C92" i="15"/>
  <c r="AM37" i="6"/>
  <c r="B39" i="14" s="1"/>
  <c r="C39" i="14"/>
  <c r="AM20" i="6"/>
  <c r="B22" i="14" s="1"/>
  <c r="C22" i="14"/>
  <c r="AM31" i="7"/>
  <c r="B33" i="15" s="1"/>
  <c r="C33" i="15"/>
  <c r="AM133" i="5"/>
  <c r="B135" i="13" s="1"/>
  <c r="C135" i="13"/>
  <c r="AM101" i="4"/>
  <c r="C103" i="12"/>
  <c r="AM16" i="5"/>
  <c r="B18" i="13" s="1"/>
  <c r="C18" i="13"/>
  <c r="AM43" i="7"/>
  <c r="B45" i="15" s="1"/>
  <c r="C45" i="15"/>
  <c r="AM82" i="4"/>
  <c r="C84" i="12"/>
  <c r="AM92" i="4"/>
  <c r="C94" i="12"/>
  <c r="AM110" i="5"/>
  <c r="B112" i="13" s="1"/>
  <c r="C112" i="13"/>
  <c r="AM117" i="7"/>
  <c r="B119" i="15" s="1"/>
  <c r="C119" i="15"/>
  <c r="AM45" i="6"/>
  <c r="B47" i="14" s="1"/>
  <c r="C47" i="14"/>
  <c r="AM64" i="7"/>
  <c r="B66" i="15" s="1"/>
  <c r="C66" i="15"/>
  <c r="AM129" i="4"/>
  <c r="C131" i="12"/>
  <c r="AM127" i="6"/>
  <c r="B129" i="14" s="1"/>
  <c r="C129" i="14"/>
  <c r="AM140" i="4"/>
  <c r="C142" i="12"/>
  <c r="AM12" i="7"/>
  <c r="B14" i="15" s="1"/>
  <c r="C14" i="15"/>
  <c r="AM22" i="4"/>
  <c r="C24" i="12"/>
  <c r="AM120" i="6"/>
  <c r="B122" i="14" s="1"/>
  <c r="C122" i="14"/>
  <c r="AM98" i="7"/>
  <c r="B100" i="15" s="1"/>
  <c r="C100" i="15"/>
  <c r="AM129" i="6"/>
  <c r="B131" i="14" s="1"/>
  <c r="C131" i="14"/>
  <c r="AM83" i="7"/>
  <c r="B85" i="15" s="1"/>
  <c r="C85" i="15"/>
  <c r="AM25" i="5"/>
  <c r="B27" i="13" s="1"/>
  <c r="C27" i="13"/>
  <c r="AM121" i="6"/>
  <c r="B123" i="14" s="1"/>
  <c r="C123" i="14"/>
  <c r="AM11" i="4"/>
  <c r="C13" i="12"/>
  <c r="AM34" i="7"/>
  <c r="B36" i="15" s="1"/>
  <c r="C36" i="15"/>
  <c r="AM124" i="4"/>
  <c r="C126" i="12"/>
  <c r="AK8" i="4"/>
  <c r="D10" i="12"/>
  <c r="AM65" i="7"/>
  <c r="C67" i="15"/>
  <c r="AM25" i="4"/>
  <c r="AM32" i="3"/>
  <c r="C34" i="11"/>
  <c r="AM140" i="7"/>
  <c r="B142" i="15" s="1"/>
  <c r="C142" i="15"/>
  <c r="AM99" i="3"/>
  <c r="C101" i="11"/>
  <c r="AM105" i="4"/>
  <c r="C107" i="12"/>
  <c r="AM99" i="6"/>
  <c r="B101" i="14" s="1"/>
  <c r="C101" i="14"/>
  <c r="AO3" i="7"/>
  <c r="AQ3" i="7" s="1"/>
  <c r="AO3" i="6"/>
  <c r="AQ3" i="6" s="1"/>
  <c r="AO3" i="5"/>
  <c r="AQ3" i="5" s="1"/>
  <c r="AM3" i="6"/>
  <c r="C5" i="14"/>
  <c r="AM3" i="7"/>
  <c r="C5" i="15"/>
  <c r="C5" i="13"/>
  <c r="AM3" i="5"/>
  <c r="C5" i="12"/>
  <c r="B5" i="11"/>
  <c r="AM3" i="4"/>
  <c r="B8" i="11"/>
  <c r="B19" i="11"/>
  <c r="B10" i="11"/>
  <c r="D97" i="11"/>
  <c r="D53" i="11"/>
  <c r="D79" i="11"/>
  <c r="D19" i="11"/>
  <c r="D8" i="11"/>
  <c r="D10" i="11"/>
  <c r="D9" i="11"/>
  <c r="AI2" i="3"/>
  <c r="AQ57" i="7" l="1"/>
  <c r="AS57" i="7" s="1"/>
  <c r="B67" i="15"/>
  <c r="AQ65" i="7"/>
  <c r="AS65" i="7" s="1"/>
  <c r="AQ57" i="6"/>
  <c r="AS57" i="6" s="1"/>
  <c r="B69" i="14"/>
  <c r="AQ67" i="6"/>
  <c r="AS67" i="6" s="1"/>
  <c r="B23" i="14"/>
  <c r="AQ21" i="6"/>
  <c r="AS21" i="6" s="1"/>
  <c r="AS3" i="5"/>
  <c r="B23" i="13"/>
  <c r="AS21" i="5"/>
  <c r="AS57" i="5"/>
  <c r="B50" i="12"/>
  <c r="AQ48" i="4"/>
  <c r="AS48" i="4" s="1"/>
  <c r="B23" i="12"/>
  <c r="AQ21" i="4"/>
  <c r="AS21" i="4" s="1"/>
  <c r="AS4" i="4"/>
  <c r="AM114" i="3"/>
  <c r="B116" i="11" s="1"/>
  <c r="C116" i="11"/>
  <c r="AM153" i="3"/>
  <c r="B155" i="11" s="1"/>
  <c r="C155" i="11"/>
  <c r="AM74" i="5"/>
  <c r="B76" i="13" s="1"/>
  <c r="C76" i="13"/>
  <c r="C121" i="13"/>
  <c r="AM119" i="5"/>
  <c r="B121" i="13" s="1"/>
  <c r="AM48" i="5"/>
  <c r="AQ48" i="5" s="1"/>
  <c r="C50" i="13"/>
  <c r="AM36" i="5"/>
  <c r="B38" i="13" s="1"/>
  <c r="C38" i="13"/>
  <c r="AM73" i="5"/>
  <c r="B75" i="13" s="1"/>
  <c r="C75" i="13"/>
  <c r="AM4" i="4"/>
  <c r="B6" i="12" s="1"/>
  <c r="AQ134" i="3"/>
  <c r="AS134" i="3" s="1"/>
  <c r="AQ121" i="3"/>
  <c r="AS121" i="3" s="1"/>
  <c r="AQ110" i="3"/>
  <c r="AS110" i="3" s="1"/>
  <c r="AQ163" i="3"/>
  <c r="AS163" i="3" s="1"/>
  <c r="B23" i="11"/>
  <c r="AQ21" i="3"/>
  <c r="AS21" i="3" s="1"/>
  <c r="AM39" i="3"/>
  <c r="B41" i="11" s="1"/>
  <c r="C41" i="11"/>
  <c r="C164" i="13"/>
  <c r="C160" i="11"/>
  <c r="AS55" i="4"/>
  <c r="AS38" i="7"/>
  <c r="AS115" i="7"/>
  <c r="AS107" i="7"/>
  <c r="AS88" i="7"/>
  <c r="AS37" i="7"/>
  <c r="AS84" i="7"/>
  <c r="AS50" i="7"/>
  <c r="AS78" i="7"/>
  <c r="AS123" i="7"/>
  <c r="AS86" i="7"/>
  <c r="AS91" i="7"/>
  <c r="AS126" i="7"/>
  <c r="AS36" i="7"/>
  <c r="AS149" i="7"/>
  <c r="AS118" i="7"/>
  <c r="AS106" i="7"/>
  <c r="AS124" i="7"/>
  <c r="AS165" i="7"/>
  <c r="AS104" i="6"/>
  <c r="AS52" i="6"/>
  <c r="AS117" i="6"/>
  <c r="AS125" i="6"/>
  <c r="AS78" i="6"/>
  <c r="AS94" i="6"/>
  <c r="AS95" i="6"/>
  <c r="AS166" i="6"/>
  <c r="AS85" i="6"/>
  <c r="AS71" i="6"/>
  <c r="AS4" i="6"/>
  <c r="AS19" i="6"/>
  <c r="AS31" i="6"/>
  <c r="AS55" i="5"/>
  <c r="AS53" i="5"/>
  <c r="AS115" i="5"/>
  <c r="AS69" i="5"/>
  <c r="AS17" i="5"/>
  <c r="AS50" i="5"/>
  <c r="AS59" i="5"/>
  <c r="AS130" i="5"/>
  <c r="AS157" i="5"/>
  <c r="AS95" i="5"/>
  <c r="AS118" i="5"/>
  <c r="AS15" i="4"/>
  <c r="AS88" i="4"/>
  <c r="AS60" i="4"/>
  <c r="AS91" i="4"/>
  <c r="AS32" i="4"/>
  <c r="AS85" i="4"/>
  <c r="AS144" i="4"/>
  <c r="AS31" i="4"/>
  <c r="AS128" i="4"/>
  <c r="AS42" i="4"/>
  <c r="AJ2" i="7"/>
  <c r="C165" i="11"/>
  <c r="C150" i="14"/>
  <c r="C149" i="13"/>
  <c r="C164" i="14"/>
  <c r="D151" i="15"/>
  <c r="AK149" i="7"/>
  <c r="AM149" i="7" s="1"/>
  <c r="B151" i="15" s="1"/>
  <c r="AM41" i="7"/>
  <c r="B43" i="15" s="1"/>
  <c r="AM132" i="7"/>
  <c r="B134" i="15" s="1"/>
  <c r="C134" i="15"/>
  <c r="AM33" i="7"/>
  <c r="B35" i="15" s="1"/>
  <c r="C35" i="15"/>
  <c r="B167" i="15"/>
  <c r="C167" i="15"/>
  <c r="B150" i="15"/>
  <c r="C150" i="15"/>
  <c r="AM30" i="7"/>
  <c r="B32" i="15" s="1"/>
  <c r="C32" i="15"/>
  <c r="AM27" i="7"/>
  <c r="B29" i="15" s="1"/>
  <c r="C29" i="15"/>
  <c r="AM50" i="7"/>
  <c r="B52" i="15" s="1"/>
  <c r="AM127" i="7"/>
  <c r="B129" i="15" s="1"/>
  <c r="C129" i="15"/>
  <c r="AM70" i="7"/>
  <c r="B72" i="15" s="1"/>
  <c r="D40" i="15"/>
  <c r="AK38" i="7"/>
  <c r="C40" i="15" s="1"/>
  <c r="AM28" i="7"/>
  <c r="B30" i="15" s="1"/>
  <c r="AS13" i="7"/>
  <c r="B15" i="15"/>
  <c r="AM124" i="7"/>
  <c r="B126" i="15" s="1"/>
  <c r="AM17" i="6"/>
  <c r="B19" i="14" s="1"/>
  <c r="C19" i="14"/>
  <c r="AM105" i="6"/>
  <c r="B107" i="14" s="1"/>
  <c r="C107" i="14"/>
  <c r="AM72" i="6"/>
  <c r="B74" i="14" s="1"/>
  <c r="C74" i="14"/>
  <c r="AM123" i="6"/>
  <c r="B125" i="14" s="1"/>
  <c r="C125" i="14"/>
  <c r="D73" i="14"/>
  <c r="AK71" i="6"/>
  <c r="AM131" i="6"/>
  <c r="B133" i="14" s="1"/>
  <c r="AM119" i="6"/>
  <c r="B121" i="14" s="1"/>
  <c r="C121" i="14"/>
  <c r="AS63" i="6"/>
  <c r="B65" i="14"/>
  <c r="AM55" i="6"/>
  <c r="B57" i="14" s="1"/>
  <c r="D87" i="14"/>
  <c r="AK85" i="6"/>
  <c r="AM59" i="6"/>
  <c r="B61" i="14" s="1"/>
  <c r="C61" i="14"/>
  <c r="AM145" i="6"/>
  <c r="B147" i="14" s="1"/>
  <c r="C147" i="14"/>
  <c r="AM4" i="6"/>
  <c r="B6" i="14" s="1"/>
  <c r="AM15" i="6"/>
  <c r="B17" i="14" s="1"/>
  <c r="AM45" i="5"/>
  <c r="B47" i="13" s="1"/>
  <c r="C47" i="13"/>
  <c r="AM111" i="5"/>
  <c r="B113" i="13" s="1"/>
  <c r="C113" i="13"/>
  <c r="AM22" i="5"/>
  <c r="B24" i="13" s="1"/>
  <c r="C24" i="13"/>
  <c r="AM26" i="5"/>
  <c r="B28" i="13" s="1"/>
  <c r="C28" i="13"/>
  <c r="AM105" i="5"/>
  <c r="B107" i="13" s="1"/>
  <c r="C107" i="13"/>
  <c r="AM84" i="5"/>
  <c r="B86" i="13" s="1"/>
  <c r="C86" i="13"/>
  <c r="AS63" i="5"/>
  <c r="B65" i="13"/>
  <c r="AM61" i="5"/>
  <c r="B63" i="13" s="1"/>
  <c r="C63" i="13"/>
  <c r="AM4" i="5"/>
  <c r="B6" i="13" s="1"/>
  <c r="AM27" i="5"/>
  <c r="B29" i="13" s="1"/>
  <c r="C29" i="13"/>
  <c r="AM60" i="5"/>
  <c r="B62" i="13" s="1"/>
  <c r="C62" i="13"/>
  <c r="B158" i="13"/>
  <c r="C158" i="13"/>
  <c r="B159" i="13"/>
  <c r="C159" i="13"/>
  <c r="AM103" i="5"/>
  <c r="B105" i="13" s="1"/>
  <c r="C105" i="13"/>
  <c r="AM98" i="5"/>
  <c r="B100" i="13" s="1"/>
  <c r="C100" i="13"/>
  <c r="AM97" i="5"/>
  <c r="B99" i="13" s="1"/>
  <c r="C99" i="13"/>
  <c r="D100" i="11"/>
  <c r="AM95" i="4"/>
  <c r="B97" i="12" s="1"/>
  <c r="C97" i="12"/>
  <c r="AM146" i="4"/>
  <c r="B148" i="12" s="1"/>
  <c r="C148" i="12"/>
  <c r="AM84" i="4"/>
  <c r="B86" i="12" s="1"/>
  <c r="C86" i="12"/>
  <c r="AM118" i="4"/>
  <c r="B120" i="12" s="1"/>
  <c r="C120" i="12"/>
  <c r="AM97" i="4"/>
  <c r="B99" i="12" s="1"/>
  <c r="C99" i="12"/>
  <c r="AM16" i="4"/>
  <c r="B18" i="12" s="1"/>
  <c r="C18" i="12"/>
  <c r="AM133" i="4"/>
  <c r="B135" i="12" s="1"/>
  <c r="C135" i="12"/>
  <c r="B157" i="12"/>
  <c r="C157" i="12"/>
  <c r="AN98" i="3"/>
  <c r="AO98" i="3" s="1"/>
  <c r="AN128" i="3"/>
  <c r="AO128" i="3" s="1"/>
  <c r="AM130" i="3"/>
  <c r="B132" i="11" s="1"/>
  <c r="C132" i="11"/>
  <c r="D15" i="11"/>
  <c r="AK13" i="3"/>
  <c r="C106" i="14"/>
  <c r="C36" i="14"/>
  <c r="AM34" i="6"/>
  <c r="B36" i="14" s="1"/>
  <c r="AM94" i="4"/>
  <c r="B96" i="12" s="1"/>
  <c r="C96" i="12"/>
  <c r="C50" i="12"/>
  <c r="C12" i="14"/>
  <c r="AM10" i="6"/>
  <c r="B12" i="14" s="1"/>
  <c r="AM39" i="5"/>
  <c r="C93" i="12"/>
  <c r="AM115" i="6"/>
  <c r="B117" i="14" s="1"/>
  <c r="C117" i="14"/>
  <c r="AM94" i="5"/>
  <c r="B96" i="13" s="1"/>
  <c r="C96" i="13"/>
  <c r="AM66" i="6"/>
  <c r="C68" i="14"/>
  <c r="B108" i="11"/>
  <c r="B17" i="11"/>
  <c r="B34" i="11"/>
  <c r="B101" i="11"/>
  <c r="B46" i="11"/>
  <c r="B53" i="11"/>
  <c r="C115" i="13"/>
  <c r="AM113" i="5"/>
  <c r="B115" i="13" s="1"/>
  <c r="C123" i="13"/>
  <c r="AM121" i="5"/>
  <c r="B123" i="13" s="1"/>
  <c r="AM80" i="6"/>
  <c r="B82" i="14" s="1"/>
  <c r="B126" i="12"/>
  <c r="B13" i="12"/>
  <c r="B94" i="12"/>
  <c r="B103" i="12"/>
  <c r="B67" i="12"/>
  <c r="B100" i="12"/>
  <c r="B95" i="12"/>
  <c r="B87" i="12"/>
  <c r="B34" i="12"/>
  <c r="B70" i="12"/>
  <c r="B27" i="12"/>
  <c r="B24" i="12"/>
  <c r="B142" i="12"/>
  <c r="B131" i="12"/>
  <c r="B84" i="12"/>
  <c r="B11" i="12"/>
  <c r="B107" i="12"/>
  <c r="B5" i="12"/>
  <c r="C55" i="15"/>
  <c r="AM53" i="7"/>
  <c r="B55" i="15" s="1"/>
  <c r="AM44" i="7"/>
  <c r="B46" i="15" s="1"/>
  <c r="C46" i="15"/>
  <c r="AN68" i="5"/>
  <c r="AM12" i="5"/>
  <c r="B14" i="13" s="1"/>
  <c r="C14" i="13"/>
  <c r="AM109" i="3"/>
  <c r="C111" i="11"/>
  <c r="D70" i="13"/>
  <c r="D4" i="13" s="1"/>
  <c r="AK68" i="5"/>
  <c r="C70" i="13" s="1"/>
  <c r="AN2" i="7"/>
  <c r="C108" i="15"/>
  <c r="AM106" i="7"/>
  <c r="B108" i="15" s="1"/>
  <c r="AM34" i="5"/>
  <c r="B36" i="13" s="1"/>
  <c r="C36" i="13"/>
  <c r="AM56" i="3"/>
  <c r="AM48" i="3"/>
  <c r="AQ48" i="3" s="1"/>
  <c r="AS48" i="3" s="1"/>
  <c r="AM78" i="5"/>
  <c r="B80" i="13" s="1"/>
  <c r="C80" i="13"/>
  <c r="AM49" i="6"/>
  <c r="B51" i="14" s="1"/>
  <c r="C51" i="14"/>
  <c r="AM16" i="7"/>
  <c r="B18" i="15" s="1"/>
  <c r="C18" i="15"/>
  <c r="AM39" i="7"/>
  <c r="C41" i="15"/>
  <c r="AM82" i="5"/>
  <c r="B84" i="13" s="1"/>
  <c r="C84" i="13"/>
  <c r="AM11" i="6"/>
  <c r="B13" i="14" s="1"/>
  <c r="C13" i="14"/>
  <c r="AM96" i="7"/>
  <c r="B98" i="15" s="1"/>
  <c r="C98" i="15"/>
  <c r="C81" i="11"/>
  <c r="AM79" i="3"/>
  <c r="AM137" i="5"/>
  <c r="B139" i="13" s="1"/>
  <c r="C139" i="13"/>
  <c r="AM6" i="5"/>
  <c r="B8" i="13" s="1"/>
  <c r="C8" i="13"/>
  <c r="AM35" i="6"/>
  <c r="B37" i="14" s="1"/>
  <c r="C37" i="14"/>
  <c r="AM20" i="5"/>
  <c r="B22" i="13" s="1"/>
  <c r="C22" i="13"/>
  <c r="AM106" i="5"/>
  <c r="B108" i="13" s="1"/>
  <c r="C108" i="13"/>
  <c r="AM108" i="4"/>
  <c r="C110" i="12"/>
  <c r="AN2" i="4"/>
  <c r="AM122" i="7"/>
  <c r="AO111" i="6"/>
  <c r="AQ111" i="6" s="1"/>
  <c r="AN2" i="6"/>
  <c r="D113" i="14"/>
  <c r="AK111" i="6"/>
  <c r="AM111" i="6" s="1"/>
  <c r="B113" i="14" s="1"/>
  <c r="AJ2" i="6"/>
  <c r="AM121" i="7"/>
  <c r="B123" i="15" s="1"/>
  <c r="C123" i="15"/>
  <c r="C34" i="13"/>
  <c r="AM32" i="5"/>
  <c r="B34" i="13" s="1"/>
  <c r="AM81" i="6"/>
  <c r="B83" i="14" s="1"/>
  <c r="AM39" i="4"/>
  <c r="AM54" i="6"/>
  <c r="B56" i="14" s="1"/>
  <c r="C56" i="12"/>
  <c r="AM54" i="4"/>
  <c r="C17" i="12"/>
  <c r="AM15" i="4"/>
  <c r="AM30" i="5"/>
  <c r="B32" i="13" s="1"/>
  <c r="AM86" i="6"/>
  <c r="B88" i="14" s="1"/>
  <c r="C88" i="14"/>
  <c r="AM73" i="7"/>
  <c r="B75" i="15" s="1"/>
  <c r="C75" i="15"/>
  <c r="AM99" i="5"/>
  <c r="B101" i="13" s="1"/>
  <c r="AK2" i="4"/>
  <c r="D4" i="12"/>
  <c r="C15" i="13"/>
  <c r="AM109" i="7"/>
  <c r="B111" i="15" s="1"/>
  <c r="C111" i="15"/>
  <c r="AM119" i="4"/>
  <c r="AM46" i="4"/>
  <c r="AM89" i="6"/>
  <c r="B91" i="14" s="1"/>
  <c r="AM79" i="5"/>
  <c r="B81" i="13" s="1"/>
  <c r="B15" i="13"/>
  <c r="AS13" i="5"/>
  <c r="B40" i="13"/>
  <c r="AS38" i="5"/>
  <c r="B116" i="14"/>
  <c r="AS114" i="6"/>
  <c r="AS3" i="7"/>
  <c r="AS3" i="6"/>
  <c r="AM8" i="4"/>
  <c r="C10" i="12"/>
  <c r="AM106" i="4"/>
  <c r="C108" i="12"/>
  <c r="AM5" i="7"/>
  <c r="B7" i="15" s="1"/>
  <c r="C7" i="15"/>
  <c r="B5" i="14"/>
  <c r="B5" i="15"/>
  <c r="B5" i="13"/>
  <c r="C19" i="11"/>
  <c r="C79" i="11"/>
  <c r="C8" i="11"/>
  <c r="C97" i="11"/>
  <c r="B113" i="11"/>
  <c r="B88" i="11"/>
  <c r="C10" i="11"/>
  <c r="B123" i="11"/>
  <c r="B55" i="11"/>
  <c r="C100" i="11"/>
  <c r="B135" i="11"/>
  <c r="C53" i="11"/>
  <c r="C9" i="11"/>
  <c r="B79" i="11"/>
  <c r="B97" i="11"/>
  <c r="D148" i="11"/>
  <c r="D88" i="11"/>
  <c r="D130" i="11"/>
  <c r="D157" i="11"/>
  <c r="D20" i="11"/>
  <c r="D52" i="11"/>
  <c r="D76" i="11"/>
  <c r="D59" i="11"/>
  <c r="D135" i="11"/>
  <c r="D145" i="11"/>
  <c r="D152" i="11"/>
  <c r="D35" i="11"/>
  <c r="D77" i="11"/>
  <c r="D6" i="11"/>
  <c r="D123" i="11"/>
  <c r="D55" i="11"/>
  <c r="D96" i="11"/>
  <c r="D80" i="11"/>
  <c r="D95" i="11"/>
  <c r="D137" i="11"/>
  <c r="D69" i="11"/>
  <c r="D114" i="11"/>
  <c r="D156" i="11"/>
  <c r="D22" i="11"/>
  <c r="D33" i="11"/>
  <c r="D103" i="11"/>
  <c r="D84" i="11"/>
  <c r="D63" i="11"/>
  <c r="D45" i="11"/>
  <c r="D113" i="11"/>
  <c r="C156" i="11"/>
  <c r="C59" i="11"/>
  <c r="B59" i="11"/>
  <c r="B114" i="11"/>
  <c r="C114" i="11"/>
  <c r="C130" i="11"/>
  <c r="B95" i="11"/>
  <c r="C95" i="11"/>
  <c r="B103" i="11"/>
  <c r="C103" i="11"/>
  <c r="B45" i="11"/>
  <c r="C45" i="11"/>
  <c r="C76" i="11"/>
  <c r="B148" i="11"/>
  <c r="C148" i="11"/>
  <c r="B22" i="11"/>
  <c r="C22" i="11"/>
  <c r="C84" i="11"/>
  <c r="B157" i="11"/>
  <c r="C157" i="11"/>
  <c r="C152" i="11"/>
  <c r="B52" i="11"/>
  <c r="C52" i="11"/>
  <c r="B96" i="11"/>
  <c r="C96" i="11"/>
  <c r="B20" i="11"/>
  <c r="C20" i="11"/>
  <c r="B35" i="11"/>
  <c r="C35" i="11"/>
  <c r="B137" i="11"/>
  <c r="C137" i="11"/>
  <c r="C77" i="11"/>
  <c r="B33" i="11"/>
  <c r="C33" i="11"/>
  <c r="B145" i="11"/>
  <c r="C145" i="11"/>
  <c r="B80" i="11"/>
  <c r="C80" i="11"/>
  <c r="B69" i="11"/>
  <c r="C69" i="11"/>
  <c r="B63" i="11"/>
  <c r="C63" i="11"/>
  <c r="B76" i="11"/>
  <c r="B130" i="11"/>
  <c r="B156" i="11"/>
  <c r="B77" i="11"/>
  <c r="B84" i="11"/>
  <c r="B152" i="11"/>
  <c r="AJ2" i="3"/>
  <c r="B68" i="14" l="1"/>
  <c r="AQ66" i="6"/>
  <c r="AS66" i="6" s="1"/>
  <c r="B50" i="13"/>
  <c r="AS48" i="5"/>
  <c r="AQ128" i="3"/>
  <c r="AS128" i="3" s="1"/>
  <c r="AQ98" i="3"/>
  <c r="AS98" i="3" s="1"/>
  <c r="D4" i="15"/>
  <c r="AK2" i="7"/>
  <c r="AS111" i="6"/>
  <c r="C151" i="15"/>
  <c r="C4" i="15" s="1"/>
  <c r="AK2" i="5"/>
  <c r="AM38" i="7"/>
  <c r="B40" i="15" s="1"/>
  <c r="D4" i="14"/>
  <c r="AM71" i="6"/>
  <c r="B73" i="14" s="1"/>
  <c r="C73" i="14"/>
  <c r="AM85" i="6"/>
  <c r="B87" i="14" s="1"/>
  <c r="C87" i="14"/>
  <c r="AM13" i="3"/>
  <c r="C15" i="11"/>
  <c r="B41" i="13"/>
  <c r="AS39" i="5"/>
  <c r="B81" i="11"/>
  <c r="B50" i="11"/>
  <c r="B58" i="11"/>
  <c r="B111" i="11"/>
  <c r="B108" i="12"/>
  <c r="B121" i="12"/>
  <c r="B56" i="12"/>
  <c r="B48" i="12"/>
  <c r="B110" i="12"/>
  <c r="AS39" i="4"/>
  <c r="AS2" i="4" s="1"/>
  <c r="B10" i="12"/>
  <c r="B17" i="12"/>
  <c r="AM68" i="5"/>
  <c r="B70" i="13" s="1"/>
  <c r="AO68" i="5"/>
  <c r="AQ68" i="5" s="1"/>
  <c r="AN2" i="5"/>
  <c r="AS63" i="7"/>
  <c r="B41" i="15"/>
  <c r="AS39" i="7"/>
  <c r="C4" i="13"/>
  <c r="B124" i="15"/>
  <c r="AS122" i="7"/>
  <c r="AQ2" i="7"/>
  <c r="B41" i="12"/>
  <c r="C113" i="14"/>
  <c r="AK2" i="6"/>
  <c r="C4" i="12"/>
  <c r="AM2" i="4"/>
  <c r="C113" i="11"/>
  <c r="C88" i="11"/>
  <c r="C135" i="11"/>
  <c r="C55" i="11"/>
  <c r="C123" i="11"/>
  <c r="D4" i="11"/>
  <c r="AN2" i="3"/>
  <c r="AK2" i="3"/>
  <c r="C6" i="11"/>
  <c r="B6" i="11"/>
  <c r="AS2" i="6" l="1"/>
  <c r="AQ2" i="6"/>
  <c r="AM2" i="7"/>
  <c r="AS68" i="5"/>
  <c r="AS2" i="5" s="1"/>
  <c r="AM2" i="6"/>
  <c r="B4" i="14"/>
  <c r="C4" i="14"/>
  <c r="B4" i="13"/>
  <c r="B15" i="11"/>
  <c r="B4" i="11" s="1"/>
  <c r="AM2" i="5"/>
  <c r="B4" i="15"/>
  <c r="AQ2" i="5"/>
  <c r="B4" i="12"/>
  <c r="AQ2" i="4"/>
  <c r="AS2" i="7"/>
  <c r="C4" i="11"/>
  <c r="AM2" i="3"/>
  <c r="AS13" i="3" l="1"/>
  <c r="AS2" i="3" s="1"/>
  <c r="AQ2" i="3"/>
</calcChain>
</file>

<file path=xl/comments1.xml><?xml version="1.0" encoding="utf-8"?>
<comments xmlns="http://schemas.openxmlformats.org/spreadsheetml/2006/main">
  <authors>
    <author>Admin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3-праздник или выходной
2-каникулы
1-рабочий</t>
        </r>
      </text>
    </comment>
  </commentList>
</comments>
</file>

<file path=xl/sharedStrings.xml><?xml version="1.0" encoding="utf-8"?>
<sst xmlns="http://schemas.openxmlformats.org/spreadsheetml/2006/main" count="9034" uniqueCount="153">
  <si>
    <t>ФИО</t>
  </si>
  <si>
    <t>Предмет</t>
  </si>
  <si>
    <t>Всего</t>
  </si>
  <si>
    <t>январь</t>
  </si>
  <si>
    <t>февраль</t>
  </si>
  <si>
    <t>март</t>
  </si>
  <si>
    <t>апрель</t>
  </si>
  <si>
    <t>май</t>
  </si>
  <si>
    <t>Дата</t>
  </si>
  <si>
    <t>ДеньНедели</t>
  </si>
  <si>
    <t>ТипДня</t>
  </si>
  <si>
    <t>Праздники</t>
  </si>
  <si>
    <t>Каникулы</t>
  </si>
  <si>
    <t>Каникулы1кл</t>
  </si>
  <si>
    <t>Неучебныйгод_10кл</t>
  </si>
  <si>
    <t>Неучебныйгод_12кл</t>
  </si>
  <si>
    <t>пн</t>
  </si>
  <si>
    <t>вт</t>
  </si>
  <si>
    <t>ср</t>
  </si>
  <si>
    <t>чт</t>
  </si>
  <si>
    <t>пт</t>
  </si>
  <si>
    <t>сб</t>
  </si>
  <si>
    <t>вс</t>
  </si>
  <si>
    <t>В</t>
  </si>
  <si>
    <t>П</t>
  </si>
  <si>
    <t>КД</t>
  </si>
  <si>
    <t>всего</t>
  </si>
  <si>
    <t>№ п/п</t>
  </si>
  <si>
    <t>Месяц</t>
  </si>
  <si>
    <t>Нач.дата</t>
  </si>
  <si>
    <t>Кон.дата</t>
  </si>
  <si>
    <t>месяц</t>
  </si>
  <si>
    <t>ФИО1</t>
  </si>
  <si>
    <t>Даны часы</t>
  </si>
  <si>
    <t>ФИО2</t>
  </si>
  <si>
    <t>ФИО3</t>
  </si>
  <si>
    <t>ФИО4</t>
  </si>
  <si>
    <t>ВСЕГО</t>
  </si>
  <si>
    <t>Итого</t>
  </si>
  <si>
    <t>Часы, подлежащие перераспределению или объединению</t>
  </si>
  <si>
    <t>К замене</t>
  </si>
  <si>
    <t>Заменено</t>
  </si>
  <si>
    <t>Остаток</t>
  </si>
  <si>
    <t>Перераспределение часов 2018 год</t>
  </si>
  <si>
    <t>Дата начала</t>
  </si>
  <si>
    <t>Дата конца или последний день месяца</t>
  </si>
  <si>
    <t>Причина</t>
  </si>
  <si>
    <t>Болезнь</t>
  </si>
  <si>
    <t>Увольнение</t>
  </si>
  <si>
    <t>Командировка</t>
  </si>
  <si>
    <t>Отпуск</t>
  </si>
  <si>
    <t>Из них Объединено или отменено</t>
  </si>
  <si>
    <t>Отпуск б/с</t>
  </si>
  <si>
    <t>Фактические часы за январь 2018 года</t>
  </si>
  <si>
    <t>Фактические часы за февраль 2018 года</t>
  </si>
  <si>
    <t>Фактические часы за март 2018 года</t>
  </si>
  <si>
    <t>Фактические часы за апрель 2018 года</t>
  </si>
  <si>
    <t>Фактические часы за май 2018 года</t>
  </si>
  <si>
    <t>Вакант</t>
  </si>
  <si>
    <t>Столбец1</t>
  </si>
  <si>
    <t>Столбец2</t>
  </si>
  <si>
    <t>Столбец3</t>
  </si>
  <si>
    <t>Столбец4</t>
  </si>
  <si>
    <t>Столбец5</t>
  </si>
  <si>
    <t>Столбец6</t>
  </si>
  <si>
    <t>Изменение базового распределения часов (РУН)</t>
  </si>
  <si>
    <t>Дата изменения</t>
  </si>
  <si>
    <t>Дата отмены</t>
  </si>
  <si>
    <t>ФИО5</t>
  </si>
  <si>
    <t>ФИО6</t>
  </si>
  <si>
    <t>ФИО7</t>
  </si>
  <si>
    <t>ФИО8</t>
  </si>
  <si>
    <t>ФИО9</t>
  </si>
  <si>
    <t>ФИО10</t>
  </si>
  <si>
    <t>Уровень пед.мастерства</t>
  </si>
  <si>
    <t>Начальная школа</t>
  </si>
  <si>
    <t>Изменение расписания</t>
  </si>
  <si>
    <t xml:space="preserve">Выход в декрет </t>
  </si>
  <si>
    <t>Прием нового работника</t>
  </si>
  <si>
    <t>Перевод работника</t>
  </si>
  <si>
    <t>Совмещение предметов</t>
  </si>
  <si>
    <t>Перераспределение нагрузки</t>
  </si>
  <si>
    <t>Выход из декрета</t>
  </si>
  <si>
    <t>стажер</t>
  </si>
  <si>
    <t>учитель</t>
  </si>
  <si>
    <t>модератор</t>
  </si>
  <si>
    <t>эксперт</t>
  </si>
  <si>
    <t>исследователь</t>
  </si>
  <si>
    <t>мастер</t>
  </si>
  <si>
    <t>Долгосрочное замещение</t>
  </si>
  <si>
    <t>всего норма</t>
  </si>
  <si>
    <t>ФактОснНагр</t>
  </si>
  <si>
    <t>Основная нагрузка</t>
  </si>
  <si>
    <t>Долг.замещ</t>
  </si>
  <si>
    <t>Краткоср.замещ</t>
  </si>
  <si>
    <t>всего часов</t>
  </si>
  <si>
    <t>в том числе</t>
  </si>
  <si>
    <t>основные</t>
  </si>
  <si>
    <t>долг.и кр.замещ</t>
  </si>
  <si>
    <t>ЧПНН</t>
  </si>
  <si>
    <t>УПН</t>
  </si>
  <si>
    <t>ДО</t>
  </si>
  <si>
    <t>Доплата</t>
  </si>
  <si>
    <t>Доплата1С</t>
  </si>
  <si>
    <t>Отклонение</t>
  </si>
  <si>
    <t>Вакансия Англ язык</t>
  </si>
  <si>
    <t>ГППР</t>
  </si>
  <si>
    <t xml:space="preserve">Вакансия ГППР </t>
  </si>
  <si>
    <t>Характеристика</t>
  </si>
  <si>
    <t>Английский язык</t>
  </si>
  <si>
    <t>Изменение по отношению к предыдущей нагрузке</t>
  </si>
  <si>
    <t>Факт+Условные часы</t>
  </si>
  <si>
    <t>Не признан 1 час недельной нагрузки по элективам</t>
  </si>
  <si>
    <t>Не признаны 3 часа недельной нагрузки по элективам</t>
  </si>
  <si>
    <t>Некорректно признана доплата за совмещение, не соответствие с уровнем пед.мастерства</t>
  </si>
  <si>
    <t>Не признаны 2 часа недельной нагрузки по элективам</t>
  </si>
  <si>
    <t>Не признаны 3 часа элективной нагрузки по элективам</t>
  </si>
  <si>
    <t>Факт.+Условн.часы</t>
  </si>
  <si>
    <t>Факт+Условн.часы</t>
  </si>
  <si>
    <t>Факт.+Условные часы</t>
  </si>
  <si>
    <t>Вакантные часы</t>
  </si>
  <si>
    <t>Распределение вакантных часов по предмету Английский язык</t>
  </si>
  <si>
    <t>Иванов И.И.</t>
  </si>
  <si>
    <t>Сидоров Семен</t>
  </si>
  <si>
    <t>Петров Петр</t>
  </si>
  <si>
    <t>Алтайбаев Арман</t>
  </si>
  <si>
    <t xml:space="preserve">Ахметов Ақжол </t>
  </si>
  <si>
    <t>Базарбаев Бауыржан</t>
  </si>
  <si>
    <t>Дацюк Павел</t>
  </si>
  <si>
    <t>Малкин Евгений</t>
  </si>
  <si>
    <t>Козлов Николай</t>
  </si>
  <si>
    <t>Жакупова Альмира</t>
  </si>
  <si>
    <t>Жанабилова Дана</t>
  </si>
  <si>
    <t>Маканова Айдана</t>
  </si>
  <si>
    <t>Доненко Анатолий</t>
  </si>
  <si>
    <t>Мусин Сакен</t>
  </si>
  <si>
    <t>Муртаза Мурат</t>
  </si>
  <si>
    <t>Нурабаев Жангазы</t>
  </si>
  <si>
    <t>Нургалиев Ренат</t>
  </si>
  <si>
    <t>Дилимбетова Дана</t>
  </si>
  <si>
    <t>Смаков Самат</t>
  </si>
  <si>
    <t>Хорошаш Айдар</t>
  </si>
  <si>
    <t>Суесинов Биржан</t>
  </si>
  <si>
    <t>Сивоглаз Алексей</t>
  </si>
  <si>
    <t>Джуматаев Эмиль</t>
  </si>
  <si>
    <t>Шаймарден К.</t>
  </si>
  <si>
    <t>Изменение нагрузки в виду увольнения Дацюка Павла с 25 февраля 2018</t>
  </si>
  <si>
    <t>Прием нового работника Иванова И. с 12.03.2018, данному работнику были распределены часы уволненного работника Дацюка Павла</t>
  </si>
  <si>
    <t>Завершение учебного года у 12 классов</t>
  </si>
  <si>
    <t>Завершение учебного года у 10 классов</t>
  </si>
  <si>
    <t>Совмещение предмета ГППР, учителем Нурабаев Ж</t>
  </si>
  <si>
    <t xml:space="preserve">Утешева Зухра </t>
  </si>
  <si>
    <t>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</si>
</sst>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6"/>
      <color theme="1"/>
      <name val="Times New Roman"/>
      <family val="1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8"/>
      <name val="Arial"/>
      <family val="2"/>
      <charset val="204"/>
    </font>
    <font>
      <sz val="12"/>
      <name val="Times New Roman"/>
      <family val="1"/>
      <charset val="204"/>
    </font>
    <font>
      <b/>
      <sz val="11"/>
      <color theme="1"/>
      <name val="Times New Roman"/>
      <family val="1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name val="Arial Narrow"/>
      <family val="2"/>
      <charset val="204"/>
    </font>
    <font>
      <sz val="14"/>
      <color theme="1"/>
      <name val="Arial Narrow"/>
      <family val="2"/>
      <charset val="204"/>
    </font>
    <font>
      <sz val="14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11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i/>
      <sz val="11"/>
      <color theme="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4" tint="0.79998168889431442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10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9" fontId="9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312">
    <xf numFmtId="0" fontId="0" fillId="0" borderId="0" xfId="0"/>
    <xf numFmtId="0" fontId="0" fillId="0" borderId="1" xfId="0" applyBorder="1"/>
    <xf numFmtId="0" fontId="0" fillId="0" borderId="1" xfId="0" applyFill="1" applyBorder="1"/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0" xfId="0" applyFont="1"/>
    <xf numFmtId="0" fontId="4" fillId="2" borderId="1" xfId="0" applyFont="1" applyFill="1" applyBorder="1"/>
    <xf numFmtId="0" fontId="0" fillId="2" borderId="1" xfId="0" applyFont="1" applyFill="1" applyBorder="1"/>
    <xf numFmtId="1" fontId="0" fillId="0" borderId="1" xfId="0" applyNumberFormat="1" applyBorder="1"/>
    <xf numFmtId="0" fontId="7" fillId="0" borderId="1" xfId="0" applyFont="1" applyBorder="1" applyAlignment="1">
      <alignment horizontal="center"/>
    </xf>
    <xf numFmtId="14" fontId="5" fillId="0" borderId="1" xfId="0" applyNumberFormat="1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>
      <alignment horizontal="center"/>
    </xf>
    <xf numFmtId="0" fontId="6" fillId="0" borderId="0" xfId="0" applyFont="1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Fill="1"/>
    <xf numFmtId="0" fontId="1" fillId="0" borderId="1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15" fillId="0" borderId="1" xfId="0" applyFont="1" applyFill="1" applyBorder="1"/>
    <xf numFmtId="14" fontId="0" fillId="0" borderId="1" xfId="0" applyNumberFormat="1" applyFont="1" applyFill="1" applyBorder="1" applyAlignment="1">
      <alignment horizontal="center"/>
    </xf>
    <xf numFmtId="0" fontId="0" fillId="3" borderId="0" xfId="0" applyFill="1"/>
    <xf numFmtId="0" fontId="0" fillId="0" borderId="0" xfId="0" applyFill="1" applyProtection="1"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/>
    <xf numFmtId="0" fontId="8" fillId="0" borderId="3" xfId="0" applyFont="1" applyFill="1" applyBorder="1" applyAlignment="1" applyProtection="1">
      <alignment horizontal="center"/>
    </xf>
    <xf numFmtId="0" fontId="8" fillId="0" borderId="4" xfId="0" applyFont="1" applyFill="1" applyBorder="1" applyAlignment="1" applyProtection="1">
      <alignment horizontal="center"/>
    </xf>
    <xf numFmtId="0" fontId="0" fillId="0" borderId="1" xfId="0" applyFont="1" applyBorder="1" applyAlignment="1">
      <alignment horizontal="center"/>
    </xf>
    <xf numFmtId="0" fontId="15" fillId="0" borderId="3" xfId="0" applyFont="1" applyFill="1" applyBorder="1" applyAlignment="1" applyProtection="1">
      <alignment horizontal="center" vertical="center"/>
    </xf>
    <xf numFmtId="0" fontId="15" fillId="0" borderId="4" xfId="0" applyFont="1" applyFill="1" applyBorder="1" applyAlignment="1" applyProtection="1">
      <alignment horizontal="center" vertical="center"/>
    </xf>
    <xf numFmtId="0" fontId="16" fillId="0" borderId="0" xfId="0" applyFont="1" applyFill="1" applyAlignment="1" applyProtection="1">
      <alignment vertical="center"/>
      <protection locked="0"/>
    </xf>
    <xf numFmtId="14" fontId="18" fillId="0" borderId="0" xfId="0" applyNumberFormat="1" applyFont="1" applyFill="1" applyBorder="1" applyAlignment="1">
      <alignment wrapText="1"/>
    </xf>
    <xf numFmtId="14" fontId="19" fillId="0" borderId="0" xfId="0" applyNumberFormat="1" applyFont="1" applyFill="1" applyBorder="1" applyAlignment="1">
      <alignment wrapText="1"/>
    </xf>
    <xf numFmtId="3" fontId="0" fillId="0" borderId="0" xfId="0" applyNumberFormat="1"/>
    <xf numFmtId="0" fontId="0" fillId="5" borderId="0" xfId="0" applyFill="1"/>
    <xf numFmtId="0" fontId="0" fillId="0" borderId="0" xfId="0" applyFill="1" applyAlignment="1" applyProtection="1">
      <protection locked="0"/>
    </xf>
    <xf numFmtId="0" fontId="6" fillId="0" borderId="1" xfId="0" applyFont="1" applyBorder="1"/>
    <xf numFmtId="0" fontId="0" fillId="0" borderId="1" xfId="0" applyFont="1" applyBorder="1"/>
    <xf numFmtId="0" fontId="14" fillId="0" borderId="4" xfId="0" applyFont="1" applyFill="1" applyBorder="1" applyAlignment="1" applyProtection="1">
      <alignment horizontal="center"/>
    </xf>
    <xf numFmtId="0" fontId="6" fillId="0" borderId="0" xfId="0" applyFont="1" applyFill="1" applyProtection="1">
      <protection locked="0"/>
    </xf>
    <xf numFmtId="0" fontId="1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0" fillId="4" borderId="0" xfId="0" applyFill="1"/>
    <xf numFmtId="0" fontId="20" fillId="0" borderId="0" xfId="0" applyFont="1" applyBorder="1"/>
    <xf numFmtId="0" fontId="20" fillId="0" borderId="0" xfId="0" applyFont="1" applyBorder="1" applyAlignment="1">
      <alignment horizontal="center"/>
    </xf>
    <xf numFmtId="0" fontId="20" fillId="4" borderId="0" xfId="0" applyFont="1" applyFill="1" applyBorder="1" applyAlignment="1">
      <alignment horizontal="center"/>
    </xf>
    <xf numFmtId="0" fontId="20" fillId="4" borderId="0" xfId="0" applyFont="1" applyFill="1" applyBorder="1"/>
    <xf numFmtId="0" fontId="0" fillId="0" borderId="0" xfId="0" applyBorder="1"/>
    <xf numFmtId="0" fontId="15" fillId="0" borderId="6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5" fillId="0" borderId="0" xfId="0" applyFont="1"/>
    <xf numFmtId="0" fontId="0" fillId="4" borderId="1" xfId="0" applyFont="1" applyFill="1" applyBorder="1" applyAlignment="1">
      <alignment horizontal="center"/>
    </xf>
    <xf numFmtId="0" fontId="0" fillId="0" borderId="0" xfId="0" applyFont="1"/>
    <xf numFmtId="0" fontId="0" fillId="4" borderId="1" xfId="0" applyFont="1" applyFill="1" applyBorder="1"/>
    <xf numFmtId="0" fontId="6" fillId="4" borderId="1" xfId="0" applyFont="1" applyFill="1" applyBorder="1"/>
    <xf numFmtId="0" fontId="6" fillId="4" borderId="0" xfId="0" applyFont="1" applyFill="1"/>
    <xf numFmtId="0" fontId="0" fillId="4" borderId="0" xfId="0" applyFont="1" applyFill="1"/>
    <xf numFmtId="0" fontId="0" fillId="4" borderId="4" xfId="0" applyFont="1" applyFill="1" applyBorder="1"/>
    <xf numFmtId="0" fontId="0" fillId="4" borderId="4" xfId="0" applyFont="1" applyFill="1" applyBorder="1" applyAlignment="1">
      <alignment horizontal="center"/>
    </xf>
    <xf numFmtId="0" fontId="16" fillId="4" borderId="0" xfId="0" applyFont="1" applyFill="1"/>
    <xf numFmtId="0" fontId="5" fillId="4" borderId="0" xfId="0" applyFont="1" applyFill="1"/>
    <xf numFmtId="0" fontId="0" fillId="4" borderId="0" xfId="0" applyFont="1" applyFill="1" applyAlignment="1">
      <alignment horizontal="center"/>
    </xf>
    <xf numFmtId="0" fontId="0" fillId="0" borderId="0" xfId="0" applyFont="1" applyFill="1" applyProtection="1">
      <protection locked="0"/>
    </xf>
    <xf numFmtId="0" fontId="13" fillId="4" borderId="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Protection="1">
      <protection locked="0" hidden="1"/>
    </xf>
    <xf numFmtId="0" fontId="0" fillId="0" borderId="0" xfId="0" applyFont="1" applyBorder="1" applyAlignment="1" applyProtection="1">
      <alignment horizontal="center"/>
      <protection locked="0" hidden="1"/>
    </xf>
    <xf numFmtId="0" fontId="0" fillId="0" borderId="0" xfId="0" applyFont="1" applyProtection="1">
      <protection hidden="1"/>
    </xf>
    <xf numFmtId="0" fontId="0" fillId="0" borderId="1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locked="0" hidden="1"/>
    </xf>
    <xf numFmtId="0" fontId="0" fillId="0" borderId="0" xfId="0" applyFont="1" applyAlignment="1" applyProtection="1">
      <alignment horizontal="center" vertical="center" wrapText="1"/>
      <protection locked="0"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0" fillId="0" borderId="0" xfId="0" applyFont="1" applyBorder="1" applyProtection="1">
      <protection locked="0" hidden="1"/>
    </xf>
    <xf numFmtId="14" fontId="0" fillId="0" borderId="1" xfId="0" applyNumberFormat="1" applyFont="1" applyBorder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0" xfId="0" applyFont="1" applyFill="1" applyProtection="1">
      <protection locked="0" hidden="1"/>
    </xf>
    <xf numFmtId="14" fontId="17" fillId="3" borderId="1" xfId="0" applyNumberFormat="1" applyFont="1" applyFill="1" applyBorder="1" applyProtection="1">
      <protection hidden="1"/>
    </xf>
    <xf numFmtId="0" fontId="13" fillId="4" borderId="3" xfId="1" applyNumberFormat="1" applyFont="1" applyFill="1" applyBorder="1" applyAlignment="1" applyProtection="1">
      <alignment horizontal="center" vertical="center" wrapText="1"/>
      <protection locked="0"/>
    </xf>
    <xf numFmtId="0" fontId="13" fillId="4" borderId="3" xfId="1" applyNumberFormat="1" applyFont="1" applyFill="1" applyBorder="1" applyAlignment="1">
      <alignment horizontal="center" vertical="center" wrapText="1"/>
    </xf>
    <xf numFmtId="0" fontId="6" fillId="5" borderId="0" xfId="0" applyFont="1" applyFill="1"/>
    <xf numFmtId="0" fontId="0" fillId="4" borderId="0" xfId="0" applyFont="1" applyFill="1" applyBorder="1"/>
    <xf numFmtId="0" fontId="25" fillId="0" borderId="0" xfId="0" applyFont="1"/>
    <xf numFmtId="0" fontId="26" fillId="0" borderId="0" xfId="0" applyFont="1" applyProtection="1">
      <protection locked="0" hidden="1"/>
    </xf>
    <xf numFmtId="0" fontId="26" fillId="0" borderId="0" xfId="0" applyFont="1" applyFill="1" applyProtection="1">
      <protection locked="0" hidden="1"/>
    </xf>
    <xf numFmtId="0" fontId="26" fillId="0" borderId="0" xfId="0" applyFont="1" applyBorder="1" applyAlignment="1" applyProtection="1">
      <alignment horizontal="center"/>
      <protection locked="0" hidden="1"/>
    </xf>
    <xf numFmtId="0" fontId="26" fillId="0" borderId="1" xfId="0" applyFont="1" applyBorder="1" applyAlignment="1" applyProtection="1">
      <alignment horizontal="center" vertical="center" wrapText="1"/>
      <protection locked="0" hidden="1"/>
    </xf>
    <xf numFmtId="0" fontId="26" fillId="0" borderId="2" xfId="0" applyFont="1" applyFill="1" applyBorder="1" applyAlignment="1" applyProtection="1">
      <alignment horizontal="center" vertical="center" wrapText="1"/>
      <protection hidden="1"/>
    </xf>
    <xf numFmtId="0" fontId="26" fillId="0" borderId="2" xfId="0" applyFont="1" applyBorder="1" applyAlignment="1" applyProtection="1">
      <alignment horizontal="center" vertical="center" wrapText="1"/>
      <protection locked="0" hidden="1"/>
    </xf>
    <xf numFmtId="0" fontId="26" fillId="0" borderId="2" xfId="0" applyFont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 applyProtection="1">
      <alignment horizontal="center"/>
      <protection locked="0" hidden="1"/>
    </xf>
    <xf numFmtId="0" fontId="26" fillId="0" borderId="1" xfId="0" applyFont="1" applyFill="1" applyBorder="1" applyProtection="1">
      <protection locked="0" hidden="1"/>
    </xf>
    <xf numFmtId="14" fontId="26" fillId="0" borderId="1" xfId="0" applyNumberFormat="1" applyFont="1" applyFill="1" applyBorder="1" applyAlignment="1" applyProtection="1">
      <alignment horizontal="center"/>
      <protection locked="0" hidden="1"/>
    </xf>
    <xf numFmtId="0" fontId="26" fillId="0" borderId="1" xfId="0" applyFont="1" applyFill="1" applyBorder="1" applyAlignment="1" applyProtection="1">
      <alignment horizontal="center"/>
      <protection locked="0" hidden="1"/>
    </xf>
    <xf numFmtId="0" fontId="26" fillId="0" borderId="1" xfId="0" applyFont="1" applyFill="1" applyBorder="1" applyAlignment="1" applyProtection="1">
      <alignment horizontal="center"/>
      <protection hidden="1"/>
    </xf>
    <xf numFmtId="0" fontId="26" fillId="4" borderId="1" xfId="0" applyFont="1" applyFill="1" applyBorder="1" applyProtection="1">
      <protection locked="0" hidden="1"/>
    </xf>
    <xf numFmtId="0" fontId="26" fillId="4" borderId="1" xfId="0" applyFont="1" applyFill="1" applyBorder="1" applyAlignment="1" applyProtection="1">
      <alignment horizontal="center"/>
      <protection locked="0" hidden="1"/>
    </xf>
    <xf numFmtId="0" fontId="26" fillId="0" borderId="1" xfId="0" applyFont="1" applyBorder="1" applyAlignment="1" applyProtection="1">
      <alignment horizontal="center"/>
      <protection hidden="1"/>
    </xf>
    <xf numFmtId="0" fontId="26" fillId="0" borderId="1" xfId="0" applyFont="1" applyBorder="1" applyProtection="1">
      <protection locked="0" hidden="1"/>
    </xf>
    <xf numFmtId="14" fontId="26" fillId="0" borderId="1" xfId="0" applyNumberFormat="1" applyFont="1" applyBorder="1" applyAlignment="1" applyProtection="1">
      <alignment horizontal="center"/>
      <protection locked="0" hidden="1"/>
    </xf>
    <xf numFmtId="0" fontId="26" fillId="4" borderId="0" xfId="0" applyFont="1" applyFill="1" applyProtection="1">
      <protection locked="0"/>
    </xf>
    <xf numFmtId="0" fontId="26" fillId="4" borderId="0" xfId="0" applyFont="1" applyFill="1" applyAlignment="1" applyProtection="1">
      <alignment horizontal="left"/>
      <protection locked="0"/>
    </xf>
    <xf numFmtId="0" fontId="26" fillId="4" borderId="5" xfId="0" applyFont="1" applyFill="1" applyBorder="1" applyProtection="1">
      <protection locked="0"/>
    </xf>
    <xf numFmtId="0" fontId="13" fillId="4" borderId="1" xfId="0" applyFont="1" applyFill="1" applyBorder="1" applyAlignment="1" applyProtection="1">
      <alignment horizontal="center" vertical="center"/>
      <protection locked="0"/>
    </xf>
    <xf numFmtId="0" fontId="26" fillId="4" borderId="1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1" xfId="0" applyFont="1" applyFill="1" applyBorder="1" applyProtection="1">
      <protection locked="0"/>
    </xf>
    <xf numFmtId="14" fontId="26" fillId="4" borderId="1" xfId="0" applyNumberFormat="1" applyFont="1" applyFill="1" applyBorder="1" applyAlignment="1" applyProtection="1">
      <alignment horizontal="center"/>
      <protection locked="0"/>
    </xf>
    <xf numFmtId="14" fontId="26" fillId="4" borderId="3" xfId="0" applyNumberFormat="1" applyFont="1" applyFill="1" applyBorder="1" applyAlignment="1" applyProtection="1">
      <alignment horizontal="center"/>
      <protection locked="0"/>
    </xf>
    <xf numFmtId="14" fontId="26" fillId="4" borderId="3" xfId="0" applyNumberFormat="1" applyFont="1" applyFill="1" applyBorder="1" applyAlignment="1" applyProtection="1">
      <alignment horizontal="left"/>
      <protection locked="0"/>
    </xf>
    <xf numFmtId="0" fontId="26" fillId="4" borderId="1" xfId="0" applyFont="1" applyFill="1" applyBorder="1" applyAlignment="1" applyProtection="1">
      <alignment horizontal="center"/>
      <protection locked="0"/>
    </xf>
    <xf numFmtId="14" fontId="26" fillId="4" borderId="1" xfId="0" applyNumberFormat="1" applyFont="1" applyFill="1" applyBorder="1" applyAlignment="1" applyProtection="1">
      <alignment horizontal="center" vertical="center"/>
      <protection locked="0"/>
    </xf>
    <xf numFmtId="0" fontId="26" fillId="4" borderId="3" xfId="0" applyFont="1" applyFill="1" applyBorder="1" applyAlignment="1">
      <alignment horizontal="center"/>
    </xf>
    <xf numFmtId="0" fontId="27" fillId="4" borderId="1" xfId="0" applyFont="1" applyFill="1" applyBorder="1" applyProtection="1">
      <protection locked="0"/>
    </xf>
    <xf numFmtId="14" fontId="27" fillId="4" borderId="1" xfId="0" applyNumberFormat="1" applyFont="1" applyFill="1" applyBorder="1" applyAlignment="1" applyProtection="1">
      <alignment horizontal="center"/>
      <protection locked="0"/>
    </xf>
    <xf numFmtId="14" fontId="27" fillId="4" borderId="3" xfId="0" applyNumberFormat="1" applyFont="1" applyFill="1" applyBorder="1" applyAlignment="1" applyProtection="1">
      <alignment horizontal="center"/>
      <protection locked="0"/>
    </xf>
    <xf numFmtId="14" fontId="27" fillId="4" borderId="3" xfId="0" applyNumberFormat="1" applyFont="1" applyFill="1" applyBorder="1" applyAlignment="1" applyProtection="1">
      <alignment horizontal="left"/>
      <protection locked="0"/>
    </xf>
    <xf numFmtId="0" fontId="27" fillId="4" borderId="1" xfId="0" applyFont="1" applyFill="1" applyBorder="1" applyAlignment="1" applyProtection="1">
      <alignment horizontal="center" vertical="center"/>
      <protection locked="0"/>
    </xf>
    <xf numFmtId="0" fontId="27" fillId="4" borderId="1" xfId="0" applyFont="1" applyFill="1" applyBorder="1" applyAlignment="1" applyProtection="1">
      <alignment horizontal="center"/>
      <protection locked="0"/>
    </xf>
    <xf numFmtId="0" fontId="27" fillId="4" borderId="1" xfId="0" applyFont="1" applyFill="1" applyBorder="1" applyAlignment="1" applyProtection="1">
      <alignment wrapText="1"/>
      <protection locked="0"/>
    </xf>
    <xf numFmtId="0" fontId="27" fillId="4" borderId="0" xfId="0" applyFont="1" applyFill="1" applyProtection="1">
      <protection locked="0"/>
    </xf>
    <xf numFmtId="14" fontId="26" fillId="4" borderId="3" xfId="0" applyNumberFormat="1" applyFont="1" applyFill="1" applyBorder="1" applyAlignment="1" applyProtection="1">
      <alignment horizontal="left" wrapText="1"/>
      <protection locked="0"/>
    </xf>
    <xf numFmtId="0" fontId="28" fillId="4" borderId="1" xfId="0" applyFont="1" applyFill="1" applyBorder="1" applyProtection="1">
      <protection locked="0"/>
    </xf>
    <xf numFmtId="0" fontId="26" fillId="4" borderId="1" xfId="0" applyFont="1" applyFill="1" applyBorder="1" applyAlignment="1" applyProtection="1">
      <alignment wrapText="1"/>
      <protection locked="0"/>
    </xf>
    <xf numFmtId="14" fontId="26" fillId="4" borderId="1" xfId="0" applyNumberFormat="1" applyFont="1" applyFill="1" applyBorder="1" applyAlignment="1" applyProtection="1">
      <alignment horizontal="left"/>
      <protection locked="0"/>
    </xf>
    <xf numFmtId="0" fontId="0" fillId="0" borderId="1" xfId="0" applyBorder="1" applyAlignment="1">
      <alignment horizontal="center"/>
    </xf>
    <xf numFmtId="49" fontId="30" fillId="2" borderId="1" xfId="0" applyNumberFormat="1" applyFont="1" applyFill="1" applyBorder="1" applyAlignment="1">
      <alignment horizontal="left" vertical="top"/>
    </xf>
    <xf numFmtId="0" fontId="30" fillId="4" borderId="1" xfId="9" applyFont="1" applyFill="1" applyBorder="1" applyAlignment="1" applyProtection="1">
      <alignment vertical="center"/>
      <protection locked="0"/>
    </xf>
    <xf numFmtId="49" fontId="30" fillId="0" borderId="1" xfId="0" applyNumberFormat="1" applyFont="1" applyBorder="1" applyAlignment="1">
      <alignment horizontal="left" vertical="top"/>
    </xf>
    <xf numFmtId="0" fontId="29" fillId="0" borderId="1" xfId="0" applyFont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0" fillId="0" borderId="9" xfId="0" applyFill="1" applyBorder="1" applyProtection="1">
      <protection locked="0"/>
    </xf>
    <xf numFmtId="0" fontId="22" fillId="0" borderId="0" xfId="0" applyFont="1" applyFill="1" applyBorder="1"/>
    <xf numFmtId="49" fontId="23" fillId="0" borderId="0" xfId="0" applyNumberFormat="1" applyFont="1" applyBorder="1" applyAlignment="1">
      <alignment horizontal="left" vertical="top"/>
    </xf>
    <xf numFmtId="49" fontId="23" fillId="2" borderId="0" xfId="0" applyNumberFormat="1" applyFont="1" applyFill="1" applyBorder="1" applyAlignment="1">
      <alignment horizontal="left" vertical="top"/>
    </xf>
    <xf numFmtId="0" fontId="23" fillId="4" borderId="0" xfId="9" applyFont="1" applyFill="1" applyBorder="1" applyAlignment="1" applyProtection="1">
      <alignment vertical="center"/>
      <protection locked="0"/>
    </xf>
    <xf numFmtId="0" fontId="22" fillId="2" borderId="0" xfId="0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22" fillId="0" borderId="0" xfId="0" applyFont="1" applyBorder="1" applyAlignment="1">
      <alignment horizontal="center"/>
    </xf>
    <xf numFmtId="0" fontId="23" fillId="2" borderId="0" xfId="0" applyFont="1" applyFill="1" applyBorder="1" applyAlignment="1"/>
    <xf numFmtId="0" fontId="23" fillId="0" borderId="0" xfId="0" applyFont="1" applyBorder="1" applyAlignment="1"/>
    <xf numFmtId="0" fontId="23" fillId="4" borderId="0" xfId="0" applyFont="1" applyFill="1" applyBorder="1" applyAlignment="1">
      <alignment vertical="center"/>
    </xf>
    <xf numFmtId="0" fontId="24" fillId="0" borderId="0" xfId="0" applyFont="1" applyFill="1" applyBorder="1"/>
    <xf numFmtId="49" fontId="21" fillId="2" borderId="0" xfId="0" applyNumberFormat="1" applyFont="1" applyFill="1" applyBorder="1" applyAlignment="1">
      <alignment horizontal="left" vertical="top"/>
    </xf>
    <xf numFmtId="0" fontId="21" fillId="4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/>
    </xf>
    <xf numFmtId="0" fontId="24" fillId="0" borderId="0" xfId="0" applyFont="1" applyFill="1" applyBorder="1" applyAlignment="1" applyProtection="1">
      <alignment horizontal="center"/>
    </xf>
    <xf numFmtId="49" fontId="23" fillId="0" borderId="0" xfId="0" applyNumberFormat="1" applyFont="1" applyBorder="1" applyAlignment="1">
      <alignment horizontal="left" vertical="top" wrapText="1"/>
    </xf>
    <xf numFmtId="0" fontId="22" fillId="0" borderId="0" xfId="0" applyFont="1" applyBorder="1" applyAlignment="1">
      <alignment wrapText="1"/>
    </xf>
    <xf numFmtId="0" fontId="22" fillId="2" borderId="0" xfId="0" applyFont="1" applyFill="1" applyBorder="1" applyAlignment="1">
      <alignment wrapText="1"/>
    </xf>
    <xf numFmtId="0" fontId="22" fillId="0" borderId="0" xfId="0" applyFont="1" applyBorder="1"/>
    <xf numFmtId="0" fontId="22" fillId="2" borderId="0" xfId="0" applyFont="1" applyFill="1" applyBorder="1"/>
    <xf numFmtId="0" fontId="22" fillId="2" borderId="0" xfId="0" applyFont="1" applyFill="1" applyBorder="1" applyAlignment="1">
      <alignment vertical="center" wrapText="1"/>
    </xf>
    <xf numFmtId="49" fontId="23" fillId="2" borderId="0" xfId="3" applyNumberFormat="1" applyFont="1" applyFill="1" applyBorder="1" applyAlignment="1">
      <alignment horizontal="left" vertical="center"/>
    </xf>
    <xf numFmtId="49" fontId="21" fillId="0" borderId="0" xfId="0" applyNumberFormat="1" applyFont="1" applyBorder="1" applyAlignment="1">
      <alignment horizontal="left" vertical="top"/>
    </xf>
    <xf numFmtId="0" fontId="24" fillId="0" borderId="0" xfId="0" applyFont="1" applyBorder="1" applyAlignment="1">
      <alignment horizontal="center"/>
    </xf>
    <xf numFmtId="0" fontId="22" fillId="4" borderId="0" xfId="0" applyFont="1" applyFill="1" applyBorder="1" applyAlignment="1" applyProtection="1">
      <alignment horizontal="left"/>
    </xf>
    <xf numFmtId="0" fontId="22" fillId="2" borderId="0" xfId="0" applyFont="1" applyFill="1" applyBorder="1" applyAlignment="1" applyProtection="1"/>
    <xf numFmtId="0" fontId="22" fillId="0" borderId="0" xfId="0" applyFont="1" applyBorder="1" applyAlignment="1" applyProtection="1"/>
    <xf numFmtId="49" fontId="23" fillId="0" borderId="0" xfId="0" applyNumberFormat="1" applyFont="1" applyBorder="1" applyAlignment="1">
      <alignment horizontal="center" vertical="top"/>
    </xf>
    <xf numFmtId="49" fontId="13" fillId="2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Border="1" applyAlignment="1">
      <alignment horizontal="center" vertical="top"/>
    </xf>
    <xf numFmtId="0" fontId="1" fillId="2" borderId="0" xfId="0" applyFont="1" applyFill="1" applyBorder="1" applyAlignment="1" applyProtection="1"/>
    <xf numFmtId="0" fontId="0" fillId="2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13" fillId="0" borderId="0" xfId="0" applyFont="1" applyBorder="1" applyAlignment="1"/>
    <xf numFmtId="0" fontId="13" fillId="2" borderId="0" xfId="0" applyFont="1" applyFill="1" applyBorder="1" applyAlignment="1"/>
    <xf numFmtId="49" fontId="13" fillId="0" borderId="0" xfId="0" applyNumberFormat="1" applyFont="1" applyBorder="1" applyAlignment="1">
      <alignment horizontal="left" vertical="top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protection locked="0"/>
    </xf>
    <xf numFmtId="0" fontId="1" fillId="4" borderId="14" xfId="0" applyFont="1" applyFill="1" applyBorder="1" applyAlignment="1">
      <alignment horizontal="center"/>
    </xf>
    <xf numFmtId="0" fontId="0" fillId="4" borderId="15" xfId="0" applyFont="1" applyFill="1" applyBorder="1" applyAlignment="1">
      <alignment horizontal="center"/>
    </xf>
    <xf numFmtId="0" fontId="0" fillId="4" borderId="14" xfId="0" applyFont="1" applyFill="1" applyBorder="1"/>
    <xf numFmtId="0" fontId="0" fillId="4" borderId="15" xfId="0" applyFont="1" applyFill="1" applyBorder="1"/>
    <xf numFmtId="0" fontId="6" fillId="4" borderId="14" xfId="0" applyFont="1" applyFill="1" applyBorder="1"/>
    <xf numFmtId="0" fontId="6" fillId="4" borderId="15" xfId="0" applyFont="1" applyFill="1" applyBorder="1"/>
    <xf numFmtId="0" fontId="0" fillId="4" borderId="16" xfId="0" applyFont="1" applyFill="1" applyBorder="1"/>
    <xf numFmtId="0" fontId="0" fillId="4" borderId="17" xfId="0" applyFont="1" applyFill="1" applyBorder="1" applyAlignment="1">
      <alignment horizontal="center"/>
    </xf>
    <xf numFmtId="0" fontId="0" fillId="4" borderId="17" xfId="0" applyFont="1" applyFill="1" applyBorder="1"/>
    <xf numFmtId="0" fontId="0" fillId="4" borderId="18" xfId="0" applyFont="1" applyFill="1" applyBorder="1"/>
    <xf numFmtId="0" fontId="20" fillId="4" borderId="7" xfId="0" applyFont="1" applyFill="1" applyBorder="1" applyAlignment="1">
      <alignment horizontal="center"/>
    </xf>
    <xf numFmtId="0" fontId="20" fillId="4" borderId="0" xfId="0" applyFont="1" applyFill="1"/>
    <xf numFmtId="0" fontId="20" fillId="4" borderId="1" xfId="0" applyFont="1" applyFill="1" applyBorder="1"/>
    <xf numFmtId="0" fontId="18" fillId="4" borderId="0" xfId="0" applyFont="1" applyFill="1"/>
    <xf numFmtId="0" fontId="20" fillId="4" borderId="9" xfId="0" applyFont="1" applyFill="1" applyBorder="1"/>
    <xf numFmtId="0" fontId="0" fillId="4" borderId="19" xfId="0" applyFont="1" applyFill="1" applyBorder="1"/>
    <xf numFmtId="0" fontId="0" fillId="4" borderId="20" xfId="0" applyFont="1" applyFill="1" applyBorder="1"/>
    <xf numFmtId="0" fontId="18" fillId="4" borderId="0" xfId="0" applyFont="1" applyFill="1" applyBorder="1"/>
    <xf numFmtId="0" fontId="18" fillId="4" borderId="0" xfId="0" applyFont="1" applyFill="1" applyBorder="1" applyAlignment="1">
      <alignment horizontal="center"/>
    </xf>
    <xf numFmtId="0" fontId="31" fillId="4" borderId="0" xfId="0" applyFont="1" applyFill="1" applyBorder="1"/>
    <xf numFmtId="0" fontId="0" fillId="4" borderId="0" xfId="0" applyFont="1" applyFill="1" applyBorder="1" applyAlignment="1">
      <alignment horizontal="center"/>
    </xf>
    <xf numFmtId="0" fontId="0" fillId="0" borderId="9" xfId="0" applyFont="1" applyBorder="1"/>
    <xf numFmtId="0" fontId="1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4" xfId="0" applyFont="1" applyBorder="1"/>
    <xf numFmtId="0" fontId="0" fillId="0" borderId="15" xfId="0" applyFont="1" applyBorder="1"/>
    <xf numFmtId="0" fontId="6" fillId="0" borderId="14" xfId="0" applyFont="1" applyBorder="1"/>
    <xf numFmtId="0" fontId="6" fillId="0" borderId="15" xfId="0" applyFont="1" applyBorder="1"/>
    <xf numFmtId="0" fontId="1" fillId="0" borderId="10" xfId="0" applyFont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/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4" borderId="17" xfId="0" applyFill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8" xfId="0" applyBorder="1"/>
    <xf numFmtId="0" fontId="0" fillId="0" borderId="15" xfId="0" applyBorder="1" applyAlignment="1">
      <alignment horizontal="center"/>
    </xf>
    <xf numFmtId="0" fontId="15" fillId="0" borderId="14" xfId="0" applyFont="1" applyBorder="1"/>
    <xf numFmtId="0" fontId="15" fillId="0" borderId="15" xfId="0" applyFont="1" applyBorder="1"/>
    <xf numFmtId="0" fontId="26" fillId="4" borderId="7" xfId="0" applyFont="1" applyFill="1" applyBorder="1" applyAlignment="1" applyProtection="1">
      <alignment wrapText="1"/>
      <protection locked="0"/>
    </xf>
    <xf numFmtId="0" fontId="29" fillId="0" borderId="0" xfId="0" applyFont="1" applyFill="1" applyBorder="1" applyAlignment="1" applyProtection="1">
      <alignment horizontal="center"/>
    </xf>
    <xf numFmtId="0" fontId="21" fillId="0" borderId="10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center" vertical="center" wrapText="1"/>
      <protection locked="0"/>
    </xf>
    <xf numFmtId="0" fontId="21" fillId="0" borderId="11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center" vertical="center"/>
    </xf>
    <xf numFmtId="0" fontId="21" fillId="0" borderId="13" xfId="0" applyFont="1" applyFill="1" applyBorder="1" applyAlignment="1" applyProtection="1">
      <alignment horizontal="center" vertical="center"/>
    </xf>
    <xf numFmtId="0" fontId="29" fillId="0" borderId="15" xfId="0" applyFont="1" applyFill="1" applyBorder="1" applyAlignment="1" applyProtection="1">
      <alignment horizontal="center"/>
    </xf>
    <xf numFmtId="0" fontId="30" fillId="4" borderId="17" xfId="9" applyFont="1" applyFill="1" applyBorder="1" applyAlignment="1" applyProtection="1">
      <alignment vertical="center"/>
      <protection locked="0"/>
    </xf>
    <xf numFmtId="0" fontId="29" fillId="0" borderId="18" xfId="0" applyFont="1" applyFill="1" applyBorder="1" applyAlignment="1" applyProtection="1">
      <alignment horizontal="center"/>
    </xf>
    <xf numFmtId="14" fontId="26" fillId="6" borderId="11" xfId="0" applyNumberFormat="1" applyFont="1" applyFill="1" applyBorder="1"/>
    <xf numFmtId="14" fontId="26" fillId="4" borderId="11" xfId="0" applyNumberFormat="1" applyFont="1" applyFill="1" applyBorder="1"/>
    <xf numFmtId="0" fontId="33" fillId="4" borderId="11" xfId="0" applyFont="1" applyFill="1" applyBorder="1" applyAlignment="1">
      <alignment horizontal="center"/>
    </xf>
    <xf numFmtId="0" fontId="33" fillId="4" borderId="13" xfId="0" applyFont="1" applyFill="1" applyBorder="1"/>
    <xf numFmtId="0" fontId="0" fillId="4" borderId="7" xfId="0" applyFont="1" applyFill="1" applyBorder="1" applyAlignment="1">
      <alignment horizontal="center"/>
    </xf>
    <xf numFmtId="0" fontId="33" fillId="4" borderId="22" xfId="0" applyFont="1" applyFill="1" applyBorder="1" applyAlignment="1">
      <alignment wrapText="1"/>
    </xf>
    <xf numFmtId="14" fontId="26" fillId="6" borderId="24" xfId="0" applyNumberFormat="1" applyFont="1" applyFill="1" applyBorder="1"/>
    <xf numFmtId="0" fontId="1" fillId="4" borderId="25" xfId="0" applyFont="1" applyFill="1" applyBorder="1" applyAlignment="1">
      <alignment horizontal="center"/>
    </xf>
    <xf numFmtId="0" fontId="26" fillId="6" borderId="22" xfId="0" applyFont="1" applyFill="1" applyBorder="1"/>
    <xf numFmtId="14" fontId="26" fillId="6" borderId="23" xfId="0" applyNumberFormat="1" applyFont="1" applyFill="1" applyBorder="1"/>
    <xf numFmtId="0" fontId="33" fillId="4" borderId="22" xfId="0" applyFont="1" applyFill="1" applyBorder="1" applyAlignment="1">
      <alignment horizontal="center"/>
    </xf>
    <xf numFmtId="0" fontId="33" fillId="4" borderId="22" xfId="0" applyFont="1" applyFill="1" applyBorder="1" applyAlignment="1">
      <alignment horizontal="center" wrapText="1"/>
    </xf>
    <xf numFmtId="0" fontId="34" fillId="4" borderId="24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/>
    </xf>
    <xf numFmtId="0" fontId="26" fillId="6" borderId="10" xfId="0" applyFont="1" applyFill="1" applyBorder="1" applyAlignment="1">
      <alignment wrapText="1"/>
    </xf>
    <xf numFmtId="14" fontId="26" fillId="6" borderId="11" xfId="0" applyNumberFormat="1" applyFont="1" applyFill="1" applyBorder="1" applyAlignment="1">
      <alignment wrapText="1"/>
    </xf>
    <xf numFmtId="0" fontId="33" fillId="4" borderId="11" xfId="0" applyFont="1" applyFill="1" applyBorder="1" applyAlignment="1">
      <alignment horizontal="center" wrapText="1"/>
    </xf>
    <xf numFmtId="0" fontId="34" fillId="4" borderId="11" xfId="0" applyFont="1" applyFill="1" applyBorder="1" applyAlignment="1">
      <alignment horizontal="center" wrapText="1"/>
    </xf>
    <xf numFmtId="0" fontId="33" fillId="4" borderId="13" xfId="0" applyFont="1" applyFill="1" applyBorder="1" applyAlignment="1">
      <alignment wrapText="1"/>
    </xf>
    <xf numFmtId="0" fontId="33" fillId="4" borderId="11" xfId="0" applyFont="1" applyFill="1" applyBorder="1" applyAlignment="1">
      <alignment wrapText="1"/>
    </xf>
    <xf numFmtId="0" fontId="33" fillId="0" borderId="0" xfId="0" applyFont="1"/>
    <xf numFmtId="0" fontId="26" fillId="2" borderId="10" xfId="0" applyFont="1" applyFill="1" applyBorder="1" applyAlignment="1">
      <alignment wrapText="1"/>
    </xf>
    <xf numFmtId="14" fontId="26" fillId="2" borderId="11" xfId="0" applyNumberFormat="1" applyFont="1" applyFill="1" applyBorder="1" applyAlignment="1">
      <alignment wrapText="1"/>
    </xf>
    <xf numFmtId="0" fontId="33" fillId="0" borderId="11" xfId="0" applyFont="1" applyBorder="1" applyAlignment="1">
      <alignment horizontal="center" wrapText="1"/>
    </xf>
    <xf numFmtId="0" fontId="33" fillId="0" borderId="11" xfId="0" applyFont="1" applyBorder="1" applyAlignment="1">
      <alignment wrapText="1"/>
    </xf>
    <xf numFmtId="0" fontId="34" fillId="0" borderId="11" xfId="0" applyFont="1" applyBorder="1" applyAlignment="1">
      <alignment horizontal="center" wrapText="1"/>
    </xf>
    <xf numFmtId="0" fontId="33" fillId="0" borderId="13" xfId="0" applyFont="1" applyBorder="1" applyAlignment="1">
      <alignment wrapText="1"/>
    </xf>
    <xf numFmtId="0" fontId="33" fillId="0" borderId="0" xfId="0" applyFont="1" applyAlignment="1">
      <alignment wrapText="1"/>
    </xf>
    <xf numFmtId="0" fontId="26" fillId="2" borderId="4" xfId="0" applyFont="1" applyFill="1" applyBorder="1"/>
    <xf numFmtId="14" fontId="26" fillId="6" borderId="4" xfId="0" applyNumberFormat="1" applyFont="1" applyFill="1" applyBorder="1" applyAlignment="1">
      <alignment horizontal="center"/>
    </xf>
    <xf numFmtId="14" fontId="26" fillId="2" borderId="4" xfId="0" applyNumberFormat="1" applyFont="1" applyFill="1" applyBorder="1"/>
    <xf numFmtId="0" fontId="33" fillId="0" borderId="4" xfId="0" applyFont="1" applyBorder="1" applyAlignment="1">
      <alignment horizontal="center" wrapText="1"/>
    </xf>
    <xf numFmtId="0" fontId="33" fillId="0" borderId="4" xfId="0" applyFont="1" applyBorder="1" applyAlignment="1">
      <alignment wrapText="1"/>
    </xf>
    <xf numFmtId="0" fontId="33" fillId="0" borderId="12" xfId="0" applyFont="1" applyBorder="1" applyAlignment="1">
      <alignment wrapText="1"/>
    </xf>
    <xf numFmtId="0" fontId="33" fillId="0" borderId="21" xfId="0" applyFont="1" applyBorder="1" applyAlignment="1">
      <alignment wrapText="1"/>
    </xf>
    <xf numFmtId="0" fontId="26" fillId="4" borderId="7" xfId="0" applyFont="1" applyFill="1" applyBorder="1" applyProtection="1">
      <protection locked="0"/>
    </xf>
    <xf numFmtId="14" fontId="26" fillId="4" borderId="7" xfId="0" applyNumberFormat="1" applyFont="1" applyFill="1" applyBorder="1" applyAlignment="1" applyProtection="1">
      <alignment horizontal="center" vertical="center"/>
      <protection locked="0"/>
    </xf>
    <xf numFmtId="14" fontId="26" fillId="4" borderId="5" xfId="0" applyNumberFormat="1" applyFont="1" applyFill="1" applyBorder="1" applyAlignment="1" applyProtection="1">
      <alignment horizontal="center"/>
      <protection locked="0"/>
    </xf>
    <xf numFmtId="14" fontId="26" fillId="4" borderId="5" xfId="0" applyNumberFormat="1" applyFont="1" applyFill="1" applyBorder="1" applyAlignment="1" applyProtection="1">
      <alignment horizontal="left"/>
      <protection locked="0"/>
    </xf>
    <xf numFmtId="0" fontId="13" fillId="4" borderId="5" xfId="1" applyNumberFormat="1" applyFont="1" applyFill="1" applyBorder="1" applyAlignment="1">
      <alignment horizontal="center" vertical="center" wrapText="1"/>
    </xf>
    <xf numFmtId="0" fontId="13" fillId="4" borderId="26" xfId="1" applyNumberFormat="1" applyFont="1" applyFill="1" applyBorder="1" applyAlignment="1" applyProtection="1">
      <alignment horizontal="center" vertical="center" wrapText="1"/>
    </xf>
    <xf numFmtId="0" fontId="26" fillId="4" borderId="7" xfId="0" applyFont="1" applyFill="1" applyBorder="1" applyAlignment="1" applyProtection="1">
      <alignment vertical="center" wrapText="1"/>
      <protection locked="0"/>
    </xf>
    <xf numFmtId="0" fontId="26" fillId="4" borderId="11" xfId="0" applyFont="1" applyFill="1" applyBorder="1" applyAlignment="1" applyProtection="1">
      <alignment horizontal="center" vertical="center" wrapText="1"/>
      <protection locked="0" hidden="1"/>
    </xf>
    <xf numFmtId="0" fontId="26" fillId="4" borderId="11" xfId="0" applyFont="1" applyFill="1" applyBorder="1" applyAlignment="1" applyProtection="1">
      <alignment horizontal="left" vertical="center" wrapText="1"/>
      <protection locked="0" hidden="1"/>
    </xf>
    <xf numFmtId="0" fontId="13" fillId="4" borderId="11" xfId="0" applyFont="1" applyFill="1" applyBorder="1" applyAlignment="1" applyProtection="1">
      <alignment horizontal="center" vertical="center"/>
      <protection locked="0"/>
    </xf>
    <xf numFmtId="0" fontId="13" fillId="4" borderId="23" xfId="0" applyFont="1" applyFill="1" applyBorder="1" applyAlignment="1" applyProtection="1">
      <alignment horizontal="center" vertical="center"/>
    </xf>
    <xf numFmtId="0" fontId="26" fillId="4" borderId="11" xfId="0" applyFont="1" applyFill="1" applyBorder="1" applyAlignment="1" applyProtection="1">
      <alignment vertical="center" wrapText="1"/>
      <protection locked="0"/>
    </xf>
    <xf numFmtId="14" fontId="26" fillId="4" borderId="17" xfId="0" applyNumberFormat="1" applyFont="1" applyFill="1" applyBorder="1" applyAlignment="1" applyProtection="1">
      <alignment horizontal="center" vertical="center"/>
      <protection locked="0"/>
    </xf>
    <xf numFmtId="14" fontId="26" fillId="4" borderId="29" xfId="0" applyNumberFormat="1" applyFont="1" applyFill="1" applyBorder="1" applyAlignment="1" applyProtection="1">
      <alignment horizontal="center"/>
      <protection locked="0"/>
    </xf>
    <xf numFmtId="14" fontId="26" fillId="4" borderId="29" xfId="0" applyNumberFormat="1" applyFont="1" applyFill="1" applyBorder="1" applyAlignment="1" applyProtection="1">
      <alignment horizontal="left"/>
      <protection locked="0"/>
    </xf>
    <xf numFmtId="0" fontId="13" fillId="4" borderId="29" xfId="1" applyNumberFormat="1" applyFont="1" applyFill="1" applyBorder="1" applyAlignment="1">
      <alignment horizontal="center" vertical="center" wrapText="1"/>
    </xf>
    <xf numFmtId="0" fontId="26" fillId="4" borderId="17" xfId="0" applyFont="1" applyFill="1" applyBorder="1" applyAlignment="1" applyProtection="1">
      <alignment horizontal="center"/>
      <protection locked="0"/>
    </xf>
    <xf numFmtId="0" fontId="13" fillId="4" borderId="29" xfId="1" applyNumberFormat="1" applyFont="1" applyFill="1" applyBorder="1" applyAlignment="1" applyProtection="1">
      <alignment horizontal="center" vertical="center" wrapText="1"/>
    </xf>
    <xf numFmtId="0" fontId="26" fillId="4" borderId="17" xfId="0" applyFont="1" applyFill="1" applyBorder="1" applyProtection="1">
      <protection locked="0"/>
    </xf>
    <xf numFmtId="0" fontId="26" fillId="4" borderId="18" xfId="0" applyFont="1" applyFill="1" applyBorder="1" applyAlignment="1" applyProtection="1">
      <alignment vertical="center" wrapText="1"/>
      <protection locked="0"/>
    </xf>
    <xf numFmtId="0" fontId="26" fillId="4" borderId="4" xfId="0" applyFont="1" applyFill="1" applyBorder="1" applyAlignment="1" applyProtection="1">
      <alignment horizontal="center" wrapText="1"/>
      <protection locked="0"/>
    </xf>
    <xf numFmtId="0" fontId="26" fillId="4" borderId="8" xfId="0" applyFont="1" applyFill="1" applyBorder="1" applyAlignment="1" applyProtection="1">
      <alignment horizontal="center" wrapText="1"/>
      <protection locked="0"/>
    </xf>
    <xf numFmtId="0" fontId="26" fillId="4" borderId="7" xfId="0" applyFont="1" applyFill="1" applyBorder="1" applyAlignment="1" applyProtection="1">
      <alignment horizontal="center" wrapText="1"/>
      <protection locked="0"/>
    </xf>
    <xf numFmtId="0" fontId="26" fillId="0" borderId="1" xfId="0" applyFont="1" applyBorder="1" applyAlignment="1" applyProtection="1">
      <alignment horizontal="center"/>
      <protection locked="0" hidden="1"/>
    </xf>
    <xf numFmtId="0" fontId="0" fillId="0" borderId="1" xfId="0" applyBorder="1" applyAlignment="1">
      <alignment horizontal="center"/>
    </xf>
    <xf numFmtId="0" fontId="35" fillId="0" borderId="0" xfId="0" applyFont="1" applyFill="1" applyAlignment="1" applyProtection="1">
      <alignment horizontal="center"/>
    </xf>
    <xf numFmtId="0" fontId="35" fillId="4" borderId="20" xfId="0" applyFont="1" applyFill="1" applyBorder="1" applyAlignment="1" applyProtection="1">
      <alignment horizontal="center" vertical="center" wrapText="1"/>
      <protection locked="0"/>
    </xf>
    <xf numFmtId="0" fontId="35" fillId="4" borderId="27" xfId="0" applyFont="1" applyFill="1" applyBorder="1" applyAlignment="1" applyProtection="1">
      <alignment horizontal="center" vertical="center" wrapText="1"/>
      <protection locked="0"/>
    </xf>
    <xf numFmtId="0" fontId="35" fillId="4" borderId="28" xfId="0" applyFont="1" applyFill="1" applyBorder="1" applyAlignment="1" applyProtection="1">
      <alignment horizontal="center" vertical="center" wrapText="1"/>
      <protection locked="0"/>
    </xf>
    <xf numFmtId="0" fontId="35" fillId="4" borderId="15" xfId="0" applyFont="1" applyFill="1" applyBorder="1" applyAlignment="1" applyProtection="1">
      <alignment vertical="center" wrapText="1"/>
      <protection locked="0"/>
    </xf>
    <xf numFmtId="0" fontId="35" fillId="4" borderId="13" xfId="0" applyFont="1" applyFill="1" applyBorder="1" applyAlignment="1" applyProtection="1">
      <alignment vertical="center" wrapText="1"/>
      <protection locked="0"/>
    </xf>
    <xf numFmtId="0" fontId="35" fillId="4" borderId="11" xfId="0" applyFont="1" applyFill="1" applyBorder="1" applyAlignment="1" applyProtection="1">
      <alignment vertical="center" wrapText="1"/>
      <protection locked="0"/>
    </xf>
    <xf numFmtId="0" fontId="26" fillId="4" borderId="24" xfId="0" applyFont="1" applyFill="1" applyBorder="1" applyAlignment="1" applyProtection="1">
      <alignment horizontal="center" vertical="center" wrapText="1"/>
      <protection locked="0" hidden="1"/>
    </xf>
    <xf numFmtId="0" fontId="35" fillId="4" borderId="9" xfId="0" applyFont="1" applyFill="1" applyBorder="1" applyProtection="1">
      <protection locked="0"/>
    </xf>
    <xf numFmtId="0" fontId="26" fillId="4" borderId="30" xfId="0" applyFont="1" applyFill="1" applyBorder="1" applyProtection="1">
      <protection locked="0"/>
    </xf>
    <xf numFmtId="0" fontId="26" fillId="4" borderId="1" xfId="0" applyFont="1" applyFill="1" applyBorder="1" applyAlignment="1" applyProtection="1">
      <alignment vertical="center"/>
      <protection locked="0"/>
    </xf>
    <xf numFmtId="0" fontId="29" fillId="0" borderId="9" xfId="0" applyFont="1" applyFill="1" applyBorder="1"/>
    <xf numFmtId="0" fontId="32" fillId="0" borderId="9" xfId="0" applyFont="1" applyFill="1" applyBorder="1"/>
    <xf numFmtId="0" fontId="30" fillId="4" borderId="30" xfId="9" applyFont="1" applyFill="1" applyBorder="1" applyAlignment="1" applyProtection="1">
      <alignment vertical="center"/>
      <protection locked="0"/>
    </xf>
    <xf numFmtId="0" fontId="36" fillId="0" borderId="10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/>
      <protection locked="0"/>
    </xf>
    <xf numFmtId="0" fontId="29" fillId="0" borderId="1" xfId="0" applyFont="1" applyFill="1" applyBorder="1" applyAlignment="1" applyProtection="1">
      <alignment horizontal="center"/>
      <protection locked="0"/>
    </xf>
    <xf numFmtId="0" fontId="16" fillId="0" borderId="14" xfId="0" applyFont="1" applyBorder="1"/>
    <xf numFmtId="0" fontId="16" fillId="0" borderId="1" xfId="0" applyFont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16" fillId="0" borderId="1" xfId="0" applyFont="1" applyBorder="1"/>
    <xf numFmtId="0" fontId="16" fillId="0" borderId="15" xfId="0" applyFont="1" applyBorder="1"/>
    <xf numFmtId="0" fontId="16" fillId="0" borderId="0" xfId="0" applyFont="1"/>
    <xf numFmtId="14" fontId="37" fillId="2" borderId="11" xfId="0" applyNumberFormat="1" applyFont="1" applyFill="1" applyBorder="1" applyAlignment="1">
      <alignment horizontal="center" wrapText="1"/>
    </xf>
    <xf numFmtId="14" fontId="37" fillId="6" borderId="11" xfId="0" applyNumberFormat="1" applyFont="1" applyFill="1" applyBorder="1" applyAlignment="1">
      <alignment horizontal="center" wrapText="1"/>
    </xf>
  </cellXfs>
  <cellStyles count="10">
    <cellStyle name="Обычный" xfId="0" builtinId="0"/>
    <cellStyle name="Обычный 2" xfId="1"/>
    <cellStyle name="Обычный 2 2" xfId="3"/>
    <cellStyle name="Обычный 2 2 2 2" xfId="8"/>
    <cellStyle name="Обычный 2 3" xfId="5"/>
    <cellStyle name="Обычный 3" xfId="2"/>
    <cellStyle name="Обычный 37 2" xfId="9"/>
    <cellStyle name="Обычный 4" xfId="4"/>
    <cellStyle name="Обычный 47" xfId="7"/>
    <cellStyle name="Процентн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X170"/>
  <sheetViews>
    <sheetView zoomScale="80" zoomScaleNormal="80" workbookViewId="0">
      <pane xSplit="5" ySplit="2" topLeftCell="F3" activePane="bottomRight" state="frozen"/>
      <selection activeCell="H19" sqref="H19"/>
      <selection pane="topRight" activeCell="H19" sqref="H19"/>
      <selection pane="bottomLeft" activeCell="H19" sqref="H19"/>
      <selection pane="bottomRight" activeCell="G6" sqref="G6"/>
    </sheetView>
  </sheetViews>
  <sheetFormatPr defaultRowHeight="20.25" outlineLevelCol="1" x14ac:dyDescent="0.3"/>
  <cols>
    <col min="1" max="1" width="5.7109375" style="302" customWidth="1"/>
    <col min="2" max="2" width="45.28515625" style="22" customWidth="1"/>
    <col min="3" max="3" width="19" style="22" customWidth="1"/>
    <col min="4" max="4" width="21.42578125" style="22" hidden="1" customWidth="1" outlineLevel="1"/>
    <col min="5" max="5" width="28.42578125" style="35" customWidth="1" collapsed="1"/>
    <col min="6" max="11" width="9.140625" style="22"/>
    <col min="12" max="12" width="9.85546875" style="22" customWidth="1"/>
    <col min="13" max="22" width="9.140625" style="22" hidden="1" customWidth="1" outlineLevel="1"/>
    <col min="23" max="23" width="9.140625" style="22" collapsed="1"/>
    <col min="24" max="16384" width="9.140625" style="22"/>
  </cols>
  <sheetData>
    <row r="1" spans="1:22" ht="21" thickBot="1" x14ac:dyDescent="0.35">
      <c r="F1" s="24"/>
      <c r="G1" s="24"/>
      <c r="H1" s="24"/>
      <c r="I1" s="24"/>
      <c r="J1" s="24"/>
      <c r="K1" s="24"/>
      <c r="L1" s="287">
        <f>SUM(L3:L300)</f>
        <v>513</v>
      </c>
      <c r="M1" s="24" t="s">
        <v>16</v>
      </c>
      <c r="N1" s="24" t="s">
        <v>17</v>
      </c>
      <c r="O1" s="24" t="s">
        <v>18</v>
      </c>
      <c r="P1" s="24" t="s">
        <v>19</v>
      </c>
      <c r="Q1" s="24" t="s">
        <v>20</v>
      </c>
      <c r="R1" s="24" t="s">
        <v>21</v>
      </c>
      <c r="S1" s="24" t="s">
        <v>26</v>
      </c>
      <c r="T1" s="24"/>
    </row>
    <row r="2" spans="1:22" s="30" customFormat="1" ht="54" x14ac:dyDescent="0.25">
      <c r="A2" s="301" t="s">
        <v>152</v>
      </c>
      <c r="B2" s="219" t="s">
        <v>0</v>
      </c>
      <c r="C2" s="220" t="s">
        <v>74</v>
      </c>
      <c r="D2" s="221" t="s">
        <v>75</v>
      </c>
      <c r="E2" s="221" t="s">
        <v>1</v>
      </c>
      <c r="F2" s="222" t="s">
        <v>16</v>
      </c>
      <c r="G2" s="222" t="s">
        <v>17</v>
      </c>
      <c r="H2" s="222" t="s">
        <v>18</v>
      </c>
      <c r="I2" s="222" t="s">
        <v>19</v>
      </c>
      <c r="J2" s="222" t="s">
        <v>20</v>
      </c>
      <c r="K2" s="222" t="s">
        <v>21</v>
      </c>
      <c r="L2" s="223" t="s">
        <v>2</v>
      </c>
      <c r="M2" s="49" t="s">
        <v>59</v>
      </c>
      <c r="N2" s="28" t="s">
        <v>60</v>
      </c>
      <c r="O2" s="28" t="s">
        <v>61</v>
      </c>
      <c r="P2" s="28" t="s">
        <v>62</v>
      </c>
      <c r="Q2" s="28" t="s">
        <v>63</v>
      </c>
      <c r="R2" s="28" t="s">
        <v>64</v>
      </c>
      <c r="S2" s="28"/>
      <c r="T2" s="29"/>
    </row>
    <row r="3" spans="1:22" x14ac:dyDescent="0.3">
      <c r="A3" s="303">
        <v>1</v>
      </c>
      <c r="B3" s="298" t="s">
        <v>123</v>
      </c>
      <c r="C3" s="129" t="s">
        <v>84</v>
      </c>
      <c r="D3" s="129"/>
      <c r="E3" s="130" t="s">
        <v>109</v>
      </c>
      <c r="F3" s="133">
        <v>7</v>
      </c>
      <c r="G3" s="133">
        <v>0</v>
      </c>
      <c r="H3" s="133">
        <v>3</v>
      </c>
      <c r="I3" s="133">
        <v>4</v>
      </c>
      <c r="J3" s="133">
        <v>6</v>
      </c>
      <c r="K3" s="133">
        <v>3</v>
      </c>
      <c r="L3" s="224">
        <f t="shared" ref="L3:L34" si="0">SUM(F3:K3)</f>
        <v>23</v>
      </c>
      <c r="M3" s="50">
        <f>F3*Календарь!G$37</f>
        <v>21</v>
      </c>
      <c r="N3" s="50">
        <f>G3*Календарь!H$37</f>
        <v>0</v>
      </c>
      <c r="O3" s="50">
        <f>H3*Календарь!I$37</f>
        <v>12</v>
      </c>
      <c r="P3" s="50">
        <f>I3*Календарь!J$37</f>
        <v>12</v>
      </c>
      <c r="Q3" s="50">
        <f>J3*Календарь!K$37</f>
        <v>18</v>
      </c>
      <c r="R3" s="50">
        <f>K3*Календарь!L$37</f>
        <v>9</v>
      </c>
      <c r="S3" s="25">
        <f>SUM(База!$M3:$R3)</f>
        <v>72</v>
      </c>
      <c r="T3" s="26">
        <f>SUM(База!$S$3:$S$170)</f>
        <v>1711</v>
      </c>
      <c r="U3" s="22">
        <f ca="1">январь!AG3</f>
        <v>72</v>
      </c>
      <c r="V3" s="39">
        <f ca="1">S3-U3</f>
        <v>0</v>
      </c>
    </row>
    <row r="4" spans="1:22" x14ac:dyDescent="0.3">
      <c r="A4" s="303">
        <v>2</v>
      </c>
      <c r="B4" s="298" t="s">
        <v>124</v>
      </c>
      <c r="C4" s="131" t="s">
        <v>84</v>
      </c>
      <c r="D4" s="131"/>
      <c r="E4" s="130" t="s">
        <v>109</v>
      </c>
      <c r="F4" s="132">
        <v>5</v>
      </c>
      <c r="G4" s="132">
        <v>6</v>
      </c>
      <c r="H4" s="132">
        <v>6</v>
      </c>
      <c r="I4" s="132">
        <v>0</v>
      </c>
      <c r="J4" s="132">
        <v>3</v>
      </c>
      <c r="K4" s="132">
        <v>4</v>
      </c>
      <c r="L4" s="224">
        <f t="shared" si="0"/>
        <v>24</v>
      </c>
      <c r="M4" s="50">
        <f>F4*Календарь!G$37</f>
        <v>15</v>
      </c>
      <c r="N4" s="50">
        <f>G4*Календарь!H$37</f>
        <v>24</v>
      </c>
      <c r="O4" s="50">
        <f>H4*Календарь!I$37</f>
        <v>24</v>
      </c>
      <c r="P4" s="50">
        <f>I4*Календарь!J$37</f>
        <v>0</v>
      </c>
      <c r="Q4" s="50">
        <f>J4*Календарь!K$37</f>
        <v>9</v>
      </c>
      <c r="R4" s="50">
        <f>K4*Календарь!L$37</f>
        <v>12</v>
      </c>
      <c r="S4" s="25">
        <f>SUM(База!$M4:$R4)</f>
        <v>84</v>
      </c>
      <c r="T4" s="26"/>
      <c r="U4" s="22">
        <f ca="1">январь!AG4</f>
        <v>84</v>
      </c>
      <c r="V4" s="39">
        <f t="shared" ref="V4:V67" ca="1" si="1">S4-U4</f>
        <v>0</v>
      </c>
    </row>
    <row r="5" spans="1:22" x14ac:dyDescent="0.3">
      <c r="A5" s="303">
        <v>3</v>
      </c>
      <c r="B5" s="298" t="s">
        <v>125</v>
      </c>
      <c r="C5" s="129" t="s">
        <v>85</v>
      </c>
      <c r="D5" s="129"/>
      <c r="E5" s="130" t="s">
        <v>109</v>
      </c>
      <c r="F5" s="133">
        <v>2</v>
      </c>
      <c r="G5" s="133">
        <v>5</v>
      </c>
      <c r="H5" s="133">
        <v>0</v>
      </c>
      <c r="I5" s="133">
        <v>4</v>
      </c>
      <c r="J5" s="133">
        <v>4</v>
      </c>
      <c r="K5" s="133">
        <v>4</v>
      </c>
      <c r="L5" s="224">
        <f t="shared" si="0"/>
        <v>19</v>
      </c>
      <c r="M5" s="50">
        <f>F5*Календарь!G$37</f>
        <v>6</v>
      </c>
      <c r="N5" s="50">
        <f>G5*Календарь!H$37</f>
        <v>20</v>
      </c>
      <c r="O5" s="50">
        <f>H5*Календарь!I$37</f>
        <v>0</v>
      </c>
      <c r="P5" s="50">
        <f>I5*Календарь!J$37</f>
        <v>12</v>
      </c>
      <c r="Q5" s="50">
        <f>J5*Календарь!K$37</f>
        <v>12</v>
      </c>
      <c r="R5" s="50">
        <f>K5*Календарь!L$37</f>
        <v>12</v>
      </c>
      <c r="S5" s="25">
        <f>SUM(База!$M5:$R5)</f>
        <v>62</v>
      </c>
      <c r="T5" s="26"/>
      <c r="U5" s="22">
        <f ca="1">январь!AG5</f>
        <v>62</v>
      </c>
      <c r="V5" s="39">
        <f t="shared" ca="1" si="1"/>
        <v>0</v>
      </c>
    </row>
    <row r="6" spans="1:22" x14ac:dyDescent="0.3">
      <c r="A6" s="303">
        <v>4</v>
      </c>
      <c r="B6" s="298" t="s">
        <v>126</v>
      </c>
      <c r="C6" s="131" t="s">
        <v>83</v>
      </c>
      <c r="D6" s="131"/>
      <c r="E6" s="130" t="s">
        <v>109</v>
      </c>
      <c r="F6" s="132">
        <v>2</v>
      </c>
      <c r="G6" s="132">
        <v>4</v>
      </c>
      <c r="H6" s="132">
        <v>4</v>
      </c>
      <c r="I6" s="132">
        <v>4</v>
      </c>
      <c r="J6" s="132">
        <v>4</v>
      </c>
      <c r="K6" s="132">
        <v>0</v>
      </c>
      <c r="L6" s="224">
        <f t="shared" si="0"/>
        <v>18</v>
      </c>
      <c r="M6" s="50">
        <f>F6*Календарь!G$37</f>
        <v>6</v>
      </c>
      <c r="N6" s="50">
        <f>G6*Календарь!H$37</f>
        <v>16</v>
      </c>
      <c r="O6" s="50">
        <f>H6*Календарь!I$37</f>
        <v>16</v>
      </c>
      <c r="P6" s="50">
        <f>I6*Календарь!J$37</f>
        <v>12</v>
      </c>
      <c r="Q6" s="50">
        <f>J6*Календарь!K$37</f>
        <v>12</v>
      </c>
      <c r="R6" s="50">
        <f>K6*Календарь!L$37</f>
        <v>0</v>
      </c>
      <c r="S6" s="25">
        <f>SUM(База!$M6:$R6)</f>
        <v>62</v>
      </c>
      <c r="T6" s="26"/>
      <c r="U6" s="22">
        <f>январь!AG6</f>
        <v>73</v>
      </c>
      <c r="V6" s="39">
        <f t="shared" si="1"/>
        <v>-11</v>
      </c>
    </row>
    <row r="7" spans="1:22" x14ac:dyDescent="0.3">
      <c r="A7" s="303">
        <v>5</v>
      </c>
      <c r="B7" s="298" t="s">
        <v>127</v>
      </c>
      <c r="C7" s="131" t="s">
        <v>85</v>
      </c>
      <c r="D7" s="129"/>
      <c r="E7" s="130" t="s">
        <v>109</v>
      </c>
      <c r="F7" s="133">
        <v>3</v>
      </c>
      <c r="G7" s="133">
        <v>6</v>
      </c>
      <c r="H7" s="133">
        <v>6</v>
      </c>
      <c r="I7" s="133">
        <v>6</v>
      </c>
      <c r="J7" s="133">
        <v>4</v>
      </c>
      <c r="K7" s="133">
        <v>0</v>
      </c>
      <c r="L7" s="224">
        <f t="shared" si="0"/>
        <v>25</v>
      </c>
      <c r="M7" s="50">
        <f>F7*Календарь!G$37</f>
        <v>9</v>
      </c>
      <c r="N7" s="50">
        <f>G7*Календарь!H$37</f>
        <v>24</v>
      </c>
      <c r="O7" s="50">
        <f>H7*Календарь!I$37</f>
        <v>24</v>
      </c>
      <c r="P7" s="50">
        <f>I7*Календарь!J$37</f>
        <v>18</v>
      </c>
      <c r="Q7" s="50">
        <f>J7*Календарь!K$37</f>
        <v>12</v>
      </c>
      <c r="R7" s="50">
        <f>K7*Календарь!L$37</f>
        <v>0</v>
      </c>
      <c r="S7" s="25">
        <f>SUM(База!$M7:$R7)</f>
        <v>87</v>
      </c>
      <c r="T7" s="26"/>
      <c r="U7" s="22">
        <f ca="1">январь!AG7</f>
        <v>87</v>
      </c>
      <c r="V7" s="39">
        <f t="shared" ca="1" si="1"/>
        <v>0</v>
      </c>
    </row>
    <row r="8" spans="1:22" x14ac:dyDescent="0.3">
      <c r="A8" s="303">
        <v>6</v>
      </c>
      <c r="B8" s="298" t="s">
        <v>128</v>
      </c>
      <c r="C8" s="131" t="s">
        <v>85</v>
      </c>
      <c r="D8" s="131"/>
      <c r="E8" s="130" t="s">
        <v>109</v>
      </c>
      <c r="F8" s="132">
        <v>2</v>
      </c>
      <c r="G8" s="132">
        <v>6</v>
      </c>
      <c r="H8" s="132">
        <v>0</v>
      </c>
      <c r="I8" s="132">
        <v>4</v>
      </c>
      <c r="J8" s="132">
        <v>3</v>
      </c>
      <c r="K8" s="132">
        <v>2</v>
      </c>
      <c r="L8" s="224">
        <f t="shared" si="0"/>
        <v>17</v>
      </c>
      <c r="M8" s="50">
        <f>F8*Календарь!G$37</f>
        <v>6</v>
      </c>
      <c r="N8" s="50">
        <f>G8*Календарь!H$37</f>
        <v>24</v>
      </c>
      <c r="O8" s="50">
        <f>H8*Календарь!I$37</f>
        <v>0</v>
      </c>
      <c r="P8" s="50">
        <f>I8*Календарь!J$37</f>
        <v>12</v>
      </c>
      <c r="Q8" s="50">
        <f>J8*Календарь!K$37</f>
        <v>9</v>
      </c>
      <c r="R8" s="50">
        <f>K8*Календарь!L$37</f>
        <v>6</v>
      </c>
      <c r="S8" s="25">
        <f>SUM(База!$M8:$R8)</f>
        <v>57</v>
      </c>
      <c r="T8" s="26"/>
      <c r="U8" s="22">
        <f ca="1">январь!AG8</f>
        <v>57</v>
      </c>
      <c r="V8" s="39">
        <f t="shared" ca="1" si="1"/>
        <v>0</v>
      </c>
    </row>
    <row r="9" spans="1:22" x14ac:dyDescent="0.3">
      <c r="A9" s="303">
        <v>7</v>
      </c>
      <c r="B9" s="298" t="s">
        <v>129</v>
      </c>
      <c r="C9" s="131" t="s">
        <v>83</v>
      </c>
      <c r="D9" s="129"/>
      <c r="E9" s="130" t="s">
        <v>109</v>
      </c>
      <c r="F9" s="133">
        <v>3</v>
      </c>
      <c r="G9" s="133">
        <v>5</v>
      </c>
      <c r="H9" s="133">
        <v>4</v>
      </c>
      <c r="I9" s="133">
        <v>5</v>
      </c>
      <c r="J9" s="133">
        <v>2</v>
      </c>
      <c r="K9" s="133">
        <v>0</v>
      </c>
      <c r="L9" s="224">
        <f t="shared" si="0"/>
        <v>19</v>
      </c>
      <c r="M9" s="50">
        <f>F9*Календарь!G$37</f>
        <v>9</v>
      </c>
      <c r="N9" s="50">
        <f>G9*Календарь!H$37</f>
        <v>20</v>
      </c>
      <c r="O9" s="50">
        <f>H9*Календарь!I$37</f>
        <v>16</v>
      </c>
      <c r="P9" s="50">
        <f>I9*Календарь!J$37</f>
        <v>15</v>
      </c>
      <c r="Q9" s="50">
        <f>J9*Календарь!K$37</f>
        <v>6</v>
      </c>
      <c r="R9" s="50">
        <f>K9*Календарь!L$37</f>
        <v>0</v>
      </c>
      <c r="S9" s="25">
        <f>SUM(База!$M9:$R9)</f>
        <v>66</v>
      </c>
      <c r="T9" s="26"/>
      <c r="U9" s="22">
        <f>январь!AG9</f>
        <v>75</v>
      </c>
      <c r="V9" s="39">
        <f t="shared" si="1"/>
        <v>-9</v>
      </c>
    </row>
    <row r="10" spans="1:22" x14ac:dyDescent="0.3">
      <c r="A10" s="303">
        <v>8</v>
      </c>
      <c r="B10" s="298" t="s">
        <v>130</v>
      </c>
      <c r="C10" s="131" t="s">
        <v>84</v>
      </c>
      <c r="D10" s="131"/>
      <c r="E10" s="130" t="s">
        <v>109</v>
      </c>
      <c r="F10" s="132">
        <v>4</v>
      </c>
      <c r="G10" s="132">
        <v>6</v>
      </c>
      <c r="H10" s="132">
        <v>6</v>
      </c>
      <c r="I10" s="132">
        <v>3</v>
      </c>
      <c r="J10" s="132">
        <v>5</v>
      </c>
      <c r="K10" s="132">
        <v>0</v>
      </c>
      <c r="L10" s="224">
        <f t="shared" si="0"/>
        <v>24</v>
      </c>
      <c r="M10" s="50">
        <f>F10*Календарь!G$37</f>
        <v>12</v>
      </c>
      <c r="N10" s="50">
        <f>G10*Календарь!H$37</f>
        <v>24</v>
      </c>
      <c r="O10" s="50">
        <f>H10*Календарь!I$37</f>
        <v>24</v>
      </c>
      <c r="P10" s="50">
        <f>I10*Календарь!J$37</f>
        <v>9</v>
      </c>
      <c r="Q10" s="50">
        <f>J10*Календарь!K$37</f>
        <v>15</v>
      </c>
      <c r="R10" s="50">
        <f>K10*Календарь!L$37</f>
        <v>0</v>
      </c>
      <c r="S10" s="25">
        <f>SUM(База!$M10:$R10)</f>
        <v>84</v>
      </c>
      <c r="T10" s="26"/>
      <c r="U10" s="22">
        <f ca="1">январь!AG10</f>
        <v>84</v>
      </c>
      <c r="V10" s="39">
        <f t="shared" ca="1" si="1"/>
        <v>0</v>
      </c>
    </row>
    <row r="11" spans="1:22" x14ac:dyDescent="0.3">
      <c r="A11" s="303">
        <v>9</v>
      </c>
      <c r="B11" s="298" t="s">
        <v>131</v>
      </c>
      <c r="C11" s="129" t="s">
        <v>84</v>
      </c>
      <c r="D11" s="129"/>
      <c r="E11" s="130" t="s">
        <v>109</v>
      </c>
      <c r="F11" s="133">
        <v>5</v>
      </c>
      <c r="G11" s="133">
        <v>6</v>
      </c>
      <c r="H11" s="133">
        <v>4</v>
      </c>
      <c r="I11" s="133">
        <v>5</v>
      </c>
      <c r="J11" s="133">
        <v>4</v>
      </c>
      <c r="K11" s="133">
        <v>0</v>
      </c>
      <c r="L11" s="224">
        <f t="shared" si="0"/>
        <v>24</v>
      </c>
      <c r="M11" s="50">
        <f>F11*Календарь!G$37</f>
        <v>15</v>
      </c>
      <c r="N11" s="50">
        <f>G11*Календарь!H$37</f>
        <v>24</v>
      </c>
      <c r="O11" s="50">
        <f>H11*Календарь!I$37</f>
        <v>16</v>
      </c>
      <c r="P11" s="50">
        <f>I11*Календарь!J$37</f>
        <v>15</v>
      </c>
      <c r="Q11" s="50">
        <f>J11*Календарь!K$37</f>
        <v>12</v>
      </c>
      <c r="R11" s="50">
        <f>K11*Календарь!L$37</f>
        <v>0</v>
      </c>
      <c r="S11" s="25">
        <f>SUM(База!$M11:$R11)</f>
        <v>82</v>
      </c>
      <c r="T11" s="26"/>
      <c r="U11" s="22">
        <f ca="1">январь!AG11</f>
        <v>82</v>
      </c>
      <c r="V11" s="39">
        <f t="shared" ca="1" si="1"/>
        <v>0</v>
      </c>
    </row>
    <row r="12" spans="1:22" x14ac:dyDescent="0.3">
      <c r="A12" s="303">
        <v>10</v>
      </c>
      <c r="B12" s="298" t="s">
        <v>132</v>
      </c>
      <c r="C12" s="129" t="s">
        <v>84</v>
      </c>
      <c r="D12" s="131"/>
      <c r="E12" s="130" t="s">
        <v>109</v>
      </c>
      <c r="F12" s="132">
        <v>4</v>
      </c>
      <c r="G12" s="132">
        <v>6</v>
      </c>
      <c r="H12" s="132">
        <v>2</v>
      </c>
      <c r="I12" s="132">
        <v>3</v>
      </c>
      <c r="J12" s="132">
        <v>5</v>
      </c>
      <c r="K12" s="132">
        <v>0</v>
      </c>
      <c r="L12" s="224">
        <f t="shared" si="0"/>
        <v>20</v>
      </c>
      <c r="M12" s="50">
        <f>F12*Календарь!G$37</f>
        <v>12</v>
      </c>
      <c r="N12" s="50">
        <f>G12*Календарь!H$37</f>
        <v>24</v>
      </c>
      <c r="O12" s="50">
        <f>H12*Календарь!I$37</f>
        <v>8</v>
      </c>
      <c r="P12" s="50">
        <f>I12*Календарь!J$37</f>
        <v>9</v>
      </c>
      <c r="Q12" s="50">
        <f>J12*Календарь!K$37</f>
        <v>15</v>
      </c>
      <c r="R12" s="50">
        <f>K12*Календарь!L$37</f>
        <v>0</v>
      </c>
      <c r="S12" s="25">
        <f>SUM(База!$M12:$R12)</f>
        <v>68</v>
      </c>
      <c r="T12" s="26"/>
      <c r="U12" s="22">
        <f ca="1">январь!AG12</f>
        <v>68</v>
      </c>
      <c r="V12" s="39">
        <f t="shared" ca="1" si="1"/>
        <v>0</v>
      </c>
    </row>
    <row r="13" spans="1:22" x14ac:dyDescent="0.3">
      <c r="A13" s="303">
        <v>11</v>
      </c>
      <c r="B13" s="298" t="s">
        <v>133</v>
      </c>
      <c r="C13" s="129" t="s">
        <v>86</v>
      </c>
      <c r="D13" s="129"/>
      <c r="E13" s="130" t="s">
        <v>109</v>
      </c>
      <c r="F13" s="133">
        <v>2</v>
      </c>
      <c r="G13" s="133">
        <v>5</v>
      </c>
      <c r="H13" s="133">
        <v>4</v>
      </c>
      <c r="I13" s="133">
        <v>5</v>
      </c>
      <c r="J13" s="133">
        <v>0</v>
      </c>
      <c r="K13" s="133">
        <v>5</v>
      </c>
      <c r="L13" s="224">
        <f t="shared" si="0"/>
        <v>21</v>
      </c>
      <c r="M13" s="50">
        <f>F13*Календарь!G$37</f>
        <v>6</v>
      </c>
      <c r="N13" s="50">
        <f>G13*Календарь!H$37</f>
        <v>20</v>
      </c>
      <c r="O13" s="50">
        <f>H13*Календарь!I$37</f>
        <v>16</v>
      </c>
      <c r="P13" s="50">
        <f>I13*Календарь!J$37</f>
        <v>15</v>
      </c>
      <c r="Q13" s="50">
        <f>J13*Календарь!K$37</f>
        <v>0</v>
      </c>
      <c r="R13" s="50">
        <f>K13*Календарь!L$37</f>
        <v>15</v>
      </c>
      <c r="S13" s="25">
        <f>SUM(База!$M13:$R13)</f>
        <v>72</v>
      </c>
      <c r="T13" s="26"/>
      <c r="U13" s="22">
        <f ca="1">январь!AG13</f>
        <v>72</v>
      </c>
      <c r="V13" s="39">
        <f t="shared" ca="1" si="1"/>
        <v>0</v>
      </c>
    </row>
    <row r="14" spans="1:22" x14ac:dyDescent="0.3">
      <c r="A14" s="303">
        <v>12</v>
      </c>
      <c r="B14" s="298" t="s">
        <v>134</v>
      </c>
      <c r="C14" s="131" t="s">
        <v>83</v>
      </c>
      <c r="D14" s="131"/>
      <c r="E14" s="130" t="s">
        <v>109</v>
      </c>
      <c r="F14" s="132">
        <v>4</v>
      </c>
      <c r="G14" s="132">
        <v>0</v>
      </c>
      <c r="H14" s="132">
        <v>1</v>
      </c>
      <c r="I14" s="132">
        <v>4</v>
      </c>
      <c r="J14" s="132">
        <v>6</v>
      </c>
      <c r="K14" s="132">
        <v>5</v>
      </c>
      <c r="L14" s="224">
        <f t="shared" si="0"/>
        <v>20</v>
      </c>
      <c r="M14" s="50">
        <f>F14*Календарь!G$37</f>
        <v>12</v>
      </c>
      <c r="N14" s="50">
        <f>G14*Календарь!H$37</f>
        <v>0</v>
      </c>
      <c r="O14" s="50">
        <f>H14*Календарь!I$37</f>
        <v>4</v>
      </c>
      <c r="P14" s="50">
        <f>I14*Календарь!J$37</f>
        <v>12</v>
      </c>
      <c r="Q14" s="50">
        <f>J14*Календарь!K$37</f>
        <v>18</v>
      </c>
      <c r="R14" s="50">
        <f>K14*Календарь!L$37</f>
        <v>15</v>
      </c>
      <c r="S14" s="25">
        <f>SUM(База!$M14:$R14)</f>
        <v>61</v>
      </c>
      <c r="T14" s="26"/>
      <c r="U14" s="22">
        <f ca="1">январь!AG14</f>
        <v>61</v>
      </c>
      <c r="V14" s="39">
        <f t="shared" ca="1" si="1"/>
        <v>0</v>
      </c>
    </row>
    <row r="15" spans="1:22" x14ac:dyDescent="0.3">
      <c r="A15" s="303">
        <v>13</v>
      </c>
      <c r="B15" s="298" t="s">
        <v>135</v>
      </c>
      <c r="C15" s="129" t="s">
        <v>85</v>
      </c>
      <c r="D15" s="129"/>
      <c r="E15" s="130" t="s">
        <v>109</v>
      </c>
      <c r="F15" s="133">
        <v>2</v>
      </c>
      <c r="G15" s="133">
        <v>5</v>
      </c>
      <c r="H15" s="133">
        <v>4</v>
      </c>
      <c r="I15" s="133">
        <v>0</v>
      </c>
      <c r="J15" s="133">
        <v>5</v>
      </c>
      <c r="K15" s="133">
        <v>4</v>
      </c>
      <c r="L15" s="224">
        <f t="shared" si="0"/>
        <v>20</v>
      </c>
      <c r="M15" s="50">
        <f>F15*Календарь!G$37</f>
        <v>6</v>
      </c>
      <c r="N15" s="50">
        <f>G15*Календарь!H$37</f>
        <v>20</v>
      </c>
      <c r="O15" s="50">
        <f>H15*Календарь!I$37</f>
        <v>16</v>
      </c>
      <c r="P15" s="50">
        <f>I15*Календарь!J$37</f>
        <v>0</v>
      </c>
      <c r="Q15" s="50">
        <f>J15*Календарь!K$37</f>
        <v>15</v>
      </c>
      <c r="R15" s="50">
        <f>K15*Календарь!L$37</f>
        <v>12</v>
      </c>
      <c r="S15" s="25">
        <f>SUM(База!$M15:$R15)</f>
        <v>69</v>
      </c>
      <c r="T15" s="26"/>
      <c r="U15" s="22">
        <f ca="1">январь!AG15</f>
        <v>69</v>
      </c>
      <c r="V15" s="39">
        <f t="shared" ca="1" si="1"/>
        <v>0</v>
      </c>
    </row>
    <row r="16" spans="1:22" x14ac:dyDescent="0.3">
      <c r="A16" s="303">
        <v>14</v>
      </c>
      <c r="B16" s="298" t="s">
        <v>136</v>
      </c>
      <c r="C16" s="129" t="s">
        <v>85</v>
      </c>
      <c r="D16" s="131"/>
      <c r="E16" s="130" t="s">
        <v>109</v>
      </c>
      <c r="F16" s="132">
        <v>6</v>
      </c>
      <c r="G16" s="132">
        <v>4</v>
      </c>
      <c r="H16" s="132">
        <v>6</v>
      </c>
      <c r="I16" s="132">
        <v>5</v>
      </c>
      <c r="J16" s="132">
        <v>4</v>
      </c>
      <c r="K16" s="132">
        <v>0</v>
      </c>
      <c r="L16" s="224">
        <f t="shared" si="0"/>
        <v>25</v>
      </c>
      <c r="M16" s="50">
        <f>F16*Календарь!G$37</f>
        <v>18</v>
      </c>
      <c r="N16" s="50">
        <f>G16*Календарь!H$37</f>
        <v>16</v>
      </c>
      <c r="O16" s="50">
        <f>H16*Календарь!I$37</f>
        <v>24</v>
      </c>
      <c r="P16" s="50">
        <f>I16*Календарь!J$37</f>
        <v>15</v>
      </c>
      <c r="Q16" s="50">
        <f>J16*Календарь!K$37</f>
        <v>12</v>
      </c>
      <c r="R16" s="50">
        <f>K16*Календарь!L$37</f>
        <v>0</v>
      </c>
      <c r="S16" s="25">
        <f>SUM(База!$M16:$R16)</f>
        <v>85</v>
      </c>
      <c r="T16" s="26"/>
      <c r="U16" s="22">
        <f ca="1">январь!AG16</f>
        <v>85</v>
      </c>
      <c r="V16" s="39">
        <f t="shared" ca="1" si="1"/>
        <v>0</v>
      </c>
    </row>
    <row r="17" spans="1:22" x14ac:dyDescent="0.3">
      <c r="A17" s="303">
        <v>15</v>
      </c>
      <c r="B17" s="298" t="s">
        <v>137</v>
      </c>
      <c r="C17" s="129" t="s">
        <v>83</v>
      </c>
      <c r="D17" s="129"/>
      <c r="E17" s="130" t="s">
        <v>109</v>
      </c>
      <c r="F17" s="133">
        <v>3</v>
      </c>
      <c r="G17" s="133">
        <v>6</v>
      </c>
      <c r="H17" s="133">
        <v>4</v>
      </c>
      <c r="I17" s="133">
        <v>3</v>
      </c>
      <c r="J17" s="133">
        <v>2</v>
      </c>
      <c r="K17" s="133">
        <v>0</v>
      </c>
      <c r="L17" s="224">
        <f t="shared" si="0"/>
        <v>18</v>
      </c>
      <c r="M17" s="50">
        <f>F17*Календарь!G$37</f>
        <v>9</v>
      </c>
      <c r="N17" s="50">
        <f>G17*Календарь!H$37</f>
        <v>24</v>
      </c>
      <c r="O17" s="50">
        <f>H17*Календарь!I$37</f>
        <v>16</v>
      </c>
      <c r="P17" s="50">
        <f>I17*Календарь!J$37</f>
        <v>9</v>
      </c>
      <c r="Q17" s="50">
        <f>J17*Календарь!K$37</f>
        <v>6</v>
      </c>
      <c r="R17" s="50">
        <f>K17*Календарь!L$37</f>
        <v>0</v>
      </c>
      <c r="S17" s="25">
        <f>SUM(База!$M17:$R17)</f>
        <v>64</v>
      </c>
      <c r="T17" s="26"/>
      <c r="U17" s="22">
        <f>январь!AG17</f>
        <v>77</v>
      </c>
      <c r="V17" s="39">
        <f t="shared" si="1"/>
        <v>-13</v>
      </c>
    </row>
    <row r="18" spans="1:22" x14ac:dyDescent="0.3">
      <c r="A18" s="303">
        <v>16</v>
      </c>
      <c r="B18" s="298" t="s">
        <v>138</v>
      </c>
      <c r="C18" s="131" t="s">
        <v>85</v>
      </c>
      <c r="D18" s="131"/>
      <c r="E18" s="130" t="s">
        <v>109</v>
      </c>
      <c r="F18" s="132">
        <v>6</v>
      </c>
      <c r="G18" s="132">
        <v>2</v>
      </c>
      <c r="H18" s="132">
        <v>4</v>
      </c>
      <c r="I18" s="132">
        <v>0</v>
      </c>
      <c r="J18" s="132">
        <v>4</v>
      </c>
      <c r="K18" s="132">
        <v>2</v>
      </c>
      <c r="L18" s="224">
        <f t="shared" si="0"/>
        <v>18</v>
      </c>
      <c r="M18" s="50">
        <f>F18*Календарь!G$37</f>
        <v>18</v>
      </c>
      <c r="N18" s="50">
        <f>G18*Календарь!H$37</f>
        <v>8</v>
      </c>
      <c r="O18" s="50">
        <f>H18*Календарь!I$37</f>
        <v>16</v>
      </c>
      <c r="P18" s="50">
        <f>I18*Календарь!J$37</f>
        <v>0</v>
      </c>
      <c r="Q18" s="50">
        <f>J18*Календарь!K$37</f>
        <v>12</v>
      </c>
      <c r="R18" s="50">
        <f>K18*Календарь!L$37</f>
        <v>6</v>
      </c>
      <c r="S18" s="25">
        <f>SUM(База!$M18:$R18)</f>
        <v>60</v>
      </c>
      <c r="T18" s="26"/>
      <c r="U18" s="22">
        <f ca="1">январь!AG18</f>
        <v>60</v>
      </c>
      <c r="V18" s="39">
        <f t="shared" ca="1" si="1"/>
        <v>0</v>
      </c>
    </row>
    <row r="19" spans="1:22" x14ac:dyDescent="0.3">
      <c r="A19" s="303">
        <v>17</v>
      </c>
      <c r="B19" s="298" t="s">
        <v>139</v>
      </c>
      <c r="C19" s="129" t="s">
        <v>84</v>
      </c>
      <c r="D19" s="129"/>
      <c r="E19" s="130" t="s">
        <v>109</v>
      </c>
      <c r="F19" s="133">
        <v>5</v>
      </c>
      <c r="G19" s="133">
        <v>7</v>
      </c>
      <c r="H19" s="133">
        <v>0</v>
      </c>
      <c r="I19" s="133">
        <v>4</v>
      </c>
      <c r="J19" s="133">
        <v>3</v>
      </c>
      <c r="K19" s="133">
        <v>5</v>
      </c>
      <c r="L19" s="224">
        <f t="shared" si="0"/>
        <v>24</v>
      </c>
      <c r="M19" s="50">
        <f>F19*Календарь!G$37</f>
        <v>15</v>
      </c>
      <c r="N19" s="50">
        <f>G19*Календарь!H$37</f>
        <v>28</v>
      </c>
      <c r="O19" s="50">
        <f>H19*Календарь!I$37</f>
        <v>0</v>
      </c>
      <c r="P19" s="50">
        <f>I19*Календарь!J$37</f>
        <v>12</v>
      </c>
      <c r="Q19" s="50">
        <f>J19*Календарь!K$37</f>
        <v>9</v>
      </c>
      <c r="R19" s="50">
        <f>K19*Календарь!L$37</f>
        <v>15</v>
      </c>
      <c r="S19" s="25">
        <f>SUM(База!$M19:$R19)</f>
        <v>79</v>
      </c>
      <c r="T19" s="26"/>
      <c r="U19" s="22">
        <f ca="1">январь!AG19</f>
        <v>79</v>
      </c>
      <c r="V19" s="39">
        <f t="shared" ca="1" si="1"/>
        <v>0</v>
      </c>
    </row>
    <row r="20" spans="1:22" x14ac:dyDescent="0.3">
      <c r="A20" s="303">
        <v>18</v>
      </c>
      <c r="B20" s="298" t="s">
        <v>140</v>
      </c>
      <c r="C20" s="129" t="s">
        <v>84</v>
      </c>
      <c r="D20" s="131"/>
      <c r="E20" s="130" t="s">
        <v>109</v>
      </c>
      <c r="F20" s="132">
        <v>5</v>
      </c>
      <c r="G20" s="132">
        <v>4</v>
      </c>
      <c r="H20" s="132">
        <v>0</v>
      </c>
      <c r="I20" s="132">
        <v>2</v>
      </c>
      <c r="J20" s="132">
        <v>4</v>
      </c>
      <c r="K20" s="132">
        <v>4</v>
      </c>
      <c r="L20" s="224">
        <f t="shared" si="0"/>
        <v>19</v>
      </c>
      <c r="M20" s="50">
        <f>F20*Календарь!G$37</f>
        <v>15</v>
      </c>
      <c r="N20" s="50">
        <f>G20*Календарь!H$37</f>
        <v>16</v>
      </c>
      <c r="O20" s="50">
        <f>H20*Календарь!I$37</f>
        <v>0</v>
      </c>
      <c r="P20" s="50">
        <f>I20*Календарь!J$37</f>
        <v>6</v>
      </c>
      <c r="Q20" s="50">
        <f>J20*Календарь!K$37</f>
        <v>12</v>
      </c>
      <c r="R20" s="50">
        <f>K20*Календарь!L$37</f>
        <v>12</v>
      </c>
      <c r="S20" s="25">
        <f>SUM(База!$M20:$R20)</f>
        <v>61</v>
      </c>
      <c r="T20" s="26"/>
      <c r="U20" s="22">
        <f ca="1">январь!AG20</f>
        <v>61</v>
      </c>
      <c r="V20" s="39">
        <f t="shared" ca="1" si="1"/>
        <v>0</v>
      </c>
    </row>
    <row r="21" spans="1:22" x14ac:dyDescent="0.3">
      <c r="A21" s="303">
        <v>19</v>
      </c>
      <c r="B21" s="299" t="s">
        <v>141</v>
      </c>
      <c r="C21" s="129" t="s">
        <v>86</v>
      </c>
      <c r="D21" s="129"/>
      <c r="E21" s="130" t="s">
        <v>109</v>
      </c>
      <c r="F21" s="133">
        <v>4</v>
      </c>
      <c r="G21" s="133">
        <v>2</v>
      </c>
      <c r="H21" s="133">
        <v>1</v>
      </c>
      <c r="I21" s="133">
        <v>0</v>
      </c>
      <c r="J21" s="133">
        <v>2</v>
      </c>
      <c r="K21" s="133">
        <v>0</v>
      </c>
      <c r="L21" s="224">
        <f t="shared" si="0"/>
        <v>9</v>
      </c>
      <c r="M21" s="50">
        <f>F21*Календарь!G$37</f>
        <v>12</v>
      </c>
      <c r="N21" s="50">
        <f>G21*Календарь!H$37</f>
        <v>8</v>
      </c>
      <c r="O21" s="50">
        <f>H21*Календарь!I$37</f>
        <v>4</v>
      </c>
      <c r="P21" s="50">
        <f>I21*Календарь!J$37</f>
        <v>0</v>
      </c>
      <c r="Q21" s="50">
        <f>J21*Календарь!K$37</f>
        <v>6</v>
      </c>
      <c r="R21" s="50">
        <f>K21*Календарь!L$37</f>
        <v>0</v>
      </c>
      <c r="S21" s="25">
        <f>SUM(База!$M21:$R21)</f>
        <v>30</v>
      </c>
      <c r="T21" s="26"/>
      <c r="U21" s="22">
        <f ca="1">январь!AG21</f>
        <v>30</v>
      </c>
      <c r="V21" s="39">
        <f t="shared" ca="1" si="1"/>
        <v>0</v>
      </c>
    </row>
    <row r="22" spans="1:22" x14ac:dyDescent="0.3">
      <c r="A22" s="303">
        <v>20</v>
      </c>
      <c r="B22" s="298" t="s">
        <v>151</v>
      </c>
      <c r="C22" s="129" t="s">
        <v>85</v>
      </c>
      <c r="D22" s="131"/>
      <c r="E22" s="130" t="s">
        <v>109</v>
      </c>
      <c r="F22" s="132">
        <v>2</v>
      </c>
      <c r="G22" s="132">
        <v>6</v>
      </c>
      <c r="H22" s="132">
        <v>0</v>
      </c>
      <c r="I22" s="132">
        <v>3</v>
      </c>
      <c r="J22" s="132">
        <v>3</v>
      </c>
      <c r="K22" s="132">
        <v>6</v>
      </c>
      <c r="L22" s="224">
        <f t="shared" si="0"/>
        <v>20</v>
      </c>
      <c r="M22" s="50">
        <f>F22*Календарь!G$37</f>
        <v>6</v>
      </c>
      <c r="N22" s="50">
        <f>G22*Календарь!H$37</f>
        <v>24</v>
      </c>
      <c r="O22" s="50">
        <f>H22*Календарь!I$37</f>
        <v>0</v>
      </c>
      <c r="P22" s="50">
        <f>I22*Календарь!J$37</f>
        <v>9</v>
      </c>
      <c r="Q22" s="50">
        <f>J22*Календарь!K$37</f>
        <v>9</v>
      </c>
      <c r="R22" s="50">
        <f>K22*Календарь!L$37</f>
        <v>18</v>
      </c>
      <c r="S22" s="25">
        <f>SUM(База!$M22:$R22)</f>
        <v>66</v>
      </c>
      <c r="T22" s="26"/>
      <c r="U22" s="22">
        <f ca="1">январь!AG22</f>
        <v>66</v>
      </c>
      <c r="V22" s="39">
        <f t="shared" ca="1" si="1"/>
        <v>0</v>
      </c>
    </row>
    <row r="23" spans="1:22" x14ac:dyDescent="0.3">
      <c r="A23" s="303">
        <v>21</v>
      </c>
      <c r="B23" s="298" t="s">
        <v>105</v>
      </c>
      <c r="C23" s="129"/>
      <c r="D23" s="129"/>
      <c r="E23" s="130" t="s">
        <v>109</v>
      </c>
      <c r="F23" s="133">
        <v>4</v>
      </c>
      <c r="G23" s="133">
        <v>1</v>
      </c>
      <c r="H23" s="133">
        <v>1</v>
      </c>
      <c r="I23" s="133"/>
      <c r="J23" s="133"/>
      <c r="K23" s="133"/>
      <c r="L23" s="224">
        <f t="shared" si="0"/>
        <v>6</v>
      </c>
      <c r="M23" s="50">
        <f>F23*Календарь!G$37</f>
        <v>12</v>
      </c>
      <c r="N23" s="50">
        <f>G23*Календарь!H$37</f>
        <v>4</v>
      </c>
      <c r="O23" s="50">
        <f>H23*Календарь!I$37</f>
        <v>4</v>
      </c>
      <c r="P23" s="50">
        <f>I23*Календарь!J$37</f>
        <v>0</v>
      </c>
      <c r="Q23" s="50">
        <f>J23*Календарь!K$37</f>
        <v>0</v>
      </c>
      <c r="R23" s="50">
        <f>K23*Календарь!L$37</f>
        <v>0</v>
      </c>
      <c r="S23" s="25">
        <f>SUM(База!$M23:$R23)</f>
        <v>20</v>
      </c>
      <c r="T23" s="26"/>
      <c r="U23" s="22">
        <f>январь!AG23</f>
        <v>0</v>
      </c>
      <c r="V23" s="39">
        <f t="shared" si="1"/>
        <v>20</v>
      </c>
    </row>
    <row r="24" spans="1:22" x14ac:dyDescent="0.3">
      <c r="A24" s="303">
        <v>22</v>
      </c>
      <c r="B24" s="298" t="s">
        <v>142</v>
      </c>
      <c r="C24" s="131" t="s">
        <v>83</v>
      </c>
      <c r="D24" s="131"/>
      <c r="E24" s="130" t="s">
        <v>106</v>
      </c>
      <c r="F24" s="132">
        <v>6</v>
      </c>
      <c r="G24" s="132">
        <v>6</v>
      </c>
      <c r="H24" s="132">
        <v>0</v>
      </c>
      <c r="I24" s="132">
        <v>5</v>
      </c>
      <c r="J24" s="132">
        <v>4</v>
      </c>
      <c r="K24" s="132">
        <v>3</v>
      </c>
      <c r="L24" s="224">
        <f>SUM(F24:K24)</f>
        <v>24</v>
      </c>
      <c r="M24" s="50">
        <f>F24*Календарь!G$37</f>
        <v>18</v>
      </c>
      <c r="N24" s="50">
        <f>G24*Календарь!H$37</f>
        <v>24</v>
      </c>
      <c r="O24" s="50">
        <f>H24*Календарь!I$37</f>
        <v>0</v>
      </c>
      <c r="P24" s="50">
        <f>I24*Календарь!J$37</f>
        <v>15</v>
      </c>
      <c r="Q24" s="50">
        <f>J24*Календарь!K$37</f>
        <v>12</v>
      </c>
      <c r="R24" s="50">
        <f>K24*Календарь!L$37</f>
        <v>9</v>
      </c>
      <c r="S24" s="25">
        <f>SUM(База!$M24:$R24)</f>
        <v>78</v>
      </c>
      <c r="T24" s="26"/>
      <c r="U24" s="22">
        <f ca="1">январь!AG24</f>
        <v>78</v>
      </c>
      <c r="V24" s="39">
        <f t="shared" ca="1" si="1"/>
        <v>0</v>
      </c>
    </row>
    <row r="25" spans="1:22" x14ac:dyDescent="0.3">
      <c r="A25" s="303">
        <v>23</v>
      </c>
      <c r="B25" s="298" t="s">
        <v>143</v>
      </c>
      <c r="C25" s="129" t="s">
        <v>85</v>
      </c>
      <c r="D25" s="129"/>
      <c r="E25" s="130" t="s">
        <v>106</v>
      </c>
      <c r="F25" s="133">
        <v>6</v>
      </c>
      <c r="G25" s="133">
        <v>4</v>
      </c>
      <c r="H25" s="133">
        <v>0</v>
      </c>
      <c r="I25" s="133">
        <v>4</v>
      </c>
      <c r="J25" s="133">
        <v>4</v>
      </c>
      <c r="K25" s="133">
        <v>6</v>
      </c>
      <c r="L25" s="224">
        <f t="shared" si="0"/>
        <v>24</v>
      </c>
      <c r="M25" s="50">
        <f>F25*Календарь!G$37</f>
        <v>18</v>
      </c>
      <c r="N25" s="50">
        <f>G25*Календарь!H$37</f>
        <v>16</v>
      </c>
      <c r="O25" s="50">
        <f>H25*Календарь!I$37</f>
        <v>0</v>
      </c>
      <c r="P25" s="50">
        <f>I25*Календарь!J$37</f>
        <v>12</v>
      </c>
      <c r="Q25" s="50">
        <f>J25*Календарь!K$37</f>
        <v>12</v>
      </c>
      <c r="R25" s="50">
        <f>K25*Календарь!L$37</f>
        <v>18</v>
      </c>
      <c r="S25" s="25">
        <f>SUM(База!$M25:$R25)</f>
        <v>76</v>
      </c>
      <c r="T25" s="26"/>
      <c r="U25" s="22">
        <f ca="1">январь!AG25</f>
        <v>76</v>
      </c>
      <c r="V25" s="39">
        <f t="shared" ca="1" si="1"/>
        <v>0</v>
      </c>
    </row>
    <row r="26" spans="1:22" x14ac:dyDescent="0.3">
      <c r="A26" s="303">
        <v>24</v>
      </c>
      <c r="B26" s="298" t="s">
        <v>144</v>
      </c>
      <c r="C26" s="131" t="s">
        <v>85</v>
      </c>
      <c r="D26" s="131"/>
      <c r="E26" s="130" t="s">
        <v>106</v>
      </c>
      <c r="F26" s="132">
        <v>5</v>
      </c>
      <c r="G26" s="132">
        <v>5</v>
      </c>
      <c r="H26" s="132">
        <v>0</v>
      </c>
      <c r="I26" s="132">
        <v>5</v>
      </c>
      <c r="J26" s="132">
        <v>6</v>
      </c>
      <c r="K26" s="132">
        <v>3</v>
      </c>
      <c r="L26" s="224">
        <f t="shared" si="0"/>
        <v>24</v>
      </c>
      <c r="M26" s="50">
        <f>F26*Календарь!G$37</f>
        <v>15</v>
      </c>
      <c r="N26" s="50">
        <f>G26*Календарь!H$37</f>
        <v>20</v>
      </c>
      <c r="O26" s="50">
        <f>H26*Календарь!I$37</f>
        <v>0</v>
      </c>
      <c r="P26" s="50">
        <f>I26*Календарь!J$37</f>
        <v>15</v>
      </c>
      <c r="Q26" s="50">
        <f>J26*Календарь!K$37</f>
        <v>18</v>
      </c>
      <c r="R26" s="50">
        <f>K26*Календарь!L$37</f>
        <v>9</v>
      </c>
      <c r="S26" s="25">
        <f>SUM(База!$M26:$R26)</f>
        <v>77</v>
      </c>
      <c r="T26" s="26"/>
      <c r="U26" s="22">
        <f ca="1">январь!AG26</f>
        <v>77</v>
      </c>
      <c r="V26" s="39">
        <f t="shared" ca="1" si="1"/>
        <v>0</v>
      </c>
    </row>
    <row r="27" spans="1:22" x14ac:dyDescent="0.3">
      <c r="A27" s="303">
        <v>25</v>
      </c>
      <c r="B27" s="298" t="s">
        <v>145</v>
      </c>
      <c r="C27" s="131" t="s">
        <v>85</v>
      </c>
      <c r="D27" s="129"/>
      <c r="E27" s="130" t="s">
        <v>106</v>
      </c>
      <c r="F27" s="133">
        <v>5</v>
      </c>
      <c r="G27" s="133">
        <v>4</v>
      </c>
      <c r="H27" s="133">
        <v>0</v>
      </c>
      <c r="I27" s="133">
        <v>4</v>
      </c>
      <c r="J27" s="133">
        <v>5</v>
      </c>
      <c r="K27" s="133">
        <v>6</v>
      </c>
      <c r="L27" s="224">
        <f t="shared" si="0"/>
        <v>24</v>
      </c>
      <c r="M27" s="50">
        <f>F27*Календарь!G$37</f>
        <v>15</v>
      </c>
      <c r="N27" s="50">
        <f>G27*Календарь!H$37</f>
        <v>16</v>
      </c>
      <c r="O27" s="50">
        <f>H27*Календарь!I$37</f>
        <v>0</v>
      </c>
      <c r="P27" s="50">
        <f>I27*Календарь!J$37</f>
        <v>12</v>
      </c>
      <c r="Q27" s="50">
        <f>J27*Календарь!K$37</f>
        <v>15</v>
      </c>
      <c r="R27" s="50">
        <f>K27*Календарь!L$37</f>
        <v>18</v>
      </c>
      <c r="S27" s="25">
        <f>SUM(База!$M27:$R27)</f>
        <v>76</v>
      </c>
      <c r="T27" s="26"/>
      <c r="U27" s="22">
        <f ca="1">январь!AG27</f>
        <v>76</v>
      </c>
      <c r="V27" s="39">
        <f t="shared" ca="1" si="1"/>
        <v>0</v>
      </c>
    </row>
    <row r="28" spans="1:22" x14ac:dyDescent="0.3">
      <c r="A28" s="303">
        <v>26</v>
      </c>
      <c r="B28" s="298" t="s">
        <v>107</v>
      </c>
      <c r="C28" s="131"/>
      <c r="D28" s="131"/>
      <c r="E28" s="130" t="s">
        <v>106</v>
      </c>
      <c r="F28" s="132">
        <v>2</v>
      </c>
      <c r="G28" s="132">
        <v>1</v>
      </c>
      <c r="H28" s="132"/>
      <c r="I28" s="132"/>
      <c r="J28" s="132">
        <v>1</v>
      </c>
      <c r="K28" s="132"/>
      <c r="L28" s="224">
        <f t="shared" si="0"/>
        <v>4</v>
      </c>
      <c r="M28" s="50">
        <f>F28*Календарь!G$37</f>
        <v>6</v>
      </c>
      <c r="N28" s="50">
        <f>G28*Календарь!H$37</f>
        <v>4</v>
      </c>
      <c r="O28" s="50">
        <f>H28*Календарь!I$37</f>
        <v>0</v>
      </c>
      <c r="P28" s="50">
        <f>I28*Календарь!J$37</f>
        <v>0</v>
      </c>
      <c r="Q28" s="50">
        <f>J28*Календарь!K$37</f>
        <v>3</v>
      </c>
      <c r="R28" s="50">
        <f>K28*Календарь!L$37</f>
        <v>0</v>
      </c>
      <c r="S28" s="25">
        <f>SUM(База!$M28:$R28)</f>
        <v>13</v>
      </c>
      <c r="T28" s="26"/>
      <c r="U28" s="22">
        <f>январь!AG28</f>
        <v>0</v>
      </c>
      <c r="V28" s="39">
        <f t="shared" si="1"/>
        <v>13</v>
      </c>
    </row>
    <row r="29" spans="1:22" ht="21" thickBot="1" x14ac:dyDescent="0.35">
      <c r="A29" s="303">
        <v>27</v>
      </c>
      <c r="B29" s="300" t="s">
        <v>122</v>
      </c>
      <c r="C29" s="225" t="s">
        <v>84</v>
      </c>
      <c r="D29" s="225"/>
      <c r="E29" s="225" t="s">
        <v>109</v>
      </c>
      <c r="F29" s="225"/>
      <c r="G29" s="225"/>
      <c r="H29" s="225"/>
      <c r="I29" s="225"/>
      <c r="J29" s="225"/>
      <c r="K29" s="225"/>
      <c r="L29" s="226">
        <f t="shared" si="0"/>
        <v>0</v>
      </c>
      <c r="M29" s="50">
        <f>F29*Календарь!G$37</f>
        <v>0</v>
      </c>
      <c r="N29" s="50">
        <f>G29*Календарь!H$37</f>
        <v>0</v>
      </c>
      <c r="O29" s="50">
        <f>H29*Календарь!I$37</f>
        <v>0</v>
      </c>
      <c r="P29" s="50">
        <f>I29*Календарь!J$37</f>
        <v>0</v>
      </c>
      <c r="Q29" s="50">
        <f>J29*Календарь!K$37</f>
        <v>0</v>
      </c>
      <c r="R29" s="50">
        <f>K29*Календарь!L$37</f>
        <v>0</v>
      </c>
      <c r="S29" s="25">
        <f>SUM(База!$M29:$R29)</f>
        <v>0</v>
      </c>
      <c r="T29" s="26"/>
      <c r="U29" s="22">
        <f ca="1">январь!AG29</f>
        <v>0</v>
      </c>
      <c r="V29" s="39">
        <f t="shared" ca="1" si="1"/>
        <v>0</v>
      </c>
    </row>
    <row r="30" spans="1:22" x14ac:dyDescent="0.3">
      <c r="A30" s="302">
        <v>28</v>
      </c>
      <c r="B30" s="135"/>
      <c r="C30" s="136"/>
      <c r="D30" s="136"/>
      <c r="E30" s="138"/>
      <c r="F30" s="141"/>
      <c r="G30" s="141"/>
      <c r="H30" s="141"/>
      <c r="I30" s="141"/>
      <c r="J30" s="141"/>
      <c r="K30" s="141"/>
      <c r="L30" s="218">
        <f t="shared" si="0"/>
        <v>0</v>
      </c>
      <c r="M30" s="50">
        <f>F30*Календарь!G$37</f>
        <v>0</v>
      </c>
      <c r="N30" s="50">
        <f>G30*Календарь!H$37</f>
        <v>0</v>
      </c>
      <c r="O30" s="50">
        <f>H30*Календарь!I$37</f>
        <v>0</v>
      </c>
      <c r="P30" s="50">
        <f>I30*Календарь!J$37</f>
        <v>0</v>
      </c>
      <c r="Q30" s="50">
        <f>J30*Календарь!K$37</f>
        <v>0</v>
      </c>
      <c r="R30" s="50">
        <f>K30*Календарь!L$37</f>
        <v>0</v>
      </c>
      <c r="S30" s="25">
        <f>SUM(База!$M30:$R30)</f>
        <v>0</v>
      </c>
      <c r="T30" s="26"/>
      <c r="U30" s="22">
        <f ca="1">январь!AG30</f>
        <v>0</v>
      </c>
      <c r="V30" s="39">
        <f t="shared" ca="1" si="1"/>
        <v>0</v>
      </c>
    </row>
    <row r="31" spans="1:22" x14ac:dyDescent="0.3">
      <c r="A31" s="302">
        <v>29</v>
      </c>
      <c r="B31" s="135"/>
      <c r="C31" s="136"/>
      <c r="D31" s="142"/>
      <c r="E31" s="138"/>
      <c r="F31" s="139"/>
      <c r="G31" s="139"/>
      <c r="H31" s="139"/>
      <c r="I31" s="139"/>
      <c r="J31" s="139"/>
      <c r="K31" s="139"/>
      <c r="L31" s="218">
        <f t="shared" si="0"/>
        <v>0</v>
      </c>
      <c r="M31" s="50">
        <f>F31*Календарь!G$37</f>
        <v>0</v>
      </c>
      <c r="N31" s="50">
        <f>G31*Календарь!H$37</f>
        <v>0</v>
      </c>
      <c r="O31" s="50">
        <f>H31*Календарь!I$37</f>
        <v>0</v>
      </c>
      <c r="P31" s="50">
        <f>I31*Календарь!J$37</f>
        <v>0</v>
      </c>
      <c r="Q31" s="50">
        <f>J31*Календарь!K$37</f>
        <v>0</v>
      </c>
      <c r="R31" s="50">
        <f>K31*Календарь!L$37</f>
        <v>0</v>
      </c>
      <c r="S31" s="25">
        <f>SUM(База!$M31:$R31)</f>
        <v>0</v>
      </c>
      <c r="T31" s="26"/>
      <c r="U31" s="22">
        <f ca="1">январь!AG31</f>
        <v>0</v>
      </c>
      <c r="V31" s="39">
        <f t="shared" ca="1" si="1"/>
        <v>0</v>
      </c>
    </row>
    <row r="32" spans="1:22" x14ac:dyDescent="0.3">
      <c r="A32" s="302">
        <v>30</v>
      </c>
      <c r="B32" s="135"/>
      <c r="C32" s="136"/>
      <c r="D32" s="136"/>
      <c r="E32" s="138"/>
      <c r="F32" s="141"/>
      <c r="G32" s="141"/>
      <c r="H32" s="141"/>
      <c r="I32" s="141"/>
      <c r="J32" s="141"/>
      <c r="K32" s="141"/>
      <c r="L32" s="218">
        <f t="shared" si="0"/>
        <v>0</v>
      </c>
      <c r="M32" s="50">
        <f>F32*Календарь!G$37</f>
        <v>0</v>
      </c>
      <c r="N32" s="50">
        <f>G32*Календарь!H$37</f>
        <v>0</v>
      </c>
      <c r="O32" s="50">
        <f>H32*Календарь!I$37</f>
        <v>0</v>
      </c>
      <c r="P32" s="50">
        <f>I32*Календарь!J$37</f>
        <v>0</v>
      </c>
      <c r="Q32" s="50">
        <f>J32*Календарь!K$37</f>
        <v>0</v>
      </c>
      <c r="R32" s="50">
        <f>K32*Календарь!L$37</f>
        <v>0</v>
      </c>
      <c r="S32" s="25">
        <f>SUM(База!$M32:$R32)</f>
        <v>0</v>
      </c>
      <c r="T32" s="26"/>
      <c r="U32" s="22">
        <f ca="1">январь!AG32</f>
        <v>0</v>
      </c>
      <c r="V32" s="39">
        <f t="shared" ca="1" si="1"/>
        <v>0</v>
      </c>
    </row>
    <row r="33" spans="1:24" x14ac:dyDescent="0.3">
      <c r="A33" s="302">
        <v>31</v>
      </c>
      <c r="B33" s="135"/>
      <c r="C33" s="142"/>
      <c r="D33" s="142"/>
      <c r="E33" s="138"/>
      <c r="F33" s="139"/>
      <c r="G33" s="139"/>
      <c r="H33" s="139"/>
      <c r="I33" s="139"/>
      <c r="J33" s="139"/>
      <c r="K33" s="139"/>
      <c r="L33" s="218">
        <f t="shared" si="0"/>
        <v>0</v>
      </c>
      <c r="M33" s="50">
        <f>F33*Календарь!G$37</f>
        <v>0</v>
      </c>
      <c r="N33" s="50">
        <f>G33*Календарь!H$37</f>
        <v>0</v>
      </c>
      <c r="O33" s="50">
        <f>H33*Календарь!I$37</f>
        <v>0</v>
      </c>
      <c r="P33" s="50">
        <f>I33*Календарь!J$37</f>
        <v>0</v>
      </c>
      <c r="Q33" s="50">
        <f>J33*Календарь!K$37</f>
        <v>0</v>
      </c>
      <c r="R33" s="50">
        <f>K33*Календарь!L$37</f>
        <v>0</v>
      </c>
      <c r="S33" s="25">
        <f>SUM(База!$M33:$R33)</f>
        <v>0</v>
      </c>
      <c r="T33" s="26"/>
      <c r="U33" s="22">
        <f ca="1">январь!AG33</f>
        <v>0</v>
      </c>
      <c r="V33" s="39">
        <f t="shared" ca="1" si="1"/>
        <v>0</v>
      </c>
    </row>
    <row r="34" spans="1:24" x14ac:dyDescent="0.3">
      <c r="A34" s="302">
        <v>32</v>
      </c>
      <c r="B34" s="135"/>
      <c r="C34" s="143"/>
      <c r="D34" s="143"/>
      <c r="E34" s="138"/>
      <c r="F34" s="141"/>
      <c r="G34" s="141"/>
      <c r="H34" s="141"/>
      <c r="I34" s="141"/>
      <c r="J34" s="141"/>
      <c r="K34" s="141"/>
      <c r="L34" s="140">
        <f t="shared" si="0"/>
        <v>0</v>
      </c>
      <c r="M34" s="50">
        <f>F34*Календарь!G$37</f>
        <v>0</v>
      </c>
      <c r="N34" s="50">
        <f>G34*Календарь!H$37</f>
        <v>0</v>
      </c>
      <c r="O34" s="50">
        <f>H34*Календарь!I$37</f>
        <v>0</v>
      </c>
      <c r="P34" s="50">
        <f>I34*Календарь!J$37</f>
        <v>0</v>
      </c>
      <c r="Q34" s="50">
        <f>J34*Календарь!K$37</f>
        <v>0</v>
      </c>
      <c r="R34" s="50">
        <f>K34*Календарь!L$37</f>
        <v>0</v>
      </c>
      <c r="S34" s="25">
        <f>SUM(База!$M34:$R34)</f>
        <v>0</v>
      </c>
      <c r="T34" s="26"/>
      <c r="U34" s="22">
        <f ca="1">январь!AG34</f>
        <v>0</v>
      </c>
      <c r="V34" s="39">
        <f t="shared" ca="1" si="1"/>
        <v>0</v>
      </c>
    </row>
    <row r="35" spans="1:24" x14ac:dyDescent="0.3">
      <c r="A35" s="302">
        <v>33</v>
      </c>
      <c r="B35" s="135"/>
      <c r="C35" s="137"/>
      <c r="D35" s="137"/>
      <c r="E35" s="138"/>
      <c r="F35" s="139"/>
      <c r="G35" s="139"/>
      <c r="H35" s="139"/>
      <c r="I35" s="139"/>
      <c r="J35" s="139"/>
      <c r="K35" s="139"/>
      <c r="L35" s="140">
        <f t="shared" ref="L35:L47" si="2">SUM(F35:K35)</f>
        <v>0</v>
      </c>
      <c r="M35" s="50">
        <f>F35*Календарь!G$37</f>
        <v>0</v>
      </c>
      <c r="N35" s="50">
        <f>G35*Календарь!H$37</f>
        <v>0</v>
      </c>
      <c r="O35" s="50">
        <f>H35*Календарь!I$37</f>
        <v>0</v>
      </c>
      <c r="P35" s="50">
        <f>I35*Календарь!J$37</f>
        <v>0</v>
      </c>
      <c r="Q35" s="50">
        <f>J35*Календарь!K$37</f>
        <v>0</v>
      </c>
      <c r="R35" s="50">
        <f>K35*Календарь!L$37</f>
        <v>0</v>
      </c>
      <c r="S35" s="25">
        <f>SUM(База!$M35:$R35)</f>
        <v>0</v>
      </c>
      <c r="T35" s="26"/>
      <c r="U35" s="22">
        <f ca="1">январь!AG35</f>
        <v>0</v>
      </c>
      <c r="V35" s="39">
        <f t="shared" ca="1" si="1"/>
        <v>0</v>
      </c>
    </row>
    <row r="36" spans="1:24" x14ac:dyDescent="0.3">
      <c r="A36" s="302">
        <v>34</v>
      </c>
      <c r="B36" s="135"/>
      <c r="C36" s="137"/>
      <c r="D36" s="136"/>
      <c r="E36" s="138"/>
      <c r="F36" s="141"/>
      <c r="G36" s="141"/>
      <c r="H36" s="141"/>
      <c r="I36" s="141"/>
      <c r="J36" s="141"/>
      <c r="K36" s="141"/>
      <c r="L36" s="140">
        <f t="shared" si="2"/>
        <v>0</v>
      </c>
      <c r="M36" s="50">
        <f>F36*Календарь!G$37</f>
        <v>0</v>
      </c>
      <c r="N36" s="50">
        <f>G36*Календарь!H$37</f>
        <v>0</v>
      </c>
      <c r="O36" s="50">
        <f>H36*Календарь!I$37</f>
        <v>0</v>
      </c>
      <c r="P36" s="50">
        <f>I36*Календарь!J$37</f>
        <v>0</v>
      </c>
      <c r="Q36" s="50">
        <f>J36*Календарь!K$37</f>
        <v>0</v>
      </c>
      <c r="R36" s="50">
        <f>K36*Календарь!L$37</f>
        <v>0</v>
      </c>
      <c r="S36" s="25">
        <f>SUM(База!$M36:$R36)</f>
        <v>0</v>
      </c>
      <c r="T36" s="26"/>
      <c r="U36" s="22">
        <f ca="1">январь!AG36</f>
        <v>0</v>
      </c>
      <c r="V36" s="39">
        <f t="shared" ca="1" si="1"/>
        <v>0</v>
      </c>
    </row>
    <row r="37" spans="1:24" x14ac:dyDescent="0.3">
      <c r="A37" s="302">
        <v>35</v>
      </c>
      <c r="B37" s="135"/>
      <c r="C37" s="137"/>
      <c r="D37" s="137"/>
      <c r="E37" s="138"/>
      <c r="F37" s="139"/>
      <c r="G37" s="139"/>
      <c r="H37" s="139"/>
      <c r="I37" s="139"/>
      <c r="J37" s="139"/>
      <c r="K37" s="139"/>
      <c r="L37" s="140">
        <f t="shared" si="2"/>
        <v>0</v>
      </c>
      <c r="M37" s="50">
        <f>F37*Календарь!G$37</f>
        <v>0</v>
      </c>
      <c r="N37" s="50">
        <f>G37*Календарь!H$37</f>
        <v>0</v>
      </c>
      <c r="O37" s="50">
        <f>H37*Календарь!I$37</f>
        <v>0</v>
      </c>
      <c r="P37" s="50">
        <f>I37*Календарь!J$37</f>
        <v>0</v>
      </c>
      <c r="Q37" s="50">
        <f>J37*Календарь!K$37</f>
        <v>0</v>
      </c>
      <c r="R37" s="50">
        <f>K37*Календарь!L$37</f>
        <v>0</v>
      </c>
      <c r="S37" s="25">
        <f>SUM(База!$M37:$R37)</f>
        <v>0</v>
      </c>
      <c r="T37" s="26"/>
      <c r="U37" s="22">
        <f ca="1">январь!AG37</f>
        <v>0</v>
      </c>
      <c r="V37" s="39">
        <f t="shared" ca="1" si="1"/>
        <v>0</v>
      </c>
    </row>
    <row r="38" spans="1:24" x14ac:dyDescent="0.3">
      <c r="A38" s="302">
        <v>36</v>
      </c>
      <c r="B38" s="135"/>
      <c r="C38" s="136"/>
      <c r="D38" s="136"/>
      <c r="E38" s="138"/>
      <c r="F38" s="141"/>
      <c r="G38" s="141"/>
      <c r="H38" s="141"/>
      <c r="I38" s="141"/>
      <c r="J38" s="141"/>
      <c r="K38" s="141"/>
      <c r="L38" s="140">
        <f t="shared" si="2"/>
        <v>0</v>
      </c>
      <c r="M38" s="50">
        <f>F38*Календарь!G$37</f>
        <v>0</v>
      </c>
      <c r="N38" s="50">
        <f>G38*Календарь!H$37</f>
        <v>0</v>
      </c>
      <c r="O38" s="50">
        <f>H38*Календарь!I$37</f>
        <v>0</v>
      </c>
      <c r="P38" s="50">
        <f>I38*Календарь!J$37</f>
        <v>0</v>
      </c>
      <c r="Q38" s="50">
        <f>J38*Календарь!K$37</f>
        <v>0</v>
      </c>
      <c r="R38" s="50">
        <f>K38*Календарь!L$37</f>
        <v>0</v>
      </c>
      <c r="S38" s="25">
        <f>SUM(База!$M38:$R38)</f>
        <v>0</v>
      </c>
      <c r="T38" s="26"/>
      <c r="U38" s="22">
        <f ca="1">январь!AG38</f>
        <v>0</v>
      </c>
      <c r="V38" s="39">
        <f t="shared" ca="1" si="1"/>
        <v>0</v>
      </c>
    </row>
    <row r="39" spans="1:24" x14ac:dyDescent="0.3">
      <c r="A39" s="302">
        <v>37</v>
      </c>
      <c r="B39" s="135"/>
      <c r="C39" s="137"/>
      <c r="D39" s="137"/>
      <c r="E39" s="138"/>
      <c r="F39" s="139"/>
      <c r="G39" s="139"/>
      <c r="H39" s="139"/>
      <c r="I39" s="139"/>
      <c r="J39" s="139"/>
      <c r="K39" s="139"/>
      <c r="L39" s="140">
        <f t="shared" si="2"/>
        <v>0</v>
      </c>
      <c r="M39" s="50">
        <f>F39*Календарь!G$37</f>
        <v>0</v>
      </c>
      <c r="N39" s="50">
        <f>G39*Календарь!H$37</f>
        <v>0</v>
      </c>
      <c r="O39" s="50">
        <f>H39*Календарь!I$37</f>
        <v>0</v>
      </c>
      <c r="P39" s="50">
        <f>I39*Календарь!J$37</f>
        <v>0</v>
      </c>
      <c r="Q39" s="50">
        <f>J39*Календарь!K$37</f>
        <v>0</v>
      </c>
      <c r="R39" s="50">
        <f>K39*Календарь!L$37</f>
        <v>0</v>
      </c>
      <c r="S39" s="25">
        <f>SUM(База!$M39:$R39)</f>
        <v>0</v>
      </c>
      <c r="T39" s="26"/>
      <c r="U39" s="22">
        <f ca="1">январь!AG39</f>
        <v>0</v>
      </c>
      <c r="V39" s="39">
        <f t="shared" ca="1" si="1"/>
        <v>0</v>
      </c>
    </row>
    <row r="40" spans="1:24" s="66" customFormat="1" x14ac:dyDescent="0.3">
      <c r="A40" s="302">
        <v>38</v>
      </c>
      <c r="B40" s="135"/>
      <c r="C40" s="136"/>
      <c r="D40" s="136"/>
      <c r="E40" s="138"/>
      <c r="F40" s="141"/>
      <c r="G40" s="141"/>
      <c r="H40" s="141"/>
      <c r="I40" s="141"/>
      <c r="J40" s="141"/>
      <c r="K40" s="141"/>
      <c r="L40" s="140">
        <f t="shared" si="2"/>
        <v>0</v>
      </c>
      <c r="M40" s="50">
        <f>F40*Календарь!G$37</f>
        <v>0</v>
      </c>
      <c r="N40" s="50">
        <f>G40*Календарь!H$37</f>
        <v>0</v>
      </c>
      <c r="O40" s="50">
        <f>H40*Календарь!I$37</f>
        <v>0</v>
      </c>
      <c r="P40" s="50">
        <f>I40*Календарь!J$37</f>
        <v>0</v>
      </c>
      <c r="Q40" s="50">
        <f>J40*Календарь!K$37</f>
        <v>0</v>
      </c>
      <c r="R40" s="50">
        <f>K40*Календарь!L$37</f>
        <v>0</v>
      </c>
      <c r="S40" s="25">
        <f>SUM(База!$M40:$R40)</f>
        <v>0</v>
      </c>
      <c r="T40" s="26"/>
      <c r="U40" s="66">
        <f ca="1">январь!AG40</f>
        <v>0</v>
      </c>
      <c r="V40" s="39">
        <f t="shared" ca="1" si="1"/>
        <v>0</v>
      </c>
      <c r="X40" s="22"/>
    </row>
    <row r="41" spans="1:24" s="66" customFormat="1" x14ac:dyDescent="0.3">
      <c r="A41" s="302">
        <v>39</v>
      </c>
      <c r="B41" s="135"/>
      <c r="C41" s="137"/>
      <c r="D41" s="137"/>
      <c r="E41" s="138"/>
      <c r="F41" s="139"/>
      <c r="G41" s="139"/>
      <c r="H41" s="139"/>
      <c r="I41" s="139"/>
      <c r="J41" s="139"/>
      <c r="K41" s="139"/>
      <c r="L41" s="140">
        <f t="shared" si="2"/>
        <v>0</v>
      </c>
      <c r="M41" s="50">
        <f>F41*Календарь!G$37</f>
        <v>0</v>
      </c>
      <c r="N41" s="50">
        <f>G41*Календарь!H$37</f>
        <v>0</v>
      </c>
      <c r="O41" s="50">
        <f>H41*Календарь!I$37</f>
        <v>0</v>
      </c>
      <c r="P41" s="50">
        <f>I41*Календарь!J$37</f>
        <v>0</v>
      </c>
      <c r="Q41" s="50">
        <f>J41*Календарь!K$37</f>
        <v>0</v>
      </c>
      <c r="R41" s="50">
        <f>K41*Календарь!L$37</f>
        <v>0</v>
      </c>
      <c r="S41" s="25">
        <f>SUM(База!$M41:$R41)</f>
        <v>0</v>
      </c>
      <c r="T41" s="26"/>
      <c r="U41" s="66">
        <f ca="1">январь!AG41</f>
        <v>0</v>
      </c>
      <c r="V41" s="39">
        <f t="shared" ca="1" si="1"/>
        <v>0</v>
      </c>
      <c r="X41" s="22"/>
    </row>
    <row r="42" spans="1:24" s="66" customFormat="1" x14ac:dyDescent="0.3">
      <c r="A42" s="302">
        <v>40</v>
      </c>
      <c r="B42" s="135"/>
      <c r="C42" s="136"/>
      <c r="D42" s="136"/>
      <c r="E42" s="144"/>
      <c r="F42" s="141"/>
      <c r="G42" s="141"/>
      <c r="H42" s="141"/>
      <c r="I42" s="141"/>
      <c r="J42" s="141"/>
      <c r="K42" s="141"/>
      <c r="L42" s="140">
        <f t="shared" si="2"/>
        <v>0</v>
      </c>
      <c r="M42" s="50">
        <f>F42*Календарь!G$37</f>
        <v>0</v>
      </c>
      <c r="N42" s="50">
        <f>G42*Календарь!H$37</f>
        <v>0</v>
      </c>
      <c r="O42" s="50">
        <f>H42*Календарь!I$37</f>
        <v>0</v>
      </c>
      <c r="P42" s="50">
        <f>I42*Календарь!J$37</f>
        <v>0</v>
      </c>
      <c r="Q42" s="50">
        <f>J42*Календарь!K$37</f>
        <v>0</v>
      </c>
      <c r="R42" s="50">
        <f>K42*Календарь!L$37</f>
        <v>0</v>
      </c>
      <c r="S42" s="25">
        <f>SUM(База!$M42:$R42)</f>
        <v>0</v>
      </c>
      <c r="T42" s="26"/>
      <c r="U42" s="66">
        <f ca="1">январь!AG42</f>
        <v>0</v>
      </c>
      <c r="V42" s="39">
        <f t="shared" ca="1" si="1"/>
        <v>0</v>
      </c>
      <c r="X42" s="22"/>
    </row>
    <row r="43" spans="1:24" s="66" customFormat="1" x14ac:dyDescent="0.3">
      <c r="A43" s="302">
        <v>41</v>
      </c>
      <c r="B43" s="135"/>
      <c r="C43" s="137"/>
      <c r="D43" s="137"/>
      <c r="E43" s="144"/>
      <c r="F43" s="139"/>
      <c r="G43" s="139"/>
      <c r="H43" s="139"/>
      <c r="I43" s="139"/>
      <c r="J43" s="139"/>
      <c r="K43" s="139"/>
      <c r="L43" s="140">
        <f t="shared" si="2"/>
        <v>0</v>
      </c>
      <c r="M43" s="50">
        <f>F43*Календарь!G$37</f>
        <v>0</v>
      </c>
      <c r="N43" s="50">
        <f>G43*Календарь!H$37</f>
        <v>0</v>
      </c>
      <c r="O43" s="50">
        <f>H43*Календарь!I$37</f>
        <v>0</v>
      </c>
      <c r="P43" s="50">
        <f>I43*Календарь!J$37</f>
        <v>0</v>
      </c>
      <c r="Q43" s="50">
        <f>J43*Календарь!K$37</f>
        <v>0</v>
      </c>
      <c r="R43" s="50">
        <f>K43*Календарь!L$37</f>
        <v>0</v>
      </c>
      <c r="S43" s="25">
        <f>SUM(База!$M43:$R43)</f>
        <v>0</v>
      </c>
      <c r="T43" s="26"/>
      <c r="U43" s="66">
        <f ca="1">январь!AG43</f>
        <v>0</v>
      </c>
      <c r="V43" s="39">
        <f t="shared" ca="1" si="1"/>
        <v>0</v>
      </c>
      <c r="X43" s="22"/>
    </row>
    <row r="44" spans="1:24" s="66" customFormat="1" x14ac:dyDescent="0.3">
      <c r="A44" s="302">
        <v>42</v>
      </c>
      <c r="B44" s="135"/>
      <c r="C44" s="136"/>
      <c r="D44" s="136"/>
      <c r="E44" s="144"/>
      <c r="F44" s="141"/>
      <c r="G44" s="141"/>
      <c r="H44" s="141"/>
      <c r="I44" s="141"/>
      <c r="J44" s="141"/>
      <c r="K44" s="141"/>
      <c r="L44" s="140">
        <f t="shared" si="2"/>
        <v>0</v>
      </c>
      <c r="M44" s="50">
        <f>F44*Календарь!G$37</f>
        <v>0</v>
      </c>
      <c r="N44" s="50">
        <f>G44*Календарь!H$37</f>
        <v>0</v>
      </c>
      <c r="O44" s="50">
        <f>H44*Календарь!I$37</f>
        <v>0</v>
      </c>
      <c r="P44" s="50">
        <f>I44*Календарь!J$37</f>
        <v>0</v>
      </c>
      <c r="Q44" s="50">
        <f>J44*Календарь!K$37</f>
        <v>0</v>
      </c>
      <c r="R44" s="50">
        <f>K44*Календарь!L$37</f>
        <v>0</v>
      </c>
      <c r="S44" s="25">
        <f>SUM(База!$M44:$R44)</f>
        <v>0</v>
      </c>
      <c r="T44" s="26"/>
      <c r="U44" s="66">
        <f ca="1">январь!AG44</f>
        <v>0</v>
      </c>
      <c r="V44" s="39">
        <f t="shared" ca="1" si="1"/>
        <v>0</v>
      </c>
      <c r="X44" s="22"/>
    </row>
    <row r="45" spans="1:24" x14ac:dyDescent="0.3">
      <c r="A45" s="302">
        <v>43</v>
      </c>
      <c r="B45" s="135"/>
      <c r="C45" s="137"/>
      <c r="D45" s="137"/>
      <c r="E45" s="144"/>
      <c r="F45" s="139"/>
      <c r="G45" s="139"/>
      <c r="H45" s="139"/>
      <c r="I45" s="139"/>
      <c r="J45" s="139"/>
      <c r="K45" s="139"/>
      <c r="L45" s="140">
        <f t="shared" si="2"/>
        <v>0</v>
      </c>
      <c r="M45" s="50">
        <f>F45*Календарь!G$37</f>
        <v>0</v>
      </c>
      <c r="N45" s="50">
        <f>G45*Календарь!H$37</f>
        <v>0</v>
      </c>
      <c r="O45" s="50">
        <f>H45*Календарь!I$37</f>
        <v>0</v>
      </c>
      <c r="P45" s="50">
        <f>I45*Календарь!J$37</f>
        <v>0</v>
      </c>
      <c r="Q45" s="50">
        <f>J45*Календарь!K$37</f>
        <v>0</v>
      </c>
      <c r="R45" s="50">
        <f>K45*Календарь!L$37</f>
        <v>0</v>
      </c>
      <c r="S45" s="25">
        <f>SUM(База!$M45:$R45)</f>
        <v>0</v>
      </c>
      <c r="T45" s="26"/>
      <c r="U45" s="22">
        <f ca="1">январь!AG45</f>
        <v>0</v>
      </c>
      <c r="V45" s="39">
        <f t="shared" ca="1" si="1"/>
        <v>0</v>
      </c>
    </row>
    <row r="46" spans="1:24" x14ac:dyDescent="0.3">
      <c r="A46" s="302">
        <v>44</v>
      </c>
      <c r="B46" s="135"/>
      <c r="C46" s="136"/>
      <c r="D46" s="136"/>
      <c r="E46" s="144"/>
      <c r="F46" s="141"/>
      <c r="G46" s="141"/>
      <c r="H46" s="141"/>
      <c r="I46" s="141"/>
      <c r="J46" s="141"/>
      <c r="K46" s="141"/>
      <c r="L46" s="140">
        <f t="shared" si="2"/>
        <v>0</v>
      </c>
      <c r="M46" s="50">
        <f>F46*Календарь!G$37</f>
        <v>0</v>
      </c>
      <c r="N46" s="50">
        <f>G46*Календарь!H$37</f>
        <v>0</v>
      </c>
      <c r="O46" s="50">
        <f>H46*Календарь!I$37</f>
        <v>0</v>
      </c>
      <c r="P46" s="50">
        <f>I46*Календарь!J$37</f>
        <v>0</v>
      </c>
      <c r="Q46" s="50">
        <f>J46*Календарь!K$37</f>
        <v>0</v>
      </c>
      <c r="R46" s="50">
        <f>K46*Календарь!L$37</f>
        <v>0</v>
      </c>
      <c r="S46" s="25">
        <f>SUM(База!$M46:$R46)</f>
        <v>0</v>
      </c>
      <c r="T46" s="26"/>
      <c r="U46" s="22">
        <f ca="1">январь!AG46</f>
        <v>0</v>
      </c>
      <c r="V46" s="39">
        <f t="shared" ca="1" si="1"/>
        <v>0</v>
      </c>
    </row>
    <row r="47" spans="1:24" s="39" customFormat="1" x14ac:dyDescent="0.3">
      <c r="A47" s="302">
        <v>45</v>
      </c>
      <c r="B47" s="145"/>
      <c r="C47" s="146"/>
      <c r="D47" s="146"/>
      <c r="E47" s="147"/>
      <c r="F47" s="148"/>
      <c r="G47" s="148"/>
      <c r="H47" s="148"/>
      <c r="I47" s="148"/>
      <c r="J47" s="148"/>
      <c r="K47" s="148"/>
      <c r="L47" s="149">
        <f t="shared" si="2"/>
        <v>0</v>
      </c>
      <c r="M47" s="50">
        <f>F47*Календарь!G$37</f>
        <v>0</v>
      </c>
      <c r="N47" s="50">
        <f>G47*Календарь!H$37</f>
        <v>0</v>
      </c>
      <c r="O47" s="50">
        <f>H47*Календарь!I$37</f>
        <v>0</v>
      </c>
      <c r="P47" s="50">
        <f>I47*Календарь!J$37</f>
        <v>0</v>
      </c>
      <c r="Q47" s="50">
        <f>J47*Календарь!K$37</f>
        <v>0</v>
      </c>
      <c r="R47" s="50">
        <f>K47*Календарь!L$37</f>
        <v>0</v>
      </c>
      <c r="S47" s="25">
        <f>SUM(База!$M47:$R47)</f>
        <v>0</v>
      </c>
      <c r="T47" s="38"/>
      <c r="U47" s="39">
        <f ca="1">январь!AG47</f>
        <v>0</v>
      </c>
      <c r="V47" s="39">
        <f t="shared" ca="1" si="1"/>
        <v>0</v>
      </c>
      <c r="X47" s="22"/>
    </row>
    <row r="48" spans="1:24" x14ac:dyDescent="0.3">
      <c r="A48" s="302">
        <v>46</v>
      </c>
      <c r="B48" s="135"/>
      <c r="C48" s="137"/>
      <c r="D48" s="136"/>
      <c r="E48" s="144"/>
      <c r="F48" s="141"/>
      <c r="G48" s="141"/>
      <c r="H48" s="141"/>
      <c r="I48" s="141"/>
      <c r="J48" s="141"/>
      <c r="K48" s="141"/>
      <c r="L48" s="140">
        <f t="shared" ref="L48:L79" si="3">SUM(F48:K48)</f>
        <v>0</v>
      </c>
      <c r="M48" s="50">
        <f>F48*Календарь!G$37</f>
        <v>0</v>
      </c>
      <c r="N48" s="50">
        <f>G48*Календарь!H$37</f>
        <v>0</v>
      </c>
      <c r="O48" s="50">
        <f>H48*Календарь!I$37</f>
        <v>0</v>
      </c>
      <c r="P48" s="50">
        <f>I48*Календарь!J$37</f>
        <v>0</v>
      </c>
      <c r="Q48" s="50">
        <f>J48*Календарь!K$37</f>
        <v>0</v>
      </c>
      <c r="R48" s="50">
        <f>K48*Календарь!L$37</f>
        <v>0</v>
      </c>
      <c r="S48" s="25">
        <f>SUM(База!$M48:$R48)</f>
        <v>0</v>
      </c>
      <c r="T48" s="26"/>
      <c r="U48" s="22">
        <f ca="1">январь!AG48</f>
        <v>0</v>
      </c>
      <c r="V48" s="22">
        <f t="shared" ca="1" si="1"/>
        <v>0</v>
      </c>
    </row>
    <row r="49" spans="1:22" x14ac:dyDescent="0.3">
      <c r="A49" s="302">
        <v>47</v>
      </c>
      <c r="B49" s="135"/>
      <c r="C49" s="137"/>
      <c r="D49" s="137"/>
      <c r="E49" s="144"/>
      <c r="F49" s="139"/>
      <c r="G49" s="139"/>
      <c r="H49" s="139"/>
      <c r="I49" s="139"/>
      <c r="J49" s="139"/>
      <c r="K49" s="139"/>
      <c r="L49" s="140">
        <f t="shared" si="3"/>
        <v>0</v>
      </c>
      <c r="M49" s="50">
        <f>F49*Календарь!G$37</f>
        <v>0</v>
      </c>
      <c r="N49" s="50">
        <f>G49*Календарь!H$37</f>
        <v>0</v>
      </c>
      <c r="O49" s="50">
        <f>H49*Календарь!I$37</f>
        <v>0</v>
      </c>
      <c r="P49" s="50">
        <f>I49*Календарь!J$37</f>
        <v>0</v>
      </c>
      <c r="Q49" s="50">
        <f>J49*Календарь!K$37</f>
        <v>0</v>
      </c>
      <c r="R49" s="50">
        <f>K49*Календарь!L$37</f>
        <v>0</v>
      </c>
      <c r="S49" s="25">
        <f>SUM(База!$M49:$R49)</f>
        <v>0</v>
      </c>
      <c r="T49" s="26"/>
      <c r="U49" s="22">
        <f ca="1">январь!AG49</f>
        <v>0</v>
      </c>
      <c r="V49" s="22">
        <f t="shared" ca="1" si="1"/>
        <v>0</v>
      </c>
    </row>
    <row r="50" spans="1:22" x14ac:dyDescent="0.3">
      <c r="A50" s="302">
        <v>48</v>
      </c>
      <c r="B50" s="135"/>
      <c r="C50" s="136"/>
      <c r="D50" s="136"/>
      <c r="E50" s="144"/>
      <c r="F50" s="141"/>
      <c r="G50" s="141"/>
      <c r="H50" s="141"/>
      <c r="I50" s="141"/>
      <c r="J50" s="141"/>
      <c r="K50" s="141"/>
      <c r="L50" s="140">
        <f t="shared" si="3"/>
        <v>0</v>
      </c>
      <c r="M50" s="50">
        <f>F50*Календарь!G$37</f>
        <v>0</v>
      </c>
      <c r="N50" s="50">
        <f>G50*Календарь!H$37</f>
        <v>0</v>
      </c>
      <c r="O50" s="50">
        <f>H50*Календарь!I$37</f>
        <v>0</v>
      </c>
      <c r="P50" s="50">
        <f>I50*Календарь!J$37</f>
        <v>0</v>
      </c>
      <c r="Q50" s="50">
        <f>J50*Календарь!K$37</f>
        <v>0</v>
      </c>
      <c r="R50" s="50">
        <f>K50*Календарь!L$37</f>
        <v>0</v>
      </c>
      <c r="S50" s="25">
        <f>SUM(База!$M50:$R50)</f>
        <v>0</v>
      </c>
      <c r="T50" s="26"/>
      <c r="U50" s="22">
        <f ca="1">январь!AG50</f>
        <v>0</v>
      </c>
      <c r="V50" s="22">
        <f t="shared" ca="1" si="1"/>
        <v>0</v>
      </c>
    </row>
    <row r="51" spans="1:22" x14ac:dyDescent="0.3">
      <c r="A51" s="302">
        <v>49</v>
      </c>
      <c r="B51" s="135"/>
      <c r="C51" s="137"/>
      <c r="D51" s="137"/>
      <c r="E51" s="144"/>
      <c r="F51" s="139"/>
      <c r="G51" s="139"/>
      <c r="H51" s="139"/>
      <c r="I51" s="139"/>
      <c r="J51" s="139"/>
      <c r="K51" s="139"/>
      <c r="L51" s="140">
        <f t="shared" si="3"/>
        <v>0</v>
      </c>
      <c r="M51" s="50">
        <f>F51*Календарь!G$37</f>
        <v>0</v>
      </c>
      <c r="N51" s="50">
        <f>G51*Календарь!H$37</f>
        <v>0</v>
      </c>
      <c r="O51" s="50">
        <f>H51*Календарь!I$37</f>
        <v>0</v>
      </c>
      <c r="P51" s="50">
        <f>I51*Календарь!J$37</f>
        <v>0</v>
      </c>
      <c r="Q51" s="50">
        <f>J51*Календарь!K$37</f>
        <v>0</v>
      </c>
      <c r="R51" s="50">
        <f>K51*Календарь!L$37</f>
        <v>0</v>
      </c>
      <c r="S51" s="25">
        <f>SUM(База!$M51:$R51)</f>
        <v>0</v>
      </c>
      <c r="T51" s="26"/>
      <c r="U51" s="22">
        <f ca="1">январь!AG51</f>
        <v>0</v>
      </c>
      <c r="V51" s="22">
        <f t="shared" ca="1" si="1"/>
        <v>0</v>
      </c>
    </row>
    <row r="52" spans="1:22" x14ac:dyDescent="0.3">
      <c r="A52" s="302">
        <v>50</v>
      </c>
      <c r="B52" s="135"/>
      <c r="C52" s="136"/>
      <c r="D52" s="136"/>
      <c r="E52" s="144"/>
      <c r="F52" s="141"/>
      <c r="G52" s="141"/>
      <c r="H52" s="141"/>
      <c r="I52" s="141"/>
      <c r="J52" s="141"/>
      <c r="K52" s="141"/>
      <c r="L52" s="140">
        <f t="shared" si="3"/>
        <v>0</v>
      </c>
      <c r="M52" s="50">
        <f>F52*Календарь!G$37</f>
        <v>0</v>
      </c>
      <c r="N52" s="50">
        <f>G52*Календарь!H$37</f>
        <v>0</v>
      </c>
      <c r="O52" s="50">
        <f>H52*Календарь!I$37</f>
        <v>0</v>
      </c>
      <c r="P52" s="50">
        <f>I52*Календарь!J$37</f>
        <v>0</v>
      </c>
      <c r="Q52" s="50">
        <f>J52*Календарь!K$37</f>
        <v>0</v>
      </c>
      <c r="R52" s="50">
        <f>K52*Календарь!L$37</f>
        <v>0</v>
      </c>
      <c r="S52" s="25">
        <f>SUM(База!$M52:$R52)</f>
        <v>0</v>
      </c>
      <c r="T52" s="26"/>
      <c r="U52" s="22">
        <f ca="1">январь!AG52</f>
        <v>0</v>
      </c>
      <c r="V52" s="22">
        <f t="shared" ca="1" si="1"/>
        <v>0</v>
      </c>
    </row>
    <row r="53" spans="1:22" x14ac:dyDescent="0.3">
      <c r="A53" s="302">
        <v>51</v>
      </c>
      <c r="B53" s="135"/>
      <c r="C53" s="137"/>
      <c r="D53" s="137"/>
      <c r="E53" s="144"/>
      <c r="F53" s="139"/>
      <c r="G53" s="139"/>
      <c r="H53" s="139"/>
      <c r="I53" s="139"/>
      <c r="J53" s="139"/>
      <c r="K53" s="139"/>
      <c r="L53" s="140">
        <f t="shared" si="3"/>
        <v>0</v>
      </c>
      <c r="M53" s="50">
        <f>F53*Календарь!G$37</f>
        <v>0</v>
      </c>
      <c r="N53" s="50">
        <f>G53*Календарь!H$37</f>
        <v>0</v>
      </c>
      <c r="O53" s="50">
        <f>H53*Календарь!I$37</f>
        <v>0</v>
      </c>
      <c r="P53" s="50">
        <f>I53*Календарь!J$37</f>
        <v>0</v>
      </c>
      <c r="Q53" s="50">
        <f>J53*Календарь!K$37</f>
        <v>0</v>
      </c>
      <c r="R53" s="50">
        <f>K53*Календарь!L$37</f>
        <v>0</v>
      </c>
      <c r="S53" s="25">
        <f>SUM(База!$M53:$R53)</f>
        <v>0</v>
      </c>
      <c r="T53" s="26"/>
      <c r="U53" s="22">
        <f ca="1">январь!AG53</f>
        <v>0</v>
      </c>
      <c r="V53" s="22">
        <f t="shared" ca="1" si="1"/>
        <v>0</v>
      </c>
    </row>
    <row r="54" spans="1:22" x14ac:dyDescent="0.3">
      <c r="A54" s="302">
        <v>52</v>
      </c>
      <c r="B54" s="135"/>
      <c r="C54" s="136"/>
      <c r="D54" s="136"/>
      <c r="E54" s="144"/>
      <c r="F54" s="141"/>
      <c r="G54" s="141"/>
      <c r="H54" s="141"/>
      <c r="I54" s="141"/>
      <c r="J54" s="141"/>
      <c r="K54" s="141"/>
      <c r="L54" s="140">
        <f t="shared" si="3"/>
        <v>0</v>
      </c>
      <c r="M54" s="50">
        <f>F54*Календарь!G$37</f>
        <v>0</v>
      </c>
      <c r="N54" s="50">
        <f>G54*Календарь!H$37</f>
        <v>0</v>
      </c>
      <c r="O54" s="50">
        <f>H54*Календарь!I$37</f>
        <v>0</v>
      </c>
      <c r="P54" s="50">
        <f>I54*Календарь!J$37</f>
        <v>0</v>
      </c>
      <c r="Q54" s="50">
        <f>J54*Календарь!K$37</f>
        <v>0</v>
      </c>
      <c r="R54" s="50">
        <f>K54*Календарь!L$37</f>
        <v>0</v>
      </c>
      <c r="S54" s="25">
        <f>SUM(База!$M54:$R54)</f>
        <v>0</v>
      </c>
      <c r="T54" s="26"/>
      <c r="U54" s="22">
        <f ca="1">январь!AG54</f>
        <v>0</v>
      </c>
      <c r="V54" s="22">
        <f t="shared" ca="1" si="1"/>
        <v>0</v>
      </c>
    </row>
    <row r="55" spans="1:22" x14ac:dyDescent="0.3">
      <c r="A55" s="302">
        <v>53</v>
      </c>
      <c r="B55" s="135"/>
      <c r="C55" s="137"/>
      <c r="D55" s="137"/>
      <c r="E55" s="144"/>
      <c r="F55" s="139"/>
      <c r="G55" s="139"/>
      <c r="H55" s="139"/>
      <c r="I55" s="139"/>
      <c r="J55" s="139"/>
      <c r="K55" s="139"/>
      <c r="L55" s="140">
        <f t="shared" si="3"/>
        <v>0</v>
      </c>
      <c r="M55" s="50">
        <f>F55*Календарь!G$37</f>
        <v>0</v>
      </c>
      <c r="N55" s="50">
        <f>G55*Календарь!H$37</f>
        <v>0</v>
      </c>
      <c r="O55" s="50">
        <f>H55*Календарь!I$37</f>
        <v>0</v>
      </c>
      <c r="P55" s="50">
        <f>I55*Календарь!J$37</f>
        <v>0</v>
      </c>
      <c r="Q55" s="50">
        <f>J55*Календарь!K$37</f>
        <v>0</v>
      </c>
      <c r="R55" s="50">
        <f>K55*Календарь!L$37</f>
        <v>0</v>
      </c>
      <c r="S55" s="25">
        <f>SUM(База!$M55:$R55)</f>
        <v>0</v>
      </c>
      <c r="T55" s="26"/>
      <c r="U55" s="22">
        <f ca="1">январь!AG55</f>
        <v>0</v>
      </c>
      <c r="V55" s="22">
        <f t="shared" ca="1" si="1"/>
        <v>0</v>
      </c>
    </row>
    <row r="56" spans="1:22" x14ac:dyDescent="0.3">
      <c r="A56" s="302">
        <v>54</v>
      </c>
      <c r="B56" s="135"/>
      <c r="C56" s="136"/>
      <c r="D56" s="136"/>
      <c r="E56" s="144"/>
      <c r="F56" s="141"/>
      <c r="G56" s="141"/>
      <c r="H56" s="141"/>
      <c r="I56" s="141"/>
      <c r="J56" s="141"/>
      <c r="K56" s="141"/>
      <c r="L56" s="140">
        <f t="shared" si="3"/>
        <v>0</v>
      </c>
      <c r="M56" s="50">
        <f>F56*Календарь!G$37</f>
        <v>0</v>
      </c>
      <c r="N56" s="50">
        <f>G56*Календарь!H$37</f>
        <v>0</v>
      </c>
      <c r="O56" s="50">
        <f>H56*Календарь!I$37</f>
        <v>0</v>
      </c>
      <c r="P56" s="50">
        <f>I56*Календарь!J$37</f>
        <v>0</v>
      </c>
      <c r="Q56" s="50">
        <f>J56*Календарь!K$37</f>
        <v>0</v>
      </c>
      <c r="R56" s="50">
        <f>K56*Календарь!L$37</f>
        <v>0</v>
      </c>
      <c r="S56" s="25">
        <f>SUM(База!$M56:$R56)</f>
        <v>0</v>
      </c>
      <c r="T56" s="26"/>
      <c r="U56" s="22">
        <f ca="1">январь!AG56</f>
        <v>0</v>
      </c>
      <c r="V56" s="22">
        <f t="shared" ca="1" si="1"/>
        <v>0</v>
      </c>
    </row>
    <row r="57" spans="1:22" x14ac:dyDescent="0.3">
      <c r="A57" s="302">
        <v>55</v>
      </c>
      <c r="B57" s="135"/>
      <c r="C57" s="137"/>
      <c r="D57" s="137"/>
      <c r="E57" s="144"/>
      <c r="F57" s="139"/>
      <c r="G57" s="139"/>
      <c r="H57" s="139"/>
      <c r="I57" s="139"/>
      <c r="J57" s="139"/>
      <c r="K57" s="139"/>
      <c r="L57" s="140">
        <f t="shared" si="3"/>
        <v>0</v>
      </c>
      <c r="M57" s="50">
        <f>F57*Календарь!G$37</f>
        <v>0</v>
      </c>
      <c r="N57" s="50">
        <f>G57*Календарь!H$37</f>
        <v>0</v>
      </c>
      <c r="O57" s="50">
        <f>H57*Календарь!I$37</f>
        <v>0</v>
      </c>
      <c r="P57" s="50">
        <f>I57*Календарь!J$37</f>
        <v>0</v>
      </c>
      <c r="Q57" s="50">
        <f>J57*Календарь!K$37</f>
        <v>0</v>
      </c>
      <c r="R57" s="50">
        <f>K57*Календарь!L$37</f>
        <v>0</v>
      </c>
      <c r="S57" s="25">
        <f>SUM(База!$M57:$R57)</f>
        <v>0</v>
      </c>
      <c r="T57" s="26"/>
      <c r="U57" s="22">
        <f ca="1">январь!AG57</f>
        <v>0</v>
      </c>
      <c r="V57" s="22">
        <f t="shared" ca="1" si="1"/>
        <v>0</v>
      </c>
    </row>
    <row r="58" spans="1:22" x14ac:dyDescent="0.3">
      <c r="A58" s="302">
        <v>56</v>
      </c>
      <c r="B58" s="135"/>
      <c r="C58" s="136"/>
      <c r="D58" s="136"/>
      <c r="E58" s="144"/>
      <c r="F58" s="141"/>
      <c r="G58" s="141"/>
      <c r="H58" s="141"/>
      <c r="I58" s="141"/>
      <c r="J58" s="141"/>
      <c r="K58" s="141"/>
      <c r="L58" s="140">
        <f t="shared" si="3"/>
        <v>0</v>
      </c>
      <c r="M58" s="50">
        <f>F58*Календарь!G$37</f>
        <v>0</v>
      </c>
      <c r="N58" s="50">
        <f>G58*Календарь!H$37</f>
        <v>0</v>
      </c>
      <c r="O58" s="50">
        <f>H58*Календарь!I$37</f>
        <v>0</v>
      </c>
      <c r="P58" s="50">
        <f>I58*Календарь!J$37</f>
        <v>0</v>
      </c>
      <c r="Q58" s="50">
        <f>J58*Календарь!K$37</f>
        <v>0</v>
      </c>
      <c r="R58" s="50">
        <f>K58*Календарь!L$37</f>
        <v>0</v>
      </c>
      <c r="S58" s="25">
        <f>SUM(База!$M58:$R58)</f>
        <v>0</v>
      </c>
      <c r="T58" s="26"/>
      <c r="U58" s="22">
        <f ca="1">январь!AG58</f>
        <v>0</v>
      </c>
      <c r="V58" s="22">
        <f t="shared" ca="1" si="1"/>
        <v>0</v>
      </c>
    </row>
    <row r="59" spans="1:22" x14ac:dyDescent="0.3">
      <c r="A59" s="302">
        <v>57</v>
      </c>
      <c r="B59" s="135"/>
      <c r="C59" s="137"/>
      <c r="D59" s="137"/>
      <c r="E59" s="144"/>
      <c r="F59" s="139"/>
      <c r="G59" s="139"/>
      <c r="H59" s="139"/>
      <c r="I59" s="139"/>
      <c r="J59" s="139"/>
      <c r="K59" s="139"/>
      <c r="L59" s="140">
        <f t="shared" si="3"/>
        <v>0</v>
      </c>
      <c r="M59" s="50">
        <f>F59*Календарь!G$37</f>
        <v>0</v>
      </c>
      <c r="N59" s="50">
        <f>G59*Календарь!H$37</f>
        <v>0</v>
      </c>
      <c r="O59" s="50">
        <f>H59*Календарь!I$37</f>
        <v>0</v>
      </c>
      <c r="P59" s="50">
        <f>I59*Календарь!J$37</f>
        <v>0</v>
      </c>
      <c r="Q59" s="50">
        <f>J59*Календарь!K$37</f>
        <v>0</v>
      </c>
      <c r="R59" s="50">
        <f>K59*Календарь!L$37</f>
        <v>0</v>
      </c>
      <c r="S59" s="25">
        <f>SUM(База!$M59:$R59)</f>
        <v>0</v>
      </c>
      <c r="T59" s="26"/>
      <c r="U59" s="22">
        <f ca="1">январь!AG59</f>
        <v>0</v>
      </c>
      <c r="V59" s="22">
        <f t="shared" ca="1" si="1"/>
        <v>0</v>
      </c>
    </row>
    <row r="60" spans="1:22" x14ac:dyDescent="0.3">
      <c r="A60" s="302">
        <v>58</v>
      </c>
      <c r="B60" s="135"/>
      <c r="C60" s="136"/>
      <c r="D60" s="136"/>
      <c r="E60" s="144"/>
      <c r="F60" s="141"/>
      <c r="G60" s="141"/>
      <c r="H60" s="141"/>
      <c r="I60" s="141"/>
      <c r="J60" s="141"/>
      <c r="K60" s="141"/>
      <c r="L60" s="140">
        <f t="shared" si="3"/>
        <v>0</v>
      </c>
      <c r="M60" s="50">
        <f>F60*Календарь!G$37</f>
        <v>0</v>
      </c>
      <c r="N60" s="50">
        <f>G60*Календарь!H$37</f>
        <v>0</v>
      </c>
      <c r="O60" s="50">
        <f>H60*Календарь!I$37</f>
        <v>0</v>
      </c>
      <c r="P60" s="50">
        <f>I60*Календарь!J$37</f>
        <v>0</v>
      </c>
      <c r="Q60" s="50">
        <f>J60*Календарь!K$37</f>
        <v>0</v>
      </c>
      <c r="R60" s="50">
        <f>K60*Календарь!L$37</f>
        <v>0</v>
      </c>
      <c r="S60" s="25">
        <f>SUM(База!$M60:$R60)</f>
        <v>0</v>
      </c>
      <c r="T60" s="26"/>
      <c r="U60" s="22">
        <f ca="1">январь!AG60</f>
        <v>0</v>
      </c>
      <c r="V60" s="22">
        <f t="shared" ca="1" si="1"/>
        <v>0</v>
      </c>
    </row>
    <row r="61" spans="1:22" x14ac:dyDescent="0.3">
      <c r="A61" s="302">
        <v>59</v>
      </c>
      <c r="B61" s="135"/>
      <c r="C61" s="136"/>
      <c r="D61" s="137"/>
      <c r="E61" s="144"/>
      <c r="F61" s="139"/>
      <c r="G61" s="139"/>
      <c r="H61" s="139"/>
      <c r="I61" s="139"/>
      <c r="J61" s="139"/>
      <c r="K61" s="139"/>
      <c r="L61" s="140">
        <f t="shared" si="3"/>
        <v>0</v>
      </c>
      <c r="M61" s="50">
        <f>F61*Календарь!G$37</f>
        <v>0</v>
      </c>
      <c r="N61" s="50">
        <f>G61*Календарь!H$37</f>
        <v>0</v>
      </c>
      <c r="O61" s="50">
        <f>H61*Календарь!I$37</f>
        <v>0</v>
      </c>
      <c r="P61" s="50">
        <f>I61*Календарь!J$37</f>
        <v>0</v>
      </c>
      <c r="Q61" s="50">
        <f>J61*Календарь!K$37</f>
        <v>0</v>
      </c>
      <c r="R61" s="50">
        <f>K61*Календарь!L$37</f>
        <v>0</v>
      </c>
      <c r="S61" s="25">
        <f>SUM(База!$M61:$R61)</f>
        <v>0</v>
      </c>
      <c r="T61" s="26"/>
      <c r="U61" s="22">
        <f ca="1">январь!AG61</f>
        <v>0</v>
      </c>
      <c r="V61" s="22">
        <f t="shared" ca="1" si="1"/>
        <v>0</v>
      </c>
    </row>
    <row r="62" spans="1:22" x14ac:dyDescent="0.3">
      <c r="A62" s="302">
        <v>60</v>
      </c>
      <c r="B62" s="135"/>
      <c r="C62" s="136"/>
      <c r="D62" s="136"/>
      <c r="E62" s="144"/>
      <c r="F62" s="141"/>
      <c r="G62" s="141"/>
      <c r="H62" s="141"/>
      <c r="I62" s="141"/>
      <c r="J62" s="141"/>
      <c r="K62" s="141"/>
      <c r="L62" s="140">
        <f t="shared" si="3"/>
        <v>0</v>
      </c>
      <c r="M62" s="50">
        <f>F62*Календарь!G$37</f>
        <v>0</v>
      </c>
      <c r="N62" s="50">
        <f>G62*Календарь!H$37</f>
        <v>0</v>
      </c>
      <c r="O62" s="50">
        <f>H62*Календарь!I$37</f>
        <v>0</v>
      </c>
      <c r="P62" s="50">
        <f>I62*Календарь!J$37</f>
        <v>0</v>
      </c>
      <c r="Q62" s="50">
        <f>J62*Календарь!K$37</f>
        <v>0</v>
      </c>
      <c r="R62" s="50">
        <f>K62*Календарь!L$37</f>
        <v>0</v>
      </c>
      <c r="S62" s="25">
        <f>SUM(База!$M62:$R62)</f>
        <v>0</v>
      </c>
      <c r="T62" s="26"/>
      <c r="U62" s="22">
        <f ca="1">январь!AG62</f>
        <v>0</v>
      </c>
      <c r="V62" s="22">
        <f t="shared" ca="1" si="1"/>
        <v>0</v>
      </c>
    </row>
    <row r="63" spans="1:22" x14ac:dyDescent="0.3">
      <c r="A63" s="302">
        <v>61</v>
      </c>
      <c r="B63" s="135"/>
      <c r="C63" s="137"/>
      <c r="D63" s="137"/>
      <c r="E63" s="144"/>
      <c r="F63" s="139"/>
      <c r="G63" s="139"/>
      <c r="H63" s="139"/>
      <c r="I63" s="139"/>
      <c r="J63" s="139"/>
      <c r="K63" s="139"/>
      <c r="L63" s="140">
        <f t="shared" si="3"/>
        <v>0</v>
      </c>
      <c r="M63" s="50">
        <f>F63*Календарь!G$37</f>
        <v>0</v>
      </c>
      <c r="N63" s="50">
        <f>G63*Календарь!H$37</f>
        <v>0</v>
      </c>
      <c r="O63" s="50">
        <f>H63*Календарь!I$37</f>
        <v>0</v>
      </c>
      <c r="P63" s="50">
        <f>I63*Календарь!J$37</f>
        <v>0</v>
      </c>
      <c r="Q63" s="50">
        <f>J63*Календарь!K$37</f>
        <v>0</v>
      </c>
      <c r="R63" s="50">
        <f>K63*Календарь!L$37</f>
        <v>0</v>
      </c>
      <c r="S63" s="25">
        <f>SUM(База!$M63:$R63)</f>
        <v>0</v>
      </c>
      <c r="T63" s="26"/>
      <c r="U63" s="22">
        <f ca="1">январь!AG63</f>
        <v>0</v>
      </c>
      <c r="V63" s="22">
        <f t="shared" ca="1" si="1"/>
        <v>0</v>
      </c>
    </row>
    <row r="64" spans="1:22" x14ac:dyDescent="0.3">
      <c r="A64" s="302">
        <v>62</v>
      </c>
      <c r="B64" s="135"/>
      <c r="C64" s="136"/>
      <c r="D64" s="136"/>
      <c r="E64" s="138"/>
      <c r="F64" s="141"/>
      <c r="G64" s="141"/>
      <c r="H64" s="141"/>
      <c r="I64" s="141"/>
      <c r="J64" s="141"/>
      <c r="K64" s="141"/>
      <c r="L64" s="140">
        <f t="shared" si="3"/>
        <v>0</v>
      </c>
      <c r="M64" s="50">
        <f>F64*Календарь!G$37</f>
        <v>0</v>
      </c>
      <c r="N64" s="50">
        <f>G64*Календарь!H$37</f>
        <v>0</v>
      </c>
      <c r="O64" s="50">
        <f>H64*Календарь!I$37</f>
        <v>0</v>
      </c>
      <c r="P64" s="50">
        <f>I64*Календарь!J$37</f>
        <v>0</v>
      </c>
      <c r="Q64" s="50">
        <f>J64*Календарь!K$37</f>
        <v>0</v>
      </c>
      <c r="R64" s="50">
        <f>K64*Календарь!L$37</f>
        <v>0</v>
      </c>
      <c r="S64" s="25">
        <f>SUM(База!$M64:$R64)</f>
        <v>0</v>
      </c>
      <c r="T64" s="26"/>
      <c r="U64" s="22">
        <f ca="1">январь!AG64</f>
        <v>0</v>
      </c>
      <c r="V64" s="22">
        <f t="shared" ca="1" si="1"/>
        <v>0</v>
      </c>
    </row>
    <row r="65" spans="1:22" x14ac:dyDescent="0.3">
      <c r="A65" s="302">
        <v>63</v>
      </c>
      <c r="B65" s="135"/>
      <c r="C65" s="136"/>
      <c r="D65" s="137"/>
      <c r="E65" s="138"/>
      <c r="F65" s="139"/>
      <c r="G65" s="139"/>
      <c r="H65" s="139"/>
      <c r="I65" s="139"/>
      <c r="J65" s="139"/>
      <c r="K65" s="139"/>
      <c r="L65" s="140">
        <f t="shared" si="3"/>
        <v>0</v>
      </c>
      <c r="M65" s="50">
        <f>F65*Календарь!G$37</f>
        <v>0</v>
      </c>
      <c r="N65" s="50">
        <f>G65*Календарь!H$37</f>
        <v>0</v>
      </c>
      <c r="O65" s="50">
        <f>H65*Календарь!I$37</f>
        <v>0</v>
      </c>
      <c r="P65" s="50">
        <f>I65*Календарь!J$37</f>
        <v>0</v>
      </c>
      <c r="Q65" s="50">
        <f>J65*Календарь!K$37</f>
        <v>0</v>
      </c>
      <c r="R65" s="50">
        <f>K65*Календарь!L$37</f>
        <v>0</v>
      </c>
      <c r="S65" s="25">
        <f>SUM(База!$M65:$R65)</f>
        <v>0</v>
      </c>
      <c r="T65" s="26"/>
      <c r="U65" s="22">
        <f ca="1">январь!AG65</f>
        <v>0</v>
      </c>
      <c r="V65" s="22">
        <f t="shared" ca="1" si="1"/>
        <v>0</v>
      </c>
    </row>
    <row r="66" spans="1:22" x14ac:dyDescent="0.3">
      <c r="A66" s="302">
        <v>64</v>
      </c>
      <c r="B66" s="135"/>
      <c r="C66" s="136"/>
      <c r="D66" s="136"/>
      <c r="E66" s="138"/>
      <c r="F66" s="141"/>
      <c r="G66" s="141"/>
      <c r="H66" s="141"/>
      <c r="I66" s="141"/>
      <c r="J66" s="141"/>
      <c r="K66" s="141"/>
      <c r="L66" s="140">
        <f t="shared" si="3"/>
        <v>0</v>
      </c>
      <c r="M66" s="50">
        <f>F66*Календарь!G$37</f>
        <v>0</v>
      </c>
      <c r="N66" s="50">
        <f>G66*Календарь!H$37</f>
        <v>0</v>
      </c>
      <c r="O66" s="50">
        <f>H66*Календарь!I$37</f>
        <v>0</v>
      </c>
      <c r="P66" s="50">
        <f>I66*Календарь!J$37</f>
        <v>0</v>
      </c>
      <c r="Q66" s="50">
        <f>J66*Календарь!K$37</f>
        <v>0</v>
      </c>
      <c r="R66" s="50">
        <f>K66*Календарь!L$37</f>
        <v>0</v>
      </c>
      <c r="S66" s="25">
        <f>SUM(База!$M66:$R66)</f>
        <v>0</v>
      </c>
      <c r="T66" s="26"/>
      <c r="U66" s="22">
        <f ca="1">январь!AG66</f>
        <v>0</v>
      </c>
      <c r="V66" s="22">
        <f t="shared" ca="1" si="1"/>
        <v>0</v>
      </c>
    </row>
    <row r="67" spans="1:22" x14ac:dyDescent="0.3">
      <c r="A67" s="302">
        <v>65</v>
      </c>
      <c r="B67" s="135"/>
      <c r="C67" s="137"/>
      <c r="D67" s="137"/>
      <c r="E67" s="138"/>
      <c r="F67" s="139"/>
      <c r="G67" s="139"/>
      <c r="H67" s="139"/>
      <c r="I67" s="139"/>
      <c r="J67" s="139"/>
      <c r="K67" s="139"/>
      <c r="L67" s="140">
        <f t="shared" si="3"/>
        <v>0</v>
      </c>
      <c r="M67" s="50">
        <f>F67*Календарь!G$37</f>
        <v>0</v>
      </c>
      <c r="N67" s="50">
        <f>G67*Календарь!H$37</f>
        <v>0</v>
      </c>
      <c r="O67" s="50">
        <f>H67*Календарь!I$37</f>
        <v>0</v>
      </c>
      <c r="P67" s="50">
        <f>I67*Календарь!J$37</f>
        <v>0</v>
      </c>
      <c r="Q67" s="50">
        <f>J67*Календарь!K$37</f>
        <v>0</v>
      </c>
      <c r="R67" s="50">
        <f>K67*Календарь!L$37</f>
        <v>0</v>
      </c>
      <c r="S67" s="25">
        <f>SUM(База!$M67:$R67)</f>
        <v>0</v>
      </c>
      <c r="T67" s="26"/>
      <c r="U67" s="22">
        <f ca="1">январь!AG67</f>
        <v>0</v>
      </c>
      <c r="V67" s="22">
        <f t="shared" ca="1" si="1"/>
        <v>0</v>
      </c>
    </row>
    <row r="68" spans="1:22" x14ac:dyDescent="0.3">
      <c r="A68" s="302">
        <v>66</v>
      </c>
      <c r="B68" s="135"/>
      <c r="C68" s="150"/>
      <c r="D68" s="150"/>
      <c r="E68" s="138"/>
      <c r="F68" s="141"/>
      <c r="G68" s="141"/>
      <c r="H68" s="141"/>
      <c r="I68" s="141"/>
      <c r="J68" s="141"/>
      <c r="K68" s="141"/>
      <c r="L68" s="140">
        <f t="shared" si="3"/>
        <v>0</v>
      </c>
      <c r="M68" s="50">
        <f>F68*Календарь!G$37</f>
        <v>0</v>
      </c>
      <c r="N68" s="50">
        <f>G68*Календарь!H$37</f>
        <v>0</v>
      </c>
      <c r="O68" s="50">
        <f>H68*Календарь!I$37</f>
        <v>0</v>
      </c>
      <c r="P68" s="50">
        <f>I68*Календарь!J$37</f>
        <v>0</v>
      </c>
      <c r="Q68" s="50">
        <f>J68*Календарь!K$37</f>
        <v>0</v>
      </c>
      <c r="R68" s="50">
        <f>K68*Календарь!L$37</f>
        <v>0</v>
      </c>
      <c r="S68" s="25">
        <f>SUM(База!$M68:$R68)</f>
        <v>0</v>
      </c>
      <c r="T68" s="26"/>
      <c r="U68" s="22">
        <f ca="1">январь!AG68</f>
        <v>0</v>
      </c>
      <c r="V68" s="22">
        <f t="shared" ref="V68:V131" ca="1" si="4">S68-U68</f>
        <v>0</v>
      </c>
    </row>
    <row r="69" spans="1:22" x14ac:dyDescent="0.3">
      <c r="A69" s="302">
        <v>67</v>
      </c>
      <c r="B69" s="135"/>
      <c r="C69" s="150"/>
      <c r="D69" s="137"/>
      <c r="E69" s="138"/>
      <c r="F69" s="139"/>
      <c r="G69" s="139"/>
      <c r="H69" s="139"/>
      <c r="I69" s="139"/>
      <c r="J69" s="139"/>
      <c r="K69" s="139"/>
      <c r="L69" s="140">
        <f t="shared" si="3"/>
        <v>0</v>
      </c>
      <c r="M69" s="50">
        <f>F69*Календарь!G$37</f>
        <v>0</v>
      </c>
      <c r="N69" s="50">
        <f>G69*Календарь!H$37</f>
        <v>0</v>
      </c>
      <c r="O69" s="50">
        <f>H69*Календарь!I$37</f>
        <v>0</v>
      </c>
      <c r="P69" s="50">
        <f>I69*Календарь!J$37</f>
        <v>0</v>
      </c>
      <c r="Q69" s="50">
        <f>J69*Календарь!K$37</f>
        <v>0</v>
      </c>
      <c r="R69" s="50">
        <f>K69*Календарь!L$37</f>
        <v>0</v>
      </c>
      <c r="S69" s="25">
        <f>SUM(База!$M69:$R69)</f>
        <v>0</v>
      </c>
      <c r="T69" s="26"/>
      <c r="U69" s="22">
        <f ca="1">январь!AG69</f>
        <v>0</v>
      </c>
      <c r="V69" s="22">
        <f t="shared" ca="1" si="4"/>
        <v>0</v>
      </c>
    </row>
    <row r="70" spans="1:22" x14ac:dyDescent="0.3">
      <c r="A70" s="302">
        <v>68</v>
      </c>
      <c r="B70" s="135"/>
      <c r="C70" s="136"/>
      <c r="D70" s="136"/>
      <c r="E70" s="138"/>
      <c r="F70" s="141"/>
      <c r="G70" s="141"/>
      <c r="H70" s="141"/>
      <c r="I70" s="141"/>
      <c r="J70" s="141"/>
      <c r="K70" s="141"/>
      <c r="L70" s="140">
        <f t="shared" si="3"/>
        <v>0</v>
      </c>
      <c r="M70" s="50">
        <f>F70*Календарь!G$37</f>
        <v>0</v>
      </c>
      <c r="N70" s="50">
        <f>G70*Календарь!H$37</f>
        <v>0</v>
      </c>
      <c r="O70" s="50">
        <f>H70*Календарь!I$37</f>
        <v>0</v>
      </c>
      <c r="P70" s="50">
        <f>I70*Календарь!J$37</f>
        <v>0</v>
      </c>
      <c r="Q70" s="50">
        <f>J70*Календарь!K$37</f>
        <v>0</v>
      </c>
      <c r="R70" s="50">
        <f>K70*Календарь!L$37</f>
        <v>0</v>
      </c>
      <c r="S70" s="25">
        <f>SUM(База!$M70:$R70)</f>
        <v>0</v>
      </c>
      <c r="T70" s="26"/>
      <c r="U70" s="22">
        <f ca="1">январь!AG70</f>
        <v>0</v>
      </c>
      <c r="V70" s="22">
        <f t="shared" ca="1" si="4"/>
        <v>0</v>
      </c>
    </row>
    <row r="71" spans="1:22" x14ac:dyDescent="0.3">
      <c r="A71" s="302">
        <v>69</v>
      </c>
      <c r="B71" s="135"/>
      <c r="C71" s="136"/>
      <c r="D71" s="142"/>
      <c r="E71" s="138"/>
      <c r="F71" s="139"/>
      <c r="G71" s="139"/>
      <c r="H71" s="139"/>
      <c r="I71" s="139"/>
      <c r="J71" s="139"/>
      <c r="K71" s="139"/>
      <c r="L71" s="140">
        <f t="shared" si="3"/>
        <v>0</v>
      </c>
      <c r="M71" s="50">
        <f>F71*Календарь!G$37</f>
        <v>0</v>
      </c>
      <c r="N71" s="50">
        <f>G71*Календарь!H$37</f>
        <v>0</v>
      </c>
      <c r="O71" s="50">
        <f>H71*Календарь!I$37</f>
        <v>0</v>
      </c>
      <c r="P71" s="50">
        <f>I71*Календарь!J$37</f>
        <v>0</v>
      </c>
      <c r="Q71" s="50">
        <f>J71*Календарь!K$37</f>
        <v>0</v>
      </c>
      <c r="R71" s="50">
        <f>K71*Календарь!L$37</f>
        <v>0</v>
      </c>
      <c r="S71" s="25">
        <f>SUM(База!$M71:$R71)</f>
        <v>0</v>
      </c>
      <c r="T71" s="26"/>
      <c r="U71" s="22">
        <f ca="1">январь!AG71</f>
        <v>0</v>
      </c>
      <c r="V71" s="22">
        <f t="shared" ca="1" si="4"/>
        <v>0</v>
      </c>
    </row>
    <row r="72" spans="1:22" x14ac:dyDescent="0.3">
      <c r="A72" s="302">
        <v>70</v>
      </c>
      <c r="B72" s="135"/>
      <c r="C72" s="151"/>
      <c r="D72" s="151"/>
      <c r="E72" s="138"/>
      <c r="F72" s="141"/>
      <c r="G72" s="141"/>
      <c r="H72" s="141"/>
      <c r="I72" s="141"/>
      <c r="J72" s="141"/>
      <c r="K72" s="141"/>
      <c r="L72" s="140">
        <f t="shared" si="3"/>
        <v>0</v>
      </c>
      <c r="M72" s="50">
        <f>F72*Календарь!G$37</f>
        <v>0</v>
      </c>
      <c r="N72" s="50">
        <f>G72*Календарь!H$37</f>
        <v>0</v>
      </c>
      <c r="O72" s="50">
        <f>H72*Календарь!I$37</f>
        <v>0</v>
      </c>
      <c r="P72" s="50">
        <f>I72*Календарь!J$37</f>
        <v>0</v>
      </c>
      <c r="Q72" s="50">
        <f>J72*Календарь!K$37</f>
        <v>0</v>
      </c>
      <c r="R72" s="50">
        <f>K72*Календарь!L$37</f>
        <v>0</v>
      </c>
      <c r="S72" s="25">
        <f>SUM(База!$M72:$R72)</f>
        <v>0</v>
      </c>
      <c r="T72" s="26"/>
      <c r="U72" s="22">
        <f ca="1">январь!AG72</f>
        <v>0</v>
      </c>
      <c r="V72" s="22">
        <f t="shared" ca="1" si="4"/>
        <v>0</v>
      </c>
    </row>
    <row r="73" spans="1:22" x14ac:dyDescent="0.3">
      <c r="A73" s="302">
        <v>71</v>
      </c>
      <c r="B73" s="135"/>
      <c r="C73" s="152"/>
      <c r="D73" s="152"/>
      <c r="E73" s="138"/>
      <c r="F73" s="139"/>
      <c r="G73" s="139"/>
      <c r="H73" s="139"/>
      <c r="I73" s="139"/>
      <c r="J73" s="139"/>
      <c r="K73" s="139"/>
      <c r="L73" s="140">
        <f t="shared" si="3"/>
        <v>0</v>
      </c>
      <c r="M73" s="50">
        <f>F73*Календарь!G$37</f>
        <v>0</v>
      </c>
      <c r="N73" s="50">
        <f>G73*Календарь!H$37</f>
        <v>0</v>
      </c>
      <c r="O73" s="50">
        <f>H73*Календарь!I$37</f>
        <v>0</v>
      </c>
      <c r="P73" s="50">
        <f>I73*Календарь!J$37</f>
        <v>0</v>
      </c>
      <c r="Q73" s="50">
        <f>J73*Календарь!K$37</f>
        <v>0</v>
      </c>
      <c r="R73" s="50">
        <f>K73*Календарь!L$37</f>
        <v>0</v>
      </c>
      <c r="S73" s="25">
        <f>SUM(База!$M73:$R73)</f>
        <v>0</v>
      </c>
      <c r="T73" s="26"/>
      <c r="U73" s="22">
        <f ca="1">январь!AG73</f>
        <v>0</v>
      </c>
      <c r="V73" s="22">
        <f t="shared" ca="1" si="4"/>
        <v>0</v>
      </c>
    </row>
    <row r="74" spans="1:22" x14ac:dyDescent="0.3">
      <c r="A74" s="302">
        <v>72</v>
      </c>
      <c r="B74" s="135"/>
      <c r="C74" s="151"/>
      <c r="D74" s="151"/>
      <c r="E74" s="138"/>
      <c r="F74" s="141"/>
      <c r="G74" s="141"/>
      <c r="H74" s="141"/>
      <c r="I74" s="141"/>
      <c r="J74" s="141"/>
      <c r="K74" s="141"/>
      <c r="L74" s="140">
        <f t="shared" si="3"/>
        <v>0</v>
      </c>
      <c r="M74" s="50">
        <f>F74*Календарь!G$37</f>
        <v>0</v>
      </c>
      <c r="N74" s="50">
        <f>G74*Календарь!H$37</f>
        <v>0</v>
      </c>
      <c r="O74" s="50">
        <f>H74*Календарь!I$37</f>
        <v>0</v>
      </c>
      <c r="P74" s="50">
        <f>I74*Календарь!J$37</f>
        <v>0</v>
      </c>
      <c r="Q74" s="50">
        <f>J74*Календарь!K$37</f>
        <v>0</v>
      </c>
      <c r="R74" s="50">
        <f>K74*Календарь!L$37</f>
        <v>0</v>
      </c>
      <c r="S74" s="25">
        <f>SUM(База!$M74:$R74)</f>
        <v>0</v>
      </c>
      <c r="T74" s="26"/>
      <c r="U74" s="22">
        <f ca="1">январь!AG74</f>
        <v>0</v>
      </c>
      <c r="V74" s="22">
        <f t="shared" ca="1" si="4"/>
        <v>0</v>
      </c>
    </row>
    <row r="75" spans="1:22" x14ac:dyDescent="0.3">
      <c r="A75" s="302">
        <v>73</v>
      </c>
      <c r="B75" s="135"/>
      <c r="C75" s="151"/>
      <c r="D75" s="152"/>
      <c r="E75" s="138"/>
      <c r="F75" s="139"/>
      <c r="G75" s="139"/>
      <c r="H75" s="139"/>
      <c r="I75" s="139"/>
      <c r="J75" s="139"/>
      <c r="K75" s="139"/>
      <c r="L75" s="140">
        <f t="shared" si="3"/>
        <v>0</v>
      </c>
      <c r="M75" s="50">
        <f>F75*Календарь!G$37</f>
        <v>0</v>
      </c>
      <c r="N75" s="50">
        <f>G75*Календарь!H$37</f>
        <v>0</v>
      </c>
      <c r="O75" s="50">
        <f>H75*Календарь!I$37</f>
        <v>0</v>
      </c>
      <c r="P75" s="50">
        <f>I75*Календарь!J$37</f>
        <v>0</v>
      </c>
      <c r="Q75" s="50">
        <f>J75*Календарь!K$37</f>
        <v>0</v>
      </c>
      <c r="R75" s="50">
        <f>K75*Календарь!L$37</f>
        <v>0</v>
      </c>
      <c r="S75" s="25">
        <f>SUM(База!$M75:$R75)</f>
        <v>0</v>
      </c>
      <c r="T75" s="26"/>
      <c r="U75" s="22">
        <f ca="1">январь!AG75</f>
        <v>0</v>
      </c>
      <c r="V75" s="22">
        <f t="shared" ca="1" si="4"/>
        <v>0</v>
      </c>
    </row>
    <row r="76" spans="1:22" x14ac:dyDescent="0.3">
      <c r="A76" s="302">
        <v>74</v>
      </c>
      <c r="B76" s="135"/>
      <c r="C76" s="151"/>
      <c r="D76" s="151"/>
      <c r="E76" s="138"/>
      <c r="F76" s="141"/>
      <c r="G76" s="141"/>
      <c r="H76" s="141"/>
      <c r="I76" s="141"/>
      <c r="J76" s="141"/>
      <c r="K76" s="141"/>
      <c r="L76" s="140">
        <f t="shared" si="3"/>
        <v>0</v>
      </c>
      <c r="M76" s="50">
        <f>F76*Календарь!G$37</f>
        <v>0</v>
      </c>
      <c r="N76" s="50">
        <f>G76*Календарь!H$37</f>
        <v>0</v>
      </c>
      <c r="O76" s="50">
        <f>H76*Календарь!I$37</f>
        <v>0</v>
      </c>
      <c r="P76" s="50">
        <f>I76*Календарь!J$37</f>
        <v>0</v>
      </c>
      <c r="Q76" s="50">
        <f>J76*Календарь!K$37</f>
        <v>0</v>
      </c>
      <c r="R76" s="50">
        <f>K76*Календарь!L$37</f>
        <v>0</v>
      </c>
      <c r="S76" s="25">
        <f>SUM(База!$M76:$R76)</f>
        <v>0</v>
      </c>
      <c r="T76" s="26"/>
      <c r="U76" s="22">
        <f ca="1">январь!AG76</f>
        <v>0</v>
      </c>
      <c r="V76" s="22">
        <f t="shared" ca="1" si="4"/>
        <v>0</v>
      </c>
    </row>
    <row r="77" spans="1:22" x14ac:dyDescent="0.3">
      <c r="A77" s="302">
        <v>75</v>
      </c>
      <c r="B77" s="135"/>
      <c r="C77" s="152"/>
      <c r="D77" s="152"/>
      <c r="E77" s="138"/>
      <c r="F77" s="139"/>
      <c r="G77" s="139"/>
      <c r="H77" s="139"/>
      <c r="I77" s="139"/>
      <c r="J77" s="139"/>
      <c r="K77" s="139"/>
      <c r="L77" s="140">
        <f t="shared" si="3"/>
        <v>0</v>
      </c>
      <c r="M77" s="50">
        <f>F77*Календарь!G$37</f>
        <v>0</v>
      </c>
      <c r="N77" s="50">
        <f>G77*Календарь!H$37</f>
        <v>0</v>
      </c>
      <c r="O77" s="50">
        <f>H77*Календарь!I$37</f>
        <v>0</v>
      </c>
      <c r="P77" s="50">
        <f>I77*Календарь!J$37</f>
        <v>0</v>
      </c>
      <c r="Q77" s="50">
        <f>J77*Календарь!K$37</f>
        <v>0</v>
      </c>
      <c r="R77" s="50">
        <f>K77*Календарь!L$37</f>
        <v>0</v>
      </c>
      <c r="S77" s="25">
        <f>SUM(База!$M77:$R77)</f>
        <v>0</v>
      </c>
      <c r="T77" s="26"/>
      <c r="U77" s="22">
        <f ca="1">январь!AG77</f>
        <v>0</v>
      </c>
      <c r="V77" s="22">
        <f t="shared" ca="1" si="4"/>
        <v>0</v>
      </c>
    </row>
    <row r="78" spans="1:22" x14ac:dyDescent="0.3">
      <c r="A78" s="302">
        <v>76</v>
      </c>
      <c r="B78" s="135"/>
      <c r="C78" s="151"/>
      <c r="D78" s="151"/>
      <c r="E78" s="138"/>
      <c r="F78" s="141"/>
      <c r="G78" s="141"/>
      <c r="H78" s="141"/>
      <c r="I78" s="141"/>
      <c r="J78" s="141"/>
      <c r="K78" s="141"/>
      <c r="L78" s="140">
        <f t="shared" si="3"/>
        <v>0</v>
      </c>
      <c r="M78" s="50">
        <f>F78*Календарь!G$37</f>
        <v>0</v>
      </c>
      <c r="N78" s="50">
        <f>G78*Календарь!H$37</f>
        <v>0</v>
      </c>
      <c r="O78" s="50">
        <f>H78*Календарь!I$37</f>
        <v>0</v>
      </c>
      <c r="P78" s="50">
        <f>I78*Календарь!J$37</f>
        <v>0</v>
      </c>
      <c r="Q78" s="50">
        <f>J78*Календарь!K$37</f>
        <v>0</v>
      </c>
      <c r="R78" s="50">
        <f>K78*Календарь!L$37</f>
        <v>0</v>
      </c>
      <c r="S78" s="25">
        <f>SUM(База!$M78:$R78)</f>
        <v>0</v>
      </c>
      <c r="T78" s="26"/>
      <c r="U78" s="22">
        <f ca="1">январь!AG78</f>
        <v>0</v>
      </c>
      <c r="V78" s="22">
        <f t="shared" ca="1" si="4"/>
        <v>0</v>
      </c>
    </row>
    <row r="79" spans="1:22" x14ac:dyDescent="0.3">
      <c r="A79" s="302">
        <v>77</v>
      </c>
      <c r="B79" s="135"/>
      <c r="C79" s="152"/>
      <c r="D79" s="152"/>
      <c r="E79" s="138"/>
      <c r="F79" s="139"/>
      <c r="G79" s="139"/>
      <c r="H79" s="139"/>
      <c r="I79" s="139"/>
      <c r="J79" s="139"/>
      <c r="K79" s="139"/>
      <c r="L79" s="140">
        <f t="shared" si="3"/>
        <v>0</v>
      </c>
      <c r="M79" s="50">
        <f>F79*Календарь!G$37</f>
        <v>0</v>
      </c>
      <c r="N79" s="50">
        <f>G79*Календарь!H$37</f>
        <v>0</v>
      </c>
      <c r="O79" s="50">
        <f>H79*Календарь!I$37</f>
        <v>0</v>
      </c>
      <c r="P79" s="50">
        <f>I79*Календарь!J$37</f>
        <v>0</v>
      </c>
      <c r="Q79" s="50">
        <f>J79*Календарь!K$37</f>
        <v>0</v>
      </c>
      <c r="R79" s="50">
        <f>K79*Календарь!L$37</f>
        <v>0</v>
      </c>
      <c r="S79" s="25">
        <f>SUM(База!$M79:$R79)</f>
        <v>0</v>
      </c>
      <c r="T79" s="26"/>
      <c r="U79" s="22">
        <f ca="1">январь!AG79</f>
        <v>0</v>
      </c>
      <c r="V79" s="22">
        <f t="shared" ca="1" si="4"/>
        <v>0</v>
      </c>
    </row>
    <row r="80" spans="1:22" x14ac:dyDescent="0.3">
      <c r="A80" s="302">
        <v>78</v>
      </c>
      <c r="B80" s="135"/>
      <c r="C80" s="151"/>
      <c r="D80" s="151"/>
      <c r="E80" s="138"/>
      <c r="F80" s="141"/>
      <c r="G80" s="141"/>
      <c r="H80" s="141"/>
      <c r="I80" s="141"/>
      <c r="J80" s="141"/>
      <c r="K80" s="141"/>
      <c r="L80" s="140">
        <f t="shared" ref="L80:L111" si="5">SUM(F80:K80)</f>
        <v>0</v>
      </c>
      <c r="M80" s="50">
        <f>F80*Календарь!G$37</f>
        <v>0</v>
      </c>
      <c r="N80" s="50">
        <f>G80*Календарь!H$37</f>
        <v>0</v>
      </c>
      <c r="O80" s="50">
        <f>H80*Календарь!I$37</f>
        <v>0</v>
      </c>
      <c r="P80" s="50">
        <f>I80*Календарь!J$37</f>
        <v>0</v>
      </c>
      <c r="Q80" s="50">
        <f>J80*Календарь!K$37</f>
        <v>0</v>
      </c>
      <c r="R80" s="50">
        <f>K80*Календарь!L$37</f>
        <v>0</v>
      </c>
      <c r="S80" s="25">
        <f>SUM(База!$M80:$R80)</f>
        <v>0</v>
      </c>
      <c r="T80" s="26"/>
      <c r="U80" s="22">
        <f ca="1">январь!AG80</f>
        <v>0</v>
      </c>
      <c r="V80" s="22">
        <f t="shared" ca="1" si="4"/>
        <v>0</v>
      </c>
    </row>
    <row r="81" spans="1:24" x14ac:dyDescent="0.3">
      <c r="A81" s="302">
        <v>79</v>
      </c>
      <c r="B81" s="135"/>
      <c r="C81" s="152"/>
      <c r="D81" s="152"/>
      <c r="E81" s="138"/>
      <c r="F81" s="139"/>
      <c r="G81" s="139"/>
      <c r="H81" s="139"/>
      <c r="I81" s="139"/>
      <c r="J81" s="139"/>
      <c r="K81" s="139"/>
      <c r="L81" s="140">
        <f t="shared" si="5"/>
        <v>0</v>
      </c>
      <c r="M81" s="50">
        <f>F81*Календарь!G$37</f>
        <v>0</v>
      </c>
      <c r="N81" s="50">
        <f>G81*Календарь!H$37</f>
        <v>0</v>
      </c>
      <c r="O81" s="50">
        <f>H81*Календарь!I$37</f>
        <v>0</v>
      </c>
      <c r="P81" s="50">
        <f>I81*Календарь!J$37</f>
        <v>0</v>
      </c>
      <c r="Q81" s="50">
        <f>J81*Календарь!K$37</f>
        <v>0</v>
      </c>
      <c r="R81" s="50">
        <f>K81*Календарь!L$37</f>
        <v>0</v>
      </c>
      <c r="S81" s="25">
        <f>SUM(База!$M81:$R81)</f>
        <v>0</v>
      </c>
      <c r="T81" s="26"/>
      <c r="U81" s="22">
        <f ca="1">январь!AG81</f>
        <v>0</v>
      </c>
      <c r="V81" s="22">
        <f t="shared" ca="1" si="4"/>
        <v>0</v>
      </c>
    </row>
    <row r="82" spans="1:24" x14ac:dyDescent="0.3">
      <c r="A82" s="302">
        <v>80</v>
      </c>
      <c r="B82" s="135"/>
      <c r="C82" s="151"/>
      <c r="D82" s="151"/>
      <c r="E82" s="138"/>
      <c r="F82" s="141"/>
      <c r="G82" s="141"/>
      <c r="H82" s="141"/>
      <c r="I82" s="141"/>
      <c r="J82" s="141"/>
      <c r="K82" s="141"/>
      <c r="L82" s="140">
        <f t="shared" si="5"/>
        <v>0</v>
      </c>
      <c r="M82" s="50">
        <f>F82*Календарь!G$37</f>
        <v>0</v>
      </c>
      <c r="N82" s="50">
        <f>G82*Календарь!H$37</f>
        <v>0</v>
      </c>
      <c r="O82" s="50">
        <f>H82*Календарь!I$37</f>
        <v>0</v>
      </c>
      <c r="P82" s="50">
        <f>I82*Календарь!J$37</f>
        <v>0</v>
      </c>
      <c r="Q82" s="50">
        <f>J82*Календарь!K$37</f>
        <v>0</v>
      </c>
      <c r="R82" s="50">
        <f>K82*Календарь!L$37</f>
        <v>0</v>
      </c>
      <c r="S82" s="25">
        <f>SUM(База!$M82:$R82)</f>
        <v>0</v>
      </c>
      <c r="T82" s="26"/>
      <c r="U82" s="22">
        <f ca="1">январь!AG82</f>
        <v>0</v>
      </c>
      <c r="V82" s="22">
        <f t="shared" ca="1" si="4"/>
        <v>0</v>
      </c>
    </row>
    <row r="83" spans="1:24" x14ac:dyDescent="0.3">
      <c r="A83" s="302">
        <v>81</v>
      </c>
      <c r="B83" s="135"/>
      <c r="C83" s="152"/>
      <c r="D83" s="152"/>
      <c r="E83" s="138"/>
      <c r="F83" s="139"/>
      <c r="G83" s="139"/>
      <c r="H83" s="139"/>
      <c r="I83" s="139"/>
      <c r="J83" s="139"/>
      <c r="K83" s="139"/>
      <c r="L83" s="140">
        <f t="shared" si="5"/>
        <v>0</v>
      </c>
      <c r="M83" s="50">
        <f>F83*Календарь!G$37</f>
        <v>0</v>
      </c>
      <c r="N83" s="50">
        <f>G83*Календарь!H$37</f>
        <v>0</v>
      </c>
      <c r="O83" s="50">
        <f>H83*Календарь!I$37</f>
        <v>0</v>
      </c>
      <c r="P83" s="50">
        <f>I83*Календарь!J$37</f>
        <v>0</v>
      </c>
      <c r="Q83" s="50">
        <f>J83*Календарь!K$37</f>
        <v>0</v>
      </c>
      <c r="R83" s="50">
        <f>K83*Календарь!L$37</f>
        <v>0</v>
      </c>
      <c r="S83" s="25">
        <f>SUM(База!$M83:$R83)</f>
        <v>0</v>
      </c>
      <c r="T83" s="26"/>
      <c r="U83" s="22">
        <f ca="1">январь!AG83</f>
        <v>0</v>
      </c>
      <c r="V83" s="22">
        <f t="shared" ca="1" si="4"/>
        <v>0</v>
      </c>
    </row>
    <row r="84" spans="1:24" x14ac:dyDescent="0.3">
      <c r="A84" s="302">
        <v>82</v>
      </c>
      <c r="B84" s="135"/>
      <c r="C84" s="151"/>
      <c r="D84" s="151"/>
      <c r="E84" s="138"/>
      <c r="F84" s="141"/>
      <c r="G84" s="141"/>
      <c r="H84" s="141"/>
      <c r="I84" s="141"/>
      <c r="J84" s="141"/>
      <c r="K84" s="141"/>
      <c r="L84" s="140">
        <f t="shared" si="5"/>
        <v>0</v>
      </c>
      <c r="M84" s="50">
        <f>F84*Календарь!G$37</f>
        <v>0</v>
      </c>
      <c r="N84" s="50">
        <f>G84*Календарь!H$37</f>
        <v>0</v>
      </c>
      <c r="O84" s="50">
        <f>H84*Календарь!I$37</f>
        <v>0</v>
      </c>
      <c r="P84" s="50">
        <f>I84*Календарь!J$37</f>
        <v>0</v>
      </c>
      <c r="Q84" s="50">
        <f>J84*Календарь!K$37</f>
        <v>0</v>
      </c>
      <c r="R84" s="50">
        <f>K84*Календарь!L$37</f>
        <v>0</v>
      </c>
      <c r="S84" s="25">
        <f>SUM(База!$M84:$R84)</f>
        <v>0</v>
      </c>
      <c r="T84" s="26"/>
      <c r="U84" s="22">
        <f ca="1">январь!AG84</f>
        <v>0</v>
      </c>
      <c r="V84" s="22">
        <f t="shared" ca="1" si="4"/>
        <v>0</v>
      </c>
    </row>
    <row r="85" spans="1:24" x14ac:dyDescent="0.3">
      <c r="A85" s="302">
        <v>83</v>
      </c>
      <c r="B85" s="135"/>
      <c r="C85" s="152"/>
      <c r="D85" s="152"/>
      <c r="E85" s="138"/>
      <c r="F85" s="139"/>
      <c r="G85" s="139"/>
      <c r="H85" s="139"/>
      <c r="I85" s="139"/>
      <c r="J85" s="139"/>
      <c r="K85" s="139"/>
      <c r="L85" s="140">
        <f t="shared" si="5"/>
        <v>0</v>
      </c>
      <c r="M85" s="50">
        <f>F85*Календарь!G$37</f>
        <v>0</v>
      </c>
      <c r="N85" s="50">
        <f>G85*Календарь!H$37</f>
        <v>0</v>
      </c>
      <c r="O85" s="50">
        <f>H85*Календарь!I$37</f>
        <v>0</v>
      </c>
      <c r="P85" s="50">
        <f>I85*Календарь!J$37</f>
        <v>0</v>
      </c>
      <c r="Q85" s="50">
        <f>J85*Календарь!K$37</f>
        <v>0</v>
      </c>
      <c r="R85" s="50">
        <f>K85*Календарь!L$37</f>
        <v>0</v>
      </c>
      <c r="S85" s="25">
        <f>SUM(База!$M85:$R85)</f>
        <v>0</v>
      </c>
      <c r="T85" s="26"/>
      <c r="U85" s="22">
        <f ca="1">январь!AG85</f>
        <v>0</v>
      </c>
      <c r="V85" s="22">
        <f t="shared" ca="1" si="4"/>
        <v>0</v>
      </c>
    </row>
    <row r="86" spans="1:24" x14ac:dyDescent="0.3">
      <c r="A86" s="302">
        <v>84</v>
      </c>
      <c r="B86" s="135"/>
      <c r="C86" s="151"/>
      <c r="D86" s="151"/>
      <c r="E86" s="138"/>
      <c r="F86" s="141"/>
      <c r="G86" s="141"/>
      <c r="H86" s="141"/>
      <c r="I86" s="141"/>
      <c r="J86" s="141"/>
      <c r="K86" s="141"/>
      <c r="L86" s="140">
        <f t="shared" si="5"/>
        <v>0</v>
      </c>
      <c r="M86" s="50">
        <f>F86*Календарь!G$37</f>
        <v>0</v>
      </c>
      <c r="N86" s="50">
        <f>G86*Календарь!H$37</f>
        <v>0</v>
      </c>
      <c r="O86" s="50">
        <f>H86*Календарь!I$37</f>
        <v>0</v>
      </c>
      <c r="P86" s="50">
        <f>I86*Календарь!J$37</f>
        <v>0</v>
      </c>
      <c r="Q86" s="50">
        <f>J86*Календарь!K$37</f>
        <v>0</v>
      </c>
      <c r="R86" s="50">
        <f>K86*Календарь!L$37</f>
        <v>0</v>
      </c>
      <c r="S86" s="25">
        <f>SUM(База!$M86:$R86)</f>
        <v>0</v>
      </c>
      <c r="T86" s="26"/>
      <c r="U86" s="22">
        <f ca="1">январь!AG86</f>
        <v>0</v>
      </c>
      <c r="V86" s="22">
        <f t="shared" ca="1" si="4"/>
        <v>0</v>
      </c>
    </row>
    <row r="87" spans="1:24" x14ac:dyDescent="0.3">
      <c r="A87" s="302">
        <v>85</v>
      </c>
      <c r="B87" s="135"/>
      <c r="C87" s="151"/>
      <c r="D87" s="137"/>
      <c r="E87" s="138"/>
      <c r="F87" s="139"/>
      <c r="G87" s="139"/>
      <c r="H87" s="139"/>
      <c r="I87" s="139"/>
      <c r="J87" s="139"/>
      <c r="K87" s="139"/>
      <c r="L87" s="140">
        <f t="shared" si="5"/>
        <v>0</v>
      </c>
      <c r="M87" s="50">
        <f>F87*Календарь!G$37</f>
        <v>0</v>
      </c>
      <c r="N87" s="50">
        <f>G87*Календарь!H$37</f>
        <v>0</v>
      </c>
      <c r="O87" s="50">
        <f>H87*Календарь!I$37</f>
        <v>0</v>
      </c>
      <c r="P87" s="50">
        <f>I87*Календарь!J$37</f>
        <v>0</v>
      </c>
      <c r="Q87" s="50">
        <f>J87*Календарь!K$37</f>
        <v>0</v>
      </c>
      <c r="R87" s="50">
        <f>K87*Календарь!L$37</f>
        <v>0</v>
      </c>
      <c r="S87" s="25">
        <f>SUM(База!$M87:$R87)</f>
        <v>0</v>
      </c>
      <c r="T87" s="26"/>
      <c r="U87" s="22">
        <f ca="1">январь!AG87</f>
        <v>0</v>
      </c>
      <c r="V87" s="22">
        <f t="shared" ca="1" si="4"/>
        <v>0</v>
      </c>
    </row>
    <row r="88" spans="1:24" x14ac:dyDescent="0.3">
      <c r="A88" s="302">
        <v>86</v>
      </c>
      <c r="B88" s="135"/>
      <c r="C88" s="151"/>
      <c r="D88" s="151"/>
      <c r="E88" s="138"/>
      <c r="F88" s="141"/>
      <c r="G88" s="141"/>
      <c r="H88" s="141"/>
      <c r="I88" s="141"/>
      <c r="J88" s="141"/>
      <c r="K88" s="141"/>
      <c r="L88" s="140">
        <f t="shared" si="5"/>
        <v>0</v>
      </c>
      <c r="M88" s="50">
        <f>F88*Календарь!G$37</f>
        <v>0</v>
      </c>
      <c r="N88" s="50">
        <f>G88*Календарь!H$37</f>
        <v>0</v>
      </c>
      <c r="O88" s="50">
        <f>H88*Календарь!I$37</f>
        <v>0</v>
      </c>
      <c r="P88" s="50">
        <f>I88*Календарь!J$37</f>
        <v>0</v>
      </c>
      <c r="Q88" s="50">
        <f>J88*Календарь!K$37</f>
        <v>0</v>
      </c>
      <c r="R88" s="50">
        <f>K88*Календарь!L$37</f>
        <v>0</v>
      </c>
      <c r="S88" s="25">
        <f>SUM(База!$M88:$R88)</f>
        <v>0</v>
      </c>
      <c r="T88" s="26"/>
      <c r="U88" s="22">
        <f ca="1">январь!AG88</f>
        <v>0</v>
      </c>
      <c r="V88" s="22">
        <f t="shared" ca="1" si="4"/>
        <v>0</v>
      </c>
    </row>
    <row r="89" spans="1:24" s="66" customFormat="1" x14ac:dyDescent="0.3">
      <c r="A89" s="302">
        <v>87</v>
      </c>
      <c r="B89" s="135"/>
      <c r="C89" s="137"/>
      <c r="D89" s="137"/>
      <c r="E89" s="138"/>
      <c r="F89" s="139"/>
      <c r="G89" s="139"/>
      <c r="H89" s="139"/>
      <c r="I89" s="139"/>
      <c r="J89" s="139"/>
      <c r="K89" s="139"/>
      <c r="L89" s="140">
        <f t="shared" si="5"/>
        <v>0</v>
      </c>
      <c r="M89" s="50">
        <f>F89*Календарь!G$37</f>
        <v>0</v>
      </c>
      <c r="N89" s="50">
        <f>G89*Календарь!H$37</f>
        <v>0</v>
      </c>
      <c r="O89" s="50">
        <f>H89*Календарь!I$37</f>
        <v>0</v>
      </c>
      <c r="P89" s="50">
        <f>I89*Календарь!J$37</f>
        <v>0</v>
      </c>
      <c r="Q89" s="50">
        <f>J89*Календарь!K$37</f>
        <v>0</v>
      </c>
      <c r="R89" s="50">
        <f>K89*Календарь!L$37</f>
        <v>0</v>
      </c>
      <c r="S89" s="25">
        <f>SUM(База!$M89:$R89)</f>
        <v>0</v>
      </c>
      <c r="T89" s="26"/>
      <c r="U89" s="66">
        <f ca="1">январь!AG89</f>
        <v>0</v>
      </c>
      <c r="V89" s="66">
        <f t="shared" ca="1" si="4"/>
        <v>0</v>
      </c>
      <c r="X89" s="22"/>
    </row>
    <row r="90" spans="1:24" s="66" customFormat="1" x14ac:dyDescent="0.3">
      <c r="A90" s="302">
        <v>88</v>
      </c>
      <c r="B90" s="135"/>
      <c r="C90" s="136"/>
      <c r="D90" s="136"/>
      <c r="E90" s="138"/>
      <c r="F90" s="141"/>
      <c r="G90" s="141"/>
      <c r="H90" s="141"/>
      <c r="I90" s="141"/>
      <c r="J90" s="141"/>
      <c r="K90" s="141"/>
      <c r="L90" s="140">
        <f t="shared" si="5"/>
        <v>0</v>
      </c>
      <c r="M90" s="50">
        <f>F90*Календарь!G$37</f>
        <v>0</v>
      </c>
      <c r="N90" s="50">
        <f>G90*Календарь!H$37</f>
        <v>0</v>
      </c>
      <c r="O90" s="50">
        <f>H90*Календарь!I$37</f>
        <v>0</v>
      </c>
      <c r="P90" s="50">
        <f>I90*Календарь!J$37</f>
        <v>0</v>
      </c>
      <c r="Q90" s="50">
        <f>J90*Календарь!K$37</f>
        <v>0</v>
      </c>
      <c r="R90" s="50">
        <f>K90*Календарь!L$37</f>
        <v>0</v>
      </c>
      <c r="S90" s="25">
        <f>SUM(База!$M90:$R90)</f>
        <v>0</v>
      </c>
      <c r="T90" s="26"/>
      <c r="U90" s="66">
        <f ca="1">январь!AG90</f>
        <v>0</v>
      </c>
      <c r="V90" s="66">
        <f t="shared" ca="1" si="4"/>
        <v>0</v>
      </c>
      <c r="X90" s="22"/>
    </row>
    <row r="91" spans="1:24" s="66" customFormat="1" x14ac:dyDescent="0.3">
      <c r="A91" s="302">
        <v>89</v>
      </c>
      <c r="B91" s="135"/>
      <c r="C91" s="137"/>
      <c r="D91" s="137"/>
      <c r="E91" s="138"/>
      <c r="F91" s="139"/>
      <c r="G91" s="139"/>
      <c r="H91" s="139"/>
      <c r="I91" s="139"/>
      <c r="J91" s="139"/>
      <c r="K91" s="139"/>
      <c r="L91" s="140">
        <f t="shared" si="5"/>
        <v>0</v>
      </c>
      <c r="M91" s="50">
        <f>F91*Календарь!G$37</f>
        <v>0</v>
      </c>
      <c r="N91" s="50">
        <f>G91*Календарь!H$37</f>
        <v>0</v>
      </c>
      <c r="O91" s="50">
        <f>H91*Календарь!I$37</f>
        <v>0</v>
      </c>
      <c r="P91" s="50">
        <f>I91*Календарь!J$37</f>
        <v>0</v>
      </c>
      <c r="Q91" s="50">
        <f>J91*Календарь!K$37</f>
        <v>0</v>
      </c>
      <c r="R91" s="50">
        <f>K91*Календарь!L$37</f>
        <v>0</v>
      </c>
      <c r="S91" s="25">
        <f>SUM(База!$M91:$R91)</f>
        <v>0</v>
      </c>
      <c r="T91" s="26"/>
      <c r="U91" s="66">
        <f ca="1">январь!AG91</f>
        <v>0</v>
      </c>
      <c r="V91" s="66">
        <f t="shared" ca="1" si="4"/>
        <v>0</v>
      </c>
      <c r="X91" s="22"/>
    </row>
    <row r="92" spans="1:24" s="66" customFormat="1" x14ac:dyDescent="0.3">
      <c r="A92" s="302">
        <v>90</v>
      </c>
      <c r="B92" s="135"/>
      <c r="C92" s="136"/>
      <c r="D92" s="136"/>
      <c r="E92" s="138"/>
      <c r="F92" s="141"/>
      <c r="G92" s="141"/>
      <c r="H92" s="141"/>
      <c r="I92" s="141"/>
      <c r="J92" s="141"/>
      <c r="K92" s="141"/>
      <c r="L92" s="140">
        <f t="shared" si="5"/>
        <v>0</v>
      </c>
      <c r="M92" s="50">
        <f>F92*Календарь!G$37</f>
        <v>0</v>
      </c>
      <c r="N92" s="50">
        <f>G92*Календарь!H$37</f>
        <v>0</v>
      </c>
      <c r="O92" s="50">
        <f>H92*Календарь!I$37</f>
        <v>0</v>
      </c>
      <c r="P92" s="50">
        <f>I92*Календарь!J$37</f>
        <v>0</v>
      </c>
      <c r="Q92" s="50">
        <f>J92*Календарь!K$37</f>
        <v>0</v>
      </c>
      <c r="R92" s="50">
        <f>K92*Календарь!L$37</f>
        <v>0</v>
      </c>
      <c r="S92" s="25">
        <f>SUM(База!$M92:$R92)</f>
        <v>0</v>
      </c>
      <c r="T92" s="26"/>
      <c r="U92" s="66">
        <f ca="1">январь!AG92</f>
        <v>0</v>
      </c>
      <c r="V92" s="66">
        <f t="shared" ca="1" si="4"/>
        <v>0</v>
      </c>
      <c r="X92" s="22"/>
    </row>
    <row r="93" spans="1:24" s="66" customFormat="1" x14ac:dyDescent="0.3">
      <c r="A93" s="302">
        <v>91</v>
      </c>
      <c r="B93" s="135"/>
      <c r="C93" s="137"/>
      <c r="D93" s="137"/>
      <c r="E93" s="138"/>
      <c r="F93" s="139"/>
      <c r="G93" s="139"/>
      <c r="H93" s="139"/>
      <c r="I93" s="139"/>
      <c r="J93" s="139"/>
      <c r="K93" s="139"/>
      <c r="L93" s="140">
        <f t="shared" si="5"/>
        <v>0</v>
      </c>
      <c r="M93" s="50">
        <f>F93*Календарь!G$37</f>
        <v>0</v>
      </c>
      <c r="N93" s="50">
        <f>G93*Календарь!H$37</f>
        <v>0</v>
      </c>
      <c r="O93" s="50">
        <f>H93*Календарь!I$37</f>
        <v>0</v>
      </c>
      <c r="P93" s="50">
        <f>I93*Календарь!J$37</f>
        <v>0</v>
      </c>
      <c r="Q93" s="50">
        <f>J93*Календарь!K$37</f>
        <v>0</v>
      </c>
      <c r="R93" s="50">
        <f>K93*Календарь!L$37</f>
        <v>0</v>
      </c>
      <c r="S93" s="25">
        <f>SUM(База!$M93:$R93)</f>
        <v>0</v>
      </c>
      <c r="T93" s="26"/>
      <c r="U93" s="66">
        <f ca="1">январь!AG93</f>
        <v>0</v>
      </c>
      <c r="V93" s="66">
        <f t="shared" ca="1" si="4"/>
        <v>0</v>
      </c>
      <c r="X93" s="22"/>
    </row>
    <row r="94" spans="1:24" s="66" customFormat="1" x14ac:dyDescent="0.3">
      <c r="A94" s="302">
        <v>92</v>
      </c>
      <c r="B94" s="135"/>
      <c r="C94" s="137"/>
      <c r="D94" s="136"/>
      <c r="E94" s="138"/>
      <c r="F94" s="141"/>
      <c r="G94" s="141"/>
      <c r="H94" s="141"/>
      <c r="I94" s="141"/>
      <c r="J94" s="141"/>
      <c r="K94" s="141"/>
      <c r="L94" s="140">
        <f t="shared" si="5"/>
        <v>0</v>
      </c>
      <c r="M94" s="50">
        <f>F94*Календарь!G$37</f>
        <v>0</v>
      </c>
      <c r="N94" s="50">
        <f>G94*Календарь!H$37</f>
        <v>0</v>
      </c>
      <c r="O94" s="50">
        <f>H94*Календарь!I$37</f>
        <v>0</v>
      </c>
      <c r="P94" s="50">
        <f>I94*Календарь!J$37</f>
        <v>0</v>
      </c>
      <c r="Q94" s="50">
        <f>J94*Календарь!K$37</f>
        <v>0</v>
      </c>
      <c r="R94" s="50">
        <f>K94*Календарь!L$37</f>
        <v>0</v>
      </c>
      <c r="S94" s="25">
        <f>SUM(База!$M94:$R94)</f>
        <v>0</v>
      </c>
      <c r="T94" s="26"/>
      <c r="U94" s="66">
        <f ca="1">январь!AG94</f>
        <v>0</v>
      </c>
      <c r="V94" s="66">
        <f t="shared" ca="1" si="4"/>
        <v>0</v>
      </c>
      <c r="X94" s="22"/>
    </row>
    <row r="95" spans="1:24" s="66" customFormat="1" x14ac:dyDescent="0.3">
      <c r="A95" s="302">
        <v>93</v>
      </c>
      <c r="B95" s="135"/>
      <c r="C95" s="137"/>
      <c r="D95" s="137"/>
      <c r="E95" s="138"/>
      <c r="F95" s="139"/>
      <c r="G95" s="139"/>
      <c r="H95" s="139"/>
      <c r="I95" s="139"/>
      <c r="J95" s="139"/>
      <c r="K95" s="139"/>
      <c r="L95" s="140">
        <f t="shared" si="5"/>
        <v>0</v>
      </c>
      <c r="M95" s="50">
        <f>F95*Календарь!G$37</f>
        <v>0</v>
      </c>
      <c r="N95" s="50">
        <f>G95*Календарь!H$37</f>
        <v>0</v>
      </c>
      <c r="O95" s="50">
        <f>H95*Календарь!I$37</f>
        <v>0</v>
      </c>
      <c r="P95" s="50">
        <f>I95*Календарь!J$37</f>
        <v>0</v>
      </c>
      <c r="Q95" s="50">
        <f>J95*Календарь!K$37</f>
        <v>0</v>
      </c>
      <c r="R95" s="50">
        <f>K95*Календарь!L$37</f>
        <v>0</v>
      </c>
      <c r="S95" s="25">
        <f>SUM(База!$M95:$R95)</f>
        <v>0</v>
      </c>
      <c r="T95" s="26"/>
      <c r="U95" s="66">
        <f ca="1">январь!AG95</f>
        <v>0</v>
      </c>
      <c r="V95" s="66">
        <f t="shared" ca="1" si="4"/>
        <v>0</v>
      </c>
      <c r="X95" s="22"/>
    </row>
    <row r="96" spans="1:24" s="66" customFormat="1" x14ac:dyDescent="0.3">
      <c r="A96" s="302">
        <v>94</v>
      </c>
      <c r="B96" s="135"/>
      <c r="C96" s="136"/>
      <c r="D96" s="136"/>
      <c r="E96" s="138"/>
      <c r="F96" s="141"/>
      <c r="G96" s="141"/>
      <c r="H96" s="141"/>
      <c r="I96" s="141"/>
      <c r="J96" s="141"/>
      <c r="K96" s="141"/>
      <c r="L96" s="140">
        <f t="shared" si="5"/>
        <v>0</v>
      </c>
      <c r="M96" s="50">
        <f>F96*Календарь!G$37</f>
        <v>0</v>
      </c>
      <c r="N96" s="50">
        <f>G96*Календарь!H$37</f>
        <v>0</v>
      </c>
      <c r="O96" s="50">
        <f>H96*Календарь!I$37</f>
        <v>0</v>
      </c>
      <c r="P96" s="50">
        <f>I96*Календарь!J$37</f>
        <v>0</v>
      </c>
      <c r="Q96" s="50">
        <f>J96*Календарь!K$37</f>
        <v>0</v>
      </c>
      <c r="R96" s="50">
        <f>K96*Календарь!L$37</f>
        <v>0</v>
      </c>
      <c r="S96" s="25">
        <f>SUM(База!$M96:$R96)</f>
        <v>0</v>
      </c>
      <c r="T96" s="26"/>
      <c r="U96" s="66">
        <f ca="1">январь!AG96</f>
        <v>0</v>
      </c>
      <c r="V96" s="66">
        <f t="shared" ca="1" si="4"/>
        <v>0</v>
      </c>
      <c r="X96" s="22"/>
    </row>
    <row r="97" spans="1:24" s="66" customFormat="1" x14ac:dyDescent="0.3">
      <c r="A97" s="302">
        <v>95</v>
      </c>
      <c r="B97" s="135"/>
      <c r="C97" s="136"/>
      <c r="D97" s="142"/>
      <c r="E97" s="138"/>
      <c r="F97" s="139"/>
      <c r="G97" s="139"/>
      <c r="H97" s="139"/>
      <c r="I97" s="139"/>
      <c r="J97" s="139"/>
      <c r="K97" s="139"/>
      <c r="L97" s="140">
        <f t="shared" si="5"/>
        <v>0</v>
      </c>
      <c r="M97" s="50">
        <f>F97*Календарь!G$37</f>
        <v>0</v>
      </c>
      <c r="N97" s="50">
        <f>G97*Календарь!H$37</f>
        <v>0</v>
      </c>
      <c r="O97" s="50">
        <f>H97*Календарь!I$37</f>
        <v>0</v>
      </c>
      <c r="P97" s="50">
        <f>I97*Календарь!J$37</f>
        <v>0</v>
      </c>
      <c r="Q97" s="50">
        <f>J97*Календарь!K$37</f>
        <v>0</v>
      </c>
      <c r="R97" s="50">
        <f>K97*Календарь!L$37</f>
        <v>0</v>
      </c>
      <c r="S97" s="25">
        <f>SUM(База!$M97:$R97)</f>
        <v>0</v>
      </c>
      <c r="T97" s="26"/>
      <c r="U97" s="66">
        <f ca="1">январь!AG97</f>
        <v>0</v>
      </c>
      <c r="V97" s="66">
        <f t="shared" ca="1" si="4"/>
        <v>0</v>
      </c>
      <c r="X97" s="22"/>
    </row>
    <row r="98" spans="1:24" s="66" customFormat="1" x14ac:dyDescent="0.3">
      <c r="A98" s="302">
        <v>96</v>
      </c>
      <c r="B98" s="135"/>
      <c r="C98" s="136"/>
      <c r="D98" s="143"/>
      <c r="E98" s="138"/>
      <c r="F98" s="141"/>
      <c r="G98" s="141"/>
      <c r="H98" s="141"/>
      <c r="I98" s="141"/>
      <c r="J98" s="141"/>
      <c r="K98" s="141"/>
      <c r="L98" s="140">
        <f t="shared" si="5"/>
        <v>0</v>
      </c>
      <c r="M98" s="50">
        <f>F98*Календарь!G$37</f>
        <v>0</v>
      </c>
      <c r="N98" s="50">
        <f>G98*Календарь!H$37</f>
        <v>0</v>
      </c>
      <c r="O98" s="50">
        <f>H98*Календарь!I$37</f>
        <v>0</v>
      </c>
      <c r="P98" s="50">
        <f>I98*Календарь!J$37</f>
        <v>0</v>
      </c>
      <c r="Q98" s="50">
        <f>J98*Календарь!K$37</f>
        <v>0</v>
      </c>
      <c r="R98" s="50">
        <f>K98*Календарь!L$37</f>
        <v>0</v>
      </c>
      <c r="S98" s="25">
        <f>SUM(База!$M98:$R98)</f>
        <v>0</v>
      </c>
      <c r="T98" s="26"/>
      <c r="U98" s="66">
        <f ca="1">январь!AG98</f>
        <v>0</v>
      </c>
      <c r="V98" s="66">
        <f t="shared" ca="1" si="4"/>
        <v>0</v>
      </c>
      <c r="X98" s="22"/>
    </row>
    <row r="99" spans="1:24" s="66" customFormat="1" x14ac:dyDescent="0.3">
      <c r="A99" s="302">
        <v>97</v>
      </c>
      <c r="B99" s="135"/>
      <c r="C99" s="136"/>
      <c r="D99" s="142"/>
      <c r="E99" s="138"/>
      <c r="F99" s="139"/>
      <c r="G99" s="139"/>
      <c r="H99" s="139"/>
      <c r="I99" s="139"/>
      <c r="J99" s="139"/>
      <c r="K99" s="139"/>
      <c r="L99" s="140">
        <f t="shared" si="5"/>
        <v>0</v>
      </c>
      <c r="M99" s="50">
        <f>F99*Календарь!G$37</f>
        <v>0</v>
      </c>
      <c r="N99" s="50">
        <f>G99*Календарь!H$37</f>
        <v>0</v>
      </c>
      <c r="O99" s="50">
        <f>H99*Календарь!I$37</f>
        <v>0</v>
      </c>
      <c r="P99" s="50">
        <f>I99*Календарь!J$37</f>
        <v>0</v>
      </c>
      <c r="Q99" s="50">
        <f>J99*Календарь!K$37</f>
        <v>0</v>
      </c>
      <c r="R99" s="50">
        <f>K99*Календарь!L$37</f>
        <v>0</v>
      </c>
      <c r="S99" s="25">
        <f>SUM(База!$M99:$R99)</f>
        <v>0</v>
      </c>
      <c r="T99" s="26"/>
      <c r="U99" s="66">
        <f ca="1">январь!AG99</f>
        <v>0</v>
      </c>
      <c r="V99" s="66">
        <f t="shared" ca="1" si="4"/>
        <v>0</v>
      </c>
      <c r="X99" s="22"/>
    </row>
    <row r="100" spans="1:24" s="66" customFormat="1" x14ac:dyDescent="0.3">
      <c r="A100" s="302">
        <v>98</v>
      </c>
      <c r="B100" s="135"/>
      <c r="C100" s="143"/>
      <c r="D100" s="143"/>
      <c r="E100" s="138"/>
      <c r="F100" s="141"/>
      <c r="G100" s="141"/>
      <c r="H100" s="141"/>
      <c r="I100" s="141"/>
      <c r="J100" s="141"/>
      <c r="K100" s="141"/>
      <c r="L100" s="140">
        <f t="shared" si="5"/>
        <v>0</v>
      </c>
      <c r="M100" s="50">
        <f>F100*Календарь!G$37</f>
        <v>0</v>
      </c>
      <c r="N100" s="50">
        <f>G100*Календарь!H$37</f>
        <v>0</v>
      </c>
      <c r="O100" s="50">
        <f>H100*Календарь!I$37</f>
        <v>0</v>
      </c>
      <c r="P100" s="50">
        <f>I100*Календарь!J$37</f>
        <v>0</v>
      </c>
      <c r="Q100" s="50">
        <f>J100*Календарь!K$37</f>
        <v>0</v>
      </c>
      <c r="R100" s="50">
        <f>K100*Календарь!L$37</f>
        <v>0</v>
      </c>
      <c r="S100" s="25">
        <f>SUM(База!$M100:$R100)</f>
        <v>0</v>
      </c>
      <c r="T100" s="26"/>
      <c r="U100" s="66">
        <f ca="1">январь!AG100</f>
        <v>0</v>
      </c>
      <c r="V100" s="66">
        <f t="shared" ca="1" si="4"/>
        <v>0</v>
      </c>
      <c r="X100" s="22"/>
    </row>
    <row r="101" spans="1:24" s="66" customFormat="1" x14ac:dyDescent="0.3">
      <c r="A101" s="302">
        <v>99</v>
      </c>
      <c r="B101" s="135"/>
      <c r="C101" s="143"/>
      <c r="D101" s="137"/>
      <c r="E101" s="138"/>
      <c r="F101" s="139"/>
      <c r="G101" s="139"/>
      <c r="H101" s="139"/>
      <c r="I101" s="139"/>
      <c r="J101" s="139"/>
      <c r="K101" s="139"/>
      <c r="L101" s="140">
        <f t="shared" si="5"/>
        <v>0</v>
      </c>
      <c r="M101" s="50">
        <f>F101*Календарь!G$37</f>
        <v>0</v>
      </c>
      <c r="N101" s="50">
        <f>G101*Календарь!H$37</f>
        <v>0</v>
      </c>
      <c r="O101" s="50">
        <f>H101*Календарь!I$37</f>
        <v>0</v>
      </c>
      <c r="P101" s="50">
        <f>I101*Календарь!J$37</f>
        <v>0</v>
      </c>
      <c r="Q101" s="50">
        <f>J101*Календарь!K$37</f>
        <v>0</v>
      </c>
      <c r="R101" s="50">
        <f>K101*Календарь!L$37</f>
        <v>0</v>
      </c>
      <c r="S101" s="25">
        <f>SUM(База!$M101:$R101)</f>
        <v>0</v>
      </c>
      <c r="T101" s="26"/>
      <c r="U101" s="66">
        <f ca="1">январь!AG101</f>
        <v>0</v>
      </c>
      <c r="V101" s="66">
        <f t="shared" ca="1" si="4"/>
        <v>0</v>
      </c>
      <c r="X101" s="22"/>
    </row>
    <row r="102" spans="1:24" s="66" customFormat="1" x14ac:dyDescent="0.3">
      <c r="A102" s="302">
        <v>100</v>
      </c>
      <c r="B102" s="135"/>
      <c r="C102" s="143"/>
      <c r="D102" s="136"/>
      <c r="E102" s="138"/>
      <c r="F102" s="141"/>
      <c r="G102" s="141"/>
      <c r="H102" s="141"/>
      <c r="I102" s="141"/>
      <c r="J102" s="141"/>
      <c r="K102" s="141"/>
      <c r="L102" s="140">
        <f t="shared" si="5"/>
        <v>0</v>
      </c>
      <c r="M102" s="50">
        <f>F102*Календарь!G$37</f>
        <v>0</v>
      </c>
      <c r="N102" s="50">
        <f>G102*Календарь!H$37</f>
        <v>0</v>
      </c>
      <c r="O102" s="50">
        <f>H102*Календарь!I$37</f>
        <v>0</v>
      </c>
      <c r="P102" s="50">
        <f>I102*Календарь!J$37</f>
        <v>0</v>
      </c>
      <c r="Q102" s="50">
        <f>J102*Календарь!K$37</f>
        <v>0</v>
      </c>
      <c r="R102" s="50">
        <f>K102*Календарь!L$37</f>
        <v>0</v>
      </c>
      <c r="S102" s="25">
        <f>SUM(База!$M102:$R102)</f>
        <v>0</v>
      </c>
      <c r="T102" s="26"/>
      <c r="U102" s="66">
        <f ca="1">январь!AG102</f>
        <v>0</v>
      </c>
      <c r="V102" s="66">
        <f t="shared" ca="1" si="4"/>
        <v>0</v>
      </c>
      <c r="X102" s="22"/>
    </row>
    <row r="103" spans="1:24" s="66" customFormat="1" x14ac:dyDescent="0.3">
      <c r="A103" s="302">
        <v>101</v>
      </c>
      <c r="B103" s="135"/>
      <c r="C103" s="137"/>
      <c r="D103" s="137"/>
      <c r="E103" s="138"/>
      <c r="F103" s="139"/>
      <c r="G103" s="139"/>
      <c r="H103" s="139"/>
      <c r="I103" s="139"/>
      <c r="J103" s="139"/>
      <c r="K103" s="139"/>
      <c r="L103" s="140">
        <f t="shared" si="5"/>
        <v>0</v>
      </c>
      <c r="M103" s="50">
        <f>F103*Календарь!G$37</f>
        <v>0</v>
      </c>
      <c r="N103" s="50">
        <f>G103*Календарь!H$37</f>
        <v>0</v>
      </c>
      <c r="O103" s="50">
        <f>H103*Календарь!I$37</f>
        <v>0</v>
      </c>
      <c r="P103" s="50">
        <f>I103*Календарь!J$37</f>
        <v>0</v>
      </c>
      <c r="Q103" s="50">
        <f>J103*Календарь!K$37</f>
        <v>0</v>
      </c>
      <c r="R103" s="50">
        <f>K103*Календарь!L$37</f>
        <v>0</v>
      </c>
      <c r="S103" s="25">
        <f>SUM(База!$M103:$R103)</f>
        <v>0</v>
      </c>
      <c r="T103" s="26"/>
      <c r="U103" s="66">
        <f ca="1">январь!AG103</f>
        <v>0</v>
      </c>
      <c r="V103" s="66">
        <f t="shared" ca="1" si="4"/>
        <v>0</v>
      </c>
      <c r="X103" s="22"/>
    </row>
    <row r="104" spans="1:24" s="66" customFormat="1" x14ac:dyDescent="0.3">
      <c r="A104" s="302">
        <v>102</v>
      </c>
      <c r="B104" s="135"/>
      <c r="C104" s="143"/>
      <c r="D104" s="143"/>
      <c r="E104" s="138"/>
      <c r="F104" s="141"/>
      <c r="G104" s="141"/>
      <c r="H104" s="141"/>
      <c r="I104" s="141"/>
      <c r="J104" s="141"/>
      <c r="K104" s="141"/>
      <c r="L104" s="140">
        <f t="shared" si="5"/>
        <v>0</v>
      </c>
      <c r="M104" s="50">
        <f>F104*Календарь!G$37</f>
        <v>0</v>
      </c>
      <c r="N104" s="50">
        <f>G104*Календарь!H$37</f>
        <v>0</v>
      </c>
      <c r="O104" s="50">
        <f>H104*Календарь!I$37</f>
        <v>0</v>
      </c>
      <c r="P104" s="50">
        <f>I104*Календарь!J$37</f>
        <v>0</v>
      </c>
      <c r="Q104" s="50">
        <f>J104*Календарь!K$37</f>
        <v>0</v>
      </c>
      <c r="R104" s="50">
        <f>K104*Календарь!L$37</f>
        <v>0</v>
      </c>
      <c r="S104" s="25">
        <f>SUM(База!$M104:$R104)</f>
        <v>0</v>
      </c>
      <c r="T104" s="26"/>
      <c r="U104" s="66">
        <f ca="1">январь!AG104</f>
        <v>0</v>
      </c>
      <c r="V104" s="66">
        <f t="shared" ca="1" si="4"/>
        <v>0</v>
      </c>
      <c r="X104" s="22"/>
    </row>
    <row r="105" spans="1:24" s="66" customFormat="1" x14ac:dyDescent="0.3">
      <c r="A105" s="302">
        <v>103</v>
      </c>
      <c r="B105" s="135"/>
      <c r="C105" s="137"/>
      <c r="D105" s="137"/>
      <c r="E105" s="138"/>
      <c r="F105" s="139"/>
      <c r="G105" s="139"/>
      <c r="H105" s="139"/>
      <c r="I105" s="139"/>
      <c r="J105" s="139"/>
      <c r="K105" s="139"/>
      <c r="L105" s="140">
        <f t="shared" si="5"/>
        <v>0</v>
      </c>
      <c r="M105" s="50">
        <f>F105*Календарь!G$37</f>
        <v>0</v>
      </c>
      <c r="N105" s="50">
        <f>G105*Календарь!H$37</f>
        <v>0</v>
      </c>
      <c r="O105" s="50">
        <f>H105*Календарь!I$37</f>
        <v>0</v>
      </c>
      <c r="P105" s="50">
        <f>I105*Календарь!J$37</f>
        <v>0</v>
      </c>
      <c r="Q105" s="50">
        <f>J105*Календарь!K$37</f>
        <v>0</v>
      </c>
      <c r="R105" s="50">
        <f>K105*Календарь!L$37</f>
        <v>0</v>
      </c>
      <c r="S105" s="25">
        <f>SUM(База!$M105:$R105)</f>
        <v>0</v>
      </c>
      <c r="T105" s="26"/>
      <c r="U105" s="66">
        <f ca="1">январь!AG105</f>
        <v>0</v>
      </c>
      <c r="V105" s="66">
        <f t="shared" ca="1" si="4"/>
        <v>0</v>
      </c>
      <c r="X105" s="22"/>
    </row>
    <row r="106" spans="1:24" s="66" customFormat="1" x14ac:dyDescent="0.3">
      <c r="A106" s="302">
        <v>104</v>
      </c>
      <c r="B106" s="135"/>
      <c r="C106" s="143"/>
      <c r="D106" s="143"/>
      <c r="E106" s="138"/>
      <c r="F106" s="141"/>
      <c r="G106" s="141"/>
      <c r="H106" s="141"/>
      <c r="I106" s="141"/>
      <c r="J106" s="141"/>
      <c r="K106" s="141"/>
      <c r="L106" s="140">
        <f t="shared" si="5"/>
        <v>0</v>
      </c>
      <c r="M106" s="50">
        <f>F106*Календарь!G$37</f>
        <v>0</v>
      </c>
      <c r="N106" s="50">
        <f>G106*Календарь!H$37</f>
        <v>0</v>
      </c>
      <c r="O106" s="50">
        <f>H106*Календарь!I$37</f>
        <v>0</v>
      </c>
      <c r="P106" s="50">
        <f>I106*Календарь!J$37</f>
        <v>0</v>
      </c>
      <c r="Q106" s="50">
        <f>J106*Календарь!K$37</f>
        <v>0</v>
      </c>
      <c r="R106" s="50">
        <f>K106*Календарь!L$37</f>
        <v>0</v>
      </c>
      <c r="S106" s="25">
        <f>SUM(База!$M106:$R106)</f>
        <v>0</v>
      </c>
      <c r="T106" s="26"/>
      <c r="U106" s="66">
        <f ca="1">январь!AG106</f>
        <v>0</v>
      </c>
      <c r="V106" s="66">
        <f t="shared" ca="1" si="4"/>
        <v>0</v>
      </c>
      <c r="X106" s="22"/>
    </row>
    <row r="107" spans="1:24" s="66" customFormat="1" x14ac:dyDescent="0.3">
      <c r="A107" s="302">
        <v>105</v>
      </c>
      <c r="B107" s="135"/>
      <c r="C107" s="137"/>
      <c r="D107" s="137"/>
      <c r="E107" s="138"/>
      <c r="F107" s="139"/>
      <c r="G107" s="139"/>
      <c r="H107" s="139"/>
      <c r="I107" s="139"/>
      <c r="J107" s="139"/>
      <c r="K107" s="139"/>
      <c r="L107" s="140">
        <f t="shared" si="5"/>
        <v>0</v>
      </c>
      <c r="M107" s="50">
        <f>F107*Календарь!G$37</f>
        <v>0</v>
      </c>
      <c r="N107" s="50">
        <f>G107*Календарь!H$37</f>
        <v>0</v>
      </c>
      <c r="O107" s="50">
        <f>H107*Календарь!I$37</f>
        <v>0</v>
      </c>
      <c r="P107" s="50">
        <f>I107*Календарь!J$37</f>
        <v>0</v>
      </c>
      <c r="Q107" s="50">
        <f>J107*Календарь!K$37</f>
        <v>0</v>
      </c>
      <c r="R107" s="50">
        <f>K107*Календарь!L$37</f>
        <v>0</v>
      </c>
      <c r="S107" s="25">
        <f>SUM(База!$M107:$R107)</f>
        <v>0</v>
      </c>
      <c r="T107" s="26"/>
      <c r="U107" s="66">
        <f ca="1">январь!AG107</f>
        <v>0</v>
      </c>
      <c r="V107" s="66">
        <f t="shared" ca="1" si="4"/>
        <v>0</v>
      </c>
      <c r="X107" s="22"/>
    </row>
    <row r="108" spans="1:24" s="66" customFormat="1" x14ac:dyDescent="0.3">
      <c r="A108" s="302">
        <v>106</v>
      </c>
      <c r="B108" s="135"/>
      <c r="C108" s="153"/>
      <c r="D108" s="153"/>
      <c r="E108" s="138"/>
      <c r="F108" s="141"/>
      <c r="G108" s="141"/>
      <c r="H108" s="141"/>
      <c r="I108" s="141"/>
      <c r="J108" s="141"/>
      <c r="K108" s="141"/>
      <c r="L108" s="140">
        <f t="shared" si="5"/>
        <v>0</v>
      </c>
      <c r="M108" s="50">
        <f>F108*Календарь!G$37</f>
        <v>0</v>
      </c>
      <c r="N108" s="50">
        <f>G108*Календарь!H$37</f>
        <v>0</v>
      </c>
      <c r="O108" s="50">
        <f>H108*Календарь!I$37</f>
        <v>0</v>
      </c>
      <c r="P108" s="50">
        <f>I108*Календарь!J$37</f>
        <v>0</v>
      </c>
      <c r="Q108" s="50">
        <f>J108*Календарь!K$37</f>
        <v>0</v>
      </c>
      <c r="R108" s="50">
        <f>K108*Календарь!L$37</f>
        <v>0</v>
      </c>
      <c r="S108" s="25">
        <f>SUM(База!$M108:$R108)</f>
        <v>0</v>
      </c>
      <c r="T108" s="26"/>
      <c r="U108" s="66">
        <f ca="1">январь!AG108</f>
        <v>0</v>
      </c>
      <c r="V108" s="66">
        <f t="shared" ca="1" si="4"/>
        <v>0</v>
      </c>
      <c r="X108" s="22"/>
    </row>
    <row r="109" spans="1:24" s="66" customFormat="1" x14ac:dyDescent="0.3">
      <c r="A109" s="302">
        <v>107</v>
      </c>
      <c r="B109" s="135"/>
      <c r="C109" s="154"/>
      <c r="D109" s="154"/>
      <c r="E109" s="138"/>
      <c r="F109" s="139"/>
      <c r="G109" s="139"/>
      <c r="H109" s="139"/>
      <c r="I109" s="139"/>
      <c r="J109" s="139"/>
      <c r="K109" s="139"/>
      <c r="L109" s="140">
        <f t="shared" si="5"/>
        <v>0</v>
      </c>
      <c r="M109" s="50">
        <f>F109*Календарь!G$37</f>
        <v>0</v>
      </c>
      <c r="N109" s="50">
        <f>G109*Календарь!H$37</f>
        <v>0</v>
      </c>
      <c r="O109" s="50">
        <f>H109*Календарь!I$37</f>
        <v>0</v>
      </c>
      <c r="P109" s="50">
        <f>I109*Календарь!J$37</f>
        <v>0</v>
      </c>
      <c r="Q109" s="50">
        <f>J109*Календарь!K$37</f>
        <v>0</v>
      </c>
      <c r="R109" s="50">
        <f>K109*Календарь!L$37</f>
        <v>0</v>
      </c>
      <c r="S109" s="25">
        <f>SUM(База!$M109:$R109)</f>
        <v>0</v>
      </c>
      <c r="T109" s="26"/>
      <c r="U109" s="66">
        <f ca="1">январь!AG109</f>
        <v>0</v>
      </c>
      <c r="V109" s="66">
        <f t="shared" ca="1" si="4"/>
        <v>0</v>
      </c>
      <c r="X109" s="22"/>
    </row>
    <row r="110" spans="1:24" s="66" customFormat="1" x14ac:dyDescent="0.3">
      <c r="A110" s="302">
        <v>108</v>
      </c>
      <c r="B110" s="135"/>
      <c r="C110" s="153"/>
      <c r="D110" s="153"/>
      <c r="E110" s="138"/>
      <c r="F110" s="141"/>
      <c r="G110" s="141"/>
      <c r="H110" s="141"/>
      <c r="I110" s="141"/>
      <c r="J110" s="141"/>
      <c r="K110" s="141"/>
      <c r="L110" s="140">
        <f t="shared" si="5"/>
        <v>0</v>
      </c>
      <c r="M110" s="50">
        <f>F110*Календарь!G$37</f>
        <v>0</v>
      </c>
      <c r="N110" s="50">
        <f>G110*Календарь!H$37</f>
        <v>0</v>
      </c>
      <c r="O110" s="50">
        <f>H110*Календарь!I$37</f>
        <v>0</v>
      </c>
      <c r="P110" s="50">
        <f>I110*Календарь!J$37</f>
        <v>0</v>
      </c>
      <c r="Q110" s="50">
        <f>J110*Календарь!K$37</f>
        <v>0</v>
      </c>
      <c r="R110" s="50">
        <f>K110*Календарь!L$37</f>
        <v>0</v>
      </c>
      <c r="S110" s="25">
        <f>SUM(База!$M110:$R110)</f>
        <v>0</v>
      </c>
      <c r="T110" s="26"/>
      <c r="U110" s="66">
        <f ca="1">январь!AG110</f>
        <v>0</v>
      </c>
      <c r="V110" s="66">
        <f t="shared" ca="1" si="4"/>
        <v>0</v>
      </c>
      <c r="X110" s="22"/>
    </row>
    <row r="111" spans="1:24" s="66" customFormat="1" x14ac:dyDescent="0.3">
      <c r="A111" s="302">
        <v>109</v>
      </c>
      <c r="B111" s="135"/>
      <c r="C111" s="154"/>
      <c r="D111" s="154"/>
      <c r="E111" s="138"/>
      <c r="F111" s="139"/>
      <c r="G111" s="139"/>
      <c r="H111" s="139"/>
      <c r="I111" s="139"/>
      <c r="J111" s="139"/>
      <c r="K111" s="139"/>
      <c r="L111" s="140">
        <f t="shared" si="5"/>
        <v>0</v>
      </c>
      <c r="M111" s="50">
        <f>F111*Календарь!G$37</f>
        <v>0</v>
      </c>
      <c r="N111" s="50">
        <f>G111*Календарь!H$37</f>
        <v>0</v>
      </c>
      <c r="O111" s="50">
        <f>H111*Календарь!I$37</f>
        <v>0</v>
      </c>
      <c r="P111" s="50">
        <f>I111*Календарь!J$37</f>
        <v>0</v>
      </c>
      <c r="Q111" s="50">
        <f>J111*Календарь!K$37</f>
        <v>0</v>
      </c>
      <c r="R111" s="50">
        <f>K111*Календарь!L$37</f>
        <v>0</v>
      </c>
      <c r="S111" s="25">
        <f>SUM(База!$M111:$R111)</f>
        <v>0</v>
      </c>
      <c r="T111" s="26"/>
      <c r="U111" s="66">
        <f ca="1">январь!AG111</f>
        <v>0</v>
      </c>
      <c r="V111" s="66">
        <f t="shared" ca="1" si="4"/>
        <v>0</v>
      </c>
      <c r="X111" s="22"/>
    </row>
    <row r="112" spans="1:24" s="66" customFormat="1" x14ac:dyDescent="0.3">
      <c r="A112" s="302">
        <v>110</v>
      </c>
      <c r="B112" s="135"/>
      <c r="C112" s="153"/>
      <c r="D112" s="153"/>
      <c r="E112" s="144"/>
      <c r="F112" s="141"/>
      <c r="G112" s="141"/>
      <c r="H112" s="141"/>
      <c r="I112" s="141"/>
      <c r="J112" s="141"/>
      <c r="K112" s="141"/>
      <c r="L112" s="140">
        <f t="shared" ref="L112:L143" si="6">SUM(F112:K112)</f>
        <v>0</v>
      </c>
      <c r="M112" s="50">
        <f>F112*Календарь!G$37</f>
        <v>0</v>
      </c>
      <c r="N112" s="50">
        <f>G112*Календарь!H$37</f>
        <v>0</v>
      </c>
      <c r="O112" s="50">
        <f>H112*Календарь!I$37</f>
        <v>0</v>
      </c>
      <c r="P112" s="50">
        <f>I112*Календарь!J$37</f>
        <v>0</v>
      </c>
      <c r="Q112" s="50">
        <f>J112*Календарь!K$37</f>
        <v>0</v>
      </c>
      <c r="R112" s="50">
        <f>K112*Календарь!L$37</f>
        <v>0</v>
      </c>
      <c r="S112" s="25">
        <f>SUM(База!$M112:$R112)</f>
        <v>0</v>
      </c>
      <c r="T112" s="26"/>
      <c r="U112" s="66">
        <f ca="1">январь!AG112</f>
        <v>0</v>
      </c>
      <c r="V112" s="66">
        <f t="shared" ca="1" si="4"/>
        <v>0</v>
      </c>
      <c r="X112" s="22"/>
    </row>
    <row r="113" spans="1:24" s="66" customFormat="1" x14ac:dyDescent="0.3">
      <c r="A113" s="302">
        <v>111</v>
      </c>
      <c r="B113" s="135"/>
      <c r="C113" s="155"/>
      <c r="D113" s="155"/>
      <c r="E113" s="144"/>
      <c r="F113" s="139"/>
      <c r="G113" s="139"/>
      <c r="H113" s="139"/>
      <c r="I113" s="139"/>
      <c r="J113" s="139"/>
      <c r="K113" s="139"/>
      <c r="L113" s="140"/>
      <c r="M113" s="50"/>
      <c r="N113" s="50"/>
      <c r="O113" s="50"/>
      <c r="P113" s="50"/>
      <c r="Q113" s="50"/>
      <c r="R113" s="50"/>
      <c r="S113" s="25"/>
      <c r="T113" s="26"/>
      <c r="X113" s="22"/>
    </row>
    <row r="114" spans="1:24" s="66" customFormat="1" x14ac:dyDescent="0.3">
      <c r="A114" s="302">
        <v>112</v>
      </c>
      <c r="B114" s="135"/>
      <c r="C114" s="153"/>
      <c r="D114" s="153"/>
      <c r="E114" s="144"/>
      <c r="F114" s="141"/>
      <c r="G114" s="141"/>
      <c r="H114" s="141"/>
      <c r="I114" s="141"/>
      <c r="J114" s="141"/>
      <c r="K114" s="141"/>
      <c r="L114" s="140">
        <f t="shared" si="6"/>
        <v>0</v>
      </c>
      <c r="M114" s="50">
        <f>F114*Календарь!G$37</f>
        <v>0</v>
      </c>
      <c r="N114" s="50">
        <f>G114*Календарь!H$37</f>
        <v>0</v>
      </c>
      <c r="O114" s="50">
        <f>H114*Календарь!I$37</f>
        <v>0</v>
      </c>
      <c r="P114" s="50">
        <f>I114*Календарь!J$37</f>
        <v>0</v>
      </c>
      <c r="Q114" s="50">
        <f>J114*Календарь!K$37</f>
        <v>0</v>
      </c>
      <c r="R114" s="50">
        <f>K114*Календарь!L$37</f>
        <v>0</v>
      </c>
      <c r="S114" s="25">
        <f>SUM(База!$M114:$R114)</f>
        <v>0</v>
      </c>
      <c r="T114" s="26"/>
      <c r="U114" s="66">
        <f ca="1">январь!AG114</f>
        <v>0</v>
      </c>
      <c r="V114" s="66">
        <f t="shared" ca="1" si="4"/>
        <v>0</v>
      </c>
      <c r="X114" s="22"/>
    </row>
    <row r="115" spans="1:24" x14ac:dyDescent="0.3">
      <c r="A115" s="302">
        <v>113</v>
      </c>
      <c r="B115" s="135"/>
      <c r="C115" s="154"/>
      <c r="D115" s="154"/>
      <c r="E115" s="144"/>
      <c r="F115" s="139"/>
      <c r="G115" s="139"/>
      <c r="H115" s="139"/>
      <c r="I115" s="139"/>
      <c r="J115" s="139"/>
      <c r="K115" s="139"/>
      <c r="L115" s="140">
        <f t="shared" si="6"/>
        <v>0</v>
      </c>
      <c r="M115" s="50">
        <f>F115*Календарь!G$37</f>
        <v>0</v>
      </c>
      <c r="N115" s="50">
        <f>G115*Календарь!H$37</f>
        <v>0</v>
      </c>
      <c r="O115" s="50">
        <f>H115*Календарь!I$37</f>
        <v>0</v>
      </c>
      <c r="P115" s="50">
        <f>I115*Календарь!J$37</f>
        <v>0</v>
      </c>
      <c r="Q115" s="50">
        <f>J115*Календарь!K$37</f>
        <v>0</v>
      </c>
      <c r="R115" s="50">
        <f>K115*Календарь!L$37</f>
        <v>0</v>
      </c>
      <c r="S115" s="25">
        <f>SUM(База!$M115:$R115)</f>
        <v>0</v>
      </c>
      <c r="T115" s="26"/>
      <c r="U115" s="22">
        <f ca="1">январь!AG115</f>
        <v>0</v>
      </c>
      <c r="V115" s="22">
        <f t="shared" ca="1" si="4"/>
        <v>0</v>
      </c>
    </row>
    <row r="116" spans="1:24" x14ac:dyDescent="0.3">
      <c r="A116" s="302">
        <v>114</v>
      </c>
      <c r="B116" s="135"/>
      <c r="C116" s="153"/>
      <c r="D116" s="153"/>
      <c r="E116" s="144"/>
      <c r="F116" s="141"/>
      <c r="G116" s="141"/>
      <c r="H116" s="141"/>
      <c r="I116" s="141"/>
      <c r="J116" s="141"/>
      <c r="K116" s="141"/>
      <c r="L116" s="140">
        <f t="shared" si="6"/>
        <v>0</v>
      </c>
      <c r="M116" s="50">
        <f>F116*Календарь!G$37</f>
        <v>0</v>
      </c>
      <c r="N116" s="50">
        <f>G116*Календарь!H$37</f>
        <v>0</v>
      </c>
      <c r="O116" s="50">
        <f>H116*Календарь!I$37</f>
        <v>0</v>
      </c>
      <c r="P116" s="50">
        <f>I116*Календарь!J$37</f>
        <v>0</v>
      </c>
      <c r="Q116" s="50">
        <f>J116*Календарь!K$37</f>
        <v>0</v>
      </c>
      <c r="R116" s="50">
        <f>K116*Календарь!L$37</f>
        <v>0</v>
      </c>
      <c r="S116" s="25">
        <f>SUM(База!$M116:$R116)</f>
        <v>0</v>
      </c>
      <c r="T116" s="26"/>
      <c r="U116" s="22">
        <f ca="1">январь!AG116</f>
        <v>0</v>
      </c>
      <c r="V116" s="22">
        <f t="shared" ca="1" si="4"/>
        <v>0</v>
      </c>
    </row>
    <row r="117" spans="1:24" x14ac:dyDescent="0.3">
      <c r="A117" s="302">
        <v>115</v>
      </c>
      <c r="B117" s="135"/>
      <c r="C117" s="156"/>
      <c r="D117" s="156"/>
      <c r="E117" s="144"/>
      <c r="F117" s="139"/>
      <c r="G117" s="139"/>
      <c r="H117" s="139"/>
      <c r="I117" s="139"/>
      <c r="J117" s="139"/>
      <c r="K117" s="139"/>
      <c r="L117" s="140">
        <f t="shared" si="6"/>
        <v>0</v>
      </c>
      <c r="M117" s="50">
        <f>F117*Календарь!G$37</f>
        <v>0</v>
      </c>
      <c r="N117" s="50">
        <f>G117*Календарь!H$37</f>
        <v>0</v>
      </c>
      <c r="O117" s="50">
        <f>H117*Календарь!I$37</f>
        <v>0</v>
      </c>
      <c r="P117" s="50">
        <f>I117*Календарь!J$37</f>
        <v>0</v>
      </c>
      <c r="Q117" s="50">
        <f>J117*Календарь!K$37</f>
        <v>0</v>
      </c>
      <c r="R117" s="50">
        <f>K117*Календарь!L$37</f>
        <v>0</v>
      </c>
      <c r="S117" s="25">
        <f>SUM(База!$M117:$R117)</f>
        <v>0</v>
      </c>
      <c r="T117" s="26"/>
      <c r="U117" s="22">
        <f ca="1">январь!AG117</f>
        <v>0</v>
      </c>
      <c r="V117" s="22">
        <f t="shared" ca="1" si="4"/>
        <v>0</v>
      </c>
    </row>
    <row r="118" spans="1:24" x14ac:dyDescent="0.3">
      <c r="A118" s="302">
        <v>116</v>
      </c>
      <c r="B118" s="135"/>
      <c r="C118" s="136"/>
      <c r="D118" s="136"/>
      <c r="E118" s="144"/>
      <c r="F118" s="141"/>
      <c r="G118" s="141"/>
      <c r="H118" s="141"/>
      <c r="I118" s="141"/>
      <c r="J118" s="141"/>
      <c r="K118" s="141"/>
      <c r="L118" s="140">
        <f t="shared" si="6"/>
        <v>0</v>
      </c>
      <c r="M118" s="50">
        <f>F118*Календарь!G$37</f>
        <v>0</v>
      </c>
      <c r="N118" s="50">
        <f>G118*Календарь!H$37</f>
        <v>0</v>
      </c>
      <c r="O118" s="50">
        <f>H118*Календарь!I$37</f>
        <v>0</v>
      </c>
      <c r="P118" s="50">
        <f>I118*Календарь!J$37</f>
        <v>0</v>
      </c>
      <c r="Q118" s="50">
        <f>J118*Календарь!K$37</f>
        <v>0</v>
      </c>
      <c r="R118" s="50">
        <f>K118*Календарь!L$37</f>
        <v>0</v>
      </c>
      <c r="S118" s="25">
        <f>SUM(База!$M118:$R118)</f>
        <v>0</v>
      </c>
      <c r="T118" s="26"/>
      <c r="U118" s="22">
        <f ca="1">январь!AG118</f>
        <v>0</v>
      </c>
      <c r="V118" s="22">
        <f t="shared" ca="1" si="4"/>
        <v>0</v>
      </c>
    </row>
    <row r="119" spans="1:24" x14ac:dyDescent="0.3">
      <c r="A119" s="302">
        <v>117</v>
      </c>
      <c r="B119" s="135"/>
      <c r="C119" s="137"/>
      <c r="D119" s="137"/>
      <c r="E119" s="144"/>
      <c r="F119" s="139"/>
      <c r="G119" s="139"/>
      <c r="H119" s="139"/>
      <c r="I119" s="139"/>
      <c r="J119" s="139"/>
      <c r="K119" s="139"/>
      <c r="L119" s="140">
        <f t="shared" si="6"/>
        <v>0</v>
      </c>
      <c r="M119" s="50">
        <f>F119*Календарь!G$37</f>
        <v>0</v>
      </c>
      <c r="N119" s="50">
        <f>G119*Календарь!H$37</f>
        <v>0</v>
      </c>
      <c r="O119" s="50">
        <f>H119*Календарь!I$37</f>
        <v>0</v>
      </c>
      <c r="P119" s="50">
        <f>I119*Календарь!J$37</f>
        <v>0</v>
      </c>
      <c r="Q119" s="50">
        <f>J119*Календарь!K$37</f>
        <v>0</v>
      </c>
      <c r="R119" s="50">
        <f>K119*Календарь!L$37</f>
        <v>0</v>
      </c>
      <c r="S119" s="25">
        <f>SUM(База!$M119:$R119)</f>
        <v>0</v>
      </c>
      <c r="T119" s="26"/>
      <c r="U119" s="22">
        <f ca="1">январь!AG119</f>
        <v>0</v>
      </c>
      <c r="V119" s="22">
        <f t="shared" ca="1" si="4"/>
        <v>0</v>
      </c>
    </row>
    <row r="120" spans="1:24" x14ac:dyDescent="0.3">
      <c r="A120" s="302">
        <v>118</v>
      </c>
      <c r="B120" s="135"/>
      <c r="C120" s="136"/>
      <c r="D120" s="136"/>
      <c r="E120" s="144"/>
      <c r="F120" s="141"/>
      <c r="G120" s="141"/>
      <c r="H120" s="141"/>
      <c r="I120" s="141"/>
      <c r="J120" s="141"/>
      <c r="K120" s="141"/>
      <c r="L120" s="140">
        <f t="shared" si="6"/>
        <v>0</v>
      </c>
      <c r="M120" s="50">
        <f>F120*Календарь!G$37</f>
        <v>0</v>
      </c>
      <c r="N120" s="50">
        <f>G120*Календарь!H$37</f>
        <v>0</v>
      </c>
      <c r="O120" s="50">
        <f>H120*Календарь!I$37</f>
        <v>0</v>
      </c>
      <c r="P120" s="50">
        <f>I120*Календарь!J$37</f>
        <v>0</v>
      </c>
      <c r="Q120" s="50">
        <f>J120*Календарь!K$37</f>
        <v>0</v>
      </c>
      <c r="R120" s="50">
        <f>K120*Календарь!L$37</f>
        <v>0</v>
      </c>
      <c r="S120" s="25">
        <f>SUM(База!$M120:$R120)</f>
        <v>0</v>
      </c>
      <c r="T120" s="26"/>
      <c r="U120" s="22">
        <f ca="1">январь!AG120</f>
        <v>0</v>
      </c>
      <c r="V120" s="22">
        <f t="shared" ca="1" si="4"/>
        <v>0</v>
      </c>
    </row>
    <row r="121" spans="1:24" x14ac:dyDescent="0.3">
      <c r="A121" s="302">
        <v>119</v>
      </c>
      <c r="B121" s="135"/>
      <c r="C121" s="137"/>
      <c r="D121" s="137"/>
      <c r="E121" s="144"/>
      <c r="F121" s="139"/>
      <c r="G121" s="139"/>
      <c r="H121" s="139"/>
      <c r="I121" s="139"/>
      <c r="J121" s="139"/>
      <c r="K121" s="139"/>
      <c r="L121" s="140">
        <f t="shared" si="6"/>
        <v>0</v>
      </c>
      <c r="M121" s="50">
        <f>F121*Календарь!G$37</f>
        <v>0</v>
      </c>
      <c r="N121" s="50">
        <f>G121*Календарь!H$37</f>
        <v>0</v>
      </c>
      <c r="O121" s="50">
        <f>H121*Календарь!I$37</f>
        <v>0</v>
      </c>
      <c r="P121" s="50">
        <f>I121*Календарь!J$37</f>
        <v>0</v>
      </c>
      <c r="Q121" s="50">
        <f>J121*Календарь!K$37</f>
        <v>0</v>
      </c>
      <c r="R121" s="50">
        <f>K121*Календарь!L$37</f>
        <v>0</v>
      </c>
      <c r="S121" s="25">
        <f>SUM(База!$M121:$R121)</f>
        <v>0</v>
      </c>
      <c r="T121" s="26"/>
      <c r="U121" s="22">
        <f ca="1">январь!AG121</f>
        <v>0</v>
      </c>
      <c r="V121" s="22">
        <f t="shared" ca="1" si="4"/>
        <v>0</v>
      </c>
    </row>
    <row r="122" spans="1:24" s="39" customFormat="1" x14ac:dyDescent="0.3">
      <c r="A122" s="302">
        <v>120</v>
      </c>
      <c r="B122" s="135"/>
      <c r="C122" s="157"/>
      <c r="D122" s="157"/>
      <c r="E122" s="147"/>
      <c r="F122" s="158"/>
      <c r="G122" s="158"/>
      <c r="H122" s="158"/>
      <c r="I122" s="158"/>
      <c r="J122" s="158"/>
      <c r="K122" s="158"/>
      <c r="L122" s="149">
        <f t="shared" si="6"/>
        <v>0</v>
      </c>
      <c r="M122" s="50">
        <f>F122*Календарь!G$37</f>
        <v>0</v>
      </c>
      <c r="N122" s="50">
        <f>G122*Календарь!H$37</f>
        <v>0</v>
      </c>
      <c r="O122" s="50">
        <f>H122*Календарь!I$37</f>
        <v>0</v>
      </c>
      <c r="P122" s="50">
        <f>I122*Календарь!J$37</f>
        <v>0</v>
      </c>
      <c r="Q122" s="50">
        <f>J122*Календарь!K$37</f>
        <v>0</v>
      </c>
      <c r="R122" s="50">
        <f>K122*Календарь!L$37</f>
        <v>0</v>
      </c>
      <c r="S122" s="25">
        <f>SUM(База!$M122:$R122)</f>
        <v>0</v>
      </c>
      <c r="T122" s="38"/>
      <c r="U122" s="22">
        <f ca="1">январь!AG122</f>
        <v>0</v>
      </c>
      <c r="V122" s="39">
        <f t="shared" ca="1" si="4"/>
        <v>0</v>
      </c>
      <c r="X122" s="22"/>
    </row>
    <row r="123" spans="1:24" x14ac:dyDescent="0.3">
      <c r="A123" s="302">
        <v>121</v>
      </c>
      <c r="B123" s="135"/>
      <c r="C123" s="137"/>
      <c r="D123" s="137"/>
      <c r="E123" s="138"/>
      <c r="F123" s="139"/>
      <c r="G123" s="139"/>
      <c r="H123" s="139"/>
      <c r="I123" s="139"/>
      <c r="J123" s="139"/>
      <c r="K123" s="139"/>
      <c r="L123" s="140">
        <f t="shared" si="6"/>
        <v>0</v>
      </c>
      <c r="M123" s="50">
        <f>F123*Календарь!G$37</f>
        <v>0</v>
      </c>
      <c r="N123" s="50">
        <f>G123*Календарь!H$37</f>
        <v>0</v>
      </c>
      <c r="O123" s="50">
        <f>H123*Календарь!I$37</f>
        <v>0</v>
      </c>
      <c r="P123" s="50">
        <f>I123*Календарь!J$37</f>
        <v>0</v>
      </c>
      <c r="Q123" s="50">
        <f>J123*Календарь!K$37</f>
        <v>0</v>
      </c>
      <c r="R123" s="50">
        <f>K123*Календарь!L$37</f>
        <v>0</v>
      </c>
      <c r="S123" s="25">
        <f>SUM(База!$M123:$R123)</f>
        <v>0</v>
      </c>
      <c r="T123" s="26"/>
      <c r="U123" s="22">
        <f ca="1">январь!AG123</f>
        <v>0</v>
      </c>
      <c r="V123" s="22">
        <f t="shared" ca="1" si="4"/>
        <v>0</v>
      </c>
    </row>
    <row r="124" spans="1:24" x14ac:dyDescent="0.3">
      <c r="A124" s="302">
        <v>122</v>
      </c>
      <c r="B124" s="135"/>
      <c r="C124" s="136"/>
      <c r="D124" s="136"/>
      <c r="E124" s="138"/>
      <c r="F124" s="141"/>
      <c r="G124" s="141"/>
      <c r="H124" s="141"/>
      <c r="I124" s="141"/>
      <c r="J124" s="141"/>
      <c r="K124" s="141"/>
      <c r="L124" s="140">
        <f t="shared" si="6"/>
        <v>0</v>
      </c>
      <c r="M124" s="50">
        <f>F124*Календарь!G$37</f>
        <v>0</v>
      </c>
      <c r="N124" s="50">
        <f>G124*Календарь!H$37</f>
        <v>0</v>
      </c>
      <c r="O124" s="50">
        <f>H124*Календарь!I$37</f>
        <v>0</v>
      </c>
      <c r="P124" s="50">
        <f>I124*Календарь!J$37</f>
        <v>0</v>
      </c>
      <c r="Q124" s="50">
        <f>J124*Календарь!K$37</f>
        <v>0</v>
      </c>
      <c r="R124" s="50">
        <f>K124*Календарь!L$37</f>
        <v>0</v>
      </c>
      <c r="S124" s="25">
        <f>SUM(База!$M124:$R124)</f>
        <v>0</v>
      </c>
      <c r="T124" s="26"/>
      <c r="U124" s="22">
        <f ca="1">январь!AG124</f>
        <v>0</v>
      </c>
      <c r="V124" s="22">
        <f t="shared" ca="1" si="4"/>
        <v>0</v>
      </c>
    </row>
    <row r="125" spans="1:24" x14ac:dyDescent="0.3">
      <c r="A125" s="302">
        <v>123</v>
      </c>
      <c r="B125" s="135"/>
      <c r="C125" s="137"/>
      <c r="D125" s="137"/>
      <c r="E125" s="138"/>
      <c r="F125" s="139"/>
      <c r="G125" s="139"/>
      <c r="H125" s="139"/>
      <c r="I125" s="139"/>
      <c r="J125" s="139"/>
      <c r="K125" s="139"/>
      <c r="L125" s="140">
        <f t="shared" si="6"/>
        <v>0</v>
      </c>
      <c r="M125" s="50">
        <f>F125*Календарь!G$37</f>
        <v>0</v>
      </c>
      <c r="N125" s="50">
        <f>G125*Календарь!H$37</f>
        <v>0</v>
      </c>
      <c r="O125" s="50">
        <f>H125*Календарь!I$37</f>
        <v>0</v>
      </c>
      <c r="P125" s="50">
        <f>I125*Календарь!J$37</f>
        <v>0</v>
      </c>
      <c r="Q125" s="50">
        <f>J125*Календарь!K$37</f>
        <v>0</v>
      </c>
      <c r="R125" s="50">
        <f>K125*Календарь!L$37</f>
        <v>0</v>
      </c>
      <c r="S125" s="25">
        <f>SUM(База!$M125:$R125)</f>
        <v>0</v>
      </c>
      <c r="T125" s="26"/>
      <c r="U125" s="22">
        <f ca="1">январь!AG125</f>
        <v>0</v>
      </c>
      <c r="V125" s="22">
        <f t="shared" ca="1" si="4"/>
        <v>0</v>
      </c>
    </row>
    <row r="126" spans="1:24" x14ac:dyDescent="0.3">
      <c r="A126" s="302">
        <v>124</v>
      </c>
      <c r="B126" s="135"/>
      <c r="C126" s="137"/>
      <c r="D126" s="136"/>
      <c r="E126" s="138"/>
      <c r="F126" s="141"/>
      <c r="G126" s="141"/>
      <c r="H126" s="141"/>
      <c r="I126" s="141"/>
      <c r="J126" s="141"/>
      <c r="K126" s="141"/>
      <c r="L126" s="140">
        <f t="shared" si="6"/>
        <v>0</v>
      </c>
      <c r="M126" s="50">
        <f>F126*Календарь!G$37</f>
        <v>0</v>
      </c>
      <c r="N126" s="50">
        <f>G126*Календарь!H$37</f>
        <v>0</v>
      </c>
      <c r="O126" s="50">
        <f>H126*Календарь!I$37</f>
        <v>0</v>
      </c>
      <c r="P126" s="50">
        <f>I126*Календарь!J$37</f>
        <v>0</v>
      </c>
      <c r="Q126" s="50">
        <f>J126*Календарь!K$37</f>
        <v>0</v>
      </c>
      <c r="R126" s="50">
        <f>K126*Календарь!L$37</f>
        <v>0</v>
      </c>
      <c r="S126" s="25">
        <f>SUM(База!$M126:$R126)</f>
        <v>0</v>
      </c>
      <c r="T126" s="26"/>
      <c r="U126" s="22">
        <f ca="1">январь!AG126</f>
        <v>0</v>
      </c>
      <c r="V126" s="39">
        <f t="shared" ca="1" si="4"/>
        <v>0</v>
      </c>
    </row>
    <row r="127" spans="1:24" x14ac:dyDescent="0.3">
      <c r="A127" s="302">
        <v>125</v>
      </c>
      <c r="B127" s="135"/>
      <c r="C127" s="137"/>
      <c r="D127" s="137"/>
      <c r="E127" s="138"/>
      <c r="F127" s="139"/>
      <c r="G127" s="139"/>
      <c r="H127" s="139"/>
      <c r="I127" s="139"/>
      <c r="J127" s="139"/>
      <c r="K127" s="139"/>
      <c r="L127" s="140">
        <f t="shared" si="6"/>
        <v>0</v>
      </c>
      <c r="M127" s="50">
        <f>F127*Календарь!G$37</f>
        <v>0</v>
      </c>
      <c r="N127" s="50">
        <f>G127*Календарь!H$37</f>
        <v>0</v>
      </c>
      <c r="O127" s="50">
        <f>H127*Календарь!I$37</f>
        <v>0</v>
      </c>
      <c r="P127" s="50">
        <f>I127*Календарь!J$37</f>
        <v>0</v>
      </c>
      <c r="Q127" s="50">
        <f>J127*Календарь!K$37</f>
        <v>0</v>
      </c>
      <c r="R127" s="50">
        <f>K127*Календарь!L$37</f>
        <v>0</v>
      </c>
      <c r="S127" s="25">
        <f>SUM(База!$M127:$R127)</f>
        <v>0</v>
      </c>
      <c r="T127" s="26"/>
      <c r="U127" s="22">
        <f ca="1">январь!AG127</f>
        <v>0</v>
      </c>
      <c r="V127" s="39">
        <f t="shared" ca="1" si="4"/>
        <v>0</v>
      </c>
    </row>
    <row r="128" spans="1:24" x14ac:dyDescent="0.3">
      <c r="A128" s="302">
        <v>126</v>
      </c>
      <c r="B128" s="135"/>
      <c r="C128" s="136"/>
      <c r="D128" s="136"/>
      <c r="E128" s="138"/>
      <c r="F128" s="141"/>
      <c r="G128" s="141"/>
      <c r="H128" s="141"/>
      <c r="I128" s="141"/>
      <c r="J128" s="141"/>
      <c r="K128" s="141"/>
      <c r="L128" s="140">
        <f t="shared" si="6"/>
        <v>0</v>
      </c>
      <c r="M128" s="50">
        <f>F128*Календарь!G$37</f>
        <v>0</v>
      </c>
      <c r="N128" s="50">
        <f>G128*Календарь!H$37</f>
        <v>0</v>
      </c>
      <c r="O128" s="50">
        <f>H128*Календарь!I$37</f>
        <v>0</v>
      </c>
      <c r="P128" s="50">
        <f>I128*Календарь!J$37</f>
        <v>0</v>
      </c>
      <c r="Q128" s="50">
        <f>J128*Календарь!K$37</f>
        <v>0</v>
      </c>
      <c r="R128" s="50">
        <f>K128*Календарь!L$37</f>
        <v>0</v>
      </c>
      <c r="S128" s="25">
        <f>SUM(База!$M128:$R128)</f>
        <v>0</v>
      </c>
      <c r="T128" s="26"/>
      <c r="U128" s="22">
        <f ca="1">январь!AG128</f>
        <v>0</v>
      </c>
      <c r="V128" s="39">
        <f t="shared" ca="1" si="4"/>
        <v>0</v>
      </c>
    </row>
    <row r="129" spans="1:22" x14ac:dyDescent="0.3">
      <c r="A129" s="302">
        <v>127</v>
      </c>
      <c r="B129" s="135"/>
      <c r="C129" s="136"/>
      <c r="D129" s="137"/>
      <c r="E129" s="144"/>
      <c r="F129" s="139"/>
      <c r="G129" s="139"/>
      <c r="H129" s="139"/>
      <c r="I129" s="139"/>
      <c r="J129" s="139"/>
      <c r="K129" s="139"/>
      <c r="L129" s="140">
        <f t="shared" si="6"/>
        <v>0</v>
      </c>
      <c r="M129" s="50">
        <f>F129*Календарь!G$37</f>
        <v>0</v>
      </c>
      <c r="N129" s="50">
        <f>G129*Календарь!H$37</f>
        <v>0</v>
      </c>
      <c r="O129" s="50">
        <f>H129*Календарь!I$37</f>
        <v>0</v>
      </c>
      <c r="P129" s="50">
        <f>I129*Календарь!J$37</f>
        <v>0</v>
      </c>
      <c r="Q129" s="50">
        <f>J129*Календарь!K$37</f>
        <v>0</v>
      </c>
      <c r="R129" s="50">
        <f>K129*Календарь!L$37</f>
        <v>0</v>
      </c>
      <c r="S129" s="25">
        <f>SUM(База!$M129:$R129)</f>
        <v>0</v>
      </c>
      <c r="T129" s="26"/>
      <c r="U129" s="22">
        <f ca="1">январь!AG129</f>
        <v>0</v>
      </c>
      <c r="V129" s="39">
        <f t="shared" ca="1" si="4"/>
        <v>0</v>
      </c>
    </row>
    <row r="130" spans="1:22" x14ac:dyDescent="0.3">
      <c r="A130" s="302">
        <v>128</v>
      </c>
      <c r="B130" s="143"/>
      <c r="C130" s="136"/>
      <c r="D130" s="143"/>
      <c r="E130" s="144"/>
      <c r="F130" s="141"/>
      <c r="G130" s="141"/>
      <c r="H130" s="141"/>
      <c r="I130" s="141"/>
      <c r="J130" s="141"/>
      <c r="K130" s="141"/>
      <c r="L130" s="140">
        <f t="shared" si="6"/>
        <v>0</v>
      </c>
      <c r="M130" s="50">
        <f>F130*Календарь!G$37</f>
        <v>0</v>
      </c>
      <c r="N130" s="50">
        <f>G130*Календарь!H$37</f>
        <v>0</v>
      </c>
      <c r="O130" s="50">
        <f>H130*Календарь!I$37</f>
        <v>0</v>
      </c>
      <c r="P130" s="50">
        <f>I130*Календарь!J$37</f>
        <v>0</v>
      </c>
      <c r="Q130" s="50">
        <f>J130*Календарь!K$37</f>
        <v>0</v>
      </c>
      <c r="R130" s="50">
        <f>K130*Календарь!L$37</f>
        <v>0</v>
      </c>
      <c r="S130" s="25">
        <f>SUM(База!$M130:$R130)</f>
        <v>0</v>
      </c>
      <c r="T130" s="26"/>
      <c r="U130" s="22">
        <f ca="1">январь!AG130</f>
        <v>0</v>
      </c>
      <c r="V130" s="39">
        <f t="shared" ca="1" si="4"/>
        <v>0</v>
      </c>
    </row>
    <row r="131" spans="1:22" x14ac:dyDescent="0.3">
      <c r="A131" s="302">
        <v>129</v>
      </c>
      <c r="B131" s="142"/>
      <c r="C131" s="136"/>
      <c r="D131" s="142"/>
      <c r="E131" s="144"/>
      <c r="F131" s="139"/>
      <c r="G131" s="139"/>
      <c r="H131" s="139"/>
      <c r="I131" s="139"/>
      <c r="J131" s="139"/>
      <c r="K131" s="139"/>
      <c r="L131" s="140">
        <f t="shared" si="6"/>
        <v>0</v>
      </c>
      <c r="M131" s="50">
        <f>F131*Календарь!G$37</f>
        <v>0</v>
      </c>
      <c r="N131" s="50">
        <f>G131*Календарь!H$37</f>
        <v>0</v>
      </c>
      <c r="O131" s="50">
        <f>H131*Календарь!I$37</f>
        <v>0</v>
      </c>
      <c r="P131" s="50">
        <f>I131*Календарь!J$37</f>
        <v>0</v>
      </c>
      <c r="Q131" s="50">
        <f>J131*Календарь!K$37</f>
        <v>0</v>
      </c>
      <c r="R131" s="50">
        <f>K131*Календарь!L$37</f>
        <v>0</v>
      </c>
      <c r="S131" s="25">
        <f>SUM(База!$M131:$R131)</f>
        <v>0</v>
      </c>
      <c r="T131" s="26"/>
      <c r="U131" s="22">
        <f ca="1">январь!AG131</f>
        <v>0</v>
      </c>
      <c r="V131" s="39">
        <f t="shared" ca="1" si="4"/>
        <v>0</v>
      </c>
    </row>
    <row r="132" spans="1:22" x14ac:dyDescent="0.3">
      <c r="A132" s="302">
        <v>130</v>
      </c>
      <c r="B132" s="143"/>
      <c r="C132" s="136"/>
      <c r="D132" s="143"/>
      <c r="E132" s="144"/>
      <c r="F132" s="141"/>
      <c r="G132" s="141"/>
      <c r="H132" s="141"/>
      <c r="I132" s="141"/>
      <c r="J132" s="141"/>
      <c r="K132" s="141"/>
      <c r="L132" s="140">
        <f t="shared" si="6"/>
        <v>0</v>
      </c>
      <c r="M132" s="50">
        <f>F132*Календарь!G$37</f>
        <v>0</v>
      </c>
      <c r="N132" s="50">
        <f>G132*Календарь!H$37</f>
        <v>0</v>
      </c>
      <c r="O132" s="50">
        <f>H132*Календарь!I$37</f>
        <v>0</v>
      </c>
      <c r="P132" s="50">
        <f>I132*Календарь!J$37</f>
        <v>0</v>
      </c>
      <c r="Q132" s="50">
        <f>J132*Календарь!K$37</f>
        <v>0</v>
      </c>
      <c r="R132" s="50">
        <f>K132*Календарь!L$37</f>
        <v>0</v>
      </c>
      <c r="S132" s="25">
        <f>SUM(База!$M132:$R132)</f>
        <v>0</v>
      </c>
      <c r="T132" s="26"/>
      <c r="U132" s="22">
        <f ca="1">январь!AG132</f>
        <v>0</v>
      </c>
      <c r="V132" s="39">
        <f t="shared" ref="V132:V146" ca="1" si="7">S132-U132</f>
        <v>0</v>
      </c>
    </row>
    <row r="133" spans="1:22" x14ac:dyDescent="0.3">
      <c r="A133" s="302">
        <v>131</v>
      </c>
      <c r="B133" s="142"/>
      <c r="C133" s="136"/>
      <c r="D133" s="142"/>
      <c r="E133" s="144"/>
      <c r="F133" s="139"/>
      <c r="G133" s="139"/>
      <c r="H133" s="139"/>
      <c r="I133" s="139"/>
      <c r="J133" s="139"/>
      <c r="K133" s="139"/>
      <c r="L133" s="140">
        <f t="shared" si="6"/>
        <v>0</v>
      </c>
      <c r="M133" s="50">
        <f>F133*Календарь!G$37</f>
        <v>0</v>
      </c>
      <c r="N133" s="50">
        <f>G133*Календарь!H$37</f>
        <v>0</v>
      </c>
      <c r="O133" s="50">
        <f>H133*Календарь!I$37</f>
        <v>0</v>
      </c>
      <c r="P133" s="50">
        <f>I133*Календарь!J$37</f>
        <v>0</v>
      </c>
      <c r="Q133" s="50">
        <f>J133*Календарь!K$37</f>
        <v>0</v>
      </c>
      <c r="R133" s="50">
        <f>K133*Календарь!L$37</f>
        <v>0</v>
      </c>
      <c r="S133" s="25">
        <f>SUM(База!$M133:$R133)</f>
        <v>0</v>
      </c>
      <c r="T133" s="26"/>
      <c r="U133" s="22">
        <f ca="1">январь!AG133</f>
        <v>0</v>
      </c>
      <c r="V133" s="39">
        <f t="shared" ca="1" si="7"/>
        <v>0</v>
      </c>
    </row>
    <row r="134" spans="1:22" x14ac:dyDescent="0.3">
      <c r="A134" s="302">
        <v>132</v>
      </c>
      <c r="B134" s="136"/>
      <c r="C134" s="136"/>
      <c r="D134" s="136"/>
      <c r="E134" s="144"/>
      <c r="F134" s="141"/>
      <c r="G134" s="141"/>
      <c r="H134" s="141"/>
      <c r="I134" s="141"/>
      <c r="J134" s="141"/>
      <c r="K134" s="141"/>
      <c r="L134" s="140">
        <f t="shared" si="6"/>
        <v>0</v>
      </c>
      <c r="M134" s="50">
        <f>F134*Календарь!G$37</f>
        <v>0</v>
      </c>
      <c r="N134" s="50">
        <f>G134*Календарь!H$37</f>
        <v>0</v>
      </c>
      <c r="O134" s="50">
        <f>H134*Календарь!I$37</f>
        <v>0</v>
      </c>
      <c r="P134" s="50">
        <f>I134*Календарь!J$37</f>
        <v>0</v>
      </c>
      <c r="Q134" s="50">
        <f>J134*Календарь!K$37</f>
        <v>0</v>
      </c>
      <c r="R134" s="50">
        <f>K134*Календарь!L$37</f>
        <v>0</v>
      </c>
      <c r="S134" s="25">
        <f>SUM(База!$M134:$R134)</f>
        <v>0</v>
      </c>
      <c r="T134" s="26"/>
      <c r="U134" s="22">
        <f ca="1">январь!AG134</f>
        <v>0</v>
      </c>
      <c r="V134" s="39">
        <f t="shared" ca="1" si="7"/>
        <v>0</v>
      </c>
    </row>
    <row r="135" spans="1:22" x14ac:dyDescent="0.3">
      <c r="A135" s="302">
        <v>133</v>
      </c>
      <c r="B135" s="137"/>
      <c r="C135" s="136"/>
      <c r="D135" s="137"/>
      <c r="E135" s="144"/>
      <c r="F135" s="139"/>
      <c r="G135" s="139"/>
      <c r="H135" s="139"/>
      <c r="I135" s="139"/>
      <c r="J135" s="139"/>
      <c r="K135" s="139"/>
      <c r="L135" s="140">
        <f t="shared" si="6"/>
        <v>0</v>
      </c>
      <c r="M135" s="50">
        <f>F135*Календарь!G$37</f>
        <v>0</v>
      </c>
      <c r="N135" s="50">
        <f>G135*Календарь!H$37</f>
        <v>0</v>
      </c>
      <c r="O135" s="50">
        <f>H135*Календарь!I$37</f>
        <v>0</v>
      </c>
      <c r="P135" s="50">
        <f>I135*Календарь!J$37</f>
        <v>0</v>
      </c>
      <c r="Q135" s="50">
        <f>J135*Календарь!K$37</f>
        <v>0</v>
      </c>
      <c r="R135" s="50">
        <f>K135*Календарь!L$37</f>
        <v>0</v>
      </c>
      <c r="S135" s="25">
        <f>SUM(База!$M135:$R135)</f>
        <v>0</v>
      </c>
      <c r="T135" s="26"/>
      <c r="U135" s="22">
        <f ca="1">январь!AG135</f>
        <v>0</v>
      </c>
      <c r="V135" s="39">
        <f t="shared" ca="1" si="7"/>
        <v>0</v>
      </c>
    </row>
    <row r="136" spans="1:22" x14ac:dyDescent="0.3">
      <c r="A136" s="302">
        <v>134</v>
      </c>
      <c r="B136" s="136"/>
      <c r="C136" s="136"/>
      <c r="D136" s="136"/>
      <c r="E136" s="144"/>
      <c r="F136" s="141"/>
      <c r="G136" s="141"/>
      <c r="H136" s="141"/>
      <c r="I136" s="141"/>
      <c r="J136" s="141"/>
      <c r="K136" s="141"/>
      <c r="L136" s="140">
        <f t="shared" si="6"/>
        <v>0</v>
      </c>
      <c r="M136" s="50">
        <f>F136*Календарь!G$37</f>
        <v>0</v>
      </c>
      <c r="N136" s="50">
        <f>G136*Календарь!H$37</f>
        <v>0</v>
      </c>
      <c r="O136" s="50">
        <f>H136*Календарь!I$37</f>
        <v>0</v>
      </c>
      <c r="P136" s="50">
        <f>I136*Календарь!J$37</f>
        <v>0</v>
      </c>
      <c r="Q136" s="50">
        <f>J136*Календарь!K$37</f>
        <v>0</v>
      </c>
      <c r="R136" s="50">
        <f>K136*Календарь!L$37</f>
        <v>0</v>
      </c>
      <c r="S136" s="25">
        <f>SUM(База!$M136:$R136)</f>
        <v>0</v>
      </c>
      <c r="T136" s="26"/>
      <c r="U136" s="22">
        <f ca="1">январь!AG136</f>
        <v>0</v>
      </c>
      <c r="V136" s="39">
        <f t="shared" ca="1" si="7"/>
        <v>0</v>
      </c>
    </row>
    <row r="137" spans="1:22" x14ac:dyDescent="0.3">
      <c r="A137" s="302">
        <v>135</v>
      </c>
      <c r="B137" s="159"/>
      <c r="C137" s="136"/>
      <c r="D137" s="159"/>
      <c r="E137" s="144"/>
      <c r="F137" s="139"/>
      <c r="G137" s="139"/>
      <c r="H137" s="139"/>
      <c r="I137" s="139"/>
      <c r="J137" s="139"/>
      <c r="K137" s="139"/>
      <c r="L137" s="140">
        <f t="shared" si="6"/>
        <v>0</v>
      </c>
      <c r="M137" s="50">
        <f>F137*Календарь!G$37</f>
        <v>0</v>
      </c>
      <c r="N137" s="50">
        <f>G137*Календарь!H$37</f>
        <v>0</v>
      </c>
      <c r="O137" s="50">
        <f>H137*Календарь!I$37</f>
        <v>0</v>
      </c>
      <c r="P137" s="50">
        <f>I137*Календарь!J$37</f>
        <v>0</v>
      </c>
      <c r="Q137" s="50">
        <f>J137*Календарь!K$37</f>
        <v>0</v>
      </c>
      <c r="R137" s="50">
        <f>K137*Календарь!L$37</f>
        <v>0</v>
      </c>
      <c r="S137" s="25">
        <f>SUM(База!$M137:$R137)</f>
        <v>0</v>
      </c>
      <c r="T137" s="26"/>
      <c r="U137" s="22">
        <f ca="1">январь!AG137</f>
        <v>0</v>
      </c>
      <c r="V137" s="39">
        <f t="shared" ca="1" si="7"/>
        <v>0</v>
      </c>
    </row>
    <row r="138" spans="1:22" x14ac:dyDescent="0.3">
      <c r="A138" s="302">
        <v>136</v>
      </c>
      <c r="B138" s="136"/>
      <c r="C138" s="136"/>
      <c r="D138" s="136"/>
      <c r="E138" s="160"/>
      <c r="F138" s="141"/>
      <c r="G138" s="141"/>
      <c r="H138" s="141"/>
      <c r="I138" s="141"/>
      <c r="J138" s="141"/>
      <c r="K138" s="141"/>
      <c r="L138" s="140">
        <f t="shared" si="6"/>
        <v>0</v>
      </c>
      <c r="M138" s="50">
        <f>F138*Календарь!G$37</f>
        <v>0</v>
      </c>
      <c r="N138" s="50">
        <f>G138*Календарь!H$37</f>
        <v>0</v>
      </c>
      <c r="O138" s="50">
        <f>H138*Календарь!I$37</f>
        <v>0</v>
      </c>
      <c r="P138" s="50">
        <f>I138*Календарь!J$37</f>
        <v>0</v>
      </c>
      <c r="Q138" s="50">
        <f>J138*Календарь!K$37</f>
        <v>0</v>
      </c>
      <c r="R138" s="50">
        <f>K138*Календарь!L$37</f>
        <v>0</v>
      </c>
      <c r="S138" s="25">
        <f>SUM(База!$M138:$R138)</f>
        <v>0</v>
      </c>
      <c r="T138" s="26"/>
      <c r="U138" s="22">
        <f ca="1">январь!AG138</f>
        <v>0</v>
      </c>
      <c r="V138" s="39">
        <f t="shared" ca="1" si="7"/>
        <v>0</v>
      </c>
    </row>
    <row r="139" spans="1:22" x14ac:dyDescent="0.3">
      <c r="A139" s="302">
        <v>137</v>
      </c>
      <c r="B139" s="159"/>
      <c r="C139" s="159"/>
      <c r="D139" s="159"/>
      <c r="E139" s="161"/>
      <c r="F139" s="139"/>
      <c r="G139" s="139"/>
      <c r="H139" s="139"/>
      <c r="I139" s="139"/>
      <c r="J139" s="139"/>
      <c r="K139" s="139"/>
      <c r="L139" s="140">
        <f t="shared" si="6"/>
        <v>0</v>
      </c>
      <c r="M139" s="50">
        <f>F139*Календарь!G$37</f>
        <v>0</v>
      </c>
      <c r="N139" s="50">
        <f>G139*Календарь!H$37</f>
        <v>0</v>
      </c>
      <c r="O139" s="50">
        <f>H139*Календарь!I$37</f>
        <v>0</v>
      </c>
      <c r="P139" s="50">
        <f>I139*Календарь!J$37</f>
        <v>0</v>
      </c>
      <c r="Q139" s="50">
        <f>J139*Календарь!K$37</f>
        <v>0</v>
      </c>
      <c r="R139" s="50">
        <f>K139*Календарь!L$37</f>
        <v>0</v>
      </c>
      <c r="S139" s="25">
        <f>SUM(База!$M139:$R139)</f>
        <v>0</v>
      </c>
      <c r="T139" s="26"/>
      <c r="U139" s="22">
        <f ca="1">январь!AG139</f>
        <v>0</v>
      </c>
      <c r="V139" s="39">
        <f t="shared" ca="1" si="7"/>
        <v>0</v>
      </c>
    </row>
    <row r="140" spans="1:22" x14ac:dyDescent="0.3">
      <c r="A140" s="302">
        <v>138</v>
      </c>
      <c r="B140" s="136"/>
      <c r="C140" s="136"/>
      <c r="D140" s="162"/>
      <c r="E140" s="161"/>
      <c r="F140" s="141"/>
      <c r="G140" s="141"/>
      <c r="H140" s="141"/>
      <c r="I140" s="141"/>
      <c r="J140" s="141"/>
      <c r="K140" s="141"/>
      <c r="L140" s="140">
        <f t="shared" si="6"/>
        <v>0</v>
      </c>
      <c r="M140" s="50">
        <f>F140*Календарь!G$37</f>
        <v>0</v>
      </c>
      <c r="N140" s="50">
        <f>G140*Календарь!H$37</f>
        <v>0</v>
      </c>
      <c r="O140" s="50">
        <f>H140*Календарь!I$37</f>
        <v>0</v>
      </c>
      <c r="P140" s="50">
        <f>I140*Календарь!J$37</f>
        <v>0</v>
      </c>
      <c r="Q140" s="50">
        <f>J140*Календарь!K$37</f>
        <v>0</v>
      </c>
      <c r="R140" s="50">
        <f>K140*Календарь!L$37</f>
        <v>0</v>
      </c>
      <c r="S140" s="25">
        <f>SUM(База!$M140:$R140)</f>
        <v>0</v>
      </c>
      <c r="T140" s="26"/>
      <c r="U140" s="22">
        <f ca="1">январь!AG140</f>
        <v>0</v>
      </c>
      <c r="V140" s="39">
        <f t="shared" ca="1" si="7"/>
        <v>0</v>
      </c>
    </row>
    <row r="141" spans="1:22" x14ac:dyDescent="0.3">
      <c r="A141" s="302">
        <v>139</v>
      </c>
      <c r="B141" s="137"/>
      <c r="C141" s="136"/>
      <c r="D141" s="162"/>
      <c r="E141" s="161"/>
      <c r="F141" s="139"/>
      <c r="G141" s="139"/>
      <c r="H141" s="139"/>
      <c r="I141" s="139"/>
      <c r="J141" s="139"/>
      <c r="K141" s="141"/>
      <c r="L141" s="140">
        <f t="shared" si="6"/>
        <v>0</v>
      </c>
      <c r="M141" s="50">
        <f>F141*Календарь!G$37</f>
        <v>0</v>
      </c>
      <c r="N141" s="50">
        <f>G141*Календарь!H$37</f>
        <v>0</v>
      </c>
      <c r="O141" s="50">
        <f>H141*Календарь!I$37</f>
        <v>0</v>
      </c>
      <c r="P141" s="50">
        <f>I141*Календарь!J$37</f>
        <v>0</v>
      </c>
      <c r="Q141" s="50">
        <f>J141*Календарь!K$37</f>
        <v>0</v>
      </c>
      <c r="R141" s="50">
        <f>K141*Календарь!L$37</f>
        <v>0</v>
      </c>
      <c r="S141" s="25">
        <f>SUM(База!$M141:$R141)</f>
        <v>0</v>
      </c>
      <c r="T141" s="26"/>
      <c r="U141" s="22">
        <f ca="1">январь!AG141</f>
        <v>0</v>
      </c>
      <c r="V141" s="22">
        <f t="shared" ca="1" si="7"/>
        <v>0</v>
      </c>
    </row>
    <row r="142" spans="1:22" x14ac:dyDescent="0.3">
      <c r="A142" s="302">
        <v>140</v>
      </c>
      <c r="B142" s="136"/>
      <c r="C142" s="136"/>
      <c r="D142" s="162"/>
      <c r="E142" s="161"/>
      <c r="F142" s="141"/>
      <c r="G142" s="141"/>
      <c r="H142" s="141"/>
      <c r="I142" s="141"/>
      <c r="J142" s="141"/>
      <c r="K142" s="141"/>
      <c r="L142" s="140">
        <f t="shared" si="6"/>
        <v>0</v>
      </c>
      <c r="M142" s="50">
        <f>F142*Календарь!G$37</f>
        <v>0</v>
      </c>
      <c r="N142" s="50">
        <f>G142*Календарь!H$37</f>
        <v>0</v>
      </c>
      <c r="O142" s="50">
        <f>H142*Календарь!I$37</f>
        <v>0</v>
      </c>
      <c r="P142" s="50">
        <f>I142*Календарь!J$37</f>
        <v>0</v>
      </c>
      <c r="Q142" s="50">
        <f>J142*Календарь!K$37</f>
        <v>0</v>
      </c>
      <c r="R142" s="50">
        <f>K142*Календарь!L$37</f>
        <v>0</v>
      </c>
      <c r="S142" s="25">
        <f>SUM(База!$M142:$R142)</f>
        <v>0</v>
      </c>
      <c r="T142" s="26"/>
      <c r="U142" s="22">
        <f ca="1">январь!AG142</f>
        <v>0</v>
      </c>
      <c r="V142" s="22">
        <f t="shared" ca="1" si="7"/>
        <v>0</v>
      </c>
    </row>
    <row r="143" spans="1:22" x14ac:dyDescent="0.3">
      <c r="A143" s="302">
        <v>141</v>
      </c>
      <c r="B143" s="137"/>
      <c r="C143" s="137"/>
      <c r="D143" s="162"/>
      <c r="E143" s="161"/>
      <c r="F143" s="139"/>
      <c r="G143" s="139"/>
      <c r="H143" s="139"/>
      <c r="I143" s="139"/>
      <c r="J143" s="139"/>
      <c r="K143" s="141"/>
      <c r="L143" s="140">
        <f t="shared" si="6"/>
        <v>0</v>
      </c>
      <c r="M143" s="50">
        <f>F143*Календарь!G$37</f>
        <v>0</v>
      </c>
      <c r="N143" s="50">
        <f>G143*Календарь!H$37</f>
        <v>0</v>
      </c>
      <c r="O143" s="50">
        <f>H143*Календарь!I$37</f>
        <v>0</v>
      </c>
      <c r="P143" s="50">
        <f>I143*Календарь!J$37</f>
        <v>0</v>
      </c>
      <c r="Q143" s="50">
        <f>J143*Календарь!K$37</f>
        <v>0</v>
      </c>
      <c r="R143" s="50">
        <f>K143*Календарь!L$37</f>
        <v>0</v>
      </c>
      <c r="S143" s="25">
        <f>SUM(База!$M143:$R143)</f>
        <v>0</v>
      </c>
      <c r="T143" s="26"/>
      <c r="U143" s="22">
        <f ca="1">январь!AG143</f>
        <v>0</v>
      </c>
      <c r="V143" s="22">
        <f t="shared" ca="1" si="7"/>
        <v>0</v>
      </c>
    </row>
    <row r="144" spans="1:22" x14ac:dyDescent="0.3">
      <c r="A144" s="302">
        <v>142</v>
      </c>
      <c r="B144" s="136"/>
      <c r="C144" s="136"/>
      <c r="D144" s="162"/>
      <c r="E144" s="161"/>
      <c r="F144" s="141"/>
      <c r="G144" s="141"/>
      <c r="H144" s="141"/>
      <c r="I144" s="141"/>
      <c r="J144" s="141"/>
      <c r="K144" s="141"/>
      <c r="L144" s="140">
        <f t="shared" ref="L144:L162" si="8">SUM(F144:K144)</f>
        <v>0</v>
      </c>
      <c r="M144" s="50">
        <f>F144*Календарь!G$37</f>
        <v>0</v>
      </c>
      <c r="N144" s="50">
        <f>G144*Календарь!H$37</f>
        <v>0</v>
      </c>
      <c r="O144" s="50">
        <f>H144*Календарь!I$37</f>
        <v>0</v>
      </c>
      <c r="P144" s="50">
        <f>I144*Календарь!J$37</f>
        <v>0</v>
      </c>
      <c r="Q144" s="50">
        <f>J144*Календарь!K$37</f>
        <v>0</v>
      </c>
      <c r="R144" s="50">
        <f>K144*Календарь!L$37</f>
        <v>0</v>
      </c>
      <c r="S144" s="25">
        <f>SUM(База!$M144:$R144)</f>
        <v>0</v>
      </c>
      <c r="T144" s="26"/>
      <c r="U144" s="22">
        <f ca="1">январь!AG144</f>
        <v>0</v>
      </c>
      <c r="V144" s="22">
        <f t="shared" ca="1" si="7"/>
        <v>0</v>
      </c>
    </row>
    <row r="145" spans="1:22" x14ac:dyDescent="0.3">
      <c r="A145" s="302">
        <v>143</v>
      </c>
      <c r="B145" s="142"/>
      <c r="C145" s="142"/>
      <c r="D145" s="162"/>
      <c r="E145" s="160"/>
      <c r="F145" s="139"/>
      <c r="G145" s="139"/>
      <c r="H145" s="139"/>
      <c r="I145" s="139"/>
      <c r="J145" s="139"/>
      <c r="K145" s="141"/>
      <c r="L145" s="140">
        <f t="shared" si="8"/>
        <v>0</v>
      </c>
      <c r="M145" s="50">
        <f>F145*Календарь!G$37</f>
        <v>0</v>
      </c>
      <c r="N145" s="50">
        <f>G145*Календарь!H$37</f>
        <v>0</v>
      </c>
      <c r="O145" s="50">
        <f>H145*Календарь!I$37</f>
        <v>0</v>
      </c>
      <c r="P145" s="50">
        <f>I145*Календарь!J$37</f>
        <v>0</v>
      </c>
      <c r="Q145" s="50">
        <f>J145*Календарь!K$37</f>
        <v>0</v>
      </c>
      <c r="R145" s="50">
        <f>K145*Календарь!L$37</f>
        <v>0</v>
      </c>
      <c r="S145" s="25">
        <f>SUM(База!$M145:$R145)</f>
        <v>0</v>
      </c>
      <c r="T145" s="26"/>
      <c r="U145" s="22">
        <f ca="1">январь!AG145</f>
        <v>0</v>
      </c>
      <c r="V145" s="22">
        <f t="shared" ca="1" si="7"/>
        <v>0</v>
      </c>
    </row>
    <row r="146" spans="1:22" x14ac:dyDescent="0.3">
      <c r="A146" s="302">
        <v>144</v>
      </c>
      <c r="B146" s="136"/>
      <c r="C146" s="136"/>
      <c r="D146" s="162"/>
      <c r="E146" s="160"/>
      <c r="F146" s="141"/>
      <c r="G146" s="141"/>
      <c r="H146" s="141"/>
      <c r="I146" s="141"/>
      <c r="J146" s="141"/>
      <c r="K146" s="141"/>
      <c r="L146" s="140">
        <f t="shared" si="8"/>
        <v>0</v>
      </c>
      <c r="M146" s="50">
        <f>F146*Календарь!G$37</f>
        <v>0</v>
      </c>
      <c r="N146" s="50">
        <f>G146*Календарь!H$37</f>
        <v>0</v>
      </c>
      <c r="O146" s="50">
        <f>H146*Календарь!I$37</f>
        <v>0</v>
      </c>
      <c r="P146" s="50">
        <f>I146*Календарь!J$37</f>
        <v>0</v>
      </c>
      <c r="Q146" s="50">
        <f>J146*Календарь!K$37</f>
        <v>0</v>
      </c>
      <c r="R146" s="50">
        <f>K146*Календарь!L$37</f>
        <v>0</v>
      </c>
      <c r="S146" s="25">
        <f>SUM(База!$M146:$R146)</f>
        <v>0</v>
      </c>
      <c r="T146" s="26"/>
      <c r="U146" s="22">
        <f ca="1">январь!AG146</f>
        <v>0</v>
      </c>
      <c r="V146" s="22">
        <f t="shared" ca="1" si="7"/>
        <v>0</v>
      </c>
    </row>
    <row r="147" spans="1:22" x14ac:dyDescent="0.3">
      <c r="A147" s="302">
        <v>145</v>
      </c>
      <c r="B147" s="163"/>
      <c r="C147" s="163"/>
      <c r="D147" s="164"/>
      <c r="E147" s="165"/>
      <c r="F147" s="166"/>
      <c r="G147" s="166"/>
      <c r="H147" s="166"/>
      <c r="I147" s="166"/>
      <c r="J147" s="166"/>
      <c r="K147" s="167"/>
      <c r="L147" s="140">
        <f t="shared" si="8"/>
        <v>0</v>
      </c>
      <c r="M147" s="50">
        <f>F147*Календарь!G$37</f>
        <v>0</v>
      </c>
      <c r="N147" s="50">
        <f>G147*Календарь!H$37</f>
        <v>0</v>
      </c>
      <c r="O147" s="50">
        <f>H147*Календарь!I$37</f>
        <v>0</v>
      </c>
      <c r="P147" s="50">
        <f>I147*Календарь!J$37</f>
        <v>0</v>
      </c>
      <c r="Q147" s="50">
        <f>J147*Календарь!K$37</f>
        <v>0</v>
      </c>
      <c r="R147" s="50">
        <f>K147*Календарь!L$37</f>
        <v>0</v>
      </c>
      <c r="S147" s="25">
        <f>SUM(База!$M147:$R147)</f>
        <v>0</v>
      </c>
      <c r="T147" s="26"/>
      <c r="U147" s="22">
        <f ca="1">январь!AG147</f>
        <v>0</v>
      </c>
      <c r="V147" s="22">
        <f t="shared" ref="V147:V169" ca="1" si="9">S147-U147</f>
        <v>0</v>
      </c>
    </row>
    <row r="148" spans="1:22" x14ac:dyDescent="0.3">
      <c r="A148" s="302">
        <v>146</v>
      </c>
      <c r="B148" s="168"/>
      <c r="C148" s="168"/>
      <c r="D148" s="164"/>
      <c r="E148" s="165"/>
      <c r="F148" s="167"/>
      <c r="G148" s="167"/>
      <c r="H148" s="167"/>
      <c r="I148" s="167"/>
      <c r="J148" s="167"/>
      <c r="K148" s="167"/>
      <c r="L148" s="140">
        <f t="shared" si="8"/>
        <v>0</v>
      </c>
      <c r="M148" s="50">
        <f>F148*Календарь!G$37</f>
        <v>0</v>
      </c>
      <c r="N148" s="50">
        <f>G148*Календарь!H$37</f>
        <v>0</v>
      </c>
      <c r="O148" s="50">
        <f>H148*Календарь!I$37</f>
        <v>0</v>
      </c>
      <c r="P148" s="50">
        <f>I148*Календарь!J$37</f>
        <v>0</v>
      </c>
      <c r="Q148" s="50">
        <f>J148*Календарь!K$37</f>
        <v>0</v>
      </c>
      <c r="R148" s="50">
        <f>K148*Календарь!L$37</f>
        <v>0</v>
      </c>
      <c r="S148" s="25">
        <f>SUM(База!$M148:$R148)</f>
        <v>0</v>
      </c>
      <c r="T148" s="26"/>
      <c r="U148" s="22">
        <f ca="1">январь!AG148</f>
        <v>0</v>
      </c>
      <c r="V148" s="22">
        <f t="shared" ca="1" si="9"/>
        <v>0</v>
      </c>
    </row>
    <row r="149" spans="1:22" x14ac:dyDescent="0.3">
      <c r="A149" s="302">
        <v>147</v>
      </c>
      <c r="B149" s="169"/>
      <c r="C149" s="169"/>
      <c r="D149" s="164"/>
      <c r="E149" s="165"/>
      <c r="F149" s="166"/>
      <c r="G149" s="166"/>
      <c r="H149" s="166"/>
      <c r="I149" s="166"/>
      <c r="J149" s="166"/>
      <c r="K149" s="167"/>
      <c r="L149" s="140">
        <f t="shared" si="8"/>
        <v>0</v>
      </c>
      <c r="M149" s="50">
        <f>F149*Календарь!G$37</f>
        <v>0</v>
      </c>
      <c r="N149" s="50">
        <f>G149*Календарь!H$37</f>
        <v>0</v>
      </c>
      <c r="O149" s="50">
        <f>H149*Календарь!I$37</f>
        <v>0</v>
      </c>
      <c r="P149" s="50">
        <f>I149*Календарь!J$37</f>
        <v>0</v>
      </c>
      <c r="Q149" s="50">
        <f>J149*Календарь!K$37</f>
        <v>0</v>
      </c>
      <c r="R149" s="50">
        <f>K149*Календарь!L$37</f>
        <v>0</v>
      </c>
      <c r="S149" s="25">
        <f>SUM(База!$M149:$R149)</f>
        <v>0</v>
      </c>
      <c r="T149" s="26"/>
      <c r="U149" s="22">
        <f ca="1">январь!AG149</f>
        <v>0</v>
      </c>
      <c r="V149" s="39">
        <f t="shared" ca="1" si="9"/>
        <v>0</v>
      </c>
    </row>
    <row r="150" spans="1:22" x14ac:dyDescent="0.3">
      <c r="A150" s="302">
        <v>148</v>
      </c>
      <c r="B150" s="168"/>
      <c r="C150" s="168"/>
      <c r="D150" s="164"/>
      <c r="E150" s="165"/>
      <c r="F150" s="167"/>
      <c r="G150" s="167"/>
      <c r="H150" s="167"/>
      <c r="I150" s="167"/>
      <c r="J150" s="167"/>
      <c r="K150" s="167"/>
      <c r="L150" s="140">
        <f t="shared" si="8"/>
        <v>0</v>
      </c>
      <c r="M150" s="50">
        <f>F150*Календарь!G$37</f>
        <v>0</v>
      </c>
      <c r="N150" s="50">
        <f>G150*Календарь!H$37</f>
        <v>0</v>
      </c>
      <c r="O150" s="50">
        <f>H150*Календарь!I$37</f>
        <v>0</v>
      </c>
      <c r="P150" s="50">
        <f>I150*Календарь!J$37</f>
        <v>0</v>
      </c>
      <c r="Q150" s="50">
        <f>J150*Календарь!K$37</f>
        <v>0</v>
      </c>
      <c r="R150" s="50">
        <f>K150*Календарь!L$37</f>
        <v>0</v>
      </c>
      <c r="S150" s="25">
        <f>SUM(База!$M150:$R150)</f>
        <v>0</v>
      </c>
      <c r="T150" s="26"/>
      <c r="U150" s="22">
        <f ca="1">январь!AG150</f>
        <v>0</v>
      </c>
      <c r="V150" s="39">
        <f t="shared" ca="1" si="9"/>
        <v>0</v>
      </c>
    </row>
    <row r="151" spans="1:22" x14ac:dyDescent="0.3">
      <c r="A151" s="302">
        <v>149</v>
      </c>
      <c r="B151" s="163"/>
      <c r="C151" s="163"/>
      <c r="D151" s="164"/>
      <c r="E151" s="165"/>
      <c r="F151" s="166"/>
      <c r="G151" s="166"/>
      <c r="H151" s="166"/>
      <c r="I151" s="166"/>
      <c r="J151" s="166"/>
      <c r="K151" s="167"/>
      <c r="L151" s="140">
        <f t="shared" si="8"/>
        <v>0</v>
      </c>
      <c r="M151" s="50">
        <f>F151*Календарь!G$37</f>
        <v>0</v>
      </c>
      <c r="N151" s="50">
        <f>G151*Календарь!H$37</f>
        <v>0</v>
      </c>
      <c r="O151" s="50">
        <f>H151*Календарь!I$37</f>
        <v>0</v>
      </c>
      <c r="P151" s="50">
        <f>I151*Календарь!J$37</f>
        <v>0</v>
      </c>
      <c r="Q151" s="50">
        <f>J151*Календарь!K$37</f>
        <v>0</v>
      </c>
      <c r="R151" s="50">
        <f>K151*Календарь!L$37</f>
        <v>0</v>
      </c>
      <c r="S151" s="25">
        <f>SUM(База!$M151:$R151)</f>
        <v>0</v>
      </c>
      <c r="T151" s="26"/>
      <c r="U151" s="22">
        <f ca="1">январь!AG151</f>
        <v>0</v>
      </c>
      <c r="V151" s="39">
        <f t="shared" ca="1" si="9"/>
        <v>0</v>
      </c>
    </row>
    <row r="152" spans="1:22" x14ac:dyDescent="0.3">
      <c r="A152" s="302">
        <v>150</v>
      </c>
      <c r="B152" s="170"/>
      <c r="C152" s="170"/>
      <c r="D152" s="164"/>
      <c r="E152" s="165"/>
      <c r="F152" s="167"/>
      <c r="G152" s="167"/>
      <c r="H152" s="167"/>
      <c r="I152" s="167"/>
      <c r="J152" s="167"/>
      <c r="K152" s="167"/>
      <c r="L152" s="140">
        <f t="shared" si="8"/>
        <v>0</v>
      </c>
      <c r="M152" s="50">
        <f>F152*Календарь!G$37</f>
        <v>0</v>
      </c>
      <c r="N152" s="50">
        <f>G152*Календарь!H$37</f>
        <v>0</v>
      </c>
      <c r="O152" s="50">
        <f>H152*Календарь!I$37</f>
        <v>0</v>
      </c>
      <c r="P152" s="50">
        <f>I152*Календарь!J$37</f>
        <v>0</v>
      </c>
      <c r="Q152" s="50">
        <f>J152*Календарь!K$37</f>
        <v>0</v>
      </c>
      <c r="R152" s="50">
        <f>K152*Календарь!L$37</f>
        <v>0</v>
      </c>
      <c r="S152" s="25">
        <f>SUM(База!$M152:$R152)</f>
        <v>0</v>
      </c>
      <c r="T152" s="26"/>
      <c r="U152" s="22">
        <f ca="1">январь!AG152</f>
        <v>0</v>
      </c>
      <c r="V152" s="39">
        <f t="shared" ca="1" si="9"/>
        <v>0</v>
      </c>
    </row>
    <row r="153" spans="1:22" x14ac:dyDescent="0.3">
      <c r="A153" s="302">
        <v>151</v>
      </c>
      <c r="B153" s="169"/>
      <c r="C153" s="169"/>
      <c r="D153" s="164"/>
      <c r="E153" s="165"/>
      <c r="F153" s="166"/>
      <c r="G153" s="166"/>
      <c r="H153" s="166"/>
      <c r="I153" s="166"/>
      <c r="J153" s="166"/>
      <c r="K153" s="167"/>
      <c r="L153" s="140">
        <f t="shared" si="8"/>
        <v>0</v>
      </c>
      <c r="M153" s="50">
        <f>F153*Календарь!G$37</f>
        <v>0</v>
      </c>
      <c r="N153" s="50">
        <f>G153*Календарь!H$37</f>
        <v>0</v>
      </c>
      <c r="O153" s="50">
        <f>H153*Календарь!I$37</f>
        <v>0</v>
      </c>
      <c r="P153" s="50">
        <f>I153*Календарь!J$37</f>
        <v>0</v>
      </c>
      <c r="Q153" s="50">
        <f>J153*Календарь!K$37</f>
        <v>0</v>
      </c>
      <c r="R153" s="50">
        <f>K153*Календарь!L$37</f>
        <v>0</v>
      </c>
      <c r="S153" s="25">
        <f>SUM(База!$M153:$R153)</f>
        <v>0</v>
      </c>
      <c r="T153" s="26"/>
      <c r="U153" s="22">
        <f ca="1">январь!AG153</f>
        <v>0</v>
      </c>
      <c r="V153" s="39">
        <f t="shared" ca="1" si="9"/>
        <v>0</v>
      </c>
    </row>
    <row r="154" spans="1:22" x14ac:dyDescent="0.3">
      <c r="A154" s="302">
        <v>152</v>
      </c>
      <c r="B154" s="170"/>
      <c r="C154" s="170"/>
      <c r="D154" s="164"/>
      <c r="E154" s="165"/>
      <c r="F154" s="167"/>
      <c r="G154" s="167"/>
      <c r="H154" s="167"/>
      <c r="I154" s="167"/>
      <c r="J154" s="167"/>
      <c r="K154" s="167"/>
      <c r="L154" s="140">
        <f t="shared" si="8"/>
        <v>0</v>
      </c>
      <c r="M154" s="50">
        <f>F154*Календарь!G$37</f>
        <v>0</v>
      </c>
      <c r="N154" s="50">
        <f>G154*Календарь!H$37</f>
        <v>0</v>
      </c>
      <c r="O154" s="50">
        <f>H154*Календарь!I$37</f>
        <v>0</v>
      </c>
      <c r="P154" s="50">
        <f>I154*Календарь!J$37</f>
        <v>0</v>
      </c>
      <c r="Q154" s="50">
        <f>J154*Календарь!K$37</f>
        <v>0</v>
      </c>
      <c r="R154" s="50">
        <f>K154*Календарь!L$37</f>
        <v>0</v>
      </c>
      <c r="S154" s="25">
        <f>SUM(База!$M154:$R154)</f>
        <v>0</v>
      </c>
      <c r="T154" s="26"/>
      <c r="U154" s="22">
        <f ca="1">январь!AG154</f>
        <v>0</v>
      </c>
      <c r="V154" s="22">
        <f t="shared" ca="1" si="9"/>
        <v>0</v>
      </c>
    </row>
    <row r="155" spans="1:22" x14ac:dyDescent="0.3">
      <c r="A155" s="302">
        <v>153</v>
      </c>
      <c r="B155" s="163"/>
      <c r="C155" s="163"/>
      <c r="D155" s="164"/>
      <c r="E155" s="165"/>
      <c r="F155" s="166"/>
      <c r="G155" s="166"/>
      <c r="H155" s="166"/>
      <c r="I155" s="166"/>
      <c r="J155" s="166"/>
      <c r="K155" s="167"/>
      <c r="L155" s="140">
        <f t="shared" si="8"/>
        <v>0</v>
      </c>
      <c r="M155" s="50">
        <f>F155*Календарь!G$37</f>
        <v>0</v>
      </c>
      <c r="N155" s="50">
        <f>G155*Календарь!H$37</f>
        <v>0</v>
      </c>
      <c r="O155" s="50">
        <f>H155*Календарь!I$37</f>
        <v>0</v>
      </c>
      <c r="P155" s="50">
        <f>I155*Календарь!J$37</f>
        <v>0</v>
      </c>
      <c r="Q155" s="50">
        <f>J155*Календарь!K$37</f>
        <v>0</v>
      </c>
      <c r="R155" s="50">
        <f>K155*Календарь!L$37</f>
        <v>0</v>
      </c>
      <c r="S155" s="25">
        <f>SUM(База!$M155:$R155)</f>
        <v>0</v>
      </c>
      <c r="T155" s="26"/>
      <c r="U155" s="22">
        <f ca="1">январь!AG155</f>
        <v>0</v>
      </c>
      <c r="V155" s="22">
        <f t="shared" ca="1" si="9"/>
        <v>0</v>
      </c>
    </row>
    <row r="156" spans="1:22" x14ac:dyDescent="0.3">
      <c r="A156" s="302">
        <v>154</v>
      </c>
      <c r="B156" s="170"/>
      <c r="C156" s="170"/>
      <c r="D156" s="164"/>
      <c r="E156" s="165"/>
      <c r="F156" s="167"/>
      <c r="G156" s="167"/>
      <c r="H156" s="167"/>
      <c r="I156" s="167"/>
      <c r="J156" s="167"/>
      <c r="K156" s="167"/>
      <c r="L156" s="140">
        <f t="shared" si="8"/>
        <v>0</v>
      </c>
      <c r="M156" s="50">
        <f>F156*Календарь!G$37</f>
        <v>0</v>
      </c>
      <c r="N156" s="50">
        <f>G156*Календарь!H$37</f>
        <v>0</v>
      </c>
      <c r="O156" s="50">
        <f>H156*Календарь!I$37</f>
        <v>0</v>
      </c>
      <c r="P156" s="50">
        <f>I156*Календарь!J$37</f>
        <v>0</v>
      </c>
      <c r="Q156" s="50">
        <f>J156*Календарь!K$37</f>
        <v>0</v>
      </c>
      <c r="R156" s="50">
        <f>K156*Календарь!L$37</f>
        <v>0</v>
      </c>
      <c r="S156" s="25">
        <f>SUM(База!$M156:$R156)</f>
        <v>0</v>
      </c>
      <c r="T156" s="26"/>
      <c r="U156" s="22">
        <f ca="1">январь!AG156</f>
        <v>0</v>
      </c>
      <c r="V156" s="22">
        <f t="shared" ca="1" si="9"/>
        <v>0</v>
      </c>
    </row>
    <row r="157" spans="1:22" x14ac:dyDescent="0.3">
      <c r="A157" s="302">
        <v>155</v>
      </c>
      <c r="B157" s="163"/>
      <c r="C157" s="163"/>
      <c r="D157" s="164"/>
      <c r="E157" s="165"/>
      <c r="F157" s="166"/>
      <c r="G157" s="166"/>
      <c r="H157" s="166"/>
      <c r="I157" s="166"/>
      <c r="J157" s="166"/>
      <c r="K157" s="167"/>
      <c r="L157" s="140">
        <f t="shared" si="8"/>
        <v>0</v>
      </c>
      <c r="M157" s="50">
        <f>F157*Календарь!G$37</f>
        <v>0</v>
      </c>
      <c r="N157" s="50">
        <f>G157*Календарь!H$37</f>
        <v>0</v>
      </c>
      <c r="O157" s="50">
        <f>H157*Календарь!I$37</f>
        <v>0</v>
      </c>
      <c r="P157" s="50">
        <f>I157*Календарь!J$37</f>
        <v>0</v>
      </c>
      <c r="Q157" s="50">
        <f>J157*Календарь!K$37</f>
        <v>0</v>
      </c>
      <c r="R157" s="50">
        <f>K157*Календарь!L$37</f>
        <v>0</v>
      </c>
      <c r="S157" s="25">
        <f>SUM(База!$M157:$R157)</f>
        <v>0</v>
      </c>
      <c r="T157" s="26"/>
      <c r="U157" s="22">
        <f ca="1">январь!AG157</f>
        <v>0</v>
      </c>
      <c r="V157" s="22">
        <f t="shared" ca="1" si="9"/>
        <v>0</v>
      </c>
    </row>
    <row r="158" spans="1:22" x14ac:dyDescent="0.3">
      <c r="A158" s="302">
        <v>156</v>
      </c>
      <c r="B158" s="170"/>
      <c r="C158" s="170"/>
      <c r="D158" s="164"/>
      <c r="E158" s="165"/>
      <c r="F158" s="167"/>
      <c r="G158" s="167"/>
      <c r="H158" s="167"/>
      <c r="I158" s="167"/>
      <c r="J158" s="167"/>
      <c r="K158" s="167"/>
      <c r="L158" s="140">
        <f t="shared" si="8"/>
        <v>0</v>
      </c>
      <c r="M158" s="50">
        <f>F158*Календарь!G$37</f>
        <v>0</v>
      </c>
      <c r="N158" s="50">
        <f>G158*Календарь!H$37</f>
        <v>0</v>
      </c>
      <c r="O158" s="50">
        <f>H158*Календарь!I$37</f>
        <v>0</v>
      </c>
      <c r="P158" s="50">
        <f>I158*Календарь!J$37</f>
        <v>0</v>
      </c>
      <c r="Q158" s="50">
        <f>J158*Календарь!K$37</f>
        <v>0</v>
      </c>
      <c r="R158" s="50">
        <f>K158*Календарь!L$37</f>
        <v>0</v>
      </c>
      <c r="S158" s="25">
        <f>SUM(База!$M158:$R158)</f>
        <v>0</v>
      </c>
      <c r="T158" s="26"/>
      <c r="U158" s="22">
        <f ca="1">январь!AG158</f>
        <v>0</v>
      </c>
      <c r="V158" s="22">
        <f t="shared" ca="1" si="9"/>
        <v>0</v>
      </c>
    </row>
    <row r="159" spans="1:22" x14ac:dyDescent="0.3">
      <c r="A159" s="302">
        <v>157</v>
      </c>
      <c r="B159" s="163"/>
      <c r="C159" s="163"/>
      <c r="D159" s="164"/>
      <c r="E159" s="165"/>
      <c r="F159" s="166"/>
      <c r="G159" s="166"/>
      <c r="H159" s="166"/>
      <c r="I159" s="166"/>
      <c r="J159" s="166"/>
      <c r="K159" s="167"/>
      <c r="L159" s="140">
        <f t="shared" si="8"/>
        <v>0</v>
      </c>
      <c r="M159" s="50">
        <f>F159*Календарь!G$37</f>
        <v>0</v>
      </c>
      <c r="N159" s="50">
        <f>G159*Календарь!H$37</f>
        <v>0</v>
      </c>
      <c r="O159" s="50">
        <f>H159*Календарь!I$37</f>
        <v>0</v>
      </c>
      <c r="P159" s="50">
        <f>I159*Календарь!J$37</f>
        <v>0</v>
      </c>
      <c r="Q159" s="50">
        <f>J159*Календарь!K$37</f>
        <v>0</v>
      </c>
      <c r="R159" s="50">
        <f>K159*Календарь!L$37</f>
        <v>0</v>
      </c>
      <c r="S159" s="25">
        <f>SUM(База!$M159:$R159)</f>
        <v>0</v>
      </c>
      <c r="T159" s="26"/>
      <c r="U159" s="22">
        <f ca="1">январь!AG159</f>
        <v>0</v>
      </c>
      <c r="V159" s="22">
        <f t="shared" ca="1" si="9"/>
        <v>0</v>
      </c>
    </row>
    <row r="160" spans="1:22" x14ac:dyDescent="0.3">
      <c r="A160" s="302">
        <v>158</v>
      </c>
      <c r="B160" s="170"/>
      <c r="C160" s="170"/>
      <c r="D160" s="164"/>
      <c r="E160" s="165"/>
      <c r="F160" s="167"/>
      <c r="G160" s="167"/>
      <c r="H160" s="167"/>
      <c r="I160" s="167"/>
      <c r="J160" s="167"/>
      <c r="K160" s="167"/>
      <c r="L160" s="140">
        <f t="shared" si="8"/>
        <v>0</v>
      </c>
      <c r="M160" s="50">
        <f>F160*Календарь!G$37</f>
        <v>0</v>
      </c>
      <c r="N160" s="50">
        <f>G160*Календарь!H$37</f>
        <v>0</v>
      </c>
      <c r="O160" s="50">
        <f>H160*Календарь!I$37</f>
        <v>0</v>
      </c>
      <c r="P160" s="50">
        <f>I160*Календарь!J$37</f>
        <v>0</v>
      </c>
      <c r="Q160" s="50">
        <f>J160*Календарь!K$37</f>
        <v>0</v>
      </c>
      <c r="R160" s="50">
        <f>K160*Календарь!L$37</f>
        <v>0</v>
      </c>
      <c r="S160" s="25">
        <f>SUM(База!$M160:$R160)</f>
        <v>0</v>
      </c>
      <c r="T160" s="26"/>
      <c r="U160" s="22">
        <f ca="1">январь!AG160</f>
        <v>0</v>
      </c>
      <c r="V160" s="22">
        <f t="shared" ca="1" si="9"/>
        <v>0</v>
      </c>
    </row>
    <row r="161" spans="1:22" x14ac:dyDescent="0.3">
      <c r="A161" s="302">
        <v>159</v>
      </c>
      <c r="B161" s="163"/>
      <c r="C161" s="163"/>
      <c r="D161" s="164"/>
      <c r="E161" s="165"/>
      <c r="F161" s="166"/>
      <c r="G161" s="166"/>
      <c r="H161" s="166"/>
      <c r="I161" s="166"/>
      <c r="J161" s="166"/>
      <c r="K161" s="167"/>
      <c r="L161" s="140">
        <f t="shared" si="8"/>
        <v>0</v>
      </c>
      <c r="M161" s="50">
        <f>F161*Календарь!G$37</f>
        <v>0</v>
      </c>
      <c r="N161" s="50">
        <f>G161*Календарь!H$37</f>
        <v>0</v>
      </c>
      <c r="O161" s="50">
        <f>H161*Календарь!I$37</f>
        <v>0</v>
      </c>
      <c r="P161" s="50">
        <f>I161*Календарь!J$37</f>
        <v>0</v>
      </c>
      <c r="Q161" s="50">
        <f>J161*Календарь!K$37</f>
        <v>0</v>
      </c>
      <c r="R161" s="50">
        <f>K161*Календарь!L$37</f>
        <v>0</v>
      </c>
      <c r="S161" s="25">
        <f>SUM(База!$M161:$R161)</f>
        <v>0</v>
      </c>
      <c r="T161" s="26"/>
      <c r="U161" s="22">
        <f ca="1">январь!AG161</f>
        <v>0</v>
      </c>
      <c r="V161" s="22">
        <f t="shared" ca="1" si="9"/>
        <v>0</v>
      </c>
    </row>
    <row r="162" spans="1:22" x14ac:dyDescent="0.3">
      <c r="B162" s="170"/>
      <c r="C162" s="170"/>
      <c r="D162" s="164"/>
      <c r="E162" s="165"/>
      <c r="F162" s="167"/>
      <c r="G162" s="167"/>
      <c r="H162" s="167"/>
      <c r="I162" s="167"/>
      <c r="J162" s="167"/>
      <c r="K162" s="167"/>
      <c r="L162" s="140">
        <f t="shared" si="8"/>
        <v>0</v>
      </c>
      <c r="M162" s="50">
        <f>F162*Календарь!G$37</f>
        <v>0</v>
      </c>
      <c r="N162" s="50">
        <f>G162*Календарь!H$37</f>
        <v>0</v>
      </c>
      <c r="O162" s="50">
        <f>H162*Календарь!I$37</f>
        <v>0</v>
      </c>
      <c r="P162" s="50">
        <f>I162*Календарь!J$37</f>
        <v>0</v>
      </c>
      <c r="Q162" s="50">
        <f>J162*Календарь!K$37</f>
        <v>0</v>
      </c>
      <c r="R162" s="50">
        <f>K162*Календарь!L$37</f>
        <v>0</v>
      </c>
      <c r="S162" s="25">
        <f>SUM(База!$M162:$R162)</f>
        <v>0</v>
      </c>
      <c r="T162" s="26"/>
      <c r="U162" s="22">
        <f ca="1">январь!AG162</f>
        <v>0</v>
      </c>
      <c r="V162" s="22">
        <f t="shared" ca="1" si="9"/>
        <v>0</v>
      </c>
    </row>
    <row r="163" spans="1:22" x14ac:dyDescent="0.3">
      <c r="B163" s="163"/>
      <c r="C163" s="163"/>
      <c r="D163" s="164"/>
      <c r="E163" s="165"/>
      <c r="F163" s="166"/>
      <c r="G163" s="166"/>
      <c r="H163" s="166"/>
      <c r="I163" s="166"/>
      <c r="J163" s="166"/>
      <c r="K163" s="167"/>
      <c r="L163" s="140">
        <f t="shared" ref="L163:L168" si="10">SUM(F163:K163)</f>
        <v>0</v>
      </c>
      <c r="M163" s="50">
        <f>F163*Календарь!G$37</f>
        <v>0</v>
      </c>
      <c r="N163" s="50">
        <f>G163*Календарь!H$37</f>
        <v>0</v>
      </c>
      <c r="O163" s="50">
        <f>H163*Календарь!I$37</f>
        <v>0</v>
      </c>
      <c r="P163" s="50">
        <f>I163*Календарь!J$37</f>
        <v>0</v>
      </c>
      <c r="Q163" s="50">
        <f>J163*Календарь!K$37</f>
        <v>0</v>
      </c>
      <c r="R163" s="50">
        <f>K163*Календарь!L$37</f>
        <v>0</v>
      </c>
      <c r="S163" s="25">
        <f>SUM(База!$M163:$R163)</f>
        <v>0</v>
      </c>
      <c r="T163" s="26"/>
      <c r="U163" s="22">
        <f ca="1">январь!AG163</f>
        <v>0</v>
      </c>
      <c r="V163" s="22">
        <f t="shared" ca="1" si="9"/>
        <v>0</v>
      </c>
    </row>
    <row r="164" spans="1:22" x14ac:dyDescent="0.3">
      <c r="B164" s="170"/>
      <c r="C164" s="170"/>
      <c r="D164" s="164"/>
      <c r="E164" s="165"/>
      <c r="F164" s="167"/>
      <c r="G164" s="167"/>
      <c r="H164" s="167"/>
      <c r="I164" s="167"/>
      <c r="J164" s="167"/>
      <c r="K164" s="167"/>
      <c r="L164" s="140">
        <f t="shared" si="10"/>
        <v>0</v>
      </c>
      <c r="M164" s="50">
        <f>F164*Календарь!G$37</f>
        <v>0</v>
      </c>
      <c r="N164" s="50">
        <f>G164*Календарь!H$37</f>
        <v>0</v>
      </c>
      <c r="O164" s="50">
        <f>H164*Календарь!I$37</f>
        <v>0</v>
      </c>
      <c r="P164" s="50">
        <f>I164*Календарь!J$37</f>
        <v>0</v>
      </c>
      <c r="Q164" s="50">
        <f>J164*Календарь!K$37</f>
        <v>0</v>
      </c>
      <c r="R164" s="50">
        <f>K164*Календарь!L$37</f>
        <v>0</v>
      </c>
      <c r="S164" s="25">
        <f>SUM(База!$M164:$R164)</f>
        <v>0</v>
      </c>
      <c r="T164" s="26"/>
      <c r="U164" s="22">
        <f ca="1">январь!AG164</f>
        <v>0</v>
      </c>
      <c r="V164" s="22">
        <f t="shared" ca="1" si="9"/>
        <v>0</v>
      </c>
    </row>
    <row r="165" spans="1:22" x14ac:dyDescent="0.3">
      <c r="B165" s="163"/>
      <c r="C165" s="163"/>
      <c r="D165" s="164"/>
      <c r="E165" s="165"/>
      <c r="F165" s="166"/>
      <c r="G165" s="166"/>
      <c r="H165" s="166"/>
      <c r="I165" s="166"/>
      <c r="J165" s="166"/>
      <c r="K165" s="167"/>
      <c r="L165" s="140">
        <f t="shared" si="10"/>
        <v>0</v>
      </c>
      <c r="M165" s="50">
        <f>F165*Календарь!G$37</f>
        <v>0</v>
      </c>
      <c r="N165" s="50">
        <f>G165*Календарь!H$37</f>
        <v>0</v>
      </c>
      <c r="O165" s="50">
        <f>H165*Календарь!I$37</f>
        <v>0</v>
      </c>
      <c r="P165" s="50">
        <f>I165*Календарь!J$37</f>
        <v>0</v>
      </c>
      <c r="Q165" s="50">
        <f>J165*Календарь!K$37</f>
        <v>0</v>
      </c>
      <c r="R165" s="50">
        <f>K165*Календарь!L$37</f>
        <v>0</v>
      </c>
      <c r="S165" s="25">
        <f>SUM(База!$M165:$R165)</f>
        <v>0</v>
      </c>
      <c r="T165" s="26"/>
      <c r="U165" s="22">
        <f ca="1">январь!AG165</f>
        <v>0</v>
      </c>
      <c r="V165" s="22">
        <f t="shared" ca="1" si="9"/>
        <v>0</v>
      </c>
    </row>
    <row r="166" spans="1:22" x14ac:dyDescent="0.3">
      <c r="B166" s="170"/>
      <c r="C166" s="170"/>
      <c r="D166" s="164"/>
      <c r="E166" s="165"/>
      <c r="F166" s="167"/>
      <c r="G166" s="167"/>
      <c r="H166" s="167"/>
      <c r="I166" s="167"/>
      <c r="J166" s="167"/>
      <c r="K166" s="167"/>
      <c r="L166" s="140">
        <f t="shared" si="10"/>
        <v>0</v>
      </c>
      <c r="M166" s="50">
        <f>F166*Календарь!G$37</f>
        <v>0</v>
      </c>
      <c r="N166" s="50">
        <f>G166*Календарь!H$37</f>
        <v>0</v>
      </c>
      <c r="O166" s="50">
        <f>H166*Календарь!I$37</f>
        <v>0</v>
      </c>
      <c r="P166" s="50">
        <f>I166*Календарь!J$37</f>
        <v>0</v>
      </c>
      <c r="Q166" s="50">
        <f>J166*Календарь!K$37</f>
        <v>0</v>
      </c>
      <c r="R166" s="50">
        <f>K166*Календарь!L$37</f>
        <v>0</v>
      </c>
      <c r="S166" s="25">
        <f>SUM(База!$M166:$R166)</f>
        <v>0</v>
      </c>
      <c r="T166" s="26"/>
      <c r="U166" s="22">
        <f ca="1">январь!AG166</f>
        <v>0</v>
      </c>
      <c r="V166" s="22">
        <f t="shared" ca="1" si="9"/>
        <v>0</v>
      </c>
    </row>
    <row r="167" spans="1:22" x14ac:dyDescent="0.3">
      <c r="B167" s="163"/>
      <c r="C167" s="163"/>
      <c r="D167" s="164"/>
      <c r="E167" s="165"/>
      <c r="F167" s="166"/>
      <c r="G167" s="166"/>
      <c r="H167" s="166"/>
      <c r="I167" s="166"/>
      <c r="J167" s="166"/>
      <c r="K167" s="167"/>
      <c r="L167" s="140">
        <f t="shared" si="10"/>
        <v>0</v>
      </c>
      <c r="M167" s="50">
        <f>F167*Календарь!G$37</f>
        <v>0</v>
      </c>
      <c r="N167" s="50">
        <f>G167*Календарь!H$37</f>
        <v>0</v>
      </c>
      <c r="O167" s="50">
        <f>H167*Календарь!I$37</f>
        <v>0</v>
      </c>
      <c r="P167" s="50">
        <f>I167*Календарь!J$37</f>
        <v>0</v>
      </c>
      <c r="Q167" s="50">
        <f>J167*Календарь!K$37</f>
        <v>0</v>
      </c>
      <c r="R167" s="50">
        <f>K167*Календарь!L$37</f>
        <v>0</v>
      </c>
      <c r="S167" s="25">
        <f>SUM(База!$M167:$R167)</f>
        <v>0</v>
      </c>
      <c r="T167" s="26"/>
      <c r="U167" s="22">
        <f ca="1">январь!AG167</f>
        <v>0</v>
      </c>
      <c r="V167" s="22">
        <f t="shared" ca="1" si="9"/>
        <v>0</v>
      </c>
    </row>
    <row r="168" spans="1:22" x14ac:dyDescent="0.3">
      <c r="B168" s="170"/>
      <c r="C168" s="170"/>
      <c r="D168" s="164"/>
      <c r="E168" s="165"/>
      <c r="F168" s="167"/>
      <c r="G168" s="167"/>
      <c r="H168" s="167"/>
      <c r="I168" s="167"/>
      <c r="J168" s="167"/>
      <c r="K168" s="167"/>
      <c r="L168" s="140">
        <f t="shared" si="10"/>
        <v>0</v>
      </c>
      <c r="M168" s="50">
        <f>F168*Календарь!G$37</f>
        <v>0</v>
      </c>
      <c r="N168" s="50">
        <f>G168*Календарь!H$37</f>
        <v>0</v>
      </c>
      <c r="O168" s="50">
        <f>H168*Календарь!I$37</f>
        <v>0</v>
      </c>
      <c r="P168" s="50">
        <f>I168*Календарь!J$37</f>
        <v>0</v>
      </c>
      <c r="Q168" s="50">
        <f>J168*Календарь!K$37</f>
        <v>0</v>
      </c>
      <c r="R168" s="50">
        <f>K168*Календарь!L$37</f>
        <v>0</v>
      </c>
      <c r="S168" s="25">
        <f>SUM(База!$M168:$R168)</f>
        <v>0</v>
      </c>
      <c r="T168" s="26"/>
      <c r="U168" s="22">
        <f ca="1">январь!AG168</f>
        <v>0</v>
      </c>
      <c r="V168" s="22">
        <f t="shared" ca="1" si="9"/>
        <v>0</v>
      </c>
    </row>
    <row r="169" spans="1:22" x14ac:dyDescent="0.3">
      <c r="B169" s="171"/>
      <c r="C169" s="170"/>
      <c r="D169" s="171"/>
      <c r="E169" s="165"/>
      <c r="F169" s="167"/>
      <c r="G169" s="167"/>
      <c r="H169" s="167"/>
      <c r="I169" s="167"/>
      <c r="J169" s="167"/>
      <c r="K169" s="167"/>
      <c r="L169" s="140">
        <f t="shared" ref="L169:L170" si="11">SUM(F169:K169)</f>
        <v>0</v>
      </c>
      <c r="M169" s="50">
        <f>F169*Календарь!G$37</f>
        <v>0</v>
      </c>
      <c r="N169" s="50">
        <f>G169*Календарь!H$37</f>
        <v>0</v>
      </c>
      <c r="O169" s="50">
        <f>H169*Календарь!I$37</f>
        <v>0</v>
      </c>
      <c r="P169" s="50">
        <f>I169*Календарь!J$37</f>
        <v>0</v>
      </c>
      <c r="Q169" s="50">
        <f>J169*Календарь!K$37</f>
        <v>0</v>
      </c>
      <c r="R169" s="50">
        <f>K169*Календарь!L$37</f>
        <v>0</v>
      </c>
      <c r="S169" s="25">
        <f>SUM(База!$M169:$R169)</f>
        <v>0</v>
      </c>
      <c r="T169" s="26"/>
      <c r="U169" s="22">
        <f ca="1">январь!AG169</f>
        <v>0</v>
      </c>
      <c r="V169" s="22">
        <f t="shared" ca="1" si="9"/>
        <v>0</v>
      </c>
    </row>
    <row r="170" spans="1:22" x14ac:dyDescent="0.3">
      <c r="B170" s="171"/>
      <c r="C170" s="170"/>
      <c r="D170" s="171"/>
      <c r="E170" s="172"/>
      <c r="F170" s="171"/>
      <c r="G170" s="171"/>
      <c r="H170" s="171"/>
      <c r="I170" s="171"/>
      <c r="J170" s="171"/>
      <c r="K170" s="171"/>
      <c r="L170" s="140">
        <f t="shared" si="11"/>
        <v>0</v>
      </c>
      <c r="M170" s="134"/>
      <c r="N170" s="23"/>
      <c r="O170" s="23"/>
      <c r="P170" s="23"/>
      <c r="Q170" s="23"/>
      <c r="R170" s="23"/>
      <c r="S170" s="23"/>
      <c r="T170" s="23"/>
      <c r="U170" s="22">
        <f ca="1">январь!AG170</f>
        <v>0</v>
      </c>
      <c r="V170" s="22">
        <f t="shared" ref="V170" ca="1" si="12">S170-U170</f>
        <v>0</v>
      </c>
    </row>
  </sheetData>
  <protectedRanges>
    <protectedRange sqref="B3:D24" name="Диапазон1"/>
    <protectedRange sqref="F3:K24" name="Диапазон1_1"/>
    <protectedRange sqref="B25:D32" name="Диапазон1_2"/>
    <protectedRange sqref="F25:K32" name="Диапазон1_3"/>
    <protectedRange sqref="B33:D35 C36" name="Диапазон1_4"/>
    <protectedRange sqref="F33:K35" name="Диапазон1_5"/>
    <protectedRange sqref="B37:D42 B36 D36" name="Диапазон1_6"/>
    <protectedRange sqref="E42:E63" name="Диапазон1_7"/>
    <protectedRange sqref="F36:K42" name="Диапазон1_8"/>
    <protectedRange sqref="B43:D48 C49" name="Диапазон1_9"/>
    <protectedRange sqref="F43:K48" name="Диапазон1_10"/>
    <protectedRange sqref="B50:D56 B49 D49" name="Диапазон1_11"/>
    <protectedRange sqref="F49:K56" name="Диапазон1_12"/>
    <protectedRange sqref="B57:D62" name="Диапазон1_13"/>
    <protectedRange sqref="F57:K62" name="Диапазон1_14"/>
    <protectedRange sqref="B63:D71" name="Диапазон1_15"/>
    <protectedRange sqref="F63:K71" name="Диапазон1_16"/>
    <protectedRange sqref="B72:D88" name="Диапазон1_17"/>
    <protectedRange sqref="F72:K88" name="Диапазон1_18"/>
    <protectedRange sqref="B89:D101 C102" name="Диапазон1_19"/>
    <protectedRange sqref="F89:K101" name="Диапазон1_20"/>
    <protectedRange sqref="B103:D107 B102 D102" name="Диапазон1_21"/>
    <protectedRange sqref="F103:K107" name="Диапазон1_22"/>
    <protectedRange sqref="F102:K102" name="Диапазон1_2_1"/>
    <protectedRange sqref="B108:D119" name="Диапазон1_23"/>
    <protectedRange sqref="F108:K119" name="Диапазон1_24"/>
    <protectedRange sqref="B120:D127" name="Диапазон1_25"/>
    <protectedRange sqref="F120:K127" name="Диапазон1_26"/>
    <protectedRange sqref="B128:D136 C137" name="Диапазон1_27"/>
    <protectedRange sqref="F128:K136" name="Диапазон1_28"/>
    <protectedRange sqref="B138:D138" name="Диапазон1_29"/>
    <protectedRange sqref="B140:D155" name="Диапазон1_30"/>
  </protectedRanges>
  <autoFilter ref="B2:K161"/>
  <pageMargins left="0.7" right="0.7" top="0.75" bottom="0.75" header="0.3" footer="0.3"/>
  <pageSetup paperSize="9" scale="9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Списки!$Q$2:$Q$7</xm:f>
          </x14:formula1>
          <xm:sqref>C3:C161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K220"/>
  <sheetViews>
    <sheetView workbookViewId="0">
      <selection activeCell="A4" sqref="A4"/>
    </sheetView>
  </sheetViews>
  <sheetFormatPr defaultRowHeight="15" x14ac:dyDescent="0.25"/>
  <cols>
    <col min="1" max="1" width="28.140625" customWidth="1"/>
    <col min="2" max="2" width="12.85546875" customWidth="1"/>
    <col min="3" max="3" width="13.85546875" style="13" customWidth="1"/>
    <col min="4" max="4" width="16.7109375" style="13" customWidth="1"/>
    <col min="5" max="5" width="13.85546875" customWidth="1"/>
    <col min="6" max="6" width="11.85546875" customWidth="1"/>
    <col min="7" max="7" width="13.85546875" customWidth="1"/>
  </cols>
  <sheetData>
    <row r="1" spans="1:11" x14ac:dyDescent="0.25">
      <c r="A1" s="12" t="s">
        <v>53</v>
      </c>
    </row>
    <row r="2" spans="1:11" x14ac:dyDescent="0.25">
      <c r="C2" s="286" t="s">
        <v>96</v>
      </c>
      <c r="D2" s="286"/>
    </row>
    <row r="3" spans="1:11" s="5" customFormat="1" x14ac:dyDescent="0.25">
      <c r="A3" s="6"/>
      <c r="B3" s="9" t="s">
        <v>95</v>
      </c>
      <c r="C3" s="9" t="s">
        <v>97</v>
      </c>
      <c r="D3" s="9" t="s">
        <v>98</v>
      </c>
      <c r="E3" s="31"/>
      <c r="F3" s="32"/>
      <c r="G3" s="31"/>
      <c r="H3" s="31"/>
      <c r="I3" s="31"/>
      <c r="J3" s="31"/>
      <c r="K3" s="31"/>
    </row>
    <row r="4" spans="1:11" x14ac:dyDescent="0.25">
      <c r="A4" s="4" t="s">
        <v>0</v>
      </c>
      <c r="B4" s="11">
        <f ca="1">SUM(B5:B220)</f>
        <v>1711</v>
      </c>
      <c r="C4" s="11">
        <f t="shared" ref="C4:D4" ca="1" si="0">SUM(C5:C220)</f>
        <v>1663</v>
      </c>
      <c r="D4" s="11">
        <f t="shared" ca="1" si="0"/>
        <v>48</v>
      </c>
    </row>
    <row r="5" spans="1:11" x14ac:dyDescent="0.25">
      <c r="A5" s="1" t="str">
        <f>январь!A3</f>
        <v>Сидоров Семен</v>
      </c>
      <c r="B5" s="3">
        <f ca="1">январь!AM3</f>
        <v>72</v>
      </c>
      <c r="C5" s="14">
        <f ca="1">январь!AK3</f>
        <v>72</v>
      </c>
      <c r="D5" s="14">
        <f ca="1">январь!AJ3+январь!AL3</f>
        <v>0</v>
      </c>
    </row>
    <row r="6" spans="1:11" x14ac:dyDescent="0.25">
      <c r="A6" s="15" t="str">
        <f>январь!A4</f>
        <v>Петров Петр</v>
      </c>
      <c r="B6" s="14">
        <f ca="1">январь!AM4</f>
        <v>84</v>
      </c>
      <c r="C6" s="14">
        <f ca="1">январь!AK4</f>
        <v>80</v>
      </c>
      <c r="D6" s="14">
        <f ca="1">январь!AJ4+январь!AL4</f>
        <v>4</v>
      </c>
    </row>
    <row r="7" spans="1:11" x14ac:dyDescent="0.25">
      <c r="A7" s="15" t="str">
        <f>январь!A5</f>
        <v>Алтайбаев Арман</v>
      </c>
      <c r="B7" s="14">
        <f ca="1">январь!AM5</f>
        <v>75</v>
      </c>
      <c r="C7" s="14">
        <f ca="1">январь!AK5</f>
        <v>62</v>
      </c>
      <c r="D7" s="14">
        <f ca="1">январь!AJ5+январь!AL5</f>
        <v>13</v>
      </c>
    </row>
    <row r="8" spans="1:11" x14ac:dyDescent="0.25">
      <c r="A8" s="15" t="str">
        <f>январь!A6</f>
        <v xml:space="preserve">Ахметов Ақжол </v>
      </c>
      <c r="B8" s="14">
        <f>январь!AM6</f>
        <v>73</v>
      </c>
      <c r="C8" s="14">
        <f>январь!AK6</f>
        <v>73</v>
      </c>
      <c r="D8" s="14">
        <f>январь!AJ6+январь!AL6</f>
        <v>0</v>
      </c>
    </row>
    <row r="9" spans="1:11" x14ac:dyDescent="0.25">
      <c r="A9" s="15" t="str">
        <f>январь!A7</f>
        <v>Базарбаев Бауыржан</v>
      </c>
      <c r="B9" s="14">
        <f ca="1">январь!AM7</f>
        <v>87</v>
      </c>
      <c r="C9" s="14">
        <f ca="1">январь!AK7</f>
        <v>80</v>
      </c>
      <c r="D9" s="14">
        <f ca="1">январь!AJ7+январь!AL7</f>
        <v>7</v>
      </c>
    </row>
    <row r="10" spans="1:11" x14ac:dyDescent="0.25">
      <c r="A10" s="15" t="str">
        <f>январь!A8</f>
        <v>Дацюк Павел</v>
      </c>
      <c r="B10" s="14">
        <f ca="1">январь!AM8</f>
        <v>57</v>
      </c>
      <c r="C10" s="14">
        <f ca="1">январь!AK8</f>
        <v>57</v>
      </c>
      <c r="D10" s="14">
        <f ca="1">январь!AJ8+январь!AL8</f>
        <v>0</v>
      </c>
    </row>
    <row r="11" spans="1:11" x14ac:dyDescent="0.25">
      <c r="A11" s="15" t="str">
        <f>январь!A9</f>
        <v>Малкин Евгений</v>
      </c>
      <c r="B11" s="14">
        <f>январь!AM9</f>
        <v>84</v>
      </c>
      <c r="C11" s="14">
        <f>январь!AK9</f>
        <v>75</v>
      </c>
      <c r="D11" s="14">
        <f>январь!AJ9+январь!AL9</f>
        <v>9</v>
      </c>
    </row>
    <row r="12" spans="1:11" x14ac:dyDescent="0.25">
      <c r="A12" s="15" t="str">
        <f>январь!A10</f>
        <v>Козлов Николай</v>
      </c>
      <c r="B12" s="14">
        <f ca="1">январь!AM10</f>
        <v>84</v>
      </c>
      <c r="C12" s="14">
        <f ca="1">январь!AK10</f>
        <v>80</v>
      </c>
      <c r="D12" s="14">
        <f ca="1">январь!AJ10+январь!AL10</f>
        <v>4</v>
      </c>
    </row>
    <row r="13" spans="1:11" x14ac:dyDescent="0.25">
      <c r="A13" s="15" t="str">
        <f>январь!A11</f>
        <v>Жакупова Альмира</v>
      </c>
      <c r="B13" s="14">
        <f ca="1">январь!AM11</f>
        <v>82</v>
      </c>
      <c r="C13" s="14">
        <f ca="1">январь!AK11</f>
        <v>80</v>
      </c>
      <c r="D13" s="14">
        <f ca="1">январь!AJ11+январь!AL11</f>
        <v>2</v>
      </c>
    </row>
    <row r="14" spans="1:11" x14ac:dyDescent="0.25">
      <c r="A14" s="15" t="str">
        <f>январь!A12</f>
        <v>Жанабилова Дана</v>
      </c>
      <c r="B14" s="14">
        <f ca="1">январь!AM12</f>
        <v>68</v>
      </c>
      <c r="C14" s="14">
        <f ca="1">январь!AK12</f>
        <v>68</v>
      </c>
      <c r="D14" s="14">
        <f ca="1">январь!AJ12+январь!AL12</f>
        <v>0</v>
      </c>
    </row>
    <row r="15" spans="1:11" x14ac:dyDescent="0.25">
      <c r="A15" s="15" t="str">
        <f>январь!A13</f>
        <v>Маканова Айдана</v>
      </c>
      <c r="B15" s="14">
        <f ca="1">январь!AM13</f>
        <v>72</v>
      </c>
      <c r="C15" s="14">
        <f ca="1">январь!AK13</f>
        <v>72</v>
      </c>
      <c r="D15" s="14">
        <f ca="1">январь!AJ13+январь!AL13</f>
        <v>0</v>
      </c>
    </row>
    <row r="16" spans="1:11" x14ac:dyDescent="0.25">
      <c r="A16" s="15" t="str">
        <f>январь!A14</f>
        <v>Доненко Анатолий</v>
      </c>
      <c r="B16" s="14">
        <f ca="1">январь!AM14</f>
        <v>65</v>
      </c>
      <c r="C16" s="14">
        <f ca="1">январь!AK14</f>
        <v>61</v>
      </c>
      <c r="D16" s="14">
        <f ca="1">январь!AJ14+январь!AL14</f>
        <v>4</v>
      </c>
    </row>
    <row r="17" spans="1:4" x14ac:dyDescent="0.25">
      <c r="A17" s="15" t="str">
        <f>январь!A15</f>
        <v>Мусин Сакен</v>
      </c>
      <c r="B17" s="14">
        <f ca="1">январь!AM15</f>
        <v>69</v>
      </c>
      <c r="C17" s="14">
        <f ca="1">январь!AK15</f>
        <v>69</v>
      </c>
      <c r="D17" s="14">
        <f ca="1">январь!AJ15+январь!AL15</f>
        <v>0</v>
      </c>
    </row>
    <row r="18" spans="1:4" x14ac:dyDescent="0.25">
      <c r="A18" s="15" t="str">
        <f>январь!A16</f>
        <v>Муртаза Мурат</v>
      </c>
      <c r="B18" s="14">
        <f ca="1">январь!AM16</f>
        <v>85</v>
      </c>
      <c r="C18" s="14">
        <f ca="1">январь!AK16</f>
        <v>80</v>
      </c>
      <c r="D18" s="14">
        <f ca="1">январь!AJ16+январь!AL16</f>
        <v>5</v>
      </c>
    </row>
    <row r="19" spans="1:4" x14ac:dyDescent="0.25">
      <c r="A19" s="15" t="str">
        <f>январь!A17</f>
        <v>Нурабаев Жангазы</v>
      </c>
      <c r="B19" s="14">
        <f>январь!AM17</f>
        <v>77</v>
      </c>
      <c r="C19" s="14">
        <f>январь!AK17</f>
        <v>77</v>
      </c>
      <c r="D19" s="14">
        <f>январь!AJ17+январь!AL17</f>
        <v>0</v>
      </c>
    </row>
    <row r="20" spans="1:4" x14ac:dyDescent="0.25">
      <c r="A20" s="15" t="str">
        <f>январь!A18</f>
        <v>Нургалиев Ренат</v>
      </c>
      <c r="B20" s="14">
        <f ca="1">январь!AM18</f>
        <v>60</v>
      </c>
      <c r="C20" s="14">
        <f ca="1">январь!AK18</f>
        <v>60</v>
      </c>
      <c r="D20" s="14">
        <f ca="1">январь!AJ18+январь!AL18</f>
        <v>0</v>
      </c>
    </row>
    <row r="21" spans="1:4" x14ac:dyDescent="0.25">
      <c r="A21" s="15" t="str">
        <f>январь!A19</f>
        <v>Дилимбетова Дана</v>
      </c>
      <c r="B21" s="14">
        <f ca="1">январь!AM19</f>
        <v>79</v>
      </c>
      <c r="C21" s="14">
        <f ca="1">январь!AK19</f>
        <v>79</v>
      </c>
      <c r="D21" s="14">
        <f ca="1">январь!AJ19+январь!AL19</f>
        <v>0</v>
      </c>
    </row>
    <row r="22" spans="1:4" x14ac:dyDescent="0.25">
      <c r="A22" s="15" t="str">
        <f>январь!A20</f>
        <v>Смаков Самат</v>
      </c>
      <c r="B22" s="14">
        <f ca="1">январь!AM20</f>
        <v>61</v>
      </c>
      <c r="C22" s="14">
        <f ca="1">январь!AK20</f>
        <v>61</v>
      </c>
      <c r="D22" s="14">
        <f ca="1">январь!AJ20+январь!AL20</f>
        <v>0</v>
      </c>
    </row>
    <row r="23" spans="1:4" x14ac:dyDescent="0.25">
      <c r="A23" s="15" t="str">
        <f>январь!A21</f>
        <v>Хорошаш Айдар</v>
      </c>
      <c r="B23" s="14">
        <f ca="1">январь!AM21</f>
        <v>30</v>
      </c>
      <c r="C23" s="14">
        <f ca="1">январь!AK21</f>
        <v>30</v>
      </c>
      <c r="D23" s="14">
        <f ca="1">январь!AJ21+январь!AL21</f>
        <v>0</v>
      </c>
    </row>
    <row r="24" spans="1:4" x14ac:dyDescent="0.25">
      <c r="A24" s="15" t="str">
        <f>январь!A22</f>
        <v xml:space="preserve">Утешева Зухра </v>
      </c>
      <c r="B24" s="14">
        <f ca="1">январь!AM22</f>
        <v>40</v>
      </c>
      <c r="C24" s="14">
        <f ca="1">январь!AK22</f>
        <v>40</v>
      </c>
      <c r="D24" s="14">
        <f ca="1">январь!AJ22+январь!AL22</f>
        <v>0</v>
      </c>
    </row>
    <row r="25" spans="1:4" x14ac:dyDescent="0.25">
      <c r="A25" s="15" t="str">
        <f>январь!A23</f>
        <v>Вакансия Англ язык</v>
      </c>
      <c r="B25" s="14">
        <f>январь!AM23</f>
        <v>0</v>
      </c>
      <c r="C25" s="14">
        <f>январь!AK23</f>
        <v>0</v>
      </c>
      <c r="D25" s="14">
        <f>январь!AJ23+январь!AL23</f>
        <v>0</v>
      </c>
    </row>
    <row r="26" spans="1:4" x14ac:dyDescent="0.25">
      <c r="A26" s="15" t="str">
        <f>январь!A24</f>
        <v>Суесинов Биржан</v>
      </c>
      <c r="B26" s="14">
        <f ca="1">январь!AM24</f>
        <v>78</v>
      </c>
      <c r="C26" s="14">
        <f ca="1">январь!AK24</f>
        <v>78</v>
      </c>
      <c r="D26" s="14">
        <f ca="1">январь!AJ24+январь!AL24</f>
        <v>0</v>
      </c>
    </row>
    <row r="27" spans="1:4" x14ac:dyDescent="0.25">
      <c r="A27" s="15" t="str">
        <f>январь!A25</f>
        <v>Сивоглаз Алексей</v>
      </c>
      <c r="B27" s="14">
        <f ca="1">январь!AM25</f>
        <v>76</v>
      </c>
      <c r="C27" s="14">
        <f ca="1">январь!AK25</f>
        <v>76</v>
      </c>
      <c r="D27" s="14">
        <f ca="1">январь!AJ25+январь!AL25</f>
        <v>0</v>
      </c>
    </row>
    <row r="28" spans="1:4" x14ac:dyDescent="0.25">
      <c r="A28" s="15" t="str">
        <f>январь!A26</f>
        <v>Джуматаев Эмиль</v>
      </c>
      <c r="B28" s="14">
        <f ca="1">январь!AM26</f>
        <v>77</v>
      </c>
      <c r="C28" s="14">
        <f ca="1">январь!AK26</f>
        <v>77</v>
      </c>
      <c r="D28" s="14">
        <f ca="1">январь!AJ26+январь!AL26</f>
        <v>0</v>
      </c>
    </row>
    <row r="29" spans="1:4" x14ac:dyDescent="0.25">
      <c r="A29" s="15" t="str">
        <f>январь!A27</f>
        <v>Шаймарден К.</v>
      </c>
      <c r="B29" s="14">
        <f ca="1">январь!AM27</f>
        <v>76</v>
      </c>
      <c r="C29" s="14">
        <f ca="1">январь!AK27</f>
        <v>76</v>
      </c>
      <c r="D29" s="14">
        <f ca="1">январь!AJ27+январь!AL27</f>
        <v>0</v>
      </c>
    </row>
    <row r="30" spans="1:4" x14ac:dyDescent="0.25">
      <c r="A30" s="15" t="str">
        <f>январь!A28</f>
        <v xml:space="preserve">Вакансия ГППР </v>
      </c>
      <c r="B30" s="14">
        <f>январь!AM28</f>
        <v>0</v>
      </c>
      <c r="C30" s="14">
        <f>январь!AK28</f>
        <v>0</v>
      </c>
      <c r="D30" s="14">
        <f>январь!AJ28+январь!AL28</f>
        <v>0</v>
      </c>
    </row>
    <row r="31" spans="1:4" x14ac:dyDescent="0.25">
      <c r="A31" s="15" t="str">
        <f>январь!A29</f>
        <v>Иванов И.И.</v>
      </c>
      <c r="B31" s="14">
        <f ca="1">январь!AM29</f>
        <v>0</v>
      </c>
      <c r="C31" s="14">
        <f ca="1">январь!AK29</f>
        <v>0</v>
      </c>
      <c r="D31" s="14">
        <f ca="1">январь!AJ29+январь!AL29</f>
        <v>0</v>
      </c>
    </row>
    <row r="32" spans="1:4" x14ac:dyDescent="0.25">
      <c r="A32" s="15">
        <f>январь!A30</f>
        <v>0</v>
      </c>
      <c r="B32" s="14">
        <f ca="1">январь!AM30</f>
        <v>0</v>
      </c>
      <c r="C32" s="14">
        <f ca="1">январь!AK30</f>
        <v>0</v>
      </c>
      <c r="D32" s="14">
        <f ca="1">январь!AJ30+январь!AL30</f>
        <v>0</v>
      </c>
    </row>
    <row r="33" spans="1:4" x14ac:dyDescent="0.25">
      <c r="A33" s="15">
        <f>январь!A31</f>
        <v>0</v>
      </c>
      <c r="B33" s="14">
        <f ca="1">январь!AM31</f>
        <v>0</v>
      </c>
      <c r="C33" s="14">
        <f ca="1">январь!AK31</f>
        <v>0</v>
      </c>
      <c r="D33" s="14">
        <f ca="1">январь!AJ31+январь!AL31</f>
        <v>0</v>
      </c>
    </row>
    <row r="34" spans="1:4" x14ac:dyDescent="0.25">
      <c r="A34" s="15">
        <f>январь!A32</f>
        <v>0</v>
      </c>
      <c r="B34" s="14">
        <f ca="1">январь!AM32</f>
        <v>0</v>
      </c>
      <c r="C34" s="14">
        <f ca="1">январь!AK32</f>
        <v>0</v>
      </c>
      <c r="D34" s="14">
        <f ca="1">январь!AJ32+январь!AL32</f>
        <v>0</v>
      </c>
    </row>
    <row r="35" spans="1:4" x14ac:dyDescent="0.25">
      <c r="A35" s="15">
        <f>январь!A33</f>
        <v>0</v>
      </c>
      <c r="B35" s="14">
        <f ca="1">январь!AM33</f>
        <v>0</v>
      </c>
      <c r="C35" s="14">
        <f ca="1">январь!AK33</f>
        <v>0</v>
      </c>
      <c r="D35" s="14">
        <f ca="1">январь!AJ33+январь!AL33</f>
        <v>0</v>
      </c>
    </row>
    <row r="36" spans="1:4" x14ac:dyDescent="0.25">
      <c r="A36" s="15">
        <f>январь!A34</f>
        <v>0</v>
      </c>
      <c r="B36" s="14">
        <f ca="1">январь!AM34</f>
        <v>0</v>
      </c>
      <c r="C36" s="14">
        <f ca="1">январь!AK34</f>
        <v>0</v>
      </c>
      <c r="D36" s="14">
        <f ca="1">январь!AJ34+январь!AL34</f>
        <v>0</v>
      </c>
    </row>
    <row r="37" spans="1:4" x14ac:dyDescent="0.25">
      <c r="A37" s="15">
        <f>январь!A35</f>
        <v>0</v>
      </c>
      <c r="B37" s="14">
        <f ca="1">январь!AM35</f>
        <v>0</v>
      </c>
      <c r="C37" s="14">
        <f ca="1">январь!AK35</f>
        <v>0</v>
      </c>
      <c r="D37" s="14">
        <f ca="1">январь!AJ35+январь!AL35</f>
        <v>0</v>
      </c>
    </row>
    <row r="38" spans="1:4" x14ac:dyDescent="0.25">
      <c r="A38" s="15">
        <f>январь!A36</f>
        <v>0</v>
      </c>
      <c r="B38" s="14">
        <f ca="1">январь!AM36</f>
        <v>0</v>
      </c>
      <c r="C38" s="14">
        <f ca="1">январь!AK36</f>
        <v>0</v>
      </c>
      <c r="D38" s="14">
        <f ca="1">январь!AJ36+январь!AL36</f>
        <v>0</v>
      </c>
    </row>
    <row r="39" spans="1:4" x14ac:dyDescent="0.25">
      <c r="A39" s="15">
        <f>январь!A37</f>
        <v>0</v>
      </c>
      <c r="B39" s="14">
        <f ca="1">январь!AM37</f>
        <v>0</v>
      </c>
      <c r="C39" s="14">
        <f ca="1">январь!AK37</f>
        <v>0</v>
      </c>
      <c r="D39" s="14">
        <f ca="1">январь!AJ37+январь!AL37</f>
        <v>0</v>
      </c>
    </row>
    <row r="40" spans="1:4" x14ac:dyDescent="0.25">
      <c r="A40" s="15">
        <f>январь!A38</f>
        <v>0</v>
      </c>
      <c r="B40" s="14">
        <f ca="1">январь!AM38</f>
        <v>0</v>
      </c>
      <c r="C40" s="14">
        <f ca="1">январь!AK38</f>
        <v>0</v>
      </c>
      <c r="D40" s="14">
        <f ca="1">январь!AJ38+январь!AL38</f>
        <v>0</v>
      </c>
    </row>
    <row r="41" spans="1:4" x14ac:dyDescent="0.25">
      <c r="A41" s="15">
        <f>январь!A39</f>
        <v>0</v>
      </c>
      <c r="B41" s="14">
        <f ca="1">январь!AM39</f>
        <v>0</v>
      </c>
      <c r="C41" s="14">
        <f ca="1">январь!AK39</f>
        <v>0</v>
      </c>
      <c r="D41" s="14">
        <f ca="1">январь!AJ39+январь!AL39</f>
        <v>0</v>
      </c>
    </row>
    <row r="42" spans="1:4" x14ac:dyDescent="0.25">
      <c r="A42" s="15">
        <f>январь!A40</f>
        <v>0</v>
      </c>
      <c r="B42" s="14">
        <f ca="1">январь!AM40</f>
        <v>0</v>
      </c>
      <c r="C42" s="14">
        <f ca="1">январь!AK40</f>
        <v>0</v>
      </c>
      <c r="D42" s="14">
        <f ca="1">январь!AJ40+январь!AL40</f>
        <v>0</v>
      </c>
    </row>
    <row r="43" spans="1:4" x14ac:dyDescent="0.25">
      <c r="A43" s="15">
        <f>январь!A41</f>
        <v>0</v>
      </c>
      <c r="B43" s="14">
        <f ca="1">январь!AM41</f>
        <v>0</v>
      </c>
      <c r="C43" s="14">
        <f ca="1">январь!AK41</f>
        <v>0</v>
      </c>
      <c r="D43" s="14">
        <f ca="1">январь!AJ41+январь!AL41</f>
        <v>0</v>
      </c>
    </row>
    <row r="44" spans="1:4" x14ac:dyDescent="0.25">
      <c r="A44" s="15">
        <f>январь!A42</f>
        <v>0</v>
      </c>
      <c r="B44" s="14">
        <f ca="1">январь!AM42</f>
        <v>0</v>
      </c>
      <c r="C44" s="14">
        <f ca="1">январь!AK42</f>
        <v>0</v>
      </c>
      <c r="D44" s="14">
        <f ca="1">январь!AJ42+январь!AL42</f>
        <v>0</v>
      </c>
    </row>
    <row r="45" spans="1:4" x14ac:dyDescent="0.25">
      <c r="A45" s="15">
        <f>январь!A43</f>
        <v>0</v>
      </c>
      <c r="B45" s="14">
        <f ca="1">январь!AM43</f>
        <v>0</v>
      </c>
      <c r="C45" s="14">
        <f ca="1">январь!AK43</f>
        <v>0</v>
      </c>
      <c r="D45" s="14">
        <f ca="1">январь!AJ43+январь!AL43</f>
        <v>0</v>
      </c>
    </row>
    <row r="46" spans="1:4" x14ac:dyDescent="0.25">
      <c r="A46" s="15">
        <f>январь!A44</f>
        <v>0</v>
      </c>
      <c r="B46" s="14">
        <f ca="1">январь!AM44</f>
        <v>0</v>
      </c>
      <c r="C46" s="14">
        <f ca="1">январь!AK44</f>
        <v>0</v>
      </c>
      <c r="D46" s="14">
        <f ca="1">январь!AJ44+январь!AL44</f>
        <v>0</v>
      </c>
    </row>
    <row r="47" spans="1:4" x14ac:dyDescent="0.25">
      <c r="A47" s="15">
        <f>январь!A45</f>
        <v>0</v>
      </c>
      <c r="B47" s="14">
        <f ca="1">январь!AM45</f>
        <v>0</v>
      </c>
      <c r="C47" s="14">
        <f ca="1">январь!AK45</f>
        <v>0</v>
      </c>
      <c r="D47" s="14">
        <f ca="1">январь!AJ45+январь!AL45</f>
        <v>0</v>
      </c>
    </row>
    <row r="48" spans="1:4" x14ac:dyDescent="0.25">
      <c r="A48" s="15">
        <f>январь!A46</f>
        <v>0</v>
      </c>
      <c r="B48" s="14">
        <f ca="1">январь!AM46</f>
        <v>0</v>
      </c>
      <c r="C48" s="14">
        <f ca="1">январь!AK46</f>
        <v>0</v>
      </c>
      <c r="D48" s="14">
        <f ca="1">январь!AJ46+январь!AL46</f>
        <v>0</v>
      </c>
    </row>
    <row r="49" spans="1:7" x14ac:dyDescent="0.25">
      <c r="A49" s="15">
        <f>январь!A47</f>
        <v>0</v>
      </c>
      <c r="B49" s="14">
        <f ca="1">январь!AM47</f>
        <v>0</v>
      </c>
      <c r="C49" s="14">
        <f ca="1">январь!AK47</f>
        <v>0</v>
      </c>
      <c r="D49" s="14">
        <f ca="1">январь!AJ47+январь!AL47</f>
        <v>0</v>
      </c>
    </row>
    <row r="50" spans="1:7" x14ac:dyDescent="0.25">
      <c r="A50" s="15">
        <f>январь!A48</f>
        <v>0</v>
      </c>
      <c r="B50" s="14">
        <f ca="1">январь!AM48</f>
        <v>0</v>
      </c>
      <c r="C50" s="14">
        <f ca="1">январь!AK48</f>
        <v>0</v>
      </c>
      <c r="D50" s="14">
        <f ca="1">январь!AJ48+январь!AL48</f>
        <v>0</v>
      </c>
    </row>
    <row r="51" spans="1:7" x14ac:dyDescent="0.25">
      <c r="A51" s="15">
        <f>январь!A49</f>
        <v>0</v>
      </c>
      <c r="B51" s="14">
        <f ca="1">январь!AM49</f>
        <v>0</v>
      </c>
      <c r="C51" s="14">
        <f ca="1">январь!AK49</f>
        <v>0</v>
      </c>
      <c r="D51" s="14">
        <f ca="1">январь!AJ49+январь!AL49</f>
        <v>0</v>
      </c>
    </row>
    <row r="52" spans="1:7" x14ac:dyDescent="0.25">
      <c r="A52" s="15">
        <f>январь!A50</f>
        <v>0</v>
      </c>
      <c r="B52" s="14">
        <f ca="1">январь!AM50</f>
        <v>0</v>
      </c>
      <c r="C52" s="14">
        <f ca="1">январь!AK50</f>
        <v>0</v>
      </c>
      <c r="D52" s="14">
        <f ca="1">январь!AJ50+январь!AL50</f>
        <v>0</v>
      </c>
    </row>
    <row r="53" spans="1:7" x14ac:dyDescent="0.25">
      <c r="A53" s="15">
        <f>январь!A51</f>
        <v>0</v>
      </c>
      <c r="B53" s="14">
        <f ca="1">январь!AM51</f>
        <v>0</v>
      </c>
      <c r="C53" s="14">
        <f ca="1">январь!AK51</f>
        <v>0</v>
      </c>
      <c r="D53" s="14">
        <f ca="1">январь!AJ51+январь!AL51</f>
        <v>0</v>
      </c>
    </row>
    <row r="54" spans="1:7" x14ac:dyDescent="0.25">
      <c r="A54" s="15">
        <f>январь!A52</f>
        <v>0</v>
      </c>
      <c r="B54" s="14">
        <f ca="1">январь!AM52</f>
        <v>0</v>
      </c>
      <c r="C54" s="14">
        <f ca="1">январь!AK52</f>
        <v>0</v>
      </c>
      <c r="D54" s="14">
        <f ca="1">январь!AJ52+январь!AL52</f>
        <v>0</v>
      </c>
    </row>
    <row r="55" spans="1:7" x14ac:dyDescent="0.25">
      <c r="A55" s="15">
        <f>январь!A53</f>
        <v>0</v>
      </c>
      <c r="B55" s="14">
        <f ca="1">январь!AM53</f>
        <v>0</v>
      </c>
      <c r="C55" s="14">
        <f ca="1">январь!AK53</f>
        <v>0</v>
      </c>
      <c r="D55" s="14">
        <f ca="1">январь!AJ53+январь!AL53</f>
        <v>0</v>
      </c>
    </row>
    <row r="56" spans="1:7" x14ac:dyDescent="0.25">
      <c r="A56" s="15">
        <f>январь!A54</f>
        <v>0</v>
      </c>
      <c r="B56" s="14">
        <f ca="1">январь!AM54</f>
        <v>0</v>
      </c>
      <c r="C56" s="14">
        <f ca="1">январь!AK54</f>
        <v>0</v>
      </c>
      <c r="D56" s="14">
        <f ca="1">январь!AJ54+январь!AL54</f>
        <v>0</v>
      </c>
    </row>
    <row r="57" spans="1:7" x14ac:dyDescent="0.25">
      <c r="A57" s="15">
        <f>январь!A55</f>
        <v>0</v>
      </c>
      <c r="B57" s="14">
        <f ca="1">январь!AM55</f>
        <v>0</v>
      </c>
      <c r="C57" s="14">
        <f ca="1">январь!AK55</f>
        <v>0</v>
      </c>
      <c r="D57" s="14">
        <f ca="1">январь!AJ55+январь!AL55</f>
        <v>0</v>
      </c>
    </row>
    <row r="58" spans="1:7" x14ac:dyDescent="0.25">
      <c r="A58" s="15">
        <f>январь!A56</f>
        <v>0</v>
      </c>
      <c r="B58" s="14">
        <f ca="1">январь!AM56</f>
        <v>0</v>
      </c>
      <c r="C58" s="14">
        <f ca="1">январь!AK56</f>
        <v>0</v>
      </c>
      <c r="D58" s="14">
        <f ca="1">январь!AJ56+январь!AL56</f>
        <v>0</v>
      </c>
    </row>
    <row r="59" spans="1:7" x14ac:dyDescent="0.25">
      <c r="A59" s="15">
        <f>январь!A57</f>
        <v>0</v>
      </c>
      <c r="B59" s="14">
        <f ca="1">январь!AM57</f>
        <v>0</v>
      </c>
      <c r="C59" s="14">
        <f ca="1">январь!AK57</f>
        <v>0</v>
      </c>
      <c r="D59" s="14">
        <f ca="1">январь!AJ57+январь!AL57</f>
        <v>0</v>
      </c>
    </row>
    <row r="60" spans="1:7" x14ac:dyDescent="0.25">
      <c r="A60" s="15">
        <f>январь!A58</f>
        <v>0</v>
      </c>
      <c r="B60" s="14">
        <f ca="1">январь!AM58</f>
        <v>0</v>
      </c>
      <c r="C60" s="14">
        <f ca="1">январь!AK58</f>
        <v>0</v>
      </c>
      <c r="D60" s="14">
        <f ca="1">январь!AJ58+январь!AL58</f>
        <v>0</v>
      </c>
    </row>
    <row r="61" spans="1:7" x14ac:dyDescent="0.25">
      <c r="A61" s="15">
        <f>январь!A59</f>
        <v>0</v>
      </c>
      <c r="B61" s="14">
        <f ca="1">январь!AM59</f>
        <v>0</v>
      </c>
      <c r="C61" s="14">
        <f ca="1">январь!AK59</f>
        <v>0</v>
      </c>
      <c r="D61" s="14">
        <f ca="1">январь!AJ59+январь!AL59</f>
        <v>0</v>
      </c>
    </row>
    <row r="62" spans="1:7" x14ac:dyDescent="0.25">
      <c r="A62" s="15">
        <f>январь!A60</f>
        <v>0</v>
      </c>
      <c r="B62" s="14">
        <f ca="1">январь!AM60</f>
        <v>0</v>
      </c>
      <c r="C62" s="14">
        <f ca="1">январь!AK60</f>
        <v>0</v>
      </c>
      <c r="D62" s="14">
        <f ca="1">январь!AJ60+январь!AL60</f>
        <v>0</v>
      </c>
      <c r="G62" s="16"/>
    </row>
    <row r="63" spans="1:7" x14ac:dyDescent="0.25">
      <c r="A63" s="15">
        <f>январь!A61</f>
        <v>0</v>
      </c>
      <c r="B63" s="14">
        <f ca="1">январь!AM61</f>
        <v>0</v>
      </c>
      <c r="C63" s="14">
        <f ca="1">январь!AK61</f>
        <v>0</v>
      </c>
      <c r="D63" s="14">
        <f ca="1">январь!AJ61+январь!AL61</f>
        <v>0</v>
      </c>
    </row>
    <row r="64" spans="1:7" x14ac:dyDescent="0.25">
      <c r="A64" s="15">
        <f>январь!A62</f>
        <v>0</v>
      </c>
      <c r="B64" s="14">
        <f ca="1">январь!AM62</f>
        <v>0</v>
      </c>
      <c r="C64" s="14">
        <f ca="1">январь!AK62</f>
        <v>0</v>
      </c>
      <c r="D64" s="14">
        <f ca="1">январь!AJ62+январь!AL62</f>
        <v>0</v>
      </c>
    </row>
    <row r="65" spans="1:4" x14ac:dyDescent="0.25">
      <c r="A65" s="15">
        <f>январь!A63</f>
        <v>0</v>
      </c>
      <c r="B65" s="14">
        <f ca="1">январь!AM63</f>
        <v>0</v>
      </c>
      <c r="C65" s="14">
        <f ca="1">январь!AK63</f>
        <v>0</v>
      </c>
      <c r="D65" s="14">
        <f ca="1">январь!AJ63+январь!AL63</f>
        <v>0</v>
      </c>
    </row>
    <row r="66" spans="1:4" x14ac:dyDescent="0.25">
      <c r="A66" s="15">
        <f>январь!A64</f>
        <v>0</v>
      </c>
      <c r="B66" s="14">
        <f ca="1">январь!AM64</f>
        <v>0</v>
      </c>
      <c r="C66" s="14">
        <f ca="1">январь!AK64</f>
        <v>0</v>
      </c>
      <c r="D66" s="14">
        <f ca="1">январь!AJ64+январь!AL64</f>
        <v>0</v>
      </c>
    </row>
    <row r="67" spans="1:4" x14ac:dyDescent="0.25">
      <c r="A67" s="15">
        <f>январь!A65</f>
        <v>0</v>
      </c>
      <c r="B67" s="14">
        <f ca="1">январь!AM65</f>
        <v>0</v>
      </c>
      <c r="C67" s="14">
        <f ca="1">январь!AK65</f>
        <v>0</v>
      </c>
      <c r="D67" s="14">
        <f ca="1">январь!AJ65+январь!AL65</f>
        <v>0</v>
      </c>
    </row>
    <row r="68" spans="1:4" x14ac:dyDescent="0.25">
      <c r="A68" s="15">
        <f>январь!A66</f>
        <v>0</v>
      </c>
      <c r="B68" s="14">
        <f ca="1">январь!AM66</f>
        <v>0</v>
      </c>
      <c r="C68" s="14">
        <f ca="1">январь!AK66</f>
        <v>0</v>
      </c>
      <c r="D68" s="14">
        <f ca="1">январь!AJ66+январь!AL66</f>
        <v>0</v>
      </c>
    </row>
    <row r="69" spans="1:4" x14ac:dyDescent="0.25">
      <c r="A69" s="15">
        <f>январь!A67</f>
        <v>0</v>
      </c>
      <c r="B69" s="14">
        <f ca="1">январь!AM67</f>
        <v>0</v>
      </c>
      <c r="C69" s="14">
        <f ca="1">январь!AK67</f>
        <v>0</v>
      </c>
      <c r="D69" s="14">
        <f ca="1">январь!AJ67+январь!AL67</f>
        <v>0</v>
      </c>
    </row>
    <row r="70" spans="1:4" x14ac:dyDescent="0.25">
      <c r="A70" s="15">
        <f>январь!A68</f>
        <v>0</v>
      </c>
      <c r="B70" s="14">
        <f ca="1">январь!AM68</f>
        <v>0</v>
      </c>
      <c r="C70" s="14">
        <f ca="1">январь!AK68</f>
        <v>0</v>
      </c>
      <c r="D70" s="14">
        <f ca="1">январь!AJ68+январь!AL68</f>
        <v>0</v>
      </c>
    </row>
    <row r="71" spans="1:4" x14ac:dyDescent="0.25">
      <c r="A71" s="15">
        <f>январь!A69</f>
        <v>0</v>
      </c>
      <c r="B71" s="14">
        <f ca="1">январь!AM69</f>
        <v>0</v>
      </c>
      <c r="C71" s="14">
        <f ca="1">январь!AK69</f>
        <v>0</v>
      </c>
      <c r="D71" s="14">
        <f ca="1">январь!AJ69+январь!AL69</f>
        <v>0</v>
      </c>
    </row>
    <row r="72" spans="1:4" x14ac:dyDescent="0.25">
      <c r="A72" s="15">
        <f>январь!A70</f>
        <v>0</v>
      </c>
      <c r="B72" s="14">
        <f ca="1">январь!AM70</f>
        <v>0</v>
      </c>
      <c r="C72" s="14">
        <f ca="1">январь!AK70</f>
        <v>0</v>
      </c>
      <c r="D72" s="14">
        <f ca="1">январь!AJ70+январь!AL70</f>
        <v>0</v>
      </c>
    </row>
    <row r="73" spans="1:4" x14ac:dyDescent="0.25">
      <c r="A73" s="15">
        <f>январь!A71</f>
        <v>0</v>
      </c>
      <c r="B73" s="14">
        <f ca="1">январь!AM71</f>
        <v>0</v>
      </c>
      <c r="C73" s="14">
        <f ca="1">январь!AK71</f>
        <v>0</v>
      </c>
      <c r="D73" s="14">
        <f ca="1">январь!AJ71+январь!AL71</f>
        <v>0</v>
      </c>
    </row>
    <row r="74" spans="1:4" x14ac:dyDescent="0.25">
      <c r="A74" s="15">
        <f>январь!A72</f>
        <v>0</v>
      </c>
      <c r="B74" s="14">
        <f ca="1">январь!AM72</f>
        <v>0</v>
      </c>
      <c r="C74" s="14">
        <f ca="1">январь!AK72</f>
        <v>0</v>
      </c>
      <c r="D74" s="14">
        <f ca="1">январь!AJ72+январь!AL72</f>
        <v>0</v>
      </c>
    </row>
    <row r="75" spans="1:4" x14ac:dyDescent="0.25">
      <c r="A75" s="15">
        <f>январь!A73</f>
        <v>0</v>
      </c>
      <c r="B75" s="14">
        <f ca="1">январь!AM73</f>
        <v>0</v>
      </c>
      <c r="C75" s="14">
        <f ca="1">январь!AK73</f>
        <v>0</v>
      </c>
      <c r="D75" s="14">
        <f ca="1">январь!AJ73+январь!AL73</f>
        <v>0</v>
      </c>
    </row>
    <row r="76" spans="1:4" x14ac:dyDescent="0.25">
      <c r="A76" s="15">
        <f>январь!A74</f>
        <v>0</v>
      </c>
      <c r="B76" s="14">
        <f ca="1">январь!AM74</f>
        <v>0</v>
      </c>
      <c r="C76" s="14">
        <f ca="1">январь!AK74</f>
        <v>0</v>
      </c>
      <c r="D76" s="14">
        <f ca="1">январь!AJ74+январь!AL74</f>
        <v>0</v>
      </c>
    </row>
    <row r="77" spans="1:4" x14ac:dyDescent="0.25">
      <c r="A77" s="15">
        <f>январь!A75</f>
        <v>0</v>
      </c>
      <c r="B77" s="14">
        <f ca="1">январь!AM75</f>
        <v>0</v>
      </c>
      <c r="C77" s="14">
        <f ca="1">январь!AK75</f>
        <v>0</v>
      </c>
      <c r="D77" s="14">
        <f ca="1">январь!AJ75+январь!AL75</f>
        <v>0</v>
      </c>
    </row>
    <row r="78" spans="1:4" x14ac:dyDescent="0.25">
      <c r="A78" s="15">
        <f>январь!A76</f>
        <v>0</v>
      </c>
      <c r="B78" s="14">
        <f ca="1">январь!AM76</f>
        <v>0</v>
      </c>
      <c r="C78" s="14">
        <f ca="1">январь!AK76</f>
        <v>0</v>
      </c>
      <c r="D78" s="14">
        <f ca="1">январь!AJ76+январь!AL76</f>
        <v>0</v>
      </c>
    </row>
    <row r="79" spans="1:4" x14ac:dyDescent="0.25">
      <c r="A79" s="15">
        <f>январь!A77</f>
        <v>0</v>
      </c>
      <c r="B79" s="14">
        <f ca="1">январь!AM77</f>
        <v>0</v>
      </c>
      <c r="C79" s="14">
        <f ca="1">январь!AK77</f>
        <v>0</v>
      </c>
      <c r="D79" s="14">
        <f ca="1">январь!AJ77+январь!AL77</f>
        <v>0</v>
      </c>
    </row>
    <row r="80" spans="1:4" x14ac:dyDescent="0.25">
      <c r="A80" s="15">
        <f>январь!A78</f>
        <v>0</v>
      </c>
      <c r="B80" s="14">
        <f ca="1">январь!AM78</f>
        <v>0</v>
      </c>
      <c r="C80" s="14">
        <f ca="1">январь!AK78</f>
        <v>0</v>
      </c>
      <c r="D80" s="14">
        <f ca="1">январь!AJ78+январь!AL78</f>
        <v>0</v>
      </c>
    </row>
    <row r="81" spans="1:4" x14ac:dyDescent="0.25">
      <c r="A81" s="15">
        <f>январь!A79</f>
        <v>0</v>
      </c>
      <c r="B81" s="14">
        <f ca="1">январь!AM79</f>
        <v>0</v>
      </c>
      <c r="C81" s="14">
        <f ca="1">январь!AK79</f>
        <v>0</v>
      </c>
      <c r="D81" s="14">
        <f ca="1">январь!AJ79+январь!AL79</f>
        <v>0</v>
      </c>
    </row>
    <row r="82" spans="1:4" x14ac:dyDescent="0.25">
      <c r="A82" s="15">
        <f>январь!A80</f>
        <v>0</v>
      </c>
      <c r="B82" s="14">
        <f ca="1">январь!AM80</f>
        <v>0</v>
      </c>
      <c r="C82" s="14">
        <f ca="1">январь!AK80</f>
        <v>0</v>
      </c>
      <c r="D82" s="14">
        <f ca="1">январь!AJ80+январь!AL80</f>
        <v>0</v>
      </c>
    </row>
    <row r="83" spans="1:4" x14ac:dyDescent="0.25">
      <c r="A83" s="15">
        <f>январь!A81</f>
        <v>0</v>
      </c>
      <c r="B83" s="14">
        <f ca="1">январь!AM81</f>
        <v>0</v>
      </c>
      <c r="C83" s="14">
        <f ca="1">январь!AK81</f>
        <v>0</v>
      </c>
      <c r="D83" s="14">
        <f ca="1">январь!AJ81+январь!AL81</f>
        <v>0</v>
      </c>
    </row>
    <row r="84" spans="1:4" x14ac:dyDescent="0.25">
      <c r="A84" s="15">
        <f>январь!A82</f>
        <v>0</v>
      </c>
      <c r="B84" s="14">
        <f ca="1">январь!AM82</f>
        <v>0</v>
      </c>
      <c r="C84" s="14">
        <f ca="1">январь!AK82</f>
        <v>0</v>
      </c>
      <c r="D84" s="14">
        <f ca="1">январь!AJ82+январь!AL82</f>
        <v>0</v>
      </c>
    </row>
    <row r="85" spans="1:4" x14ac:dyDescent="0.25">
      <c r="A85" s="15">
        <f>январь!A83</f>
        <v>0</v>
      </c>
      <c r="B85" s="14">
        <f ca="1">январь!AM83</f>
        <v>0</v>
      </c>
      <c r="C85" s="14">
        <f ca="1">январь!AK83</f>
        <v>0</v>
      </c>
      <c r="D85" s="14">
        <f ca="1">январь!AJ83+январь!AL83</f>
        <v>0</v>
      </c>
    </row>
    <row r="86" spans="1:4" x14ac:dyDescent="0.25">
      <c r="A86" s="15">
        <f>январь!A84</f>
        <v>0</v>
      </c>
      <c r="B86" s="14">
        <f ca="1">январь!AM84</f>
        <v>0</v>
      </c>
      <c r="C86" s="14">
        <f ca="1">январь!AK84</f>
        <v>0</v>
      </c>
      <c r="D86" s="14">
        <f ca="1">январь!AJ84+январь!AL84</f>
        <v>0</v>
      </c>
    </row>
    <row r="87" spans="1:4" x14ac:dyDescent="0.25">
      <c r="A87" s="15">
        <f>январь!A85</f>
        <v>0</v>
      </c>
      <c r="B87" s="14">
        <f ca="1">январь!AM85</f>
        <v>0</v>
      </c>
      <c r="C87" s="14">
        <f ca="1">январь!AK85</f>
        <v>0</v>
      </c>
      <c r="D87" s="14">
        <f ca="1">январь!AJ85+январь!AL85</f>
        <v>0</v>
      </c>
    </row>
    <row r="88" spans="1:4" x14ac:dyDescent="0.25">
      <c r="A88" s="15">
        <f>январь!A86</f>
        <v>0</v>
      </c>
      <c r="B88" s="14">
        <f ca="1">январь!AM86</f>
        <v>0</v>
      </c>
      <c r="C88" s="14">
        <f ca="1">январь!AK86</f>
        <v>0</v>
      </c>
      <c r="D88" s="14">
        <f ca="1">январь!AJ86+январь!AL86</f>
        <v>0</v>
      </c>
    </row>
    <row r="89" spans="1:4" x14ac:dyDescent="0.25">
      <c r="A89" s="15">
        <f>январь!A87</f>
        <v>0</v>
      </c>
      <c r="B89" s="14">
        <f ca="1">январь!AM87</f>
        <v>0</v>
      </c>
      <c r="C89" s="14">
        <f ca="1">январь!AK87</f>
        <v>0</v>
      </c>
      <c r="D89" s="14">
        <f ca="1">январь!AJ87+январь!AL87</f>
        <v>0</v>
      </c>
    </row>
    <row r="90" spans="1:4" x14ac:dyDescent="0.25">
      <c r="A90" s="15">
        <f>январь!A88</f>
        <v>0</v>
      </c>
      <c r="B90" s="14">
        <f ca="1">январь!AM88</f>
        <v>0</v>
      </c>
      <c r="C90" s="14">
        <f ca="1">январь!AK88</f>
        <v>0</v>
      </c>
      <c r="D90" s="14">
        <f ca="1">январь!AJ88+январь!AL88</f>
        <v>0</v>
      </c>
    </row>
    <row r="91" spans="1:4" x14ac:dyDescent="0.25">
      <c r="A91" s="15">
        <f>январь!A89</f>
        <v>0</v>
      </c>
      <c r="B91" s="14">
        <f ca="1">январь!AM89</f>
        <v>0</v>
      </c>
      <c r="C91" s="14">
        <f ca="1">январь!AK89</f>
        <v>0</v>
      </c>
      <c r="D91" s="14">
        <f ca="1">январь!AJ89+январь!AL89</f>
        <v>0</v>
      </c>
    </row>
    <row r="92" spans="1:4" x14ac:dyDescent="0.25">
      <c r="A92" s="15">
        <f>январь!A90</f>
        <v>0</v>
      </c>
      <c r="B92" s="14">
        <f ca="1">январь!AM90</f>
        <v>0</v>
      </c>
      <c r="C92" s="14">
        <f ca="1">январь!AK90</f>
        <v>0</v>
      </c>
      <c r="D92" s="14">
        <f ca="1">январь!AJ90+январь!AL90</f>
        <v>0</v>
      </c>
    </row>
    <row r="93" spans="1:4" x14ac:dyDescent="0.25">
      <c r="A93" s="15">
        <f>январь!A91</f>
        <v>0</v>
      </c>
      <c r="B93" s="14">
        <f ca="1">январь!AM91</f>
        <v>0</v>
      </c>
      <c r="C93" s="14">
        <f ca="1">январь!AK91</f>
        <v>0</v>
      </c>
      <c r="D93" s="14">
        <f ca="1">январь!AJ91+январь!AL91</f>
        <v>0</v>
      </c>
    </row>
    <row r="94" spans="1:4" x14ac:dyDescent="0.25">
      <c r="A94" s="15">
        <f>январь!A92</f>
        <v>0</v>
      </c>
      <c r="B94" s="14">
        <f ca="1">январь!AM92</f>
        <v>0</v>
      </c>
      <c r="C94" s="14">
        <f ca="1">январь!AK92</f>
        <v>0</v>
      </c>
      <c r="D94" s="14">
        <f ca="1">январь!AJ92+январь!AL92</f>
        <v>0</v>
      </c>
    </row>
    <row r="95" spans="1:4" x14ac:dyDescent="0.25">
      <c r="A95" s="15">
        <f>январь!A93</f>
        <v>0</v>
      </c>
      <c r="B95" s="14">
        <f ca="1">январь!AM93</f>
        <v>0</v>
      </c>
      <c r="C95" s="14">
        <f ca="1">январь!AK93</f>
        <v>0</v>
      </c>
      <c r="D95" s="14">
        <f ca="1">январь!AJ93+январь!AL93</f>
        <v>0</v>
      </c>
    </row>
    <row r="96" spans="1:4" x14ac:dyDescent="0.25">
      <c r="A96" s="15">
        <f>январь!A94</f>
        <v>0</v>
      </c>
      <c r="B96" s="14">
        <f ca="1">январь!AM94</f>
        <v>0</v>
      </c>
      <c r="C96" s="14">
        <f ca="1">январь!AK94</f>
        <v>0</v>
      </c>
      <c r="D96" s="14">
        <f ca="1">январь!AJ94+январь!AL94</f>
        <v>0</v>
      </c>
    </row>
    <row r="97" spans="1:4" x14ac:dyDescent="0.25">
      <c r="A97" s="15">
        <f>январь!A95</f>
        <v>0</v>
      </c>
      <c r="B97" s="14">
        <f ca="1">январь!AM95</f>
        <v>0</v>
      </c>
      <c r="C97" s="14">
        <f ca="1">январь!AK95</f>
        <v>0</v>
      </c>
      <c r="D97" s="14">
        <f ca="1">январь!AJ95+январь!AL95</f>
        <v>0</v>
      </c>
    </row>
    <row r="98" spans="1:4" x14ac:dyDescent="0.25">
      <c r="A98" s="15">
        <f>январь!A96</f>
        <v>0</v>
      </c>
      <c r="B98" s="14">
        <f ca="1">январь!AM96</f>
        <v>0</v>
      </c>
      <c r="C98" s="14">
        <f ca="1">январь!AK96</f>
        <v>0</v>
      </c>
      <c r="D98" s="14">
        <f ca="1">январь!AJ96+январь!AL96</f>
        <v>0</v>
      </c>
    </row>
    <row r="99" spans="1:4" x14ac:dyDescent="0.25">
      <c r="A99" s="15">
        <f>январь!A97</f>
        <v>0</v>
      </c>
      <c r="B99" s="14">
        <f ca="1">январь!AM97</f>
        <v>0</v>
      </c>
      <c r="C99" s="14">
        <f ca="1">январь!AK97</f>
        <v>0</v>
      </c>
      <c r="D99" s="14">
        <f ca="1">январь!AJ97+январь!AL97</f>
        <v>0</v>
      </c>
    </row>
    <row r="100" spans="1:4" x14ac:dyDescent="0.25">
      <c r="A100" s="15">
        <f>январь!A98</f>
        <v>0</v>
      </c>
      <c r="B100" s="14">
        <f ca="1">январь!AM98</f>
        <v>0</v>
      </c>
      <c r="C100" s="14">
        <f ca="1">январь!AK98</f>
        <v>0</v>
      </c>
      <c r="D100" s="14">
        <f ca="1">январь!AJ98+январь!AL98</f>
        <v>0</v>
      </c>
    </row>
    <row r="101" spans="1:4" x14ac:dyDescent="0.25">
      <c r="A101" s="15">
        <f>январь!A99</f>
        <v>0</v>
      </c>
      <c r="B101" s="14">
        <f ca="1">январь!AM99</f>
        <v>0</v>
      </c>
      <c r="C101" s="14">
        <f ca="1">январь!AK99</f>
        <v>0</v>
      </c>
      <c r="D101" s="14">
        <f ca="1">январь!AJ99+январь!AL99</f>
        <v>0</v>
      </c>
    </row>
    <row r="102" spans="1:4" x14ac:dyDescent="0.25">
      <c r="A102" s="15">
        <f>январь!A100</f>
        <v>0</v>
      </c>
      <c r="B102" s="14">
        <f ca="1">январь!AM100</f>
        <v>0</v>
      </c>
      <c r="C102" s="14">
        <f ca="1">январь!AK100</f>
        <v>0</v>
      </c>
      <c r="D102" s="14">
        <f ca="1">январь!AJ100+январь!AL100</f>
        <v>0</v>
      </c>
    </row>
    <row r="103" spans="1:4" x14ac:dyDescent="0.25">
      <c r="A103" s="15">
        <f>январь!A101</f>
        <v>0</v>
      </c>
      <c r="B103" s="14">
        <f ca="1">январь!AM101</f>
        <v>0</v>
      </c>
      <c r="C103" s="14">
        <f ca="1">январь!AK101</f>
        <v>0</v>
      </c>
      <c r="D103" s="14">
        <f ca="1">январь!AJ101+январь!AL101</f>
        <v>0</v>
      </c>
    </row>
    <row r="104" spans="1:4" x14ac:dyDescent="0.25">
      <c r="A104" s="15">
        <f>январь!A102</f>
        <v>0</v>
      </c>
      <c r="B104" s="14">
        <f ca="1">январь!AM102</f>
        <v>0</v>
      </c>
      <c r="C104" s="14">
        <f ca="1">январь!AK102</f>
        <v>0</v>
      </c>
      <c r="D104" s="14">
        <f ca="1">январь!AJ102+январь!AL102</f>
        <v>0</v>
      </c>
    </row>
    <row r="105" spans="1:4" x14ac:dyDescent="0.25">
      <c r="A105" s="15">
        <f>январь!A103</f>
        <v>0</v>
      </c>
      <c r="B105" s="14">
        <f ca="1">январь!AM103</f>
        <v>0</v>
      </c>
      <c r="C105" s="14">
        <f ca="1">январь!AK103</f>
        <v>0</v>
      </c>
      <c r="D105" s="14">
        <f ca="1">январь!AJ103+январь!AL103</f>
        <v>0</v>
      </c>
    </row>
    <row r="106" spans="1:4" x14ac:dyDescent="0.25">
      <c r="A106" s="15">
        <f>январь!A104</f>
        <v>0</v>
      </c>
      <c r="B106" s="14">
        <f ca="1">январь!AM104</f>
        <v>0</v>
      </c>
      <c r="C106" s="14">
        <f ca="1">январь!AK104</f>
        <v>0</v>
      </c>
      <c r="D106" s="14">
        <f ca="1">январь!AJ104+январь!AL104</f>
        <v>0</v>
      </c>
    </row>
    <row r="107" spans="1:4" x14ac:dyDescent="0.25">
      <c r="A107" s="15">
        <f>январь!A105</f>
        <v>0</v>
      </c>
      <c r="B107" s="14">
        <f ca="1">январь!AM105</f>
        <v>0</v>
      </c>
      <c r="C107" s="14">
        <f ca="1">январь!AK105</f>
        <v>0</v>
      </c>
      <c r="D107" s="14">
        <f ca="1">январь!AJ105+январь!AL105</f>
        <v>0</v>
      </c>
    </row>
    <row r="108" spans="1:4" x14ac:dyDescent="0.25">
      <c r="A108" s="15">
        <f>январь!A106</f>
        <v>0</v>
      </c>
      <c r="B108" s="14">
        <f ca="1">январь!AM106</f>
        <v>0</v>
      </c>
      <c r="C108" s="14">
        <f ca="1">январь!AK106</f>
        <v>0</v>
      </c>
      <c r="D108" s="14">
        <f ca="1">январь!AJ106+январь!AL106</f>
        <v>0</v>
      </c>
    </row>
    <row r="109" spans="1:4" x14ac:dyDescent="0.25">
      <c r="A109" s="15">
        <f>январь!A107</f>
        <v>0</v>
      </c>
      <c r="B109" s="14">
        <f ca="1">январь!AM107</f>
        <v>0</v>
      </c>
      <c r="C109" s="14">
        <f ca="1">январь!AK107</f>
        <v>0</v>
      </c>
      <c r="D109" s="14">
        <f ca="1">январь!AJ107+январь!AL107</f>
        <v>0</v>
      </c>
    </row>
    <row r="110" spans="1:4" x14ac:dyDescent="0.25">
      <c r="A110" s="15">
        <f>январь!A108</f>
        <v>0</v>
      </c>
      <c r="B110" s="14">
        <f ca="1">январь!AM108</f>
        <v>0</v>
      </c>
      <c r="C110" s="14">
        <f ca="1">январь!AK108</f>
        <v>0</v>
      </c>
      <c r="D110" s="14">
        <f ca="1">январь!AJ108+январь!AL108</f>
        <v>0</v>
      </c>
    </row>
    <row r="111" spans="1:4" x14ac:dyDescent="0.25">
      <c r="A111" s="15">
        <f>январь!A109</f>
        <v>0</v>
      </c>
      <c r="B111" s="14">
        <f ca="1">январь!AM109</f>
        <v>0</v>
      </c>
      <c r="C111" s="14">
        <f ca="1">январь!AK109</f>
        <v>0</v>
      </c>
      <c r="D111" s="14">
        <f ca="1">январь!AJ109+январь!AL109</f>
        <v>0</v>
      </c>
    </row>
    <row r="112" spans="1:4" x14ac:dyDescent="0.25">
      <c r="A112" s="15">
        <f>январь!A110</f>
        <v>0</v>
      </c>
      <c r="B112" s="14">
        <f ca="1">январь!AM110</f>
        <v>0</v>
      </c>
      <c r="C112" s="14">
        <f ca="1">январь!AK110</f>
        <v>0</v>
      </c>
      <c r="D112" s="14">
        <f ca="1">январь!AJ110+январь!AL110</f>
        <v>0</v>
      </c>
    </row>
    <row r="113" spans="1:4" x14ac:dyDescent="0.25">
      <c r="A113" s="15">
        <f>январь!A111</f>
        <v>0</v>
      </c>
      <c r="B113" s="14">
        <f ca="1">январь!AM111</f>
        <v>0</v>
      </c>
      <c r="C113" s="14">
        <f ca="1">январь!AK111</f>
        <v>0</v>
      </c>
      <c r="D113" s="14">
        <f ca="1">январь!AJ111+январь!AL111</f>
        <v>0</v>
      </c>
    </row>
    <row r="114" spans="1:4" x14ac:dyDescent="0.25">
      <c r="A114" s="15">
        <f>январь!A112</f>
        <v>0</v>
      </c>
      <c r="B114" s="14">
        <f ca="1">январь!AM112</f>
        <v>0</v>
      </c>
      <c r="C114" s="14">
        <f ca="1">январь!AK112</f>
        <v>0</v>
      </c>
      <c r="D114" s="14">
        <f ca="1">январь!AJ112+январь!AL112</f>
        <v>0</v>
      </c>
    </row>
    <row r="115" spans="1:4" x14ac:dyDescent="0.25">
      <c r="A115" s="15">
        <f>январь!A113</f>
        <v>0</v>
      </c>
      <c r="B115" s="14">
        <f ca="1">январь!AM113</f>
        <v>0</v>
      </c>
      <c r="C115" s="14">
        <f ca="1">январь!AK113</f>
        <v>0</v>
      </c>
      <c r="D115" s="14">
        <f ca="1">январь!AJ113+январь!AL113</f>
        <v>0</v>
      </c>
    </row>
    <row r="116" spans="1:4" x14ac:dyDescent="0.25">
      <c r="A116" s="15">
        <f>январь!A114</f>
        <v>0</v>
      </c>
      <c r="B116" s="14">
        <f ca="1">январь!AM114</f>
        <v>0</v>
      </c>
      <c r="C116" s="14">
        <f ca="1">январь!AK114</f>
        <v>0</v>
      </c>
      <c r="D116" s="14">
        <f ca="1">январь!AJ114+январь!AL114</f>
        <v>0</v>
      </c>
    </row>
    <row r="117" spans="1:4" x14ac:dyDescent="0.25">
      <c r="A117" s="15">
        <f>январь!A115</f>
        <v>0</v>
      </c>
      <c r="B117" s="14">
        <f ca="1">январь!AM115</f>
        <v>0</v>
      </c>
      <c r="C117" s="14">
        <f ca="1">январь!AK115</f>
        <v>0</v>
      </c>
      <c r="D117" s="14">
        <f ca="1">январь!AJ115+январь!AL115</f>
        <v>0</v>
      </c>
    </row>
    <row r="118" spans="1:4" x14ac:dyDescent="0.25">
      <c r="A118" s="15">
        <f>январь!A116</f>
        <v>0</v>
      </c>
      <c r="B118" s="14">
        <f ca="1">январь!AM116</f>
        <v>0</v>
      </c>
      <c r="C118" s="14">
        <f ca="1">январь!AK116</f>
        <v>0</v>
      </c>
      <c r="D118" s="14">
        <f ca="1">январь!AJ116+январь!AL116</f>
        <v>0</v>
      </c>
    </row>
    <row r="119" spans="1:4" x14ac:dyDescent="0.25">
      <c r="A119" s="15">
        <f>январь!A117</f>
        <v>0</v>
      </c>
      <c r="B119" s="14">
        <f ca="1">январь!AM117</f>
        <v>0</v>
      </c>
      <c r="C119" s="14">
        <f ca="1">январь!AK117</f>
        <v>0</v>
      </c>
      <c r="D119" s="14">
        <f ca="1">январь!AJ117+январь!AL117</f>
        <v>0</v>
      </c>
    </row>
    <row r="120" spans="1:4" x14ac:dyDescent="0.25">
      <c r="A120" s="15">
        <f>январь!A118</f>
        <v>0</v>
      </c>
      <c r="B120" s="14">
        <f ca="1">январь!AM118</f>
        <v>0</v>
      </c>
      <c r="C120" s="14">
        <f ca="1">январь!AK118</f>
        <v>0</v>
      </c>
      <c r="D120" s="14">
        <f ca="1">январь!AJ118+январь!AL118</f>
        <v>0</v>
      </c>
    </row>
    <row r="121" spans="1:4" x14ac:dyDescent="0.25">
      <c r="A121" s="15">
        <f>январь!A119</f>
        <v>0</v>
      </c>
      <c r="B121" s="14">
        <f ca="1">январь!AM119</f>
        <v>0</v>
      </c>
      <c r="C121" s="14">
        <f ca="1">январь!AK119</f>
        <v>0</v>
      </c>
      <c r="D121" s="14">
        <f ca="1">январь!AJ119+январь!AL119</f>
        <v>0</v>
      </c>
    </row>
    <row r="122" spans="1:4" x14ac:dyDescent="0.25">
      <c r="A122" s="15">
        <f>январь!A120</f>
        <v>0</v>
      </c>
      <c r="B122" s="14">
        <f ca="1">январь!AM120</f>
        <v>0</v>
      </c>
      <c r="C122" s="14">
        <f ca="1">январь!AK120</f>
        <v>0</v>
      </c>
      <c r="D122" s="14">
        <f ca="1">январь!AJ120+январь!AL120</f>
        <v>0</v>
      </c>
    </row>
    <row r="123" spans="1:4" x14ac:dyDescent="0.25">
      <c r="A123" s="15">
        <f>январь!A121</f>
        <v>0</v>
      </c>
      <c r="B123" s="14">
        <f ca="1">январь!AM121</f>
        <v>0</v>
      </c>
      <c r="C123" s="14">
        <f ca="1">январь!AK121</f>
        <v>0</v>
      </c>
      <c r="D123" s="14">
        <f ca="1">январь!AJ121+январь!AL121</f>
        <v>0</v>
      </c>
    </row>
    <row r="124" spans="1:4" x14ac:dyDescent="0.25">
      <c r="A124" s="15">
        <f>январь!A122</f>
        <v>0</v>
      </c>
      <c r="B124" s="14">
        <f ca="1">январь!AM122</f>
        <v>0</v>
      </c>
      <c r="C124" s="14">
        <f ca="1">январь!AK122</f>
        <v>0</v>
      </c>
      <c r="D124" s="14">
        <f ca="1">январь!AJ122+январь!AL122</f>
        <v>0</v>
      </c>
    </row>
    <row r="125" spans="1:4" x14ac:dyDescent="0.25">
      <c r="A125" s="15">
        <f>январь!A123</f>
        <v>0</v>
      </c>
      <c r="B125" s="14">
        <f ca="1">январь!AM123</f>
        <v>0</v>
      </c>
      <c r="C125" s="14">
        <f ca="1">январь!AK123</f>
        <v>0</v>
      </c>
      <c r="D125" s="14">
        <f ca="1">январь!AJ123+январь!AL123</f>
        <v>0</v>
      </c>
    </row>
    <row r="126" spans="1:4" x14ac:dyDescent="0.25">
      <c r="A126" s="15">
        <f>январь!A124</f>
        <v>0</v>
      </c>
      <c r="B126" s="14">
        <f ca="1">январь!AM124</f>
        <v>0</v>
      </c>
      <c r="C126" s="14">
        <f ca="1">январь!AK124</f>
        <v>0</v>
      </c>
      <c r="D126" s="14">
        <f ca="1">январь!AJ124+январь!AL124</f>
        <v>0</v>
      </c>
    </row>
    <row r="127" spans="1:4" x14ac:dyDescent="0.25">
      <c r="A127" s="15">
        <f>январь!A125</f>
        <v>0</v>
      </c>
      <c r="B127" s="14">
        <f ca="1">январь!AM125</f>
        <v>0</v>
      </c>
      <c r="C127" s="14">
        <f ca="1">январь!AK125</f>
        <v>0</v>
      </c>
      <c r="D127" s="14">
        <f ca="1">январь!AJ125+январь!AL125</f>
        <v>0</v>
      </c>
    </row>
    <row r="128" spans="1:4" x14ac:dyDescent="0.25">
      <c r="A128" s="15">
        <f>январь!A126</f>
        <v>0</v>
      </c>
      <c r="B128" s="14">
        <f ca="1">январь!AM126</f>
        <v>0</v>
      </c>
      <c r="C128" s="14">
        <f ca="1">январь!AK126</f>
        <v>0</v>
      </c>
      <c r="D128" s="14">
        <f ca="1">январь!AJ126+январь!AL126</f>
        <v>0</v>
      </c>
    </row>
    <row r="129" spans="1:4" x14ac:dyDescent="0.25">
      <c r="A129" s="15">
        <f>январь!A127</f>
        <v>0</v>
      </c>
      <c r="B129" s="14">
        <f ca="1">январь!AM127</f>
        <v>0</v>
      </c>
      <c r="C129" s="14">
        <f ca="1">январь!AK127</f>
        <v>0</v>
      </c>
      <c r="D129" s="14">
        <f ca="1">январь!AJ127+январь!AL127</f>
        <v>0</v>
      </c>
    </row>
    <row r="130" spans="1:4" x14ac:dyDescent="0.25">
      <c r="A130" s="15">
        <f>январь!A128</f>
        <v>0</v>
      </c>
      <c r="B130" s="14">
        <f ca="1">январь!AM128</f>
        <v>0</v>
      </c>
      <c r="C130" s="14">
        <f ca="1">январь!AK128</f>
        <v>0</v>
      </c>
      <c r="D130" s="14">
        <f ca="1">январь!AJ128+январь!AL128</f>
        <v>0</v>
      </c>
    </row>
    <row r="131" spans="1:4" x14ac:dyDescent="0.25">
      <c r="A131" s="15">
        <f>январь!A129</f>
        <v>0</v>
      </c>
      <c r="B131" s="14">
        <f ca="1">январь!AM129</f>
        <v>0</v>
      </c>
      <c r="C131" s="14">
        <f ca="1">январь!AK129</f>
        <v>0</v>
      </c>
      <c r="D131" s="14">
        <f ca="1">январь!AJ129+январь!AL129</f>
        <v>0</v>
      </c>
    </row>
    <row r="132" spans="1:4" x14ac:dyDescent="0.25">
      <c r="A132" s="15">
        <f>январь!A130</f>
        <v>0</v>
      </c>
      <c r="B132" s="14">
        <f ca="1">январь!AM130</f>
        <v>0</v>
      </c>
      <c r="C132" s="14">
        <f ca="1">январь!AK130</f>
        <v>0</v>
      </c>
      <c r="D132" s="14">
        <f ca="1">январь!AJ130+январь!AL130</f>
        <v>0</v>
      </c>
    </row>
    <row r="133" spans="1:4" x14ac:dyDescent="0.25">
      <c r="A133" s="15">
        <f>январь!A131</f>
        <v>0</v>
      </c>
      <c r="B133" s="14">
        <f ca="1">январь!AM131</f>
        <v>0</v>
      </c>
      <c r="C133" s="14">
        <f ca="1">январь!AK131</f>
        <v>0</v>
      </c>
      <c r="D133" s="14">
        <f ca="1">январь!AJ131+январь!AL131</f>
        <v>0</v>
      </c>
    </row>
    <row r="134" spans="1:4" x14ac:dyDescent="0.25">
      <c r="A134" s="15">
        <f>январь!A132</f>
        <v>0</v>
      </c>
      <c r="B134" s="14">
        <f ca="1">январь!AM132</f>
        <v>0</v>
      </c>
      <c r="C134" s="14">
        <f ca="1">январь!AK132</f>
        <v>0</v>
      </c>
      <c r="D134" s="14">
        <f ca="1">январь!AJ132+январь!AL132</f>
        <v>0</v>
      </c>
    </row>
    <row r="135" spans="1:4" x14ac:dyDescent="0.25">
      <c r="A135" s="15">
        <f>январь!A133</f>
        <v>0</v>
      </c>
      <c r="B135" s="14">
        <f ca="1">январь!AM133</f>
        <v>0</v>
      </c>
      <c r="C135" s="14">
        <f ca="1">январь!AK133</f>
        <v>0</v>
      </c>
      <c r="D135" s="14">
        <f ca="1">январь!AJ133+январь!AL133</f>
        <v>0</v>
      </c>
    </row>
    <row r="136" spans="1:4" x14ac:dyDescent="0.25">
      <c r="A136" s="15">
        <f>январь!A134</f>
        <v>0</v>
      </c>
      <c r="B136" s="14">
        <f ca="1">январь!AM134</f>
        <v>0</v>
      </c>
      <c r="C136" s="14">
        <f ca="1">январь!AK134</f>
        <v>0</v>
      </c>
      <c r="D136" s="14">
        <f ca="1">январь!AJ134+январь!AL134</f>
        <v>0</v>
      </c>
    </row>
    <row r="137" spans="1:4" x14ac:dyDescent="0.25">
      <c r="A137" s="15">
        <f>январь!A135</f>
        <v>0</v>
      </c>
      <c r="B137" s="14">
        <f ca="1">январь!AM135</f>
        <v>0</v>
      </c>
      <c r="C137" s="14">
        <f ca="1">январь!AK135</f>
        <v>0</v>
      </c>
      <c r="D137" s="14">
        <f ca="1">январь!AJ135+январь!AL135</f>
        <v>0</v>
      </c>
    </row>
    <row r="138" spans="1:4" x14ac:dyDescent="0.25">
      <c r="A138" s="15">
        <f>январь!A136</f>
        <v>0</v>
      </c>
      <c r="B138" s="14">
        <f ca="1">январь!AM136</f>
        <v>0</v>
      </c>
      <c r="C138" s="14">
        <f ca="1">январь!AK136</f>
        <v>0</v>
      </c>
      <c r="D138" s="14">
        <f ca="1">январь!AJ136+январь!AL136</f>
        <v>0</v>
      </c>
    </row>
    <row r="139" spans="1:4" x14ac:dyDescent="0.25">
      <c r="A139" s="15">
        <f>январь!A137</f>
        <v>0</v>
      </c>
      <c r="B139" s="14">
        <f ca="1">январь!AM137</f>
        <v>0</v>
      </c>
      <c r="C139" s="14">
        <f ca="1">январь!AK137</f>
        <v>0</v>
      </c>
      <c r="D139" s="14">
        <f ca="1">январь!AJ137+январь!AL137</f>
        <v>0</v>
      </c>
    </row>
    <row r="140" spans="1:4" x14ac:dyDescent="0.25">
      <c r="A140" s="15">
        <f>январь!A138</f>
        <v>0</v>
      </c>
      <c r="B140" s="14">
        <f ca="1">январь!AM138</f>
        <v>0</v>
      </c>
      <c r="C140" s="14">
        <f ca="1">январь!AK138</f>
        <v>0</v>
      </c>
      <c r="D140" s="14">
        <f ca="1">январь!AJ138+январь!AL138</f>
        <v>0</v>
      </c>
    </row>
    <row r="141" spans="1:4" x14ac:dyDescent="0.25">
      <c r="A141" s="15">
        <f>январь!A139</f>
        <v>0</v>
      </c>
      <c r="B141" s="14">
        <f ca="1">январь!AM139</f>
        <v>0</v>
      </c>
      <c r="C141" s="14">
        <f ca="1">январь!AK139</f>
        <v>0</v>
      </c>
      <c r="D141" s="14">
        <f ca="1">январь!AJ139+январь!AL139</f>
        <v>0</v>
      </c>
    </row>
    <row r="142" spans="1:4" x14ac:dyDescent="0.25">
      <c r="A142" s="15">
        <f>январь!A140</f>
        <v>0</v>
      </c>
      <c r="B142" s="14">
        <f ca="1">январь!AM140</f>
        <v>0</v>
      </c>
      <c r="C142" s="14">
        <f ca="1">январь!AK140</f>
        <v>0</v>
      </c>
      <c r="D142" s="14">
        <f ca="1">январь!AJ140+январь!AL140</f>
        <v>0</v>
      </c>
    </row>
    <row r="143" spans="1:4" x14ac:dyDescent="0.25">
      <c r="A143" s="15">
        <f>январь!A141</f>
        <v>0</v>
      </c>
      <c r="B143" s="14">
        <f ca="1">январь!AM141</f>
        <v>0</v>
      </c>
      <c r="C143" s="14">
        <f ca="1">январь!AK141</f>
        <v>0</v>
      </c>
      <c r="D143" s="14">
        <f ca="1">январь!AJ141+январь!AL141</f>
        <v>0</v>
      </c>
    </row>
    <row r="144" spans="1:4" x14ac:dyDescent="0.25">
      <c r="A144" s="15">
        <f>январь!A142</f>
        <v>0</v>
      </c>
      <c r="B144" s="14">
        <f ca="1">январь!AM142</f>
        <v>0</v>
      </c>
      <c r="C144" s="14">
        <f ca="1">январь!AK142</f>
        <v>0</v>
      </c>
      <c r="D144" s="14">
        <f ca="1">январь!AJ142+январь!AL142</f>
        <v>0</v>
      </c>
    </row>
    <row r="145" spans="1:4" x14ac:dyDescent="0.25">
      <c r="A145" s="15">
        <f>январь!A143</f>
        <v>0</v>
      </c>
      <c r="B145" s="14">
        <f ca="1">январь!AM143</f>
        <v>0</v>
      </c>
      <c r="C145" s="14">
        <f ca="1">январь!AK143</f>
        <v>0</v>
      </c>
      <c r="D145" s="14">
        <f ca="1">январь!AJ143+январь!AL143</f>
        <v>0</v>
      </c>
    </row>
    <row r="146" spans="1:4" x14ac:dyDescent="0.25">
      <c r="A146" s="15">
        <f>январь!A144</f>
        <v>0</v>
      </c>
      <c r="B146" s="14">
        <f ca="1">январь!AM144</f>
        <v>0</v>
      </c>
      <c r="C146" s="14">
        <f ca="1">январь!AK144</f>
        <v>0</v>
      </c>
      <c r="D146" s="14">
        <f ca="1">январь!AJ144+январь!AL144</f>
        <v>0</v>
      </c>
    </row>
    <row r="147" spans="1:4" x14ac:dyDescent="0.25">
      <c r="A147" s="15">
        <f>январь!A145</f>
        <v>0</v>
      </c>
      <c r="B147" s="14">
        <f ca="1">январь!AM145</f>
        <v>0</v>
      </c>
      <c r="C147" s="14">
        <f ca="1">январь!AK145</f>
        <v>0</v>
      </c>
      <c r="D147" s="14">
        <f ca="1">январь!AJ145+январь!AL145</f>
        <v>0</v>
      </c>
    </row>
    <row r="148" spans="1:4" x14ac:dyDescent="0.25">
      <c r="A148" s="15">
        <f>январь!A146</f>
        <v>0</v>
      </c>
      <c r="B148" s="14">
        <f ca="1">январь!AM146</f>
        <v>0</v>
      </c>
      <c r="C148" s="14">
        <f ca="1">январь!AK146</f>
        <v>0</v>
      </c>
      <c r="D148" s="14">
        <f ca="1">январь!AJ146+январь!AL146</f>
        <v>0</v>
      </c>
    </row>
    <row r="149" spans="1:4" x14ac:dyDescent="0.25">
      <c r="A149" s="15">
        <f>январь!A147</f>
        <v>0</v>
      </c>
      <c r="B149" s="14">
        <f ca="1">январь!AM147</f>
        <v>0</v>
      </c>
      <c r="C149" s="14">
        <f ca="1">январь!AK147</f>
        <v>0</v>
      </c>
      <c r="D149" s="14">
        <f ca="1">январь!AJ147+январь!AL147</f>
        <v>0</v>
      </c>
    </row>
    <row r="150" spans="1:4" x14ac:dyDescent="0.25">
      <c r="A150" s="15">
        <f>январь!A148</f>
        <v>0</v>
      </c>
      <c r="B150" s="14">
        <f ca="1">январь!AM148</f>
        <v>0</v>
      </c>
      <c r="C150" s="14">
        <f ca="1">январь!AK148</f>
        <v>0</v>
      </c>
      <c r="D150" s="14">
        <f ca="1">январь!AJ148+январь!AL148</f>
        <v>0</v>
      </c>
    </row>
    <row r="151" spans="1:4" x14ac:dyDescent="0.25">
      <c r="A151" s="15">
        <f>январь!A149</f>
        <v>0</v>
      </c>
      <c r="B151" s="14">
        <f ca="1">январь!AM149</f>
        <v>0</v>
      </c>
      <c r="C151" s="14">
        <f ca="1">январь!AK149</f>
        <v>0</v>
      </c>
      <c r="D151" s="14">
        <f ca="1">январь!AJ149+январь!AL149</f>
        <v>0</v>
      </c>
    </row>
    <row r="152" spans="1:4" x14ac:dyDescent="0.25">
      <c r="A152" s="15">
        <f>январь!A150</f>
        <v>0</v>
      </c>
      <c r="B152" s="14">
        <f ca="1">январь!AM150</f>
        <v>0</v>
      </c>
      <c r="C152" s="14">
        <f ca="1">январь!AK150</f>
        <v>0</v>
      </c>
      <c r="D152" s="14">
        <f ca="1">январь!AJ150+январь!AL150</f>
        <v>0</v>
      </c>
    </row>
    <row r="153" spans="1:4" x14ac:dyDescent="0.25">
      <c r="A153" s="15">
        <f>январь!A151</f>
        <v>0</v>
      </c>
      <c r="B153" s="14">
        <f ca="1">январь!AM151</f>
        <v>0</v>
      </c>
      <c r="C153" s="14">
        <f ca="1">январь!AK151</f>
        <v>0</v>
      </c>
      <c r="D153" s="14">
        <f ca="1">январь!AJ151+январь!AL151</f>
        <v>0</v>
      </c>
    </row>
    <row r="154" spans="1:4" x14ac:dyDescent="0.25">
      <c r="A154" s="15">
        <f>январь!A152</f>
        <v>0</v>
      </c>
      <c r="B154" s="14">
        <f ca="1">январь!AM152</f>
        <v>0</v>
      </c>
      <c r="C154" s="14">
        <f ca="1">январь!AK152</f>
        <v>0</v>
      </c>
      <c r="D154" s="14">
        <f ca="1">январь!AJ152+январь!AL152</f>
        <v>0</v>
      </c>
    </row>
    <row r="155" spans="1:4" x14ac:dyDescent="0.25">
      <c r="A155" s="15">
        <f>январь!A153</f>
        <v>0</v>
      </c>
      <c r="B155" s="14">
        <f ca="1">январь!AM153</f>
        <v>0</v>
      </c>
      <c r="C155" s="14">
        <f ca="1">январь!AK153</f>
        <v>0</v>
      </c>
      <c r="D155" s="14">
        <f ca="1">январь!AJ153+январь!AL153</f>
        <v>0</v>
      </c>
    </row>
    <row r="156" spans="1:4" x14ac:dyDescent="0.25">
      <c r="A156" s="15">
        <f>январь!A154</f>
        <v>0</v>
      </c>
      <c r="B156" s="14">
        <f ca="1">январь!AM154</f>
        <v>0</v>
      </c>
      <c r="C156" s="14">
        <f ca="1">январь!AK154</f>
        <v>0</v>
      </c>
      <c r="D156" s="14">
        <f ca="1">январь!AJ154+январь!AL154</f>
        <v>0</v>
      </c>
    </row>
    <row r="157" spans="1:4" x14ac:dyDescent="0.25">
      <c r="A157" s="15">
        <f>январь!A155</f>
        <v>0</v>
      </c>
      <c r="B157" s="14">
        <f ca="1">январь!AM155</f>
        <v>0</v>
      </c>
      <c r="C157" s="14">
        <f ca="1">январь!AK155</f>
        <v>0</v>
      </c>
      <c r="D157" s="14">
        <f ca="1">январь!AJ155+январь!AL155</f>
        <v>0</v>
      </c>
    </row>
    <row r="158" spans="1:4" x14ac:dyDescent="0.25">
      <c r="A158" s="15">
        <f>январь!A156</f>
        <v>0</v>
      </c>
      <c r="B158" s="14">
        <f ca="1">январь!AM156</f>
        <v>0</v>
      </c>
      <c r="C158" s="14">
        <f ca="1">январь!AK156</f>
        <v>0</v>
      </c>
      <c r="D158" s="14">
        <f ca="1">январь!AJ156+январь!AL156</f>
        <v>0</v>
      </c>
    </row>
    <row r="159" spans="1:4" x14ac:dyDescent="0.25">
      <c r="A159" s="15">
        <f>январь!A157</f>
        <v>0</v>
      </c>
      <c r="B159" s="14">
        <f ca="1">январь!AM157</f>
        <v>0</v>
      </c>
      <c r="C159" s="14">
        <f ca="1">январь!AK157</f>
        <v>0</v>
      </c>
      <c r="D159" s="14">
        <f ca="1">январь!AJ157+январь!AL157</f>
        <v>0</v>
      </c>
    </row>
    <row r="160" spans="1:4" x14ac:dyDescent="0.25">
      <c r="A160" s="15">
        <f>январь!A158</f>
        <v>0</v>
      </c>
      <c r="B160" s="14">
        <f ca="1">январь!AM158</f>
        <v>0</v>
      </c>
      <c r="C160" s="14">
        <f ca="1">январь!AK158</f>
        <v>0</v>
      </c>
      <c r="D160" s="14">
        <f ca="1">январь!AJ158+январь!AL158</f>
        <v>0</v>
      </c>
    </row>
    <row r="161" spans="1:4" x14ac:dyDescent="0.25">
      <c r="A161" s="15">
        <f>январь!A159</f>
        <v>0</v>
      </c>
      <c r="B161" s="14">
        <f ca="1">январь!AM159</f>
        <v>0</v>
      </c>
      <c r="C161" s="14">
        <f ca="1">январь!AK159</f>
        <v>0</v>
      </c>
      <c r="D161" s="14">
        <f ca="1">январь!AJ159+январь!AL159</f>
        <v>0</v>
      </c>
    </row>
    <row r="162" spans="1:4" x14ac:dyDescent="0.25">
      <c r="A162" s="15">
        <f>январь!A160</f>
        <v>0</v>
      </c>
      <c r="B162" s="14">
        <f ca="1">январь!AM160</f>
        <v>0</v>
      </c>
      <c r="C162" s="14">
        <f ca="1">январь!AK160</f>
        <v>0</v>
      </c>
      <c r="D162" s="14">
        <f ca="1">январь!AJ160+январь!AL160</f>
        <v>0</v>
      </c>
    </row>
    <row r="163" spans="1:4" x14ac:dyDescent="0.25">
      <c r="A163" s="15">
        <f>январь!A161</f>
        <v>0</v>
      </c>
      <c r="B163" s="14">
        <f ca="1">январь!AM161</f>
        <v>0</v>
      </c>
      <c r="C163" s="14">
        <f ca="1">январь!AK161</f>
        <v>0</v>
      </c>
      <c r="D163" s="14">
        <f ca="1">январь!AJ161+январь!AL161</f>
        <v>0</v>
      </c>
    </row>
    <row r="164" spans="1:4" x14ac:dyDescent="0.25">
      <c r="A164" s="15">
        <f>январь!A162</f>
        <v>0</v>
      </c>
      <c r="B164" s="14">
        <f ca="1">январь!AM162</f>
        <v>0</v>
      </c>
      <c r="C164" s="14">
        <f ca="1">январь!AK162</f>
        <v>0</v>
      </c>
      <c r="D164" s="14">
        <f ca="1">январь!AJ162+январь!AL162</f>
        <v>0</v>
      </c>
    </row>
    <row r="165" spans="1:4" x14ac:dyDescent="0.25">
      <c r="A165" s="15">
        <f>январь!A163</f>
        <v>0</v>
      </c>
      <c r="B165" s="14">
        <f ca="1">январь!AM163</f>
        <v>0</v>
      </c>
      <c r="C165" s="14">
        <f ca="1">январь!AK163</f>
        <v>0</v>
      </c>
      <c r="D165" s="14">
        <f ca="1">январь!AJ163+январь!AL163</f>
        <v>0</v>
      </c>
    </row>
    <row r="166" spans="1:4" x14ac:dyDescent="0.25">
      <c r="A166" s="15">
        <f>январь!A164</f>
        <v>0</v>
      </c>
      <c r="B166" s="14">
        <f ca="1">январь!AM164</f>
        <v>0</v>
      </c>
      <c r="C166" s="14">
        <f ca="1">январь!AK164</f>
        <v>0</v>
      </c>
      <c r="D166" s="14">
        <f ca="1">январь!AJ164+январь!AL164</f>
        <v>0</v>
      </c>
    </row>
    <row r="167" spans="1:4" x14ac:dyDescent="0.25">
      <c r="A167" s="15">
        <f>январь!A165</f>
        <v>0</v>
      </c>
      <c r="B167" s="14">
        <f ca="1">январь!AM165</f>
        <v>0</v>
      </c>
      <c r="C167" s="14">
        <f ca="1">январь!AK165</f>
        <v>0</v>
      </c>
      <c r="D167" s="14">
        <f ca="1">январь!AJ165+январь!AL165</f>
        <v>0</v>
      </c>
    </row>
    <row r="168" spans="1:4" x14ac:dyDescent="0.25">
      <c r="A168" s="15">
        <f>январь!A166</f>
        <v>0</v>
      </c>
      <c r="B168" s="14">
        <f ca="1">январь!AM166</f>
        <v>0</v>
      </c>
      <c r="C168" s="14">
        <f ca="1">январь!AK166</f>
        <v>0</v>
      </c>
      <c r="D168" s="14">
        <f ca="1">январь!AJ166+январь!AL166</f>
        <v>0</v>
      </c>
    </row>
    <row r="169" spans="1:4" x14ac:dyDescent="0.25">
      <c r="A169" s="15">
        <f>январь!A167</f>
        <v>0</v>
      </c>
      <c r="B169" s="14">
        <f ca="1">январь!AM167</f>
        <v>0</v>
      </c>
      <c r="C169" s="14">
        <f ca="1">январь!AK167</f>
        <v>0</v>
      </c>
      <c r="D169" s="14">
        <f ca="1">январь!AJ167+январь!AL167</f>
        <v>0</v>
      </c>
    </row>
    <row r="170" spans="1:4" x14ac:dyDescent="0.25">
      <c r="A170" s="15">
        <f>январь!A168</f>
        <v>0</v>
      </c>
      <c r="B170" s="14">
        <f ca="1">январь!AM168</f>
        <v>0</v>
      </c>
      <c r="C170" s="14">
        <f ca="1">январь!AK168</f>
        <v>0</v>
      </c>
      <c r="D170" s="14">
        <f ca="1">январь!AJ168+январь!AL168</f>
        <v>0</v>
      </c>
    </row>
    <row r="171" spans="1:4" x14ac:dyDescent="0.25">
      <c r="A171" s="15">
        <f>январь!A169</f>
        <v>0</v>
      </c>
      <c r="B171" s="14">
        <f ca="1">январь!AM169</f>
        <v>0</v>
      </c>
      <c r="C171" s="14">
        <f ca="1">январь!AK169</f>
        <v>0</v>
      </c>
      <c r="D171" s="14">
        <f ca="1">январь!AJ169+январь!AL169</f>
        <v>0</v>
      </c>
    </row>
    <row r="172" spans="1:4" x14ac:dyDescent="0.25">
      <c r="A172" s="15">
        <f>январь!A170</f>
        <v>0</v>
      </c>
      <c r="B172" s="14">
        <f ca="1">январь!AM170</f>
        <v>0</v>
      </c>
      <c r="C172" s="14">
        <f ca="1">январь!AK170</f>
        <v>0</v>
      </c>
      <c r="D172" s="14">
        <f ca="1">январь!AJ170+январь!AL170</f>
        <v>0</v>
      </c>
    </row>
    <row r="173" spans="1:4" x14ac:dyDescent="0.25">
      <c r="A173" s="15">
        <f>январь!A171</f>
        <v>0</v>
      </c>
      <c r="B173" s="14">
        <f ca="1">январь!AM171</f>
        <v>0</v>
      </c>
      <c r="C173" s="14">
        <f ca="1">январь!AK171</f>
        <v>0</v>
      </c>
      <c r="D173" s="14">
        <f ca="1">январь!AJ171+январь!AL171</f>
        <v>0</v>
      </c>
    </row>
    <row r="174" spans="1:4" x14ac:dyDescent="0.25">
      <c r="A174" s="15">
        <f>январь!A172</f>
        <v>0</v>
      </c>
      <c r="B174" s="14">
        <f ca="1">январь!AM172</f>
        <v>0</v>
      </c>
      <c r="C174" s="14">
        <f ca="1">январь!AK172</f>
        <v>0</v>
      </c>
      <c r="D174" s="14">
        <f ca="1">январь!AJ172+январь!AL172</f>
        <v>0</v>
      </c>
    </row>
    <row r="175" spans="1:4" x14ac:dyDescent="0.25">
      <c r="A175" s="15">
        <f>январь!A173</f>
        <v>0</v>
      </c>
      <c r="B175" s="14">
        <f ca="1">январь!AM173</f>
        <v>0</v>
      </c>
      <c r="C175" s="14">
        <f ca="1">январь!AK173</f>
        <v>0</v>
      </c>
      <c r="D175" s="14">
        <f ca="1">январь!AJ173+январь!AL173</f>
        <v>0</v>
      </c>
    </row>
    <row r="176" spans="1:4" x14ac:dyDescent="0.25">
      <c r="A176" s="15">
        <f>январь!A174</f>
        <v>0</v>
      </c>
      <c r="B176" s="14">
        <f ca="1">январь!AM174</f>
        <v>0</v>
      </c>
      <c r="C176" s="14">
        <f ca="1">январь!AK174</f>
        <v>0</v>
      </c>
      <c r="D176" s="14">
        <f ca="1">январь!AJ174+январь!AL174</f>
        <v>0</v>
      </c>
    </row>
    <row r="177" spans="1:4" x14ac:dyDescent="0.25">
      <c r="A177" s="15">
        <f>январь!A175</f>
        <v>0</v>
      </c>
      <c r="B177" s="14">
        <f ca="1">январь!AM175</f>
        <v>0</v>
      </c>
      <c r="C177" s="14">
        <f ca="1">январь!AK175</f>
        <v>0</v>
      </c>
      <c r="D177" s="14">
        <f ca="1">январь!AJ175+январь!AL175</f>
        <v>0</v>
      </c>
    </row>
    <row r="178" spans="1:4" x14ac:dyDescent="0.25">
      <c r="A178" s="15">
        <f>январь!A176</f>
        <v>0</v>
      </c>
      <c r="B178" s="14">
        <f ca="1">январь!AM176</f>
        <v>0</v>
      </c>
      <c r="C178" s="14">
        <f ca="1">январь!AK176</f>
        <v>0</v>
      </c>
      <c r="D178" s="14">
        <f ca="1">январь!AJ176+январь!AL176</f>
        <v>0</v>
      </c>
    </row>
    <row r="179" spans="1:4" x14ac:dyDescent="0.25">
      <c r="A179" s="15">
        <f>январь!A177</f>
        <v>0</v>
      </c>
      <c r="B179" s="14">
        <f ca="1">январь!AM177</f>
        <v>0</v>
      </c>
      <c r="C179" s="14">
        <f ca="1">январь!AK177</f>
        <v>0</v>
      </c>
      <c r="D179" s="14">
        <f ca="1">январь!AJ177+январь!AL177</f>
        <v>0</v>
      </c>
    </row>
    <row r="180" spans="1:4" x14ac:dyDescent="0.25">
      <c r="A180" s="15">
        <f>январь!A178</f>
        <v>0</v>
      </c>
      <c r="B180" s="14">
        <f ca="1">январь!AM178</f>
        <v>0</v>
      </c>
      <c r="C180" s="14">
        <f ca="1">январь!AK178</f>
        <v>0</v>
      </c>
      <c r="D180" s="14">
        <f ca="1">январь!AJ178+январь!AL178</f>
        <v>0</v>
      </c>
    </row>
    <row r="181" spans="1:4" x14ac:dyDescent="0.25">
      <c r="A181" s="15">
        <f>январь!A179</f>
        <v>0</v>
      </c>
      <c r="B181" s="14">
        <f ca="1">январь!AM179</f>
        <v>0</v>
      </c>
      <c r="C181" s="14">
        <f ca="1">январь!AK179</f>
        <v>0</v>
      </c>
      <c r="D181" s="14">
        <f ca="1">январь!AJ179+январь!AL179</f>
        <v>0</v>
      </c>
    </row>
    <row r="182" spans="1:4" x14ac:dyDescent="0.25">
      <c r="A182" s="15">
        <f>январь!A180</f>
        <v>0</v>
      </c>
      <c r="B182" s="14">
        <f ca="1">январь!AM180</f>
        <v>0</v>
      </c>
      <c r="C182" s="14">
        <f ca="1">январь!AK180</f>
        <v>0</v>
      </c>
      <c r="D182" s="14">
        <f ca="1">январь!AJ180+январь!AL180</f>
        <v>0</v>
      </c>
    </row>
    <row r="183" spans="1:4" x14ac:dyDescent="0.25">
      <c r="A183" s="15">
        <f>январь!A181</f>
        <v>0</v>
      </c>
      <c r="B183" s="14">
        <f ca="1">январь!AM181</f>
        <v>0</v>
      </c>
      <c r="C183" s="14">
        <f ca="1">январь!AK181</f>
        <v>0</v>
      </c>
      <c r="D183" s="14">
        <f ca="1">январь!AJ181+январь!AL181</f>
        <v>0</v>
      </c>
    </row>
    <row r="184" spans="1:4" x14ac:dyDescent="0.25">
      <c r="A184" s="15">
        <f>январь!A182</f>
        <v>0</v>
      </c>
      <c r="B184" s="14">
        <f ca="1">январь!AM182</f>
        <v>0</v>
      </c>
      <c r="C184" s="14">
        <f ca="1">январь!AK182</f>
        <v>0</v>
      </c>
      <c r="D184" s="14">
        <f ca="1">январь!AJ182+январь!AL182</f>
        <v>0</v>
      </c>
    </row>
    <row r="185" spans="1:4" x14ac:dyDescent="0.25">
      <c r="A185" s="15">
        <f>январь!A183</f>
        <v>0</v>
      </c>
      <c r="B185" s="14">
        <f ca="1">январь!AM183</f>
        <v>0</v>
      </c>
      <c r="C185" s="14">
        <f ca="1">январь!AK183</f>
        <v>0</v>
      </c>
      <c r="D185" s="14">
        <f ca="1">январь!AJ183+январь!AL183</f>
        <v>0</v>
      </c>
    </row>
    <row r="186" spans="1:4" x14ac:dyDescent="0.25">
      <c r="A186" s="15">
        <f>январь!A184</f>
        <v>0</v>
      </c>
      <c r="B186" s="14">
        <f ca="1">январь!AM184</f>
        <v>0</v>
      </c>
      <c r="C186" s="14">
        <f ca="1">январь!AK184</f>
        <v>0</v>
      </c>
      <c r="D186" s="14">
        <f ca="1">январь!AJ184+январь!AL184</f>
        <v>0</v>
      </c>
    </row>
    <row r="187" spans="1:4" x14ac:dyDescent="0.25">
      <c r="A187" s="15">
        <f>январь!A185</f>
        <v>0</v>
      </c>
      <c r="B187" s="14">
        <f ca="1">январь!AM185</f>
        <v>0</v>
      </c>
      <c r="C187" s="14">
        <f ca="1">январь!AK185</f>
        <v>0</v>
      </c>
      <c r="D187" s="14">
        <f ca="1">январь!AJ185+январь!AL185</f>
        <v>0</v>
      </c>
    </row>
    <row r="188" spans="1:4" x14ac:dyDescent="0.25">
      <c r="A188" s="15">
        <f>январь!A186</f>
        <v>0</v>
      </c>
      <c r="B188" s="14">
        <f ca="1">январь!AM186</f>
        <v>0</v>
      </c>
      <c r="C188" s="14">
        <f ca="1">январь!AK186</f>
        <v>0</v>
      </c>
      <c r="D188" s="14">
        <f ca="1">январь!AJ186+январь!AL186</f>
        <v>0</v>
      </c>
    </row>
    <row r="189" spans="1:4" x14ac:dyDescent="0.25">
      <c r="A189" s="15">
        <f>январь!A187</f>
        <v>0</v>
      </c>
      <c r="B189" s="14">
        <f ca="1">январь!AM187</f>
        <v>0</v>
      </c>
      <c r="C189" s="14">
        <f ca="1">январь!AK187</f>
        <v>0</v>
      </c>
      <c r="D189" s="14">
        <f ca="1">январь!AJ187+январь!AL187</f>
        <v>0</v>
      </c>
    </row>
    <row r="190" spans="1:4" x14ac:dyDescent="0.25">
      <c r="A190" s="15">
        <f>январь!A188</f>
        <v>0</v>
      </c>
      <c r="B190" s="14">
        <f ca="1">январь!AM188</f>
        <v>0</v>
      </c>
      <c r="C190" s="14">
        <f ca="1">январь!AK188</f>
        <v>0</v>
      </c>
      <c r="D190" s="14">
        <f ca="1">январь!AJ188+январь!AL188</f>
        <v>0</v>
      </c>
    </row>
    <row r="191" spans="1:4" x14ac:dyDescent="0.25">
      <c r="A191" s="15">
        <f>январь!A189</f>
        <v>0</v>
      </c>
      <c r="B191" s="14">
        <f ca="1">январь!AM189</f>
        <v>0</v>
      </c>
      <c r="C191" s="14">
        <f ca="1">январь!AK189</f>
        <v>0</v>
      </c>
      <c r="D191" s="14">
        <f ca="1">январь!AJ189+январь!AL189</f>
        <v>0</v>
      </c>
    </row>
    <row r="192" spans="1:4" x14ac:dyDescent="0.25">
      <c r="A192" s="15">
        <f>январь!A190</f>
        <v>0</v>
      </c>
      <c r="B192" s="14">
        <f ca="1">январь!AM190</f>
        <v>0</v>
      </c>
      <c r="C192" s="14">
        <f ca="1">январь!AK190</f>
        <v>0</v>
      </c>
      <c r="D192" s="14">
        <f ca="1">январь!AJ190+январь!AL190</f>
        <v>0</v>
      </c>
    </row>
    <row r="193" spans="1:4" x14ac:dyDescent="0.25">
      <c r="A193" s="15">
        <f>январь!A191</f>
        <v>0</v>
      </c>
      <c r="B193" s="14">
        <f ca="1">январь!AM191</f>
        <v>0</v>
      </c>
      <c r="C193" s="14">
        <f ca="1">январь!AK191</f>
        <v>0</v>
      </c>
      <c r="D193" s="14">
        <f ca="1">январь!AJ191+январь!AL191</f>
        <v>0</v>
      </c>
    </row>
    <row r="194" spans="1:4" x14ac:dyDescent="0.25">
      <c r="A194" s="15">
        <f>январь!A192</f>
        <v>0</v>
      </c>
      <c r="B194" s="14">
        <f ca="1">январь!AM192</f>
        <v>0</v>
      </c>
      <c r="C194" s="14">
        <f ca="1">январь!AK192</f>
        <v>0</v>
      </c>
      <c r="D194" s="14">
        <f ca="1">январь!AJ192+январь!AL192</f>
        <v>0</v>
      </c>
    </row>
    <row r="195" spans="1:4" x14ac:dyDescent="0.25">
      <c r="A195" s="15">
        <f>январь!A193</f>
        <v>0</v>
      </c>
      <c r="B195" s="14">
        <f ca="1">январь!AM193</f>
        <v>0</v>
      </c>
      <c r="C195" s="14">
        <f ca="1">январь!AK193</f>
        <v>0</v>
      </c>
      <c r="D195" s="14">
        <f ca="1">январь!AJ193+январь!AL193</f>
        <v>0</v>
      </c>
    </row>
    <row r="196" spans="1:4" x14ac:dyDescent="0.25">
      <c r="A196" s="15">
        <f>январь!A194</f>
        <v>0</v>
      </c>
      <c r="B196" s="14">
        <f ca="1">январь!AM194</f>
        <v>0</v>
      </c>
      <c r="C196" s="14">
        <f ca="1">январь!AK194</f>
        <v>0</v>
      </c>
      <c r="D196" s="14">
        <f ca="1">январь!AJ194+январь!AL194</f>
        <v>0</v>
      </c>
    </row>
    <row r="197" spans="1:4" x14ac:dyDescent="0.25">
      <c r="A197" s="15">
        <f>январь!A195</f>
        <v>0</v>
      </c>
      <c r="B197" s="14">
        <f ca="1">январь!AM195</f>
        <v>0</v>
      </c>
      <c r="C197" s="14">
        <f ca="1">январь!AK195</f>
        <v>0</v>
      </c>
      <c r="D197" s="14">
        <f ca="1">январь!AJ195+январь!AL195</f>
        <v>0</v>
      </c>
    </row>
    <row r="198" spans="1:4" x14ac:dyDescent="0.25">
      <c r="A198" s="15">
        <f>январь!A196</f>
        <v>0</v>
      </c>
      <c r="B198" s="14">
        <f ca="1">январь!AM196</f>
        <v>0</v>
      </c>
      <c r="C198" s="14">
        <f ca="1">январь!AK196</f>
        <v>0</v>
      </c>
      <c r="D198" s="14">
        <f ca="1">январь!AJ196+январь!AL196</f>
        <v>0</v>
      </c>
    </row>
    <row r="199" spans="1:4" x14ac:dyDescent="0.25">
      <c r="A199" s="15">
        <f>январь!A197</f>
        <v>0</v>
      </c>
      <c r="B199" s="14">
        <f ca="1">январь!AM197</f>
        <v>0</v>
      </c>
      <c r="C199" s="14">
        <f ca="1">январь!AK197</f>
        <v>0</v>
      </c>
      <c r="D199" s="14">
        <f ca="1">январь!AJ197+январь!AL197</f>
        <v>0</v>
      </c>
    </row>
    <row r="200" spans="1:4" x14ac:dyDescent="0.25">
      <c r="A200" s="15">
        <f>январь!A198</f>
        <v>0</v>
      </c>
      <c r="B200" s="14">
        <f ca="1">январь!AM198</f>
        <v>0</v>
      </c>
      <c r="C200" s="14">
        <f ca="1">январь!AK198</f>
        <v>0</v>
      </c>
      <c r="D200" s="14">
        <f ca="1">январь!AJ198+январь!AL198</f>
        <v>0</v>
      </c>
    </row>
    <row r="201" spans="1:4" x14ac:dyDescent="0.25">
      <c r="A201" s="15">
        <f>январь!A199</f>
        <v>0</v>
      </c>
      <c r="B201" s="14">
        <f ca="1">январь!AM199</f>
        <v>0</v>
      </c>
      <c r="C201" s="14">
        <f ca="1">январь!AK199</f>
        <v>0</v>
      </c>
      <c r="D201" s="14">
        <f ca="1">январь!AJ199+январь!AL199</f>
        <v>0</v>
      </c>
    </row>
    <row r="202" spans="1:4" x14ac:dyDescent="0.25">
      <c r="A202" s="15">
        <f>январь!A200</f>
        <v>0</v>
      </c>
      <c r="B202" s="14">
        <f ca="1">январь!AM200</f>
        <v>0</v>
      </c>
      <c r="C202" s="14">
        <f ca="1">январь!AK200</f>
        <v>0</v>
      </c>
      <c r="D202" s="14">
        <f ca="1">январь!AJ200+январь!AL200</f>
        <v>0</v>
      </c>
    </row>
    <row r="203" spans="1:4" x14ac:dyDescent="0.25">
      <c r="A203" s="15">
        <f>январь!A201</f>
        <v>0</v>
      </c>
      <c r="B203" s="14">
        <f>январь!AM201</f>
        <v>0</v>
      </c>
      <c r="C203" s="14">
        <f>январь!AK201</f>
        <v>0</v>
      </c>
      <c r="D203" s="14">
        <f>январь!AJ201+январь!AL201</f>
        <v>0</v>
      </c>
    </row>
    <row r="204" spans="1:4" x14ac:dyDescent="0.25">
      <c r="A204" s="15">
        <f>январь!A202</f>
        <v>0</v>
      </c>
      <c r="B204" s="14">
        <f>январь!AM202</f>
        <v>0</v>
      </c>
      <c r="C204" s="14">
        <f>январь!AK202</f>
        <v>0</v>
      </c>
      <c r="D204" s="14">
        <f>январь!AJ202+январь!AL202</f>
        <v>0</v>
      </c>
    </row>
    <row r="205" spans="1:4" x14ac:dyDescent="0.25">
      <c r="A205" s="15">
        <f>январь!A203</f>
        <v>0</v>
      </c>
      <c r="B205" s="14">
        <f>январь!AM203</f>
        <v>0</v>
      </c>
      <c r="C205" s="14">
        <f>январь!AK203</f>
        <v>0</v>
      </c>
      <c r="D205" s="14">
        <f>январь!AJ203+январь!AL203</f>
        <v>0</v>
      </c>
    </row>
    <row r="206" spans="1:4" x14ac:dyDescent="0.25">
      <c r="A206" s="15">
        <f>январь!A204</f>
        <v>0</v>
      </c>
      <c r="B206" s="14">
        <f>январь!AM204</f>
        <v>0</v>
      </c>
      <c r="C206" s="14">
        <f>январь!AK204</f>
        <v>0</v>
      </c>
      <c r="D206" s="14">
        <f>январь!AJ204+январь!AL204</f>
        <v>0</v>
      </c>
    </row>
    <row r="207" spans="1:4" x14ac:dyDescent="0.25">
      <c r="A207" s="15">
        <f>январь!A205</f>
        <v>0</v>
      </c>
      <c r="B207" s="14">
        <f>январь!AM205</f>
        <v>0</v>
      </c>
      <c r="C207" s="14">
        <f>январь!AK205</f>
        <v>0</v>
      </c>
      <c r="D207" s="14">
        <f>январь!AJ205+январь!AL205</f>
        <v>0</v>
      </c>
    </row>
    <row r="208" spans="1:4" x14ac:dyDescent="0.25">
      <c r="A208" s="15">
        <f>январь!A206</f>
        <v>0</v>
      </c>
      <c r="B208" s="14">
        <f>январь!AM206</f>
        <v>0</v>
      </c>
      <c r="C208" s="14">
        <f>январь!AK206</f>
        <v>0</v>
      </c>
      <c r="D208" s="14">
        <f>январь!AJ206+январь!AL206</f>
        <v>0</v>
      </c>
    </row>
    <row r="209" spans="1:4" x14ac:dyDescent="0.25">
      <c r="A209" s="15">
        <f>январь!A207</f>
        <v>0</v>
      </c>
      <c r="B209" s="14">
        <f>январь!AM207</f>
        <v>0</v>
      </c>
      <c r="C209" s="14">
        <f>январь!AK207</f>
        <v>0</v>
      </c>
      <c r="D209" s="14">
        <f>январь!AJ207+январь!AL207</f>
        <v>0</v>
      </c>
    </row>
    <row r="210" spans="1:4" x14ac:dyDescent="0.25">
      <c r="A210" s="15">
        <f>январь!A208</f>
        <v>0</v>
      </c>
      <c r="B210" s="14">
        <f>январь!AM208</f>
        <v>0</v>
      </c>
      <c r="C210" s="14">
        <f>январь!AK208</f>
        <v>0</v>
      </c>
      <c r="D210" s="14">
        <f>январь!AJ208+январь!AL208</f>
        <v>0</v>
      </c>
    </row>
    <row r="211" spans="1:4" x14ac:dyDescent="0.25">
      <c r="A211" s="15">
        <f>январь!A209</f>
        <v>0</v>
      </c>
      <c r="B211" s="14">
        <f>январь!AM209</f>
        <v>0</v>
      </c>
      <c r="C211" s="14">
        <f>январь!AK209</f>
        <v>0</v>
      </c>
      <c r="D211" s="14">
        <f>январь!AJ209+январь!AL209</f>
        <v>0</v>
      </c>
    </row>
    <row r="212" spans="1:4" x14ac:dyDescent="0.25">
      <c r="A212" s="15">
        <f>январь!A210</f>
        <v>0</v>
      </c>
      <c r="B212" s="14">
        <f>январь!AM210</f>
        <v>0</v>
      </c>
      <c r="C212" s="14">
        <f>январь!AK210</f>
        <v>0</v>
      </c>
      <c r="D212" s="14">
        <f>январь!AJ210+январь!AL210</f>
        <v>0</v>
      </c>
    </row>
    <row r="213" spans="1:4" x14ac:dyDescent="0.25">
      <c r="A213" s="15">
        <f>январь!A211</f>
        <v>0</v>
      </c>
      <c r="B213" s="14">
        <f>январь!AM211</f>
        <v>0</v>
      </c>
      <c r="C213" s="14">
        <f>январь!AK211</f>
        <v>0</v>
      </c>
      <c r="D213" s="14">
        <f>январь!AJ211+январь!AL211</f>
        <v>0</v>
      </c>
    </row>
    <row r="214" spans="1:4" x14ac:dyDescent="0.25">
      <c r="A214" s="15">
        <f>январь!A212</f>
        <v>0</v>
      </c>
      <c r="B214" s="14">
        <f>январь!AM212</f>
        <v>0</v>
      </c>
      <c r="C214" s="14">
        <f>январь!AK212</f>
        <v>0</v>
      </c>
      <c r="D214" s="14">
        <f>январь!AJ212+январь!AL212</f>
        <v>0</v>
      </c>
    </row>
    <row r="215" spans="1:4" x14ac:dyDescent="0.25">
      <c r="A215" s="15">
        <f>январь!A213</f>
        <v>0</v>
      </c>
      <c r="B215" s="14">
        <f>январь!AM213</f>
        <v>0</v>
      </c>
      <c r="C215" s="14">
        <f>январь!AK213</f>
        <v>0</v>
      </c>
      <c r="D215" s="14">
        <f>январь!AJ213+январь!AL213</f>
        <v>0</v>
      </c>
    </row>
    <row r="216" spans="1:4" x14ac:dyDescent="0.25">
      <c r="A216" s="15">
        <f>январь!A214</f>
        <v>0</v>
      </c>
      <c r="B216" s="14">
        <f>январь!AM214</f>
        <v>0</v>
      </c>
      <c r="C216" s="14">
        <f>январь!AK214</f>
        <v>0</v>
      </c>
      <c r="D216" s="14">
        <f>январь!AJ214+январь!AL214</f>
        <v>0</v>
      </c>
    </row>
    <row r="217" spans="1:4" x14ac:dyDescent="0.25">
      <c r="A217" s="15">
        <f>январь!A215</f>
        <v>0</v>
      </c>
      <c r="B217" s="14">
        <f>январь!AM215</f>
        <v>0</v>
      </c>
      <c r="C217" s="14">
        <f>январь!AK215</f>
        <v>0</v>
      </c>
      <c r="D217" s="14">
        <f>январь!AJ215+январь!AL215</f>
        <v>0</v>
      </c>
    </row>
    <row r="218" spans="1:4" x14ac:dyDescent="0.25">
      <c r="A218" s="15">
        <f>январь!A216</f>
        <v>0</v>
      </c>
      <c r="B218" s="14">
        <f>январь!AM216</f>
        <v>0</v>
      </c>
      <c r="C218" s="14">
        <f>январь!AK216</f>
        <v>0</v>
      </c>
      <c r="D218" s="14">
        <f>январь!AJ216+январь!AL216</f>
        <v>0</v>
      </c>
    </row>
    <row r="219" spans="1:4" x14ac:dyDescent="0.25">
      <c r="A219" s="15">
        <f>январь!A217</f>
        <v>0</v>
      </c>
      <c r="B219" s="14">
        <f>январь!AM217</f>
        <v>0</v>
      </c>
      <c r="C219" s="14">
        <f>январь!AK217</f>
        <v>0</v>
      </c>
      <c r="D219" s="14">
        <f>январь!AJ217+январь!AL217</f>
        <v>0</v>
      </c>
    </row>
    <row r="220" spans="1:4" x14ac:dyDescent="0.25">
      <c r="A220" s="15">
        <f>январь!A218</f>
        <v>0</v>
      </c>
      <c r="B220" s="14">
        <f>январь!AM218</f>
        <v>0</v>
      </c>
      <c r="C220" s="14">
        <f>январь!AK218</f>
        <v>0</v>
      </c>
      <c r="D220" s="14">
        <f>январь!AJ218+январь!AL218</f>
        <v>0</v>
      </c>
    </row>
  </sheetData>
  <sheetProtection algorithmName="SHA-512" hashValue="qy5Ct4tF6zN3CCowBVmeaNOyjmz8whnZlr/n1D7UHPOiPzrdOoQqcgjmnrW3BMBIY3V4HIBmRAnI7UTrVkGKQA==" saltValue="O6QpivZHQgL17arA2u/rDw==" spinCount="100000" sheet="1" objects="1" scenarios="1"/>
  <autoFilter ref="A3:D220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220"/>
  <sheetViews>
    <sheetView workbookViewId="0">
      <selection activeCell="B5" sqref="B5"/>
    </sheetView>
  </sheetViews>
  <sheetFormatPr defaultRowHeight="15" x14ac:dyDescent="0.25"/>
  <cols>
    <col min="1" max="1" width="20.85546875" customWidth="1"/>
    <col min="2" max="2" width="12" customWidth="1"/>
    <col min="3" max="3" width="11.42578125" customWidth="1"/>
    <col min="4" max="4" width="10.28515625" customWidth="1"/>
  </cols>
  <sheetData>
    <row r="1" spans="1:4" x14ac:dyDescent="0.25">
      <c r="A1" s="12" t="s">
        <v>54</v>
      </c>
    </row>
    <row r="2" spans="1:4" x14ac:dyDescent="0.25">
      <c r="B2" s="13"/>
      <c r="C2" s="286" t="s">
        <v>96</v>
      </c>
      <c r="D2" s="286"/>
    </row>
    <row r="3" spans="1:4" s="5" customFormat="1" ht="12.75" x14ac:dyDescent="0.2">
      <c r="A3" s="6"/>
      <c r="B3" s="9" t="s">
        <v>95</v>
      </c>
      <c r="C3" s="9" t="s">
        <v>97</v>
      </c>
      <c r="D3" s="9" t="s">
        <v>98</v>
      </c>
    </row>
    <row r="4" spans="1:4" x14ac:dyDescent="0.25">
      <c r="A4" s="4" t="s">
        <v>0</v>
      </c>
      <c r="B4" s="11">
        <f ca="1">SUM(B5:B220)</f>
        <v>2052</v>
      </c>
      <c r="C4" s="11">
        <f t="shared" ref="C4:D4" ca="1" si="0">SUM(C5:C220)</f>
        <v>2027</v>
      </c>
      <c r="D4" s="11">
        <f t="shared" ca="1" si="0"/>
        <v>25</v>
      </c>
    </row>
    <row r="5" spans="1:4" x14ac:dyDescent="0.25">
      <c r="A5" s="1" t="str">
        <f>февраль!A3</f>
        <v>Сидоров Семен</v>
      </c>
      <c r="B5" s="14">
        <f ca="1">февраль!AM3</f>
        <v>92</v>
      </c>
      <c r="C5" s="14">
        <f ca="1">февраль!AK3</f>
        <v>92</v>
      </c>
      <c r="D5" s="14">
        <f ca="1">февраль!AJ3+февраль!AL3</f>
        <v>0</v>
      </c>
    </row>
    <row r="6" spans="1:4" x14ac:dyDescent="0.25">
      <c r="A6" s="15" t="str">
        <f>февраль!A4</f>
        <v>Петров Петр</v>
      </c>
      <c r="B6" s="14">
        <f ca="1">февраль!AM4</f>
        <v>96</v>
      </c>
      <c r="C6" s="14">
        <f ca="1">февраль!AK4</f>
        <v>96</v>
      </c>
      <c r="D6" s="14">
        <f ca="1">февраль!AJ4+февраль!AL4</f>
        <v>0</v>
      </c>
    </row>
    <row r="7" spans="1:4" x14ac:dyDescent="0.25">
      <c r="A7" s="15" t="str">
        <f>февраль!A5</f>
        <v>Алтайбаев Арман</v>
      </c>
      <c r="B7" s="14">
        <f ca="1">февраль!AM5</f>
        <v>76</v>
      </c>
      <c r="C7" s="14">
        <f ca="1">февраль!AK5</f>
        <v>76</v>
      </c>
      <c r="D7" s="14">
        <f ca="1">февраль!AJ5+февраль!AL5</f>
        <v>0</v>
      </c>
    </row>
    <row r="8" spans="1:4" x14ac:dyDescent="0.25">
      <c r="A8" s="15" t="str">
        <f>февраль!A6</f>
        <v xml:space="preserve">Ахметов Ақжол </v>
      </c>
      <c r="B8" s="14">
        <f>февраль!AM6</f>
        <v>84</v>
      </c>
      <c r="C8" s="14">
        <f>февраль!AK6</f>
        <v>84</v>
      </c>
      <c r="D8" s="14">
        <f>февраль!AJ6+февраль!AL6</f>
        <v>0</v>
      </c>
    </row>
    <row r="9" spans="1:4" x14ac:dyDescent="0.25">
      <c r="A9" s="15" t="str">
        <f>февраль!A7</f>
        <v>Базарбаев Бауыржан</v>
      </c>
      <c r="B9" s="14">
        <f ca="1">февраль!AM7</f>
        <v>100</v>
      </c>
      <c r="C9" s="14">
        <f ca="1">февраль!AK7</f>
        <v>96</v>
      </c>
      <c r="D9" s="14">
        <f ca="1">февраль!AJ7+февраль!AL7</f>
        <v>4</v>
      </c>
    </row>
    <row r="10" spans="1:4" x14ac:dyDescent="0.25">
      <c r="A10" s="15" t="str">
        <f>февраль!A8</f>
        <v>Дацюк Павел</v>
      </c>
      <c r="B10" s="14">
        <f ca="1">февраль!AM8</f>
        <v>60</v>
      </c>
      <c r="C10" s="14">
        <f ca="1">февраль!AK8</f>
        <v>60</v>
      </c>
      <c r="D10" s="14">
        <f ca="1">февраль!AJ8+февраль!AL8</f>
        <v>0</v>
      </c>
    </row>
    <row r="11" spans="1:4" x14ac:dyDescent="0.25">
      <c r="A11" s="15" t="str">
        <f>февраль!A9</f>
        <v>Малкин Евгений</v>
      </c>
      <c r="B11" s="14">
        <f>февраль!AM9</f>
        <v>88</v>
      </c>
      <c r="C11" s="14">
        <f>февраль!AK9</f>
        <v>88</v>
      </c>
      <c r="D11" s="14">
        <f>февраль!AJ9+февраль!AL9</f>
        <v>0</v>
      </c>
    </row>
    <row r="12" spans="1:4" x14ac:dyDescent="0.25">
      <c r="A12" s="15" t="str">
        <f>февраль!A10</f>
        <v>Козлов Николай</v>
      </c>
      <c r="B12" s="14">
        <f ca="1">февраль!AM10</f>
        <v>96</v>
      </c>
      <c r="C12" s="14">
        <f ca="1">февраль!AK10</f>
        <v>96</v>
      </c>
      <c r="D12" s="14">
        <f ca="1">февраль!AJ10+февраль!AL10</f>
        <v>0</v>
      </c>
    </row>
    <row r="13" spans="1:4" x14ac:dyDescent="0.25">
      <c r="A13" s="15" t="str">
        <f>февраль!A11</f>
        <v>Жакупова Альмира</v>
      </c>
      <c r="B13" s="14">
        <f ca="1">февраль!AM11</f>
        <v>96</v>
      </c>
      <c r="C13" s="14">
        <f ca="1">февраль!AK11</f>
        <v>96</v>
      </c>
      <c r="D13" s="14">
        <f ca="1">февраль!AJ11+февраль!AL11</f>
        <v>0</v>
      </c>
    </row>
    <row r="14" spans="1:4" x14ac:dyDescent="0.25">
      <c r="A14" s="15" t="str">
        <f>февраль!A12</f>
        <v>Жанабилова Дана</v>
      </c>
      <c r="B14" s="14">
        <f ca="1">февраль!AM12</f>
        <v>63</v>
      </c>
      <c r="C14" s="14">
        <f ca="1">февраль!AK12</f>
        <v>63</v>
      </c>
      <c r="D14" s="14">
        <f ca="1">февраль!AJ12+февраль!AL12</f>
        <v>0</v>
      </c>
    </row>
    <row r="15" spans="1:4" x14ac:dyDescent="0.25">
      <c r="A15" s="15" t="str">
        <f>февраль!A13</f>
        <v>Маканова Айдана</v>
      </c>
      <c r="B15" s="14">
        <f ca="1">февраль!AM13</f>
        <v>85</v>
      </c>
      <c r="C15" s="14">
        <f ca="1">февраль!AK13</f>
        <v>84</v>
      </c>
      <c r="D15" s="14">
        <f ca="1">февраль!AJ13+февраль!AL13</f>
        <v>1</v>
      </c>
    </row>
    <row r="16" spans="1:4" x14ac:dyDescent="0.25">
      <c r="A16" s="15" t="str">
        <f>февраль!A14</f>
        <v>Доненко Анатолий</v>
      </c>
      <c r="B16" s="14">
        <f ca="1">февраль!AM14</f>
        <v>80</v>
      </c>
      <c r="C16" s="14">
        <f ca="1">февраль!AK14</f>
        <v>80</v>
      </c>
      <c r="D16" s="14">
        <f ca="1">февраль!AJ14+февраль!AL14</f>
        <v>0</v>
      </c>
    </row>
    <row r="17" spans="1:4" x14ac:dyDescent="0.25">
      <c r="A17" s="15" t="str">
        <f>февраль!A15</f>
        <v>Мусин Сакен</v>
      </c>
      <c r="B17" s="14">
        <f ca="1">февраль!AM15</f>
        <v>85</v>
      </c>
      <c r="C17" s="14">
        <f ca="1">февраль!AK15</f>
        <v>85</v>
      </c>
      <c r="D17" s="14">
        <f ca="1">февраль!AJ15+февраль!AL15</f>
        <v>0</v>
      </c>
    </row>
    <row r="18" spans="1:4" x14ac:dyDescent="0.25">
      <c r="A18" s="15" t="str">
        <f>февраль!A16</f>
        <v>Муртаза Мурат</v>
      </c>
      <c r="B18" s="14">
        <f ca="1">февраль!AM16</f>
        <v>100</v>
      </c>
      <c r="C18" s="14">
        <f ca="1">февраль!AK16</f>
        <v>96</v>
      </c>
      <c r="D18" s="14">
        <f ca="1">февраль!AJ16+февраль!AL16</f>
        <v>4</v>
      </c>
    </row>
    <row r="19" spans="1:4" x14ac:dyDescent="0.25">
      <c r="A19" s="15" t="str">
        <f>февраль!A17</f>
        <v>Нурабаев Жангазы</v>
      </c>
      <c r="B19" s="14">
        <f>февраль!AM17</f>
        <v>88</v>
      </c>
      <c r="C19" s="14">
        <f>февраль!AK17</f>
        <v>88</v>
      </c>
      <c r="D19" s="14">
        <f>февраль!AJ17+февраль!AL17</f>
        <v>0</v>
      </c>
    </row>
    <row r="20" spans="1:4" x14ac:dyDescent="0.25">
      <c r="A20" s="15" t="str">
        <f>февраль!A18</f>
        <v>Нургалиев Ренат</v>
      </c>
      <c r="B20" s="14">
        <f ca="1">февраль!AM18</f>
        <v>75</v>
      </c>
      <c r="C20" s="14">
        <f ca="1">февраль!AK18</f>
        <v>75</v>
      </c>
      <c r="D20" s="14">
        <f ca="1">февраль!AJ18+февраль!AL18</f>
        <v>0</v>
      </c>
    </row>
    <row r="21" spans="1:4" x14ac:dyDescent="0.25">
      <c r="A21" s="15" t="str">
        <f>февраль!A19</f>
        <v>Дилимбетова Дана</v>
      </c>
      <c r="B21" s="14">
        <f ca="1">февраль!AM19</f>
        <v>101</v>
      </c>
      <c r="C21" s="14">
        <f ca="1">февраль!AK19</f>
        <v>96</v>
      </c>
      <c r="D21" s="14">
        <f ca="1">февраль!AJ19+февраль!AL19</f>
        <v>5</v>
      </c>
    </row>
    <row r="22" spans="1:4" x14ac:dyDescent="0.25">
      <c r="A22" s="15" t="str">
        <f>февраль!A20</f>
        <v>Смаков Самат</v>
      </c>
      <c r="B22" s="14">
        <f ca="1">февраль!AM20</f>
        <v>84</v>
      </c>
      <c r="C22" s="14">
        <f ca="1">февраль!AK20</f>
        <v>76</v>
      </c>
      <c r="D22" s="14">
        <f ca="1">февраль!AJ20+февраль!AL20</f>
        <v>8</v>
      </c>
    </row>
    <row r="23" spans="1:4" x14ac:dyDescent="0.25">
      <c r="A23" s="15" t="str">
        <f>февраль!A21</f>
        <v>Хорошаш Айдар</v>
      </c>
      <c r="B23" s="14">
        <f ca="1">февраль!AM21</f>
        <v>37</v>
      </c>
      <c r="C23" s="14">
        <f ca="1">февраль!AK21</f>
        <v>36</v>
      </c>
      <c r="D23" s="14">
        <f ca="1">февраль!AJ21+февраль!AL21</f>
        <v>1</v>
      </c>
    </row>
    <row r="24" spans="1:4" x14ac:dyDescent="0.25">
      <c r="A24" s="15" t="str">
        <f>февраль!A22</f>
        <v xml:space="preserve">Утешева Зухра </v>
      </c>
      <c r="B24" s="14">
        <f ca="1">февраль!AM22</f>
        <v>80</v>
      </c>
      <c r="C24" s="14">
        <f ca="1">февраль!AK22</f>
        <v>80</v>
      </c>
      <c r="D24" s="14">
        <f ca="1">февраль!AJ22+февраль!AL22</f>
        <v>0</v>
      </c>
    </row>
    <row r="25" spans="1:4" x14ac:dyDescent="0.25">
      <c r="A25" s="15" t="str">
        <f>февраль!A23</f>
        <v>Вакансия Англ язык</v>
      </c>
      <c r="B25" s="14">
        <f>февраль!AM23</f>
        <v>0</v>
      </c>
      <c r="C25" s="14">
        <f>февраль!AK23</f>
        <v>0</v>
      </c>
      <c r="D25" s="14">
        <f>февраль!AJ23+февраль!AL23</f>
        <v>0</v>
      </c>
    </row>
    <row r="26" spans="1:4" x14ac:dyDescent="0.25">
      <c r="A26" s="15" t="str">
        <f>февраль!A24</f>
        <v>Суесинов Биржан</v>
      </c>
      <c r="B26" s="14">
        <f ca="1">февраль!AM24</f>
        <v>96</v>
      </c>
      <c r="C26" s="14">
        <f ca="1">февраль!AK24</f>
        <v>96</v>
      </c>
      <c r="D26" s="14">
        <f ca="1">февраль!AJ24+февраль!AL24</f>
        <v>0</v>
      </c>
    </row>
    <row r="27" spans="1:4" x14ac:dyDescent="0.25">
      <c r="A27" s="15" t="str">
        <f>февраль!A25</f>
        <v>Сивоглаз Алексей</v>
      </c>
      <c r="B27" s="14">
        <f ca="1">февраль!AM25</f>
        <v>96</v>
      </c>
      <c r="C27" s="14">
        <f ca="1">февраль!AK25</f>
        <v>96</v>
      </c>
      <c r="D27" s="14">
        <f ca="1">февраль!AJ25+февраль!AL25</f>
        <v>0</v>
      </c>
    </row>
    <row r="28" spans="1:4" x14ac:dyDescent="0.25">
      <c r="A28" s="15" t="str">
        <f>февраль!A26</f>
        <v>Джуматаев Эмиль</v>
      </c>
      <c r="B28" s="14">
        <f ca="1">февраль!AM26</f>
        <v>98</v>
      </c>
      <c r="C28" s="14">
        <f ca="1">февраль!AK26</f>
        <v>96</v>
      </c>
      <c r="D28" s="14">
        <f ca="1">февраль!AJ26+февраль!AL26</f>
        <v>2</v>
      </c>
    </row>
    <row r="29" spans="1:4" x14ac:dyDescent="0.25">
      <c r="A29" s="15" t="str">
        <f>февраль!A27</f>
        <v>Шаймарден К.</v>
      </c>
      <c r="B29" s="14">
        <f ca="1">февраль!AM27</f>
        <v>96</v>
      </c>
      <c r="C29" s="14">
        <f ca="1">февраль!AK27</f>
        <v>96</v>
      </c>
      <c r="D29" s="14">
        <f ca="1">февраль!AJ27+февраль!AL27</f>
        <v>0</v>
      </c>
    </row>
    <row r="30" spans="1:4" x14ac:dyDescent="0.25">
      <c r="A30" s="15" t="str">
        <f>февраль!A28</f>
        <v xml:space="preserve">Вакансия ГППР </v>
      </c>
      <c r="B30" s="14">
        <f>февраль!AM28</f>
        <v>0</v>
      </c>
      <c r="C30" s="14">
        <f>февраль!AK28</f>
        <v>0</v>
      </c>
      <c r="D30" s="14">
        <f>февраль!AJ28+февраль!AL28</f>
        <v>0</v>
      </c>
    </row>
    <row r="31" spans="1:4" x14ac:dyDescent="0.25">
      <c r="A31" s="15" t="str">
        <f>февраль!A29</f>
        <v>Иванов И.И.</v>
      </c>
      <c r="B31" s="14">
        <f ca="1">февраль!AM29</f>
        <v>0</v>
      </c>
      <c r="C31" s="14">
        <f ca="1">февраль!AK29</f>
        <v>0</v>
      </c>
      <c r="D31" s="14">
        <f ca="1">февраль!AJ29+февраль!AL29</f>
        <v>0</v>
      </c>
    </row>
    <row r="32" spans="1:4" x14ac:dyDescent="0.25">
      <c r="A32" s="15">
        <f>февраль!A30</f>
        <v>0</v>
      </c>
      <c r="B32" s="14">
        <f ca="1">февраль!AM30</f>
        <v>0</v>
      </c>
      <c r="C32" s="14">
        <f ca="1">февраль!AK30</f>
        <v>0</v>
      </c>
      <c r="D32" s="14">
        <f ca="1">февраль!AJ30+февраль!AL30</f>
        <v>0</v>
      </c>
    </row>
    <row r="33" spans="1:4" x14ac:dyDescent="0.25">
      <c r="A33" s="15">
        <f>февраль!A31</f>
        <v>0</v>
      </c>
      <c r="B33" s="14">
        <f ca="1">февраль!AM31</f>
        <v>0</v>
      </c>
      <c r="C33" s="14">
        <f ca="1">февраль!AK31</f>
        <v>0</v>
      </c>
      <c r="D33" s="14">
        <f ca="1">февраль!AJ31+февраль!AL31</f>
        <v>0</v>
      </c>
    </row>
    <row r="34" spans="1:4" x14ac:dyDescent="0.25">
      <c r="A34" s="15">
        <f>февраль!A32</f>
        <v>0</v>
      </c>
      <c r="B34" s="14">
        <f ca="1">февраль!AM32</f>
        <v>0</v>
      </c>
      <c r="C34" s="14">
        <f ca="1">февраль!AK32</f>
        <v>0</v>
      </c>
      <c r="D34" s="14">
        <f ca="1">февраль!AJ32+февраль!AL32</f>
        <v>0</v>
      </c>
    </row>
    <row r="35" spans="1:4" x14ac:dyDescent="0.25">
      <c r="A35" s="15">
        <f>февраль!A33</f>
        <v>0</v>
      </c>
      <c r="B35" s="14">
        <f ca="1">февраль!AM33</f>
        <v>0</v>
      </c>
      <c r="C35" s="14">
        <f ca="1">февраль!AK33</f>
        <v>0</v>
      </c>
      <c r="D35" s="14">
        <f ca="1">февраль!AJ33+февраль!AL33</f>
        <v>0</v>
      </c>
    </row>
    <row r="36" spans="1:4" x14ac:dyDescent="0.25">
      <c r="A36" s="15">
        <f>февраль!A34</f>
        <v>0</v>
      </c>
      <c r="B36" s="14">
        <f ca="1">февраль!AM34</f>
        <v>0</v>
      </c>
      <c r="C36" s="14">
        <f ca="1">февраль!AK34</f>
        <v>0</v>
      </c>
      <c r="D36" s="14">
        <f ca="1">февраль!AJ34+февраль!AL34</f>
        <v>0</v>
      </c>
    </row>
    <row r="37" spans="1:4" x14ac:dyDescent="0.25">
      <c r="A37" s="15">
        <f>февраль!A35</f>
        <v>0</v>
      </c>
      <c r="B37" s="14">
        <f ca="1">февраль!AM35</f>
        <v>0</v>
      </c>
      <c r="C37" s="14">
        <f ca="1">февраль!AK35</f>
        <v>0</v>
      </c>
      <c r="D37" s="14">
        <f ca="1">февраль!AJ35+февраль!AL35</f>
        <v>0</v>
      </c>
    </row>
    <row r="38" spans="1:4" x14ac:dyDescent="0.25">
      <c r="A38" s="15">
        <f>февраль!A36</f>
        <v>0</v>
      </c>
      <c r="B38" s="14">
        <f ca="1">февраль!AM36</f>
        <v>0</v>
      </c>
      <c r="C38" s="14">
        <f ca="1">февраль!AK36</f>
        <v>0</v>
      </c>
      <c r="D38" s="14">
        <f ca="1">февраль!AJ36+февраль!AL36</f>
        <v>0</v>
      </c>
    </row>
    <row r="39" spans="1:4" x14ac:dyDescent="0.25">
      <c r="A39" s="15">
        <f>февраль!A37</f>
        <v>0</v>
      </c>
      <c r="B39" s="14">
        <f ca="1">февраль!AM37</f>
        <v>0</v>
      </c>
      <c r="C39" s="14">
        <f ca="1">февраль!AK37</f>
        <v>0</v>
      </c>
      <c r="D39" s="14">
        <f ca="1">февраль!AJ37+февраль!AL37</f>
        <v>0</v>
      </c>
    </row>
    <row r="40" spans="1:4" x14ac:dyDescent="0.25">
      <c r="A40" s="15">
        <f>февраль!A38</f>
        <v>0</v>
      </c>
      <c r="B40" s="14">
        <f ca="1">февраль!AM38</f>
        <v>0</v>
      </c>
      <c r="C40" s="14">
        <f ca="1">февраль!AK38</f>
        <v>0</v>
      </c>
      <c r="D40" s="14">
        <f ca="1">февраль!AJ38+февраль!AL38</f>
        <v>0</v>
      </c>
    </row>
    <row r="41" spans="1:4" x14ac:dyDescent="0.25">
      <c r="A41" s="15">
        <f>февраль!A39</f>
        <v>0</v>
      </c>
      <c r="B41" s="14">
        <f ca="1">февраль!AM39</f>
        <v>0</v>
      </c>
      <c r="C41" s="14">
        <f ca="1">февраль!AK39</f>
        <v>0</v>
      </c>
      <c r="D41" s="14">
        <f ca="1">февраль!AJ39+февраль!AL39</f>
        <v>0</v>
      </c>
    </row>
    <row r="42" spans="1:4" x14ac:dyDescent="0.25">
      <c r="A42" s="15">
        <f>февраль!A40</f>
        <v>0</v>
      </c>
      <c r="B42" s="14">
        <f ca="1">февраль!AM40</f>
        <v>0</v>
      </c>
      <c r="C42" s="14">
        <f ca="1">февраль!AK40</f>
        <v>0</v>
      </c>
      <c r="D42" s="14">
        <f ca="1">февраль!AJ40+февраль!AL40</f>
        <v>0</v>
      </c>
    </row>
    <row r="43" spans="1:4" x14ac:dyDescent="0.25">
      <c r="A43" s="15">
        <f>февраль!A41</f>
        <v>0</v>
      </c>
      <c r="B43" s="14">
        <f ca="1">февраль!AM41</f>
        <v>0</v>
      </c>
      <c r="C43" s="14">
        <f ca="1">февраль!AK41</f>
        <v>0</v>
      </c>
      <c r="D43" s="14">
        <f ca="1">февраль!AJ41+февраль!AL41</f>
        <v>0</v>
      </c>
    </row>
    <row r="44" spans="1:4" x14ac:dyDescent="0.25">
      <c r="A44" s="15">
        <f>февраль!A42</f>
        <v>0</v>
      </c>
      <c r="B44" s="14">
        <f ca="1">февраль!AM42</f>
        <v>0</v>
      </c>
      <c r="C44" s="14">
        <f ca="1">февраль!AK42</f>
        <v>0</v>
      </c>
      <c r="D44" s="14">
        <f ca="1">февраль!AJ42+февраль!AL42</f>
        <v>0</v>
      </c>
    </row>
    <row r="45" spans="1:4" x14ac:dyDescent="0.25">
      <c r="A45" s="15">
        <f>февраль!A43</f>
        <v>0</v>
      </c>
      <c r="B45" s="14">
        <f ca="1">февраль!AM43</f>
        <v>0</v>
      </c>
      <c r="C45" s="14">
        <f ca="1">февраль!AK43</f>
        <v>0</v>
      </c>
      <c r="D45" s="14">
        <f ca="1">февраль!AJ43+февраль!AL43</f>
        <v>0</v>
      </c>
    </row>
    <row r="46" spans="1:4" x14ac:dyDescent="0.25">
      <c r="A46" s="15">
        <f>февраль!A44</f>
        <v>0</v>
      </c>
      <c r="B46" s="14">
        <f ca="1">февраль!AM44</f>
        <v>0</v>
      </c>
      <c r="C46" s="14">
        <f ca="1">февраль!AK44</f>
        <v>0</v>
      </c>
      <c r="D46" s="14">
        <f ca="1">февраль!AJ44+февраль!AL44</f>
        <v>0</v>
      </c>
    </row>
    <row r="47" spans="1:4" x14ac:dyDescent="0.25">
      <c r="A47" s="15">
        <f>февраль!A45</f>
        <v>0</v>
      </c>
      <c r="B47" s="14">
        <f ca="1">февраль!AM45</f>
        <v>0</v>
      </c>
      <c r="C47" s="14">
        <f ca="1">февраль!AK45</f>
        <v>0</v>
      </c>
      <c r="D47" s="14">
        <f ca="1">февраль!AJ45+февраль!AL45</f>
        <v>0</v>
      </c>
    </row>
    <row r="48" spans="1:4" x14ac:dyDescent="0.25">
      <c r="A48" s="15">
        <f>февраль!A46</f>
        <v>0</v>
      </c>
      <c r="B48" s="14">
        <f ca="1">февраль!AM46</f>
        <v>0</v>
      </c>
      <c r="C48" s="14">
        <f ca="1">февраль!AK46</f>
        <v>0</v>
      </c>
      <c r="D48" s="14">
        <f ca="1">февраль!AJ46+февраль!AL46</f>
        <v>0</v>
      </c>
    </row>
    <row r="49" spans="1:4" x14ac:dyDescent="0.25">
      <c r="A49" s="15">
        <f>февраль!A47</f>
        <v>0</v>
      </c>
      <c r="B49" s="14">
        <f ca="1">февраль!AM47</f>
        <v>0</v>
      </c>
      <c r="C49" s="14">
        <f ca="1">февраль!AK47</f>
        <v>0</v>
      </c>
      <c r="D49" s="14">
        <f ca="1">февраль!AJ47+февраль!AL47</f>
        <v>0</v>
      </c>
    </row>
    <row r="50" spans="1:4" x14ac:dyDescent="0.25">
      <c r="A50" s="15">
        <f>февраль!A48</f>
        <v>0</v>
      </c>
      <c r="B50" s="14">
        <f ca="1">февраль!AM48</f>
        <v>0</v>
      </c>
      <c r="C50" s="14">
        <f ca="1">февраль!AK48</f>
        <v>0</v>
      </c>
      <c r="D50" s="14">
        <f ca="1">февраль!AJ48+февраль!AL48</f>
        <v>0</v>
      </c>
    </row>
    <row r="51" spans="1:4" x14ac:dyDescent="0.25">
      <c r="A51" s="15">
        <f>февраль!A49</f>
        <v>0</v>
      </c>
      <c r="B51" s="14">
        <f ca="1">февраль!AM49</f>
        <v>0</v>
      </c>
      <c r="C51" s="14">
        <f ca="1">февраль!AK49</f>
        <v>0</v>
      </c>
      <c r="D51" s="14">
        <f ca="1">февраль!AJ49+февраль!AL49</f>
        <v>0</v>
      </c>
    </row>
    <row r="52" spans="1:4" x14ac:dyDescent="0.25">
      <c r="A52" s="15">
        <f>февраль!A50</f>
        <v>0</v>
      </c>
      <c r="B52" s="14">
        <f ca="1">февраль!AM50</f>
        <v>0</v>
      </c>
      <c r="C52" s="14">
        <f ca="1">февраль!AK50</f>
        <v>0</v>
      </c>
      <c r="D52" s="14">
        <f ca="1">февраль!AJ50+февраль!AL50</f>
        <v>0</v>
      </c>
    </row>
    <row r="53" spans="1:4" x14ac:dyDescent="0.25">
      <c r="A53" s="15">
        <f>февраль!A51</f>
        <v>0</v>
      </c>
      <c r="B53" s="14">
        <f ca="1">февраль!AM51</f>
        <v>0</v>
      </c>
      <c r="C53" s="14">
        <f ca="1">февраль!AK51</f>
        <v>0</v>
      </c>
      <c r="D53" s="14">
        <f ca="1">февраль!AJ51+февраль!AL51</f>
        <v>0</v>
      </c>
    </row>
    <row r="54" spans="1:4" x14ac:dyDescent="0.25">
      <c r="A54" s="15">
        <f>февраль!A52</f>
        <v>0</v>
      </c>
      <c r="B54" s="14">
        <f ca="1">февраль!AM52</f>
        <v>0</v>
      </c>
      <c r="C54" s="14">
        <f ca="1">февраль!AK52</f>
        <v>0</v>
      </c>
      <c r="D54" s="14">
        <f ca="1">февраль!AJ52+февраль!AL52</f>
        <v>0</v>
      </c>
    </row>
    <row r="55" spans="1:4" x14ac:dyDescent="0.25">
      <c r="A55" s="15">
        <f>февраль!A53</f>
        <v>0</v>
      </c>
      <c r="B55" s="14">
        <f ca="1">февраль!AM53</f>
        <v>0</v>
      </c>
      <c r="C55" s="14">
        <f ca="1">февраль!AK53</f>
        <v>0</v>
      </c>
      <c r="D55" s="14">
        <f ca="1">февраль!AJ53+февраль!AL53</f>
        <v>0</v>
      </c>
    </row>
    <row r="56" spans="1:4" x14ac:dyDescent="0.25">
      <c r="A56" s="15">
        <f>февраль!A54</f>
        <v>0</v>
      </c>
      <c r="B56" s="14">
        <f ca="1">февраль!AM54</f>
        <v>0</v>
      </c>
      <c r="C56" s="14">
        <f ca="1">февраль!AK54</f>
        <v>0</v>
      </c>
      <c r="D56" s="14">
        <f ca="1">февраль!AJ54+февраль!AL54</f>
        <v>0</v>
      </c>
    </row>
    <row r="57" spans="1:4" x14ac:dyDescent="0.25">
      <c r="A57" s="15">
        <f>февраль!A55</f>
        <v>0</v>
      </c>
      <c r="B57" s="14">
        <f ca="1">февраль!AM55</f>
        <v>0</v>
      </c>
      <c r="C57" s="14">
        <f ca="1">февраль!AK55</f>
        <v>0</v>
      </c>
      <c r="D57" s="14">
        <f ca="1">февраль!AJ55+февраль!AL55</f>
        <v>0</v>
      </c>
    </row>
    <row r="58" spans="1:4" x14ac:dyDescent="0.25">
      <c r="A58" s="15">
        <f>февраль!A56</f>
        <v>0</v>
      </c>
      <c r="B58" s="14">
        <f ca="1">февраль!AM56</f>
        <v>0</v>
      </c>
      <c r="C58" s="14">
        <f ca="1">февраль!AK56</f>
        <v>0</v>
      </c>
      <c r="D58" s="14">
        <f ca="1">февраль!AJ56+февраль!AL56</f>
        <v>0</v>
      </c>
    </row>
    <row r="59" spans="1:4" x14ac:dyDescent="0.25">
      <c r="A59" s="15">
        <f>февраль!A57</f>
        <v>0</v>
      </c>
      <c r="B59" s="14">
        <f ca="1">февраль!AM57</f>
        <v>0</v>
      </c>
      <c r="C59" s="14">
        <f ca="1">февраль!AK57</f>
        <v>0</v>
      </c>
      <c r="D59" s="14">
        <f ca="1">февраль!AJ57+февраль!AL57</f>
        <v>0</v>
      </c>
    </row>
    <row r="60" spans="1:4" x14ac:dyDescent="0.25">
      <c r="A60" s="15">
        <f>февраль!A58</f>
        <v>0</v>
      </c>
      <c r="B60" s="14">
        <f ca="1">февраль!AM58</f>
        <v>0</v>
      </c>
      <c r="C60" s="14">
        <f ca="1">февраль!AK58</f>
        <v>0</v>
      </c>
      <c r="D60" s="14">
        <f ca="1">февраль!AJ58+февраль!AL58</f>
        <v>0</v>
      </c>
    </row>
    <row r="61" spans="1:4" x14ac:dyDescent="0.25">
      <c r="A61" s="15">
        <f>февраль!A59</f>
        <v>0</v>
      </c>
      <c r="B61" s="14">
        <f ca="1">февраль!AM59</f>
        <v>0</v>
      </c>
      <c r="C61" s="14">
        <f ca="1">февраль!AK59</f>
        <v>0</v>
      </c>
      <c r="D61" s="14">
        <f ca="1">февраль!AJ59+февраль!AL59</f>
        <v>0</v>
      </c>
    </row>
    <row r="62" spans="1:4" x14ac:dyDescent="0.25">
      <c r="A62" s="15">
        <f>февраль!A60</f>
        <v>0</v>
      </c>
      <c r="B62" s="14">
        <f ca="1">февраль!AM60</f>
        <v>0</v>
      </c>
      <c r="C62" s="14">
        <f ca="1">февраль!AK60</f>
        <v>0</v>
      </c>
      <c r="D62" s="14">
        <f ca="1">февраль!AJ60+февраль!AL60</f>
        <v>0</v>
      </c>
    </row>
    <row r="63" spans="1:4" x14ac:dyDescent="0.25">
      <c r="A63" s="15">
        <f>февраль!A61</f>
        <v>0</v>
      </c>
      <c r="B63" s="14">
        <f ca="1">февраль!AM61</f>
        <v>0</v>
      </c>
      <c r="C63" s="14">
        <f ca="1">февраль!AK61</f>
        <v>0</v>
      </c>
      <c r="D63" s="14">
        <f ca="1">февраль!AJ61+февраль!AL61</f>
        <v>0</v>
      </c>
    </row>
    <row r="64" spans="1:4" x14ac:dyDescent="0.25">
      <c r="A64" s="15">
        <f>февраль!A62</f>
        <v>0</v>
      </c>
      <c r="B64" s="14">
        <f ca="1">февраль!AM62</f>
        <v>0</v>
      </c>
      <c r="C64" s="14">
        <f ca="1">февраль!AK62</f>
        <v>0</v>
      </c>
      <c r="D64" s="14">
        <f ca="1">февраль!AJ62+февраль!AL62</f>
        <v>0</v>
      </c>
    </row>
    <row r="65" spans="1:4" x14ac:dyDescent="0.25">
      <c r="A65" s="15">
        <f>февраль!A63</f>
        <v>0</v>
      </c>
      <c r="B65" s="14">
        <f ca="1">февраль!AM63</f>
        <v>0</v>
      </c>
      <c r="C65" s="14">
        <f ca="1">февраль!AK63</f>
        <v>0</v>
      </c>
      <c r="D65" s="14">
        <f ca="1">февраль!AJ63+февраль!AL63</f>
        <v>0</v>
      </c>
    </row>
    <row r="66" spans="1:4" x14ac:dyDescent="0.25">
      <c r="A66" s="15">
        <f>февраль!A64</f>
        <v>0</v>
      </c>
      <c r="B66" s="14">
        <f ca="1">февраль!AM64</f>
        <v>0</v>
      </c>
      <c r="C66" s="14">
        <f ca="1">февраль!AK64</f>
        <v>0</v>
      </c>
      <c r="D66" s="14">
        <f ca="1">февраль!AJ64+февраль!AL64</f>
        <v>0</v>
      </c>
    </row>
    <row r="67" spans="1:4" x14ac:dyDescent="0.25">
      <c r="A67" s="15">
        <f>февраль!A65</f>
        <v>0</v>
      </c>
      <c r="B67" s="14">
        <f ca="1">февраль!AM65</f>
        <v>0</v>
      </c>
      <c r="C67" s="14">
        <f ca="1">февраль!AK65</f>
        <v>0</v>
      </c>
      <c r="D67" s="14">
        <f ca="1">февраль!AJ65+февраль!AL65</f>
        <v>0</v>
      </c>
    </row>
    <row r="68" spans="1:4" x14ac:dyDescent="0.25">
      <c r="A68" s="15">
        <f>февраль!A66</f>
        <v>0</v>
      </c>
      <c r="B68" s="14">
        <f ca="1">февраль!AM66</f>
        <v>0</v>
      </c>
      <c r="C68" s="14">
        <f ca="1">февраль!AK66</f>
        <v>0</v>
      </c>
      <c r="D68" s="14">
        <f ca="1">февраль!AJ66+февраль!AL66</f>
        <v>0</v>
      </c>
    </row>
    <row r="69" spans="1:4" x14ac:dyDescent="0.25">
      <c r="A69" s="15">
        <f>февраль!A67</f>
        <v>0</v>
      </c>
      <c r="B69" s="14">
        <f ca="1">февраль!AM67</f>
        <v>0</v>
      </c>
      <c r="C69" s="14">
        <f ca="1">февраль!AK67</f>
        <v>0</v>
      </c>
      <c r="D69" s="14">
        <f ca="1">февраль!AJ67+февраль!AL67</f>
        <v>0</v>
      </c>
    </row>
    <row r="70" spans="1:4" x14ac:dyDescent="0.25">
      <c r="A70" s="15">
        <f>февраль!A68</f>
        <v>0</v>
      </c>
      <c r="B70" s="14">
        <f ca="1">февраль!AM68</f>
        <v>0</v>
      </c>
      <c r="C70" s="14">
        <f ca="1">февраль!AK68</f>
        <v>0</v>
      </c>
      <c r="D70" s="14">
        <f ca="1">февраль!AJ68+февраль!AL68</f>
        <v>0</v>
      </c>
    </row>
    <row r="71" spans="1:4" x14ac:dyDescent="0.25">
      <c r="A71" s="15">
        <f>февраль!A69</f>
        <v>0</v>
      </c>
      <c r="B71" s="14">
        <f ca="1">февраль!AM69</f>
        <v>0</v>
      </c>
      <c r="C71" s="14">
        <f ca="1">февраль!AK69</f>
        <v>0</v>
      </c>
      <c r="D71" s="14">
        <f ca="1">февраль!AJ69+февраль!AL69</f>
        <v>0</v>
      </c>
    </row>
    <row r="72" spans="1:4" x14ac:dyDescent="0.25">
      <c r="A72" s="15">
        <f>февраль!A70</f>
        <v>0</v>
      </c>
      <c r="B72" s="14">
        <f ca="1">февраль!AM70</f>
        <v>0</v>
      </c>
      <c r="C72" s="14">
        <f ca="1">февраль!AK70</f>
        <v>0</v>
      </c>
      <c r="D72" s="14">
        <f ca="1">февраль!AJ70+февраль!AL70</f>
        <v>0</v>
      </c>
    </row>
    <row r="73" spans="1:4" x14ac:dyDescent="0.25">
      <c r="A73" s="15">
        <f>февраль!A71</f>
        <v>0</v>
      </c>
      <c r="B73" s="14">
        <f ca="1">февраль!AM71</f>
        <v>0</v>
      </c>
      <c r="C73" s="14">
        <f ca="1">февраль!AK71</f>
        <v>0</v>
      </c>
      <c r="D73" s="14">
        <f ca="1">февраль!AJ71+февраль!AL71</f>
        <v>0</v>
      </c>
    </row>
    <row r="74" spans="1:4" x14ac:dyDescent="0.25">
      <c r="A74" s="15">
        <f>февраль!A72</f>
        <v>0</v>
      </c>
      <c r="B74" s="14">
        <f ca="1">февраль!AM72</f>
        <v>0</v>
      </c>
      <c r="C74" s="14">
        <f ca="1">февраль!AK72</f>
        <v>0</v>
      </c>
      <c r="D74" s="14">
        <f ca="1">февраль!AJ72+февраль!AL72</f>
        <v>0</v>
      </c>
    </row>
    <row r="75" spans="1:4" x14ac:dyDescent="0.25">
      <c r="A75" s="15">
        <f>февраль!A73</f>
        <v>0</v>
      </c>
      <c r="B75" s="14">
        <f ca="1">февраль!AM73</f>
        <v>0</v>
      </c>
      <c r="C75" s="14">
        <f ca="1">февраль!AK73</f>
        <v>0</v>
      </c>
      <c r="D75" s="14">
        <f ca="1">февраль!AJ73+февраль!AL73</f>
        <v>0</v>
      </c>
    </row>
    <row r="76" spans="1:4" x14ac:dyDescent="0.25">
      <c r="A76" s="15">
        <f>февраль!A74</f>
        <v>0</v>
      </c>
      <c r="B76" s="14">
        <f ca="1">февраль!AM74</f>
        <v>0</v>
      </c>
      <c r="C76" s="14">
        <f ca="1">февраль!AK74</f>
        <v>0</v>
      </c>
      <c r="D76" s="14">
        <f ca="1">февраль!AJ74+февраль!AL74</f>
        <v>0</v>
      </c>
    </row>
    <row r="77" spans="1:4" x14ac:dyDescent="0.25">
      <c r="A77" s="15">
        <f>февраль!A75</f>
        <v>0</v>
      </c>
      <c r="B77" s="14">
        <f ca="1">февраль!AM75</f>
        <v>0</v>
      </c>
      <c r="C77" s="14">
        <f ca="1">февраль!AK75</f>
        <v>0</v>
      </c>
      <c r="D77" s="14">
        <f ca="1">февраль!AJ75+февраль!AL75</f>
        <v>0</v>
      </c>
    </row>
    <row r="78" spans="1:4" x14ac:dyDescent="0.25">
      <c r="A78" s="15">
        <f>февраль!A76</f>
        <v>0</v>
      </c>
      <c r="B78" s="14">
        <f ca="1">февраль!AM76</f>
        <v>0</v>
      </c>
      <c r="C78" s="14">
        <f ca="1">февраль!AK76</f>
        <v>0</v>
      </c>
      <c r="D78" s="14">
        <f ca="1">февраль!AJ76+февраль!AL76</f>
        <v>0</v>
      </c>
    </row>
    <row r="79" spans="1:4" x14ac:dyDescent="0.25">
      <c r="A79" s="15">
        <f>февраль!A77</f>
        <v>0</v>
      </c>
      <c r="B79" s="14">
        <f ca="1">февраль!AM77</f>
        <v>0</v>
      </c>
      <c r="C79" s="14">
        <f ca="1">февраль!AK77</f>
        <v>0</v>
      </c>
      <c r="D79" s="14">
        <f ca="1">февраль!AJ77+февраль!AL77</f>
        <v>0</v>
      </c>
    </row>
    <row r="80" spans="1:4" x14ac:dyDescent="0.25">
      <c r="A80" s="15">
        <f>февраль!A78</f>
        <v>0</v>
      </c>
      <c r="B80" s="14">
        <f ca="1">февраль!AM78</f>
        <v>0</v>
      </c>
      <c r="C80" s="14">
        <f ca="1">февраль!AK78</f>
        <v>0</v>
      </c>
      <c r="D80" s="14">
        <f ca="1">февраль!AJ78+февраль!AL78</f>
        <v>0</v>
      </c>
    </row>
    <row r="81" spans="1:4" x14ac:dyDescent="0.25">
      <c r="A81" s="15">
        <f>февраль!A79</f>
        <v>0</v>
      </c>
      <c r="B81" s="14">
        <f ca="1">февраль!AM79</f>
        <v>0</v>
      </c>
      <c r="C81" s="14">
        <f ca="1">февраль!AK79</f>
        <v>0</v>
      </c>
      <c r="D81" s="14">
        <f ca="1">февраль!AJ79+февраль!AL79</f>
        <v>0</v>
      </c>
    </row>
    <row r="82" spans="1:4" x14ac:dyDescent="0.25">
      <c r="A82" s="15">
        <f>февраль!A80</f>
        <v>0</v>
      </c>
      <c r="B82" s="14">
        <f ca="1">февраль!AM80</f>
        <v>0</v>
      </c>
      <c r="C82" s="14">
        <f ca="1">февраль!AK80</f>
        <v>0</v>
      </c>
      <c r="D82" s="14">
        <f ca="1">февраль!AJ80+февраль!AL80</f>
        <v>0</v>
      </c>
    </row>
    <row r="83" spans="1:4" x14ac:dyDescent="0.25">
      <c r="A83" s="15">
        <f>февраль!A81</f>
        <v>0</v>
      </c>
      <c r="B83" s="14">
        <f ca="1">февраль!AM81</f>
        <v>0</v>
      </c>
      <c r="C83" s="14">
        <f ca="1">февраль!AK81</f>
        <v>0</v>
      </c>
      <c r="D83" s="14">
        <f ca="1">февраль!AJ81+февраль!AL81</f>
        <v>0</v>
      </c>
    </row>
    <row r="84" spans="1:4" x14ac:dyDescent="0.25">
      <c r="A84" s="15">
        <f>февраль!A82</f>
        <v>0</v>
      </c>
      <c r="B84" s="14">
        <f ca="1">февраль!AM82</f>
        <v>0</v>
      </c>
      <c r="C84" s="14">
        <f ca="1">февраль!AK82</f>
        <v>0</v>
      </c>
      <c r="D84" s="14">
        <f ca="1">февраль!AJ82+февраль!AL82</f>
        <v>0</v>
      </c>
    </row>
    <row r="85" spans="1:4" x14ac:dyDescent="0.25">
      <c r="A85" s="15">
        <f>февраль!A83</f>
        <v>0</v>
      </c>
      <c r="B85" s="14">
        <f ca="1">февраль!AM83</f>
        <v>0</v>
      </c>
      <c r="C85" s="14">
        <f ca="1">февраль!AK83</f>
        <v>0</v>
      </c>
      <c r="D85" s="14">
        <f ca="1">февраль!AJ83+февраль!AL83</f>
        <v>0</v>
      </c>
    </row>
    <row r="86" spans="1:4" x14ac:dyDescent="0.25">
      <c r="A86" s="15">
        <f>февраль!A84</f>
        <v>0</v>
      </c>
      <c r="B86" s="14">
        <f ca="1">февраль!AM84</f>
        <v>0</v>
      </c>
      <c r="C86" s="14">
        <f ca="1">февраль!AK84</f>
        <v>0</v>
      </c>
      <c r="D86" s="14">
        <f ca="1">февраль!AJ84+февраль!AL84</f>
        <v>0</v>
      </c>
    </row>
    <row r="87" spans="1:4" x14ac:dyDescent="0.25">
      <c r="A87" s="15">
        <f>февраль!A85</f>
        <v>0</v>
      </c>
      <c r="B87" s="14">
        <f ca="1">февраль!AM85</f>
        <v>0</v>
      </c>
      <c r="C87" s="14">
        <f ca="1">февраль!AK85</f>
        <v>0</v>
      </c>
      <c r="D87" s="14">
        <f ca="1">февраль!AJ85+февраль!AL85</f>
        <v>0</v>
      </c>
    </row>
    <row r="88" spans="1:4" x14ac:dyDescent="0.25">
      <c r="A88" s="15">
        <f>февраль!A86</f>
        <v>0</v>
      </c>
      <c r="B88" s="14">
        <f ca="1">февраль!AM86</f>
        <v>0</v>
      </c>
      <c r="C88" s="14">
        <f ca="1">февраль!AK86</f>
        <v>0</v>
      </c>
      <c r="D88" s="14">
        <f ca="1">февраль!AJ86+февраль!AL86</f>
        <v>0</v>
      </c>
    </row>
    <row r="89" spans="1:4" x14ac:dyDescent="0.25">
      <c r="A89" s="15">
        <f>февраль!A87</f>
        <v>0</v>
      </c>
      <c r="B89" s="14">
        <f ca="1">февраль!AM87</f>
        <v>0</v>
      </c>
      <c r="C89" s="14">
        <f ca="1">февраль!AK87</f>
        <v>0</v>
      </c>
      <c r="D89" s="14">
        <f ca="1">февраль!AJ87+февраль!AL87</f>
        <v>0</v>
      </c>
    </row>
    <row r="90" spans="1:4" x14ac:dyDescent="0.25">
      <c r="A90" s="15">
        <f>февраль!A88</f>
        <v>0</v>
      </c>
      <c r="B90" s="14">
        <f ca="1">февраль!AM88</f>
        <v>0</v>
      </c>
      <c r="C90" s="14">
        <f ca="1">февраль!AK88</f>
        <v>0</v>
      </c>
      <c r="D90" s="14">
        <f ca="1">февраль!AJ88+февраль!AL88</f>
        <v>0</v>
      </c>
    </row>
    <row r="91" spans="1:4" x14ac:dyDescent="0.25">
      <c r="A91" s="15">
        <f>февраль!A89</f>
        <v>0</v>
      </c>
      <c r="B91" s="14">
        <f ca="1">февраль!AM89</f>
        <v>0</v>
      </c>
      <c r="C91" s="14">
        <f ca="1">февраль!AK89</f>
        <v>0</v>
      </c>
      <c r="D91" s="14">
        <f ca="1">февраль!AJ89+февраль!AL89</f>
        <v>0</v>
      </c>
    </row>
    <row r="92" spans="1:4" x14ac:dyDescent="0.25">
      <c r="A92" s="15">
        <f>февраль!A90</f>
        <v>0</v>
      </c>
      <c r="B92" s="14">
        <f ca="1">февраль!AM90</f>
        <v>0</v>
      </c>
      <c r="C92" s="14">
        <f ca="1">февраль!AK90</f>
        <v>0</v>
      </c>
      <c r="D92" s="14">
        <f ca="1">февраль!AJ90+февраль!AL90</f>
        <v>0</v>
      </c>
    </row>
    <row r="93" spans="1:4" x14ac:dyDescent="0.25">
      <c r="A93" s="15">
        <f>февраль!A91</f>
        <v>0</v>
      </c>
      <c r="B93" s="14">
        <f ca="1">февраль!AM91</f>
        <v>0</v>
      </c>
      <c r="C93" s="14">
        <f ca="1">февраль!AK91</f>
        <v>0</v>
      </c>
      <c r="D93" s="14">
        <f ca="1">февраль!AJ91+февраль!AL91</f>
        <v>0</v>
      </c>
    </row>
    <row r="94" spans="1:4" x14ac:dyDescent="0.25">
      <c r="A94" s="15">
        <f>февраль!A92</f>
        <v>0</v>
      </c>
      <c r="B94" s="14">
        <f ca="1">февраль!AM92</f>
        <v>0</v>
      </c>
      <c r="C94" s="14">
        <f ca="1">февраль!AK92</f>
        <v>0</v>
      </c>
      <c r="D94" s="14">
        <f ca="1">февраль!AJ92+февраль!AL92</f>
        <v>0</v>
      </c>
    </row>
    <row r="95" spans="1:4" x14ac:dyDescent="0.25">
      <c r="A95" s="15">
        <f>февраль!A93</f>
        <v>0</v>
      </c>
      <c r="B95" s="14">
        <f ca="1">февраль!AM93</f>
        <v>0</v>
      </c>
      <c r="C95" s="14">
        <f ca="1">февраль!AK93</f>
        <v>0</v>
      </c>
      <c r="D95" s="14">
        <f ca="1">февраль!AJ93+февраль!AL93</f>
        <v>0</v>
      </c>
    </row>
    <row r="96" spans="1:4" x14ac:dyDescent="0.25">
      <c r="A96" s="15">
        <f>февраль!A94</f>
        <v>0</v>
      </c>
      <c r="B96" s="14">
        <f ca="1">февраль!AM94</f>
        <v>0</v>
      </c>
      <c r="C96" s="14">
        <f ca="1">февраль!AK94</f>
        <v>0</v>
      </c>
      <c r="D96" s="14">
        <f ca="1">февраль!AJ94+февраль!AL94</f>
        <v>0</v>
      </c>
    </row>
    <row r="97" spans="1:4" x14ac:dyDescent="0.25">
      <c r="A97" s="15">
        <f>февраль!A95</f>
        <v>0</v>
      </c>
      <c r="B97" s="14">
        <f ca="1">февраль!AM95</f>
        <v>0</v>
      </c>
      <c r="C97" s="14">
        <f ca="1">февраль!AK95</f>
        <v>0</v>
      </c>
      <c r="D97" s="14">
        <f ca="1">февраль!AJ95+февраль!AL95</f>
        <v>0</v>
      </c>
    </row>
    <row r="98" spans="1:4" x14ac:dyDescent="0.25">
      <c r="A98" s="15">
        <f>февраль!A96</f>
        <v>0</v>
      </c>
      <c r="B98" s="14">
        <f ca="1">февраль!AM96</f>
        <v>0</v>
      </c>
      <c r="C98" s="14">
        <f ca="1">февраль!AK96</f>
        <v>0</v>
      </c>
      <c r="D98" s="14">
        <f ca="1">февраль!AJ96+февраль!AL96</f>
        <v>0</v>
      </c>
    </row>
    <row r="99" spans="1:4" x14ac:dyDescent="0.25">
      <c r="A99" s="15">
        <f>февраль!A97</f>
        <v>0</v>
      </c>
      <c r="B99" s="14">
        <f ca="1">февраль!AM97</f>
        <v>0</v>
      </c>
      <c r="C99" s="14">
        <f ca="1">февраль!AK97</f>
        <v>0</v>
      </c>
      <c r="D99" s="14">
        <f ca="1">февраль!AJ97+февраль!AL97</f>
        <v>0</v>
      </c>
    </row>
    <row r="100" spans="1:4" x14ac:dyDescent="0.25">
      <c r="A100" s="15">
        <f>февраль!A98</f>
        <v>0</v>
      </c>
      <c r="B100" s="14">
        <f ca="1">февраль!AM98</f>
        <v>0</v>
      </c>
      <c r="C100" s="14">
        <f ca="1">февраль!AK98</f>
        <v>0</v>
      </c>
      <c r="D100" s="14">
        <f ca="1">февраль!AJ98+февраль!AL98</f>
        <v>0</v>
      </c>
    </row>
    <row r="101" spans="1:4" x14ac:dyDescent="0.25">
      <c r="A101" s="15">
        <f>февраль!A99</f>
        <v>0</v>
      </c>
      <c r="B101" s="14">
        <f ca="1">февраль!AM99</f>
        <v>0</v>
      </c>
      <c r="C101" s="14">
        <f ca="1">февраль!AK99</f>
        <v>0</v>
      </c>
      <c r="D101" s="14">
        <f ca="1">февраль!AJ99+февраль!AL99</f>
        <v>0</v>
      </c>
    </row>
    <row r="102" spans="1:4" x14ac:dyDescent="0.25">
      <c r="A102" s="15">
        <f>февраль!A100</f>
        <v>0</v>
      </c>
      <c r="B102" s="14">
        <f ca="1">февраль!AM100</f>
        <v>0</v>
      </c>
      <c r="C102" s="14">
        <f ca="1">февраль!AK100</f>
        <v>0</v>
      </c>
      <c r="D102" s="14">
        <f ca="1">февраль!AJ100+февраль!AL100</f>
        <v>0</v>
      </c>
    </row>
    <row r="103" spans="1:4" x14ac:dyDescent="0.25">
      <c r="A103" s="15">
        <f>февраль!A101</f>
        <v>0</v>
      </c>
      <c r="B103" s="14">
        <f ca="1">февраль!AM101</f>
        <v>0</v>
      </c>
      <c r="C103" s="14">
        <f ca="1">февраль!AK101</f>
        <v>0</v>
      </c>
      <c r="D103" s="14">
        <f ca="1">февраль!AJ101+февраль!AL101</f>
        <v>0</v>
      </c>
    </row>
    <row r="104" spans="1:4" x14ac:dyDescent="0.25">
      <c r="A104" s="15">
        <f>февраль!A102</f>
        <v>0</v>
      </c>
      <c r="B104" s="14">
        <f ca="1">февраль!AM102</f>
        <v>0</v>
      </c>
      <c r="C104" s="14">
        <f ca="1">февраль!AK102</f>
        <v>0</v>
      </c>
      <c r="D104" s="14">
        <f ca="1">февраль!AJ102+февраль!AL102</f>
        <v>0</v>
      </c>
    </row>
    <row r="105" spans="1:4" x14ac:dyDescent="0.25">
      <c r="A105" s="15">
        <f>февраль!A103</f>
        <v>0</v>
      </c>
      <c r="B105" s="14">
        <f ca="1">февраль!AM103</f>
        <v>0</v>
      </c>
      <c r="C105" s="14">
        <f ca="1">февраль!AK103</f>
        <v>0</v>
      </c>
      <c r="D105" s="14">
        <f ca="1">февраль!AJ103+февраль!AL103</f>
        <v>0</v>
      </c>
    </row>
    <row r="106" spans="1:4" x14ac:dyDescent="0.25">
      <c r="A106" s="15">
        <f>февраль!A104</f>
        <v>0</v>
      </c>
      <c r="B106" s="14">
        <f ca="1">февраль!AM104</f>
        <v>0</v>
      </c>
      <c r="C106" s="14">
        <f ca="1">февраль!AK104</f>
        <v>0</v>
      </c>
      <c r="D106" s="14">
        <f ca="1">февраль!AJ104+февраль!AL104</f>
        <v>0</v>
      </c>
    </row>
    <row r="107" spans="1:4" x14ac:dyDescent="0.25">
      <c r="A107" s="15">
        <f>февраль!A105</f>
        <v>0</v>
      </c>
      <c r="B107" s="14">
        <f ca="1">февраль!AM105</f>
        <v>0</v>
      </c>
      <c r="C107" s="14">
        <f ca="1">февраль!AK105</f>
        <v>0</v>
      </c>
      <c r="D107" s="14">
        <f ca="1">февраль!AJ105+февраль!AL105</f>
        <v>0</v>
      </c>
    </row>
    <row r="108" spans="1:4" x14ac:dyDescent="0.25">
      <c r="A108" s="15">
        <f>февраль!A106</f>
        <v>0</v>
      </c>
      <c r="B108" s="14">
        <f ca="1">февраль!AM106</f>
        <v>0</v>
      </c>
      <c r="C108" s="14">
        <f ca="1">февраль!AK106</f>
        <v>0</v>
      </c>
      <c r="D108" s="14">
        <f ca="1">февраль!AJ106+февраль!AL106</f>
        <v>0</v>
      </c>
    </row>
    <row r="109" spans="1:4" x14ac:dyDescent="0.25">
      <c r="A109" s="15">
        <f>февраль!A107</f>
        <v>0</v>
      </c>
      <c r="B109" s="14">
        <f ca="1">февраль!AM107</f>
        <v>0</v>
      </c>
      <c r="C109" s="14">
        <f ca="1">февраль!AK107</f>
        <v>0</v>
      </c>
      <c r="D109" s="14">
        <f ca="1">февраль!AJ107+февраль!AL107</f>
        <v>0</v>
      </c>
    </row>
    <row r="110" spans="1:4" x14ac:dyDescent="0.25">
      <c r="A110" s="15">
        <f>февраль!A108</f>
        <v>0</v>
      </c>
      <c r="B110" s="14">
        <f ca="1">февраль!AM108</f>
        <v>0</v>
      </c>
      <c r="C110" s="14">
        <f ca="1">февраль!AK108</f>
        <v>0</v>
      </c>
      <c r="D110" s="14">
        <f ca="1">февраль!AJ108+февраль!AL108</f>
        <v>0</v>
      </c>
    </row>
    <row r="111" spans="1:4" x14ac:dyDescent="0.25">
      <c r="A111" s="15">
        <f>февраль!A109</f>
        <v>0</v>
      </c>
      <c r="B111" s="14">
        <f ca="1">февраль!AM109</f>
        <v>0</v>
      </c>
      <c r="C111" s="14">
        <f ca="1">февраль!AK109</f>
        <v>0</v>
      </c>
      <c r="D111" s="14">
        <f ca="1">февраль!AJ109+февраль!AL109</f>
        <v>0</v>
      </c>
    </row>
    <row r="112" spans="1:4" x14ac:dyDescent="0.25">
      <c r="A112" s="15">
        <f>февраль!A110</f>
        <v>0</v>
      </c>
      <c r="B112" s="14">
        <f ca="1">февраль!AM110</f>
        <v>0</v>
      </c>
      <c r="C112" s="14">
        <f ca="1">февраль!AK110</f>
        <v>0</v>
      </c>
      <c r="D112" s="14">
        <f ca="1">февраль!AJ110+февраль!AL110</f>
        <v>0</v>
      </c>
    </row>
    <row r="113" spans="1:4" x14ac:dyDescent="0.25">
      <c r="A113" s="15">
        <f>февраль!A111</f>
        <v>0</v>
      </c>
      <c r="B113" s="14">
        <f ca="1">февраль!AM111</f>
        <v>0</v>
      </c>
      <c r="C113" s="14">
        <f ca="1">февраль!AK111</f>
        <v>0</v>
      </c>
      <c r="D113" s="14">
        <f ca="1">февраль!AJ111+февраль!AL111</f>
        <v>0</v>
      </c>
    </row>
    <row r="114" spans="1:4" x14ac:dyDescent="0.25">
      <c r="A114" s="15">
        <f>февраль!A112</f>
        <v>0</v>
      </c>
      <c r="B114" s="14">
        <f ca="1">февраль!AM112</f>
        <v>0</v>
      </c>
      <c r="C114" s="14">
        <f ca="1">февраль!AK112</f>
        <v>0</v>
      </c>
      <c r="D114" s="14">
        <f ca="1">февраль!AJ112+февраль!AL112</f>
        <v>0</v>
      </c>
    </row>
    <row r="115" spans="1:4" x14ac:dyDescent="0.25">
      <c r="A115" s="15">
        <f>февраль!A113</f>
        <v>0</v>
      </c>
      <c r="B115" s="14">
        <f ca="1">февраль!AM113</f>
        <v>0</v>
      </c>
      <c r="C115" s="14">
        <f ca="1">февраль!AK113</f>
        <v>0</v>
      </c>
      <c r="D115" s="14">
        <f ca="1">февраль!AJ113+февраль!AL113</f>
        <v>0</v>
      </c>
    </row>
    <row r="116" spans="1:4" x14ac:dyDescent="0.25">
      <c r="A116" s="15">
        <f>февраль!A114</f>
        <v>0</v>
      </c>
      <c r="B116" s="14">
        <f ca="1">февраль!AM114</f>
        <v>0</v>
      </c>
      <c r="C116" s="14">
        <f ca="1">февраль!AK114</f>
        <v>0</v>
      </c>
      <c r="D116" s="14">
        <f ca="1">февраль!AJ114+февраль!AL114</f>
        <v>0</v>
      </c>
    </row>
    <row r="117" spans="1:4" x14ac:dyDescent="0.25">
      <c r="A117" s="15">
        <f>февраль!A115</f>
        <v>0</v>
      </c>
      <c r="B117" s="14">
        <f ca="1">февраль!AM115</f>
        <v>0</v>
      </c>
      <c r="C117" s="14">
        <f ca="1">февраль!AK115</f>
        <v>0</v>
      </c>
      <c r="D117" s="14">
        <f ca="1">февраль!AJ115+февраль!AL115</f>
        <v>0</v>
      </c>
    </row>
    <row r="118" spans="1:4" x14ac:dyDescent="0.25">
      <c r="A118" s="15">
        <f>февраль!A116</f>
        <v>0</v>
      </c>
      <c r="B118" s="14">
        <f ca="1">февраль!AM116</f>
        <v>0</v>
      </c>
      <c r="C118" s="14">
        <f ca="1">февраль!AK116</f>
        <v>0</v>
      </c>
      <c r="D118" s="14">
        <f ca="1">февраль!AJ116+февраль!AL116</f>
        <v>0</v>
      </c>
    </row>
    <row r="119" spans="1:4" x14ac:dyDescent="0.25">
      <c r="A119" s="15">
        <f>февраль!A117</f>
        <v>0</v>
      </c>
      <c r="B119" s="14">
        <f ca="1">февраль!AM117</f>
        <v>0</v>
      </c>
      <c r="C119" s="14">
        <f ca="1">февраль!AK117</f>
        <v>0</v>
      </c>
      <c r="D119" s="14">
        <f ca="1">февраль!AJ117+февраль!AL117</f>
        <v>0</v>
      </c>
    </row>
    <row r="120" spans="1:4" x14ac:dyDescent="0.25">
      <c r="A120" s="15">
        <f>февраль!A118</f>
        <v>0</v>
      </c>
      <c r="B120" s="14">
        <f ca="1">февраль!AM118</f>
        <v>0</v>
      </c>
      <c r="C120" s="14">
        <f ca="1">февраль!AK118</f>
        <v>0</v>
      </c>
      <c r="D120" s="14">
        <f ca="1">февраль!AJ118+февраль!AL118</f>
        <v>0</v>
      </c>
    </row>
    <row r="121" spans="1:4" x14ac:dyDescent="0.25">
      <c r="A121" s="15">
        <f>февраль!A119</f>
        <v>0</v>
      </c>
      <c r="B121" s="14">
        <f ca="1">февраль!AM119</f>
        <v>0</v>
      </c>
      <c r="C121" s="14">
        <f ca="1">февраль!AK119</f>
        <v>0</v>
      </c>
      <c r="D121" s="14">
        <f ca="1">февраль!AJ119+февраль!AL119</f>
        <v>0</v>
      </c>
    </row>
    <row r="122" spans="1:4" x14ac:dyDescent="0.25">
      <c r="A122" s="15">
        <f>февраль!A120</f>
        <v>0</v>
      </c>
      <c r="B122" s="14">
        <f ca="1">февраль!AM120</f>
        <v>0</v>
      </c>
      <c r="C122" s="14">
        <f ca="1">февраль!AK120</f>
        <v>0</v>
      </c>
      <c r="D122" s="14">
        <f ca="1">февраль!AJ120+февраль!AL120</f>
        <v>0</v>
      </c>
    </row>
    <row r="123" spans="1:4" x14ac:dyDescent="0.25">
      <c r="A123" s="15">
        <f>февраль!A121</f>
        <v>0</v>
      </c>
      <c r="B123" s="14">
        <f ca="1">февраль!AM121</f>
        <v>0</v>
      </c>
      <c r="C123" s="14">
        <f ca="1">февраль!AK121</f>
        <v>0</v>
      </c>
      <c r="D123" s="14">
        <f ca="1">февраль!AJ121+февраль!AL121</f>
        <v>0</v>
      </c>
    </row>
    <row r="124" spans="1:4" x14ac:dyDescent="0.25">
      <c r="A124" s="15">
        <f>февраль!A122</f>
        <v>0</v>
      </c>
      <c r="B124" s="14">
        <f ca="1">февраль!AM122</f>
        <v>0</v>
      </c>
      <c r="C124" s="14">
        <f ca="1">февраль!AK122</f>
        <v>0</v>
      </c>
      <c r="D124" s="14">
        <f ca="1">февраль!AJ122+февраль!AL122</f>
        <v>0</v>
      </c>
    </row>
    <row r="125" spans="1:4" x14ac:dyDescent="0.25">
      <c r="A125" s="15">
        <f>февраль!A123</f>
        <v>0</v>
      </c>
      <c r="B125" s="14">
        <f ca="1">февраль!AM123</f>
        <v>0</v>
      </c>
      <c r="C125" s="14">
        <f ca="1">февраль!AK123</f>
        <v>0</v>
      </c>
      <c r="D125" s="14">
        <f ca="1">февраль!AJ123+февраль!AL123</f>
        <v>0</v>
      </c>
    </row>
    <row r="126" spans="1:4" x14ac:dyDescent="0.25">
      <c r="A126" s="15">
        <f>февраль!A124</f>
        <v>0</v>
      </c>
      <c r="B126" s="14">
        <f ca="1">февраль!AM124</f>
        <v>0</v>
      </c>
      <c r="C126" s="14">
        <f ca="1">февраль!AK124</f>
        <v>0</v>
      </c>
      <c r="D126" s="14">
        <f ca="1">февраль!AJ124+февраль!AL124</f>
        <v>0</v>
      </c>
    </row>
    <row r="127" spans="1:4" x14ac:dyDescent="0.25">
      <c r="A127" s="15">
        <f>февраль!A125</f>
        <v>0</v>
      </c>
      <c r="B127" s="14">
        <f ca="1">февраль!AM125</f>
        <v>0</v>
      </c>
      <c r="C127" s="14">
        <f ca="1">февраль!AK125</f>
        <v>0</v>
      </c>
      <c r="D127" s="14">
        <f ca="1">февраль!AJ125+февраль!AL125</f>
        <v>0</v>
      </c>
    </row>
    <row r="128" spans="1:4" x14ac:dyDescent="0.25">
      <c r="A128" s="15">
        <f>февраль!A126</f>
        <v>0</v>
      </c>
      <c r="B128" s="14">
        <f ca="1">февраль!AM126</f>
        <v>0</v>
      </c>
      <c r="C128" s="14">
        <f ca="1">февраль!AK126</f>
        <v>0</v>
      </c>
      <c r="D128" s="14">
        <f ca="1">февраль!AJ126+февраль!AL126</f>
        <v>0</v>
      </c>
    </row>
    <row r="129" spans="1:4" x14ac:dyDescent="0.25">
      <c r="A129" s="15">
        <f>февраль!A127</f>
        <v>0</v>
      </c>
      <c r="B129" s="14">
        <f ca="1">февраль!AM127</f>
        <v>0</v>
      </c>
      <c r="C129" s="14">
        <f ca="1">февраль!AK127</f>
        <v>0</v>
      </c>
      <c r="D129" s="14">
        <f ca="1">февраль!AJ127+февраль!AL127</f>
        <v>0</v>
      </c>
    </row>
    <row r="130" spans="1:4" x14ac:dyDescent="0.25">
      <c r="A130" s="15">
        <f>февраль!A128</f>
        <v>0</v>
      </c>
      <c r="B130" s="14">
        <f ca="1">февраль!AM128</f>
        <v>0</v>
      </c>
      <c r="C130" s="14">
        <f ca="1">февраль!AK128</f>
        <v>0</v>
      </c>
      <c r="D130" s="14">
        <f ca="1">февраль!AJ128+февраль!AL128</f>
        <v>0</v>
      </c>
    </row>
    <row r="131" spans="1:4" x14ac:dyDescent="0.25">
      <c r="A131" s="15">
        <f>февраль!A129</f>
        <v>0</v>
      </c>
      <c r="B131" s="14">
        <f ca="1">февраль!AM129</f>
        <v>0</v>
      </c>
      <c r="C131" s="14">
        <f ca="1">февраль!AK129</f>
        <v>0</v>
      </c>
      <c r="D131" s="14">
        <f ca="1">февраль!AJ129+февраль!AL129</f>
        <v>0</v>
      </c>
    </row>
    <row r="132" spans="1:4" x14ac:dyDescent="0.25">
      <c r="A132" s="15">
        <f>февраль!A130</f>
        <v>0</v>
      </c>
      <c r="B132" s="14">
        <f ca="1">февраль!AM130</f>
        <v>0</v>
      </c>
      <c r="C132" s="14">
        <f ca="1">февраль!AK130</f>
        <v>0</v>
      </c>
      <c r="D132" s="14">
        <f ca="1">февраль!AJ130+февраль!AL130</f>
        <v>0</v>
      </c>
    </row>
    <row r="133" spans="1:4" x14ac:dyDescent="0.25">
      <c r="A133" s="15">
        <f>февраль!A131</f>
        <v>0</v>
      </c>
      <c r="B133" s="14">
        <f ca="1">февраль!AM131</f>
        <v>0</v>
      </c>
      <c r="C133" s="14">
        <f ca="1">февраль!AK131</f>
        <v>0</v>
      </c>
      <c r="D133" s="14">
        <f ca="1">февраль!AJ131+февраль!AL131</f>
        <v>0</v>
      </c>
    </row>
    <row r="134" spans="1:4" x14ac:dyDescent="0.25">
      <c r="A134" s="15">
        <f>февраль!A132</f>
        <v>0</v>
      </c>
      <c r="B134" s="14">
        <f ca="1">февраль!AM132</f>
        <v>0</v>
      </c>
      <c r="C134" s="14">
        <f ca="1">февраль!AK132</f>
        <v>0</v>
      </c>
      <c r="D134" s="14">
        <f ca="1">февраль!AJ132+февраль!AL132</f>
        <v>0</v>
      </c>
    </row>
    <row r="135" spans="1:4" x14ac:dyDescent="0.25">
      <c r="A135" s="15">
        <f>февраль!A133</f>
        <v>0</v>
      </c>
      <c r="B135" s="14">
        <f ca="1">февраль!AM133</f>
        <v>0</v>
      </c>
      <c r="C135" s="14">
        <f ca="1">февраль!AK133</f>
        <v>0</v>
      </c>
      <c r="D135" s="14">
        <f ca="1">февраль!AJ133+февраль!AL133</f>
        <v>0</v>
      </c>
    </row>
    <row r="136" spans="1:4" x14ac:dyDescent="0.25">
      <c r="A136" s="15">
        <f>февраль!A134</f>
        <v>0</v>
      </c>
      <c r="B136" s="14">
        <f ca="1">февраль!AM134</f>
        <v>0</v>
      </c>
      <c r="C136" s="14">
        <f ca="1">февраль!AK134</f>
        <v>0</v>
      </c>
      <c r="D136" s="14">
        <f ca="1">февраль!AJ134+февраль!AL134</f>
        <v>0</v>
      </c>
    </row>
    <row r="137" spans="1:4" x14ac:dyDescent="0.25">
      <c r="A137" s="15">
        <f>февраль!A135</f>
        <v>0</v>
      </c>
      <c r="B137" s="14">
        <f ca="1">февраль!AM135</f>
        <v>0</v>
      </c>
      <c r="C137" s="14">
        <f ca="1">февраль!AK135</f>
        <v>0</v>
      </c>
      <c r="D137" s="14">
        <f ca="1">февраль!AJ135+февраль!AL135</f>
        <v>0</v>
      </c>
    </row>
    <row r="138" spans="1:4" x14ac:dyDescent="0.25">
      <c r="A138" s="15">
        <f>февраль!A136</f>
        <v>0</v>
      </c>
      <c r="B138" s="14">
        <f ca="1">февраль!AM136</f>
        <v>0</v>
      </c>
      <c r="C138" s="14">
        <f ca="1">февраль!AK136</f>
        <v>0</v>
      </c>
      <c r="D138" s="14">
        <f ca="1">февраль!AJ136+февраль!AL136</f>
        <v>0</v>
      </c>
    </row>
    <row r="139" spans="1:4" x14ac:dyDescent="0.25">
      <c r="A139" s="15">
        <f>февраль!A137</f>
        <v>0</v>
      </c>
      <c r="B139" s="14">
        <f ca="1">февраль!AM137</f>
        <v>0</v>
      </c>
      <c r="C139" s="14">
        <f ca="1">февраль!AK137</f>
        <v>0</v>
      </c>
      <c r="D139" s="14">
        <f ca="1">февраль!AJ137+февраль!AL137</f>
        <v>0</v>
      </c>
    </row>
    <row r="140" spans="1:4" x14ac:dyDescent="0.25">
      <c r="A140" s="15">
        <f>февраль!A138</f>
        <v>0</v>
      </c>
      <c r="B140" s="14">
        <f ca="1">февраль!AM138</f>
        <v>0</v>
      </c>
      <c r="C140" s="14">
        <f ca="1">февраль!AK138</f>
        <v>0</v>
      </c>
      <c r="D140" s="14">
        <f ca="1">февраль!AJ138+февраль!AL138</f>
        <v>0</v>
      </c>
    </row>
    <row r="141" spans="1:4" x14ac:dyDescent="0.25">
      <c r="A141" s="15">
        <f>февраль!A139</f>
        <v>0</v>
      </c>
      <c r="B141" s="14">
        <f ca="1">февраль!AM139</f>
        <v>0</v>
      </c>
      <c r="C141" s="14">
        <f ca="1">февраль!AK139</f>
        <v>0</v>
      </c>
      <c r="D141" s="14">
        <f ca="1">февраль!AJ139+февраль!AL139</f>
        <v>0</v>
      </c>
    </row>
    <row r="142" spans="1:4" x14ac:dyDescent="0.25">
      <c r="A142" s="15">
        <f>февраль!A140</f>
        <v>0</v>
      </c>
      <c r="B142" s="14">
        <f ca="1">февраль!AM140</f>
        <v>0</v>
      </c>
      <c r="C142" s="14">
        <f ca="1">февраль!AK140</f>
        <v>0</v>
      </c>
      <c r="D142" s="14">
        <f ca="1">февраль!AJ140+февраль!AL140</f>
        <v>0</v>
      </c>
    </row>
    <row r="143" spans="1:4" x14ac:dyDescent="0.25">
      <c r="A143" s="15">
        <f>февраль!A141</f>
        <v>0</v>
      </c>
      <c r="B143" s="14">
        <f ca="1">февраль!AM141</f>
        <v>0</v>
      </c>
      <c r="C143" s="14">
        <f ca="1">февраль!AK141</f>
        <v>0</v>
      </c>
      <c r="D143" s="14">
        <f ca="1">февраль!AJ141+февраль!AL141</f>
        <v>0</v>
      </c>
    </row>
    <row r="144" spans="1:4" x14ac:dyDescent="0.25">
      <c r="A144" s="15">
        <f>февраль!A142</f>
        <v>0</v>
      </c>
      <c r="B144" s="14">
        <f ca="1">февраль!AM142</f>
        <v>0</v>
      </c>
      <c r="C144" s="14">
        <f ca="1">февраль!AK142</f>
        <v>0</v>
      </c>
      <c r="D144" s="14">
        <f ca="1">февраль!AJ142+февраль!AL142</f>
        <v>0</v>
      </c>
    </row>
    <row r="145" spans="1:4" x14ac:dyDescent="0.25">
      <c r="A145" s="15">
        <f>февраль!A143</f>
        <v>0</v>
      </c>
      <c r="B145" s="14">
        <f ca="1">февраль!AM143</f>
        <v>0</v>
      </c>
      <c r="C145" s="14">
        <f ca="1">февраль!AK143</f>
        <v>0</v>
      </c>
      <c r="D145" s="14">
        <f ca="1">февраль!AJ143+февраль!AL143</f>
        <v>0</v>
      </c>
    </row>
    <row r="146" spans="1:4" x14ac:dyDescent="0.25">
      <c r="A146" s="15">
        <f>февраль!A144</f>
        <v>0</v>
      </c>
      <c r="B146" s="14">
        <f ca="1">февраль!AM144</f>
        <v>0</v>
      </c>
      <c r="C146" s="14">
        <f ca="1">февраль!AK144</f>
        <v>0</v>
      </c>
      <c r="D146" s="14">
        <f ca="1">февраль!AJ144+февраль!AL144</f>
        <v>0</v>
      </c>
    </row>
    <row r="147" spans="1:4" x14ac:dyDescent="0.25">
      <c r="A147" s="15">
        <f>февраль!A145</f>
        <v>0</v>
      </c>
      <c r="B147" s="14">
        <f ca="1">февраль!AM145</f>
        <v>0</v>
      </c>
      <c r="C147" s="14">
        <f ca="1">февраль!AK145</f>
        <v>0</v>
      </c>
      <c r="D147" s="14">
        <f ca="1">февраль!AJ145+февраль!AL145</f>
        <v>0</v>
      </c>
    </row>
    <row r="148" spans="1:4" x14ac:dyDescent="0.25">
      <c r="A148" s="15">
        <f>февраль!A146</f>
        <v>0</v>
      </c>
      <c r="B148" s="14">
        <f ca="1">февраль!AM146</f>
        <v>0</v>
      </c>
      <c r="C148" s="14">
        <f ca="1">февраль!AK146</f>
        <v>0</v>
      </c>
      <c r="D148" s="14">
        <f ca="1">февраль!AJ146+февраль!AL146</f>
        <v>0</v>
      </c>
    </row>
    <row r="149" spans="1:4" x14ac:dyDescent="0.25">
      <c r="A149" s="15">
        <f>февраль!A147</f>
        <v>0</v>
      </c>
      <c r="B149" s="14">
        <f ca="1">февраль!AM147</f>
        <v>0</v>
      </c>
      <c r="C149" s="14">
        <f ca="1">февраль!AK147</f>
        <v>0</v>
      </c>
      <c r="D149" s="14">
        <f ca="1">февраль!AJ147+февраль!AL147</f>
        <v>0</v>
      </c>
    </row>
    <row r="150" spans="1:4" x14ac:dyDescent="0.25">
      <c r="A150" s="15">
        <f>февраль!A148</f>
        <v>0</v>
      </c>
      <c r="B150" s="14">
        <f ca="1">февраль!AM148</f>
        <v>0</v>
      </c>
      <c r="C150" s="14">
        <f ca="1">февраль!AK148</f>
        <v>0</v>
      </c>
      <c r="D150" s="14">
        <f ca="1">февраль!AJ148+февраль!AL148</f>
        <v>0</v>
      </c>
    </row>
    <row r="151" spans="1:4" x14ac:dyDescent="0.25">
      <c r="A151" s="15">
        <f>февраль!A149</f>
        <v>0</v>
      </c>
      <c r="B151" s="14">
        <f ca="1">февраль!AM149</f>
        <v>0</v>
      </c>
      <c r="C151" s="14">
        <f ca="1">февраль!AK149</f>
        <v>0</v>
      </c>
      <c r="D151" s="14">
        <f ca="1">февраль!AJ149+февраль!AL149</f>
        <v>0</v>
      </c>
    </row>
    <row r="152" spans="1:4" x14ac:dyDescent="0.25">
      <c r="A152" s="15">
        <f>февраль!A150</f>
        <v>0</v>
      </c>
      <c r="B152" s="14">
        <f ca="1">февраль!AM150</f>
        <v>0</v>
      </c>
      <c r="C152" s="14">
        <f ca="1">февраль!AK150</f>
        <v>0</v>
      </c>
      <c r="D152" s="14">
        <f ca="1">февраль!AJ150+февраль!AL150</f>
        <v>0</v>
      </c>
    </row>
    <row r="153" spans="1:4" x14ac:dyDescent="0.25">
      <c r="A153" s="15">
        <f>февраль!A151</f>
        <v>0</v>
      </c>
      <c r="B153" s="14">
        <f ca="1">февраль!AM151</f>
        <v>0</v>
      </c>
      <c r="C153" s="14">
        <f ca="1">февраль!AK151</f>
        <v>0</v>
      </c>
      <c r="D153" s="14">
        <f ca="1">февраль!AJ151+февраль!AL151</f>
        <v>0</v>
      </c>
    </row>
    <row r="154" spans="1:4" x14ac:dyDescent="0.25">
      <c r="A154" s="15">
        <f>февраль!A152</f>
        <v>0</v>
      </c>
      <c r="B154" s="14">
        <f ca="1">февраль!AM152</f>
        <v>0</v>
      </c>
      <c r="C154" s="14">
        <f ca="1">февраль!AK152</f>
        <v>0</v>
      </c>
      <c r="D154" s="14">
        <f ca="1">февраль!AJ152+февраль!AL152</f>
        <v>0</v>
      </c>
    </row>
    <row r="155" spans="1:4" x14ac:dyDescent="0.25">
      <c r="A155" s="15">
        <f>февраль!A153</f>
        <v>0</v>
      </c>
      <c r="B155" s="14">
        <f ca="1">февраль!AM153</f>
        <v>0</v>
      </c>
      <c r="C155" s="14">
        <f ca="1">февраль!AK153</f>
        <v>0</v>
      </c>
      <c r="D155" s="14">
        <f ca="1">февраль!AJ153+февраль!AL153</f>
        <v>0</v>
      </c>
    </row>
    <row r="156" spans="1:4" x14ac:dyDescent="0.25">
      <c r="A156" s="15">
        <f>февраль!A154</f>
        <v>0</v>
      </c>
      <c r="B156" s="14">
        <f ca="1">февраль!AM154</f>
        <v>0</v>
      </c>
      <c r="C156" s="14">
        <f ca="1">февраль!AK154</f>
        <v>0</v>
      </c>
      <c r="D156" s="14">
        <f ca="1">февраль!AJ154+февраль!AL154</f>
        <v>0</v>
      </c>
    </row>
    <row r="157" spans="1:4" x14ac:dyDescent="0.25">
      <c r="A157" s="15">
        <f>февраль!A155</f>
        <v>0</v>
      </c>
      <c r="B157" s="14">
        <f ca="1">февраль!AM155</f>
        <v>0</v>
      </c>
      <c r="C157" s="14">
        <f ca="1">февраль!AK155</f>
        <v>0</v>
      </c>
      <c r="D157" s="14">
        <f ca="1">февраль!AJ155+февраль!AL155</f>
        <v>0</v>
      </c>
    </row>
    <row r="158" spans="1:4" x14ac:dyDescent="0.25">
      <c r="A158" s="15">
        <f>февраль!A156</f>
        <v>0</v>
      </c>
      <c r="B158" s="14">
        <f ca="1">февраль!AM156</f>
        <v>0</v>
      </c>
      <c r="C158" s="14">
        <f ca="1">февраль!AK156</f>
        <v>0</v>
      </c>
      <c r="D158" s="14">
        <f ca="1">февраль!AJ156+февраль!AL156</f>
        <v>0</v>
      </c>
    </row>
    <row r="159" spans="1:4" x14ac:dyDescent="0.25">
      <c r="A159" s="15">
        <f>февраль!A157</f>
        <v>0</v>
      </c>
      <c r="B159" s="14">
        <f ca="1">февраль!AM157</f>
        <v>0</v>
      </c>
      <c r="C159" s="14">
        <f ca="1">февраль!AK157</f>
        <v>0</v>
      </c>
      <c r="D159" s="14">
        <f ca="1">февраль!AJ157+февраль!AL157</f>
        <v>0</v>
      </c>
    </row>
    <row r="160" spans="1:4" x14ac:dyDescent="0.25">
      <c r="A160" s="15">
        <f>февраль!A158</f>
        <v>0</v>
      </c>
      <c r="B160" s="14">
        <f ca="1">февраль!AM158</f>
        <v>0</v>
      </c>
      <c r="C160" s="14">
        <f ca="1">февраль!AK158</f>
        <v>0</v>
      </c>
      <c r="D160" s="14">
        <f ca="1">февраль!AJ158+февраль!AL158</f>
        <v>0</v>
      </c>
    </row>
    <row r="161" spans="1:4" x14ac:dyDescent="0.25">
      <c r="A161" s="15">
        <f>февраль!A159</f>
        <v>0</v>
      </c>
      <c r="B161" s="14">
        <f ca="1">февраль!AM159</f>
        <v>0</v>
      </c>
      <c r="C161" s="14">
        <f ca="1">февраль!AK159</f>
        <v>0</v>
      </c>
      <c r="D161" s="14">
        <f ca="1">февраль!AJ159+февраль!AL159</f>
        <v>0</v>
      </c>
    </row>
    <row r="162" spans="1:4" x14ac:dyDescent="0.25">
      <c r="A162" s="15">
        <f>февраль!A160</f>
        <v>0</v>
      </c>
      <c r="B162" s="14">
        <f ca="1">февраль!AM160</f>
        <v>0</v>
      </c>
      <c r="C162" s="14">
        <f ca="1">февраль!AK160</f>
        <v>0</v>
      </c>
      <c r="D162" s="14">
        <f ca="1">февраль!AJ160+февраль!AL160</f>
        <v>0</v>
      </c>
    </row>
    <row r="163" spans="1:4" x14ac:dyDescent="0.25">
      <c r="A163" s="15">
        <f>февраль!A161</f>
        <v>0</v>
      </c>
      <c r="B163" s="14">
        <f ca="1">февраль!AM161</f>
        <v>0</v>
      </c>
      <c r="C163" s="14">
        <f ca="1">февраль!AK161</f>
        <v>0</v>
      </c>
      <c r="D163" s="14">
        <f ca="1">февраль!AJ161+февраль!AL161</f>
        <v>0</v>
      </c>
    </row>
    <row r="164" spans="1:4" x14ac:dyDescent="0.25">
      <c r="A164" s="15">
        <f>февраль!A162</f>
        <v>0</v>
      </c>
      <c r="B164" s="14">
        <f ca="1">февраль!AM162</f>
        <v>0</v>
      </c>
      <c r="C164" s="14">
        <f ca="1">февраль!AK162</f>
        <v>0</v>
      </c>
      <c r="D164" s="14">
        <f ca="1">февраль!AJ162+февраль!AL162</f>
        <v>0</v>
      </c>
    </row>
    <row r="165" spans="1:4" x14ac:dyDescent="0.25">
      <c r="A165" s="15">
        <f>февраль!A163</f>
        <v>0</v>
      </c>
      <c r="B165" s="14">
        <f ca="1">февраль!AM163</f>
        <v>0</v>
      </c>
      <c r="C165" s="14">
        <f ca="1">февраль!AK163</f>
        <v>0</v>
      </c>
      <c r="D165" s="14">
        <f ca="1">февраль!AJ163+февраль!AL163</f>
        <v>0</v>
      </c>
    </row>
    <row r="166" spans="1:4" x14ac:dyDescent="0.25">
      <c r="A166" s="15">
        <f>февраль!A164</f>
        <v>0</v>
      </c>
      <c r="B166" s="14">
        <f ca="1">февраль!AM164</f>
        <v>0</v>
      </c>
      <c r="C166" s="14">
        <f ca="1">февраль!AK164</f>
        <v>0</v>
      </c>
      <c r="D166" s="14">
        <f ca="1">февраль!AJ164+февраль!AL164</f>
        <v>0</v>
      </c>
    </row>
    <row r="167" spans="1:4" x14ac:dyDescent="0.25">
      <c r="A167" s="15">
        <f>февраль!A165</f>
        <v>0</v>
      </c>
      <c r="B167" s="14">
        <f ca="1">февраль!AM165</f>
        <v>0</v>
      </c>
      <c r="C167" s="14">
        <f ca="1">февраль!AK165</f>
        <v>0</v>
      </c>
      <c r="D167" s="14">
        <f ca="1">февраль!AJ165+февраль!AL165</f>
        <v>0</v>
      </c>
    </row>
    <row r="168" spans="1:4" x14ac:dyDescent="0.25">
      <c r="A168" s="15">
        <f>февраль!A166</f>
        <v>0</v>
      </c>
      <c r="B168" s="14">
        <f ca="1">февраль!AM166</f>
        <v>0</v>
      </c>
      <c r="C168" s="14">
        <f ca="1">февраль!AK166</f>
        <v>0</v>
      </c>
      <c r="D168" s="14">
        <f ca="1">февраль!AJ166+февраль!AL166</f>
        <v>0</v>
      </c>
    </row>
    <row r="169" spans="1:4" x14ac:dyDescent="0.25">
      <c r="A169" s="15">
        <f>февраль!A167</f>
        <v>0</v>
      </c>
      <c r="B169" s="14">
        <f ca="1">февраль!AM167</f>
        <v>0</v>
      </c>
      <c r="C169" s="14">
        <f ca="1">февраль!AK167</f>
        <v>0</v>
      </c>
      <c r="D169" s="14">
        <f ca="1">февраль!AJ167+февраль!AL167</f>
        <v>0</v>
      </c>
    </row>
    <row r="170" spans="1:4" x14ac:dyDescent="0.25">
      <c r="A170" s="15">
        <f>февраль!A168</f>
        <v>0</v>
      </c>
      <c r="B170" s="14">
        <f ca="1">февраль!AM168</f>
        <v>0</v>
      </c>
      <c r="C170" s="14">
        <f ca="1">февраль!AK168</f>
        <v>0</v>
      </c>
      <c r="D170" s="14">
        <f ca="1">февраль!AJ168+февраль!AL168</f>
        <v>0</v>
      </c>
    </row>
    <row r="171" spans="1:4" x14ac:dyDescent="0.25">
      <c r="A171" s="15">
        <f>февраль!A169</f>
        <v>0</v>
      </c>
      <c r="B171" s="14">
        <f ca="1">февраль!AM169</f>
        <v>0</v>
      </c>
      <c r="C171" s="14">
        <f ca="1">февраль!AK169</f>
        <v>0</v>
      </c>
      <c r="D171" s="14">
        <f ca="1">февраль!AJ169+февраль!AL169</f>
        <v>0</v>
      </c>
    </row>
    <row r="172" spans="1:4" x14ac:dyDescent="0.25">
      <c r="A172" s="15">
        <f>февраль!A170</f>
        <v>0</v>
      </c>
      <c r="B172" s="14">
        <f ca="1">февраль!AM170</f>
        <v>0</v>
      </c>
      <c r="C172" s="14">
        <f ca="1">февраль!AK170</f>
        <v>0</v>
      </c>
      <c r="D172" s="14">
        <f ca="1">февраль!AJ170+февраль!AL170</f>
        <v>0</v>
      </c>
    </row>
    <row r="173" spans="1:4" x14ac:dyDescent="0.25">
      <c r="A173" s="15">
        <f>февраль!A171</f>
        <v>0</v>
      </c>
      <c r="B173" s="14">
        <f ca="1">февраль!AM171</f>
        <v>0</v>
      </c>
      <c r="C173" s="14">
        <f ca="1">февраль!AK171</f>
        <v>0</v>
      </c>
      <c r="D173" s="14">
        <f ca="1">февраль!AJ171+февраль!AL171</f>
        <v>0</v>
      </c>
    </row>
    <row r="174" spans="1:4" x14ac:dyDescent="0.25">
      <c r="A174" s="15">
        <f>февраль!A172</f>
        <v>0</v>
      </c>
      <c r="B174" s="14">
        <f ca="1">февраль!AM172</f>
        <v>0</v>
      </c>
      <c r="C174" s="14">
        <f ca="1">февраль!AK172</f>
        <v>0</v>
      </c>
      <c r="D174" s="14">
        <f ca="1">февраль!AJ172+февраль!AL172</f>
        <v>0</v>
      </c>
    </row>
    <row r="175" spans="1:4" x14ac:dyDescent="0.25">
      <c r="A175" s="15">
        <f>февраль!A173</f>
        <v>0</v>
      </c>
      <c r="B175" s="14">
        <f ca="1">февраль!AM173</f>
        <v>0</v>
      </c>
      <c r="C175" s="14">
        <f ca="1">февраль!AK173</f>
        <v>0</v>
      </c>
      <c r="D175" s="14">
        <f ca="1">февраль!AJ173+февраль!AL173</f>
        <v>0</v>
      </c>
    </row>
    <row r="176" spans="1:4" x14ac:dyDescent="0.25">
      <c r="A176" s="15">
        <f>февраль!A174</f>
        <v>0</v>
      </c>
      <c r="B176" s="14">
        <f ca="1">февраль!AM174</f>
        <v>0</v>
      </c>
      <c r="C176" s="14">
        <f ca="1">февраль!AK174</f>
        <v>0</v>
      </c>
      <c r="D176" s="14">
        <f ca="1">февраль!AJ174+февраль!AL174</f>
        <v>0</v>
      </c>
    </row>
    <row r="177" spans="1:4" x14ac:dyDescent="0.25">
      <c r="A177" s="15">
        <f>февраль!A175</f>
        <v>0</v>
      </c>
      <c r="B177" s="14">
        <f ca="1">февраль!AM175</f>
        <v>0</v>
      </c>
      <c r="C177" s="14">
        <f ca="1">февраль!AK175</f>
        <v>0</v>
      </c>
      <c r="D177" s="14">
        <f ca="1">февраль!AJ175+февраль!AL175</f>
        <v>0</v>
      </c>
    </row>
    <row r="178" spans="1:4" x14ac:dyDescent="0.25">
      <c r="A178" s="15">
        <f>февраль!A176</f>
        <v>0</v>
      </c>
      <c r="B178" s="14">
        <f ca="1">февраль!AM176</f>
        <v>0</v>
      </c>
      <c r="C178" s="14">
        <f ca="1">февраль!AK176</f>
        <v>0</v>
      </c>
      <c r="D178" s="14">
        <f ca="1">февраль!AJ176+февраль!AL176</f>
        <v>0</v>
      </c>
    </row>
    <row r="179" spans="1:4" x14ac:dyDescent="0.25">
      <c r="A179" s="15">
        <f>февраль!A177</f>
        <v>0</v>
      </c>
      <c r="B179" s="14">
        <f ca="1">февраль!AM177</f>
        <v>0</v>
      </c>
      <c r="C179" s="14">
        <f ca="1">февраль!AK177</f>
        <v>0</v>
      </c>
      <c r="D179" s="14">
        <f ca="1">февраль!AJ177+февраль!AL177</f>
        <v>0</v>
      </c>
    </row>
    <row r="180" spans="1:4" x14ac:dyDescent="0.25">
      <c r="A180" s="15">
        <f>февраль!A178</f>
        <v>0</v>
      </c>
      <c r="B180" s="14">
        <f ca="1">февраль!AM178</f>
        <v>0</v>
      </c>
      <c r="C180" s="14">
        <f ca="1">февраль!AK178</f>
        <v>0</v>
      </c>
      <c r="D180" s="14">
        <f ca="1">февраль!AJ178+февраль!AL178</f>
        <v>0</v>
      </c>
    </row>
    <row r="181" spans="1:4" x14ac:dyDescent="0.25">
      <c r="A181" s="15">
        <f>февраль!A179</f>
        <v>0</v>
      </c>
      <c r="B181" s="14">
        <f ca="1">февраль!AM179</f>
        <v>0</v>
      </c>
      <c r="C181" s="14">
        <f ca="1">февраль!AK179</f>
        <v>0</v>
      </c>
      <c r="D181" s="14">
        <f ca="1">февраль!AJ179+февраль!AL179</f>
        <v>0</v>
      </c>
    </row>
    <row r="182" spans="1:4" x14ac:dyDescent="0.25">
      <c r="A182" s="15">
        <f>февраль!A180</f>
        <v>0</v>
      </c>
      <c r="B182" s="14">
        <f ca="1">февраль!AM180</f>
        <v>0</v>
      </c>
      <c r="C182" s="14">
        <f ca="1">февраль!AK180</f>
        <v>0</v>
      </c>
      <c r="D182" s="14">
        <f ca="1">февраль!AJ180+февраль!AL180</f>
        <v>0</v>
      </c>
    </row>
    <row r="183" spans="1:4" x14ac:dyDescent="0.25">
      <c r="A183" s="15">
        <f>февраль!A181</f>
        <v>0</v>
      </c>
      <c r="B183" s="14">
        <f ca="1">февраль!AM181</f>
        <v>0</v>
      </c>
      <c r="C183" s="14">
        <f ca="1">февраль!AK181</f>
        <v>0</v>
      </c>
      <c r="D183" s="14">
        <f ca="1">февраль!AJ181+февраль!AL181</f>
        <v>0</v>
      </c>
    </row>
    <row r="184" spans="1:4" x14ac:dyDescent="0.25">
      <c r="A184" s="15">
        <f>февраль!A182</f>
        <v>0</v>
      </c>
      <c r="B184" s="14">
        <f ca="1">февраль!AM182</f>
        <v>0</v>
      </c>
      <c r="C184" s="14">
        <f ca="1">февраль!AK182</f>
        <v>0</v>
      </c>
      <c r="D184" s="14">
        <f ca="1">февраль!AJ182+февраль!AL182</f>
        <v>0</v>
      </c>
    </row>
    <row r="185" spans="1:4" x14ac:dyDescent="0.25">
      <c r="A185" s="15">
        <f>февраль!A183</f>
        <v>0</v>
      </c>
      <c r="B185" s="14">
        <f ca="1">февраль!AM183</f>
        <v>0</v>
      </c>
      <c r="C185" s="14">
        <f ca="1">февраль!AK183</f>
        <v>0</v>
      </c>
      <c r="D185" s="14">
        <f ca="1">февраль!AJ183+февраль!AL183</f>
        <v>0</v>
      </c>
    </row>
    <row r="186" spans="1:4" x14ac:dyDescent="0.25">
      <c r="A186" s="15">
        <f>февраль!A184</f>
        <v>0</v>
      </c>
      <c r="B186" s="14">
        <f ca="1">февраль!AM184</f>
        <v>0</v>
      </c>
      <c r="C186" s="14">
        <f ca="1">февраль!AK184</f>
        <v>0</v>
      </c>
      <c r="D186" s="14">
        <f ca="1">февраль!AJ184+февраль!AL184</f>
        <v>0</v>
      </c>
    </row>
    <row r="187" spans="1:4" x14ac:dyDescent="0.25">
      <c r="A187" s="15">
        <f>февраль!A185</f>
        <v>0</v>
      </c>
      <c r="B187" s="14">
        <f ca="1">февраль!AM185</f>
        <v>0</v>
      </c>
      <c r="C187" s="14">
        <f ca="1">февраль!AK185</f>
        <v>0</v>
      </c>
      <c r="D187" s="14">
        <f ca="1">февраль!AJ185+февраль!AL185</f>
        <v>0</v>
      </c>
    </row>
    <row r="188" spans="1:4" x14ac:dyDescent="0.25">
      <c r="A188" s="15">
        <f>февраль!A186</f>
        <v>0</v>
      </c>
      <c r="B188" s="14">
        <f ca="1">февраль!AM186</f>
        <v>0</v>
      </c>
      <c r="C188" s="14">
        <f ca="1">февраль!AK186</f>
        <v>0</v>
      </c>
      <c r="D188" s="14">
        <f ca="1">февраль!AJ186+февраль!AL186</f>
        <v>0</v>
      </c>
    </row>
    <row r="189" spans="1:4" x14ac:dyDescent="0.25">
      <c r="A189" s="15">
        <f>февраль!A187</f>
        <v>0</v>
      </c>
      <c r="B189" s="14">
        <f ca="1">февраль!AM187</f>
        <v>0</v>
      </c>
      <c r="C189" s="14">
        <f ca="1">февраль!AK187</f>
        <v>0</v>
      </c>
      <c r="D189" s="14">
        <f ca="1">февраль!AJ187+февраль!AL187</f>
        <v>0</v>
      </c>
    </row>
    <row r="190" spans="1:4" x14ac:dyDescent="0.25">
      <c r="A190" s="15">
        <f>февраль!A188</f>
        <v>0</v>
      </c>
      <c r="B190" s="14">
        <f ca="1">февраль!AM188</f>
        <v>0</v>
      </c>
      <c r="C190" s="14">
        <f ca="1">февраль!AK188</f>
        <v>0</v>
      </c>
      <c r="D190" s="14">
        <f ca="1">февраль!AJ188+февраль!AL188</f>
        <v>0</v>
      </c>
    </row>
    <row r="191" spans="1:4" x14ac:dyDescent="0.25">
      <c r="A191" s="15">
        <f>февраль!A189</f>
        <v>0</v>
      </c>
      <c r="B191" s="14">
        <f ca="1">февраль!AM189</f>
        <v>0</v>
      </c>
      <c r="C191" s="14">
        <f ca="1">февраль!AK189</f>
        <v>0</v>
      </c>
      <c r="D191" s="14">
        <f ca="1">февраль!AJ189+февраль!AL189</f>
        <v>0</v>
      </c>
    </row>
    <row r="192" spans="1:4" x14ac:dyDescent="0.25">
      <c r="A192" s="15">
        <f>февраль!A190</f>
        <v>0</v>
      </c>
      <c r="B192" s="14">
        <f ca="1">февраль!AM190</f>
        <v>0</v>
      </c>
      <c r="C192" s="14">
        <f ca="1">февраль!AK190</f>
        <v>0</v>
      </c>
      <c r="D192" s="14">
        <f ca="1">февраль!AJ190+февраль!AL190</f>
        <v>0</v>
      </c>
    </row>
    <row r="193" spans="1:4" x14ac:dyDescent="0.25">
      <c r="A193" s="15">
        <f>февраль!A191</f>
        <v>0</v>
      </c>
      <c r="B193" s="14">
        <f ca="1">февраль!AM191</f>
        <v>0</v>
      </c>
      <c r="C193" s="14">
        <f ca="1">февраль!AK191</f>
        <v>0</v>
      </c>
      <c r="D193" s="14">
        <f ca="1">февраль!AJ191+февраль!AL191</f>
        <v>0</v>
      </c>
    </row>
    <row r="194" spans="1:4" x14ac:dyDescent="0.25">
      <c r="A194" s="15">
        <f>февраль!A192</f>
        <v>0</v>
      </c>
      <c r="B194" s="14">
        <f ca="1">февраль!AM192</f>
        <v>0</v>
      </c>
      <c r="C194" s="14">
        <f ca="1">февраль!AK192</f>
        <v>0</v>
      </c>
      <c r="D194" s="14">
        <f ca="1">февраль!AJ192+февраль!AL192</f>
        <v>0</v>
      </c>
    </row>
    <row r="195" spans="1:4" x14ac:dyDescent="0.25">
      <c r="A195" s="15">
        <f>февраль!A193</f>
        <v>0</v>
      </c>
      <c r="B195" s="14">
        <f ca="1">февраль!AM193</f>
        <v>0</v>
      </c>
      <c r="C195" s="14">
        <f ca="1">февраль!AK193</f>
        <v>0</v>
      </c>
      <c r="D195" s="14">
        <f ca="1">февраль!AJ193+февраль!AL193</f>
        <v>0</v>
      </c>
    </row>
    <row r="196" spans="1:4" x14ac:dyDescent="0.25">
      <c r="A196" s="15">
        <f>февраль!A194</f>
        <v>0</v>
      </c>
      <c r="B196" s="14">
        <f ca="1">февраль!AM194</f>
        <v>0</v>
      </c>
      <c r="C196" s="14">
        <f ca="1">февраль!AK194</f>
        <v>0</v>
      </c>
      <c r="D196" s="14">
        <f ca="1">февраль!AJ194+февраль!AL194</f>
        <v>0</v>
      </c>
    </row>
    <row r="197" spans="1:4" x14ac:dyDescent="0.25">
      <c r="A197" s="15">
        <f>февраль!A195</f>
        <v>0</v>
      </c>
      <c r="B197" s="14">
        <f ca="1">февраль!AM195</f>
        <v>0</v>
      </c>
      <c r="C197" s="14">
        <f ca="1">февраль!AK195</f>
        <v>0</v>
      </c>
      <c r="D197" s="14">
        <f ca="1">февраль!AJ195+февраль!AL195</f>
        <v>0</v>
      </c>
    </row>
    <row r="198" spans="1:4" x14ac:dyDescent="0.25">
      <c r="A198" s="15">
        <f>февраль!A196</f>
        <v>0</v>
      </c>
      <c r="B198" s="14">
        <f ca="1">февраль!AM196</f>
        <v>0</v>
      </c>
      <c r="C198" s="14">
        <f ca="1">февраль!AK196</f>
        <v>0</v>
      </c>
      <c r="D198" s="14">
        <f ca="1">февраль!AJ196+февраль!AL196</f>
        <v>0</v>
      </c>
    </row>
    <row r="199" spans="1:4" x14ac:dyDescent="0.25">
      <c r="A199" s="15">
        <f>февраль!A197</f>
        <v>0</v>
      </c>
      <c r="B199" s="14">
        <f ca="1">февраль!AM197</f>
        <v>0</v>
      </c>
      <c r="C199" s="14">
        <f ca="1">февраль!AK197</f>
        <v>0</v>
      </c>
      <c r="D199" s="14">
        <f ca="1">февраль!AJ197+февраль!AL197</f>
        <v>0</v>
      </c>
    </row>
    <row r="200" spans="1:4" x14ac:dyDescent="0.25">
      <c r="A200" s="15">
        <f>февраль!A198</f>
        <v>0</v>
      </c>
      <c r="B200" s="14">
        <f ca="1">февраль!AM198</f>
        <v>0</v>
      </c>
      <c r="C200" s="14">
        <f ca="1">февраль!AK198</f>
        <v>0</v>
      </c>
      <c r="D200" s="14">
        <f ca="1">февраль!AJ198+февраль!AL198</f>
        <v>0</v>
      </c>
    </row>
    <row r="201" spans="1:4" x14ac:dyDescent="0.25">
      <c r="A201" s="15">
        <f>февраль!A199</f>
        <v>0</v>
      </c>
      <c r="B201" s="14">
        <f ca="1">февраль!AM199</f>
        <v>0</v>
      </c>
      <c r="C201" s="14">
        <f ca="1">февраль!AK199</f>
        <v>0</v>
      </c>
      <c r="D201" s="14">
        <f ca="1">февраль!AJ199+февраль!AL199</f>
        <v>0</v>
      </c>
    </row>
    <row r="202" spans="1:4" x14ac:dyDescent="0.25">
      <c r="A202" s="15">
        <f>февраль!A200</f>
        <v>0</v>
      </c>
      <c r="B202" s="14">
        <f ca="1">февраль!AM200</f>
        <v>0</v>
      </c>
      <c r="C202" s="14">
        <f ca="1">февраль!AK200</f>
        <v>0</v>
      </c>
      <c r="D202" s="14">
        <f ca="1">февраль!AJ200+февраль!AL200</f>
        <v>0</v>
      </c>
    </row>
    <row r="203" spans="1:4" x14ac:dyDescent="0.25">
      <c r="A203" s="15">
        <f>февраль!A201</f>
        <v>0</v>
      </c>
      <c r="B203" s="14">
        <f>февраль!AM201</f>
        <v>0</v>
      </c>
      <c r="C203" s="14">
        <f>февраль!AK201</f>
        <v>0</v>
      </c>
      <c r="D203" s="14">
        <f>февраль!AJ201+февраль!AL201</f>
        <v>0</v>
      </c>
    </row>
    <row r="204" spans="1:4" x14ac:dyDescent="0.25">
      <c r="A204" s="15">
        <f>февраль!A202</f>
        <v>0</v>
      </c>
      <c r="B204" s="14">
        <f>февраль!AM202</f>
        <v>0</v>
      </c>
      <c r="C204" s="14">
        <f>февраль!AK202</f>
        <v>0</v>
      </c>
      <c r="D204" s="14">
        <f>февраль!AJ202+февраль!AL202</f>
        <v>0</v>
      </c>
    </row>
    <row r="205" spans="1:4" x14ac:dyDescent="0.25">
      <c r="A205" s="15">
        <f>февраль!A203</f>
        <v>0</v>
      </c>
      <c r="B205" s="14">
        <f>февраль!AM203</f>
        <v>0</v>
      </c>
      <c r="C205" s="14">
        <f>февраль!AK203</f>
        <v>0</v>
      </c>
      <c r="D205" s="14">
        <f>февраль!AJ203+февраль!AL203</f>
        <v>0</v>
      </c>
    </row>
    <row r="206" spans="1:4" x14ac:dyDescent="0.25">
      <c r="A206" s="15">
        <f>февраль!A204</f>
        <v>0</v>
      </c>
      <c r="B206" s="14">
        <f>февраль!AM204</f>
        <v>0</v>
      </c>
      <c r="C206" s="14">
        <f>февраль!AK204</f>
        <v>0</v>
      </c>
      <c r="D206" s="14">
        <f>февраль!AJ204+февраль!AL204</f>
        <v>0</v>
      </c>
    </row>
    <row r="207" spans="1:4" x14ac:dyDescent="0.25">
      <c r="A207" s="15">
        <f>февраль!A205</f>
        <v>0</v>
      </c>
      <c r="B207" s="14">
        <f>февраль!AM205</f>
        <v>0</v>
      </c>
      <c r="C207" s="14">
        <f>февраль!AK205</f>
        <v>0</v>
      </c>
      <c r="D207" s="14">
        <f>февраль!AJ205+февраль!AL205</f>
        <v>0</v>
      </c>
    </row>
    <row r="208" spans="1:4" x14ac:dyDescent="0.25">
      <c r="A208" s="15">
        <f>февраль!A206</f>
        <v>0</v>
      </c>
      <c r="B208" s="14">
        <f>февраль!AM206</f>
        <v>0</v>
      </c>
      <c r="C208" s="14">
        <f>февраль!AK206</f>
        <v>0</v>
      </c>
      <c r="D208" s="14">
        <f>февраль!AJ206+февраль!AL206</f>
        <v>0</v>
      </c>
    </row>
    <row r="209" spans="1:4" x14ac:dyDescent="0.25">
      <c r="A209" s="15">
        <f>февраль!A207</f>
        <v>0</v>
      </c>
      <c r="B209" s="14">
        <f>февраль!AM207</f>
        <v>0</v>
      </c>
      <c r="C209" s="14">
        <f>февраль!AK207</f>
        <v>0</v>
      </c>
      <c r="D209" s="14">
        <f>февраль!AJ207+февраль!AL207</f>
        <v>0</v>
      </c>
    </row>
    <row r="210" spans="1:4" x14ac:dyDescent="0.25">
      <c r="A210" s="15">
        <f>февраль!A208</f>
        <v>0</v>
      </c>
      <c r="B210" s="14">
        <f>февраль!AM208</f>
        <v>0</v>
      </c>
      <c r="C210" s="14">
        <f>февраль!AK208</f>
        <v>0</v>
      </c>
      <c r="D210" s="14">
        <f>февраль!AJ208+февраль!AL208</f>
        <v>0</v>
      </c>
    </row>
    <row r="211" spans="1:4" x14ac:dyDescent="0.25">
      <c r="A211" s="15">
        <f>февраль!A209</f>
        <v>0</v>
      </c>
      <c r="B211" s="14">
        <f>февраль!AM209</f>
        <v>0</v>
      </c>
      <c r="C211" s="14">
        <f>февраль!AK209</f>
        <v>0</v>
      </c>
      <c r="D211" s="14">
        <f>февраль!AJ209+февраль!AL209</f>
        <v>0</v>
      </c>
    </row>
    <row r="212" spans="1:4" x14ac:dyDescent="0.25">
      <c r="A212" s="15">
        <f>февраль!A210</f>
        <v>0</v>
      </c>
      <c r="B212" s="14">
        <f>февраль!AM210</f>
        <v>0</v>
      </c>
      <c r="C212" s="14">
        <f>февраль!AK210</f>
        <v>0</v>
      </c>
      <c r="D212" s="14">
        <f>февраль!AJ210+февраль!AL210</f>
        <v>0</v>
      </c>
    </row>
    <row r="213" spans="1:4" x14ac:dyDescent="0.25">
      <c r="A213" s="15">
        <f>февраль!A211</f>
        <v>0</v>
      </c>
      <c r="B213" s="14">
        <f>февраль!AM211</f>
        <v>0</v>
      </c>
      <c r="C213" s="14">
        <f>февраль!AK211</f>
        <v>0</v>
      </c>
      <c r="D213" s="14">
        <f>февраль!AJ211+февраль!AL211</f>
        <v>0</v>
      </c>
    </row>
    <row r="214" spans="1:4" x14ac:dyDescent="0.25">
      <c r="A214" s="15">
        <f>февраль!A212</f>
        <v>0</v>
      </c>
      <c r="B214" s="14">
        <f>февраль!AM212</f>
        <v>0</v>
      </c>
      <c r="C214" s="14">
        <f>февраль!AK212</f>
        <v>0</v>
      </c>
      <c r="D214" s="14">
        <f>февраль!AJ212+февраль!AL212</f>
        <v>0</v>
      </c>
    </row>
    <row r="215" spans="1:4" x14ac:dyDescent="0.25">
      <c r="A215" s="15">
        <f>февраль!A213</f>
        <v>0</v>
      </c>
      <c r="B215" s="14">
        <f>февраль!AM213</f>
        <v>0</v>
      </c>
      <c r="C215" s="14">
        <f>февраль!AK213</f>
        <v>0</v>
      </c>
      <c r="D215" s="14">
        <f>февраль!AJ213+февраль!AL213</f>
        <v>0</v>
      </c>
    </row>
    <row r="216" spans="1:4" x14ac:dyDescent="0.25">
      <c r="A216" s="15">
        <f>февраль!A214</f>
        <v>0</v>
      </c>
      <c r="B216" s="14">
        <f>февраль!AM214</f>
        <v>0</v>
      </c>
      <c r="C216" s="14">
        <f>февраль!AK214</f>
        <v>0</v>
      </c>
      <c r="D216" s="14">
        <f>февраль!AJ214+февраль!AL214</f>
        <v>0</v>
      </c>
    </row>
    <row r="217" spans="1:4" x14ac:dyDescent="0.25">
      <c r="A217" s="15">
        <f>февраль!A215</f>
        <v>0</v>
      </c>
      <c r="B217" s="14">
        <f>февраль!AM215</f>
        <v>0</v>
      </c>
      <c r="C217" s="14">
        <f>февраль!AK215</f>
        <v>0</v>
      </c>
      <c r="D217" s="14">
        <f>февраль!AJ215+февраль!AL215</f>
        <v>0</v>
      </c>
    </row>
    <row r="218" spans="1:4" x14ac:dyDescent="0.25">
      <c r="A218" s="15">
        <f>февраль!A216</f>
        <v>0</v>
      </c>
      <c r="B218" s="14">
        <f>февраль!AM216</f>
        <v>0</v>
      </c>
      <c r="C218" s="14">
        <f>февраль!AK216</f>
        <v>0</v>
      </c>
      <c r="D218" s="14">
        <f>февраль!AJ216+февраль!AL216</f>
        <v>0</v>
      </c>
    </row>
    <row r="219" spans="1:4" x14ac:dyDescent="0.25">
      <c r="A219" s="15">
        <f>февраль!A217</f>
        <v>0</v>
      </c>
      <c r="B219" s="14">
        <f>февраль!AM217</f>
        <v>0</v>
      </c>
      <c r="C219" s="14">
        <f>февраль!AK217</f>
        <v>0</v>
      </c>
      <c r="D219" s="14">
        <f>февраль!AJ217+февраль!AL217</f>
        <v>0</v>
      </c>
    </row>
    <row r="220" spans="1:4" x14ac:dyDescent="0.25">
      <c r="A220" s="15">
        <f>февраль!A218</f>
        <v>0</v>
      </c>
      <c r="B220" s="14">
        <f>февраль!AM218</f>
        <v>0</v>
      </c>
      <c r="C220" s="14">
        <f>февраль!AK218</f>
        <v>0</v>
      </c>
      <c r="D220" s="14">
        <f>февраль!AJ218+февраль!AL218</f>
        <v>0</v>
      </c>
    </row>
  </sheetData>
  <sheetProtection algorithmName="SHA-512" hashValue="wIK11BrGuURmujvrE4vnaRsgw0NmD2xeMbhJqiRu9LbaJVAkwZxksm1TiSrzn0RZ0/+0GaswtU2snO7aoD12jg==" saltValue="wazPWIeJfoVx0XmSYeII+g==" spinCount="100000" sheet="1" objects="1" scenarios="1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22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:D5"/>
    </sheetView>
  </sheetViews>
  <sheetFormatPr defaultRowHeight="15" x14ac:dyDescent="0.25"/>
  <cols>
    <col min="1" max="1" width="20.85546875" customWidth="1"/>
    <col min="2" max="2" width="12" customWidth="1"/>
    <col min="3" max="3" width="11.42578125" customWidth="1"/>
    <col min="4" max="4" width="10.28515625" customWidth="1"/>
  </cols>
  <sheetData>
    <row r="1" spans="1:4" x14ac:dyDescent="0.25">
      <c r="A1" s="12" t="s">
        <v>55</v>
      </c>
    </row>
    <row r="2" spans="1:4" x14ac:dyDescent="0.25">
      <c r="B2" s="13"/>
      <c r="C2" s="286" t="s">
        <v>96</v>
      </c>
      <c r="D2" s="286"/>
    </row>
    <row r="3" spans="1:4" s="5" customFormat="1" ht="12.75" x14ac:dyDescent="0.2">
      <c r="A3" s="6"/>
      <c r="B3" s="9" t="s">
        <v>95</v>
      </c>
      <c r="C3" s="9" t="s">
        <v>97</v>
      </c>
      <c r="D3" s="9" t="s">
        <v>98</v>
      </c>
    </row>
    <row r="4" spans="1:4" x14ac:dyDescent="0.25">
      <c r="A4" s="4" t="s">
        <v>0</v>
      </c>
      <c r="B4" s="11">
        <f ca="1">SUM(B5:B220)</f>
        <v>1694</v>
      </c>
      <c r="C4" s="11">
        <f t="shared" ref="C4:D4" ca="1" si="0">SUM(C5:C220)</f>
        <v>1669</v>
      </c>
      <c r="D4" s="11">
        <f t="shared" ca="1" si="0"/>
        <v>25</v>
      </c>
    </row>
    <row r="5" spans="1:4" x14ac:dyDescent="0.25">
      <c r="A5" s="1" t="str">
        <f>март!A3</f>
        <v>Сидоров Семен</v>
      </c>
      <c r="B5" s="14">
        <f ca="1">март!AM3</f>
        <v>78</v>
      </c>
      <c r="C5" s="14">
        <f ca="1">март!AK3</f>
        <v>78</v>
      </c>
      <c r="D5" s="14">
        <f ca="1">март!AJ3+март!AL3</f>
        <v>0</v>
      </c>
    </row>
    <row r="6" spans="1:4" x14ac:dyDescent="0.25">
      <c r="A6" s="15" t="str">
        <f>март!A4</f>
        <v>Петров Петр</v>
      </c>
      <c r="B6" s="14">
        <f ca="1">март!AM4</f>
        <v>81</v>
      </c>
      <c r="C6" s="14">
        <f ca="1">март!AK4</f>
        <v>79</v>
      </c>
      <c r="D6" s="14">
        <f ca="1">март!AJ4+март!AL4</f>
        <v>2</v>
      </c>
    </row>
    <row r="7" spans="1:4" x14ac:dyDescent="0.25">
      <c r="A7" s="15" t="str">
        <f>март!A5</f>
        <v>Алтайбаев Арман</v>
      </c>
      <c r="B7" s="14">
        <f ca="1">март!AM5</f>
        <v>65</v>
      </c>
      <c r="C7" s="14">
        <f ca="1">март!AK5</f>
        <v>65</v>
      </c>
      <c r="D7" s="14">
        <f ca="1">март!AJ5+март!AL5</f>
        <v>0</v>
      </c>
    </row>
    <row r="8" spans="1:4" x14ac:dyDescent="0.25">
      <c r="A8" s="15" t="str">
        <f>март!A6</f>
        <v xml:space="preserve">Ахметов Ақжол </v>
      </c>
      <c r="B8" s="14">
        <f>март!AM6</f>
        <v>67</v>
      </c>
      <c r="C8" s="14">
        <f>март!AK6</f>
        <v>67</v>
      </c>
      <c r="D8" s="14">
        <f>март!AJ6+март!AL6</f>
        <v>0</v>
      </c>
    </row>
    <row r="9" spans="1:4" x14ac:dyDescent="0.25">
      <c r="A9" s="15" t="str">
        <f>март!A7</f>
        <v>Базарбаев Бауыржан</v>
      </c>
      <c r="B9" s="14">
        <f ca="1">март!AM7</f>
        <v>79</v>
      </c>
      <c r="C9" s="14">
        <f ca="1">март!AK7</f>
        <v>79</v>
      </c>
      <c r="D9" s="14">
        <f ca="1">март!AJ7+март!AL7</f>
        <v>0</v>
      </c>
    </row>
    <row r="10" spans="1:4" x14ac:dyDescent="0.25">
      <c r="A10" s="15" t="str">
        <f>март!A8</f>
        <v>Дацюк Павел</v>
      </c>
      <c r="B10" s="14">
        <f>март!AM8</f>
        <v>0</v>
      </c>
      <c r="C10" s="14">
        <f>март!AK8</f>
        <v>0</v>
      </c>
      <c r="D10" s="14">
        <f>март!AJ8+март!AL8</f>
        <v>0</v>
      </c>
    </row>
    <row r="11" spans="1:4" x14ac:dyDescent="0.25">
      <c r="A11" s="15" t="str">
        <f>март!A9</f>
        <v>Малкин Евгений</v>
      </c>
      <c r="B11" s="14">
        <f>март!AM9</f>
        <v>68</v>
      </c>
      <c r="C11" s="14">
        <f>март!AK9</f>
        <v>68</v>
      </c>
      <c r="D11" s="14">
        <f>март!AJ9+март!AL9</f>
        <v>0</v>
      </c>
    </row>
    <row r="12" spans="1:4" x14ac:dyDescent="0.25">
      <c r="A12" s="15" t="str">
        <f>март!A10</f>
        <v>Козлов Николай</v>
      </c>
      <c r="B12" s="14">
        <f ca="1">март!AM10</f>
        <v>77</v>
      </c>
      <c r="C12" s="14">
        <f ca="1">март!AK10</f>
        <v>77</v>
      </c>
      <c r="D12" s="14">
        <f ca="1">март!AJ10+март!AL10</f>
        <v>0</v>
      </c>
    </row>
    <row r="13" spans="1:4" x14ac:dyDescent="0.25">
      <c r="A13" s="15" t="str">
        <f>март!A11</f>
        <v>Жакупова Альмира</v>
      </c>
      <c r="B13" s="14">
        <f ca="1">март!AM11</f>
        <v>76</v>
      </c>
      <c r="C13" s="14">
        <f ca="1">март!AK11</f>
        <v>76</v>
      </c>
      <c r="D13" s="14">
        <f ca="1">март!AJ11+март!AL11</f>
        <v>0</v>
      </c>
    </row>
    <row r="14" spans="1:4" x14ac:dyDescent="0.25">
      <c r="A14" s="15" t="str">
        <f>март!A12</f>
        <v>Жанабилова Дана</v>
      </c>
      <c r="B14" s="14">
        <f ca="1">март!AM12</f>
        <v>71</v>
      </c>
      <c r="C14" s="14">
        <f ca="1">март!AK12</f>
        <v>65</v>
      </c>
      <c r="D14" s="14">
        <f ca="1">март!AJ12+март!AL12</f>
        <v>6</v>
      </c>
    </row>
    <row r="15" spans="1:4" x14ac:dyDescent="0.25">
      <c r="A15" s="15" t="str">
        <f>март!A13</f>
        <v>Маканова Айдана</v>
      </c>
      <c r="B15" s="14">
        <f ca="1">март!AM13</f>
        <v>49</v>
      </c>
      <c r="C15" s="14">
        <f ca="1">март!AK13</f>
        <v>49</v>
      </c>
      <c r="D15" s="14">
        <f ca="1">март!AJ13+март!AL13</f>
        <v>0</v>
      </c>
    </row>
    <row r="16" spans="1:4" x14ac:dyDescent="0.25">
      <c r="A16" s="15" t="str">
        <f>март!A14</f>
        <v>Доненко Анатолий</v>
      </c>
      <c r="B16" s="14">
        <f ca="1">март!AM14</f>
        <v>71</v>
      </c>
      <c r="C16" s="14">
        <f ca="1">март!AK14</f>
        <v>71</v>
      </c>
      <c r="D16" s="14">
        <f ca="1">март!AJ14+март!AL14</f>
        <v>0</v>
      </c>
    </row>
    <row r="17" spans="1:4" x14ac:dyDescent="0.25">
      <c r="A17" s="15" t="str">
        <f>март!A15</f>
        <v>Мусин Сакен</v>
      </c>
      <c r="B17" s="14">
        <f ca="1">март!AM15</f>
        <v>74</v>
      </c>
      <c r="C17" s="14">
        <f ca="1">март!AK15</f>
        <v>74</v>
      </c>
      <c r="D17" s="14">
        <f ca="1">март!AJ15+март!AL15</f>
        <v>0</v>
      </c>
    </row>
    <row r="18" spans="1:4" x14ac:dyDescent="0.25">
      <c r="A18" s="15" t="str">
        <f>март!A16</f>
        <v>Муртаза Мурат</v>
      </c>
      <c r="B18" s="14">
        <f ca="1">март!AM16</f>
        <v>79</v>
      </c>
      <c r="C18" s="14">
        <f ca="1">март!AK16</f>
        <v>79</v>
      </c>
      <c r="D18" s="14">
        <f ca="1">март!AJ16+март!AL16</f>
        <v>0</v>
      </c>
    </row>
    <row r="19" spans="1:4" x14ac:dyDescent="0.25">
      <c r="A19" s="15" t="str">
        <f>март!A17</f>
        <v>Нурабаев Жангазы</v>
      </c>
      <c r="B19" s="14">
        <f>март!AM17</f>
        <v>69</v>
      </c>
      <c r="C19" s="14">
        <f>март!AK17</f>
        <v>69</v>
      </c>
      <c r="D19" s="14">
        <f>март!AJ17+март!AL17</f>
        <v>0</v>
      </c>
    </row>
    <row r="20" spans="1:4" x14ac:dyDescent="0.25">
      <c r="A20" s="15" t="str">
        <f>март!A18</f>
        <v>Нургалиев Ренат</v>
      </c>
      <c r="B20" s="14">
        <f ca="1">март!AM18</f>
        <v>67</v>
      </c>
      <c r="C20" s="14">
        <f ca="1">март!AK18</f>
        <v>67</v>
      </c>
      <c r="D20" s="14">
        <f ca="1">март!AJ18+март!AL18</f>
        <v>0</v>
      </c>
    </row>
    <row r="21" spans="1:4" x14ac:dyDescent="0.25">
      <c r="A21" s="15" t="str">
        <f>март!A19</f>
        <v>Дилимбетова Дана</v>
      </c>
      <c r="B21" s="14">
        <f ca="1">март!AM19</f>
        <v>80</v>
      </c>
      <c r="C21" s="14">
        <f ca="1">март!AK19</f>
        <v>80</v>
      </c>
      <c r="D21" s="14">
        <f ca="1">март!AJ19+март!AL19</f>
        <v>0</v>
      </c>
    </row>
    <row r="22" spans="1:4" x14ac:dyDescent="0.25">
      <c r="A22" s="15" t="str">
        <f>март!A20</f>
        <v>Смаков Самат</v>
      </c>
      <c r="B22" s="14">
        <f ca="1">март!AM20</f>
        <v>75</v>
      </c>
      <c r="C22" s="14">
        <f ca="1">март!AK20</f>
        <v>75</v>
      </c>
      <c r="D22" s="14">
        <f ca="1">март!AJ20+март!AL20</f>
        <v>0</v>
      </c>
    </row>
    <row r="23" spans="1:4" x14ac:dyDescent="0.25">
      <c r="A23" s="15" t="str">
        <f>март!A21</f>
        <v>Хорошаш Айдар</v>
      </c>
      <c r="B23" s="14">
        <f ca="1">март!AM21</f>
        <v>29</v>
      </c>
      <c r="C23" s="14">
        <f ca="1">март!AK21</f>
        <v>29</v>
      </c>
      <c r="D23" s="14">
        <f ca="1">март!AJ21+март!AL21</f>
        <v>0</v>
      </c>
    </row>
    <row r="24" spans="1:4" x14ac:dyDescent="0.25">
      <c r="A24" s="15" t="str">
        <f>март!A22</f>
        <v xml:space="preserve">Утешева Зухра </v>
      </c>
      <c r="B24" s="14">
        <f ca="1">март!AM22</f>
        <v>80</v>
      </c>
      <c r="C24" s="14">
        <f ca="1">март!AK22</f>
        <v>69</v>
      </c>
      <c r="D24" s="14">
        <f ca="1">март!AJ22+март!AL22</f>
        <v>11</v>
      </c>
    </row>
    <row r="25" spans="1:4" x14ac:dyDescent="0.25">
      <c r="A25" s="15" t="str">
        <f>март!A23</f>
        <v>Вакансия Англ язык</v>
      </c>
      <c r="B25" s="14">
        <f>март!AM23</f>
        <v>0</v>
      </c>
      <c r="C25" s="14">
        <f>март!AK23</f>
        <v>0</v>
      </c>
      <c r="D25" s="14">
        <f>март!AJ23+март!AL23</f>
        <v>0</v>
      </c>
    </row>
    <row r="26" spans="1:4" x14ac:dyDescent="0.25">
      <c r="A26" s="15" t="str">
        <f>март!A24</f>
        <v>Суесинов Биржан</v>
      </c>
      <c r="B26" s="14">
        <f ca="1">март!AM24</f>
        <v>79</v>
      </c>
      <c r="C26" s="14">
        <f ca="1">март!AK24</f>
        <v>79</v>
      </c>
      <c r="D26" s="14">
        <f ca="1">март!AJ24+март!AL24</f>
        <v>0</v>
      </c>
    </row>
    <row r="27" spans="1:4" x14ac:dyDescent="0.25">
      <c r="A27" s="15" t="str">
        <f>март!A25</f>
        <v>Сивоглаз Алексей</v>
      </c>
      <c r="B27" s="14">
        <f ca="1">март!AM25</f>
        <v>82</v>
      </c>
      <c r="C27" s="14">
        <f ca="1">март!AK25</f>
        <v>80</v>
      </c>
      <c r="D27" s="14">
        <f ca="1">март!AJ25+март!AL25</f>
        <v>2</v>
      </c>
    </row>
    <row r="28" spans="1:4" x14ac:dyDescent="0.25">
      <c r="A28" s="15" t="str">
        <f>март!A26</f>
        <v>Джуматаев Эмиль</v>
      </c>
      <c r="B28" s="14">
        <f ca="1">март!AM26</f>
        <v>81</v>
      </c>
      <c r="C28" s="14">
        <f ca="1">март!AK26</f>
        <v>80</v>
      </c>
      <c r="D28" s="14">
        <f ca="1">март!AJ26+март!AL26</f>
        <v>1</v>
      </c>
    </row>
    <row r="29" spans="1:4" x14ac:dyDescent="0.25">
      <c r="A29" s="15" t="str">
        <f>март!A27</f>
        <v>Шаймарден К.</v>
      </c>
      <c r="B29" s="14">
        <f ca="1">март!AM27</f>
        <v>83</v>
      </c>
      <c r="C29" s="14">
        <f ca="1">март!AK27</f>
        <v>80</v>
      </c>
      <c r="D29" s="14">
        <f ca="1">март!AJ27+март!AL27</f>
        <v>3</v>
      </c>
    </row>
    <row r="30" spans="1:4" x14ac:dyDescent="0.25">
      <c r="A30" s="15" t="str">
        <f>март!A28</f>
        <v xml:space="preserve">Вакансия ГППР </v>
      </c>
      <c r="B30" s="14">
        <f>март!AM28</f>
        <v>0</v>
      </c>
      <c r="C30" s="14">
        <f>март!AK28</f>
        <v>0</v>
      </c>
      <c r="D30" s="14">
        <f>март!AJ28+март!AL28</f>
        <v>0</v>
      </c>
    </row>
    <row r="31" spans="1:4" x14ac:dyDescent="0.25">
      <c r="A31" s="15" t="str">
        <f>март!A29</f>
        <v>Иванов И.И.</v>
      </c>
      <c r="B31" s="14">
        <f ca="1">март!AM29</f>
        <v>34</v>
      </c>
      <c r="C31" s="14">
        <f ca="1">март!AK29</f>
        <v>34</v>
      </c>
      <c r="D31" s="14">
        <f ca="1">март!AJ29+март!AL29</f>
        <v>0</v>
      </c>
    </row>
    <row r="32" spans="1:4" x14ac:dyDescent="0.25">
      <c r="A32" s="15">
        <f>март!A30</f>
        <v>0</v>
      </c>
      <c r="B32" s="14">
        <f ca="1">март!AM30</f>
        <v>0</v>
      </c>
      <c r="C32" s="14">
        <f ca="1">март!AK30</f>
        <v>0</v>
      </c>
      <c r="D32" s="14">
        <f ca="1">март!AJ30+март!AL30</f>
        <v>0</v>
      </c>
    </row>
    <row r="33" spans="1:4" x14ac:dyDescent="0.25">
      <c r="A33" s="15">
        <f>март!A31</f>
        <v>0</v>
      </c>
      <c r="B33" s="14">
        <f ca="1">март!AM31</f>
        <v>0</v>
      </c>
      <c r="C33" s="14">
        <f ca="1">март!AK31</f>
        <v>0</v>
      </c>
      <c r="D33" s="14">
        <f ca="1">март!AJ31+март!AL31</f>
        <v>0</v>
      </c>
    </row>
    <row r="34" spans="1:4" x14ac:dyDescent="0.25">
      <c r="A34" s="15">
        <f>март!A32</f>
        <v>0</v>
      </c>
      <c r="B34" s="14">
        <f ca="1">март!AM32</f>
        <v>0</v>
      </c>
      <c r="C34" s="14">
        <f ca="1">март!AK32</f>
        <v>0</v>
      </c>
      <c r="D34" s="14">
        <f ca="1">март!AJ32+март!AL32</f>
        <v>0</v>
      </c>
    </row>
    <row r="35" spans="1:4" x14ac:dyDescent="0.25">
      <c r="A35" s="15">
        <f>март!A33</f>
        <v>0</v>
      </c>
      <c r="B35" s="14">
        <f ca="1">март!AM33</f>
        <v>0</v>
      </c>
      <c r="C35" s="14">
        <f ca="1">март!AK33</f>
        <v>0</v>
      </c>
      <c r="D35" s="14">
        <f ca="1">март!AJ33+март!AL33</f>
        <v>0</v>
      </c>
    </row>
    <row r="36" spans="1:4" x14ac:dyDescent="0.25">
      <c r="A36" s="15">
        <f>март!A34</f>
        <v>0</v>
      </c>
      <c r="B36" s="14">
        <f ca="1">март!AM34</f>
        <v>0</v>
      </c>
      <c r="C36" s="14">
        <f ca="1">март!AK34</f>
        <v>0</v>
      </c>
      <c r="D36" s="14">
        <f ca="1">март!AJ34+март!AL34</f>
        <v>0</v>
      </c>
    </row>
    <row r="37" spans="1:4" x14ac:dyDescent="0.25">
      <c r="A37" s="15">
        <f>март!A35</f>
        <v>0</v>
      </c>
      <c r="B37" s="14">
        <f ca="1">март!AM35</f>
        <v>0</v>
      </c>
      <c r="C37" s="14">
        <f ca="1">март!AK35</f>
        <v>0</v>
      </c>
      <c r="D37" s="14">
        <f ca="1">март!AJ35+март!AL35</f>
        <v>0</v>
      </c>
    </row>
    <row r="38" spans="1:4" x14ac:dyDescent="0.25">
      <c r="A38" s="15">
        <f>март!A36</f>
        <v>0</v>
      </c>
      <c r="B38" s="14">
        <f ca="1">март!AM36</f>
        <v>0</v>
      </c>
      <c r="C38" s="14">
        <f ca="1">март!AK36</f>
        <v>0</v>
      </c>
      <c r="D38" s="14">
        <f ca="1">март!AJ36+март!AL36</f>
        <v>0</v>
      </c>
    </row>
    <row r="39" spans="1:4" x14ac:dyDescent="0.25">
      <c r="A39" s="15">
        <f>март!A37</f>
        <v>0</v>
      </c>
      <c r="B39" s="14">
        <f ca="1">март!AM37</f>
        <v>0</v>
      </c>
      <c r="C39" s="14">
        <f ca="1">март!AK37</f>
        <v>0</v>
      </c>
      <c r="D39" s="14">
        <f ca="1">март!AJ37+март!AL37</f>
        <v>0</v>
      </c>
    </row>
    <row r="40" spans="1:4" x14ac:dyDescent="0.25">
      <c r="A40" s="15">
        <f>март!A38</f>
        <v>0</v>
      </c>
      <c r="B40" s="14">
        <f ca="1">март!AM38</f>
        <v>0</v>
      </c>
      <c r="C40" s="14">
        <f ca="1">март!AK38</f>
        <v>0</v>
      </c>
      <c r="D40" s="14">
        <f ca="1">март!AJ38+март!AL38</f>
        <v>0</v>
      </c>
    </row>
    <row r="41" spans="1:4" x14ac:dyDescent="0.25">
      <c r="A41" s="15">
        <f>март!A39</f>
        <v>0</v>
      </c>
      <c r="B41" s="14">
        <f ca="1">март!AM39</f>
        <v>0</v>
      </c>
      <c r="C41" s="14">
        <f ca="1">март!AK39</f>
        <v>0</v>
      </c>
      <c r="D41" s="14">
        <f ca="1">март!AJ39+март!AL39</f>
        <v>0</v>
      </c>
    </row>
    <row r="42" spans="1:4" x14ac:dyDescent="0.25">
      <c r="A42" s="15">
        <f>март!A40</f>
        <v>0</v>
      </c>
      <c r="B42" s="14">
        <f ca="1">март!AM40</f>
        <v>0</v>
      </c>
      <c r="C42" s="14">
        <f ca="1">март!AK40</f>
        <v>0</v>
      </c>
      <c r="D42" s="14">
        <f ca="1">март!AJ40+март!AL40</f>
        <v>0</v>
      </c>
    </row>
    <row r="43" spans="1:4" x14ac:dyDescent="0.25">
      <c r="A43" s="15">
        <f>март!A41</f>
        <v>0</v>
      </c>
      <c r="B43" s="14">
        <f ca="1">март!AM41</f>
        <v>0</v>
      </c>
      <c r="C43" s="14">
        <f ca="1">март!AK41</f>
        <v>0</v>
      </c>
      <c r="D43" s="14">
        <f ca="1">март!AJ41+март!AL41</f>
        <v>0</v>
      </c>
    </row>
    <row r="44" spans="1:4" x14ac:dyDescent="0.25">
      <c r="A44" s="15">
        <f>март!A42</f>
        <v>0</v>
      </c>
      <c r="B44" s="14">
        <f ca="1">март!AM42</f>
        <v>0</v>
      </c>
      <c r="C44" s="14">
        <f ca="1">март!AK42</f>
        <v>0</v>
      </c>
      <c r="D44" s="14">
        <f ca="1">март!AJ42+март!AL42</f>
        <v>0</v>
      </c>
    </row>
    <row r="45" spans="1:4" x14ac:dyDescent="0.25">
      <c r="A45" s="15">
        <f>март!A43</f>
        <v>0</v>
      </c>
      <c r="B45" s="14">
        <f ca="1">март!AM43</f>
        <v>0</v>
      </c>
      <c r="C45" s="14">
        <f ca="1">март!AK43</f>
        <v>0</v>
      </c>
      <c r="D45" s="14">
        <f ca="1">март!AJ43+март!AL43</f>
        <v>0</v>
      </c>
    </row>
    <row r="46" spans="1:4" x14ac:dyDescent="0.25">
      <c r="A46" s="15">
        <f>март!A44</f>
        <v>0</v>
      </c>
      <c r="B46" s="14">
        <f ca="1">март!AM44</f>
        <v>0</v>
      </c>
      <c r="C46" s="14">
        <f ca="1">март!AK44</f>
        <v>0</v>
      </c>
      <c r="D46" s="14">
        <f ca="1">март!AJ44+март!AL44</f>
        <v>0</v>
      </c>
    </row>
    <row r="47" spans="1:4" x14ac:dyDescent="0.25">
      <c r="A47" s="15">
        <f>март!A45</f>
        <v>0</v>
      </c>
      <c r="B47" s="14">
        <f ca="1">март!AM45</f>
        <v>0</v>
      </c>
      <c r="C47" s="14">
        <f ca="1">март!AK45</f>
        <v>0</v>
      </c>
      <c r="D47" s="14">
        <f ca="1">март!AJ45+март!AL45</f>
        <v>0</v>
      </c>
    </row>
    <row r="48" spans="1:4" x14ac:dyDescent="0.25">
      <c r="A48" s="15">
        <f>март!A46</f>
        <v>0</v>
      </c>
      <c r="B48" s="14">
        <f ca="1">март!AM46</f>
        <v>0</v>
      </c>
      <c r="C48" s="14">
        <f ca="1">март!AK46</f>
        <v>0</v>
      </c>
      <c r="D48" s="14">
        <f ca="1">март!AJ46+март!AL46</f>
        <v>0</v>
      </c>
    </row>
    <row r="49" spans="1:4" x14ac:dyDescent="0.25">
      <c r="A49" s="15">
        <f>март!A47</f>
        <v>0</v>
      </c>
      <c r="B49" s="14">
        <f ca="1">март!AM47</f>
        <v>0</v>
      </c>
      <c r="C49" s="14">
        <f ca="1">март!AK47</f>
        <v>0</v>
      </c>
      <c r="D49" s="14">
        <f ca="1">март!AJ47+март!AL47</f>
        <v>0</v>
      </c>
    </row>
    <row r="50" spans="1:4" x14ac:dyDescent="0.25">
      <c r="A50" s="15">
        <f>март!A48</f>
        <v>0</v>
      </c>
      <c r="B50" s="14">
        <f ca="1">март!AM48</f>
        <v>0</v>
      </c>
      <c r="C50" s="14">
        <f ca="1">март!AK48</f>
        <v>0</v>
      </c>
      <c r="D50" s="14">
        <f ca="1">март!AJ48+март!AL48</f>
        <v>0</v>
      </c>
    </row>
    <row r="51" spans="1:4" x14ac:dyDescent="0.25">
      <c r="A51" s="15">
        <f>март!A49</f>
        <v>0</v>
      </c>
      <c r="B51" s="14">
        <f ca="1">март!AM49</f>
        <v>0</v>
      </c>
      <c r="C51" s="14">
        <f ca="1">март!AK49</f>
        <v>0</v>
      </c>
      <c r="D51" s="14">
        <f ca="1">март!AJ49+март!AL49</f>
        <v>0</v>
      </c>
    </row>
    <row r="52" spans="1:4" x14ac:dyDescent="0.25">
      <c r="A52" s="15">
        <f>март!A50</f>
        <v>0</v>
      </c>
      <c r="B52" s="14">
        <f ca="1">март!AM50</f>
        <v>0</v>
      </c>
      <c r="C52" s="14">
        <f ca="1">март!AK50</f>
        <v>0</v>
      </c>
      <c r="D52" s="14">
        <f ca="1">март!AJ50+март!AL50</f>
        <v>0</v>
      </c>
    </row>
    <row r="53" spans="1:4" x14ac:dyDescent="0.25">
      <c r="A53" s="15">
        <f>март!A51</f>
        <v>0</v>
      </c>
      <c r="B53" s="14">
        <f ca="1">март!AM51</f>
        <v>0</v>
      </c>
      <c r="C53" s="14">
        <f ca="1">март!AK51</f>
        <v>0</v>
      </c>
      <c r="D53" s="14">
        <f ca="1">март!AJ51+март!AL51</f>
        <v>0</v>
      </c>
    </row>
    <row r="54" spans="1:4" x14ac:dyDescent="0.25">
      <c r="A54" s="15">
        <f>март!A52</f>
        <v>0</v>
      </c>
      <c r="B54" s="14">
        <f ca="1">март!AM52</f>
        <v>0</v>
      </c>
      <c r="C54" s="14">
        <f ca="1">март!AK52</f>
        <v>0</v>
      </c>
      <c r="D54" s="14">
        <f ca="1">март!AJ52+март!AL52</f>
        <v>0</v>
      </c>
    </row>
    <row r="55" spans="1:4" x14ac:dyDescent="0.25">
      <c r="A55" s="15">
        <f>март!A53</f>
        <v>0</v>
      </c>
      <c r="B55" s="14">
        <f ca="1">март!AM53</f>
        <v>0</v>
      </c>
      <c r="C55" s="14">
        <f ca="1">март!AK53</f>
        <v>0</v>
      </c>
      <c r="D55" s="14">
        <f ca="1">март!AJ53+март!AL53</f>
        <v>0</v>
      </c>
    </row>
    <row r="56" spans="1:4" x14ac:dyDescent="0.25">
      <c r="A56" s="15">
        <f>март!A54</f>
        <v>0</v>
      </c>
      <c r="B56" s="14">
        <f ca="1">март!AM54</f>
        <v>0</v>
      </c>
      <c r="C56" s="14">
        <f ca="1">март!AK54</f>
        <v>0</v>
      </c>
      <c r="D56" s="14">
        <f ca="1">март!AJ54+март!AL54</f>
        <v>0</v>
      </c>
    </row>
    <row r="57" spans="1:4" x14ac:dyDescent="0.25">
      <c r="A57" s="15">
        <f>март!A55</f>
        <v>0</v>
      </c>
      <c r="B57" s="14">
        <f ca="1">март!AM55</f>
        <v>0</v>
      </c>
      <c r="C57" s="14">
        <f ca="1">март!AK55</f>
        <v>0</v>
      </c>
      <c r="D57" s="14">
        <f ca="1">март!AJ55+март!AL55</f>
        <v>0</v>
      </c>
    </row>
    <row r="58" spans="1:4" x14ac:dyDescent="0.25">
      <c r="A58" s="15">
        <f>март!A56</f>
        <v>0</v>
      </c>
      <c r="B58" s="14">
        <f ca="1">март!AM56</f>
        <v>0</v>
      </c>
      <c r="C58" s="14">
        <f ca="1">март!AK56</f>
        <v>0</v>
      </c>
      <c r="D58" s="14">
        <f ca="1">март!AJ56+март!AL56</f>
        <v>0</v>
      </c>
    </row>
    <row r="59" spans="1:4" x14ac:dyDescent="0.25">
      <c r="A59" s="15">
        <f>март!A57</f>
        <v>0</v>
      </c>
      <c r="B59" s="14">
        <f ca="1">март!AM57</f>
        <v>0</v>
      </c>
      <c r="C59" s="14">
        <f ca="1">март!AK57</f>
        <v>0</v>
      </c>
      <c r="D59" s="14">
        <f ca="1">март!AJ57+март!AL57</f>
        <v>0</v>
      </c>
    </row>
    <row r="60" spans="1:4" x14ac:dyDescent="0.25">
      <c r="A60" s="15">
        <f>март!A58</f>
        <v>0</v>
      </c>
      <c r="B60" s="14">
        <f ca="1">март!AM58</f>
        <v>0</v>
      </c>
      <c r="C60" s="14">
        <f ca="1">март!AK58</f>
        <v>0</v>
      </c>
      <c r="D60" s="14">
        <f ca="1">март!AJ58+март!AL58</f>
        <v>0</v>
      </c>
    </row>
    <row r="61" spans="1:4" x14ac:dyDescent="0.25">
      <c r="A61" s="15">
        <f>март!A59</f>
        <v>0</v>
      </c>
      <c r="B61" s="14">
        <f ca="1">март!AM59</f>
        <v>0</v>
      </c>
      <c r="C61" s="14">
        <f ca="1">март!AK59</f>
        <v>0</v>
      </c>
      <c r="D61" s="14">
        <f ca="1">март!AJ59+март!AL59</f>
        <v>0</v>
      </c>
    </row>
    <row r="62" spans="1:4" x14ac:dyDescent="0.25">
      <c r="A62" s="15">
        <f>март!A60</f>
        <v>0</v>
      </c>
      <c r="B62" s="14">
        <f ca="1">март!AM60</f>
        <v>0</v>
      </c>
      <c r="C62" s="14">
        <f ca="1">март!AK60</f>
        <v>0</v>
      </c>
      <c r="D62" s="14">
        <f ca="1">март!AJ60+март!AL60</f>
        <v>0</v>
      </c>
    </row>
    <row r="63" spans="1:4" x14ac:dyDescent="0.25">
      <c r="A63" s="15">
        <f>март!A61</f>
        <v>0</v>
      </c>
      <c r="B63" s="14">
        <f ca="1">март!AM61</f>
        <v>0</v>
      </c>
      <c r="C63" s="14">
        <f ca="1">март!AK61</f>
        <v>0</v>
      </c>
      <c r="D63" s="14">
        <f ca="1">март!AJ61+март!AL61</f>
        <v>0</v>
      </c>
    </row>
    <row r="64" spans="1:4" x14ac:dyDescent="0.25">
      <c r="A64" s="15">
        <f>март!A62</f>
        <v>0</v>
      </c>
      <c r="B64" s="14">
        <f ca="1">март!AM62</f>
        <v>0</v>
      </c>
      <c r="C64" s="14">
        <f ca="1">март!AK62</f>
        <v>0</v>
      </c>
      <c r="D64" s="14">
        <f ca="1">март!AJ62+март!AL62</f>
        <v>0</v>
      </c>
    </row>
    <row r="65" spans="1:4" x14ac:dyDescent="0.25">
      <c r="A65" s="15">
        <f>март!A63</f>
        <v>0</v>
      </c>
      <c r="B65" s="14">
        <f ca="1">март!AM63</f>
        <v>0</v>
      </c>
      <c r="C65" s="14">
        <f ca="1">март!AK63</f>
        <v>0</v>
      </c>
      <c r="D65" s="14">
        <f ca="1">март!AJ63+март!AL63</f>
        <v>0</v>
      </c>
    </row>
    <row r="66" spans="1:4" x14ac:dyDescent="0.25">
      <c r="A66" s="15">
        <f>март!A64</f>
        <v>0</v>
      </c>
      <c r="B66" s="14">
        <f ca="1">март!AM64</f>
        <v>0</v>
      </c>
      <c r="C66" s="14">
        <f ca="1">март!AK64</f>
        <v>0</v>
      </c>
      <c r="D66" s="14">
        <f ca="1">март!AJ64+март!AL64</f>
        <v>0</v>
      </c>
    </row>
    <row r="67" spans="1:4" x14ac:dyDescent="0.25">
      <c r="A67" s="15">
        <f>март!A65</f>
        <v>0</v>
      </c>
      <c r="B67" s="14">
        <f ca="1">март!AM65</f>
        <v>0</v>
      </c>
      <c r="C67" s="14">
        <f ca="1">март!AK65</f>
        <v>0</v>
      </c>
      <c r="D67" s="14">
        <f ca="1">март!AJ65+март!AL65</f>
        <v>0</v>
      </c>
    </row>
    <row r="68" spans="1:4" x14ac:dyDescent="0.25">
      <c r="A68" s="15">
        <f>март!A66</f>
        <v>0</v>
      </c>
      <c r="B68" s="14">
        <f ca="1">март!AM66</f>
        <v>0</v>
      </c>
      <c r="C68" s="14">
        <f ca="1">март!AK66</f>
        <v>0</v>
      </c>
      <c r="D68" s="14">
        <f ca="1">март!AJ66+март!AL66</f>
        <v>0</v>
      </c>
    </row>
    <row r="69" spans="1:4" x14ac:dyDescent="0.25">
      <c r="A69" s="15">
        <f>март!A67</f>
        <v>0</v>
      </c>
      <c r="B69" s="14">
        <f ca="1">март!AM67</f>
        <v>0</v>
      </c>
      <c r="C69" s="14">
        <f ca="1">март!AK67</f>
        <v>0</v>
      </c>
      <c r="D69" s="14">
        <f ca="1">март!AJ67+март!AL67</f>
        <v>0</v>
      </c>
    </row>
    <row r="70" spans="1:4" x14ac:dyDescent="0.25">
      <c r="A70" s="15">
        <f>март!A68</f>
        <v>0</v>
      </c>
      <c r="B70" s="14">
        <f ca="1">март!AM68</f>
        <v>0</v>
      </c>
      <c r="C70" s="14">
        <f ca="1">март!AK68</f>
        <v>0</v>
      </c>
      <c r="D70" s="14">
        <f ca="1">март!AJ68+март!AL68</f>
        <v>0</v>
      </c>
    </row>
    <row r="71" spans="1:4" x14ac:dyDescent="0.25">
      <c r="A71" s="15">
        <f>март!A69</f>
        <v>0</v>
      </c>
      <c r="B71" s="14">
        <f ca="1">март!AM69</f>
        <v>0</v>
      </c>
      <c r="C71" s="14">
        <f ca="1">март!AK69</f>
        <v>0</v>
      </c>
      <c r="D71" s="14">
        <f ca="1">март!AJ69+март!AL69</f>
        <v>0</v>
      </c>
    </row>
    <row r="72" spans="1:4" x14ac:dyDescent="0.25">
      <c r="A72" s="15">
        <f>март!A70</f>
        <v>0</v>
      </c>
      <c r="B72" s="14">
        <f ca="1">март!AM70</f>
        <v>0</v>
      </c>
      <c r="C72" s="14">
        <f ca="1">март!AK70</f>
        <v>0</v>
      </c>
      <c r="D72" s="14">
        <f ca="1">март!AJ70+март!AL70</f>
        <v>0</v>
      </c>
    </row>
    <row r="73" spans="1:4" x14ac:dyDescent="0.25">
      <c r="A73" s="15">
        <f>март!A71</f>
        <v>0</v>
      </c>
      <c r="B73" s="14">
        <f ca="1">март!AM71</f>
        <v>0</v>
      </c>
      <c r="C73" s="14">
        <f ca="1">март!AK71</f>
        <v>0</v>
      </c>
      <c r="D73" s="14">
        <f ca="1">март!AJ71+март!AL71</f>
        <v>0</v>
      </c>
    </row>
    <row r="74" spans="1:4" x14ac:dyDescent="0.25">
      <c r="A74" s="15">
        <f>март!A72</f>
        <v>0</v>
      </c>
      <c r="B74" s="14">
        <f ca="1">март!AM72</f>
        <v>0</v>
      </c>
      <c r="C74" s="14">
        <f ca="1">март!AK72</f>
        <v>0</v>
      </c>
      <c r="D74" s="14">
        <f ca="1">март!AJ72+март!AL72</f>
        <v>0</v>
      </c>
    </row>
    <row r="75" spans="1:4" x14ac:dyDescent="0.25">
      <c r="A75" s="15">
        <f>март!A73</f>
        <v>0</v>
      </c>
      <c r="B75" s="14">
        <f ca="1">март!AM73</f>
        <v>0</v>
      </c>
      <c r="C75" s="14">
        <f ca="1">март!AK73</f>
        <v>0</v>
      </c>
      <c r="D75" s="14">
        <f ca="1">март!AJ73+март!AL73</f>
        <v>0</v>
      </c>
    </row>
    <row r="76" spans="1:4" x14ac:dyDescent="0.25">
      <c r="A76" s="15">
        <f>март!A74</f>
        <v>0</v>
      </c>
      <c r="B76" s="14">
        <f ca="1">март!AM74</f>
        <v>0</v>
      </c>
      <c r="C76" s="14">
        <f ca="1">март!AK74</f>
        <v>0</v>
      </c>
      <c r="D76" s="14">
        <f ca="1">март!AJ74+март!AL74</f>
        <v>0</v>
      </c>
    </row>
    <row r="77" spans="1:4" x14ac:dyDescent="0.25">
      <c r="A77" s="15">
        <f>март!A75</f>
        <v>0</v>
      </c>
      <c r="B77" s="14">
        <f ca="1">март!AM75</f>
        <v>0</v>
      </c>
      <c r="C77" s="14">
        <f ca="1">март!AK75</f>
        <v>0</v>
      </c>
      <c r="D77" s="14">
        <f ca="1">март!AJ75+март!AL75</f>
        <v>0</v>
      </c>
    </row>
    <row r="78" spans="1:4" x14ac:dyDescent="0.25">
      <c r="A78" s="15">
        <f>март!A76</f>
        <v>0</v>
      </c>
      <c r="B78" s="14">
        <f ca="1">март!AM76</f>
        <v>0</v>
      </c>
      <c r="C78" s="14">
        <f ca="1">март!AK76</f>
        <v>0</v>
      </c>
      <c r="D78" s="14">
        <f ca="1">март!AJ76+март!AL76</f>
        <v>0</v>
      </c>
    </row>
    <row r="79" spans="1:4" x14ac:dyDescent="0.25">
      <c r="A79" s="15">
        <f>март!A77</f>
        <v>0</v>
      </c>
      <c r="B79" s="14">
        <f ca="1">март!AM77</f>
        <v>0</v>
      </c>
      <c r="C79" s="14">
        <f ca="1">март!AK77</f>
        <v>0</v>
      </c>
      <c r="D79" s="14">
        <f ca="1">март!AJ77+март!AL77</f>
        <v>0</v>
      </c>
    </row>
    <row r="80" spans="1:4" x14ac:dyDescent="0.25">
      <c r="A80" s="15">
        <f>март!A78</f>
        <v>0</v>
      </c>
      <c r="B80" s="14">
        <f ca="1">март!AM78</f>
        <v>0</v>
      </c>
      <c r="C80" s="14">
        <f ca="1">март!AK78</f>
        <v>0</v>
      </c>
      <c r="D80" s="14">
        <f ca="1">март!AJ78+март!AL78</f>
        <v>0</v>
      </c>
    </row>
    <row r="81" spans="1:4" x14ac:dyDescent="0.25">
      <c r="A81" s="15">
        <f>март!A79</f>
        <v>0</v>
      </c>
      <c r="B81" s="14">
        <f ca="1">март!AM79</f>
        <v>0</v>
      </c>
      <c r="C81" s="14">
        <f ca="1">март!AK79</f>
        <v>0</v>
      </c>
      <c r="D81" s="14">
        <f ca="1">март!AJ79+март!AL79</f>
        <v>0</v>
      </c>
    </row>
    <row r="82" spans="1:4" x14ac:dyDescent="0.25">
      <c r="A82" s="15">
        <f>март!A80</f>
        <v>0</v>
      </c>
      <c r="B82" s="14">
        <f ca="1">март!AM80</f>
        <v>0</v>
      </c>
      <c r="C82" s="14">
        <f ca="1">март!AK80</f>
        <v>0</v>
      </c>
      <c r="D82" s="14">
        <f ca="1">март!AJ80+март!AL80</f>
        <v>0</v>
      </c>
    </row>
    <row r="83" spans="1:4" x14ac:dyDescent="0.25">
      <c r="A83" s="15">
        <f>март!A81</f>
        <v>0</v>
      </c>
      <c r="B83" s="14">
        <f ca="1">март!AM81</f>
        <v>0</v>
      </c>
      <c r="C83" s="14">
        <f ca="1">март!AK81</f>
        <v>0</v>
      </c>
      <c r="D83" s="14">
        <f ca="1">март!AJ81+март!AL81</f>
        <v>0</v>
      </c>
    </row>
    <row r="84" spans="1:4" x14ac:dyDescent="0.25">
      <c r="A84" s="15">
        <f>март!A82</f>
        <v>0</v>
      </c>
      <c r="B84" s="14">
        <f ca="1">март!AM82</f>
        <v>0</v>
      </c>
      <c r="C84" s="14">
        <f ca="1">март!AK82</f>
        <v>0</v>
      </c>
      <c r="D84" s="14">
        <f ca="1">март!AJ82+март!AL82</f>
        <v>0</v>
      </c>
    </row>
    <row r="85" spans="1:4" x14ac:dyDescent="0.25">
      <c r="A85" s="15">
        <f>март!A83</f>
        <v>0</v>
      </c>
      <c r="B85" s="14">
        <f ca="1">март!AM83</f>
        <v>0</v>
      </c>
      <c r="C85" s="14">
        <f ca="1">март!AK83</f>
        <v>0</v>
      </c>
      <c r="D85" s="14">
        <f ca="1">март!AJ83+март!AL83</f>
        <v>0</v>
      </c>
    </row>
    <row r="86" spans="1:4" x14ac:dyDescent="0.25">
      <c r="A86" s="15">
        <f>март!A84</f>
        <v>0</v>
      </c>
      <c r="B86" s="14">
        <f ca="1">март!AM84</f>
        <v>0</v>
      </c>
      <c r="C86" s="14">
        <f ca="1">март!AK84</f>
        <v>0</v>
      </c>
      <c r="D86" s="14">
        <f ca="1">март!AJ84+март!AL84</f>
        <v>0</v>
      </c>
    </row>
    <row r="87" spans="1:4" x14ac:dyDescent="0.25">
      <c r="A87" s="15">
        <f>март!A85</f>
        <v>0</v>
      </c>
      <c r="B87" s="14">
        <f ca="1">март!AM85</f>
        <v>0</v>
      </c>
      <c r="C87" s="14">
        <f ca="1">март!AK85</f>
        <v>0</v>
      </c>
      <c r="D87" s="14">
        <f ca="1">март!AJ85+март!AL85</f>
        <v>0</v>
      </c>
    </row>
    <row r="88" spans="1:4" x14ac:dyDescent="0.25">
      <c r="A88" s="15">
        <f>март!A86</f>
        <v>0</v>
      </c>
      <c r="B88" s="14">
        <f ca="1">март!AM86</f>
        <v>0</v>
      </c>
      <c r="C88" s="14">
        <f ca="1">март!AK86</f>
        <v>0</v>
      </c>
      <c r="D88" s="14">
        <f ca="1">март!AJ86+март!AL86</f>
        <v>0</v>
      </c>
    </row>
    <row r="89" spans="1:4" x14ac:dyDescent="0.25">
      <c r="A89" s="15">
        <f>март!A87</f>
        <v>0</v>
      </c>
      <c r="B89" s="14">
        <f ca="1">март!AM87</f>
        <v>0</v>
      </c>
      <c r="C89" s="14">
        <f ca="1">март!AK87</f>
        <v>0</v>
      </c>
      <c r="D89" s="14">
        <f ca="1">март!AJ87+март!AL87</f>
        <v>0</v>
      </c>
    </row>
    <row r="90" spans="1:4" x14ac:dyDescent="0.25">
      <c r="A90" s="15">
        <f>март!A88</f>
        <v>0</v>
      </c>
      <c r="B90" s="14">
        <f ca="1">март!AM88</f>
        <v>0</v>
      </c>
      <c r="C90" s="14">
        <f ca="1">март!AK88</f>
        <v>0</v>
      </c>
      <c r="D90" s="14">
        <f ca="1">март!AJ88+март!AL88</f>
        <v>0</v>
      </c>
    </row>
    <row r="91" spans="1:4" x14ac:dyDescent="0.25">
      <c r="A91" s="15">
        <f>март!A89</f>
        <v>0</v>
      </c>
      <c r="B91" s="14">
        <f ca="1">март!AM89</f>
        <v>0</v>
      </c>
      <c r="C91" s="14">
        <f ca="1">март!AK89</f>
        <v>0</v>
      </c>
      <c r="D91" s="14">
        <f ca="1">март!AJ89+март!AL89</f>
        <v>0</v>
      </c>
    </row>
    <row r="92" spans="1:4" x14ac:dyDescent="0.25">
      <c r="A92" s="15">
        <f>март!A90</f>
        <v>0</v>
      </c>
      <c r="B92" s="14">
        <f ca="1">март!AM90</f>
        <v>0</v>
      </c>
      <c r="C92" s="14">
        <f ca="1">март!AK90</f>
        <v>0</v>
      </c>
      <c r="D92" s="14">
        <f ca="1">март!AJ90+март!AL90</f>
        <v>0</v>
      </c>
    </row>
    <row r="93" spans="1:4" x14ac:dyDescent="0.25">
      <c r="A93" s="15">
        <f>март!A91</f>
        <v>0</v>
      </c>
      <c r="B93" s="14">
        <f ca="1">март!AM91</f>
        <v>0</v>
      </c>
      <c r="C93" s="14">
        <f ca="1">март!AK91</f>
        <v>0</v>
      </c>
      <c r="D93" s="14">
        <f ca="1">март!AJ91+март!AL91</f>
        <v>0</v>
      </c>
    </row>
    <row r="94" spans="1:4" x14ac:dyDescent="0.25">
      <c r="A94" s="15">
        <f>март!A92</f>
        <v>0</v>
      </c>
      <c r="B94" s="14">
        <f ca="1">март!AM92</f>
        <v>0</v>
      </c>
      <c r="C94" s="14">
        <f ca="1">март!AK92</f>
        <v>0</v>
      </c>
      <c r="D94" s="14">
        <f ca="1">март!AJ92+март!AL92</f>
        <v>0</v>
      </c>
    </row>
    <row r="95" spans="1:4" x14ac:dyDescent="0.25">
      <c r="A95" s="15">
        <f>март!A93</f>
        <v>0</v>
      </c>
      <c r="B95" s="14">
        <f ca="1">март!AM93</f>
        <v>0</v>
      </c>
      <c r="C95" s="14">
        <f ca="1">март!AK93</f>
        <v>0</v>
      </c>
      <c r="D95" s="14">
        <f ca="1">март!AJ93+март!AL93</f>
        <v>0</v>
      </c>
    </row>
    <row r="96" spans="1:4" x14ac:dyDescent="0.25">
      <c r="A96" s="15">
        <f>март!A94</f>
        <v>0</v>
      </c>
      <c r="B96" s="14">
        <f ca="1">март!AM94</f>
        <v>0</v>
      </c>
      <c r="C96" s="14">
        <f ca="1">март!AK94</f>
        <v>0</v>
      </c>
      <c r="D96" s="14">
        <f ca="1">март!AJ94+март!AL94</f>
        <v>0</v>
      </c>
    </row>
    <row r="97" spans="1:4" x14ac:dyDescent="0.25">
      <c r="A97" s="15">
        <f>март!A95</f>
        <v>0</v>
      </c>
      <c r="B97" s="14">
        <f ca="1">март!AM95</f>
        <v>0</v>
      </c>
      <c r="C97" s="14">
        <f ca="1">март!AK95</f>
        <v>0</v>
      </c>
      <c r="D97" s="14">
        <f ca="1">март!AJ95+март!AL95</f>
        <v>0</v>
      </c>
    </row>
    <row r="98" spans="1:4" x14ac:dyDescent="0.25">
      <c r="A98" s="15">
        <f>март!A96</f>
        <v>0</v>
      </c>
      <c r="B98" s="14">
        <f ca="1">март!AM96</f>
        <v>0</v>
      </c>
      <c r="C98" s="14">
        <f ca="1">март!AK96</f>
        <v>0</v>
      </c>
      <c r="D98" s="14">
        <f ca="1">март!AJ96+март!AL96</f>
        <v>0</v>
      </c>
    </row>
    <row r="99" spans="1:4" x14ac:dyDescent="0.25">
      <c r="A99" s="15">
        <f>март!A97</f>
        <v>0</v>
      </c>
      <c r="B99" s="14">
        <f ca="1">март!AM97</f>
        <v>0</v>
      </c>
      <c r="C99" s="14">
        <f ca="1">март!AK97</f>
        <v>0</v>
      </c>
      <c r="D99" s="14">
        <f ca="1">март!AJ97+март!AL97</f>
        <v>0</v>
      </c>
    </row>
    <row r="100" spans="1:4" x14ac:dyDescent="0.25">
      <c r="A100" s="15">
        <f>март!A98</f>
        <v>0</v>
      </c>
      <c r="B100" s="14">
        <f ca="1">март!AM98</f>
        <v>0</v>
      </c>
      <c r="C100" s="14">
        <f ca="1">март!AK98</f>
        <v>0</v>
      </c>
      <c r="D100" s="14">
        <f ca="1">март!AJ98+март!AL98</f>
        <v>0</v>
      </c>
    </row>
    <row r="101" spans="1:4" x14ac:dyDescent="0.25">
      <c r="A101" s="15">
        <f>март!A99</f>
        <v>0</v>
      </c>
      <c r="B101" s="14">
        <f ca="1">март!AM99</f>
        <v>0</v>
      </c>
      <c r="C101" s="14">
        <f ca="1">март!AK99</f>
        <v>0</v>
      </c>
      <c r="D101" s="14">
        <f ca="1">март!AJ99+март!AL99</f>
        <v>0</v>
      </c>
    </row>
    <row r="102" spans="1:4" x14ac:dyDescent="0.25">
      <c r="A102" s="15">
        <f>март!A100</f>
        <v>0</v>
      </c>
      <c r="B102" s="14">
        <f ca="1">март!AM100</f>
        <v>0</v>
      </c>
      <c r="C102" s="14">
        <f ca="1">март!AK100</f>
        <v>0</v>
      </c>
      <c r="D102" s="14">
        <f ca="1">март!AJ100+март!AL100</f>
        <v>0</v>
      </c>
    </row>
    <row r="103" spans="1:4" x14ac:dyDescent="0.25">
      <c r="A103" s="15">
        <f>март!A101</f>
        <v>0</v>
      </c>
      <c r="B103" s="14">
        <f ca="1">март!AM101</f>
        <v>0</v>
      </c>
      <c r="C103" s="14">
        <f ca="1">март!AK101</f>
        <v>0</v>
      </c>
      <c r="D103" s="14">
        <f ca="1">март!AJ101+март!AL101</f>
        <v>0</v>
      </c>
    </row>
    <row r="104" spans="1:4" x14ac:dyDescent="0.25">
      <c r="A104" s="15">
        <f>март!A102</f>
        <v>0</v>
      </c>
      <c r="B104" s="14">
        <f ca="1">март!AM102</f>
        <v>0</v>
      </c>
      <c r="C104" s="14">
        <f ca="1">март!AK102</f>
        <v>0</v>
      </c>
      <c r="D104" s="14">
        <f ca="1">март!AJ102+март!AL102</f>
        <v>0</v>
      </c>
    </row>
    <row r="105" spans="1:4" x14ac:dyDescent="0.25">
      <c r="A105" s="15">
        <f>март!A103</f>
        <v>0</v>
      </c>
      <c r="B105" s="14">
        <f ca="1">март!AM103</f>
        <v>0</v>
      </c>
      <c r="C105" s="14">
        <f ca="1">март!AK103</f>
        <v>0</v>
      </c>
      <c r="D105" s="14">
        <f ca="1">март!AJ103+март!AL103</f>
        <v>0</v>
      </c>
    </row>
    <row r="106" spans="1:4" x14ac:dyDescent="0.25">
      <c r="A106" s="15">
        <f>март!A104</f>
        <v>0</v>
      </c>
      <c r="B106" s="14">
        <f ca="1">март!AM104</f>
        <v>0</v>
      </c>
      <c r="C106" s="14">
        <f ca="1">март!AK104</f>
        <v>0</v>
      </c>
      <c r="D106" s="14">
        <f ca="1">март!AJ104+март!AL104</f>
        <v>0</v>
      </c>
    </row>
    <row r="107" spans="1:4" x14ac:dyDescent="0.25">
      <c r="A107" s="15">
        <f>март!A105</f>
        <v>0</v>
      </c>
      <c r="B107" s="14">
        <f ca="1">март!AM105</f>
        <v>0</v>
      </c>
      <c r="C107" s="14">
        <f ca="1">март!AK105</f>
        <v>0</v>
      </c>
      <c r="D107" s="14">
        <f ca="1">март!AJ105+март!AL105</f>
        <v>0</v>
      </c>
    </row>
    <row r="108" spans="1:4" x14ac:dyDescent="0.25">
      <c r="A108" s="15">
        <f>март!A106</f>
        <v>0</v>
      </c>
      <c r="B108" s="14">
        <f ca="1">март!AM106</f>
        <v>0</v>
      </c>
      <c r="C108" s="14">
        <f ca="1">март!AK106</f>
        <v>0</v>
      </c>
      <c r="D108" s="14">
        <f ca="1">март!AJ106+март!AL106</f>
        <v>0</v>
      </c>
    </row>
    <row r="109" spans="1:4" x14ac:dyDescent="0.25">
      <c r="A109" s="15">
        <f>март!A107</f>
        <v>0</v>
      </c>
      <c r="B109" s="14">
        <f ca="1">март!AM107</f>
        <v>0</v>
      </c>
      <c r="C109" s="14">
        <f ca="1">март!AK107</f>
        <v>0</v>
      </c>
      <c r="D109" s="14">
        <f ca="1">март!AJ107+март!AL107</f>
        <v>0</v>
      </c>
    </row>
    <row r="110" spans="1:4" x14ac:dyDescent="0.25">
      <c r="A110" s="15">
        <f>март!A108</f>
        <v>0</v>
      </c>
      <c r="B110" s="14">
        <f ca="1">март!AM108</f>
        <v>0</v>
      </c>
      <c r="C110" s="14">
        <f ca="1">март!AK108</f>
        <v>0</v>
      </c>
      <c r="D110" s="14">
        <f ca="1">март!AJ108+март!AL108</f>
        <v>0</v>
      </c>
    </row>
    <row r="111" spans="1:4" x14ac:dyDescent="0.25">
      <c r="A111" s="15">
        <f>март!A109</f>
        <v>0</v>
      </c>
      <c r="B111" s="14">
        <f ca="1">март!AM109</f>
        <v>0</v>
      </c>
      <c r="C111" s="14">
        <f ca="1">март!AK109</f>
        <v>0</v>
      </c>
      <c r="D111" s="14">
        <f ca="1">март!AJ109+март!AL109</f>
        <v>0</v>
      </c>
    </row>
    <row r="112" spans="1:4" x14ac:dyDescent="0.25">
      <c r="A112" s="15">
        <f>март!A110</f>
        <v>0</v>
      </c>
      <c r="B112" s="14">
        <f ca="1">март!AM110</f>
        <v>0</v>
      </c>
      <c r="C112" s="14">
        <f ca="1">март!AK110</f>
        <v>0</v>
      </c>
      <c r="D112" s="14">
        <f ca="1">март!AJ110+март!AL110</f>
        <v>0</v>
      </c>
    </row>
    <row r="113" spans="1:4" x14ac:dyDescent="0.25">
      <c r="A113" s="15">
        <f>март!A111</f>
        <v>0</v>
      </c>
      <c r="B113" s="14">
        <f ca="1">март!AM111</f>
        <v>0</v>
      </c>
      <c r="C113" s="14">
        <f ca="1">март!AK111</f>
        <v>0</v>
      </c>
      <c r="D113" s="14">
        <f ca="1">март!AJ111+март!AL111</f>
        <v>0</v>
      </c>
    </row>
    <row r="114" spans="1:4" x14ac:dyDescent="0.25">
      <c r="A114" s="15">
        <f>март!A112</f>
        <v>0</v>
      </c>
      <c r="B114" s="14">
        <f ca="1">март!AM112</f>
        <v>0</v>
      </c>
      <c r="C114" s="14">
        <f ca="1">март!AK112</f>
        <v>0</v>
      </c>
      <c r="D114" s="14">
        <f ca="1">март!AJ112+март!AL112</f>
        <v>0</v>
      </c>
    </row>
    <row r="115" spans="1:4" x14ac:dyDescent="0.25">
      <c r="A115" s="15">
        <f>март!A113</f>
        <v>0</v>
      </c>
      <c r="B115" s="14">
        <f ca="1">март!AM113</f>
        <v>0</v>
      </c>
      <c r="C115" s="14">
        <f ca="1">март!AK113</f>
        <v>0</v>
      </c>
      <c r="D115" s="14">
        <f ca="1">март!AJ113+март!AL113</f>
        <v>0</v>
      </c>
    </row>
    <row r="116" spans="1:4" x14ac:dyDescent="0.25">
      <c r="A116" s="15">
        <f>март!A114</f>
        <v>0</v>
      </c>
      <c r="B116" s="14">
        <f ca="1">март!AM114</f>
        <v>0</v>
      </c>
      <c r="C116" s="14">
        <f ca="1">март!AK114</f>
        <v>0</v>
      </c>
      <c r="D116" s="14">
        <f ca="1">март!AJ114+март!AL114</f>
        <v>0</v>
      </c>
    </row>
    <row r="117" spans="1:4" x14ac:dyDescent="0.25">
      <c r="A117" s="15">
        <f>март!A115</f>
        <v>0</v>
      </c>
      <c r="B117" s="14">
        <f ca="1">март!AM115</f>
        <v>0</v>
      </c>
      <c r="C117" s="14">
        <f ca="1">март!AK115</f>
        <v>0</v>
      </c>
      <c r="D117" s="14">
        <f ca="1">март!AJ115+март!AL115</f>
        <v>0</v>
      </c>
    </row>
    <row r="118" spans="1:4" x14ac:dyDescent="0.25">
      <c r="A118" s="15">
        <f>март!A116</f>
        <v>0</v>
      </c>
      <c r="B118" s="14">
        <f ca="1">март!AM116</f>
        <v>0</v>
      </c>
      <c r="C118" s="14">
        <f ca="1">март!AK116</f>
        <v>0</v>
      </c>
      <c r="D118" s="14">
        <f ca="1">март!AJ116+март!AL116</f>
        <v>0</v>
      </c>
    </row>
    <row r="119" spans="1:4" x14ac:dyDescent="0.25">
      <c r="A119" s="15">
        <f>март!A117</f>
        <v>0</v>
      </c>
      <c r="B119" s="14">
        <f ca="1">март!AM117</f>
        <v>0</v>
      </c>
      <c r="C119" s="14">
        <f ca="1">март!AK117</f>
        <v>0</v>
      </c>
      <c r="D119" s="14">
        <f ca="1">март!AJ117+март!AL117</f>
        <v>0</v>
      </c>
    </row>
    <row r="120" spans="1:4" x14ac:dyDescent="0.25">
      <c r="A120" s="15">
        <f>март!A118</f>
        <v>0</v>
      </c>
      <c r="B120" s="14">
        <f ca="1">март!AM118</f>
        <v>0</v>
      </c>
      <c r="C120" s="14">
        <f ca="1">март!AK118</f>
        <v>0</v>
      </c>
      <c r="D120" s="14">
        <f ca="1">март!AJ118+март!AL118</f>
        <v>0</v>
      </c>
    </row>
    <row r="121" spans="1:4" x14ac:dyDescent="0.25">
      <c r="A121" s="15">
        <f>март!A119</f>
        <v>0</v>
      </c>
      <c r="B121" s="14">
        <f ca="1">март!AM119</f>
        <v>0</v>
      </c>
      <c r="C121" s="14">
        <f ca="1">март!AK119</f>
        <v>0</v>
      </c>
      <c r="D121" s="14">
        <f ca="1">март!AJ119+март!AL119</f>
        <v>0</v>
      </c>
    </row>
    <row r="122" spans="1:4" x14ac:dyDescent="0.25">
      <c r="A122" s="15">
        <f>март!A120</f>
        <v>0</v>
      </c>
      <c r="B122" s="14">
        <f ca="1">март!AM120</f>
        <v>0</v>
      </c>
      <c r="C122" s="14">
        <f ca="1">март!AK120</f>
        <v>0</v>
      </c>
      <c r="D122" s="14">
        <f ca="1">март!AJ120+март!AL120</f>
        <v>0</v>
      </c>
    </row>
    <row r="123" spans="1:4" x14ac:dyDescent="0.25">
      <c r="A123" s="15">
        <f>март!A121</f>
        <v>0</v>
      </c>
      <c r="B123" s="14">
        <f ca="1">март!AM121</f>
        <v>0</v>
      </c>
      <c r="C123" s="14">
        <f ca="1">март!AK121</f>
        <v>0</v>
      </c>
      <c r="D123" s="14">
        <f ca="1">март!AJ121+март!AL121</f>
        <v>0</v>
      </c>
    </row>
    <row r="124" spans="1:4" x14ac:dyDescent="0.25">
      <c r="A124" s="15">
        <f>март!A122</f>
        <v>0</v>
      </c>
      <c r="B124" s="14">
        <f ca="1">март!AM122</f>
        <v>0</v>
      </c>
      <c r="C124" s="14">
        <f ca="1">март!AK122</f>
        <v>0</v>
      </c>
      <c r="D124" s="14">
        <f ca="1">март!AJ122+март!AL122</f>
        <v>0</v>
      </c>
    </row>
    <row r="125" spans="1:4" x14ac:dyDescent="0.25">
      <c r="A125" s="15">
        <f>март!A123</f>
        <v>0</v>
      </c>
      <c r="B125" s="14">
        <f ca="1">март!AM123</f>
        <v>0</v>
      </c>
      <c r="C125" s="14">
        <f ca="1">март!AK123</f>
        <v>0</v>
      </c>
      <c r="D125" s="14">
        <f ca="1">март!AJ123+март!AL123</f>
        <v>0</v>
      </c>
    </row>
    <row r="126" spans="1:4" x14ac:dyDescent="0.25">
      <c r="A126" s="15">
        <f>март!A124</f>
        <v>0</v>
      </c>
      <c r="B126" s="14">
        <f ca="1">март!AM124</f>
        <v>0</v>
      </c>
      <c r="C126" s="14">
        <f ca="1">март!AK124</f>
        <v>0</v>
      </c>
      <c r="D126" s="14">
        <f ca="1">март!AJ124+март!AL124</f>
        <v>0</v>
      </c>
    </row>
    <row r="127" spans="1:4" x14ac:dyDescent="0.25">
      <c r="A127" s="15">
        <f>март!A125</f>
        <v>0</v>
      </c>
      <c r="B127" s="14">
        <f ca="1">март!AM125</f>
        <v>0</v>
      </c>
      <c r="C127" s="14">
        <f ca="1">март!AK125</f>
        <v>0</v>
      </c>
      <c r="D127" s="14">
        <f ca="1">март!AJ125+март!AL125</f>
        <v>0</v>
      </c>
    </row>
    <row r="128" spans="1:4" x14ac:dyDescent="0.25">
      <c r="A128" s="15">
        <f>март!A126</f>
        <v>0</v>
      </c>
      <c r="B128" s="14">
        <f ca="1">март!AM126</f>
        <v>0</v>
      </c>
      <c r="C128" s="14">
        <f ca="1">март!AK126</f>
        <v>0</v>
      </c>
      <c r="D128" s="14">
        <f ca="1">март!AJ126+март!AL126</f>
        <v>0</v>
      </c>
    </row>
    <row r="129" spans="1:4" x14ac:dyDescent="0.25">
      <c r="A129" s="15">
        <f>март!A127</f>
        <v>0</v>
      </c>
      <c r="B129" s="14">
        <f ca="1">март!AM127</f>
        <v>0</v>
      </c>
      <c r="C129" s="14">
        <f ca="1">март!AK127</f>
        <v>0</v>
      </c>
      <c r="D129" s="14">
        <f ca="1">март!AJ127+март!AL127</f>
        <v>0</v>
      </c>
    </row>
    <row r="130" spans="1:4" x14ac:dyDescent="0.25">
      <c r="A130" s="15">
        <f>март!A128</f>
        <v>0</v>
      </c>
      <c r="B130" s="14">
        <f ca="1">март!AM128</f>
        <v>0</v>
      </c>
      <c r="C130" s="14">
        <f ca="1">март!AK128</f>
        <v>0</v>
      </c>
      <c r="D130" s="14">
        <f ca="1">март!AJ128+март!AL128</f>
        <v>0</v>
      </c>
    </row>
    <row r="131" spans="1:4" x14ac:dyDescent="0.25">
      <c r="A131" s="15">
        <f>март!A129</f>
        <v>0</v>
      </c>
      <c r="B131" s="14">
        <f ca="1">март!AM129</f>
        <v>0</v>
      </c>
      <c r="C131" s="14">
        <f ca="1">март!AK129</f>
        <v>0</v>
      </c>
      <c r="D131" s="14">
        <f ca="1">март!AJ129+март!AL129</f>
        <v>0</v>
      </c>
    </row>
    <row r="132" spans="1:4" x14ac:dyDescent="0.25">
      <c r="A132" s="15">
        <f>март!A130</f>
        <v>0</v>
      </c>
      <c r="B132" s="14">
        <f ca="1">март!AM130</f>
        <v>0</v>
      </c>
      <c r="C132" s="14">
        <f ca="1">март!AK130</f>
        <v>0</v>
      </c>
      <c r="D132" s="14">
        <f ca="1">март!AJ130+март!AL130</f>
        <v>0</v>
      </c>
    </row>
    <row r="133" spans="1:4" x14ac:dyDescent="0.25">
      <c r="A133" s="15">
        <f>март!A131</f>
        <v>0</v>
      </c>
      <c r="B133" s="14">
        <f ca="1">март!AM131</f>
        <v>0</v>
      </c>
      <c r="C133" s="14">
        <f ca="1">март!AK131</f>
        <v>0</v>
      </c>
      <c r="D133" s="14">
        <f ca="1">март!AJ131+март!AL131</f>
        <v>0</v>
      </c>
    </row>
    <row r="134" spans="1:4" x14ac:dyDescent="0.25">
      <c r="A134" s="15">
        <f>март!A132</f>
        <v>0</v>
      </c>
      <c r="B134" s="14">
        <f ca="1">март!AM132</f>
        <v>0</v>
      </c>
      <c r="C134" s="14">
        <f ca="1">март!AK132</f>
        <v>0</v>
      </c>
      <c r="D134" s="14">
        <f ca="1">март!AJ132+март!AL132</f>
        <v>0</v>
      </c>
    </row>
    <row r="135" spans="1:4" x14ac:dyDescent="0.25">
      <c r="A135" s="15">
        <f>март!A133</f>
        <v>0</v>
      </c>
      <c r="B135" s="14">
        <f ca="1">март!AM133</f>
        <v>0</v>
      </c>
      <c r="C135" s="14">
        <f ca="1">март!AK133</f>
        <v>0</v>
      </c>
      <c r="D135" s="14">
        <f ca="1">март!AJ133+март!AL133</f>
        <v>0</v>
      </c>
    </row>
    <row r="136" spans="1:4" x14ac:dyDescent="0.25">
      <c r="A136" s="15">
        <f>март!A134</f>
        <v>0</v>
      </c>
      <c r="B136" s="14">
        <f ca="1">март!AM134</f>
        <v>0</v>
      </c>
      <c r="C136" s="14">
        <f ca="1">март!AK134</f>
        <v>0</v>
      </c>
      <c r="D136" s="14">
        <f ca="1">март!AJ134+март!AL134</f>
        <v>0</v>
      </c>
    </row>
    <row r="137" spans="1:4" x14ac:dyDescent="0.25">
      <c r="A137" s="15">
        <f>март!A135</f>
        <v>0</v>
      </c>
      <c r="B137" s="14">
        <f ca="1">март!AM135</f>
        <v>0</v>
      </c>
      <c r="C137" s="14">
        <f ca="1">март!AK135</f>
        <v>0</v>
      </c>
      <c r="D137" s="14">
        <f ca="1">март!AJ135+март!AL135</f>
        <v>0</v>
      </c>
    </row>
    <row r="138" spans="1:4" x14ac:dyDescent="0.25">
      <c r="A138" s="15">
        <f>март!A136</f>
        <v>0</v>
      </c>
      <c r="B138" s="14">
        <f ca="1">март!AM136</f>
        <v>0</v>
      </c>
      <c r="C138" s="14">
        <f ca="1">март!AK136</f>
        <v>0</v>
      </c>
      <c r="D138" s="14">
        <f ca="1">март!AJ136+март!AL136</f>
        <v>0</v>
      </c>
    </row>
    <row r="139" spans="1:4" x14ac:dyDescent="0.25">
      <c r="A139" s="15">
        <f>март!A137</f>
        <v>0</v>
      </c>
      <c r="B139" s="14">
        <f ca="1">март!AM137</f>
        <v>0</v>
      </c>
      <c r="C139" s="14">
        <f ca="1">март!AK137</f>
        <v>0</v>
      </c>
      <c r="D139" s="14">
        <f ca="1">март!AJ137+март!AL137</f>
        <v>0</v>
      </c>
    </row>
    <row r="140" spans="1:4" x14ac:dyDescent="0.25">
      <c r="A140" s="15">
        <f>март!A138</f>
        <v>0</v>
      </c>
      <c r="B140" s="14">
        <f ca="1">март!AM138</f>
        <v>0</v>
      </c>
      <c r="C140" s="14">
        <f ca="1">март!AK138</f>
        <v>0</v>
      </c>
      <c r="D140" s="14">
        <f ca="1">март!AJ138+март!AL138</f>
        <v>0</v>
      </c>
    </row>
    <row r="141" spans="1:4" x14ac:dyDescent="0.25">
      <c r="A141" s="15">
        <f>март!A139</f>
        <v>0</v>
      </c>
      <c r="B141" s="14">
        <f ca="1">март!AM139</f>
        <v>0</v>
      </c>
      <c r="C141" s="14">
        <f ca="1">март!AK139</f>
        <v>0</v>
      </c>
      <c r="D141" s="14">
        <f ca="1">март!AJ139+март!AL139</f>
        <v>0</v>
      </c>
    </row>
    <row r="142" spans="1:4" x14ac:dyDescent="0.25">
      <c r="A142" s="15">
        <f>март!A140</f>
        <v>0</v>
      </c>
      <c r="B142" s="14">
        <f ca="1">март!AM140</f>
        <v>0</v>
      </c>
      <c r="C142" s="14">
        <f ca="1">март!AK140</f>
        <v>0</v>
      </c>
      <c r="D142" s="14">
        <f ca="1">март!AJ140+март!AL140</f>
        <v>0</v>
      </c>
    </row>
    <row r="143" spans="1:4" x14ac:dyDescent="0.25">
      <c r="A143" s="15">
        <f>март!A141</f>
        <v>0</v>
      </c>
      <c r="B143" s="14">
        <f ca="1">март!AM141</f>
        <v>0</v>
      </c>
      <c r="C143" s="14">
        <f ca="1">март!AK141</f>
        <v>0</v>
      </c>
      <c r="D143" s="14">
        <f ca="1">март!AJ141+март!AL141</f>
        <v>0</v>
      </c>
    </row>
    <row r="144" spans="1:4" x14ac:dyDescent="0.25">
      <c r="A144" s="15">
        <f>март!A142</f>
        <v>0</v>
      </c>
      <c r="B144" s="14">
        <f ca="1">март!AM142</f>
        <v>0</v>
      </c>
      <c r="C144" s="14">
        <f ca="1">март!AK142</f>
        <v>0</v>
      </c>
      <c r="D144" s="14">
        <f ca="1">март!AJ142+март!AL142</f>
        <v>0</v>
      </c>
    </row>
    <row r="145" spans="1:4" x14ac:dyDescent="0.25">
      <c r="A145" s="15">
        <f>март!A143</f>
        <v>0</v>
      </c>
      <c r="B145" s="14">
        <f ca="1">март!AM143</f>
        <v>0</v>
      </c>
      <c r="C145" s="14">
        <f ca="1">март!AK143</f>
        <v>0</v>
      </c>
      <c r="D145" s="14">
        <f ca="1">март!AJ143+март!AL143</f>
        <v>0</v>
      </c>
    </row>
    <row r="146" spans="1:4" x14ac:dyDescent="0.25">
      <c r="A146" s="15">
        <f>март!A144</f>
        <v>0</v>
      </c>
      <c r="B146" s="14">
        <f ca="1">март!AM144</f>
        <v>0</v>
      </c>
      <c r="C146" s="14">
        <f ca="1">март!AK144</f>
        <v>0</v>
      </c>
      <c r="D146" s="14">
        <f ca="1">март!AJ144+март!AL144</f>
        <v>0</v>
      </c>
    </row>
    <row r="147" spans="1:4" x14ac:dyDescent="0.25">
      <c r="A147" s="15">
        <f>март!A145</f>
        <v>0</v>
      </c>
      <c r="B147" s="14">
        <f ca="1">март!AM145</f>
        <v>0</v>
      </c>
      <c r="C147" s="14">
        <f ca="1">март!AK145</f>
        <v>0</v>
      </c>
      <c r="D147" s="14">
        <f ca="1">март!AJ145+март!AL145</f>
        <v>0</v>
      </c>
    </row>
    <row r="148" spans="1:4" x14ac:dyDescent="0.25">
      <c r="A148" s="15">
        <f>март!A146</f>
        <v>0</v>
      </c>
      <c r="B148" s="14">
        <f ca="1">март!AM146</f>
        <v>0</v>
      </c>
      <c r="C148" s="14">
        <f ca="1">март!AK146</f>
        <v>0</v>
      </c>
      <c r="D148" s="14">
        <f ca="1">март!AJ146+март!AL146</f>
        <v>0</v>
      </c>
    </row>
    <row r="149" spans="1:4" x14ac:dyDescent="0.25">
      <c r="A149" s="15">
        <f>март!A147</f>
        <v>0</v>
      </c>
      <c r="B149" s="14">
        <f ca="1">март!AM147</f>
        <v>0</v>
      </c>
      <c r="C149" s="14">
        <f ca="1">март!AK147</f>
        <v>0</v>
      </c>
      <c r="D149" s="14">
        <f ca="1">март!AJ147+март!AL147</f>
        <v>0</v>
      </c>
    </row>
    <row r="150" spans="1:4" x14ac:dyDescent="0.25">
      <c r="A150" s="15">
        <f>март!A148</f>
        <v>0</v>
      </c>
      <c r="B150" s="14">
        <f ca="1">март!AM148</f>
        <v>0</v>
      </c>
      <c r="C150" s="14">
        <f ca="1">март!AK148</f>
        <v>0</v>
      </c>
      <c r="D150" s="14">
        <f ca="1">март!AJ148+март!AL148</f>
        <v>0</v>
      </c>
    </row>
    <row r="151" spans="1:4" x14ac:dyDescent="0.25">
      <c r="A151" s="15">
        <f>март!A149</f>
        <v>0</v>
      </c>
      <c r="B151" s="14">
        <f ca="1">март!AM149</f>
        <v>0</v>
      </c>
      <c r="C151" s="14">
        <f ca="1">март!AK149</f>
        <v>0</v>
      </c>
      <c r="D151" s="14">
        <f ca="1">март!AJ149+март!AL149</f>
        <v>0</v>
      </c>
    </row>
    <row r="152" spans="1:4" x14ac:dyDescent="0.25">
      <c r="A152" s="15">
        <f>март!A150</f>
        <v>0</v>
      </c>
      <c r="B152" s="14">
        <f ca="1">март!AM150</f>
        <v>0</v>
      </c>
      <c r="C152" s="14">
        <f ca="1">март!AK150</f>
        <v>0</v>
      </c>
      <c r="D152" s="14">
        <f ca="1">март!AJ150+март!AL150</f>
        <v>0</v>
      </c>
    </row>
    <row r="153" spans="1:4" x14ac:dyDescent="0.25">
      <c r="A153" s="15">
        <f>март!A151</f>
        <v>0</v>
      </c>
      <c r="B153" s="14">
        <f ca="1">март!AM151</f>
        <v>0</v>
      </c>
      <c r="C153" s="14">
        <f ca="1">март!AK151</f>
        <v>0</v>
      </c>
      <c r="D153" s="14">
        <f ca="1">март!AJ151+март!AL151</f>
        <v>0</v>
      </c>
    </row>
    <row r="154" spans="1:4" x14ac:dyDescent="0.25">
      <c r="A154" s="15">
        <f>март!A152</f>
        <v>0</v>
      </c>
      <c r="B154" s="14">
        <f ca="1">март!AM152</f>
        <v>0</v>
      </c>
      <c r="C154" s="14">
        <f ca="1">март!AK152</f>
        <v>0</v>
      </c>
      <c r="D154" s="14">
        <f ca="1">март!AJ152+март!AL152</f>
        <v>0</v>
      </c>
    </row>
    <row r="155" spans="1:4" x14ac:dyDescent="0.25">
      <c r="A155" s="15">
        <f>март!A153</f>
        <v>0</v>
      </c>
      <c r="B155" s="14">
        <f ca="1">март!AM153</f>
        <v>0</v>
      </c>
      <c r="C155" s="14">
        <f ca="1">март!AK153</f>
        <v>0</v>
      </c>
      <c r="D155" s="14">
        <f ca="1">март!AJ153+март!AL153</f>
        <v>0</v>
      </c>
    </row>
    <row r="156" spans="1:4" x14ac:dyDescent="0.25">
      <c r="A156" s="15">
        <f>март!A154</f>
        <v>0</v>
      </c>
      <c r="B156" s="14">
        <f ca="1">март!AM154</f>
        <v>0</v>
      </c>
      <c r="C156" s="14">
        <f ca="1">март!AK154</f>
        <v>0</v>
      </c>
      <c r="D156" s="14">
        <f ca="1">март!AJ154+март!AL154</f>
        <v>0</v>
      </c>
    </row>
    <row r="157" spans="1:4" x14ac:dyDescent="0.25">
      <c r="A157" s="15">
        <f>март!A155</f>
        <v>0</v>
      </c>
      <c r="B157" s="14">
        <f ca="1">март!AM155</f>
        <v>0</v>
      </c>
      <c r="C157" s="14">
        <f ca="1">март!AK155</f>
        <v>0</v>
      </c>
      <c r="D157" s="14">
        <f ca="1">март!AJ155+март!AL155</f>
        <v>0</v>
      </c>
    </row>
    <row r="158" spans="1:4" x14ac:dyDescent="0.25">
      <c r="A158" s="15">
        <f>март!A156</f>
        <v>0</v>
      </c>
      <c r="B158" s="14">
        <f ca="1">март!AM156</f>
        <v>0</v>
      </c>
      <c r="C158" s="14">
        <f ca="1">март!AK156</f>
        <v>0</v>
      </c>
      <c r="D158" s="14">
        <f ca="1">март!AJ156+март!AL156</f>
        <v>0</v>
      </c>
    </row>
    <row r="159" spans="1:4" x14ac:dyDescent="0.25">
      <c r="A159" s="15">
        <f>март!A157</f>
        <v>0</v>
      </c>
      <c r="B159" s="14">
        <f ca="1">март!AM157</f>
        <v>0</v>
      </c>
      <c r="C159" s="14">
        <f ca="1">март!AK157</f>
        <v>0</v>
      </c>
      <c r="D159" s="14">
        <f ca="1">март!AJ157+март!AL157</f>
        <v>0</v>
      </c>
    </row>
    <row r="160" spans="1:4" x14ac:dyDescent="0.25">
      <c r="A160" s="15">
        <f>март!A158</f>
        <v>0</v>
      </c>
      <c r="B160" s="14">
        <f ca="1">март!AM158</f>
        <v>0</v>
      </c>
      <c r="C160" s="14">
        <f ca="1">март!AK158</f>
        <v>0</v>
      </c>
      <c r="D160" s="14">
        <f ca="1">март!AJ158+март!AL158</f>
        <v>0</v>
      </c>
    </row>
    <row r="161" spans="1:4" x14ac:dyDescent="0.25">
      <c r="A161" s="15">
        <f>март!A159</f>
        <v>0</v>
      </c>
      <c r="B161" s="14">
        <f ca="1">март!AM159</f>
        <v>0</v>
      </c>
      <c r="C161" s="14">
        <f ca="1">март!AK159</f>
        <v>0</v>
      </c>
      <c r="D161" s="14">
        <f ca="1">март!AJ159+март!AL159</f>
        <v>0</v>
      </c>
    </row>
    <row r="162" spans="1:4" x14ac:dyDescent="0.25">
      <c r="A162" s="15">
        <f>март!A160</f>
        <v>0</v>
      </c>
      <c r="B162" s="14">
        <f ca="1">март!AM160</f>
        <v>0</v>
      </c>
      <c r="C162" s="14">
        <f ca="1">март!AK160</f>
        <v>0</v>
      </c>
      <c r="D162" s="14">
        <f ca="1">март!AJ160+март!AL160</f>
        <v>0</v>
      </c>
    </row>
    <row r="163" spans="1:4" x14ac:dyDescent="0.25">
      <c r="A163" s="15">
        <f>март!A161</f>
        <v>0</v>
      </c>
      <c r="B163" s="14">
        <f ca="1">март!AM161</f>
        <v>0</v>
      </c>
      <c r="C163" s="14">
        <f ca="1">март!AK161</f>
        <v>0</v>
      </c>
      <c r="D163" s="14">
        <f ca="1">март!AJ161+март!AL161</f>
        <v>0</v>
      </c>
    </row>
    <row r="164" spans="1:4" x14ac:dyDescent="0.25">
      <c r="A164" s="15">
        <f>март!A162</f>
        <v>0</v>
      </c>
      <c r="B164" s="14">
        <f ca="1">март!AM162</f>
        <v>0</v>
      </c>
      <c r="C164" s="14">
        <f ca="1">март!AK162</f>
        <v>0</v>
      </c>
      <c r="D164" s="14">
        <f ca="1">март!AJ162+март!AL162</f>
        <v>0</v>
      </c>
    </row>
    <row r="165" spans="1:4" x14ac:dyDescent="0.25">
      <c r="A165" s="15">
        <f>март!A163</f>
        <v>0</v>
      </c>
      <c r="B165" s="14">
        <f ca="1">март!AM163</f>
        <v>0</v>
      </c>
      <c r="C165" s="14">
        <f ca="1">март!AK163</f>
        <v>0</v>
      </c>
      <c r="D165" s="14">
        <f ca="1">март!AJ163+март!AL163</f>
        <v>0</v>
      </c>
    </row>
    <row r="166" spans="1:4" x14ac:dyDescent="0.25">
      <c r="A166" s="15">
        <f>март!A164</f>
        <v>0</v>
      </c>
      <c r="B166" s="14">
        <f ca="1">март!AM164</f>
        <v>0</v>
      </c>
      <c r="C166" s="14">
        <f ca="1">март!AK164</f>
        <v>0</v>
      </c>
      <c r="D166" s="14">
        <f ca="1">март!AJ164+март!AL164</f>
        <v>0</v>
      </c>
    </row>
    <row r="167" spans="1:4" x14ac:dyDescent="0.25">
      <c r="A167" s="15">
        <f>март!A165</f>
        <v>0</v>
      </c>
      <c r="B167" s="14">
        <f ca="1">март!AM165</f>
        <v>0</v>
      </c>
      <c r="C167" s="14">
        <f ca="1">март!AK165</f>
        <v>0</v>
      </c>
      <c r="D167" s="14">
        <f ca="1">март!AJ165+март!AL165</f>
        <v>0</v>
      </c>
    </row>
    <row r="168" spans="1:4" x14ac:dyDescent="0.25">
      <c r="A168" s="15">
        <f>март!A166</f>
        <v>0</v>
      </c>
      <c r="B168" s="14">
        <f ca="1">март!AM166</f>
        <v>0</v>
      </c>
      <c r="C168" s="14">
        <f ca="1">март!AK166</f>
        <v>0</v>
      </c>
      <c r="D168" s="14">
        <f ca="1">март!AJ166+март!AL166</f>
        <v>0</v>
      </c>
    </row>
    <row r="169" spans="1:4" x14ac:dyDescent="0.25">
      <c r="A169" s="15">
        <f>март!A167</f>
        <v>0</v>
      </c>
      <c r="B169" s="14">
        <f ca="1">март!AM167</f>
        <v>0</v>
      </c>
      <c r="C169" s="14">
        <f ca="1">март!AK167</f>
        <v>0</v>
      </c>
      <c r="D169" s="14">
        <f ca="1">март!AJ167+март!AL167</f>
        <v>0</v>
      </c>
    </row>
    <row r="170" spans="1:4" x14ac:dyDescent="0.25">
      <c r="A170" s="15">
        <f>март!A168</f>
        <v>0</v>
      </c>
      <c r="B170" s="14">
        <f ca="1">март!AM168</f>
        <v>0</v>
      </c>
      <c r="C170" s="14">
        <f ca="1">март!AK168</f>
        <v>0</v>
      </c>
      <c r="D170" s="14">
        <f ca="1">март!AJ168+март!AL168</f>
        <v>0</v>
      </c>
    </row>
    <row r="171" spans="1:4" x14ac:dyDescent="0.25">
      <c r="A171" s="15">
        <f>март!A169</f>
        <v>0</v>
      </c>
      <c r="B171" s="14">
        <f ca="1">март!AM169</f>
        <v>0</v>
      </c>
      <c r="C171" s="14">
        <f ca="1">март!AK169</f>
        <v>0</v>
      </c>
      <c r="D171" s="14">
        <f ca="1">март!AJ169+март!AL169</f>
        <v>0</v>
      </c>
    </row>
    <row r="172" spans="1:4" x14ac:dyDescent="0.25">
      <c r="A172" s="15">
        <f>март!A170</f>
        <v>0</v>
      </c>
      <c r="B172" s="14">
        <f ca="1">март!AM170</f>
        <v>0</v>
      </c>
      <c r="C172" s="14">
        <f ca="1">март!AK170</f>
        <v>0</v>
      </c>
      <c r="D172" s="14">
        <f ca="1">март!AJ170+март!AL170</f>
        <v>0</v>
      </c>
    </row>
    <row r="173" spans="1:4" x14ac:dyDescent="0.25">
      <c r="A173" s="15">
        <f>март!A171</f>
        <v>0</v>
      </c>
      <c r="B173" s="14">
        <f ca="1">март!AM171</f>
        <v>0</v>
      </c>
      <c r="C173" s="14">
        <f ca="1">март!AK171</f>
        <v>0</v>
      </c>
      <c r="D173" s="14">
        <f ca="1">март!AJ171+март!AL171</f>
        <v>0</v>
      </c>
    </row>
    <row r="174" spans="1:4" x14ac:dyDescent="0.25">
      <c r="A174" s="15">
        <f>март!A172</f>
        <v>0</v>
      </c>
      <c r="B174" s="14">
        <f ca="1">март!AM172</f>
        <v>0</v>
      </c>
      <c r="C174" s="14">
        <f ca="1">март!AK172</f>
        <v>0</v>
      </c>
      <c r="D174" s="14">
        <f ca="1">март!AJ172+март!AL172</f>
        <v>0</v>
      </c>
    </row>
    <row r="175" spans="1:4" x14ac:dyDescent="0.25">
      <c r="A175" s="15">
        <f>март!A173</f>
        <v>0</v>
      </c>
      <c r="B175" s="14">
        <f ca="1">март!AM173</f>
        <v>0</v>
      </c>
      <c r="C175" s="14">
        <f ca="1">март!AK173</f>
        <v>0</v>
      </c>
      <c r="D175" s="14">
        <f ca="1">март!AJ173+март!AL173</f>
        <v>0</v>
      </c>
    </row>
    <row r="176" spans="1:4" x14ac:dyDescent="0.25">
      <c r="A176" s="15">
        <f>март!A174</f>
        <v>0</v>
      </c>
      <c r="B176" s="14">
        <f ca="1">март!AM174</f>
        <v>0</v>
      </c>
      <c r="C176" s="14">
        <f ca="1">март!AK174</f>
        <v>0</v>
      </c>
      <c r="D176" s="14">
        <f ca="1">март!AJ174+март!AL174</f>
        <v>0</v>
      </c>
    </row>
    <row r="177" spans="1:4" x14ac:dyDescent="0.25">
      <c r="A177" s="15">
        <f>март!A175</f>
        <v>0</v>
      </c>
      <c r="B177" s="14">
        <f ca="1">март!AM175</f>
        <v>0</v>
      </c>
      <c r="C177" s="14">
        <f ca="1">март!AK175</f>
        <v>0</v>
      </c>
      <c r="D177" s="14">
        <f ca="1">март!AJ175+март!AL175</f>
        <v>0</v>
      </c>
    </row>
    <row r="178" spans="1:4" x14ac:dyDescent="0.25">
      <c r="A178" s="15">
        <f>март!A176</f>
        <v>0</v>
      </c>
      <c r="B178" s="14">
        <f ca="1">март!AM176</f>
        <v>0</v>
      </c>
      <c r="C178" s="14">
        <f ca="1">март!AK176</f>
        <v>0</v>
      </c>
      <c r="D178" s="14">
        <f ca="1">март!AJ176+март!AL176</f>
        <v>0</v>
      </c>
    </row>
    <row r="179" spans="1:4" x14ac:dyDescent="0.25">
      <c r="A179" s="15">
        <f>март!A177</f>
        <v>0</v>
      </c>
      <c r="B179" s="14">
        <f ca="1">март!AM177</f>
        <v>0</v>
      </c>
      <c r="C179" s="14">
        <f ca="1">март!AK177</f>
        <v>0</v>
      </c>
      <c r="D179" s="14">
        <f ca="1">март!AJ177+март!AL177</f>
        <v>0</v>
      </c>
    </row>
    <row r="180" spans="1:4" x14ac:dyDescent="0.25">
      <c r="A180" s="15">
        <f>март!A178</f>
        <v>0</v>
      </c>
      <c r="B180" s="14">
        <f ca="1">март!AM178</f>
        <v>0</v>
      </c>
      <c r="C180" s="14">
        <f ca="1">март!AK178</f>
        <v>0</v>
      </c>
      <c r="D180" s="14">
        <f ca="1">март!AJ178+март!AL178</f>
        <v>0</v>
      </c>
    </row>
    <row r="181" spans="1:4" x14ac:dyDescent="0.25">
      <c r="A181" s="15">
        <f>март!A179</f>
        <v>0</v>
      </c>
      <c r="B181" s="14">
        <f ca="1">март!AM179</f>
        <v>0</v>
      </c>
      <c r="C181" s="14">
        <f ca="1">март!AK179</f>
        <v>0</v>
      </c>
      <c r="D181" s="14">
        <f ca="1">март!AJ179+март!AL179</f>
        <v>0</v>
      </c>
    </row>
    <row r="182" spans="1:4" x14ac:dyDescent="0.25">
      <c r="A182" s="15">
        <f>март!A180</f>
        <v>0</v>
      </c>
      <c r="B182" s="14">
        <f ca="1">март!AM180</f>
        <v>0</v>
      </c>
      <c r="C182" s="14">
        <f ca="1">март!AK180</f>
        <v>0</v>
      </c>
      <c r="D182" s="14">
        <f ca="1">март!AJ180+март!AL180</f>
        <v>0</v>
      </c>
    </row>
    <row r="183" spans="1:4" x14ac:dyDescent="0.25">
      <c r="A183" s="15">
        <f>март!A181</f>
        <v>0</v>
      </c>
      <c r="B183" s="14">
        <f ca="1">март!AM181</f>
        <v>0</v>
      </c>
      <c r="C183" s="14">
        <f ca="1">март!AK181</f>
        <v>0</v>
      </c>
      <c r="D183" s="14">
        <f ca="1">март!AJ181+март!AL181</f>
        <v>0</v>
      </c>
    </row>
    <row r="184" spans="1:4" x14ac:dyDescent="0.25">
      <c r="A184" s="15">
        <f>март!A182</f>
        <v>0</v>
      </c>
      <c r="B184" s="14">
        <f ca="1">март!AM182</f>
        <v>0</v>
      </c>
      <c r="C184" s="14">
        <f ca="1">март!AK182</f>
        <v>0</v>
      </c>
      <c r="D184" s="14">
        <f ca="1">март!AJ182+март!AL182</f>
        <v>0</v>
      </c>
    </row>
    <row r="185" spans="1:4" x14ac:dyDescent="0.25">
      <c r="A185" s="15">
        <f>март!A183</f>
        <v>0</v>
      </c>
      <c r="B185" s="14">
        <f ca="1">март!AM183</f>
        <v>0</v>
      </c>
      <c r="C185" s="14">
        <f ca="1">март!AK183</f>
        <v>0</v>
      </c>
      <c r="D185" s="14">
        <f ca="1">март!AJ183+март!AL183</f>
        <v>0</v>
      </c>
    </row>
    <row r="186" spans="1:4" x14ac:dyDescent="0.25">
      <c r="A186" s="15">
        <f>март!A184</f>
        <v>0</v>
      </c>
      <c r="B186" s="14">
        <f ca="1">март!AM184</f>
        <v>0</v>
      </c>
      <c r="C186" s="14">
        <f ca="1">март!AK184</f>
        <v>0</v>
      </c>
      <c r="D186" s="14">
        <f ca="1">март!AJ184+март!AL184</f>
        <v>0</v>
      </c>
    </row>
    <row r="187" spans="1:4" x14ac:dyDescent="0.25">
      <c r="A187" s="15">
        <f>март!A185</f>
        <v>0</v>
      </c>
      <c r="B187" s="14">
        <f ca="1">март!AM185</f>
        <v>0</v>
      </c>
      <c r="C187" s="14">
        <f ca="1">март!AK185</f>
        <v>0</v>
      </c>
      <c r="D187" s="14">
        <f ca="1">март!AJ185+март!AL185</f>
        <v>0</v>
      </c>
    </row>
    <row r="188" spans="1:4" x14ac:dyDescent="0.25">
      <c r="A188" s="15">
        <f>март!A186</f>
        <v>0</v>
      </c>
      <c r="B188" s="14">
        <f ca="1">март!AM186</f>
        <v>0</v>
      </c>
      <c r="C188" s="14">
        <f ca="1">март!AK186</f>
        <v>0</v>
      </c>
      <c r="D188" s="14">
        <f ca="1">март!AJ186+март!AL186</f>
        <v>0</v>
      </c>
    </row>
    <row r="189" spans="1:4" x14ac:dyDescent="0.25">
      <c r="A189" s="15">
        <f>март!A187</f>
        <v>0</v>
      </c>
      <c r="B189" s="14">
        <f ca="1">март!AM187</f>
        <v>0</v>
      </c>
      <c r="C189" s="14">
        <f ca="1">март!AK187</f>
        <v>0</v>
      </c>
      <c r="D189" s="14">
        <f ca="1">март!AJ187+март!AL187</f>
        <v>0</v>
      </c>
    </row>
    <row r="190" spans="1:4" x14ac:dyDescent="0.25">
      <c r="A190" s="15">
        <f>март!A188</f>
        <v>0</v>
      </c>
      <c r="B190" s="14">
        <f ca="1">март!AM188</f>
        <v>0</v>
      </c>
      <c r="C190" s="14">
        <f ca="1">март!AK188</f>
        <v>0</v>
      </c>
      <c r="D190" s="14">
        <f ca="1">март!AJ188+март!AL188</f>
        <v>0</v>
      </c>
    </row>
    <row r="191" spans="1:4" x14ac:dyDescent="0.25">
      <c r="A191" s="15">
        <f>март!A189</f>
        <v>0</v>
      </c>
      <c r="B191" s="14">
        <f ca="1">март!AM189</f>
        <v>0</v>
      </c>
      <c r="C191" s="14">
        <f ca="1">март!AK189</f>
        <v>0</v>
      </c>
      <c r="D191" s="14">
        <f ca="1">март!AJ189+март!AL189</f>
        <v>0</v>
      </c>
    </row>
    <row r="192" spans="1:4" x14ac:dyDescent="0.25">
      <c r="A192" s="15">
        <f>март!A190</f>
        <v>0</v>
      </c>
      <c r="B192" s="14">
        <f ca="1">март!AM190</f>
        <v>0</v>
      </c>
      <c r="C192" s="14">
        <f ca="1">март!AK190</f>
        <v>0</v>
      </c>
      <c r="D192" s="14">
        <f ca="1">март!AJ190+март!AL190</f>
        <v>0</v>
      </c>
    </row>
    <row r="193" spans="1:4" x14ac:dyDescent="0.25">
      <c r="A193" s="15">
        <f>март!A191</f>
        <v>0</v>
      </c>
      <c r="B193" s="14">
        <f ca="1">март!AM191</f>
        <v>0</v>
      </c>
      <c r="C193" s="14">
        <f ca="1">март!AK191</f>
        <v>0</v>
      </c>
      <c r="D193" s="14">
        <f ca="1">март!AJ191+март!AL191</f>
        <v>0</v>
      </c>
    </row>
    <row r="194" spans="1:4" x14ac:dyDescent="0.25">
      <c r="A194" s="15">
        <f>март!A192</f>
        <v>0</v>
      </c>
      <c r="B194" s="14">
        <f ca="1">март!AM192</f>
        <v>0</v>
      </c>
      <c r="C194" s="14">
        <f ca="1">март!AK192</f>
        <v>0</v>
      </c>
      <c r="D194" s="14">
        <f ca="1">март!AJ192+март!AL192</f>
        <v>0</v>
      </c>
    </row>
    <row r="195" spans="1:4" x14ac:dyDescent="0.25">
      <c r="A195" s="15">
        <f>март!A193</f>
        <v>0</v>
      </c>
      <c r="B195" s="14">
        <f ca="1">март!AM193</f>
        <v>0</v>
      </c>
      <c r="C195" s="14">
        <f ca="1">март!AK193</f>
        <v>0</v>
      </c>
      <c r="D195" s="14">
        <f ca="1">март!AJ193+март!AL193</f>
        <v>0</v>
      </c>
    </row>
    <row r="196" spans="1:4" x14ac:dyDescent="0.25">
      <c r="A196" s="15">
        <f>март!A194</f>
        <v>0</v>
      </c>
      <c r="B196" s="14">
        <f ca="1">март!AM194</f>
        <v>0</v>
      </c>
      <c r="C196" s="14">
        <f ca="1">март!AK194</f>
        <v>0</v>
      </c>
      <c r="D196" s="14">
        <f ca="1">март!AJ194+март!AL194</f>
        <v>0</v>
      </c>
    </row>
    <row r="197" spans="1:4" x14ac:dyDescent="0.25">
      <c r="A197" s="15">
        <f>март!A195</f>
        <v>0</v>
      </c>
      <c r="B197" s="14">
        <f ca="1">март!AM195</f>
        <v>0</v>
      </c>
      <c r="C197" s="14">
        <f ca="1">март!AK195</f>
        <v>0</v>
      </c>
      <c r="D197" s="14">
        <f ca="1">март!AJ195+март!AL195</f>
        <v>0</v>
      </c>
    </row>
    <row r="198" spans="1:4" x14ac:dyDescent="0.25">
      <c r="A198" s="15">
        <f>март!A196</f>
        <v>0</v>
      </c>
      <c r="B198" s="14">
        <f ca="1">март!AM196</f>
        <v>0</v>
      </c>
      <c r="C198" s="14">
        <f ca="1">март!AK196</f>
        <v>0</v>
      </c>
      <c r="D198" s="14">
        <f ca="1">март!AJ196+март!AL196</f>
        <v>0</v>
      </c>
    </row>
    <row r="199" spans="1:4" x14ac:dyDescent="0.25">
      <c r="A199" s="15">
        <f>март!A197</f>
        <v>0</v>
      </c>
      <c r="B199" s="14">
        <f ca="1">март!AM197</f>
        <v>0</v>
      </c>
      <c r="C199" s="14">
        <f ca="1">март!AK197</f>
        <v>0</v>
      </c>
      <c r="D199" s="14">
        <f ca="1">март!AJ197+март!AL197</f>
        <v>0</v>
      </c>
    </row>
    <row r="200" spans="1:4" x14ac:dyDescent="0.25">
      <c r="A200" s="15">
        <f>март!A198</f>
        <v>0</v>
      </c>
      <c r="B200" s="14">
        <f ca="1">март!AM198</f>
        <v>0</v>
      </c>
      <c r="C200" s="14">
        <f ca="1">март!AK198</f>
        <v>0</v>
      </c>
      <c r="D200" s="14">
        <f ca="1">март!AJ198+март!AL198</f>
        <v>0</v>
      </c>
    </row>
    <row r="201" spans="1:4" x14ac:dyDescent="0.25">
      <c r="A201" s="15">
        <f>март!A199</f>
        <v>0</v>
      </c>
      <c r="B201" s="14">
        <f ca="1">март!AM199</f>
        <v>0</v>
      </c>
      <c r="C201" s="14">
        <f ca="1">март!AK199</f>
        <v>0</v>
      </c>
      <c r="D201" s="14">
        <f ca="1">март!AJ199+март!AL199</f>
        <v>0</v>
      </c>
    </row>
    <row r="202" spans="1:4" x14ac:dyDescent="0.25">
      <c r="A202" s="15">
        <f>март!A200</f>
        <v>0</v>
      </c>
      <c r="B202" s="14">
        <f ca="1">март!AM200</f>
        <v>0</v>
      </c>
      <c r="C202" s="14">
        <f ca="1">март!AK200</f>
        <v>0</v>
      </c>
      <c r="D202" s="14">
        <f ca="1">март!AJ200+март!AL200</f>
        <v>0</v>
      </c>
    </row>
    <row r="203" spans="1:4" x14ac:dyDescent="0.25">
      <c r="A203" s="15">
        <f>март!A201</f>
        <v>0</v>
      </c>
      <c r="B203" s="14">
        <f>март!AM201</f>
        <v>0</v>
      </c>
      <c r="C203" s="14">
        <f>март!AK201</f>
        <v>0</v>
      </c>
      <c r="D203" s="14">
        <f>март!AJ201+март!AL201</f>
        <v>0</v>
      </c>
    </row>
    <row r="204" spans="1:4" x14ac:dyDescent="0.25">
      <c r="A204" s="15">
        <f>март!A202</f>
        <v>0</v>
      </c>
      <c r="B204" s="14">
        <f>март!AM202</f>
        <v>0</v>
      </c>
      <c r="C204" s="14">
        <f>март!AK202</f>
        <v>0</v>
      </c>
      <c r="D204" s="14">
        <f>март!AJ202+март!AL202</f>
        <v>0</v>
      </c>
    </row>
    <row r="205" spans="1:4" x14ac:dyDescent="0.25">
      <c r="A205" s="15">
        <f>март!A203</f>
        <v>0</v>
      </c>
      <c r="B205" s="14">
        <f>март!AM203</f>
        <v>0</v>
      </c>
      <c r="C205" s="14">
        <f>март!AK203</f>
        <v>0</v>
      </c>
      <c r="D205" s="14">
        <f>март!AJ203+март!AL203</f>
        <v>0</v>
      </c>
    </row>
    <row r="206" spans="1:4" x14ac:dyDescent="0.25">
      <c r="A206" s="15">
        <f>март!A204</f>
        <v>0</v>
      </c>
      <c r="B206" s="14">
        <f>март!AM204</f>
        <v>0</v>
      </c>
      <c r="C206" s="14">
        <f>март!AK204</f>
        <v>0</v>
      </c>
      <c r="D206" s="14">
        <f>март!AJ204+март!AL204</f>
        <v>0</v>
      </c>
    </row>
    <row r="207" spans="1:4" x14ac:dyDescent="0.25">
      <c r="A207" s="15">
        <f>март!A205</f>
        <v>0</v>
      </c>
      <c r="B207" s="14">
        <f>март!AM205</f>
        <v>0</v>
      </c>
      <c r="C207" s="14">
        <f>март!AK205</f>
        <v>0</v>
      </c>
      <c r="D207" s="14">
        <f>март!AJ205+март!AL205</f>
        <v>0</v>
      </c>
    </row>
    <row r="208" spans="1:4" x14ac:dyDescent="0.25">
      <c r="A208" s="15">
        <f>март!A206</f>
        <v>0</v>
      </c>
      <c r="B208" s="14">
        <f>март!AM206</f>
        <v>0</v>
      </c>
      <c r="C208" s="14">
        <f>март!AK206</f>
        <v>0</v>
      </c>
      <c r="D208" s="14">
        <f>март!AJ206+март!AL206</f>
        <v>0</v>
      </c>
    </row>
    <row r="209" spans="1:4" x14ac:dyDescent="0.25">
      <c r="A209" s="15">
        <f>март!A207</f>
        <v>0</v>
      </c>
      <c r="B209" s="14">
        <f>март!AM207</f>
        <v>0</v>
      </c>
      <c r="C209" s="14">
        <f>март!AK207</f>
        <v>0</v>
      </c>
      <c r="D209" s="14">
        <f>март!AJ207+март!AL207</f>
        <v>0</v>
      </c>
    </row>
    <row r="210" spans="1:4" x14ac:dyDescent="0.25">
      <c r="A210" s="15">
        <f>март!A208</f>
        <v>0</v>
      </c>
      <c r="B210" s="14">
        <f>март!AM208</f>
        <v>0</v>
      </c>
      <c r="C210" s="14">
        <f>март!AK208</f>
        <v>0</v>
      </c>
      <c r="D210" s="14">
        <f>март!AJ208+март!AL208</f>
        <v>0</v>
      </c>
    </row>
    <row r="211" spans="1:4" x14ac:dyDescent="0.25">
      <c r="A211" s="15">
        <f>март!A209</f>
        <v>0</v>
      </c>
      <c r="B211" s="14">
        <f>март!AM209</f>
        <v>0</v>
      </c>
      <c r="C211" s="14">
        <f>март!AK209</f>
        <v>0</v>
      </c>
      <c r="D211" s="14">
        <f>март!AJ209+март!AL209</f>
        <v>0</v>
      </c>
    </row>
    <row r="212" spans="1:4" x14ac:dyDescent="0.25">
      <c r="A212" s="15">
        <f>март!A210</f>
        <v>0</v>
      </c>
      <c r="B212" s="14">
        <f>март!AM210</f>
        <v>0</v>
      </c>
      <c r="C212" s="14">
        <f>март!AK210</f>
        <v>0</v>
      </c>
      <c r="D212" s="14">
        <f>март!AJ210+март!AL210</f>
        <v>0</v>
      </c>
    </row>
    <row r="213" spans="1:4" x14ac:dyDescent="0.25">
      <c r="A213" s="15">
        <f>март!A211</f>
        <v>0</v>
      </c>
      <c r="B213" s="14">
        <f>март!AM211</f>
        <v>0</v>
      </c>
      <c r="C213" s="14">
        <f>март!AK211</f>
        <v>0</v>
      </c>
      <c r="D213" s="14">
        <f>март!AJ211+март!AL211</f>
        <v>0</v>
      </c>
    </row>
    <row r="214" spans="1:4" x14ac:dyDescent="0.25">
      <c r="A214" s="15">
        <f>март!A212</f>
        <v>0</v>
      </c>
      <c r="B214" s="14">
        <f>март!AM212</f>
        <v>0</v>
      </c>
      <c r="C214" s="14">
        <f>март!AK212</f>
        <v>0</v>
      </c>
      <c r="D214" s="14">
        <f>март!AJ212+март!AL212</f>
        <v>0</v>
      </c>
    </row>
    <row r="215" spans="1:4" x14ac:dyDescent="0.25">
      <c r="A215" s="15">
        <f>март!A213</f>
        <v>0</v>
      </c>
      <c r="B215" s="14">
        <f>март!AM213</f>
        <v>0</v>
      </c>
      <c r="C215" s="14">
        <f>март!AK213</f>
        <v>0</v>
      </c>
      <c r="D215" s="14">
        <f>март!AJ213+март!AL213</f>
        <v>0</v>
      </c>
    </row>
    <row r="216" spans="1:4" x14ac:dyDescent="0.25">
      <c r="A216" s="15">
        <f>март!A214</f>
        <v>0</v>
      </c>
      <c r="B216" s="14">
        <f>март!AM214</f>
        <v>0</v>
      </c>
      <c r="C216" s="14">
        <f>март!AK214</f>
        <v>0</v>
      </c>
      <c r="D216" s="14">
        <f>март!AJ214+март!AL214</f>
        <v>0</v>
      </c>
    </row>
    <row r="217" spans="1:4" x14ac:dyDescent="0.25">
      <c r="A217" s="15">
        <f>март!A215</f>
        <v>0</v>
      </c>
      <c r="B217" s="14">
        <f>март!AM215</f>
        <v>0</v>
      </c>
      <c r="C217" s="14">
        <f>март!AK215</f>
        <v>0</v>
      </c>
      <c r="D217" s="14">
        <f>март!AJ215+март!AL215</f>
        <v>0</v>
      </c>
    </row>
    <row r="218" spans="1:4" x14ac:dyDescent="0.25">
      <c r="A218" s="15">
        <f>март!A216</f>
        <v>0</v>
      </c>
      <c r="B218" s="14">
        <f>март!AM216</f>
        <v>0</v>
      </c>
      <c r="C218" s="14">
        <f>март!AK216</f>
        <v>0</v>
      </c>
      <c r="D218" s="14">
        <f>март!AJ216+март!AL216</f>
        <v>0</v>
      </c>
    </row>
    <row r="219" spans="1:4" x14ac:dyDescent="0.25">
      <c r="A219" s="15">
        <f>март!A217</f>
        <v>0</v>
      </c>
      <c r="B219" s="14">
        <f>март!AM217</f>
        <v>0</v>
      </c>
      <c r="C219" s="14">
        <f>март!AK217</f>
        <v>0</v>
      </c>
      <c r="D219" s="14">
        <f>март!AJ217+март!AL217</f>
        <v>0</v>
      </c>
    </row>
    <row r="220" spans="1:4" x14ac:dyDescent="0.25">
      <c r="A220" s="15">
        <f>март!A218</f>
        <v>0</v>
      </c>
      <c r="B220" s="14">
        <f>март!AM218</f>
        <v>0</v>
      </c>
      <c r="C220" s="14">
        <f>март!AK218</f>
        <v>0</v>
      </c>
      <c r="D220" s="14">
        <f>март!AJ218+март!AL218</f>
        <v>0</v>
      </c>
    </row>
  </sheetData>
  <sheetProtection algorithmName="SHA-512" hashValue="cTxizLZlNGasPltLaCcFWSE+/ENfEn+9VZwaV90O0VvezZAHmQfMmEUHU2uZ/MMC1z/+nLXFBKv5vVMoKM8rSQ==" saltValue="z89/Tpf1BDNlusykuae6Mw==" spinCount="100000" sheet="1" objects="1" scenarios="1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220"/>
  <sheetViews>
    <sheetView workbookViewId="0">
      <selection activeCell="B5" sqref="B5:D220"/>
    </sheetView>
  </sheetViews>
  <sheetFormatPr defaultRowHeight="15" x14ac:dyDescent="0.25"/>
  <cols>
    <col min="1" max="1" width="20.85546875" customWidth="1"/>
    <col min="2" max="2" width="12" customWidth="1"/>
    <col min="3" max="3" width="11.42578125" customWidth="1"/>
    <col min="4" max="4" width="10.28515625" customWidth="1"/>
  </cols>
  <sheetData>
    <row r="1" spans="1:4" x14ac:dyDescent="0.25">
      <c r="A1" s="12" t="s">
        <v>56</v>
      </c>
    </row>
    <row r="2" spans="1:4" x14ac:dyDescent="0.25">
      <c r="B2" s="13"/>
      <c r="C2" s="286" t="s">
        <v>96</v>
      </c>
      <c r="D2" s="286"/>
    </row>
    <row r="3" spans="1:4" s="5" customFormat="1" ht="12.75" x14ac:dyDescent="0.2">
      <c r="A3" s="6"/>
      <c r="B3" s="9" t="s">
        <v>95</v>
      </c>
      <c r="C3" s="9" t="s">
        <v>97</v>
      </c>
      <c r="D3" s="9" t="s">
        <v>98</v>
      </c>
    </row>
    <row r="4" spans="1:4" x14ac:dyDescent="0.25">
      <c r="A4" s="4" t="s">
        <v>0</v>
      </c>
      <c r="B4" s="11">
        <f ca="1">SUM(B5:B220)</f>
        <v>2156</v>
      </c>
      <c r="C4" s="11">
        <f t="shared" ref="C4:D4" ca="1" si="0">SUM(C5:C220)</f>
        <v>2110</v>
      </c>
      <c r="D4" s="11">
        <f t="shared" ca="1" si="0"/>
        <v>46</v>
      </c>
    </row>
    <row r="5" spans="1:4" x14ac:dyDescent="0.25">
      <c r="A5" s="1" t="str">
        <f>апрель!A3</f>
        <v>Сидоров Семен</v>
      </c>
      <c r="B5" s="14">
        <f ca="1">апрель!AM3</f>
        <v>99</v>
      </c>
      <c r="C5" s="14">
        <f ca="1">апрель!AK3</f>
        <v>99</v>
      </c>
      <c r="D5" s="14">
        <f ca="1">апрель!AJ3+апрель!AL3</f>
        <v>0</v>
      </c>
    </row>
    <row r="6" spans="1:4" x14ac:dyDescent="0.25">
      <c r="A6" s="15" t="str">
        <f>апрель!A4</f>
        <v>Петров Петр</v>
      </c>
      <c r="B6" s="14">
        <f ca="1">апрель!AM4</f>
        <v>101</v>
      </c>
      <c r="C6" s="14">
        <f ca="1">апрель!AK4</f>
        <v>100</v>
      </c>
      <c r="D6" s="14">
        <f ca="1">апрель!AJ4+апрель!AL4</f>
        <v>1</v>
      </c>
    </row>
    <row r="7" spans="1:4" x14ac:dyDescent="0.25">
      <c r="A7" s="15" t="str">
        <f>апрель!A5</f>
        <v>Алтайбаев Арман</v>
      </c>
      <c r="B7" s="14">
        <f ca="1">апрель!AM5</f>
        <v>78</v>
      </c>
      <c r="C7" s="14">
        <f ca="1">апрель!AK5</f>
        <v>78</v>
      </c>
      <c r="D7" s="14">
        <f ca="1">апрель!AJ5+апрель!AL5</f>
        <v>0</v>
      </c>
    </row>
    <row r="8" spans="1:4" x14ac:dyDescent="0.25">
      <c r="A8" s="15" t="str">
        <f>апрель!A6</f>
        <v xml:space="preserve">Ахметов Ақжол </v>
      </c>
      <c r="B8" s="14">
        <f>апрель!AM6</f>
        <v>87</v>
      </c>
      <c r="C8" s="14">
        <f>апрель!AK6</f>
        <v>87</v>
      </c>
      <c r="D8" s="14">
        <f>апрель!AJ6+апрель!AL6</f>
        <v>0</v>
      </c>
    </row>
    <row r="9" spans="1:4" x14ac:dyDescent="0.25">
      <c r="A9" s="15" t="str">
        <f>апрель!A7</f>
        <v>Базарбаев Бауыржан</v>
      </c>
      <c r="B9" s="14">
        <f ca="1">апрель!AM7</f>
        <v>103</v>
      </c>
      <c r="C9" s="14">
        <f ca="1">апрель!AK7</f>
        <v>100</v>
      </c>
      <c r="D9" s="14">
        <f ca="1">апрель!AJ7+апрель!AL7</f>
        <v>3</v>
      </c>
    </row>
    <row r="10" spans="1:4" x14ac:dyDescent="0.25">
      <c r="A10" s="15" t="str">
        <f>апрель!A8</f>
        <v>Дацюк Павел</v>
      </c>
      <c r="B10" s="14">
        <f>апрель!AM8</f>
        <v>0</v>
      </c>
      <c r="C10" s="14">
        <f>апрель!AK8</f>
        <v>0</v>
      </c>
      <c r="D10" s="14">
        <f>апрель!AJ8+апрель!AL8</f>
        <v>0</v>
      </c>
    </row>
    <row r="11" spans="1:4" x14ac:dyDescent="0.25">
      <c r="A11" s="15" t="str">
        <f>апрель!A9</f>
        <v>Малкин Евгений</v>
      </c>
      <c r="B11" s="14">
        <f>апрель!AM9</f>
        <v>113</v>
      </c>
      <c r="C11" s="14">
        <f>апрель!AK9</f>
        <v>94</v>
      </c>
      <c r="D11" s="14">
        <f>апрель!AJ9+апрель!AL9</f>
        <v>19</v>
      </c>
    </row>
    <row r="12" spans="1:4" x14ac:dyDescent="0.25">
      <c r="A12" s="15" t="str">
        <f>апрель!A10</f>
        <v>Козлов Николай</v>
      </c>
      <c r="B12" s="14">
        <f ca="1">апрель!AM10</f>
        <v>101</v>
      </c>
      <c r="C12" s="14">
        <f ca="1">апрель!AK10</f>
        <v>100</v>
      </c>
      <c r="D12" s="14">
        <f ca="1">апрель!AJ10+апрель!AL10</f>
        <v>1</v>
      </c>
    </row>
    <row r="13" spans="1:4" x14ac:dyDescent="0.25">
      <c r="A13" s="15" t="str">
        <f>апрель!A11</f>
        <v>Жакупова Альмира</v>
      </c>
      <c r="B13" s="14">
        <f ca="1">апрель!AM11</f>
        <v>101</v>
      </c>
      <c r="C13" s="14">
        <f ca="1">апрель!AK11</f>
        <v>100</v>
      </c>
      <c r="D13" s="14">
        <f ca="1">апрель!AJ11+апрель!AL11</f>
        <v>1</v>
      </c>
    </row>
    <row r="14" spans="1:4" x14ac:dyDescent="0.25">
      <c r="A14" s="15" t="str">
        <f>апрель!A12</f>
        <v>Жанабилова Дана</v>
      </c>
      <c r="B14" s="14">
        <f ca="1">апрель!AM12</f>
        <v>84</v>
      </c>
      <c r="C14" s="14">
        <f ca="1">апрель!AK12</f>
        <v>84</v>
      </c>
      <c r="D14" s="14">
        <f ca="1">апрель!AJ12+апрель!AL12</f>
        <v>0</v>
      </c>
    </row>
    <row r="15" spans="1:4" x14ac:dyDescent="0.25">
      <c r="A15" s="15" t="str">
        <f>апрель!A13</f>
        <v>Маканова Айдана</v>
      </c>
      <c r="B15" s="14">
        <f ca="1">апрель!AM13</f>
        <v>58</v>
      </c>
      <c r="C15" s="14">
        <f ca="1">апрель!AK13</f>
        <v>58</v>
      </c>
      <c r="D15" s="14">
        <f ca="1">апрель!AJ13+апрель!AL13</f>
        <v>0</v>
      </c>
    </row>
    <row r="16" spans="1:4" x14ac:dyDescent="0.25">
      <c r="A16" s="15" t="str">
        <f>апрель!A14</f>
        <v>Доненко Анатолий</v>
      </c>
      <c r="B16" s="14">
        <f ca="1">апрель!AM14</f>
        <v>84</v>
      </c>
      <c r="C16" s="14">
        <f ca="1">апрель!AK14</f>
        <v>84</v>
      </c>
      <c r="D16" s="14">
        <f ca="1">апрель!AJ14+апрель!AL14</f>
        <v>0</v>
      </c>
    </row>
    <row r="17" spans="1:4" x14ac:dyDescent="0.25">
      <c r="A17" s="15" t="str">
        <f>апрель!A15</f>
        <v>Мусин Сакен</v>
      </c>
      <c r="B17" s="14">
        <f ca="1">апрель!AM15</f>
        <v>82</v>
      </c>
      <c r="C17" s="14">
        <f ca="1">апрель!AK15</f>
        <v>82</v>
      </c>
      <c r="D17" s="14">
        <f ca="1">апрель!AJ15+апрель!AL15</f>
        <v>0</v>
      </c>
    </row>
    <row r="18" spans="1:4" x14ac:dyDescent="0.25">
      <c r="A18" s="15" t="str">
        <f>апрель!A16</f>
        <v>Муртаза Мурат</v>
      </c>
      <c r="B18" s="14">
        <f ca="1">апрель!AM16</f>
        <v>110</v>
      </c>
      <c r="C18" s="14">
        <f ca="1">апрель!AK16</f>
        <v>100</v>
      </c>
      <c r="D18" s="14">
        <f ca="1">апрель!AJ16+апрель!AL16</f>
        <v>10</v>
      </c>
    </row>
    <row r="19" spans="1:4" x14ac:dyDescent="0.25">
      <c r="A19" s="15" t="str">
        <f>апрель!A17</f>
        <v>Нурабаев Жангазы</v>
      </c>
      <c r="B19" s="14">
        <f>апрель!AM17</f>
        <v>93</v>
      </c>
      <c r="C19" s="14">
        <f>апрель!AK17</f>
        <v>93</v>
      </c>
      <c r="D19" s="14">
        <f>апрель!AJ17+апрель!AL17</f>
        <v>0</v>
      </c>
    </row>
    <row r="20" spans="1:4" x14ac:dyDescent="0.25">
      <c r="A20" s="15" t="str">
        <f>апрель!A18</f>
        <v>Нургалиев Ренат</v>
      </c>
      <c r="B20" s="14">
        <f ca="1">апрель!AM18</f>
        <v>78</v>
      </c>
      <c r="C20" s="14">
        <f ca="1">апрель!AK18</f>
        <v>78</v>
      </c>
      <c r="D20" s="14">
        <f ca="1">апрель!AJ18+апрель!AL18</f>
        <v>0</v>
      </c>
    </row>
    <row r="21" spans="1:4" x14ac:dyDescent="0.25">
      <c r="A21" s="15" t="str">
        <f>апрель!A19</f>
        <v>Дилимбетова Дана</v>
      </c>
      <c r="B21" s="14">
        <f ca="1">апрель!AM19</f>
        <v>101</v>
      </c>
      <c r="C21" s="14">
        <f ca="1">апрель!AK19</f>
        <v>100</v>
      </c>
      <c r="D21" s="14">
        <f ca="1">апрель!AJ19+апрель!AL19</f>
        <v>1</v>
      </c>
    </row>
    <row r="22" spans="1:4" x14ac:dyDescent="0.25">
      <c r="A22" s="15" t="str">
        <f>апрель!A20</f>
        <v>Смаков Самат</v>
      </c>
      <c r="B22" s="14">
        <f ca="1">апрель!AM20</f>
        <v>81</v>
      </c>
      <c r="C22" s="14">
        <f ca="1">апрель!AK20</f>
        <v>81</v>
      </c>
      <c r="D22" s="14">
        <f ca="1">апрель!AJ20+апрель!AL20</f>
        <v>0</v>
      </c>
    </row>
    <row r="23" spans="1:4" x14ac:dyDescent="0.25">
      <c r="A23" s="15" t="str">
        <f>апрель!A21</f>
        <v>Хорошаш Айдар</v>
      </c>
      <c r="B23" s="14">
        <f ca="1">апрель!AM21</f>
        <v>40</v>
      </c>
      <c r="C23" s="14">
        <f ca="1">апрель!AK21</f>
        <v>40</v>
      </c>
      <c r="D23" s="14">
        <f ca="1">апрель!AJ21+апрель!AL21</f>
        <v>0</v>
      </c>
    </row>
    <row r="24" spans="1:4" x14ac:dyDescent="0.25">
      <c r="A24" s="15" t="str">
        <f>апрель!A22</f>
        <v xml:space="preserve">Утешева Зухра </v>
      </c>
      <c r="B24" s="14">
        <f ca="1">апрель!AM22</f>
        <v>82</v>
      </c>
      <c r="C24" s="14">
        <f ca="1">апрель!AK22</f>
        <v>82</v>
      </c>
      <c r="D24" s="14">
        <f ca="1">апрель!AJ22+апрель!AL22</f>
        <v>0</v>
      </c>
    </row>
    <row r="25" spans="1:4" x14ac:dyDescent="0.25">
      <c r="A25" s="15" t="str">
        <f>апрель!A23</f>
        <v>Вакансия Англ язык</v>
      </c>
      <c r="B25" s="14">
        <f>апрель!AM23</f>
        <v>0</v>
      </c>
      <c r="C25" s="14">
        <f>апрель!AK23</f>
        <v>0</v>
      </c>
      <c r="D25" s="14">
        <f>апрель!AJ23+апрель!AL23</f>
        <v>0</v>
      </c>
    </row>
    <row r="26" spans="1:4" x14ac:dyDescent="0.25">
      <c r="A26" s="15" t="str">
        <f>апрель!A24</f>
        <v>Суесинов Биржан</v>
      </c>
      <c r="B26" s="14">
        <f ca="1">апрель!AM24</f>
        <v>102</v>
      </c>
      <c r="C26" s="14">
        <f ca="1">апрель!AK24</f>
        <v>100</v>
      </c>
      <c r="D26" s="14">
        <f ca="1">апрель!AJ24+апрель!AL24</f>
        <v>2</v>
      </c>
    </row>
    <row r="27" spans="1:4" x14ac:dyDescent="0.25">
      <c r="A27" s="15" t="str">
        <f>апрель!A25</f>
        <v>Сивоглаз Алексей</v>
      </c>
      <c r="B27" s="14">
        <f ca="1">апрель!AM25</f>
        <v>102</v>
      </c>
      <c r="C27" s="14">
        <f ca="1">апрель!AK25</f>
        <v>100</v>
      </c>
      <c r="D27" s="14">
        <f ca="1">апрель!AJ25+апрель!AL25</f>
        <v>2</v>
      </c>
    </row>
    <row r="28" spans="1:4" x14ac:dyDescent="0.25">
      <c r="A28" s="15" t="str">
        <f>апрель!A26</f>
        <v>Джуматаев Эмиль</v>
      </c>
      <c r="B28" s="14">
        <f ca="1">апрель!AM26</f>
        <v>101</v>
      </c>
      <c r="C28" s="14">
        <f ca="1">апрель!AK26</f>
        <v>100</v>
      </c>
      <c r="D28" s="14">
        <f ca="1">апрель!AJ26+апрель!AL26</f>
        <v>1</v>
      </c>
    </row>
    <row r="29" spans="1:4" x14ac:dyDescent="0.25">
      <c r="A29" s="15" t="str">
        <f>апрель!A27</f>
        <v>Шаймарден К.</v>
      </c>
      <c r="B29" s="14">
        <f ca="1">апрель!AM27</f>
        <v>101</v>
      </c>
      <c r="C29" s="14">
        <f ca="1">апрель!AK27</f>
        <v>100</v>
      </c>
      <c r="D29" s="14">
        <f ca="1">апрель!AJ27+апрель!AL27</f>
        <v>1</v>
      </c>
    </row>
    <row r="30" spans="1:4" x14ac:dyDescent="0.25">
      <c r="A30" s="15" t="str">
        <f>апрель!A28</f>
        <v xml:space="preserve">Вакансия ГППР </v>
      </c>
      <c r="B30" s="14">
        <f>апрель!AM28</f>
        <v>0</v>
      </c>
      <c r="C30" s="14">
        <f>апрель!AK28</f>
        <v>0</v>
      </c>
      <c r="D30" s="14">
        <f>апрель!AJ28+апрель!AL28</f>
        <v>0</v>
      </c>
    </row>
    <row r="31" spans="1:4" x14ac:dyDescent="0.25">
      <c r="A31" s="15" t="str">
        <f>апрель!A29</f>
        <v>Иванов И.И.</v>
      </c>
      <c r="B31" s="14">
        <f>апрель!AM29</f>
        <v>74</v>
      </c>
      <c r="C31" s="14">
        <f>апрель!AK29</f>
        <v>70</v>
      </c>
      <c r="D31" s="14">
        <f>апрель!AJ29+апрель!AL29</f>
        <v>4</v>
      </c>
    </row>
    <row r="32" spans="1:4" x14ac:dyDescent="0.25">
      <c r="A32" s="15">
        <f>апрель!A30</f>
        <v>0</v>
      </c>
      <c r="B32" s="14">
        <f ca="1">апрель!AM30</f>
        <v>0</v>
      </c>
      <c r="C32" s="14">
        <f ca="1">апрель!AK30</f>
        <v>0</v>
      </c>
      <c r="D32" s="14">
        <f ca="1">апрель!AJ30+апрель!AL30</f>
        <v>0</v>
      </c>
    </row>
    <row r="33" spans="1:4" x14ac:dyDescent="0.25">
      <c r="A33" s="15">
        <f>апрель!A31</f>
        <v>0</v>
      </c>
      <c r="B33" s="14">
        <f ca="1">апрель!AM31</f>
        <v>0</v>
      </c>
      <c r="C33" s="14">
        <f ca="1">апрель!AK31</f>
        <v>0</v>
      </c>
      <c r="D33" s="14">
        <f ca="1">апрель!AJ31+апрель!AL31</f>
        <v>0</v>
      </c>
    </row>
    <row r="34" spans="1:4" x14ac:dyDescent="0.25">
      <c r="A34" s="15">
        <f>апрель!A32</f>
        <v>0</v>
      </c>
      <c r="B34" s="14">
        <f ca="1">апрель!AM32</f>
        <v>0</v>
      </c>
      <c r="C34" s="14">
        <f ca="1">апрель!AK32</f>
        <v>0</v>
      </c>
      <c r="D34" s="14">
        <f ca="1">апрель!AJ32+апрель!AL32</f>
        <v>0</v>
      </c>
    </row>
    <row r="35" spans="1:4" x14ac:dyDescent="0.25">
      <c r="A35" s="15">
        <f>апрель!A33</f>
        <v>0</v>
      </c>
      <c r="B35" s="14">
        <f ca="1">апрель!AM33</f>
        <v>0</v>
      </c>
      <c r="C35" s="14">
        <f ca="1">апрель!AK33</f>
        <v>0</v>
      </c>
      <c r="D35" s="14">
        <f ca="1">апрель!AJ33+апрель!AL33</f>
        <v>0</v>
      </c>
    </row>
    <row r="36" spans="1:4" x14ac:dyDescent="0.25">
      <c r="A36" s="15">
        <f>апрель!A34</f>
        <v>0</v>
      </c>
      <c r="B36" s="14">
        <f ca="1">апрель!AM34</f>
        <v>0</v>
      </c>
      <c r="C36" s="14">
        <f ca="1">апрель!AK34</f>
        <v>0</v>
      </c>
      <c r="D36" s="14">
        <f ca="1">апрель!AJ34+апрель!AL34</f>
        <v>0</v>
      </c>
    </row>
    <row r="37" spans="1:4" x14ac:dyDescent="0.25">
      <c r="A37" s="15">
        <f>апрель!A35</f>
        <v>0</v>
      </c>
      <c r="B37" s="14">
        <f ca="1">апрель!AM35</f>
        <v>0</v>
      </c>
      <c r="C37" s="14">
        <f ca="1">апрель!AK35</f>
        <v>0</v>
      </c>
      <c r="D37" s="14">
        <f ca="1">апрель!AJ35+апрель!AL35</f>
        <v>0</v>
      </c>
    </row>
    <row r="38" spans="1:4" x14ac:dyDescent="0.25">
      <c r="A38" s="15">
        <f>апрель!A36</f>
        <v>0</v>
      </c>
      <c r="B38" s="14">
        <f ca="1">апрель!AM36</f>
        <v>0</v>
      </c>
      <c r="C38" s="14">
        <f ca="1">апрель!AK36</f>
        <v>0</v>
      </c>
      <c r="D38" s="14">
        <f ca="1">апрель!AJ36+апрель!AL36</f>
        <v>0</v>
      </c>
    </row>
    <row r="39" spans="1:4" x14ac:dyDescent="0.25">
      <c r="A39" s="15">
        <f>апрель!A37</f>
        <v>0</v>
      </c>
      <c r="B39" s="14">
        <f ca="1">апрель!AM37</f>
        <v>0</v>
      </c>
      <c r="C39" s="14">
        <f ca="1">апрель!AK37</f>
        <v>0</v>
      </c>
      <c r="D39" s="14">
        <f ca="1">апрель!AJ37+апрель!AL37</f>
        <v>0</v>
      </c>
    </row>
    <row r="40" spans="1:4" x14ac:dyDescent="0.25">
      <c r="A40" s="15">
        <f>апрель!A38</f>
        <v>0</v>
      </c>
      <c r="B40" s="14">
        <f ca="1">апрель!AM38</f>
        <v>0</v>
      </c>
      <c r="C40" s="14">
        <f ca="1">апрель!AK38</f>
        <v>0</v>
      </c>
      <c r="D40" s="14">
        <f ca="1">апрель!AJ38+апрель!AL38</f>
        <v>0</v>
      </c>
    </row>
    <row r="41" spans="1:4" x14ac:dyDescent="0.25">
      <c r="A41" s="15">
        <f>апрель!A39</f>
        <v>0</v>
      </c>
      <c r="B41" s="14">
        <f ca="1">апрель!AM39</f>
        <v>0</v>
      </c>
      <c r="C41" s="14">
        <f ca="1">апрель!AK39</f>
        <v>0</v>
      </c>
      <c r="D41" s="14">
        <f ca="1">апрель!AJ39+апрель!AL39</f>
        <v>0</v>
      </c>
    </row>
    <row r="42" spans="1:4" x14ac:dyDescent="0.25">
      <c r="A42" s="15">
        <f>апрель!A40</f>
        <v>0</v>
      </c>
      <c r="B42" s="14">
        <f ca="1">апрель!AM40</f>
        <v>0</v>
      </c>
      <c r="C42" s="14">
        <f ca="1">апрель!AK40</f>
        <v>0</v>
      </c>
      <c r="D42" s="14">
        <f ca="1">апрель!AJ40+апрель!AL40</f>
        <v>0</v>
      </c>
    </row>
    <row r="43" spans="1:4" x14ac:dyDescent="0.25">
      <c r="A43" s="15">
        <f>апрель!A41</f>
        <v>0</v>
      </c>
      <c r="B43" s="14">
        <f ca="1">апрель!AM41</f>
        <v>0</v>
      </c>
      <c r="C43" s="14">
        <f ca="1">апрель!AK41</f>
        <v>0</v>
      </c>
      <c r="D43" s="14">
        <f ca="1">апрель!AJ41+апрель!AL41</f>
        <v>0</v>
      </c>
    </row>
    <row r="44" spans="1:4" x14ac:dyDescent="0.25">
      <c r="A44" s="15">
        <f>апрель!A42</f>
        <v>0</v>
      </c>
      <c r="B44" s="14">
        <f ca="1">апрель!AM42</f>
        <v>0</v>
      </c>
      <c r="C44" s="14">
        <f ca="1">апрель!AK42</f>
        <v>0</v>
      </c>
      <c r="D44" s="14">
        <f ca="1">апрель!AJ42+апрель!AL42</f>
        <v>0</v>
      </c>
    </row>
    <row r="45" spans="1:4" x14ac:dyDescent="0.25">
      <c r="A45" s="15">
        <f>апрель!A43</f>
        <v>0</v>
      </c>
      <c r="B45" s="14">
        <f ca="1">апрель!AM43</f>
        <v>0</v>
      </c>
      <c r="C45" s="14">
        <f ca="1">апрель!AK43</f>
        <v>0</v>
      </c>
      <c r="D45" s="14">
        <f ca="1">апрель!AJ43+апрель!AL43</f>
        <v>0</v>
      </c>
    </row>
    <row r="46" spans="1:4" x14ac:dyDescent="0.25">
      <c r="A46" s="15">
        <f>апрель!A44</f>
        <v>0</v>
      </c>
      <c r="B46" s="14">
        <f ca="1">апрель!AM44</f>
        <v>0</v>
      </c>
      <c r="C46" s="14">
        <f ca="1">апрель!AK44</f>
        <v>0</v>
      </c>
      <c r="D46" s="14">
        <f ca="1">апрель!AJ44+апрель!AL44</f>
        <v>0</v>
      </c>
    </row>
    <row r="47" spans="1:4" x14ac:dyDescent="0.25">
      <c r="A47" s="15">
        <f>апрель!A45</f>
        <v>0</v>
      </c>
      <c r="B47" s="14">
        <f ca="1">апрель!AM45</f>
        <v>0</v>
      </c>
      <c r="C47" s="14">
        <f ca="1">апрель!AK45</f>
        <v>0</v>
      </c>
      <c r="D47" s="14">
        <f ca="1">апрель!AJ45+апрель!AL45</f>
        <v>0</v>
      </c>
    </row>
    <row r="48" spans="1:4" x14ac:dyDescent="0.25">
      <c r="A48" s="15">
        <f>апрель!A46</f>
        <v>0</v>
      </c>
      <c r="B48" s="14">
        <f ca="1">апрель!AM46</f>
        <v>0</v>
      </c>
      <c r="C48" s="14">
        <f ca="1">апрель!AK46</f>
        <v>0</v>
      </c>
      <c r="D48" s="14">
        <f ca="1">апрель!AJ46+апрель!AL46</f>
        <v>0</v>
      </c>
    </row>
    <row r="49" spans="1:4" x14ac:dyDescent="0.25">
      <c r="A49" s="15">
        <f>апрель!A47</f>
        <v>0</v>
      </c>
      <c r="B49" s="14">
        <f ca="1">апрель!AM47</f>
        <v>0</v>
      </c>
      <c r="C49" s="14">
        <f ca="1">апрель!AK47</f>
        <v>0</v>
      </c>
      <c r="D49" s="14">
        <f ca="1">апрель!AJ47+апрель!AL47</f>
        <v>0</v>
      </c>
    </row>
    <row r="50" spans="1:4" x14ac:dyDescent="0.25">
      <c r="A50" s="15">
        <f>апрель!A48</f>
        <v>0</v>
      </c>
      <c r="B50" s="14">
        <f ca="1">апрель!AM48</f>
        <v>0</v>
      </c>
      <c r="C50" s="14">
        <f ca="1">апрель!AK48</f>
        <v>0</v>
      </c>
      <c r="D50" s="14">
        <f ca="1">апрель!AJ48+апрель!AL48</f>
        <v>0</v>
      </c>
    </row>
    <row r="51" spans="1:4" x14ac:dyDescent="0.25">
      <c r="A51" s="15">
        <f>апрель!A49</f>
        <v>0</v>
      </c>
      <c r="B51" s="14">
        <f ca="1">апрель!AM49</f>
        <v>0</v>
      </c>
      <c r="C51" s="14">
        <f ca="1">апрель!AK49</f>
        <v>0</v>
      </c>
      <c r="D51" s="14">
        <f ca="1">апрель!AJ49+апрель!AL49</f>
        <v>0</v>
      </c>
    </row>
    <row r="52" spans="1:4" x14ac:dyDescent="0.25">
      <c r="A52" s="15">
        <f>апрель!A50</f>
        <v>0</v>
      </c>
      <c r="B52" s="14">
        <f ca="1">апрель!AM50</f>
        <v>0</v>
      </c>
      <c r="C52" s="14">
        <f ca="1">апрель!AK50</f>
        <v>0</v>
      </c>
      <c r="D52" s="14">
        <f ca="1">апрель!AJ50+апрель!AL50</f>
        <v>0</v>
      </c>
    </row>
    <row r="53" spans="1:4" x14ac:dyDescent="0.25">
      <c r="A53" s="15">
        <f>апрель!A51</f>
        <v>0</v>
      </c>
      <c r="B53" s="14">
        <f ca="1">апрель!AM51</f>
        <v>0</v>
      </c>
      <c r="C53" s="14">
        <f ca="1">апрель!AK51</f>
        <v>0</v>
      </c>
      <c r="D53" s="14">
        <f ca="1">апрель!AJ51+апрель!AL51</f>
        <v>0</v>
      </c>
    </row>
    <row r="54" spans="1:4" x14ac:dyDescent="0.25">
      <c r="A54" s="15">
        <f>апрель!A52</f>
        <v>0</v>
      </c>
      <c r="B54" s="14">
        <f ca="1">апрель!AM52</f>
        <v>0</v>
      </c>
      <c r="C54" s="14">
        <f ca="1">апрель!AK52</f>
        <v>0</v>
      </c>
      <c r="D54" s="14">
        <f ca="1">апрель!AJ52+апрель!AL52</f>
        <v>0</v>
      </c>
    </row>
    <row r="55" spans="1:4" x14ac:dyDescent="0.25">
      <c r="A55" s="15">
        <f>апрель!A53</f>
        <v>0</v>
      </c>
      <c r="B55" s="14">
        <f ca="1">апрель!AM53</f>
        <v>0</v>
      </c>
      <c r="C55" s="14">
        <f ca="1">апрель!AK53</f>
        <v>0</v>
      </c>
      <c r="D55" s="14">
        <f ca="1">апрель!AJ53+апрель!AL53</f>
        <v>0</v>
      </c>
    </row>
    <row r="56" spans="1:4" x14ac:dyDescent="0.25">
      <c r="A56" s="15">
        <f>апрель!A54</f>
        <v>0</v>
      </c>
      <c r="B56" s="14">
        <f ca="1">апрель!AM54</f>
        <v>0</v>
      </c>
      <c r="C56" s="14">
        <f ca="1">апрель!AK54</f>
        <v>0</v>
      </c>
      <c r="D56" s="14">
        <f ca="1">апрель!AJ54+апрель!AL54</f>
        <v>0</v>
      </c>
    </row>
    <row r="57" spans="1:4" x14ac:dyDescent="0.25">
      <c r="A57" s="15">
        <f>апрель!A55</f>
        <v>0</v>
      </c>
      <c r="B57" s="14">
        <f ca="1">апрель!AM55</f>
        <v>0</v>
      </c>
      <c r="C57" s="14">
        <f ca="1">апрель!AK55</f>
        <v>0</v>
      </c>
      <c r="D57" s="14">
        <f ca="1">апрель!AJ55+апрель!AL55</f>
        <v>0</v>
      </c>
    </row>
    <row r="58" spans="1:4" x14ac:dyDescent="0.25">
      <c r="A58" s="15">
        <f>апрель!A56</f>
        <v>0</v>
      </c>
      <c r="B58" s="14">
        <f ca="1">апрель!AM56</f>
        <v>0</v>
      </c>
      <c r="C58" s="14">
        <f ca="1">апрель!AK56</f>
        <v>0</v>
      </c>
      <c r="D58" s="14">
        <f ca="1">апрель!AJ56+апрель!AL56</f>
        <v>0</v>
      </c>
    </row>
    <row r="59" spans="1:4" x14ac:dyDescent="0.25">
      <c r="A59" s="15">
        <f>апрель!A57</f>
        <v>0</v>
      </c>
      <c r="B59" s="14">
        <f ca="1">апрель!AM57</f>
        <v>0</v>
      </c>
      <c r="C59" s="14">
        <f ca="1">апрель!AK57</f>
        <v>0</v>
      </c>
      <c r="D59" s="14">
        <f ca="1">апрель!AJ57+апрель!AL57</f>
        <v>0</v>
      </c>
    </row>
    <row r="60" spans="1:4" x14ac:dyDescent="0.25">
      <c r="A60" s="15">
        <f>апрель!A58</f>
        <v>0</v>
      </c>
      <c r="B60" s="14">
        <f ca="1">апрель!AM58</f>
        <v>0</v>
      </c>
      <c r="C60" s="14">
        <f ca="1">апрель!AK58</f>
        <v>0</v>
      </c>
      <c r="D60" s="14">
        <f ca="1">апрель!AJ58+апрель!AL58</f>
        <v>0</v>
      </c>
    </row>
    <row r="61" spans="1:4" x14ac:dyDescent="0.25">
      <c r="A61" s="15">
        <f>апрель!A59</f>
        <v>0</v>
      </c>
      <c r="B61" s="14">
        <f ca="1">апрель!AM59</f>
        <v>0</v>
      </c>
      <c r="C61" s="14">
        <f ca="1">апрель!AK59</f>
        <v>0</v>
      </c>
      <c r="D61" s="14">
        <f ca="1">апрель!AJ59+апрель!AL59</f>
        <v>0</v>
      </c>
    </row>
    <row r="62" spans="1:4" x14ac:dyDescent="0.25">
      <c r="A62" s="15">
        <f>апрель!A60</f>
        <v>0</v>
      </c>
      <c r="B62" s="14">
        <f ca="1">апрель!AM60</f>
        <v>0</v>
      </c>
      <c r="C62" s="14">
        <f ca="1">апрель!AK60</f>
        <v>0</v>
      </c>
      <c r="D62" s="14">
        <f ca="1">апрель!AJ60+апрель!AL60</f>
        <v>0</v>
      </c>
    </row>
    <row r="63" spans="1:4" x14ac:dyDescent="0.25">
      <c r="A63" s="15">
        <f>апрель!A61</f>
        <v>0</v>
      </c>
      <c r="B63" s="14">
        <f ca="1">апрель!AM61</f>
        <v>0</v>
      </c>
      <c r="C63" s="14">
        <f ca="1">апрель!AK61</f>
        <v>0</v>
      </c>
      <c r="D63" s="14">
        <f ca="1">апрель!AJ61+апрель!AL61</f>
        <v>0</v>
      </c>
    </row>
    <row r="64" spans="1:4" x14ac:dyDescent="0.25">
      <c r="A64" s="15">
        <f>апрель!A62</f>
        <v>0</v>
      </c>
      <c r="B64" s="14">
        <f ca="1">апрель!AM62</f>
        <v>0</v>
      </c>
      <c r="C64" s="14">
        <f ca="1">апрель!AK62</f>
        <v>0</v>
      </c>
      <c r="D64" s="14">
        <f ca="1">апрель!AJ62+апрель!AL62</f>
        <v>0</v>
      </c>
    </row>
    <row r="65" spans="1:4" x14ac:dyDescent="0.25">
      <c r="A65" s="15">
        <f>апрель!A63</f>
        <v>0</v>
      </c>
      <c r="B65" s="14">
        <f ca="1">апрель!AM63</f>
        <v>0</v>
      </c>
      <c r="C65" s="14">
        <f ca="1">апрель!AK63</f>
        <v>0</v>
      </c>
      <c r="D65" s="14">
        <f ca="1">апрель!AJ63+апрель!AL63</f>
        <v>0</v>
      </c>
    </row>
    <row r="66" spans="1:4" x14ac:dyDescent="0.25">
      <c r="A66" s="15">
        <f>апрель!A64</f>
        <v>0</v>
      </c>
      <c r="B66" s="14">
        <f ca="1">апрель!AM64</f>
        <v>0</v>
      </c>
      <c r="C66" s="14">
        <f ca="1">апрель!AK64</f>
        <v>0</v>
      </c>
      <c r="D66" s="14">
        <f ca="1">апрель!AJ64+апрель!AL64</f>
        <v>0</v>
      </c>
    </row>
    <row r="67" spans="1:4" x14ac:dyDescent="0.25">
      <c r="A67" s="15">
        <f>апрель!A65</f>
        <v>0</v>
      </c>
      <c r="B67" s="14">
        <f ca="1">апрель!AM65</f>
        <v>0</v>
      </c>
      <c r="C67" s="14">
        <f ca="1">апрель!AK65</f>
        <v>0</v>
      </c>
      <c r="D67" s="14">
        <f ca="1">апрель!AJ65+апрель!AL65</f>
        <v>0</v>
      </c>
    </row>
    <row r="68" spans="1:4" x14ac:dyDescent="0.25">
      <c r="A68" s="15">
        <f>апрель!A66</f>
        <v>0</v>
      </c>
      <c r="B68" s="14">
        <f ca="1">апрель!AM66</f>
        <v>0</v>
      </c>
      <c r="C68" s="14">
        <f ca="1">апрель!AK66</f>
        <v>0</v>
      </c>
      <c r="D68" s="14">
        <f ca="1">апрель!AJ66+апрель!AL66</f>
        <v>0</v>
      </c>
    </row>
    <row r="69" spans="1:4" x14ac:dyDescent="0.25">
      <c r="A69" s="15">
        <f>апрель!A67</f>
        <v>0</v>
      </c>
      <c r="B69" s="14">
        <f ca="1">апрель!AM67</f>
        <v>0</v>
      </c>
      <c r="C69" s="14">
        <f ca="1">апрель!AK67</f>
        <v>0</v>
      </c>
      <c r="D69" s="14">
        <f ca="1">апрель!AJ67+апрель!AL67</f>
        <v>0</v>
      </c>
    </row>
    <row r="70" spans="1:4" x14ac:dyDescent="0.25">
      <c r="A70" s="15">
        <f>апрель!A68</f>
        <v>0</v>
      </c>
      <c r="B70" s="14">
        <f ca="1">апрель!AM68</f>
        <v>0</v>
      </c>
      <c r="C70" s="14">
        <f ca="1">апрель!AK68</f>
        <v>0</v>
      </c>
      <c r="D70" s="14">
        <f ca="1">апрель!AJ68+апрель!AL68</f>
        <v>0</v>
      </c>
    </row>
    <row r="71" spans="1:4" x14ac:dyDescent="0.25">
      <c r="A71" s="15">
        <f>апрель!A69</f>
        <v>0</v>
      </c>
      <c r="B71" s="14">
        <f ca="1">апрель!AM69</f>
        <v>0</v>
      </c>
      <c r="C71" s="14">
        <f ca="1">апрель!AK69</f>
        <v>0</v>
      </c>
      <c r="D71" s="14">
        <f ca="1">апрель!AJ69+апрель!AL69</f>
        <v>0</v>
      </c>
    </row>
    <row r="72" spans="1:4" x14ac:dyDescent="0.25">
      <c r="A72" s="15">
        <f>апрель!A70</f>
        <v>0</v>
      </c>
      <c r="B72" s="14">
        <f ca="1">апрель!AM70</f>
        <v>0</v>
      </c>
      <c r="C72" s="14">
        <f ca="1">апрель!AK70</f>
        <v>0</v>
      </c>
      <c r="D72" s="14">
        <f ca="1">апрель!AJ70+апрель!AL70</f>
        <v>0</v>
      </c>
    </row>
    <row r="73" spans="1:4" x14ac:dyDescent="0.25">
      <c r="A73" s="15">
        <f>апрель!A71</f>
        <v>0</v>
      </c>
      <c r="B73" s="14">
        <f ca="1">апрель!AM71</f>
        <v>0</v>
      </c>
      <c r="C73" s="14">
        <f ca="1">апрель!AK71</f>
        <v>0</v>
      </c>
      <c r="D73" s="14">
        <f ca="1">апрель!AJ71+апрель!AL71</f>
        <v>0</v>
      </c>
    </row>
    <row r="74" spans="1:4" x14ac:dyDescent="0.25">
      <c r="A74" s="15">
        <f>апрель!A72</f>
        <v>0</v>
      </c>
      <c r="B74" s="14">
        <f ca="1">апрель!AM72</f>
        <v>0</v>
      </c>
      <c r="C74" s="14">
        <f ca="1">апрель!AK72</f>
        <v>0</v>
      </c>
      <c r="D74" s="14">
        <f ca="1">апрель!AJ72+апрель!AL72</f>
        <v>0</v>
      </c>
    </row>
    <row r="75" spans="1:4" x14ac:dyDescent="0.25">
      <c r="A75" s="15">
        <f>апрель!A73</f>
        <v>0</v>
      </c>
      <c r="B75" s="14">
        <f ca="1">апрель!AM73</f>
        <v>0</v>
      </c>
      <c r="C75" s="14">
        <f ca="1">апрель!AK73</f>
        <v>0</v>
      </c>
      <c r="D75" s="14">
        <f ca="1">апрель!AJ73+апрель!AL73</f>
        <v>0</v>
      </c>
    </row>
    <row r="76" spans="1:4" x14ac:dyDescent="0.25">
      <c r="A76" s="15">
        <f>апрель!A74</f>
        <v>0</v>
      </c>
      <c r="B76" s="14">
        <f ca="1">апрель!AM74</f>
        <v>0</v>
      </c>
      <c r="C76" s="14">
        <f ca="1">апрель!AK74</f>
        <v>0</v>
      </c>
      <c r="D76" s="14">
        <f ca="1">апрель!AJ74+апрель!AL74</f>
        <v>0</v>
      </c>
    </row>
    <row r="77" spans="1:4" x14ac:dyDescent="0.25">
      <c r="A77" s="15">
        <f>апрель!A75</f>
        <v>0</v>
      </c>
      <c r="B77" s="14">
        <f ca="1">апрель!AM75</f>
        <v>0</v>
      </c>
      <c r="C77" s="14">
        <f ca="1">апрель!AK75</f>
        <v>0</v>
      </c>
      <c r="D77" s="14">
        <f ca="1">апрель!AJ75+апрель!AL75</f>
        <v>0</v>
      </c>
    </row>
    <row r="78" spans="1:4" x14ac:dyDescent="0.25">
      <c r="A78" s="15">
        <f>апрель!A76</f>
        <v>0</v>
      </c>
      <c r="B78" s="14">
        <f ca="1">апрель!AM76</f>
        <v>0</v>
      </c>
      <c r="C78" s="14">
        <f ca="1">апрель!AK76</f>
        <v>0</v>
      </c>
      <c r="D78" s="14">
        <f ca="1">апрель!AJ76+апрель!AL76</f>
        <v>0</v>
      </c>
    </row>
    <row r="79" spans="1:4" x14ac:dyDescent="0.25">
      <c r="A79" s="15">
        <f>апрель!A77</f>
        <v>0</v>
      </c>
      <c r="B79" s="14">
        <f ca="1">апрель!AM77</f>
        <v>0</v>
      </c>
      <c r="C79" s="14">
        <f ca="1">апрель!AK77</f>
        <v>0</v>
      </c>
      <c r="D79" s="14">
        <f ca="1">апрель!AJ77+апрель!AL77</f>
        <v>0</v>
      </c>
    </row>
    <row r="80" spans="1:4" x14ac:dyDescent="0.25">
      <c r="A80" s="15">
        <f>апрель!A78</f>
        <v>0</v>
      </c>
      <c r="B80" s="14">
        <f ca="1">апрель!AM78</f>
        <v>0</v>
      </c>
      <c r="C80" s="14">
        <f ca="1">апрель!AK78</f>
        <v>0</v>
      </c>
      <c r="D80" s="14">
        <f ca="1">апрель!AJ78+апрель!AL78</f>
        <v>0</v>
      </c>
    </row>
    <row r="81" spans="1:4" x14ac:dyDescent="0.25">
      <c r="A81" s="15">
        <f>апрель!A79</f>
        <v>0</v>
      </c>
      <c r="B81" s="14">
        <f ca="1">апрель!AM79</f>
        <v>0</v>
      </c>
      <c r="C81" s="14">
        <f ca="1">апрель!AK79</f>
        <v>0</v>
      </c>
      <c r="D81" s="14">
        <f ca="1">апрель!AJ79+апрель!AL79</f>
        <v>0</v>
      </c>
    </row>
    <row r="82" spans="1:4" x14ac:dyDescent="0.25">
      <c r="A82" s="15">
        <f>апрель!A80</f>
        <v>0</v>
      </c>
      <c r="B82" s="14">
        <f ca="1">апрель!AM80</f>
        <v>0</v>
      </c>
      <c r="C82" s="14">
        <f ca="1">апрель!AK80</f>
        <v>0</v>
      </c>
      <c r="D82" s="14">
        <f ca="1">апрель!AJ80+апрель!AL80</f>
        <v>0</v>
      </c>
    </row>
    <row r="83" spans="1:4" x14ac:dyDescent="0.25">
      <c r="A83" s="15">
        <f>апрель!A81</f>
        <v>0</v>
      </c>
      <c r="B83" s="14">
        <f ca="1">апрель!AM81</f>
        <v>0</v>
      </c>
      <c r="C83" s="14">
        <f ca="1">апрель!AK81</f>
        <v>0</v>
      </c>
      <c r="D83" s="14">
        <f ca="1">апрель!AJ81+апрель!AL81</f>
        <v>0</v>
      </c>
    </row>
    <row r="84" spans="1:4" x14ac:dyDescent="0.25">
      <c r="A84" s="15">
        <f>апрель!A82</f>
        <v>0</v>
      </c>
      <c r="B84" s="14">
        <f ca="1">апрель!AM82</f>
        <v>0</v>
      </c>
      <c r="C84" s="14">
        <f ca="1">апрель!AK82</f>
        <v>0</v>
      </c>
      <c r="D84" s="14">
        <f ca="1">апрель!AJ82+апрель!AL82</f>
        <v>0</v>
      </c>
    </row>
    <row r="85" spans="1:4" x14ac:dyDescent="0.25">
      <c r="A85" s="15">
        <f>апрель!A83</f>
        <v>0</v>
      </c>
      <c r="B85" s="14">
        <f ca="1">апрель!AM83</f>
        <v>0</v>
      </c>
      <c r="C85" s="14">
        <f ca="1">апрель!AK83</f>
        <v>0</v>
      </c>
      <c r="D85" s="14">
        <f ca="1">апрель!AJ83+апрель!AL83</f>
        <v>0</v>
      </c>
    </row>
    <row r="86" spans="1:4" x14ac:dyDescent="0.25">
      <c r="A86" s="15">
        <f>апрель!A84</f>
        <v>0</v>
      </c>
      <c r="B86" s="14">
        <f ca="1">апрель!AM84</f>
        <v>0</v>
      </c>
      <c r="C86" s="14">
        <f ca="1">апрель!AK84</f>
        <v>0</v>
      </c>
      <c r="D86" s="14">
        <f ca="1">апрель!AJ84+апрель!AL84</f>
        <v>0</v>
      </c>
    </row>
    <row r="87" spans="1:4" x14ac:dyDescent="0.25">
      <c r="A87" s="15">
        <f>апрель!A85</f>
        <v>0</v>
      </c>
      <c r="B87" s="14">
        <f ca="1">апрель!AM85</f>
        <v>0</v>
      </c>
      <c r="C87" s="14">
        <f ca="1">апрель!AK85</f>
        <v>0</v>
      </c>
      <c r="D87" s="14">
        <f ca="1">апрель!AJ85+апрель!AL85</f>
        <v>0</v>
      </c>
    </row>
    <row r="88" spans="1:4" x14ac:dyDescent="0.25">
      <c r="A88" s="15">
        <f>апрель!A86</f>
        <v>0</v>
      </c>
      <c r="B88" s="14">
        <f ca="1">апрель!AM86</f>
        <v>0</v>
      </c>
      <c r="C88" s="14">
        <f ca="1">апрель!AK86</f>
        <v>0</v>
      </c>
      <c r="D88" s="14">
        <f ca="1">апрель!AJ86+апрель!AL86</f>
        <v>0</v>
      </c>
    </row>
    <row r="89" spans="1:4" x14ac:dyDescent="0.25">
      <c r="A89" s="15">
        <f>апрель!A87</f>
        <v>0</v>
      </c>
      <c r="B89" s="14">
        <f ca="1">апрель!AM87</f>
        <v>0</v>
      </c>
      <c r="C89" s="14">
        <f ca="1">апрель!AK87</f>
        <v>0</v>
      </c>
      <c r="D89" s="14">
        <f ca="1">апрель!AJ87+апрель!AL87</f>
        <v>0</v>
      </c>
    </row>
    <row r="90" spans="1:4" x14ac:dyDescent="0.25">
      <c r="A90" s="15">
        <f>апрель!A88</f>
        <v>0</v>
      </c>
      <c r="B90" s="14">
        <f ca="1">апрель!AM88</f>
        <v>0</v>
      </c>
      <c r="C90" s="14">
        <f ca="1">апрель!AK88</f>
        <v>0</v>
      </c>
      <c r="D90" s="14">
        <f ca="1">апрель!AJ88+апрель!AL88</f>
        <v>0</v>
      </c>
    </row>
    <row r="91" spans="1:4" x14ac:dyDescent="0.25">
      <c r="A91" s="15">
        <f>апрель!A89</f>
        <v>0</v>
      </c>
      <c r="B91" s="14">
        <f ca="1">апрель!AM89</f>
        <v>0</v>
      </c>
      <c r="C91" s="14">
        <f ca="1">апрель!AK89</f>
        <v>0</v>
      </c>
      <c r="D91" s="14">
        <f ca="1">апрель!AJ89+апрель!AL89</f>
        <v>0</v>
      </c>
    </row>
    <row r="92" spans="1:4" x14ac:dyDescent="0.25">
      <c r="A92" s="15">
        <f>апрель!A90</f>
        <v>0</v>
      </c>
      <c r="B92" s="14">
        <f ca="1">апрель!AM90</f>
        <v>0</v>
      </c>
      <c r="C92" s="14">
        <f ca="1">апрель!AK90</f>
        <v>0</v>
      </c>
      <c r="D92" s="14">
        <f ca="1">апрель!AJ90+апрель!AL90</f>
        <v>0</v>
      </c>
    </row>
    <row r="93" spans="1:4" x14ac:dyDescent="0.25">
      <c r="A93" s="15">
        <f>апрель!A91</f>
        <v>0</v>
      </c>
      <c r="B93" s="14">
        <f ca="1">апрель!AM91</f>
        <v>0</v>
      </c>
      <c r="C93" s="14">
        <f ca="1">апрель!AK91</f>
        <v>0</v>
      </c>
      <c r="D93" s="14">
        <f ca="1">апрель!AJ91+апрель!AL91</f>
        <v>0</v>
      </c>
    </row>
    <row r="94" spans="1:4" x14ac:dyDescent="0.25">
      <c r="A94" s="15">
        <f>апрель!A92</f>
        <v>0</v>
      </c>
      <c r="B94" s="14">
        <f ca="1">апрель!AM92</f>
        <v>0</v>
      </c>
      <c r="C94" s="14">
        <f ca="1">апрель!AK92</f>
        <v>0</v>
      </c>
      <c r="D94" s="14">
        <f ca="1">апрель!AJ92+апрель!AL92</f>
        <v>0</v>
      </c>
    </row>
    <row r="95" spans="1:4" x14ac:dyDescent="0.25">
      <c r="A95" s="15">
        <f>апрель!A93</f>
        <v>0</v>
      </c>
      <c r="B95" s="14">
        <f ca="1">апрель!AM93</f>
        <v>0</v>
      </c>
      <c r="C95" s="14">
        <f ca="1">апрель!AK93</f>
        <v>0</v>
      </c>
      <c r="D95" s="14">
        <f ca="1">апрель!AJ93+апрель!AL93</f>
        <v>0</v>
      </c>
    </row>
    <row r="96" spans="1:4" x14ac:dyDescent="0.25">
      <c r="A96" s="15">
        <f>апрель!A94</f>
        <v>0</v>
      </c>
      <c r="B96" s="14">
        <f ca="1">апрель!AM94</f>
        <v>0</v>
      </c>
      <c r="C96" s="14">
        <f ca="1">апрель!AK94</f>
        <v>0</v>
      </c>
      <c r="D96" s="14">
        <f ca="1">апрель!AJ94+апрель!AL94</f>
        <v>0</v>
      </c>
    </row>
    <row r="97" spans="1:4" x14ac:dyDescent="0.25">
      <c r="A97" s="15">
        <f>апрель!A95</f>
        <v>0</v>
      </c>
      <c r="B97" s="14">
        <f ca="1">апрель!AM95</f>
        <v>0</v>
      </c>
      <c r="C97" s="14">
        <f ca="1">апрель!AK95</f>
        <v>0</v>
      </c>
      <c r="D97" s="14">
        <f ca="1">апрель!AJ95+апрель!AL95</f>
        <v>0</v>
      </c>
    </row>
    <row r="98" spans="1:4" x14ac:dyDescent="0.25">
      <c r="A98" s="15">
        <f>апрель!A96</f>
        <v>0</v>
      </c>
      <c r="B98" s="14">
        <f ca="1">апрель!AM96</f>
        <v>0</v>
      </c>
      <c r="C98" s="14">
        <f ca="1">апрель!AK96</f>
        <v>0</v>
      </c>
      <c r="D98" s="14">
        <f ca="1">апрель!AJ96+апрель!AL96</f>
        <v>0</v>
      </c>
    </row>
    <row r="99" spans="1:4" x14ac:dyDescent="0.25">
      <c r="A99" s="15">
        <f>апрель!A97</f>
        <v>0</v>
      </c>
      <c r="B99" s="14">
        <f ca="1">апрель!AM97</f>
        <v>0</v>
      </c>
      <c r="C99" s="14">
        <f ca="1">апрель!AK97</f>
        <v>0</v>
      </c>
      <c r="D99" s="14">
        <f ca="1">апрель!AJ97+апрель!AL97</f>
        <v>0</v>
      </c>
    </row>
    <row r="100" spans="1:4" x14ac:dyDescent="0.25">
      <c r="A100" s="15">
        <f>апрель!A98</f>
        <v>0</v>
      </c>
      <c r="B100" s="14">
        <f ca="1">апрель!AM98</f>
        <v>0</v>
      </c>
      <c r="C100" s="14">
        <f ca="1">апрель!AK98</f>
        <v>0</v>
      </c>
      <c r="D100" s="14">
        <f ca="1">апрель!AJ98+апрель!AL98</f>
        <v>0</v>
      </c>
    </row>
    <row r="101" spans="1:4" x14ac:dyDescent="0.25">
      <c r="A101" s="15">
        <f>апрель!A99</f>
        <v>0</v>
      </c>
      <c r="B101" s="14">
        <f ca="1">апрель!AM99</f>
        <v>0</v>
      </c>
      <c r="C101" s="14">
        <f ca="1">апрель!AK99</f>
        <v>0</v>
      </c>
      <c r="D101" s="14">
        <f ca="1">апрель!AJ99+апрель!AL99</f>
        <v>0</v>
      </c>
    </row>
    <row r="102" spans="1:4" x14ac:dyDescent="0.25">
      <c r="A102" s="15">
        <f>апрель!A100</f>
        <v>0</v>
      </c>
      <c r="B102" s="14">
        <f ca="1">апрель!AM100</f>
        <v>0</v>
      </c>
      <c r="C102" s="14">
        <f ca="1">апрель!AK100</f>
        <v>0</v>
      </c>
      <c r="D102" s="14">
        <f ca="1">апрель!AJ100+апрель!AL100</f>
        <v>0</v>
      </c>
    </row>
    <row r="103" spans="1:4" x14ac:dyDescent="0.25">
      <c r="A103" s="15">
        <f>апрель!A101</f>
        <v>0</v>
      </c>
      <c r="B103" s="14">
        <f ca="1">апрель!AM101</f>
        <v>0</v>
      </c>
      <c r="C103" s="14">
        <f ca="1">апрель!AK101</f>
        <v>0</v>
      </c>
      <c r="D103" s="14">
        <f ca="1">апрель!AJ101+апрель!AL101</f>
        <v>0</v>
      </c>
    </row>
    <row r="104" spans="1:4" x14ac:dyDescent="0.25">
      <c r="A104" s="15">
        <f>апрель!A102</f>
        <v>0</v>
      </c>
      <c r="B104" s="14">
        <f ca="1">апрель!AM102</f>
        <v>0</v>
      </c>
      <c r="C104" s="14">
        <f ca="1">апрель!AK102</f>
        <v>0</v>
      </c>
      <c r="D104" s="14">
        <f ca="1">апрель!AJ102+апрель!AL102</f>
        <v>0</v>
      </c>
    </row>
    <row r="105" spans="1:4" x14ac:dyDescent="0.25">
      <c r="A105" s="15">
        <f>апрель!A103</f>
        <v>0</v>
      </c>
      <c r="B105" s="14">
        <f ca="1">апрель!AM103</f>
        <v>0</v>
      </c>
      <c r="C105" s="14">
        <f ca="1">апрель!AK103</f>
        <v>0</v>
      </c>
      <c r="D105" s="14">
        <f ca="1">апрель!AJ103+апрель!AL103</f>
        <v>0</v>
      </c>
    </row>
    <row r="106" spans="1:4" x14ac:dyDescent="0.25">
      <c r="A106" s="15">
        <f>апрель!A104</f>
        <v>0</v>
      </c>
      <c r="B106" s="14">
        <f ca="1">апрель!AM104</f>
        <v>0</v>
      </c>
      <c r="C106" s="14">
        <f ca="1">апрель!AK104</f>
        <v>0</v>
      </c>
      <c r="D106" s="14">
        <f ca="1">апрель!AJ104+апрель!AL104</f>
        <v>0</v>
      </c>
    </row>
    <row r="107" spans="1:4" x14ac:dyDescent="0.25">
      <c r="A107" s="15">
        <f>апрель!A105</f>
        <v>0</v>
      </c>
      <c r="B107" s="14">
        <f ca="1">апрель!AM105</f>
        <v>0</v>
      </c>
      <c r="C107" s="14">
        <f ca="1">апрель!AK105</f>
        <v>0</v>
      </c>
      <c r="D107" s="14">
        <f ca="1">апрель!AJ105+апрель!AL105</f>
        <v>0</v>
      </c>
    </row>
    <row r="108" spans="1:4" x14ac:dyDescent="0.25">
      <c r="A108" s="15">
        <f>апрель!A106</f>
        <v>0</v>
      </c>
      <c r="B108" s="14">
        <f ca="1">апрель!AM106</f>
        <v>0</v>
      </c>
      <c r="C108" s="14">
        <f ca="1">апрель!AK106</f>
        <v>0</v>
      </c>
      <c r="D108" s="14">
        <f ca="1">апрель!AJ106+апрель!AL106</f>
        <v>0</v>
      </c>
    </row>
    <row r="109" spans="1:4" x14ac:dyDescent="0.25">
      <c r="A109" s="15">
        <f>апрель!A107</f>
        <v>0</v>
      </c>
      <c r="B109" s="14">
        <f ca="1">апрель!AM107</f>
        <v>0</v>
      </c>
      <c r="C109" s="14">
        <f ca="1">апрель!AK107</f>
        <v>0</v>
      </c>
      <c r="D109" s="14">
        <f ca="1">апрель!AJ107+апрель!AL107</f>
        <v>0</v>
      </c>
    </row>
    <row r="110" spans="1:4" x14ac:dyDescent="0.25">
      <c r="A110" s="15">
        <f>апрель!A108</f>
        <v>0</v>
      </c>
      <c r="B110" s="14">
        <f ca="1">апрель!AM108</f>
        <v>0</v>
      </c>
      <c r="C110" s="14">
        <f ca="1">апрель!AK108</f>
        <v>0</v>
      </c>
      <c r="D110" s="14">
        <f ca="1">апрель!AJ108+апрель!AL108</f>
        <v>0</v>
      </c>
    </row>
    <row r="111" spans="1:4" x14ac:dyDescent="0.25">
      <c r="A111" s="15">
        <f>апрель!A109</f>
        <v>0</v>
      </c>
      <c r="B111" s="14">
        <f ca="1">апрель!AM109</f>
        <v>0</v>
      </c>
      <c r="C111" s="14">
        <f ca="1">апрель!AK109</f>
        <v>0</v>
      </c>
      <c r="D111" s="14">
        <f ca="1">апрель!AJ109+апрель!AL109</f>
        <v>0</v>
      </c>
    </row>
    <row r="112" spans="1:4" x14ac:dyDescent="0.25">
      <c r="A112" s="15">
        <f>апрель!A110</f>
        <v>0</v>
      </c>
      <c r="B112" s="14">
        <f ca="1">апрель!AM110</f>
        <v>0</v>
      </c>
      <c r="C112" s="14">
        <f ca="1">апрель!AK110</f>
        <v>0</v>
      </c>
      <c r="D112" s="14">
        <f ca="1">апрель!AJ110+апрель!AL110</f>
        <v>0</v>
      </c>
    </row>
    <row r="113" spans="1:4" x14ac:dyDescent="0.25">
      <c r="A113" s="15">
        <f>апрель!A111</f>
        <v>0</v>
      </c>
      <c r="B113" s="14">
        <f ca="1">апрель!AM111</f>
        <v>0</v>
      </c>
      <c r="C113" s="14">
        <f ca="1">апрель!AK111</f>
        <v>0</v>
      </c>
      <c r="D113" s="14">
        <f ca="1">апрель!AJ111+апрель!AL111</f>
        <v>0</v>
      </c>
    </row>
    <row r="114" spans="1:4" x14ac:dyDescent="0.25">
      <c r="A114" s="15">
        <f>апрель!A112</f>
        <v>0</v>
      </c>
      <c r="B114" s="14">
        <f ca="1">апрель!AM112</f>
        <v>0</v>
      </c>
      <c r="C114" s="14">
        <f ca="1">апрель!AK112</f>
        <v>0</v>
      </c>
      <c r="D114" s="14">
        <f ca="1">апрель!AJ112+апрель!AL112</f>
        <v>0</v>
      </c>
    </row>
    <row r="115" spans="1:4" x14ac:dyDescent="0.25">
      <c r="A115" s="15">
        <f>апрель!A113</f>
        <v>0</v>
      </c>
      <c r="B115" s="14">
        <f ca="1">апрель!AM113</f>
        <v>0</v>
      </c>
      <c r="C115" s="14">
        <f ca="1">апрель!AK113</f>
        <v>0</v>
      </c>
      <c r="D115" s="14">
        <f ca="1">апрель!AJ113+апрель!AL113</f>
        <v>0</v>
      </c>
    </row>
    <row r="116" spans="1:4" x14ac:dyDescent="0.25">
      <c r="A116" s="15">
        <f>апрель!A114</f>
        <v>0</v>
      </c>
      <c r="B116" s="14">
        <f ca="1">апрель!AM114</f>
        <v>0</v>
      </c>
      <c r="C116" s="14">
        <f ca="1">апрель!AK114</f>
        <v>0</v>
      </c>
      <c r="D116" s="14">
        <f ca="1">апрель!AJ114+апрель!AL114</f>
        <v>0</v>
      </c>
    </row>
    <row r="117" spans="1:4" x14ac:dyDescent="0.25">
      <c r="A117" s="15">
        <f>апрель!A115</f>
        <v>0</v>
      </c>
      <c r="B117" s="14">
        <f ca="1">апрель!AM115</f>
        <v>0</v>
      </c>
      <c r="C117" s="14">
        <f ca="1">апрель!AK115</f>
        <v>0</v>
      </c>
      <c r="D117" s="14">
        <f ca="1">апрель!AJ115+апрель!AL115</f>
        <v>0</v>
      </c>
    </row>
    <row r="118" spans="1:4" x14ac:dyDescent="0.25">
      <c r="A118" s="15">
        <f>апрель!A116</f>
        <v>0</v>
      </c>
      <c r="B118" s="14">
        <f ca="1">апрель!AM116</f>
        <v>0</v>
      </c>
      <c r="C118" s="14">
        <f ca="1">апрель!AK116</f>
        <v>0</v>
      </c>
      <c r="D118" s="14">
        <f ca="1">апрель!AJ116+апрель!AL116</f>
        <v>0</v>
      </c>
    </row>
    <row r="119" spans="1:4" x14ac:dyDescent="0.25">
      <c r="A119" s="15">
        <f>апрель!A117</f>
        <v>0</v>
      </c>
      <c r="B119" s="14">
        <f ca="1">апрель!AM117</f>
        <v>0</v>
      </c>
      <c r="C119" s="14">
        <f ca="1">апрель!AK117</f>
        <v>0</v>
      </c>
      <c r="D119" s="14">
        <f ca="1">апрель!AJ117+апрель!AL117</f>
        <v>0</v>
      </c>
    </row>
    <row r="120" spans="1:4" x14ac:dyDescent="0.25">
      <c r="A120" s="15">
        <f>апрель!A118</f>
        <v>0</v>
      </c>
      <c r="B120" s="14">
        <f ca="1">апрель!AM118</f>
        <v>0</v>
      </c>
      <c r="C120" s="14">
        <f ca="1">апрель!AK118</f>
        <v>0</v>
      </c>
      <c r="D120" s="14">
        <f ca="1">апрель!AJ118+апрель!AL118</f>
        <v>0</v>
      </c>
    </row>
    <row r="121" spans="1:4" x14ac:dyDescent="0.25">
      <c r="A121" s="15">
        <f>апрель!A119</f>
        <v>0</v>
      </c>
      <c r="B121" s="14">
        <f ca="1">апрель!AM119</f>
        <v>0</v>
      </c>
      <c r="C121" s="14">
        <f ca="1">апрель!AK119</f>
        <v>0</v>
      </c>
      <c r="D121" s="14">
        <f ca="1">апрель!AJ119+апрель!AL119</f>
        <v>0</v>
      </c>
    </row>
    <row r="122" spans="1:4" x14ac:dyDescent="0.25">
      <c r="A122" s="15">
        <f>апрель!A120</f>
        <v>0</v>
      </c>
      <c r="B122" s="14">
        <f ca="1">апрель!AM120</f>
        <v>0</v>
      </c>
      <c r="C122" s="14">
        <f ca="1">апрель!AK120</f>
        <v>0</v>
      </c>
      <c r="D122" s="14">
        <f ca="1">апрель!AJ120+апрель!AL120</f>
        <v>0</v>
      </c>
    </row>
    <row r="123" spans="1:4" x14ac:dyDescent="0.25">
      <c r="A123" s="15">
        <f>апрель!A121</f>
        <v>0</v>
      </c>
      <c r="B123" s="14">
        <f ca="1">апрель!AM121</f>
        <v>0</v>
      </c>
      <c r="C123" s="14">
        <f ca="1">апрель!AK121</f>
        <v>0</v>
      </c>
      <c r="D123" s="14">
        <f ca="1">апрель!AJ121+апрель!AL121</f>
        <v>0</v>
      </c>
    </row>
    <row r="124" spans="1:4" x14ac:dyDescent="0.25">
      <c r="A124" s="15">
        <f>апрель!A122</f>
        <v>0</v>
      </c>
      <c r="B124" s="14">
        <f ca="1">апрель!AM122</f>
        <v>0</v>
      </c>
      <c r="C124" s="14">
        <f ca="1">апрель!AK122</f>
        <v>0</v>
      </c>
      <c r="D124" s="14">
        <f ca="1">апрель!AJ122+апрель!AL122</f>
        <v>0</v>
      </c>
    </row>
    <row r="125" spans="1:4" x14ac:dyDescent="0.25">
      <c r="A125" s="15">
        <f>апрель!A123</f>
        <v>0</v>
      </c>
      <c r="B125" s="14">
        <f ca="1">апрель!AM123</f>
        <v>0</v>
      </c>
      <c r="C125" s="14">
        <f ca="1">апрель!AK123</f>
        <v>0</v>
      </c>
      <c r="D125" s="14">
        <f ca="1">апрель!AJ123+апрель!AL123</f>
        <v>0</v>
      </c>
    </row>
    <row r="126" spans="1:4" x14ac:dyDescent="0.25">
      <c r="A126" s="15">
        <f>апрель!A124</f>
        <v>0</v>
      </c>
      <c r="B126" s="14">
        <f ca="1">апрель!AM124</f>
        <v>0</v>
      </c>
      <c r="C126" s="14">
        <f ca="1">апрель!AK124</f>
        <v>0</v>
      </c>
      <c r="D126" s="14">
        <f ca="1">апрель!AJ124+апрель!AL124</f>
        <v>0</v>
      </c>
    </row>
    <row r="127" spans="1:4" x14ac:dyDescent="0.25">
      <c r="A127" s="15">
        <f>апрель!A125</f>
        <v>0</v>
      </c>
      <c r="B127" s="14">
        <f ca="1">апрель!AM125</f>
        <v>0</v>
      </c>
      <c r="C127" s="14">
        <f ca="1">апрель!AK125</f>
        <v>0</v>
      </c>
      <c r="D127" s="14">
        <f ca="1">апрель!AJ125+апрель!AL125</f>
        <v>0</v>
      </c>
    </row>
    <row r="128" spans="1:4" x14ac:dyDescent="0.25">
      <c r="A128" s="15">
        <f>апрель!A126</f>
        <v>0</v>
      </c>
      <c r="B128" s="14">
        <f ca="1">апрель!AM126</f>
        <v>0</v>
      </c>
      <c r="C128" s="14">
        <f ca="1">апрель!AK126</f>
        <v>0</v>
      </c>
      <c r="D128" s="14">
        <f ca="1">апрель!AJ126+апрель!AL126</f>
        <v>0</v>
      </c>
    </row>
    <row r="129" spans="1:4" x14ac:dyDescent="0.25">
      <c r="A129" s="15">
        <f>апрель!A127</f>
        <v>0</v>
      </c>
      <c r="B129" s="14">
        <f ca="1">апрель!AM127</f>
        <v>0</v>
      </c>
      <c r="C129" s="14">
        <f ca="1">апрель!AK127</f>
        <v>0</v>
      </c>
      <c r="D129" s="14">
        <f ca="1">апрель!AJ127+апрель!AL127</f>
        <v>0</v>
      </c>
    </row>
    <row r="130" spans="1:4" x14ac:dyDescent="0.25">
      <c r="A130" s="15">
        <f>апрель!A128</f>
        <v>0</v>
      </c>
      <c r="B130" s="14">
        <f ca="1">апрель!AM128</f>
        <v>0</v>
      </c>
      <c r="C130" s="14">
        <f ca="1">апрель!AK128</f>
        <v>0</v>
      </c>
      <c r="D130" s="14">
        <f ca="1">апрель!AJ128+апрель!AL128</f>
        <v>0</v>
      </c>
    </row>
    <row r="131" spans="1:4" x14ac:dyDescent="0.25">
      <c r="A131" s="15">
        <f>апрель!A129</f>
        <v>0</v>
      </c>
      <c r="B131" s="14">
        <f ca="1">апрель!AM129</f>
        <v>0</v>
      </c>
      <c r="C131" s="14">
        <f ca="1">апрель!AK129</f>
        <v>0</v>
      </c>
      <c r="D131" s="14">
        <f ca="1">апрель!AJ129+апрель!AL129</f>
        <v>0</v>
      </c>
    </row>
    <row r="132" spans="1:4" x14ac:dyDescent="0.25">
      <c r="A132" s="15">
        <f>апрель!A130</f>
        <v>0</v>
      </c>
      <c r="B132" s="14">
        <f ca="1">апрель!AM130</f>
        <v>0</v>
      </c>
      <c r="C132" s="14">
        <f ca="1">апрель!AK130</f>
        <v>0</v>
      </c>
      <c r="D132" s="14">
        <f ca="1">апрель!AJ130+апрель!AL130</f>
        <v>0</v>
      </c>
    </row>
    <row r="133" spans="1:4" x14ac:dyDescent="0.25">
      <c r="A133" s="15">
        <f>апрель!A131</f>
        <v>0</v>
      </c>
      <c r="B133" s="14">
        <f ca="1">апрель!AM131</f>
        <v>0</v>
      </c>
      <c r="C133" s="14">
        <f ca="1">апрель!AK131</f>
        <v>0</v>
      </c>
      <c r="D133" s="14">
        <f ca="1">апрель!AJ131+апрель!AL131</f>
        <v>0</v>
      </c>
    </row>
    <row r="134" spans="1:4" x14ac:dyDescent="0.25">
      <c r="A134" s="15">
        <f>апрель!A132</f>
        <v>0</v>
      </c>
      <c r="B134" s="14">
        <f ca="1">апрель!AM132</f>
        <v>0</v>
      </c>
      <c r="C134" s="14">
        <f ca="1">апрель!AK132</f>
        <v>0</v>
      </c>
      <c r="D134" s="14">
        <f ca="1">апрель!AJ132+апрель!AL132</f>
        <v>0</v>
      </c>
    </row>
    <row r="135" spans="1:4" x14ac:dyDescent="0.25">
      <c r="A135" s="15">
        <f>апрель!A133</f>
        <v>0</v>
      </c>
      <c r="B135" s="14">
        <f ca="1">апрель!AM133</f>
        <v>0</v>
      </c>
      <c r="C135" s="14">
        <f ca="1">апрель!AK133</f>
        <v>0</v>
      </c>
      <c r="D135" s="14">
        <f ca="1">апрель!AJ133+апрель!AL133</f>
        <v>0</v>
      </c>
    </row>
    <row r="136" spans="1:4" x14ac:dyDescent="0.25">
      <c r="A136" s="15">
        <f>апрель!A134</f>
        <v>0</v>
      </c>
      <c r="B136" s="14">
        <f ca="1">апрель!AM134</f>
        <v>0</v>
      </c>
      <c r="C136" s="14">
        <f ca="1">апрель!AK134</f>
        <v>0</v>
      </c>
      <c r="D136" s="14">
        <f ca="1">апрель!AJ134+апрель!AL134</f>
        <v>0</v>
      </c>
    </row>
    <row r="137" spans="1:4" x14ac:dyDescent="0.25">
      <c r="A137" s="15">
        <f>апрель!A135</f>
        <v>0</v>
      </c>
      <c r="B137" s="14">
        <f ca="1">апрель!AM135</f>
        <v>0</v>
      </c>
      <c r="C137" s="14">
        <f ca="1">апрель!AK135</f>
        <v>0</v>
      </c>
      <c r="D137" s="14">
        <f ca="1">апрель!AJ135+апрель!AL135</f>
        <v>0</v>
      </c>
    </row>
    <row r="138" spans="1:4" x14ac:dyDescent="0.25">
      <c r="A138" s="15">
        <f>апрель!A136</f>
        <v>0</v>
      </c>
      <c r="B138" s="14">
        <f ca="1">апрель!AM136</f>
        <v>0</v>
      </c>
      <c r="C138" s="14">
        <f ca="1">апрель!AK136</f>
        <v>0</v>
      </c>
      <c r="D138" s="14">
        <f ca="1">апрель!AJ136+апрель!AL136</f>
        <v>0</v>
      </c>
    </row>
    <row r="139" spans="1:4" x14ac:dyDescent="0.25">
      <c r="A139" s="15">
        <f>апрель!A137</f>
        <v>0</v>
      </c>
      <c r="B139" s="14">
        <f ca="1">апрель!AM137</f>
        <v>0</v>
      </c>
      <c r="C139" s="14">
        <f ca="1">апрель!AK137</f>
        <v>0</v>
      </c>
      <c r="D139" s="14">
        <f ca="1">апрель!AJ137+апрель!AL137</f>
        <v>0</v>
      </c>
    </row>
    <row r="140" spans="1:4" x14ac:dyDescent="0.25">
      <c r="A140" s="15">
        <f>апрель!A138</f>
        <v>0</v>
      </c>
      <c r="B140" s="14">
        <f ca="1">апрель!AM138</f>
        <v>0</v>
      </c>
      <c r="C140" s="14">
        <f ca="1">апрель!AK138</f>
        <v>0</v>
      </c>
      <c r="D140" s="14">
        <f ca="1">апрель!AJ138+апрель!AL138</f>
        <v>0</v>
      </c>
    </row>
    <row r="141" spans="1:4" x14ac:dyDescent="0.25">
      <c r="A141" s="15">
        <f>апрель!A139</f>
        <v>0</v>
      </c>
      <c r="B141" s="14">
        <f ca="1">апрель!AM139</f>
        <v>0</v>
      </c>
      <c r="C141" s="14">
        <f ca="1">апрель!AK139</f>
        <v>0</v>
      </c>
      <c r="D141" s="14">
        <f ca="1">апрель!AJ139+апрель!AL139</f>
        <v>0</v>
      </c>
    </row>
    <row r="142" spans="1:4" x14ac:dyDescent="0.25">
      <c r="A142" s="15">
        <f>апрель!A140</f>
        <v>0</v>
      </c>
      <c r="B142" s="14">
        <f ca="1">апрель!AM140</f>
        <v>0</v>
      </c>
      <c r="C142" s="14">
        <f ca="1">апрель!AK140</f>
        <v>0</v>
      </c>
      <c r="D142" s="14">
        <f ca="1">апрель!AJ140+апрель!AL140</f>
        <v>0</v>
      </c>
    </row>
    <row r="143" spans="1:4" x14ac:dyDescent="0.25">
      <c r="A143" s="15">
        <f>апрель!A141</f>
        <v>0</v>
      </c>
      <c r="B143" s="14">
        <f ca="1">апрель!AM141</f>
        <v>0</v>
      </c>
      <c r="C143" s="14">
        <f ca="1">апрель!AK141</f>
        <v>0</v>
      </c>
      <c r="D143" s="14">
        <f ca="1">апрель!AJ141+апрель!AL141</f>
        <v>0</v>
      </c>
    </row>
    <row r="144" spans="1:4" x14ac:dyDescent="0.25">
      <c r="A144" s="15">
        <f>апрель!A142</f>
        <v>0</v>
      </c>
      <c r="B144" s="14">
        <f ca="1">апрель!AM142</f>
        <v>0</v>
      </c>
      <c r="C144" s="14">
        <f ca="1">апрель!AK142</f>
        <v>0</v>
      </c>
      <c r="D144" s="14">
        <f ca="1">апрель!AJ142+апрель!AL142</f>
        <v>0</v>
      </c>
    </row>
    <row r="145" spans="1:4" x14ac:dyDescent="0.25">
      <c r="A145" s="15">
        <f>апрель!A143</f>
        <v>0</v>
      </c>
      <c r="B145" s="14">
        <f ca="1">апрель!AM143</f>
        <v>0</v>
      </c>
      <c r="C145" s="14">
        <f ca="1">апрель!AK143</f>
        <v>0</v>
      </c>
      <c r="D145" s="14">
        <f ca="1">апрель!AJ143+апрель!AL143</f>
        <v>0</v>
      </c>
    </row>
    <row r="146" spans="1:4" x14ac:dyDescent="0.25">
      <c r="A146" s="15">
        <f>апрель!A144</f>
        <v>0</v>
      </c>
      <c r="B146" s="14">
        <f ca="1">апрель!AM144</f>
        <v>0</v>
      </c>
      <c r="C146" s="14">
        <f ca="1">апрель!AK144</f>
        <v>0</v>
      </c>
      <c r="D146" s="14">
        <f ca="1">апрель!AJ144+апрель!AL144</f>
        <v>0</v>
      </c>
    </row>
    <row r="147" spans="1:4" x14ac:dyDescent="0.25">
      <c r="A147" s="15">
        <f>апрель!A145</f>
        <v>0</v>
      </c>
      <c r="B147" s="14">
        <f ca="1">апрель!AM145</f>
        <v>0</v>
      </c>
      <c r="C147" s="14">
        <f ca="1">апрель!AK145</f>
        <v>0</v>
      </c>
      <c r="D147" s="14">
        <f ca="1">апрель!AJ145+апрель!AL145</f>
        <v>0</v>
      </c>
    </row>
    <row r="148" spans="1:4" x14ac:dyDescent="0.25">
      <c r="A148" s="15">
        <f>апрель!A146</f>
        <v>0</v>
      </c>
      <c r="B148" s="14">
        <f ca="1">апрель!AM146</f>
        <v>0</v>
      </c>
      <c r="C148" s="14">
        <f ca="1">апрель!AK146</f>
        <v>0</v>
      </c>
      <c r="D148" s="14">
        <f ca="1">апрель!AJ146+апрель!AL146</f>
        <v>0</v>
      </c>
    </row>
    <row r="149" spans="1:4" x14ac:dyDescent="0.25">
      <c r="A149" s="15">
        <f>апрель!A147</f>
        <v>0</v>
      </c>
      <c r="B149" s="14">
        <f ca="1">апрель!AM147</f>
        <v>0</v>
      </c>
      <c r="C149" s="14">
        <f ca="1">апрель!AK147</f>
        <v>0</v>
      </c>
      <c r="D149" s="14">
        <f ca="1">апрель!AJ147+апрель!AL147</f>
        <v>0</v>
      </c>
    </row>
    <row r="150" spans="1:4" x14ac:dyDescent="0.25">
      <c r="A150" s="15">
        <f>апрель!A148</f>
        <v>0</v>
      </c>
      <c r="B150" s="14">
        <f ca="1">апрель!AM148</f>
        <v>0</v>
      </c>
      <c r="C150" s="14">
        <f ca="1">апрель!AK148</f>
        <v>0</v>
      </c>
      <c r="D150" s="14">
        <f ca="1">апрель!AJ148+апрель!AL148</f>
        <v>0</v>
      </c>
    </row>
    <row r="151" spans="1:4" x14ac:dyDescent="0.25">
      <c r="A151" s="15">
        <f>апрель!A149</f>
        <v>0</v>
      </c>
      <c r="B151" s="14">
        <f ca="1">апрель!AM149</f>
        <v>0</v>
      </c>
      <c r="C151" s="14">
        <f ca="1">апрель!AK149</f>
        <v>0</v>
      </c>
      <c r="D151" s="14">
        <f ca="1">апрель!AJ149+апрель!AL149</f>
        <v>0</v>
      </c>
    </row>
    <row r="152" spans="1:4" x14ac:dyDescent="0.25">
      <c r="A152" s="15">
        <f>апрель!A150</f>
        <v>0</v>
      </c>
      <c r="B152" s="14">
        <f ca="1">апрель!AM150</f>
        <v>0</v>
      </c>
      <c r="C152" s="14">
        <f ca="1">апрель!AK150</f>
        <v>0</v>
      </c>
      <c r="D152" s="14">
        <f ca="1">апрель!AJ150+апрель!AL150</f>
        <v>0</v>
      </c>
    </row>
    <row r="153" spans="1:4" x14ac:dyDescent="0.25">
      <c r="A153" s="15">
        <f>апрель!A151</f>
        <v>0</v>
      </c>
      <c r="B153" s="14">
        <f ca="1">апрель!AM151</f>
        <v>0</v>
      </c>
      <c r="C153" s="14">
        <f ca="1">апрель!AK151</f>
        <v>0</v>
      </c>
      <c r="D153" s="14">
        <f ca="1">апрель!AJ151+апрель!AL151</f>
        <v>0</v>
      </c>
    </row>
    <row r="154" spans="1:4" x14ac:dyDescent="0.25">
      <c r="A154" s="15">
        <f>апрель!A152</f>
        <v>0</v>
      </c>
      <c r="B154" s="14">
        <f ca="1">апрель!AM152</f>
        <v>0</v>
      </c>
      <c r="C154" s="14">
        <f ca="1">апрель!AK152</f>
        <v>0</v>
      </c>
      <c r="D154" s="14">
        <f ca="1">апрель!AJ152+апрель!AL152</f>
        <v>0</v>
      </c>
    </row>
    <row r="155" spans="1:4" x14ac:dyDescent="0.25">
      <c r="A155" s="15">
        <f>апрель!A153</f>
        <v>0</v>
      </c>
      <c r="B155" s="14">
        <f ca="1">апрель!AM153</f>
        <v>0</v>
      </c>
      <c r="C155" s="14">
        <f ca="1">апрель!AK153</f>
        <v>0</v>
      </c>
      <c r="D155" s="14">
        <f ca="1">апрель!AJ153+апрель!AL153</f>
        <v>0</v>
      </c>
    </row>
    <row r="156" spans="1:4" x14ac:dyDescent="0.25">
      <c r="A156" s="15">
        <f>апрель!A154</f>
        <v>0</v>
      </c>
      <c r="B156" s="14">
        <f ca="1">апрель!AM154</f>
        <v>0</v>
      </c>
      <c r="C156" s="14">
        <f ca="1">апрель!AK154</f>
        <v>0</v>
      </c>
      <c r="D156" s="14">
        <f ca="1">апрель!AJ154+апрель!AL154</f>
        <v>0</v>
      </c>
    </row>
    <row r="157" spans="1:4" x14ac:dyDescent="0.25">
      <c r="A157" s="15">
        <f>апрель!A155</f>
        <v>0</v>
      </c>
      <c r="B157" s="14">
        <f ca="1">апрель!AM155</f>
        <v>0</v>
      </c>
      <c r="C157" s="14">
        <f ca="1">апрель!AK155</f>
        <v>0</v>
      </c>
      <c r="D157" s="14">
        <f ca="1">апрель!AJ155+апрель!AL155</f>
        <v>0</v>
      </c>
    </row>
    <row r="158" spans="1:4" x14ac:dyDescent="0.25">
      <c r="A158" s="15">
        <f>апрель!A156</f>
        <v>0</v>
      </c>
      <c r="B158" s="14">
        <f ca="1">апрель!AM156</f>
        <v>0</v>
      </c>
      <c r="C158" s="14">
        <f ca="1">апрель!AK156</f>
        <v>0</v>
      </c>
      <c r="D158" s="14">
        <f ca="1">апрель!AJ156+апрель!AL156</f>
        <v>0</v>
      </c>
    </row>
    <row r="159" spans="1:4" x14ac:dyDescent="0.25">
      <c r="A159" s="15">
        <f>апрель!A157</f>
        <v>0</v>
      </c>
      <c r="B159" s="14">
        <f ca="1">апрель!AM157</f>
        <v>0</v>
      </c>
      <c r="C159" s="14">
        <f ca="1">апрель!AK157</f>
        <v>0</v>
      </c>
      <c r="D159" s="14">
        <f ca="1">апрель!AJ157+апрель!AL157</f>
        <v>0</v>
      </c>
    </row>
    <row r="160" spans="1:4" x14ac:dyDescent="0.25">
      <c r="A160" s="15">
        <f>апрель!A158</f>
        <v>0</v>
      </c>
      <c r="B160" s="14">
        <f ca="1">апрель!AM158</f>
        <v>0</v>
      </c>
      <c r="C160" s="14">
        <f ca="1">апрель!AK158</f>
        <v>0</v>
      </c>
      <c r="D160" s="14">
        <f ca="1">апрель!AJ158+апрель!AL158</f>
        <v>0</v>
      </c>
    </row>
    <row r="161" spans="1:4" x14ac:dyDescent="0.25">
      <c r="A161" s="15">
        <f>апрель!A159</f>
        <v>0</v>
      </c>
      <c r="B161" s="14">
        <f ca="1">апрель!AM159</f>
        <v>0</v>
      </c>
      <c r="C161" s="14">
        <f ca="1">апрель!AK159</f>
        <v>0</v>
      </c>
      <c r="D161" s="14">
        <f ca="1">апрель!AJ159+апрель!AL159</f>
        <v>0</v>
      </c>
    </row>
    <row r="162" spans="1:4" x14ac:dyDescent="0.25">
      <c r="A162" s="15">
        <f>апрель!A160</f>
        <v>0</v>
      </c>
      <c r="B162" s="14">
        <f ca="1">апрель!AM160</f>
        <v>0</v>
      </c>
      <c r="C162" s="14">
        <f ca="1">апрель!AK160</f>
        <v>0</v>
      </c>
      <c r="D162" s="14">
        <f ca="1">апрель!AJ160+апрель!AL160</f>
        <v>0</v>
      </c>
    </row>
    <row r="163" spans="1:4" x14ac:dyDescent="0.25">
      <c r="A163" s="15">
        <f>апрель!A161</f>
        <v>0</v>
      </c>
      <c r="B163" s="14">
        <f ca="1">апрель!AM161</f>
        <v>0</v>
      </c>
      <c r="C163" s="14">
        <f ca="1">апрель!AK161</f>
        <v>0</v>
      </c>
      <c r="D163" s="14">
        <f ca="1">апрель!AJ161+апрель!AL161</f>
        <v>0</v>
      </c>
    </row>
    <row r="164" spans="1:4" x14ac:dyDescent="0.25">
      <c r="A164" s="15">
        <f>апрель!A162</f>
        <v>0</v>
      </c>
      <c r="B164" s="14">
        <f ca="1">апрель!AM162</f>
        <v>0</v>
      </c>
      <c r="C164" s="14">
        <f ca="1">апрель!AK162</f>
        <v>0</v>
      </c>
      <c r="D164" s="14">
        <f ca="1">апрель!AJ162+апрель!AL162</f>
        <v>0</v>
      </c>
    </row>
    <row r="165" spans="1:4" x14ac:dyDescent="0.25">
      <c r="A165" s="15">
        <f>апрель!A163</f>
        <v>0</v>
      </c>
      <c r="B165" s="14">
        <f ca="1">апрель!AM163</f>
        <v>0</v>
      </c>
      <c r="C165" s="14">
        <f ca="1">апрель!AK163</f>
        <v>0</v>
      </c>
      <c r="D165" s="14">
        <f ca="1">апрель!AJ163+апрель!AL163</f>
        <v>0</v>
      </c>
    </row>
    <row r="166" spans="1:4" x14ac:dyDescent="0.25">
      <c r="A166" s="15">
        <f>апрель!A164</f>
        <v>0</v>
      </c>
      <c r="B166" s="14">
        <f ca="1">апрель!AM164</f>
        <v>0</v>
      </c>
      <c r="C166" s="14">
        <f ca="1">апрель!AK164</f>
        <v>0</v>
      </c>
      <c r="D166" s="14">
        <f ca="1">апрель!AJ164+апрель!AL164</f>
        <v>0</v>
      </c>
    </row>
    <row r="167" spans="1:4" x14ac:dyDescent="0.25">
      <c r="A167" s="15">
        <f>апрель!A165</f>
        <v>0</v>
      </c>
      <c r="B167" s="14">
        <f ca="1">апрель!AM165</f>
        <v>0</v>
      </c>
      <c r="C167" s="14">
        <f ca="1">апрель!AK165</f>
        <v>0</v>
      </c>
      <c r="D167" s="14">
        <f ca="1">апрель!AJ165+апрель!AL165</f>
        <v>0</v>
      </c>
    </row>
    <row r="168" spans="1:4" x14ac:dyDescent="0.25">
      <c r="A168" s="15">
        <f>апрель!A166</f>
        <v>0</v>
      </c>
      <c r="B168" s="14">
        <f ca="1">апрель!AM166</f>
        <v>0</v>
      </c>
      <c r="C168" s="14">
        <f ca="1">апрель!AK166</f>
        <v>0</v>
      </c>
      <c r="D168" s="14">
        <f ca="1">апрель!AJ166+апрель!AL166</f>
        <v>0</v>
      </c>
    </row>
    <row r="169" spans="1:4" x14ac:dyDescent="0.25">
      <c r="A169" s="15">
        <f>апрель!A167</f>
        <v>0</v>
      </c>
      <c r="B169" s="14">
        <f ca="1">апрель!AM167</f>
        <v>0</v>
      </c>
      <c r="C169" s="14">
        <f ca="1">апрель!AK167</f>
        <v>0</v>
      </c>
      <c r="D169" s="14">
        <f ca="1">апрель!AJ167+апрель!AL167</f>
        <v>0</v>
      </c>
    </row>
    <row r="170" spans="1:4" x14ac:dyDescent="0.25">
      <c r="A170" s="15">
        <f>апрель!A168</f>
        <v>0</v>
      </c>
      <c r="B170" s="14">
        <f ca="1">апрель!AM168</f>
        <v>0</v>
      </c>
      <c r="C170" s="14">
        <f ca="1">апрель!AK168</f>
        <v>0</v>
      </c>
      <c r="D170" s="14">
        <f ca="1">апрель!AJ168+апрель!AL168</f>
        <v>0</v>
      </c>
    </row>
    <row r="171" spans="1:4" x14ac:dyDescent="0.25">
      <c r="A171" s="15">
        <f>апрель!A169</f>
        <v>0</v>
      </c>
      <c r="B171" s="14">
        <f ca="1">апрель!AM169</f>
        <v>0</v>
      </c>
      <c r="C171" s="14">
        <f ca="1">апрель!AK169</f>
        <v>0</v>
      </c>
      <c r="D171" s="14">
        <f ca="1">апрель!AJ169+апрель!AL169</f>
        <v>0</v>
      </c>
    </row>
    <row r="172" spans="1:4" x14ac:dyDescent="0.25">
      <c r="A172" s="15">
        <f>апрель!A170</f>
        <v>0</v>
      </c>
      <c r="B172" s="14">
        <f ca="1">апрель!AM170</f>
        <v>0</v>
      </c>
      <c r="C172" s="14">
        <f ca="1">апрель!AK170</f>
        <v>0</v>
      </c>
      <c r="D172" s="14">
        <f ca="1">апрель!AJ170+апрель!AL170</f>
        <v>0</v>
      </c>
    </row>
    <row r="173" spans="1:4" x14ac:dyDescent="0.25">
      <c r="A173" s="15">
        <f>апрель!A171</f>
        <v>0</v>
      </c>
      <c r="B173" s="14">
        <f ca="1">апрель!AM171</f>
        <v>0</v>
      </c>
      <c r="C173" s="14">
        <f ca="1">апрель!AK171</f>
        <v>0</v>
      </c>
      <c r="D173" s="14">
        <f ca="1">апрель!AJ171+апрель!AL171</f>
        <v>0</v>
      </c>
    </row>
    <row r="174" spans="1:4" x14ac:dyDescent="0.25">
      <c r="A174" s="15">
        <f>апрель!A172</f>
        <v>0</v>
      </c>
      <c r="B174" s="14">
        <f ca="1">апрель!AM172</f>
        <v>0</v>
      </c>
      <c r="C174" s="14">
        <f ca="1">апрель!AK172</f>
        <v>0</v>
      </c>
      <c r="D174" s="14">
        <f ca="1">апрель!AJ172+апрель!AL172</f>
        <v>0</v>
      </c>
    </row>
    <row r="175" spans="1:4" x14ac:dyDescent="0.25">
      <c r="A175" s="15">
        <f>апрель!A173</f>
        <v>0</v>
      </c>
      <c r="B175" s="14">
        <f ca="1">апрель!AM173</f>
        <v>0</v>
      </c>
      <c r="C175" s="14">
        <f ca="1">апрель!AK173</f>
        <v>0</v>
      </c>
      <c r="D175" s="14">
        <f ca="1">апрель!AJ173+апрель!AL173</f>
        <v>0</v>
      </c>
    </row>
    <row r="176" spans="1:4" x14ac:dyDescent="0.25">
      <c r="A176" s="15">
        <f>апрель!A174</f>
        <v>0</v>
      </c>
      <c r="B176" s="14">
        <f ca="1">апрель!AM174</f>
        <v>0</v>
      </c>
      <c r="C176" s="14">
        <f ca="1">апрель!AK174</f>
        <v>0</v>
      </c>
      <c r="D176" s="14">
        <f ca="1">апрель!AJ174+апрель!AL174</f>
        <v>0</v>
      </c>
    </row>
    <row r="177" spans="1:4" x14ac:dyDescent="0.25">
      <c r="A177" s="15">
        <f>апрель!A175</f>
        <v>0</v>
      </c>
      <c r="B177" s="14">
        <f ca="1">апрель!AM175</f>
        <v>0</v>
      </c>
      <c r="C177" s="14">
        <f ca="1">апрель!AK175</f>
        <v>0</v>
      </c>
      <c r="D177" s="14">
        <f ca="1">апрель!AJ175+апрель!AL175</f>
        <v>0</v>
      </c>
    </row>
    <row r="178" spans="1:4" x14ac:dyDescent="0.25">
      <c r="A178" s="15">
        <f>апрель!A176</f>
        <v>0</v>
      </c>
      <c r="B178" s="14">
        <f ca="1">апрель!AM176</f>
        <v>0</v>
      </c>
      <c r="C178" s="14">
        <f ca="1">апрель!AK176</f>
        <v>0</v>
      </c>
      <c r="D178" s="14">
        <f ca="1">апрель!AJ176+апрель!AL176</f>
        <v>0</v>
      </c>
    </row>
    <row r="179" spans="1:4" x14ac:dyDescent="0.25">
      <c r="A179" s="15">
        <f>апрель!A177</f>
        <v>0</v>
      </c>
      <c r="B179" s="14">
        <f ca="1">апрель!AM177</f>
        <v>0</v>
      </c>
      <c r="C179" s="14">
        <f ca="1">апрель!AK177</f>
        <v>0</v>
      </c>
      <c r="D179" s="14">
        <f ca="1">апрель!AJ177+апрель!AL177</f>
        <v>0</v>
      </c>
    </row>
    <row r="180" spans="1:4" x14ac:dyDescent="0.25">
      <c r="A180" s="15">
        <f>апрель!A178</f>
        <v>0</v>
      </c>
      <c r="B180" s="14">
        <f ca="1">апрель!AM178</f>
        <v>0</v>
      </c>
      <c r="C180" s="14">
        <f ca="1">апрель!AK178</f>
        <v>0</v>
      </c>
      <c r="D180" s="14">
        <f ca="1">апрель!AJ178+апрель!AL178</f>
        <v>0</v>
      </c>
    </row>
    <row r="181" spans="1:4" x14ac:dyDescent="0.25">
      <c r="A181" s="15">
        <f>апрель!A179</f>
        <v>0</v>
      </c>
      <c r="B181" s="14">
        <f ca="1">апрель!AM179</f>
        <v>0</v>
      </c>
      <c r="C181" s="14">
        <f ca="1">апрель!AK179</f>
        <v>0</v>
      </c>
      <c r="D181" s="14">
        <f ca="1">апрель!AJ179+апрель!AL179</f>
        <v>0</v>
      </c>
    </row>
    <row r="182" spans="1:4" x14ac:dyDescent="0.25">
      <c r="A182" s="15">
        <f>апрель!A180</f>
        <v>0</v>
      </c>
      <c r="B182" s="14">
        <f ca="1">апрель!AM180</f>
        <v>0</v>
      </c>
      <c r="C182" s="14">
        <f ca="1">апрель!AK180</f>
        <v>0</v>
      </c>
      <c r="D182" s="14">
        <f ca="1">апрель!AJ180+апрель!AL180</f>
        <v>0</v>
      </c>
    </row>
    <row r="183" spans="1:4" x14ac:dyDescent="0.25">
      <c r="A183" s="15">
        <f>апрель!A181</f>
        <v>0</v>
      </c>
      <c r="B183" s="14">
        <f ca="1">апрель!AM181</f>
        <v>0</v>
      </c>
      <c r="C183" s="14">
        <f ca="1">апрель!AK181</f>
        <v>0</v>
      </c>
      <c r="D183" s="14">
        <f ca="1">апрель!AJ181+апрель!AL181</f>
        <v>0</v>
      </c>
    </row>
    <row r="184" spans="1:4" x14ac:dyDescent="0.25">
      <c r="A184" s="15">
        <f>апрель!A182</f>
        <v>0</v>
      </c>
      <c r="B184" s="14">
        <f ca="1">апрель!AM182</f>
        <v>0</v>
      </c>
      <c r="C184" s="14">
        <f ca="1">апрель!AK182</f>
        <v>0</v>
      </c>
      <c r="D184" s="14">
        <f ca="1">апрель!AJ182+апрель!AL182</f>
        <v>0</v>
      </c>
    </row>
    <row r="185" spans="1:4" x14ac:dyDescent="0.25">
      <c r="A185" s="15">
        <f>апрель!A183</f>
        <v>0</v>
      </c>
      <c r="B185" s="14">
        <f ca="1">апрель!AM183</f>
        <v>0</v>
      </c>
      <c r="C185" s="14">
        <f ca="1">апрель!AK183</f>
        <v>0</v>
      </c>
      <c r="D185" s="14">
        <f ca="1">апрель!AJ183+апрель!AL183</f>
        <v>0</v>
      </c>
    </row>
    <row r="186" spans="1:4" x14ac:dyDescent="0.25">
      <c r="A186" s="15">
        <f>апрель!A184</f>
        <v>0</v>
      </c>
      <c r="B186" s="14">
        <f ca="1">апрель!AM184</f>
        <v>0</v>
      </c>
      <c r="C186" s="14">
        <f ca="1">апрель!AK184</f>
        <v>0</v>
      </c>
      <c r="D186" s="14">
        <f ca="1">апрель!AJ184+апрель!AL184</f>
        <v>0</v>
      </c>
    </row>
    <row r="187" spans="1:4" x14ac:dyDescent="0.25">
      <c r="A187" s="15">
        <f>апрель!A185</f>
        <v>0</v>
      </c>
      <c r="B187" s="14">
        <f ca="1">апрель!AM185</f>
        <v>0</v>
      </c>
      <c r="C187" s="14">
        <f ca="1">апрель!AK185</f>
        <v>0</v>
      </c>
      <c r="D187" s="14">
        <f ca="1">апрель!AJ185+апрель!AL185</f>
        <v>0</v>
      </c>
    </row>
    <row r="188" spans="1:4" x14ac:dyDescent="0.25">
      <c r="A188" s="15">
        <f>апрель!A186</f>
        <v>0</v>
      </c>
      <c r="B188" s="14">
        <f ca="1">апрель!AM186</f>
        <v>0</v>
      </c>
      <c r="C188" s="14">
        <f ca="1">апрель!AK186</f>
        <v>0</v>
      </c>
      <c r="D188" s="14">
        <f ca="1">апрель!AJ186+апрель!AL186</f>
        <v>0</v>
      </c>
    </row>
    <row r="189" spans="1:4" x14ac:dyDescent="0.25">
      <c r="A189" s="15">
        <f>апрель!A187</f>
        <v>0</v>
      </c>
      <c r="B189" s="14">
        <f ca="1">апрель!AM187</f>
        <v>0</v>
      </c>
      <c r="C189" s="14">
        <f ca="1">апрель!AK187</f>
        <v>0</v>
      </c>
      <c r="D189" s="14">
        <f ca="1">апрель!AJ187+апрель!AL187</f>
        <v>0</v>
      </c>
    </row>
    <row r="190" spans="1:4" x14ac:dyDescent="0.25">
      <c r="A190" s="15">
        <f>апрель!A188</f>
        <v>0</v>
      </c>
      <c r="B190" s="14">
        <f ca="1">апрель!AM188</f>
        <v>0</v>
      </c>
      <c r="C190" s="14">
        <f ca="1">апрель!AK188</f>
        <v>0</v>
      </c>
      <c r="D190" s="14">
        <f ca="1">апрель!AJ188+апрель!AL188</f>
        <v>0</v>
      </c>
    </row>
    <row r="191" spans="1:4" x14ac:dyDescent="0.25">
      <c r="A191" s="15">
        <f>апрель!A189</f>
        <v>0</v>
      </c>
      <c r="B191" s="14">
        <f ca="1">апрель!AM189</f>
        <v>0</v>
      </c>
      <c r="C191" s="14">
        <f ca="1">апрель!AK189</f>
        <v>0</v>
      </c>
      <c r="D191" s="14">
        <f ca="1">апрель!AJ189+апрель!AL189</f>
        <v>0</v>
      </c>
    </row>
    <row r="192" spans="1:4" x14ac:dyDescent="0.25">
      <c r="A192" s="15">
        <f>апрель!A190</f>
        <v>0</v>
      </c>
      <c r="B192" s="14">
        <f ca="1">апрель!AM190</f>
        <v>0</v>
      </c>
      <c r="C192" s="14">
        <f ca="1">апрель!AK190</f>
        <v>0</v>
      </c>
      <c r="D192" s="14">
        <f ca="1">апрель!AJ190+апрель!AL190</f>
        <v>0</v>
      </c>
    </row>
    <row r="193" spans="1:4" x14ac:dyDescent="0.25">
      <c r="A193" s="15">
        <f>апрель!A191</f>
        <v>0</v>
      </c>
      <c r="B193" s="14">
        <f ca="1">апрель!AM191</f>
        <v>0</v>
      </c>
      <c r="C193" s="14">
        <f ca="1">апрель!AK191</f>
        <v>0</v>
      </c>
      <c r="D193" s="14">
        <f ca="1">апрель!AJ191+апрель!AL191</f>
        <v>0</v>
      </c>
    </row>
    <row r="194" spans="1:4" x14ac:dyDescent="0.25">
      <c r="A194" s="15">
        <f>апрель!A192</f>
        <v>0</v>
      </c>
      <c r="B194" s="14">
        <f ca="1">апрель!AM192</f>
        <v>0</v>
      </c>
      <c r="C194" s="14">
        <f ca="1">апрель!AK192</f>
        <v>0</v>
      </c>
      <c r="D194" s="14">
        <f ca="1">апрель!AJ192+апрель!AL192</f>
        <v>0</v>
      </c>
    </row>
    <row r="195" spans="1:4" x14ac:dyDescent="0.25">
      <c r="A195" s="15">
        <f>апрель!A193</f>
        <v>0</v>
      </c>
      <c r="B195" s="14">
        <f ca="1">апрель!AM193</f>
        <v>0</v>
      </c>
      <c r="C195" s="14">
        <f ca="1">апрель!AK193</f>
        <v>0</v>
      </c>
      <c r="D195" s="14">
        <f ca="1">апрель!AJ193+апрель!AL193</f>
        <v>0</v>
      </c>
    </row>
    <row r="196" spans="1:4" x14ac:dyDescent="0.25">
      <c r="A196" s="15">
        <f>апрель!A194</f>
        <v>0</v>
      </c>
      <c r="B196" s="14">
        <f ca="1">апрель!AM194</f>
        <v>0</v>
      </c>
      <c r="C196" s="14">
        <f ca="1">апрель!AK194</f>
        <v>0</v>
      </c>
      <c r="D196" s="14">
        <f ca="1">апрель!AJ194+апрель!AL194</f>
        <v>0</v>
      </c>
    </row>
    <row r="197" spans="1:4" x14ac:dyDescent="0.25">
      <c r="A197" s="15">
        <f>апрель!A195</f>
        <v>0</v>
      </c>
      <c r="B197" s="14">
        <f ca="1">апрель!AM195</f>
        <v>0</v>
      </c>
      <c r="C197" s="14">
        <f ca="1">апрель!AK195</f>
        <v>0</v>
      </c>
      <c r="D197" s="14">
        <f ca="1">апрель!AJ195+апрель!AL195</f>
        <v>0</v>
      </c>
    </row>
    <row r="198" spans="1:4" x14ac:dyDescent="0.25">
      <c r="A198" s="15">
        <f>апрель!A196</f>
        <v>0</v>
      </c>
      <c r="B198" s="14">
        <f ca="1">апрель!AM196</f>
        <v>0</v>
      </c>
      <c r="C198" s="14">
        <f ca="1">апрель!AK196</f>
        <v>0</v>
      </c>
      <c r="D198" s="14">
        <f ca="1">апрель!AJ196+апрель!AL196</f>
        <v>0</v>
      </c>
    </row>
    <row r="199" spans="1:4" x14ac:dyDescent="0.25">
      <c r="A199" s="15">
        <f>апрель!A197</f>
        <v>0</v>
      </c>
      <c r="B199" s="14">
        <f ca="1">апрель!AM197</f>
        <v>0</v>
      </c>
      <c r="C199" s="14">
        <f ca="1">апрель!AK197</f>
        <v>0</v>
      </c>
      <c r="D199" s="14">
        <f ca="1">апрель!AJ197+апрель!AL197</f>
        <v>0</v>
      </c>
    </row>
    <row r="200" spans="1:4" x14ac:dyDescent="0.25">
      <c r="A200" s="15">
        <f>апрель!A198</f>
        <v>0</v>
      </c>
      <c r="B200" s="14">
        <f ca="1">апрель!AM198</f>
        <v>0</v>
      </c>
      <c r="C200" s="14">
        <f ca="1">апрель!AK198</f>
        <v>0</v>
      </c>
      <c r="D200" s="14">
        <f ca="1">апрель!AJ198+апрель!AL198</f>
        <v>0</v>
      </c>
    </row>
    <row r="201" spans="1:4" x14ac:dyDescent="0.25">
      <c r="A201" s="15">
        <f>апрель!A199</f>
        <v>0</v>
      </c>
      <c r="B201" s="14">
        <f ca="1">апрель!AM199</f>
        <v>0</v>
      </c>
      <c r="C201" s="14">
        <f ca="1">апрель!AK199</f>
        <v>0</v>
      </c>
      <c r="D201" s="14">
        <f ca="1">апрель!AJ199+апрель!AL199</f>
        <v>0</v>
      </c>
    </row>
    <row r="202" spans="1:4" x14ac:dyDescent="0.25">
      <c r="A202" s="15">
        <f>апрель!A200</f>
        <v>0</v>
      </c>
      <c r="B202" s="14">
        <f ca="1">апрель!AM200</f>
        <v>0</v>
      </c>
      <c r="C202" s="14">
        <f ca="1">апрель!AK200</f>
        <v>0</v>
      </c>
      <c r="D202" s="14">
        <f ca="1">апрель!AJ200+апрель!AL200</f>
        <v>0</v>
      </c>
    </row>
    <row r="203" spans="1:4" x14ac:dyDescent="0.25">
      <c r="A203" s="15">
        <f>апрель!A201</f>
        <v>0</v>
      </c>
      <c r="B203" s="14">
        <f>апрель!AM201</f>
        <v>0</v>
      </c>
      <c r="C203" s="14">
        <f>апрель!AK201</f>
        <v>0</v>
      </c>
      <c r="D203" s="14">
        <f>апрель!AJ201+апрель!AL201</f>
        <v>0</v>
      </c>
    </row>
    <row r="204" spans="1:4" x14ac:dyDescent="0.25">
      <c r="A204" s="15">
        <f>апрель!A202</f>
        <v>0</v>
      </c>
      <c r="B204" s="14">
        <f>апрель!AM202</f>
        <v>0</v>
      </c>
      <c r="C204" s="14">
        <f>апрель!AK202</f>
        <v>0</v>
      </c>
      <c r="D204" s="14">
        <f>апрель!AJ202+апрель!AL202</f>
        <v>0</v>
      </c>
    </row>
    <row r="205" spans="1:4" x14ac:dyDescent="0.25">
      <c r="A205" s="15">
        <f>апрель!A203</f>
        <v>0</v>
      </c>
      <c r="B205" s="14">
        <f>апрель!AM203</f>
        <v>0</v>
      </c>
      <c r="C205" s="14">
        <f>апрель!AK203</f>
        <v>0</v>
      </c>
      <c r="D205" s="14">
        <f>апрель!AJ203+апрель!AL203</f>
        <v>0</v>
      </c>
    </row>
    <row r="206" spans="1:4" x14ac:dyDescent="0.25">
      <c r="A206" s="15">
        <f>апрель!A204</f>
        <v>0</v>
      </c>
      <c r="B206" s="14">
        <f>апрель!AM204</f>
        <v>0</v>
      </c>
      <c r="C206" s="14">
        <f>апрель!AK204</f>
        <v>0</v>
      </c>
      <c r="D206" s="14">
        <f>апрель!AJ204+апрель!AL204</f>
        <v>0</v>
      </c>
    </row>
    <row r="207" spans="1:4" x14ac:dyDescent="0.25">
      <c r="A207" s="15">
        <f>апрель!A205</f>
        <v>0</v>
      </c>
      <c r="B207" s="14">
        <f>апрель!AM205</f>
        <v>0</v>
      </c>
      <c r="C207" s="14">
        <f>апрель!AK205</f>
        <v>0</v>
      </c>
      <c r="D207" s="14">
        <f>апрель!AJ205+апрель!AL205</f>
        <v>0</v>
      </c>
    </row>
    <row r="208" spans="1:4" x14ac:dyDescent="0.25">
      <c r="A208" s="15">
        <f>апрель!A206</f>
        <v>0</v>
      </c>
      <c r="B208" s="14">
        <f>апрель!AM206</f>
        <v>0</v>
      </c>
      <c r="C208" s="14">
        <f>апрель!AK206</f>
        <v>0</v>
      </c>
      <c r="D208" s="14">
        <f>апрель!AJ206+апрель!AL206</f>
        <v>0</v>
      </c>
    </row>
    <row r="209" spans="1:4" x14ac:dyDescent="0.25">
      <c r="A209" s="15">
        <f>апрель!A207</f>
        <v>0</v>
      </c>
      <c r="B209" s="14">
        <f>апрель!AM207</f>
        <v>0</v>
      </c>
      <c r="C209" s="14">
        <f>апрель!AK207</f>
        <v>0</v>
      </c>
      <c r="D209" s="14">
        <f>апрель!AJ207+апрель!AL207</f>
        <v>0</v>
      </c>
    </row>
    <row r="210" spans="1:4" x14ac:dyDescent="0.25">
      <c r="A210" s="15">
        <f>апрель!A208</f>
        <v>0</v>
      </c>
      <c r="B210" s="14">
        <f>апрель!AM208</f>
        <v>0</v>
      </c>
      <c r="C210" s="14">
        <f>апрель!AK208</f>
        <v>0</v>
      </c>
      <c r="D210" s="14">
        <f>апрель!AJ208+апрель!AL208</f>
        <v>0</v>
      </c>
    </row>
    <row r="211" spans="1:4" x14ac:dyDescent="0.25">
      <c r="A211" s="15">
        <f>апрель!A209</f>
        <v>0</v>
      </c>
      <c r="B211" s="14">
        <f>апрель!AM209</f>
        <v>0</v>
      </c>
      <c r="C211" s="14">
        <f>апрель!AK209</f>
        <v>0</v>
      </c>
      <c r="D211" s="14">
        <f>апрель!AJ209+апрель!AL209</f>
        <v>0</v>
      </c>
    </row>
    <row r="212" spans="1:4" x14ac:dyDescent="0.25">
      <c r="A212" s="15">
        <f>апрель!A210</f>
        <v>0</v>
      </c>
      <c r="B212" s="14">
        <f>апрель!AM210</f>
        <v>0</v>
      </c>
      <c r="C212" s="14">
        <f>апрель!AK210</f>
        <v>0</v>
      </c>
      <c r="D212" s="14">
        <f>апрель!AJ210+апрель!AL210</f>
        <v>0</v>
      </c>
    </row>
    <row r="213" spans="1:4" x14ac:dyDescent="0.25">
      <c r="A213" s="15">
        <f>апрель!A211</f>
        <v>0</v>
      </c>
      <c r="B213" s="14">
        <f>апрель!AM211</f>
        <v>0</v>
      </c>
      <c r="C213" s="14">
        <f>апрель!AK211</f>
        <v>0</v>
      </c>
      <c r="D213" s="14">
        <f>апрель!AJ211+апрель!AL211</f>
        <v>0</v>
      </c>
    </row>
    <row r="214" spans="1:4" x14ac:dyDescent="0.25">
      <c r="A214" s="15">
        <f>апрель!A212</f>
        <v>0</v>
      </c>
      <c r="B214" s="14">
        <f>апрель!AM212</f>
        <v>0</v>
      </c>
      <c r="C214" s="14">
        <f>апрель!AK212</f>
        <v>0</v>
      </c>
      <c r="D214" s="14">
        <f>апрель!AJ212+апрель!AL212</f>
        <v>0</v>
      </c>
    </row>
    <row r="215" spans="1:4" x14ac:dyDescent="0.25">
      <c r="A215" s="15">
        <f>апрель!A213</f>
        <v>0</v>
      </c>
      <c r="B215" s="14">
        <f>апрель!AM213</f>
        <v>0</v>
      </c>
      <c r="C215" s="14">
        <f>апрель!AK213</f>
        <v>0</v>
      </c>
      <c r="D215" s="14">
        <f>апрель!AJ213+апрель!AL213</f>
        <v>0</v>
      </c>
    </row>
    <row r="216" spans="1:4" x14ac:dyDescent="0.25">
      <c r="A216" s="15">
        <f>апрель!A214</f>
        <v>0</v>
      </c>
      <c r="B216" s="14">
        <f>апрель!AM214</f>
        <v>0</v>
      </c>
      <c r="C216" s="14">
        <f>апрель!AK214</f>
        <v>0</v>
      </c>
      <c r="D216" s="14">
        <f>апрель!AJ214+апрель!AL214</f>
        <v>0</v>
      </c>
    </row>
    <row r="217" spans="1:4" x14ac:dyDescent="0.25">
      <c r="A217" s="15">
        <f>апрель!A215</f>
        <v>0</v>
      </c>
      <c r="B217" s="14">
        <f>апрель!AM215</f>
        <v>0</v>
      </c>
      <c r="C217" s="14">
        <f>апрель!AK215</f>
        <v>0</v>
      </c>
      <c r="D217" s="14">
        <f>апрель!AJ215+апрель!AL215</f>
        <v>0</v>
      </c>
    </row>
    <row r="218" spans="1:4" x14ac:dyDescent="0.25">
      <c r="A218" s="15">
        <f>апрель!A216</f>
        <v>0</v>
      </c>
      <c r="B218" s="14">
        <f>апрель!AM216</f>
        <v>0</v>
      </c>
      <c r="C218" s="14">
        <f>апрель!AK216</f>
        <v>0</v>
      </c>
      <c r="D218" s="14">
        <f>апрель!AJ216+апрель!AL216</f>
        <v>0</v>
      </c>
    </row>
    <row r="219" spans="1:4" x14ac:dyDescent="0.25">
      <c r="A219" s="15">
        <f>апрель!A217</f>
        <v>0</v>
      </c>
      <c r="B219" s="14">
        <f>апрель!AM217</f>
        <v>0</v>
      </c>
      <c r="C219" s="14">
        <f>апрель!AK217</f>
        <v>0</v>
      </c>
      <c r="D219" s="14">
        <f>апрель!AJ217+апрель!AL217</f>
        <v>0</v>
      </c>
    </row>
    <row r="220" spans="1:4" x14ac:dyDescent="0.25">
      <c r="A220" s="15">
        <f>апрель!A218</f>
        <v>0</v>
      </c>
      <c r="B220" s="14">
        <f>апрель!AM218</f>
        <v>0</v>
      </c>
      <c r="C220" s="14">
        <f>апрель!AK218</f>
        <v>0</v>
      </c>
      <c r="D220" s="14">
        <f>апрель!AJ218+апрель!AL218</f>
        <v>0</v>
      </c>
    </row>
  </sheetData>
  <sheetProtection algorithmName="SHA-512" hashValue="5uKhD2G+EWcOl1ALVOG4oazs7DgqWMaRY8teZT6Qf3mXB143UKJEnOZrSNzNl7aqvi7iCIiwwWRJcpGpy0Wdcw==" saltValue="urjw0Xj0QtW7XP/iHOBWcQ==" spinCount="100000" sheet="1" objects="1" scenarios="1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220"/>
  <sheetViews>
    <sheetView workbookViewId="0">
      <selection activeCell="D3" sqref="D3"/>
    </sheetView>
  </sheetViews>
  <sheetFormatPr defaultRowHeight="15" x14ac:dyDescent="0.25"/>
  <cols>
    <col min="1" max="1" width="20.85546875" customWidth="1"/>
    <col min="2" max="2" width="12" customWidth="1"/>
    <col min="3" max="3" width="11.42578125" customWidth="1"/>
    <col min="4" max="4" width="10.28515625" customWidth="1"/>
  </cols>
  <sheetData>
    <row r="1" spans="1:4" x14ac:dyDescent="0.25">
      <c r="A1" s="12" t="s">
        <v>57</v>
      </c>
    </row>
    <row r="2" spans="1:4" x14ac:dyDescent="0.25">
      <c r="B2" s="13"/>
      <c r="C2" s="286" t="s">
        <v>96</v>
      </c>
      <c r="D2" s="286"/>
    </row>
    <row r="3" spans="1:4" s="5" customFormat="1" ht="12.75" x14ac:dyDescent="0.2">
      <c r="A3" s="6"/>
      <c r="B3" s="9" t="s">
        <v>95</v>
      </c>
      <c r="C3" s="9" t="s">
        <v>97</v>
      </c>
      <c r="D3" s="9" t="s">
        <v>98</v>
      </c>
    </row>
    <row r="4" spans="1:4" x14ac:dyDescent="0.25">
      <c r="A4" s="4" t="s">
        <v>0</v>
      </c>
      <c r="B4" s="11">
        <f ca="1">SUM(B5:B220)</f>
        <v>1552</v>
      </c>
      <c r="C4" s="11">
        <f t="shared" ref="C4:D4" ca="1" si="0">SUM(C5:C220)</f>
        <v>1535</v>
      </c>
      <c r="D4" s="11">
        <f t="shared" ca="1" si="0"/>
        <v>17</v>
      </c>
    </row>
    <row r="5" spans="1:4" x14ac:dyDescent="0.25">
      <c r="A5" s="1" t="str">
        <f>май!A3</f>
        <v>Сидоров Семен</v>
      </c>
      <c r="B5" s="14">
        <f ca="1">май!AM3</f>
        <v>72</v>
      </c>
      <c r="C5" s="14">
        <f ca="1">май!AK3</f>
        <v>72</v>
      </c>
      <c r="D5" s="14">
        <f ca="1">май!AJ3+май!AL3</f>
        <v>0</v>
      </c>
    </row>
    <row r="6" spans="1:4" x14ac:dyDescent="0.25">
      <c r="A6" s="15" t="str">
        <f>май!A4</f>
        <v>Петров Петр</v>
      </c>
      <c r="B6" s="14">
        <f ca="1">май!AM4</f>
        <v>70</v>
      </c>
      <c r="C6" s="14">
        <f ca="1">май!AK4</f>
        <v>70</v>
      </c>
      <c r="D6" s="14">
        <f ca="1">май!AJ4+май!AL4</f>
        <v>0</v>
      </c>
    </row>
    <row r="7" spans="1:4" x14ac:dyDescent="0.25">
      <c r="A7" s="15" t="str">
        <f>май!A5</f>
        <v>Алтайбаев Арман</v>
      </c>
      <c r="B7" s="14">
        <f ca="1">май!AM5</f>
        <v>72</v>
      </c>
      <c r="C7" s="14">
        <f ca="1">май!AK5</f>
        <v>63</v>
      </c>
      <c r="D7" s="14">
        <f ca="1">май!AJ5+май!AL5</f>
        <v>9</v>
      </c>
    </row>
    <row r="8" spans="1:4" x14ac:dyDescent="0.25">
      <c r="A8" s="15" t="str">
        <f>май!A6</f>
        <v xml:space="preserve">Ахметов Ақжол </v>
      </c>
      <c r="B8" s="14">
        <f>май!AM6</f>
        <v>68</v>
      </c>
      <c r="C8" s="14">
        <f>май!AK6</f>
        <v>68</v>
      </c>
      <c r="D8" s="14">
        <f>май!AJ6+май!AL6</f>
        <v>0</v>
      </c>
    </row>
    <row r="9" spans="1:4" x14ac:dyDescent="0.25">
      <c r="A9" s="15" t="str">
        <f>май!A7</f>
        <v>Базарбаев Бауыржан</v>
      </c>
      <c r="B9" s="14">
        <f ca="1">май!AM7</f>
        <v>82</v>
      </c>
      <c r="C9" s="14">
        <f ca="1">май!AK7</f>
        <v>76</v>
      </c>
      <c r="D9" s="14">
        <f ca="1">май!AJ7+май!AL7</f>
        <v>6</v>
      </c>
    </row>
    <row r="10" spans="1:4" x14ac:dyDescent="0.25">
      <c r="A10" s="15" t="str">
        <f>май!A8</f>
        <v>Дацюк Павел</v>
      </c>
      <c r="B10" s="14">
        <f>май!AM8</f>
        <v>0</v>
      </c>
      <c r="C10" s="14">
        <f>май!AK8</f>
        <v>0</v>
      </c>
      <c r="D10" s="14">
        <f>май!AJ8+май!AL8</f>
        <v>0</v>
      </c>
    </row>
    <row r="11" spans="1:4" x14ac:dyDescent="0.25">
      <c r="A11" s="15" t="str">
        <f>май!A9</f>
        <v>Малкин Евгений</v>
      </c>
      <c r="B11" s="14">
        <f>май!AM9</f>
        <v>67</v>
      </c>
      <c r="C11" s="14">
        <f>май!AK9</f>
        <v>67</v>
      </c>
      <c r="D11" s="14">
        <f>май!AJ9+май!AL9</f>
        <v>0</v>
      </c>
    </row>
    <row r="12" spans="1:4" x14ac:dyDescent="0.25">
      <c r="A12" s="15" t="str">
        <f>май!A10</f>
        <v>Козлов Николай</v>
      </c>
      <c r="B12" s="14">
        <f ca="1">май!AM10</f>
        <v>76</v>
      </c>
      <c r="C12" s="14">
        <f ca="1">май!AK10</f>
        <v>76</v>
      </c>
      <c r="D12" s="14">
        <f ca="1">май!AJ10+май!AL10</f>
        <v>0</v>
      </c>
    </row>
    <row r="13" spans="1:4" x14ac:dyDescent="0.25">
      <c r="A13" s="15" t="str">
        <f>май!A11</f>
        <v>Жакупова Альмира</v>
      </c>
      <c r="B13" s="14">
        <f ca="1">май!AM11</f>
        <v>76</v>
      </c>
      <c r="C13" s="14">
        <f ca="1">май!AK11</f>
        <v>76</v>
      </c>
      <c r="D13" s="14">
        <f ca="1">май!AJ11+май!AL11</f>
        <v>0</v>
      </c>
    </row>
    <row r="14" spans="1:4" x14ac:dyDescent="0.25">
      <c r="A14" s="15" t="str">
        <f>май!A12</f>
        <v>Жанабилова Дана</v>
      </c>
      <c r="B14" s="14">
        <f ca="1">май!AM12</f>
        <v>64</v>
      </c>
      <c r="C14" s="14">
        <f ca="1">май!AK12</f>
        <v>64</v>
      </c>
      <c r="D14" s="14">
        <f ca="1">май!AJ12+май!AL12</f>
        <v>0</v>
      </c>
    </row>
    <row r="15" spans="1:4" x14ac:dyDescent="0.25">
      <c r="A15" s="15" t="str">
        <f>май!A13</f>
        <v>Маканова Айдана</v>
      </c>
      <c r="B15" s="14">
        <f ca="1">май!AM13</f>
        <v>66</v>
      </c>
      <c r="C15" s="14">
        <f ca="1">май!AK13</f>
        <v>66</v>
      </c>
      <c r="D15" s="14">
        <f ca="1">май!AJ13+май!AL13</f>
        <v>0</v>
      </c>
    </row>
    <row r="16" spans="1:4" x14ac:dyDescent="0.25">
      <c r="A16" s="15" t="str">
        <f>май!A14</f>
        <v>Доненко Анатолий</v>
      </c>
      <c r="B16" s="14">
        <f ca="1">май!AM14</f>
        <v>66</v>
      </c>
      <c r="C16" s="14">
        <f ca="1">май!AK14</f>
        <v>66</v>
      </c>
      <c r="D16" s="14">
        <f ca="1">май!AJ14+май!AL14</f>
        <v>0</v>
      </c>
    </row>
    <row r="17" spans="1:4" x14ac:dyDescent="0.25">
      <c r="A17" s="15" t="str">
        <f>май!A15</f>
        <v>Мусин Сакен</v>
      </c>
      <c r="B17" s="14">
        <f ca="1">май!AM15</f>
        <v>63</v>
      </c>
      <c r="C17" s="14">
        <f ca="1">май!AK15</f>
        <v>63</v>
      </c>
      <c r="D17" s="14">
        <f ca="1">май!AJ15+май!AL15</f>
        <v>0</v>
      </c>
    </row>
    <row r="18" spans="1:4" x14ac:dyDescent="0.25">
      <c r="A18" s="15" t="str">
        <f>май!A16</f>
        <v>Муртаза Мурат</v>
      </c>
      <c r="B18" s="14">
        <f ca="1">май!AM16</f>
        <v>11</v>
      </c>
      <c r="C18" s="14">
        <f ca="1">май!AK16</f>
        <v>11</v>
      </c>
      <c r="D18" s="14">
        <f ca="1">май!AJ16+май!AL16</f>
        <v>0</v>
      </c>
    </row>
    <row r="19" spans="1:4" x14ac:dyDescent="0.25">
      <c r="A19" s="15" t="str">
        <f>май!A17</f>
        <v>Нурабаев Жангазы</v>
      </c>
      <c r="B19" s="14">
        <f>май!AM17</f>
        <v>67</v>
      </c>
      <c r="C19" s="14">
        <f>май!AK17</f>
        <v>67</v>
      </c>
      <c r="D19" s="14">
        <f>май!AJ17+май!AL17</f>
        <v>0</v>
      </c>
    </row>
    <row r="20" spans="1:4" x14ac:dyDescent="0.25">
      <c r="A20" s="15" t="str">
        <f>май!A18</f>
        <v>Нургалиев Ренат</v>
      </c>
      <c r="B20" s="14">
        <f ca="1">май!AM18</f>
        <v>52</v>
      </c>
      <c r="C20" s="14">
        <f ca="1">май!AK18</f>
        <v>52</v>
      </c>
      <c r="D20" s="14">
        <f ca="1">май!AJ18+май!AL18</f>
        <v>0</v>
      </c>
    </row>
    <row r="21" spans="1:4" x14ac:dyDescent="0.25">
      <c r="A21" s="15" t="str">
        <f>май!A19</f>
        <v>Дилимбетова Дана</v>
      </c>
      <c r="B21" s="14">
        <f ca="1">май!AM19</f>
        <v>74</v>
      </c>
      <c r="C21" s="14">
        <f ca="1">май!AK19</f>
        <v>74</v>
      </c>
      <c r="D21" s="14">
        <f ca="1">май!AJ19+май!AL19</f>
        <v>0</v>
      </c>
    </row>
    <row r="22" spans="1:4" x14ac:dyDescent="0.25">
      <c r="A22" s="15" t="str">
        <f>май!A20</f>
        <v>Смаков Самат</v>
      </c>
      <c r="B22" s="14">
        <f ca="1">май!AM20</f>
        <v>58</v>
      </c>
      <c r="C22" s="14">
        <f ca="1">май!AK20</f>
        <v>58</v>
      </c>
      <c r="D22" s="14">
        <f ca="1">май!AJ20+май!AL20</f>
        <v>0</v>
      </c>
    </row>
    <row r="23" spans="1:4" x14ac:dyDescent="0.25">
      <c r="A23" s="15" t="str">
        <f>май!A21</f>
        <v>Хорошаш Айдар</v>
      </c>
      <c r="B23" s="14">
        <f ca="1">май!AM21</f>
        <v>25</v>
      </c>
      <c r="C23" s="14">
        <f ca="1">май!AK21</f>
        <v>25</v>
      </c>
      <c r="D23" s="14">
        <f ca="1">май!AJ21+май!AL21</f>
        <v>0</v>
      </c>
    </row>
    <row r="24" spans="1:4" x14ac:dyDescent="0.25">
      <c r="A24" s="15" t="str">
        <f>май!A22</f>
        <v xml:space="preserve">Утешева Зухра </v>
      </c>
      <c r="B24" s="14">
        <f ca="1">май!AM22</f>
        <v>64</v>
      </c>
      <c r="C24" s="14">
        <f ca="1">май!AK22</f>
        <v>64</v>
      </c>
      <c r="D24" s="14">
        <f ca="1">май!AJ22+май!AL22</f>
        <v>0</v>
      </c>
    </row>
    <row r="25" spans="1:4" x14ac:dyDescent="0.25">
      <c r="A25" s="15" t="str">
        <f>май!A23</f>
        <v>Вакансия Англ язык</v>
      </c>
      <c r="B25" s="14">
        <f>май!AM23</f>
        <v>0</v>
      </c>
      <c r="C25" s="14">
        <f>май!AK23</f>
        <v>0</v>
      </c>
      <c r="D25" s="14">
        <f>май!AJ23+май!AL23</f>
        <v>0</v>
      </c>
    </row>
    <row r="26" spans="1:4" x14ac:dyDescent="0.25">
      <c r="A26" s="15" t="str">
        <f>май!A24</f>
        <v>Суесинов Биржан</v>
      </c>
      <c r="B26" s="14">
        <f ca="1">май!AM24</f>
        <v>75</v>
      </c>
      <c r="C26" s="14">
        <f ca="1">май!AK24</f>
        <v>75</v>
      </c>
      <c r="D26" s="14">
        <f ca="1">май!AJ24+май!AL24</f>
        <v>0</v>
      </c>
    </row>
    <row r="27" spans="1:4" x14ac:dyDescent="0.25">
      <c r="A27" s="15" t="str">
        <f>май!A25</f>
        <v>Сивоглаз Алексей</v>
      </c>
      <c r="B27" s="14">
        <f ca="1">май!AM25</f>
        <v>74</v>
      </c>
      <c r="C27" s="14">
        <f ca="1">май!AK25</f>
        <v>74</v>
      </c>
      <c r="D27" s="14">
        <f ca="1">май!AJ25+май!AL25</f>
        <v>0</v>
      </c>
    </row>
    <row r="28" spans="1:4" x14ac:dyDescent="0.25">
      <c r="A28" s="15" t="str">
        <f>май!A26</f>
        <v>Джуматаев Эмиль</v>
      </c>
      <c r="B28" s="14">
        <f ca="1">май!AM26</f>
        <v>78</v>
      </c>
      <c r="C28" s="14">
        <f ca="1">май!AK26</f>
        <v>76</v>
      </c>
      <c r="D28" s="14">
        <f ca="1">май!AJ26+май!AL26</f>
        <v>2</v>
      </c>
    </row>
    <row r="29" spans="1:4" x14ac:dyDescent="0.25">
      <c r="A29" s="15" t="str">
        <f>май!A27</f>
        <v>Шаймарден К.</v>
      </c>
      <c r="B29" s="14">
        <f ca="1">май!AM27</f>
        <v>76</v>
      </c>
      <c r="C29" s="14">
        <f ca="1">май!AK27</f>
        <v>76</v>
      </c>
      <c r="D29" s="14">
        <f ca="1">май!AJ27+май!AL27</f>
        <v>0</v>
      </c>
    </row>
    <row r="30" spans="1:4" x14ac:dyDescent="0.25">
      <c r="A30" s="15" t="str">
        <f>май!A28</f>
        <v xml:space="preserve">Вакансия ГППР </v>
      </c>
      <c r="B30" s="14">
        <f>май!AM28</f>
        <v>0</v>
      </c>
      <c r="C30" s="14">
        <f>май!AK28</f>
        <v>0</v>
      </c>
      <c r="D30" s="14">
        <f>май!AJ28+май!AL28</f>
        <v>0</v>
      </c>
    </row>
    <row r="31" spans="1:4" x14ac:dyDescent="0.25">
      <c r="A31" s="15" t="str">
        <f>май!A29</f>
        <v>Иванов И.И.</v>
      </c>
      <c r="B31" s="14">
        <f>май!AM29</f>
        <v>56</v>
      </c>
      <c r="C31" s="14">
        <f>май!AK29</f>
        <v>56</v>
      </c>
      <c r="D31" s="14">
        <f>май!AJ29+май!AL29</f>
        <v>0</v>
      </c>
    </row>
    <row r="32" spans="1:4" x14ac:dyDescent="0.25">
      <c r="A32" s="15">
        <f>май!A30</f>
        <v>0</v>
      </c>
      <c r="B32" s="14">
        <f ca="1">май!AM30</f>
        <v>0</v>
      </c>
      <c r="C32" s="14">
        <f ca="1">май!AK30</f>
        <v>0</v>
      </c>
      <c r="D32" s="14">
        <f ca="1">май!AJ30+май!AL30</f>
        <v>0</v>
      </c>
    </row>
    <row r="33" spans="1:4" x14ac:dyDescent="0.25">
      <c r="A33" s="15">
        <f>май!A31</f>
        <v>0</v>
      </c>
      <c r="B33" s="14">
        <f ca="1">май!AM31</f>
        <v>0</v>
      </c>
      <c r="C33" s="14">
        <f ca="1">май!AK31</f>
        <v>0</v>
      </c>
      <c r="D33" s="14">
        <f ca="1">май!AJ31+май!AL31</f>
        <v>0</v>
      </c>
    </row>
    <row r="34" spans="1:4" x14ac:dyDescent="0.25">
      <c r="A34" s="15">
        <f>май!A32</f>
        <v>0</v>
      </c>
      <c r="B34" s="14">
        <f ca="1">май!AM32</f>
        <v>0</v>
      </c>
      <c r="C34" s="14">
        <f ca="1">май!AK32</f>
        <v>0</v>
      </c>
      <c r="D34" s="14">
        <f ca="1">май!AJ32+май!AL32</f>
        <v>0</v>
      </c>
    </row>
    <row r="35" spans="1:4" x14ac:dyDescent="0.25">
      <c r="A35" s="15">
        <f>май!A33</f>
        <v>0</v>
      </c>
      <c r="B35" s="14">
        <f ca="1">май!AM33</f>
        <v>0</v>
      </c>
      <c r="C35" s="14">
        <f ca="1">май!AK33</f>
        <v>0</v>
      </c>
      <c r="D35" s="14">
        <f ca="1">май!AJ33+май!AL33</f>
        <v>0</v>
      </c>
    </row>
    <row r="36" spans="1:4" x14ac:dyDescent="0.25">
      <c r="A36" s="15">
        <f>май!A34</f>
        <v>0</v>
      </c>
      <c r="B36" s="14">
        <f ca="1">май!AM34</f>
        <v>0</v>
      </c>
      <c r="C36" s="14">
        <f ca="1">май!AK34</f>
        <v>0</v>
      </c>
      <c r="D36" s="14">
        <f ca="1">май!AJ34+май!AL34</f>
        <v>0</v>
      </c>
    </row>
    <row r="37" spans="1:4" x14ac:dyDescent="0.25">
      <c r="A37" s="15">
        <f>май!A35</f>
        <v>0</v>
      </c>
      <c r="B37" s="14">
        <f ca="1">май!AM35</f>
        <v>0</v>
      </c>
      <c r="C37" s="14">
        <f ca="1">май!AK35</f>
        <v>0</v>
      </c>
      <c r="D37" s="14">
        <f ca="1">май!AJ35+май!AL35</f>
        <v>0</v>
      </c>
    </row>
    <row r="38" spans="1:4" x14ac:dyDescent="0.25">
      <c r="A38" s="15">
        <f>май!A36</f>
        <v>0</v>
      </c>
      <c r="B38" s="14">
        <f ca="1">май!AM36</f>
        <v>0</v>
      </c>
      <c r="C38" s="14">
        <f ca="1">май!AK36</f>
        <v>0</v>
      </c>
      <c r="D38" s="14">
        <f ca="1">май!AJ36+май!AL36</f>
        <v>0</v>
      </c>
    </row>
    <row r="39" spans="1:4" x14ac:dyDescent="0.25">
      <c r="A39" s="15">
        <f>май!A37</f>
        <v>0</v>
      </c>
      <c r="B39" s="14">
        <f ca="1">май!AM37</f>
        <v>0</v>
      </c>
      <c r="C39" s="14">
        <f ca="1">май!AK37</f>
        <v>0</v>
      </c>
      <c r="D39" s="14">
        <f ca="1">май!AJ37+май!AL37</f>
        <v>0</v>
      </c>
    </row>
    <row r="40" spans="1:4" x14ac:dyDescent="0.25">
      <c r="A40" s="15">
        <f>май!A38</f>
        <v>0</v>
      </c>
      <c r="B40" s="14">
        <f ca="1">май!AM38</f>
        <v>0</v>
      </c>
      <c r="C40" s="14">
        <f ca="1">май!AK38</f>
        <v>0</v>
      </c>
      <c r="D40" s="14">
        <f ca="1">май!AJ38+май!AL38</f>
        <v>0</v>
      </c>
    </row>
    <row r="41" spans="1:4" x14ac:dyDescent="0.25">
      <c r="A41" s="15">
        <f>май!A39</f>
        <v>0</v>
      </c>
      <c r="B41" s="14">
        <f ca="1">май!AM39</f>
        <v>0</v>
      </c>
      <c r="C41" s="14">
        <f ca="1">май!AK39</f>
        <v>0</v>
      </c>
      <c r="D41" s="14">
        <f ca="1">май!AJ39+май!AL39</f>
        <v>0</v>
      </c>
    </row>
    <row r="42" spans="1:4" x14ac:dyDescent="0.25">
      <c r="A42" s="15">
        <f>май!A40</f>
        <v>0</v>
      </c>
      <c r="B42" s="14">
        <f ca="1">май!AM40</f>
        <v>0</v>
      </c>
      <c r="C42" s="14">
        <f ca="1">май!AK40</f>
        <v>0</v>
      </c>
      <c r="D42" s="14">
        <f ca="1">май!AJ40+май!AL40</f>
        <v>0</v>
      </c>
    </row>
    <row r="43" spans="1:4" x14ac:dyDescent="0.25">
      <c r="A43" s="15">
        <f>май!A41</f>
        <v>0</v>
      </c>
      <c r="B43" s="14">
        <f ca="1">май!AM41</f>
        <v>0</v>
      </c>
      <c r="C43" s="14">
        <f ca="1">май!AK41</f>
        <v>0</v>
      </c>
      <c r="D43" s="14">
        <f ca="1">май!AJ41+май!AL41</f>
        <v>0</v>
      </c>
    </row>
    <row r="44" spans="1:4" x14ac:dyDescent="0.25">
      <c r="A44" s="15">
        <f>май!A42</f>
        <v>0</v>
      </c>
      <c r="B44" s="14">
        <f ca="1">май!AM42</f>
        <v>0</v>
      </c>
      <c r="C44" s="14">
        <f ca="1">май!AK42</f>
        <v>0</v>
      </c>
      <c r="D44" s="14">
        <f ca="1">май!AJ42+май!AL42</f>
        <v>0</v>
      </c>
    </row>
    <row r="45" spans="1:4" x14ac:dyDescent="0.25">
      <c r="A45" s="15">
        <f>май!A43</f>
        <v>0</v>
      </c>
      <c r="B45" s="14">
        <f ca="1">май!AM43</f>
        <v>0</v>
      </c>
      <c r="C45" s="14">
        <f ca="1">май!AK43</f>
        <v>0</v>
      </c>
      <c r="D45" s="14">
        <f ca="1">май!AJ43+май!AL43</f>
        <v>0</v>
      </c>
    </row>
    <row r="46" spans="1:4" x14ac:dyDescent="0.25">
      <c r="A46" s="15">
        <f>май!A44</f>
        <v>0</v>
      </c>
      <c r="B46" s="14">
        <f ca="1">май!AM44</f>
        <v>0</v>
      </c>
      <c r="C46" s="14">
        <f ca="1">май!AK44</f>
        <v>0</v>
      </c>
      <c r="D46" s="14">
        <f ca="1">май!AJ44+май!AL44</f>
        <v>0</v>
      </c>
    </row>
    <row r="47" spans="1:4" x14ac:dyDescent="0.25">
      <c r="A47" s="15">
        <f>май!A45</f>
        <v>0</v>
      </c>
      <c r="B47" s="14">
        <f ca="1">май!AM45</f>
        <v>0</v>
      </c>
      <c r="C47" s="14">
        <f ca="1">май!AK45</f>
        <v>0</v>
      </c>
      <c r="D47" s="14">
        <f ca="1">май!AJ45+май!AL45</f>
        <v>0</v>
      </c>
    </row>
    <row r="48" spans="1:4" x14ac:dyDescent="0.25">
      <c r="A48" s="15">
        <f>май!A46</f>
        <v>0</v>
      </c>
      <c r="B48" s="14">
        <f ca="1">май!AM46</f>
        <v>0</v>
      </c>
      <c r="C48" s="14">
        <f ca="1">май!AK46</f>
        <v>0</v>
      </c>
      <c r="D48" s="14">
        <f ca="1">май!AJ46+май!AL46</f>
        <v>0</v>
      </c>
    </row>
    <row r="49" spans="1:4" x14ac:dyDescent="0.25">
      <c r="A49" s="15">
        <f>май!A47</f>
        <v>0</v>
      </c>
      <c r="B49" s="14">
        <f ca="1">май!AM47</f>
        <v>0</v>
      </c>
      <c r="C49" s="14">
        <f ca="1">май!AK47</f>
        <v>0</v>
      </c>
      <c r="D49" s="14">
        <f ca="1">май!AJ47+май!AL47</f>
        <v>0</v>
      </c>
    </row>
    <row r="50" spans="1:4" x14ac:dyDescent="0.25">
      <c r="A50" s="15">
        <f>май!A48</f>
        <v>0</v>
      </c>
      <c r="B50" s="14">
        <f ca="1">май!AM48</f>
        <v>0</v>
      </c>
      <c r="C50" s="14">
        <f ca="1">май!AK48</f>
        <v>0</v>
      </c>
      <c r="D50" s="14">
        <f ca="1">май!AJ48+май!AL48</f>
        <v>0</v>
      </c>
    </row>
    <row r="51" spans="1:4" x14ac:dyDescent="0.25">
      <c r="A51" s="15">
        <f>май!A49</f>
        <v>0</v>
      </c>
      <c r="B51" s="14">
        <f ca="1">май!AM49</f>
        <v>0</v>
      </c>
      <c r="C51" s="14">
        <f ca="1">май!AK49</f>
        <v>0</v>
      </c>
      <c r="D51" s="14">
        <f ca="1">май!AJ49+май!AL49</f>
        <v>0</v>
      </c>
    </row>
    <row r="52" spans="1:4" x14ac:dyDescent="0.25">
      <c r="A52" s="15">
        <f>май!A50</f>
        <v>0</v>
      </c>
      <c r="B52" s="14">
        <f ca="1">май!AM50</f>
        <v>0</v>
      </c>
      <c r="C52" s="14">
        <f ca="1">май!AK50</f>
        <v>0</v>
      </c>
      <c r="D52" s="14">
        <f ca="1">май!AJ50+май!AL50</f>
        <v>0</v>
      </c>
    </row>
    <row r="53" spans="1:4" x14ac:dyDescent="0.25">
      <c r="A53" s="15">
        <f>май!A51</f>
        <v>0</v>
      </c>
      <c r="B53" s="14">
        <f ca="1">май!AM51</f>
        <v>0</v>
      </c>
      <c r="C53" s="14">
        <f ca="1">май!AK51</f>
        <v>0</v>
      </c>
      <c r="D53" s="14">
        <f ca="1">май!AJ51+май!AL51</f>
        <v>0</v>
      </c>
    </row>
    <row r="54" spans="1:4" x14ac:dyDescent="0.25">
      <c r="A54" s="15">
        <f>май!A52</f>
        <v>0</v>
      </c>
      <c r="B54" s="14">
        <f ca="1">май!AM52</f>
        <v>0</v>
      </c>
      <c r="C54" s="14">
        <f ca="1">май!AK52</f>
        <v>0</v>
      </c>
      <c r="D54" s="14">
        <f ca="1">май!AJ52+май!AL52</f>
        <v>0</v>
      </c>
    </row>
    <row r="55" spans="1:4" x14ac:dyDescent="0.25">
      <c r="A55" s="15">
        <f>май!A53</f>
        <v>0</v>
      </c>
      <c r="B55" s="14">
        <f ca="1">май!AM53</f>
        <v>0</v>
      </c>
      <c r="C55" s="14">
        <f ca="1">май!AK53</f>
        <v>0</v>
      </c>
      <c r="D55" s="14">
        <f ca="1">май!AJ53+май!AL53</f>
        <v>0</v>
      </c>
    </row>
    <row r="56" spans="1:4" x14ac:dyDescent="0.25">
      <c r="A56" s="15">
        <f>май!A54</f>
        <v>0</v>
      </c>
      <c r="B56" s="14">
        <f ca="1">май!AM54</f>
        <v>0</v>
      </c>
      <c r="C56" s="14">
        <f ca="1">май!AK54</f>
        <v>0</v>
      </c>
      <c r="D56" s="14">
        <f ca="1">май!AJ54+май!AL54</f>
        <v>0</v>
      </c>
    </row>
    <row r="57" spans="1:4" x14ac:dyDescent="0.25">
      <c r="A57" s="15">
        <f>май!A55</f>
        <v>0</v>
      </c>
      <c r="B57" s="14">
        <f ca="1">май!AM55</f>
        <v>0</v>
      </c>
      <c r="C57" s="14">
        <f ca="1">май!AK55</f>
        <v>0</v>
      </c>
      <c r="D57" s="14">
        <f ca="1">май!AJ55+май!AL55</f>
        <v>0</v>
      </c>
    </row>
    <row r="58" spans="1:4" x14ac:dyDescent="0.25">
      <c r="A58" s="15">
        <f>май!A56</f>
        <v>0</v>
      </c>
      <c r="B58" s="14">
        <f ca="1">май!AM56</f>
        <v>0</v>
      </c>
      <c r="C58" s="14">
        <f ca="1">май!AK56</f>
        <v>0</v>
      </c>
      <c r="D58" s="14">
        <f ca="1">май!AJ56+май!AL56</f>
        <v>0</v>
      </c>
    </row>
    <row r="59" spans="1:4" x14ac:dyDescent="0.25">
      <c r="A59" s="15">
        <f>май!A57</f>
        <v>0</v>
      </c>
      <c r="B59" s="14">
        <f ca="1">май!AM57</f>
        <v>0</v>
      </c>
      <c r="C59" s="14">
        <f ca="1">май!AK57</f>
        <v>0</v>
      </c>
      <c r="D59" s="14">
        <f ca="1">май!AJ57+май!AL57</f>
        <v>0</v>
      </c>
    </row>
    <row r="60" spans="1:4" x14ac:dyDescent="0.25">
      <c r="A60" s="15">
        <f>май!A58</f>
        <v>0</v>
      </c>
      <c r="B60" s="14">
        <f ca="1">май!AM58</f>
        <v>0</v>
      </c>
      <c r="C60" s="14">
        <f ca="1">май!AK58</f>
        <v>0</v>
      </c>
      <c r="D60" s="14">
        <f ca="1">май!AJ58+май!AL58</f>
        <v>0</v>
      </c>
    </row>
    <row r="61" spans="1:4" x14ac:dyDescent="0.25">
      <c r="A61" s="15">
        <f>май!A59</f>
        <v>0</v>
      </c>
      <c r="B61" s="14">
        <f ca="1">май!AM59</f>
        <v>0</v>
      </c>
      <c r="C61" s="14">
        <f ca="1">май!AK59</f>
        <v>0</v>
      </c>
      <c r="D61" s="14">
        <f ca="1">май!AJ59+май!AL59</f>
        <v>0</v>
      </c>
    </row>
    <row r="62" spans="1:4" x14ac:dyDescent="0.25">
      <c r="A62" s="15">
        <f>май!A60</f>
        <v>0</v>
      </c>
      <c r="B62" s="14">
        <f ca="1">май!AM60</f>
        <v>0</v>
      </c>
      <c r="C62" s="14">
        <f ca="1">май!AK60</f>
        <v>0</v>
      </c>
      <c r="D62" s="14">
        <f ca="1">май!AJ60+май!AL60</f>
        <v>0</v>
      </c>
    </row>
    <row r="63" spans="1:4" x14ac:dyDescent="0.25">
      <c r="A63" s="15">
        <f>май!A61</f>
        <v>0</v>
      </c>
      <c r="B63" s="14">
        <f ca="1">май!AM61</f>
        <v>0</v>
      </c>
      <c r="C63" s="14">
        <f ca="1">май!AK61</f>
        <v>0</v>
      </c>
      <c r="D63" s="14">
        <f ca="1">май!AJ61+май!AL61</f>
        <v>0</v>
      </c>
    </row>
    <row r="64" spans="1:4" x14ac:dyDescent="0.25">
      <c r="A64" s="15">
        <f>май!A62</f>
        <v>0</v>
      </c>
      <c r="B64" s="14">
        <f ca="1">май!AM62</f>
        <v>0</v>
      </c>
      <c r="C64" s="14">
        <f ca="1">май!AK62</f>
        <v>0</v>
      </c>
      <c r="D64" s="14">
        <f ca="1">май!AJ62+май!AL62</f>
        <v>0</v>
      </c>
    </row>
    <row r="65" spans="1:4" x14ac:dyDescent="0.25">
      <c r="A65" s="15">
        <f>май!A63</f>
        <v>0</v>
      </c>
      <c r="B65" s="14">
        <f ca="1">май!AM63</f>
        <v>0</v>
      </c>
      <c r="C65" s="14">
        <f ca="1">май!AK63</f>
        <v>0</v>
      </c>
      <c r="D65" s="14">
        <f ca="1">май!AJ63+май!AL63</f>
        <v>0</v>
      </c>
    </row>
    <row r="66" spans="1:4" x14ac:dyDescent="0.25">
      <c r="A66" s="15">
        <f>май!A64</f>
        <v>0</v>
      </c>
      <c r="B66" s="14">
        <f ca="1">май!AM64</f>
        <v>0</v>
      </c>
      <c r="C66" s="14">
        <f ca="1">май!AK64</f>
        <v>0</v>
      </c>
      <c r="D66" s="14">
        <f ca="1">май!AJ64+май!AL64</f>
        <v>0</v>
      </c>
    </row>
    <row r="67" spans="1:4" x14ac:dyDescent="0.25">
      <c r="A67" s="15">
        <f>май!A65</f>
        <v>0</v>
      </c>
      <c r="B67" s="14">
        <f ca="1">май!AM65</f>
        <v>0</v>
      </c>
      <c r="C67" s="14">
        <f ca="1">май!AK65</f>
        <v>0</v>
      </c>
      <c r="D67" s="14">
        <f ca="1">май!AJ65+май!AL65</f>
        <v>0</v>
      </c>
    </row>
    <row r="68" spans="1:4" x14ac:dyDescent="0.25">
      <c r="A68" s="15">
        <f>май!A66</f>
        <v>0</v>
      </c>
      <c r="B68" s="14">
        <f ca="1">май!AM66</f>
        <v>0</v>
      </c>
      <c r="C68" s="14">
        <f ca="1">май!AK66</f>
        <v>0</v>
      </c>
      <c r="D68" s="14">
        <f ca="1">май!AJ66+май!AL66</f>
        <v>0</v>
      </c>
    </row>
    <row r="69" spans="1:4" x14ac:dyDescent="0.25">
      <c r="A69" s="15">
        <f>май!A67</f>
        <v>0</v>
      </c>
      <c r="B69" s="14">
        <f ca="1">май!AM67</f>
        <v>0</v>
      </c>
      <c r="C69" s="14">
        <f ca="1">май!AK67</f>
        <v>0</v>
      </c>
      <c r="D69" s="14">
        <f ca="1">май!AJ67+май!AL67</f>
        <v>0</v>
      </c>
    </row>
    <row r="70" spans="1:4" x14ac:dyDescent="0.25">
      <c r="A70" s="15">
        <f>май!A68</f>
        <v>0</v>
      </c>
      <c r="B70" s="14">
        <f ca="1">май!AM68</f>
        <v>0</v>
      </c>
      <c r="C70" s="14">
        <f ca="1">май!AK68</f>
        <v>0</v>
      </c>
      <c r="D70" s="14">
        <f ca="1">май!AJ68+май!AL68</f>
        <v>0</v>
      </c>
    </row>
    <row r="71" spans="1:4" x14ac:dyDescent="0.25">
      <c r="A71" s="15">
        <f>май!A69</f>
        <v>0</v>
      </c>
      <c r="B71" s="14">
        <f ca="1">май!AM69</f>
        <v>0</v>
      </c>
      <c r="C71" s="14">
        <f ca="1">май!AK69</f>
        <v>0</v>
      </c>
      <c r="D71" s="14">
        <f ca="1">май!AJ69+май!AL69</f>
        <v>0</v>
      </c>
    </row>
    <row r="72" spans="1:4" x14ac:dyDescent="0.25">
      <c r="A72" s="15">
        <f>май!A70</f>
        <v>0</v>
      </c>
      <c r="B72" s="14">
        <f ca="1">май!AM70</f>
        <v>0</v>
      </c>
      <c r="C72" s="14">
        <f ca="1">май!AK70</f>
        <v>0</v>
      </c>
      <c r="D72" s="14">
        <f ca="1">май!AJ70+май!AL70</f>
        <v>0</v>
      </c>
    </row>
    <row r="73" spans="1:4" x14ac:dyDescent="0.25">
      <c r="A73" s="15">
        <f>май!A71</f>
        <v>0</v>
      </c>
      <c r="B73" s="14">
        <f ca="1">май!AM71</f>
        <v>0</v>
      </c>
      <c r="C73" s="14">
        <f ca="1">май!AK71</f>
        <v>0</v>
      </c>
      <c r="D73" s="14">
        <f ca="1">май!AJ71+май!AL71</f>
        <v>0</v>
      </c>
    </row>
    <row r="74" spans="1:4" x14ac:dyDescent="0.25">
      <c r="A74" s="15">
        <f>май!A72</f>
        <v>0</v>
      </c>
      <c r="B74" s="14">
        <f ca="1">май!AM72</f>
        <v>0</v>
      </c>
      <c r="C74" s="14">
        <f ca="1">май!AK72</f>
        <v>0</v>
      </c>
      <c r="D74" s="14">
        <f ca="1">май!AJ72+май!AL72</f>
        <v>0</v>
      </c>
    </row>
    <row r="75" spans="1:4" x14ac:dyDescent="0.25">
      <c r="A75" s="15">
        <f>май!A73</f>
        <v>0</v>
      </c>
      <c r="B75" s="14">
        <f ca="1">май!AM73</f>
        <v>0</v>
      </c>
      <c r="C75" s="14">
        <f ca="1">май!AK73</f>
        <v>0</v>
      </c>
      <c r="D75" s="14">
        <f ca="1">май!AJ73+май!AL73</f>
        <v>0</v>
      </c>
    </row>
    <row r="76" spans="1:4" x14ac:dyDescent="0.25">
      <c r="A76" s="15">
        <f>май!A74</f>
        <v>0</v>
      </c>
      <c r="B76" s="14">
        <f ca="1">май!AM74</f>
        <v>0</v>
      </c>
      <c r="C76" s="14">
        <f ca="1">май!AK74</f>
        <v>0</v>
      </c>
      <c r="D76" s="14">
        <f ca="1">май!AJ74+май!AL74</f>
        <v>0</v>
      </c>
    </row>
    <row r="77" spans="1:4" x14ac:dyDescent="0.25">
      <c r="A77" s="15">
        <f>май!A75</f>
        <v>0</v>
      </c>
      <c r="B77" s="14">
        <f ca="1">май!AM75</f>
        <v>0</v>
      </c>
      <c r="C77" s="14">
        <f ca="1">май!AK75</f>
        <v>0</v>
      </c>
      <c r="D77" s="14">
        <f ca="1">май!AJ75+май!AL75</f>
        <v>0</v>
      </c>
    </row>
    <row r="78" spans="1:4" x14ac:dyDescent="0.25">
      <c r="A78" s="15">
        <f>май!A76</f>
        <v>0</v>
      </c>
      <c r="B78" s="14">
        <f ca="1">май!AM76</f>
        <v>0</v>
      </c>
      <c r="C78" s="14">
        <f ca="1">май!AK76</f>
        <v>0</v>
      </c>
      <c r="D78" s="14">
        <f ca="1">май!AJ76+май!AL76</f>
        <v>0</v>
      </c>
    </row>
    <row r="79" spans="1:4" x14ac:dyDescent="0.25">
      <c r="A79" s="15">
        <f>май!A77</f>
        <v>0</v>
      </c>
      <c r="B79" s="14">
        <f ca="1">май!AM77</f>
        <v>0</v>
      </c>
      <c r="C79" s="14">
        <f ca="1">май!AK77</f>
        <v>0</v>
      </c>
      <c r="D79" s="14">
        <f ca="1">май!AJ77+май!AL77</f>
        <v>0</v>
      </c>
    </row>
    <row r="80" spans="1:4" x14ac:dyDescent="0.25">
      <c r="A80" s="15">
        <f>май!A78</f>
        <v>0</v>
      </c>
      <c r="B80" s="14">
        <f ca="1">май!AM78</f>
        <v>0</v>
      </c>
      <c r="C80" s="14">
        <f ca="1">май!AK78</f>
        <v>0</v>
      </c>
      <c r="D80" s="14">
        <f ca="1">май!AJ78+май!AL78</f>
        <v>0</v>
      </c>
    </row>
    <row r="81" spans="1:4" x14ac:dyDescent="0.25">
      <c r="A81" s="15">
        <f>май!A79</f>
        <v>0</v>
      </c>
      <c r="B81" s="14">
        <f ca="1">май!AM79</f>
        <v>0</v>
      </c>
      <c r="C81" s="14">
        <f ca="1">май!AK79</f>
        <v>0</v>
      </c>
      <c r="D81" s="14">
        <f ca="1">май!AJ79+май!AL79</f>
        <v>0</v>
      </c>
    </row>
    <row r="82" spans="1:4" x14ac:dyDescent="0.25">
      <c r="A82" s="15">
        <f>май!A80</f>
        <v>0</v>
      </c>
      <c r="B82" s="14">
        <f ca="1">май!AM80</f>
        <v>0</v>
      </c>
      <c r="C82" s="14">
        <f ca="1">май!AK80</f>
        <v>0</v>
      </c>
      <c r="D82" s="14">
        <f ca="1">май!AJ80+май!AL80</f>
        <v>0</v>
      </c>
    </row>
    <row r="83" spans="1:4" x14ac:dyDescent="0.25">
      <c r="A83" s="15">
        <f>май!A81</f>
        <v>0</v>
      </c>
      <c r="B83" s="14">
        <f ca="1">май!AM81</f>
        <v>0</v>
      </c>
      <c r="C83" s="14">
        <f ca="1">май!AK81</f>
        <v>0</v>
      </c>
      <c r="D83" s="14">
        <f ca="1">май!AJ81+май!AL81</f>
        <v>0</v>
      </c>
    </row>
    <row r="84" spans="1:4" x14ac:dyDescent="0.25">
      <c r="A84" s="15">
        <f>май!A82</f>
        <v>0</v>
      </c>
      <c r="B84" s="14">
        <f ca="1">май!AM82</f>
        <v>0</v>
      </c>
      <c r="C84" s="14">
        <f ca="1">май!AK82</f>
        <v>0</v>
      </c>
      <c r="D84" s="14">
        <f ca="1">май!AJ82+май!AL82</f>
        <v>0</v>
      </c>
    </row>
    <row r="85" spans="1:4" x14ac:dyDescent="0.25">
      <c r="A85" s="15">
        <f>май!A83</f>
        <v>0</v>
      </c>
      <c r="B85" s="14">
        <f ca="1">май!AM83</f>
        <v>0</v>
      </c>
      <c r="C85" s="14">
        <f ca="1">май!AK83</f>
        <v>0</v>
      </c>
      <c r="D85" s="14">
        <f ca="1">май!AJ83+май!AL83</f>
        <v>0</v>
      </c>
    </row>
    <row r="86" spans="1:4" x14ac:dyDescent="0.25">
      <c r="A86" s="15">
        <f>май!A84</f>
        <v>0</v>
      </c>
      <c r="B86" s="14">
        <f ca="1">май!AM84</f>
        <v>0</v>
      </c>
      <c r="C86" s="14">
        <f ca="1">май!AK84</f>
        <v>0</v>
      </c>
      <c r="D86" s="14">
        <f ca="1">май!AJ84+май!AL84</f>
        <v>0</v>
      </c>
    </row>
    <row r="87" spans="1:4" x14ac:dyDescent="0.25">
      <c r="A87" s="15">
        <f>май!A85</f>
        <v>0</v>
      </c>
      <c r="B87" s="14">
        <f ca="1">май!AM85</f>
        <v>0</v>
      </c>
      <c r="C87" s="14">
        <f ca="1">май!AK85</f>
        <v>0</v>
      </c>
      <c r="D87" s="14">
        <f ca="1">май!AJ85+май!AL85</f>
        <v>0</v>
      </c>
    </row>
    <row r="88" spans="1:4" x14ac:dyDescent="0.25">
      <c r="A88" s="15">
        <f>май!A86</f>
        <v>0</v>
      </c>
      <c r="B88" s="14">
        <f ca="1">май!AM86</f>
        <v>0</v>
      </c>
      <c r="C88" s="14">
        <f ca="1">май!AK86</f>
        <v>0</v>
      </c>
      <c r="D88" s="14">
        <f ca="1">май!AJ86+май!AL86</f>
        <v>0</v>
      </c>
    </row>
    <row r="89" spans="1:4" x14ac:dyDescent="0.25">
      <c r="A89" s="15">
        <f>май!A87</f>
        <v>0</v>
      </c>
      <c r="B89" s="14">
        <f ca="1">май!AM87</f>
        <v>0</v>
      </c>
      <c r="C89" s="14">
        <f ca="1">май!AK87</f>
        <v>0</v>
      </c>
      <c r="D89" s="14">
        <f ca="1">май!AJ87+май!AL87</f>
        <v>0</v>
      </c>
    </row>
    <row r="90" spans="1:4" x14ac:dyDescent="0.25">
      <c r="A90" s="15">
        <f>май!A88</f>
        <v>0</v>
      </c>
      <c r="B90" s="14">
        <f ca="1">май!AM88</f>
        <v>0</v>
      </c>
      <c r="C90" s="14">
        <f ca="1">май!AK88</f>
        <v>0</v>
      </c>
      <c r="D90" s="14">
        <f ca="1">май!AJ88+май!AL88</f>
        <v>0</v>
      </c>
    </row>
    <row r="91" spans="1:4" x14ac:dyDescent="0.25">
      <c r="A91" s="15">
        <f>май!A89</f>
        <v>0</v>
      </c>
      <c r="B91" s="14">
        <f ca="1">май!AM89</f>
        <v>0</v>
      </c>
      <c r="C91" s="14">
        <f ca="1">май!AK89</f>
        <v>0</v>
      </c>
      <c r="D91" s="14">
        <f ca="1">май!AJ89+май!AL89</f>
        <v>0</v>
      </c>
    </row>
    <row r="92" spans="1:4" x14ac:dyDescent="0.25">
      <c r="A92" s="15">
        <f>май!A90</f>
        <v>0</v>
      </c>
      <c r="B92" s="14">
        <f ca="1">май!AM90</f>
        <v>0</v>
      </c>
      <c r="C92" s="14">
        <f ca="1">май!AK90</f>
        <v>0</v>
      </c>
      <c r="D92" s="14">
        <f ca="1">май!AJ90+май!AL90</f>
        <v>0</v>
      </c>
    </row>
    <row r="93" spans="1:4" x14ac:dyDescent="0.25">
      <c r="A93" s="15">
        <f>май!A91</f>
        <v>0</v>
      </c>
      <c r="B93" s="14">
        <f ca="1">май!AM91</f>
        <v>0</v>
      </c>
      <c r="C93" s="14">
        <f ca="1">май!AK91</f>
        <v>0</v>
      </c>
      <c r="D93" s="14">
        <f ca="1">май!AJ91+май!AL91</f>
        <v>0</v>
      </c>
    </row>
    <row r="94" spans="1:4" x14ac:dyDescent="0.25">
      <c r="A94" s="15">
        <f>май!A92</f>
        <v>0</v>
      </c>
      <c r="B94" s="14">
        <f ca="1">май!AM92</f>
        <v>0</v>
      </c>
      <c r="C94" s="14">
        <f ca="1">май!AK92</f>
        <v>0</v>
      </c>
      <c r="D94" s="14">
        <f ca="1">май!AJ92+май!AL92</f>
        <v>0</v>
      </c>
    </row>
    <row r="95" spans="1:4" x14ac:dyDescent="0.25">
      <c r="A95" s="15">
        <f>май!A93</f>
        <v>0</v>
      </c>
      <c r="B95" s="14">
        <f ca="1">май!AM93</f>
        <v>0</v>
      </c>
      <c r="C95" s="14">
        <f ca="1">май!AK93</f>
        <v>0</v>
      </c>
      <c r="D95" s="14">
        <f ca="1">май!AJ93+май!AL93</f>
        <v>0</v>
      </c>
    </row>
    <row r="96" spans="1:4" x14ac:dyDescent="0.25">
      <c r="A96" s="15">
        <f>май!A94</f>
        <v>0</v>
      </c>
      <c r="B96" s="14">
        <f ca="1">май!AM94</f>
        <v>0</v>
      </c>
      <c r="C96" s="14">
        <f ca="1">май!AK94</f>
        <v>0</v>
      </c>
      <c r="D96" s="14">
        <f ca="1">май!AJ94+май!AL94</f>
        <v>0</v>
      </c>
    </row>
    <row r="97" spans="1:4" x14ac:dyDescent="0.25">
      <c r="A97" s="15">
        <f>май!A95</f>
        <v>0</v>
      </c>
      <c r="B97" s="14">
        <f ca="1">май!AM95</f>
        <v>0</v>
      </c>
      <c r="C97" s="14">
        <f ca="1">май!AK95</f>
        <v>0</v>
      </c>
      <c r="D97" s="14">
        <f ca="1">май!AJ95+май!AL95</f>
        <v>0</v>
      </c>
    </row>
    <row r="98" spans="1:4" x14ac:dyDescent="0.25">
      <c r="A98" s="15">
        <f>май!A96</f>
        <v>0</v>
      </c>
      <c r="B98" s="14">
        <f ca="1">май!AM96</f>
        <v>0</v>
      </c>
      <c r="C98" s="14">
        <f ca="1">май!AK96</f>
        <v>0</v>
      </c>
      <c r="D98" s="14">
        <f ca="1">май!AJ96+май!AL96</f>
        <v>0</v>
      </c>
    </row>
    <row r="99" spans="1:4" x14ac:dyDescent="0.25">
      <c r="A99" s="15">
        <f>май!A97</f>
        <v>0</v>
      </c>
      <c r="B99" s="14">
        <f ca="1">май!AM97</f>
        <v>0</v>
      </c>
      <c r="C99" s="14">
        <f ca="1">май!AK97</f>
        <v>0</v>
      </c>
      <c r="D99" s="14">
        <f ca="1">май!AJ97+май!AL97</f>
        <v>0</v>
      </c>
    </row>
    <row r="100" spans="1:4" x14ac:dyDescent="0.25">
      <c r="A100" s="15">
        <f>май!A98</f>
        <v>0</v>
      </c>
      <c r="B100" s="14">
        <f ca="1">май!AM98</f>
        <v>0</v>
      </c>
      <c r="C100" s="14">
        <f ca="1">май!AK98</f>
        <v>0</v>
      </c>
      <c r="D100" s="14">
        <f ca="1">май!AJ98+май!AL98</f>
        <v>0</v>
      </c>
    </row>
    <row r="101" spans="1:4" x14ac:dyDescent="0.25">
      <c r="A101" s="15">
        <f>май!A99</f>
        <v>0</v>
      </c>
      <c r="B101" s="14">
        <f ca="1">май!AM99</f>
        <v>0</v>
      </c>
      <c r="C101" s="14">
        <f ca="1">май!AK99</f>
        <v>0</v>
      </c>
      <c r="D101" s="14">
        <f ca="1">май!AJ99+май!AL99</f>
        <v>0</v>
      </c>
    </row>
    <row r="102" spans="1:4" x14ac:dyDescent="0.25">
      <c r="A102" s="15">
        <f>май!A100</f>
        <v>0</v>
      </c>
      <c r="B102" s="14">
        <f ca="1">май!AM100</f>
        <v>0</v>
      </c>
      <c r="C102" s="14">
        <f ca="1">май!AK100</f>
        <v>0</v>
      </c>
      <c r="D102" s="14">
        <f ca="1">май!AJ100+май!AL100</f>
        <v>0</v>
      </c>
    </row>
    <row r="103" spans="1:4" x14ac:dyDescent="0.25">
      <c r="A103" s="15">
        <f>май!A101</f>
        <v>0</v>
      </c>
      <c r="B103" s="14">
        <f ca="1">май!AM101</f>
        <v>0</v>
      </c>
      <c r="C103" s="14">
        <f ca="1">май!AK101</f>
        <v>0</v>
      </c>
      <c r="D103" s="14">
        <f ca="1">май!AJ101+май!AL101</f>
        <v>0</v>
      </c>
    </row>
    <row r="104" spans="1:4" x14ac:dyDescent="0.25">
      <c r="A104" s="15">
        <f>май!A102</f>
        <v>0</v>
      </c>
      <c r="B104" s="14">
        <f ca="1">май!AM102</f>
        <v>0</v>
      </c>
      <c r="C104" s="14">
        <f ca="1">май!AK102</f>
        <v>0</v>
      </c>
      <c r="D104" s="14">
        <f ca="1">май!AJ102+май!AL102</f>
        <v>0</v>
      </c>
    </row>
    <row r="105" spans="1:4" x14ac:dyDescent="0.25">
      <c r="A105" s="15">
        <f>май!A103</f>
        <v>0</v>
      </c>
      <c r="B105" s="14">
        <f ca="1">май!AM103</f>
        <v>0</v>
      </c>
      <c r="C105" s="14">
        <f ca="1">май!AK103</f>
        <v>0</v>
      </c>
      <c r="D105" s="14">
        <f ca="1">май!AJ103+май!AL103</f>
        <v>0</v>
      </c>
    </row>
    <row r="106" spans="1:4" x14ac:dyDescent="0.25">
      <c r="A106" s="15">
        <f>май!A104</f>
        <v>0</v>
      </c>
      <c r="B106" s="14">
        <f ca="1">май!AM104</f>
        <v>0</v>
      </c>
      <c r="C106" s="14">
        <f ca="1">май!AK104</f>
        <v>0</v>
      </c>
      <c r="D106" s="14">
        <f ca="1">май!AJ104+май!AL104</f>
        <v>0</v>
      </c>
    </row>
    <row r="107" spans="1:4" x14ac:dyDescent="0.25">
      <c r="A107" s="15">
        <f>май!A105</f>
        <v>0</v>
      </c>
      <c r="B107" s="14">
        <f ca="1">май!AM105</f>
        <v>0</v>
      </c>
      <c r="C107" s="14">
        <f ca="1">май!AK105</f>
        <v>0</v>
      </c>
      <c r="D107" s="14">
        <f ca="1">май!AJ105+май!AL105</f>
        <v>0</v>
      </c>
    </row>
    <row r="108" spans="1:4" x14ac:dyDescent="0.25">
      <c r="A108" s="15">
        <f>май!A106</f>
        <v>0</v>
      </c>
      <c r="B108" s="14">
        <f ca="1">май!AM106</f>
        <v>0</v>
      </c>
      <c r="C108" s="14">
        <f ca="1">май!AK106</f>
        <v>0</v>
      </c>
      <c r="D108" s="14">
        <f ca="1">май!AJ106+май!AL106</f>
        <v>0</v>
      </c>
    </row>
    <row r="109" spans="1:4" x14ac:dyDescent="0.25">
      <c r="A109" s="15">
        <f>май!A107</f>
        <v>0</v>
      </c>
      <c r="B109" s="14">
        <f ca="1">май!AM107</f>
        <v>0</v>
      </c>
      <c r="C109" s="14">
        <f ca="1">май!AK107</f>
        <v>0</v>
      </c>
      <c r="D109" s="14">
        <f ca="1">май!AJ107+май!AL107</f>
        <v>0</v>
      </c>
    </row>
    <row r="110" spans="1:4" x14ac:dyDescent="0.25">
      <c r="A110" s="15">
        <f>май!A108</f>
        <v>0</v>
      </c>
      <c r="B110" s="14">
        <f ca="1">май!AM108</f>
        <v>0</v>
      </c>
      <c r="C110" s="14">
        <f ca="1">май!AK108</f>
        <v>0</v>
      </c>
      <c r="D110" s="14">
        <f ca="1">май!AJ108+май!AL108</f>
        <v>0</v>
      </c>
    </row>
    <row r="111" spans="1:4" x14ac:dyDescent="0.25">
      <c r="A111" s="15">
        <f>май!A109</f>
        <v>0</v>
      </c>
      <c r="B111" s="14">
        <f ca="1">май!AM109</f>
        <v>0</v>
      </c>
      <c r="C111" s="14">
        <f ca="1">май!AK109</f>
        <v>0</v>
      </c>
      <c r="D111" s="14">
        <f ca="1">май!AJ109+май!AL109</f>
        <v>0</v>
      </c>
    </row>
    <row r="112" spans="1:4" x14ac:dyDescent="0.25">
      <c r="A112" s="15">
        <f>май!A110</f>
        <v>0</v>
      </c>
      <c r="B112" s="14">
        <f ca="1">май!AM110</f>
        <v>0</v>
      </c>
      <c r="C112" s="14">
        <f ca="1">май!AK110</f>
        <v>0</v>
      </c>
      <c r="D112" s="14">
        <f ca="1">май!AJ110+май!AL110</f>
        <v>0</v>
      </c>
    </row>
    <row r="113" spans="1:4" x14ac:dyDescent="0.25">
      <c r="A113" s="15">
        <f>май!A111</f>
        <v>0</v>
      </c>
      <c r="B113" s="14">
        <f ca="1">май!AM111</f>
        <v>0</v>
      </c>
      <c r="C113" s="14">
        <f ca="1">май!AK111</f>
        <v>0</v>
      </c>
      <c r="D113" s="14">
        <f ca="1">май!AJ111+май!AL111</f>
        <v>0</v>
      </c>
    </row>
    <row r="114" spans="1:4" x14ac:dyDescent="0.25">
      <c r="A114" s="15">
        <f>май!A112</f>
        <v>0</v>
      </c>
      <c r="B114" s="14">
        <f ca="1">май!AM112</f>
        <v>0</v>
      </c>
      <c r="C114" s="14">
        <f ca="1">май!AK112</f>
        <v>0</v>
      </c>
      <c r="D114" s="14">
        <f ca="1">май!AJ112+май!AL112</f>
        <v>0</v>
      </c>
    </row>
    <row r="115" spans="1:4" x14ac:dyDescent="0.25">
      <c r="A115" s="15">
        <f>май!A113</f>
        <v>0</v>
      </c>
      <c r="B115" s="14">
        <f ca="1">май!AM113</f>
        <v>0</v>
      </c>
      <c r="C115" s="14">
        <f ca="1">май!AK113</f>
        <v>0</v>
      </c>
      <c r="D115" s="14">
        <f ca="1">май!AJ113+май!AL113</f>
        <v>0</v>
      </c>
    </row>
    <row r="116" spans="1:4" x14ac:dyDescent="0.25">
      <c r="A116" s="15">
        <f>май!A114</f>
        <v>0</v>
      </c>
      <c r="B116" s="14">
        <f ca="1">май!AM114</f>
        <v>0</v>
      </c>
      <c r="C116" s="14">
        <f ca="1">май!AK114</f>
        <v>0</v>
      </c>
      <c r="D116" s="14">
        <f ca="1">май!AJ114+май!AL114</f>
        <v>0</v>
      </c>
    </row>
    <row r="117" spans="1:4" x14ac:dyDescent="0.25">
      <c r="A117" s="15">
        <f>май!A115</f>
        <v>0</v>
      </c>
      <c r="B117" s="14">
        <f ca="1">май!AM115</f>
        <v>0</v>
      </c>
      <c r="C117" s="14">
        <f ca="1">май!AK115</f>
        <v>0</v>
      </c>
      <c r="D117" s="14">
        <f ca="1">май!AJ115+май!AL115</f>
        <v>0</v>
      </c>
    </row>
    <row r="118" spans="1:4" x14ac:dyDescent="0.25">
      <c r="A118" s="15">
        <f>май!A116</f>
        <v>0</v>
      </c>
      <c r="B118" s="14">
        <f ca="1">май!AM116</f>
        <v>0</v>
      </c>
      <c r="C118" s="14">
        <f ca="1">май!AK116</f>
        <v>0</v>
      </c>
      <c r="D118" s="14">
        <f ca="1">май!AJ116+май!AL116</f>
        <v>0</v>
      </c>
    </row>
    <row r="119" spans="1:4" x14ac:dyDescent="0.25">
      <c r="A119" s="15">
        <f>май!A117</f>
        <v>0</v>
      </c>
      <c r="B119" s="14">
        <f ca="1">май!AM117</f>
        <v>0</v>
      </c>
      <c r="C119" s="14">
        <f ca="1">май!AK117</f>
        <v>0</v>
      </c>
      <c r="D119" s="14">
        <f ca="1">май!AJ117+май!AL117</f>
        <v>0</v>
      </c>
    </row>
    <row r="120" spans="1:4" x14ac:dyDescent="0.25">
      <c r="A120" s="15">
        <f>май!A118</f>
        <v>0</v>
      </c>
      <c r="B120" s="14">
        <f ca="1">май!AM118</f>
        <v>0</v>
      </c>
      <c r="C120" s="14">
        <f ca="1">май!AK118</f>
        <v>0</v>
      </c>
      <c r="D120" s="14">
        <f ca="1">май!AJ118+май!AL118</f>
        <v>0</v>
      </c>
    </row>
    <row r="121" spans="1:4" x14ac:dyDescent="0.25">
      <c r="A121" s="15">
        <f>май!A119</f>
        <v>0</v>
      </c>
      <c r="B121" s="14">
        <f ca="1">май!AM119</f>
        <v>0</v>
      </c>
      <c r="C121" s="14">
        <f ca="1">май!AK119</f>
        <v>0</v>
      </c>
      <c r="D121" s="14">
        <f ca="1">май!AJ119+май!AL119</f>
        <v>0</v>
      </c>
    </row>
    <row r="122" spans="1:4" x14ac:dyDescent="0.25">
      <c r="A122" s="15">
        <f>май!A120</f>
        <v>0</v>
      </c>
      <c r="B122" s="14">
        <f ca="1">май!AM120</f>
        <v>0</v>
      </c>
      <c r="C122" s="14">
        <f ca="1">май!AK120</f>
        <v>0</v>
      </c>
      <c r="D122" s="14">
        <f ca="1">май!AJ120+май!AL120</f>
        <v>0</v>
      </c>
    </row>
    <row r="123" spans="1:4" x14ac:dyDescent="0.25">
      <c r="A123" s="15">
        <f>май!A121</f>
        <v>0</v>
      </c>
      <c r="B123" s="14">
        <f ca="1">май!AM121</f>
        <v>0</v>
      </c>
      <c r="C123" s="14">
        <f ca="1">май!AK121</f>
        <v>0</v>
      </c>
      <c r="D123" s="14">
        <f ca="1">май!AJ121+май!AL121</f>
        <v>0</v>
      </c>
    </row>
    <row r="124" spans="1:4" x14ac:dyDescent="0.25">
      <c r="A124" s="15">
        <f>май!A122</f>
        <v>0</v>
      </c>
      <c r="B124" s="14">
        <f ca="1">май!AM122</f>
        <v>0</v>
      </c>
      <c r="C124" s="14">
        <f ca="1">май!AK122</f>
        <v>0</v>
      </c>
      <c r="D124" s="14">
        <f ca="1">май!AJ122+май!AL122</f>
        <v>0</v>
      </c>
    </row>
    <row r="125" spans="1:4" x14ac:dyDescent="0.25">
      <c r="A125" s="15">
        <f>май!A123</f>
        <v>0</v>
      </c>
      <c r="B125" s="14">
        <f ca="1">май!AM123</f>
        <v>0</v>
      </c>
      <c r="C125" s="14">
        <f ca="1">май!AK123</f>
        <v>0</v>
      </c>
      <c r="D125" s="14">
        <f ca="1">май!AJ123+май!AL123</f>
        <v>0</v>
      </c>
    </row>
    <row r="126" spans="1:4" x14ac:dyDescent="0.25">
      <c r="A126" s="15">
        <f>май!A124</f>
        <v>0</v>
      </c>
      <c r="B126" s="14">
        <f ca="1">май!AM124</f>
        <v>0</v>
      </c>
      <c r="C126" s="14">
        <f ca="1">май!AK124</f>
        <v>0</v>
      </c>
      <c r="D126" s="14">
        <f ca="1">май!AJ124+май!AL124</f>
        <v>0</v>
      </c>
    </row>
    <row r="127" spans="1:4" x14ac:dyDescent="0.25">
      <c r="A127" s="15">
        <f>май!A125</f>
        <v>0</v>
      </c>
      <c r="B127" s="14">
        <f ca="1">май!AM125</f>
        <v>0</v>
      </c>
      <c r="C127" s="14">
        <f ca="1">май!AK125</f>
        <v>0</v>
      </c>
      <c r="D127" s="14">
        <f ca="1">май!AJ125+май!AL125</f>
        <v>0</v>
      </c>
    </row>
    <row r="128" spans="1:4" x14ac:dyDescent="0.25">
      <c r="A128" s="15">
        <f>май!A126</f>
        <v>0</v>
      </c>
      <c r="B128" s="14">
        <f ca="1">май!AM126</f>
        <v>0</v>
      </c>
      <c r="C128" s="14">
        <f ca="1">май!AK126</f>
        <v>0</v>
      </c>
      <c r="D128" s="14">
        <f ca="1">май!AJ126+май!AL126</f>
        <v>0</v>
      </c>
    </row>
    <row r="129" spans="1:4" x14ac:dyDescent="0.25">
      <c r="A129" s="15">
        <f>май!A127</f>
        <v>0</v>
      </c>
      <c r="B129" s="14">
        <f ca="1">май!AM127</f>
        <v>0</v>
      </c>
      <c r="C129" s="14">
        <f ca="1">май!AK127</f>
        <v>0</v>
      </c>
      <c r="D129" s="14">
        <f ca="1">май!AJ127+май!AL127</f>
        <v>0</v>
      </c>
    </row>
    <row r="130" spans="1:4" x14ac:dyDescent="0.25">
      <c r="A130" s="15">
        <f>май!A128</f>
        <v>0</v>
      </c>
      <c r="B130" s="14">
        <f ca="1">май!AM128</f>
        <v>0</v>
      </c>
      <c r="C130" s="14">
        <f ca="1">май!AK128</f>
        <v>0</v>
      </c>
      <c r="D130" s="14">
        <f ca="1">май!AJ128+май!AL128</f>
        <v>0</v>
      </c>
    </row>
    <row r="131" spans="1:4" x14ac:dyDescent="0.25">
      <c r="A131" s="15">
        <f>май!A129</f>
        <v>0</v>
      </c>
      <c r="B131" s="14">
        <f ca="1">май!AM129</f>
        <v>0</v>
      </c>
      <c r="C131" s="14">
        <f ca="1">май!AK129</f>
        <v>0</v>
      </c>
      <c r="D131" s="14">
        <f ca="1">май!AJ129+май!AL129</f>
        <v>0</v>
      </c>
    </row>
    <row r="132" spans="1:4" x14ac:dyDescent="0.25">
      <c r="A132" s="15">
        <f>май!A130</f>
        <v>0</v>
      </c>
      <c r="B132" s="14">
        <f ca="1">май!AM130</f>
        <v>0</v>
      </c>
      <c r="C132" s="14">
        <f ca="1">май!AK130</f>
        <v>0</v>
      </c>
      <c r="D132" s="14">
        <f ca="1">май!AJ130+май!AL130</f>
        <v>0</v>
      </c>
    </row>
    <row r="133" spans="1:4" x14ac:dyDescent="0.25">
      <c r="A133" s="15">
        <f>май!A131</f>
        <v>0</v>
      </c>
      <c r="B133" s="14">
        <f ca="1">май!AM131</f>
        <v>0</v>
      </c>
      <c r="C133" s="14">
        <f ca="1">май!AK131</f>
        <v>0</v>
      </c>
      <c r="D133" s="14">
        <f ca="1">май!AJ131+май!AL131</f>
        <v>0</v>
      </c>
    </row>
    <row r="134" spans="1:4" x14ac:dyDescent="0.25">
      <c r="A134" s="15">
        <f>май!A132</f>
        <v>0</v>
      </c>
      <c r="B134" s="14">
        <f ca="1">май!AM132</f>
        <v>0</v>
      </c>
      <c r="C134" s="14">
        <f ca="1">май!AK132</f>
        <v>0</v>
      </c>
      <c r="D134" s="14">
        <f ca="1">май!AJ132+май!AL132</f>
        <v>0</v>
      </c>
    </row>
    <row r="135" spans="1:4" x14ac:dyDescent="0.25">
      <c r="A135" s="15">
        <f>май!A133</f>
        <v>0</v>
      </c>
      <c r="B135" s="14">
        <f ca="1">май!AM133</f>
        <v>0</v>
      </c>
      <c r="C135" s="14">
        <f ca="1">май!AK133</f>
        <v>0</v>
      </c>
      <c r="D135" s="14">
        <f ca="1">май!AJ133+май!AL133</f>
        <v>0</v>
      </c>
    </row>
    <row r="136" spans="1:4" x14ac:dyDescent="0.25">
      <c r="A136" s="15">
        <f>май!A134</f>
        <v>0</v>
      </c>
      <c r="B136" s="14">
        <f ca="1">май!AM134</f>
        <v>0</v>
      </c>
      <c r="C136" s="14">
        <f ca="1">май!AK134</f>
        <v>0</v>
      </c>
      <c r="D136" s="14">
        <f ca="1">май!AJ134+май!AL134</f>
        <v>0</v>
      </c>
    </row>
    <row r="137" spans="1:4" x14ac:dyDescent="0.25">
      <c r="A137" s="15">
        <f>май!A135</f>
        <v>0</v>
      </c>
      <c r="B137" s="14">
        <f ca="1">май!AM135</f>
        <v>0</v>
      </c>
      <c r="C137" s="14">
        <f ca="1">май!AK135</f>
        <v>0</v>
      </c>
      <c r="D137" s="14">
        <f ca="1">май!AJ135+май!AL135</f>
        <v>0</v>
      </c>
    </row>
    <row r="138" spans="1:4" x14ac:dyDescent="0.25">
      <c r="A138" s="15">
        <f>май!A136</f>
        <v>0</v>
      </c>
      <c r="B138" s="14">
        <f ca="1">май!AM136</f>
        <v>0</v>
      </c>
      <c r="C138" s="14">
        <f ca="1">май!AK136</f>
        <v>0</v>
      </c>
      <c r="D138" s="14">
        <f ca="1">май!AJ136+май!AL136</f>
        <v>0</v>
      </c>
    </row>
    <row r="139" spans="1:4" x14ac:dyDescent="0.25">
      <c r="A139" s="15">
        <f>май!A137</f>
        <v>0</v>
      </c>
      <c r="B139" s="14">
        <f ca="1">май!AM137</f>
        <v>0</v>
      </c>
      <c r="C139" s="14">
        <f ca="1">май!AK137</f>
        <v>0</v>
      </c>
      <c r="D139" s="14">
        <f ca="1">май!AJ137+май!AL137</f>
        <v>0</v>
      </c>
    </row>
    <row r="140" spans="1:4" x14ac:dyDescent="0.25">
      <c r="A140" s="15">
        <f>май!A138</f>
        <v>0</v>
      </c>
      <c r="B140" s="14">
        <f ca="1">май!AM138</f>
        <v>0</v>
      </c>
      <c r="C140" s="14">
        <f ca="1">май!AK138</f>
        <v>0</v>
      </c>
      <c r="D140" s="14">
        <f ca="1">май!AJ138+май!AL138</f>
        <v>0</v>
      </c>
    </row>
    <row r="141" spans="1:4" x14ac:dyDescent="0.25">
      <c r="A141" s="15">
        <f>май!A139</f>
        <v>0</v>
      </c>
      <c r="B141" s="14">
        <f ca="1">май!AM139</f>
        <v>0</v>
      </c>
      <c r="C141" s="14">
        <f ca="1">май!AK139</f>
        <v>0</v>
      </c>
      <c r="D141" s="14">
        <f ca="1">май!AJ139+май!AL139</f>
        <v>0</v>
      </c>
    </row>
    <row r="142" spans="1:4" x14ac:dyDescent="0.25">
      <c r="A142" s="15">
        <f>май!A140</f>
        <v>0</v>
      </c>
      <c r="B142" s="14">
        <f ca="1">май!AM140</f>
        <v>0</v>
      </c>
      <c r="C142" s="14">
        <f ca="1">май!AK140</f>
        <v>0</v>
      </c>
      <c r="D142" s="14">
        <f ca="1">май!AJ140+май!AL140</f>
        <v>0</v>
      </c>
    </row>
    <row r="143" spans="1:4" x14ac:dyDescent="0.25">
      <c r="A143" s="15">
        <f>май!A141</f>
        <v>0</v>
      </c>
      <c r="B143" s="14">
        <f ca="1">май!AM141</f>
        <v>0</v>
      </c>
      <c r="C143" s="14">
        <f ca="1">май!AK141</f>
        <v>0</v>
      </c>
      <c r="D143" s="14">
        <f ca="1">май!AJ141+май!AL141</f>
        <v>0</v>
      </c>
    </row>
    <row r="144" spans="1:4" x14ac:dyDescent="0.25">
      <c r="A144" s="15">
        <f>май!A142</f>
        <v>0</v>
      </c>
      <c r="B144" s="14">
        <f ca="1">май!AM142</f>
        <v>0</v>
      </c>
      <c r="C144" s="14">
        <f ca="1">май!AK142</f>
        <v>0</v>
      </c>
      <c r="D144" s="14">
        <f ca="1">май!AJ142+май!AL142</f>
        <v>0</v>
      </c>
    </row>
    <row r="145" spans="1:4" x14ac:dyDescent="0.25">
      <c r="A145" s="15">
        <f>май!A143</f>
        <v>0</v>
      </c>
      <c r="B145" s="14">
        <f ca="1">май!AM143</f>
        <v>0</v>
      </c>
      <c r="C145" s="14">
        <f ca="1">май!AK143</f>
        <v>0</v>
      </c>
      <c r="D145" s="14">
        <f ca="1">май!AJ143+май!AL143</f>
        <v>0</v>
      </c>
    </row>
    <row r="146" spans="1:4" x14ac:dyDescent="0.25">
      <c r="A146" s="15">
        <f>май!A144</f>
        <v>0</v>
      </c>
      <c r="B146" s="14">
        <f ca="1">май!AM144</f>
        <v>0</v>
      </c>
      <c r="C146" s="14">
        <f ca="1">май!AK144</f>
        <v>0</v>
      </c>
      <c r="D146" s="14">
        <f ca="1">май!AJ144+май!AL144</f>
        <v>0</v>
      </c>
    </row>
    <row r="147" spans="1:4" x14ac:dyDescent="0.25">
      <c r="A147" s="15">
        <f>май!A145</f>
        <v>0</v>
      </c>
      <c r="B147" s="14">
        <f ca="1">май!AM145</f>
        <v>0</v>
      </c>
      <c r="C147" s="14">
        <f ca="1">май!AK145</f>
        <v>0</v>
      </c>
      <c r="D147" s="14">
        <f ca="1">май!AJ145+май!AL145</f>
        <v>0</v>
      </c>
    </row>
    <row r="148" spans="1:4" x14ac:dyDescent="0.25">
      <c r="A148" s="15">
        <f>май!A146</f>
        <v>0</v>
      </c>
      <c r="B148" s="14">
        <f ca="1">май!AM146</f>
        <v>0</v>
      </c>
      <c r="C148" s="14">
        <f ca="1">май!AK146</f>
        <v>0</v>
      </c>
      <c r="D148" s="14">
        <f ca="1">май!AJ146+май!AL146</f>
        <v>0</v>
      </c>
    </row>
    <row r="149" spans="1:4" x14ac:dyDescent="0.25">
      <c r="A149" s="15">
        <f>май!A147</f>
        <v>0</v>
      </c>
      <c r="B149" s="14">
        <f ca="1">май!AM147</f>
        <v>0</v>
      </c>
      <c r="C149" s="14">
        <f ca="1">май!AK147</f>
        <v>0</v>
      </c>
      <c r="D149" s="14">
        <f ca="1">май!AJ147+май!AL147</f>
        <v>0</v>
      </c>
    </row>
    <row r="150" spans="1:4" x14ac:dyDescent="0.25">
      <c r="A150" s="15">
        <f>май!A148</f>
        <v>0</v>
      </c>
      <c r="B150" s="14">
        <f ca="1">май!AM148</f>
        <v>0</v>
      </c>
      <c r="C150" s="14">
        <f ca="1">май!AK148</f>
        <v>0</v>
      </c>
      <c r="D150" s="14">
        <f ca="1">май!AJ148+май!AL148</f>
        <v>0</v>
      </c>
    </row>
    <row r="151" spans="1:4" x14ac:dyDescent="0.25">
      <c r="A151" s="15">
        <f>май!A149</f>
        <v>0</v>
      </c>
      <c r="B151" s="14">
        <f ca="1">май!AM149</f>
        <v>0</v>
      </c>
      <c r="C151" s="14">
        <f ca="1">май!AK149</f>
        <v>0</v>
      </c>
      <c r="D151" s="14">
        <f ca="1">май!AJ149+май!AL149</f>
        <v>0</v>
      </c>
    </row>
    <row r="152" spans="1:4" x14ac:dyDescent="0.25">
      <c r="A152" s="15">
        <f>май!A150</f>
        <v>0</v>
      </c>
      <c r="B152" s="14">
        <f ca="1">май!AM150</f>
        <v>0</v>
      </c>
      <c r="C152" s="14">
        <f ca="1">май!AK150</f>
        <v>0</v>
      </c>
      <c r="D152" s="14">
        <f ca="1">май!AJ150+май!AL150</f>
        <v>0</v>
      </c>
    </row>
    <row r="153" spans="1:4" x14ac:dyDescent="0.25">
      <c r="A153" s="15">
        <f>май!A151</f>
        <v>0</v>
      </c>
      <c r="B153" s="14">
        <f ca="1">май!AM151</f>
        <v>0</v>
      </c>
      <c r="C153" s="14">
        <f ca="1">май!AK151</f>
        <v>0</v>
      </c>
      <c r="D153" s="14">
        <f ca="1">май!AJ151+май!AL151</f>
        <v>0</v>
      </c>
    </row>
    <row r="154" spans="1:4" x14ac:dyDescent="0.25">
      <c r="A154" s="15">
        <f>май!A152</f>
        <v>0</v>
      </c>
      <c r="B154" s="14">
        <f ca="1">май!AM152</f>
        <v>0</v>
      </c>
      <c r="C154" s="14">
        <f ca="1">май!AK152</f>
        <v>0</v>
      </c>
      <c r="D154" s="14">
        <f ca="1">май!AJ152+май!AL152</f>
        <v>0</v>
      </c>
    </row>
    <row r="155" spans="1:4" x14ac:dyDescent="0.25">
      <c r="A155" s="15">
        <f>май!A153</f>
        <v>0</v>
      </c>
      <c r="B155" s="14">
        <f ca="1">май!AM153</f>
        <v>0</v>
      </c>
      <c r="C155" s="14">
        <f ca="1">май!AK153</f>
        <v>0</v>
      </c>
      <c r="D155" s="14">
        <f ca="1">май!AJ153+май!AL153</f>
        <v>0</v>
      </c>
    </row>
    <row r="156" spans="1:4" x14ac:dyDescent="0.25">
      <c r="A156" s="15">
        <f>май!A154</f>
        <v>0</v>
      </c>
      <c r="B156" s="14">
        <f ca="1">май!AM154</f>
        <v>0</v>
      </c>
      <c r="C156" s="14">
        <f ca="1">май!AK154</f>
        <v>0</v>
      </c>
      <c r="D156" s="14">
        <f ca="1">май!AJ154+май!AL154</f>
        <v>0</v>
      </c>
    </row>
    <row r="157" spans="1:4" x14ac:dyDescent="0.25">
      <c r="A157" s="15">
        <f>май!A155</f>
        <v>0</v>
      </c>
      <c r="B157" s="14">
        <f ca="1">май!AM155</f>
        <v>0</v>
      </c>
      <c r="C157" s="14">
        <f ca="1">май!AK155</f>
        <v>0</v>
      </c>
      <c r="D157" s="14">
        <f ca="1">май!AJ155+май!AL155</f>
        <v>0</v>
      </c>
    </row>
    <row r="158" spans="1:4" x14ac:dyDescent="0.25">
      <c r="A158" s="15">
        <f>май!A156</f>
        <v>0</v>
      </c>
      <c r="B158" s="14">
        <f ca="1">май!AM156</f>
        <v>0</v>
      </c>
      <c r="C158" s="14">
        <f ca="1">май!AK156</f>
        <v>0</v>
      </c>
      <c r="D158" s="14">
        <f ca="1">май!AJ156+май!AL156</f>
        <v>0</v>
      </c>
    </row>
    <row r="159" spans="1:4" x14ac:dyDescent="0.25">
      <c r="A159" s="15">
        <f>май!A157</f>
        <v>0</v>
      </c>
      <c r="B159" s="14">
        <f ca="1">май!AM157</f>
        <v>0</v>
      </c>
      <c r="C159" s="14">
        <f ca="1">май!AK157</f>
        <v>0</v>
      </c>
      <c r="D159" s="14">
        <f ca="1">май!AJ157+май!AL157</f>
        <v>0</v>
      </c>
    </row>
    <row r="160" spans="1:4" x14ac:dyDescent="0.25">
      <c r="A160" s="15">
        <f>май!A158</f>
        <v>0</v>
      </c>
      <c r="B160" s="14">
        <f ca="1">май!AM158</f>
        <v>0</v>
      </c>
      <c r="C160" s="14">
        <f ca="1">май!AK158</f>
        <v>0</v>
      </c>
      <c r="D160" s="14">
        <f ca="1">май!AJ158+май!AL158</f>
        <v>0</v>
      </c>
    </row>
    <row r="161" spans="1:4" x14ac:dyDescent="0.25">
      <c r="A161" s="15">
        <f>май!A159</f>
        <v>0</v>
      </c>
      <c r="B161" s="14">
        <f ca="1">май!AM159</f>
        <v>0</v>
      </c>
      <c r="C161" s="14">
        <f ca="1">май!AK159</f>
        <v>0</v>
      </c>
      <c r="D161" s="14">
        <f ca="1">май!AJ159+май!AL159</f>
        <v>0</v>
      </c>
    </row>
    <row r="162" spans="1:4" x14ac:dyDescent="0.25">
      <c r="A162" s="15">
        <f>май!A160</f>
        <v>0</v>
      </c>
      <c r="B162" s="14">
        <f ca="1">май!AM160</f>
        <v>0</v>
      </c>
      <c r="C162" s="14">
        <f ca="1">май!AK160</f>
        <v>0</v>
      </c>
      <c r="D162" s="14">
        <f ca="1">май!AJ160+май!AL160</f>
        <v>0</v>
      </c>
    </row>
    <row r="163" spans="1:4" x14ac:dyDescent="0.25">
      <c r="A163" s="15">
        <f>май!A161</f>
        <v>0</v>
      </c>
      <c r="B163" s="14">
        <f ca="1">май!AM161</f>
        <v>0</v>
      </c>
      <c r="C163" s="14">
        <f ca="1">май!AK161</f>
        <v>0</v>
      </c>
      <c r="D163" s="14">
        <f ca="1">май!AJ161+май!AL161</f>
        <v>0</v>
      </c>
    </row>
    <row r="164" spans="1:4" x14ac:dyDescent="0.25">
      <c r="A164" s="15">
        <f>май!A162</f>
        <v>0</v>
      </c>
      <c r="B164" s="14">
        <f ca="1">май!AM162</f>
        <v>0</v>
      </c>
      <c r="C164" s="14">
        <f ca="1">май!AK162</f>
        <v>0</v>
      </c>
      <c r="D164" s="14">
        <f ca="1">май!AJ162+май!AL162</f>
        <v>0</v>
      </c>
    </row>
    <row r="165" spans="1:4" x14ac:dyDescent="0.25">
      <c r="A165" s="15">
        <f>май!A163</f>
        <v>0</v>
      </c>
      <c r="B165" s="14">
        <f ca="1">май!AM163</f>
        <v>0</v>
      </c>
      <c r="C165" s="14">
        <f ca="1">май!AK163</f>
        <v>0</v>
      </c>
      <c r="D165" s="14">
        <f ca="1">май!AJ163+май!AL163</f>
        <v>0</v>
      </c>
    </row>
    <row r="166" spans="1:4" x14ac:dyDescent="0.25">
      <c r="A166" s="15">
        <f>май!A164</f>
        <v>0</v>
      </c>
      <c r="B166" s="14">
        <f ca="1">май!AM164</f>
        <v>0</v>
      </c>
      <c r="C166" s="14">
        <f ca="1">май!AK164</f>
        <v>0</v>
      </c>
      <c r="D166" s="14">
        <f ca="1">май!AJ164+май!AL164</f>
        <v>0</v>
      </c>
    </row>
    <row r="167" spans="1:4" x14ac:dyDescent="0.25">
      <c r="A167" s="15">
        <f>май!A165</f>
        <v>0</v>
      </c>
      <c r="B167" s="14">
        <f ca="1">май!AM165</f>
        <v>0</v>
      </c>
      <c r="C167" s="14">
        <f ca="1">май!AK165</f>
        <v>0</v>
      </c>
      <c r="D167" s="14">
        <f ca="1">май!AJ165+май!AL165</f>
        <v>0</v>
      </c>
    </row>
    <row r="168" spans="1:4" x14ac:dyDescent="0.25">
      <c r="A168" s="15">
        <f>май!A166</f>
        <v>0</v>
      </c>
      <c r="B168" s="14">
        <f ca="1">май!AM166</f>
        <v>0</v>
      </c>
      <c r="C168" s="14">
        <f ca="1">май!AK166</f>
        <v>0</v>
      </c>
      <c r="D168" s="14">
        <f ca="1">май!AJ166+май!AL166</f>
        <v>0</v>
      </c>
    </row>
    <row r="169" spans="1:4" x14ac:dyDescent="0.25">
      <c r="A169" s="15">
        <f>май!A167</f>
        <v>0</v>
      </c>
      <c r="B169" s="14">
        <f ca="1">май!AM167</f>
        <v>0</v>
      </c>
      <c r="C169" s="14">
        <f ca="1">май!AK167</f>
        <v>0</v>
      </c>
      <c r="D169" s="14">
        <f ca="1">май!AJ167+май!AL167</f>
        <v>0</v>
      </c>
    </row>
    <row r="170" spans="1:4" x14ac:dyDescent="0.25">
      <c r="A170" s="15">
        <f>май!A168</f>
        <v>0</v>
      </c>
      <c r="B170" s="14">
        <f ca="1">май!AM168</f>
        <v>0</v>
      </c>
      <c r="C170" s="14">
        <f ca="1">май!AK168</f>
        <v>0</v>
      </c>
      <c r="D170" s="14">
        <f ca="1">май!AJ168+май!AL168</f>
        <v>0</v>
      </c>
    </row>
    <row r="171" spans="1:4" x14ac:dyDescent="0.25">
      <c r="A171" s="15">
        <f>май!A169</f>
        <v>0</v>
      </c>
      <c r="B171" s="14">
        <f ca="1">май!AM169</f>
        <v>0</v>
      </c>
      <c r="C171" s="14">
        <f ca="1">май!AK169</f>
        <v>0</v>
      </c>
      <c r="D171" s="14">
        <f ca="1">май!AJ169+май!AL169</f>
        <v>0</v>
      </c>
    </row>
    <row r="172" spans="1:4" x14ac:dyDescent="0.25">
      <c r="A172" s="15">
        <f>май!A170</f>
        <v>0</v>
      </c>
      <c r="B172" s="14">
        <f ca="1">май!AM170</f>
        <v>0</v>
      </c>
      <c r="C172" s="14">
        <f ca="1">май!AK170</f>
        <v>0</v>
      </c>
      <c r="D172" s="14">
        <f ca="1">май!AJ170+май!AL170</f>
        <v>0</v>
      </c>
    </row>
    <row r="173" spans="1:4" x14ac:dyDescent="0.25">
      <c r="A173" s="15">
        <f>май!A171</f>
        <v>0</v>
      </c>
      <c r="B173" s="14">
        <f ca="1">май!AM171</f>
        <v>0</v>
      </c>
      <c r="C173" s="14">
        <f ca="1">май!AK171</f>
        <v>0</v>
      </c>
      <c r="D173" s="14">
        <f ca="1">май!AJ171+май!AL171</f>
        <v>0</v>
      </c>
    </row>
    <row r="174" spans="1:4" x14ac:dyDescent="0.25">
      <c r="A174" s="15">
        <f>май!A172</f>
        <v>0</v>
      </c>
      <c r="B174" s="14">
        <f ca="1">май!AM172</f>
        <v>0</v>
      </c>
      <c r="C174" s="14">
        <f ca="1">май!AK172</f>
        <v>0</v>
      </c>
      <c r="D174" s="14">
        <f ca="1">май!AJ172+май!AL172</f>
        <v>0</v>
      </c>
    </row>
    <row r="175" spans="1:4" x14ac:dyDescent="0.25">
      <c r="A175" s="15">
        <f>май!A173</f>
        <v>0</v>
      </c>
      <c r="B175" s="14">
        <f ca="1">май!AM173</f>
        <v>0</v>
      </c>
      <c r="C175" s="14">
        <f ca="1">май!AK173</f>
        <v>0</v>
      </c>
      <c r="D175" s="14">
        <f ca="1">май!AJ173+май!AL173</f>
        <v>0</v>
      </c>
    </row>
    <row r="176" spans="1:4" x14ac:dyDescent="0.25">
      <c r="A176" s="15">
        <f>май!A174</f>
        <v>0</v>
      </c>
      <c r="B176" s="14">
        <f ca="1">май!AM174</f>
        <v>0</v>
      </c>
      <c r="C176" s="14">
        <f ca="1">май!AK174</f>
        <v>0</v>
      </c>
      <c r="D176" s="14">
        <f ca="1">май!AJ174+май!AL174</f>
        <v>0</v>
      </c>
    </row>
    <row r="177" spans="1:4" x14ac:dyDescent="0.25">
      <c r="A177" s="15">
        <f>май!A175</f>
        <v>0</v>
      </c>
      <c r="B177" s="14">
        <f ca="1">май!AM175</f>
        <v>0</v>
      </c>
      <c r="C177" s="14">
        <f ca="1">май!AK175</f>
        <v>0</v>
      </c>
      <c r="D177" s="14">
        <f ca="1">май!AJ175+май!AL175</f>
        <v>0</v>
      </c>
    </row>
    <row r="178" spans="1:4" x14ac:dyDescent="0.25">
      <c r="A178" s="15">
        <f>май!A176</f>
        <v>0</v>
      </c>
      <c r="B178" s="14">
        <f ca="1">май!AM176</f>
        <v>0</v>
      </c>
      <c r="C178" s="14">
        <f ca="1">май!AK176</f>
        <v>0</v>
      </c>
      <c r="D178" s="14">
        <f ca="1">май!AJ176+май!AL176</f>
        <v>0</v>
      </c>
    </row>
    <row r="179" spans="1:4" x14ac:dyDescent="0.25">
      <c r="A179" s="15">
        <f>май!A177</f>
        <v>0</v>
      </c>
      <c r="B179" s="14">
        <f ca="1">май!AM177</f>
        <v>0</v>
      </c>
      <c r="C179" s="14">
        <f ca="1">май!AK177</f>
        <v>0</v>
      </c>
      <c r="D179" s="14">
        <f ca="1">май!AJ177+май!AL177</f>
        <v>0</v>
      </c>
    </row>
    <row r="180" spans="1:4" x14ac:dyDescent="0.25">
      <c r="A180" s="15">
        <f>май!A178</f>
        <v>0</v>
      </c>
      <c r="B180" s="14">
        <f ca="1">май!AM178</f>
        <v>0</v>
      </c>
      <c r="C180" s="14">
        <f ca="1">май!AK178</f>
        <v>0</v>
      </c>
      <c r="D180" s="14">
        <f ca="1">май!AJ178+май!AL178</f>
        <v>0</v>
      </c>
    </row>
    <row r="181" spans="1:4" x14ac:dyDescent="0.25">
      <c r="A181" s="15">
        <f>май!A179</f>
        <v>0</v>
      </c>
      <c r="B181" s="14">
        <f ca="1">май!AM179</f>
        <v>0</v>
      </c>
      <c r="C181" s="14">
        <f ca="1">май!AK179</f>
        <v>0</v>
      </c>
      <c r="D181" s="14">
        <f ca="1">май!AJ179+май!AL179</f>
        <v>0</v>
      </c>
    </row>
    <row r="182" spans="1:4" x14ac:dyDescent="0.25">
      <c r="A182" s="15">
        <f>май!A180</f>
        <v>0</v>
      </c>
      <c r="B182" s="14">
        <f ca="1">май!AM180</f>
        <v>0</v>
      </c>
      <c r="C182" s="14">
        <f ca="1">май!AK180</f>
        <v>0</v>
      </c>
      <c r="D182" s="14">
        <f ca="1">май!AJ180+май!AL180</f>
        <v>0</v>
      </c>
    </row>
    <row r="183" spans="1:4" x14ac:dyDescent="0.25">
      <c r="A183" s="15">
        <f>май!A181</f>
        <v>0</v>
      </c>
      <c r="B183" s="14">
        <f ca="1">май!AM181</f>
        <v>0</v>
      </c>
      <c r="C183" s="14">
        <f ca="1">май!AK181</f>
        <v>0</v>
      </c>
      <c r="D183" s="14">
        <f ca="1">май!AJ181+май!AL181</f>
        <v>0</v>
      </c>
    </row>
    <row r="184" spans="1:4" x14ac:dyDescent="0.25">
      <c r="A184" s="15">
        <f>май!A182</f>
        <v>0</v>
      </c>
      <c r="B184" s="14">
        <f ca="1">май!AM182</f>
        <v>0</v>
      </c>
      <c r="C184" s="14">
        <f ca="1">май!AK182</f>
        <v>0</v>
      </c>
      <c r="D184" s="14">
        <f ca="1">май!AJ182+май!AL182</f>
        <v>0</v>
      </c>
    </row>
    <row r="185" spans="1:4" x14ac:dyDescent="0.25">
      <c r="A185" s="15">
        <f>май!A183</f>
        <v>0</v>
      </c>
      <c r="B185" s="14">
        <f ca="1">май!AM183</f>
        <v>0</v>
      </c>
      <c r="C185" s="14">
        <f ca="1">май!AK183</f>
        <v>0</v>
      </c>
      <c r="D185" s="14">
        <f ca="1">май!AJ183+май!AL183</f>
        <v>0</v>
      </c>
    </row>
    <row r="186" spans="1:4" x14ac:dyDescent="0.25">
      <c r="A186" s="15">
        <f>май!A184</f>
        <v>0</v>
      </c>
      <c r="B186" s="14">
        <f ca="1">май!AM184</f>
        <v>0</v>
      </c>
      <c r="C186" s="14">
        <f ca="1">май!AK184</f>
        <v>0</v>
      </c>
      <c r="D186" s="14">
        <f ca="1">май!AJ184+май!AL184</f>
        <v>0</v>
      </c>
    </row>
    <row r="187" spans="1:4" x14ac:dyDescent="0.25">
      <c r="A187" s="15">
        <f>май!A185</f>
        <v>0</v>
      </c>
      <c r="B187" s="14">
        <f ca="1">май!AM185</f>
        <v>0</v>
      </c>
      <c r="C187" s="14">
        <f ca="1">май!AK185</f>
        <v>0</v>
      </c>
      <c r="D187" s="14">
        <f ca="1">май!AJ185+май!AL185</f>
        <v>0</v>
      </c>
    </row>
    <row r="188" spans="1:4" x14ac:dyDescent="0.25">
      <c r="A188" s="15">
        <f>май!A186</f>
        <v>0</v>
      </c>
      <c r="B188" s="14">
        <f ca="1">май!AM186</f>
        <v>0</v>
      </c>
      <c r="C188" s="14">
        <f ca="1">май!AK186</f>
        <v>0</v>
      </c>
      <c r="D188" s="14">
        <f ca="1">май!AJ186+май!AL186</f>
        <v>0</v>
      </c>
    </row>
    <row r="189" spans="1:4" x14ac:dyDescent="0.25">
      <c r="A189" s="15">
        <f>май!A187</f>
        <v>0</v>
      </c>
      <c r="B189" s="14">
        <f ca="1">май!AM187</f>
        <v>0</v>
      </c>
      <c r="C189" s="14">
        <f ca="1">май!AK187</f>
        <v>0</v>
      </c>
      <c r="D189" s="14">
        <f ca="1">май!AJ187+май!AL187</f>
        <v>0</v>
      </c>
    </row>
    <row r="190" spans="1:4" x14ac:dyDescent="0.25">
      <c r="A190" s="15">
        <f>май!A188</f>
        <v>0</v>
      </c>
      <c r="B190" s="14">
        <f ca="1">май!AM188</f>
        <v>0</v>
      </c>
      <c r="C190" s="14">
        <f ca="1">май!AK188</f>
        <v>0</v>
      </c>
      <c r="D190" s="14">
        <f ca="1">май!AJ188+май!AL188</f>
        <v>0</v>
      </c>
    </row>
    <row r="191" spans="1:4" x14ac:dyDescent="0.25">
      <c r="A191" s="15">
        <f>май!A189</f>
        <v>0</v>
      </c>
      <c r="B191" s="14">
        <f ca="1">май!AM189</f>
        <v>0</v>
      </c>
      <c r="C191" s="14">
        <f ca="1">май!AK189</f>
        <v>0</v>
      </c>
      <c r="D191" s="14">
        <f ca="1">май!AJ189+май!AL189</f>
        <v>0</v>
      </c>
    </row>
    <row r="192" spans="1:4" x14ac:dyDescent="0.25">
      <c r="A192" s="15">
        <f>май!A190</f>
        <v>0</v>
      </c>
      <c r="B192" s="14">
        <f ca="1">май!AM190</f>
        <v>0</v>
      </c>
      <c r="C192" s="14">
        <f ca="1">май!AK190</f>
        <v>0</v>
      </c>
      <c r="D192" s="14">
        <f ca="1">май!AJ190+май!AL190</f>
        <v>0</v>
      </c>
    </row>
    <row r="193" spans="1:4" x14ac:dyDescent="0.25">
      <c r="A193" s="15">
        <f>май!A191</f>
        <v>0</v>
      </c>
      <c r="B193" s="14">
        <f ca="1">май!AM191</f>
        <v>0</v>
      </c>
      <c r="C193" s="14">
        <f ca="1">май!AK191</f>
        <v>0</v>
      </c>
      <c r="D193" s="14">
        <f ca="1">май!AJ191+май!AL191</f>
        <v>0</v>
      </c>
    </row>
    <row r="194" spans="1:4" x14ac:dyDescent="0.25">
      <c r="A194" s="15">
        <f>май!A192</f>
        <v>0</v>
      </c>
      <c r="B194" s="14">
        <f ca="1">май!AM192</f>
        <v>0</v>
      </c>
      <c r="C194" s="14">
        <f ca="1">май!AK192</f>
        <v>0</v>
      </c>
      <c r="D194" s="14">
        <f ca="1">май!AJ192+май!AL192</f>
        <v>0</v>
      </c>
    </row>
    <row r="195" spans="1:4" x14ac:dyDescent="0.25">
      <c r="A195" s="15">
        <f>май!A193</f>
        <v>0</v>
      </c>
      <c r="B195" s="14">
        <f ca="1">май!AM193</f>
        <v>0</v>
      </c>
      <c r="C195" s="14">
        <f ca="1">май!AK193</f>
        <v>0</v>
      </c>
      <c r="D195" s="14">
        <f ca="1">май!AJ193+май!AL193</f>
        <v>0</v>
      </c>
    </row>
    <row r="196" spans="1:4" x14ac:dyDescent="0.25">
      <c r="A196" s="15">
        <f>май!A194</f>
        <v>0</v>
      </c>
      <c r="B196" s="14">
        <f ca="1">май!AM194</f>
        <v>0</v>
      </c>
      <c r="C196" s="14">
        <f ca="1">май!AK194</f>
        <v>0</v>
      </c>
      <c r="D196" s="14">
        <f ca="1">май!AJ194+май!AL194</f>
        <v>0</v>
      </c>
    </row>
    <row r="197" spans="1:4" x14ac:dyDescent="0.25">
      <c r="A197" s="15">
        <f>май!A195</f>
        <v>0</v>
      </c>
      <c r="B197" s="14">
        <f ca="1">май!AM195</f>
        <v>0</v>
      </c>
      <c r="C197" s="14">
        <f ca="1">май!AK195</f>
        <v>0</v>
      </c>
      <c r="D197" s="14">
        <f ca="1">май!AJ195+май!AL195</f>
        <v>0</v>
      </c>
    </row>
    <row r="198" spans="1:4" x14ac:dyDescent="0.25">
      <c r="A198" s="15">
        <f>май!A196</f>
        <v>0</v>
      </c>
      <c r="B198" s="14">
        <f ca="1">май!AM196</f>
        <v>0</v>
      </c>
      <c r="C198" s="14">
        <f ca="1">май!AK196</f>
        <v>0</v>
      </c>
      <c r="D198" s="14">
        <f ca="1">май!AJ196+май!AL196</f>
        <v>0</v>
      </c>
    </row>
    <row r="199" spans="1:4" x14ac:dyDescent="0.25">
      <c r="A199" s="15">
        <f>май!A197</f>
        <v>0</v>
      </c>
      <c r="B199" s="14">
        <f ca="1">май!AM197</f>
        <v>0</v>
      </c>
      <c r="C199" s="14">
        <f ca="1">май!AK197</f>
        <v>0</v>
      </c>
      <c r="D199" s="14">
        <f ca="1">май!AJ197+май!AL197</f>
        <v>0</v>
      </c>
    </row>
    <row r="200" spans="1:4" x14ac:dyDescent="0.25">
      <c r="A200" s="15">
        <f>май!A198</f>
        <v>0</v>
      </c>
      <c r="B200" s="14">
        <f ca="1">май!AM198</f>
        <v>0</v>
      </c>
      <c r="C200" s="14">
        <f ca="1">май!AK198</f>
        <v>0</v>
      </c>
      <c r="D200" s="14">
        <f ca="1">май!AJ198+май!AL198</f>
        <v>0</v>
      </c>
    </row>
    <row r="201" spans="1:4" x14ac:dyDescent="0.25">
      <c r="A201" s="15">
        <f>май!A199</f>
        <v>0</v>
      </c>
      <c r="B201" s="14">
        <f ca="1">май!AM199</f>
        <v>0</v>
      </c>
      <c r="C201" s="14">
        <f ca="1">май!AK199</f>
        <v>0</v>
      </c>
      <c r="D201" s="14">
        <f ca="1">май!AJ199+май!AL199</f>
        <v>0</v>
      </c>
    </row>
    <row r="202" spans="1:4" x14ac:dyDescent="0.25">
      <c r="A202" s="15">
        <f>май!A200</f>
        <v>0</v>
      </c>
      <c r="B202" s="14">
        <f ca="1">май!AM200</f>
        <v>0</v>
      </c>
      <c r="C202" s="14">
        <f ca="1">май!AK200</f>
        <v>0</v>
      </c>
      <c r="D202" s="14">
        <f ca="1">май!AJ200+май!AL200</f>
        <v>0</v>
      </c>
    </row>
    <row r="203" spans="1:4" x14ac:dyDescent="0.25">
      <c r="A203" s="15">
        <f>май!A201</f>
        <v>0</v>
      </c>
      <c r="B203" s="14">
        <f>май!AM201</f>
        <v>0</v>
      </c>
      <c r="C203" s="14">
        <f>май!AK201</f>
        <v>0</v>
      </c>
      <c r="D203" s="14">
        <f>май!AJ201+май!AL201</f>
        <v>0</v>
      </c>
    </row>
    <row r="204" spans="1:4" x14ac:dyDescent="0.25">
      <c r="A204" s="15">
        <f>май!A202</f>
        <v>0</v>
      </c>
      <c r="B204" s="14">
        <f>май!AM202</f>
        <v>0</v>
      </c>
      <c r="C204" s="14">
        <f>май!AK202</f>
        <v>0</v>
      </c>
      <c r="D204" s="14">
        <f>май!AJ202+май!AL202</f>
        <v>0</v>
      </c>
    </row>
    <row r="205" spans="1:4" x14ac:dyDescent="0.25">
      <c r="A205" s="15">
        <f>май!A203</f>
        <v>0</v>
      </c>
      <c r="B205" s="14">
        <f>май!AM203</f>
        <v>0</v>
      </c>
      <c r="C205" s="14">
        <f>май!AK203</f>
        <v>0</v>
      </c>
      <c r="D205" s="14">
        <f>май!AJ203+май!AL203</f>
        <v>0</v>
      </c>
    </row>
    <row r="206" spans="1:4" x14ac:dyDescent="0.25">
      <c r="A206" s="15">
        <f>май!A204</f>
        <v>0</v>
      </c>
      <c r="B206" s="14">
        <f>май!AM204</f>
        <v>0</v>
      </c>
      <c r="C206" s="14">
        <f>май!AK204</f>
        <v>0</v>
      </c>
      <c r="D206" s="14">
        <f>май!AJ204+май!AL204</f>
        <v>0</v>
      </c>
    </row>
    <row r="207" spans="1:4" x14ac:dyDescent="0.25">
      <c r="A207" s="15">
        <f>май!A205</f>
        <v>0</v>
      </c>
      <c r="B207" s="14">
        <f>май!AM205</f>
        <v>0</v>
      </c>
      <c r="C207" s="14">
        <f>май!AK205</f>
        <v>0</v>
      </c>
      <c r="D207" s="14">
        <f>май!AJ205+май!AL205</f>
        <v>0</v>
      </c>
    </row>
    <row r="208" spans="1:4" x14ac:dyDescent="0.25">
      <c r="A208" s="15">
        <f>май!A206</f>
        <v>0</v>
      </c>
      <c r="B208" s="14">
        <f>май!AM206</f>
        <v>0</v>
      </c>
      <c r="C208" s="14">
        <f>май!AK206</f>
        <v>0</v>
      </c>
      <c r="D208" s="14">
        <f>май!AJ206+май!AL206</f>
        <v>0</v>
      </c>
    </row>
    <row r="209" spans="1:4" x14ac:dyDescent="0.25">
      <c r="A209" s="15">
        <f>май!A207</f>
        <v>0</v>
      </c>
      <c r="B209" s="14">
        <f>май!AM207</f>
        <v>0</v>
      </c>
      <c r="C209" s="14">
        <f>май!AK207</f>
        <v>0</v>
      </c>
      <c r="D209" s="14">
        <f>май!AJ207+май!AL207</f>
        <v>0</v>
      </c>
    </row>
    <row r="210" spans="1:4" x14ac:dyDescent="0.25">
      <c r="A210" s="15">
        <f>май!A208</f>
        <v>0</v>
      </c>
      <c r="B210" s="14">
        <f>май!AM208</f>
        <v>0</v>
      </c>
      <c r="C210" s="14">
        <f>май!AK208</f>
        <v>0</v>
      </c>
      <c r="D210" s="14">
        <f>май!AJ208+май!AL208</f>
        <v>0</v>
      </c>
    </row>
    <row r="211" spans="1:4" x14ac:dyDescent="0.25">
      <c r="A211" s="15">
        <f>май!A209</f>
        <v>0</v>
      </c>
      <c r="B211" s="14">
        <f>май!AM209</f>
        <v>0</v>
      </c>
      <c r="C211" s="14">
        <f>май!AK209</f>
        <v>0</v>
      </c>
      <c r="D211" s="14">
        <f>май!AJ209+май!AL209</f>
        <v>0</v>
      </c>
    </row>
    <row r="212" spans="1:4" x14ac:dyDescent="0.25">
      <c r="A212" s="15">
        <f>май!A210</f>
        <v>0</v>
      </c>
      <c r="B212" s="14">
        <f>май!AM210</f>
        <v>0</v>
      </c>
      <c r="C212" s="14">
        <f>май!AK210</f>
        <v>0</v>
      </c>
      <c r="D212" s="14">
        <f>май!AJ210+май!AL210</f>
        <v>0</v>
      </c>
    </row>
    <row r="213" spans="1:4" x14ac:dyDescent="0.25">
      <c r="A213" s="15">
        <f>май!A211</f>
        <v>0</v>
      </c>
      <c r="B213" s="14">
        <f>май!AM211</f>
        <v>0</v>
      </c>
      <c r="C213" s="14">
        <f>май!AK211</f>
        <v>0</v>
      </c>
      <c r="D213" s="14">
        <f>май!AJ211+май!AL211</f>
        <v>0</v>
      </c>
    </row>
    <row r="214" spans="1:4" x14ac:dyDescent="0.25">
      <c r="A214" s="15">
        <f>май!A212</f>
        <v>0</v>
      </c>
      <c r="B214" s="14">
        <f>май!AM212</f>
        <v>0</v>
      </c>
      <c r="C214" s="14">
        <f>май!AK212</f>
        <v>0</v>
      </c>
      <c r="D214" s="14">
        <f>май!AJ212+май!AL212</f>
        <v>0</v>
      </c>
    </row>
    <row r="215" spans="1:4" x14ac:dyDescent="0.25">
      <c r="A215" s="15">
        <f>май!A213</f>
        <v>0</v>
      </c>
      <c r="B215" s="14">
        <f>май!AM213</f>
        <v>0</v>
      </c>
      <c r="C215" s="14">
        <f>май!AK213</f>
        <v>0</v>
      </c>
      <c r="D215" s="14">
        <f>май!AJ213+май!AL213</f>
        <v>0</v>
      </c>
    </row>
    <row r="216" spans="1:4" x14ac:dyDescent="0.25">
      <c r="A216" s="15">
        <f>май!A214</f>
        <v>0</v>
      </c>
      <c r="B216" s="14">
        <f>май!AM214</f>
        <v>0</v>
      </c>
      <c r="C216" s="14">
        <f>май!AK214</f>
        <v>0</v>
      </c>
      <c r="D216" s="14">
        <f>май!AJ214+май!AL214</f>
        <v>0</v>
      </c>
    </row>
    <row r="217" spans="1:4" x14ac:dyDescent="0.25">
      <c r="A217" s="15">
        <f>май!A215</f>
        <v>0</v>
      </c>
      <c r="B217" s="14">
        <f>май!AM215</f>
        <v>0</v>
      </c>
      <c r="C217" s="14">
        <f>май!AK215</f>
        <v>0</v>
      </c>
      <c r="D217" s="14">
        <f>май!AJ215+май!AL215</f>
        <v>0</v>
      </c>
    </row>
    <row r="218" spans="1:4" x14ac:dyDescent="0.25">
      <c r="A218" s="15">
        <f>май!A216</f>
        <v>0</v>
      </c>
      <c r="B218" s="14">
        <f>май!AM216</f>
        <v>0</v>
      </c>
      <c r="C218" s="14">
        <f>май!AK216</f>
        <v>0</v>
      </c>
      <c r="D218" s="14">
        <f>май!AJ216+май!AL216</f>
        <v>0</v>
      </c>
    </row>
    <row r="219" spans="1:4" x14ac:dyDescent="0.25">
      <c r="A219" s="15">
        <f>май!A217</f>
        <v>0</v>
      </c>
      <c r="B219" s="14">
        <f>май!AM217</f>
        <v>0</v>
      </c>
      <c r="C219" s="14">
        <f>май!AK217</f>
        <v>0</v>
      </c>
      <c r="D219" s="14">
        <f>май!AJ217+май!AL217</f>
        <v>0</v>
      </c>
    </row>
    <row r="220" spans="1:4" x14ac:dyDescent="0.25">
      <c r="A220" s="15">
        <f>май!A218</f>
        <v>0</v>
      </c>
      <c r="B220" s="14">
        <f>май!AM218</f>
        <v>0</v>
      </c>
      <c r="C220" s="14">
        <f>май!AK218</f>
        <v>0</v>
      </c>
      <c r="D220" s="14">
        <f>май!AJ218+май!AL218</f>
        <v>0</v>
      </c>
    </row>
  </sheetData>
  <sheetProtection algorithmName="SHA-512" hashValue="3GcsH6KkXW4EZ71XJQFa+EEEx6FYkNHyP+GnmFOSX+KDVhvYVX0MCqDNSeow0TbYpnIa6bdNYCf9/ncLj/DldA==" saltValue="xIVwLyApf0/cYW44p2QI+w==" spinCount="100000" sheet="1" objects="1" scenarios="1"/>
  <mergeCells count="1">
    <mergeCell ref="C2:D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FF0000"/>
  </sheetPr>
  <dimension ref="A2:M153"/>
  <sheetViews>
    <sheetView topLeftCell="A100" workbookViewId="0">
      <selection activeCell="C130" sqref="C130"/>
    </sheetView>
  </sheetViews>
  <sheetFormatPr defaultRowHeight="15" x14ac:dyDescent="0.25"/>
  <cols>
    <col min="1" max="1" width="11.85546875" style="16" customWidth="1"/>
    <col min="2" max="6" width="9.140625" style="16"/>
    <col min="7" max="7" width="13.140625" style="16" customWidth="1"/>
    <col min="8" max="8" width="13.5703125" style="16" customWidth="1"/>
    <col min="9" max="9" width="15.140625" style="16" customWidth="1"/>
    <col min="10" max="10" width="22" style="16" customWidth="1"/>
    <col min="11" max="11" width="21.7109375" style="16" customWidth="1"/>
    <col min="12" max="16384" width="9.140625" style="16"/>
  </cols>
  <sheetData>
    <row r="2" spans="1:11" x14ac:dyDescent="0.25">
      <c r="A2" s="19" t="s">
        <v>8</v>
      </c>
      <c r="B2" s="19" t="s">
        <v>9</v>
      </c>
      <c r="C2" s="19" t="s">
        <v>10</v>
      </c>
      <c r="G2" s="19" t="s">
        <v>11</v>
      </c>
      <c r="H2" s="19" t="s">
        <v>12</v>
      </c>
      <c r="I2" s="19" t="s">
        <v>13</v>
      </c>
      <c r="J2" s="19" t="s">
        <v>14</v>
      </c>
      <c r="K2" s="19" t="s">
        <v>15</v>
      </c>
    </row>
    <row r="3" spans="1:11" x14ac:dyDescent="0.25">
      <c r="A3" s="20">
        <v>43101</v>
      </c>
      <c r="B3" s="18">
        <v>1</v>
      </c>
      <c r="C3" s="18">
        <v>3</v>
      </c>
      <c r="G3" s="20">
        <v>43101</v>
      </c>
      <c r="H3" s="20">
        <v>43101</v>
      </c>
      <c r="I3" s="20">
        <v>43136</v>
      </c>
      <c r="J3" s="20">
        <v>43236</v>
      </c>
      <c r="K3" s="20">
        <v>43221</v>
      </c>
    </row>
    <row r="4" spans="1:11" x14ac:dyDescent="0.25">
      <c r="A4" s="20">
        <v>43102</v>
      </c>
      <c r="B4" s="18">
        <v>2</v>
      </c>
      <c r="C4" s="18">
        <v>3</v>
      </c>
      <c r="G4" s="20">
        <v>43102</v>
      </c>
      <c r="H4" s="20">
        <v>43102</v>
      </c>
      <c r="I4" s="20">
        <v>43137</v>
      </c>
      <c r="J4" s="20">
        <v>43237</v>
      </c>
      <c r="K4" s="20">
        <v>43222</v>
      </c>
    </row>
    <row r="5" spans="1:11" x14ac:dyDescent="0.25">
      <c r="A5" s="20">
        <v>43103</v>
      </c>
      <c r="B5" s="18">
        <v>3</v>
      </c>
      <c r="C5" s="18">
        <v>2</v>
      </c>
      <c r="G5" s="20">
        <v>43167</v>
      </c>
      <c r="H5" s="20">
        <v>43103</v>
      </c>
      <c r="I5" s="20">
        <v>43138</v>
      </c>
      <c r="J5" s="20">
        <v>43238</v>
      </c>
      <c r="K5" s="20">
        <v>43223</v>
      </c>
    </row>
    <row r="6" spans="1:11" x14ac:dyDescent="0.25">
      <c r="A6" s="20">
        <v>43104</v>
      </c>
      <c r="B6" s="18">
        <v>4</v>
      </c>
      <c r="C6" s="18">
        <v>2</v>
      </c>
      <c r="G6" s="20">
        <v>43180</v>
      </c>
      <c r="H6" s="20">
        <v>43104</v>
      </c>
      <c r="I6" s="20">
        <v>43139</v>
      </c>
      <c r="J6" s="20">
        <v>43239</v>
      </c>
      <c r="K6" s="20">
        <v>43224</v>
      </c>
    </row>
    <row r="7" spans="1:11" x14ac:dyDescent="0.25">
      <c r="A7" s="20">
        <v>43105</v>
      </c>
      <c r="B7" s="18">
        <v>5</v>
      </c>
      <c r="C7" s="18">
        <v>2</v>
      </c>
      <c r="G7" s="20">
        <v>43181</v>
      </c>
      <c r="H7" s="20">
        <v>43105</v>
      </c>
      <c r="I7" s="20">
        <v>43140</v>
      </c>
      <c r="J7" s="20">
        <v>43240</v>
      </c>
      <c r="K7" s="20">
        <v>43225</v>
      </c>
    </row>
    <row r="8" spans="1:11" x14ac:dyDescent="0.25">
      <c r="A8" s="20">
        <v>43106</v>
      </c>
      <c r="B8" s="18">
        <v>6</v>
      </c>
      <c r="C8" s="18">
        <v>2</v>
      </c>
      <c r="G8" s="20">
        <v>43182</v>
      </c>
      <c r="H8" s="20">
        <v>43106</v>
      </c>
      <c r="I8" s="20">
        <v>43141</v>
      </c>
      <c r="J8" s="20">
        <v>43241</v>
      </c>
      <c r="K8" s="20">
        <v>43226</v>
      </c>
    </row>
    <row r="9" spans="1:11" x14ac:dyDescent="0.25">
      <c r="A9" s="20">
        <v>43107</v>
      </c>
      <c r="B9" s="18">
        <v>7</v>
      </c>
      <c r="C9" s="18">
        <v>3</v>
      </c>
      <c r="G9" s="20">
        <v>43221</v>
      </c>
      <c r="H9" s="20">
        <v>43107</v>
      </c>
      <c r="I9" s="20"/>
      <c r="J9" s="20">
        <v>43242</v>
      </c>
      <c r="K9" s="20">
        <v>43227</v>
      </c>
    </row>
    <row r="10" spans="1:11" x14ac:dyDescent="0.25">
      <c r="A10" s="20">
        <v>43108</v>
      </c>
      <c r="B10" s="18">
        <v>1</v>
      </c>
      <c r="C10" s="18">
        <v>2</v>
      </c>
      <c r="G10" s="20">
        <v>43227</v>
      </c>
      <c r="H10" s="20">
        <v>43108</v>
      </c>
      <c r="I10" s="20"/>
      <c r="J10" s="20">
        <v>43243</v>
      </c>
      <c r="K10" s="20">
        <v>43228</v>
      </c>
    </row>
    <row r="11" spans="1:11" x14ac:dyDescent="0.25">
      <c r="A11" s="20">
        <v>43109</v>
      </c>
      <c r="B11" s="18">
        <v>2</v>
      </c>
      <c r="C11" s="18">
        <v>1</v>
      </c>
      <c r="G11" s="20">
        <v>43229</v>
      </c>
      <c r="H11" s="20">
        <v>43178</v>
      </c>
      <c r="I11" s="20"/>
      <c r="J11" s="20">
        <v>43244</v>
      </c>
      <c r="K11" s="20">
        <v>43229</v>
      </c>
    </row>
    <row r="12" spans="1:11" x14ac:dyDescent="0.25">
      <c r="A12" s="20">
        <v>43110</v>
      </c>
      <c r="B12" s="18">
        <v>3</v>
      </c>
      <c r="C12" s="18">
        <v>1</v>
      </c>
      <c r="G12" s="20"/>
      <c r="H12" s="20">
        <v>43179</v>
      </c>
      <c r="I12" s="20"/>
      <c r="J12" s="20">
        <v>43245</v>
      </c>
      <c r="K12" s="20">
        <v>43230</v>
      </c>
    </row>
    <row r="13" spans="1:11" x14ac:dyDescent="0.25">
      <c r="A13" s="20">
        <v>43111</v>
      </c>
      <c r="B13" s="18">
        <v>4</v>
      </c>
      <c r="C13" s="18">
        <v>1</v>
      </c>
      <c r="G13" s="20"/>
      <c r="H13" s="20">
        <v>43180</v>
      </c>
      <c r="I13" s="20"/>
      <c r="J13" s="20">
        <v>43246</v>
      </c>
      <c r="K13" s="20">
        <v>43231</v>
      </c>
    </row>
    <row r="14" spans="1:11" x14ac:dyDescent="0.25">
      <c r="A14" s="20">
        <v>43112</v>
      </c>
      <c r="B14" s="18">
        <v>5</v>
      </c>
      <c r="C14" s="18">
        <v>1</v>
      </c>
      <c r="G14" s="20"/>
      <c r="H14" s="20">
        <v>43181</v>
      </c>
      <c r="I14" s="20"/>
      <c r="J14" s="20">
        <v>43247</v>
      </c>
      <c r="K14" s="20">
        <v>43232</v>
      </c>
    </row>
    <row r="15" spans="1:11" x14ac:dyDescent="0.25">
      <c r="A15" s="20">
        <v>43113</v>
      </c>
      <c r="B15" s="18">
        <v>6</v>
      </c>
      <c r="C15" s="18">
        <v>1</v>
      </c>
      <c r="G15" s="20"/>
      <c r="H15" s="20">
        <v>43182</v>
      </c>
      <c r="I15" s="20"/>
      <c r="J15" s="20">
        <v>43248</v>
      </c>
      <c r="K15" s="20">
        <v>43233</v>
      </c>
    </row>
    <row r="16" spans="1:11" x14ac:dyDescent="0.25">
      <c r="A16" s="20">
        <v>43114</v>
      </c>
      <c r="B16" s="18">
        <v>7</v>
      </c>
      <c r="C16" s="18">
        <v>3</v>
      </c>
      <c r="G16" s="20"/>
      <c r="H16" s="20">
        <v>43183</v>
      </c>
      <c r="I16" s="20"/>
      <c r="J16" s="20">
        <v>43249</v>
      </c>
      <c r="K16" s="20">
        <v>43234</v>
      </c>
    </row>
    <row r="17" spans="1:11" x14ac:dyDescent="0.25">
      <c r="A17" s="20">
        <v>43115</v>
      </c>
      <c r="B17" s="18">
        <v>1</v>
      </c>
      <c r="C17" s="18">
        <v>1</v>
      </c>
      <c r="G17" s="20"/>
      <c r="H17" s="20">
        <v>43246</v>
      </c>
      <c r="I17" s="20"/>
      <c r="J17" s="20">
        <v>43250</v>
      </c>
      <c r="K17" s="20">
        <v>43235</v>
      </c>
    </row>
    <row r="18" spans="1:11" x14ac:dyDescent="0.25">
      <c r="A18" s="20">
        <v>43116</v>
      </c>
      <c r="B18" s="18">
        <v>2</v>
      </c>
      <c r="C18" s="18">
        <v>1</v>
      </c>
      <c r="G18" s="20"/>
      <c r="H18" s="20">
        <v>43247</v>
      </c>
      <c r="I18" s="20"/>
      <c r="J18" s="20">
        <v>43251</v>
      </c>
      <c r="K18" s="20">
        <v>43236</v>
      </c>
    </row>
    <row r="19" spans="1:11" x14ac:dyDescent="0.25">
      <c r="A19" s="20">
        <v>43117</v>
      </c>
      <c r="B19" s="18">
        <v>3</v>
      </c>
      <c r="C19" s="18">
        <v>1</v>
      </c>
      <c r="G19" s="20"/>
      <c r="H19" s="20">
        <v>43248</v>
      </c>
      <c r="I19" s="20"/>
      <c r="J19" s="20"/>
      <c r="K19" s="20">
        <v>43237</v>
      </c>
    </row>
    <row r="20" spans="1:11" x14ac:dyDescent="0.25">
      <c r="A20" s="20">
        <v>43118</v>
      </c>
      <c r="B20" s="18">
        <v>4</v>
      </c>
      <c r="C20" s="18">
        <v>1</v>
      </c>
      <c r="G20" s="20"/>
      <c r="H20" s="20">
        <v>43249</v>
      </c>
      <c r="I20" s="20"/>
      <c r="J20" s="20"/>
      <c r="K20" s="20">
        <v>43238</v>
      </c>
    </row>
    <row r="21" spans="1:11" x14ac:dyDescent="0.25">
      <c r="A21" s="20">
        <v>43119</v>
      </c>
      <c r="B21" s="18">
        <v>5</v>
      </c>
      <c r="C21" s="18">
        <v>1</v>
      </c>
      <c r="G21" s="20"/>
      <c r="H21" s="20">
        <v>43250</v>
      </c>
      <c r="I21" s="20"/>
      <c r="J21" s="20"/>
      <c r="K21" s="20">
        <v>43239</v>
      </c>
    </row>
    <row r="22" spans="1:11" x14ac:dyDescent="0.25">
      <c r="A22" s="20">
        <v>43120</v>
      </c>
      <c r="B22" s="18">
        <v>6</v>
      </c>
      <c r="C22" s="18">
        <v>1</v>
      </c>
      <c r="G22" s="20"/>
      <c r="H22" s="20">
        <v>43251</v>
      </c>
      <c r="I22" s="20"/>
      <c r="J22" s="20"/>
      <c r="K22" s="20">
        <v>43240</v>
      </c>
    </row>
    <row r="23" spans="1:11" x14ac:dyDescent="0.25">
      <c r="A23" s="20">
        <v>43121</v>
      </c>
      <c r="B23" s="18">
        <v>7</v>
      </c>
      <c r="C23" s="18">
        <v>3</v>
      </c>
      <c r="G23" s="20"/>
      <c r="H23" s="20"/>
      <c r="I23" s="20"/>
      <c r="J23" s="20"/>
      <c r="K23" s="20">
        <v>43241</v>
      </c>
    </row>
    <row r="24" spans="1:11" x14ac:dyDescent="0.25">
      <c r="A24" s="20">
        <v>43122</v>
      </c>
      <c r="B24" s="18">
        <v>1</v>
      </c>
      <c r="C24" s="18">
        <v>1</v>
      </c>
      <c r="G24" s="20"/>
      <c r="H24" s="20"/>
      <c r="I24" s="20"/>
      <c r="J24" s="20"/>
      <c r="K24" s="20">
        <v>43242</v>
      </c>
    </row>
    <row r="25" spans="1:11" x14ac:dyDescent="0.25">
      <c r="A25" s="20">
        <v>43123</v>
      </c>
      <c r="B25" s="18">
        <v>2</v>
      </c>
      <c r="C25" s="18">
        <v>1</v>
      </c>
      <c r="G25" s="20"/>
      <c r="H25" s="20"/>
      <c r="I25" s="20"/>
      <c r="J25" s="20"/>
      <c r="K25" s="20">
        <v>43243</v>
      </c>
    </row>
    <row r="26" spans="1:11" x14ac:dyDescent="0.25">
      <c r="A26" s="20">
        <v>43124</v>
      </c>
      <c r="B26" s="18">
        <v>3</v>
      </c>
      <c r="C26" s="18">
        <v>1</v>
      </c>
      <c r="G26" s="20"/>
      <c r="H26" s="20"/>
      <c r="I26" s="20"/>
      <c r="J26" s="20"/>
      <c r="K26" s="20">
        <v>43244</v>
      </c>
    </row>
    <row r="27" spans="1:11" x14ac:dyDescent="0.25">
      <c r="A27" s="20">
        <v>43125</v>
      </c>
      <c r="B27" s="18">
        <v>4</v>
      </c>
      <c r="C27" s="18">
        <v>1</v>
      </c>
      <c r="G27" s="20"/>
      <c r="H27" s="20"/>
      <c r="I27" s="20"/>
      <c r="J27" s="20"/>
      <c r="K27" s="20">
        <v>43245</v>
      </c>
    </row>
    <row r="28" spans="1:11" x14ac:dyDescent="0.25">
      <c r="A28" s="20">
        <v>43126</v>
      </c>
      <c r="B28" s="18">
        <v>5</v>
      </c>
      <c r="C28" s="18">
        <v>1</v>
      </c>
      <c r="G28" s="20"/>
      <c r="H28" s="20"/>
      <c r="I28" s="20"/>
      <c r="J28" s="20"/>
      <c r="K28" s="20">
        <v>43246</v>
      </c>
    </row>
    <row r="29" spans="1:11" x14ac:dyDescent="0.25">
      <c r="A29" s="20">
        <v>43127</v>
      </c>
      <c r="B29" s="18">
        <v>6</v>
      </c>
      <c r="C29" s="18">
        <v>1</v>
      </c>
      <c r="G29" s="20"/>
      <c r="H29" s="20"/>
      <c r="I29" s="20"/>
      <c r="J29" s="20"/>
      <c r="K29" s="20">
        <v>43247</v>
      </c>
    </row>
    <row r="30" spans="1:11" x14ac:dyDescent="0.25">
      <c r="A30" s="20">
        <v>43128</v>
      </c>
      <c r="B30" s="18">
        <v>7</v>
      </c>
      <c r="C30" s="18">
        <v>3</v>
      </c>
      <c r="G30" s="20"/>
      <c r="H30" s="20"/>
      <c r="I30" s="20"/>
      <c r="J30" s="20"/>
      <c r="K30" s="20">
        <v>43248</v>
      </c>
    </row>
    <row r="31" spans="1:11" x14ac:dyDescent="0.25">
      <c r="A31" s="20">
        <v>43129</v>
      </c>
      <c r="B31" s="18">
        <v>1</v>
      </c>
      <c r="C31" s="18">
        <v>1</v>
      </c>
      <c r="G31" s="20"/>
      <c r="H31" s="20"/>
      <c r="I31" s="20"/>
      <c r="J31" s="20"/>
      <c r="K31" s="20">
        <v>43249</v>
      </c>
    </row>
    <row r="32" spans="1:11" x14ac:dyDescent="0.25">
      <c r="A32" s="20">
        <v>43130</v>
      </c>
      <c r="B32" s="18">
        <v>2</v>
      </c>
      <c r="C32" s="18">
        <v>1</v>
      </c>
      <c r="G32" s="20"/>
      <c r="H32" s="20"/>
      <c r="I32" s="20"/>
      <c r="J32" s="20"/>
      <c r="K32" s="20">
        <v>43250</v>
      </c>
    </row>
    <row r="33" spans="1:13" x14ac:dyDescent="0.25">
      <c r="A33" s="20">
        <v>43131</v>
      </c>
      <c r="B33" s="18">
        <v>3</v>
      </c>
      <c r="C33" s="18">
        <v>1</v>
      </c>
      <c r="G33" s="20"/>
      <c r="H33" s="20"/>
      <c r="I33" s="20"/>
      <c r="J33" s="20"/>
      <c r="K33" s="20">
        <v>43251</v>
      </c>
    </row>
    <row r="34" spans="1:13" x14ac:dyDescent="0.25">
      <c r="A34" s="20">
        <v>43132</v>
      </c>
      <c r="B34" s="18">
        <v>4</v>
      </c>
      <c r="C34" s="18">
        <v>1</v>
      </c>
    </row>
    <row r="35" spans="1:13" x14ac:dyDescent="0.25">
      <c r="A35" s="20">
        <v>43133</v>
      </c>
      <c r="B35" s="18">
        <v>5</v>
      </c>
      <c r="C35" s="18">
        <v>1</v>
      </c>
    </row>
    <row r="36" spans="1:13" x14ac:dyDescent="0.25">
      <c r="A36" s="20">
        <v>43134</v>
      </c>
      <c r="B36" s="18">
        <v>6</v>
      </c>
      <c r="C36" s="18">
        <v>1</v>
      </c>
      <c r="F36" s="2"/>
      <c r="G36" s="17" t="s">
        <v>16</v>
      </c>
      <c r="H36" s="17" t="s">
        <v>17</v>
      </c>
      <c r="I36" s="17" t="s">
        <v>18</v>
      </c>
      <c r="J36" s="17" t="s">
        <v>19</v>
      </c>
      <c r="K36" s="17" t="s">
        <v>20</v>
      </c>
      <c r="L36" s="17" t="s">
        <v>21</v>
      </c>
      <c r="M36" s="2"/>
    </row>
    <row r="37" spans="1:13" x14ac:dyDescent="0.25">
      <c r="A37" s="20">
        <v>43135</v>
      </c>
      <c r="B37" s="18">
        <v>7</v>
      </c>
      <c r="C37" s="18">
        <v>3</v>
      </c>
      <c r="F37" s="2" t="s">
        <v>3</v>
      </c>
      <c r="G37" s="2">
        <v>3</v>
      </c>
      <c r="H37" s="2">
        <v>4</v>
      </c>
      <c r="I37" s="2">
        <v>4</v>
      </c>
      <c r="J37" s="2">
        <v>3</v>
      </c>
      <c r="K37" s="2">
        <v>3</v>
      </c>
      <c r="L37" s="2">
        <v>3</v>
      </c>
      <c r="M37" s="2">
        <f>SUM(G37:L37)</f>
        <v>20</v>
      </c>
    </row>
    <row r="38" spans="1:13" x14ac:dyDescent="0.25">
      <c r="A38" s="20">
        <v>43136</v>
      </c>
      <c r="B38" s="18">
        <v>1</v>
      </c>
      <c r="C38" s="18">
        <v>1</v>
      </c>
      <c r="F38" s="2" t="s">
        <v>4</v>
      </c>
      <c r="G38" s="2">
        <v>4</v>
      </c>
      <c r="H38" s="2">
        <v>4</v>
      </c>
      <c r="I38" s="2">
        <v>4</v>
      </c>
      <c r="J38" s="2">
        <v>4</v>
      </c>
      <c r="K38" s="2">
        <v>4</v>
      </c>
      <c r="L38" s="2">
        <v>4</v>
      </c>
      <c r="M38" s="2">
        <f>SUM(G38:L38)</f>
        <v>24</v>
      </c>
    </row>
    <row r="39" spans="1:13" x14ac:dyDescent="0.25">
      <c r="A39" s="20">
        <v>43137</v>
      </c>
      <c r="B39" s="18">
        <v>2</v>
      </c>
      <c r="C39" s="18">
        <v>1</v>
      </c>
      <c r="F39" s="2" t="s">
        <v>5</v>
      </c>
      <c r="G39" s="2">
        <v>3</v>
      </c>
      <c r="H39" s="2">
        <v>3</v>
      </c>
      <c r="I39" s="2">
        <v>3</v>
      </c>
      <c r="J39" s="2">
        <v>3</v>
      </c>
      <c r="K39" s="2">
        <v>4</v>
      </c>
      <c r="L39" s="2">
        <v>4</v>
      </c>
      <c r="M39" s="2">
        <f>SUM(G39:L39)</f>
        <v>20</v>
      </c>
    </row>
    <row r="40" spans="1:13" x14ac:dyDescent="0.25">
      <c r="A40" s="20">
        <v>43138</v>
      </c>
      <c r="B40" s="18">
        <v>3</v>
      </c>
      <c r="C40" s="18">
        <v>1</v>
      </c>
      <c r="F40" s="2" t="s">
        <v>6</v>
      </c>
      <c r="G40" s="2">
        <v>5</v>
      </c>
      <c r="H40" s="2">
        <v>4</v>
      </c>
      <c r="I40" s="2">
        <v>4</v>
      </c>
      <c r="J40" s="2">
        <v>4</v>
      </c>
      <c r="K40" s="2">
        <v>4</v>
      </c>
      <c r="L40" s="2">
        <v>4</v>
      </c>
      <c r="M40" s="2">
        <f>SUM(G40:L40)</f>
        <v>25</v>
      </c>
    </row>
    <row r="41" spans="1:13" x14ac:dyDescent="0.25">
      <c r="A41" s="20">
        <v>43139</v>
      </c>
      <c r="B41" s="18">
        <v>4</v>
      </c>
      <c r="C41" s="18">
        <v>1</v>
      </c>
      <c r="F41" s="2" t="s">
        <v>7</v>
      </c>
      <c r="G41" s="2">
        <v>2</v>
      </c>
      <c r="H41" s="2">
        <v>3</v>
      </c>
      <c r="I41" s="2">
        <v>3</v>
      </c>
      <c r="J41" s="2">
        <v>4</v>
      </c>
      <c r="K41" s="2">
        <v>4</v>
      </c>
      <c r="L41" s="2">
        <v>3</v>
      </c>
      <c r="M41" s="2">
        <f>SUM(G41:L41)</f>
        <v>19</v>
      </c>
    </row>
    <row r="42" spans="1:13" x14ac:dyDescent="0.25">
      <c r="A42" s="20">
        <v>43140</v>
      </c>
      <c r="B42" s="18">
        <v>5</v>
      </c>
      <c r="C42" s="18">
        <v>1</v>
      </c>
    </row>
    <row r="43" spans="1:13" x14ac:dyDescent="0.25">
      <c r="A43" s="20">
        <v>43141</v>
      </c>
      <c r="B43" s="18">
        <v>6</v>
      </c>
      <c r="C43" s="18">
        <v>1</v>
      </c>
    </row>
    <row r="44" spans="1:13" x14ac:dyDescent="0.25">
      <c r="A44" s="20">
        <v>43142</v>
      </c>
      <c r="B44" s="18">
        <v>7</v>
      </c>
      <c r="C44" s="18">
        <v>3</v>
      </c>
    </row>
    <row r="45" spans="1:13" x14ac:dyDescent="0.25">
      <c r="A45" s="20">
        <v>43143</v>
      </c>
      <c r="B45" s="18">
        <v>1</v>
      </c>
      <c r="C45" s="18">
        <v>1</v>
      </c>
    </row>
    <row r="46" spans="1:13" x14ac:dyDescent="0.25">
      <c r="A46" s="20">
        <v>43144</v>
      </c>
      <c r="B46" s="18">
        <v>2</v>
      </c>
      <c r="C46" s="18">
        <v>1</v>
      </c>
    </row>
    <row r="47" spans="1:13" x14ac:dyDescent="0.25">
      <c r="A47" s="20">
        <v>43145</v>
      </c>
      <c r="B47" s="18">
        <v>3</v>
      </c>
      <c r="C47" s="18">
        <v>1</v>
      </c>
    </row>
    <row r="48" spans="1:13" x14ac:dyDescent="0.25">
      <c r="A48" s="20">
        <v>43146</v>
      </c>
      <c r="B48" s="18">
        <v>4</v>
      </c>
      <c r="C48" s="18">
        <v>1</v>
      </c>
    </row>
    <row r="49" spans="1:3" x14ac:dyDescent="0.25">
      <c r="A49" s="20">
        <v>43147</v>
      </c>
      <c r="B49" s="18">
        <v>5</v>
      </c>
      <c r="C49" s="18">
        <v>1</v>
      </c>
    </row>
    <row r="50" spans="1:3" x14ac:dyDescent="0.25">
      <c r="A50" s="20">
        <v>43148</v>
      </c>
      <c r="B50" s="18">
        <v>6</v>
      </c>
      <c r="C50" s="18">
        <v>1</v>
      </c>
    </row>
    <row r="51" spans="1:3" x14ac:dyDescent="0.25">
      <c r="A51" s="20">
        <v>43149</v>
      </c>
      <c r="B51" s="18">
        <v>7</v>
      </c>
      <c r="C51" s="18">
        <v>3</v>
      </c>
    </row>
    <row r="52" spans="1:3" x14ac:dyDescent="0.25">
      <c r="A52" s="20">
        <v>43150</v>
      </c>
      <c r="B52" s="18">
        <v>1</v>
      </c>
      <c r="C52" s="18">
        <v>1</v>
      </c>
    </row>
    <row r="53" spans="1:3" x14ac:dyDescent="0.25">
      <c r="A53" s="20">
        <v>43151</v>
      </c>
      <c r="B53" s="18">
        <v>2</v>
      </c>
      <c r="C53" s="18">
        <v>1</v>
      </c>
    </row>
    <row r="54" spans="1:3" x14ac:dyDescent="0.25">
      <c r="A54" s="20">
        <v>43152</v>
      </c>
      <c r="B54" s="18">
        <v>3</v>
      </c>
      <c r="C54" s="18">
        <v>1</v>
      </c>
    </row>
    <row r="55" spans="1:3" x14ac:dyDescent="0.25">
      <c r="A55" s="20">
        <v>43153</v>
      </c>
      <c r="B55" s="18">
        <v>4</v>
      </c>
      <c r="C55" s="18">
        <v>1</v>
      </c>
    </row>
    <row r="56" spans="1:3" x14ac:dyDescent="0.25">
      <c r="A56" s="20">
        <v>43154</v>
      </c>
      <c r="B56" s="18">
        <v>5</v>
      </c>
      <c r="C56" s="18">
        <v>1</v>
      </c>
    </row>
    <row r="57" spans="1:3" x14ac:dyDescent="0.25">
      <c r="A57" s="20">
        <v>43155</v>
      </c>
      <c r="B57" s="18">
        <v>6</v>
      </c>
      <c r="C57" s="18">
        <v>1</v>
      </c>
    </row>
    <row r="58" spans="1:3" x14ac:dyDescent="0.25">
      <c r="A58" s="20">
        <v>43156</v>
      </c>
      <c r="B58" s="18">
        <v>7</v>
      </c>
      <c r="C58" s="18">
        <v>3</v>
      </c>
    </row>
    <row r="59" spans="1:3" x14ac:dyDescent="0.25">
      <c r="A59" s="20">
        <v>43157</v>
      </c>
      <c r="B59" s="18">
        <v>1</v>
      </c>
      <c r="C59" s="18">
        <v>1</v>
      </c>
    </row>
    <row r="60" spans="1:3" x14ac:dyDescent="0.25">
      <c r="A60" s="20">
        <v>43158</v>
      </c>
      <c r="B60" s="18">
        <v>2</v>
      </c>
      <c r="C60" s="18">
        <v>1</v>
      </c>
    </row>
    <row r="61" spans="1:3" x14ac:dyDescent="0.25">
      <c r="A61" s="20">
        <v>43159</v>
      </c>
      <c r="B61" s="18">
        <v>3</v>
      </c>
      <c r="C61" s="18">
        <v>1</v>
      </c>
    </row>
    <row r="62" spans="1:3" x14ac:dyDescent="0.25">
      <c r="A62" s="20">
        <v>43160</v>
      </c>
      <c r="B62" s="18">
        <v>4</v>
      </c>
      <c r="C62" s="18">
        <v>1</v>
      </c>
    </row>
    <row r="63" spans="1:3" x14ac:dyDescent="0.25">
      <c r="A63" s="20">
        <v>43161</v>
      </c>
      <c r="B63" s="18">
        <v>5</v>
      </c>
      <c r="C63" s="18">
        <v>1</v>
      </c>
    </row>
    <row r="64" spans="1:3" x14ac:dyDescent="0.25">
      <c r="A64" s="20">
        <v>43162</v>
      </c>
      <c r="B64" s="18">
        <v>6</v>
      </c>
      <c r="C64" s="18">
        <v>1</v>
      </c>
    </row>
    <row r="65" spans="1:3" x14ac:dyDescent="0.25">
      <c r="A65" s="20">
        <v>43163</v>
      </c>
      <c r="B65" s="18">
        <v>7</v>
      </c>
      <c r="C65" s="18">
        <v>3</v>
      </c>
    </row>
    <row r="66" spans="1:3" x14ac:dyDescent="0.25">
      <c r="A66" s="20">
        <v>43164</v>
      </c>
      <c r="B66" s="18">
        <v>1</v>
      </c>
      <c r="C66" s="18">
        <v>1</v>
      </c>
    </row>
    <row r="67" spans="1:3" x14ac:dyDescent="0.25">
      <c r="A67" s="20">
        <v>43165</v>
      </c>
      <c r="B67" s="18">
        <v>2</v>
      </c>
      <c r="C67" s="18">
        <v>1</v>
      </c>
    </row>
    <row r="68" spans="1:3" x14ac:dyDescent="0.25">
      <c r="A68" s="20">
        <v>43166</v>
      </c>
      <c r="B68" s="18">
        <v>3</v>
      </c>
      <c r="C68" s="18">
        <v>1</v>
      </c>
    </row>
    <row r="69" spans="1:3" x14ac:dyDescent="0.25">
      <c r="A69" s="20">
        <v>43167</v>
      </c>
      <c r="B69" s="18">
        <v>4</v>
      </c>
      <c r="C69" s="18">
        <v>3</v>
      </c>
    </row>
    <row r="70" spans="1:3" x14ac:dyDescent="0.25">
      <c r="A70" s="20">
        <v>43168</v>
      </c>
      <c r="B70" s="18">
        <v>5</v>
      </c>
      <c r="C70" s="18">
        <v>1</v>
      </c>
    </row>
    <row r="71" spans="1:3" x14ac:dyDescent="0.25">
      <c r="A71" s="20">
        <v>43169</v>
      </c>
      <c r="B71" s="18">
        <v>6</v>
      </c>
      <c r="C71" s="18">
        <v>1</v>
      </c>
    </row>
    <row r="72" spans="1:3" x14ac:dyDescent="0.25">
      <c r="A72" s="20">
        <v>43170</v>
      </c>
      <c r="B72" s="18">
        <v>7</v>
      </c>
      <c r="C72" s="18">
        <v>3</v>
      </c>
    </row>
    <row r="73" spans="1:3" x14ac:dyDescent="0.25">
      <c r="A73" s="20">
        <v>43171</v>
      </c>
      <c r="B73" s="18">
        <v>1</v>
      </c>
      <c r="C73" s="18">
        <v>1</v>
      </c>
    </row>
    <row r="74" spans="1:3" x14ac:dyDescent="0.25">
      <c r="A74" s="20">
        <v>43172</v>
      </c>
      <c r="B74" s="18">
        <v>2</v>
      </c>
      <c r="C74" s="18">
        <v>1</v>
      </c>
    </row>
    <row r="75" spans="1:3" x14ac:dyDescent="0.25">
      <c r="A75" s="20">
        <v>43173</v>
      </c>
      <c r="B75" s="18">
        <v>3</v>
      </c>
      <c r="C75" s="18">
        <v>1</v>
      </c>
    </row>
    <row r="76" spans="1:3" x14ac:dyDescent="0.25">
      <c r="A76" s="20">
        <v>43174</v>
      </c>
      <c r="B76" s="18">
        <v>4</v>
      </c>
      <c r="C76" s="18">
        <v>1</v>
      </c>
    </row>
    <row r="77" spans="1:3" x14ac:dyDescent="0.25">
      <c r="A77" s="20">
        <v>43175</v>
      </c>
      <c r="B77" s="18">
        <v>5</v>
      </c>
      <c r="C77" s="18">
        <v>1</v>
      </c>
    </row>
    <row r="78" spans="1:3" x14ac:dyDescent="0.25">
      <c r="A78" s="20">
        <v>43176</v>
      </c>
      <c r="B78" s="18">
        <v>6</v>
      </c>
      <c r="C78" s="18">
        <v>1</v>
      </c>
    </row>
    <row r="79" spans="1:3" x14ac:dyDescent="0.25">
      <c r="A79" s="20">
        <v>43177</v>
      </c>
      <c r="B79" s="18">
        <v>7</v>
      </c>
      <c r="C79" s="18">
        <v>3</v>
      </c>
    </row>
    <row r="80" spans="1:3" x14ac:dyDescent="0.25">
      <c r="A80" s="20">
        <v>43178</v>
      </c>
      <c r="B80" s="18">
        <v>1</v>
      </c>
      <c r="C80" s="18">
        <v>2</v>
      </c>
    </row>
    <row r="81" spans="1:3" x14ac:dyDescent="0.25">
      <c r="A81" s="20">
        <v>43179</v>
      </c>
      <c r="B81" s="18">
        <v>2</v>
      </c>
      <c r="C81" s="18">
        <v>2</v>
      </c>
    </row>
    <row r="82" spans="1:3" x14ac:dyDescent="0.25">
      <c r="A82" s="20">
        <v>43180</v>
      </c>
      <c r="B82" s="18">
        <v>3</v>
      </c>
      <c r="C82" s="18">
        <v>3</v>
      </c>
    </row>
    <row r="83" spans="1:3" x14ac:dyDescent="0.25">
      <c r="A83" s="20">
        <v>43181</v>
      </c>
      <c r="B83" s="18">
        <v>4</v>
      </c>
      <c r="C83" s="18">
        <v>3</v>
      </c>
    </row>
    <row r="84" spans="1:3" x14ac:dyDescent="0.25">
      <c r="A84" s="20">
        <v>43182</v>
      </c>
      <c r="B84" s="18">
        <v>5</v>
      </c>
      <c r="C84" s="18">
        <v>3</v>
      </c>
    </row>
    <row r="85" spans="1:3" x14ac:dyDescent="0.25">
      <c r="A85" s="20">
        <v>43183</v>
      </c>
      <c r="B85" s="18">
        <v>6</v>
      </c>
      <c r="C85" s="18">
        <v>2</v>
      </c>
    </row>
    <row r="86" spans="1:3" x14ac:dyDescent="0.25">
      <c r="A86" s="20">
        <v>43184</v>
      </c>
      <c r="B86" s="18">
        <v>7</v>
      </c>
      <c r="C86" s="18">
        <v>3</v>
      </c>
    </row>
    <row r="87" spans="1:3" x14ac:dyDescent="0.25">
      <c r="A87" s="20">
        <v>43185</v>
      </c>
      <c r="B87" s="18">
        <v>1</v>
      </c>
      <c r="C87" s="18">
        <v>1</v>
      </c>
    </row>
    <row r="88" spans="1:3" x14ac:dyDescent="0.25">
      <c r="A88" s="20">
        <v>43186</v>
      </c>
      <c r="B88" s="18">
        <v>2</v>
      </c>
      <c r="C88" s="18">
        <v>1</v>
      </c>
    </row>
    <row r="89" spans="1:3" x14ac:dyDescent="0.25">
      <c r="A89" s="20">
        <v>43187</v>
      </c>
      <c r="B89" s="18">
        <v>3</v>
      </c>
      <c r="C89" s="18">
        <v>1</v>
      </c>
    </row>
    <row r="90" spans="1:3" x14ac:dyDescent="0.25">
      <c r="A90" s="20">
        <v>43188</v>
      </c>
      <c r="B90" s="18">
        <v>4</v>
      </c>
      <c r="C90" s="18">
        <v>1</v>
      </c>
    </row>
    <row r="91" spans="1:3" x14ac:dyDescent="0.25">
      <c r="A91" s="20">
        <v>43189</v>
      </c>
      <c r="B91" s="18">
        <v>5</v>
      </c>
      <c r="C91" s="18">
        <v>1</v>
      </c>
    </row>
    <row r="92" spans="1:3" x14ac:dyDescent="0.25">
      <c r="A92" s="20">
        <v>43190</v>
      </c>
      <c r="B92" s="18">
        <v>6</v>
      </c>
      <c r="C92" s="18">
        <v>1</v>
      </c>
    </row>
    <row r="93" spans="1:3" x14ac:dyDescent="0.25">
      <c r="A93" s="20">
        <v>43191</v>
      </c>
      <c r="B93" s="18">
        <v>7</v>
      </c>
      <c r="C93" s="18">
        <v>3</v>
      </c>
    </row>
    <row r="94" spans="1:3" x14ac:dyDescent="0.25">
      <c r="A94" s="20">
        <v>43192</v>
      </c>
      <c r="B94" s="18">
        <v>1</v>
      </c>
      <c r="C94" s="18">
        <v>1</v>
      </c>
    </row>
    <row r="95" spans="1:3" x14ac:dyDescent="0.25">
      <c r="A95" s="20">
        <v>43193</v>
      </c>
      <c r="B95" s="18">
        <v>2</v>
      </c>
      <c r="C95" s="18">
        <v>1</v>
      </c>
    </row>
    <row r="96" spans="1:3" x14ac:dyDescent="0.25">
      <c r="A96" s="20">
        <v>43194</v>
      </c>
      <c r="B96" s="18">
        <v>3</v>
      </c>
      <c r="C96" s="18">
        <v>1</v>
      </c>
    </row>
    <row r="97" spans="1:3" x14ac:dyDescent="0.25">
      <c r="A97" s="20">
        <v>43195</v>
      </c>
      <c r="B97" s="18">
        <v>4</v>
      </c>
      <c r="C97" s="18">
        <v>1</v>
      </c>
    </row>
    <row r="98" spans="1:3" x14ac:dyDescent="0.25">
      <c r="A98" s="20">
        <v>43196</v>
      </c>
      <c r="B98" s="18">
        <v>5</v>
      </c>
      <c r="C98" s="18">
        <v>1</v>
      </c>
    </row>
    <row r="99" spans="1:3" x14ac:dyDescent="0.25">
      <c r="A99" s="20">
        <v>43197</v>
      </c>
      <c r="B99" s="18">
        <v>6</v>
      </c>
      <c r="C99" s="18">
        <v>1</v>
      </c>
    </row>
    <row r="100" spans="1:3" x14ac:dyDescent="0.25">
      <c r="A100" s="20">
        <v>43198</v>
      </c>
      <c r="B100" s="18">
        <v>7</v>
      </c>
      <c r="C100" s="18">
        <v>3</v>
      </c>
    </row>
    <row r="101" spans="1:3" x14ac:dyDescent="0.25">
      <c r="A101" s="20">
        <v>43199</v>
      </c>
      <c r="B101" s="18">
        <v>1</v>
      </c>
      <c r="C101" s="18">
        <v>1</v>
      </c>
    </row>
    <row r="102" spans="1:3" x14ac:dyDescent="0.25">
      <c r="A102" s="20">
        <v>43200</v>
      </c>
      <c r="B102" s="18">
        <v>2</v>
      </c>
      <c r="C102" s="18">
        <v>1</v>
      </c>
    </row>
    <row r="103" spans="1:3" x14ac:dyDescent="0.25">
      <c r="A103" s="20">
        <v>43201</v>
      </c>
      <c r="B103" s="18">
        <v>3</v>
      </c>
      <c r="C103" s="18">
        <v>1</v>
      </c>
    </row>
    <row r="104" spans="1:3" x14ac:dyDescent="0.25">
      <c r="A104" s="20">
        <v>43202</v>
      </c>
      <c r="B104" s="18">
        <v>4</v>
      </c>
      <c r="C104" s="18">
        <v>1</v>
      </c>
    </row>
    <row r="105" spans="1:3" x14ac:dyDescent="0.25">
      <c r="A105" s="20">
        <v>43203</v>
      </c>
      <c r="B105" s="18">
        <v>5</v>
      </c>
      <c r="C105" s="18">
        <v>1</v>
      </c>
    </row>
    <row r="106" spans="1:3" x14ac:dyDescent="0.25">
      <c r="A106" s="20">
        <v>43204</v>
      </c>
      <c r="B106" s="18">
        <v>6</v>
      </c>
      <c r="C106" s="18">
        <v>1</v>
      </c>
    </row>
    <row r="107" spans="1:3" x14ac:dyDescent="0.25">
      <c r="A107" s="20">
        <v>43205</v>
      </c>
      <c r="B107" s="18">
        <v>7</v>
      </c>
      <c r="C107" s="18">
        <v>3</v>
      </c>
    </row>
    <row r="108" spans="1:3" x14ac:dyDescent="0.25">
      <c r="A108" s="20">
        <v>43206</v>
      </c>
      <c r="B108" s="18">
        <v>1</v>
      </c>
      <c r="C108" s="18">
        <v>1</v>
      </c>
    </row>
    <row r="109" spans="1:3" x14ac:dyDescent="0.25">
      <c r="A109" s="20">
        <v>43207</v>
      </c>
      <c r="B109" s="18">
        <v>2</v>
      </c>
      <c r="C109" s="18">
        <v>1</v>
      </c>
    </row>
    <row r="110" spans="1:3" x14ac:dyDescent="0.25">
      <c r="A110" s="20">
        <v>43208</v>
      </c>
      <c r="B110" s="18">
        <v>3</v>
      </c>
      <c r="C110" s="18">
        <v>1</v>
      </c>
    </row>
    <row r="111" spans="1:3" x14ac:dyDescent="0.25">
      <c r="A111" s="20">
        <v>43209</v>
      </c>
      <c r="B111" s="18">
        <v>4</v>
      </c>
      <c r="C111" s="18">
        <v>1</v>
      </c>
    </row>
    <row r="112" spans="1:3" x14ac:dyDescent="0.25">
      <c r="A112" s="20">
        <v>43210</v>
      </c>
      <c r="B112" s="18">
        <v>5</v>
      </c>
      <c r="C112" s="18">
        <v>1</v>
      </c>
    </row>
    <row r="113" spans="1:3" x14ac:dyDescent="0.25">
      <c r="A113" s="20">
        <v>43211</v>
      </c>
      <c r="B113" s="18">
        <v>6</v>
      </c>
      <c r="C113" s="18">
        <v>1</v>
      </c>
    </row>
    <row r="114" spans="1:3" x14ac:dyDescent="0.25">
      <c r="A114" s="20">
        <v>43212</v>
      </c>
      <c r="B114" s="18">
        <v>7</v>
      </c>
      <c r="C114" s="18">
        <v>3</v>
      </c>
    </row>
    <row r="115" spans="1:3" x14ac:dyDescent="0.25">
      <c r="A115" s="20">
        <v>43213</v>
      </c>
      <c r="B115" s="18">
        <v>1</v>
      </c>
      <c r="C115" s="18">
        <v>1</v>
      </c>
    </row>
    <row r="116" spans="1:3" x14ac:dyDescent="0.25">
      <c r="A116" s="20">
        <v>43214</v>
      </c>
      <c r="B116" s="18">
        <v>2</v>
      </c>
      <c r="C116" s="18">
        <v>1</v>
      </c>
    </row>
    <row r="117" spans="1:3" x14ac:dyDescent="0.25">
      <c r="A117" s="20">
        <v>43215</v>
      </c>
      <c r="B117" s="18">
        <v>3</v>
      </c>
      <c r="C117" s="18">
        <v>1</v>
      </c>
    </row>
    <row r="118" spans="1:3" x14ac:dyDescent="0.25">
      <c r="A118" s="20">
        <v>43216</v>
      </c>
      <c r="B118" s="18">
        <v>4</v>
      </c>
      <c r="C118" s="18">
        <v>1</v>
      </c>
    </row>
    <row r="119" spans="1:3" x14ac:dyDescent="0.25">
      <c r="A119" s="20">
        <v>43217</v>
      </c>
      <c r="B119" s="18">
        <v>5</v>
      </c>
      <c r="C119" s="18">
        <v>1</v>
      </c>
    </row>
    <row r="120" spans="1:3" x14ac:dyDescent="0.25">
      <c r="A120" s="20">
        <v>43218</v>
      </c>
      <c r="B120" s="18">
        <v>6</v>
      </c>
      <c r="C120" s="18">
        <v>1</v>
      </c>
    </row>
    <row r="121" spans="1:3" x14ac:dyDescent="0.25">
      <c r="A121" s="20">
        <v>43219</v>
      </c>
      <c r="B121" s="18">
        <v>7</v>
      </c>
      <c r="C121" s="18">
        <v>3</v>
      </c>
    </row>
    <row r="122" spans="1:3" x14ac:dyDescent="0.25">
      <c r="A122" s="20">
        <v>43220</v>
      </c>
      <c r="B122" s="18">
        <v>1</v>
      </c>
      <c r="C122" s="18">
        <v>1</v>
      </c>
    </row>
    <row r="123" spans="1:3" x14ac:dyDescent="0.25">
      <c r="A123" s="20">
        <v>43221</v>
      </c>
      <c r="B123" s="18">
        <v>2</v>
      </c>
      <c r="C123" s="18">
        <v>3</v>
      </c>
    </row>
    <row r="124" spans="1:3" x14ac:dyDescent="0.25">
      <c r="A124" s="20">
        <v>43222</v>
      </c>
      <c r="B124" s="18">
        <v>3</v>
      </c>
      <c r="C124" s="18">
        <v>1</v>
      </c>
    </row>
    <row r="125" spans="1:3" x14ac:dyDescent="0.25">
      <c r="A125" s="20">
        <v>43223</v>
      </c>
      <c r="B125" s="18">
        <v>4</v>
      </c>
      <c r="C125" s="18">
        <v>1</v>
      </c>
    </row>
    <row r="126" spans="1:3" x14ac:dyDescent="0.25">
      <c r="A126" s="20">
        <v>43224</v>
      </c>
      <c r="B126" s="18">
        <v>5</v>
      </c>
      <c r="C126" s="18">
        <v>1</v>
      </c>
    </row>
    <row r="127" spans="1:3" x14ac:dyDescent="0.25">
      <c r="A127" s="20">
        <v>43225</v>
      </c>
      <c r="B127" s="18">
        <v>6</v>
      </c>
      <c r="C127" s="18">
        <v>1</v>
      </c>
    </row>
    <row r="128" spans="1:3" x14ac:dyDescent="0.25">
      <c r="A128" s="20">
        <v>43226</v>
      </c>
      <c r="B128" s="18">
        <v>7</v>
      </c>
      <c r="C128" s="18">
        <v>3</v>
      </c>
    </row>
    <row r="129" spans="1:3" x14ac:dyDescent="0.25">
      <c r="A129" s="20">
        <v>43227</v>
      </c>
      <c r="B129" s="18">
        <v>1</v>
      </c>
      <c r="C129" s="18">
        <v>3</v>
      </c>
    </row>
    <row r="130" spans="1:3" x14ac:dyDescent="0.25">
      <c r="A130" s="20">
        <v>43228</v>
      </c>
      <c r="B130" s="18">
        <v>2</v>
      </c>
      <c r="C130" s="18">
        <v>1</v>
      </c>
    </row>
    <row r="131" spans="1:3" x14ac:dyDescent="0.25">
      <c r="A131" s="20">
        <v>43229</v>
      </c>
      <c r="B131" s="18">
        <v>3</v>
      </c>
      <c r="C131" s="18">
        <v>3</v>
      </c>
    </row>
    <row r="132" spans="1:3" x14ac:dyDescent="0.25">
      <c r="A132" s="20">
        <v>43230</v>
      </c>
      <c r="B132" s="18">
        <v>4</v>
      </c>
      <c r="C132" s="18">
        <v>1</v>
      </c>
    </row>
    <row r="133" spans="1:3" x14ac:dyDescent="0.25">
      <c r="A133" s="20">
        <v>43231</v>
      </c>
      <c r="B133" s="18">
        <v>5</v>
      </c>
      <c r="C133" s="18">
        <v>1</v>
      </c>
    </row>
    <row r="134" spans="1:3" x14ac:dyDescent="0.25">
      <c r="A134" s="20">
        <v>43232</v>
      </c>
      <c r="B134" s="18">
        <v>6</v>
      </c>
      <c r="C134" s="18">
        <v>1</v>
      </c>
    </row>
    <row r="135" spans="1:3" x14ac:dyDescent="0.25">
      <c r="A135" s="20">
        <v>43233</v>
      </c>
      <c r="B135" s="18">
        <v>7</v>
      </c>
      <c r="C135" s="18">
        <v>3</v>
      </c>
    </row>
    <row r="136" spans="1:3" x14ac:dyDescent="0.25">
      <c r="A136" s="20">
        <v>43234</v>
      </c>
      <c r="B136" s="18">
        <v>1</v>
      </c>
      <c r="C136" s="18">
        <v>1</v>
      </c>
    </row>
    <row r="137" spans="1:3" x14ac:dyDescent="0.25">
      <c r="A137" s="20">
        <v>43235</v>
      </c>
      <c r="B137" s="18">
        <v>2</v>
      </c>
      <c r="C137" s="18">
        <v>1</v>
      </c>
    </row>
    <row r="138" spans="1:3" x14ac:dyDescent="0.25">
      <c r="A138" s="20">
        <v>43236</v>
      </c>
      <c r="B138" s="18">
        <v>3</v>
      </c>
      <c r="C138" s="18">
        <v>1</v>
      </c>
    </row>
    <row r="139" spans="1:3" x14ac:dyDescent="0.25">
      <c r="A139" s="20">
        <v>43237</v>
      </c>
      <c r="B139" s="18">
        <v>4</v>
      </c>
      <c r="C139" s="18">
        <v>1</v>
      </c>
    </row>
    <row r="140" spans="1:3" x14ac:dyDescent="0.25">
      <c r="A140" s="20">
        <v>43238</v>
      </c>
      <c r="B140" s="18">
        <v>5</v>
      </c>
      <c r="C140" s="18">
        <v>1</v>
      </c>
    </row>
    <row r="141" spans="1:3" x14ac:dyDescent="0.25">
      <c r="A141" s="20">
        <v>43239</v>
      </c>
      <c r="B141" s="18">
        <v>6</v>
      </c>
      <c r="C141" s="18">
        <v>1</v>
      </c>
    </row>
    <row r="142" spans="1:3" x14ac:dyDescent="0.25">
      <c r="A142" s="20">
        <v>43240</v>
      </c>
      <c r="B142" s="18">
        <v>7</v>
      </c>
      <c r="C142" s="18">
        <v>3</v>
      </c>
    </row>
    <row r="143" spans="1:3" x14ac:dyDescent="0.25">
      <c r="A143" s="20">
        <v>43241</v>
      </c>
      <c r="B143" s="18">
        <v>1</v>
      </c>
      <c r="C143" s="18">
        <v>1</v>
      </c>
    </row>
    <row r="144" spans="1:3" x14ac:dyDescent="0.25">
      <c r="A144" s="20">
        <v>43242</v>
      </c>
      <c r="B144" s="18">
        <v>2</v>
      </c>
      <c r="C144" s="18">
        <v>1</v>
      </c>
    </row>
    <row r="145" spans="1:3" x14ac:dyDescent="0.25">
      <c r="A145" s="20">
        <v>43243</v>
      </c>
      <c r="B145" s="18">
        <v>3</v>
      </c>
      <c r="C145" s="18">
        <v>1</v>
      </c>
    </row>
    <row r="146" spans="1:3" x14ac:dyDescent="0.25">
      <c r="A146" s="20">
        <v>43244</v>
      </c>
      <c r="B146" s="18">
        <v>4</v>
      </c>
      <c r="C146" s="18">
        <v>1</v>
      </c>
    </row>
    <row r="147" spans="1:3" x14ac:dyDescent="0.25">
      <c r="A147" s="20">
        <v>43245</v>
      </c>
      <c r="B147" s="18">
        <v>5</v>
      </c>
      <c r="C147" s="18">
        <v>1</v>
      </c>
    </row>
    <row r="148" spans="1:3" x14ac:dyDescent="0.25">
      <c r="A148" s="20">
        <v>43246</v>
      </c>
      <c r="B148" s="18">
        <v>6</v>
      </c>
      <c r="C148" s="18">
        <v>2</v>
      </c>
    </row>
    <row r="149" spans="1:3" x14ac:dyDescent="0.25">
      <c r="A149" s="20">
        <v>43247</v>
      </c>
      <c r="B149" s="18">
        <v>7</v>
      </c>
      <c r="C149" s="18">
        <v>3</v>
      </c>
    </row>
    <row r="150" spans="1:3" x14ac:dyDescent="0.25">
      <c r="A150" s="20">
        <v>43248</v>
      </c>
      <c r="B150" s="18">
        <v>1</v>
      </c>
      <c r="C150" s="18">
        <v>2</v>
      </c>
    </row>
    <row r="151" spans="1:3" x14ac:dyDescent="0.25">
      <c r="A151" s="20">
        <v>43249</v>
      </c>
      <c r="B151" s="18">
        <v>2</v>
      </c>
      <c r="C151" s="18">
        <v>2</v>
      </c>
    </row>
    <row r="152" spans="1:3" x14ac:dyDescent="0.25">
      <c r="A152" s="20">
        <v>43250</v>
      </c>
      <c r="B152" s="18">
        <v>3</v>
      </c>
      <c r="C152" s="18">
        <v>2</v>
      </c>
    </row>
    <row r="153" spans="1:3" x14ac:dyDescent="0.25">
      <c r="A153" s="20">
        <v>43251</v>
      </c>
      <c r="B153" s="18">
        <v>4</v>
      </c>
      <c r="C153" s="18">
        <v>2</v>
      </c>
    </row>
  </sheetData>
  <sheetProtection algorithmName="SHA-512" hashValue="bqJ3TXNTSbeGtfxPG6ysGrgALaBwT+4Nz+ApSegKJDsJ/lCfLCEriAtv+5ocgYBjTUYuGGjcrmm7KmoexbCmPw==" saltValue="hBrklZV5Oyd/6+GIrYwm0g==" spinCount="100000" sheet="1" objects="1" scenarios="1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"/>
  <sheetViews>
    <sheetView zoomScale="90" zoomScaleNormal="90" workbookViewId="0">
      <selection activeCell="H13" sqref="H13"/>
    </sheetView>
  </sheetViews>
  <sheetFormatPr defaultRowHeight="15.75" x14ac:dyDescent="0.25"/>
  <cols>
    <col min="1" max="1" width="3.5703125" style="103" customWidth="1"/>
    <col min="2" max="2" width="23.140625" style="103" customWidth="1"/>
    <col min="3" max="3" width="11.7109375" style="103" customWidth="1"/>
    <col min="4" max="4" width="11.5703125" style="103" customWidth="1"/>
    <col min="5" max="5" width="13.140625" style="104" customWidth="1"/>
    <col min="6" max="6" width="6.140625" style="103" customWidth="1"/>
    <col min="7" max="7" width="5.85546875" style="103" customWidth="1"/>
    <col min="8" max="8" width="7.85546875" style="103" customWidth="1"/>
    <col min="9" max="9" width="7.28515625" style="103" customWidth="1"/>
    <col min="10" max="10" width="6.28515625" style="103" customWidth="1"/>
    <col min="11" max="11" width="7.85546875" style="103" customWidth="1"/>
    <col min="12" max="12" width="6.7109375" style="103" customWidth="1"/>
    <col min="13" max="13" width="10.28515625" style="105" customWidth="1"/>
    <col min="14" max="14" width="12" style="103" customWidth="1"/>
    <col min="15" max="15" width="48.85546875" style="103" customWidth="1"/>
    <col min="16" max="16384" width="9.140625" style="103"/>
  </cols>
  <sheetData>
    <row r="1" spans="1:15" x14ac:dyDescent="0.25">
      <c r="B1" s="103" t="s">
        <v>65</v>
      </c>
    </row>
    <row r="2" spans="1:15" ht="16.5" thickBot="1" x14ac:dyDescent="0.3">
      <c r="L2" s="103">
        <f>SUM(L4:L200)</f>
        <v>171</v>
      </c>
      <c r="M2" s="103">
        <f>SUM(M4:M220)</f>
        <v>0</v>
      </c>
    </row>
    <row r="3" spans="1:15" s="108" customFormat="1" ht="135" customHeight="1" x14ac:dyDescent="0.25">
      <c r="A3" s="297" t="s">
        <v>152</v>
      </c>
      <c r="B3" s="294" t="s">
        <v>0</v>
      </c>
      <c r="C3" s="269" t="s">
        <v>66</v>
      </c>
      <c r="D3" s="269" t="s">
        <v>67</v>
      </c>
      <c r="E3" s="270" t="s">
        <v>46</v>
      </c>
      <c r="F3" s="271" t="s">
        <v>16</v>
      </c>
      <c r="G3" s="271" t="s">
        <v>17</v>
      </c>
      <c r="H3" s="271" t="s">
        <v>18</v>
      </c>
      <c r="I3" s="271" t="s">
        <v>19</v>
      </c>
      <c r="J3" s="271" t="s">
        <v>20</v>
      </c>
      <c r="K3" s="271" t="s">
        <v>21</v>
      </c>
      <c r="L3" s="272" t="s">
        <v>2</v>
      </c>
      <c r="M3" s="273" t="s">
        <v>110</v>
      </c>
      <c r="N3" s="293" t="s">
        <v>1</v>
      </c>
      <c r="O3" s="292" t="s">
        <v>108</v>
      </c>
    </row>
    <row r="4" spans="1:15" ht="18.75" x14ac:dyDescent="0.3">
      <c r="A4" s="109">
        <v>1</v>
      </c>
      <c r="B4" s="295" t="s">
        <v>105</v>
      </c>
      <c r="C4" s="110">
        <v>43109</v>
      </c>
      <c r="D4" s="111">
        <v>43251</v>
      </c>
      <c r="E4" s="112"/>
      <c r="F4" s="80">
        <v>0</v>
      </c>
      <c r="G4" s="80">
        <v>0</v>
      </c>
      <c r="H4" s="80">
        <v>0</v>
      </c>
      <c r="I4" s="80">
        <v>0</v>
      </c>
      <c r="J4" s="80">
        <v>0</v>
      </c>
      <c r="K4" s="80">
        <v>0</v>
      </c>
      <c r="L4" s="67">
        <f>SUM(F4:K4)</f>
        <v>0</v>
      </c>
      <c r="M4" s="109">
        <f>L4-База!L23</f>
        <v>-6</v>
      </c>
      <c r="N4" s="109" t="str">
        <f>База!E23</f>
        <v>Английский язык</v>
      </c>
      <c r="O4" s="288" t="s">
        <v>121</v>
      </c>
    </row>
    <row r="5" spans="1:15" ht="18.75" x14ac:dyDescent="0.3">
      <c r="A5" s="109">
        <v>2</v>
      </c>
      <c r="B5" s="295" t="s">
        <v>129</v>
      </c>
      <c r="C5" s="110">
        <v>43109</v>
      </c>
      <c r="D5" s="111">
        <v>43251</v>
      </c>
      <c r="E5" s="112"/>
      <c r="F5" s="80">
        <v>6</v>
      </c>
      <c r="G5" s="80">
        <v>5</v>
      </c>
      <c r="H5" s="80">
        <v>4</v>
      </c>
      <c r="I5" s="80">
        <v>5</v>
      </c>
      <c r="J5" s="80">
        <v>2</v>
      </c>
      <c r="K5" s="80">
        <v>0</v>
      </c>
      <c r="L5" s="67">
        <f t="shared" ref="L5:L68" si="0">SUM(F5:K5)</f>
        <v>22</v>
      </c>
      <c r="M5" s="109">
        <f>L5-База!L9</f>
        <v>3</v>
      </c>
      <c r="N5" s="109" t="str">
        <f>База!E8</f>
        <v>Английский язык</v>
      </c>
      <c r="O5" s="289"/>
    </row>
    <row r="6" spans="1:15" ht="18.75" x14ac:dyDescent="0.3">
      <c r="A6" s="109">
        <v>3</v>
      </c>
      <c r="B6" s="295" t="s">
        <v>126</v>
      </c>
      <c r="C6" s="110">
        <v>43109</v>
      </c>
      <c r="D6" s="111">
        <v>43251</v>
      </c>
      <c r="E6" s="112"/>
      <c r="F6" s="80">
        <v>3</v>
      </c>
      <c r="G6" s="80">
        <v>5</v>
      </c>
      <c r="H6" s="80">
        <v>5</v>
      </c>
      <c r="I6" s="80">
        <v>4</v>
      </c>
      <c r="J6" s="80">
        <v>4</v>
      </c>
      <c r="K6" s="113">
        <v>0</v>
      </c>
      <c r="L6" s="67">
        <f t="shared" si="0"/>
        <v>21</v>
      </c>
      <c r="M6" s="109">
        <f>L6-База!L6</f>
        <v>3</v>
      </c>
      <c r="N6" s="109" t="str">
        <f>База!E9</f>
        <v>Английский язык</v>
      </c>
      <c r="O6" s="290"/>
    </row>
    <row r="7" spans="1:15" ht="18.75" x14ac:dyDescent="0.3">
      <c r="A7" s="109">
        <v>4</v>
      </c>
      <c r="B7" s="295" t="s">
        <v>137</v>
      </c>
      <c r="C7" s="110">
        <v>43109</v>
      </c>
      <c r="D7" s="111">
        <v>43251</v>
      </c>
      <c r="E7" s="112" t="s">
        <v>80</v>
      </c>
      <c r="F7" s="80">
        <v>5</v>
      </c>
      <c r="G7" s="80">
        <v>7</v>
      </c>
      <c r="H7" s="80">
        <v>4</v>
      </c>
      <c r="I7" s="80">
        <v>3</v>
      </c>
      <c r="J7" s="80">
        <v>3</v>
      </c>
      <c r="K7" s="113">
        <v>0</v>
      </c>
      <c r="L7" s="67">
        <f>SUM(F7:K7)</f>
        <v>22</v>
      </c>
      <c r="M7" s="109">
        <f>L7-База!L17</f>
        <v>4</v>
      </c>
      <c r="N7" s="109" t="s">
        <v>106</v>
      </c>
      <c r="O7" s="288" t="s">
        <v>150</v>
      </c>
    </row>
    <row r="8" spans="1:15" ht="18.75" x14ac:dyDescent="0.3">
      <c r="A8" s="109">
        <v>5</v>
      </c>
      <c r="B8" s="295" t="s">
        <v>107</v>
      </c>
      <c r="C8" s="110">
        <v>43109</v>
      </c>
      <c r="D8" s="111">
        <v>43251</v>
      </c>
      <c r="E8" s="112" t="s">
        <v>80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113">
        <v>0</v>
      </c>
      <c r="L8" s="67">
        <f t="shared" si="0"/>
        <v>0</v>
      </c>
      <c r="M8" s="109">
        <f>L8-База!L28</f>
        <v>-4</v>
      </c>
      <c r="N8" s="109" t="s">
        <v>106</v>
      </c>
      <c r="O8" s="290"/>
    </row>
    <row r="9" spans="1:15" ht="18.75" x14ac:dyDescent="0.3">
      <c r="A9" s="109">
        <v>6</v>
      </c>
      <c r="B9" s="295" t="s">
        <v>128</v>
      </c>
      <c r="C9" s="110">
        <v>43156</v>
      </c>
      <c r="D9" s="111">
        <v>43251</v>
      </c>
      <c r="E9" s="112" t="s">
        <v>48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1">
        <v>0</v>
      </c>
      <c r="L9" s="67">
        <f t="shared" si="0"/>
        <v>0</v>
      </c>
      <c r="M9" s="109">
        <f>L9-База!L8</f>
        <v>-17</v>
      </c>
      <c r="N9" s="109" t="str">
        <f>База!E8</f>
        <v>Английский язык</v>
      </c>
      <c r="O9" s="288" t="s">
        <v>146</v>
      </c>
    </row>
    <row r="10" spans="1:15" ht="18.75" x14ac:dyDescent="0.3">
      <c r="A10" s="109">
        <v>7</v>
      </c>
      <c r="B10" s="295" t="s">
        <v>138</v>
      </c>
      <c r="C10" s="110">
        <v>43156</v>
      </c>
      <c r="D10" s="111">
        <v>43170</v>
      </c>
      <c r="E10" s="112"/>
      <c r="F10" s="113">
        <v>6</v>
      </c>
      <c r="G10" s="113">
        <v>5</v>
      </c>
      <c r="H10" s="113">
        <v>4</v>
      </c>
      <c r="I10" s="113">
        <v>0</v>
      </c>
      <c r="J10" s="113">
        <v>4</v>
      </c>
      <c r="K10" s="113">
        <v>4</v>
      </c>
      <c r="L10" s="67">
        <f>SUM(F10:K10)</f>
        <v>23</v>
      </c>
      <c r="M10" s="109">
        <f>L10-База!L18</f>
        <v>5</v>
      </c>
      <c r="N10" s="109" t="str">
        <f>База!E9</f>
        <v>Английский язык</v>
      </c>
      <c r="O10" s="289"/>
    </row>
    <row r="11" spans="1:15" ht="18.75" x14ac:dyDescent="0.3">
      <c r="A11" s="109">
        <v>8</v>
      </c>
      <c r="B11" s="295" t="s">
        <v>140</v>
      </c>
      <c r="C11" s="110">
        <v>43156</v>
      </c>
      <c r="D11" s="111">
        <v>43170</v>
      </c>
      <c r="E11" s="112"/>
      <c r="F11" s="113">
        <v>5</v>
      </c>
      <c r="G11" s="113">
        <v>4</v>
      </c>
      <c r="H11" s="113">
        <v>0</v>
      </c>
      <c r="I11" s="113">
        <v>6</v>
      </c>
      <c r="J11" s="113">
        <v>7</v>
      </c>
      <c r="K11" s="113">
        <v>4</v>
      </c>
      <c r="L11" s="67">
        <f t="shared" si="0"/>
        <v>26</v>
      </c>
      <c r="M11" s="109">
        <f>L11-База!L20</f>
        <v>7</v>
      </c>
      <c r="N11" s="109" t="str">
        <f>База!E10</f>
        <v>Английский язык</v>
      </c>
      <c r="O11" s="289"/>
    </row>
    <row r="12" spans="1:15" ht="18.75" x14ac:dyDescent="0.3">
      <c r="A12" s="109">
        <v>9</v>
      </c>
      <c r="B12" s="295" t="s">
        <v>135</v>
      </c>
      <c r="C12" s="110">
        <v>43156</v>
      </c>
      <c r="D12" s="111">
        <v>43170</v>
      </c>
      <c r="E12" s="112"/>
      <c r="F12" s="113">
        <v>4</v>
      </c>
      <c r="G12" s="113">
        <v>8</v>
      </c>
      <c r="H12" s="113">
        <v>4</v>
      </c>
      <c r="I12" s="113">
        <v>0</v>
      </c>
      <c r="J12" s="113">
        <v>5</v>
      </c>
      <c r="K12" s="113">
        <v>4</v>
      </c>
      <c r="L12" s="67">
        <f t="shared" si="0"/>
        <v>25</v>
      </c>
      <c r="M12" s="109">
        <f>L12-База!L15</f>
        <v>5</v>
      </c>
      <c r="N12" s="109" t="str">
        <f>База!E11</f>
        <v>Английский язык</v>
      </c>
      <c r="O12" s="290"/>
    </row>
    <row r="13" spans="1:15" ht="75" x14ac:dyDescent="0.3">
      <c r="A13" s="109">
        <v>10</v>
      </c>
      <c r="B13" s="295" t="s">
        <v>122</v>
      </c>
      <c r="C13" s="114">
        <v>43171</v>
      </c>
      <c r="D13" s="111">
        <v>43251</v>
      </c>
      <c r="E13" s="112" t="s">
        <v>78</v>
      </c>
      <c r="F13" s="81">
        <v>2</v>
      </c>
      <c r="G13" s="81">
        <v>6</v>
      </c>
      <c r="H13" s="81">
        <v>0</v>
      </c>
      <c r="I13" s="81">
        <v>4</v>
      </c>
      <c r="J13" s="81">
        <v>3</v>
      </c>
      <c r="K13" s="81">
        <v>2</v>
      </c>
      <c r="L13" s="67">
        <f t="shared" si="0"/>
        <v>17</v>
      </c>
      <c r="M13" s="109"/>
      <c r="N13" s="109" t="str">
        <f>База!E12</f>
        <v>Английский язык</v>
      </c>
      <c r="O13" s="291" t="s">
        <v>147</v>
      </c>
    </row>
    <row r="14" spans="1:15" ht="39.75" customHeight="1" x14ac:dyDescent="0.3">
      <c r="A14" s="109">
        <v>11</v>
      </c>
      <c r="B14" s="295" t="s">
        <v>136</v>
      </c>
      <c r="C14" s="114">
        <v>43221</v>
      </c>
      <c r="D14" s="111">
        <v>43235</v>
      </c>
      <c r="E14" s="124" t="s">
        <v>76</v>
      </c>
      <c r="F14" s="81">
        <v>4</v>
      </c>
      <c r="G14" s="81">
        <v>3</v>
      </c>
      <c r="H14" s="81">
        <v>3</v>
      </c>
      <c r="I14" s="81">
        <v>1</v>
      </c>
      <c r="J14" s="81">
        <v>4</v>
      </c>
      <c r="K14" s="81">
        <v>0</v>
      </c>
      <c r="L14" s="67">
        <f t="shared" si="0"/>
        <v>15</v>
      </c>
      <c r="M14" s="109"/>
      <c r="N14" s="109" t="str">
        <f>База!E13</f>
        <v>Английский язык</v>
      </c>
      <c r="O14" s="291" t="s">
        <v>148</v>
      </c>
    </row>
    <row r="15" spans="1:15" ht="36" customHeight="1" x14ac:dyDescent="0.3">
      <c r="A15" s="109">
        <v>12</v>
      </c>
      <c r="B15" s="295" t="s">
        <v>136</v>
      </c>
      <c r="C15" s="114">
        <v>43236</v>
      </c>
      <c r="D15" s="111">
        <v>43251</v>
      </c>
      <c r="E15" s="124" t="s">
        <v>76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67">
        <f t="shared" si="0"/>
        <v>0</v>
      </c>
      <c r="M15" s="109"/>
      <c r="N15" s="109" t="str">
        <f>База!E14</f>
        <v>Английский язык</v>
      </c>
      <c r="O15" s="291" t="s">
        <v>149</v>
      </c>
    </row>
    <row r="16" spans="1:15" ht="16.5" thickBot="1" x14ac:dyDescent="0.3">
      <c r="A16" s="109">
        <v>13</v>
      </c>
      <c r="B16" s="296"/>
      <c r="C16" s="274"/>
      <c r="D16" s="275"/>
      <c r="E16" s="276"/>
      <c r="F16" s="277"/>
      <c r="G16" s="277"/>
      <c r="H16" s="277"/>
      <c r="I16" s="277"/>
      <c r="J16" s="277"/>
      <c r="K16" s="278"/>
      <c r="L16" s="279">
        <f t="shared" si="0"/>
        <v>0</v>
      </c>
      <c r="M16" s="280"/>
      <c r="N16" s="280"/>
      <c r="O16" s="281"/>
    </row>
    <row r="17" spans="1:15" x14ac:dyDescent="0.25">
      <c r="A17" s="103">
        <v>14</v>
      </c>
      <c r="B17" s="262"/>
      <c r="C17" s="263"/>
      <c r="D17" s="264"/>
      <c r="E17" s="265"/>
      <c r="F17" s="266"/>
      <c r="G17" s="266"/>
      <c r="H17" s="266"/>
      <c r="I17" s="266"/>
      <c r="J17" s="266"/>
      <c r="K17" s="266"/>
      <c r="L17" s="267">
        <f t="shared" si="0"/>
        <v>0</v>
      </c>
      <c r="M17" s="262"/>
      <c r="N17" s="262"/>
      <c r="O17" s="268"/>
    </row>
    <row r="18" spans="1:15" x14ac:dyDescent="0.25">
      <c r="A18" s="103">
        <v>15</v>
      </c>
      <c r="B18" s="109"/>
      <c r="C18" s="114"/>
      <c r="D18" s="111"/>
      <c r="E18" s="112"/>
      <c r="F18" s="115"/>
      <c r="G18" s="115"/>
      <c r="H18" s="115"/>
      <c r="I18" s="115"/>
      <c r="J18" s="115"/>
      <c r="K18" s="81"/>
      <c r="L18" s="67">
        <f t="shared" si="0"/>
        <v>0</v>
      </c>
      <c r="M18" s="109"/>
      <c r="N18" s="109"/>
      <c r="O18" s="107"/>
    </row>
    <row r="19" spans="1:15" x14ac:dyDescent="0.25">
      <c r="A19" s="103">
        <v>16</v>
      </c>
      <c r="B19" s="109"/>
      <c r="C19" s="110"/>
      <c r="D19" s="111"/>
      <c r="E19" s="112"/>
      <c r="F19" s="80"/>
      <c r="G19" s="80"/>
      <c r="H19" s="80"/>
      <c r="I19" s="80"/>
      <c r="J19" s="81"/>
      <c r="K19" s="81"/>
      <c r="L19" s="67">
        <f t="shared" si="0"/>
        <v>0</v>
      </c>
      <c r="M19" s="109"/>
      <c r="N19" s="109"/>
      <c r="O19" s="126"/>
    </row>
    <row r="20" spans="1:15" x14ac:dyDescent="0.25">
      <c r="A20" s="103">
        <v>17</v>
      </c>
      <c r="B20" s="109"/>
      <c r="C20" s="110"/>
      <c r="D20" s="111"/>
      <c r="E20" s="112"/>
      <c r="F20" s="113"/>
      <c r="G20" s="113"/>
      <c r="H20" s="113"/>
      <c r="I20" s="113"/>
      <c r="J20" s="113"/>
      <c r="K20" s="113"/>
      <c r="L20" s="67">
        <f t="shared" si="0"/>
        <v>0</v>
      </c>
      <c r="M20" s="109"/>
      <c r="N20" s="109"/>
      <c r="O20" s="126"/>
    </row>
    <row r="21" spans="1:15" x14ac:dyDescent="0.25">
      <c r="A21" s="103">
        <v>18</v>
      </c>
      <c r="B21" s="109"/>
      <c r="C21" s="110"/>
      <c r="D21" s="111"/>
      <c r="E21" s="112"/>
      <c r="F21" s="106"/>
      <c r="G21" s="106"/>
      <c r="H21" s="106"/>
      <c r="I21" s="106"/>
      <c r="J21" s="106"/>
      <c r="K21" s="113"/>
      <c r="L21" s="67">
        <f t="shared" si="0"/>
        <v>0</v>
      </c>
      <c r="M21" s="109"/>
      <c r="N21" s="109"/>
      <c r="O21" s="126"/>
    </row>
    <row r="22" spans="1:15" x14ac:dyDescent="0.25">
      <c r="A22" s="103">
        <v>19</v>
      </c>
      <c r="B22" s="109"/>
      <c r="C22" s="110"/>
      <c r="D22" s="111"/>
      <c r="E22" s="112"/>
      <c r="F22" s="113"/>
      <c r="G22" s="113"/>
      <c r="H22" s="113"/>
      <c r="I22" s="113"/>
      <c r="J22" s="113"/>
      <c r="K22" s="113"/>
      <c r="L22" s="67">
        <f t="shared" si="0"/>
        <v>0</v>
      </c>
      <c r="M22" s="109"/>
      <c r="N22" s="109"/>
      <c r="O22" s="217"/>
    </row>
    <row r="23" spans="1:15" s="123" customFormat="1" x14ac:dyDescent="0.25">
      <c r="A23" s="103">
        <v>20</v>
      </c>
      <c r="B23" s="116"/>
      <c r="C23" s="117"/>
      <c r="D23" s="118"/>
      <c r="E23" s="119"/>
      <c r="F23" s="120"/>
      <c r="G23" s="120"/>
      <c r="H23" s="120"/>
      <c r="I23" s="120"/>
      <c r="J23" s="120"/>
      <c r="K23" s="121"/>
      <c r="L23" s="67">
        <f t="shared" si="0"/>
        <v>0</v>
      </c>
      <c r="M23" s="116"/>
      <c r="N23" s="116"/>
      <c r="O23" s="122"/>
    </row>
    <row r="24" spans="1:15" x14ac:dyDescent="0.25">
      <c r="A24" s="103">
        <v>21</v>
      </c>
      <c r="B24" s="109"/>
      <c r="C24" s="110"/>
      <c r="D24" s="111"/>
      <c r="E24" s="124"/>
      <c r="F24" s="113"/>
      <c r="G24" s="113"/>
      <c r="H24" s="113"/>
      <c r="I24" s="113"/>
      <c r="J24" s="113"/>
      <c r="K24" s="113"/>
      <c r="L24" s="67">
        <f t="shared" si="0"/>
        <v>0</v>
      </c>
      <c r="M24" s="109"/>
      <c r="N24" s="109"/>
      <c r="O24" s="109"/>
    </row>
    <row r="25" spans="1:15" x14ac:dyDescent="0.25">
      <c r="A25" s="103">
        <v>22</v>
      </c>
      <c r="B25" s="109"/>
      <c r="C25" s="110"/>
      <c r="D25" s="111"/>
      <c r="E25" s="112"/>
      <c r="F25" s="106"/>
      <c r="G25" s="106"/>
      <c r="H25" s="106"/>
      <c r="I25" s="106"/>
      <c r="J25" s="106"/>
      <c r="K25" s="113"/>
      <c r="L25" s="67">
        <f t="shared" si="0"/>
        <v>0</v>
      </c>
      <c r="M25" s="109"/>
      <c r="N25" s="109"/>
      <c r="O25" s="109"/>
    </row>
    <row r="26" spans="1:15" x14ac:dyDescent="0.25">
      <c r="A26" s="103">
        <v>23</v>
      </c>
      <c r="B26" s="109"/>
      <c r="C26" s="110"/>
      <c r="D26" s="111"/>
      <c r="E26" s="112"/>
      <c r="F26" s="113"/>
      <c r="G26" s="113"/>
      <c r="H26" s="113"/>
      <c r="I26" s="113"/>
      <c r="J26" s="113"/>
      <c r="K26" s="113"/>
      <c r="L26" s="67">
        <f t="shared" si="0"/>
        <v>0</v>
      </c>
      <c r="M26" s="109"/>
      <c r="N26" s="109"/>
      <c r="O26" s="109"/>
    </row>
    <row r="27" spans="1:15" x14ac:dyDescent="0.25">
      <c r="A27" s="103">
        <v>24</v>
      </c>
      <c r="B27" s="109"/>
      <c r="C27" s="110"/>
      <c r="D27" s="111"/>
      <c r="E27" s="112"/>
      <c r="F27" s="106"/>
      <c r="G27" s="106"/>
      <c r="H27" s="106"/>
      <c r="I27" s="106"/>
      <c r="J27" s="106"/>
      <c r="K27" s="113"/>
      <c r="L27" s="67">
        <f t="shared" si="0"/>
        <v>0</v>
      </c>
      <c r="M27" s="125"/>
      <c r="N27" s="109"/>
      <c r="O27" s="109"/>
    </row>
    <row r="28" spans="1:15" x14ac:dyDescent="0.25">
      <c r="A28" s="103">
        <v>25</v>
      </c>
      <c r="B28" s="109"/>
      <c r="C28" s="110"/>
      <c r="D28" s="111"/>
      <c r="E28" s="112"/>
      <c r="F28" s="113"/>
      <c r="G28" s="113"/>
      <c r="H28" s="113"/>
      <c r="I28" s="113"/>
      <c r="J28" s="113"/>
      <c r="K28" s="113"/>
      <c r="L28" s="67">
        <f t="shared" si="0"/>
        <v>0</v>
      </c>
      <c r="M28" s="109"/>
      <c r="N28" s="109"/>
      <c r="O28" s="109"/>
    </row>
    <row r="29" spans="1:15" x14ac:dyDescent="0.25">
      <c r="A29" s="103">
        <v>26</v>
      </c>
      <c r="B29" s="109"/>
      <c r="C29" s="110"/>
      <c r="D29" s="111"/>
      <c r="E29" s="112"/>
      <c r="F29" s="106"/>
      <c r="G29" s="106"/>
      <c r="H29" s="106"/>
      <c r="I29" s="106"/>
      <c r="J29" s="106"/>
      <c r="K29" s="113"/>
      <c r="L29" s="67">
        <f t="shared" si="0"/>
        <v>0</v>
      </c>
      <c r="M29" s="125"/>
      <c r="N29" s="109"/>
      <c r="O29" s="109"/>
    </row>
    <row r="30" spans="1:15" x14ac:dyDescent="0.25">
      <c r="A30" s="103">
        <v>27</v>
      </c>
      <c r="B30" s="109"/>
      <c r="C30" s="110"/>
      <c r="D30" s="110"/>
      <c r="E30" s="112"/>
      <c r="F30" s="113"/>
      <c r="G30" s="113"/>
      <c r="H30" s="113"/>
      <c r="I30" s="113"/>
      <c r="J30" s="113"/>
      <c r="K30" s="113"/>
      <c r="L30" s="67">
        <f t="shared" si="0"/>
        <v>0</v>
      </c>
      <c r="M30" s="109"/>
      <c r="N30" s="109"/>
      <c r="O30" s="109"/>
    </row>
    <row r="31" spans="1:15" x14ac:dyDescent="0.25">
      <c r="A31" s="103">
        <v>28</v>
      </c>
      <c r="B31" s="109"/>
      <c r="C31" s="110"/>
      <c r="D31" s="110"/>
      <c r="E31" s="112"/>
      <c r="F31" s="113"/>
      <c r="G31" s="113"/>
      <c r="H31" s="113"/>
      <c r="I31" s="113"/>
      <c r="J31" s="113"/>
      <c r="K31" s="113"/>
      <c r="L31" s="67">
        <f t="shared" si="0"/>
        <v>0</v>
      </c>
      <c r="M31" s="125"/>
      <c r="N31" s="109"/>
      <c r="O31" s="109"/>
    </row>
    <row r="32" spans="1:15" x14ac:dyDescent="0.25">
      <c r="A32" s="103">
        <v>29</v>
      </c>
      <c r="B32" s="109"/>
      <c r="C32" s="110"/>
      <c r="D32" s="110"/>
      <c r="E32" s="112"/>
      <c r="F32" s="113"/>
      <c r="G32" s="113"/>
      <c r="H32" s="113"/>
      <c r="I32" s="113"/>
      <c r="J32" s="113"/>
      <c r="K32" s="113"/>
      <c r="L32" s="67">
        <f t="shared" si="0"/>
        <v>0</v>
      </c>
      <c r="M32" s="125"/>
      <c r="N32" s="109"/>
      <c r="O32" s="109"/>
    </row>
    <row r="33" spans="1:15" x14ac:dyDescent="0.25">
      <c r="A33" s="103">
        <v>30</v>
      </c>
      <c r="B33" s="109"/>
      <c r="C33" s="110"/>
      <c r="D33" s="110"/>
      <c r="E33" s="112"/>
      <c r="F33" s="113"/>
      <c r="G33" s="113"/>
      <c r="H33" s="113"/>
      <c r="I33" s="113"/>
      <c r="J33" s="113"/>
      <c r="K33" s="113"/>
      <c r="L33" s="67">
        <f t="shared" si="0"/>
        <v>0</v>
      </c>
      <c r="M33" s="109"/>
      <c r="N33" s="109"/>
      <c r="O33" s="109"/>
    </row>
    <row r="34" spans="1:15" x14ac:dyDescent="0.25">
      <c r="A34" s="103">
        <v>31</v>
      </c>
      <c r="B34" s="109"/>
      <c r="C34" s="110"/>
      <c r="D34" s="110"/>
      <c r="E34" s="112"/>
      <c r="F34" s="113"/>
      <c r="G34" s="113"/>
      <c r="H34" s="113"/>
      <c r="I34" s="113"/>
      <c r="J34" s="113"/>
      <c r="K34" s="113"/>
      <c r="L34" s="67">
        <f t="shared" si="0"/>
        <v>0</v>
      </c>
      <c r="M34" s="109"/>
      <c r="N34" s="109"/>
      <c r="O34" s="109"/>
    </row>
    <row r="35" spans="1:15" x14ac:dyDescent="0.25">
      <c r="A35" s="103">
        <v>32</v>
      </c>
      <c r="B35" s="109"/>
      <c r="C35" s="110"/>
      <c r="D35" s="110"/>
      <c r="E35" s="112"/>
      <c r="F35" s="113"/>
      <c r="G35" s="113"/>
      <c r="H35" s="113"/>
      <c r="I35" s="113"/>
      <c r="J35" s="113"/>
      <c r="K35" s="113"/>
      <c r="L35" s="67">
        <f t="shared" si="0"/>
        <v>0</v>
      </c>
      <c r="M35" s="109"/>
      <c r="N35" s="109"/>
      <c r="O35" s="109"/>
    </row>
    <row r="36" spans="1:15" x14ac:dyDescent="0.25">
      <c r="A36" s="103">
        <v>33</v>
      </c>
      <c r="B36" s="109"/>
      <c r="C36" s="110"/>
      <c r="D36" s="110"/>
      <c r="E36" s="112"/>
      <c r="F36" s="113"/>
      <c r="G36" s="113"/>
      <c r="H36" s="113"/>
      <c r="I36" s="113"/>
      <c r="J36" s="113"/>
      <c r="K36" s="113"/>
      <c r="L36" s="67">
        <f t="shared" si="0"/>
        <v>0</v>
      </c>
      <c r="M36" s="109"/>
      <c r="N36" s="109"/>
      <c r="O36" s="109"/>
    </row>
    <row r="37" spans="1:15" x14ac:dyDescent="0.25">
      <c r="A37" s="103">
        <v>34</v>
      </c>
      <c r="B37" s="109"/>
      <c r="C37" s="110"/>
      <c r="D37" s="110"/>
      <c r="E37" s="112"/>
      <c r="F37" s="113"/>
      <c r="G37" s="113"/>
      <c r="H37" s="113"/>
      <c r="I37" s="113"/>
      <c r="J37" s="113"/>
      <c r="K37" s="113"/>
      <c r="L37" s="67">
        <f t="shared" si="0"/>
        <v>0</v>
      </c>
      <c r="M37" s="109"/>
      <c r="N37" s="109"/>
      <c r="O37" s="109"/>
    </row>
    <row r="38" spans="1:15" x14ac:dyDescent="0.25">
      <c r="A38" s="103">
        <v>35</v>
      </c>
      <c r="B38" s="109"/>
      <c r="C38" s="110"/>
      <c r="D38" s="110"/>
      <c r="E38" s="112"/>
      <c r="F38" s="113"/>
      <c r="G38" s="113"/>
      <c r="H38" s="113"/>
      <c r="I38" s="113"/>
      <c r="J38" s="113"/>
      <c r="K38" s="113"/>
      <c r="L38" s="67">
        <f t="shared" si="0"/>
        <v>0</v>
      </c>
      <c r="M38" s="109"/>
      <c r="N38" s="109"/>
      <c r="O38" s="109"/>
    </row>
    <row r="39" spans="1:15" x14ac:dyDescent="0.25">
      <c r="A39" s="103">
        <v>36</v>
      </c>
      <c r="B39" s="109"/>
      <c r="C39" s="110"/>
      <c r="D39" s="110"/>
      <c r="E39" s="112"/>
      <c r="F39" s="113"/>
      <c r="G39" s="113"/>
      <c r="H39" s="113"/>
      <c r="I39" s="113"/>
      <c r="J39" s="113"/>
      <c r="K39" s="113"/>
      <c r="L39" s="67">
        <f t="shared" si="0"/>
        <v>0</v>
      </c>
      <c r="M39" s="109"/>
      <c r="N39" s="109"/>
      <c r="O39" s="109"/>
    </row>
    <row r="40" spans="1:15" x14ac:dyDescent="0.25">
      <c r="A40" s="103">
        <v>37</v>
      </c>
      <c r="B40" s="109"/>
      <c r="C40" s="110"/>
      <c r="D40" s="110"/>
      <c r="E40" s="112"/>
      <c r="F40" s="113"/>
      <c r="G40" s="113"/>
      <c r="H40" s="113"/>
      <c r="I40" s="113"/>
      <c r="J40" s="113"/>
      <c r="K40" s="113"/>
      <c r="L40" s="67">
        <f t="shared" si="0"/>
        <v>0</v>
      </c>
      <c r="M40" s="109"/>
      <c r="N40" s="109"/>
      <c r="O40" s="109"/>
    </row>
    <row r="41" spans="1:15" x14ac:dyDescent="0.25">
      <c r="A41" s="103">
        <v>38</v>
      </c>
      <c r="B41" s="109"/>
      <c r="C41" s="110"/>
      <c r="D41" s="110"/>
      <c r="E41" s="112"/>
      <c r="F41" s="113"/>
      <c r="G41" s="113"/>
      <c r="H41" s="113"/>
      <c r="I41" s="113"/>
      <c r="J41" s="113"/>
      <c r="K41" s="113"/>
      <c r="L41" s="67">
        <f t="shared" si="0"/>
        <v>0</v>
      </c>
      <c r="M41" s="109"/>
      <c r="N41" s="109"/>
      <c r="O41" s="282"/>
    </row>
    <row r="42" spans="1:15" x14ac:dyDescent="0.25">
      <c r="A42" s="103">
        <v>39</v>
      </c>
      <c r="B42" s="109"/>
      <c r="C42" s="110"/>
      <c r="D42" s="110"/>
      <c r="E42" s="112"/>
      <c r="F42" s="113"/>
      <c r="G42" s="113"/>
      <c r="H42" s="113"/>
      <c r="I42" s="113"/>
      <c r="J42" s="113"/>
      <c r="K42" s="113"/>
      <c r="L42" s="67">
        <f t="shared" si="0"/>
        <v>0</v>
      </c>
      <c r="M42" s="109"/>
      <c r="N42" s="109"/>
      <c r="O42" s="283"/>
    </row>
    <row r="43" spans="1:15" x14ac:dyDescent="0.25">
      <c r="A43" s="103">
        <v>40</v>
      </c>
      <c r="B43" s="109"/>
      <c r="C43" s="110"/>
      <c r="D43" s="110"/>
      <c r="E43" s="112"/>
      <c r="F43" s="113"/>
      <c r="G43" s="113"/>
      <c r="H43" s="113"/>
      <c r="I43" s="113"/>
      <c r="J43" s="113"/>
      <c r="K43" s="113"/>
      <c r="L43" s="67">
        <f t="shared" si="0"/>
        <v>0</v>
      </c>
      <c r="M43" s="109"/>
      <c r="N43" s="109"/>
      <c r="O43" s="283"/>
    </row>
    <row r="44" spans="1:15" x14ac:dyDescent="0.25">
      <c r="A44" s="103">
        <v>41</v>
      </c>
      <c r="B44" s="109"/>
      <c r="C44" s="110"/>
      <c r="D44" s="110"/>
      <c r="E44" s="112"/>
      <c r="F44" s="113"/>
      <c r="G44" s="113"/>
      <c r="H44" s="113"/>
      <c r="I44" s="113"/>
      <c r="J44" s="113"/>
      <c r="K44" s="113"/>
      <c r="L44" s="67">
        <f t="shared" si="0"/>
        <v>0</v>
      </c>
      <c r="M44" s="109"/>
      <c r="N44" s="109"/>
      <c r="O44" s="283"/>
    </row>
    <row r="45" spans="1:15" x14ac:dyDescent="0.25">
      <c r="A45" s="103">
        <v>42</v>
      </c>
      <c r="B45" s="109"/>
      <c r="C45" s="110"/>
      <c r="D45" s="110"/>
      <c r="E45" s="112"/>
      <c r="F45" s="113"/>
      <c r="G45" s="113"/>
      <c r="H45" s="113"/>
      <c r="I45" s="113"/>
      <c r="J45" s="113"/>
      <c r="K45" s="113"/>
      <c r="L45" s="67">
        <f t="shared" si="0"/>
        <v>0</v>
      </c>
      <c r="M45" s="109"/>
      <c r="N45" s="109"/>
      <c r="O45" s="284"/>
    </row>
    <row r="46" spans="1:15" x14ac:dyDescent="0.25">
      <c r="A46" s="103">
        <v>43</v>
      </c>
      <c r="B46" s="109"/>
      <c r="C46" s="110"/>
      <c r="D46" s="110"/>
      <c r="E46" s="112"/>
      <c r="F46" s="113"/>
      <c r="G46" s="113"/>
      <c r="H46" s="113"/>
      <c r="I46" s="113"/>
      <c r="J46" s="113"/>
      <c r="K46" s="113"/>
      <c r="L46" s="67">
        <f t="shared" si="0"/>
        <v>0</v>
      </c>
      <c r="M46" s="109"/>
      <c r="N46" s="109"/>
      <c r="O46" s="282"/>
    </row>
    <row r="47" spans="1:15" x14ac:dyDescent="0.25">
      <c r="A47" s="103">
        <v>44</v>
      </c>
      <c r="B47" s="109"/>
      <c r="C47" s="110"/>
      <c r="D47" s="110"/>
      <c r="E47" s="112"/>
      <c r="F47" s="113"/>
      <c r="G47" s="113"/>
      <c r="H47" s="113"/>
      <c r="I47" s="113"/>
      <c r="J47" s="113"/>
      <c r="K47" s="113"/>
      <c r="L47" s="67">
        <f t="shared" si="0"/>
        <v>0</v>
      </c>
      <c r="M47" s="109"/>
      <c r="N47" s="109"/>
      <c r="O47" s="283"/>
    </row>
    <row r="48" spans="1:15" x14ac:dyDescent="0.25">
      <c r="A48" s="103">
        <v>45</v>
      </c>
      <c r="B48" s="109"/>
      <c r="C48" s="110"/>
      <c r="D48" s="110"/>
      <c r="E48" s="112"/>
      <c r="F48" s="113"/>
      <c r="G48" s="113"/>
      <c r="H48" s="113"/>
      <c r="I48" s="113"/>
      <c r="J48" s="113"/>
      <c r="K48" s="113"/>
      <c r="L48" s="67">
        <f t="shared" si="0"/>
        <v>0</v>
      </c>
      <c r="M48" s="109"/>
      <c r="N48" s="109"/>
      <c r="O48" s="283"/>
    </row>
    <row r="49" spans="1:15" x14ac:dyDescent="0.25">
      <c r="A49" s="103">
        <v>46</v>
      </c>
      <c r="B49" s="109"/>
      <c r="C49" s="110"/>
      <c r="D49" s="110"/>
      <c r="E49" s="112"/>
      <c r="F49" s="113"/>
      <c r="G49" s="113"/>
      <c r="H49" s="113"/>
      <c r="I49" s="113"/>
      <c r="J49" s="113"/>
      <c r="K49" s="113"/>
      <c r="L49" s="67">
        <f t="shared" si="0"/>
        <v>0</v>
      </c>
      <c r="M49" s="109"/>
      <c r="N49" s="109"/>
      <c r="O49" s="283"/>
    </row>
    <row r="50" spans="1:15" x14ac:dyDescent="0.25">
      <c r="A50" s="103">
        <v>47</v>
      </c>
      <c r="B50" s="109"/>
      <c r="C50" s="110"/>
      <c r="D50" s="110"/>
      <c r="E50" s="112"/>
      <c r="F50" s="113"/>
      <c r="G50" s="113"/>
      <c r="H50" s="113"/>
      <c r="I50" s="113"/>
      <c r="J50" s="113"/>
      <c r="K50" s="113"/>
      <c r="L50" s="67">
        <f t="shared" si="0"/>
        <v>0</v>
      </c>
      <c r="M50" s="109"/>
      <c r="N50" s="109"/>
      <c r="O50" s="283"/>
    </row>
    <row r="51" spans="1:15" x14ac:dyDescent="0.25">
      <c r="A51" s="103">
        <v>48</v>
      </c>
      <c r="B51" s="109"/>
      <c r="C51" s="110"/>
      <c r="D51" s="110"/>
      <c r="E51" s="112"/>
      <c r="F51" s="113"/>
      <c r="G51" s="113"/>
      <c r="H51" s="113"/>
      <c r="I51" s="113"/>
      <c r="J51" s="113"/>
      <c r="K51" s="113"/>
      <c r="L51" s="67">
        <f t="shared" si="0"/>
        <v>0</v>
      </c>
      <c r="M51" s="109"/>
      <c r="N51" s="109"/>
      <c r="O51" s="283"/>
    </row>
    <row r="52" spans="1:15" x14ac:dyDescent="0.25">
      <c r="A52" s="103">
        <v>49</v>
      </c>
      <c r="B52" s="109"/>
      <c r="C52" s="110"/>
      <c r="D52" s="110"/>
      <c r="E52" s="112"/>
      <c r="F52" s="113"/>
      <c r="G52" s="113"/>
      <c r="H52" s="113"/>
      <c r="I52" s="113"/>
      <c r="J52" s="113"/>
      <c r="K52" s="113"/>
      <c r="L52" s="67">
        <f t="shared" si="0"/>
        <v>0</v>
      </c>
      <c r="M52" s="109"/>
      <c r="N52" s="109"/>
      <c r="O52" s="283"/>
    </row>
    <row r="53" spans="1:15" x14ac:dyDescent="0.25">
      <c r="A53" s="103">
        <v>50</v>
      </c>
      <c r="B53" s="109"/>
      <c r="C53" s="110"/>
      <c r="D53" s="110"/>
      <c r="E53" s="112"/>
      <c r="F53" s="113"/>
      <c r="G53" s="113"/>
      <c r="H53" s="113"/>
      <c r="I53" s="113"/>
      <c r="J53" s="113"/>
      <c r="K53" s="113"/>
      <c r="L53" s="67">
        <f t="shared" si="0"/>
        <v>0</v>
      </c>
      <c r="M53" s="109"/>
      <c r="N53" s="109"/>
      <c r="O53" s="283"/>
    </row>
    <row r="54" spans="1:15" x14ac:dyDescent="0.25">
      <c r="A54" s="103">
        <v>51</v>
      </c>
      <c r="B54" s="109"/>
      <c r="C54" s="110"/>
      <c r="D54" s="110"/>
      <c r="E54" s="112"/>
      <c r="F54" s="113"/>
      <c r="G54" s="113"/>
      <c r="H54" s="113"/>
      <c r="I54" s="113"/>
      <c r="J54" s="113"/>
      <c r="K54" s="113"/>
      <c r="L54" s="67">
        <f t="shared" si="0"/>
        <v>0</v>
      </c>
      <c r="M54" s="109"/>
      <c r="N54" s="109"/>
      <c r="O54" s="284"/>
    </row>
    <row r="55" spans="1:15" x14ac:dyDescent="0.25">
      <c r="A55" s="103">
        <v>52</v>
      </c>
      <c r="B55" s="109"/>
      <c r="C55" s="110"/>
      <c r="D55" s="110"/>
      <c r="E55" s="112"/>
      <c r="F55" s="113"/>
      <c r="G55" s="113"/>
      <c r="H55" s="113"/>
      <c r="I55" s="113"/>
      <c r="J55" s="113"/>
      <c r="K55" s="113"/>
      <c r="L55" s="67">
        <f t="shared" si="0"/>
        <v>0</v>
      </c>
      <c r="M55" s="109"/>
      <c r="N55" s="109"/>
      <c r="O55" s="282"/>
    </row>
    <row r="56" spans="1:15" x14ac:dyDescent="0.25">
      <c r="A56" s="103">
        <v>53</v>
      </c>
      <c r="B56" s="109"/>
      <c r="C56" s="110"/>
      <c r="D56" s="110"/>
      <c r="E56" s="112"/>
      <c r="F56" s="113"/>
      <c r="G56" s="113"/>
      <c r="H56" s="113"/>
      <c r="I56" s="113"/>
      <c r="J56" s="113"/>
      <c r="K56" s="113"/>
      <c r="L56" s="67">
        <f t="shared" si="0"/>
        <v>0</v>
      </c>
      <c r="M56" s="109"/>
      <c r="N56" s="109"/>
      <c r="O56" s="283"/>
    </row>
    <row r="57" spans="1:15" x14ac:dyDescent="0.25">
      <c r="A57" s="103">
        <v>54</v>
      </c>
      <c r="B57" s="109"/>
      <c r="C57" s="110"/>
      <c r="D57" s="110"/>
      <c r="E57" s="112"/>
      <c r="F57" s="113"/>
      <c r="G57" s="113"/>
      <c r="H57" s="113"/>
      <c r="I57" s="113"/>
      <c r="J57" s="113"/>
      <c r="K57" s="113"/>
      <c r="L57" s="67">
        <f t="shared" si="0"/>
        <v>0</v>
      </c>
      <c r="M57" s="109"/>
      <c r="N57" s="109"/>
      <c r="O57" s="283"/>
    </row>
    <row r="58" spans="1:15" x14ac:dyDescent="0.25">
      <c r="A58" s="103">
        <v>55</v>
      </c>
      <c r="B58" s="109"/>
      <c r="C58" s="110"/>
      <c r="D58" s="110"/>
      <c r="E58" s="112"/>
      <c r="F58" s="113"/>
      <c r="G58" s="113"/>
      <c r="H58" s="113"/>
      <c r="I58" s="113"/>
      <c r="J58" s="113"/>
      <c r="K58" s="113"/>
      <c r="L58" s="67">
        <f t="shared" si="0"/>
        <v>0</v>
      </c>
      <c r="M58" s="109"/>
      <c r="N58" s="109"/>
      <c r="O58" s="284"/>
    </row>
    <row r="59" spans="1:15" x14ac:dyDescent="0.25">
      <c r="A59" s="103">
        <v>56</v>
      </c>
      <c r="B59" s="109"/>
      <c r="C59" s="110"/>
      <c r="D59" s="110"/>
      <c r="E59" s="112"/>
      <c r="F59" s="113"/>
      <c r="G59" s="113"/>
      <c r="H59" s="113"/>
      <c r="I59" s="113"/>
      <c r="J59" s="113"/>
      <c r="K59" s="113"/>
      <c r="L59" s="67">
        <f t="shared" si="0"/>
        <v>0</v>
      </c>
      <c r="M59" s="109"/>
      <c r="N59" s="109"/>
      <c r="O59" s="109"/>
    </row>
    <row r="60" spans="1:15" x14ac:dyDescent="0.25">
      <c r="A60" s="103">
        <v>57</v>
      </c>
      <c r="B60" s="109"/>
      <c r="C60" s="110"/>
      <c r="D60" s="110"/>
      <c r="E60" s="112"/>
      <c r="F60" s="113"/>
      <c r="G60" s="113"/>
      <c r="H60" s="113"/>
      <c r="I60" s="113"/>
      <c r="J60" s="113"/>
      <c r="K60" s="113"/>
      <c r="L60" s="67">
        <f t="shared" si="0"/>
        <v>0</v>
      </c>
      <c r="M60" s="109"/>
      <c r="N60" s="109"/>
      <c r="O60" s="109"/>
    </row>
    <row r="61" spans="1:15" x14ac:dyDescent="0.25">
      <c r="A61" s="103">
        <v>58</v>
      </c>
      <c r="B61" s="109"/>
      <c r="C61" s="110"/>
      <c r="D61" s="110"/>
      <c r="E61" s="112"/>
      <c r="F61" s="113"/>
      <c r="G61" s="113"/>
      <c r="H61" s="113"/>
      <c r="I61" s="113"/>
      <c r="J61" s="113"/>
      <c r="K61" s="113"/>
      <c r="L61" s="67">
        <f t="shared" si="0"/>
        <v>0</v>
      </c>
      <c r="M61" s="109"/>
      <c r="N61" s="109"/>
      <c r="O61" s="109"/>
    </row>
    <row r="62" spans="1:15" x14ac:dyDescent="0.25">
      <c r="A62" s="103">
        <v>59</v>
      </c>
      <c r="B62" s="109"/>
      <c r="C62" s="110"/>
      <c r="D62" s="110"/>
      <c r="E62" s="112"/>
      <c r="F62" s="113"/>
      <c r="G62" s="113"/>
      <c r="H62" s="113"/>
      <c r="I62" s="113"/>
      <c r="J62" s="113"/>
      <c r="K62" s="113"/>
      <c r="L62" s="67">
        <f t="shared" si="0"/>
        <v>0</v>
      </c>
      <c r="M62" s="109"/>
      <c r="N62" s="109"/>
      <c r="O62" s="109"/>
    </row>
    <row r="63" spans="1:15" x14ac:dyDescent="0.25">
      <c r="A63" s="103">
        <v>60</v>
      </c>
      <c r="B63" s="109"/>
      <c r="C63" s="110"/>
      <c r="D63" s="110"/>
      <c r="E63" s="112"/>
      <c r="F63" s="113"/>
      <c r="G63" s="113"/>
      <c r="H63" s="113"/>
      <c r="I63" s="113"/>
      <c r="J63" s="113"/>
      <c r="K63" s="113"/>
      <c r="L63" s="67">
        <f t="shared" si="0"/>
        <v>0</v>
      </c>
      <c r="M63" s="109"/>
      <c r="N63" s="109"/>
      <c r="O63" s="109"/>
    </row>
    <row r="64" spans="1:15" x14ac:dyDescent="0.25">
      <c r="A64" s="103">
        <v>61</v>
      </c>
      <c r="B64" s="109"/>
      <c r="C64" s="110"/>
      <c r="D64" s="110"/>
      <c r="E64" s="112"/>
      <c r="F64" s="113"/>
      <c r="G64" s="113"/>
      <c r="H64" s="113"/>
      <c r="I64" s="113"/>
      <c r="J64" s="113"/>
      <c r="K64" s="113"/>
      <c r="L64" s="67">
        <f t="shared" si="0"/>
        <v>0</v>
      </c>
      <c r="M64" s="109"/>
      <c r="N64" s="109"/>
      <c r="O64" s="109"/>
    </row>
    <row r="65" spans="1:15" ht="25.5" customHeight="1" x14ac:dyDescent="0.25">
      <c r="A65" s="103">
        <v>62</v>
      </c>
      <c r="B65" s="109"/>
      <c r="C65" s="110"/>
      <c r="D65" s="110"/>
      <c r="E65" s="112"/>
      <c r="F65" s="113"/>
      <c r="G65" s="113"/>
      <c r="H65" s="113"/>
      <c r="I65" s="113"/>
      <c r="J65" s="113"/>
      <c r="K65" s="113"/>
      <c r="L65" s="67">
        <f t="shared" si="0"/>
        <v>0</v>
      </c>
      <c r="M65" s="109"/>
      <c r="N65" s="109"/>
      <c r="O65" s="126"/>
    </row>
    <row r="66" spans="1:15" ht="27" customHeight="1" x14ac:dyDescent="0.25">
      <c r="A66" s="103">
        <v>63</v>
      </c>
      <c r="B66" s="109"/>
      <c r="C66" s="110"/>
      <c r="D66" s="110"/>
      <c r="E66" s="112"/>
      <c r="F66" s="113"/>
      <c r="G66" s="113"/>
      <c r="H66" s="113"/>
      <c r="I66" s="113"/>
      <c r="J66" s="113"/>
      <c r="K66" s="113"/>
      <c r="L66" s="67">
        <f t="shared" si="0"/>
        <v>0</v>
      </c>
      <c r="M66" s="109"/>
      <c r="N66" s="109"/>
      <c r="O66" s="126"/>
    </row>
    <row r="67" spans="1:15" ht="27" customHeight="1" x14ac:dyDescent="0.25">
      <c r="A67" s="103">
        <v>64</v>
      </c>
      <c r="B67" s="109"/>
      <c r="C67" s="110"/>
      <c r="D67" s="110"/>
      <c r="E67" s="112"/>
      <c r="F67" s="113"/>
      <c r="G67" s="113"/>
      <c r="H67" s="113"/>
      <c r="I67" s="113"/>
      <c r="J67" s="113"/>
      <c r="K67" s="113"/>
      <c r="L67" s="67">
        <f t="shared" si="0"/>
        <v>0</v>
      </c>
      <c r="M67" s="109"/>
      <c r="N67" s="109"/>
      <c r="O67" s="126"/>
    </row>
    <row r="68" spans="1:15" ht="15" customHeight="1" x14ac:dyDescent="0.25">
      <c r="A68" s="103">
        <v>65</v>
      </c>
      <c r="B68" s="109"/>
      <c r="C68" s="110"/>
      <c r="D68" s="110"/>
      <c r="E68" s="112"/>
      <c r="F68" s="113"/>
      <c r="G68" s="113"/>
      <c r="H68" s="113"/>
      <c r="I68" s="113"/>
      <c r="J68" s="113"/>
      <c r="K68" s="113"/>
      <c r="L68" s="67">
        <f t="shared" si="0"/>
        <v>0</v>
      </c>
      <c r="M68" s="109"/>
      <c r="N68" s="109"/>
      <c r="O68" s="126"/>
    </row>
    <row r="69" spans="1:15" ht="17.25" customHeight="1" x14ac:dyDescent="0.25">
      <c r="A69" s="103">
        <v>66</v>
      </c>
      <c r="B69" s="109"/>
      <c r="C69" s="110"/>
      <c r="D69" s="110"/>
      <c r="E69" s="112"/>
      <c r="F69" s="113"/>
      <c r="G69" s="113"/>
      <c r="H69" s="113"/>
      <c r="I69" s="113"/>
      <c r="J69" s="113"/>
      <c r="K69" s="113"/>
      <c r="L69" s="67">
        <f t="shared" ref="L69:L132" si="1">SUM(F69:K69)</f>
        <v>0</v>
      </c>
      <c r="M69" s="109"/>
      <c r="N69" s="109"/>
      <c r="O69" s="126"/>
    </row>
    <row r="70" spans="1:15" ht="33" customHeight="1" x14ac:dyDescent="0.25">
      <c r="A70" s="103">
        <v>67</v>
      </c>
      <c r="B70" s="109"/>
      <c r="C70" s="110"/>
      <c r="D70" s="110"/>
      <c r="E70" s="112"/>
      <c r="F70" s="113"/>
      <c r="G70" s="113"/>
      <c r="H70" s="113"/>
      <c r="I70" s="113"/>
      <c r="J70" s="113"/>
      <c r="K70" s="113"/>
      <c r="L70" s="67">
        <f t="shared" si="1"/>
        <v>0</v>
      </c>
      <c r="M70" s="109"/>
      <c r="N70" s="109"/>
      <c r="O70" s="126"/>
    </row>
    <row r="71" spans="1:15" ht="24.75" customHeight="1" x14ac:dyDescent="0.25">
      <c r="A71" s="103">
        <v>68</v>
      </c>
      <c r="B71" s="109"/>
      <c r="C71" s="110"/>
      <c r="D71" s="110"/>
      <c r="E71" s="112"/>
      <c r="F71" s="113"/>
      <c r="G71" s="113"/>
      <c r="H71" s="113"/>
      <c r="I71" s="113"/>
      <c r="J71" s="113"/>
      <c r="K71" s="113"/>
      <c r="L71" s="67">
        <f t="shared" si="1"/>
        <v>0</v>
      </c>
      <c r="M71" s="109"/>
      <c r="N71" s="109"/>
      <c r="O71" s="126"/>
    </row>
    <row r="72" spans="1:15" ht="25.5" customHeight="1" x14ac:dyDescent="0.25">
      <c r="A72" s="103">
        <v>69</v>
      </c>
      <c r="B72" s="109"/>
      <c r="C72" s="110"/>
      <c r="D72" s="110"/>
      <c r="E72" s="112"/>
      <c r="F72" s="113"/>
      <c r="G72" s="113"/>
      <c r="H72" s="113"/>
      <c r="I72" s="113"/>
      <c r="J72" s="113"/>
      <c r="K72" s="113"/>
      <c r="L72" s="67">
        <f t="shared" si="1"/>
        <v>0</v>
      </c>
      <c r="M72" s="109"/>
      <c r="N72" s="109"/>
      <c r="O72" s="126"/>
    </row>
    <row r="73" spans="1:15" ht="33" customHeight="1" x14ac:dyDescent="0.25">
      <c r="A73" s="103">
        <v>70</v>
      </c>
      <c r="B73" s="109"/>
      <c r="C73" s="110"/>
      <c r="D73" s="110"/>
      <c r="E73" s="112"/>
      <c r="F73" s="113"/>
      <c r="G73" s="113"/>
      <c r="H73" s="113"/>
      <c r="I73" s="113"/>
      <c r="J73" s="113"/>
      <c r="K73" s="113"/>
      <c r="L73" s="67">
        <f t="shared" si="1"/>
        <v>0</v>
      </c>
      <c r="M73" s="109"/>
      <c r="N73" s="109"/>
      <c r="O73" s="126"/>
    </row>
    <row r="74" spans="1:15" ht="28.5" customHeight="1" x14ac:dyDescent="0.25">
      <c r="A74" s="103">
        <v>71</v>
      </c>
      <c r="B74" s="109"/>
      <c r="C74" s="110"/>
      <c r="D74" s="110"/>
      <c r="E74" s="112"/>
      <c r="F74" s="113"/>
      <c r="G74" s="113"/>
      <c r="H74" s="113"/>
      <c r="I74" s="113"/>
      <c r="J74" s="113"/>
      <c r="K74" s="113"/>
      <c r="L74" s="67">
        <f t="shared" si="1"/>
        <v>0</v>
      </c>
      <c r="M74" s="109"/>
      <c r="N74" s="109"/>
      <c r="O74" s="126"/>
    </row>
    <row r="75" spans="1:15" ht="25.5" customHeight="1" x14ac:dyDescent="0.25">
      <c r="A75" s="103">
        <v>72</v>
      </c>
      <c r="B75" s="109"/>
      <c r="C75" s="110"/>
      <c r="D75" s="110"/>
      <c r="E75" s="112"/>
      <c r="F75" s="113"/>
      <c r="G75" s="113"/>
      <c r="H75" s="113"/>
      <c r="I75" s="113"/>
      <c r="J75" s="113"/>
      <c r="K75" s="113"/>
      <c r="L75" s="67">
        <f t="shared" si="1"/>
        <v>0</v>
      </c>
      <c r="M75" s="109"/>
      <c r="N75" s="109"/>
      <c r="O75" s="126"/>
    </row>
    <row r="76" spans="1:15" ht="24" customHeight="1" x14ac:dyDescent="0.25">
      <c r="A76" s="103">
        <v>73</v>
      </c>
      <c r="B76" s="109"/>
      <c r="C76" s="110"/>
      <c r="D76" s="110"/>
      <c r="E76" s="112"/>
      <c r="F76" s="113"/>
      <c r="G76" s="113"/>
      <c r="H76" s="113"/>
      <c r="I76" s="113"/>
      <c r="J76" s="113"/>
      <c r="K76" s="113"/>
      <c r="L76" s="67">
        <f t="shared" si="1"/>
        <v>0</v>
      </c>
      <c r="M76" s="109"/>
      <c r="N76" s="109"/>
      <c r="O76" s="126"/>
    </row>
    <row r="77" spans="1:15" ht="23.25" customHeight="1" x14ac:dyDescent="0.25">
      <c r="A77" s="103">
        <v>74</v>
      </c>
      <c r="B77" s="109"/>
      <c r="C77" s="110"/>
      <c r="D77" s="110"/>
      <c r="E77" s="112"/>
      <c r="F77" s="113"/>
      <c r="G77" s="113"/>
      <c r="H77" s="113"/>
      <c r="I77" s="113"/>
      <c r="J77" s="113"/>
      <c r="K77" s="113"/>
      <c r="L77" s="67">
        <f t="shared" si="1"/>
        <v>0</v>
      </c>
      <c r="M77" s="109"/>
      <c r="N77" s="109"/>
      <c r="O77" s="126"/>
    </row>
    <row r="78" spans="1:15" x14ac:dyDescent="0.25">
      <c r="A78" s="103">
        <v>75</v>
      </c>
      <c r="B78" s="109"/>
      <c r="C78" s="110"/>
      <c r="D78" s="110"/>
      <c r="E78" s="112"/>
      <c r="F78" s="113"/>
      <c r="G78" s="113"/>
      <c r="H78" s="113"/>
      <c r="I78" s="113"/>
      <c r="J78" s="113"/>
      <c r="K78" s="113"/>
      <c r="L78" s="67">
        <f t="shared" si="1"/>
        <v>0</v>
      </c>
      <c r="M78" s="109"/>
      <c r="N78" s="109"/>
      <c r="O78" s="109"/>
    </row>
    <row r="79" spans="1:15" x14ac:dyDescent="0.25">
      <c r="A79" s="103">
        <v>76</v>
      </c>
      <c r="B79" s="109"/>
      <c r="C79" s="110"/>
      <c r="D79" s="110"/>
      <c r="E79" s="112"/>
      <c r="F79" s="113"/>
      <c r="G79" s="113"/>
      <c r="H79" s="113"/>
      <c r="I79" s="113"/>
      <c r="J79" s="113"/>
      <c r="K79" s="113"/>
      <c r="L79" s="67">
        <f t="shared" si="1"/>
        <v>0</v>
      </c>
      <c r="M79" s="109"/>
      <c r="N79" s="109"/>
      <c r="O79" s="109"/>
    </row>
    <row r="80" spans="1:15" x14ac:dyDescent="0.25">
      <c r="A80" s="103">
        <v>77</v>
      </c>
      <c r="B80" s="109"/>
      <c r="C80" s="110"/>
      <c r="D80" s="110"/>
      <c r="E80" s="112"/>
      <c r="F80" s="113"/>
      <c r="G80" s="113"/>
      <c r="H80" s="113"/>
      <c r="I80" s="113"/>
      <c r="J80" s="113"/>
      <c r="K80" s="113"/>
      <c r="L80" s="67">
        <f t="shared" si="1"/>
        <v>0</v>
      </c>
      <c r="M80" s="109"/>
      <c r="N80" s="109"/>
      <c r="O80" s="109"/>
    </row>
    <row r="81" spans="1:15" x14ac:dyDescent="0.25">
      <c r="A81" s="103">
        <v>78</v>
      </c>
      <c r="B81" s="109"/>
      <c r="C81" s="110"/>
      <c r="D81" s="110"/>
      <c r="E81" s="112"/>
      <c r="F81" s="113"/>
      <c r="G81" s="113"/>
      <c r="H81" s="113"/>
      <c r="I81" s="113"/>
      <c r="J81" s="113"/>
      <c r="K81" s="113"/>
      <c r="L81" s="67">
        <f t="shared" si="1"/>
        <v>0</v>
      </c>
      <c r="M81" s="109"/>
      <c r="N81" s="109"/>
      <c r="O81" s="109"/>
    </row>
    <row r="82" spans="1:15" x14ac:dyDescent="0.25">
      <c r="A82" s="103">
        <v>79</v>
      </c>
      <c r="B82" s="109"/>
      <c r="C82" s="110"/>
      <c r="D82" s="110"/>
      <c r="E82" s="112"/>
      <c r="F82" s="113"/>
      <c r="G82" s="113"/>
      <c r="H82" s="113"/>
      <c r="I82" s="113"/>
      <c r="J82" s="113"/>
      <c r="K82" s="113"/>
      <c r="L82" s="67">
        <f t="shared" si="1"/>
        <v>0</v>
      </c>
      <c r="M82" s="109"/>
      <c r="N82" s="109"/>
      <c r="O82" s="109"/>
    </row>
    <row r="83" spans="1:15" x14ac:dyDescent="0.25">
      <c r="A83" s="103">
        <v>80</v>
      </c>
      <c r="B83" s="109"/>
      <c r="C83" s="110"/>
      <c r="D83" s="110"/>
      <c r="E83" s="112"/>
      <c r="F83" s="113"/>
      <c r="G83" s="113"/>
      <c r="H83" s="113"/>
      <c r="I83" s="113"/>
      <c r="J83" s="113"/>
      <c r="K83" s="113"/>
      <c r="L83" s="67">
        <f t="shared" si="1"/>
        <v>0</v>
      </c>
      <c r="M83" s="109"/>
      <c r="N83" s="109"/>
      <c r="O83" s="109"/>
    </row>
    <row r="84" spans="1:15" x14ac:dyDescent="0.25">
      <c r="A84" s="103">
        <v>81</v>
      </c>
      <c r="B84" s="109"/>
      <c r="C84" s="110"/>
      <c r="D84" s="110"/>
      <c r="E84" s="112"/>
      <c r="F84" s="113"/>
      <c r="G84" s="113"/>
      <c r="H84" s="113"/>
      <c r="I84" s="113"/>
      <c r="J84" s="113"/>
      <c r="K84" s="113"/>
      <c r="L84" s="67">
        <f t="shared" si="1"/>
        <v>0</v>
      </c>
      <c r="M84" s="109"/>
      <c r="N84" s="109"/>
      <c r="O84" s="109"/>
    </row>
    <row r="85" spans="1:15" x14ac:dyDescent="0.25">
      <c r="A85" s="103">
        <v>82</v>
      </c>
      <c r="B85" s="109"/>
      <c r="C85" s="110"/>
      <c r="D85" s="110"/>
      <c r="E85" s="112"/>
      <c r="F85" s="113"/>
      <c r="G85" s="113"/>
      <c r="H85" s="113"/>
      <c r="I85" s="113"/>
      <c r="J85" s="113"/>
      <c r="K85" s="113"/>
      <c r="L85" s="67">
        <f t="shared" si="1"/>
        <v>0</v>
      </c>
      <c r="M85" s="109"/>
      <c r="N85" s="109"/>
      <c r="O85" s="109"/>
    </row>
    <row r="86" spans="1:15" x14ac:dyDescent="0.25">
      <c r="A86" s="103">
        <v>83</v>
      </c>
      <c r="B86" s="109"/>
      <c r="C86" s="110"/>
      <c r="D86" s="110"/>
      <c r="E86" s="112"/>
      <c r="F86" s="113"/>
      <c r="G86" s="113"/>
      <c r="H86" s="113"/>
      <c r="I86" s="113"/>
      <c r="J86" s="113"/>
      <c r="K86" s="113"/>
      <c r="L86" s="67">
        <f t="shared" si="1"/>
        <v>0</v>
      </c>
      <c r="M86" s="109"/>
      <c r="N86" s="109"/>
      <c r="O86" s="109"/>
    </row>
    <row r="87" spans="1:15" x14ac:dyDescent="0.25">
      <c r="A87" s="103">
        <v>84</v>
      </c>
      <c r="B87" s="109"/>
      <c r="C87" s="110"/>
      <c r="D87" s="110"/>
      <c r="E87" s="112"/>
      <c r="F87" s="113"/>
      <c r="G87" s="113"/>
      <c r="H87" s="113"/>
      <c r="I87" s="113"/>
      <c r="J87" s="113"/>
      <c r="K87" s="113"/>
      <c r="L87" s="67">
        <f t="shared" si="1"/>
        <v>0</v>
      </c>
      <c r="M87" s="109"/>
      <c r="N87" s="109"/>
      <c r="O87" s="109"/>
    </row>
    <row r="88" spans="1:15" x14ac:dyDescent="0.25">
      <c r="A88" s="103">
        <v>85</v>
      </c>
      <c r="B88" s="109"/>
      <c r="C88" s="110"/>
      <c r="D88" s="110"/>
      <c r="E88" s="112"/>
      <c r="F88" s="113"/>
      <c r="G88" s="113"/>
      <c r="H88" s="113"/>
      <c r="I88" s="113"/>
      <c r="J88" s="113"/>
      <c r="K88" s="113"/>
      <c r="L88" s="67">
        <f t="shared" si="1"/>
        <v>0</v>
      </c>
      <c r="M88" s="109"/>
      <c r="N88" s="109"/>
      <c r="O88" s="109"/>
    </row>
    <row r="89" spans="1:15" x14ac:dyDescent="0.25">
      <c r="A89" s="103">
        <v>86</v>
      </c>
      <c r="B89" s="109"/>
      <c r="C89" s="110"/>
      <c r="D89" s="110"/>
      <c r="E89" s="112"/>
      <c r="F89" s="113"/>
      <c r="G89" s="113"/>
      <c r="H89" s="113"/>
      <c r="I89" s="113"/>
      <c r="J89" s="113"/>
      <c r="K89" s="113"/>
      <c r="L89" s="67">
        <f t="shared" si="1"/>
        <v>0</v>
      </c>
      <c r="M89" s="109"/>
      <c r="N89" s="109"/>
      <c r="O89" s="109"/>
    </row>
    <row r="90" spans="1:15" x14ac:dyDescent="0.25">
      <c r="A90" s="103">
        <v>87</v>
      </c>
      <c r="B90" s="109"/>
      <c r="C90" s="110"/>
      <c r="D90" s="110"/>
      <c r="E90" s="112"/>
      <c r="F90" s="113"/>
      <c r="G90" s="113"/>
      <c r="H90" s="113"/>
      <c r="I90" s="113"/>
      <c r="J90" s="113"/>
      <c r="K90" s="113"/>
      <c r="L90" s="67">
        <f t="shared" si="1"/>
        <v>0</v>
      </c>
      <c r="M90" s="109"/>
      <c r="N90" s="109"/>
      <c r="O90" s="109"/>
    </row>
    <row r="91" spans="1:15" x14ac:dyDescent="0.25">
      <c r="A91" s="103">
        <v>88</v>
      </c>
      <c r="B91" s="109"/>
      <c r="C91" s="110"/>
      <c r="D91" s="110"/>
      <c r="E91" s="112"/>
      <c r="F91" s="113"/>
      <c r="G91" s="113"/>
      <c r="H91" s="113"/>
      <c r="I91" s="113"/>
      <c r="J91" s="113"/>
      <c r="K91" s="113"/>
      <c r="L91" s="67">
        <f t="shared" si="1"/>
        <v>0</v>
      </c>
      <c r="M91" s="109"/>
      <c r="N91" s="109"/>
      <c r="O91" s="109"/>
    </row>
    <row r="92" spans="1:15" x14ac:dyDescent="0.25">
      <c r="A92" s="103">
        <v>89</v>
      </c>
      <c r="B92" s="109"/>
      <c r="C92" s="110"/>
      <c r="D92" s="110"/>
      <c r="E92" s="112"/>
      <c r="F92" s="113"/>
      <c r="G92" s="113"/>
      <c r="H92" s="113"/>
      <c r="I92" s="113"/>
      <c r="J92" s="113"/>
      <c r="K92" s="113"/>
      <c r="L92" s="67">
        <f t="shared" si="1"/>
        <v>0</v>
      </c>
      <c r="M92" s="109"/>
      <c r="N92" s="109"/>
      <c r="O92" s="109"/>
    </row>
    <row r="93" spans="1:15" x14ac:dyDescent="0.25">
      <c r="A93" s="103">
        <v>90</v>
      </c>
      <c r="B93" s="109"/>
      <c r="C93" s="110"/>
      <c r="D93" s="110"/>
      <c r="E93" s="112"/>
      <c r="F93" s="113"/>
      <c r="G93" s="113"/>
      <c r="H93" s="113"/>
      <c r="I93" s="113"/>
      <c r="J93" s="113"/>
      <c r="K93" s="113"/>
      <c r="L93" s="67">
        <f t="shared" si="1"/>
        <v>0</v>
      </c>
      <c r="M93" s="109"/>
      <c r="N93" s="109"/>
      <c r="O93" s="109"/>
    </row>
    <row r="94" spans="1:15" x14ac:dyDescent="0.25">
      <c r="A94" s="103">
        <v>91</v>
      </c>
      <c r="B94" s="109"/>
      <c r="C94" s="110"/>
      <c r="D94" s="110"/>
      <c r="E94" s="112"/>
      <c r="F94" s="113"/>
      <c r="G94" s="113"/>
      <c r="H94" s="113"/>
      <c r="I94" s="113"/>
      <c r="J94" s="113"/>
      <c r="K94" s="113"/>
      <c r="L94" s="67">
        <f t="shared" si="1"/>
        <v>0</v>
      </c>
      <c r="M94" s="109"/>
      <c r="N94" s="109"/>
      <c r="O94" s="109"/>
    </row>
    <row r="95" spans="1:15" x14ac:dyDescent="0.25">
      <c r="A95" s="103">
        <v>92</v>
      </c>
      <c r="B95" s="109"/>
      <c r="C95" s="110"/>
      <c r="D95" s="110"/>
      <c r="E95" s="112"/>
      <c r="F95" s="113"/>
      <c r="G95" s="113"/>
      <c r="H95" s="113"/>
      <c r="I95" s="113"/>
      <c r="J95" s="113"/>
      <c r="K95" s="113"/>
      <c r="L95" s="67">
        <f t="shared" si="1"/>
        <v>0</v>
      </c>
      <c r="M95" s="109"/>
      <c r="N95" s="109"/>
      <c r="O95" s="109"/>
    </row>
    <row r="96" spans="1:15" x14ac:dyDescent="0.25">
      <c r="A96" s="103">
        <v>93</v>
      </c>
      <c r="B96" s="109"/>
      <c r="C96" s="110"/>
      <c r="D96" s="110"/>
      <c r="E96" s="112"/>
      <c r="F96" s="113"/>
      <c r="G96" s="113"/>
      <c r="H96" s="113"/>
      <c r="I96" s="113"/>
      <c r="J96" s="113"/>
      <c r="K96" s="113"/>
      <c r="L96" s="67">
        <f t="shared" si="1"/>
        <v>0</v>
      </c>
      <c r="M96" s="109"/>
      <c r="N96" s="109"/>
      <c r="O96" s="109"/>
    </row>
    <row r="97" spans="1:15" x14ac:dyDescent="0.25">
      <c r="A97" s="103">
        <v>94</v>
      </c>
      <c r="B97" s="109"/>
      <c r="C97" s="110"/>
      <c r="D97" s="110"/>
      <c r="E97" s="112"/>
      <c r="F97" s="113"/>
      <c r="G97" s="113"/>
      <c r="H97" s="113"/>
      <c r="I97" s="113"/>
      <c r="J97" s="113"/>
      <c r="K97" s="113"/>
      <c r="L97" s="67">
        <f t="shared" si="1"/>
        <v>0</v>
      </c>
      <c r="M97" s="109"/>
      <c r="N97" s="109"/>
      <c r="O97" s="109"/>
    </row>
    <row r="98" spans="1:15" x14ac:dyDescent="0.25">
      <c r="A98" s="103">
        <v>95</v>
      </c>
      <c r="B98" s="109"/>
      <c r="C98" s="110"/>
      <c r="D98" s="110"/>
      <c r="E98" s="112"/>
      <c r="F98" s="113"/>
      <c r="G98" s="113"/>
      <c r="H98" s="113"/>
      <c r="I98" s="113"/>
      <c r="J98" s="113"/>
      <c r="K98" s="113"/>
      <c r="L98" s="67">
        <f t="shared" si="1"/>
        <v>0</v>
      </c>
      <c r="M98" s="109"/>
      <c r="N98" s="109"/>
      <c r="O98" s="109"/>
    </row>
    <row r="99" spans="1:15" x14ac:dyDescent="0.25">
      <c r="A99" s="103">
        <v>96</v>
      </c>
      <c r="B99" s="109"/>
      <c r="C99" s="110"/>
      <c r="D99" s="110"/>
      <c r="E99" s="112"/>
      <c r="F99" s="113"/>
      <c r="G99" s="113"/>
      <c r="H99" s="113"/>
      <c r="I99" s="113"/>
      <c r="J99" s="113"/>
      <c r="K99" s="113"/>
      <c r="L99" s="67">
        <f t="shared" si="1"/>
        <v>0</v>
      </c>
      <c r="M99" s="109"/>
      <c r="N99" s="109"/>
      <c r="O99" s="109"/>
    </row>
    <row r="100" spans="1:15" x14ac:dyDescent="0.25">
      <c r="A100" s="103">
        <v>97</v>
      </c>
      <c r="B100" s="109"/>
      <c r="C100" s="110"/>
      <c r="D100" s="110"/>
      <c r="E100" s="112"/>
      <c r="F100" s="113"/>
      <c r="G100" s="113"/>
      <c r="H100" s="113"/>
      <c r="I100" s="113"/>
      <c r="J100" s="113"/>
      <c r="K100" s="113"/>
      <c r="L100" s="67">
        <f t="shared" si="1"/>
        <v>0</v>
      </c>
      <c r="M100" s="109"/>
      <c r="N100" s="109"/>
      <c r="O100" s="109"/>
    </row>
    <row r="101" spans="1:15" x14ac:dyDescent="0.25">
      <c r="A101" s="103">
        <v>98</v>
      </c>
      <c r="B101" s="109"/>
      <c r="C101" s="110"/>
      <c r="D101" s="110"/>
      <c r="E101" s="112"/>
      <c r="F101" s="113"/>
      <c r="G101" s="113"/>
      <c r="H101" s="113"/>
      <c r="I101" s="113"/>
      <c r="J101" s="113"/>
      <c r="K101" s="113"/>
      <c r="L101" s="67">
        <f t="shared" si="1"/>
        <v>0</v>
      </c>
      <c r="M101" s="109"/>
      <c r="N101" s="109"/>
      <c r="O101" s="109"/>
    </row>
    <row r="102" spans="1:15" x14ac:dyDescent="0.25">
      <c r="A102" s="103">
        <v>99</v>
      </c>
      <c r="B102" s="109"/>
      <c r="C102" s="110"/>
      <c r="D102" s="110"/>
      <c r="E102" s="112"/>
      <c r="F102" s="113"/>
      <c r="G102" s="113"/>
      <c r="H102" s="113"/>
      <c r="I102" s="113"/>
      <c r="J102" s="113"/>
      <c r="K102" s="113"/>
      <c r="L102" s="67">
        <f t="shared" si="1"/>
        <v>0</v>
      </c>
      <c r="M102" s="109"/>
      <c r="N102" s="109"/>
      <c r="O102" s="109"/>
    </row>
    <row r="103" spans="1:15" x14ac:dyDescent="0.25">
      <c r="A103" s="103">
        <v>100</v>
      </c>
      <c r="B103" s="109"/>
      <c r="C103" s="110"/>
      <c r="D103" s="110"/>
      <c r="E103" s="112"/>
      <c r="F103" s="113"/>
      <c r="G103" s="113"/>
      <c r="H103" s="113"/>
      <c r="I103" s="113"/>
      <c r="J103" s="113"/>
      <c r="K103" s="113"/>
      <c r="L103" s="67">
        <f t="shared" si="1"/>
        <v>0</v>
      </c>
      <c r="M103" s="109"/>
      <c r="N103" s="109"/>
      <c r="O103" s="109"/>
    </row>
    <row r="104" spans="1:15" x14ac:dyDescent="0.25">
      <c r="A104" s="103">
        <v>101</v>
      </c>
      <c r="B104" s="109"/>
      <c r="C104" s="110"/>
      <c r="D104" s="110"/>
      <c r="E104" s="112"/>
      <c r="F104" s="113"/>
      <c r="G104" s="113"/>
      <c r="H104" s="113"/>
      <c r="I104" s="113"/>
      <c r="J104" s="113"/>
      <c r="K104" s="113"/>
      <c r="L104" s="67">
        <f t="shared" si="1"/>
        <v>0</v>
      </c>
      <c r="M104" s="109"/>
      <c r="N104" s="109"/>
      <c r="O104" s="109"/>
    </row>
    <row r="105" spans="1:15" x14ac:dyDescent="0.25">
      <c r="A105" s="103">
        <v>102</v>
      </c>
      <c r="B105" s="109"/>
      <c r="C105" s="110"/>
      <c r="D105" s="110"/>
      <c r="E105" s="112"/>
      <c r="F105" s="113"/>
      <c r="G105" s="113"/>
      <c r="H105" s="113"/>
      <c r="I105" s="113"/>
      <c r="J105" s="113"/>
      <c r="K105" s="113"/>
      <c r="L105" s="67">
        <f t="shared" si="1"/>
        <v>0</v>
      </c>
      <c r="M105" s="109"/>
      <c r="N105" s="109"/>
      <c r="O105" s="109"/>
    </row>
    <row r="106" spans="1:15" x14ac:dyDescent="0.25">
      <c r="A106" s="103">
        <v>103</v>
      </c>
      <c r="B106" s="109"/>
      <c r="C106" s="110"/>
      <c r="D106" s="110"/>
      <c r="E106" s="112"/>
      <c r="F106" s="113"/>
      <c r="G106" s="113"/>
      <c r="H106" s="113"/>
      <c r="I106" s="113"/>
      <c r="J106" s="113"/>
      <c r="K106" s="113"/>
      <c r="L106" s="67">
        <f t="shared" si="1"/>
        <v>0</v>
      </c>
      <c r="M106" s="109"/>
      <c r="N106" s="109"/>
      <c r="O106" s="109"/>
    </row>
    <row r="107" spans="1:15" x14ac:dyDescent="0.25">
      <c r="A107" s="103">
        <v>104</v>
      </c>
      <c r="B107" s="109"/>
      <c r="C107" s="110"/>
      <c r="D107" s="110"/>
      <c r="E107" s="112"/>
      <c r="F107" s="113"/>
      <c r="G107" s="113"/>
      <c r="H107" s="113"/>
      <c r="I107" s="113"/>
      <c r="J107" s="113"/>
      <c r="K107" s="113"/>
      <c r="L107" s="67">
        <f t="shared" si="1"/>
        <v>0</v>
      </c>
      <c r="M107" s="109"/>
      <c r="N107" s="109"/>
      <c r="O107" s="109"/>
    </row>
    <row r="108" spans="1:15" x14ac:dyDescent="0.25">
      <c r="A108" s="103">
        <v>105</v>
      </c>
      <c r="B108" s="109"/>
      <c r="C108" s="110"/>
      <c r="D108" s="110"/>
      <c r="E108" s="112"/>
      <c r="F108" s="113"/>
      <c r="G108" s="113"/>
      <c r="H108" s="113"/>
      <c r="I108" s="113"/>
      <c r="J108" s="113"/>
      <c r="K108" s="113"/>
      <c r="L108" s="67">
        <f t="shared" si="1"/>
        <v>0</v>
      </c>
      <c r="M108" s="109"/>
      <c r="N108" s="109"/>
      <c r="O108" s="109"/>
    </row>
    <row r="109" spans="1:15" x14ac:dyDescent="0.25">
      <c r="A109" s="103">
        <v>106</v>
      </c>
      <c r="B109" s="109"/>
      <c r="C109" s="110"/>
      <c r="D109" s="110"/>
      <c r="E109" s="112"/>
      <c r="F109" s="113"/>
      <c r="G109" s="113"/>
      <c r="H109" s="113"/>
      <c r="I109" s="113"/>
      <c r="J109" s="113"/>
      <c r="K109" s="113"/>
      <c r="L109" s="67">
        <f t="shared" si="1"/>
        <v>0</v>
      </c>
      <c r="M109" s="109"/>
      <c r="N109" s="109"/>
      <c r="O109" s="109"/>
    </row>
    <row r="110" spans="1:15" x14ac:dyDescent="0.25">
      <c r="A110" s="103">
        <v>107</v>
      </c>
      <c r="B110" s="109"/>
      <c r="C110" s="110"/>
      <c r="D110" s="110"/>
      <c r="E110" s="112"/>
      <c r="F110" s="113"/>
      <c r="G110" s="113"/>
      <c r="H110" s="113"/>
      <c r="I110" s="113"/>
      <c r="J110" s="113"/>
      <c r="K110" s="113"/>
      <c r="L110" s="67">
        <f t="shared" si="1"/>
        <v>0</v>
      </c>
      <c r="M110" s="109"/>
      <c r="N110" s="109"/>
      <c r="O110" s="109"/>
    </row>
    <row r="111" spans="1:15" x14ac:dyDescent="0.25">
      <c r="A111" s="103">
        <v>108</v>
      </c>
      <c r="B111" s="109"/>
      <c r="C111" s="110"/>
      <c r="D111" s="110"/>
      <c r="E111" s="112"/>
      <c r="F111" s="113"/>
      <c r="G111" s="113"/>
      <c r="H111" s="113"/>
      <c r="I111" s="113"/>
      <c r="J111" s="113"/>
      <c r="K111" s="113"/>
      <c r="L111" s="67">
        <f t="shared" si="1"/>
        <v>0</v>
      </c>
      <c r="M111" s="109"/>
      <c r="N111" s="109"/>
      <c r="O111" s="109"/>
    </row>
    <row r="112" spans="1:15" x14ac:dyDescent="0.25">
      <c r="A112" s="103">
        <v>109</v>
      </c>
      <c r="B112" s="109"/>
      <c r="C112" s="110"/>
      <c r="D112" s="110"/>
      <c r="E112" s="112"/>
      <c r="F112" s="113"/>
      <c r="G112" s="113"/>
      <c r="H112" s="113"/>
      <c r="I112" s="113"/>
      <c r="J112" s="113"/>
      <c r="K112" s="113"/>
      <c r="L112" s="67">
        <f t="shared" si="1"/>
        <v>0</v>
      </c>
      <c r="M112" s="109"/>
      <c r="N112" s="109"/>
      <c r="O112" s="109"/>
    </row>
    <row r="113" spans="1:15" x14ac:dyDescent="0.25">
      <c r="A113" s="103">
        <v>110</v>
      </c>
      <c r="B113" s="109"/>
      <c r="C113" s="110"/>
      <c r="D113" s="110"/>
      <c r="E113" s="112"/>
      <c r="F113" s="113"/>
      <c r="G113" s="113"/>
      <c r="H113" s="113"/>
      <c r="I113" s="113"/>
      <c r="J113" s="113"/>
      <c r="K113" s="113"/>
      <c r="L113" s="67">
        <f t="shared" si="1"/>
        <v>0</v>
      </c>
      <c r="M113" s="109"/>
      <c r="N113" s="109"/>
      <c r="O113" s="109"/>
    </row>
    <row r="114" spans="1:15" x14ac:dyDescent="0.25">
      <c r="A114" s="103">
        <v>111</v>
      </c>
      <c r="B114" s="109"/>
      <c r="C114" s="110"/>
      <c r="D114" s="110"/>
      <c r="E114" s="112"/>
      <c r="F114" s="113"/>
      <c r="G114" s="113"/>
      <c r="H114" s="113"/>
      <c r="I114" s="113"/>
      <c r="J114" s="113"/>
      <c r="K114" s="113"/>
      <c r="L114" s="67">
        <f t="shared" si="1"/>
        <v>0</v>
      </c>
      <c r="M114" s="109"/>
      <c r="N114" s="109"/>
      <c r="O114" s="109"/>
    </row>
    <row r="115" spans="1:15" x14ac:dyDescent="0.25">
      <c r="A115" s="103">
        <v>112</v>
      </c>
      <c r="B115" s="109"/>
      <c r="C115" s="110"/>
      <c r="D115" s="110"/>
      <c r="E115" s="112"/>
      <c r="F115" s="113"/>
      <c r="G115" s="113"/>
      <c r="H115" s="113"/>
      <c r="I115" s="113"/>
      <c r="J115" s="113"/>
      <c r="K115" s="113"/>
      <c r="L115" s="67">
        <f t="shared" si="1"/>
        <v>0</v>
      </c>
      <c r="M115" s="109"/>
      <c r="N115" s="109"/>
      <c r="O115" s="109"/>
    </row>
    <row r="116" spans="1:15" x14ac:dyDescent="0.25">
      <c r="A116" s="103">
        <v>113</v>
      </c>
      <c r="B116" s="109"/>
      <c r="C116" s="110"/>
      <c r="D116" s="110"/>
      <c r="E116" s="112"/>
      <c r="F116" s="113"/>
      <c r="G116" s="113"/>
      <c r="H116" s="113"/>
      <c r="I116" s="113"/>
      <c r="J116" s="113"/>
      <c r="K116" s="113"/>
      <c r="L116" s="67">
        <f t="shared" si="1"/>
        <v>0</v>
      </c>
      <c r="M116" s="109"/>
      <c r="N116" s="109"/>
      <c r="O116" s="109"/>
    </row>
    <row r="117" spans="1:15" x14ac:dyDescent="0.25">
      <c r="A117" s="103">
        <v>114</v>
      </c>
      <c r="B117" s="109"/>
      <c r="C117" s="110"/>
      <c r="D117" s="110"/>
      <c r="E117" s="112"/>
      <c r="F117" s="113"/>
      <c r="G117" s="113"/>
      <c r="H117" s="113"/>
      <c r="I117" s="113"/>
      <c r="J117" s="113"/>
      <c r="K117" s="113"/>
      <c r="L117" s="67">
        <f t="shared" si="1"/>
        <v>0</v>
      </c>
      <c r="M117" s="109"/>
      <c r="N117" s="109"/>
      <c r="O117" s="109"/>
    </row>
    <row r="118" spans="1:15" x14ac:dyDescent="0.25">
      <c r="A118" s="103">
        <v>115</v>
      </c>
      <c r="B118" s="109"/>
      <c r="C118" s="110"/>
      <c r="D118" s="110"/>
      <c r="E118" s="112"/>
      <c r="F118" s="113"/>
      <c r="G118" s="113"/>
      <c r="H118" s="113"/>
      <c r="I118" s="113"/>
      <c r="J118" s="113"/>
      <c r="K118" s="113"/>
      <c r="L118" s="67">
        <f t="shared" si="1"/>
        <v>0</v>
      </c>
      <c r="M118" s="109"/>
      <c r="N118" s="109"/>
      <c r="O118" s="109"/>
    </row>
    <row r="119" spans="1:15" x14ac:dyDescent="0.25">
      <c r="A119" s="103">
        <v>116</v>
      </c>
      <c r="B119" s="109"/>
      <c r="C119" s="110"/>
      <c r="D119" s="110"/>
      <c r="E119" s="112"/>
      <c r="F119" s="113"/>
      <c r="G119" s="113"/>
      <c r="H119" s="113"/>
      <c r="I119" s="113"/>
      <c r="J119" s="113"/>
      <c r="K119" s="113"/>
      <c r="L119" s="67">
        <f t="shared" si="1"/>
        <v>0</v>
      </c>
      <c r="M119" s="109"/>
      <c r="N119" s="109"/>
      <c r="O119" s="109"/>
    </row>
    <row r="120" spans="1:15" x14ac:dyDescent="0.25">
      <c r="A120" s="103">
        <v>117</v>
      </c>
      <c r="B120" s="109"/>
      <c r="C120" s="110"/>
      <c r="D120" s="110"/>
      <c r="E120" s="112"/>
      <c r="F120" s="113"/>
      <c r="G120" s="113"/>
      <c r="H120" s="113"/>
      <c r="I120" s="113"/>
      <c r="J120" s="113"/>
      <c r="K120" s="113"/>
      <c r="L120" s="67">
        <f t="shared" si="1"/>
        <v>0</v>
      </c>
      <c r="M120" s="109"/>
      <c r="N120" s="109"/>
      <c r="O120" s="109"/>
    </row>
    <row r="121" spans="1:15" x14ac:dyDescent="0.25">
      <c r="A121" s="103">
        <v>118</v>
      </c>
      <c r="B121" s="109"/>
      <c r="C121" s="110"/>
      <c r="D121" s="110"/>
      <c r="E121" s="112"/>
      <c r="F121" s="113"/>
      <c r="G121" s="113"/>
      <c r="H121" s="113"/>
      <c r="I121" s="113"/>
      <c r="J121" s="113"/>
      <c r="K121" s="113"/>
      <c r="L121" s="67">
        <f t="shared" si="1"/>
        <v>0</v>
      </c>
      <c r="M121" s="109"/>
      <c r="N121" s="109"/>
      <c r="O121" s="109"/>
    </row>
    <row r="122" spans="1:15" x14ac:dyDescent="0.25">
      <c r="A122" s="103">
        <v>119</v>
      </c>
      <c r="B122" s="109"/>
      <c r="C122" s="110"/>
      <c r="D122" s="110"/>
      <c r="E122" s="112"/>
      <c r="F122" s="113"/>
      <c r="G122" s="113"/>
      <c r="H122" s="113"/>
      <c r="I122" s="113"/>
      <c r="J122" s="113"/>
      <c r="K122" s="113"/>
      <c r="L122" s="67">
        <f t="shared" si="1"/>
        <v>0</v>
      </c>
      <c r="M122" s="109"/>
      <c r="N122" s="109"/>
      <c r="O122" s="109"/>
    </row>
    <row r="123" spans="1:15" x14ac:dyDescent="0.25">
      <c r="A123" s="103">
        <v>120</v>
      </c>
      <c r="B123" s="109"/>
      <c r="C123" s="110"/>
      <c r="D123" s="110"/>
      <c r="E123" s="112"/>
      <c r="F123" s="113"/>
      <c r="G123" s="113"/>
      <c r="H123" s="113"/>
      <c r="I123" s="113"/>
      <c r="J123" s="113"/>
      <c r="K123" s="113"/>
      <c r="L123" s="67">
        <f t="shared" si="1"/>
        <v>0</v>
      </c>
      <c r="M123" s="109"/>
      <c r="N123" s="109"/>
      <c r="O123" s="109"/>
    </row>
    <row r="124" spans="1:15" x14ac:dyDescent="0.25">
      <c r="A124" s="103">
        <v>121</v>
      </c>
      <c r="B124" s="109"/>
      <c r="C124" s="110"/>
      <c r="D124" s="110"/>
      <c r="E124" s="112"/>
      <c r="F124" s="113"/>
      <c r="G124" s="113"/>
      <c r="H124" s="113"/>
      <c r="I124" s="113"/>
      <c r="J124" s="113"/>
      <c r="K124" s="113"/>
      <c r="L124" s="67">
        <f t="shared" si="1"/>
        <v>0</v>
      </c>
      <c r="M124" s="109"/>
      <c r="N124" s="109"/>
      <c r="O124" s="109"/>
    </row>
    <row r="125" spans="1:15" x14ac:dyDescent="0.25">
      <c r="A125" s="103">
        <v>122</v>
      </c>
      <c r="B125" s="109"/>
      <c r="C125" s="110"/>
      <c r="D125" s="110"/>
      <c r="E125" s="112"/>
      <c r="F125" s="113"/>
      <c r="G125" s="113"/>
      <c r="H125" s="113"/>
      <c r="I125" s="113"/>
      <c r="J125" s="113"/>
      <c r="K125" s="113"/>
      <c r="L125" s="67">
        <f t="shared" si="1"/>
        <v>0</v>
      </c>
      <c r="M125" s="109"/>
      <c r="N125" s="109"/>
      <c r="O125" s="109"/>
    </row>
    <row r="126" spans="1:15" x14ac:dyDescent="0.25">
      <c r="A126" s="103">
        <v>123</v>
      </c>
      <c r="B126" s="109"/>
      <c r="C126" s="110"/>
      <c r="D126" s="110"/>
      <c r="E126" s="112"/>
      <c r="F126" s="113"/>
      <c r="G126" s="113"/>
      <c r="H126" s="113"/>
      <c r="I126" s="113"/>
      <c r="J126" s="113"/>
      <c r="K126" s="113"/>
      <c r="L126" s="67">
        <f t="shared" si="1"/>
        <v>0</v>
      </c>
      <c r="M126" s="109"/>
      <c r="N126" s="109"/>
      <c r="O126" s="109"/>
    </row>
    <row r="127" spans="1:15" x14ac:dyDescent="0.25">
      <c r="A127" s="103">
        <v>124</v>
      </c>
      <c r="B127" s="109"/>
      <c r="C127" s="110"/>
      <c r="D127" s="110"/>
      <c r="E127" s="112"/>
      <c r="F127" s="113"/>
      <c r="G127" s="113"/>
      <c r="H127" s="113"/>
      <c r="I127" s="113"/>
      <c r="J127" s="113"/>
      <c r="K127" s="113"/>
      <c r="L127" s="67">
        <f t="shared" si="1"/>
        <v>0</v>
      </c>
      <c r="M127" s="109"/>
      <c r="N127" s="109"/>
      <c r="O127" s="109"/>
    </row>
    <row r="128" spans="1:15" x14ac:dyDescent="0.25">
      <c r="A128" s="103">
        <v>125</v>
      </c>
      <c r="B128" s="109"/>
      <c r="C128" s="110"/>
      <c r="D128" s="110"/>
      <c r="E128" s="112"/>
      <c r="F128" s="113"/>
      <c r="G128" s="113"/>
      <c r="H128" s="113"/>
      <c r="I128" s="113"/>
      <c r="J128" s="113"/>
      <c r="K128" s="113"/>
      <c r="L128" s="67">
        <f t="shared" si="1"/>
        <v>0</v>
      </c>
      <c r="M128" s="109"/>
      <c r="N128" s="109"/>
      <c r="O128" s="109"/>
    </row>
    <row r="129" spans="1:15" x14ac:dyDescent="0.25">
      <c r="A129" s="103">
        <v>126</v>
      </c>
      <c r="B129" s="109"/>
      <c r="C129" s="110"/>
      <c r="D129" s="110"/>
      <c r="E129" s="112"/>
      <c r="F129" s="113"/>
      <c r="G129" s="113"/>
      <c r="H129" s="113"/>
      <c r="I129" s="113"/>
      <c r="J129" s="113"/>
      <c r="K129" s="113"/>
      <c r="L129" s="67">
        <f t="shared" si="1"/>
        <v>0</v>
      </c>
      <c r="M129" s="109"/>
      <c r="N129" s="109"/>
      <c r="O129" s="109"/>
    </row>
    <row r="130" spans="1:15" ht="39" customHeight="1" x14ac:dyDescent="0.25">
      <c r="A130" s="103">
        <v>127</v>
      </c>
      <c r="B130" s="109"/>
      <c r="C130" s="110"/>
      <c r="D130" s="110"/>
      <c r="E130" s="127"/>
      <c r="F130" s="113"/>
      <c r="G130" s="113"/>
      <c r="H130" s="113"/>
      <c r="I130" s="113"/>
      <c r="J130" s="113"/>
      <c r="K130" s="113"/>
      <c r="L130" s="67">
        <f t="shared" si="1"/>
        <v>0</v>
      </c>
      <c r="M130" s="109"/>
      <c r="N130" s="109"/>
      <c r="O130" s="109"/>
    </row>
    <row r="131" spans="1:15" x14ac:dyDescent="0.25">
      <c r="A131" s="103">
        <v>128</v>
      </c>
      <c r="B131" s="109"/>
      <c r="C131" s="110"/>
      <c r="D131" s="110"/>
      <c r="E131" s="127"/>
      <c r="F131" s="113"/>
      <c r="G131" s="113"/>
      <c r="H131" s="113"/>
      <c r="I131" s="113"/>
      <c r="J131" s="113"/>
      <c r="K131" s="113"/>
      <c r="L131" s="67">
        <f t="shared" si="1"/>
        <v>0</v>
      </c>
      <c r="M131" s="109"/>
      <c r="N131" s="109"/>
      <c r="O131" s="109"/>
    </row>
    <row r="132" spans="1:15" x14ac:dyDescent="0.25">
      <c r="A132" s="103">
        <v>129</v>
      </c>
      <c r="B132" s="109"/>
      <c r="C132" s="110"/>
      <c r="D132" s="110"/>
      <c r="E132" s="127"/>
      <c r="F132" s="113"/>
      <c r="G132" s="113"/>
      <c r="H132" s="113"/>
      <c r="I132" s="113"/>
      <c r="J132" s="113"/>
      <c r="K132" s="113"/>
      <c r="L132" s="67">
        <f t="shared" si="1"/>
        <v>0</v>
      </c>
      <c r="M132" s="109"/>
      <c r="N132" s="109"/>
      <c r="O132" s="109"/>
    </row>
    <row r="133" spans="1:15" x14ac:dyDescent="0.25">
      <c r="A133" s="103">
        <v>130</v>
      </c>
      <c r="B133" s="109"/>
      <c r="C133" s="110"/>
      <c r="D133" s="110"/>
      <c r="E133" s="127"/>
      <c r="F133" s="113"/>
      <c r="G133" s="113"/>
      <c r="H133" s="113"/>
      <c r="I133" s="113"/>
      <c r="J133" s="113"/>
      <c r="K133" s="113"/>
      <c r="L133" s="67">
        <f t="shared" ref="L133:L196" si="2">SUM(F133:K133)</f>
        <v>0</v>
      </c>
      <c r="M133" s="109"/>
      <c r="N133" s="109"/>
      <c r="O133" s="109"/>
    </row>
    <row r="134" spans="1:15" x14ac:dyDescent="0.25">
      <c r="A134" s="103">
        <v>131</v>
      </c>
      <c r="B134" s="109"/>
      <c r="C134" s="110"/>
      <c r="D134" s="110"/>
      <c r="E134" s="127"/>
      <c r="F134" s="113"/>
      <c r="G134" s="113"/>
      <c r="H134" s="113"/>
      <c r="I134" s="113"/>
      <c r="J134" s="113"/>
      <c r="K134" s="113"/>
      <c r="L134" s="67">
        <f t="shared" si="2"/>
        <v>0</v>
      </c>
      <c r="M134" s="109"/>
      <c r="N134" s="109"/>
      <c r="O134" s="109"/>
    </row>
    <row r="135" spans="1:15" x14ac:dyDescent="0.25">
      <c r="A135" s="103">
        <v>132</v>
      </c>
      <c r="B135" s="109"/>
      <c r="C135" s="110"/>
      <c r="D135" s="110"/>
      <c r="E135" s="127"/>
      <c r="F135" s="113"/>
      <c r="G135" s="113"/>
      <c r="H135" s="113"/>
      <c r="I135" s="113"/>
      <c r="J135" s="113"/>
      <c r="K135" s="113"/>
      <c r="L135" s="67">
        <f t="shared" si="2"/>
        <v>0</v>
      </c>
      <c r="M135" s="109"/>
      <c r="N135" s="109"/>
      <c r="O135" s="109"/>
    </row>
    <row r="136" spans="1:15" x14ac:dyDescent="0.25">
      <c r="A136" s="103">
        <v>133</v>
      </c>
      <c r="B136" s="109"/>
      <c r="C136" s="110"/>
      <c r="D136" s="110"/>
      <c r="E136" s="127"/>
      <c r="F136" s="113"/>
      <c r="G136" s="113"/>
      <c r="H136" s="113"/>
      <c r="I136" s="113"/>
      <c r="J136" s="113"/>
      <c r="K136" s="113"/>
      <c r="L136" s="67">
        <f t="shared" si="2"/>
        <v>0</v>
      </c>
      <c r="M136" s="109"/>
      <c r="N136" s="109"/>
      <c r="O136" s="109"/>
    </row>
    <row r="137" spans="1:15" x14ac:dyDescent="0.25">
      <c r="A137" s="103">
        <v>134</v>
      </c>
      <c r="B137" s="109"/>
      <c r="C137" s="110"/>
      <c r="D137" s="110"/>
      <c r="E137" s="127"/>
      <c r="F137" s="113"/>
      <c r="G137" s="113"/>
      <c r="H137" s="113"/>
      <c r="I137" s="113"/>
      <c r="J137" s="113"/>
      <c r="K137" s="113"/>
      <c r="L137" s="67">
        <f t="shared" si="2"/>
        <v>0</v>
      </c>
      <c r="M137" s="109"/>
      <c r="N137" s="109"/>
      <c r="O137" s="109"/>
    </row>
    <row r="138" spans="1:15" x14ac:dyDescent="0.25">
      <c r="A138" s="103">
        <v>135</v>
      </c>
      <c r="B138" s="109"/>
      <c r="C138" s="110"/>
      <c r="D138" s="110"/>
      <c r="E138" s="127"/>
      <c r="F138" s="113"/>
      <c r="G138" s="113"/>
      <c r="H138" s="113"/>
      <c r="I138" s="113"/>
      <c r="J138" s="113"/>
      <c r="K138" s="113"/>
      <c r="L138" s="67">
        <f t="shared" si="2"/>
        <v>0</v>
      </c>
      <c r="M138" s="109"/>
      <c r="N138" s="109"/>
      <c r="O138" s="109"/>
    </row>
    <row r="139" spans="1:15" x14ac:dyDescent="0.25">
      <c r="A139" s="103">
        <v>136</v>
      </c>
      <c r="B139" s="109"/>
      <c r="C139" s="110"/>
      <c r="D139" s="110"/>
      <c r="E139" s="127"/>
      <c r="F139" s="113"/>
      <c r="G139" s="113"/>
      <c r="H139" s="113"/>
      <c r="I139" s="113"/>
      <c r="J139" s="113"/>
      <c r="K139" s="113"/>
      <c r="L139" s="67">
        <f t="shared" si="2"/>
        <v>0</v>
      </c>
      <c r="M139" s="109"/>
      <c r="N139" s="109"/>
      <c r="O139" s="109"/>
    </row>
    <row r="140" spans="1:15" x14ac:dyDescent="0.25">
      <c r="A140" s="103">
        <v>137</v>
      </c>
      <c r="B140" s="109"/>
      <c r="C140" s="110"/>
      <c r="D140" s="110"/>
      <c r="E140" s="127"/>
      <c r="F140" s="113"/>
      <c r="G140" s="113"/>
      <c r="H140" s="113"/>
      <c r="I140" s="113"/>
      <c r="J140" s="113"/>
      <c r="K140" s="113"/>
      <c r="L140" s="67">
        <f t="shared" si="2"/>
        <v>0</v>
      </c>
      <c r="M140" s="109"/>
      <c r="N140" s="109"/>
      <c r="O140" s="109"/>
    </row>
    <row r="141" spans="1:15" x14ac:dyDescent="0.25">
      <c r="A141" s="103">
        <v>138</v>
      </c>
      <c r="B141" s="109"/>
      <c r="C141" s="110"/>
      <c r="D141" s="110"/>
      <c r="E141" s="127"/>
      <c r="F141" s="113"/>
      <c r="G141" s="113"/>
      <c r="H141" s="113"/>
      <c r="I141" s="113"/>
      <c r="J141" s="113"/>
      <c r="K141" s="113"/>
      <c r="L141" s="67">
        <f t="shared" si="2"/>
        <v>0</v>
      </c>
      <c r="M141" s="109"/>
      <c r="N141" s="109"/>
      <c r="O141" s="109"/>
    </row>
    <row r="142" spans="1:15" x14ac:dyDescent="0.25">
      <c r="A142" s="103">
        <v>139</v>
      </c>
      <c r="B142" s="109"/>
      <c r="C142" s="110"/>
      <c r="D142" s="110"/>
      <c r="E142" s="127"/>
      <c r="F142" s="113"/>
      <c r="G142" s="113"/>
      <c r="H142" s="113"/>
      <c r="I142" s="113"/>
      <c r="J142" s="113"/>
      <c r="K142" s="113"/>
      <c r="L142" s="67">
        <f t="shared" si="2"/>
        <v>0</v>
      </c>
      <c r="M142" s="109"/>
      <c r="N142" s="109"/>
      <c r="O142" s="109"/>
    </row>
    <row r="143" spans="1:15" x14ac:dyDescent="0.25">
      <c r="A143" s="103">
        <v>140</v>
      </c>
      <c r="B143" s="109"/>
      <c r="C143" s="110"/>
      <c r="D143" s="110"/>
      <c r="E143" s="127"/>
      <c r="F143" s="113"/>
      <c r="G143" s="113"/>
      <c r="H143" s="113"/>
      <c r="I143" s="113"/>
      <c r="J143" s="113"/>
      <c r="K143" s="113"/>
      <c r="L143" s="67">
        <f t="shared" si="2"/>
        <v>0</v>
      </c>
      <c r="M143" s="109"/>
      <c r="N143" s="109"/>
      <c r="O143" s="109"/>
    </row>
    <row r="144" spans="1:15" x14ac:dyDescent="0.25">
      <c r="A144" s="103">
        <v>141</v>
      </c>
      <c r="B144" s="109"/>
      <c r="C144" s="110"/>
      <c r="D144" s="110"/>
      <c r="E144" s="127"/>
      <c r="F144" s="113"/>
      <c r="G144" s="113"/>
      <c r="H144" s="113"/>
      <c r="I144" s="113"/>
      <c r="J144" s="113"/>
      <c r="K144" s="113"/>
      <c r="L144" s="67">
        <f t="shared" si="2"/>
        <v>0</v>
      </c>
      <c r="M144" s="109"/>
      <c r="N144" s="109"/>
      <c r="O144" s="109"/>
    </row>
    <row r="145" spans="1:15" x14ac:dyDescent="0.25">
      <c r="A145" s="103">
        <v>142</v>
      </c>
      <c r="B145" s="109"/>
      <c r="C145" s="110"/>
      <c r="D145" s="110"/>
      <c r="E145" s="127"/>
      <c r="F145" s="113"/>
      <c r="G145" s="113"/>
      <c r="H145" s="113"/>
      <c r="I145" s="113"/>
      <c r="J145" s="113"/>
      <c r="K145" s="113"/>
      <c r="L145" s="67">
        <f t="shared" si="2"/>
        <v>0</v>
      </c>
      <c r="M145" s="109"/>
      <c r="N145" s="109"/>
      <c r="O145" s="109"/>
    </row>
    <row r="146" spans="1:15" x14ac:dyDescent="0.25">
      <c r="A146" s="103">
        <v>143</v>
      </c>
      <c r="B146" s="109"/>
      <c r="C146" s="110"/>
      <c r="D146" s="110"/>
      <c r="E146" s="127"/>
      <c r="F146" s="113"/>
      <c r="G146" s="113"/>
      <c r="H146" s="113"/>
      <c r="I146" s="113"/>
      <c r="J146" s="113"/>
      <c r="K146" s="113"/>
      <c r="L146" s="67">
        <f t="shared" si="2"/>
        <v>0</v>
      </c>
      <c r="M146" s="109"/>
      <c r="N146" s="109"/>
      <c r="O146" s="109"/>
    </row>
    <row r="147" spans="1:15" x14ac:dyDescent="0.25">
      <c r="A147" s="103">
        <v>144</v>
      </c>
      <c r="B147" s="109"/>
      <c r="C147" s="110"/>
      <c r="D147" s="110"/>
      <c r="E147" s="127"/>
      <c r="F147" s="113"/>
      <c r="G147" s="113"/>
      <c r="H147" s="113"/>
      <c r="I147" s="113"/>
      <c r="J147" s="113"/>
      <c r="K147" s="113"/>
      <c r="L147" s="67">
        <f t="shared" si="2"/>
        <v>0</v>
      </c>
      <c r="M147" s="109"/>
      <c r="N147" s="109"/>
      <c r="O147" s="109"/>
    </row>
    <row r="148" spans="1:15" x14ac:dyDescent="0.25">
      <c r="A148" s="103">
        <v>145</v>
      </c>
      <c r="B148" s="109"/>
      <c r="C148" s="110"/>
      <c r="D148" s="110"/>
      <c r="E148" s="127"/>
      <c r="F148" s="113"/>
      <c r="G148" s="113"/>
      <c r="H148" s="113"/>
      <c r="I148" s="113"/>
      <c r="J148" s="113"/>
      <c r="K148" s="113"/>
      <c r="L148" s="67">
        <f t="shared" si="2"/>
        <v>0</v>
      </c>
      <c r="M148" s="109"/>
      <c r="N148" s="109"/>
      <c r="O148" s="109"/>
    </row>
    <row r="149" spans="1:15" x14ac:dyDescent="0.25">
      <c r="A149" s="103">
        <v>146</v>
      </c>
      <c r="B149" s="109"/>
      <c r="C149" s="110"/>
      <c r="D149" s="110"/>
      <c r="E149" s="127"/>
      <c r="F149" s="113"/>
      <c r="G149" s="113"/>
      <c r="H149" s="113"/>
      <c r="I149" s="113"/>
      <c r="J149" s="113"/>
      <c r="K149" s="113"/>
      <c r="L149" s="67">
        <f t="shared" si="2"/>
        <v>0</v>
      </c>
      <c r="M149" s="109"/>
      <c r="N149" s="109"/>
      <c r="O149" s="109"/>
    </row>
    <row r="150" spans="1:15" x14ac:dyDescent="0.25">
      <c r="A150" s="103">
        <v>147</v>
      </c>
      <c r="B150" s="109"/>
      <c r="C150" s="110"/>
      <c r="D150" s="110"/>
      <c r="E150" s="127"/>
      <c r="F150" s="113"/>
      <c r="G150" s="113"/>
      <c r="H150" s="113"/>
      <c r="I150" s="113"/>
      <c r="J150" s="113"/>
      <c r="K150" s="113"/>
      <c r="L150" s="67">
        <f t="shared" si="2"/>
        <v>0</v>
      </c>
      <c r="M150" s="109"/>
      <c r="N150" s="109"/>
      <c r="O150" s="109"/>
    </row>
    <row r="151" spans="1:15" x14ac:dyDescent="0.25">
      <c r="A151" s="103">
        <v>148</v>
      </c>
      <c r="B151" s="109"/>
      <c r="C151" s="110"/>
      <c r="D151" s="110"/>
      <c r="E151" s="127"/>
      <c r="F151" s="113"/>
      <c r="G151" s="113"/>
      <c r="H151" s="113"/>
      <c r="I151" s="113"/>
      <c r="J151" s="113"/>
      <c r="K151" s="113"/>
      <c r="L151" s="67">
        <f t="shared" si="2"/>
        <v>0</v>
      </c>
      <c r="M151" s="109"/>
      <c r="N151" s="109"/>
      <c r="O151" s="109"/>
    </row>
    <row r="152" spans="1:15" x14ac:dyDescent="0.25">
      <c r="A152" s="103">
        <v>149</v>
      </c>
      <c r="B152" s="109"/>
      <c r="C152" s="110"/>
      <c r="D152" s="110"/>
      <c r="E152" s="127"/>
      <c r="F152" s="113"/>
      <c r="G152" s="113"/>
      <c r="H152" s="113"/>
      <c r="I152" s="113"/>
      <c r="J152" s="113"/>
      <c r="K152" s="113"/>
      <c r="L152" s="67">
        <f t="shared" si="2"/>
        <v>0</v>
      </c>
      <c r="M152" s="109"/>
      <c r="N152" s="109"/>
      <c r="O152" s="109"/>
    </row>
    <row r="153" spans="1:15" x14ac:dyDescent="0.25">
      <c r="A153" s="103">
        <v>150</v>
      </c>
      <c r="B153" s="109"/>
      <c r="C153" s="110"/>
      <c r="D153" s="110"/>
      <c r="E153" s="127"/>
      <c r="F153" s="109"/>
      <c r="G153" s="109"/>
      <c r="H153" s="109"/>
      <c r="I153" s="109"/>
      <c r="J153" s="109"/>
      <c r="K153" s="109"/>
      <c r="L153" s="67">
        <f t="shared" si="2"/>
        <v>0</v>
      </c>
      <c r="M153" s="109"/>
      <c r="N153" s="109"/>
      <c r="O153" s="109"/>
    </row>
    <row r="154" spans="1:15" x14ac:dyDescent="0.25">
      <c r="A154" s="103">
        <v>151</v>
      </c>
      <c r="B154" s="109"/>
      <c r="C154" s="110"/>
      <c r="D154" s="110"/>
      <c r="E154" s="127"/>
      <c r="F154" s="109"/>
      <c r="G154" s="109"/>
      <c r="H154" s="109"/>
      <c r="I154" s="109"/>
      <c r="J154" s="109"/>
      <c r="K154" s="109"/>
      <c r="L154" s="67">
        <f t="shared" si="2"/>
        <v>0</v>
      </c>
      <c r="M154" s="109"/>
      <c r="N154" s="109"/>
      <c r="O154" s="109"/>
    </row>
    <row r="155" spans="1:15" x14ac:dyDescent="0.25">
      <c r="A155" s="103">
        <v>152</v>
      </c>
      <c r="B155" s="109"/>
      <c r="C155" s="110"/>
      <c r="D155" s="110"/>
      <c r="E155" s="127"/>
      <c r="F155" s="109"/>
      <c r="G155" s="109"/>
      <c r="H155" s="109"/>
      <c r="I155" s="109"/>
      <c r="J155" s="109"/>
      <c r="K155" s="109"/>
      <c r="L155" s="67">
        <f t="shared" si="2"/>
        <v>0</v>
      </c>
      <c r="M155" s="109"/>
      <c r="N155" s="109"/>
      <c r="O155" s="109"/>
    </row>
    <row r="156" spans="1:15" x14ac:dyDescent="0.25">
      <c r="A156" s="103">
        <v>153</v>
      </c>
      <c r="B156" s="109"/>
      <c r="C156" s="110"/>
      <c r="D156" s="110"/>
      <c r="E156" s="127"/>
      <c r="F156" s="109"/>
      <c r="G156" s="109"/>
      <c r="H156" s="109"/>
      <c r="I156" s="109"/>
      <c r="J156" s="109"/>
      <c r="K156" s="109"/>
      <c r="L156" s="67">
        <f t="shared" si="2"/>
        <v>0</v>
      </c>
      <c r="M156" s="109"/>
      <c r="N156" s="109"/>
      <c r="O156" s="109"/>
    </row>
    <row r="157" spans="1:15" x14ac:dyDescent="0.25">
      <c r="A157" s="103">
        <v>154</v>
      </c>
      <c r="B157" s="109"/>
      <c r="C157" s="110"/>
      <c r="D157" s="110"/>
      <c r="E157" s="127"/>
      <c r="F157" s="109"/>
      <c r="G157" s="109"/>
      <c r="H157" s="109"/>
      <c r="I157" s="109"/>
      <c r="J157" s="109"/>
      <c r="K157" s="109"/>
      <c r="L157" s="67">
        <f t="shared" si="2"/>
        <v>0</v>
      </c>
      <c r="M157" s="109"/>
      <c r="N157" s="109"/>
      <c r="O157" s="109"/>
    </row>
    <row r="158" spans="1:15" x14ac:dyDescent="0.25">
      <c r="A158" s="103">
        <v>155</v>
      </c>
      <c r="B158" s="109"/>
      <c r="C158" s="110"/>
      <c r="D158" s="110"/>
      <c r="E158" s="127"/>
      <c r="F158" s="109"/>
      <c r="G158" s="109"/>
      <c r="H158" s="109"/>
      <c r="I158" s="109"/>
      <c r="J158" s="109"/>
      <c r="K158" s="109"/>
      <c r="L158" s="67">
        <f t="shared" si="2"/>
        <v>0</v>
      </c>
      <c r="M158" s="109"/>
      <c r="N158" s="109"/>
      <c r="O158" s="109"/>
    </row>
    <row r="159" spans="1:15" x14ac:dyDescent="0.25">
      <c r="A159" s="103">
        <v>156</v>
      </c>
      <c r="B159" s="109"/>
      <c r="C159" s="110"/>
      <c r="D159" s="110"/>
      <c r="E159" s="127"/>
      <c r="F159" s="109"/>
      <c r="G159" s="109"/>
      <c r="H159" s="109"/>
      <c r="I159" s="109"/>
      <c r="J159" s="109"/>
      <c r="K159" s="109"/>
      <c r="L159" s="67">
        <f t="shared" si="2"/>
        <v>0</v>
      </c>
      <c r="M159" s="109"/>
      <c r="N159" s="109"/>
      <c r="O159" s="109"/>
    </row>
    <row r="160" spans="1:15" x14ac:dyDescent="0.25">
      <c r="A160" s="103">
        <v>157</v>
      </c>
      <c r="B160" s="109"/>
      <c r="C160" s="110"/>
      <c r="D160" s="110"/>
      <c r="E160" s="127"/>
      <c r="F160" s="109"/>
      <c r="G160" s="109"/>
      <c r="H160" s="109"/>
      <c r="I160" s="109"/>
      <c r="J160" s="109"/>
      <c r="K160" s="109"/>
      <c r="L160" s="67">
        <f t="shared" si="2"/>
        <v>0</v>
      </c>
      <c r="M160" s="109"/>
      <c r="N160" s="109"/>
      <c r="O160" s="109"/>
    </row>
    <row r="161" spans="1:15" x14ac:dyDescent="0.25">
      <c r="A161" s="103">
        <v>158</v>
      </c>
      <c r="B161" s="109"/>
      <c r="C161" s="110"/>
      <c r="D161" s="110"/>
      <c r="E161" s="127"/>
      <c r="F161" s="109"/>
      <c r="G161" s="109"/>
      <c r="H161" s="109"/>
      <c r="I161" s="109"/>
      <c r="J161" s="109"/>
      <c r="K161" s="109"/>
      <c r="L161" s="67">
        <f t="shared" si="2"/>
        <v>0</v>
      </c>
      <c r="M161" s="109"/>
      <c r="N161" s="109"/>
      <c r="O161" s="109"/>
    </row>
    <row r="162" spans="1:15" x14ac:dyDescent="0.25">
      <c r="A162" s="103">
        <v>159</v>
      </c>
      <c r="B162" s="109"/>
      <c r="C162" s="110"/>
      <c r="D162" s="110"/>
      <c r="E162" s="127"/>
      <c r="F162" s="109"/>
      <c r="G162" s="109"/>
      <c r="H162" s="109"/>
      <c r="I162" s="109"/>
      <c r="J162" s="109"/>
      <c r="K162" s="109"/>
      <c r="L162" s="67">
        <f t="shared" si="2"/>
        <v>0</v>
      </c>
      <c r="M162" s="109"/>
      <c r="N162" s="109"/>
      <c r="O162" s="109"/>
    </row>
    <row r="163" spans="1:15" x14ac:dyDescent="0.25">
      <c r="A163" s="103">
        <v>160</v>
      </c>
      <c r="B163" s="109"/>
      <c r="C163" s="110"/>
      <c r="D163" s="110"/>
      <c r="E163" s="127"/>
      <c r="F163" s="109"/>
      <c r="G163" s="109"/>
      <c r="H163" s="109"/>
      <c r="I163" s="109"/>
      <c r="J163" s="109"/>
      <c r="K163" s="109"/>
      <c r="L163" s="67">
        <f t="shared" si="2"/>
        <v>0</v>
      </c>
      <c r="M163" s="109"/>
      <c r="N163" s="109"/>
      <c r="O163" s="109"/>
    </row>
    <row r="164" spans="1:15" x14ac:dyDescent="0.25">
      <c r="A164" s="103">
        <v>161</v>
      </c>
      <c r="B164" s="109"/>
      <c r="C164" s="110"/>
      <c r="D164" s="110"/>
      <c r="E164" s="127"/>
      <c r="F164" s="109"/>
      <c r="G164" s="109"/>
      <c r="H164" s="109"/>
      <c r="I164" s="109"/>
      <c r="J164" s="109"/>
      <c r="K164" s="109"/>
      <c r="L164" s="67">
        <f t="shared" si="2"/>
        <v>0</v>
      </c>
      <c r="M164" s="109"/>
      <c r="N164" s="109"/>
      <c r="O164" s="109"/>
    </row>
    <row r="165" spans="1:15" x14ac:dyDescent="0.25">
      <c r="A165" s="103">
        <v>162</v>
      </c>
      <c r="B165" s="109"/>
      <c r="C165" s="110"/>
      <c r="D165" s="110"/>
      <c r="E165" s="127"/>
      <c r="F165" s="109"/>
      <c r="G165" s="109"/>
      <c r="H165" s="109"/>
      <c r="I165" s="109"/>
      <c r="J165" s="109"/>
      <c r="K165" s="109"/>
      <c r="L165" s="67">
        <f t="shared" si="2"/>
        <v>0</v>
      </c>
      <c r="M165" s="109"/>
      <c r="N165" s="109"/>
      <c r="O165" s="109"/>
    </row>
    <row r="166" spans="1:15" x14ac:dyDescent="0.25">
      <c r="A166" s="103">
        <v>163</v>
      </c>
      <c r="B166" s="109"/>
      <c r="C166" s="110"/>
      <c r="D166" s="110"/>
      <c r="E166" s="127"/>
      <c r="F166" s="109"/>
      <c r="G166" s="109"/>
      <c r="H166" s="109"/>
      <c r="I166" s="109"/>
      <c r="J166" s="109"/>
      <c r="K166" s="109"/>
      <c r="L166" s="67">
        <f t="shared" si="2"/>
        <v>0</v>
      </c>
      <c r="M166" s="109"/>
      <c r="N166" s="109"/>
      <c r="O166" s="109"/>
    </row>
    <row r="167" spans="1:15" x14ac:dyDescent="0.25">
      <c r="A167" s="103">
        <v>164</v>
      </c>
      <c r="B167" s="109"/>
      <c r="C167" s="110"/>
      <c r="D167" s="110"/>
      <c r="E167" s="127"/>
      <c r="F167" s="109"/>
      <c r="G167" s="109"/>
      <c r="H167" s="109"/>
      <c r="I167" s="109"/>
      <c r="J167" s="109"/>
      <c r="K167" s="109"/>
      <c r="L167" s="67">
        <f t="shared" si="2"/>
        <v>0</v>
      </c>
      <c r="M167" s="109"/>
      <c r="N167" s="109"/>
      <c r="O167" s="109"/>
    </row>
    <row r="168" spans="1:15" x14ac:dyDescent="0.25">
      <c r="A168" s="103">
        <v>165</v>
      </c>
      <c r="B168" s="109"/>
      <c r="C168" s="110"/>
      <c r="D168" s="110"/>
      <c r="E168" s="127"/>
      <c r="F168" s="109"/>
      <c r="G168" s="109"/>
      <c r="H168" s="109"/>
      <c r="I168" s="109"/>
      <c r="J168" s="109"/>
      <c r="K168" s="109"/>
      <c r="L168" s="67">
        <f t="shared" si="2"/>
        <v>0</v>
      </c>
      <c r="M168" s="109"/>
      <c r="N168" s="109"/>
      <c r="O168" s="109"/>
    </row>
    <row r="169" spans="1:15" x14ac:dyDescent="0.25">
      <c r="A169" s="103">
        <v>166</v>
      </c>
      <c r="B169" s="109"/>
      <c r="C169" s="110"/>
      <c r="D169" s="110"/>
      <c r="E169" s="127"/>
      <c r="F169" s="109"/>
      <c r="G169" s="109"/>
      <c r="H169" s="109"/>
      <c r="I169" s="109"/>
      <c r="J169" s="109"/>
      <c r="K169" s="109"/>
      <c r="L169" s="67">
        <f t="shared" si="2"/>
        <v>0</v>
      </c>
      <c r="M169" s="109"/>
      <c r="N169" s="109"/>
      <c r="O169" s="109"/>
    </row>
    <row r="170" spans="1:15" x14ac:dyDescent="0.25">
      <c r="A170" s="103">
        <v>167</v>
      </c>
      <c r="B170" s="109"/>
      <c r="C170" s="110"/>
      <c r="D170" s="110"/>
      <c r="E170" s="127"/>
      <c r="F170" s="109"/>
      <c r="G170" s="109"/>
      <c r="H170" s="109"/>
      <c r="I170" s="109"/>
      <c r="J170" s="109"/>
      <c r="K170" s="109"/>
      <c r="L170" s="67">
        <f t="shared" si="2"/>
        <v>0</v>
      </c>
      <c r="M170" s="109"/>
      <c r="N170" s="109"/>
      <c r="O170" s="109"/>
    </row>
    <row r="171" spans="1:15" x14ac:dyDescent="0.25">
      <c r="A171" s="103">
        <v>168</v>
      </c>
      <c r="B171" s="109"/>
      <c r="C171" s="110"/>
      <c r="D171" s="110"/>
      <c r="E171" s="127"/>
      <c r="F171" s="109"/>
      <c r="G171" s="109"/>
      <c r="H171" s="109"/>
      <c r="I171" s="109"/>
      <c r="J171" s="109"/>
      <c r="K171" s="109"/>
      <c r="L171" s="67">
        <f t="shared" si="2"/>
        <v>0</v>
      </c>
      <c r="M171" s="109"/>
      <c r="N171" s="109"/>
      <c r="O171" s="109"/>
    </row>
    <row r="172" spans="1:15" x14ac:dyDescent="0.25">
      <c r="A172" s="103">
        <v>169</v>
      </c>
      <c r="B172" s="109"/>
      <c r="C172" s="110"/>
      <c r="D172" s="110"/>
      <c r="E172" s="127"/>
      <c r="F172" s="109"/>
      <c r="G172" s="109"/>
      <c r="H172" s="109"/>
      <c r="I172" s="109"/>
      <c r="J172" s="109"/>
      <c r="K172" s="109"/>
      <c r="L172" s="67">
        <f t="shared" si="2"/>
        <v>0</v>
      </c>
      <c r="M172" s="109"/>
      <c r="N172" s="109"/>
      <c r="O172" s="109"/>
    </row>
    <row r="173" spans="1:15" x14ac:dyDescent="0.25">
      <c r="A173" s="103">
        <v>170</v>
      </c>
      <c r="B173" s="109"/>
      <c r="C173" s="110"/>
      <c r="D173" s="110"/>
      <c r="E173" s="127"/>
      <c r="F173" s="109"/>
      <c r="G173" s="109"/>
      <c r="H173" s="109"/>
      <c r="I173" s="109"/>
      <c r="J173" s="109"/>
      <c r="K173" s="109"/>
      <c r="L173" s="67">
        <f t="shared" si="2"/>
        <v>0</v>
      </c>
      <c r="M173" s="109"/>
      <c r="N173" s="109"/>
      <c r="O173" s="109"/>
    </row>
    <row r="174" spans="1:15" x14ac:dyDescent="0.25">
      <c r="A174" s="103">
        <v>171</v>
      </c>
      <c r="B174" s="109"/>
      <c r="C174" s="110"/>
      <c r="D174" s="110"/>
      <c r="E174" s="127"/>
      <c r="F174" s="109"/>
      <c r="G174" s="109"/>
      <c r="H174" s="109"/>
      <c r="I174" s="109"/>
      <c r="J174" s="109"/>
      <c r="K174" s="109"/>
      <c r="L174" s="67">
        <f t="shared" si="2"/>
        <v>0</v>
      </c>
      <c r="M174" s="109"/>
      <c r="N174" s="109"/>
      <c r="O174" s="109"/>
    </row>
    <row r="175" spans="1:15" x14ac:dyDescent="0.25">
      <c r="A175" s="103">
        <v>172</v>
      </c>
      <c r="B175" s="109"/>
      <c r="C175" s="110"/>
      <c r="D175" s="110"/>
      <c r="E175" s="127"/>
      <c r="F175" s="109"/>
      <c r="G175" s="109"/>
      <c r="H175" s="109"/>
      <c r="I175" s="109"/>
      <c r="J175" s="109"/>
      <c r="K175" s="109"/>
      <c r="L175" s="67">
        <f t="shared" si="2"/>
        <v>0</v>
      </c>
      <c r="M175" s="109"/>
      <c r="N175" s="109"/>
      <c r="O175" s="109"/>
    </row>
    <row r="176" spans="1:15" x14ac:dyDescent="0.25">
      <c r="A176" s="103">
        <v>173</v>
      </c>
      <c r="B176" s="109"/>
      <c r="C176" s="110"/>
      <c r="D176" s="110"/>
      <c r="E176" s="127"/>
      <c r="F176" s="109"/>
      <c r="G176" s="109"/>
      <c r="H176" s="109"/>
      <c r="I176" s="109"/>
      <c r="J176" s="109"/>
      <c r="K176" s="109"/>
      <c r="L176" s="67">
        <f t="shared" si="2"/>
        <v>0</v>
      </c>
      <c r="M176" s="109"/>
      <c r="N176" s="109"/>
      <c r="O176" s="109"/>
    </row>
    <row r="177" spans="1:15" x14ac:dyDescent="0.25">
      <c r="A177" s="103">
        <v>174</v>
      </c>
      <c r="B177" s="109"/>
      <c r="C177" s="110"/>
      <c r="D177" s="110"/>
      <c r="E177" s="127"/>
      <c r="F177" s="109"/>
      <c r="G177" s="109"/>
      <c r="H177" s="109"/>
      <c r="I177" s="109"/>
      <c r="J177" s="109"/>
      <c r="K177" s="109"/>
      <c r="L177" s="67">
        <f t="shared" si="2"/>
        <v>0</v>
      </c>
      <c r="M177" s="109"/>
      <c r="N177" s="109"/>
      <c r="O177" s="109"/>
    </row>
    <row r="178" spans="1:15" x14ac:dyDescent="0.25">
      <c r="A178" s="103">
        <v>175</v>
      </c>
      <c r="B178" s="109"/>
      <c r="C178" s="110"/>
      <c r="D178" s="110"/>
      <c r="E178" s="127"/>
      <c r="F178" s="109"/>
      <c r="G178" s="109"/>
      <c r="H178" s="109"/>
      <c r="I178" s="109"/>
      <c r="J178" s="109"/>
      <c r="K178" s="109"/>
      <c r="L178" s="67">
        <f t="shared" si="2"/>
        <v>0</v>
      </c>
      <c r="M178" s="109"/>
      <c r="N178" s="109"/>
      <c r="O178" s="109"/>
    </row>
    <row r="179" spans="1:15" x14ac:dyDescent="0.25">
      <c r="A179" s="103">
        <v>176</v>
      </c>
      <c r="B179" s="109"/>
      <c r="C179" s="110"/>
      <c r="D179" s="110"/>
      <c r="E179" s="127"/>
      <c r="F179" s="109"/>
      <c r="G179" s="109"/>
      <c r="H179" s="109"/>
      <c r="I179" s="109"/>
      <c r="J179" s="109"/>
      <c r="K179" s="109"/>
      <c r="L179" s="67">
        <f t="shared" si="2"/>
        <v>0</v>
      </c>
      <c r="M179" s="109"/>
      <c r="N179" s="109"/>
      <c r="O179" s="109"/>
    </row>
    <row r="180" spans="1:15" x14ac:dyDescent="0.25">
      <c r="A180" s="103">
        <v>177</v>
      </c>
      <c r="B180" s="109"/>
      <c r="C180" s="110"/>
      <c r="D180" s="110"/>
      <c r="E180" s="127"/>
      <c r="F180" s="109"/>
      <c r="G180" s="109"/>
      <c r="H180" s="109"/>
      <c r="I180" s="109"/>
      <c r="J180" s="109"/>
      <c r="K180" s="109"/>
      <c r="L180" s="67">
        <f t="shared" si="2"/>
        <v>0</v>
      </c>
      <c r="M180" s="109"/>
      <c r="N180" s="109"/>
      <c r="O180" s="109"/>
    </row>
    <row r="181" spans="1:15" x14ac:dyDescent="0.25">
      <c r="A181" s="103">
        <v>178</v>
      </c>
      <c r="B181" s="109"/>
      <c r="C181" s="110"/>
      <c r="D181" s="110"/>
      <c r="E181" s="127"/>
      <c r="F181" s="109"/>
      <c r="G181" s="109"/>
      <c r="H181" s="109"/>
      <c r="I181" s="109"/>
      <c r="J181" s="109"/>
      <c r="K181" s="109"/>
      <c r="L181" s="67">
        <f t="shared" si="2"/>
        <v>0</v>
      </c>
      <c r="M181" s="109"/>
      <c r="N181" s="109"/>
      <c r="O181" s="109"/>
    </row>
    <row r="182" spans="1:15" x14ac:dyDescent="0.25">
      <c r="A182" s="103">
        <v>179</v>
      </c>
      <c r="B182" s="109"/>
      <c r="C182" s="110"/>
      <c r="D182" s="110"/>
      <c r="E182" s="127"/>
      <c r="F182" s="109"/>
      <c r="G182" s="109"/>
      <c r="H182" s="109"/>
      <c r="I182" s="109"/>
      <c r="J182" s="109"/>
      <c r="K182" s="109"/>
      <c r="L182" s="67">
        <f t="shared" si="2"/>
        <v>0</v>
      </c>
      <c r="M182" s="109"/>
      <c r="N182" s="109"/>
      <c r="O182" s="109"/>
    </row>
    <row r="183" spans="1:15" x14ac:dyDescent="0.25">
      <c r="A183" s="103">
        <v>180</v>
      </c>
      <c r="B183" s="109"/>
      <c r="C183" s="110"/>
      <c r="D183" s="110"/>
      <c r="E183" s="127"/>
      <c r="F183" s="109"/>
      <c r="G183" s="109"/>
      <c r="H183" s="109"/>
      <c r="I183" s="109"/>
      <c r="J183" s="109"/>
      <c r="K183" s="109"/>
      <c r="L183" s="67">
        <f t="shared" si="2"/>
        <v>0</v>
      </c>
      <c r="M183" s="109"/>
      <c r="N183" s="109"/>
      <c r="O183" s="109"/>
    </row>
    <row r="184" spans="1:15" x14ac:dyDescent="0.25">
      <c r="A184" s="103">
        <v>181</v>
      </c>
      <c r="B184" s="109"/>
      <c r="C184" s="110"/>
      <c r="D184" s="110"/>
      <c r="E184" s="127"/>
      <c r="F184" s="109"/>
      <c r="G184" s="109"/>
      <c r="H184" s="109"/>
      <c r="I184" s="109"/>
      <c r="J184" s="109"/>
      <c r="K184" s="109"/>
      <c r="L184" s="67">
        <f t="shared" si="2"/>
        <v>0</v>
      </c>
      <c r="M184" s="109"/>
      <c r="N184" s="109"/>
      <c r="O184" s="109"/>
    </row>
    <row r="185" spans="1:15" x14ac:dyDescent="0.25">
      <c r="A185" s="103">
        <v>182</v>
      </c>
      <c r="B185" s="109"/>
      <c r="C185" s="110"/>
      <c r="D185" s="110"/>
      <c r="E185" s="127"/>
      <c r="F185" s="109"/>
      <c r="G185" s="109"/>
      <c r="H185" s="109"/>
      <c r="I185" s="109"/>
      <c r="J185" s="109"/>
      <c r="K185" s="109"/>
      <c r="L185" s="67">
        <f t="shared" si="2"/>
        <v>0</v>
      </c>
      <c r="M185" s="109"/>
      <c r="N185" s="109"/>
      <c r="O185" s="109"/>
    </row>
    <row r="186" spans="1:15" x14ac:dyDescent="0.25">
      <c r="A186" s="103">
        <v>183</v>
      </c>
      <c r="B186" s="109"/>
      <c r="C186" s="110"/>
      <c r="D186" s="110"/>
      <c r="E186" s="127"/>
      <c r="F186" s="109"/>
      <c r="G186" s="109"/>
      <c r="H186" s="109"/>
      <c r="I186" s="109"/>
      <c r="J186" s="109"/>
      <c r="K186" s="109"/>
      <c r="L186" s="67">
        <f t="shared" si="2"/>
        <v>0</v>
      </c>
      <c r="M186" s="109"/>
      <c r="N186" s="109"/>
      <c r="O186" s="109"/>
    </row>
    <row r="187" spans="1:15" x14ac:dyDescent="0.25">
      <c r="A187" s="103">
        <v>184</v>
      </c>
      <c r="B187" s="109"/>
      <c r="C187" s="110"/>
      <c r="D187" s="110"/>
      <c r="E187" s="127"/>
      <c r="F187" s="109"/>
      <c r="G187" s="109"/>
      <c r="H187" s="109"/>
      <c r="I187" s="109"/>
      <c r="J187" s="109"/>
      <c r="K187" s="109"/>
      <c r="L187" s="67">
        <f t="shared" si="2"/>
        <v>0</v>
      </c>
      <c r="M187" s="109"/>
      <c r="N187" s="109"/>
      <c r="O187" s="109"/>
    </row>
    <row r="188" spans="1:15" x14ac:dyDescent="0.25">
      <c r="A188" s="103">
        <v>185</v>
      </c>
      <c r="B188" s="109"/>
      <c r="C188" s="110"/>
      <c r="D188" s="110"/>
      <c r="E188" s="127"/>
      <c r="F188" s="109"/>
      <c r="G188" s="109"/>
      <c r="H188" s="109"/>
      <c r="I188" s="109"/>
      <c r="J188" s="109"/>
      <c r="K188" s="109"/>
      <c r="L188" s="67">
        <f t="shared" si="2"/>
        <v>0</v>
      </c>
      <c r="M188" s="109"/>
      <c r="N188" s="109"/>
      <c r="O188" s="109"/>
    </row>
    <row r="189" spans="1:15" x14ac:dyDescent="0.25">
      <c r="A189" s="103">
        <v>186</v>
      </c>
      <c r="B189" s="109"/>
      <c r="C189" s="110"/>
      <c r="D189" s="110"/>
      <c r="E189" s="127"/>
      <c r="F189" s="109"/>
      <c r="G189" s="109"/>
      <c r="H189" s="109"/>
      <c r="I189" s="109"/>
      <c r="J189" s="109"/>
      <c r="K189" s="109"/>
      <c r="L189" s="67">
        <f t="shared" si="2"/>
        <v>0</v>
      </c>
      <c r="M189" s="109"/>
      <c r="N189" s="109"/>
      <c r="O189" s="109"/>
    </row>
    <row r="190" spans="1:15" x14ac:dyDescent="0.25">
      <c r="A190" s="103">
        <v>187</v>
      </c>
      <c r="B190" s="109"/>
      <c r="C190" s="110"/>
      <c r="D190" s="110"/>
      <c r="E190" s="127"/>
      <c r="F190" s="109"/>
      <c r="G190" s="109"/>
      <c r="H190" s="109"/>
      <c r="I190" s="109"/>
      <c r="J190" s="109"/>
      <c r="K190" s="109"/>
      <c r="L190" s="67">
        <f t="shared" si="2"/>
        <v>0</v>
      </c>
      <c r="M190" s="109"/>
      <c r="N190" s="109"/>
      <c r="O190" s="109"/>
    </row>
    <row r="191" spans="1:15" x14ac:dyDescent="0.25">
      <c r="A191" s="103">
        <v>188</v>
      </c>
      <c r="B191" s="109"/>
      <c r="C191" s="110"/>
      <c r="D191" s="110"/>
      <c r="E191" s="127"/>
      <c r="F191" s="109"/>
      <c r="G191" s="109"/>
      <c r="H191" s="109"/>
      <c r="I191" s="109"/>
      <c r="J191" s="109"/>
      <c r="K191" s="109"/>
      <c r="L191" s="67">
        <f t="shared" si="2"/>
        <v>0</v>
      </c>
      <c r="M191" s="109"/>
      <c r="N191" s="109"/>
      <c r="O191" s="109"/>
    </row>
    <row r="192" spans="1:15" x14ac:dyDescent="0.25">
      <c r="A192" s="103">
        <v>189</v>
      </c>
      <c r="B192" s="109"/>
      <c r="C192" s="110"/>
      <c r="D192" s="110"/>
      <c r="E192" s="127"/>
      <c r="F192" s="109"/>
      <c r="G192" s="109"/>
      <c r="H192" s="109"/>
      <c r="I192" s="109"/>
      <c r="J192" s="109"/>
      <c r="K192" s="109"/>
      <c r="L192" s="67">
        <f t="shared" si="2"/>
        <v>0</v>
      </c>
      <c r="M192" s="109"/>
      <c r="N192" s="109"/>
      <c r="O192" s="109"/>
    </row>
    <row r="193" spans="1:15" x14ac:dyDescent="0.25">
      <c r="A193" s="103">
        <v>190</v>
      </c>
      <c r="B193" s="109"/>
      <c r="C193" s="110"/>
      <c r="D193" s="110"/>
      <c r="E193" s="127"/>
      <c r="F193" s="109"/>
      <c r="G193" s="109"/>
      <c r="H193" s="109"/>
      <c r="I193" s="109"/>
      <c r="J193" s="109"/>
      <c r="K193" s="109"/>
      <c r="L193" s="67">
        <f t="shared" si="2"/>
        <v>0</v>
      </c>
      <c r="M193" s="109"/>
      <c r="N193" s="109"/>
      <c r="O193" s="109"/>
    </row>
    <row r="194" spans="1:15" x14ac:dyDescent="0.25">
      <c r="A194" s="103">
        <v>191</v>
      </c>
      <c r="B194" s="109"/>
      <c r="C194" s="110"/>
      <c r="D194" s="110"/>
      <c r="E194" s="127"/>
      <c r="F194" s="109"/>
      <c r="G194" s="109"/>
      <c r="H194" s="109"/>
      <c r="I194" s="109"/>
      <c r="J194" s="109"/>
      <c r="K194" s="109"/>
      <c r="L194" s="67">
        <f t="shared" si="2"/>
        <v>0</v>
      </c>
      <c r="M194" s="109"/>
      <c r="N194" s="109"/>
      <c r="O194" s="109"/>
    </row>
    <row r="195" spans="1:15" x14ac:dyDescent="0.25">
      <c r="A195" s="103">
        <v>192</v>
      </c>
      <c r="B195" s="109"/>
      <c r="C195" s="110"/>
      <c r="D195" s="110"/>
      <c r="E195" s="127"/>
      <c r="F195" s="109"/>
      <c r="G195" s="109"/>
      <c r="H195" s="109"/>
      <c r="I195" s="109"/>
      <c r="J195" s="109"/>
      <c r="K195" s="109"/>
      <c r="L195" s="67">
        <f t="shared" si="2"/>
        <v>0</v>
      </c>
      <c r="M195" s="109"/>
      <c r="N195" s="109"/>
      <c r="O195" s="109"/>
    </row>
    <row r="196" spans="1:15" x14ac:dyDescent="0.25">
      <c r="A196" s="103">
        <v>193</v>
      </c>
      <c r="B196" s="109"/>
      <c r="C196" s="110"/>
      <c r="D196" s="110"/>
      <c r="E196" s="127"/>
      <c r="F196" s="109"/>
      <c r="G196" s="109"/>
      <c r="H196" s="109"/>
      <c r="I196" s="109"/>
      <c r="J196" s="109"/>
      <c r="K196" s="109"/>
      <c r="L196" s="67">
        <f t="shared" si="2"/>
        <v>0</v>
      </c>
      <c r="M196" s="109"/>
      <c r="N196" s="109"/>
      <c r="O196" s="109"/>
    </row>
    <row r="197" spans="1:15" x14ac:dyDescent="0.25">
      <c r="A197" s="103">
        <v>194</v>
      </c>
      <c r="B197" s="109"/>
      <c r="C197" s="110"/>
      <c r="D197" s="110"/>
      <c r="E197" s="127"/>
      <c r="F197" s="109"/>
      <c r="G197" s="109"/>
      <c r="H197" s="109"/>
      <c r="I197" s="109"/>
      <c r="J197" s="109"/>
      <c r="K197" s="109"/>
      <c r="L197" s="67">
        <f t="shared" ref="L197" si="3">SUM(F197:K197)</f>
        <v>0</v>
      </c>
      <c r="M197" s="109"/>
      <c r="N197" s="109"/>
      <c r="O197" s="109"/>
    </row>
    <row r="198" spans="1:15" x14ac:dyDescent="0.25">
      <c r="B198" s="109"/>
      <c r="C198" s="110"/>
      <c r="D198" s="110"/>
      <c r="E198" s="127"/>
      <c r="F198" s="109"/>
      <c r="G198" s="109"/>
      <c r="H198" s="109"/>
      <c r="I198" s="109"/>
      <c r="J198" s="109"/>
      <c r="K198" s="109"/>
      <c r="L198" s="67"/>
      <c r="M198" s="109"/>
      <c r="N198" s="109"/>
      <c r="O198" s="109"/>
    </row>
    <row r="199" spans="1:15" x14ac:dyDescent="0.25">
      <c r="B199" s="109"/>
      <c r="C199" s="110"/>
      <c r="D199" s="110"/>
      <c r="E199" s="127"/>
      <c r="F199" s="109"/>
      <c r="G199" s="109"/>
      <c r="H199" s="109"/>
      <c r="I199" s="109"/>
      <c r="J199" s="109"/>
      <c r="K199" s="109"/>
      <c r="L199" s="67"/>
      <c r="M199" s="109"/>
      <c r="N199" s="109"/>
      <c r="O199" s="109"/>
    </row>
    <row r="200" spans="1:15" x14ac:dyDescent="0.25">
      <c r="B200" s="109"/>
      <c r="C200" s="110"/>
      <c r="D200" s="110"/>
      <c r="E200" s="127"/>
      <c r="F200" s="109"/>
      <c r="G200" s="109"/>
      <c r="H200" s="109"/>
      <c r="I200" s="109"/>
      <c r="J200" s="109"/>
      <c r="K200" s="109"/>
      <c r="L200" s="67"/>
      <c r="M200" s="109"/>
      <c r="N200" s="109"/>
      <c r="O200" s="109"/>
    </row>
    <row r="201" spans="1:15" x14ac:dyDescent="0.25">
      <c r="B201" s="109"/>
      <c r="C201" s="110"/>
      <c r="D201" s="110"/>
      <c r="E201" s="127"/>
      <c r="F201" s="109"/>
      <c r="G201" s="109"/>
      <c r="H201" s="109"/>
      <c r="I201" s="109"/>
      <c r="J201" s="109"/>
      <c r="K201" s="109"/>
      <c r="L201" s="67"/>
      <c r="M201" s="109"/>
      <c r="N201" s="109"/>
      <c r="O201" s="109"/>
    </row>
    <row r="202" spans="1:15" x14ac:dyDescent="0.25">
      <c r="B202" s="109"/>
      <c r="C202" s="110"/>
      <c r="D202" s="110"/>
      <c r="E202" s="127"/>
      <c r="F202" s="109"/>
      <c r="G202" s="109"/>
      <c r="H202" s="109"/>
      <c r="I202" s="109"/>
      <c r="J202" s="109"/>
      <c r="K202" s="109"/>
      <c r="L202" s="67"/>
      <c r="M202" s="109"/>
      <c r="N202" s="109"/>
      <c r="O202" s="109"/>
    </row>
    <row r="203" spans="1:15" x14ac:dyDescent="0.25">
      <c r="B203" s="109"/>
      <c r="C203" s="110"/>
      <c r="D203" s="110"/>
      <c r="E203" s="127"/>
      <c r="F203" s="109"/>
      <c r="G203" s="109"/>
      <c r="H203" s="109"/>
      <c r="I203" s="109"/>
      <c r="J203" s="109"/>
      <c r="K203" s="109"/>
      <c r="L203" s="67"/>
      <c r="M203" s="109"/>
      <c r="N203" s="109"/>
      <c r="O203" s="109"/>
    </row>
    <row r="204" spans="1:15" x14ac:dyDescent="0.25">
      <c r="B204" s="109"/>
      <c r="C204" s="110"/>
      <c r="D204" s="110"/>
      <c r="E204" s="127"/>
      <c r="F204" s="109"/>
      <c r="G204" s="109"/>
      <c r="H204" s="109"/>
      <c r="I204" s="109"/>
      <c r="J204" s="109"/>
      <c r="K204" s="109"/>
      <c r="L204" s="67"/>
      <c r="M204" s="109"/>
      <c r="N204" s="109"/>
      <c r="O204" s="109"/>
    </row>
    <row r="205" spans="1:15" x14ac:dyDescent="0.25">
      <c r="B205" s="109"/>
      <c r="C205" s="110"/>
      <c r="D205" s="110"/>
      <c r="E205" s="127"/>
      <c r="F205" s="109"/>
      <c r="G205" s="109"/>
      <c r="H205" s="109"/>
      <c r="I205" s="109"/>
      <c r="J205" s="109"/>
      <c r="K205" s="109"/>
      <c r="L205" s="67"/>
      <c r="M205" s="109"/>
      <c r="N205" s="109"/>
      <c r="O205" s="109"/>
    </row>
    <row r="206" spans="1:15" x14ac:dyDescent="0.25">
      <c r="B206" s="109"/>
      <c r="C206" s="110"/>
      <c r="D206" s="110"/>
      <c r="E206" s="127"/>
      <c r="F206" s="109"/>
      <c r="G206" s="109"/>
      <c r="H206" s="109"/>
      <c r="I206" s="109"/>
      <c r="J206" s="109"/>
      <c r="K206" s="109"/>
      <c r="L206" s="67"/>
      <c r="M206" s="109"/>
      <c r="N206" s="109"/>
      <c r="O206" s="109"/>
    </row>
    <row r="207" spans="1:15" x14ac:dyDescent="0.25">
      <c r="B207" s="109"/>
      <c r="C207" s="110"/>
      <c r="D207" s="110"/>
      <c r="E207" s="127"/>
      <c r="F207" s="109"/>
      <c r="G207" s="109"/>
      <c r="H207" s="109"/>
      <c r="I207" s="109"/>
      <c r="J207" s="109"/>
      <c r="K207" s="109"/>
      <c r="L207" s="67"/>
      <c r="M207" s="109"/>
      <c r="N207" s="109"/>
      <c r="O207" s="109"/>
    </row>
    <row r="208" spans="1:15" x14ac:dyDescent="0.25">
      <c r="B208" s="109"/>
      <c r="C208" s="110"/>
      <c r="D208" s="110"/>
      <c r="E208" s="127"/>
      <c r="F208" s="109"/>
      <c r="G208" s="109"/>
      <c r="H208" s="109"/>
      <c r="I208" s="109"/>
      <c r="J208" s="109"/>
      <c r="K208" s="109"/>
      <c r="L208" s="67"/>
      <c r="M208" s="109"/>
      <c r="N208" s="109"/>
      <c r="O208" s="109"/>
    </row>
    <row r="209" spans="2:15" x14ac:dyDescent="0.25">
      <c r="B209" s="109"/>
      <c r="C209" s="110"/>
      <c r="D209" s="110"/>
      <c r="E209" s="127"/>
      <c r="F209" s="109"/>
      <c r="G209" s="109"/>
      <c r="H209" s="109"/>
      <c r="I209" s="109"/>
      <c r="J209" s="109"/>
      <c r="K209" s="109"/>
      <c r="L209" s="67"/>
      <c r="M209" s="109"/>
      <c r="N209" s="109"/>
      <c r="O209" s="109"/>
    </row>
    <row r="210" spans="2:15" x14ac:dyDescent="0.25">
      <c r="B210" s="109"/>
      <c r="C210" s="110"/>
      <c r="D210" s="110"/>
      <c r="E210" s="127"/>
      <c r="F210" s="109"/>
      <c r="G210" s="109"/>
      <c r="H210" s="109"/>
      <c r="I210" s="109"/>
      <c r="J210" s="109"/>
      <c r="K210" s="109"/>
      <c r="L210" s="67"/>
      <c r="M210" s="109"/>
      <c r="N210" s="109"/>
      <c r="O210" s="109"/>
    </row>
    <row r="211" spans="2:15" x14ac:dyDescent="0.25">
      <c r="B211" s="109"/>
      <c r="C211" s="110"/>
      <c r="D211" s="110"/>
      <c r="E211" s="127"/>
      <c r="F211" s="109"/>
      <c r="G211" s="109"/>
      <c r="H211" s="109"/>
      <c r="I211" s="109"/>
      <c r="J211" s="109"/>
      <c r="K211" s="109"/>
      <c r="L211" s="67"/>
      <c r="M211" s="109"/>
      <c r="N211" s="109"/>
      <c r="O211" s="109"/>
    </row>
    <row r="212" spans="2:15" x14ac:dyDescent="0.25">
      <c r="B212" s="109"/>
      <c r="C212" s="110"/>
      <c r="D212" s="110"/>
      <c r="E212" s="127"/>
      <c r="F212" s="109"/>
      <c r="G212" s="109"/>
      <c r="H212" s="109"/>
      <c r="I212" s="109"/>
      <c r="J212" s="109"/>
      <c r="K212" s="109"/>
      <c r="L212" s="67"/>
      <c r="M212" s="109"/>
      <c r="N212" s="109"/>
      <c r="O212" s="109"/>
    </row>
    <row r="213" spans="2:15" x14ac:dyDescent="0.25">
      <c r="B213" s="109"/>
      <c r="C213" s="110"/>
      <c r="D213" s="110"/>
      <c r="E213" s="127"/>
      <c r="F213" s="109"/>
      <c r="G213" s="109"/>
      <c r="H213" s="109"/>
      <c r="I213" s="109"/>
      <c r="J213" s="109"/>
      <c r="K213" s="109"/>
      <c r="L213" s="67"/>
      <c r="M213" s="109"/>
      <c r="N213" s="109"/>
      <c r="O213" s="109"/>
    </row>
    <row r="214" spans="2:15" x14ac:dyDescent="0.25">
      <c r="B214" s="109"/>
      <c r="C214" s="110"/>
      <c r="D214" s="110"/>
      <c r="E214" s="127"/>
      <c r="F214" s="109"/>
      <c r="G214" s="109"/>
      <c r="H214" s="109"/>
      <c r="I214" s="109"/>
      <c r="J214" s="109"/>
      <c r="K214" s="109"/>
      <c r="L214" s="67"/>
      <c r="M214" s="109"/>
      <c r="N214" s="109"/>
      <c r="O214" s="109"/>
    </row>
    <row r="215" spans="2:15" x14ac:dyDescent="0.25">
      <c r="B215" s="109"/>
      <c r="C215" s="110"/>
      <c r="D215" s="110"/>
      <c r="E215" s="127"/>
      <c r="F215" s="109"/>
      <c r="G215" s="109"/>
      <c r="H215" s="109"/>
      <c r="I215" s="109"/>
      <c r="J215" s="109"/>
      <c r="K215" s="109"/>
      <c r="L215" s="67"/>
      <c r="M215" s="109"/>
      <c r="N215" s="109"/>
      <c r="O215" s="109"/>
    </row>
    <row r="216" spans="2:15" x14ac:dyDescent="0.25">
      <c r="B216" s="109"/>
      <c r="C216" s="110"/>
      <c r="D216" s="110"/>
      <c r="E216" s="127"/>
      <c r="F216" s="109"/>
      <c r="G216" s="109"/>
      <c r="H216" s="109"/>
      <c r="I216" s="109"/>
      <c r="J216" s="109"/>
      <c r="K216" s="109"/>
      <c r="L216" s="67"/>
      <c r="M216" s="109"/>
      <c r="N216" s="109"/>
      <c r="O216" s="109"/>
    </row>
    <row r="217" spans="2:15" x14ac:dyDescent="0.25">
      <c r="B217" s="109"/>
      <c r="C217" s="110"/>
      <c r="D217" s="110"/>
      <c r="E217" s="127"/>
      <c r="F217" s="109"/>
      <c r="G217" s="109"/>
      <c r="H217" s="109"/>
      <c r="I217" s="109"/>
      <c r="J217" s="109"/>
      <c r="K217" s="109"/>
      <c r="L217" s="67"/>
      <c r="M217" s="109"/>
      <c r="N217" s="109"/>
      <c r="O217" s="109"/>
    </row>
    <row r="218" spans="2:15" x14ac:dyDescent="0.25">
      <c r="B218" s="109"/>
      <c r="C218" s="110"/>
      <c r="D218" s="110"/>
      <c r="E218" s="127"/>
      <c r="F218" s="109"/>
      <c r="G218" s="109"/>
      <c r="H218" s="109"/>
      <c r="I218" s="109"/>
      <c r="J218" s="109"/>
      <c r="K218" s="109"/>
      <c r="L218" s="67"/>
      <c r="M218" s="109"/>
      <c r="N218" s="109"/>
      <c r="O218" s="109"/>
    </row>
    <row r="219" spans="2:15" x14ac:dyDescent="0.25">
      <c r="B219" s="109"/>
      <c r="C219" s="110"/>
      <c r="D219" s="110"/>
      <c r="E219" s="127"/>
      <c r="F219" s="109"/>
      <c r="G219" s="109"/>
      <c r="H219" s="109"/>
      <c r="I219" s="109"/>
      <c r="J219" s="109"/>
      <c r="K219" s="109"/>
      <c r="L219" s="67"/>
      <c r="M219" s="109"/>
      <c r="N219" s="109"/>
      <c r="O219" s="109"/>
    </row>
    <row r="220" spans="2:15" x14ac:dyDescent="0.25">
      <c r="B220" s="109"/>
      <c r="C220" s="110"/>
      <c r="D220" s="110"/>
      <c r="E220" s="127"/>
      <c r="F220" s="109"/>
      <c r="G220" s="109"/>
      <c r="H220" s="109"/>
      <c r="I220" s="109"/>
      <c r="J220" s="109"/>
      <c r="K220" s="109"/>
      <c r="L220" s="67"/>
      <c r="M220" s="109"/>
      <c r="N220" s="109"/>
      <c r="O220" s="109"/>
    </row>
    <row r="221" spans="2:15" x14ac:dyDescent="0.25">
      <c r="B221" s="109"/>
      <c r="C221" s="110"/>
      <c r="D221" s="110"/>
      <c r="E221" s="127"/>
      <c r="F221" s="109"/>
      <c r="G221" s="109"/>
      <c r="H221" s="109"/>
      <c r="I221" s="109"/>
      <c r="J221" s="109"/>
      <c r="K221" s="109"/>
      <c r="L221" s="67"/>
      <c r="M221" s="109"/>
      <c r="N221" s="109"/>
      <c r="O221" s="109"/>
    </row>
    <row r="222" spans="2:15" x14ac:dyDescent="0.25">
      <c r="B222" s="109"/>
      <c r="C222" s="110"/>
      <c r="D222" s="110"/>
      <c r="E222" s="127"/>
      <c r="F222" s="109"/>
      <c r="G222" s="109"/>
      <c r="H222" s="109"/>
      <c r="I222" s="109"/>
      <c r="J222" s="109"/>
      <c r="K222" s="109"/>
      <c r="L222" s="67"/>
      <c r="M222" s="109"/>
      <c r="N222" s="109"/>
      <c r="O222" s="109"/>
    </row>
    <row r="223" spans="2:15" x14ac:dyDescent="0.25">
      <c r="B223" s="109"/>
      <c r="C223" s="110"/>
      <c r="D223" s="110"/>
      <c r="E223" s="127"/>
      <c r="F223" s="109"/>
      <c r="G223" s="109"/>
      <c r="H223" s="109"/>
      <c r="I223" s="109"/>
      <c r="J223" s="109"/>
      <c r="K223" s="109"/>
      <c r="L223" s="67"/>
      <c r="M223" s="109"/>
      <c r="N223" s="109"/>
      <c r="O223" s="109"/>
    </row>
    <row r="224" spans="2:15" x14ac:dyDescent="0.25">
      <c r="B224" s="109"/>
      <c r="C224" s="110"/>
      <c r="D224" s="110"/>
      <c r="E224" s="127"/>
      <c r="F224" s="109"/>
      <c r="G224" s="109"/>
      <c r="H224" s="109"/>
      <c r="I224" s="109"/>
      <c r="J224" s="109"/>
      <c r="K224" s="109"/>
      <c r="L224" s="67"/>
      <c r="M224" s="109"/>
      <c r="N224" s="109"/>
      <c r="O224" s="109"/>
    </row>
    <row r="225" spans="2:15" x14ac:dyDescent="0.25">
      <c r="B225" s="109"/>
      <c r="C225" s="110"/>
      <c r="D225" s="110"/>
      <c r="E225" s="127"/>
      <c r="F225" s="109"/>
      <c r="G225" s="109"/>
      <c r="H225" s="109"/>
      <c r="I225" s="109"/>
      <c r="J225" s="109"/>
      <c r="K225" s="109"/>
      <c r="L225" s="67"/>
      <c r="M225" s="109"/>
      <c r="N225" s="109"/>
      <c r="O225" s="109"/>
    </row>
    <row r="226" spans="2:15" x14ac:dyDescent="0.25">
      <c r="B226" s="109"/>
      <c r="C226" s="110"/>
      <c r="D226" s="110"/>
      <c r="E226" s="127"/>
      <c r="F226" s="109"/>
      <c r="G226" s="109"/>
      <c r="H226" s="109"/>
      <c r="I226" s="109"/>
      <c r="J226" s="109"/>
      <c r="K226" s="109"/>
      <c r="L226" s="67"/>
      <c r="M226" s="109"/>
      <c r="N226" s="109"/>
      <c r="O226" s="109"/>
    </row>
    <row r="227" spans="2:15" x14ac:dyDescent="0.25">
      <c r="B227" s="109"/>
      <c r="C227" s="110"/>
      <c r="D227" s="110"/>
      <c r="E227" s="127"/>
      <c r="F227" s="109"/>
      <c r="G227" s="109"/>
      <c r="H227" s="109"/>
      <c r="I227" s="109"/>
      <c r="J227" s="109"/>
      <c r="K227" s="109"/>
      <c r="L227" s="67"/>
      <c r="M227" s="109"/>
      <c r="N227" s="109"/>
      <c r="O227" s="109"/>
    </row>
    <row r="228" spans="2:15" x14ac:dyDescent="0.25">
      <c r="B228" s="109"/>
      <c r="C228" s="110"/>
      <c r="D228" s="110"/>
      <c r="E228" s="127"/>
      <c r="F228" s="109"/>
      <c r="G228" s="109"/>
      <c r="H228" s="109"/>
      <c r="I228" s="109"/>
      <c r="J228" s="109"/>
      <c r="K228" s="109"/>
      <c r="L228" s="67"/>
      <c r="M228" s="109"/>
      <c r="N228" s="109"/>
      <c r="O228" s="109"/>
    </row>
    <row r="229" spans="2:15" x14ac:dyDescent="0.25">
      <c r="B229" s="109"/>
      <c r="C229" s="110"/>
      <c r="D229" s="110"/>
      <c r="E229" s="127"/>
      <c r="F229" s="109"/>
      <c r="G229" s="109"/>
      <c r="H229" s="109"/>
      <c r="I229" s="109"/>
      <c r="J229" s="109"/>
      <c r="K229" s="109"/>
      <c r="L229" s="67"/>
      <c r="M229" s="109"/>
      <c r="N229" s="109"/>
      <c r="O229" s="109"/>
    </row>
    <row r="230" spans="2:15" x14ac:dyDescent="0.25">
      <c r="B230" s="109"/>
      <c r="C230" s="110"/>
      <c r="D230" s="110"/>
      <c r="E230" s="127"/>
      <c r="F230" s="109"/>
      <c r="G230" s="109"/>
      <c r="H230" s="109"/>
      <c r="I230" s="109"/>
      <c r="J230" s="109"/>
      <c r="K230" s="109"/>
      <c r="L230" s="67"/>
      <c r="M230" s="109"/>
      <c r="N230" s="109"/>
      <c r="O230" s="109"/>
    </row>
    <row r="231" spans="2:15" x14ac:dyDescent="0.25">
      <c r="B231" s="109"/>
      <c r="C231" s="110"/>
      <c r="D231" s="110"/>
      <c r="E231" s="127"/>
      <c r="F231" s="109"/>
      <c r="G231" s="109"/>
      <c r="H231" s="109"/>
      <c r="I231" s="109"/>
      <c r="J231" s="109"/>
      <c r="K231" s="109"/>
      <c r="L231" s="67"/>
      <c r="M231" s="109"/>
      <c r="N231" s="109"/>
      <c r="O231" s="109"/>
    </row>
    <row r="232" spans="2:15" x14ac:dyDescent="0.25">
      <c r="B232" s="109"/>
      <c r="C232" s="110"/>
      <c r="D232" s="110"/>
      <c r="E232" s="127"/>
      <c r="F232" s="109"/>
      <c r="G232" s="109"/>
      <c r="H232" s="109"/>
      <c r="I232" s="109"/>
      <c r="J232" s="109"/>
      <c r="K232" s="109"/>
      <c r="L232" s="67"/>
      <c r="M232" s="109"/>
      <c r="N232" s="109"/>
      <c r="O232" s="109"/>
    </row>
    <row r="233" spans="2:15" x14ac:dyDescent="0.25">
      <c r="B233" s="109"/>
      <c r="C233" s="110"/>
      <c r="D233" s="110"/>
      <c r="E233" s="127"/>
      <c r="F233" s="109"/>
      <c r="G233" s="109"/>
      <c r="H233" s="109"/>
      <c r="I233" s="109"/>
      <c r="J233" s="109"/>
      <c r="K233" s="109"/>
      <c r="L233" s="67"/>
      <c r="M233" s="109"/>
      <c r="N233" s="109"/>
      <c r="O233" s="109"/>
    </row>
    <row r="234" spans="2:15" x14ac:dyDescent="0.25">
      <c r="B234" s="109"/>
      <c r="C234" s="110"/>
      <c r="D234" s="110"/>
      <c r="E234" s="127"/>
      <c r="F234" s="109"/>
      <c r="G234" s="109"/>
      <c r="H234" s="109"/>
      <c r="I234" s="109"/>
      <c r="J234" s="109"/>
      <c r="K234" s="109"/>
      <c r="L234" s="67"/>
      <c r="M234" s="109"/>
      <c r="N234" s="109"/>
      <c r="O234" s="109"/>
    </row>
    <row r="235" spans="2:15" x14ac:dyDescent="0.25">
      <c r="B235" s="109"/>
      <c r="C235" s="110"/>
      <c r="D235" s="110"/>
      <c r="E235" s="127"/>
      <c r="F235" s="109"/>
      <c r="G235" s="109"/>
      <c r="H235" s="109"/>
      <c r="I235" s="109"/>
      <c r="J235" s="109"/>
      <c r="K235" s="109"/>
      <c r="L235" s="67"/>
      <c r="M235" s="109"/>
      <c r="N235" s="109"/>
      <c r="O235" s="109"/>
    </row>
    <row r="236" spans="2:15" x14ac:dyDescent="0.25">
      <c r="B236" s="109"/>
      <c r="C236" s="110"/>
      <c r="D236" s="110"/>
      <c r="E236" s="127"/>
      <c r="F236" s="109"/>
      <c r="G236" s="109"/>
      <c r="H236" s="109"/>
      <c r="I236" s="109"/>
      <c r="J236" s="109"/>
      <c r="K236" s="109"/>
      <c r="L236" s="67"/>
      <c r="M236" s="109"/>
      <c r="N236" s="109"/>
      <c r="O236" s="109"/>
    </row>
    <row r="237" spans="2:15" x14ac:dyDescent="0.25">
      <c r="B237" s="109"/>
      <c r="C237" s="110"/>
      <c r="D237" s="110"/>
      <c r="E237" s="127"/>
      <c r="F237" s="109"/>
      <c r="G237" s="109"/>
      <c r="H237" s="109"/>
      <c r="I237" s="109"/>
      <c r="J237" s="109"/>
      <c r="K237" s="109"/>
      <c r="L237" s="67"/>
      <c r="M237" s="109"/>
      <c r="N237" s="109"/>
      <c r="O237" s="109"/>
    </row>
    <row r="238" spans="2:15" x14ac:dyDescent="0.25">
      <c r="B238" s="109"/>
      <c r="C238" s="110"/>
      <c r="D238" s="110"/>
      <c r="E238" s="127"/>
      <c r="F238" s="109"/>
      <c r="G238" s="109"/>
      <c r="H238" s="109"/>
      <c r="I238" s="109"/>
      <c r="J238" s="109"/>
      <c r="K238" s="109"/>
      <c r="L238" s="67"/>
      <c r="M238" s="109"/>
      <c r="N238" s="109"/>
      <c r="O238" s="109"/>
    </row>
    <row r="239" spans="2:15" x14ac:dyDescent="0.25">
      <c r="B239" s="109"/>
      <c r="C239" s="110"/>
      <c r="D239" s="110"/>
      <c r="E239" s="127"/>
      <c r="F239" s="109"/>
      <c r="G239" s="109"/>
      <c r="H239" s="109"/>
      <c r="I239" s="109"/>
      <c r="J239" s="109"/>
      <c r="K239" s="109"/>
      <c r="L239" s="67"/>
      <c r="M239" s="109"/>
      <c r="N239" s="109"/>
      <c r="O239" s="109"/>
    </row>
    <row r="240" spans="2:15" x14ac:dyDescent="0.25">
      <c r="B240" s="109"/>
      <c r="C240" s="110"/>
      <c r="D240" s="110"/>
      <c r="E240" s="127"/>
      <c r="F240" s="109"/>
      <c r="G240" s="109"/>
      <c r="H240" s="109"/>
      <c r="I240" s="109"/>
      <c r="J240" s="109"/>
      <c r="K240" s="109"/>
      <c r="L240" s="67"/>
      <c r="M240" s="109"/>
      <c r="N240" s="109"/>
      <c r="O240" s="109"/>
    </row>
    <row r="241" spans="2:15" x14ac:dyDescent="0.25">
      <c r="B241" s="109"/>
      <c r="C241" s="110"/>
      <c r="D241" s="110"/>
      <c r="E241" s="127"/>
      <c r="F241" s="109"/>
      <c r="G241" s="109"/>
      <c r="H241" s="109"/>
      <c r="I241" s="109"/>
      <c r="J241" s="109"/>
      <c r="K241" s="109"/>
      <c r="L241" s="67"/>
      <c r="M241" s="109"/>
      <c r="N241" s="109"/>
      <c r="O241" s="109"/>
    </row>
    <row r="242" spans="2:15" x14ac:dyDescent="0.25">
      <c r="B242" s="109"/>
      <c r="C242" s="110"/>
      <c r="D242" s="110"/>
      <c r="E242" s="127"/>
      <c r="F242" s="109"/>
      <c r="G242" s="109"/>
      <c r="H242" s="109"/>
      <c r="I242" s="109"/>
      <c r="J242" s="109"/>
      <c r="K242" s="109"/>
      <c r="L242" s="67"/>
      <c r="M242" s="109"/>
      <c r="N242" s="109"/>
      <c r="O242" s="109"/>
    </row>
    <row r="243" spans="2:15" x14ac:dyDescent="0.25">
      <c r="B243" s="109"/>
      <c r="C243" s="110"/>
      <c r="D243" s="110"/>
      <c r="E243" s="127"/>
      <c r="F243" s="109"/>
      <c r="G243" s="109"/>
      <c r="H243" s="109"/>
      <c r="I243" s="109"/>
      <c r="J243" s="109"/>
      <c r="K243" s="109"/>
      <c r="L243" s="67"/>
      <c r="M243" s="109"/>
      <c r="N243" s="109"/>
      <c r="O243" s="109"/>
    </row>
    <row r="244" spans="2:15" x14ac:dyDescent="0.25">
      <c r="B244" s="109"/>
      <c r="C244" s="110"/>
      <c r="D244" s="110"/>
      <c r="E244" s="127"/>
      <c r="F244" s="109"/>
      <c r="G244" s="109"/>
      <c r="H244" s="109"/>
      <c r="I244" s="109"/>
      <c r="J244" s="109"/>
      <c r="K244" s="109"/>
      <c r="L244" s="67"/>
      <c r="M244" s="109"/>
      <c r="N244" s="109"/>
      <c r="O244" s="109"/>
    </row>
    <row r="245" spans="2:15" x14ac:dyDescent="0.25">
      <c r="B245" s="109"/>
      <c r="C245" s="110"/>
      <c r="D245" s="110"/>
      <c r="E245" s="127"/>
      <c r="F245" s="109"/>
      <c r="G245" s="109"/>
      <c r="H245" s="109"/>
      <c r="I245" s="109"/>
      <c r="J245" s="109"/>
      <c r="K245" s="109"/>
      <c r="L245" s="67"/>
      <c r="M245" s="109"/>
      <c r="N245" s="109"/>
      <c r="O245" s="109"/>
    </row>
    <row r="246" spans="2:15" x14ac:dyDescent="0.25">
      <c r="B246" s="109"/>
      <c r="C246" s="110"/>
      <c r="D246" s="110"/>
      <c r="E246" s="127"/>
      <c r="F246" s="109"/>
      <c r="G246" s="109"/>
      <c r="H246" s="109"/>
      <c r="I246" s="109"/>
      <c r="J246" s="109"/>
      <c r="K246" s="109"/>
      <c r="L246" s="67"/>
      <c r="M246" s="109"/>
      <c r="N246" s="109"/>
      <c r="O246" s="109"/>
    </row>
    <row r="247" spans="2:15" x14ac:dyDescent="0.25">
      <c r="B247" s="109"/>
      <c r="C247" s="110"/>
      <c r="D247" s="110"/>
      <c r="E247" s="127"/>
      <c r="F247" s="109"/>
      <c r="G247" s="109"/>
      <c r="H247" s="109"/>
      <c r="I247" s="109"/>
      <c r="J247" s="109"/>
      <c r="K247" s="109"/>
      <c r="L247" s="67"/>
      <c r="M247" s="109"/>
      <c r="N247" s="109"/>
      <c r="O247" s="109"/>
    </row>
    <row r="248" spans="2:15" x14ac:dyDescent="0.25">
      <c r="B248" s="109"/>
      <c r="C248" s="110"/>
      <c r="D248" s="110"/>
      <c r="E248" s="127"/>
      <c r="F248" s="109"/>
      <c r="G248" s="109"/>
      <c r="H248" s="109"/>
      <c r="I248" s="109"/>
      <c r="J248" s="109"/>
      <c r="K248" s="109"/>
      <c r="L248" s="67"/>
      <c r="M248" s="109"/>
      <c r="N248" s="109"/>
      <c r="O248" s="109"/>
    </row>
    <row r="249" spans="2:15" x14ac:dyDescent="0.25">
      <c r="B249" s="109"/>
      <c r="C249" s="110"/>
      <c r="D249" s="110"/>
      <c r="E249" s="127"/>
      <c r="F249" s="109"/>
      <c r="G249" s="109"/>
      <c r="H249" s="109"/>
      <c r="I249" s="109"/>
      <c r="J249" s="109"/>
      <c r="K249" s="109"/>
      <c r="L249" s="67"/>
      <c r="M249" s="109"/>
      <c r="N249" s="109"/>
      <c r="O249" s="109"/>
    </row>
    <row r="250" spans="2:15" x14ac:dyDescent="0.25">
      <c r="B250" s="109"/>
      <c r="C250" s="110"/>
      <c r="D250" s="110"/>
      <c r="E250" s="127"/>
      <c r="F250" s="109"/>
      <c r="G250" s="109"/>
      <c r="H250" s="109"/>
      <c r="I250" s="109"/>
      <c r="J250" s="109"/>
      <c r="K250" s="109"/>
      <c r="L250" s="67"/>
      <c r="M250" s="109"/>
      <c r="N250" s="109"/>
      <c r="O250" s="109"/>
    </row>
    <row r="251" spans="2:15" x14ac:dyDescent="0.25">
      <c r="B251" s="109"/>
      <c r="C251" s="110"/>
      <c r="D251" s="110"/>
      <c r="E251" s="127"/>
      <c r="F251" s="109"/>
      <c r="G251" s="109"/>
      <c r="H251" s="109"/>
      <c r="I251" s="109"/>
      <c r="J251" s="109"/>
      <c r="K251" s="109"/>
      <c r="L251" s="67"/>
      <c r="M251" s="109"/>
      <c r="N251" s="109"/>
      <c r="O251" s="109"/>
    </row>
    <row r="252" spans="2:15" x14ac:dyDescent="0.25">
      <c r="B252" s="109"/>
      <c r="C252" s="110"/>
      <c r="D252" s="110"/>
      <c r="E252" s="127"/>
      <c r="F252" s="109"/>
      <c r="G252" s="109"/>
      <c r="H252" s="109"/>
      <c r="I252" s="109"/>
      <c r="J252" s="109"/>
      <c r="K252" s="109"/>
      <c r="L252" s="67"/>
      <c r="M252" s="109"/>
      <c r="N252" s="109"/>
      <c r="O252" s="109"/>
    </row>
    <row r="253" spans="2:15" x14ac:dyDescent="0.25">
      <c r="B253" s="109"/>
      <c r="C253" s="110"/>
      <c r="D253" s="110"/>
      <c r="E253" s="127"/>
      <c r="F253" s="109"/>
      <c r="G253" s="109"/>
      <c r="H253" s="109"/>
      <c r="I253" s="109"/>
      <c r="J253" s="109"/>
      <c r="K253" s="109"/>
      <c r="L253" s="67"/>
      <c r="M253" s="109"/>
      <c r="N253" s="109"/>
      <c r="O253" s="109"/>
    </row>
    <row r="254" spans="2:15" x14ac:dyDescent="0.25">
      <c r="B254" s="109"/>
      <c r="C254" s="110"/>
      <c r="D254" s="110"/>
      <c r="E254" s="127"/>
      <c r="F254" s="109"/>
      <c r="G254" s="109"/>
      <c r="H254" s="109"/>
      <c r="I254" s="109"/>
      <c r="J254" s="109"/>
      <c r="K254" s="109"/>
      <c r="L254" s="67"/>
      <c r="M254" s="109"/>
      <c r="N254" s="109"/>
      <c r="O254" s="109"/>
    </row>
    <row r="255" spans="2:15" x14ac:dyDescent="0.25">
      <c r="B255" s="109"/>
      <c r="C255" s="110"/>
      <c r="D255" s="110"/>
      <c r="E255" s="127"/>
      <c r="F255" s="109"/>
      <c r="G255" s="109"/>
      <c r="H255" s="109"/>
      <c r="I255" s="109"/>
      <c r="J255" s="109"/>
      <c r="K255" s="109"/>
      <c r="L255" s="67"/>
      <c r="M255" s="109"/>
      <c r="N255" s="109"/>
      <c r="O255" s="109"/>
    </row>
    <row r="256" spans="2:15" x14ac:dyDescent="0.25">
      <c r="B256" s="109"/>
      <c r="C256" s="110"/>
      <c r="D256" s="110"/>
      <c r="E256" s="127"/>
      <c r="F256" s="109"/>
      <c r="G256" s="109"/>
      <c r="H256" s="109"/>
      <c r="I256" s="109"/>
      <c r="J256" s="109"/>
      <c r="K256" s="109"/>
      <c r="L256" s="67"/>
      <c r="M256" s="109"/>
      <c r="N256" s="109"/>
      <c r="O256" s="109"/>
    </row>
    <row r="257" spans="2:15" x14ac:dyDescent="0.25">
      <c r="B257" s="109"/>
      <c r="C257" s="110"/>
      <c r="D257" s="110"/>
      <c r="E257" s="127"/>
      <c r="F257" s="109"/>
      <c r="G257" s="109"/>
      <c r="H257" s="109"/>
      <c r="I257" s="109"/>
      <c r="J257" s="109"/>
      <c r="K257" s="109"/>
      <c r="L257" s="67"/>
      <c r="M257" s="109"/>
      <c r="N257" s="109"/>
      <c r="O257" s="109"/>
    </row>
    <row r="258" spans="2:15" x14ac:dyDescent="0.25">
      <c r="B258" s="109"/>
      <c r="C258" s="110"/>
      <c r="D258" s="110"/>
      <c r="E258" s="127"/>
      <c r="F258" s="109"/>
      <c r="G258" s="109"/>
      <c r="H258" s="109"/>
      <c r="I258" s="109"/>
      <c r="J258" s="109"/>
      <c r="K258" s="109"/>
      <c r="L258" s="67"/>
      <c r="M258" s="109"/>
      <c r="N258" s="109"/>
      <c r="O258" s="109"/>
    </row>
    <row r="259" spans="2:15" x14ac:dyDescent="0.25">
      <c r="B259" s="109"/>
      <c r="C259" s="110"/>
      <c r="D259" s="110"/>
      <c r="E259" s="127"/>
      <c r="F259" s="109"/>
      <c r="G259" s="109"/>
      <c r="H259" s="109"/>
      <c r="I259" s="109"/>
      <c r="J259" s="109"/>
      <c r="K259" s="109"/>
      <c r="L259" s="67"/>
      <c r="M259" s="109"/>
      <c r="N259" s="109"/>
      <c r="O259" s="109"/>
    </row>
    <row r="260" spans="2:15" x14ac:dyDescent="0.25">
      <c r="B260" s="109"/>
      <c r="C260" s="110"/>
      <c r="D260" s="110"/>
      <c r="E260" s="127"/>
      <c r="F260" s="109"/>
      <c r="G260" s="109"/>
      <c r="H260" s="109"/>
      <c r="I260" s="109"/>
      <c r="J260" s="109"/>
      <c r="K260" s="109"/>
      <c r="L260" s="67"/>
      <c r="M260" s="109"/>
      <c r="N260" s="109"/>
      <c r="O260" s="109"/>
    </row>
    <row r="261" spans="2:15" x14ac:dyDescent="0.25">
      <c r="B261" s="109"/>
      <c r="C261" s="110"/>
      <c r="D261" s="110"/>
      <c r="E261" s="127"/>
      <c r="F261" s="109"/>
      <c r="G261" s="109"/>
      <c r="H261" s="109"/>
      <c r="I261" s="109"/>
      <c r="J261" s="109"/>
      <c r="K261" s="109"/>
      <c r="L261" s="67"/>
      <c r="M261" s="109"/>
      <c r="N261" s="109"/>
      <c r="O261" s="109"/>
    </row>
    <row r="262" spans="2:15" x14ac:dyDescent="0.25">
      <c r="B262" s="109"/>
      <c r="C262" s="110"/>
      <c r="D262" s="110"/>
      <c r="E262" s="127"/>
      <c r="F262" s="109"/>
      <c r="G262" s="109"/>
      <c r="H262" s="109"/>
      <c r="I262" s="109"/>
      <c r="J262" s="109"/>
      <c r="K262" s="109"/>
      <c r="L262" s="67"/>
      <c r="M262" s="109"/>
      <c r="N262" s="109"/>
      <c r="O262" s="109"/>
    </row>
    <row r="263" spans="2:15" x14ac:dyDescent="0.25">
      <c r="B263" s="109"/>
      <c r="C263" s="110"/>
      <c r="D263" s="110"/>
      <c r="E263" s="127"/>
      <c r="F263" s="109"/>
      <c r="G263" s="109"/>
      <c r="H263" s="109"/>
      <c r="I263" s="109"/>
      <c r="J263" s="109"/>
      <c r="K263" s="109"/>
      <c r="L263" s="67"/>
      <c r="M263" s="109"/>
      <c r="N263" s="109"/>
      <c r="O263" s="109"/>
    </row>
    <row r="264" spans="2:15" x14ac:dyDescent="0.25">
      <c r="B264" s="109"/>
      <c r="C264" s="110"/>
      <c r="D264" s="110"/>
      <c r="E264" s="127"/>
      <c r="F264" s="109"/>
      <c r="G264" s="109"/>
      <c r="H264" s="109"/>
      <c r="I264" s="109"/>
      <c r="J264" s="109"/>
      <c r="K264" s="109"/>
      <c r="L264" s="67"/>
      <c r="M264" s="109"/>
      <c r="N264" s="109"/>
      <c r="O264" s="109"/>
    </row>
    <row r="265" spans="2:15" x14ac:dyDescent="0.25">
      <c r="B265" s="109"/>
      <c r="C265" s="110"/>
      <c r="D265" s="110"/>
      <c r="E265" s="127"/>
      <c r="F265" s="109"/>
      <c r="G265" s="109"/>
      <c r="H265" s="109"/>
      <c r="I265" s="109"/>
      <c r="J265" s="109"/>
      <c r="K265" s="109"/>
      <c r="L265" s="67"/>
      <c r="M265" s="109"/>
      <c r="N265" s="109"/>
      <c r="O265" s="109"/>
    </row>
    <row r="266" spans="2:15" x14ac:dyDescent="0.25">
      <c r="B266" s="109"/>
      <c r="C266" s="110"/>
      <c r="D266" s="110"/>
      <c r="E266" s="127"/>
      <c r="F266" s="109"/>
      <c r="G266" s="109"/>
      <c r="H266" s="109"/>
      <c r="I266" s="109"/>
      <c r="J266" s="109"/>
      <c r="K266" s="109"/>
      <c r="L266" s="67"/>
      <c r="M266" s="109"/>
      <c r="N266" s="109"/>
      <c r="O266" s="109"/>
    </row>
    <row r="267" spans="2:15" x14ac:dyDescent="0.25">
      <c r="B267" s="109"/>
      <c r="C267" s="110"/>
      <c r="D267" s="110"/>
      <c r="E267" s="127"/>
      <c r="F267" s="109"/>
      <c r="G267" s="109"/>
      <c r="H267" s="109"/>
      <c r="I267" s="109"/>
      <c r="J267" s="109"/>
      <c r="K267" s="109"/>
      <c r="L267" s="67"/>
      <c r="M267" s="109"/>
      <c r="N267" s="109"/>
      <c r="O267" s="109"/>
    </row>
    <row r="268" spans="2:15" x14ac:dyDescent="0.25">
      <c r="B268" s="109"/>
      <c r="C268" s="110"/>
      <c r="D268" s="110"/>
      <c r="E268" s="127"/>
      <c r="F268" s="109"/>
      <c r="G268" s="109"/>
      <c r="H268" s="109"/>
      <c r="I268" s="109"/>
      <c r="J268" s="109"/>
      <c r="K268" s="109"/>
      <c r="L268" s="67"/>
      <c r="M268" s="109"/>
      <c r="N268" s="109"/>
      <c r="O268" s="109"/>
    </row>
    <row r="269" spans="2:15" x14ac:dyDescent="0.25">
      <c r="B269" s="109"/>
      <c r="C269" s="110"/>
      <c r="D269" s="110"/>
      <c r="E269" s="127"/>
      <c r="F269" s="109"/>
      <c r="G269" s="109"/>
      <c r="H269" s="109"/>
      <c r="I269" s="109"/>
      <c r="J269" s="109"/>
      <c r="K269" s="109"/>
      <c r="L269" s="67"/>
      <c r="M269" s="109"/>
      <c r="N269" s="109"/>
      <c r="O269" s="109"/>
    </row>
    <row r="270" spans="2:15" x14ac:dyDescent="0.25">
      <c r="B270" s="109"/>
      <c r="C270" s="110"/>
      <c r="D270" s="110"/>
      <c r="E270" s="127"/>
      <c r="F270" s="109"/>
      <c r="G270" s="109"/>
      <c r="H270" s="109"/>
      <c r="I270" s="109"/>
      <c r="J270" s="109"/>
      <c r="K270" s="109"/>
      <c r="L270" s="67"/>
      <c r="M270" s="109"/>
      <c r="N270" s="109"/>
      <c r="O270" s="109"/>
    </row>
    <row r="271" spans="2:15" x14ac:dyDescent="0.25">
      <c r="B271" s="109"/>
      <c r="C271" s="110"/>
      <c r="D271" s="110"/>
      <c r="E271" s="127"/>
      <c r="F271" s="109"/>
      <c r="G271" s="109"/>
      <c r="H271" s="109"/>
      <c r="I271" s="109"/>
      <c r="J271" s="109"/>
      <c r="K271" s="109"/>
      <c r="L271" s="67"/>
      <c r="M271" s="109"/>
      <c r="N271" s="109"/>
      <c r="O271" s="109"/>
    </row>
    <row r="272" spans="2:15" x14ac:dyDescent="0.25">
      <c r="B272" s="109"/>
      <c r="C272" s="110"/>
      <c r="D272" s="110"/>
      <c r="E272" s="127"/>
      <c r="F272" s="109"/>
      <c r="G272" s="109"/>
      <c r="H272" s="109"/>
      <c r="I272" s="109"/>
      <c r="J272" s="109"/>
      <c r="K272" s="109"/>
      <c r="L272" s="67"/>
      <c r="M272" s="109"/>
      <c r="N272" s="109"/>
      <c r="O272" s="109"/>
    </row>
    <row r="273" spans="2:15" x14ac:dyDescent="0.25">
      <c r="B273" s="109"/>
      <c r="C273" s="110"/>
      <c r="D273" s="110"/>
      <c r="E273" s="127"/>
      <c r="F273" s="109"/>
      <c r="G273" s="109"/>
      <c r="H273" s="109"/>
      <c r="I273" s="109"/>
      <c r="J273" s="109"/>
      <c r="K273" s="109"/>
      <c r="L273" s="67"/>
      <c r="M273" s="109"/>
      <c r="N273" s="109"/>
      <c r="O273" s="109"/>
    </row>
    <row r="274" spans="2:15" x14ac:dyDescent="0.25">
      <c r="B274" s="109"/>
      <c r="C274" s="110"/>
      <c r="D274" s="110"/>
      <c r="E274" s="127"/>
      <c r="F274" s="109"/>
      <c r="G274" s="109"/>
      <c r="H274" s="109"/>
      <c r="I274" s="109"/>
      <c r="J274" s="109"/>
      <c r="K274" s="109"/>
      <c r="L274" s="67"/>
      <c r="M274" s="109"/>
      <c r="N274" s="109"/>
      <c r="O274" s="109"/>
    </row>
    <row r="275" spans="2:15" x14ac:dyDescent="0.25">
      <c r="B275" s="109"/>
      <c r="C275" s="110"/>
      <c r="D275" s="110"/>
      <c r="E275" s="127"/>
      <c r="F275" s="109"/>
      <c r="G275" s="109"/>
      <c r="H275" s="109"/>
      <c r="I275" s="109"/>
      <c r="J275" s="109"/>
      <c r="K275" s="109"/>
      <c r="L275" s="67"/>
      <c r="M275" s="109"/>
      <c r="N275" s="109"/>
      <c r="O275" s="109"/>
    </row>
    <row r="276" spans="2:15" x14ac:dyDescent="0.25">
      <c r="B276" s="109"/>
      <c r="C276" s="110"/>
      <c r="D276" s="110"/>
      <c r="E276" s="127"/>
      <c r="F276" s="109"/>
      <c r="G276" s="109"/>
      <c r="H276" s="109"/>
      <c r="I276" s="109"/>
      <c r="J276" s="109"/>
      <c r="K276" s="109"/>
      <c r="L276" s="67"/>
      <c r="M276" s="109"/>
      <c r="N276" s="109"/>
      <c r="O276" s="109"/>
    </row>
    <row r="277" spans="2:15" x14ac:dyDescent="0.25">
      <c r="B277" s="109"/>
      <c r="C277" s="110"/>
      <c r="D277" s="110"/>
      <c r="E277" s="127"/>
      <c r="F277" s="109"/>
      <c r="G277" s="109"/>
      <c r="H277" s="109"/>
      <c r="I277" s="109"/>
      <c r="J277" s="109"/>
      <c r="K277" s="109"/>
      <c r="L277" s="67"/>
      <c r="M277" s="109"/>
      <c r="N277" s="109"/>
      <c r="O277" s="109"/>
    </row>
    <row r="278" spans="2:15" x14ac:dyDescent="0.25">
      <c r="B278" s="109"/>
      <c r="C278" s="110"/>
      <c r="D278" s="110"/>
      <c r="E278" s="127"/>
      <c r="F278" s="109"/>
      <c r="G278" s="109"/>
      <c r="H278" s="109"/>
      <c r="I278" s="109"/>
      <c r="J278" s="109"/>
      <c r="K278" s="109"/>
      <c r="L278" s="67"/>
      <c r="M278" s="109"/>
      <c r="N278" s="109"/>
      <c r="O278" s="109"/>
    </row>
    <row r="279" spans="2:15" x14ac:dyDescent="0.25">
      <c r="B279" s="109"/>
      <c r="C279" s="110"/>
      <c r="D279" s="110"/>
      <c r="E279" s="127"/>
      <c r="F279" s="109"/>
      <c r="G279" s="109"/>
      <c r="H279" s="109"/>
      <c r="I279" s="109"/>
      <c r="J279" s="109"/>
      <c r="K279" s="109"/>
      <c r="L279" s="67"/>
      <c r="M279" s="109"/>
      <c r="N279" s="109"/>
      <c r="O279" s="109"/>
    </row>
    <row r="280" spans="2:15" x14ac:dyDescent="0.25">
      <c r="B280" s="109"/>
      <c r="C280" s="110"/>
      <c r="D280" s="110"/>
      <c r="E280" s="127"/>
      <c r="F280" s="109"/>
      <c r="G280" s="109"/>
      <c r="H280" s="109"/>
      <c r="I280" s="109"/>
      <c r="J280" s="109"/>
      <c r="K280" s="109"/>
      <c r="L280" s="67"/>
      <c r="M280" s="109"/>
      <c r="N280" s="109"/>
      <c r="O280" s="109"/>
    </row>
    <row r="281" spans="2:15" x14ac:dyDescent="0.25">
      <c r="B281" s="109"/>
      <c r="C281" s="110"/>
      <c r="D281" s="110"/>
      <c r="E281" s="127"/>
      <c r="F281" s="109"/>
      <c r="G281" s="109"/>
      <c r="H281" s="109"/>
      <c r="I281" s="109"/>
      <c r="J281" s="109"/>
      <c r="K281" s="109"/>
      <c r="L281" s="67"/>
      <c r="M281" s="109"/>
      <c r="N281" s="109"/>
      <c r="O281" s="109"/>
    </row>
    <row r="282" spans="2:15" x14ac:dyDescent="0.25">
      <c r="B282" s="109"/>
      <c r="C282" s="110"/>
      <c r="D282" s="110"/>
      <c r="E282" s="127"/>
      <c r="F282" s="109"/>
      <c r="G282" s="109"/>
      <c r="H282" s="109"/>
      <c r="I282" s="109"/>
      <c r="J282" s="109"/>
      <c r="K282" s="109"/>
      <c r="L282" s="67"/>
      <c r="M282" s="109"/>
      <c r="N282" s="109"/>
      <c r="O282" s="109"/>
    </row>
    <row r="283" spans="2:15" x14ac:dyDescent="0.25">
      <c r="B283" s="109"/>
      <c r="C283" s="110"/>
      <c r="D283" s="110"/>
      <c r="E283" s="127"/>
      <c r="F283" s="109"/>
      <c r="G283" s="109"/>
      <c r="H283" s="109"/>
      <c r="I283" s="109"/>
      <c r="J283" s="109"/>
      <c r="K283" s="109"/>
      <c r="L283" s="67"/>
      <c r="M283" s="109"/>
      <c r="N283" s="109"/>
      <c r="O283" s="109"/>
    </row>
    <row r="284" spans="2:15" x14ac:dyDescent="0.25">
      <c r="B284" s="109"/>
      <c r="C284" s="110"/>
      <c r="D284" s="110"/>
      <c r="E284" s="127"/>
      <c r="F284" s="109"/>
      <c r="G284" s="109"/>
      <c r="H284" s="109"/>
      <c r="I284" s="109"/>
      <c r="J284" s="109"/>
      <c r="K284" s="109"/>
      <c r="L284" s="67"/>
      <c r="M284" s="109"/>
      <c r="N284" s="109"/>
      <c r="O284" s="109"/>
    </row>
    <row r="285" spans="2:15" x14ac:dyDescent="0.25">
      <c r="B285" s="109"/>
      <c r="C285" s="110"/>
      <c r="D285" s="110"/>
      <c r="E285" s="127"/>
      <c r="F285" s="109"/>
      <c r="G285" s="109"/>
      <c r="H285" s="109"/>
      <c r="I285" s="109"/>
      <c r="J285" s="109"/>
      <c r="K285" s="109"/>
      <c r="L285" s="67"/>
      <c r="M285" s="109"/>
      <c r="N285" s="109"/>
      <c r="O285" s="109"/>
    </row>
    <row r="286" spans="2:15" x14ac:dyDescent="0.25">
      <c r="B286" s="109"/>
      <c r="C286" s="110"/>
      <c r="D286" s="110"/>
      <c r="E286" s="127"/>
      <c r="F286" s="109"/>
      <c r="G286" s="109"/>
      <c r="H286" s="109"/>
      <c r="I286" s="109"/>
      <c r="J286" s="109"/>
      <c r="K286" s="109"/>
      <c r="L286" s="67"/>
      <c r="M286" s="109"/>
      <c r="N286" s="109"/>
      <c r="O286" s="109"/>
    </row>
    <row r="287" spans="2:15" x14ac:dyDescent="0.25">
      <c r="B287" s="109"/>
      <c r="C287" s="110"/>
      <c r="D287" s="110"/>
      <c r="E287" s="127"/>
      <c r="F287" s="109"/>
      <c r="G287" s="109"/>
      <c r="H287" s="109"/>
      <c r="I287" s="109"/>
      <c r="J287" s="109"/>
      <c r="K287" s="109"/>
      <c r="L287" s="67"/>
      <c r="M287" s="109"/>
      <c r="N287" s="109"/>
      <c r="O287" s="109"/>
    </row>
    <row r="288" spans="2:15" x14ac:dyDescent="0.25">
      <c r="B288" s="109"/>
      <c r="C288" s="110"/>
      <c r="D288" s="110"/>
      <c r="E288" s="127"/>
      <c r="F288" s="109"/>
      <c r="G288" s="109"/>
      <c r="H288" s="109"/>
      <c r="I288" s="109"/>
      <c r="J288" s="109"/>
      <c r="K288" s="109"/>
      <c r="L288" s="67"/>
      <c r="M288" s="109"/>
      <c r="N288" s="109"/>
      <c r="O288" s="109"/>
    </row>
    <row r="289" spans="2:15" x14ac:dyDescent="0.25">
      <c r="B289" s="109"/>
      <c r="C289" s="110"/>
      <c r="D289" s="110"/>
      <c r="E289" s="127"/>
      <c r="F289" s="109"/>
      <c r="G289" s="109"/>
      <c r="H289" s="109"/>
      <c r="I289" s="109"/>
      <c r="J289" s="109"/>
      <c r="K289" s="109"/>
      <c r="L289" s="67"/>
      <c r="M289" s="109"/>
      <c r="N289" s="109"/>
      <c r="O289" s="109"/>
    </row>
    <row r="290" spans="2:15" x14ac:dyDescent="0.25">
      <c r="B290" s="109"/>
      <c r="C290" s="110"/>
      <c r="D290" s="110"/>
      <c r="E290" s="127"/>
      <c r="F290" s="109"/>
      <c r="G290" s="109"/>
      <c r="H290" s="109"/>
      <c r="I290" s="109"/>
      <c r="J290" s="109"/>
      <c r="K290" s="109"/>
      <c r="L290" s="67"/>
      <c r="M290" s="109"/>
      <c r="N290" s="109"/>
      <c r="O290" s="109"/>
    </row>
    <row r="291" spans="2:15" x14ac:dyDescent="0.25">
      <c r="B291" s="109"/>
      <c r="C291" s="110"/>
      <c r="D291" s="110"/>
      <c r="E291" s="127"/>
      <c r="F291" s="109"/>
      <c r="G291" s="109"/>
      <c r="H291" s="109"/>
      <c r="I291" s="109"/>
      <c r="J291" s="109"/>
      <c r="K291" s="109"/>
      <c r="L291" s="67"/>
      <c r="M291" s="109"/>
      <c r="N291" s="109"/>
      <c r="O291" s="109"/>
    </row>
    <row r="292" spans="2:15" x14ac:dyDescent="0.25">
      <c r="B292" s="109"/>
      <c r="C292" s="110"/>
      <c r="D292" s="110"/>
      <c r="E292" s="127"/>
      <c r="F292" s="109"/>
      <c r="G292" s="109"/>
      <c r="H292" s="109"/>
      <c r="I292" s="109"/>
      <c r="J292" s="109"/>
      <c r="K292" s="109"/>
      <c r="L292" s="67"/>
      <c r="M292" s="109"/>
      <c r="N292" s="109"/>
      <c r="O292" s="109"/>
    </row>
    <row r="293" spans="2:15" x14ac:dyDescent="0.25">
      <c r="B293" s="109"/>
      <c r="C293" s="110"/>
      <c r="D293" s="110"/>
      <c r="E293" s="127"/>
      <c r="F293" s="109"/>
      <c r="G293" s="109"/>
      <c r="H293" s="109"/>
      <c r="I293" s="109"/>
      <c r="J293" s="109"/>
      <c r="K293" s="109"/>
      <c r="L293" s="67"/>
      <c r="M293" s="109"/>
      <c r="N293" s="109"/>
      <c r="O293" s="109"/>
    </row>
    <row r="294" spans="2:15" x14ac:dyDescent="0.25">
      <c r="B294" s="109"/>
      <c r="C294" s="110"/>
      <c r="D294" s="110"/>
      <c r="E294" s="127"/>
      <c r="F294" s="109"/>
      <c r="G294" s="109"/>
      <c r="H294" s="109"/>
      <c r="I294" s="109"/>
      <c r="J294" s="109"/>
      <c r="K294" s="109"/>
      <c r="L294" s="67"/>
      <c r="M294" s="109"/>
      <c r="N294" s="109"/>
      <c r="O294" s="109"/>
    </row>
    <row r="295" spans="2:15" x14ac:dyDescent="0.25">
      <c r="B295" s="109"/>
      <c r="C295" s="110"/>
      <c r="D295" s="110"/>
      <c r="E295" s="127"/>
      <c r="F295" s="109"/>
      <c r="G295" s="109"/>
      <c r="H295" s="109"/>
      <c r="I295" s="109"/>
      <c r="J295" s="109"/>
      <c r="K295" s="109"/>
      <c r="L295" s="67"/>
      <c r="M295" s="109"/>
      <c r="N295" s="109"/>
      <c r="O295" s="109"/>
    </row>
    <row r="296" spans="2:15" x14ac:dyDescent="0.25">
      <c r="B296" s="109"/>
      <c r="C296" s="110"/>
      <c r="D296" s="110"/>
      <c r="E296" s="127"/>
      <c r="F296" s="109"/>
      <c r="G296" s="109"/>
      <c r="H296" s="109"/>
      <c r="I296" s="109"/>
      <c r="J296" s="109"/>
      <c r="K296" s="109"/>
      <c r="L296" s="67"/>
      <c r="M296" s="109"/>
      <c r="N296" s="109"/>
      <c r="O296" s="109"/>
    </row>
    <row r="297" spans="2:15" x14ac:dyDescent="0.25">
      <c r="B297" s="109"/>
      <c r="C297" s="110"/>
      <c r="D297" s="110"/>
      <c r="E297" s="127"/>
      <c r="F297" s="109"/>
      <c r="G297" s="109"/>
      <c r="H297" s="109"/>
      <c r="I297" s="109"/>
      <c r="J297" s="109"/>
      <c r="K297" s="109"/>
      <c r="L297" s="67"/>
      <c r="M297" s="109"/>
      <c r="N297" s="109"/>
      <c r="O297" s="109"/>
    </row>
    <row r="298" spans="2:15" x14ac:dyDescent="0.25">
      <c r="B298" s="109"/>
      <c r="C298" s="110"/>
      <c r="D298" s="110"/>
      <c r="E298" s="127"/>
      <c r="F298" s="109"/>
      <c r="G298" s="109"/>
      <c r="H298" s="109"/>
      <c r="I298" s="109"/>
      <c r="J298" s="109"/>
      <c r="K298" s="109"/>
      <c r="L298" s="67"/>
      <c r="M298" s="109"/>
      <c r="N298" s="109"/>
      <c r="O298" s="109"/>
    </row>
    <row r="299" spans="2:15" x14ac:dyDescent="0.25">
      <c r="B299" s="109"/>
      <c r="C299" s="110"/>
      <c r="D299" s="110"/>
      <c r="E299" s="127"/>
      <c r="F299" s="109"/>
      <c r="G299" s="109"/>
      <c r="H299" s="109"/>
      <c r="I299" s="109"/>
      <c r="J299" s="109"/>
      <c r="K299" s="109"/>
      <c r="L299" s="67"/>
      <c r="M299" s="109"/>
      <c r="N299" s="109"/>
      <c r="O299" s="109"/>
    </row>
    <row r="300" spans="2:15" x14ac:dyDescent="0.25">
      <c r="B300" s="109"/>
      <c r="C300" s="110"/>
      <c r="D300" s="110"/>
      <c r="E300" s="127"/>
      <c r="F300" s="109"/>
      <c r="G300" s="109"/>
      <c r="H300" s="109"/>
      <c r="I300" s="109"/>
      <c r="J300" s="109"/>
      <c r="K300" s="109"/>
      <c r="L300" s="67"/>
      <c r="M300" s="109"/>
      <c r="N300" s="109"/>
      <c r="O300" s="109"/>
    </row>
  </sheetData>
  <mergeCells count="6">
    <mergeCell ref="O41:O45"/>
    <mergeCell ref="O46:O54"/>
    <mergeCell ref="O55:O58"/>
    <mergeCell ref="O4:O6"/>
    <mergeCell ref="O7:O8"/>
    <mergeCell ref="O9:O12"/>
  </mergeCells>
  <dataValidations count="1">
    <dataValidation type="date" allowBlank="1" showInputMessage="1" showErrorMessage="1" sqref="C4:D300">
      <formula1>43101</formula1>
      <formula2>43251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Списки!$L$2:$L$200</xm:f>
          </x14:formula1>
          <xm:sqref>B163:B300</xm:sqref>
        </x14:dataValidation>
        <x14:dataValidation type="list" allowBlank="1" showInputMessage="1" showErrorMessage="1">
          <x14:formula1>
            <xm:f>Списки!$H$9:$H$17</xm:f>
          </x14:formula1>
          <xm:sqref>E4:E300</xm:sqref>
        </x14:dataValidation>
        <x14:dataValidation type="list" allowBlank="1" showInputMessage="1" showErrorMessage="1">
          <x14:formula1>
            <xm:f>База!$B$3:$B$183</xm:f>
          </x14:formula1>
          <xm:sqref>B4:B162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H300"/>
  <sheetViews>
    <sheetView zoomScale="90" zoomScaleNormal="90" workbookViewId="0">
      <pane xSplit="6" ySplit="3" topLeftCell="G4" activePane="bottomRight" state="frozen"/>
      <selection activeCell="H19" sqref="H19"/>
      <selection pane="topRight" activeCell="H19" sqref="H19"/>
      <selection pane="bottomLeft" activeCell="H19" sqref="H19"/>
      <selection pane="bottomRight" activeCell="F15" sqref="F15"/>
    </sheetView>
  </sheetViews>
  <sheetFormatPr defaultRowHeight="15" outlineLevelCol="1" x14ac:dyDescent="0.25"/>
  <cols>
    <col min="1" max="1" width="4.5703125" style="68" customWidth="1"/>
    <col min="2" max="2" width="8.7109375" style="68" bestFit="1" customWidth="1"/>
    <col min="3" max="3" width="14.140625" style="68" bestFit="1" customWidth="1"/>
    <col min="4" max="4" width="15.42578125" style="68" customWidth="1"/>
    <col min="5" max="5" width="15" style="68" customWidth="1"/>
    <col min="6" max="6" width="19.140625" style="68" customWidth="1"/>
    <col min="7" max="7" width="15.140625" style="78" customWidth="1"/>
    <col min="8" max="8" width="11" style="68" customWidth="1"/>
    <col min="9" max="9" width="8.28515625" style="68" customWidth="1"/>
    <col min="10" max="10" width="20.85546875" style="68" customWidth="1"/>
    <col min="11" max="11" width="6.140625" style="68" bestFit="1" customWidth="1"/>
    <col min="12" max="12" width="13.28515625" style="68" customWidth="1"/>
    <col min="13" max="13" width="6.140625" style="68" bestFit="1" customWidth="1"/>
    <col min="14" max="14" width="13.28515625" style="68" hidden="1" customWidth="1" outlineLevel="1"/>
    <col min="15" max="15" width="6" style="68" hidden="1" customWidth="1" outlineLevel="1"/>
    <col min="16" max="16" width="13.28515625" style="68" hidden="1" customWidth="1" outlineLevel="1"/>
    <col min="17" max="17" width="6" style="68" hidden="1" customWidth="1" outlineLevel="1"/>
    <col min="18" max="18" width="7.5703125" style="68" hidden="1" customWidth="1" outlineLevel="1"/>
    <col min="19" max="19" width="6" style="68" hidden="1" customWidth="1" outlineLevel="1"/>
    <col min="20" max="20" width="8.5703125" style="68" hidden="1" customWidth="1" outlineLevel="1"/>
    <col min="21" max="21" width="6" style="68" hidden="1" customWidth="1" outlineLevel="1"/>
    <col min="22" max="22" width="7.7109375" style="68" hidden="1" customWidth="1" outlineLevel="1"/>
    <col min="23" max="23" width="6" style="68" hidden="1" customWidth="1" outlineLevel="1"/>
    <col min="24" max="24" width="7.7109375" style="68" hidden="1" customWidth="1" outlineLevel="1"/>
    <col min="25" max="25" width="6" style="68" hidden="1" customWidth="1" outlineLevel="1"/>
    <col min="26" max="26" width="7.5703125" style="68" hidden="1" customWidth="1" outlineLevel="1"/>
    <col min="27" max="27" width="6" style="68" hidden="1" customWidth="1" outlineLevel="1"/>
    <col min="28" max="28" width="8.28515625" style="68" hidden="1" customWidth="1" outlineLevel="1"/>
    <col min="29" max="29" width="6" style="68" hidden="1" customWidth="1" outlineLevel="1"/>
    <col min="30" max="30" width="6.7109375" style="68" bestFit="1" customWidth="1" collapsed="1"/>
    <col min="31" max="31" width="8.28515625" style="68" bestFit="1" customWidth="1"/>
    <col min="32" max="32" width="13" style="68" customWidth="1"/>
    <col min="33" max="33" width="12" style="68" customWidth="1"/>
    <col min="34" max="34" width="9.140625" style="68"/>
    <col min="35" max="35" width="11.140625" style="68" hidden="1" customWidth="1" outlineLevel="1"/>
    <col min="36" max="36" width="12.28515625" style="68" hidden="1" customWidth="1" outlineLevel="1"/>
    <col min="37" max="38" width="9.140625" style="68" hidden="1" customWidth="1" outlineLevel="1"/>
    <col min="39" max="39" width="12.42578125" style="68" hidden="1" customWidth="1" outlineLevel="1"/>
    <col min="40" max="189" width="9.140625" style="68" hidden="1" customWidth="1" outlineLevel="1"/>
    <col min="190" max="190" width="9.140625" style="68" collapsed="1"/>
    <col min="191" max="16384" width="9.140625" style="68"/>
  </cols>
  <sheetData>
    <row r="1" spans="1:189" ht="15.75" x14ac:dyDescent="0.25">
      <c r="A1" s="85" t="s">
        <v>43</v>
      </c>
      <c r="B1" s="85"/>
      <c r="C1" s="85"/>
      <c r="D1" s="85"/>
      <c r="E1" s="85"/>
      <c r="F1" s="85"/>
      <c r="G1" s="86"/>
      <c r="H1" s="85"/>
      <c r="I1" s="85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5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  <c r="FI1" s="70"/>
      <c r="FJ1" s="70"/>
      <c r="FK1" s="70"/>
      <c r="FL1" s="70"/>
      <c r="FM1" s="70"/>
      <c r="FN1" s="70"/>
      <c r="FO1" s="70"/>
      <c r="FP1" s="70"/>
      <c r="FQ1" s="70"/>
      <c r="FR1" s="70"/>
      <c r="FS1" s="70"/>
      <c r="FT1" s="70"/>
      <c r="FU1" s="70"/>
      <c r="FV1" s="70"/>
      <c r="FW1" s="70"/>
      <c r="FX1" s="70"/>
      <c r="FY1" s="70"/>
      <c r="FZ1" s="70"/>
      <c r="GA1" s="70"/>
      <c r="GB1" s="70"/>
      <c r="GC1" s="70"/>
      <c r="GD1" s="70"/>
      <c r="GE1" s="70"/>
      <c r="GF1" s="70"/>
      <c r="GG1" s="70"/>
    </row>
    <row r="2" spans="1:189" ht="15.75" x14ac:dyDescent="0.25">
      <c r="A2" s="85"/>
      <c r="B2" s="85"/>
      <c r="C2" s="85"/>
      <c r="D2" s="85"/>
      <c r="E2" s="85"/>
      <c r="F2" s="85"/>
      <c r="G2" s="86"/>
      <c r="H2" s="85"/>
      <c r="I2" s="85"/>
      <c r="J2" s="285" t="s">
        <v>41</v>
      </c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85"/>
      <c r="AI2" s="70"/>
      <c r="AJ2" s="70"/>
      <c r="AK2" s="70"/>
      <c r="AL2" s="70"/>
      <c r="AM2" s="70">
        <f t="array" aca="1" ref="AM2" ca="1">MIN(IF(AM3=январь!$A$1:$AF$200,COLUMN(январь!$A$1:$AF$200)))</f>
        <v>2</v>
      </c>
      <c r="AN2" s="70">
        <f t="array" aca="1" ref="AN2" ca="1">MIN(IF(AN3=январь!$A$1:$AF$200,COLUMN(январь!$A$1:$AF$200)))</f>
        <v>3</v>
      </c>
      <c r="AO2" s="70">
        <f t="array" aca="1" ref="AO2" ca="1">MIN(IF(AO3=январь!$A$1:$AF$200,COLUMN(январь!$A$1:$AF$200)))</f>
        <v>4</v>
      </c>
      <c r="AP2" s="70">
        <f t="array" aca="1" ref="AP2" ca="1">MIN(IF(AP3=январь!$A$1:$AF$200,COLUMN(январь!$A$1:$AF$200)))</f>
        <v>5</v>
      </c>
      <c r="AQ2" s="70">
        <f t="array" aca="1" ref="AQ2" ca="1">MIN(IF(AQ3=январь!$A$1:$AF$200,COLUMN(январь!$A$1:$AF$200)))</f>
        <v>6</v>
      </c>
      <c r="AR2" s="70">
        <f t="array" aca="1" ref="AR2" ca="1">MIN(IF(AR3=январь!$A$1:$AF$200,COLUMN(январь!$A$1:$AF$200)))</f>
        <v>7</v>
      </c>
      <c r="AS2" s="70">
        <f t="array" aca="1" ref="AS2" ca="1">MIN(IF(AS3=январь!$A$1:$AF$200,COLUMN(январь!$A$1:$AF$200)))</f>
        <v>8</v>
      </c>
      <c r="AT2" s="70">
        <f t="array" aca="1" ref="AT2" ca="1">MIN(IF(AT3=январь!$A$1:$AF$200,COLUMN(январь!$A$1:$AF$200)))</f>
        <v>9</v>
      </c>
      <c r="AU2" s="70">
        <f t="array" aca="1" ref="AU2" ca="1">MIN(IF(AU3=январь!$A$1:$AF$200,COLUMN(январь!$A$1:$AF$200)))</f>
        <v>10</v>
      </c>
      <c r="AV2" s="70">
        <f t="array" aca="1" ref="AV2" ca="1">MIN(IF(AV3=январь!$A$1:$AF$200,COLUMN(январь!$A$1:$AF$200)))</f>
        <v>11</v>
      </c>
      <c r="AW2" s="70">
        <f t="array" aca="1" ref="AW2" ca="1">MIN(IF(AW3=январь!$A$1:$AF$200,COLUMN(январь!$A$1:$AF$200)))</f>
        <v>12</v>
      </c>
      <c r="AX2" s="70">
        <f t="array" aca="1" ref="AX2" ca="1">MIN(IF(AX3=январь!$A$1:$AF$200,COLUMN(январь!$A$1:$AF$200)))</f>
        <v>13</v>
      </c>
      <c r="AY2" s="70">
        <f t="array" aca="1" ref="AY2" ca="1">MIN(IF(AY3=январь!$A$1:$AF$200,COLUMN(январь!$A$1:$AF$200)))</f>
        <v>14</v>
      </c>
      <c r="AZ2" s="70">
        <f t="array" aca="1" ref="AZ2" ca="1">MIN(IF(AZ3=январь!$A$1:$AF$200,COLUMN(январь!$A$1:$AF$200)))</f>
        <v>15</v>
      </c>
      <c r="BA2" s="70">
        <f t="array" aca="1" ref="BA2" ca="1">MIN(IF(BA3=январь!$A$1:$AF$200,COLUMN(январь!$A$1:$AF$200)))</f>
        <v>16</v>
      </c>
      <c r="BB2" s="70">
        <f t="array" aca="1" ref="BB2" ca="1">MIN(IF(BB3=январь!$A$1:$AF$200,COLUMN(январь!$A$1:$AF$200)))</f>
        <v>17</v>
      </c>
      <c r="BC2" s="70">
        <f t="array" aca="1" ref="BC2" ca="1">MIN(IF(BC3=январь!$A$1:$AF$200,COLUMN(январь!$A$1:$AF$200)))</f>
        <v>18</v>
      </c>
      <c r="BD2" s="70">
        <f t="array" aca="1" ref="BD2" ca="1">MIN(IF(BD3=январь!$A$1:$AF$200,COLUMN(январь!$A$1:$AF$200)))</f>
        <v>19</v>
      </c>
      <c r="BE2" s="70">
        <f t="array" aca="1" ref="BE2" ca="1">MIN(IF(BE3=январь!$A$1:$AF$200,COLUMN(январь!$A$1:$AF$200)))</f>
        <v>20</v>
      </c>
      <c r="BF2" s="70">
        <f t="array" aca="1" ref="BF2" ca="1">MIN(IF(BF3=январь!$A$1:$AF$200,COLUMN(январь!$A$1:$AF$200)))</f>
        <v>21</v>
      </c>
      <c r="BG2" s="70">
        <f t="array" aca="1" ref="BG2" ca="1">MIN(IF(BG3=январь!$A$1:$AF$200,COLUMN(январь!$A$1:$AF$200)))</f>
        <v>22</v>
      </c>
      <c r="BH2" s="70">
        <f t="array" aca="1" ref="BH2" ca="1">MIN(IF(BH3=январь!$A$1:$AF$200,COLUMN(январь!$A$1:$AF$200)))</f>
        <v>23</v>
      </c>
      <c r="BI2" s="70">
        <f t="array" aca="1" ref="BI2" ca="1">MIN(IF(BI3=январь!$A$1:$AF$200,COLUMN(январь!$A$1:$AF$200)))</f>
        <v>24</v>
      </c>
      <c r="BJ2" s="70">
        <f t="array" aca="1" ref="BJ2" ca="1">MIN(IF(BJ3=январь!$A$1:$AF$200,COLUMN(январь!$A$1:$AF$200)))</f>
        <v>25</v>
      </c>
      <c r="BK2" s="70">
        <f t="array" aca="1" ref="BK2" ca="1">MIN(IF(BK3=январь!$A$1:$AF$200,COLUMN(январь!$A$1:$AF$200)))</f>
        <v>26</v>
      </c>
      <c r="BL2" s="70">
        <f t="array" aca="1" ref="BL2" ca="1">MIN(IF(BL3=январь!$A$1:$AF$200,COLUMN(январь!$A$1:$AF$200)))</f>
        <v>27</v>
      </c>
      <c r="BM2" s="70">
        <f t="array" aca="1" ref="BM2" ca="1">MIN(IF(BM3=январь!$A$1:$AF$200,COLUMN(январь!$A$1:$AF$200)))</f>
        <v>28</v>
      </c>
      <c r="BN2" s="70">
        <f t="array" aca="1" ref="BN2" ca="1">MIN(IF(BN3=январь!$A$1:$AF$200,COLUMN(январь!$A$1:$AF$200)))</f>
        <v>29</v>
      </c>
      <c r="BO2" s="70">
        <f t="array" aca="1" ref="BO2" ca="1">MIN(IF(BO3=январь!$A$1:$AF$200,COLUMN(январь!$A$1:$AF$200)))</f>
        <v>30</v>
      </c>
      <c r="BP2" s="70">
        <f t="array" aca="1" ref="BP2" ca="1">MIN(IF(BP3=январь!$A$1:$AF$200,COLUMN(январь!$A$1:$AF$200)))</f>
        <v>31</v>
      </c>
      <c r="BQ2" s="70">
        <f t="array" aca="1" ref="BQ2" ca="1">MIN(IF(BQ3=январь!$A$1:$AF$200,COLUMN(январь!$A$1:$AF$200)))</f>
        <v>32</v>
      </c>
      <c r="BR2" s="70">
        <f t="array" aca="1" ref="BR2" ca="1">MIN(IF(BR3=февраль!$A$1:$AF$200,COLUMN(февраль!$A$1:$AF$200)))</f>
        <v>2</v>
      </c>
      <c r="BS2" s="70">
        <f t="array" aca="1" ref="BS2" ca="1">MIN(IF(BS3=февраль!$A$1:$AF$200,COLUMN(февраль!$A$1:$AF$200)))</f>
        <v>3</v>
      </c>
      <c r="BT2" s="70">
        <f t="array" aca="1" ref="BT2" ca="1">MIN(IF(BT3=февраль!$A$1:$AF$200,COLUMN(февраль!$A$1:$AF$200)))</f>
        <v>4</v>
      </c>
      <c r="BU2" s="70">
        <f t="array" aca="1" ref="BU2" ca="1">MIN(IF(BU3=февраль!$A$1:$AF$200,COLUMN(февраль!$A$1:$AF$200)))</f>
        <v>5</v>
      </c>
      <c r="BV2" s="70">
        <f t="array" aca="1" ref="BV2" ca="1">MIN(IF(BV3=февраль!$A$1:$AF$200,COLUMN(февраль!$A$1:$AF$200)))</f>
        <v>6</v>
      </c>
      <c r="BW2" s="70">
        <f t="array" aca="1" ref="BW2" ca="1">MIN(IF(BW3=февраль!$A$1:$AF$200,COLUMN(февраль!$A$1:$AF$200)))</f>
        <v>7</v>
      </c>
      <c r="BX2" s="70">
        <f t="array" aca="1" ref="BX2" ca="1">MIN(IF(BX3=февраль!$A$1:$AF$200,COLUMN(февраль!$A$1:$AF$200)))</f>
        <v>8</v>
      </c>
      <c r="BY2" s="70">
        <f t="array" aca="1" ref="BY2" ca="1">MIN(IF(BY3=февраль!$A$1:$AF$200,COLUMN(февраль!$A$1:$AF$200)))</f>
        <v>9</v>
      </c>
      <c r="BZ2" s="70">
        <f t="array" aca="1" ref="BZ2" ca="1">MIN(IF(BZ3=февраль!$A$1:$AF$200,COLUMN(февраль!$A$1:$AF$200)))</f>
        <v>10</v>
      </c>
      <c r="CA2" s="70">
        <f t="array" aca="1" ref="CA2" ca="1">MIN(IF(CA3=февраль!$A$1:$AF$200,COLUMN(февраль!$A$1:$AF$200)))</f>
        <v>11</v>
      </c>
      <c r="CB2" s="70">
        <f t="array" aca="1" ref="CB2" ca="1">MIN(IF(CB3=февраль!$A$1:$AF$200,COLUMN(февраль!$A$1:$AF$200)))</f>
        <v>12</v>
      </c>
      <c r="CC2" s="70">
        <f t="array" aca="1" ref="CC2" ca="1">MIN(IF(CC3=февраль!$A$1:$AF$200,COLUMN(февраль!$A$1:$AF$200)))</f>
        <v>13</v>
      </c>
      <c r="CD2" s="70">
        <f t="array" aca="1" ref="CD2" ca="1">MIN(IF(CD3=февраль!$A$1:$AF$200,COLUMN(февраль!$A$1:$AF$200)))</f>
        <v>14</v>
      </c>
      <c r="CE2" s="70">
        <f t="array" aca="1" ref="CE2" ca="1">MIN(IF(CE3=февраль!$A$1:$AF$200,COLUMN(февраль!$A$1:$AF$200)))</f>
        <v>15</v>
      </c>
      <c r="CF2" s="70">
        <f t="array" aca="1" ref="CF2" ca="1">MIN(IF(CF3=февраль!$A$1:$AF$200,COLUMN(февраль!$A$1:$AF$200)))</f>
        <v>16</v>
      </c>
      <c r="CG2" s="70">
        <f t="array" aca="1" ref="CG2" ca="1">MIN(IF(CG3=февраль!$A$1:$AF$200,COLUMN(февраль!$A$1:$AF$200)))</f>
        <v>17</v>
      </c>
      <c r="CH2" s="70">
        <f t="array" aca="1" ref="CH2" ca="1">MIN(IF(CH3=февраль!$A$1:$AF$200,COLUMN(февраль!$A$1:$AF$200)))</f>
        <v>18</v>
      </c>
      <c r="CI2" s="70">
        <f t="array" aca="1" ref="CI2" ca="1">MIN(IF(CI3=февраль!$A$1:$AF$200,COLUMN(февраль!$A$1:$AF$200)))</f>
        <v>19</v>
      </c>
      <c r="CJ2" s="70">
        <f t="array" aca="1" ref="CJ2" ca="1">MIN(IF(CJ3=февраль!$A$1:$AF$200,COLUMN(февраль!$A$1:$AF$200)))</f>
        <v>20</v>
      </c>
      <c r="CK2" s="70">
        <f t="array" aca="1" ref="CK2" ca="1">MIN(IF(CK3=февраль!$A$1:$AF$200,COLUMN(февраль!$A$1:$AF$200)))</f>
        <v>21</v>
      </c>
      <c r="CL2" s="70">
        <f t="array" aca="1" ref="CL2" ca="1">MIN(IF(CL3=февраль!$A$1:$AF$200,COLUMN(февраль!$A$1:$AF$200)))</f>
        <v>22</v>
      </c>
      <c r="CM2" s="70">
        <f t="array" aca="1" ref="CM2" ca="1">MIN(IF(CM3=февраль!$A$1:$AF$200,COLUMN(февраль!$A$1:$AF$200)))</f>
        <v>23</v>
      </c>
      <c r="CN2" s="70">
        <f t="array" aca="1" ref="CN2" ca="1">MIN(IF(CN3=февраль!$A$1:$AF$200,COLUMN(февраль!$A$1:$AF$200)))</f>
        <v>24</v>
      </c>
      <c r="CO2" s="70">
        <f t="array" aca="1" ref="CO2" ca="1">MIN(IF(CO3=февраль!$A$1:$AF$200,COLUMN(февраль!$A$1:$AF$200)))</f>
        <v>25</v>
      </c>
      <c r="CP2" s="70">
        <f t="array" aca="1" ref="CP2" ca="1">MIN(IF(CP3=февраль!$A$1:$AF$200,COLUMN(февраль!$A$1:$AF$200)))</f>
        <v>26</v>
      </c>
      <c r="CQ2" s="70">
        <f t="array" aca="1" ref="CQ2" ca="1">MIN(IF(CQ3=февраль!$A$1:$AF$200,COLUMN(февраль!$A$1:$AF$200)))</f>
        <v>27</v>
      </c>
      <c r="CR2" s="70">
        <f t="array" aca="1" ref="CR2" ca="1">MIN(IF(CR3=февраль!$A$1:$AF$200,COLUMN(февраль!$A$1:$AF$200)))</f>
        <v>28</v>
      </c>
      <c r="CS2" s="70">
        <f t="array" aca="1" ref="CS2" ca="1">MIN(IF(CS3=февраль!$A$1:$AF$200,COLUMN(февраль!$A$1:$AF$200)))</f>
        <v>29</v>
      </c>
      <c r="CT2" s="70">
        <f t="array" aca="1" ref="CT2" ca="1">MIN(IF(CT3=март!$A$1:$AF$200,COLUMN(март!$A$1:$AF$200)))</f>
        <v>2</v>
      </c>
      <c r="CU2" s="70">
        <f t="array" aca="1" ref="CU2" ca="1">MIN(IF(CU3=март!$A$1:$AF$200,COLUMN(март!$A$1:$AF$200)))</f>
        <v>3</v>
      </c>
      <c r="CV2" s="70">
        <f t="array" aca="1" ref="CV2" ca="1">MIN(IF(CV3=март!$A$1:$AF$200,COLUMN(март!$A$1:$AF$200)))</f>
        <v>4</v>
      </c>
      <c r="CW2" s="70">
        <f t="array" aca="1" ref="CW2" ca="1">MIN(IF(CW3=март!$A$1:$AF$200,COLUMN(март!$A$1:$AF$200)))</f>
        <v>5</v>
      </c>
      <c r="CX2" s="70">
        <f t="array" aca="1" ref="CX2" ca="1">MIN(IF(CX3=март!$A$1:$AF$200,COLUMN(март!$A$1:$AF$200)))</f>
        <v>6</v>
      </c>
      <c r="CY2" s="70">
        <f t="array" aca="1" ref="CY2" ca="1">MIN(IF(CY3=март!$A$1:$AF$200,COLUMN(март!$A$1:$AF$200)))</f>
        <v>7</v>
      </c>
      <c r="CZ2" s="70">
        <f t="array" aca="1" ref="CZ2" ca="1">MIN(IF(CZ3=март!$A$1:$AF$200,COLUMN(март!$A$1:$AF$200)))</f>
        <v>8</v>
      </c>
      <c r="DA2" s="70">
        <f t="array" aca="1" ref="DA2" ca="1">MIN(IF(DA3=март!$A$1:$AF$200,COLUMN(март!$A$1:$AF$200)))</f>
        <v>9</v>
      </c>
      <c r="DB2" s="70">
        <f t="array" aca="1" ref="DB2" ca="1">MIN(IF(DB3=март!$A$1:$AF$200,COLUMN(март!$A$1:$AF$200)))</f>
        <v>10</v>
      </c>
      <c r="DC2" s="70">
        <f t="array" aca="1" ref="DC2" ca="1">MIN(IF(DC3=март!$A$1:$AF$200,COLUMN(март!$A$1:$AF$200)))</f>
        <v>11</v>
      </c>
      <c r="DD2" s="70">
        <f t="array" aca="1" ref="DD2" ca="1">MIN(IF(DD3=март!$A$1:$AF$200,COLUMN(март!$A$1:$AF$200)))</f>
        <v>12</v>
      </c>
      <c r="DE2" s="70">
        <f t="array" aca="1" ref="DE2" ca="1">MIN(IF(DE3=март!$A$1:$AF$200,COLUMN(март!$A$1:$AF$200)))</f>
        <v>13</v>
      </c>
      <c r="DF2" s="70">
        <f t="array" aca="1" ref="DF2" ca="1">MIN(IF(DF3=март!$A$1:$AF$200,COLUMN(март!$A$1:$AF$200)))</f>
        <v>14</v>
      </c>
      <c r="DG2" s="70">
        <f t="array" aca="1" ref="DG2" ca="1">MIN(IF(DG3=март!$A$1:$AF$200,COLUMN(март!$A$1:$AF$200)))</f>
        <v>15</v>
      </c>
      <c r="DH2" s="70">
        <f t="array" aca="1" ref="DH2" ca="1">MIN(IF(DH3=март!$A$1:$AF$200,COLUMN(март!$A$1:$AF$200)))</f>
        <v>16</v>
      </c>
      <c r="DI2" s="70">
        <f t="array" aca="1" ref="DI2" ca="1">MIN(IF(DI3=март!$A$1:$AF$200,COLUMN(март!$A$1:$AF$200)))</f>
        <v>17</v>
      </c>
      <c r="DJ2" s="70">
        <f t="array" aca="1" ref="DJ2" ca="1">MIN(IF(DJ3=март!$A$1:$AF$200,COLUMN(март!$A$1:$AF$200)))</f>
        <v>18</v>
      </c>
      <c r="DK2" s="70">
        <f t="array" aca="1" ref="DK2" ca="1">MIN(IF(DK3=март!$A$1:$AF$200,COLUMN(март!$A$1:$AF$200)))</f>
        <v>19</v>
      </c>
      <c r="DL2" s="70">
        <f t="array" aca="1" ref="DL2" ca="1">MIN(IF(DL3=март!$A$1:$AF$200,COLUMN(март!$A$1:$AF$200)))</f>
        <v>20</v>
      </c>
      <c r="DM2" s="70">
        <f t="array" aca="1" ref="DM2" ca="1">MIN(IF(DM3=март!$A$1:$AF$200,COLUMN(март!$A$1:$AF$200)))</f>
        <v>21</v>
      </c>
      <c r="DN2" s="70">
        <f t="array" aca="1" ref="DN2" ca="1">MIN(IF(DN3=март!$A$1:$AF$200,COLUMN(март!$A$1:$AF$200)))</f>
        <v>22</v>
      </c>
      <c r="DO2" s="70">
        <f t="array" aca="1" ref="DO2" ca="1">MIN(IF(DO3=март!$A$1:$AF$200,COLUMN(март!$A$1:$AF$200)))</f>
        <v>23</v>
      </c>
      <c r="DP2" s="70">
        <f t="array" aca="1" ref="DP2" ca="1">MIN(IF(DP3=март!$A$1:$AF$200,COLUMN(март!$A$1:$AF$200)))</f>
        <v>24</v>
      </c>
      <c r="DQ2" s="70">
        <f t="array" aca="1" ref="DQ2" ca="1">MIN(IF(DQ3=март!$A$1:$AF$200,COLUMN(март!$A$1:$AF$200)))</f>
        <v>25</v>
      </c>
      <c r="DR2" s="70">
        <f t="array" aca="1" ref="DR2" ca="1">MIN(IF(DR3=март!$A$1:$AF$200,COLUMN(март!$A$1:$AF$200)))</f>
        <v>26</v>
      </c>
      <c r="DS2" s="70">
        <f t="array" aca="1" ref="DS2" ca="1">MIN(IF(DS3=март!$A$1:$AF$200,COLUMN(март!$A$1:$AF$200)))</f>
        <v>27</v>
      </c>
      <c r="DT2" s="70">
        <f t="array" aca="1" ref="DT2" ca="1">MIN(IF(DT3=март!$A$1:$AF$200,COLUMN(март!$A$1:$AF$200)))</f>
        <v>28</v>
      </c>
      <c r="DU2" s="70">
        <f t="array" aca="1" ref="DU2" ca="1">MIN(IF(DU3=март!$A$1:$AF$200,COLUMN(март!$A$1:$AF$200)))</f>
        <v>29</v>
      </c>
      <c r="DV2" s="70">
        <f t="array" aca="1" ref="DV2" ca="1">MIN(IF(DV3=март!$A$1:$AF$200,COLUMN(март!$A$1:$AF$200)))</f>
        <v>30</v>
      </c>
      <c r="DW2" s="70">
        <f t="array" aca="1" ref="DW2" ca="1">MIN(IF(DW3=март!$A$1:$AF$200,COLUMN(март!$A$1:$AF$200)))</f>
        <v>31</v>
      </c>
      <c r="DX2" s="70">
        <f t="array" aca="1" ref="DX2" ca="1">MIN(IF(DX3=март!$A$1:$AF$200,COLUMN(март!$A$1:$AF$200)))</f>
        <v>32</v>
      </c>
      <c r="DY2" s="70">
        <f t="array" aca="1" ref="DY2" ca="1">MIN(IF(DY3=апрель!$A$1:$AF$200,COLUMN(апрель!$A$1:$AF$200)))</f>
        <v>2</v>
      </c>
      <c r="DZ2" s="70">
        <f t="array" aca="1" ref="DZ2" ca="1">MIN(IF(DZ3=апрель!$A$1:$AF$200,COLUMN(апрель!$A$1:$AF$200)))</f>
        <v>3</v>
      </c>
      <c r="EA2" s="70">
        <f t="array" aca="1" ref="EA2" ca="1">MIN(IF(EA3=апрель!$A$1:$AF$200,COLUMN(апрель!$A$1:$AF$200)))</f>
        <v>4</v>
      </c>
      <c r="EB2" s="70">
        <f t="array" aca="1" ref="EB2" ca="1">MIN(IF(EB3=апрель!$A$1:$AF$200,COLUMN(апрель!$A$1:$AF$200)))</f>
        <v>5</v>
      </c>
      <c r="EC2" s="70">
        <f t="array" aca="1" ref="EC2" ca="1">MIN(IF(EC3=апрель!$A$1:$AF$200,COLUMN(апрель!$A$1:$AF$200)))</f>
        <v>6</v>
      </c>
      <c r="ED2" s="70">
        <f t="array" aca="1" ref="ED2" ca="1">MIN(IF(ED3=апрель!$A$1:$AF$200,COLUMN(апрель!$A$1:$AF$200)))</f>
        <v>7</v>
      </c>
      <c r="EE2" s="70">
        <f t="array" aca="1" ref="EE2" ca="1">MIN(IF(EE3=апрель!$A$1:$AF$200,COLUMN(апрель!$A$1:$AF$200)))</f>
        <v>8</v>
      </c>
      <c r="EF2" s="70">
        <f t="array" aca="1" ref="EF2" ca="1">MIN(IF(EF3=апрель!$A$1:$AF$200,COLUMN(апрель!$A$1:$AF$200)))</f>
        <v>9</v>
      </c>
      <c r="EG2" s="70">
        <f t="array" aca="1" ref="EG2" ca="1">MIN(IF(EG3=апрель!$A$1:$AF$200,COLUMN(апрель!$A$1:$AF$200)))</f>
        <v>10</v>
      </c>
      <c r="EH2" s="70">
        <f t="array" aca="1" ref="EH2" ca="1">MIN(IF(EH3=апрель!$A$1:$AF$200,COLUMN(апрель!$A$1:$AF$200)))</f>
        <v>11</v>
      </c>
      <c r="EI2" s="70">
        <f t="array" aca="1" ref="EI2" ca="1">MIN(IF(EI3=апрель!$A$1:$AF$200,COLUMN(апрель!$A$1:$AF$200)))</f>
        <v>12</v>
      </c>
      <c r="EJ2" s="70">
        <f t="array" aca="1" ref="EJ2" ca="1">MIN(IF(EJ3=апрель!$A$1:$AF$200,COLUMN(апрель!$A$1:$AF$200)))</f>
        <v>13</v>
      </c>
      <c r="EK2" s="70">
        <f t="array" aca="1" ref="EK2" ca="1">MIN(IF(EK3=апрель!$A$1:$AF$200,COLUMN(апрель!$A$1:$AF$200)))</f>
        <v>14</v>
      </c>
      <c r="EL2" s="70">
        <f t="array" aca="1" ref="EL2" ca="1">MIN(IF(EL3=апрель!$A$1:$AF$200,COLUMN(апрель!$A$1:$AF$200)))</f>
        <v>15</v>
      </c>
      <c r="EM2" s="70">
        <f t="array" aca="1" ref="EM2" ca="1">MIN(IF(EM3=апрель!$A$1:$AF$200,COLUMN(апрель!$A$1:$AF$200)))</f>
        <v>16</v>
      </c>
      <c r="EN2" s="70">
        <f t="array" aca="1" ref="EN2" ca="1">MIN(IF(EN3=апрель!$A$1:$AF$200,COLUMN(апрель!$A$1:$AF$200)))</f>
        <v>17</v>
      </c>
      <c r="EO2" s="70">
        <f t="array" aca="1" ref="EO2" ca="1">MIN(IF(EO3=апрель!$A$1:$AF$200,COLUMN(апрель!$A$1:$AF$200)))</f>
        <v>18</v>
      </c>
      <c r="EP2" s="70">
        <f t="array" aca="1" ref="EP2" ca="1">MIN(IF(EP3=апрель!$A$1:$AF$200,COLUMN(апрель!$A$1:$AF$200)))</f>
        <v>19</v>
      </c>
      <c r="EQ2" s="70">
        <f t="array" aca="1" ref="EQ2" ca="1">MIN(IF(EQ3=апрель!$A$1:$AF$200,COLUMN(апрель!$A$1:$AF$200)))</f>
        <v>20</v>
      </c>
      <c r="ER2" s="70">
        <f t="array" aca="1" ref="ER2" ca="1">MIN(IF(ER3=апрель!$A$1:$AF$200,COLUMN(апрель!$A$1:$AF$200)))</f>
        <v>21</v>
      </c>
      <c r="ES2" s="70">
        <f t="array" aca="1" ref="ES2" ca="1">MIN(IF(ES3=апрель!$A$1:$AF$200,COLUMN(апрель!$A$1:$AF$200)))</f>
        <v>22</v>
      </c>
      <c r="ET2" s="70">
        <f t="array" aca="1" ref="ET2" ca="1">MIN(IF(ET3=апрель!$A$1:$AF$200,COLUMN(апрель!$A$1:$AF$200)))</f>
        <v>23</v>
      </c>
      <c r="EU2" s="70">
        <f t="array" aca="1" ref="EU2" ca="1">MIN(IF(EU3=апрель!$A$1:$AF$200,COLUMN(апрель!$A$1:$AF$200)))</f>
        <v>24</v>
      </c>
      <c r="EV2" s="70">
        <f t="array" aca="1" ref="EV2" ca="1">MIN(IF(EV3=апрель!$A$1:$AF$200,COLUMN(апрель!$A$1:$AF$200)))</f>
        <v>25</v>
      </c>
      <c r="EW2" s="70">
        <f t="array" aca="1" ref="EW2" ca="1">MIN(IF(EW3=апрель!$A$1:$AF$200,COLUMN(апрель!$A$1:$AF$200)))</f>
        <v>26</v>
      </c>
      <c r="EX2" s="70">
        <f t="array" aca="1" ref="EX2" ca="1">MIN(IF(EX3=апрель!$A$1:$AF$200,COLUMN(апрель!$A$1:$AF$200)))</f>
        <v>27</v>
      </c>
      <c r="EY2" s="70">
        <f t="array" aca="1" ref="EY2" ca="1">MIN(IF(EY3=апрель!$A$1:$AF$200,COLUMN(апрель!$A$1:$AF$200)))</f>
        <v>28</v>
      </c>
      <c r="EZ2" s="70">
        <f t="array" aca="1" ref="EZ2" ca="1">MIN(IF(EZ3=апрель!$A$1:$AF$200,COLUMN(апрель!$A$1:$AF$200)))</f>
        <v>29</v>
      </c>
      <c r="FA2" s="70">
        <f t="array" aca="1" ref="FA2" ca="1">MIN(IF(FA3=апрель!$A$1:$AF$200,COLUMN(апрель!$A$1:$AF$200)))</f>
        <v>30</v>
      </c>
      <c r="FB2" s="70">
        <f t="array" aca="1" ref="FB2" ca="1">MIN(IF(FB3=апрель!$A$1:$AF$200,COLUMN(апрель!$A$1:$AF$200)))</f>
        <v>31</v>
      </c>
      <c r="FC2" s="70">
        <f t="array" aca="1" ref="FC2" ca="1">MIN(IF(FC3=май!$A$1:$AF$200,COLUMN(май!$A$1:$AF$200)))</f>
        <v>2</v>
      </c>
      <c r="FD2" s="70">
        <f t="array" aca="1" ref="FD2" ca="1">MIN(IF(FD3=май!$A$1:$AF$200,COLUMN(май!$A$1:$AF$200)))</f>
        <v>3</v>
      </c>
      <c r="FE2" s="70">
        <f t="array" aca="1" ref="FE2" ca="1">MIN(IF(FE3=май!$A$1:$AF$200,COLUMN(май!$A$1:$AF$200)))</f>
        <v>4</v>
      </c>
      <c r="FF2" s="70">
        <f t="array" aca="1" ref="FF2" ca="1">MIN(IF(FF3=май!$A$1:$AF$200,COLUMN(май!$A$1:$AF$200)))</f>
        <v>5</v>
      </c>
      <c r="FG2" s="70">
        <f t="array" aca="1" ref="FG2" ca="1">MIN(IF(FG3=май!$A$1:$AF$200,COLUMN(май!$A$1:$AF$200)))</f>
        <v>6</v>
      </c>
      <c r="FH2" s="70">
        <f t="array" aca="1" ref="FH2" ca="1">MIN(IF(FH3=май!$A$1:$AF$200,COLUMN(май!$A$1:$AF$200)))</f>
        <v>7</v>
      </c>
      <c r="FI2" s="70">
        <f t="array" aca="1" ref="FI2" ca="1">MIN(IF(FI3=май!$A$1:$AF$200,COLUMN(май!$A$1:$AF$200)))</f>
        <v>8</v>
      </c>
      <c r="FJ2" s="70">
        <f t="array" aca="1" ref="FJ2" ca="1">MIN(IF(FJ3=май!$A$1:$AF$200,COLUMN(май!$A$1:$AF$200)))</f>
        <v>9</v>
      </c>
      <c r="FK2" s="70">
        <f t="array" aca="1" ref="FK2" ca="1">MIN(IF(FK3=май!$A$1:$AF$200,COLUMN(май!$A$1:$AF$200)))</f>
        <v>10</v>
      </c>
      <c r="FL2" s="70">
        <f t="array" aca="1" ref="FL2" ca="1">MIN(IF(FL3=май!$A$1:$AF$200,COLUMN(май!$A$1:$AF$200)))</f>
        <v>11</v>
      </c>
      <c r="FM2" s="70">
        <f t="array" aca="1" ref="FM2" ca="1">MIN(IF(FM3=май!$A$1:$AF$200,COLUMN(май!$A$1:$AF$200)))</f>
        <v>12</v>
      </c>
      <c r="FN2" s="70">
        <f t="array" aca="1" ref="FN2" ca="1">MIN(IF(FN3=май!$A$1:$AF$200,COLUMN(май!$A$1:$AF$200)))</f>
        <v>13</v>
      </c>
      <c r="FO2" s="70">
        <f t="array" aca="1" ref="FO2" ca="1">MIN(IF(FO3=май!$A$1:$AF$200,COLUMN(май!$A$1:$AF$200)))</f>
        <v>14</v>
      </c>
      <c r="FP2" s="70">
        <f t="array" aca="1" ref="FP2" ca="1">MIN(IF(FP3=май!$A$1:$AF$200,COLUMN(май!$A$1:$AF$200)))</f>
        <v>15</v>
      </c>
      <c r="FQ2" s="70">
        <f t="array" aca="1" ref="FQ2" ca="1">MIN(IF(FQ3=май!$A$1:$AF$200,COLUMN(май!$A$1:$AF$200)))</f>
        <v>16</v>
      </c>
      <c r="FR2" s="70">
        <f t="array" aca="1" ref="FR2" ca="1">MIN(IF(FR3=май!$A$1:$AF$200,COLUMN(май!$A$1:$AF$200)))</f>
        <v>17</v>
      </c>
      <c r="FS2" s="70">
        <f t="array" aca="1" ref="FS2" ca="1">MIN(IF(FS3=май!$A$1:$AF$200,COLUMN(май!$A$1:$AF$200)))</f>
        <v>18</v>
      </c>
      <c r="FT2" s="70">
        <f t="array" aca="1" ref="FT2" ca="1">MIN(IF(FT3=май!$A$1:$AF$200,COLUMN(май!$A$1:$AF$200)))</f>
        <v>19</v>
      </c>
      <c r="FU2" s="70">
        <f t="array" aca="1" ref="FU2" ca="1">MIN(IF(FU3=май!$A$1:$AF$200,COLUMN(май!$A$1:$AF$200)))</f>
        <v>20</v>
      </c>
      <c r="FV2" s="70">
        <f t="array" aca="1" ref="FV2" ca="1">MIN(IF(FV3=май!$A$1:$AF$200,COLUMN(май!$A$1:$AF$200)))</f>
        <v>21</v>
      </c>
      <c r="FW2" s="70">
        <f t="array" aca="1" ref="FW2" ca="1">MIN(IF(FW3=май!$A$1:$AF$200,COLUMN(май!$A$1:$AF$200)))</f>
        <v>22</v>
      </c>
      <c r="FX2" s="70">
        <f t="array" aca="1" ref="FX2" ca="1">MIN(IF(FX3=май!$A$1:$AF$200,COLUMN(май!$A$1:$AF$200)))</f>
        <v>23</v>
      </c>
      <c r="FY2" s="70">
        <f t="array" aca="1" ref="FY2" ca="1">MIN(IF(FY3=май!$A$1:$AF$200,COLUMN(май!$A$1:$AF$200)))</f>
        <v>24</v>
      </c>
      <c r="FZ2" s="70">
        <f t="array" aca="1" ref="FZ2" ca="1">MIN(IF(FZ3=май!$A$1:$AF$200,COLUMN(май!$A$1:$AF$200)))</f>
        <v>25</v>
      </c>
      <c r="GA2" s="70">
        <f t="array" aca="1" ref="GA2" ca="1">MIN(IF(GA3=май!$A$1:$AF$200,COLUMN(май!$A$1:$AF$200)))</f>
        <v>26</v>
      </c>
      <c r="GB2" s="70">
        <f t="array" aca="1" ref="GB2" ca="1">MIN(IF(GB3=май!$A$1:$AF$200,COLUMN(май!$A$1:$AF$200)))</f>
        <v>27</v>
      </c>
      <c r="GC2" s="70">
        <f t="array" aca="1" ref="GC2" ca="1">MIN(IF(GC3=май!$A$1:$AF$200,COLUMN(май!$A$1:$AF$200)))</f>
        <v>28</v>
      </c>
      <c r="GD2" s="70">
        <f t="array" aca="1" ref="GD2" ca="1">MIN(IF(GD3=май!$A$1:$AF$200,COLUMN(май!$A$1:$AF$200)))</f>
        <v>29</v>
      </c>
      <c r="GE2" s="70">
        <f t="array" aca="1" ref="GE2" ca="1">MIN(IF(GE3=май!$A$1:$AF$200,COLUMN(май!$A$1:$AF$200)))</f>
        <v>30</v>
      </c>
      <c r="GF2" s="70">
        <f t="array" aca="1" ref="GF2" ca="1">MIN(IF(GF3=май!$A$1:$AF$200,COLUMN(май!$A$1:$AF$200)))</f>
        <v>31</v>
      </c>
      <c r="GG2" s="70">
        <f t="array" aca="1" ref="GG2" ca="1">MIN(IF(GG3=май!$A$1:$AF$200,COLUMN(май!$A$1:$AF$200)))</f>
        <v>32</v>
      </c>
    </row>
    <row r="3" spans="1:189" s="73" customFormat="1" ht="78.75" x14ac:dyDescent="0.25">
      <c r="A3" s="88" t="s">
        <v>27</v>
      </c>
      <c r="B3" s="88" t="s">
        <v>28</v>
      </c>
      <c r="C3" s="88" t="s">
        <v>44</v>
      </c>
      <c r="D3" s="88" t="s">
        <v>45</v>
      </c>
      <c r="E3" s="88" t="s">
        <v>46</v>
      </c>
      <c r="F3" s="88" t="s">
        <v>0</v>
      </c>
      <c r="G3" s="89" t="s">
        <v>39</v>
      </c>
      <c r="H3" s="90" t="s">
        <v>51</v>
      </c>
      <c r="I3" s="91" t="s">
        <v>40</v>
      </c>
      <c r="J3" s="90" t="s">
        <v>32</v>
      </c>
      <c r="K3" s="90" t="s">
        <v>33</v>
      </c>
      <c r="L3" s="90" t="s">
        <v>34</v>
      </c>
      <c r="M3" s="90" t="s">
        <v>33</v>
      </c>
      <c r="N3" s="90" t="s">
        <v>35</v>
      </c>
      <c r="O3" s="90" t="s">
        <v>33</v>
      </c>
      <c r="P3" s="90" t="s">
        <v>36</v>
      </c>
      <c r="Q3" s="90" t="s">
        <v>33</v>
      </c>
      <c r="R3" s="90" t="s">
        <v>68</v>
      </c>
      <c r="S3" s="90" t="s">
        <v>33</v>
      </c>
      <c r="T3" s="90" t="s">
        <v>69</v>
      </c>
      <c r="U3" s="90" t="s">
        <v>33</v>
      </c>
      <c r="V3" s="90" t="s">
        <v>70</v>
      </c>
      <c r="W3" s="90" t="s">
        <v>33</v>
      </c>
      <c r="X3" s="90" t="s">
        <v>71</v>
      </c>
      <c r="Y3" s="90" t="s">
        <v>33</v>
      </c>
      <c r="Z3" s="90" t="s">
        <v>72</v>
      </c>
      <c r="AA3" s="90" t="s">
        <v>33</v>
      </c>
      <c r="AB3" s="90" t="s">
        <v>73</v>
      </c>
      <c r="AC3" s="90" t="s">
        <v>33</v>
      </c>
      <c r="AD3" s="92" t="s">
        <v>37</v>
      </c>
      <c r="AE3" s="92" t="s">
        <v>42</v>
      </c>
      <c r="AF3" s="72"/>
      <c r="AG3" s="72"/>
      <c r="AI3" s="71" t="s">
        <v>29</v>
      </c>
      <c r="AJ3" s="71" t="s">
        <v>30</v>
      </c>
      <c r="AK3" s="74"/>
      <c r="AL3" s="74"/>
      <c r="AM3" s="10">
        <v>43101</v>
      </c>
      <c r="AN3" s="10">
        <v>43102</v>
      </c>
      <c r="AO3" s="10">
        <v>43103</v>
      </c>
      <c r="AP3" s="10">
        <v>43104</v>
      </c>
      <c r="AQ3" s="10">
        <v>43105</v>
      </c>
      <c r="AR3" s="10">
        <v>43106</v>
      </c>
      <c r="AS3" s="10">
        <v>43107</v>
      </c>
      <c r="AT3" s="10">
        <v>43108</v>
      </c>
      <c r="AU3" s="10">
        <v>43109</v>
      </c>
      <c r="AV3" s="10">
        <v>43110</v>
      </c>
      <c r="AW3" s="10">
        <v>43111</v>
      </c>
      <c r="AX3" s="10">
        <v>43112</v>
      </c>
      <c r="AY3" s="10">
        <v>43113</v>
      </c>
      <c r="AZ3" s="10">
        <v>43114</v>
      </c>
      <c r="BA3" s="10">
        <v>43115</v>
      </c>
      <c r="BB3" s="10">
        <v>43116</v>
      </c>
      <c r="BC3" s="10">
        <v>43117</v>
      </c>
      <c r="BD3" s="10">
        <v>43118</v>
      </c>
      <c r="BE3" s="10">
        <v>43119</v>
      </c>
      <c r="BF3" s="10">
        <v>43120</v>
      </c>
      <c r="BG3" s="10">
        <v>43121</v>
      </c>
      <c r="BH3" s="10">
        <v>43122</v>
      </c>
      <c r="BI3" s="10">
        <v>43123</v>
      </c>
      <c r="BJ3" s="10">
        <v>43124</v>
      </c>
      <c r="BK3" s="10">
        <v>43125</v>
      </c>
      <c r="BL3" s="10">
        <v>43126</v>
      </c>
      <c r="BM3" s="10">
        <v>43127</v>
      </c>
      <c r="BN3" s="10">
        <v>43128</v>
      </c>
      <c r="BO3" s="10">
        <v>43129</v>
      </c>
      <c r="BP3" s="10">
        <v>43130</v>
      </c>
      <c r="BQ3" s="10">
        <v>43131</v>
      </c>
      <c r="BR3" s="10">
        <v>43132</v>
      </c>
      <c r="BS3" s="10">
        <v>43133</v>
      </c>
      <c r="BT3" s="10">
        <v>43134</v>
      </c>
      <c r="BU3" s="10">
        <v>43135</v>
      </c>
      <c r="BV3" s="10">
        <v>43136</v>
      </c>
      <c r="BW3" s="10">
        <v>43137</v>
      </c>
      <c r="BX3" s="10">
        <v>43138</v>
      </c>
      <c r="BY3" s="10">
        <v>43139</v>
      </c>
      <c r="BZ3" s="10">
        <v>43140</v>
      </c>
      <c r="CA3" s="10">
        <v>43141</v>
      </c>
      <c r="CB3" s="10">
        <v>43142</v>
      </c>
      <c r="CC3" s="10">
        <v>43143</v>
      </c>
      <c r="CD3" s="10">
        <v>43144</v>
      </c>
      <c r="CE3" s="10">
        <v>43145</v>
      </c>
      <c r="CF3" s="10">
        <v>43146</v>
      </c>
      <c r="CG3" s="10">
        <v>43147</v>
      </c>
      <c r="CH3" s="10">
        <v>43148</v>
      </c>
      <c r="CI3" s="10">
        <v>43149</v>
      </c>
      <c r="CJ3" s="10">
        <v>43150</v>
      </c>
      <c r="CK3" s="10">
        <v>43151</v>
      </c>
      <c r="CL3" s="10">
        <v>43152</v>
      </c>
      <c r="CM3" s="10">
        <v>43153</v>
      </c>
      <c r="CN3" s="10">
        <v>43154</v>
      </c>
      <c r="CO3" s="10">
        <v>43155</v>
      </c>
      <c r="CP3" s="10">
        <v>43156</v>
      </c>
      <c r="CQ3" s="10">
        <v>43157</v>
      </c>
      <c r="CR3" s="10">
        <v>43158</v>
      </c>
      <c r="CS3" s="10">
        <v>43159</v>
      </c>
      <c r="CT3" s="10">
        <v>43160</v>
      </c>
      <c r="CU3" s="10">
        <v>43161</v>
      </c>
      <c r="CV3" s="10">
        <v>43162</v>
      </c>
      <c r="CW3" s="10">
        <v>43163</v>
      </c>
      <c r="CX3" s="10">
        <v>43164</v>
      </c>
      <c r="CY3" s="10">
        <v>43165</v>
      </c>
      <c r="CZ3" s="10">
        <v>43166</v>
      </c>
      <c r="DA3" s="10">
        <v>43167</v>
      </c>
      <c r="DB3" s="10">
        <v>43168</v>
      </c>
      <c r="DC3" s="10">
        <v>43169</v>
      </c>
      <c r="DD3" s="10">
        <v>43170</v>
      </c>
      <c r="DE3" s="10">
        <v>43171</v>
      </c>
      <c r="DF3" s="10">
        <v>43172</v>
      </c>
      <c r="DG3" s="10">
        <v>43173</v>
      </c>
      <c r="DH3" s="10">
        <v>43174</v>
      </c>
      <c r="DI3" s="10">
        <v>43175</v>
      </c>
      <c r="DJ3" s="10">
        <v>43176</v>
      </c>
      <c r="DK3" s="10">
        <v>43177</v>
      </c>
      <c r="DL3" s="10">
        <v>43178</v>
      </c>
      <c r="DM3" s="10">
        <v>43179</v>
      </c>
      <c r="DN3" s="10">
        <v>43180</v>
      </c>
      <c r="DO3" s="10">
        <v>43181</v>
      </c>
      <c r="DP3" s="10">
        <v>43182</v>
      </c>
      <c r="DQ3" s="10">
        <v>43183</v>
      </c>
      <c r="DR3" s="10">
        <v>43184</v>
      </c>
      <c r="DS3" s="10">
        <v>43185</v>
      </c>
      <c r="DT3" s="10">
        <v>43186</v>
      </c>
      <c r="DU3" s="10">
        <v>43187</v>
      </c>
      <c r="DV3" s="10">
        <v>43188</v>
      </c>
      <c r="DW3" s="10">
        <v>43189</v>
      </c>
      <c r="DX3" s="10">
        <v>43190</v>
      </c>
      <c r="DY3" s="10">
        <v>43191</v>
      </c>
      <c r="DZ3" s="10">
        <v>43192</v>
      </c>
      <c r="EA3" s="10">
        <v>43193</v>
      </c>
      <c r="EB3" s="10">
        <v>43194</v>
      </c>
      <c r="EC3" s="10">
        <v>43195</v>
      </c>
      <c r="ED3" s="10">
        <v>43196</v>
      </c>
      <c r="EE3" s="10">
        <v>43197</v>
      </c>
      <c r="EF3" s="10">
        <v>43198</v>
      </c>
      <c r="EG3" s="10">
        <v>43199</v>
      </c>
      <c r="EH3" s="10">
        <v>43200</v>
      </c>
      <c r="EI3" s="10">
        <v>43201</v>
      </c>
      <c r="EJ3" s="10">
        <v>43202</v>
      </c>
      <c r="EK3" s="10">
        <v>43203</v>
      </c>
      <c r="EL3" s="10">
        <v>43204</v>
      </c>
      <c r="EM3" s="10">
        <v>43205</v>
      </c>
      <c r="EN3" s="10">
        <v>43206</v>
      </c>
      <c r="EO3" s="10">
        <v>43207</v>
      </c>
      <c r="EP3" s="10">
        <v>43208</v>
      </c>
      <c r="EQ3" s="10">
        <v>43209</v>
      </c>
      <c r="ER3" s="10">
        <v>43210</v>
      </c>
      <c r="ES3" s="10">
        <v>43211</v>
      </c>
      <c r="ET3" s="10">
        <v>43212</v>
      </c>
      <c r="EU3" s="10">
        <v>43213</v>
      </c>
      <c r="EV3" s="10">
        <v>43214</v>
      </c>
      <c r="EW3" s="10">
        <v>43215</v>
      </c>
      <c r="EX3" s="10">
        <v>43216</v>
      </c>
      <c r="EY3" s="10">
        <v>43217</v>
      </c>
      <c r="EZ3" s="10">
        <v>43218</v>
      </c>
      <c r="FA3" s="10">
        <v>43219</v>
      </c>
      <c r="FB3" s="10">
        <v>43220</v>
      </c>
      <c r="FC3" s="10">
        <v>43221</v>
      </c>
      <c r="FD3" s="10">
        <v>43222</v>
      </c>
      <c r="FE3" s="10">
        <v>43223</v>
      </c>
      <c r="FF3" s="10">
        <v>43224</v>
      </c>
      <c r="FG3" s="10">
        <v>43225</v>
      </c>
      <c r="FH3" s="10">
        <v>43226</v>
      </c>
      <c r="FI3" s="10">
        <v>43227</v>
      </c>
      <c r="FJ3" s="10">
        <v>43228</v>
      </c>
      <c r="FK3" s="10">
        <v>43229</v>
      </c>
      <c r="FL3" s="10">
        <v>43230</v>
      </c>
      <c r="FM3" s="10">
        <v>43231</v>
      </c>
      <c r="FN3" s="10">
        <v>43232</v>
      </c>
      <c r="FO3" s="10">
        <v>43233</v>
      </c>
      <c r="FP3" s="10">
        <v>43234</v>
      </c>
      <c r="FQ3" s="10">
        <v>43235</v>
      </c>
      <c r="FR3" s="10">
        <v>43236</v>
      </c>
      <c r="FS3" s="10">
        <v>43237</v>
      </c>
      <c r="FT3" s="10">
        <v>43238</v>
      </c>
      <c r="FU3" s="10">
        <v>43239</v>
      </c>
      <c r="FV3" s="10">
        <v>43240</v>
      </c>
      <c r="FW3" s="10">
        <v>43241</v>
      </c>
      <c r="FX3" s="10">
        <v>43242</v>
      </c>
      <c r="FY3" s="10">
        <v>43243</v>
      </c>
      <c r="FZ3" s="10">
        <v>43244</v>
      </c>
      <c r="GA3" s="10">
        <v>43245</v>
      </c>
      <c r="GB3" s="10">
        <v>43246</v>
      </c>
      <c r="GC3" s="10">
        <v>43247</v>
      </c>
      <c r="GD3" s="10">
        <v>43248</v>
      </c>
      <c r="GE3" s="10">
        <v>43249</v>
      </c>
      <c r="GF3" s="10">
        <v>43250</v>
      </c>
      <c r="GG3" s="10">
        <v>43251</v>
      </c>
    </row>
    <row r="4" spans="1:189" ht="15.75" x14ac:dyDescent="0.25">
      <c r="A4" s="93">
        <v>1</v>
      </c>
      <c r="B4" s="94" t="s">
        <v>3</v>
      </c>
      <c r="C4" s="95">
        <v>43111</v>
      </c>
      <c r="D4" s="95">
        <v>43119</v>
      </c>
      <c r="E4" s="96" t="s">
        <v>47</v>
      </c>
      <c r="F4" s="94" t="s">
        <v>151</v>
      </c>
      <c r="G4" s="97">
        <f ca="1">SUMIFS(AM4:GG4,$AM$3:$GG$3,"&gt;="&amp;C4,$AM$3:$GG$3,"&lt;="&amp;D4)</f>
        <v>26</v>
      </c>
      <c r="H4" s="96"/>
      <c r="I4" s="97">
        <f ca="1">G4-H4</f>
        <v>26</v>
      </c>
      <c r="J4" s="94" t="s">
        <v>125</v>
      </c>
      <c r="K4" s="96">
        <v>13</v>
      </c>
      <c r="L4" s="94" t="s">
        <v>129</v>
      </c>
      <c r="M4" s="96">
        <v>9</v>
      </c>
      <c r="N4" s="94" t="s">
        <v>134</v>
      </c>
      <c r="O4" s="96">
        <v>4</v>
      </c>
      <c r="P4" s="94"/>
      <c r="Q4" s="96"/>
      <c r="R4" s="94"/>
      <c r="S4" s="96"/>
      <c r="T4" s="94"/>
      <c r="U4" s="96"/>
      <c r="V4" s="98"/>
      <c r="W4" s="99"/>
      <c r="X4" s="98"/>
      <c r="Y4" s="99"/>
      <c r="Z4" s="98"/>
      <c r="AA4" s="99"/>
      <c r="AB4" s="98"/>
      <c r="AC4" s="99"/>
      <c r="AD4" s="100">
        <f>K4+M4+O4+Q4+S4+U4+W4+Y4+AA4+AC4</f>
        <v>26</v>
      </c>
      <c r="AE4" s="100">
        <f ca="1">I4-AD4</f>
        <v>0</v>
      </c>
      <c r="AF4" s="75">
        <f ca="1">SUM(AE4:AE44)</f>
        <v>0</v>
      </c>
      <c r="AG4" s="69"/>
      <c r="AH4" s="68">
        <f ca="1">COUNTIFS($AM$3:$GG$3,"&gt;="&amp;C4,$AM$3:$GG$3,"&lt;="&amp;D4,AM4:GG4,"&lt;&gt;П",AM4:GG4,"&lt;&gt;В",AM4:GG4,"&lt;&gt;КД",AM4:GG4,"&lt;&gt;Н")</f>
        <v>8</v>
      </c>
      <c r="AI4" s="76">
        <f>SUMIF(Списки!$D$2:$D$6,B4,Списки!$E$2:$E$6)</f>
        <v>43101</v>
      </c>
      <c r="AJ4" s="76">
        <f>EOMONTH(AI4,0)</f>
        <v>43131</v>
      </c>
      <c r="AK4" s="70"/>
      <c r="AL4" s="70">
        <f t="array" aca="1" ref="AL4" ca="1">IF(MONTH(AI4)=1,MIN(IF(F4=январь!$A$1:$AF$200,ROW(январь!$A$1:$AF$200))),IF(MONTH(AI4)=2,MIN(IF(F4=февраль!$A$1:$AF$200,ROW(февраль!$A$1:$AF$200))),IF(MONTH(AI4)=3,MIN(IF(F4=март!$A$1:$AF$200,ROW(март!$A$1:$AF$200))),IF(MONTH(AI4)=4,MIN(IF(F4=апрель!$A$1:$AF$200,ROW(апрель!$A$1:$AF$200))),IF(MONTH(AI4)=5,MIN(IF(F4=май!$A$1:$AF$200,ROW(май!$A$1:$AF$200))),0)))))</f>
        <v>22</v>
      </c>
      <c r="AM4" s="77" t="str">
        <f t="shared" ref="AM4:AV13" ca="1" si="0">IF(MONTH($AI4)=1,INDEX(янв,$AL4,AM$2),0)</f>
        <v>П</v>
      </c>
      <c r="AN4" s="77" t="str">
        <f t="shared" ca="1" si="0"/>
        <v>П</v>
      </c>
      <c r="AO4" s="77" t="str">
        <f t="shared" ca="1" si="0"/>
        <v>КД</v>
      </c>
      <c r="AP4" s="77" t="str">
        <f t="shared" ca="1" si="0"/>
        <v>КД</v>
      </c>
      <c r="AQ4" s="77" t="str">
        <f t="shared" ca="1" si="0"/>
        <v>КД</v>
      </c>
      <c r="AR4" s="77" t="str">
        <f t="shared" ca="1" si="0"/>
        <v>КД</v>
      </c>
      <c r="AS4" s="77" t="str">
        <f t="shared" ca="1" si="0"/>
        <v>В</v>
      </c>
      <c r="AT4" s="77" t="str">
        <f t="shared" ca="1" si="0"/>
        <v>КД</v>
      </c>
      <c r="AU4" s="77">
        <f t="shared" ca="1" si="0"/>
        <v>6</v>
      </c>
      <c r="AV4" s="77">
        <f t="shared" ca="1" si="0"/>
        <v>0</v>
      </c>
      <c r="AW4" s="77">
        <f t="shared" ref="AW4:BF13" ca="1" si="1">IF(MONTH($AI4)=1,INDEX(янв,$AL4,AW$2),0)</f>
        <v>3</v>
      </c>
      <c r="AX4" s="77">
        <f t="shared" ca="1" si="1"/>
        <v>3</v>
      </c>
      <c r="AY4" s="77">
        <f t="shared" ca="1" si="1"/>
        <v>6</v>
      </c>
      <c r="AZ4" s="77" t="str">
        <f t="shared" ca="1" si="1"/>
        <v>В</v>
      </c>
      <c r="BA4" s="77">
        <f t="shared" ca="1" si="1"/>
        <v>2</v>
      </c>
      <c r="BB4" s="77">
        <f t="shared" ca="1" si="1"/>
        <v>6</v>
      </c>
      <c r="BC4" s="77">
        <f t="shared" ca="1" si="1"/>
        <v>0</v>
      </c>
      <c r="BD4" s="77">
        <f t="shared" ca="1" si="1"/>
        <v>3</v>
      </c>
      <c r="BE4" s="77">
        <f t="shared" ca="1" si="1"/>
        <v>3</v>
      </c>
      <c r="BF4" s="77">
        <f t="shared" ca="1" si="1"/>
        <v>6</v>
      </c>
      <c r="BG4" s="77" t="str">
        <f t="shared" ref="BG4:BQ13" ca="1" si="2">IF(MONTH($AI4)=1,INDEX(янв,$AL4,BG$2),0)</f>
        <v>В</v>
      </c>
      <c r="BH4" s="77">
        <f t="shared" ca="1" si="2"/>
        <v>2</v>
      </c>
      <c r="BI4" s="77">
        <f t="shared" ca="1" si="2"/>
        <v>6</v>
      </c>
      <c r="BJ4" s="77">
        <f t="shared" ca="1" si="2"/>
        <v>0</v>
      </c>
      <c r="BK4" s="77">
        <f t="shared" ca="1" si="2"/>
        <v>3</v>
      </c>
      <c r="BL4" s="77">
        <f t="shared" ca="1" si="2"/>
        <v>3</v>
      </c>
      <c r="BM4" s="77">
        <f t="shared" ca="1" si="2"/>
        <v>6</v>
      </c>
      <c r="BN4" s="77" t="str">
        <f t="shared" ca="1" si="2"/>
        <v>В</v>
      </c>
      <c r="BO4" s="77">
        <f t="shared" ca="1" si="2"/>
        <v>2</v>
      </c>
      <c r="BP4" s="77">
        <f t="shared" ca="1" si="2"/>
        <v>6</v>
      </c>
      <c r="BQ4" s="77">
        <f t="shared" ca="1" si="2"/>
        <v>0</v>
      </c>
      <c r="BR4" s="77">
        <f t="shared" ref="BR4:CA13" si="3">IF(MONTH($AI4)=2,INDEX(фев,$AL4,BR$2),0)</f>
        <v>0</v>
      </c>
      <c r="BS4" s="77">
        <f t="shared" si="3"/>
        <v>0</v>
      </c>
      <c r="BT4" s="77">
        <f t="shared" si="3"/>
        <v>0</v>
      </c>
      <c r="BU4" s="77">
        <f t="shared" si="3"/>
        <v>0</v>
      </c>
      <c r="BV4" s="77">
        <f t="shared" si="3"/>
        <v>0</v>
      </c>
      <c r="BW4" s="77">
        <f t="shared" si="3"/>
        <v>0</v>
      </c>
      <c r="BX4" s="77">
        <f t="shared" si="3"/>
        <v>0</v>
      </c>
      <c r="BY4" s="77">
        <f t="shared" si="3"/>
        <v>0</v>
      </c>
      <c r="BZ4" s="77">
        <f t="shared" si="3"/>
        <v>0</v>
      </c>
      <c r="CA4" s="77">
        <f t="shared" si="3"/>
        <v>0</v>
      </c>
      <c r="CB4" s="77">
        <f t="shared" ref="CB4:CK13" si="4">IF(MONTH($AI4)=2,INDEX(фев,$AL4,CB$2),0)</f>
        <v>0</v>
      </c>
      <c r="CC4" s="77">
        <f t="shared" si="4"/>
        <v>0</v>
      </c>
      <c r="CD4" s="77">
        <f t="shared" si="4"/>
        <v>0</v>
      </c>
      <c r="CE4" s="77">
        <f t="shared" si="4"/>
        <v>0</v>
      </c>
      <c r="CF4" s="77">
        <f t="shared" si="4"/>
        <v>0</v>
      </c>
      <c r="CG4" s="77">
        <f t="shared" si="4"/>
        <v>0</v>
      </c>
      <c r="CH4" s="77">
        <f t="shared" si="4"/>
        <v>0</v>
      </c>
      <c r="CI4" s="77">
        <f t="shared" si="4"/>
        <v>0</v>
      </c>
      <c r="CJ4" s="77">
        <f t="shared" si="4"/>
        <v>0</v>
      </c>
      <c r="CK4" s="77">
        <f t="shared" si="4"/>
        <v>0</v>
      </c>
      <c r="CL4" s="77">
        <f t="shared" ref="CL4:CS13" si="5">IF(MONTH($AI4)=2,INDEX(фев,$AL4,CL$2),0)</f>
        <v>0</v>
      </c>
      <c r="CM4" s="77">
        <f t="shared" si="5"/>
        <v>0</v>
      </c>
      <c r="CN4" s="77">
        <f t="shared" si="5"/>
        <v>0</v>
      </c>
      <c r="CO4" s="77">
        <f t="shared" si="5"/>
        <v>0</v>
      </c>
      <c r="CP4" s="77">
        <f t="shared" si="5"/>
        <v>0</v>
      </c>
      <c r="CQ4" s="77">
        <f t="shared" si="5"/>
        <v>0</v>
      </c>
      <c r="CR4" s="77">
        <f t="shared" si="5"/>
        <v>0</v>
      </c>
      <c r="CS4" s="77">
        <f t="shared" si="5"/>
        <v>0</v>
      </c>
      <c r="CT4" s="77">
        <f t="shared" ref="CT4:DC13" si="6">IF(MONTH($AI4)=3,INDEX(март,$AL4,CT$2),0)</f>
        <v>0</v>
      </c>
      <c r="CU4" s="77">
        <f t="shared" si="6"/>
        <v>0</v>
      </c>
      <c r="CV4" s="77">
        <f t="shared" si="6"/>
        <v>0</v>
      </c>
      <c r="CW4" s="77">
        <f t="shared" si="6"/>
        <v>0</v>
      </c>
      <c r="CX4" s="77">
        <f t="shared" si="6"/>
        <v>0</v>
      </c>
      <c r="CY4" s="77">
        <f t="shared" si="6"/>
        <v>0</v>
      </c>
      <c r="CZ4" s="77">
        <f t="shared" si="6"/>
        <v>0</v>
      </c>
      <c r="DA4" s="77">
        <f t="shared" si="6"/>
        <v>0</v>
      </c>
      <c r="DB4" s="77">
        <f t="shared" si="6"/>
        <v>0</v>
      </c>
      <c r="DC4" s="77">
        <f t="shared" si="6"/>
        <v>0</v>
      </c>
      <c r="DD4" s="77">
        <f t="shared" ref="DD4:DM13" si="7">IF(MONTH($AI4)=3,INDEX(март,$AL4,DD$2),0)</f>
        <v>0</v>
      </c>
      <c r="DE4" s="77">
        <f t="shared" si="7"/>
        <v>0</v>
      </c>
      <c r="DF4" s="77">
        <f t="shared" si="7"/>
        <v>0</v>
      </c>
      <c r="DG4" s="77">
        <f t="shared" si="7"/>
        <v>0</v>
      </c>
      <c r="DH4" s="77">
        <f t="shared" si="7"/>
        <v>0</v>
      </c>
      <c r="DI4" s="77">
        <f t="shared" si="7"/>
        <v>0</v>
      </c>
      <c r="DJ4" s="77">
        <f t="shared" si="7"/>
        <v>0</v>
      </c>
      <c r="DK4" s="77">
        <f t="shared" si="7"/>
        <v>0</v>
      </c>
      <c r="DL4" s="77">
        <f t="shared" si="7"/>
        <v>0</v>
      </c>
      <c r="DM4" s="77">
        <f t="shared" si="7"/>
        <v>0</v>
      </c>
      <c r="DN4" s="77">
        <f t="shared" ref="DN4:DX13" si="8">IF(MONTH($AI4)=3,INDEX(март,$AL4,DN$2),0)</f>
        <v>0</v>
      </c>
      <c r="DO4" s="77">
        <f t="shared" si="8"/>
        <v>0</v>
      </c>
      <c r="DP4" s="77">
        <f t="shared" si="8"/>
        <v>0</v>
      </c>
      <c r="DQ4" s="77">
        <f t="shared" si="8"/>
        <v>0</v>
      </c>
      <c r="DR4" s="77">
        <f t="shared" si="8"/>
        <v>0</v>
      </c>
      <c r="DS4" s="77">
        <f t="shared" si="8"/>
        <v>0</v>
      </c>
      <c r="DT4" s="77">
        <f t="shared" si="8"/>
        <v>0</v>
      </c>
      <c r="DU4" s="77">
        <f t="shared" si="8"/>
        <v>0</v>
      </c>
      <c r="DV4" s="77">
        <f t="shared" si="8"/>
        <v>0</v>
      </c>
      <c r="DW4" s="77">
        <f t="shared" si="8"/>
        <v>0</v>
      </c>
      <c r="DX4" s="77">
        <f t="shared" si="8"/>
        <v>0</v>
      </c>
      <c r="DY4" s="77">
        <f t="shared" ref="DY4:EH13" si="9">IF(MONTH($AI4)=4,INDEX(апр,$AL4,DY$2),0)</f>
        <v>0</v>
      </c>
      <c r="DZ4" s="77">
        <f t="shared" si="9"/>
        <v>0</v>
      </c>
      <c r="EA4" s="77">
        <f t="shared" si="9"/>
        <v>0</v>
      </c>
      <c r="EB4" s="77">
        <f t="shared" si="9"/>
        <v>0</v>
      </c>
      <c r="EC4" s="77">
        <f t="shared" si="9"/>
        <v>0</v>
      </c>
      <c r="ED4" s="77">
        <f t="shared" si="9"/>
        <v>0</v>
      </c>
      <c r="EE4" s="77">
        <f t="shared" si="9"/>
        <v>0</v>
      </c>
      <c r="EF4" s="77">
        <f t="shared" si="9"/>
        <v>0</v>
      </c>
      <c r="EG4" s="77">
        <f t="shared" si="9"/>
        <v>0</v>
      </c>
      <c r="EH4" s="77">
        <f t="shared" si="9"/>
        <v>0</v>
      </c>
      <c r="EI4" s="77">
        <f t="shared" ref="EI4:ER13" si="10">IF(MONTH($AI4)=4,INDEX(апр,$AL4,EI$2),0)</f>
        <v>0</v>
      </c>
      <c r="EJ4" s="77">
        <f t="shared" si="10"/>
        <v>0</v>
      </c>
      <c r="EK4" s="77">
        <f t="shared" si="10"/>
        <v>0</v>
      </c>
      <c r="EL4" s="77">
        <f t="shared" si="10"/>
        <v>0</v>
      </c>
      <c r="EM4" s="77">
        <f t="shared" si="10"/>
        <v>0</v>
      </c>
      <c r="EN4" s="77">
        <f t="shared" si="10"/>
        <v>0</v>
      </c>
      <c r="EO4" s="77">
        <f t="shared" si="10"/>
        <v>0</v>
      </c>
      <c r="EP4" s="77">
        <f t="shared" si="10"/>
        <v>0</v>
      </c>
      <c r="EQ4" s="77">
        <f t="shared" si="10"/>
        <v>0</v>
      </c>
      <c r="ER4" s="77">
        <f t="shared" si="10"/>
        <v>0</v>
      </c>
      <c r="ES4" s="77">
        <f t="shared" ref="ES4:FB13" si="11">IF(MONTH($AI4)=4,INDEX(апр,$AL4,ES$2),0)</f>
        <v>0</v>
      </c>
      <c r="ET4" s="77">
        <f t="shared" si="11"/>
        <v>0</v>
      </c>
      <c r="EU4" s="77">
        <f t="shared" si="11"/>
        <v>0</v>
      </c>
      <c r="EV4" s="77">
        <f t="shared" si="11"/>
        <v>0</v>
      </c>
      <c r="EW4" s="77">
        <f t="shared" si="11"/>
        <v>0</v>
      </c>
      <c r="EX4" s="77">
        <f t="shared" si="11"/>
        <v>0</v>
      </c>
      <c r="EY4" s="77">
        <f t="shared" si="11"/>
        <v>0</v>
      </c>
      <c r="EZ4" s="77">
        <f t="shared" si="11"/>
        <v>0</v>
      </c>
      <c r="FA4" s="77">
        <f t="shared" si="11"/>
        <v>0</v>
      </c>
      <c r="FB4" s="77">
        <f t="shared" si="11"/>
        <v>0</v>
      </c>
      <c r="FC4" s="77">
        <f t="shared" ref="FC4:FL13" si="12">IF(MONTH($AI4)=5,INDEX(май,$AL4,FC$2),0)</f>
        <v>0</v>
      </c>
      <c r="FD4" s="77">
        <f t="shared" si="12"/>
        <v>0</v>
      </c>
      <c r="FE4" s="77">
        <f t="shared" si="12"/>
        <v>0</v>
      </c>
      <c r="FF4" s="77">
        <f t="shared" si="12"/>
        <v>0</v>
      </c>
      <c r="FG4" s="77">
        <f t="shared" si="12"/>
        <v>0</v>
      </c>
      <c r="FH4" s="77">
        <f t="shared" si="12"/>
        <v>0</v>
      </c>
      <c r="FI4" s="77">
        <f t="shared" si="12"/>
        <v>0</v>
      </c>
      <c r="FJ4" s="77">
        <f t="shared" si="12"/>
        <v>0</v>
      </c>
      <c r="FK4" s="77">
        <f t="shared" si="12"/>
        <v>0</v>
      </c>
      <c r="FL4" s="77">
        <f t="shared" si="12"/>
        <v>0</v>
      </c>
      <c r="FM4" s="77">
        <f t="shared" ref="FM4:FV13" si="13">IF(MONTH($AI4)=5,INDEX(май,$AL4,FM$2),0)</f>
        <v>0</v>
      </c>
      <c r="FN4" s="77">
        <f t="shared" si="13"/>
        <v>0</v>
      </c>
      <c r="FO4" s="77">
        <f t="shared" si="13"/>
        <v>0</v>
      </c>
      <c r="FP4" s="77">
        <f t="shared" si="13"/>
        <v>0</v>
      </c>
      <c r="FQ4" s="77">
        <f t="shared" si="13"/>
        <v>0</v>
      </c>
      <c r="FR4" s="77">
        <f t="shared" si="13"/>
        <v>0</v>
      </c>
      <c r="FS4" s="77">
        <f t="shared" si="13"/>
        <v>0</v>
      </c>
      <c r="FT4" s="77">
        <f t="shared" si="13"/>
        <v>0</v>
      </c>
      <c r="FU4" s="77">
        <f t="shared" si="13"/>
        <v>0</v>
      </c>
      <c r="FV4" s="77">
        <f t="shared" si="13"/>
        <v>0</v>
      </c>
      <c r="FW4" s="77">
        <f t="shared" ref="FW4:GG13" si="14">IF(MONTH($AI4)=5,INDEX(май,$AL4,FW$2),0)</f>
        <v>0</v>
      </c>
      <c r="FX4" s="77">
        <f t="shared" si="14"/>
        <v>0</v>
      </c>
      <c r="FY4" s="77">
        <f t="shared" si="14"/>
        <v>0</v>
      </c>
      <c r="FZ4" s="77">
        <f t="shared" si="14"/>
        <v>0</v>
      </c>
      <c r="GA4" s="77">
        <f t="shared" si="14"/>
        <v>0</v>
      </c>
      <c r="GB4" s="77">
        <f t="shared" si="14"/>
        <v>0</v>
      </c>
      <c r="GC4" s="77">
        <f t="shared" si="14"/>
        <v>0</v>
      </c>
      <c r="GD4" s="77">
        <f t="shared" si="14"/>
        <v>0</v>
      </c>
      <c r="GE4" s="77">
        <f t="shared" si="14"/>
        <v>0</v>
      </c>
      <c r="GF4" s="77">
        <f t="shared" si="14"/>
        <v>0</v>
      </c>
      <c r="GG4" s="77">
        <f t="shared" si="14"/>
        <v>0</v>
      </c>
    </row>
    <row r="5" spans="1:189" ht="15.75" x14ac:dyDescent="0.25">
      <c r="A5" s="93">
        <v>2</v>
      </c>
      <c r="B5" s="94" t="s">
        <v>4</v>
      </c>
      <c r="C5" s="95">
        <v>43133</v>
      </c>
      <c r="D5" s="95">
        <v>43138</v>
      </c>
      <c r="E5" s="96" t="s">
        <v>49</v>
      </c>
      <c r="F5" s="94" t="s">
        <v>132</v>
      </c>
      <c r="G5" s="97">
        <f t="shared" ref="G5:G68" ca="1" si="15">SUMIFS(AM5:GG5,$AM$3:$GG$3,"&gt;="&amp;C5,$AM$3:$GG$3,"&lt;="&amp;D5)</f>
        <v>17</v>
      </c>
      <c r="H5" s="96"/>
      <c r="I5" s="97">
        <f t="shared" ref="I5:I68" ca="1" si="16">G5-H5</f>
        <v>17</v>
      </c>
      <c r="J5" s="94" t="s">
        <v>140</v>
      </c>
      <c r="K5" s="96">
        <v>8</v>
      </c>
      <c r="L5" s="94" t="s">
        <v>139</v>
      </c>
      <c r="M5" s="96">
        <v>5</v>
      </c>
      <c r="N5" s="94" t="s">
        <v>144</v>
      </c>
      <c r="O5" s="96">
        <v>2</v>
      </c>
      <c r="P5" s="94" t="s">
        <v>133</v>
      </c>
      <c r="Q5" s="96">
        <v>1</v>
      </c>
      <c r="R5" s="94" t="s">
        <v>141</v>
      </c>
      <c r="S5" s="96">
        <v>1</v>
      </c>
      <c r="T5" s="94"/>
      <c r="U5" s="96"/>
      <c r="V5" s="98"/>
      <c r="W5" s="99"/>
      <c r="X5" s="98"/>
      <c r="Y5" s="99"/>
      <c r="Z5" s="98"/>
      <c r="AA5" s="99"/>
      <c r="AB5" s="98"/>
      <c r="AC5" s="99"/>
      <c r="AD5" s="100">
        <f>K5+M5+O5+Q5+S5+U5+W5+Y5+AA5+AC5</f>
        <v>17</v>
      </c>
      <c r="AE5" s="100">
        <f t="shared" ref="AE5:AE67" ca="1" si="17">I5-AD5</f>
        <v>0</v>
      </c>
      <c r="AF5" s="69"/>
      <c r="AG5" s="69"/>
      <c r="AH5" s="68">
        <f t="shared" ref="AH5:AH68" ca="1" si="18">COUNTIFS($AM$3:$GG$3,"&gt;="&amp;C5,$AM$3:$GG$3,"&lt;="&amp;D5,AM5:GG5,"&lt;&gt;П",AM5:GG5,"&lt;&gt;В",AM5:GG5,"&lt;&gt;КД",AM5:GG5,"&lt;&gt;Н")</f>
        <v>5</v>
      </c>
      <c r="AI5" s="76">
        <f>SUMIF(Списки!$D$2:$D$6,B5,Списки!$E$2:$E$6)</f>
        <v>43132</v>
      </c>
      <c r="AJ5" s="76">
        <f t="shared" ref="AJ5:AJ7" si="19">EOMONTH(AI5,0)</f>
        <v>43159</v>
      </c>
      <c r="AK5" s="70"/>
      <c r="AL5" s="70">
        <f t="array" aca="1" ref="AL5" ca="1">IF(MONTH(AI5)=1,MIN(IF(F5=январь!$A$1:$AF$200,ROW(январь!$A$1:$AF$200))),IF(MONTH(AI5)=2,MIN(IF(F5=февраль!$A$1:$AF$200,ROW(февраль!$A$1:$AF$200))),IF(MONTH(AI5)=3,MIN(IF(F5=март!$A$1:$AF$200,ROW(март!$A$1:$AF$200))),IF(MONTH(AI5)=4,MIN(IF(F5=апрель!$A$1:$AF$200,ROW(апрель!$A$1:$AF$200))),IF(MONTH(AI5)=5,MIN(IF(F5=май!$A$1:$AF$200,ROW(май!$A$1:$AF$200))),0)))))</f>
        <v>12</v>
      </c>
      <c r="AM5" s="77">
        <f t="shared" si="0"/>
        <v>0</v>
      </c>
      <c r="AN5" s="77">
        <f t="shared" si="0"/>
        <v>0</v>
      </c>
      <c r="AO5" s="77">
        <f t="shared" si="0"/>
        <v>0</v>
      </c>
      <c r="AP5" s="77">
        <f t="shared" si="0"/>
        <v>0</v>
      </c>
      <c r="AQ5" s="77">
        <f t="shared" si="0"/>
        <v>0</v>
      </c>
      <c r="AR5" s="77">
        <f t="shared" si="0"/>
        <v>0</v>
      </c>
      <c r="AS5" s="77">
        <f t="shared" si="0"/>
        <v>0</v>
      </c>
      <c r="AT5" s="77">
        <f t="shared" si="0"/>
        <v>0</v>
      </c>
      <c r="AU5" s="77">
        <f t="shared" si="0"/>
        <v>0</v>
      </c>
      <c r="AV5" s="77">
        <f t="shared" si="0"/>
        <v>0</v>
      </c>
      <c r="AW5" s="77">
        <f t="shared" si="1"/>
        <v>0</v>
      </c>
      <c r="AX5" s="77">
        <f t="shared" si="1"/>
        <v>0</v>
      </c>
      <c r="AY5" s="77">
        <f t="shared" si="1"/>
        <v>0</v>
      </c>
      <c r="AZ5" s="77">
        <f t="shared" si="1"/>
        <v>0</v>
      </c>
      <c r="BA5" s="77">
        <f t="shared" si="1"/>
        <v>0</v>
      </c>
      <c r="BB5" s="77">
        <f t="shared" si="1"/>
        <v>0</v>
      </c>
      <c r="BC5" s="77">
        <f t="shared" si="1"/>
        <v>0</v>
      </c>
      <c r="BD5" s="77">
        <f t="shared" si="1"/>
        <v>0</v>
      </c>
      <c r="BE5" s="77">
        <f t="shared" si="1"/>
        <v>0</v>
      </c>
      <c r="BF5" s="77">
        <f t="shared" si="1"/>
        <v>0</v>
      </c>
      <c r="BG5" s="77">
        <f t="shared" si="2"/>
        <v>0</v>
      </c>
      <c r="BH5" s="77">
        <f t="shared" si="2"/>
        <v>0</v>
      </c>
      <c r="BI5" s="77">
        <f t="shared" si="2"/>
        <v>0</v>
      </c>
      <c r="BJ5" s="77">
        <f t="shared" si="2"/>
        <v>0</v>
      </c>
      <c r="BK5" s="77">
        <f t="shared" si="2"/>
        <v>0</v>
      </c>
      <c r="BL5" s="77">
        <f t="shared" si="2"/>
        <v>0</v>
      </c>
      <c r="BM5" s="77">
        <f t="shared" si="2"/>
        <v>0</v>
      </c>
      <c r="BN5" s="77">
        <f t="shared" si="2"/>
        <v>0</v>
      </c>
      <c r="BO5" s="77">
        <f t="shared" si="2"/>
        <v>0</v>
      </c>
      <c r="BP5" s="77">
        <f t="shared" si="2"/>
        <v>0</v>
      </c>
      <c r="BQ5" s="77">
        <f t="shared" si="2"/>
        <v>0</v>
      </c>
      <c r="BR5" s="77">
        <f t="shared" ca="1" si="3"/>
        <v>3</v>
      </c>
      <c r="BS5" s="77">
        <f t="shared" ca="1" si="3"/>
        <v>5</v>
      </c>
      <c r="BT5" s="77">
        <f t="shared" ca="1" si="3"/>
        <v>0</v>
      </c>
      <c r="BU5" s="77" t="str">
        <f t="shared" ca="1" si="3"/>
        <v>В</v>
      </c>
      <c r="BV5" s="77">
        <f t="shared" ca="1" si="3"/>
        <v>4</v>
      </c>
      <c r="BW5" s="77">
        <f t="shared" ca="1" si="3"/>
        <v>6</v>
      </c>
      <c r="BX5" s="77">
        <f t="shared" ca="1" si="3"/>
        <v>2</v>
      </c>
      <c r="BY5" s="77">
        <f t="shared" ca="1" si="3"/>
        <v>3</v>
      </c>
      <c r="BZ5" s="77">
        <f t="shared" ca="1" si="3"/>
        <v>5</v>
      </c>
      <c r="CA5" s="77">
        <f t="shared" ca="1" si="3"/>
        <v>0</v>
      </c>
      <c r="CB5" s="77" t="str">
        <f t="shared" ca="1" si="4"/>
        <v>В</v>
      </c>
      <c r="CC5" s="77">
        <f t="shared" ca="1" si="4"/>
        <v>4</v>
      </c>
      <c r="CD5" s="77">
        <f t="shared" ca="1" si="4"/>
        <v>6</v>
      </c>
      <c r="CE5" s="77">
        <f t="shared" ca="1" si="4"/>
        <v>2</v>
      </c>
      <c r="CF5" s="77">
        <f t="shared" ca="1" si="4"/>
        <v>3</v>
      </c>
      <c r="CG5" s="77">
        <f t="shared" ca="1" si="4"/>
        <v>5</v>
      </c>
      <c r="CH5" s="77">
        <f t="shared" ca="1" si="4"/>
        <v>0</v>
      </c>
      <c r="CI5" s="77" t="str">
        <f t="shared" ca="1" si="4"/>
        <v>В</v>
      </c>
      <c r="CJ5" s="77">
        <f t="shared" ca="1" si="4"/>
        <v>4</v>
      </c>
      <c r="CK5" s="77">
        <f t="shared" ca="1" si="4"/>
        <v>6</v>
      </c>
      <c r="CL5" s="77">
        <f t="shared" ca="1" si="5"/>
        <v>2</v>
      </c>
      <c r="CM5" s="77">
        <f t="shared" ca="1" si="5"/>
        <v>3</v>
      </c>
      <c r="CN5" s="77">
        <f t="shared" ca="1" si="5"/>
        <v>5</v>
      </c>
      <c r="CO5" s="77">
        <f t="shared" ca="1" si="5"/>
        <v>0</v>
      </c>
      <c r="CP5" s="77" t="str">
        <f t="shared" ca="1" si="5"/>
        <v>В</v>
      </c>
      <c r="CQ5" s="77">
        <f t="shared" ca="1" si="5"/>
        <v>4</v>
      </c>
      <c r="CR5" s="77">
        <f t="shared" ca="1" si="5"/>
        <v>6</v>
      </c>
      <c r="CS5" s="77">
        <f t="shared" ca="1" si="5"/>
        <v>2</v>
      </c>
      <c r="CT5" s="77">
        <f t="shared" si="6"/>
        <v>0</v>
      </c>
      <c r="CU5" s="77">
        <f t="shared" si="6"/>
        <v>0</v>
      </c>
      <c r="CV5" s="77">
        <f t="shared" si="6"/>
        <v>0</v>
      </c>
      <c r="CW5" s="77">
        <f t="shared" si="6"/>
        <v>0</v>
      </c>
      <c r="CX5" s="77">
        <f t="shared" si="6"/>
        <v>0</v>
      </c>
      <c r="CY5" s="77">
        <f t="shared" si="6"/>
        <v>0</v>
      </c>
      <c r="CZ5" s="77">
        <f t="shared" si="6"/>
        <v>0</v>
      </c>
      <c r="DA5" s="77">
        <f t="shared" si="6"/>
        <v>0</v>
      </c>
      <c r="DB5" s="77">
        <f t="shared" si="6"/>
        <v>0</v>
      </c>
      <c r="DC5" s="77">
        <f t="shared" si="6"/>
        <v>0</v>
      </c>
      <c r="DD5" s="77">
        <f t="shared" si="7"/>
        <v>0</v>
      </c>
      <c r="DE5" s="77">
        <f t="shared" si="7"/>
        <v>0</v>
      </c>
      <c r="DF5" s="77">
        <f t="shared" si="7"/>
        <v>0</v>
      </c>
      <c r="DG5" s="77">
        <f t="shared" si="7"/>
        <v>0</v>
      </c>
      <c r="DH5" s="77">
        <f t="shared" si="7"/>
        <v>0</v>
      </c>
      <c r="DI5" s="77">
        <f t="shared" si="7"/>
        <v>0</v>
      </c>
      <c r="DJ5" s="77">
        <f t="shared" si="7"/>
        <v>0</v>
      </c>
      <c r="DK5" s="77">
        <f t="shared" si="7"/>
        <v>0</v>
      </c>
      <c r="DL5" s="77">
        <f t="shared" si="7"/>
        <v>0</v>
      </c>
      <c r="DM5" s="77">
        <f t="shared" si="7"/>
        <v>0</v>
      </c>
      <c r="DN5" s="77">
        <f t="shared" si="8"/>
        <v>0</v>
      </c>
      <c r="DO5" s="77">
        <f t="shared" si="8"/>
        <v>0</v>
      </c>
      <c r="DP5" s="77">
        <f t="shared" si="8"/>
        <v>0</v>
      </c>
      <c r="DQ5" s="77">
        <f t="shared" si="8"/>
        <v>0</v>
      </c>
      <c r="DR5" s="77">
        <f t="shared" si="8"/>
        <v>0</v>
      </c>
      <c r="DS5" s="77">
        <f t="shared" si="8"/>
        <v>0</v>
      </c>
      <c r="DT5" s="77">
        <f t="shared" si="8"/>
        <v>0</v>
      </c>
      <c r="DU5" s="77">
        <f t="shared" si="8"/>
        <v>0</v>
      </c>
      <c r="DV5" s="77">
        <f t="shared" si="8"/>
        <v>0</v>
      </c>
      <c r="DW5" s="77">
        <f t="shared" si="8"/>
        <v>0</v>
      </c>
      <c r="DX5" s="77">
        <f t="shared" si="8"/>
        <v>0</v>
      </c>
      <c r="DY5" s="77">
        <f t="shared" si="9"/>
        <v>0</v>
      </c>
      <c r="DZ5" s="77">
        <f t="shared" si="9"/>
        <v>0</v>
      </c>
      <c r="EA5" s="77">
        <f t="shared" si="9"/>
        <v>0</v>
      </c>
      <c r="EB5" s="77">
        <f t="shared" si="9"/>
        <v>0</v>
      </c>
      <c r="EC5" s="77">
        <f t="shared" si="9"/>
        <v>0</v>
      </c>
      <c r="ED5" s="77">
        <f t="shared" si="9"/>
        <v>0</v>
      </c>
      <c r="EE5" s="77">
        <f t="shared" si="9"/>
        <v>0</v>
      </c>
      <c r="EF5" s="77">
        <f t="shared" si="9"/>
        <v>0</v>
      </c>
      <c r="EG5" s="77">
        <f t="shared" si="9"/>
        <v>0</v>
      </c>
      <c r="EH5" s="77">
        <f t="shared" si="9"/>
        <v>0</v>
      </c>
      <c r="EI5" s="77">
        <f t="shared" si="10"/>
        <v>0</v>
      </c>
      <c r="EJ5" s="77">
        <f t="shared" si="10"/>
        <v>0</v>
      </c>
      <c r="EK5" s="77">
        <f t="shared" si="10"/>
        <v>0</v>
      </c>
      <c r="EL5" s="77">
        <f t="shared" si="10"/>
        <v>0</v>
      </c>
      <c r="EM5" s="77">
        <f t="shared" si="10"/>
        <v>0</v>
      </c>
      <c r="EN5" s="77">
        <f t="shared" si="10"/>
        <v>0</v>
      </c>
      <c r="EO5" s="77">
        <f t="shared" si="10"/>
        <v>0</v>
      </c>
      <c r="EP5" s="77">
        <f t="shared" si="10"/>
        <v>0</v>
      </c>
      <c r="EQ5" s="77">
        <f t="shared" si="10"/>
        <v>0</v>
      </c>
      <c r="ER5" s="77">
        <f t="shared" si="10"/>
        <v>0</v>
      </c>
      <c r="ES5" s="77">
        <f t="shared" si="11"/>
        <v>0</v>
      </c>
      <c r="ET5" s="77">
        <f t="shared" si="11"/>
        <v>0</v>
      </c>
      <c r="EU5" s="77">
        <f t="shared" si="11"/>
        <v>0</v>
      </c>
      <c r="EV5" s="77">
        <f t="shared" si="11"/>
        <v>0</v>
      </c>
      <c r="EW5" s="77">
        <f t="shared" si="11"/>
        <v>0</v>
      </c>
      <c r="EX5" s="77">
        <f t="shared" si="11"/>
        <v>0</v>
      </c>
      <c r="EY5" s="77">
        <f t="shared" si="11"/>
        <v>0</v>
      </c>
      <c r="EZ5" s="77">
        <f t="shared" si="11"/>
        <v>0</v>
      </c>
      <c r="FA5" s="77">
        <f t="shared" si="11"/>
        <v>0</v>
      </c>
      <c r="FB5" s="77">
        <f t="shared" si="11"/>
        <v>0</v>
      </c>
      <c r="FC5" s="77">
        <f t="shared" si="12"/>
        <v>0</v>
      </c>
      <c r="FD5" s="77">
        <f t="shared" si="12"/>
        <v>0</v>
      </c>
      <c r="FE5" s="77">
        <f t="shared" si="12"/>
        <v>0</v>
      </c>
      <c r="FF5" s="77">
        <f t="shared" si="12"/>
        <v>0</v>
      </c>
      <c r="FG5" s="77">
        <f t="shared" si="12"/>
        <v>0</v>
      </c>
      <c r="FH5" s="77">
        <f t="shared" si="12"/>
        <v>0</v>
      </c>
      <c r="FI5" s="77">
        <f t="shared" si="12"/>
        <v>0</v>
      </c>
      <c r="FJ5" s="77">
        <f t="shared" si="12"/>
        <v>0</v>
      </c>
      <c r="FK5" s="77">
        <f t="shared" si="12"/>
        <v>0</v>
      </c>
      <c r="FL5" s="77">
        <f t="shared" si="12"/>
        <v>0</v>
      </c>
      <c r="FM5" s="77">
        <f t="shared" si="13"/>
        <v>0</v>
      </c>
      <c r="FN5" s="77">
        <f t="shared" si="13"/>
        <v>0</v>
      </c>
      <c r="FO5" s="77">
        <f t="shared" si="13"/>
        <v>0</v>
      </c>
      <c r="FP5" s="77">
        <f t="shared" si="13"/>
        <v>0</v>
      </c>
      <c r="FQ5" s="77">
        <f t="shared" si="13"/>
        <v>0</v>
      </c>
      <c r="FR5" s="77">
        <f t="shared" si="13"/>
        <v>0</v>
      </c>
      <c r="FS5" s="77">
        <f t="shared" si="13"/>
        <v>0</v>
      </c>
      <c r="FT5" s="77">
        <f t="shared" si="13"/>
        <v>0</v>
      </c>
      <c r="FU5" s="77">
        <f t="shared" si="13"/>
        <v>0</v>
      </c>
      <c r="FV5" s="77">
        <f t="shared" si="13"/>
        <v>0</v>
      </c>
      <c r="FW5" s="77">
        <f t="shared" si="14"/>
        <v>0</v>
      </c>
      <c r="FX5" s="77">
        <f t="shared" si="14"/>
        <v>0</v>
      </c>
      <c r="FY5" s="77">
        <f t="shared" si="14"/>
        <v>0</v>
      </c>
      <c r="FZ5" s="77">
        <f t="shared" si="14"/>
        <v>0</v>
      </c>
      <c r="GA5" s="77">
        <f t="shared" si="14"/>
        <v>0</v>
      </c>
      <c r="GB5" s="77">
        <f t="shared" si="14"/>
        <v>0</v>
      </c>
      <c r="GC5" s="77">
        <f t="shared" si="14"/>
        <v>0</v>
      </c>
      <c r="GD5" s="77">
        <f t="shared" si="14"/>
        <v>0</v>
      </c>
      <c r="GE5" s="77">
        <f t="shared" si="14"/>
        <v>0</v>
      </c>
      <c r="GF5" s="77">
        <f t="shared" si="14"/>
        <v>0</v>
      </c>
      <c r="GG5" s="77">
        <f t="shared" si="14"/>
        <v>0</v>
      </c>
    </row>
    <row r="6" spans="1:189" ht="15.75" x14ac:dyDescent="0.25">
      <c r="A6" s="93">
        <v>3</v>
      </c>
      <c r="B6" s="94" t="s">
        <v>5</v>
      </c>
      <c r="C6" s="95">
        <v>43186</v>
      </c>
      <c r="D6" s="95">
        <v>43190</v>
      </c>
      <c r="E6" s="96" t="s">
        <v>50</v>
      </c>
      <c r="F6" s="94" t="s">
        <v>133</v>
      </c>
      <c r="G6" s="97">
        <f t="shared" ca="1" si="15"/>
        <v>19</v>
      </c>
      <c r="H6" s="96"/>
      <c r="I6" s="97">
        <f t="shared" ca="1" si="16"/>
        <v>19</v>
      </c>
      <c r="J6" s="94" t="s">
        <v>132</v>
      </c>
      <c r="K6" s="96">
        <v>6</v>
      </c>
      <c r="L6" s="94" t="s">
        <v>151</v>
      </c>
      <c r="M6" s="96">
        <v>11</v>
      </c>
      <c r="N6" s="94" t="s">
        <v>124</v>
      </c>
      <c r="O6" s="96">
        <v>2</v>
      </c>
      <c r="P6" s="94"/>
      <c r="Q6" s="96"/>
      <c r="R6" s="94"/>
      <c r="S6" s="96"/>
      <c r="T6" s="94"/>
      <c r="U6" s="96"/>
      <c r="V6" s="98"/>
      <c r="W6" s="99"/>
      <c r="X6" s="98"/>
      <c r="Y6" s="99"/>
      <c r="Z6" s="98"/>
      <c r="AA6" s="99"/>
      <c r="AB6" s="98"/>
      <c r="AC6" s="99"/>
      <c r="AD6" s="100">
        <f t="shared" ref="AD6:AD69" si="20">K6+M6+O6+Q6+S6+U6+W6+Y6+AA6+AC6</f>
        <v>19</v>
      </c>
      <c r="AE6" s="100">
        <f t="shared" ca="1" si="17"/>
        <v>0</v>
      </c>
      <c r="AF6" s="69"/>
      <c r="AG6" s="69"/>
      <c r="AH6" s="68">
        <f t="shared" ca="1" si="18"/>
        <v>5</v>
      </c>
      <c r="AI6" s="76">
        <f>SUMIF(Списки!$D$2:$D$6,B6,Списки!$E$2:$E$6)</f>
        <v>43160</v>
      </c>
      <c r="AJ6" s="76">
        <f t="shared" si="19"/>
        <v>43190</v>
      </c>
      <c r="AK6" s="70"/>
      <c r="AL6" s="70">
        <f t="array" aca="1" ref="AL6" ca="1">IF(MONTH(AI6)=1,MIN(IF(F6=январь!$A$1:$AF$200,ROW(январь!$A$1:$AF$200))),IF(MONTH(AI6)=2,MIN(IF(F6=февраль!$A$1:$AF$200,ROW(февраль!$A$1:$AF$200))),IF(MONTH(AI6)=3,MIN(IF(F6=март!$A$1:$AF$200,ROW(март!$A$1:$AF$200))),IF(MONTH(AI6)=4,MIN(IF(F6=апрель!$A$1:$AF$200,ROW(апрель!$A$1:$AF$200))),IF(MONTH(AI6)=5,MIN(IF(F6=май!$A$1:$AF$200,ROW(май!$A$1:$AF$200))),0)))))</f>
        <v>13</v>
      </c>
      <c r="AM6" s="77">
        <f t="shared" si="0"/>
        <v>0</v>
      </c>
      <c r="AN6" s="77">
        <f t="shared" si="0"/>
        <v>0</v>
      </c>
      <c r="AO6" s="77">
        <f t="shared" si="0"/>
        <v>0</v>
      </c>
      <c r="AP6" s="77">
        <f t="shared" si="0"/>
        <v>0</v>
      </c>
      <c r="AQ6" s="77">
        <f t="shared" si="0"/>
        <v>0</v>
      </c>
      <c r="AR6" s="77">
        <f t="shared" si="0"/>
        <v>0</v>
      </c>
      <c r="AS6" s="77">
        <f t="shared" si="0"/>
        <v>0</v>
      </c>
      <c r="AT6" s="77">
        <f t="shared" si="0"/>
        <v>0</v>
      </c>
      <c r="AU6" s="77">
        <f t="shared" si="0"/>
        <v>0</v>
      </c>
      <c r="AV6" s="77">
        <f t="shared" si="0"/>
        <v>0</v>
      </c>
      <c r="AW6" s="77">
        <f t="shared" si="1"/>
        <v>0</v>
      </c>
      <c r="AX6" s="77">
        <f t="shared" si="1"/>
        <v>0</v>
      </c>
      <c r="AY6" s="77">
        <f t="shared" si="1"/>
        <v>0</v>
      </c>
      <c r="AZ6" s="77">
        <f t="shared" si="1"/>
        <v>0</v>
      </c>
      <c r="BA6" s="77">
        <f t="shared" si="1"/>
        <v>0</v>
      </c>
      <c r="BB6" s="77">
        <f t="shared" si="1"/>
        <v>0</v>
      </c>
      <c r="BC6" s="77">
        <f t="shared" si="1"/>
        <v>0</v>
      </c>
      <c r="BD6" s="77">
        <f t="shared" si="1"/>
        <v>0</v>
      </c>
      <c r="BE6" s="77">
        <f t="shared" si="1"/>
        <v>0</v>
      </c>
      <c r="BF6" s="77">
        <f t="shared" si="1"/>
        <v>0</v>
      </c>
      <c r="BG6" s="77">
        <f t="shared" si="2"/>
        <v>0</v>
      </c>
      <c r="BH6" s="77">
        <f t="shared" si="2"/>
        <v>0</v>
      </c>
      <c r="BI6" s="77">
        <f t="shared" si="2"/>
        <v>0</v>
      </c>
      <c r="BJ6" s="77">
        <f t="shared" si="2"/>
        <v>0</v>
      </c>
      <c r="BK6" s="77">
        <f t="shared" si="2"/>
        <v>0</v>
      </c>
      <c r="BL6" s="77">
        <f t="shared" si="2"/>
        <v>0</v>
      </c>
      <c r="BM6" s="77">
        <f t="shared" si="2"/>
        <v>0</v>
      </c>
      <c r="BN6" s="77">
        <f t="shared" si="2"/>
        <v>0</v>
      </c>
      <c r="BO6" s="77">
        <f t="shared" si="2"/>
        <v>0</v>
      </c>
      <c r="BP6" s="77">
        <f t="shared" si="2"/>
        <v>0</v>
      </c>
      <c r="BQ6" s="77">
        <f t="shared" si="2"/>
        <v>0</v>
      </c>
      <c r="BR6" s="77">
        <f t="shared" si="3"/>
        <v>0</v>
      </c>
      <c r="BS6" s="77">
        <f t="shared" si="3"/>
        <v>0</v>
      </c>
      <c r="BT6" s="77">
        <f t="shared" si="3"/>
        <v>0</v>
      </c>
      <c r="BU6" s="77">
        <f t="shared" si="3"/>
        <v>0</v>
      </c>
      <c r="BV6" s="77">
        <f t="shared" si="3"/>
        <v>0</v>
      </c>
      <c r="BW6" s="77">
        <f t="shared" si="3"/>
        <v>0</v>
      </c>
      <c r="BX6" s="77">
        <f t="shared" si="3"/>
        <v>0</v>
      </c>
      <c r="BY6" s="77">
        <f t="shared" si="3"/>
        <v>0</v>
      </c>
      <c r="BZ6" s="77">
        <f t="shared" si="3"/>
        <v>0</v>
      </c>
      <c r="CA6" s="77">
        <f t="shared" si="3"/>
        <v>0</v>
      </c>
      <c r="CB6" s="77">
        <f t="shared" si="4"/>
        <v>0</v>
      </c>
      <c r="CC6" s="77">
        <f t="shared" si="4"/>
        <v>0</v>
      </c>
      <c r="CD6" s="77">
        <f t="shared" si="4"/>
        <v>0</v>
      </c>
      <c r="CE6" s="77">
        <f t="shared" si="4"/>
        <v>0</v>
      </c>
      <c r="CF6" s="77">
        <f t="shared" si="4"/>
        <v>0</v>
      </c>
      <c r="CG6" s="77">
        <f t="shared" si="4"/>
        <v>0</v>
      </c>
      <c r="CH6" s="77">
        <f t="shared" si="4"/>
        <v>0</v>
      </c>
      <c r="CI6" s="77">
        <f t="shared" si="4"/>
        <v>0</v>
      </c>
      <c r="CJ6" s="77">
        <f t="shared" si="4"/>
        <v>0</v>
      </c>
      <c r="CK6" s="77">
        <f t="shared" si="4"/>
        <v>0</v>
      </c>
      <c r="CL6" s="77">
        <f t="shared" si="5"/>
        <v>0</v>
      </c>
      <c r="CM6" s="77">
        <f t="shared" si="5"/>
        <v>0</v>
      </c>
      <c r="CN6" s="77">
        <f t="shared" si="5"/>
        <v>0</v>
      </c>
      <c r="CO6" s="77">
        <f t="shared" si="5"/>
        <v>0</v>
      </c>
      <c r="CP6" s="77">
        <f t="shared" si="5"/>
        <v>0</v>
      </c>
      <c r="CQ6" s="77">
        <f t="shared" si="5"/>
        <v>0</v>
      </c>
      <c r="CR6" s="77">
        <f t="shared" si="5"/>
        <v>0</v>
      </c>
      <c r="CS6" s="77">
        <f t="shared" si="5"/>
        <v>0</v>
      </c>
      <c r="CT6" s="77">
        <f t="shared" ca="1" si="6"/>
        <v>5</v>
      </c>
      <c r="CU6" s="77">
        <f t="shared" ca="1" si="6"/>
        <v>0</v>
      </c>
      <c r="CV6" s="77">
        <f t="shared" ca="1" si="6"/>
        <v>5</v>
      </c>
      <c r="CW6" s="77" t="str">
        <f t="shared" ca="1" si="6"/>
        <v>В</v>
      </c>
      <c r="CX6" s="77">
        <f t="shared" ca="1" si="6"/>
        <v>2</v>
      </c>
      <c r="CY6" s="77">
        <f t="shared" ca="1" si="6"/>
        <v>5</v>
      </c>
      <c r="CZ6" s="77">
        <f t="shared" ca="1" si="6"/>
        <v>4</v>
      </c>
      <c r="DA6" s="77" t="str">
        <f t="shared" ca="1" si="6"/>
        <v>П</v>
      </c>
      <c r="DB6" s="77">
        <f t="shared" ca="1" si="6"/>
        <v>0</v>
      </c>
      <c r="DC6" s="77">
        <f t="shared" ca="1" si="6"/>
        <v>5</v>
      </c>
      <c r="DD6" s="77" t="str">
        <f t="shared" ca="1" si="7"/>
        <v>В</v>
      </c>
      <c r="DE6" s="77">
        <f t="shared" ca="1" si="7"/>
        <v>2</v>
      </c>
      <c r="DF6" s="77">
        <f t="shared" ca="1" si="7"/>
        <v>5</v>
      </c>
      <c r="DG6" s="77">
        <f t="shared" ca="1" si="7"/>
        <v>4</v>
      </c>
      <c r="DH6" s="77">
        <f t="shared" ca="1" si="7"/>
        <v>5</v>
      </c>
      <c r="DI6" s="77">
        <f t="shared" ca="1" si="7"/>
        <v>0</v>
      </c>
      <c r="DJ6" s="77">
        <f t="shared" ca="1" si="7"/>
        <v>5</v>
      </c>
      <c r="DK6" s="77" t="str">
        <f t="shared" ca="1" si="7"/>
        <v>В</v>
      </c>
      <c r="DL6" s="77" t="str">
        <f t="shared" ca="1" si="7"/>
        <v>КД</v>
      </c>
      <c r="DM6" s="77" t="str">
        <f t="shared" ca="1" si="7"/>
        <v>КД</v>
      </c>
      <c r="DN6" s="77" t="str">
        <f t="shared" ca="1" si="8"/>
        <v>П</v>
      </c>
      <c r="DO6" s="77" t="str">
        <f t="shared" ca="1" si="8"/>
        <v>П</v>
      </c>
      <c r="DP6" s="77" t="str">
        <f t="shared" ca="1" si="8"/>
        <v>П</v>
      </c>
      <c r="DQ6" s="77" t="str">
        <f t="shared" ca="1" si="8"/>
        <v>КД</v>
      </c>
      <c r="DR6" s="77" t="str">
        <f t="shared" ca="1" si="8"/>
        <v>В</v>
      </c>
      <c r="DS6" s="77">
        <f t="shared" ca="1" si="8"/>
        <v>2</v>
      </c>
      <c r="DT6" s="77">
        <f t="shared" ca="1" si="8"/>
        <v>5</v>
      </c>
      <c r="DU6" s="77">
        <f t="shared" ca="1" si="8"/>
        <v>4</v>
      </c>
      <c r="DV6" s="77">
        <f t="shared" ca="1" si="8"/>
        <v>5</v>
      </c>
      <c r="DW6" s="77">
        <f t="shared" ca="1" si="8"/>
        <v>0</v>
      </c>
      <c r="DX6" s="77">
        <f t="shared" ca="1" si="8"/>
        <v>5</v>
      </c>
      <c r="DY6" s="77">
        <f t="shared" si="9"/>
        <v>0</v>
      </c>
      <c r="DZ6" s="77">
        <f t="shared" si="9"/>
        <v>0</v>
      </c>
      <c r="EA6" s="77">
        <f t="shared" si="9"/>
        <v>0</v>
      </c>
      <c r="EB6" s="77">
        <f t="shared" si="9"/>
        <v>0</v>
      </c>
      <c r="EC6" s="77">
        <f t="shared" si="9"/>
        <v>0</v>
      </c>
      <c r="ED6" s="77">
        <f t="shared" si="9"/>
        <v>0</v>
      </c>
      <c r="EE6" s="77">
        <f t="shared" si="9"/>
        <v>0</v>
      </c>
      <c r="EF6" s="77">
        <f t="shared" si="9"/>
        <v>0</v>
      </c>
      <c r="EG6" s="77">
        <f t="shared" si="9"/>
        <v>0</v>
      </c>
      <c r="EH6" s="77">
        <f t="shared" si="9"/>
        <v>0</v>
      </c>
      <c r="EI6" s="77">
        <f t="shared" si="10"/>
        <v>0</v>
      </c>
      <c r="EJ6" s="77">
        <f t="shared" si="10"/>
        <v>0</v>
      </c>
      <c r="EK6" s="77">
        <f t="shared" si="10"/>
        <v>0</v>
      </c>
      <c r="EL6" s="77">
        <f t="shared" si="10"/>
        <v>0</v>
      </c>
      <c r="EM6" s="77">
        <f t="shared" si="10"/>
        <v>0</v>
      </c>
      <c r="EN6" s="77">
        <f t="shared" si="10"/>
        <v>0</v>
      </c>
      <c r="EO6" s="77">
        <f t="shared" si="10"/>
        <v>0</v>
      </c>
      <c r="EP6" s="77">
        <f t="shared" si="10"/>
        <v>0</v>
      </c>
      <c r="EQ6" s="77">
        <f t="shared" si="10"/>
        <v>0</v>
      </c>
      <c r="ER6" s="77">
        <f t="shared" si="10"/>
        <v>0</v>
      </c>
      <c r="ES6" s="77">
        <f t="shared" si="11"/>
        <v>0</v>
      </c>
      <c r="ET6" s="77">
        <f t="shared" si="11"/>
        <v>0</v>
      </c>
      <c r="EU6" s="77">
        <f t="shared" si="11"/>
        <v>0</v>
      </c>
      <c r="EV6" s="77">
        <f t="shared" si="11"/>
        <v>0</v>
      </c>
      <c r="EW6" s="77">
        <f t="shared" si="11"/>
        <v>0</v>
      </c>
      <c r="EX6" s="77">
        <f t="shared" si="11"/>
        <v>0</v>
      </c>
      <c r="EY6" s="77">
        <f t="shared" si="11"/>
        <v>0</v>
      </c>
      <c r="EZ6" s="77">
        <f t="shared" si="11"/>
        <v>0</v>
      </c>
      <c r="FA6" s="77">
        <f t="shared" si="11"/>
        <v>0</v>
      </c>
      <c r="FB6" s="77">
        <f t="shared" si="11"/>
        <v>0</v>
      </c>
      <c r="FC6" s="77">
        <f t="shared" si="12"/>
        <v>0</v>
      </c>
      <c r="FD6" s="77">
        <f t="shared" si="12"/>
        <v>0</v>
      </c>
      <c r="FE6" s="77">
        <f t="shared" si="12"/>
        <v>0</v>
      </c>
      <c r="FF6" s="77">
        <f t="shared" si="12"/>
        <v>0</v>
      </c>
      <c r="FG6" s="77">
        <f t="shared" si="12"/>
        <v>0</v>
      </c>
      <c r="FH6" s="77">
        <f t="shared" si="12"/>
        <v>0</v>
      </c>
      <c r="FI6" s="77">
        <f t="shared" si="12"/>
        <v>0</v>
      </c>
      <c r="FJ6" s="77">
        <f t="shared" si="12"/>
        <v>0</v>
      </c>
      <c r="FK6" s="77">
        <f t="shared" si="12"/>
        <v>0</v>
      </c>
      <c r="FL6" s="77">
        <f t="shared" si="12"/>
        <v>0</v>
      </c>
      <c r="FM6" s="77">
        <f t="shared" si="13"/>
        <v>0</v>
      </c>
      <c r="FN6" s="77">
        <f t="shared" si="13"/>
        <v>0</v>
      </c>
      <c r="FO6" s="77">
        <f t="shared" si="13"/>
        <v>0</v>
      </c>
      <c r="FP6" s="77">
        <f t="shared" si="13"/>
        <v>0</v>
      </c>
      <c r="FQ6" s="77">
        <f t="shared" si="13"/>
        <v>0</v>
      </c>
      <c r="FR6" s="77">
        <f t="shared" si="13"/>
        <v>0</v>
      </c>
      <c r="FS6" s="77">
        <f t="shared" si="13"/>
        <v>0</v>
      </c>
      <c r="FT6" s="77">
        <f t="shared" si="13"/>
        <v>0</v>
      </c>
      <c r="FU6" s="77">
        <f t="shared" si="13"/>
        <v>0</v>
      </c>
      <c r="FV6" s="77">
        <f t="shared" si="13"/>
        <v>0</v>
      </c>
      <c r="FW6" s="77">
        <f t="shared" si="14"/>
        <v>0</v>
      </c>
      <c r="FX6" s="77">
        <f t="shared" si="14"/>
        <v>0</v>
      </c>
      <c r="FY6" s="77">
        <f t="shared" si="14"/>
        <v>0</v>
      </c>
      <c r="FZ6" s="77">
        <f t="shared" si="14"/>
        <v>0</v>
      </c>
      <c r="GA6" s="77">
        <f t="shared" si="14"/>
        <v>0</v>
      </c>
      <c r="GB6" s="77">
        <f t="shared" si="14"/>
        <v>0</v>
      </c>
      <c r="GC6" s="77">
        <f t="shared" si="14"/>
        <v>0</v>
      </c>
      <c r="GD6" s="77">
        <f t="shared" si="14"/>
        <v>0</v>
      </c>
      <c r="GE6" s="77">
        <f t="shared" si="14"/>
        <v>0</v>
      </c>
      <c r="GF6" s="77">
        <f t="shared" si="14"/>
        <v>0</v>
      </c>
      <c r="GG6" s="77">
        <f t="shared" si="14"/>
        <v>0</v>
      </c>
    </row>
    <row r="7" spans="1:189" ht="15.75" x14ac:dyDescent="0.25">
      <c r="A7" s="99">
        <v>4</v>
      </c>
      <c r="B7" s="94" t="s">
        <v>6</v>
      </c>
      <c r="C7" s="95">
        <v>43191</v>
      </c>
      <c r="D7" s="95">
        <v>43200</v>
      </c>
      <c r="E7" s="96" t="s">
        <v>50</v>
      </c>
      <c r="F7" s="94" t="s">
        <v>133</v>
      </c>
      <c r="G7" s="97">
        <f t="shared" ca="1" si="15"/>
        <v>28</v>
      </c>
      <c r="H7" s="96"/>
      <c r="I7" s="97">
        <f t="shared" ca="1" si="16"/>
        <v>28</v>
      </c>
      <c r="J7" s="94" t="s">
        <v>136</v>
      </c>
      <c r="K7" s="96">
        <v>4</v>
      </c>
      <c r="L7" s="94" t="s">
        <v>129</v>
      </c>
      <c r="M7" s="96">
        <v>19</v>
      </c>
      <c r="N7" s="94" t="s">
        <v>130</v>
      </c>
      <c r="O7" s="96">
        <v>1</v>
      </c>
      <c r="P7" s="94" t="s">
        <v>122</v>
      </c>
      <c r="Q7" s="96">
        <v>4</v>
      </c>
      <c r="R7" s="94"/>
      <c r="S7" s="96"/>
      <c r="T7" s="94"/>
      <c r="U7" s="96"/>
      <c r="V7" s="98"/>
      <c r="W7" s="99"/>
      <c r="X7" s="98"/>
      <c r="Y7" s="99"/>
      <c r="Z7" s="98"/>
      <c r="AA7" s="99"/>
      <c r="AB7" s="98"/>
      <c r="AC7" s="99"/>
      <c r="AD7" s="100">
        <f t="shared" si="20"/>
        <v>28</v>
      </c>
      <c r="AE7" s="100">
        <f t="shared" ca="1" si="17"/>
        <v>0</v>
      </c>
      <c r="AF7" s="69"/>
      <c r="AG7" s="69"/>
      <c r="AH7" s="68">
        <f t="shared" ca="1" si="18"/>
        <v>8</v>
      </c>
      <c r="AI7" s="76">
        <f>SUMIF(Списки!$D$2:$D$6,B7,Списки!$E$2:$E$6)</f>
        <v>43191</v>
      </c>
      <c r="AJ7" s="76">
        <f t="shared" si="19"/>
        <v>43220</v>
      </c>
      <c r="AK7" s="70"/>
      <c r="AL7" s="70">
        <f t="array" aca="1" ref="AL7" ca="1">IF(MONTH(AI7)=1,MIN(IF(F7=январь!$A$1:$AF$200,ROW(январь!$A$1:$AF$200))),IF(MONTH(AI7)=2,MIN(IF(F7=февраль!$A$1:$AF$200,ROW(февраль!$A$1:$AF$200))),IF(MONTH(AI7)=3,MIN(IF(F7=март!$A$1:$AF$200,ROW(март!$A$1:$AF$200))),IF(MONTH(AI7)=4,MIN(IF(F7=апрель!$A$1:$AF$200,ROW(апрель!$A$1:$AF$200))),IF(MONTH(AI7)=5,MIN(IF(F7=май!$A$1:$AF$200,ROW(май!$A$1:$AF$200))),0)))))</f>
        <v>13</v>
      </c>
      <c r="AM7" s="77">
        <f t="shared" si="0"/>
        <v>0</v>
      </c>
      <c r="AN7" s="77">
        <f t="shared" si="0"/>
        <v>0</v>
      </c>
      <c r="AO7" s="77">
        <f t="shared" si="0"/>
        <v>0</v>
      </c>
      <c r="AP7" s="77">
        <f t="shared" si="0"/>
        <v>0</v>
      </c>
      <c r="AQ7" s="77">
        <f t="shared" si="0"/>
        <v>0</v>
      </c>
      <c r="AR7" s="77">
        <f t="shared" si="0"/>
        <v>0</v>
      </c>
      <c r="AS7" s="77">
        <f t="shared" si="0"/>
        <v>0</v>
      </c>
      <c r="AT7" s="77">
        <f t="shared" si="0"/>
        <v>0</v>
      </c>
      <c r="AU7" s="77">
        <f t="shared" si="0"/>
        <v>0</v>
      </c>
      <c r="AV7" s="77">
        <f t="shared" si="0"/>
        <v>0</v>
      </c>
      <c r="AW7" s="77">
        <f t="shared" si="1"/>
        <v>0</v>
      </c>
      <c r="AX7" s="77">
        <f t="shared" si="1"/>
        <v>0</v>
      </c>
      <c r="AY7" s="77">
        <f t="shared" si="1"/>
        <v>0</v>
      </c>
      <c r="AZ7" s="77">
        <f t="shared" si="1"/>
        <v>0</v>
      </c>
      <c r="BA7" s="77">
        <f t="shared" si="1"/>
        <v>0</v>
      </c>
      <c r="BB7" s="77">
        <f t="shared" si="1"/>
        <v>0</v>
      </c>
      <c r="BC7" s="77">
        <f t="shared" si="1"/>
        <v>0</v>
      </c>
      <c r="BD7" s="77">
        <f t="shared" si="1"/>
        <v>0</v>
      </c>
      <c r="BE7" s="77">
        <f t="shared" si="1"/>
        <v>0</v>
      </c>
      <c r="BF7" s="77">
        <f t="shared" si="1"/>
        <v>0</v>
      </c>
      <c r="BG7" s="77">
        <f t="shared" si="2"/>
        <v>0</v>
      </c>
      <c r="BH7" s="77">
        <f t="shared" si="2"/>
        <v>0</v>
      </c>
      <c r="BI7" s="77">
        <f t="shared" si="2"/>
        <v>0</v>
      </c>
      <c r="BJ7" s="77">
        <f t="shared" si="2"/>
        <v>0</v>
      </c>
      <c r="BK7" s="77">
        <f t="shared" si="2"/>
        <v>0</v>
      </c>
      <c r="BL7" s="77">
        <f t="shared" si="2"/>
        <v>0</v>
      </c>
      <c r="BM7" s="77">
        <f t="shared" si="2"/>
        <v>0</v>
      </c>
      <c r="BN7" s="77">
        <f t="shared" si="2"/>
        <v>0</v>
      </c>
      <c r="BO7" s="77">
        <f t="shared" si="2"/>
        <v>0</v>
      </c>
      <c r="BP7" s="77">
        <f t="shared" si="2"/>
        <v>0</v>
      </c>
      <c r="BQ7" s="77">
        <f t="shared" si="2"/>
        <v>0</v>
      </c>
      <c r="BR7" s="77">
        <f t="shared" si="3"/>
        <v>0</v>
      </c>
      <c r="BS7" s="77">
        <f t="shared" si="3"/>
        <v>0</v>
      </c>
      <c r="BT7" s="77">
        <f t="shared" si="3"/>
        <v>0</v>
      </c>
      <c r="BU7" s="77">
        <f t="shared" si="3"/>
        <v>0</v>
      </c>
      <c r="BV7" s="77">
        <f t="shared" si="3"/>
        <v>0</v>
      </c>
      <c r="BW7" s="77">
        <f t="shared" si="3"/>
        <v>0</v>
      </c>
      <c r="BX7" s="77">
        <f t="shared" si="3"/>
        <v>0</v>
      </c>
      <c r="BY7" s="77">
        <f t="shared" si="3"/>
        <v>0</v>
      </c>
      <c r="BZ7" s="77">
        <f t="shared" si="3"/>
        <v>0</v>
      </c>
      <c r="CA7" s="77">
        <f t="shared" si="3"/>
        <v>0</v>
      </c>
      <c r="CB7" s="77">
        <f t="shared" si="4"/>
        <v>0</v>
      </c>
      <c r="CC7" s="77">
        <f t="shared" si="4"/>
        <v>0</v>
      </c>
      <c r="CD7" s="77">
        <f t="shared" si="4"/>
        <v>0</v>
      </c>
      <c r="CE7" s="77">
        <f t="shared" si="4"/>
        <v>0</v>
      </c>
      <c r="CF7" s="77">
        <f t="shared" si="4"/>
        <v>0</v>
      </c>
      <c r="CG7" s="77">
        <f t="shared" si="4"/>
        <v>0</v>
      </c>
      <c r="CH7" s="77">
        <f t="shared" si="4"/>
        <v>0</v>
      </c>
      <c r="CI7" s="77">
        <f t="shared" si="4"/>
        <v>0</v>
      </c>
      <c r="CJ7" s="77">
        <f t="shared" si="4"/>
        <v>0</v>
      </c>
      <c r="CK7" s="77">
        <f t="shared" si="4"/>
        <v>0</v>
      </c>
      <c r="CL7" s="77">
        <f t="shared" si="5"/>
        <v>0</v>
      </c>
      <c r="CM7" s="77">
        <f t="shared" si="5"/>
        <v>0</v>
      </c>
      <c r="CN7" s="77">
        <f t="shared" si="5"/>
        <v>0</v>
      </c>
      <c r="CO7" s="77">
        <f t="shared" si="5"/>
        <v>0</v>
      </c>
      <c r="CP7" s="77">
        <f t="shared" si="5"/>
        <v>0</v>
      </c>
      <c r="CQ7" s="77">
        <f t="shared" si="5"/>
        <v>0</v>
      </c>
      <c r="CR7" s="77">
        <f t="shared" si="5"/>
        <v>0</v>
      </c>
      <c r="CS7" s="77">
        <f t="shared" si="5"/>
        <v>0</v>
      </c>
      <c r="CT7" s="77">
        <f t="shared" si="6"/>
        <v>0</v>
      </c>
      <c r="CU7" s="77">
        <f t="shared" si="6"/>
        <v>0</v>
      </c>
      <c r="CV7" s="77">
        <f t="shared" si="6"/>
        <v>0</v>
      </c>
      <c r="CW7" s="77">
        <f t="shared" si="6"/>
        <v>0</v>
      </c>
      <c r="CX7" s="77">
        <f t="shared" si="6"/>
        <v>0</v>
      </c>
      <c r="CY7" s="77">
        <f t="shared" si="6"/>
        <v>0</v>
      </c>
      <c r="CZ7" s="77">
        <f t="shared" si="6"/>
        <v>0</v>
      </c>
      <c r="DA7" s="77">
        <f t="shared" si="6"/>
        <v>0</v>
      </c>
      <c r="DB7" s="77">
        <f t="shared" si="6"/>
        <v>0</v>
      </c>
      <c r="DC7" s="77">
        <f t="shared" si="6"/>
        <v>0</v>
      </c>
      <c r="DD7" s="77">
        <f t="shared" si="7"/>
        <v>0</v>
      </c>
      <c r="DE7" s="77">
        <f t="shared" si="7"/>
        <v>0</v>
      </c>
      <c r="DF7" s="77">
        <f t="shared" si="7"/>
        <v>0</v>
      </c>
      <c r="DG7" s="77">
        <f t="shared" si="7"/>
        <v>0</v>
      </c>
      <c r="DH7" s="77">
        <f t="shared" si="7"/>
        <v>0</v>
      </c>
      <c r="DI7" s="77">
        <f t="shared" si="7"/>
        <v>0</v>
      </c>
      <c r="DJ7" s="77">
        <f t="shared" si="7"/>
        <v>0</v>
      </c>
      <c r="DK7" s="77">
        <f t="shared" si="7"/>
        <v>0</v>
      </c>
      <c r="DL7" s="77">
        <f t="shared" si="7"/>
        <v>0</v>
      </c>
      <c r="DM7" s="77">
        <f t="shared" si="7"/>
        <v>0</v>
      </c>
      <c r="DN7" s="77">
        <f t="shared" si="8"/>
        <v>0</v>
      </c>
      <c r="DO7" s="77">
        <f t="shared" si="8"/>
        <v>0</v>
      </c>
      <c r="DP7" s="77">
        <f t="shared" si="8"/>
        <v>0</v>
      </c>
      <c r="DQ7" s="77">
        <f t="shared" si="8"/>
        <v>0</v>
      </c>
      <c r="DR7" s="77">
        <f t="shared" si="8"/>
        <v>0</v>
      </c>
      <c r="DS7" s="77">
        <f t="shared" si="8"/>
        <v>0</v>
      </c>
      <c r="DT7" s="77">
        <f t="shared" si="8"/>
        <v>0</v>
      </c>
      <c r="DU7" s="77">
        <f t="shared" si="8"/>
        <v>0</v>
      </c>
      <c r="DV7" s="77">
        <f t="shared" si="8"/>
        <v>0</v>
      </c>
      <c r="DW7" s="77">
        <f t="shared" si="8"/>
        <v>0</v>
      </c>
      <c r="DX7" s="77">
        <f t="shared" si="8"/>
        <v>0</v>
      </c>
      <c r="DY7" s="77" t="str">
        <f t="shared" ca="1" si="9"/>
        <v>В</v>
      </c>
      <c r="DZ7" s="77">
        <f t="shared" ca="1" si="9"/>
        <v>2</v>
      </c>
      <c r="EA7" s="77">
        <f t="shared" ca="1" si="9"/>
        <v>5</v>
      </c>
      <c r="EB7" s="77">
        <f t="shared" ca="1" si="9"/>
        <v>4</v>
      </c>
      <c r="EC7" s="77">
        <f t="shared" ca="1" si="9"/>
        <v>5</v>
      </c>
      <c r="ED7" s="77">
        <f t="shared" ca="1" si="9"/>
        <v>0</v>
      </c>
      <c r="EE7" s="77">
        <f t="shared" ca="1" si="9"/>
        <v>5</v>
      </c>
      <c r="EF7" s="77" t="str">
        <f t="shared" ca="1" si="9"/>
        <v>В</v>
      </c>
      <c r="EG7" s="77">
        <f t="shared" ca="1" si="9"/>
        <v>2</v>
      </c>
      <c r="EH7" s="77">
        <f t="shared" ca="1" si="9"/>
        <v>5</v>
      </c>
      <c r="EI7" s="77">
        <f t="shared" ca="1" si="10"/>
        <v>4</v>
      </c>
      <c r="EJ7" s="77">
        <f t="shared" ca="1" si="10"/>
        <v>5</v>
      </c>
      <c r="EK7" s="77">
        <f t="shared" ca="1" si="10"/>
        <v>0</v>
      </c>
      <c r="EL7" s="77">
        <f t="shared" ca="1" si="10"/>
        <v>5</v>
      </c>
      <c r="EM7" s="77" t="str">
        <f t="shared" ca="1" si="10"/>
        <v>В</v>
      </c>
      <c r="EN7" s="77">
        <f t="shared" ca="1" si="10"/>
        <v>2</v>
      </c>
      <c r="EO7" s="77">
        <f t="shared" ca="1" si="10"/>
        <v>5</v>
      </c>
      <c r="EP7" s="77">
        <f t="shared" ca="1" si="10"/>
        <v>4</v>
      </c>
      <c r="EQ7" s="77">
        <f t="shared" ca="1" si="10"/>
        <v>5</v>
      </c>
      <c r="ER7" s="77">
        <f t="shared" ca="1" si="10"/>
        <v>0</v>
      </c>
      <c r="ES7" s="77">
        <f t="shared" ca="1" si="11"/>
        <v>5</v>
      </c>
      <c r="ET7" s="77" t="str">
        <f t="shared" ca="1" si="11"/>
        <v>В</v>
      </c>
      <c r="EU7" s="77">
        <f t="shared" ca="1" si="11"/>
        <v>2</v>
      </c>
      <c r="EV7" s="77">
        <f t="shared" ca="1" si="11"/>
        <v>5</v>
      </c>
      <c r="EW7" s="77">
        <f t="shared" ca="1" si="11"/>
        <v>4</v>
      </c>
      <c r="EX7" s="77">
        <f t="shared" ca="1" si="11"/>
        <v>5</v>
      </c>
      <c r="EY7" s="77">
        <f t="shared" ca="1" si="11"/>
        <v>0</v>
      </c>
      <c r="EZ7" s="77">
        <f t="shared" ca="1" si="11"/>
        <v>5</v>
      </c>
      <c r="FA7" s="77" t="str">
        <f t="shared" ca="1" si="11"/>
        <v>В</v>
      </c>
      <c r="FB7" s="77">
        <f t="shared" ca="1" si="11"/>
        <v>2</v>
      </c>
      <c r="FC7" s="77">
        <f t="shared" si="12"/>
        <v>0</v>
      </c>
      <c r="FD7" s="77">
        <f t="shared" si="12"/>
        <v>0</v>
      </c>
      <c r="FE7" s="77">
        <f t="shared" si="12"/>
        <v>0</v>
      </c>
      <c r="FF7" s="77">
        <f t="shared" si="12"/>
        <v>0</v>
      </c>
      <c r="FG7" s="77">
        <f t="shared" si="12"/>
        <v>0</v>
      </c>
      <c r="FH7" s="77">
        <f t="shared" si="12"/>
        <v>0</v>
      </c>
      <c r="FI7" s="77">
        <f t="shared" si="12"/>
        <v>0</v>
      </c>
      <c r="FJ7" s="77">
        <f t="shared" si="12"/>
        <v>0</v>
      </c>
      <c r="FK7" s="77">
        <f t="shared" si="12"/>
        <v>0</v>
      </c>
      <c r="FL7" s="77">
        <f t="shared" si="12"/>
        <v>0</v>
      </c>
      <c r="FM7" s="77">
        <f t="shared" si="13"/>
        <v>0</v>
      </c>
      <c r="FN7" s="77">
        <f t="shared" si="13"/>
        <v>0</v>
      </c>
      <c r="FO7" s="77">
        <f t="shared" si="13"/>
        <v>0</v>
      </c>
      <c r="FP7" s="77">
        <f t="shared" si="13"/>
        <v>0</v>
      </c>
      <c r="FQ7" s="77">
        <f t="shared" si="13"/>
        <v>0</v>
      </c>
      <c r="FR7" s="77">
        <f t="shared" si="13"/>
        <v>0</v>
      </c>
      <c r="FS7" s="77">
        <f t="shared" si="13"/>
        <v>0</v>
      </c>
      <c r="FT7" s="77">
        <f t="shared" si="13"/>
        <v>0</v>
      </c>
      <c r="FU7" s="77">
        <f t="shared" si="13"/>
        <v>0</v>
      </c>
      <c r="FV7" s="77">
        <f t="shared" si="13"/>
        <v>0</v>
      </c>
      <c r="FW7" s="77">
        <f t="shared" si="14"/>
        <v>0</v>
      </c>
      <c r="FX7" s="77">
        <f t="shared" si="14"/>
        <v>0</v>
      </c>
      <c r="FY7" s="77">
        <f t="shared" si="14"/>
        <v>0</v>
      </c>
      <c r="FZ7" s="77">
        <f t="shared" si="14"/>
        <v>0</v>
      </c>
      <c r="GA7" s="77">
        <f t="shared" si="14"/>
        <v>0</v>
      </c>
      <c r="GB7" s="77">
        <f t="shared" si="14"/>
        <v>0</v>
      </c>
      <c r="GC7" s="77">
        <f t="shared" si="14"/>
        <v>0</v>
      </c>
      <c r="GD7" s="77">
        <f t="shared" si="14"/>
        <v>0</v>
      </c>
      <c r="GE7" s="77">
        <f t="shared" si="14"/>
        <v>0</v>
      </c>
      <c r="GF7" s="77">
        <f t="shared" si="14"/>
        <v>0</v>
      </c>
      <c r="GG7" s="77">
        <f t="shared" si="14"/>
        <v>0</v>
      </c>
    </row>
    <row r="8" spans="1:189" ht="15.75" x14ac:dyDescent="0.25">
      <c r="A8" s="93">
        <v>5</v>
      </c>
      <c r="B8" s="94" t="s">
        <v>7</v>
      </c>
      <c r="C8" s="95">
        <v>43225</v>
      </c>
      <c r="D8" s="95">
        <v>43234</v>
      </c>
      <c r="E8" s="96" t="s">
        <v>52</v>
      </c>
      <c r="F8" s="94" t="s">
        <v>136</v>
      </c>
      <c r="G8" s="97">
        <f t="shared" ca="1" si="15"/>
        <v>12</v>
      </c>
      <c r="H8" s="96">
        <v>3</v>
      </c>
      <c r="I8" s="97">
        <f t="shared" ca="1" si="16"/>
        <v>9</v>
      </c>
      <c r="J8" s="94" t="s">
        <v>125</v>
      </c>
      <c r="K8" s="96">
        <v>9</v>
      </c>
      <c r="L8" s="94"/>
      <c r="M8" s="96"/>
      <c r="N8" s="94"/>
      <c r="O8" s="96"/>
      <c r="P8" s="94"/>
      <c r="Q8" s="96"/>
      <c r="R8" s="94"/>
      <c r="S8" s="96"/>
      <c r="T8" s="94"/>
      <c r="U8" s="96"/>
      <c r="V8" s="98"/>
      <c r="W8" s="99"/>
      <c r="X8" s="98"/>
      <c r="Y8" s="99"/>
      <c r="Z8" s="98"/>
      <c r="AA8" s="99"/>
      <c r="AB8" s="98"/>
      <c r="AC8" s="99"/>
      <c r="AD8" s="100">
        <f t="shared" si="20"/>
        <v>9</v>
      </c>
      <c r="AE8" s="100">
        <f t="shared" ca="1" si="17"/>
        <v>0</v>
      </c>
      <c r="AF8" s="69"/>
      <c r="AG8" s="69"/>
      <c r="AH8" s="68">
        <f t="shared" ca="1" si="18"/>
        <v>6</v>
      </c>
      <c r="AI8" s="76">
        <f>SUMIF(Списки!$D$2:$D$6,B8,Списки!$E$2:$E$6)</f>
        <v>43221</v>
      </c>
      <c r="AJ8" s="76">
        <f t="shared" ref="AJ8:AJ71" si="21">EOMONTH(AI8,0)</f>
        <v>43251</v>
      </c>
      <c r="AK8" s="70"/>
      <c r="AL8" s="70">
        <f t="array" aca="1" ref="AL8" ca="1">IF(MONTH(AI8)=1,MIN(IF(F8=январь!$A$1:$AF$200,ROW(январь!$A$1:$AF$200))),IF(MONTH(AI8)=2,MIN(IF(F8=февраль!$A$1:$AF$200,ROW(февраль!$A$1:$AF$200))),IF(MONTH(AI8)=3,MIN(IF(F8=март!$A$1:$AF$200,ROW(март!$A$1:$AF$200))),IF(MONTH(AI8)=4,MIN(IF(F8=апрель!$A$1:$AF$200,ROW(апрель!$A$1:$AF$200))),IF(MONTH(AI8)=5,MIN(IF(F8=май!$A$1:$AF$200,ROW(май!$A$1:$AF$200))),0)))))</f>
        <v>16</v>
      </c>
      <c r="AM8" s="77">
        <f t="shared" si="0"/>
        <v>0</v>
      </c>
      <c r="AN8" s="77">
        <f t="shared" si="0"/>
        <v>0</v>
      </c>
      <c r="AO8" s="77">
        <f t="shared" si="0"/>
        <v>0</v>
      </c>
      <c r="AP8" s="77">
        <f t="shared" si="0"/>
        <v>0</v>
      </c>
      <c r="AQ8" s="77">
        <f t="shared" si="0"/>
        <v>0</v>
      </c>
      <c r="AR8" s="77">
        <f t="shared" si="0"/>
        <v>0</v>
      </c>
      <c r="AS8" s="77">
        <f t="shared" si="0"/>
        <v>0</v>
      </c>
      <c r="AT8" s="77">
        <f t="shared" si="0"/>
        <v>0</v>
      </c>
      <c r="AU8" s="77">
        <f t="shared" si="0"/>
        <v>0</v>
      </c>
      <c r="AV8" s="77">
        <f t="shared" si="0"/>
        <v>0</v>
      </c>
      <c r="AW8" s="77">
        <f t="shared" si="1"/>
        <v>0</v>
      </c>
      <c r="AX8" s="77">
        <f t="shared" si="1"/>
        <v>0</v>
      </c>
      <c r="AY8" s="77">
        <f t="shared" si="1"/>
        <v>0</v>
      </c>
      <c r="AZ8" s="77">
        <f t="shared" si="1"/>
        <v>0</v>
      </c>
      <c r="BA8" s="77">
        <f t="shared" si="1"/>
        <v>0</v>
      </c>
      <c r="BB8" s="77">
        <f t="shared" si="1"/>
        <v>0</v>
      </c>
      <c r="BC8" s="77">
        <f t="shared" si="1"/>
        <v>0</v>
      </c>
      <c r="BD8" s="77">
        <f t="shared" si="1"/>
        <v>0</v>
      </c>
      <c r="BE8" s="77">
        <f t="shared" si="1"/>
        <v>0</v>
      </c>
      <c r="BF8" s="77">
        <f t="shared" si="1"/>
        <v>0</v>
      </c>
      <c r="BG8" s="77">
        <f t="shared" si="2"/>
        <v>0</v>
      </c>
      <c r="BH8" s="77">
        <f t="shared" si="2"/>
        <v>0</v>
      </c>
      <c r="BI8" s="77">
        <f t="shared" si="2"/>
        <v>0</v>
      </c>
      <c r="BJ8" s="77">
        <f t="shared" si="2"/>
        <v>0</v>
      </c>
      <c r="BK8" s="77">
        <f t="shared" si="2"/>
        <v>0</v>
      </c>
      <c r="BL8" s="77">
        <f t="shared" si="2"/>
        <v>0</v>
      </c>
      <c r="BM8" s="77">
        <f t="shared" si="2"/>
        <v>0</v>
      </c>
      <c r="BN8" s="77">
        <f t="shared" si="2"/>
        <v>0</v>
      </c>
      <c r="BO8" s="77">
        <f t="shared" si="2"/>
        <v>0</v>
      </c>
      <c r="BP8" s="77">
        <f t="shared" si="2"/>
        <v>0</v>
      </c>
      <c r="BQ8" s="77">
        <f t="shared" si="2"/>
        <v>0</v>
      </c>
      <c r="BR8" s="77">
        <f t="shared" si="3"/>
        <v>0</v>
      </c>
      <c r="BS8" s="77">
        <f t="shared" si="3"/>
        <v>0</v>
      </c>
      <c r="BT8" s="77">
        <f t="shared" si="3"/>
        <v>0</v>
      </c>
      <c r="BU8" s="77">
        <f t="shared" si="3"/>
        <v>0</v>
      </c>
      <c r="BV8" s="77">
        <f t="shared" si="3"/>
        <v>0</v>
      </c>
      <c r="BW8" s="77">
        <f t="shared" si="3"/>
        <v>0</v>
      </c>
      <c r="BX8" s="77">
        <f t="shared" si="3"/>
        <v>0</v>
      </c>
      <c r="BY8" s="77">
        <f t="shared" si="3"/>
        <v>0</v>
      </c>
      <c r="BZ8" s="77">
        <f t="shared" si="3"/>
        <v>0</v>
      </c>
      <c r="CA8" s="77">
        <f t="shared" si="3"/>
        <v>0</v>
      </c>
      <c r="CB8" s="77">
        <f t="shared" si="4"/>
        <v>0</v>
      </c>
      <c r="CC8" s="77">
        <f t="shared" si="4"/>
        <v>0</v>
      </c>
      <c r="CD8" s="77">
        <f t="shared" si="4"/>
        <v>0</v>
      </c>
      <c r="CE8" s="77">
        <f t="shared" si="4"/>
        <v>0</v>
      </c>
      <c r="CF8" s="77">
        <f t="shared" si="4"/>
        <v>0</v>
      </c>
      <c r="CG8" s="77">
        <f t="shared" si="4"/>
        <v>0</v>
      </c>
      <c r="CH8" s="77">
        <f t="shared" si="4"/>
        <v>0</v>
      </c>
      <c r="CI8" s="77">
        <f t="shared" si="4"/>
        <v>0</v>
      </c>
      <c r="CJ8" s="77">
        <f t="shared" si="4"/>
        <v>0</v>
      </c>
      <c r="CK8" s="77">
        <f t="shared" si="4"/>
        <v>0</v>
      </c>
      <c r="CL8" s="77">
        <f t="shared" si="5"/>
        <v>0</v>
      </c>
      <c r="CM8" s="77">
        <f t="shared" si="5"/>
        <v>0</v>
      </c>
      <c r="CN8" s="77">
        <f t="shared" si="5"/>
        <v>0</v>
      </c>
      <c r="CO8" s="77">
        <f t="shared" si="5"/>
        <v>0</v>
      </c>
      <c r="CP8" s="77">
        <f t="shared" si="5"/>
        <v>0</v>
      </c>
      <c r="CQ8" s="77">
        <f t="shared" si="5"/>
        <v>0</v>
      </c>
      <c r="CR8" s="77">
        <f t="shared" si="5"/>
        <v>0</v>
      </c>
      <c r="CS8" s="77">
        <f t="shared" si="5"/>
        <v>0</v>
      </c>
      <c r="CT8" s="77">
        <f t="shared" si="6"/>
        <v>0</v>
      </c>
      <c r="CU8" s="77">
        <f t="shared" si="6"/>
        <v>0</v>
      </c>
      <c r="CV8" s="77">
        <f t="shared" si="6"/>
        <v>0</v>
      </c>
      <c r="CW8" s="77">
        <f t="shared" si="6"/>
        <v>0</v>
      </c>
      <c r="CX8" s="77">
        <f t="shared" si="6"/>
        <v>0</v>
      </c>
      <c r="CY8" s="77">
        <f t="shared" si="6"/>
        <v>0</v>
      </c>
      <c r="CZ8" s="77">
        <f t="shared" si="6"/>
        <v>0</v>
      </c>
      <c r="DA8" s="77">
        <f t="shared" si="6"/>
        <v>0</v>
      </c>
      <c r="DB8" s="77">
        <f t="shared" si="6"/>
        <v>0</v>
      </c>
      <c r="DC8" s="77">
        <f t="shared" si="6"/>
        <v>0</v>
      </c>
      <c r="DD8" s="77">
        <f t="shared" si="7"/>
        <v>0</v>
      </c>
      <c r="DE8" s="77">
        <f t="shared" si="7"/>
        <v>0</v>
      </c>
      <c r="DF8" s="77">
        <f t="shared" si="7"/>
        <v>0</v>
      </c>
      <c r="DG8" s="77">
        <f t="shared" si="7"/>
        <v>0</v>
      </c>
      <c r="DH8" s="77">
        <f t="shared" si="7"/>
        <v>0</v>
      </c>
      <c r="DI8" s="77">
        <f t="shared" si="7"/>
        <v>0</v>
      </c>
      <c r="DJ8" s="77">
        <f t="shared" si="7"/>
        <v>0</v>
      </c>
      <c r="DK8" s="77">
        <f t="shared" si="7"/>
        <v>0</v>
      </c>
      <c r="DL8" s="77">
        <f t="shared" si="7"/>
        <v>0</v>
      </c>
      <c r="DM8" s="77">
        <f t="shared" si="7"/>
        <v>0</v>
      </c>
      <c r="DN8" s="77">
        <f t="shared" si="8"/>
        <v>0</v>
      </c>
      <c r="DO8" s="77">
        <f t="shared" si="8"/>
        <v>0</v>
      </c>
      <c r="DP8" s="77">
        <f t="shared" si="8"/>
        <v>0</v>
      </c>
      <c r="DQ8" s="77">
        <f t="shared" si="8"/>
        <v>0</v>
      </c>
      <c r="DR8" s="77">
        <f t="shared" si="8"/>
        <v>0</v>
      </c>
      <c r="DS8" s="77">
        <f t="shared" si="8"/>
        <v>0</v>
      </c>
      <c r="DT8" s="77">
        <f t="shared" si="8"/>
        <v>0</v>
      </c>
      <c r="DU8" s="77">
        <f t="shared" si="8"/>
        <v>0</v>
      </c>
      <c r="DV8" s="77">
        <f t="shared" si="8"/>
        <v>0</v>
      </c>
      <c r="DW8" s="77">
        <f t="shared" si="8"/>
        <v>0</v>
      </c>
      <c r="DX8" s="77">
        <f t="shared" si="8"/>
        <v>0</v>
      </c>
      <c r="DY8" s="77">
        <f t="shared" si="9"/>
        <v>0</v>
      </c>
      <c r="DZ8" s="77">
        <f t="shared" si="9"/>
        <v>0</v>
      </c>
      <c r="EA8" s="77">
        <f t="shared" si="9"/>
        <v>0</v>
      </c>
      <c r="EB8" s="77">
        <f t="shared" si="9"/>
        <v>0</v>
      </c>
      <c r="EC8" s="77">
        <f t="shared" si="9"/>
        <v>0</v>
      </c>
      <c r="ED8" s="77">
        <f t="shared" si="9"/>
        <v>0</v>
      </c>
      <c r="EE8" s="77">
        <f t="shared" si="9"/>
        <v>0</v>
      </c>
      <c r="EF8" s="77">
        <f t="shared" si="9"/>
        <v>0</v>
      </c>
      <c r="EG8" s="77">
        <f t="shared" si="9"/>
        <v>0</v>
      </c>
      <c r="EH8" s="77">
        <f t="shared" si="9"/>
        <v>0</v>
      </c>
      <c r="EI8" s="77">
        <f t="shared" si="10"/>
        <v>0</v>
      </c>
      <c r="EJ8" s="77">
        <f t="shared" si="10"/>
        <v>0</v>
      </c>
      <c r="EK8" s="77">
        <f t="shared" si="10"/>
        <v>0</v>
      </c>
      <c r="EL8" s="77">
        <f t="shared" si="10"/>
        <v>0</v>
      </c>
      <c r="EM8" s="77">
        <f t="shared" si="10"/>
        <v>0</v>
      </c>
      <c r="EN8" s="77">
        <f t="shared" si="10"/>
        <v>0</v>
      </c>
      <c r="EO8" s="77">
        <f t="shared" si="10"/>
        <v>0</v>
      </c>
      <c r="EP8" s="77">
        <f t="shared" si="10"/>
        <v>0</v>
      </c>
      <c r="EQ8" s="77">
        <f t="shared" si="10"/>
        <v>0</v>
      </c>
      <c r="ER8" s="77">
        <f t="shared" si="10"/>
        <v>0</v>
      </c>
      <c r="ES8" s="77">
        <f t="shared" si="11"/>
        <v>0</v>
      </c>
      <c r="ET8" s="77">
        <f t="shared" si="11"/>
        <v>0</v>
      </c>
      <c r="EU8" s="77">
        <f t="shared" si="11"/>
        <v>0</v>
      </c>
      <c r="EV8" s="77">
        <f t="shared" si="11"/>
        <v>0</v>
      </c>
      <c r="EW8" s="77">
        <f t="shared" si="11"/>
        <v>0</v>
      </c>
      <c r="EX8" s="77">
        <f t="shared" si="11"/>
        <v>0</v>
      </c>
      <c r="EY8" s="77">
        <f t="shared" si="11"/>
        <v>0</v>
      </c>
      <c r="EZ8" s="77">
        <f t="shared" si="11"/>
        <v>0</v>
      </c>
      <c r="FA8" s="77">
        <f t="shared" si="11"/>
        <v>0</v>
      </c>
      <c r="FB8" s="77">
        <f t="shared" si="11"/>
        <v>0</v>
      </c>
      <c r="FC8" s="77" t="str">
        <f t="shared" ca="1" si="12"/>
        <v>П</v>
      </c>
      <c r="FD8" s="77">
        <f t="shared" ca="1" si="12"/>
        <v>3</v>
      </c>
      <c r="FE8" s="77">
        <f t="shared" ca="1" si="12"/>
        <v>1</v>
      </c>
      <c r="FF8" s="77">
        <f t="shared" ca="1" si="12"/>
        <v>4</v>
      </c>
      <c r="FG8" s="77">
        <f t="shared" ca="1" si="12"/>
        <v>0</v>
      </c>
      <c r="FH8" s="77" t="str">
        <f t="shared" ca="1" si="12"/>
        <v>В</v>
      </c>
      <c r="FI8" s="77" t="str">
        <f t="shared" ca="1" si="12"/>
        <v>П</v>
      </c>
      <c r="FJ8" s="77">
        <f t="shared" ca="1" si="12"/>
        <v>3</v>
      </c>
      <c r="FK8" s="77" t="str">
        <f t="shared" ca="1" si="12"/>
        <v>П</v>
      </c>
      <c r="FL8" s="77">
        <f t="shared" ca="1" si="12"/>
        <v>1</v>
      </c>
      <c r="FM8" s="77">
        <f t="shared" ca="1" si="13"/>
        <v>4</v>
      </c>
      <c r="FN8" s="77">
        <f t="shared" ca="1" si="13"/>
        <v>0</v>
      </c>
      <c r="FO8" s="77" t="str">
        <f t="shared" ca="1" si="13"/>
        <v>В</v>
      </c>
      <c r="FP8" s="77">
        <f t="shared" ca="1" si="13"/>
        <v>4</v>
      </c>
      <c r="FQ8" s="77">
        <f t="shared" ca="1" si="13"/>
        <v>3</v>
      </c>
      <c r="FR8" s="77">
        <f t="shared" ca="1" si="13"/>
        <v>0</v>
      </c>
      <c r="FS8" s="77">
        <f t="shared" ca="1" si="13"/>
        <v>0</v>
      </c>
      <c r="FT8" s="77">
        <f t="shared" ca="1" si="13"/>
        <v>0</v>
      </c>
      <c r="FU8" s="77">
        <f t="shared" ca="1" si="13"/>
        <v>0</v>
      </c>
      <c r="FV8" s="77" t="str">
        <f t="shared" ca="1" si="13"/>
        <v>В</v>
      </c>
      <c r="FW8" s="77">
        <f t="shared" ca="1" si="14"/>
        <v>0</v>
      </c>
      <c r="FX8" s="77">
        <f t="shared" ca="1" si="14"/>
        <v>0</v>
      </c>
      <c r="FY8" s="77">
        <f t="shared" ca="1" si="14"/>
        <v>0</v>
      </c>
      <c r="FZ8" s="77">
        <f t="shared" ca="1" si="14"/>
        <v>0</v>
      </c>
      <c r="GA8" s="77">
        <f t="shared" ca="1" si="14"/>
        <v>0</v>
      </c>
      <c r="GB8" s="77" t="str">
        <f t="shared" ca="1" si="14"/>
        <v>КД</v>
      </c>
      <c r="GC8" s="77" t="str">
        <f t="shared" ca="1" si="14"/>
        <v>В</v>
      </c>
      <c r="GD8" s="77" t="str">
        <f t="shared" ca="1" si="14"/>
        <v>КД</v>
      </c>
      <c r="GE8" s="77" t="str">
        <f t="shared" ca="1" si="14"/>
        <v>КД</v>
      </c>
      <c r="GF8" s="77" t="str">
        <f t="shared" ca="1" si="14"/>
        <v>КД</v>
      </c>
      <c r="GG8" s="77" t="str">
        <f t="shared" ca="1" si="14"/>
        <v>КД</v>
      </c>
    </row>
    <row r="9" spans="1:189" ht="15.75" customHeight="1" x14ac:dyDescent="0.25">
      <c r="A9" s="93"/>
      <c r="B9" s="94"/>
      <c r="C9" s="95"/>
      <c r="D9" s="95"/>
      <c r="E9" s="96"/>
      <c r="F9" s="94"/>
      <c r="G9" s="97">
        <f t="shared" si="15"/>
        <v>0</v>
      </c>
      <c r="H9" s="96"/>
      <c r="I9" s="97">
        <f t="shared" si="16"/>
        <v>0</v>
      </c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8"/>
      <c r="W9" s="98"/>
      <c r="X9" s="98"/>
      <c r="Y9" s="98"/>
      <c r="Z9" s="98"/>
      <c r="AA9" s="98"/>
      <c r="AB9" s="98"/>
      <c r="AC9" s="98"/>
      <c r="AD9" s="100">
        <f t="shared" si="20"/>
        <v>0</v>
      </c>
      <c r="AE9" s="100">
        <f t="shared" si="17"/>
        <v>0</v>
      </c>
      <c r="AF9" s="75"/>
      <c r="AG9" s="75"/>
      <c r="AH9" s="68">
        <f t="shared" si="18"/>
        <v>0</v>
      </c>
      <c r="AI9" s="76">
        <f>SUMIF(Списки!$D$2:$D$6,B9,Списки!$E$2:$E$6)</f>
        <v>0</v>
      </c>
      <c r="AJ9" s="76">
        <f t="shared" si="21"/>
        <v>31</v>
      </c>
      <c r="AK9" s="70"/>
      <c r="AL9" s="70">
        <f t="array" aca="1" ref="AL9" ca="1">IF(MONTH(AI9)=1,MIN(IF(F9=январь!$A$1:$AF$200,ROW(январь!$A$1:$AF$200))),IF(MONTH(AI9)=2,MIN(IF(F9=февраль!$A$1:$AF$200,ROW(февраль!$A$1:$AF$200))),IF(MONTH(AI9)=3,MIN(IF(F9=март!$A$1:$AF$200,ROW(март!$A$1:$AF$200))),IF(MONTH(AI9)=4,MIN(IF(F9=апрель!$A$1:$AF$200,ROW(апрель!$A$1:$AF$200))),IF(MONTH(AI9)=5,MIN(IF(F9=май!$A$1:$AF$200,ROW(май!$A$1:$AF$200))),0)))))</f>
        <v>3</v>
      </c>
      <c r="AM9" s="77" t="str">
        <f t="shared" ca="1" si="0"/>
        <v>П</v>
      </c>
      <c r="AN9" s="77" t="str">
        <f t="shared" ca="1" si="0"/>
        <v>П</v>
      </c>
      <c r="AO9" s="77" t="str">
        <f t="shared" ca="1" si="0"/>
        <v>КД</v>
      </c>
      <c r="AP9" s="77" t="str">
        <f t="shared" ca="1" si="0"/>
        <v>КД</v>
      </c>
      <c r="AQ9" s="77" t="str">
        <f t="shared" ca="1" si="0"/>
        <v>КД</v>
      </c>
      <c r="AR9" s="77" t="str">
        <f t="shared" ca="1" si="0"/>
        <v>КД</v>
      </c>
      <c r="AS9" s="77" t="str">
        <f t="shared" ca="1" si="0"/>
        <v>В</v>
      </c>
      <c r="AT9" s="77" t="str">
        <f t="shared" ca="1" si="0"/>
        <v>КД</v>
      </c>
      <c r="AU9" s="77">
        <f t="shared" ca="1" si="0"/>
        <v>0</v>
      </c>
      <c r="AV9" s="77">
        <f t="shared" ca="1" si="0"/>
        <v>3</v>
      </c>
      <c r="AW9" s="77">
        <f t="shared" ca="1" si="1"/>
        <v>4</v>
      </c>
      <c r="AX9" s="77">
        <f t="shared" ca="1" si="1"/>
        <v>6</v>
      </c>
      <c r="AY9" s="77">
        <f t="shared" ca="1" si="1"/>
        <v>3</v>
      </c>
      <c r="AZ9" s="77" t="str">
        <f t="shared" ca="1" si="1"/>
        <v>В</v>
      </c>
      <c r="BA9" s="77">
        <f t="shared" ca="1" si="1"/>
        <v>7</v>
      </c>
      <c r="BB9" s="77">
        <f t="shared" ca="1" si="1"/>
        <v>0</v>
      </c>
      <c r="BC9" s="77">
        <f t="shared" ca="1" si="1"/>
        <v>3</v>
      </c>
      <c r="BD9" s="77">
        <f t="shared" ca="1" si="1"/>
        <v>4</v>
      </c>
      <c r="BE9" s="77">
        <f t="shared" ca="1" si="1"/>
        <v>6</v>
      </c>
      <c r="BF9" s="77">
        <f t="shared" ca="1" si="1"/>
        <v>3</v>
      </c>
      <c r="BG9" s="77" t="str">
        <f t="shared" ca="1" si="2"/>
        <v>В</v>
      </c>
      <c r="BH9" s="77">
        <f t="shared" ca="1" si="2"/>
        <v>7</v>
      </c>
      <c r="BI9" s="77">
        <f t="shared" ca="1" si="2"/>
        <v>0</v>
      </c>
      <c r="BJ9" s="77">
        <f t="shared" ca="1" si="2"/>
        <v>3</v>
      </c>
      <c r="BK9" s="77">
        <f t="shared" ca="1" si="2"/>
        <v>4</v>
      </c>
      <c r="BL9" s="77">
        <f t="shared" ca="1" si="2"/>
        <v>6</v>
      </c>
      <c r="BM9" s="77">
        <f t="shared" ca="1" si="2"/>
        <v>3</v>
      </c>
      <c r="BN9" s="77" t="str">
        <f t="shared" ca="1" si="2"/>
        <v>В</v>
      </c>
      <c r="BO9" s="77">
        <f t="shared" ca="1" si="2"/>
        <v>7</v>
      </c>
      <c r="BP9" s="77">
        <f t="shared" ca="1" si="2"/>
        <v>0</v>
      </c>
      <c r="BQ9" s="77">
        <f t="shared" ca="1" si="2"/>
        <v>3</v>
      </c>
      <c r="BR9" s="77">
        <f t="shared" si="3"/>
        <v>0</v>
      </c>
      <c r="BS9" s="77">
        <f t="shared" si="3"/>
        <v>0</v>
      </c>
      <c r="BT9" s="77">
        <f t="shared" si="3"/>
        <v>0</v>
      </c>
      <c r="BU9" s="77">
        <f t="shared" si="3"/>
        <v>0</v>
      </c>
      <c r="BV9" s="77">
        <f t="shared" si="3"/>
        <v>0</v>
      </c>
      <c r="BW9" s="77">
        <f t="shared" si="3"/>
        <v>0</v>
      </c>
      <c r="BX9" s="77">
        <f t="shared" si="3"/>
        <v>0</v>
      </c>
      <c r="BY9" s="77">
        <f t="shared" si="3"/>
        <v>0</v>
      </c>
      <c r="BZ9" s="77">
        <f t="shared" si="3"/>
        <v>0</v>
      </c>
      <c r="CA9" s="77">
        <f t="shared" si="3"/>
        <v>0</v>
      </c>
      <c r="CB9" s="77">
        <f t="shared" si="4"/>
        <v>0</v>
      </c>
      <c r="CC9" s="77">
        <f t="shared" si="4"/>
        <v>0</v>
      </c>
      <c r="CD9" s="77">
        <f t="shared" si="4"/>
        <v>0</v>
      </c>
      <c r="CE9" s="77">
        <f t="shared" si="4"/>
        <v>0</v>
      </c>
      <c r="CF9" s="77">
        <f t="shared" si="4"/>
        <v>0</v>
      </c>
      <c r="CG9" s="77">
        <f t="shared" si="4"/>
        <v>0</v>
      </c>
      <c r="CH9" s="77">
        <f t="shared" si="4"/>
        <v>0</v>
      </c>
      <c r="CI9" s="77">
        <f t="shared" si="4"/>
        <v>0</v>
      </c>
      <c r="CJ9" s="77">
        <f t="shared" si="4"/>
        <v>0</v>
      </c>
      <c r="CK9" s="77">
        <f t="shared" si="4"/>
        <v>0</v>
      </c>
      <c r="CL9" s="77">
        <f t="shared" si="5"/>
        <v>0</v>
      </c>
      <c r="CM9" s="77">
        <f t="shared" si="5"/>
        <v>0</v>
      </c>
      <c r="CN9" s="77">
        <f t="shared" si="5"/>
        <v>0</v>
      </c>
      <c r="CO9" s="77">
        <f t="shared" si="5"/>
        <v>0</v>
      </c>
      <c r="CP9" s="77">
        <f t="shared" si="5"/>
        <v>0</v>
      </c>
      <c r="CQ9" s="77">
        <f t="shared" si="5"/>
        <v>0</v>
      </c>
      <c r="CR9" s="77">
        <f t="shared" si="5"/>
        <v>0</v>
      </c>
      <c r="CS9" s="77">
        <f t="shared" si="5"/>
        <v>0</v>
      </c>
      <c r="CT9" s="77">
        <f t="shared" si="6"/>
        <v>0</v>
      </c>
      <c r="CU9" s="77">
        <f t="shared" si="6"/>
        <v>0</v>
      </c>
      <c r="CV9" s="77">
        <f t="shared" si="6"/>
        <v>0</v>
      </c>
      <c r="CW9" s="77">
        <f t="shared" si="6"/>
        <v>0</v>
      </c>
      <c r="CX9" s="77">
        <f t="shared" si="6"/>
        <v>0</v>
      </c>
      <c r="CY9" s="77">
        <f t="shared" si="6"/>
        <v>0</v>
      </c>
      <c r="CZ9" s="77">
        <f t="shared" si="6"/>
        <v>0</v>
      </c>
      <c r="DA9" s="77">
        <f t="shared" si="6"/>
        <v>0</v>
      </c>
      <c r="DB9" s="77">
        <f t="shared" si="6"/>
        <v>0</v>
      </c>
      <c r="DC9" s="77">
        <f t="shared" si="6"/>
        <v>0</v>
      </c>
      <c r="DD9" s="77">
        <f t="shared" si="7"/>
        <v>0</v>
      </c>
      <c r="DE9" s="77">
        <f t="shared" si="7"/>
        <v>0</v>
      </c>
      <c r="DF9" s="77">
        <f t="shared" si="7"/>
        <v>0</v>
      </c>
      <c r="DG9" s="77">
        <f t="shared" si="7"/>
        <v>0</v>
      </c>
      <c r="DH9" s="77">
        <f t="shared" si="7"/>
        <v>0</v>
      </c>
      <c r="DI9" s="77">
        <f t="shared" si="7"/>
        <v>0</v>
      </c>
      <c r="DJ9" s="77">
        <f t="shared" si="7"/>
        <v>0</v>
      </c>
      <c r="DK9" s="77">
        <f t="shared" si="7"/>
        <v>0</v>
      </c>
      <c r="DL9" s="77">
        <f t="shared" si="7"/>
        <v>0</v>
      </c>
      <c r="DM9" s="77">
        <f t="shared" si="7"/>
        <v>0</v>
      </c>
      <c r="DN9" s="77">
        <f t="shared" si="8"/>
        <v>0</v>
      </c>
      <c r="DO9" s="77">
        <f t="shared" si="8"/>
        <v>0</v>
      </c>
      <c r="DP9" s="77">
        <f t="shared" si="8"/>
        <v>0</v>
      </c>
      <c r="DQ9" s="77">
        <f t="shared" si="8"/>
        <v>0</v>
      </c>
      <c r="DR9" s="77">
        <f t="shared" si="8"/>
        <v>0</v>
      </c>
      <c r="DS9" s="77">
        <f t="shared" si="8"/>
        <v>0</v>
      </c>
      <c r="DT9" s="77">
        <f t="shared" si="8"/>
        <v>0</v>
      </c>
      <c r="DU9" s="77">
        <f t="shared" si="8"/>
        <v>0</v>
      </c>
      <c r="DV9" s="77">
        <f t="shared" si="8"/>
        <v>0</v>
      </c>
      <c r="DW9" s="77">
        <f t="shared" si="8"/>
        <v>0</v>
      </c>
      <c r="DX9" s="77">
        <f t="shared" si="8"/>
        <v>0</v>
      </c>
      <c r="DY9" s="77">
        <f t="shared" si="9"/>
        <v>0</v>
      </c>
      <c r="DZ9" s="77">
        <f t="shared" si="9"/>
        <v>0</v>
      </c>
      <c r="EA9" s="77">
        <f t="shared" si="9"/>
        <v>0</v>
      </c>
      <c r="EB9" s="77">
        <f t="shared" si="9"/>
        <v>0</v>
      </c>
      <c r="EC9" s="77">
        <f t="shared" si="9"/>
        <v>0</v>
      </c>
      <c r="ED9" s="77">
        <f t="shared" si="9"/>
        <v>0</v>
      </c>
      <c r="EE9" s="77">
        <f t="shared" si="9"/>
        <v>0</v>
      </c>
      <c r="EF9" s="77">
        <f t="shared" si="9"/>
        <v>0</v>
      </c>
      <c r="EG9" s="77">
        <f t="shared" si="9"/>
        <v>0</v>
      </c>
      <c r="EH9" s="77">
        <f t="shared" si="9"/>
        <v>0</v>
      </c>
      <c r="EI9" s="77">
        <f t="shared" si="10"/>
        <v>0</v>
      </c>
      <c r="EJ9" s="77">
        <f t="shared" si="10"/>
        <v>0</v>
      </c>
      <c r="EK9" s="77">
        <f t="shared" si="10"/>
        <v>0</v>
      </c>
      <c r="EL9" s="77">
        <f t="shared" si="10"/>
        <v>0</v>
      </c>
      <c r="EM9" s="77">
        <f t="shared" si="10"/>
        <v>0</v>
      </c>
      <c r="EN9" s="77">
        <f t="shared" si="10"/>
        <v>0</v>
      </c>
      <c r="EO9" s="77">
        <f t="shared" si="10"/>
        <v>0</v>
      </c>
      <c r="EP9" s="77">
        <f t="shared" si="10"/>
        <v>0</v>
      </c>
      <c r="EQ9" s="77">
        <f t="shared" si="10"/>
        <v>0</v>
      </c>
      <c r="ER9" s="77">
        <f t="shared" si="10"/>
        <v>0</v>
      </c>
      <c r="ES9" s="77">
        <f t="shared" si="11"/>
        <v>0</v>
      </c>
      <c r="ET9" s="77">
        <f t="shared" si="11"/>
        <v>0</v>
      </c>
      <c r="EU9" s="77">
        <f t="shared" si="11"/>
        <v>0</v>
      </c>
      <c r="EV9" s="77">
        <f t="shared" si="11"/>
        <v>0</v>
      </c>
      <c r="EW9" s="77">
        <f t="shared" si="11"/>
        <v>0</v>
      </c>
      <c r="EX9" s="77">
        <f t="shared" si="11"/>
        <v>0</v>
      </c>
      <c r="EY9" s="77">
        <f t="shared" si="11"/>
        <v>0</v>
      </c>
      <c r="EZ9" s="77">
        <f t="shared" si="11"/>
        <v>0</v>
      </c>
      <c r="FA9" s="77">
        <f t="shared" si="11"/>
        <v>0</v>
      </c>
      <c r="FB9" s="77">
        <f t="shared" si="11"/>
        <v>0</v>
      </c>
      <c r="FC9" s="77">
        <f t="shared" si="12"/>
        <v>0</v>
      </c>
      <c r="FD9" s="77">
        <f t="shared" si="12"/>
        <v>0</v>
      </c>
      <c r="FE9" s="77">
        <f t="shared" si="12"/>
        <v>0</v>
      </c>
      <c r="FF9" s="77">
        <f t="shared" si="12"/>
        <v>0</v>
      </c>
      <c r="FG9" s="77">
        <f t="shared" si="12"/>
        <v>0</v>
      </c>
      <c r="FH9" s="77">
        <f t="shared" si="12"/>
        <v>0</v>
      </c>
      <c r="FI9" s="77">
        <f t="shared" si="12"/>
        <v>0</v>
      </c>
      <c r="FJ9" s="77">
        <f t="shared" si="12"/>
        <v>0</v>
      </c>
      <c r="FK9" s="77">
        <f t="shared" si="12"/>
        <v>0</v>
      </c>
      <c r="FL9" s="77">
        <f t="shared" si="12"/>
        <v>0</v>
      </c>
      <c r="FM9" s="77">
        <f t="shared" si="13"/>
        <v>0</v>
      </c>
      <c r="FN9" s="77">
        <f t="shared" si="13"/>
        <v>0</v>
      </c>
      <c r="FO9" s="77">
        <f t="shared" si="13"/>
        <v>0</v>
      </c>
      <c r="FP9" s="77">
        <f t="shared" si="13"/>
        <v>0</v>
      </c>
      <c r="FQ9" s="77">
        <f t="shared" si="13"/>
        <v>0</v>
      </c>
      <c r="FR9" s="77">
        <f t="shared" si="13"/>
        <v>0</v>
      </c>
      <c r="FS9" s="77">
        <f t="shared" si="13"/>
        <v>0</v>
      </c>
      <c r="FT9" s="77">
        <f t="shared" si="13"/>
        <v>0</v>
      </c>
      <c r="FU9" s="77">
        <f t="shared" si="13"/>
        <v>0</v>
      </c>
      <c r="FV9" s="77">
        <f t="shared" si="13"/>
        <v>0</v>
      </c>
      <c r="FW9" s="77">
        <f t="shared" si="14"/>
        <v>0</v>
      </c>
      <c r="FX9" s="77">
        <f t="shared" si="14"/>
        <v>0</v>
      </c>
      <c r="FY9" s="77">
        <f t="shared" si="14"/>
        <v>0</v>
      </c>
      <c r="FZ9" s="77">
        <f t="shared" si="14"/>
        <v>0</v>
      </c>
      <c r="GA9" s="77">
        <f t="shared" si="14"/>
        <v>0</v>
      </c>
      <c r="GB9" s="77">
        <f t="shared" si="14"/>
        <v>0</v>
      </c>
      <c r="GC9" s="77">
        <f t="shared" si="14"/>
        <v>0</v>
      </c>
      <c r="GD9" s="77">
        <f t="shared" si="14"/>
        <v>0</v>
      </c>
      <c r="GE9" s="77">
        <f t="shared" si="14"/>
        <v>0</v>
      </c>
      <c r="GF9" s="77">
        <f t="shared" si="14"/>
        <v>0</v>
      </c>
      <c r="GG9" s="77">
        <f t="shared" si="14"/>
        <v>0</v>
      </c>
    </row>
    <row r="10" spans="1:189" ht="15.75" x14ac:dyDescent="0.25">
      <c r="A10" s="93"/>
      <c r="B10" s="94"/>
      <c r="C10" s="95"/>
      <c r="D10" s="95"/>
      <c r="E10" s="96"/>
      <c r="F10" s="94"/>
      <c r="G10" s="97">
        <f t="shared" si="15"/>
        <v>0</v>
      </c>
      <c r="H10" s="96"/>
      <c r="I10" s="97">
        <f t="shared" si="16"/>
        <v>0</v>
      </c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8"/>
      <c r="W10" s="98"/>
      <c r="X10" s="98"/>
      <c r="Y10" s="98"/>
      <c r="Z10" s="98"/>
      <c r="AA10" s="98"/>
      <c r="AB10" s="98"/>
      <c r="AC10" s="98"/>
      <c r="AD10" s="100">
        <f t="shared" si="20"/>
        <v>0</v>
      </c>
      <c r="AE10" s="100">
        <f t="shared" si="17"/>
        <v>0</v>
      </c>
      <c r="AF10" s="75"/>
      <c r="AG10" s="75"/>
      <c r="AH10" s="68">
        <f t="shared" si="18"/>
        <v>0</v>
      </c>
      <c r="AI10" s="76">
        <f>SUMIF(Списки!$D$2:$D$6,B10,Списки!$E$2:$E$6)</f>
        <v>0</v>
      </c>
      <c r="AJ10" s="76">
        <f t="shared" si="21"/>
        <v>31</v>
      </c>
      <c r="AK10" s="70"/>
      <c r="AL10" s="70">
        <f t="array" aca="1" ref="AL10" ca="1">IF(MONTH(AI10)=1,MIN(IF(F10=январь!$A$1:$AF$200,ROW(январь!$A$1:$AF$200))),IF(MONTH(AI10)=2,MIN(IF(F10=февраль!$A$1:$AF$200,ROW(февраль!$A$1:$AF$200))),IF(MONTH(AI10)=3,MIN(IF(F10=март!$A$1:$AF$200,ROW(март!$A$1:$AF$200))),IF(MONTH(AI10)=4,MIN(IF(F10=апрель!$A$1:$AF$200,ROW(апрель!$A$1:$AF$200))),IF(MONTH(AI10)=5,MIN(IF(F10=май!$A$1:$AF$200,ROW(май!$A$1:$AF$200))),0)))))</f>
        <v>3</v>
      </c>
      <c r="AM10" s="77" t="str">
        <f t="shared" ca="1" si="0"/>
        <v>П</v>
      </c>
      <c r="AN10" s="77" t="str">
        <f t="shared" ca="1" si="0"/>
        <v>П</v>
      </c>
      <c r="AO10" s="77" t="str">
        <f t="shared" ca="1" si="0"/>
        <v>КД</v>
      </c>
      <c r="AP10" s="77" t="str">
        <f t="shared" ca="1" si="0"/>
        <v>КД</v>
      </c>
      <c r="AQ10" s="77" t="str">
        <f t="shared" ca="1" si="0"/>
        <v>КД</v>
      </c>
      <c r="AR10" s="77" t="str">
        <f t="shared" ca="1" si="0"/>
        <v>КД</v>
      </c>
      <c r="AS10" s="77" t="str">
        <f t="shared" ca="1" si="0"/>
        <v>В</v>
      </c>
      <c r="AT10" s="77" t="str">
        <f t="shared" ca="1" si="0"/>
        <v>КД</v>
      </c>
      <c r="AU10" s="77">
        <f t="shared" ca="1" si="0"/>
        <v>0</v>
      </c>
      <c r="AV10" s="77">
        <f t="shared" ca="1" si="0"/>
        <v>3</v>
      </c>
      <c r="AW10" s="77">
        <f t="shared" ca="1" si="1"/>
        <v>4</v>
      </c>
      <c r="AX10" s="77">
        <f t="shared" ca="1" si="1"/>
        <v>6</v>
      </c>
      <c r="AY10" s="77">
        <f t="shared" ca="1" si="1"/>
        <v>3</v>
      </c>
      <c r="AZ10" s="77" t="str">
        <f t="shared" ca="1" si="1"/>
        <v>В</v>
      </c>
      <c r="BA10" s="77">
        <f t="shared" ca="1" si="1"/>
        <v>7</v>
      </c>
      <c r="BB10" s="77">
        <f t="shared" ca="1" si="1"/>
        <v>0</v>
      </c>
      <c r="BC10" s="77">
        <f t="shared" ca="1" si="1"/>
        <v>3</v>
      </c>
      <c r="BD10" s="77">
        <f t="shared" ca="1" si="1"/>
        <v>4</v>
      </c>
      <c r="BE10" s="77">
        <f t="shared" ca="1" si="1"/>
        <v>6</v>
      </c>
      <c r="BF10" s="77">
        <f t="shared" ca="1" si="1"/>
        <v>3</v>
      </c>
      <c r="BG10" s="77" t="str">
        <f t="shared" ca="1" si="2"/>
        <v>В</v>
      </c>
      <c r="BH10" s="77">
        <f t="shared" ca="1" si="2"/>
        <v>7</v>
      </c>
      <c r="BI10" s="77">
        <f t="shared" ca="1" si="2"/>
        <v>0</v>
      </c>
      <c r="BJ10" s="77">
        <f t="shared" ca="1" si="2"/>
        <v>3</v>
      </c>
      <c r="BK10" s="77">
        <f t="shared" ca="1" si="2"/>
        <v>4</v>
      </c>
      <c r="BL10" s="77">
        <f t="shared" ca="1" si="2"/>
        <v>6</v>
      </c>
      <c r="BM10" s="77">
        <f t="shared" ca="1" si="2"/>
        <v>3</v>
      </c>
      <c r="BN10" s="77" t="str">
        <f t="shared" ca="1" si="2"/>
        <v>В</v>
      </c>
      <c r="BO10" s="77">
        <f t="shared" ca="1" si="2"/>
        <v>7</v>
      </c>
      <c r="BP10" s="77">
        <f t="shared" ca="1" si="2"/>
        <v>0</v>
      </c>
      <c r="BQ10" s="77">
        <f t="shared" ca="1" si="2"/>
        <v>3</v>
      </c>
      <c r="BR10" s="77">
        <f t="shared" si="3"/>
        <v>0</v>
      </c>
      <c r="BS10" s="77">
        <f t="shared" si="3"/>
        <v>0</v>
      </c>
      <c r="BT10" s="77">
        <f t="shared" si="3"/>
        <v>0</v>
      </c>
      <c r="BU10" s="77">
        <f t="shared" si="3"/>
        <v>0</v>
      </c>
      <c r="BV10" s="77">
        <f t="shared" si="3"/>
        <v>0</v>
      </c>
      <c r="BW10" s="77">
        <f t="shared" si="3"/>
        <v>0</v>
      </c>
      <c r="BX10" s="77">
        <f t="shared" si="3"/>
        <v>0</v>
      </c>
      <c r="BY10" s="77">
        <f t="shared" si="3"/>
        <v>0</v>
      </c>
      <c r="BZ10" s="77">
        <f t="shared" si="3"/>
        <v>0</v>
      </c>
      <c r="CA10" s="77">
        <f t="shared" si="3"/>
        <v>0</v>
      </c>
      <c r="CB10" s="77">
        <f t="shared" si="4"/>
        <v>0</v>
      </c>
      <c r="CC10" s="77">
        <f t="shared" si="4"/>
        <v>0</v>
      </c>
      <c r="CD10" s="77">
        <f t="shared" si="4"/>
        <v>0</v>
      </c>
      <c r="CE10" s="77">
        <f t="shared" si="4"/>
        <v>0</v>
      </c>
      <c r="CF10" s="77">
        <f t="shared" si="4"/>
        <v>0</v>
      </c>
      <c r="CG10" s="77">
        <f t="shared" si="4"/>
        <v>0</v>
      </c>
      <c r="CH10" s="77">
        <f t="shared" si="4"/>
        <v>0</v>
      </c>
      <c r="CI10" s="77">
        <f t="shared" si="4"/>
        <v>0</v>
      </c>
      <c r="CJ10" s="77">
        <f t="shared" si="4"/>
        <v>0</v>
      </c>
      <c r="CK10" s="77">
        <f t="shared" si="4"/>
        <v>0</v>
      </c>
      <c r="CL10" s="77">
        <f t="shared" si="5"/>
        <v>0</v>
      </c>
      <c r="CM10" s="77">
        <f t="shared" si="5"/>
        <v>0</v>
      </c>
      <c r="CN10" s="77">
        <f t="shared" si="5"/>
        <v>0</v>
      </c>
      <c r="CO10" s="77">
        <f t="shared" si="5"/>
        <v>0</v>
      </c>
      <c r="CP10" s="77">
        <f t="shared" si="5"/>
        <v>0</v>
      </c>
      <c r="CQ10" s="77">
        <f t="shared" si="5"/>
        <v>0</v>
      </c>
      <c r="CR10" s="77">
        <f t="shared" si="5"/>
        <v>0</v>
      </c>
      <c r="CS10" s="77">
        <f t="shared" si="5"/>
        <v>0</v>
      </c>
      <c r="CT10" s="77">
        <f t="shared" si="6"/>
        <v>0</v>
      </c>
      <c r="CU10" s="77">
        <f t="shared" si="6"/>
        <v>0</v>
      </c>
      <c r="CV10" s="77">
        <f t="shared" si="6"/>
        <v>0</v>
      </c>
      <c r="CW10" s="77">
        <f t="shared" si="6"/>
        <v>0</v>
      </c>
      <c r="CX10" s="77">
        <f t="shared" si="6"/>
        <v>0</v>
      </c>
      <c r="CY10" s="77">
        <f t="shared" si="6"/>
        <v>0</v>
      </c>
      <c r="CZ10" s="77">
        <f t="shared" si="6"/>
        <v>0</v>
      </c>
      <c r="DA10" s="77">
        <f t="shared" si="6"/>
        <v>0</v>
      </c>
      <c r="DB10" s="77">
        <f t="shared" si="6"/>
        <v>0</v>
      </c>
      <c r="DC10" s="77">
        <f t="shared" si="6"/>
        <v>0</v>
      </c>
      <c r="DD10" s="77">
        <f t="shared" si="7"/>
        <v>0</v>
      </c>
      <c r="DE10" s="77">
        <f t="shared" si="7"/>
        <v>0</v>
      </c>
      <c r="DF10" s="77">
        <f t="shared" si="7"/>
        <v>0</v>
      </c>
      <c r="DG10" s="77">
        <f t="shared" si="7"/>
        <v>0</v>
      </c>
      <c r="DH10" s="77">
        <f t="shared" si="7"/>
        <v>0</v>
      </c>
      <c r="DI10" s="77">
        <f t="shared" si="7"/>
        <v>0</v>
      </c>
      <c r="DJ10" s="77">
        <f t="shared" si="7"/>
        <v>0</v>
      </c>
      <c r="DK10" s="77">
        <f t="shared" si="7"/>
        <v>0</v>
      </c>
      <c r="DL10" s="77">
        <f t="shared" si="7"/>
        <v>0</v>
      </c>
      <c r="DM10" s="77">
        <f t="shared" si="7"/>
        <v>0</v>
      </c>
      <c r="DN10" s="77">
        <f t="shared" si="8"/>
        <v>0</v>
      </c>
      <c r="DO10" s="77">
        <f t="shared" si="8"/>
        <v>0</v>
      </c>
      <c r="DP10" s="77">
        <f t="shared" si="8"/>
        <v>0</v>
      </c>
      <c r="DQ10" s="77">
        <f t="shared" si="8"/>
        <v>0</v>
      </c>
      <c r="DR10" s="77">
        <f t="shared" si="8"/>
        <v>0</v>
      </c>
      <c r="DS10" s="77">
        <f t="shared" si="8"/>
        <v>0</v>
      </c>
      <c r="DT10" s="77">
        <f t="shared" si="8"/>
        <v>0</v>
      </c>
      <c r="DU10" s="77">
        <f t="shared" si="8"/>
        <v>0</v>
      </c>
      <c r="DV10" s="77">
        <f t="shared" si="8"/>
        <v>0</v>
      </c>
      <c r="DW10" s="77">
        <f t="shared" si="8"/>
        <v>0</v>
      </c>
      <c r="DX10" s="77">
        <f t="shared" si="8"/>
        <v>0</v>
      </c>
      <c r="DY10" s="77">
        <f t="shared" si="9"/>
        <v>0</v>
      </c>
      <c r="DZ10" s="77">
        <f t="shared" si="9"/>
        <v>0</v>
      </c>
      <c r="EA10" s="77">
        <f t="shared" si="9"/>
        <v>0</v>
      </c>
      <c r="EB10" s="77">
        <f t="shared" si="9"/>
        <v>0</v>
      </c>
      <c r="EC10" s="77">
        <f t="shared" si="9"/>
        <v>0</v>
      </c>
      <c r="ED10" s="77">
        <f t="shared" si="9"/>
        <v>0</v>
      </c>
      <c r="EE10" s="77">
        <f t="shared" si="9"/>
        <v>0</v>
      </c>
      <c r="EF10" s="77">
        <f t="shared" si="9"/>
        <v>0</v>
      </c>
      <c r="EG10" s="77">
        <f t="shared" si="9"/>
        <v>0</v>
      </c>
      <c r="EH10" s="77">
        <f t="shared" si="9"/>
        <v>0</v>
      </c>
      <c r="EI10" s="77">
        <f t="shared" si="10"/>
        <v>0</v>
      </c>
      <c r="EJ10" s="77">
        <f t="shared" si="10"/>
        <v>0</v>
      </c>
      <c r="EK10" s="77">
        <f t="shared" si="10"/>
        <v>0</v>
      </c>
      <c r="EL10" s="77">
        <f t="shared" si="10"/>
        <v>0</v>
      </c>
      <c r="EM10" s="77">
        <f t="shared" si="10"/>
        <v>0</v>
      </c>
      <c r="EN10" s="77">
        <f t="shared" si="10"/>
        <v>0</v>
      </c>
      <c r="EO10" s="77">
        <f t="shared" si="10"/>
        <v>0</v>
      </c>
      <c r="EP10" s="77">
        <f t="shared" si="10"/>
        <v>0</v>
      </c>
      <c r="EQ10" s="77">
        <f t="shared" si="10"/>
        <v>0</v>
      </c>
      <c r="ER10" s="77">
        <f t="shared" si="10"/>
        <v>0</v>
      </c>
      <c r="ES10" s="77">
        <f t="shared" si="11"/>
        <v>0</v>
      </c>
      <c r="ET10" s="77">
        <f t="shared" si="11"/>
        <v>0</v>
      </c>
      <c r="EU10" s="77">
        <f t="shared" si="11"/>
        <v>0</v>
      </c>
      <c r="EV10" s="77">
        <f t="shared" si="11"/>
        <v>0</v>
      </c>
      <c r="EW10" s="77">
        <f t="shared" si="11"/>
        <v>0</v>
      </c>
      <c r="EX10" s="77">
        <f t="shared" si="11"/>
        <v>0</v>
      </c>
      <c r="EY10" s="77">
        <f t="shared" si="11"/>
        <v>0</v>
      </c>
      <c r="EZ10" s="77">
        <f t="shared" si="11"/>
        <v>0</v>
      </c>
      <c r="FA10" s="77">
        <f t="shared" si="11"/>
        <v>0</v>
      </c>
      <c r="FB10" s="77">
        <f t="shared" si="11"/>
        <v>0</v>
      </c>
      <c r="FC10" s="77">
        <f t="shared" si="12"/>
        <v>0</v>
      </c>
      <c r="FD10" s="77">
        <f t="shared" si="12"/>
        <v>0</v>
      </c>
      <c r="FE10" s="77">
        <f t="shared" si="12"/>
        <v>0</v>
      </c>
      <c r="FF10" s="77">
        <f t="shared" si="12"/>
        <v>0</v>
      </c>
      <c r="FG10" s="77">
        <f t="shared" si="12"/>
        <v>0</v>
      </c>
      <c r="FH10" s="77">
        <f t="shared" si="12"/>
        <v>0</v>
      </c>
      <c r="FI10" s="77">
        <f t="shared" si="12"/>
        <v>0</v>
      </c>
      <c r="FJ10" s="77">
        <f t="shared" si="12"/>
        <v>0</v>
      </c>
      <c r="FK10" s="77">
        <f t="shared" si="12"/>
        <v>0</v>
      </c>
      <c r="FL10" s="77">
        <f t="shared" si="12"/>
        <v>0</v>
      </c>
      <c r="FM10" s="77">
        <f t="shared" si="13"/>
        <v>0</v>
      </c>
      <c r="FN10" s="77">
        <f t="shared" si="13"/>
        <v>0</v>
      </c>
      <c r="FO10" s="77">
        <f t="shared" si="13"/>
        <v>0</v>
      </c>
      <c r="FP10" s="77">
        <f t="shared" si="13"/>
        <v>0</v>
      </c>
      <c r="FQ10" s="77">
        <f t="shared" si="13"/>
        <v>0</v>
      </c>
      <c r="FR10" s="77">
        <f t="shared" si="13"/>
        <v>0</v>
      </c>
      <c r="FS10" s="77">
        <f t="shared" si="13"/>
        <v>0</v>
      </c>
      <c r="FT10" s="77">
        <f t="shared" si="13"/>
        <v>0</v>
      </c>
      <c r="FU10" s="77">
        <f t="shared" si="13"/>
        <v>0</v>
      </c>
      <c r="FV10" s="77">
        <f t="shared" si="13"/>
        <v>0</v>
      </c>
      <c r="FW10" s="77">
        <f t="shared" si="14"/>
        <v>0</v>
      </c>
      <c r="FX10" s="77">
        <f t="shared" si="14"/>
        <v>0</v>
      </c>
      <c r="FY10" s="77">
        <f t="shared" si="14"/>
        <v>0</v>
      </c>
      <c r="FZ10" s="77">
        <f t="shared" si="14"/>
        <v>0</v>
      </c>
      <c r="GA10" s="77">
        <f t="shared" si="14"/>
        <v>0</v>
      </c>
      <c r="GB10" s="77">
        <f t="shared" si="14"/>
        <v>0</v>
      </c>
      <c r="GC10" s="77">
        <f t="shared" si="14"/>
        <v>0</v>
      </c>
      <c r="GD10" s="77">
        <f t="shared" si="14"/>
        <v>0</v>
      </c>
      <c r="GE10" s="77">
        <f t="shared" si="14"/>
        <v>0</v>
      </c>
      <c r="GF10" s="77">
        <f t="shared" si="14"/>
        <v>0</v>
      </c>
      <c r="GG10" s="77">
        <f t="shared" si="14"/>
        <v>0</v>
      </c>
    </row>
    <row r="11" spans="1:189" ht="15.75" x14ac:dyDescent="0.25">
      <c r="A11" s="93"/>
      <c r="B11" s="94"/>
      <c r="C11" s="95"/>
      <c r="D11" s="95"/>
      <c r="E11" s="96"/>
      <c r="F11" s="94"/>
      <c r="G11" s="97">
        <f t="shared" si="15"/>
        <v>0</v>
      </c>
      <c r="H11" s="96"/>
      <c r="I11" s="97">
        <f t="shared" si="16"/>
        <v>0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8"/>
      <c r="W11" s="98"/>
      <c r="X11" s="98"/>
      <c r="Y11" s="98"/>
      <c r="Z11" s="98"/>
      <c r="AA11" s="98"/>
      <c r="AB11" s="98"/>
      <c r="AC11" s="98"/>
      <c r="AD11" s="100">
        <f t="shared" si="20"/>
        <v>0</v>
      </c>
      <c r="AE11" s="100">
        <f t="shared" si="17"/>
        <v>0</v>
      </c>
      <c r="AF11" s="75"/>
      <c r="AG11" s="75"/>
      <c r="AH11" s="68">
        <f t="shared" si="18"/>
        <v>0</v>
      </c>
      <c r="AI11" s="76">
        <f>SUMIF(Списки!$D$2:$D$6,B11,Списки!$E$2:$E$6)</f>
        <v>0</v>
      </c>
      <c r="AJ11" s="76">
        <f t="shared" si="21"/>
        <v>31</v>
      </c>
      <c r="AK11" s="70"/>
      <c r="AL11" s="70">
        <f t="array" aca="1" ref="AL11" ca="1">IF(MONTH(AI11)=1,MIN(IF(F11=январь!$A$1:$AF$200,ROW(январь!$A$1:$AF$200))),IF(MONTH(AI11)=2,MIN(IF(F11=февраль!$A$1:$AF$200,ROW(февраль!$A$1:$AF$200))),IF(MONTH(AI11)=3,MIN(IF(F11=март!$A$1:$AF$200,ROW(март!$A$1:$AF$200))),IF(MONTH(AI11)=4,MIN(IF(F11=апрель!$A$1:$AF$200,ROW(апрель!$A$1:$AF$200))),IF(MONTH(AI11)=5,MIN(IF(F11=май!$A$1:$AF$200,ROW(май!$A$1:$AF$200))),0)))))</f>
        <v>3</v>
      </c>
      <c r="AM11" s="77" t="str">
        <f t="shared" ca="1" si="0"/>
        <v>П</v>
      </c>
      <c r="AN11" s="77" t="str">
        <f t="shared" ca="1" si="0"/>
        <v>П</v>
      </c>
      <c r="AO11" s="77" t="str">
        <f t="shared" ca="1" si="0"/>
        <v>КД</v>
      </c>
      <c r="AP11" s="77" t="str">
        <f t="shared" ca="1" si="0"/>
        <v>КД</v>
      </c>
      <c r="AQ11" s="77" t="str">
        <f t="shared" ca="1" si="0"/>
        <v>КД</v>
      </c>
      <c r="AR11" s="77" t="str">
        <f t="shared" ca="1" si="0"/>
        <v>КД</v>
      </c>
      <c r="AS11" s="77" t="str">
        <f t="shared" ca="1" si="0"/>
        <v>В</v>
      </c>
      <c r="AT11" s="77" t="str">
        <f t="shared" ca="1" si="0"/>
        <v>КД</v>
      </c>
      <c r="AU11" s="77">
        <f t="shared" ca="1" si="0"/>
        <v>0</v>
      </c>
      <c r="AV11" s="77">
        <f t="shared" ca="1" si="0"/>
        <v>3</v>
      </c>
      <c r="AW11" s="77">
        <f t="shared" ca="1" si="1"/>
        <v>4</v>
      </c>
      <c r="AX11" s="77">
        <f t="shared" ca="1" si="1"/>
        <v>6</v>
      </c>
      <c r="AY11" s="77">
        <f t="shared" ca="1" si="1"/>
        <v>3</v>
      </c>
      <c r="AZ11" s="77" t="str">
        <f t="shared" ca="1" si="1"/>
        <v>В</v>
      </c>
      <c r="BA11" s="77">
        <f t="shared" ca="1" si="1"/>
        <v>7</v>
      </c>
      <c r="BB11" s="77">
        <f t="shared" ca="1" si="1"/>
        <v>0</v>
      </c>
      <c r="BC11" s="77">
        <f t="shared" ca="1" si="1"/>
        <v>3</v>
      </c>
      <c r="BD11" s="77">
        <f t="shared" ca="1" si="1"/>
        <v>4</v>
      </c>
      <c r="BE11" s="77">
        <f t="shared" ca="1" si="1"/>
        <v>6</v>
      </c>
      <c r="BF11" s="77">
        <f t="shared" ca="1" si="1"/>
        <v>3</v>
      </c>
      <c r="BG11" s="77" t="str">
        <f t="shared" ca="1" si="2"/>
        <v>В</v>
      </c>
      <c r="BH11" s="77">
        <f t="shared" ca="1" si="2"/>
        <v>7</v>
      </c>
      <c r="BI11" s="77">
        <f t="shared" ca="1" si="2"/>
        <v>0</v>
      </c>
      <c r="BJ11" s="77">
        <f t="shared" ca="1" si="2"/>
        <v>3</v>
      </c>
      <c r="BK11" s="77">
        <f t="shared" ca="1" si="2"/>
        <v>4</v>
      </c>
      <c r="BL11" s="77">
        <f t="shared" ca="1" si="2"/>
        <v>6</v>
      </c>
      <c r="BM11" s="77">
        <f t="shared" ca="1" si="2"/>
        <v>3</v>
      </c>
      <c r="BN11" s="77" t="str">
        <f t="shared" ca="1" si="2"/>
        <v>В</v>
      </c>
      <c r="BO11" s="77">
        <f t="shared" ca="1" si="2"/>
        <v>7</v>
      </c>
      <c r="BP11" s="77">
        <f t="shared" ca="1" si="2"/>
        <v>0</v>
      </c>
      <c r="BQ11" s="77">
        <f t="shared" ca="1" si="2"/>
        <v>3</v>
      </c>
      <c r="BR11" s="77">
        <f t="shared" si="3"/>
        <v>0</v>
      </c>
      <c r="BS11" s="77">
        <f t="shared" si="3"/>
        <v>0</v>
      </c>
      <c r="BT11" s="77">
        <f t="shared" si="3"/>
        <v>0</v>
      </c>
      <c r="BU11" s="77">
        <f t="shared" si="3"/>
        <v>0</v>
      </c>
      <c r="BV11" s="77">
        <f t="shared" si="3"/>
        <v>0</v>
      </c>
      <c r="BW11" s="77">
        <f t="shared" si="3"/>
        <v>0</v>
      </c>
      <c r="BX11" s="77">
        <f t="shared" si="3"/>
        <v>0</v>
      </c>
      <c r="BY11" s="77">
        <f t="shared" si="3"/>
        <v>0</v>
      </c>
      <c r="BZ11" s="77">
        <f t="shared" si="3"/>
        <v>0</v>
      </c>
      <c r="CA11" s="77">
        <f t="shared" si="3"/>
        <v>0</v>
      </c>
      <c r="CB11" s="77">
        <f t="shared" si="4"/>
        <v>0</v>
      </c>
      <c r="CC11" s="77">
        <f t="shared" si="4"/>
        <v>0</v>
      </c>
      <c r="CD11" s="77">
        <f t="shared" si="4"/>
        <v>0</v>
      </c>
      <c r="CE11" s="77">
        <f t="shared" si="4"/>
        <v>0</v>
      </c>
      <c r="CF11" s="77">
        <f t="shared" si="4"/>
        <v>0</v>
      </c>
      <c r="CG11" s="77">
        <f t="shared" si="4"/>
        <v>0</v>
      </c>
      <c r="CH11" s="77">
        <f t="shared" si="4"/>
        <v>0</v>
      </c>
      <c r="CI11" s="77">
        <f t="shared" si="4"/>
        <v>0</v>
      </c>
      <c r="CJ11" s="77">
        <f t="shared" si="4"/>
        <v>0</v>
      </c>
      <c r="CK11" s="77">
        <f t="shared" si="4"/>
        <v>0</v>
      </c>
      <c r="CL11" s="77">
        <f t="shared" si="5"/>
        <v>0</v>
      </c>
      <c r="CM11" s="77">
        <f t="shared" si="5"/>
        <v>0</v>
      </c>
      <c r="CN11" s="77">
        <f t="shared" si="5"/>
        <v>0</v>
      </c>
      <c r="CO11" s="77">
        <f t="shared" si="5"/>
        <v>0</v>
      </c>
      <c r="CP11" s="77">
        <f t="shared" si="5"/>
        <v>0</v>
      </c>
      <c r="CQ11" s="77">
        <f t="shared" si="5"/>
        <v>0</v>
      </c>
      <c r="CR11" s="77">
        <f t="shared" si="5"/>
        <v>0</v>
      </c>
      <c r="CS11" s="77">
        <f t="shared" si="5"/>
        <v>0</v>
      </c>
      <c r="CT11" s="77">
        <f t="shared" si="6"/>
        <v>0</v>
      </c>
      <c r="CU11" s="77">
        <f t="shared" si="6"/>
        <v>0</v>
      </c>
      <c r="CV11" s="77">
        <f t="shared" si="6"/>
        <v>0</v>
      </c>
      <c r="CW11" s="77">
        <f t="shared" si="6"/>
        <v>0</v>
      </c>
      <c r="CX11" s="77">
        <f t="shared" si="6"/>
        <v>0</v>
      </c>
      <c r="CY11" s="77">
        <f t="shared" si="6"/>
        <v>0</v>
      </c>
      <c r="CZ11" s="77">
        <f t="shared" si="6"/>
        <v>0</v>
      </c>
      <c r="DA11" s="77">
        <f t="shared" si="6"/>
        <v>0</v>
      </c>
      <c r="DB11" s="77">
        <f t="shared" si="6"/>
        <v>0</v>
      </c>
      <c r="DC11" s="77">
        <f t="shared" si="6"/>
        <v>0</v>
      </c>
      <c r="DD11" s="77">
        <f t="shared" si="7"/>
        <v>0</v>
      </c>
      <c r="DE11" s="77">
        <f t="shared" si="7"/>
        <v>0</v>
      </c>
      <c r="DF11" s="77">
        <f t="shared" si="7"/>
        <v>0</v>
      </c>
      <c r="DG11" s="77">
        <f t="shared" si="7"/>
        <v>0</v>
      </c>
      <c r="DH11" s="77">
        <f t="shared" si="7"/>
        <v>0</v>
      </c>
      <c r="DI11" s="77">
        <f t="shared" si="7"/>
        <v>0</v>
      </c>
      <c r="DJ11" s="77">
        <f t="shared" si="7"/>
        <v>0</v>
      </c>
      <c r="DK11" s="77">
        <f t="shared" si="7"/>
        <v>0</v>
      </c>
      <c r="DL11" s="77">
        <f t="shared" si="7"/>
        <v>0</v>
      </c>
      <c r="DM11" s="77">
        <f t="shared" si="7"/>
        <v>0</v>
      </c>
      <c r="DN11" s="77">
        <f t="shared" si="8"/>
        <v>0</v>
      </c>
      <c r="DO11" s="77">
        <f t="shared" si="8"/>
        <v>0</v>
      </c>
      <c r="DP11" s="77">
        <f t="shared" si="8"/>
        <v>0</v>
      </c>
      <c r="DQ11" s="77">
        <f t="shared" si="8"/>
        <v>0</v>
      </c>
      <c r="DR11" s="77">
        <f t="shared" si="8"/>
        <v>0</v>
      </c>
      <c r="DS11" s="77">
        <f t="shared" si="8"/>
        <v>0</v>
      </c>
      <c r="DT11" s="77">
        <f t="shared" si="8"/>
        <v>0</v>
      </c>
      <c r="DU11" s="77">
        <f t="shared" si="8"/>
        <v>0</v>
      </c>
      <c r="DV11" s="77">
        <f t="shared" si="8"/>
        <v>0</v>
      </c>
      <c r="DW11" s="77">
        <f t="shared" si="8"/>
        <v>0</v>
      </c>
      <c r="DX11" s="77">
        <f t="shared" si="8"/>
        <v>0</v>
      </c>
      <c r="DY11" s="77">
        <f t="shared" si="9"/>
        <v>0</v>
      </c>
      <c r="DZ11" s="77">
        <f t="shared" si="9"/>
        <v>0</v>
      </c>
      <c r="EA11" s="77">
        <f t="shared" si="9"/>
        <v>0</v>
      </c>
      <c r="EB11" s="77">
        <f t="shared" si="9"/>
        <v>0</v>
      </c>
      <c r="EC11" s="77">
        <f t="shared" si="9"/>
        <v>0</v>
      </c>
      <c r="ED11" s="77">
        <f t="shared" si="9"/>
        <v>0</v>
      </c>
      <c r="EE11" s="77">
        <f t="shared" si="9"/>
        <v>0</v>
      </c>
      <c r="EF11" s="77">
        <f t="shared" si="9"/>
        <v>0</v>
      </c>
      <c r="EG11" s="77">
        <f t="shared" si="9"/>
        <v>0</v>
      </c>
      <c r="EH11" s="77">
        <f t="shared" si="9"/>
        <v>0</v>
      </c>
      <c r="EI11" s="77">
        <f t="shared" si="10"/>
        <v>0</v>
      </c>
      <c r="EJ11" s="77">
        <f t="shared" si="10"/>
        <v>0</v>
      </c>
      <c r="EK11" s="77">
        <f t="shared" si="10"/>
        <v>0</v>
      </c>
      <c r="EL11" s="77">
        <f t="shared" si="10"/>
        <v>0</v>
      </c>
      <c r="EM11" s="77">
        <f t="shared" si="10"/>
        <v>0</v>
      </c>
      <c r="EN11" s="77">
        <f t="shared" si="10"/>
        <v>0</v>
      </c>
      <c r="EO11" s="77">
        <f t="shared" si="10"/>
        <v>0</v>
      </c>
      <c r="EP11" s="77">
        <f t="shared" si="10"/>
        <v>0</v>
      </c>
      <c r="EQ11" s="77">
        <f t="shared" si="10"/>
        <v>0</v>
      </c>
      <c r="ER11" s="77">
        <f t="shared" si="10"/>
        <v>0</v>
      </c>
      <c r="ES11" s="77">
        <f t="shared" si="11"/>
        <v>0</v>
      </c>
      <c r="ET11" s="77">
        <f t="shared" si="11"/>
        <v>0</v>
      </c>
      <c r="EU11" s="77">
        <f t="shared" si="11"/>
        <v>0</v>
      </c>
      <c r="EV11" s="77">
        <f t="shared" si="11"/>
        <v>0</v>
      </c>
      <c r="EW11" s="77">
        <f t="shared" si="11"/>
        <v>0</v>
      </c>
      <c r="EX11" s="77">
        <f t="shared" si="11"/>
        <v>0</v>
      </c>
      <c r="EY11" s="77">
        <f t="shared" si="11"/>
        <v>0</v>
      </c>
      <c r="EZ11" s="77">
        <f t="shared" si="11"/>
        <v>0</v>
      </c>
      <c r="FA11" s="77">
        <f t="shared" si="11"/>
        <v>0</v>
      </c>
      <c r="FB11" s="77">
        <f t="shared" si="11"/>
        <v>0</v>
      </c>
      <c r="FC11" s="77">
        <f t="shared" si="12"/>
        <v>0</v>
      </c>
      <c r="FD11" s="77">
        <f t="shared" si="12"/>
        <v>0</v>
      </c>
      <c r="FE11" s="77">
        <f t="shared" si="12"/>
        <v>0</v>
      </c>
      <c r="FF11" s="77">
        <f t="shared" si="12"/>
        <v>0</v>
      </c>
      <c r="FG11" s="77">
        <f t="shared" si="12"/>
        <v>0</v>
      </c>
      <c r="FH11" s="77">
        <f t="shared" si="12"/>
        <v>0</v>
      </c>
      <c r="FI11" s="77">
        <f t="shared" si="12"/>
        <v>0</v>
      </c>
      <c r="FJ11" s="77">
        <f t="shared" si="12"/>
        <v>0</v>
      </c>
      <c r="FK11" s="77">
        <f t="shared" si="12"/>
        <v>0</v>
      </c>
      <c r="FL11" s="77">
        <f t="shared" si="12"/>
        <v>0</v>
      </c>
      <c r="FM11" s="77">
        <f t="shared" si="13"/>
        <v>0</v>
      </c>
      <c r="FN11" s="77">
        <f t="shared" si="13"/>
        <v>0</v>
      </c>
      <c r="FO11" s="77">
        <f t="shared" si="13"/>
        <v>0</v>
      </c>
      <c r="FP11" s="77">
        <f t="shared" si="13"/>
        <v>0</v>
      </c>
      <c r="FQ11" s="77">
        <f t="shared" si="13"/>
        <v>0</v>
      </c>
      <c r="FR11" s="77">
        <f t="shared" si="13"/>
        <v>0</v>
      </c>
      <c r="FS11" s="77">
        <f t="shared" si="13"/>
        <v>0</v>
      </c>
      <c r="FT11" s="77">
        <f t="shared" si="13"/>
        <v>0</v>
      </c>
      <c r="FU11" s="77">
        <f t="shared" si="13"/>
        <v>0</v>
      </c>
      <c r="FV11" s="77">
        <f t="shared" si="13"/>
        <v>0</v>
      </c>
      <c r="FW11" s="77">
        <f t="shared" si="14"/>
        <v>0</v>
      </c>
      <c r="FX11" s="77">
        <f t="shared" si="14"/>
        <v>0</v>
      </c>
      <c r="FY11" s="77">
        <f t="shared" si="14"/>
        <v>0</v>
      </c>
      <c r="FZ11" s="77">
        <f t="shared" si="14"/>
        <v>0</v>
      </c>
      <c r="GA11" s="77">
        <f t="shared" si="14"/>
        <v>0</v>
      </c>
      <c r="GB11" s="77">
        <f t="shared" si="14"/>
        <v>0</v>
      </c>
      <c r="GC11" s="77">
        <f t="shared" si="14"/>
        <v>0</v>
      </c>
      <c r="GD11" s="77">
        <f t="shared" si="14"/>
        <v>0</v>
      </c>
      <c r="GE11" s="77">
        <f t="shared" si="14"/>
        <v>0</v>
      </c>
      <c r="GF11" s="77">
        <f t="shared" si="14"/>
        <v>0</v>
      </c>
      <c r="GG11" s="77">
        <f t="shared" si="14"/>
        <v>0</v>
      </c>
    </row>
    <row r="12" spans="1:189" ht="15.75" x14ac:dyDescent="0.25">
      <c r="A12" s="93"/>
      <c r="B12" s="94"/>
      <c r="C12" s="95"/>
      <c r="D12" s="95"/>
      <c r="E12" s="96"/>
      <c r="F12" s="94"/>
      <c r="G12" s="97">
        <f t="shared" si="15"/>
        <v>0</v>
      </c>
      <c r="H12" s="96"/>
      <c r="I12" s="97">
        <f t="shared" si="16"/>
        <v>0</v>
      </c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8"/>
      <c r="W12" s="98"/>
      <c r="X12" s="98"/>
      <c r="Y12" s="98"/>
      <c r="Z12" s="98"/>
      <c r="AA12" s="98"/>
      <c r="AB12" s="98"/>
      <c r="AC12" s="98"/>
      <c r="AD12" s="100">
        <f t="shared" si="20"/>
        <v>0</v>
      </c>
      <c r="AE12" s="100">
        <f t="shared" si="17"/>
        <v>0</v>
      </c>
      <c r="AF12" s="75"/>
      <c r="AG12" s="75"/>
      <c r="AH12" s="68">
        <f t="shared" si="18"/>
        <v>0</v>
      </c>
      <c r="AI12" s="76">
        <f>SUMIF(Списки!$D$2:$D$6,B12,Списки!$E$2:$E$6)</f>
        <v>0</v>
      </c>
      <c r="AJ12" s="76">
        <f t="shared" si="21"/>
        <v>31</v>
      </c>
      <c r="AK12" s="70"/>
      <c r="AL12" s="70">
        <f t="array" aca="1" ref="AL12" ca="1">IF(MONTH(AI12)=1,MIN(IF(F12=январь!$A$1:$AF$200,ROW(январь!$A$1:$AF$200))),IF(MONTH(AI12)=2,MIN(IF(F12=февраль!$A$1:$AF$200,ROW(февраль!$A$1:$AF$200))),IF(MONTH(AI12)=3,MIN(IF(F12=март!$A$1:$AF$200,ROW(март!$A$1:$AF$200))),IF(MONTH(AI12)=4,MIN(IF(F12=апрель!$A$1:$AF$200,ROW(апрель!$A$1:$AF$200))),IF(MONTH(AI12)=5,MIN(IF(F12=май!$A$1:$AF$200,ROW(май!$A$1:$AF$200))),0)))))</f>
        <v>3</v>
      </c>
      <c r="AM12" s="77" t="str">
        <f t="shared" ca="1" si="0"/>
        <v>П</v>
      </c>
      <c r="AN12" s="77" t="str">
        <f t="shared" ca="1" si="0"/>
        <v>П</v>
      </c>
      <c r="AO12" s="77" t="str">
        <f t="shared" ca="1" si="0"/>
        <v>КД</v>
      </c>
      <c r="AP12" s="77" t="str">
        <f t="shared" ca="1" si="0"/>
        <v>КД</v>
      </c>
      <c r="AQ12" s="77" t="str">
        <f t="shared" ca="1" si="0"/>
        <v>КД</v>
      </c>
      <c r="AR12" s="77" t="str">
        <f t="shared" ca="1" si="0"/>
        <v>КД</v>
      </c>
      <c r="AS12" s="77" t="str">
        <f t="shared" ca="1" si="0"/>
        <v>В</v>
      </c>
      <c r="AT12" s="77" t="str">
        <f t="shared" ca="1" si="0"/>
        <v>КД</v>
      </c>
      <c r="AU12" s="77">
        <f t="shared" ca="1" si="0"/>
        <v>0</v>
      </c>
      <c r="AV12" s="77">
        <f t="shared" ca="1" si="0"/>
        <v>3</v>
      </c>
      <c r="AW12" s="77">
        <f t="shared" ca="1" si="1"/>
        <v>4</v>
      </c>
      <c r="AX12" s="77">
        <f t="shared" ca="1" si="1"/>
        <v>6</v>
      </c>
      <c r="AY12" s="77">
        <f t="shared" ca="1" si="1"/>
        <v>3</v>
      </c>
      <c r="AZ12" s="77" t="str">
        <f t="shared" ca="1" si="1"/>
        <v>В</v>
      </c>
      <c r="BA12" s="77">
        <f t="shared" ca="1" si="1"/>
        <v>7</v>
      </c>
      <c r="BB12" s="77">
        <f t="shared" ca="1" si="1"/>
        <v>0</v>
      </c>
      <c r="BC12" s="77">
        <f t="shared" ca="1" si="1"/>
        <v>3</v>
      </c>
      <c r="BD12" s="77">
        <f t="shared" ca="1" si="1"/>
        <v>4</v>
      </c>
      <c r="BE12" s="77">
        <f t="shared" ca="1" si="1"/>
        <v>6</v>
      </c>
      <c r="BF12" s="77">
        <f t="shared" ca="1" si="1"/>
        <v>3</v>
      </c>
      <c r="BG12" s="77" t="str">
        <f t="shared" ca="1" si="2"/>
        <v>В</v>
      </c>
      <c r="BH12" s="77">
        <f t="shared" ca="1" si="2"/>
        <v>7</v>
      </c>
      <c r="BI12" s="77">
        <f t="shared" ca="1" si="2"/>
        <v>0</v>
      </c>
      <c r="BJ12" s="77">
        <f t="shared" ca="1" si="2"/>
        <v>3</v>
      </c>
      <c r="BK12" s="77">
        <f t="shared" ca="1" si="2"/>
        <v>4</v>
      </c>
      <c r="BL12" s="77">
        <f t="shared" ca="1" si="2"/>
        <v>6</v>
      </c>
      <c r="BM12" s="77">
        <f t="shared" ca="1" si="2"/>
        <v>3</v>
      </c>
      <c r="BN12" s="77" t="str">
        <f t="shared" ca="1" si="2"/>
        <v>В</v>
      </c>
      <c r="BO12" s="77">
        <f t="shared" ca="1" si="2"/>
        <v>7</v>
      </c>
      <c r="BP12" s="77">
        <f t="shared" ca="1" si="2"/>
        <v>0</v>
      </c>
      <c r="BQ12" s="77">
        <f t="shared" ca="1" si="2"/>
        <v>3</v>
      </c>
      <c r="BR12" s="77">
        <f t="shared" si="3"/>
        <v>0</v>
      </c>
      <c r="BS12" s="77">
        <f t="shared" si="3"/>
        <v>0</v>
      </c>
      <c r="BT12" s="77">
        <f t="shared" si="3"/>
        <v>0</v>
      </c>
      <c r="BU12" s="77">
        <f t="shared" si="3"/>
        <v>0</v>
      </c>
      <c r="BV12" s="77">
        <f t="shared" si="3"/>
        <v>0</v>
      </c>
      <c r="BW12" s="77">
        <f t="shared" si="3"/>
        <v>0</v>
      </c>
      <c r="BX12" s="77">
        <f t="shared" si="3"/>
        <v>0</v>
      </c>
      <c r="BY12" s="77">
        <f t="shared" si="3"/>
        <v>0</v>
      </c>
      <c r="BZ12" s="77">
        <f t="shared" si="3"/>
        <v>0</v>
      </c>
      <c r="CA12" s="77">
        <f t="shared" si="3"/>
        <v>0</v>
      </c>
      <c r="CB12" s="77">
        <f t="shared" si="4"/>
        <v>0</v>
      </c>
      <c r="CC12" s="77">
        <f t="shared" si="4"/>
        <v>0</v>
      </c>
      <c r="CD12" s="77">
        <f t="shared" si="4"/>
        <v>0</v>
      </c>
      <c r="CE12" s="77">
        <f t="shared" si="4"/>
        <v>0</v>
      </c>
      <c r="CF12" s="77">
        <f t="shared" si="4"/>
        <v>0</v>
      </c>
      <c r="CG12" s="77">
        <f t="shared" si="4"/>
        <v>0</v>
      </c>
      <c r="CH12" s="77">
        <f t="shared" si="4"/>
        <v>0</v>
      </c>
      <c r="CI12" s="77">
        <f t="shared" si="4"/>
        <v>0</v>
      </c>
      <c r="CJ12" s="77">
        <f t="shared" si="4"/>
        <v>0</v>
      </c>
      <c r="CK12" s="77">
        <f t="shared" si="4"/>
        <v>0</v>
      </c>
      <c r="CL12" s="77">
        <f t="shared" si="5"/>
        <v>0</v>
      </c>
      <c r="CM12" s="77">
        <f t="shared" si="5"/>
        <v>0</v>
      </c>
      <c r="CN12" s="77">
        <f t="shared" si="5"/>
        <v>0</v>
      </c>
      <c r="CO12" s="77">
        <f t="shared" si="5"/>
        <v>0</v>
      </c>
      <c r="CP12" s="77">
        <f t="shared" si="5"/>
        <v>0</v>
      </c>
      <c r="CQ12" s="77">
        <f t="shared" si="5"/>
        <v>0</v>
      </c>
      <c r="CR12" s="77">
        <f t="shared" si="5"/>
        <v>0</v>
      </c>
      <c r="CS12" s="77">
        <f t="shared" si="5"/>
        <v>0</v>
      </c>
      <c r="CT12" s="77">
        <f t="shared" si="6"/>
        <v>0</v>
      </c>
      <c r="CU12" s="77">
        <f t="shared" si="6"/>
        <v>0</v>
      </c>
      <c r="CV12" s="77">
        <f t="shared" si="6"/>
        <v>0</v>
      </c>
      <c r="CW12" s="77">
        <f t="shared" si="6"/>
        <v>0</v>
      </c>
      <c r="CX12" s="77">
        <f t="shared" si="6"/>
        <v>0</v>
      </c>
      <c r="CY12" s="77">
        <f t="shared" si="6"/>
        <v>0</v>
      </c>
      <c r="CZ12" s="77">
        <f t="shared" si="6"/>
        <v>0</v>
      </c>
      <c r="DA12" s="77">
        <f t="shared" si="6"/>
        <v>0</v>
      </c>
      <c r="DB12" s="77">
        <f t="shared" si="6"/>
        <v>0</v>
      </c>
      <c r="DC12" s="77">
        <f t="shared" si="6"/>
        <v>0</v>
      </c>
      <c r="DD12" s="77">
        <f t="shared" si="7"/>
        <v>0</v>
      </c>
      <c r="DE12" s="77">
        <f t="shared" si="7"/>
        <v>0</v>
      </c>
      <c r="DF12" s="77">
        <f t="shared" si="7"/>
        <v>0</v>
      </c>
      <c r="DG12" s="77">
        <f t="shared" si="7"/>
        <v>0</v>
      </c>
      <c r="DH12" s="77">
        <f t="shared" si="7"/>
        <v>0</v>
      </c>
      <c r="DI12" s="77">
        <f t="shared" si="7"/>
        <v>0</v>
      </c>
      <c r="DJ12" s="77">
        <f t="shared" si="7"/>
        <v>0</v>
      </c>
      <c r="DK12" s="77">
        <f t="shared" si="7"/>
        <v>0</v>
      </c>
      <c r="DL12" s="77">
        <f t="shared" si="7"/>
        <v>0</v>
      </c>
      <c r="DM12" s="77">
        <f t="shared" si="7"/>
        <v>0</v>
      </c>
      <c r="DN12" s="77">
        <f t="shared" si="8"/>
        <v>0</v>
      </c>
      <c r="DO12" s="77">
        <f t="shared" si="8"/>
        <v>0</v>
      </c>
      <c r="DP12" s="77">
        <f t="shared" si="8"/>
        <v>0</v>
      </c>
      <c r="DQ12" s="77">
        <f t="shared" si="8"/>
        <v>0</v>
      </c>
      <c r="DR12" s="77">
        <f t="shared" si="8"/>
        <v>0</v>
      </c>
      <c r="DS12" s="77">
        <f t="shared" si="8"/>
        <v>0</v>
      </c>
      <c r="DT12" s="77">
        <f t="shared" si="8"/>
        <v>0</v>
      </c>
      <c r="DU12" s="77">
        <f t="shared" si="8"/>
        <v>0</v>
      </c>
      <c r="DV12" s="77">
        <f t="shared" si="8"/>
        <v>0</v>
      </c>
      <c r="DW12" s="77">
        <f t="shared" si="8"/>
        <v>0</v>
      </c>
      <c r="DX12" s="77">
        <f t="shared" si="8"/>
        <v>0</v>
      </c>
      <c r="DY12" s="77">
        <f t="shared" si="9"/>
        <v>0</v>
      </c>
      <c r="DZ12" s="77">
        <f t="shared" si="9"/>
        <v>0</v>
      </c>
      <c r="EA12" s="77">
        <f t="shared" si="9"/>
        <v>0</v>
      </c>
      <c r="EB12" s="77">
        <f t="shared" si="9"/>
        <v>0</v>
      </c>
      <c r="EC12" s="77">
        <f t="shared" si="9"/>
        <v>0</v>
      </c>
      <c r="ED12" s="77">
        <f t="shared" si="9"/>
        <v>0</v>
      </c>
      <c r="EE12" s="77">
        <f t="shared" si="9"/>
        <v>0</v>
      </c>
      <c r="EF12" s="77">
        <f t="shared" si="9"/>
        <v>0</v>
      </c>
      <c r="EG12" s="77">
        <f t="shared" si="9"/>
        <v>0</v>
      </c>
      <c r="EH12" s="77">
        <f t="shared" si="9"/>
        <v>0</v>
      </c>
      <c r="EI12" s="77">
        <f t="shared" si="10"/>
        <v>0</v>
      </c>
      <c r="EJ12" s="77">
        <f t="shared" si="10"/>
        <v>0</v>
      </c>
      <c r="EK12" s="77">
        <f t="shared" si="10"/>
        <v>0</v>
      </c>
      <c r="EL12" s="77">
        <f t="shared" si="10"/>
        <v>0</v>
      </c>
      <c r="EM12" s="77">
        <f t="shared" si="10"/>
        <v>0</v>
      </c>
      <c r="EN12" s="77">
        <f t="shared" si="10"/>
        <v>0</v>
      </c>
      <c r="EO12" s="77">
        <f t="shared" si="10"/>
        <v>0</v>
      </c>
      <c r="EP12" s="77">
        <f t="shared" si="10"/>
        <v>0</v>
      </c>
      <c r="EQ12" s="77">
        <f t="shared" si="10"/>
        <v>0</v>
      </c>
      <c r="ER12" s="77">
        <f t="shared" si="10"/>
        <v>0</v>
      </c>
      <c r="ES12" s="77">
        <f t="shared" si="11"/>
        <v>0</v>
      </c>
      <c r="ET12" s="77">
        <f t="shared" si="11"/>
        <v>0</v>
      </c>
      <c r="EU12" s="77">
        <f t="shared" si="11"/>
        <v>0</v>
      </c>
      <c r="EV12" s="77">
        <f t="shared" si="11"/>
        <v>0</v>
      </c>
      <c r="EW12" s="77">
        <f t="shared" si="11"/>
        <v>0</v>
      </c>
      <c r="EX12" s="77">
        <f t="shared" si="11"/>
        <v>0</v>
      </c>
      <c r="EY12" s="77">
        <f t="shared" si="11"/>
        <v>0</v>
      </c>
      <c r="EZ12" s="77">
        <f t="shared" si="11"/>
        <v>0</v>
      </c>
      <c r="FA12" s="77">
        <f t="shared" si="11"/>
        <v>0</v>
      </c>
      <c r="FB12" s="77">
        <f t="shared" si="11"/>
        <v>0</v>
      </c>
      <c r="FC12" s="77">
        <f t="shared" si="12"/>
        <v>0</v>
      </c>
      <c r="FD12" s="77">
        <f t="shared" si="12"/>
        <v>0</v>
      </c>
      <c r="FE12" s="77">
        <f t="shared" si="12"/>
        <v>0</v>
      </c>
      <c r="FF12" s="77">
        <f t="shared" si="12"/>
        <v>0</v>
      </c>
      <c r="FG12" s="77">
        <f t="shared" si="12"/>
        <v>0</v>
      </c>
      <c r="FH12" s="77">
        <f t="shared" si="12"/>
        <v>0</v>
      </c>
      <c r="FI12" s="77">
        <f t="shared" si="12"/>
        <v>0</v>
      </c>
      <c r="FJ12" s="77">
        <f t="shared" si="12"/>
        <v>0</v>
      </c>
      <c r="FK12" s="77">
        <f t="shared" si="12"/>
        <v>0</v>
      </c>
      <c r="FL12" s="77">
        <f t="shared" si="12"/>
        <v>0</v>
      </c>
      <c r="FM12" s="77">
        <f t="shared" si="13"/>
        <v>0</v>
      </c>
      <c r="FN12" s="77">
        <f t="shared" si="13"/>
        <v>0</v>
      </c>
      <c r="FO12" s="77">
        <f t="shared" si="13"/>
        <v>0</v>
      </c>
      <c r="FP12" s="77">
        <f t="shared" si="13"/>
        <v>0</v>
      </c>
      <c r="FQ12" s="77">
        <f t="shared" si="13"/>
        <v>0</v>
      </c>
      <c r="FR12" s="77">
        <f t="shared" si="13"/>
        <v>0</v>
      </c>
      <c r="FS12" s="77">
        <f t="shared" si="13"/>
        <v>0</v>
      </c>
      <c r="FT12" s="77">
        <f t="shared" si="13"/>
        <v>0</v>
      </c>
      <c r="FU12" s="77">
        <f t="shared" si="13"/>
        <v>0</v>
      </c>
      <c r="FV12" s="77">
        <f t="shared" si="13"/>
        <v>0</v>
      </c>
      <c r="FW12" s="77">
        <f t="shared" si="14"/>
        <v>0</v>
      </c>
      <c r="FX12" s="77">
        <f t="shared" si="14"/>
        <v>0</v>
      </c>
      <c r="FY12" s="77">
        <f t="shared" si="14"/>
        <v>0</v>
      </c>
      <c r="FZ12" s="77">
        <f t="shared" si="14"/>
        <v>0</v>
      </c>
      <c r="GA12" s="77">
        <f t="shared" si="14"/>
        <v>0</v>
      </c>
      <c r="GB12" s="77">
        <f t="shared" si="14"/>
        <v>0</v>
      </c>
      <c r="GC12" s="77">
        <f t="shared" si="14"/>
        <v>0</v>
      </c>
      <c r="GD12" s="77">
        <f t="shared" si="14"/>
        <v>0</v>
      </c>
      <c r="GE12" s="77">
        <f t="shared" si="14"/>
        <v>0</v>
      </c>
      <c r="GF12" s="77">
        <f t="shared" si="14"/>
        <v>0</v>
      </c>
      <c r="GG12" s="77">
        <f t="shared" si="14"/>
        <v>0</v>
      </c>
    </row>
    <row r="13" spans="1:189" ht="15.75" x14ac:dyDescent="0.25">
      <c r="A13" s="93"/>
      <c r="B13" s="94"/>
      <c r="C13" s="95"/>
      <c r="D13" s="95"/>
      <c r="E13" s="96"/>
      <c r="F13" s="94"/>
      <c r="G13" s="97">
        <f t="shared" si="15"/>
        <v>0</v>
      </c>
      <c r="H13" s="96"/>
      <c r="I13" s="97">
        <f t="shared" si="16"/>
        <v>0</v>
      </c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8"/>
      <c r="W13" s="98"/>
      <c r="X13" s="98"/>
      <c r="Y13" s="98"/>
      <c r="Z13" s="98"/>
      <c r="AA13" s="98"/>
      <c r="AB13" s="98"/>
      <c r="AC13" s="98"/>
      <c r="AD13" s="100">
        <f t="shared" si="20"/>
        <v>0</v>
      </c>
      <c r="AE13" s="100">
        <f t="shared" si="17"/>
        <v>0</v>
      </c>
      <c r="AF13" s="75"/>
      <c r="AG13" s="75"/>
      <c r="AH13" s="68">
        <f t="shared" si="18"/>
        <v>0</v>
      </c>
      <c r="AI13" s="76">
        <f>SUMIF(Списки!$D$2:$D$6,B13,Списки!$E$2:$E$6)</f>
        <v>0</v>
      </c>
      <c r="AJ13" s="76">
        <f t="shared" si="21"/>
        <v>31</v>
      </c>
      <c r="AK13" s="70"/>
      <c r="AL13" s="70">
        <f t="array" aca="1" ref="AL13" ca="1">IF(MONTH(AI13)=1,MIN(IF(F13=январь!$A$1:$AF$200,ROW(январь!$A$1:$AF$200))),IF(MONTH(AI13)=2,MIN(IF(F13=февраль!$A$1:$AF$200,ROW(февраль!$A$1:$AF$200))),IF(MONTH(AI13)=3,MIN(IF(F13=март!$A$1:$AF$200,ROW(март!$A$1:$AF$200))),IF(MONTH(AI13)=4,MIN(IF(F13=апрель!$A$1:$AF$200,ROW(апрель!$A$1:$AF$200))),IF(MONTH(AI13)=5,MIN(IF(F13=май!$A$1:$AF$200,ROW(май!$A$1:$AF$200))),0)))))</f>
        <v>3</v>
      </c>
      <c r="AM13" s="77" t="str">
        <f t="shared" ca="1" si="0"/>
        <v>П</v>
      </c>
      <c r="AN13" s="77" t="str">
        <f t="shared" ca="1" si="0"/>
        <v>П</v>
      </c>
      <c r="AO13" s="77" t="str">
        <f t="shared" ca="1" si="0"/>
        <v>КД</v>
      </c>
      <c r="AP13" s="77" t="str">
        <f t="shared" ca="1" si="0"/>
        <v>КД</v>
      </c>
      <c r="AQ13" s="77" t="str">
        <f t="shared" ca="1" si="0"/>
        <v>КД</v>
      </c>
      <c r="AR13" s="77" t="str">
        <f t="shared" ca="1" si="0"/>
        <v>КД</v>
      </c>
      <c r="AS13" s="77" t="str">
        <f t="shared" ca="1" si="0"/>
        <v>В</v>
      </c>
      <c r="AT13" s="77" t="str">
        <f t="shared" ca="1" si="0"/>
        <v>КД</v>
      </c>
      <c r="AU13" s="77">
        <f t="shared" ca="1" si="0"/>
        <v>0</v>
      </c>
      <c r="AV13" s="77">
        <f t="shared" ca="1" si="0"/>
        <v>3</v>
      </c>
      <c r="AW13" s="77">
        <f t="shared" ca="1" si="1"/>
        <v>4</v>
      </c>
      <c r="AX13" s="77">
        <f t="shared" ca="1" si="1"/>
        <v>6</v>
      </c>
      <c r="AY13" s="77">
        <f t="shared" ca="1" si="1"/>
        <v>3</v>
      </c>
      <c r="AZ13" s="77" t="str">
        <f t="shared" ca="1" si="1"/>
        <v>В</v>
      </c>
      <c r="BA13" s="77">
        <f t="shared" ca="1" si="1"/>
        <v>7</v>
      </c>
      <c r="BB13" s="77">
        <f t="shared" ca="1" si="1"/>
        <v>0</v>
      </c>
      <c r="BC13" s="77">
        <f t="shared" ca="1" si="1"/>
        <v>3</v>
      </c>
      <c r="BD13" s="77">
        <f t="shared" ca="1" si="1"/>
        <v>4</v>
      </c>
      <c r="BE13" s="77">
        <f t="shared" ca="1" si="1"/>
        <v>6</v>
      </c>
      <c r="BF13" s="77">
        <f t="shared" ca="1" si="1"/>
        <v>3</v>
      </c>
      <c r="BG13" s="77" t="str">
        <f t="shared" ca="1" si="2"/>
        <v>В</v>
      </c>
      <c r="BH13" s="77">
        <f t="shared" ca="1" si="2"/>
        <v>7</v>
      </c>
      <c r="BI13" s="77">
        <f t="shared" ca="1" si="2"/>
        <v>0</v>
      </c>
      <c r="BJ13" s="77">
        <f t="shared" ca="1" si="2"/>
        <v>3</v>
      </c>
      <c r="BK13" s="77">
        <f t="shared" ca="1" si="2"/>
        <v>4</v>
      </c>
      <c r="BL13" s="77">
        <f t="shared" ca="1" si="2"/>
        <v>6</v>
      </c>
      <c r="BM13" s="77">
        <f t="shared" ca="1" si="2"/>
        <v>3</v>
      </c>
      <c r="BN13" s="77" t="str">
        <f t="shared" ca="1" si="2"/>
        <v>В</v>
      </c>
      <c r="BO13" s="77">
        <f t="shared" ca="1" si="2"/>
        <v>7</v>
      </c>
      <c r="BP13" s="77">
        <f t="shared" ca="1" si="2"/>
        <v>0</v>
      </c>
      <c r="BQ13" s="77">
        <f t="shared" ca="1" si="2"/>
        <v>3</v>
      </c>
      <c r="BR13" s="77">
        <f t="shared" si="3"/>
        <v>0</v>
      </c>
      <c r="BS13" s="77">
        <f t="shared" si="3"/>
        <v>0</v>
      </c>
      <c r="BT13" s="77">
        <f t="shared" si="3"/>
        <v>0</v>
      </c>
      <c r="BU13" s="77">
        <f t="shared" si="3"/>
        <v>0</v>
      </c>
      <c r="BV13" s="77">
        <f t="shared" si="3"/>
        <v>0</v>
      </c>
      <c r="BW13" s="77">
        <f t="shared" si="3"/>
        <v>0</v>
      </c>
      <c r="BX13" s="77">
        <f t="shared" si="3"/>
        <v>0</v>
      </c>
      <c r="BY13" s="77">
        <f t="shared" si="3"/>
        <v>0</v>
      </c>
      <c r="BZ13" s="77">
        <f t="shared" si="3"/>
        <v>0</v>
      </c>
      <c r="CA13" s="77">
        <f t="shared" si="3"/>
        <v>0</v>
      </c>
      <c r="CB13" s="77">
        <f t="shared" si="4"/>
        <v>0</v>
      </c>
      <c r="CC13" s="77">
        <f t="shared" si="4"/>
        <v>0</v>
      </c>
      <c r="CD13" s="77">
        <f t="shared" si="4"/>
        <v>0</v>
      </c>
      <c r="CE13" s="77">
        <f t="shared" si="4"/>
        <v>0</v>
      </c>
      <c r="CF13" s="77">
        <f t="shared" si="4"/>
        <v>0</v>
      </c>
      <c r="CG13" s="77">
        <f t="shared" si="4"/>
        <v>0</v>
      </c>
      <c r="CH13" s="77">
        <f t="shared" si="4"/>
        <v>0</v>
      </c>
      <c r="CI13" s="77">
        <f t="shared" si="4"/>
        <v>0</v>
      </c>
      <c r="CJ13" s="77">
        <f t="shared" si="4"/>
        <v>0</v>
      </c>
      <c r="CK13" s="77">
        <f t="shared" si="4"/>
        <v>0</v>
      </c>
      <c r="CL13" s="77">
        <f t="shared" si="5"/>
        <v>0</v>
      </c>
      <c r="CM13" s="77">
        <f t="shared" si="5"/>
        <v>0</v>
      </c>
      <c r="CN13" s="77">
        <f t="shared" si="5"/>
        <v>0</v>
      </c>
      <c r="CO13" s="77">
        <f t="shared" si="5"/>
        <v>0</v>
      </c>
      <c r="CP13" s="77">
        <f t="shared" si="5"/>
        <v>0</v>
      </c>
      <c r="CQ13" s="77">
        <f t="shared" si="5"/>
        <v>0</v>
      </c>
      <c r="CR13" s="77">
        <f t="shared" si="5"/>
        <v>0</v>
      </c>
      <c r="CS13" s="77">
        <f t="shared" si="5"/>
        <v>0</v>
      </c>
      <c r="CT13" s="77">
        <f t="shared" si="6"/>
        <v>0</v>
      </c>
      <c r="CU13" s="77">
        <f t="shared" si="6"/>
        <v>0</v>
      </c>
      <c r="CV13" s="77">
        <f t="shared" si="6"/>
        <v>0</v>
      </c>
      <c r="CW13" s="77">
        <f t="shared" si="6"/>
        <v>0</v>
      </c>
      <c r="CX13" s="77">
        <f t="shared" si="6"/>
        <v>0</v>
      </c>
      <c r="CY13" s="77">
        <f t="shared" si="6"/>
        <v>0</v>
      </c>
      <c r="CZ13" s="77">
        <f t="shared" si="6"/>
        <v>0</v>
      </c>
      <c r="DA13" s="77">
        <f t="shared" si="6"/>
        <v>0</v>
      </c>
      <c r="DB13" s="77">
        <f t="shared" si="6"/>
        <v>0</v>
      </c>
      <c r="DC13" s="77">
        <f t="shared" si="6"/>
        <v>0</v>
      </c>
      <c r="DD13" s="77">
        <f t="shared" si="7"/>
        <v>0</v>
      </c>
      <c r="DE13" s="77">
        <f t="shared" si="7"/>
        <v>0</v>
      </c>
      <c r="DF13" s="77">
        <f t="shared" si="7"/>
        <v>0</v>
      </c>
      <c r="DG13" s="77">
        <f t="shared" si="7"/>
        <v>0</v>
      </c>
      <c r="DH13" s="77">
        <f t="shared" si="7"/>
        <v>0</v>
      </c>
      <c r="DI13" s="77">
        <f t="shared" si="7"/>
        <v>0</v>
      </c>
      <c r="DJ13" s="77">
        <f t="shared" si="7"/>
        <v>0</v>
      </c>
      <c r="DK13" s="77">
        <f t="shared" si="7"/>
        <v>0</v>
      </c>
      <c r="DL13" s="77">
        <f t="shared" si="7"/>
        <v>0</v>
      </c>
      <c r="DM13" s="77">
        <f t="shared" si="7"/>
        <v>0</v>
      </c>
      <c r="DN13" s="77">
        <f t="shared" si="8"/>
        <v>0</v>
      </c>
      <c r="DO13" s="77">
        <f t="shared" si="8"/>
        <v>0</v>
      </c>
      <c r="DP13" s="77">
        <f t="shared" si="8"/>
        <v>0</v>
      </c>
      <c r="DQ13" s="77">
        <f t="shared" si="8"/>
        <v>0</v>
      </c>
      <c r="DR13" s="77">
        <f t="shared" si="8"/>
        <v>0</v>
      </c>
      <c r="DS13" s="77">
        <f t="shared" si="8"/>
        <v>0</v>
      </c>
      <c r="DT13" s="77">
        <f t="shared" si="8"/>
        <v>0</v>
      </c>
      <c r="DU13" s="77">
        <f t="shared" si="8"/>
        <v>0</v>
      </c>
      <c r="DV13" s="77">
        <f t="shared" si="8"/>
        <v>0</v>
      </c>
      <c r="DW13" s="77">
        <f t="shared" si="8"/>
        <v>0</v>
      </c>
      <c r="DX13" s="77">
        <f t="shared" si="8"/>
        <v>0</v>
      </c>
      <c r="DY13" s="77">
        <f t="shared" si="9"/>
        <v>0</v>
      </c>
      <c r="DZ13" s="77">
        <f t="shared" si="9"/>
        <v>0</v>
      </c>
      <c r="EA13" s="77">
        <f t="shared" si="9"/>
        <v>0</v>
      </c>
      <c r="EB13" s="77">
        <f t="shared" si="9"/>
        <v>0</v>
      </c>
      <c r="EC13" s="77">
        <f t="shared" si="9"/>
        <v>0</v>
      </c>
      <c r="ED13" s="77">
        <f t="shared" si="9"/>
        <v>0</v>
      </c>
      <c r="EE13" s="77">
        <f t="shared" si="9"/>
        <v>0</v>
      </c>
      <c r="EF13" s="77">
        <f t="shared" si="9"/>
        <v>0</v>
      </c>
      <c r="EG13" s="77">
        <f t="shared" si="9"/>
        <v>0</v>
      </c>
      <c r="EH13" s="77">
        <f t="shared" si="9"/>
        <v>0</v>
      </c>
      <c r="EI13" s="77">
        <f t="shared" si="10"/>
        <v>0</v>
      </c>
      <c r="EJ13" s="77">
        <f t="shared" si="10"/>
        <v>0</v>
      </c>
      <c r="EK13" s="77">
        <f t="shared" si="10"/>
        <v>0</v>
      </c>
      <c r="EL13" s="77">
        <f t="shared" si="10"/>
        <v>0</v>
      </c>
      <c r="EM13" s="77">
        <f t="shared" si="10"/>
        <v>0</v>
      </c>
      <c r="EN13" s="77">
        <f t="shared" si="10"/>
        <v>0</v>
      </c>
      <c r="EO13" s="77">
        <f t="shared" si="10"/>
        <v>0</v>
      </c>
      <c r="EP13" s="77">
        <f t="shared" si="10"/>
        <v>0</v>
      </c>
      <c r="EQ13" s="77">
        <f t="shared" si="10"/>
        <v>0</v>
      </c>
      <c r="ER13" s="77">
        <f t="shared" si="10"/>
        <v>0</v>
      </c>
      <c r="ES13" s="77">
        <f t="shared" si="11"/>
        <v>0</v>
      </c>
      <c r="ET13" s="77">
        <f t="shared" si="11"/>
        <v>0</v>
      </c>
      <c r="EU13" s="77">
        <f t="shared" si="11"/>
        <v>0</v>
      </c>
      <c r="EV13" s="77">
        <f t="shared" si="11"/>
        <v>0</v>
      </c>
      <c r="EW13" s="77">
        <f t="shared" si="11"/>
        <v>0</v>
      </c>
      <c r="EX13" s="77">
        <f t="shared" si="11"/>
        <v>0</v>
      </c>
      <c r="EY13" s="77">
        <f t="shared" si="11"/>
        <v>0</v>
      </c>
      <c r="EZ13" s="77">
        <f t="shared" si="11"/>
        <v>0</v>
      </c>
      <c r="FA13" s="77">
        <f t="shared" si="11"/>
        <v>0</v>
      </c>
      <c r="FB13" s="77">
        <f t="shared" si="11"/>
        <v>0</v>
      </c>
      <c r="FC13" s="77">
        <f t="shared" si="12"/>
        <v>0</v>
      </c>
      <c r="FD13" s="77">
        <f t="shared" si="12"/>
        <v>0</v>
      </c>
      <c r="FE13" s="77">
        <f t="shared" si="12"/>
        <v>0</v>
      </c>
      <c r="FF13" s="77">
        <f t="shared" si="12"/>
        <v>0</v>
      </c>
      <c r="FG13" s="77">
        <f t="shared" si="12"/>
        <v>0</v>
      </c>
      <c r="FH13" s="77">
        <f t="shared" si="12"/>
        <v>0</v>
      </c>
      <c r="FI13" s="77">
        <f t="shared" si="12"/>
        <v>0</v>
      </c>
      <c r="FJ13" s="77">
        <f t="shared" si="12"/>
        <v>0</v>
      </c>
      <c r="FK13" s="77">
        <f t="shared" si="12"/>
        <v>0</v>
      </c>
      <c r="FL13" s="77">
        <f t="shared" si="12"/>
        <v>0</v>
      </c>
      <c r="FM13" s="77">
        <f t="shared" si="13"/>
        <v>0</v>
      </c>
      <c r="FN13" s="77">
        <f t="shared" si="13"/>
        <v>0</v>
      </c>
      <c r="FO13" s="77">
        <f t="shared" si="13"/>
        <v>0</v>
      </c>
      <c r="FP13" s="77">
        <f t="shared" si="13"/>
        <v>0</v>
      </c>
      <c r="FQ13" s="77">
        <f t="shared" si="13"/>
        <v>0</v>
      </c>
      <c r="FR13" s="77">
        <f t="shared" si="13"/>
        <v>0</v>
      </c>
      <c r="FS13" s="77">
        <f t="shared" si="13"/>
        <v>0</v>
      </c>
      <c r="FT13" s="77">
        <f t="shared" si="13"/>
        <v>0</v>
      </c>
      <c r="FU13" s="77">
        <f t="shared" si="13"/>
        <v>0</v>
      </c>
      <c r="FV13" s="77">
        <f t="shared" si="13"/>
        <v>0</v>
      </c>
      <c r="FW13" s="77">
        <f t="shared" si="14"/>
        <v>0</v>
      </c>
      <c r="FX13" s="77">
        <f t="shared" si="14"/>
        <v>0</v>
      </c>
      <c r="FY13" s="77">
        <f t="shared" si="14"/>
        <v>0</v>
      </c>
      <c r="FZ13" s="77">
        <f t="shared" si="14"/>
        <v>0</v>
      </c>
      <c r="GA13" s="77">
        <f t="shared" si="14"/>
        <v>0</v>
      </c>
      <c r="GB13" s="77">
        <f t="shared" si="14"/>
        <v>0</v>
      </c>
      <c r="GC13" s="77">
        <f t="shared" si="14"/>
        <v>0</v>
      </c>
      <c r="GD13" s="77">
        <f t="shared" si="14"/>
        <v>0</v>
      </c>
      <c r="GE13" s="77">
        <f t="shared" si="14"/>
        <v>0</v>
      </c>
      <c r="GF13" s="77">
        <f t="shared" si="14"/>
        <v>0</v>
      </c>
      <c r="GG13" s="77">
        <f t="shared" si="14"/>
        <v>0</v>
      </c>
    </row>
    <row r="14" spans="1:189" ht="15.75" x14ac:dyDescent="0.25">
      <c r="A14" s="93"/>
      <c r="B14" s="94"/>
      <c r="C14" s="95"/>
      <c r="D14" s="95"/>
      <c r="E14" s="96"/>
      <c r="F14" s="94"/>
      <c r="G14" s="97">
        <f t="shared" si="15"/>
        <v>0</v>
      </c>
      <c r="H14" s="96"/>
      <c r="I14" s="97">
        <f t="shared" si="16"/>
        <v>0</v>
      </c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8"/>
      <c r="W14" s="98"/>
      <c r="X14" s="98"/>
      <c r="Y14" s="98"/>
      <c r="Z14" s="98"/>
      <c r="AA14" s="98"/>
      <c r="AB14" s="98"/>
      <c r="AC14" s="98"/>
      <c r="AD14" s="100">
        <f t="shared" si="20"/>
        <v>0</v>
      </c>
      <c r="AE14" s="100">
        <f t="shared" si="17"/>
        <v>0</v>
      </c>
      <c r="AF14" s="75"/>
      <c r="AG14" s="75"/>
      <c r="AH14" s="68">
        <f t="shared" si="18"/>
        <v>0</v>
      </c>
      <c r="AI14" s="76">
        <f>SUMIF(Списки!$D$2:$D$6,B14,Списки!$E$2:$E$6)</f>
        <v>0</v>
      </c>
      <c r="AJ14" s="76">
        <f t="shared" si="21"/>
        <v>31</v>
      </c>
      <c r="AK14" s="70"/>
      <c r="AL14" s="70">
        <f t="array" aca="1" ref="AL14" ca="1">IF(MONTH(AI14)=1,MIN(IF(F14=январь!$A$1:$AF$200,ROW(январь!$A$1:$AF$200))),IF(MONTH(AI14)=2,MIN(IF(F14=февраль!$A$1:$AF$200,ROW(февраль!$A$1:$AF$200))),IF(MONTH(AI14)=3,MIN(IF(F14=март!$A$1:$AF$200,ROW(март!$A$1:$AF$200))),IF(MONTH(AI14)=4,MIN(IF(F14=апрель!$A$1:$AF$200,ROW(апрель!$A$1:$AF$200))),IF(MONTH(AI14)=5,MIN(IF(F14=май!$A$1:$AF$200,ROW(май!$A$1:$AF$200))),0)))))</f>
        <v>3</v>
      </c>
      <c r="AM14" s="77" t="str">
        <f t="shared" ref="AM14:AV23" ca="1" si="22">IF(MONTH($AI14)=1,INDEX(янв,$AL14,AM$2),0)</f>
        <v>П</v>
      </c>
      <c r="AN14" s="77" t="str">
        <f t="shared" ca="1" si="22"/>
        <v>П</v>
      </c>
      <c r="AO14" s="77" t="str">
        <f t="shared" ca="1" si="22"/>
        <v>КД</v>
      </c>
      <c r="AP14" s="77" t="str">
        <f t="shared" ca="1" si="22"/>
        <v>КД</v>
      </c>
      <c r="AQ14" s="77" t="str">
        <f t="shared" ca="1" si="22"/>
        <v>КД</v>
      </c>
      <c r="AR14" s="77" t="str">
        <f t="shared" ca="1" si="22"/>
        <v>КД</v>
      </c>
      <c r="AS14" s="77" t="str">
        <f t="shared" ca="1" si="22"/>
        <v>В</v>
      </c>
      <c r="AT14" s="77" t="str">
        <f t="shared" ca="1" si="22"/>
        <v>КД</v>
      </c>
      <c r="AU14" s="77">
        <f ca="1">IF(MONTH($AI14)=1,INDEX(янв,$AL14,AU$2),0)</f>
        <v>0</v>
      </c>
      <c r="AV14" s="77">
        <f t="shared" ca="1" si="22"/>
        <v>3</v>
      </c>
      <c r="AW14" s="77">
        <f t="shared" ref="AW14:BF23" ca="1" si="23">IF(MONTH($AI14)=1,INDEX(янв,$AL14,AW$2),0)</f>
        <v>4</v>
      </c>
      <c r="AX14" s="77">
        <f t="shared" ca="1" si="23"/>
        <v>6</v>
      </c>
      <c r="AY14" s="77">
        <f t="shared" ca="1" si="23"/>
        <v>3</v>
      </c>
      <c r="AZ14" s="77" t="str">
        <f t="shared" ca="1" si="23"/>
        <v>В</v>
      </c>
      <c r="BA14" s="77">
        <f t="shared" ca="1" si="23"/>
        <v>7</v>
      </c>
      <c r="BB14" s="77">
        <f t="shared" ca="1" si="23"/>
        <v>0</v>
      </c>
      <c r="BC14" s="77">
        <f t="shared" ca="1" si="23"/>
        <v>3</v>
      </c>
      <c r="BD14" s="77">
        <f t="shared" ca="1" si="23"/>
        <v>4</v>
      </c>
      <c r="BE14" s="77">
        <f t="shared" ca="1" si="23"/>
        <v>6</v>
      </c>
      <c r="BF14" s="77">
        <f t="shared" ca="1" si="23"/>
        <v>3</v>
      </c>
      <c r="BG14" s="77" t="str">
        <f t="shared" ref="BG14:BQ23" ca="1" si="24">IF(MONTH($AI14)=1,INDEX(янв,$AL14,BG$2),0)</f>
        <v>В</v>
      </c>
      <c r="BH14" s="77">
        <f t="shared" ca="1" si="24"/>
        <v>7</v>
      </c>
      <c r="BI14" s="77">
        <f t="shared" ca="1" si="24"/>
        <v>0</v>
      </c>
      <c r="BJ14" s="77">
        <f t="shared" ca="1" si="24"/>
        <v>3</v>
      </c>
      <c r="BK14" s="77">
        <f t="shared" ca="1" si="24"/>
        <v>4</v>
      </c>
      <c r="BL14" s="77">
        <f t="shared" ca="1" si="24"/>
        <v>6</v>
      </c>
      <c r="BM14" s="77">
        <f t="shared" ca="1" si="24"/>
        <v>3</v>
      </c>
      <c r="BN14" s="77" t="str">
        <f t="shared" ca="1" si="24"/>
        <v>В</v>
      </c>
      <c r="BO14" s="77">
        <f t="shared" ca="1" si="24"/>
        <v>7</v>
      </c>
      <c r="BP14" s="77">
        <f t="shared" ca="1" si="24"/>
        <v>0</v>
      </c>
      <c r="BQ14" s="77">
        <f t="shared" ca="1" si="24"/>
        <v>3</v>
      </c>
      <c r="BR14" s="77">
        <f t="shared" ref="BR14:CA23" si="25">IF(MONTH($AI14)=2,INDEX(фев,$AL14,BR$2),0)</f>
        <v>0</v>
      </c>
      <c r="BS14" s="77">
        <f t="shared" si="25"/>
        <v>0</v>
      </c>
      <c r="BT14" s="77">
        <f t="shared" si="25"/>
        <v>0</v>
      </c>
      <c r="BU14" s="77">
        <f t="shared" si="25"/>
        <v>0</v>
      </c>
      <c r="BV14" s="77">
        <f t="shared" si="25"/>
        <v>0</v>
      </c>
      <c r="BW14" s="77">
        <f t="shared" si="25"/>
        <v>0</v>
      </c>
      <c r="BX14" s="77">
        <f t="shared" si="25"/>
        <v>0</v>
      </c>
      <c r="BY14" s="77">
        <f t="shared" si="25"/>
        <v>0</v>
      </c>
      <c r="BZ14" s="77">
        <f t="shared" si="25"/>
        <v>0</v>
      </c>
      <c r="CA14" s="77">
        <f t="shared" si="25"/>
        <v>0</v>
      </c>
      <c r="CB14" s="77">
        <f t="shared" ref="CB14:CK23" si="26">IF(MONTH($AI14)=2,INDEX(фев,$AL14,CB$2),0)</f>
        <v>0</v>
      </c>
      <c r="CC14" s="77">
        <f t="shared" si="26"/>
        <v>0</v>
      </c>
      <c r="CD14" s="77">
        <f t="shared" si="26"/>
        <v>0</v>
      </c>
      <c r="CE14" s="77">
        <f t="shared" si="26"/>
        <v>0</v>
      </c>
      <c r="CF14" s="77">
        <f t="shared" si="26"/>
        <v>0</v>
      </c>
      <c r="CG14" s="77">
        <f t="shared" si="26"/>
        <v>0</v>
      </c>
      <c r="CH14" s="77">
        <f t="shared" si="26"/>
        <v>0</v>
      </c>
      <c r="CI14" s="77">
        <f t="shared" si="26"/>
        <v>0</v>
      </c>
      <c r="CJ14" s="77">
        <f t="shared" si="26"/>
        <v>0</v>
      </c>
      <c r="CK14" s="77">
        <f t="shared" si="26"/>
        <v>0</v>
      </c>
      <c r="CL14" s="77">
        <f t="shared" ref="CL14:CS23" si="27">IF(MONTH($AI14)=2,INDEX(фев,$AL14,CL$2),0)</f>
        <v>0</v>
      </c>
      <c r="CM14" s="77">
        <f t="shared" si="27"/>
        <v>0</v>
      </c>
      <c r="CN14" s="77">
        <f t="shared" si="27"/>
        <v>0</v>
      </c>
      <c r="CO14" s="77">
        <f t="shared" si="27"/>
        <v>0</v>
      </c>
      <c r="CP14" s="77">
        <f t="shared" si="27"/>
        <v>0</v>
      </c>
      <c r="CQ14" s="77">
        <f t="shared" si="27"/>
        <v>0</v>
      </c>
      <c r="CR14" s="77">
        <f t="shared" si="27"/>
        <v>0</v>
      </c>
      <c r="CS14" s="77">
        <f t="shared" si="27"/>
        <v>0</v>
      </c>
      <c r="CT14" s="77">
        <f t="shared" ref="CT14:DC23" si="28">IF(MONTH($AI14)=3,INDEX(март,$AL14,CT$2),0)</f>
        <v>0</v>
      </c>
      <c r="CU14" s="77">
        <f t="shared" si="28"/>
        <v>0</v>
      </c>
      <c r="CV14" s="77">
        <f t="shared" si="28"/>
        <v>0</v>
      </c>
      <c r="CW14" s="77">
        <f t="shared" si="28"/>
        <v>0</v>
      </c>
      <c r="CX14" s="77">
        <f t="shared" si="28"/>
        <v>0</v>
      </c>
      <c r="CY14" s="77">
        <f t="shared" si="28"/>
        <v>0</v>
      </c>
      <c r="CZ14" s="77">
        <f t="shared" si="28"/>
        <v>0</v>
      </c>
      <c r="DA14" s="77">
        <f t="shared" si="28"/>
        <v>0</v>
      </c>
      <c r="DB14" s="77">
        <f t="shared" si="28"/>
        <v>0</v>
      </c>
      <c r="DC14" s="77">
        <f t="shared" si="28"/>
        <v>0</v>
      </c>
      <c r="DD14" s="77">
        <f t="shared" ref="DD14:DM23" si="29">IF(MONTH($AI14)=3,INDEX(март,$AL14,DD$2),0)</f>
        <v>0</v>
      </c>
      <c r="DE14" s="77">
        <f t="shared" si="29"/>
        <v>0</v>
      </c>
      <c r="DF14" s="77">
        <f t="shared" si="29"/>
        <v>0</v>
      </c>
      <c r="DG14" s="77">
        <f t="shared" si="29"/>
        <v>0</v>
      </c>
      <c r="DH14" s="77">
        <f t="shared" si="29"/>
        <v>0</v>
      </c>
      <c r="DI14" s="77">
        <f t="shared" si="29"/>
        <v>0</v>
      </c>
      <c r="DJ14" s="77">
        <f t="shared" si="29"/>
        <v>0</v>
      </c>
      <c r="DK14" s="77">
        <f t="shared" si="29"/>
        <v>0</v>
      </c>
      <c r="DL14" s="77">
        <f t="shared" si="29"/>
        <v>0</v>
      </c>
      <c r="DM14" s="77">
        <f t="shared" si="29"/>
        <v>0</v>
      </c>
      <c r="DN14" s="77">
        <f t="shared" ref="DN14:DX23" si="30">IF(MONTH($AI14)=3,INDEX(март,$AL14,DN$2),0)</f>
        <v>0</v>
      </c>
      <c r="DO14" s="77">
        <f t="shared" si="30"/>
        <v>0</v>
      </c>
      <c r="DP14" s="77">
        <f t="shared" si="30"/>
        <v>0</v>
      </c>
      <c r="DQ14" s="77">
        <f t="shared" si="30"/>
        <v>0</v>
      </c>
      <c r="DR14" s="77">
        <f t="shared" si="30"/>
        <v>0</v>
      </c>
      <c r="DS14" s="77">
        <f t="shared" si="30"/>
        <v>0</v>
      </c>
      <c r="DT14" s="77">
        <f t="shared" si="30"/>
        <v>0</v>
      </c>
      <c r="DU14" s="77">
        <f t="shared" si="30"/>
        <v>0</v>
      </c>
      <c r="DV14" s="77">
        <f t="shared" si="30"/>
        <v>0</v>
      </c>
      <c r="DW14" s="77">
        <f t="shared" si="30"/>
        <v>0</v>
      </c>
      <c r="DX14" s="77">
        <f t="shared" si="30"/>
        <v>0</v>
      </c>
      <c r="DY14" s="77">
        <f t="shared" ref="DY14:EH23" si="31">IF(MONTH($AI14)=4,INDEX(апр,$AL14,DY$2),0)</f>
        <v>0</v>
      </c>
      <c r="DZ14" s="77">
        <f t="shared" si="31"/>
        <v>0</v>
      </c>
      <c r="EA14" s="77">
        <f t="shared" si="31"/>
        <v>0</v>
      </c>
      <c r="EB14" s="77">
        <f t="shared" si="31"/>
        <v>0</v>
      </c>
      <c r="EC14" s="77">
        <f t="shared" si="31"/>
        <v>0</v>
      </c>
      <c r="ED14" s="77">
        <f t="shared" si="31"/>
        <v>0</v>
      </c>
      <c r="EE14" s="77">
        <f t="shared" si="31"/>
        <v>0</v>
      </c>
      <c r="EF14" s="77">
        <f t="shared" si="31"/>
        <v>0</v>
      </c>
      <c r="EG14" s="77">
        <f t="shared" si="31"/>
        <v>0</v>
      </c>
      <c r="EH14" s="77">
        <f t="shared" si="31"/>
        <v>0</v>
      </c>
      <c r="EI14" s="77">
        <f t="shared" ref="EI14:ER23" si="32">IF(MONTH($AI14)=4,INDEX(апр,$AL14,EI$2),0)</f>
        <v>0</v>
      </c>
      <c r="EJ14" s="77">
        <f t="shared" si="32"/>
        <v>0</v>
      </c>
      <c r="EK14" s="77">
        <f t="shared" si="32"/>
        <v>0</v>
      </c>
      <c r="EL14" s="77">
        <f t="shared" si="32"/>
        <v>0</v>
      </c>
      <c r="EM14" s="77">
        <f t="shared" si="32"/>
        <v>0</v>
      </c>
      <c r="EN14" s="77">
        <f t="shared" si="32"/>
        <v>0</v>
      </c>
      <c r="EO14" s="77">
        <f t="shared" si="32"/>
        <v>0</v>
      </c>
      <c r="EP14" s="77">
        <f t="shared" si="32"/>
        <v>0</v>
      </c>
      <c r="EQ14" s="77">
        <f t="shared" si="32"/>
        <v>0</v>
      </c>
      <c r="ER14" s="77">
        <f t="shared" si="32"/>
        <v>0</v>
      </c>
      <c r="ES14" s="77">
        <f t="shared" ref="ES14:FB23" si="33">IF(MONTH($AI14)=4,INDEX(апр,$AL14,ES$2),0)</f>
        <v>0</v>
      </c>
      <c r="ET14" s="77">
        <f t="shared" si="33"/>
        <v>0</v>
      </c>
      <c r="EU14" s="77">
        <f t="shared" si="33"/>
        <v>0</v>
      </c>
      <c r="EV14" s="77">
        <f t="shared" si="33"/>
        <v>0</v>
      </c>
      <c r="EW14" s="77">
        <f t="shared" si="33"/>
        <v>0</v>
      </c>
      <c r="EX14" s="77">
        <f t="shared" si="33"/>
        <v>0</v>
      </c>
      <c r="EY14" s="77">
        <f t="shared" si="33"/>
        <v>0</v>
      </c>
      <c r="EZ14" s="77">
        <f t="shared" si="33"/>
        <v>0</v>
      </c>
      <c r="FA14" s="77">
        <f t="shared" si="33"/>
        <v>0</v>
      </c>
      <c r="FB14" s="77">
        <f t="shared" si="33"/>
        <v>0</v>
      </c>
      <c r="FC14" s="77">
        <f t="shared" ref="FC14:FL23" si="34">IF(MONTH($AI14)=5,INDEX(май,$AL14,FC$2),0)</f>
        <v>0</v>
      </c>
      <c r="FD14" s="77">
        <f t="shared" si="34"/>
        <v>0</v>
      </c>
      <c r="FE14" s="77">
        <f t="shared" si="34"/>
        <v>0</v>
      </c>
      <c r="FF14" s="77">
        <f t="shared" si="34"/>
        <v>0</v>
      </c>
      <c r="FG14" s="77">
        <f t="shared" si="34"/>
        <v>0</v>
      </c>
      <c r="FH14" s="77">
        <f t="shared" si="34"/>
        <v>0</v>
      </c>
      <c r="FI14" s="77">
        <f t="shared" si="34"/>
        <v>0</v>
      </c>
      <c r="FJ14" s="77">
        <f t="shared" si="34"/>
        <v>0</v>
      </c>
      <c r="FK14" s="77">
        <f t="shared" si="34"/>
        <v>0</v>
      </c>
      <c r="FL14" s="77">
        <f t="shared" si="34"/>
        <v>0</v>
      </c>
      <c r="FM14" s="77">
        <f t="shared" ref="FM14:FV23" si="35">IF(MONTH($AI14)=5,INDEX(май,$AL14,FM$2),0)</f>
        <v>0</v>
      </c>
      <c r="FN14" s="77">
        <f t="shared" si="35"/>
        <v>0</v>
      </c>
      <c r="FO14" s="77">
        <f t="shared" si="35"/>
        <v>0</v>
      </c>
      <c r="FP14" s="77">
        <f t="shared" si="35"/>
        <v>0</v>
      </c>
      <c r="FQ14" s="77">
        <f t="shared" si="35"/>
        <v>0</v>
      </c>
      <c r="FR14" s="77">
        <f t="shared" si="35"/>
        <v>0</v>
      </c>
      <c r="FS14" s="77">
        <f t="shared" si="35"/>
        <v>0</v>
      </c>
      <c r="FT14" s="77">
        <f t="shared" si="35"/>
        <v>0</v>
      </c>
      <c r="FU14" s="77">
        <f t="shared" si="35"/>
        <v>0</v>
      </c>
      <c r="FV14" s="77">
        <f t="shared" si="35"/>
        <v>0</v>
      </c>
      <c r="FW14" s="77">
        <f t="shared" ref="FW14:GG23" si="36">IF(MONTH($AI14)=5,INDEX(май,$AL14,FW$2),0)</f>
        <v>0</v>
      </c>
      <c r="FX14" s="77">
        <f t="shared" si="36"/>
        <v>0</v>
      </c>
      <c r="FY14" s="77">
        <f t="shared" si="36"/>
        <v>0</v>
      </c>
      <c r="FZ14" s="77">
        <f t="shared" si="36"/>
        <v>0</v>
      </c>
      <c r="GA14" s="77">
        <f t="shared" si="36"/>
        <v>0</v>
      </c>
      <c r="GB14" s="77">
        <f t="shared" si="36"/>
        <v>0</v>
      </c>
      <c r="GC14" s="77">
        <f t="shared" si="36"/>
        <v>0</v>
      </c>
      <c r="GD14" s="77">
        <f t="shared" si="36"/>
        <v>0</v>
      </c>
      <c r="GE14" s="77">
        <f t="shared" si="36"/>
        <v>0</v>
      </c>
      <c r="GF14" s="77">
        <f t="shared" si="36"/>
        <v>0</v>
      </c>
      <c r="GG14" s="77">
        <f t="shared" si="36"/>
        <v>0</v>
      </c>
    </row>
    <row r="15" spans="1:189" ht="15.75" x14ac:dyDescent="0.25">
      <c r="A15" s="93"/>
      <c r="B15" s="94"/>
      <c r="C15" s="95"/>
      <c r="D15" s="95"/>
      <c r="E15" s="96"/>
      <c r="F15" s="94"/>
      <c r="G15" s="97">
        <f t="shared" si="15"/>
        <v>0</v>
      </c>
      <c r="H15" s="96"/>
      <c r="I15" s="97">
        <f t="shared" si="16"/>
        <v>0</v>
      </c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8"/>
      <c r="W15" s="98"/>
      <c r="X15" s="98"/>
      <c r="Y15" s="98"/>
      <c r="Z15" s="98"/>
      <c r="AA15" s="98"/>
      <c r="AB15" s="98"/>
      <c r="AC15" s="98"/>
      <c r="AD15" s="100">
        <f t="shared" si="20"/>
        <v>0</v>
      </c>
      <c r="AE15" s="100">
        <f t="shared" si="17"/>
        <v>0</v>
      </c>
      <c r="AF15" s="75"/>
      <c r="AG15" s="75"/>
      <c r="AH15" s="68">
        <f t="shared" si="18"/>
        <v>0</v>
      </c>
      <c r="AI15" s="79">
        <f>SUMIF(Списки!$D$2:$D$6,B15,Списки!$E$2:$E$6)</f>
        <v>0</v>
      </c>
      <c r="AJ15" s="79">
        <f t="shared" si="21"/>
        <v>31</v>
      </c>
      <c r="AK15" s="70"/>
      <c r="AL15" s="70">
        <f t="array" aca="1" ref="AL15" ca="1">IF(MONTH(AI15)=1,MIN(IF(F15=январь!$A$1:$AF$200,ROW(январь!$A$1:$AF$200))),IF(MONTH(AI15)=2,MIN(IF(F15=февраль!$A$1:$AF$200,ROW(февраль!$A$1:$AF$200))),IF(MONTH(AI15)=3,MIN(IF(F15=март!$A$1:$AF$200,ROW(март!$A$1:$AF$200))),IF(MONTH(AI15)=4,MIN(IF(F15=апрель!$A$1:$AF$200,ROW(апрель!$A$1:$AF$200))),IF(MONTH(AI15)=5,MIN(IF(F15=май!$A$1:$AF$200,ROW(май!$A$1:$AF$200))),0)))))</f>
        <v>3</v>
      </c>
      <c r="AM15" s="77" t="str">
        <f t="shared" ca="1" si="22"/>
        <v>П</v>
      </c>
      <c r="AN15" s="77" t="str">
        <f t="shared" ca="1" si="22"/>
        <v>П</v>
      </c>
      <c r="AO15" s="77" t="str">
        <f t="shared" ca="1" si="22"/>
        <v>КД</v>
      </c>
      <c r="AP15" s="77" t="str">
        <f t="shared" ca="1" si="22"/>
        <v>КД</v>
      </c>
      <c r="AQ15" s="77" t="str">
        <f t="shared" ca="1" si="22"/>
        <v>КД</v>
      </c>
      <c r="AR15" s="77" t="str">
        <f t="shared" ca="1" si="22"/>
        <v>КД</v>
      </c>
      <c r="AS15" s="77" t="str">
        <f t="shared" ca="1" si="22"/>
        <v>В</v>
      </c>
      <c r="AT15" s="77" t="str">
        <f t="shared" ca="1" si="22"/>
        <v>КД</v>
      </c>
      <c r="AU15" s="77">
        <f t="shared" ca="1" si="22"/>
        <v>0</v>
      </c>
      <c r="AV15" s="77">
        <f t="shared" ca="1" si="22"/>
        <v>3</v>
      </c>
      <c r="AW15" s="77">
        <f t="shared" ca="1" si="23"/>
        <v>4</v>
      </c>
      <c r="AX15" s="77">
        <f t="shared" ca="1" si="23"/>
        <v>6</v>
      </c>
      <c r="AY15" s="77">
        <f t="shared" ca="1" si="23"/>
        <v>3</v>
      </c>
      <c r="AZ15" s="77" t="str">
        <f t="shared" ca="1" si="23"/>
        <v>В</v>
      </c>
      <c r="BA15" s="77">
        <f t="shared" ca="1" si="23"/>
        <v>7</v>
      </c>
      <c r="BB15" s="77">
        <f t="shared" ca="1" si="23"/>
        <v>0</v>
      </c>
      <c r="BC15" s="77">
        <f t="shared" ca="1" si="23"/>
        <v>3</v>
      </c>
      <c r="BD15" s="77">
        <f t="shared" ca="1" si="23"/>
        <v>4</v>
      </c>
      <c r="BE15" s="77">
        <f t="shared" ca="1" si="23"/>
        <v>6</v>
      </c>
      <c r="BF15" s="77">
        <f t="shared" ca="1" si="23"/>
        <v>3</v>
      </c>
      <c r="BG15" s="77" t="str">
        <f t="shared" ca="1" si="24"/>
        <v>В</v>
      </c>
      <c r="BH15" s="77">
        <f t="shared" ca="1" si="24"/>
        <v>7</v>
      </c>
      <c r="BI15" s="77">
        <f t="shared" ca="1" si="24"/>
        <v>0</v>
      </c>
      <c r="BJ15" s="77">
        <f t="shared" ca="1" si="24"/>
        <v>3</v>
      </c>
      <c r="BK15" s="77">
        <f t="shared" ca="1" si="24"/>
        <v>4</v>
      </c>
      <c r="BL15" s="77">
        <f t="shared" ca="1" si="24"/>
        <v>6</v>
      </c>
      <c r="BM15" s="77">
        <f t="shared" ca="1" si="24"/>
        <v>3</v>
      </c>
      <c r="BN15" s="77" t="str">
        <f t="shared" ca="1" si="24"/>
        <v>В</v>
      </c>
      <c r="BO15" s="77">
        <f t="shared" ca="1" si="24"/>
        <v>7</v>
      </c>
      <c r="BP15" s="77">
        <f t="shared" ca="1" si="24"/>
        <v>0</v>
      </c>
      <c r="BQ15" s="77">
        <f t="shared" ca="1" si="24"/>
        <v>3</v>
      </c>
      <c r="BR15" s="77">
        <f t="shared" si="25"/>
        <v>0</v>
      </c>
      <c r="BS15" s="77">
        <f t="shared" si="25"/>
        <v>0</v>
      </c>
      <c r="BT15" s="77">
        <f t="shared" si="25"/>
        <v>0</v>
      </c>
      <c r="BU15" s="77">
        <f t="shared" si="25"/>
        <v>0</v>
      </c>
      <c r="BV15" s="77">
        <f t="shared" si="25"/>
        <v>0</v>
      </c>
      <c r="BW15" s="77">
        <f t="shared" si="25"/>
        <v>0</v>
      </c>
      <c r="BX15" s="77">
        <f t="shared" si="25"/>
        <v>0</v>
      </c>
      <c r="BY15" s="77">
        <f t="shared" si="25"/>
        <v>0</v>
      </c>
      <c r="BZ15" s="77">
        <f t="shared" si="25"/>
        <v>0</v>
      </c>
      <c r="CA15" s="77">
        <f t="shared" si="25"/>
        <v>0</v>
      </c>
      <c r="CB15" s="77">
        <f t="shared" si="26"/>
        <v>0</v>
      </c>
      <c r="CC15" s="77">
        <f t="shared" si="26"/>
        <v>0</v>
      </c>
      <c r="CD15" s="77">
        <f t="shared" si="26"/>
        <v>0</v>
      </c>
      <c r="CE15" s="77">
        <f t="shared" si="26"/>
        <v>0</v>
      </c>
      <c r="CF15" s="77">
        <f t="shared" si="26"/>
        <v>0</v>
      </c>
      <c r="CG15" s="77">
        <f t="shared" si="26"/>
        <v>0</v>
      </c>
      <c r="CH15" s="77">
        <f t="shared" si="26"/>
        <v>0</v>
      </c>
      <c r="CI15" s="77">
        <f t="shared" si="26"/>
        <v>0</v>
      </c>
      <c r="CJ15" s="77">
        <f t="shared" si="26"/>
        <v>0</v>
      </c>
      <c r="CK15" s="77">
        <f t="shared" si="26"/>
        <v>0</v>
      </c>
      <c r="CL15" s="77">
        <f t="shared" si="27"/>
        <v>0</v>
      </c>
      <c r="CM15" s="77">
        <f t="shared" si="27"/>
        <v>0</v>
      </c>
      <c r="CN15" s="77">
        <f t="shared" si="27"/>
        <v>0</v>
      </c>
      <c r="CO15" s="77">
        <f t="shared" si="27"/>
        <v>0</v>
      </c>
      <c r="CP15" s="77">
        <f t="shared" si="27"/>
        <v>0</v>
      </c>
      <c r="CQ15" s="77">
        <f t="shared" si="27"/>
        <v>0</v>
      </c>
      <c r="CR15" s="77">
        <f t="shared" si="27"/>
        <v>0</v>
      </c>
      <c r="CS15" s="77">
        <f t="shared" si="27"/>
        <v>0</v>
      </c>
      <c r="CT15" s="77">
        <f t="shared" si="28"/>
        <v>0</v>
      </c>
      <c r="CU15" s="77">
        <f t="shared" si="28"/>
        <v>0</v>
      </c>
      <c r="CV15" s="77">
        <f t="shared" si="28"/>
        <v>0</v>
      </c>
      <c r="CW15" s="77">
        <f t="shared" si="28"/>
        <v>0</v>
      </c>
      <c r="CX15" s="77">
        <f t="shared" si="28"/>
        <v>0</v>
      </c>
      <c r="CY15" s="77">
        <f t="shared" si="28"/>
        <v>0</v>
      </c>
      <c r="CZ15" s="77">
        <f t="shared" si="28"/>
        <v>0</v>
      </c>
      <c r="DA15" s="77">
        <f t="shared" si="28"/>
        <v>0</v>
      </c>
      <c r="DB15" s="77">
        <f t="shared" si="28"/>
        <v>0</v>
      </c>
      <c r="DC15" s="77">
        <f t="shared" si="28"/>
        <v>0</v>
      </c>
      <c r="DD15" s="77">
        <f t="shared" si="29"/>
        <v>0</v>
      </c>
      <c r="DE15" s="77">
        <f t="shared" si="29"/>
        <v>0</v>
      </c>
      <c r="DF15" s="77">
        <f t="shared" si="29"/>
        <v>0</v>
      </c>
      <c r="DG15" s="77">
        <f t="shared" si="29"/>
        <v>0</v>
      </c>
      <c r="DH15" s="77">
        <f t="shared" si="29"/>
        <v>0</v>
      </c>
      <c r="DI15" s="77">
        <f t="shared" si="29"/>
        <v>0</v>
      </c>
      <c r="DJ15" s="77">
        <f t="shared" si="29"/>
        <v>0</v>
      </c>
      <c r="DK15" s="77">
        <f t="shared" si="29"/>
        <v>0</v>
      </c>
      <c r="DL15" s="77">
        <f t="shared" si="29"/>
        <v>0</v>
      </c>
      <c r="DM15" s="77">
        <f t="shared" si="29"/>
        <v>0</v>
      </c>
      <c r="DN15" s="77">
        <f t="shared" si="30"/>
        <v>0</v>
      </c>
      <c r="DO15" s="77">
        <f t="shared" si="30"/>
        <v>0</v>
      </c>
      <c r="DP15" s="77">
        <f t="shared" si="30"/>
        <v>0</v>
      </c>
      <c r="DQ15" s="77">
        <f t="shared" si="30"/>
        <v>0</v>
      </c>
      <c r="DR15" s="77">
        <f t="shared" si="30"/>
        <v>0</v>
      </c>
      <c r="DS15" s="77">
        <f t="shared" si="30"/>
        <v>0</v>
      </c>
      <c r="DT15" s="77">
        <f t="shared" si="30"/>
        <v>0</v>
      </c>
      <c r="DU15" s="77">
        <f t="shared" si="30"/>
        <v>0</v>
      </c>
      <c r="DV15" s="77">
        <f t="shared" si="30"/>
        <v>0</v>
      </c>
      <c r="DW15" s="77">
        <f t="shared" si="30"/>
        <v>0</v>
      </c>
      <c r="DX15" s="77">
        <f t="shared" si="30"/>
        <v>0</v>
      </c>
      <c r="DY15" s="77">
        <f t="shared" si="31"/>
        <v>0</v>
      </c>
      <c r="DZ15" s="77">
        <f t="shared" si="31"/>
        <v>0</v>
      </c>
      <c r="EA15" s="77">
        <f t="shared" si="31"/>
        <v>0</v>
      </c>
      <c r="EB15" s="77">
        <f t="shared" si="31"/>
        <v>0</v>
      </c>
      <c r="EC15" s="77">
        <f t="shared" si="31"/>
        <v>0</v>
      </c>
      <c r="ED15" s="77">
        <f t="shared" si="31"/>
        <v>0</v>
      </c>
      <c r="EE15" s="77">
        <f t="shared" si="31"/>
        <v>0</v>
      </c>
      <c r="EF15" s="77">
        <f t="shared" si="31"/>
        <v>0</v>
      </c>
      <c r="EG15" s="77">
        <f t="shared" si="31"/>
        <v>0</v>
      </c>
      <c r="EH15" s="77">
        <f t="shared" si="31"/>
        <v>0</v>
      </c>
      <c r="EI15" s="77">
        <f t="shared" si="32"/>
        <v>0</v>
      </c>
      <c r="EJ15" s="77">
        <f t="shared" si="32"/>
        <v>0</v>
      </c>
      <c r="EK15" s="77">
        <f t="shared" si="32"/>
        <v>0</v>
      </c>
      <c r="EL15" s="77">
        <f t="shared" si="32"/>
        <v>0</v>
      </c>
      <c r="EM15" s="77">
        <f t="shared" si="32"/>
        <v>0</v>
      </c>
      <c r="EN15" s="77">
        <f t="shared" si="32"/>
        <v>0</v>
      </c>
      <c r="EO15" s="77">
        <f t="shared" si="32"/>
        <v>0</v>
      </c>
      <c r="EP15" s="77">
        <f t="shared" si="32"/>
        <v>0</v>
      </c>
      <c r="EQ15" s="77">
        <f t="shared" si="32"/>
        <v>0</v>
      </c>
      <c r="ER15" s="77">
        <f t="shared" si="32"/>
        <v>0</v>
      </c>
      <c r="ES15" s="77">
        <f t="shared" si="33"/>
        <v>0</v>
      </c>
      <c r="ET15" s="77">
        <f t="shared" si="33"/>
        <v>0</v>
      </c>
      <c r="EU15" s="77">
        <f t="shared" si="33"/>
        <v>0</v>
      </c>
      <c r="EV15" s="77">
        <f t="shared" si="33"/>
        <v>0</v>
      </c>
      <c r="EW15" s="77">
        <f t="shared" si="33"/>
        <v>0</v>
      </c>
      <c r="EX15" s="77">
        <f t="shared" si="33"/>
        <v>0</v>
      </c>
      <c r="EY15" s="77">
        <f t="shared" si="33"/>
        <v>0</v>
      </c>
      <c r="EZ15" s="77">
        <f t="shared" si="33"/>
        <v>0</v>
      </c>
      <c r="FA15" s="77">
        <f t="shared" si="33"/>
        <v>0</v>
      </c>
      <c r="FB15" s="77">
        <f t="shared" si="33"/>
        <v>0</v>
      </c>
      <c r="FC15" s="77">
        <f t="shared" si="34"/>
        <v>0</v>
      </c>
      <c r="FD15" s="77">
        <f t="shared" si="34"/>
        <v>0</v>
      </c>
      <c r="FE15" s="77">
        <f t="shared" si="34"/>
        <v>0</v>
      </c>
      <c r="FF15" s="77">
        <f t="shared" si="34"/>
        <v>0</v>
      </c>
      <c r="FG15" s="77">
        <f t="shared" si="34"/>
        <v>0</v>
      </c>
      <c r="FH15" s="77">
        <f t="shared" si="34"/>
        <v>0</v>
      </c>
      <c r="FI15" s="77">
        <f t="shared" si="34"/>
        <v>0</v>
      </c>
      <c r="FJ15" s="77">
        <f t="shared" si="34"/>
        <v>0</v>
      </c>
      <c r="FK15" s="77">
        <f t="shared" si="34"/>
        <v>0</v>
      </c>
      <c r="FL15" s="77">
        <f t="shared" si="34"/>
        <v>0</v>
      </c>
      <c r="FM15" s="77">
        <f t="shared" si="35"/>
        <v>0</v>
      </c>
      <c r="FN15" s="77">
        <f t="shared" si="35"/>
        <v>0</v>
      </c>
      <c r="FO15" s="77">
        <f t="shared" si="35"/>
        <v>0</v>
      </c>
      <c r="FP15" s="77">
        <f t="shared" si="35"/>
        <v>0</v>
      </c>
      <c r="FQ15" s="77">
        <f t="shared" si="35"/>
        <v>0</v>
      </c>
      <c r="FR15" s="77">
        <f t="shared" si="35"/>
        <v>0</v>
      </c>
      <c r="FS15" s="77">
        <f t="shared" si="35"/>
        <v>0</v>
      </c>
      <c r="FT15" s="77">
        <f t="shared" si="35"/>
        <v>0</v>
      </c>
      <c r="FU15" s="77">
        <f t="shared" si="35"/>
        <v>0</v>
      </c>
      <c r="FV15" s="77">
        <f t="shared" si="35"/>
        <v>0</v>
      </c>
      <c r="FW15" s="77">
        <f t="shared" si="36"/>
        <v>0</v>
      </c>
      <c r="FX15" s="77">
        <f t="shared" si="36"/>
        <v>0</v>
      </c>
      <c r="FY15" s="77">
        <f t="shared" si="36"/>
        <v>0</v>
      </c>
      <c r="FZ15" s="77">
        <f t="shared" si="36"/>
        <v>0</v>
      </c>
      <c r="GA15" s="77">
        <f t="shared" si="36"/>
        <v>0</v>
      </c>
      <c r="GB15" s="77">
        <f t="shared" si="36"/>
        <v>0</v>
      </c>
      <c r="GC15" s="77">
        <f t="shared" si="36"/>
        <v>0</v>
      </c>
      <c r="GD15" s="77">
        <f t="shared" si="36"/>
        <v>0</v>
      </c>
      <c r="GE15" s="77">
        <f t="shared" si="36"/>
        <v>0</v>
      </c>
      <c r="GF15" s="77">
        <f t="shared" si="36"/>
        <v>0</v>
      </c>
      <c r="GG15" s="77">
        <f t="shared" si="36"/>
        <v>0</v>
      </c>
    </row>
    <row r="16" spans="1:189" ht="14.25" customHeight="1" x14ac:dyDescent="0.25">
      <c r="A16" s="93"/>
      <c r="B16" s="94"/>
      <c r="C16" s="95"/>
      <c r="D16" s="95"/>
      <c r="E16" s="96"/>
      <c r="F16" s="94"/>
      <c r="G16" s="97">
        <f t="shared" si="15"/>
        <v>0</v>
      </c>
      <c r="H16" s="96"/>
      <c r="I16" s="97">
        <f t="shared" si="16"/>
        <v>0</v>
      </c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8"/>
      <c r="W16" s="98"/>
      <c r="X16" s="98"/>
      <c r="Y16" s="98"/>
      <c r="Z16" s="98"/>
      <c r="AA16" s="98"/>
      <c r="AB16" s="98"/>
      <c r="AC16" s="98"/>
      <c r="AD16" s="100">
        <f t="shared" si="20"/>
        <v>0</v>
      </c>
      <c r="AE16" s="100">
        <f t="shared" si="17"/>
        <v>0</v>
      </c>
      <c r="AF16" s="75"/>
      <c r="AG16" s="75"/>
      <c r="AH16" s="68">
        <f t="shared" si="18"/>
        <v>0</v>
      </c>
      <c r="AI16" s="79">
        <f>SUMIF(Списки!$D$2:$D$6,B16,Списки!$E$2:$E$6)</f>
        <v>0</v>
      </c>
      <c r="AJ16" s="79">
        <f t="shared" si="21"/>
        <v>31</v>
      </c>
      <c r="AK16" s="70"/>
      <c r="AL16" s="70">
        <f t="array" aca="1" ref="AL16" ca="1">IF(MONTH(AI16)=1,MIN(IF(F16=январь!$A$1:$AF$200,ROW(январь!$A$1:$AF$200))),IF(MONTH(AI16)=2,MIN(IF(F16=февраль!$A$1:$AF$200,ROW(февраль!$A$1:$AF$200))),IF(MONTH(AI16)=3,MIN(IF(F16=март!$A$1:$AF$200,ROW(март!$A$1:$AF$200))),IF(MONTH(AI16)=4,MIN(IF(F16=апрель!$A$1:$AF$200,ROW(апрель!$A$1:$AF$200))),IF(MONTH(AI16)=5,MIN(IF(F16=май!$A$1:$AF$200,ROW(май!$A$1:$AF$200))),0)))))</f>
        <v>3</v>
      </c>
      <c r="AM16" s="77" t="str">
        <f t="shared" ca="1" si="22"/>
        <v>П</v>
      </c>
      <c r="AN16" s="77" t="str">
        <f t="shared" ca="1" si="22"/>
        <v>П</v>
      </c>
      <c r="AO16" s="77" t="str">
        <f t="shared" ca="1" si="22"/>
        <v>КД</v>
      </c>
      <c r="AP16" s="77" t="str">
        <f t="shared" ca="1" si="22"/>
        <v>КД</v>
      </c>
      <c r="AQ16" s="77" t="str">
        <f t="shared" ca="1" si="22"/>
        <v>КД</v>
      </c>
      <c r="AR16" s="77" t="str">
        <f t="shared" ca="1" si="22"/>
        <v>КД</v>
      </c>
      <c r="AS16" s="77" t="str">
        <f t="shared" ca="1" si="22"/>
        <v>В</v>
      </c>
      <c r="AT16" s="77" t="str">
        <f t="shared" ca="1" si="22"/>
        <v>КД</v>
      </c>
      <c r="AU16" s="77">
        <f t="shared" ca="1" si="22"/>
        <v>0</v>
      </c>
      <c r="AV16" s="77">
        <f t="shared" ca="1" si="22"/>
        <v>3</v>
      </c>
      <c r="AW16" s="77">
        <f t="shared" ca="1" si="23"/>
        <v>4</v>
      </c>
      <c r="AX16" s="77">
        <f t="shared" ca="1" si="23"/>
        <v>6</v>
      </c>
      <c r="AY16" s="77">
        <f t="shared" ca="1" si="23"/>
        <v>3</v>
      </c>
      <c r="AZ16" s="77" t="str">
        <f t="shared" ca="1" si="23"/>
        <v>В</v>
      </c>
      <c r="BA16" s="77">
        <f t="shared" ca="1" si="23"/>
        <v>7</v>
      </c>
      <c r="BB16" s="77">
        <f t="shared" ca="1" si="23"/>
        <v>0</v>
      </c>
      <c r="BC16" s="77">
        <f t="shared" ca="1" si="23"/>
        <v>3</v>
      </c>
      <c r="BD16" s="77">
        <f t="shared" ca="1" si="23"/>
        <v>4</v>
      </c>
      <c r="BE16" s="77">
        <f t="shared" ca="1" si="23"/>
        <v>6</v>
      </c>
      <c r="BF16" s="77">
        <f t="shared" ca="1" si="23"/>
        <v>3</v>
      </c>
      <c r="BG16" s="77" t="str">
        <f t="shared" ca="1" si="24"/>
        <v>В</v>
      </c>
      <c r="BH16" s="77">
        <f t="shared" ca="1" si="24"/>
        <v>7</v>
      </c>
      <c r="BI16" s="77">
        <f t="shared" ca="1" si="24"/>
        <v>0</v>
      </c>
      <c r="BJ16" s="77">
        <f t="shared" ca="1" si="24"/>
        <v>3</v>
      </c>
      <c r="BK16" s="77">
        <f t="shared" ca="1" si="24"/>
        <v>4</v>
      </c>
      <c r="BL16" s="77">
        <f t="shared" ca="1" si="24"/>
        <v>6</v>
      </c>
      <c r="BM16" s="77">
        <f t="shared" ca="1" si="24"/>
        <v>3</v>
      </c>
      <c r="BN16" s="77" t="str">
        <f t="shared" ca="1" si="24"/>
        <v>В</v>
      </c>
      <c r="BO16" s="77">
        <f t="shared" ca="1" si="24"/>
        <v>7</v>
      </c>
      <c r="BP16" s="77">
        <f t="shared" ca="1" si="24"/>
        <v>0</v>
      </c>
      <c r="BQ16" s="77">
        <f t="shared" ca="1" si="24"/>
        <v>3</v>
      </c>
      <c r="BR16" s="77">
        <f t="shared" si="25"/>
        <v>0</v>
      </c>
      <c r="BS16" s="77">
        <f t="shared" si="25"/>
        <v>0</v>
      </c>
      <c r="BT16" s="77">
        <f t="shared" si="25"/>
        <v>0</v>
      </c>
      <c r="BU16" s="77">
        <f t="shared" si="25"/>
        <v>0</v>
      </c>
      <c r="BV16" s="77">
        <f t="shared" si="25"/>
        <v>0</v>
      </c>
      <c r="BW16" s="77">
        <f t="shared" si="25"/>
        <v>0</v>
      </c>
      <c r="BX16" s="77">
        <f t="shared" si="25"/>
        <v>0</v>
      </c>
      <c r="BY16" s="77">
        <f t="shared" si="25"/>
        <v>0</v>
      </c>
      <c r="BZ16" s="77">
        <f t="shared" si="25"/>
        <v>0</v>
      </c>
      <c r="CA16" s="77">
        <f t="shared" si="25"/>
        <v>0</v>
      </c>
      <c r="CB16" s="77">
        <f t="shared" si="26"/>
        <v>0</v>
      </c>
      <c r="CC16" s="77">
        <f t="shared" si="26"/>
        <v>0</v>
      </c>
      <c r="CD16" s="77">
        <f t="shared" si="26"/>
        <v>0</v>
      </c>
      <c r="CE16" s="77">
        <f t="shared" si="26"/>
        <v>0</v>
      </c>
      <c r="CF16" s="77">
        <f t="shared" si="26"/>
        <v>0</v>
      </c>
      <c r="CG16" s="77">
        <f t="shared" si="26"/>
        <v>0</v>
      </c>
      <c r="CH16" s="77">
        <f t="shared" si="26"/>
        <v>0</v>
      </c>
      <c r="CI16" s="77">
        <f t="shared" si="26"/>
        <v>0</v>
      </c>
      <c r="CJ16" s="77">
        <f t="shared" si="26"/>
        <v>0</v>
      </c>
      <c r="CK16" s="77">
        <f t="shared" si="26"/>
        <v>0</v>
      </c>
      <c r="CL16" s="77">
        <f t="shared" si="27"/>
        <v>0</v>
      </c>
      <c r="CM16" s="77">
        <f t="shared" si="27"/>
        <v>0</v>
      </c>
      <c r="CN16" s="77">
        <f t="shared" si="27"/>
        <v>0</v>
      </c>
      <c r="CO16" s="77">
        <f t="shared" si="27"/>
        <v>0</v>
      </c>
      <c r="CP16" s="77">
        <f t="shared" si="27"/>
        <v>0</v>
      </c>
      <c r="CQ16" s="77">
        <f t="shared" si="27"/>
        <v>0</v>
      </c>
      <c r="CR16" s="77">
        <f t="shared" si="27"/>
        <v>0</v>
      </c>
      <c r="CS16" s="77">
        <f t="shared" si="27"/>
        <v>0</v>
      </c>
      <c r="CT16" s="77">
        <f t="shared" si="28"/>
        <v>0</v>
      </c>
      <c r="CU16" s="77">
        <f t="shared" si="28"/>
        <v>0</v>
      </c>
      <c r="CV16" s="77">
        <f t="shared" si="28"/>
        <v>0</v>
      </c>
      <c r="CW16" s="77">
        <f t="shared" si="28"/>
        <v>0</v>
      </c>
      <c r="CX16" s="77">
        <f t="shared" si="28"/>
        <v>0</v>
      </c>
      <c r="CY16" s="77">
        <f t="shared" si="28"/>
        <v>0</v>
      </c>
      <c r="CZ16" s="77">
        <f t="shared" si="28"/>
        <v>0</v>
      </c>
      <c r="DA16" s="77">
        <f t="shared" si="28"/>
        <v>0</v>
      </c>
      <c r="DB16" s="77">
        <f t="shared" si="28"/>
        <v>0</v>
      </c>
      <c r="DC16" s="77">
        <f t="shared" si="28"/>
        <v>0</v>
      </c>
      <c r="DD16" s="77">
        <f t="shared" si="29"/>
        <v>0</v>
      </c>
      <c r="DE16" s="77">
        <f t="shared" si="29"/>
        <v>0</v>
      </c>
      <c r="DF16" s="77">
        <f t="shared" si="29"/>
        <v>0</v>
      </c>
      <c r="DG16" s="77">
        <f t="shared" si="29"/>
        <v>0</v>
      </c>
      <c r="DH16" s="77">
        <f t="shared" si="29"/>
        <v>0</v>
      </c>
      <c r="DI16" s="77">
        <f t="shared" si="29"/>
        <v>0</v>
      </c>
      <c r="DJ16" s="77">
        <f t="shared" si="29"/>
        <v>0</v>
      </c>
      <c r="DK16" s="77">
        <f t="shared" si="29"/>
        <v>0</v>
      </c>
      <c r="DL16" s="77">
        <f t="shared" si="29"/>
        <v>0</v>
      </c>
      <c r="DM16" s="77">
        <f t="shared" si="29"/>
        <v>0</v>
      </c>
      <c r="DN16" s="77">
        <f t="shared" si="30"/>
        <v>0</v>
      </c>
      <c r="DO16" s="77">
        <f t="shared" si="30"/>
        <v>0</v>
      </c>
      <c r="DP16" s="77">
        <f t="shared" si="30"/>
        <v>0</v>
      </c>
      <c r="DQ16" s="77">
        <f t="shared" si="30"/>
        <v>0</v>
      </c>
      <c r="DR16" s="77">
        <f t="shared" si="30"/>
        <v>0</v>
      </c>
      <c r="DS16" s="77">
        <f t="shared" si="30"/>
        <v>0</v>
      </c>
      <c r="DT16" s="77">
        <f t="shared" si="30"/>
        <v>0</v>
      </c>
      <c r="DU16" s="77">
        <f t="shared" si="30"/>
        <v>0</v>
      </c>
      <c r="DV16" s="77">
        <f t="shared" si="30"/>
        <v>0</v>
      </c>
      <c r="DW16" s="77">
        <f t="shared" si="30"/>
        <v>0</v>
      </c>
      <c r="DX16" s="77">
        <f t="shared" si="30"/>
        <v>0</v>
      </c>
      <c r="DY16" s="77">
        <f t="shared" si="31"/>
        <v>0</v>
      </c>
      <c r="DZ16" s="77">
        <f t="shared" si="31"/>
        <v>0</v>
      </c>
      <c r="EA16" s="77">
        <f t="shared" si="31"/>
        <v>0</v>
      </c>
      <c r="EB16" s="77">
        <f t="shared" si="31"/>
        <v>0</v>
      </c>
      <c r="EC16" s="77">
        <f t="shared" si="31"/>
        <v>0</v>
      </c>
      <c r="ED16" s="77">
        <f t="shared" si="31"/>
        <v>0</v>
      </c>
      <c r="EE16" s="77">
        <f t="shared" si="31"/>
        <v>0</v>
      </c>
      <c r="EF16" s="77">
        <f t="shared" si="31"/>
        <v>0</v>
      </c>
      <c r="EG16" s="77">
        <f t="shared" si="31"/>
        <v>0</v>
      </c>
      <c r="EH16" s="77">
        <f t="shared" si="31"/>
        <v>0</v>
      </c>
      <c r="EI16" s="77">
        <f t="shared" si="32"/>
        <v>0</v>
      </c>
      <c r="EJ16" s="77">
        <f t="shared" si="32"/>
        <v>0</v>
      </c>
      <c r="EK16" s="77">
        <f t="shared" si="32"/>
        <v>0</v>
      </c>
      <c r="EL16" s="77">
        <f t="shared" si="32"/>
        <v>0</v>
      </c>
      <c r="EM16" s="77">
        <f t="shared" si="32"/>
        <v>0</v>
      </c>
      <c r="EN16" s="77">
        <f t="shared" si="32"/>
        <v>0</v>
      </c>
      <c r="EO16" s="77">
        <f t="shared" si="32"/>
        <v>0</v>
      </c>
      <c r="EP16" s="77">
        <f t="shared" si="32"/>
        <v>0</v>
      </c>
      <c r="EQ16" s="77">
        <f t="shared" si="32"/>
        <v>0</v>
      </c>
      <c r="ER16" s="77">
        <f t="shared" si="32"/>
        <v>0</v>
      </c>
      <c r="ES16" s="77">
        <f t="shared" si="33"/>
        <v>0</v>
      </c>
      <c r="ET16" s="77">
        <f t="shared" si="33"/>
        <v>0</v>
      </c>
      <c r="EU16" s="77">
        <f t="shared" si="33"/>
        <v>0</v>
      </c>
      <c r="EV16" s="77">
        <f t="shared" si="33"/>
        <v>0</v>
      </c>
      <c r="EW16" s="77">
        <f t="shared" si="33"/>
        <v>0</v>
      </c>
      <c r="EX16" s="77">
        <f t="shared" si="33"/>
        <v>0</v>
      </c>
      <c r="EY16" s="77">
        <f t="shared" si="33"/>
        <v>0</v>
      </c>
      <c r="EZ16" s="77">
        <f t="shared" si="33"/>
        <v>0</v>
      </c>
      <c r="FA16" s="77">
        <f t="shared" si="33"/>
        <v>0</v>
      </c>
      <c r="FB16" s="77">
        <f t="shared" si="33"/>
        <v>0</v>
      </c>
      <c r="FC16" s="77">
        <f t="shared" si="34"/>
        <v>0</v>
      </c>
      <c r="FD16" s="77">
        <f t="shared" si="34"/>
        <v>0</v>
      </c>
      <c r="FE16" s="77">
        <f t="shared" si="34"/>
        <v>0</v>
      </c>
      <c r="FF16" s="77">
        <f t="shared" si="34"/>
        <v>0</v>
      </c>
      <c r="FG16" s="77">
        <f t="shared" si="34"/>
        <v>0</v>
      </c>
      <c r="FH16" s="77">
        <f t="shared" si="34"/>
        <v>0</v>
      </c>
      <c r="FI16" s="77">
        <f t="shared" si="34"/>
        <v>0</v>
      </c>
      <c r="FJ16" s="77">
        <f t="shared" si="34"/>
        <v>0</v>
      </c>
      <c r="FK16" s="77">
        <f t="shared" si="34"/>
        <v>0</v>
      </c>
      <c r="FL16" s="77">
        <f t="shared" si="34"/>
        <v>0</v>
      </c>
      <c r="FM16" s="77">
        <f t="shared" si="35"/>
        <v>0</v>
      </c>
      <c r="FN16" s="77">
        <f t="shared" si="35"/>
        <v>0</v>
      </c>
      <c r="FO16" s="77">
        <f t="shared" si="35"/>
        <v>0</v>
      </c>
      <c r="FP16" s="77">
        <f t="shared" si="35"/>
        <v>0</v>
      </c>
      <c r="FQ16" s="77">
        <f t="shared" si="35"/>
        <v>0</v>
      </c>
      <c r="FR16" s="77">
        <f t="shared" si="35"/>
        <v>0</v>
      </c>
      <c r="FS16" s="77">
        <f t="shared" si="35"/>
        <v>0</v>
      </c>
      <c r="FT16" s="77">
        <f t="shared" si="35"/>
        <v>0</v>
      </c>
      <c r="FU16" s="77">
        <f t="shared" si="35"/>
        <v>0</v>
      </c>
      <c r="FV16" s="77">
        <f t="shared" si="35"/>
        <v>0</v>
      </c>
      <c r="FW16" s="77">
        <f t="shared" si="36"/>
        <v>0</v>
      </c>
      <c r="FX16" s="77">
        <f t="shared" si="36"/>
        <v>0</v>
      </c>
      <c r="FY16" s="77">
        <f t="shared" si="36"/>
        <v>0</v>
      </c>
      <c r="FZ16" s="77">
        <f t="shared" si="36"/>
        <v>0</v>
      </c>
      <c r="GA16" s="77">
        <f t="shared" si="36"/>
        <v>0</v>
      </c>
      <c r="GB16" s="77">
        <f t="shared" si="36"/>
        <v>0</v>
      </c>
      <c r="GC16" s="77">
        <f t="shared" si="36"/>
        <v>0</v>
      </c>
      <c r="GD16" s="77">
        <f t="shared" si="36"/>
        <v>0</v>
      </c>
      <c r="GE16" s="77">
        <f t="shared" si="36"/>
        <v>0</v>
      </c>
      <c r="GF16" s="77">
        <f t="shared" si="36"/>
        <v>0</v>
      </c>
      <c r="GG16" s="77">
        <f t="shared" si="36"/>
        <v>0</v>
      </c>
    </row>
    <row r="17" spans="1:189" ht="15.75" x14ac:dyDescent="0.25">
      <c r="A17" s="93"/>
      <c r="B17" s="94"/>
      <c r="C17" s="95"/>
      <c r="D17" s="95"/>
      <c r="E17" s="96"/>
      <c r="F17" s="94"/>
      <c r="G17" s="97">
        <f t="shared" si="15"/>
        <v>0</v>
      </c>
      <c r="H17" s="96"/>
      <c r="I17" s="97">
        <f t="shared" si="16"/>
        <v>0</v>
      </c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8"/>
      <c r="W17" s="98"/>
      <c r="X17" s="98"/>
      <c r="Y17" s="98"/>
      <c r="Z17" s="98"/>
      <c r="AA17" s="98"/>
      <c r="AB17" s="98"/>
      <c r="AC17" s="98"/>
      <c r="AD17" s="100">
        <f t="shared" si="20"/>
        <v>0</v>
      </c>
      <c r="AE17" s="100">
        <f t="shared" si="17"/>
        <v>0</v>
      </c>
      <c r="AF17" s="75"/>
      <c r="AG17" s="75"/>
      <c r="AH17" s="68">
        <f t="shared" si="18"/>
        <v>0</v>
      </c>
      <c r="AI17" s="79">
        <f>SUMIF(Списки!$D$2:$D$6,B17,Списки!$E$2:$E$6)</f>
        <v>0</v>
      </c>
      <c r="AJ17" s="79">
        <f t="shared" si="21"/>
        <v>31</v>
      </c>
      <c r="AK17" s="70"/>
      <c r="AL17" s="70">
        <f t="array" aca="1" ref="AL17" ca="1">IF(MONTH(AI17)=1,MIN(IF(F17=январь!$A$1:$AF$200,ROW(январь!$A$1:$AF$200))),IF(MONTH(AI17)=2,MIN(IF(F17=февраль!$A$1:$AF$200,ROW(февраль!$A$1:$AF$200))),IF(MONTH(AI17)=3,MIN(IF(F17=март!$A$1:$AF$200,ROW(март!$A$1:$AF$200))),IF(MONTH(AI17)=4,MIN(IF(F17=апрель!$A$1:$AF$200,ROW(апрель!$A$1:$AF$200))),IF(MONTH(AI17)=5,MIN(IF(F17=май!$A$1:$AF$200,ROW(май!$A$1:$AF$200))),0)))))</f>
        <v>3</v>
      </c>
      <c r="AM17" s="77" t="str">
        <f t="shared" ca="1" si="22"/>
        <v>П</v>
      </c>
      <c r="AN17" s="77" t="str">
        <f t="shared" ca="1" si="22"/>
        <v>П</v>
      </c>
      <c r="AO17" s="77" t="str">
        <f t="shared" ca="1" si="22"/>
        <v>КД</v>
      </c>
      <c r="AP17" s="77" t="str">
        <f t="shared" ca="1" si="22"/>
        <v>КД</v>
      </c>
      <c r="AQ17" s="77" t="str">
        <f t="shared" ca="1" si="22"/>
        <v>КД</v>
      </c>
      <c r="AR17" s="77" t="str">
        <f t="shared" ca="1" si="22"/>
        <v>КД</v>
      </c>
      <c r="AS17" s="77" t="str">
        <f t="shared" ca="1" si="22"/>
        <v>В</v>
      </c>
      <c r="AT17" s="77" t="str">
        <f t="shared" ca="1" si="22"/>
        <v>КД</v>
      </c>
      <c r="AU17" s="77">
        <f t="shared" ca="1" si="22"/>
        <v>0</v>
      </c>
      <c r="AV17" s="77">
        <f t="shared" ca="1" si="22"/>
        <v>3</v>
      </c>
      <c r="AW17" s="77">
        <f t="shared" ca="1" si="23"/>
        <v>4</v>
      </c>
      <c r="AX17" s="77">
        <f t="shared" ca="1" si="23"/>
        <v>6</v>
      </c>
      <c r="AY17" s="77">
        <f t="shared" ca="1" si="23"/>
        <v>3</v>
      </c>
      <c r="AZ17" s="77" t="str">
        <f t="shared" ca="1" si="23"/>
        <v>В</v>
      </c>
      <c r="BA17" s="77">
        <f t="shared" ca="1" si="23"/>
        <v>7</v>
      </c>
      <c r="BB17" s="77">
        <f t="shared" ca="1" si="23"/>
        <v>0</v>
      </c>
      <c r="BC17" s="77">
        <f t="shared" ca="1" si="23"/>
        <v>3</v>
      </c>
      <c r="BD17" s="77">
        <f t="shared" ca="1" si="23"/>
        <v>4</v>
      </c>
      <c r="BE17" s="77">
        <f t="shared" ca="1" si="23"/>
        <v>6</v>
      </c>
      <c r="BF17" s="77">
        <f t="shared" ca="1" si="23"/>
        <v>3</v>
      </c>
      <c r="BG17" s="77" t="str">
        <f t="shared" ca="1" si="24"/>
        <v>В</v>
      </c>
      <c r="BH17" s="77">
        <f t="shared" ca="1" si="24"/>
        <v>7</v>
      </c>
      <c r="BI17" s="77">
        <f t="shared" ca="1" si="24"/>
        <v>0</v>
      </c>
      <c r="BJ17" s="77">
        <f t="shared" ca="1" si="24"/>
        <v>3</v>
      </c>
      <c r="BK17" s="77">
        <f t="shared" ca="1" si="24"/>
        <v>4</v>
      </c>
      <c r="BL17" s="77">
        <f t="shared" ca="1" si="24"/>
        <v>6</v>
      </c>
      <c r="BM17" s="77">
        <f t="shared" ca="1" si="24"/>
        <v>3</v>
      </c>
      <c r="BN17" s="77" t="str">
        <f t="shared" ca="1" si="24"/>
        <v>В</v>
      </c>
      <c r="BO17" s="77">
        <f t="shared" ca="1" si="24"/>
        <v>7</v>
      </c>
      <c r="BP17" s="77">
        <f t="shared" ca="1" si="24"/>
        <v>0</v>
      </c>
      <c r="BQ17" s="77">
        <f t="shared" ca="1" si="24"/>
        <v>3</v>
      </c>
      <c r="BR17" s="77">
        <f t="shared" si="25"/>
        <v>0</v>
      </c>
      <c r="BS17" s="77">
        <f t="shared" si="25"/>
        <v>0</v>
      </c>
      <c r="BT17" s="77">
        <f t="shared" si="25"/>
        <v>0</v>
      </c>
      <c r="BU17" s="77">
        <f t="shared" si="25"/>
        <v>0</v>
      </c>
      <c r="BV17" s="77">
        <f t="shared" si="25"/>
        <v>0</v>
      </c>
      <c r="BW17" s="77">
        <f t="shared" si="25"/>
        <v>0</v>
      </c>
      <c r="BX17" s="77">
        <f t="shared" si="25"/>
        <v>0</v>
      </c>
      <c r="BY17" s="77">
        <f t="shared" si="25"/>
        <v>0</v>
      </c>
      <c r="BZ17" s="77">
        <f t="shared" si="25"/>
        <v>0</v>
      </c>
      <c r="CA17" s="77">
        <f t="shared" si="25"/>
        <v>0</v>
      </c>
      <c r="CB17" s="77">
        <f t="shared" si="26"/>
        <v>0</v>
      </c>
      <c r="CC17" s="77">
        <f t="shared" si="26"/>
        <v>0</v>
      </c>
      <c r="CD17" s="77">
        <f t="shared" si="26"/>
        <v>0</v>
      </c>
      <c r="CE17" s="77">
        <f t="shared" si="26"/>
        <v>0</v>
      </c>
      <c r="CF17" s="77">
        <f t="shared" si="26"/>
        <v>0</v>
      </c>
      <c r="CG17" s="77">
        <f t="shared" si="26"/>
        <v>0</v>
      </c>
      <c r="CH17" s="77">
        <f t="shared" si="26"/>
        <v>0</v>
      </c>
      <c r="CI17" s="77">
        <f t="shared" si="26"/>
        <v>0</v>
      </c>
      <c r="CJ17" s="77">
        <f t="shared" si="26"/>
        <v>0</v>
      </c>
      <c r="CK17" s="77">
        <f t="shared" si="26"/>
        <v>0</v>
      </c>
      <c r="CL17" s="77">
        <f t="shared" si="27"/>
        <v>0</v>
      </c>
      <c r="CM17" s="77">
        <f t="shared" si="27"/>
        <v>0</v>
      </c>
      <c r="CN17" s="77">
        <f t="shared" si="27"/>
        <v>0</v>
      </c>
      <c r="CO17" s="77">
        <f t="shared" si="27"/>
        <v>0</v>
      </c>
      <c r="CP17" s="77">
        <f t="shared" si="27"/>
        <v>0</v>
      </c>
      <c r="CQ17" s="77">
        <f t="shared" si="27"/>
        <v>0</v>
      </c>
      <c r="CR17" s="77">
        <f t="shared" si="27"/>
        <v>0</v>
      </c>
      <c r="CS17" s="77">
        <f t="shared" si="27"/>
        <v>0</v>
      </c>
      <c r="CT17" s="77">
        <f t="shared" si="28"/>
        <v>0</v>
      </c>
      <c r="CU17" s="77">
        <f t="shared" si="28"/>
        <v>0</v>
      </c>
      <c r="CV17" s="77">
        <f t="shared" si="28"/>
        <v>0</v>
      </c>
      <c r="CW17" s="77">
        <f t="shared" si="28"/>
        <v>0</v>
      </c>
      <c r="CX17" s="77">
        <f t="shared" si="28"/>
        <v>0</v>
      </c>
      <c r="CY17" s="77">
        <f t="shared" si="28"/>
        <v>0</v>
      </c>
      <c r="CZ17" s="77">
        <f t="shared" si="28"/>
        <v>0</v>
      </c>
      <c r="DA17" s="77">
        <f t="shared" si="28"/>
        <v>0</v>
      </c>
      <c r="DB17" s="77">
        <f t="shared" si="28"/>
        <v>0</v>
      </c>
      <c r="DC17" s="77">
        <f t="shared" si="28"/>
        <v>0</v>
      </c>
      <c r="DD17" s="77">
        <f t="shared" si="29"/>
        <v>0</v>
      </c>
      <c r="DE17" s="77">
        <f t="shared" si="29"/>
        <v>0</v>
      </c>
      <c r="DF17" s="77">
        <f t="shared" si="29"/>
        <v>0</v>
      </c>
      <c r="DG17" s="77">
        <f t="shared" si="29"/>
        <v>0</v>
      </c>
      <c r="DH17" s="77">
        <f t="shared" si="29"/>
        <v>0</v>
      </c>
      <c r="DI17" s="77">
        <f t="shared" si="29"/>
        <v>0</v>
      </c>
      <c r="DJ17" s="77">
        <f t="shared" si="29"/>
        <v>0</v>
      </c>
      <c r="DK17" s="77">
        <f t="shared" si="29"/>
        <v>0</v>
      </c>
      <c r="DL17" s="77">
        <f t="shared" si="29"/>
        <v>0</v>
      </c>
      <c r="DM17" s="77">
        <f t="shared" si="29"/>
        <v>0</v>
      </c>
      <c r="DN17" s="77">
        <f t="shared" si="30"/>
        <v>0</v>
      </c>
      <c r="DO17" s="77">
        <f t="shared" si="30"/>
        <v>0</v>
      </c>
      <c r="DP17" s="77">
        <f t="shared" si="30"/>
        <v>0</v>
      </c>
      <c r="DQ17" s="77">
        <f t="shared" si="30"/>
        <v>0</v>
      </c>
      <c r="DR17" s="77">
        <f t="shared" si="30"/>
        <v>0</v>
      </c>
      <c r="DS17" s="77">
        <f t="shared" si="30"/>
        <v>0</v>
      </c>
      <c r="DT17" s="77">
        <f t="shared" si="30"/>
        <v>0</v>
      </c>
      <c r="DU17" s="77">
        <f t="shared" si="30"/>
        <v>0</v>
      </c>
      <c r="DV17" s="77">
        <f t="shared" si="30"/>
        <v>0</v>
      </c>
      <c r="DW17" s="77">
        <f t="shared" si="30"/>
        <v>0</v>
      </c>
      <c r="DX17" s="77">
        <f t="shared" si="30"/>
        <v>0</v>
      </c>
      <c r="DY17" s="77">
        <f t="shared" si="31"/>
        <v>0</v>
      </c>
      <c r="DZ17" s="77">
        <f t="shared" si="31"/>
        <v>0</v>
      </c>
      <c r="EA17" s="77">
        <f t="shared" si="31"/>
        <v>0</v>
      </c>
      <c r="EB17" s="77">
        <f t="shared" si="31"/>
        <v>0</v>
      </c>
      <c r="EC17" s="77">
        <f t="shared" si="31"/>
        <v>0</v>
      </c>
      <c r="ED17" s="77">
        <f t="shared" si="31"/>
        <v>0</v>
      </c>
      <c r="EE17" s="77">
        <f t="shared" si="31"/>
        <v>0</v>
      </c>
      <c r="EF17" s="77">
        <f t="shared" si="31"/>
        <v>0</v>
      </c>
      <c r="EG17" s="77">
        <f t="shared" si="31"/>
        <v>0</v>
      </c>
      <c r="EH17" s="77">
        <f t="shared" si="31"/>
        <v>0</v>
      </c>
      <c r="EI17" s="77">
        <f t="shared" si="32"/>
        <v>0</v>
      </c>
      <c r="EJ17" s="77">
        <f t="shared" si="32"/>
        <v>0</v>
      </c>
      <c r="EK17" s="77">
        <f t="shared" si="32"/>
        <v>0</v>
      </c>
      <c r="EL17" s="77">
        <f t="shared" si="32"/>
        <v>0</v>
      </c>
      <c r="EM17" s="77">
        <f t="shared" si="32"/>
        <v>0</v>
      </c>
      <c r="EN17" s="77">
        <f t="shared" si="32"/>
        <v>0</v>
      </c>
      <c r="EO17" s="77">
        <f t="shared" si="32"/>
        <v>0</v>
      </c>
      <c r="EP17" s="77">
        <f t="shared" si="32"/>
        <v>0</v>
      </c>
      <c r="EQ17" s="77">
        <f t="shared" si="32"/>
        <v>0</v>
      </c>
      <c r="ER17" s="77">
        <f t="shared" si="32"/>
        <v>0</v>
      </c>
      <c r="ES17" s="77">
        <f t="shared" si="33"/>
        <v>0</v>
      </c>
      <c r="ET17" s="77">
        <f t="shared" si="33"/>
        <v>0</v>
      </c>
      <c r="EU17" s="77">
        <f t="shared" si="33"/>
        <v>0</v>
      </c>
      <c r="EV17" s="77">
        <f t="shared" si="33"/>
        <v>0</v>
      </c>
      <c r="EW17" s="77">
        <f t="shared" si="33"/>
        <v>0</v>
      </c>
      <c r="EX17" s="77">
        <f t="shared" si="33"/>
        <v>0</v>
      </c>
      <c r="EY17" s="77">
        <f t="shared" si="33"/>
        <v>0</v>
      </c>
      <c r="EZ17" s="77">
        <f t="shared" si="33"/>
        <v>0</v>
      </c>
      <c r="FA17" s="77">
        <f t="shared" si="33"/>
        <v>0</v>
      </c>
      <c r="FB17" s="77">
        <f t="shared" si="33"/>
        <v>0</v>
      </c>
      <c r="FC17" s="77">
        <f t="shared" si="34"/>
        <v>0</v>
      </c>
      <c r="FD17" s="77">
        <f t="shared" si="34"/>
        <v>0</v>
      </c>
      <c r="FE17" s="77">
        <f t="shared" si="34"/>
        <v>0</v>
      </c>
      <c r="FF17" s="77">
        <f t="shared" si="34"/>
        <v>0</v>
      </c>
      <c r="FG17" s="77">
        <f t="shared" si="34"/>
        <v>0</v>
      </c>
      <c r="FH17" s="77">
        <f t="shared" si="34"/>
        <v>0</v>
      </c>
      <c r="FI17" s="77">
        <f t="shared" si="34"/>
        <v>0</v>
      </c>
      <c r="FJ17" s="77">
        <f t="shared" si="34"/>
        <v>0</v>
      </c>
      <c r="FK17" s="77">
        <f t="shared" si="34"/>
        <v>0</v>
      </c>
      <c r="FL17" s="77">
        <f t="shared" si="34"/>
        <v>0</v>
      </c>
      <c r="FM17" s="77">
        <f t="shared" si="35"/>
        <v>0</v>
      </c>
      <c r="FN17" s="77">
        <f t="shared" si="35"/>
        <v>0</v>
      </c>
      <c r="FO17" s="77">
        <f t="shared" si="35"/>
        <v>0</v>
      </c>
      <c r="FP17" s="77">
        <f t="shared" si="35"/>
        <v>0</v>
      </c>
      <c r="FQ17" s="77">
        <f t="shared" si="35"/>
        <v>0</v>
      </c>
      <c r="FR17" s="77">
        <f t="shared" si="35"/>
        <v>0</v>
      </c>
      <c r="FS17" s="77">
        <f t="shared" si="35"/>
        <v>0</v>
      </c>
      <c r="FT17" s="77">
        <f t="shared" si="35"/>
        <v>0</v>
      </c>
      <c r="FU17" s="77">
        <f t="shared" si="35"/>
        <v>0</v>
      </c>
      <c r="FV17" s="77">
        <f t="shared" si="35"/>
        <v>0</v>
      </c>
      <c r="FW17" s="77">
        <f t="shared" si="36"/>
        <v>0</v>
      </c>
      <c r="FX17" s="77">
        <f t="shared" si="36"/>
        <v>0</v>
      </c>
      <c r="FY17" s="77">
        <f t="shared" si="36"/>
        <v>0</v>
      </c>
      <c r="FZ17" s="77">
        <f t="shared" si="36"/>
        <v>0</v>
      </c>
      <c r="GA17" s="77">
        <f t="shared" si="36"/>
        <v>0</v>
      </c>
      <c r="GB17" s="77">
        <f t="shared" si="36"/>
        <v>0</v>
      </c>
      <c r="GC17" s="77">
        <f t="shared" si="36"/>
        <v>0</v>
      </c>
      <c r="GD17" s="77">
        <f t="shared" si="36"/>
        <v>0</v>
      </c>
      <c r="GE17" s="77">
        <f t="shared" si="36"/>
        <v>0</v>
      </c>
      <c r="GF17" s="77">
        <f t="shared" si="36"/>
        <v>0</v>
      </c>
      <c r="GG17" s="77">
        <f t="shared" si="36"/>
        <v>0</v>
      </c>
    </row>
    <row r="18" spans="1:189" ht="15.75" x14ac:dyDescent="0.25">
      <c r="A18" s="93"/>
      <c r="B18" s="94"/>
      <c r="C18" s="95"/>
      <c r="D18" s="95"/>
      <c r="E18" s="96"/>
      <c r="F18" s="94"/>
      <c r="G18" s="97">
        <f t="shared" si="15"/>
        <v>0</v>
      </c>
      <c r="H18" s="96"/>
      <c r="I18" s="97">
        <f t="shared" si="16"/>
        <v>0</v>
      </c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8"/>
      <c r="W18" s="98"/>
      <c r="X18" s="98"/>
      <c r="Y18" s="98"/>
      <c r="Z18" s="98"/>
      <c r="AA18" s="98"/>
      <c r="AB18" s="98"/>
      <c r="AC18" s="98"/>
      <c r="AD18" s="100">
        <f t="shared" si="20"/>
        <v>0</v>
      </c>
      <c r="AE18" s="100">
        <f t="shared" si="17"/>
        <v>0</v>
      </c>
      <c r="AF18" s="75"/>
      <c r="AG18" s="75"/>
      <c r="AH18" s="68">
        <f t="shared" si="18"/>
        <v>0</v>
      </c>
      <c r="AI18" s="79">
        <f>SUMIF(Списки!$D$2:$D$6,B18,Списки!$E$2:$E$6)</f>
        <v>0</v>
      </c>
      <c r="AJ18" s="79">
        <f t="shared" si="21"/>
        <v>31</v>
      </c>
      <c r="AK18" s="70"/>
      <c r="AL18" s="70">
        <f t="array" aca="1" ref="AL18" ca="1">IF(MONTH(AI18)=1,MIN(IF(F18=январь!$A$1:$AF$200,ROW(январь!$A$1:$AF$200))),IF(MONTH(AI18)=2,MIN(IF(F18=февраль!$A$1:$AF$200,ROW(февраль!$A$1:$AF$200))),IF(MONTH(AI18)=3,MIN(IF(F18=март!$A$1:$AF$200,ROW(март!$A$1:$AF$200))),IF(MONTH(AI18)=4,MIN(IF(F18=апрель!$A$1:$AF$200,ROW(апрель!$A$1:$AF$200))),IF(MONTH(AI18)=5,MIN(IF(F18=май!$A$1:$AF$200,ROW(май!$A$1:$AF$200))),0)))))</f>
        <v>3</v>
      </c>
      <c r="AM18" s="77" t="str">
        <f t="shared" ca="1" si="22"/>
        <v>П</v>
      </c>
      <c r="AN18" s="77" t="str">
        <f t="shared" ca="1" si="22"/>
        <v>П</v>
      </c>
      <c r="AO18" s="77" t="str">
        <f t="shared" ca="1" si="22"/>
        <v>КД</v>
      </c>
      <c r="AP18" s="77" t="str">
        <f t="shared" ca="1" si="22"/>
        <v>КД</v>
      </c>
      <c r="AQ18" s="77" t="str">
        <f t="shared" ca="1" si="22"/>
        <v>КД</v>
      </c>
      <c r="AR18" s="77" t="str">
        <f t="shared" ca="1" si="22"/>
        <v>КД</v>
      </c>
      <c r="AS18" s="77" t="str">
        <f t="shared" ca="1" si="22"/>
        <v>В</v>
      </c>
      <c r="AT18" s="77" t="str">
        <f t="shared" ca="1" si="22"/>
        <v>КД</v>
      </c>
      <c r="AU18" s="77">
        <f t="shared" ca="1" si="22"/>
        <v>0</v>
      </c>
      <c r="AV18" s="77">
        <f t="shared" ca="1" si="22"/>
        <v>3</v>
      </c>
      <c r="AW18" s="77">
        <f t="shared" ca="1" si="23"/>
        <v>4</v>
      </c>
      <c r="AX18" s="77">
        <f t="shared" ca="1" si="23"/>
        <v>6</v>
      </c>
      <c r="AY18" s="77">
        <f t="shared" ca="1" si="23"/>
        <v>3</v>
      </c>
      <c r="AZ18" s="77" t="str">
        <f t="shared" ca="1" si="23"/>
        <v>В</v>
      </c>
      <c r="BA18" s="77">
        <f t="shared" ca="1" si="23"/>
        <v>7</v>
      </c>
      <c r="BB18" s="77">
        <f t="shared" ca="1" si="23"/>
        <v>0</v>
      </c>
      <c r="BC18" s="77">
        <f t="shared" ca="1" si="23"/>
        <v>3</v>
      </c>
      <c r="BD18" s="77">
        <f t="shared" ca="1" si="23"/>
        <v>4</v>
      </c>
      <c r="BE18" s="77">
        <f t="shared" ca="1" si="23"/>
        <v>6</v>
      </c>
      <c r="BF18" s="77">
        <f t="shared" ca="1" si="23"/>
        <v>3</v>
      </c>
      <c r="BG18" s="77" t="str">
        <f t="shared" ca="1" si="24"/>
        <v>В</v>
      </c>
      <c r="BH18" s="77">
        <f t="shared" ca="1" si="24"/>
        <v>7</v>
      </c>
      <c r="BI18" s="77">
        <f t="shared" ca="1" si="24"/>
        <v>0</v>
      </c>
      <c r="BJ18" s="77">
        <f t="shared" ca="1" si="24"/>
        <v>3</v>
      </c>
      <c r="BK18" s="77">
        <f t="shared" ca="1" si="24"/>
        <v>4</v>
      </c>
      <c r="BL18" s="77">
        <f t="shared" ca="1" si="24"/>
        <v>6</v>
      </c>
      <c r="BM18" s="77">
        <f t="shared" ca="1" si="24"/>
        <v>3</v>
      </c>
      <c r="BN18" s="77" t="str">
        <f t="shared" ca="1" si="24"/>
        <v>В</v>
      </c>
      <c r="BO18" s="77">
        <f t="shared" ca="1" si="24"/>
        <v>7</v>
      </c>
      <c r="BP18" s="77">
        <f t="shared" ca="1" si="24"/>
        <v>0</v>
      </c>
      <c r="BQ18" s="77">
        <f t="shared" ca="1" si="24"/>
        <v>3</v>
      </c>
      <c r="BR18" s="77">
        <f t="shared" si="25"/>
        <v>0</v>
      </c>
      <c r="BS18" s="77">
        <f t="shared" si="25"/>
        <v>0</v>
      </c>
      <c r="BT18" s="77">
        <f t="shared" si="25"/>
        <v>0</v>
      </c>
      <c r="BU18" s="77">
        <f t="shared" si="25"/>
        <v>0</v>
      </c>
      <c r="BV18" s="77">
        <f t="shared" si="25"/>
        <v>0</v>
      </c>
      <c r="BW18" s="77">
        <f t="shared" si="25"/>
        <v>0</v>
      </c>
      <c r="BX18" s="77">
        <f t="shared" si="25"/>
        <v>0</v>
      </c>
      <c r="BY18" s="77">
        <f t="shared" si="25"/>
        <v>0</v>
      </c>
      <c r="BZ18" s="77">
        <f t="shared" si="25"/>
        <v>0</v>
      </c>
      <c r="CA18" s="77">
        <f t="shared" si="25"/>
        <v>0</v>
      </c>
      <c r="CB18" s="77">
        <f t="shared" si="26"/>
        <v>0</v>
      </c>
      <c r="CC18" s="77">
        <f t="shared" si="26"/>
        <v>0</v>
      </c>
      <c r="CD18" s="77">
        <f t="shared" si="26"/>
        <v>0</v>
      </c>
      <c r="CE18" s="77">
        <f t="shared" si="26"/>
        <v>0</v>
      </c>
      <c r="CF18" s="77">
        <f t="shared" si="26"/>
        <v>0</v>
      </c>
      <c r="CG18" s="77">
        <f t="shared" si="26"/>
        <v>0</v>
      </c>
      <c r="CH18" s="77">
        <f t="shared" si="26"/>
        <v>0</v>
      </c>
      <c r="CI18" s="77">
        <f t="shared" si="26"/>
        <v>0</v>
      </c>
      <c r="CJ18" s="77">
        <f t="shared" si="26"/>
        <v>0</v>
      </c>
      <c r="CK18" s="77">
        <f t="shared" si="26"/>
        <v>0</v>
      </c>
      <c r="CL18" s="77">
        <f t="shared" si="27"/>
        <v>0</v>
      </c>
      <c r="CM18" s="77">
        <f t="shared" si="27"/>
        <v>0</v>
      </c>
      <c r="CN18" s="77">
        <f t="shared" si="27"/>
        <v>0</v>
      </c>
      <c r="CO18" s="77">
        <f t="shared" si="27"/>
        <v>0</v>
      </c>
      <c r="CP18" s="77">
        <f t="shared" si="27"/>
        <v>0</v>
      </c>
      <c r="CQ18" s="77">
        <f t="shared" si="27"/>
        <v>0</v>
      </c>
      <c r="CR18" s="77">
        <f t="shared" si="27"/>
        <v>0</v>
      </c>
      <c r="CS18" s="77">
        <f t="shared" si="27"/>
        <v>0</v>
      </c>
      <c r="CT18" s="77">
        <f t="shared" si="28"/>
        <v>0</v>
      </c>
      <c r="CU18" s="77">
        <f t="shared" si="28"/>
        <v>0</v>
      </c>
      <c r="CV18" s="77">
        <f t="shared" si="28"/>
        <v>0</v>
      </c>
      <c r="CW18" s="77">
        <f t="shared" si="28"/>
        <v>0</v>
      </c>
      <c r="CX18" s="77">
        <f t="shared" si="28"/>
        <v>0</v>
      </c>
      <c r="CY18" s="77">
        <f t="shared" si="28"/>
        <v>0</v>
      </c>
      <c r="CZ18" s="77">
        <f t="shared" si="28"/>
        <v>0</v>
      </c>
      <c r="DA18" s="77">
        <f t="shared" si="28"/>
        <v>0</v>
      </c>
      <c r="DB18" s="77">
        <f t="shared" si="28"/>
        <v>0</v>
      </c>
      <c r="DC18" s="77">
        <f t="shared" si="28"/>
        <v>0</v>
      </c>
      <c r="DD18" s="77">
        <f t="shared" si="29"/>
        <v>0</v>
      </c>
      <c r="DE18" s="77">
        <f t="shared" si="29"/>
        <v>0</v>
      </c>
      <c r="DF18" s="77">
        <f t="shared" si="29"/>
        <v>0</v>
      </c>
      <c r="DG18" s="77">
        <f t="shared" si="29"/>
        <v>0</v>
      </c>
      <c r="DH18" s="77">
        <f t="shared" si="29"/>
        <v>0</v>
      </c>
      <c r="DI18" s="77">
        <f t="shared" si="29"/>
        <v>0</v>
      </c>
      <c r="DJ18" s="77">
        <f t="shared" si="29"/>
        <v>0</v>
      </c>
      <c r="DK18" s="77">
        <f t="shared" si="29"/>
        <v>0</v>
      </c>
      <c r="DL18" s="77">
        <f t="shared" si="29"/>
        <v>0</v>
      </c>
      <c r="DM18" s="77">
        <f t="shared" si="29"/>
        <v>0</v>
      </c>
      <c r="DN18" s="77">
        <f t="shared" si="30"/>
        <v>0</v>
      </c>
      <c r="DO18" s="77">
        <f t="shared" si="30"/>
        <v>0</v>
      </c>
      <c r="DP18" s="77">
        <f t="shared" si="30"/>
        <v>0</v>
      </c>
      <c r="DQ18" s="77">
        <f t="shared" si="30"/>
        <v>0</v>
      </c>
      <c r="DR18" s="77">
        <f t="shared" si="30"/>
        <v>0</v>
      </c>
      <c r="DS18" s="77">
        <f t="shared" si="30"/>
        <v>0</v>
      </c>
      <c r="DT18" s="77">
        <f t="shared" si="30"/>
        <v>0</v>
      </c>
      <c r="DU18" s="77">
        <f t="shared" si="30"/>
        <v>0</v>
      </c>
      <c r="DV18" s="77">
        <f t="shared" si="30"/>
        <v>0</v>
      </c>
      <c r="DW18" s="77">
        <f t="shared" si="30"/>
        <v>0</v>
      </c>
      <c r="DX18" s="77">
        <f t="shared" si="30"/>
        <v>0</v>
      </c>
      <c r="DY18" s="77">
        <f t="shared" si="31"/>
        <v>0</v>
      </c>
      <c r="DZ18" s="77">
        <f t="shared" si="31"/>
        <v>0</v>
      </c>
      <c r="EA18" s="77">
        <f t="shared" si="31"/>
        <v>0</v>
      </c>
      <c r="EB18" s="77">
        <f t="shared" si="31"/>
        <v>0</v>
      </c>
      <c r="EC18" s="77">
        <f t="shared" si="31"/>
        <v>0</v>
      </c>
      <c r="ED18" s="77">
        <f t="shared" si="31"/>
        <v>0</v>
      </c>
      <c r="EE18" s="77">
        <f t="shared" si="31"/>
        <v>0</v>
      </c>
      <c r="EF18" s="77">
        <f t="shared" si="31"/>
        <v>0</v>
      </c>
      <c r="EG18" s="77">
        <f t="shared" si="31"/>
        <v>0</v>
      </c>
      <c r="EH18" s="77">
        <f t="shared" si="31"/>
        <v>0</v>
      </c>
      <c r="EI18" s="77">
        <f t="shared" si="32"/>
        <v>0</v>
      </c>
      <c r="EJ18" s="77">
        <f t="shared" si="32"/>
        <v>0</v>
      </c>
      <c r="EK18" s="77">
        <f t="shared" si="32"/>
        <v>0</v>
      </c>
      <c r="EL18" s="77">
        <f t="shared" si="32"/>
        <v>0</v>
      </c>
      <c r="EM18" s="77">
        <f t="shared" si="32"/>
        <v>0</v>
      </c>
      <c r="EN18" s="77">
        <f t="shared" si="32"/>
        <v>0</v>
      </c>
      <c r="EO18" s="77">
        <f t="shared" si="32"/>
        <v>0</v>
      </c>
      <c r="EP18" s="77">
        <f t="shared" si="32"/>
        <v>0</v>
      </c>
      <c r="EQ18" s="77">
        <f t="shared" si="32"/>
        <v>0</v>
      </c>
      <c r="ER18" s="77">
        <f t="shared" si="32"/>
        <v>0</v>
      </c>
      <c r="ES18" s="77">
        <f t="shared" si="33"/>
        <v>0</v>
      </c>
      <c r="ET18" s="77">
        <f t="shared" si="33"/>
        <v>0</v>
      </c>
      <c r="EU18" s="77">
        <f t="shared" si="33"/>
        <v>0</v>
      </c>
      <c r="EV18" s="77">
        <f t="shared" si="33"/>
        <v>0</v>
      </c>
      <c r="EW18" s="77">
        <f t="shared" si="33"/>
        <v>0</v>
      </c>
      <c r="EX18" s="77">
        <f t="shared" si="33"/>
        <v>0</v>
      </c>
      <c r="EY18" s="77">
        <f t="shared" si="33"/>
        <v>0</v>
      </c>
      <c r="EZ18" s="77">
        <f t="shared" si="33"/>
        <v>0</v>
      </c>
      <c r="FA18" s="77">
        <f t="shared" si="33"/>
        <v>0</v>
      </c>
      <c r="FB18" s="77">
        <f t="shared" si="33"/>
        <v>0</v>
      </c>
      <c r="FC18" s="77">
        <f t="shared" si="34"/>
        <v>0</v>
      </c>
      <c r="FD18" s="77">
        <f t="shared" si="34"/>
        <v>0</v>
      </c>
      <c r="FE18" s="77">
        <f t="shared" si="34"/>
        <v>0</v>
      </c>
      <c r="FF18" s="77">
        <f t="shared" si="34"/>
        <v>0</v>
      </c>
      <c r="FG18" s="77">
        <f t="shared" si="34"/>
        <v>0</v>
      </c>
      <c r="FH18" s="77">
        <f t="shared" si="34"/>
        <v>0</v>
      </c>
      <c r="FI18" s="77">
        <f t="shared" si="34"/>
        <v>0</v>
      </c>
      <c r="FJ18" s="77">
        <f t="shared" si="34"/>
        <v>0</v>
      </c>
      <c r="FK18" s="77">
        <f t="shared" si="34"/>
        <v>0</v>
      </c>
      <c r="FL18" s="77">
        <f t="shared" si="34"/>
        <v>0</v>
      </c>
      <c r="FM18" s="77">
        <f t="shared" si="35"/>
        <v>0</v>
      </c>
      <c r="FN18" s="77">
        <f t="shared" si="35"/>
        <v>0</v>
      </c>
      <c r="FO18" s="77">
        <f t="shared" si="35"/>
        <v>0</v>
      </c>
      <c r="FP18" s="77">
        <f t="shared" si="35"/>
        <v>0</v>
      </c>
      <c r="FQ18" s="77">
        <f t="shared" si="35"/>
        <v>0</v>
      </c>
      <c r="FR18" s="77">
        <f t="shared" si="35"/>
        <v>0</v>
      </c>
      <c r="FS18" s="77">
        <f t="shared" si="35"/>
        <v>0</v>
      </c>
      <c r="FT18" s="77">
        <f t="shared" si="35"/>
        <v>0</v>
      </c>
      <c r="FU18" s="77">
        <f t="shared" si="35"/>
        <v>0</v>
      </c>
      <c r="FV18" s="77">
        <f t="shared" si="35"/>
        <v>0</v>
      </c>
      <c r="FW18" s="77">
        <f t="shared" si="36"/>
        <v>0</v>
      </c>
      <c r="FX18" s="77">
        <f t="shared" si="36"/>
        <v>0</v>
      </c>
      <c r="FY18" s="77">
        <f t="shared" si="36"/>
        <v>0</v>
      </c>
      <c r="FZ18" s="77">
        <f t="shared" si="36"/>
        <v>0</v>
      </c>
      <c r="GA18" s="77">
        <f t="shared" si="36"/>
        <v>0</v>
      </c>
      <c r="GB18" s="77">
        <f t="shared" si="36"/>
        <v>0</v>
      </c>
      <c r="GC18" s="77">
        <f t="shared" si="36"/>
        <v>0</v>
      </c>
      <c r="GD18" s="77">
        <f t="shared" si="36"/>
        <v>0</v>
      </c>
      <c r="GE18" s="77">
        <f t="shared" si="36"/>
        <v>0</v>
      </c>
      <c r="GF18" s="77">
        <f t="shared" si="36"/>
        <v>0</v>
      </c>
      <c r="GG18" s="77">
        <f t="shared" si="36"/>
        <v>0</v>
      </c>
    </row>
    <row r="19" spans="1:189" ht="15.75" x14ac:dyDescent="0.25">
      <c r="A19" s="93"/>
      <c r="B19" s="94"/>
      <c r="C19" s="95"/>
      <c r="D19" s="95"/>
      <c r="E19" s="96"/>
      <c r="F19" s="94"/>
      <c r="G19" s="97">
        <f t="shared" si="15"/>
        <v>0</v>
      </c>
      <c r="H19" s="96"/>
      <c r="I19" s="97">
        <f t="shared" si="16"/>
        <v>0</v>
      </c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8"/>
      <c r="W19" s="98"/>
      <c r="X19" s="98"/>
      <c r="Y19" s="98"/>
      <c r="Z19" s="98"/>
      <c r="AA19" s="98"/>
      <c r="AB19" s="98"/>
      <c r="AC19" s="98"/>
      <c r="AD19" s="100">
        <f t="shared" si="20"/>
        <v>0</v>
      </c>
      <c r="AE19" s="100">
        <f t="shared" si="17"/>
        <v>0</v>
      </c>
      <c r="AF19" s="75"/>
      <c r="AG19" s="75"/>
      <c r="AH19" s="68">
        <f t="shared" si="18"/>
        <v>0</v>
      </c>
      <c r="AI19" s="79">
        <f>SUMIF(Списки!$D$2:$D$6,B19,Списки!$E$2:$E$6)</f>
        <v>0</v>
      </c>
      <c r="AJ19" s="79">
        <f t="shared" si="21"/>
        <v>31</v>
      </c>
      <c r="AK19" s="70"/>
      <c r="AL19" s="70">
        <f t="array" aca="1" ref="AL19" ca="1">IF(MONTH(AI19)=1,MIN(IF(F19=январь!$A$1:$AF$200,ROW(январь!$A$1:$AF$200))),IF(MONTH(AI19)=2,MIN(IF(F19=февраль!$A$1:$AF$200,ROW(февраль!$A$1:$AF$200))),IF(MONTH(AI19)=3,MIN(IF(F19=март!$A$1:$AF$200,ROW(март!$A$1:$AF$200))),IF(MONTH(AI19)=4,MIN(IF(F19=апрель!$A$1:$AF$200,ROW(апрель!$A$1:$AF$200))),IF(MONTH(AI19)=5,MIN(IF(F19=май!$A$1:$AF$200,ROW(май!$A$1:$AF$200))),0)))))</f>
        <v>3</v>
      </c>
      <c r="AM19" s="77" t="str">
        <f t="shared" ca="1" si="22"/>
        <v>П</v>
      </c>
      <c r="AN19" s="77" t="str">
        <f t="shared" ca="1" si="22"/>
        <v>П</v>
      </c>
      <c r="AO19" s="77" t="str">
        <f t="shared" ca="1" si="22"/>
        <v>КД</v>
      </c>
      <c r="AP19" s="77" t="str">
        <f t="shared" ca="1" si="22"/>
        <v>КД</v>
      </c>
      <c r="AQ19" s="77" t="str">
        <f t="shared" ca="1" si="22"/>
        <v>КД</v>
      </c>
      <c r="AR19" s="77" t="str">
        <f t="shared" ca="1" si="22"/>
        <v>КД</v>
      </c>
      <c r="AS19" s="77" t="str">
        <f t="shared" ca="1" si="22"/>
        <v>В</v>
      </c>
      <c r="AT19" s="77" t="str">
        <f t="shared" ca="1" si="22"/>
        <v>КД</v>
      </c>
      <c r="AU19" s="77">
        <f t="shared" ca="1" si="22"/>
        <v>0</v>
      </c>
      <c r="AV19" s="77">
        <f t="shared" ca="1" si="22"/>
        <v>3</v>
      </c>
      <c r="AW19" s="77">
        <f t="shared" ca="1" si="23"/>
        <v>4</v>
      </c>
      <c r="AX19" s="77">
        <f t="shared" ca="1" si="23"/>
        <v>6</v>
      </c>
      <c r="AY19" s="77">
        <f t="shared" ca="1" si="23"/>
        <v>3</v>
      </c>
      <c r="AZ19" s="77" t="str">
        <f t="shared" ca="1" si="23"/>
        <v>В</v>
      </c>
      <c r="BA19" s="77">
        <f t="shared" ca="1" si="23"/>
        <v>7</v>
      </c>
      <c r="BB19" s="77">
        <f t="shared" ca="1" si="23"/>
        <v>0</v>
      </c>
      <c r="BC19" s="77">
        <f t="shared" ca="1" si="23"/>
        <v>3</v>
      </c>
      <c r="BD19" s="77">
        <f t="shared" ca="1" si="23"/>
        <v>4</v>
      </c>
      <c r="BE19" s="77">
        <f t="shared" ca="1" si="23"/>
        <v>6</v>
      </c>
      <c r="BF19" s="77">
        <f t="shared" ca="1" si="23"/>
        <v>3</v>
      </c>
      <c r="BG19" s="77" t="str">
        <f t="shared" ca="1" si="24"/>
        <v>В</v>
      </c>
      <c r="BH19" s="77">
        <f t="shared" ca="1" si="24"/>
        <v>7</v>
      </c>
      <c r="BI19" s="77">
        <f t="shared" ca="1" si="24"/>
        <v>0</v>
      </c>
      <c r="BJ19" s="77">
        <f t="shared" ca="1" si="24"/>
        <v>3</v>
      </c>
      <c r="BK19" s="77">
        <f t="shared" ca="1" si="24"/>
        <v>4</v>
      </c>
      <c r="BL19" s="77">
        <f t="shared" ca="1" si="24"/>
        <v>6</v>
      </c>
      <c r="BM19" s="77">
        <f t="shared" ca="1" si="24"/>
        <v>3</v>
      </c>
      <c r="BN19" s="77" t="str">
        <f t="shared" ca="1" si="24"/>
        <v>В</v>
      </c>
      <c r="BO19" s="77">
        <f t="shared" ca="1" si="24"/>
        <v>7</v>
      </c>
      <c r="BP19" s="77">
        <f t="shared" ca="1" si="24"/>
        <v>0</v>
      </c>
      <c r="BQ19" s="77">
        <f t="shared" ca="1" si="24"/>
        <v>3</v>
      </c>
      <c r="BR19" s="77">
        <f t="shared" si="25"/>
        <v>0</v>
      </c>
      <c r="BS19" s="77">
        <f t="shared" si="25"/>
        <v>0</v>
      </c>
      <c r="BT19" s="77">
        <f t="shared" si="25"/>
        <v>0</v>
      </c>
      <c r="BU19" s="77">
        <f t="shared" si="25"/>
        <v>0</v>
      </c>
      <c r="BV19" s="77">
        <f t="shared" si="25"/>
        <v>0</v>
      </c>
      <c r="BW19" s="77">
        <f t="shared" si="25"/>
        <v>0</v>
      </c>
      <c r="BX19" s="77">
        <f t="shared" si="25"/>
        <v>0</v>
      </c>
      <c r="BY19" s="77">
        <f t="shared" si="25"/>
        <v>0</v>
      </c>
      <c r="BZ19" s="77">
        <f t="shared" si="25"/>
        <v>0</v>
      </c>
      <c r="CA19" s="77">
        <f t="shared" si="25"/>
        <v>0</v>
      </c>
      <c r="CB19" s="77">
        <f t="shared" si="26"/>
        <v>0</v>
      </c>
      <c r="CC19" s="77">
        <f t="shared" si="26"/>
        <v>0</v>
      </c>
      <c r="CD19" s="77">
        <f t="shared" si="26"/>
        <v>0</v>
      </c>
      <c r="CE19" s="77">
        <f t="shared" si="26"/>
        <v>0</v>
      </c>
      <c r="CF19" s="77">
        <f t="shared" si="26"/>
        <v>0</v>
      </c>
      <c r="CG19" s="77">
        <f t="shared" si="26"/>
        <v>0</v>
      </c>
      <c r="CH19" s="77">
        <f t="shared" si="26"/>
        <v>0</v>
      </c>
      <c r="CI19" s="77">
        <f t="shared" si="26"/>
        <v>0</v>
      </c>
      <c r="CJ19" s="77">
        <f t="shared" si="26"/>
        <v>0</v>
      </c>
      <c r="CK19" s="77">
        <f t="shared" si="26"/>
        <v>0</v>
      </c>
      <c r="CL19" s="77">
        <f t="shared" si="27"/>
        <v>0</v>
      </c>
      <c r="CM19" s="77">
        <f t="shared" si="27"/>
        <v>0</v>
      </c>
      <c r="CN19" s="77">
        <f t="shared" si="27"/>
        <v>0</v>
      </c>
      <c r="CO19" s="77">
        <f t="shared" si="27"/>
        <v>0</v>
      </c>
      <c r="CP19" s="77">
        <f t="shared" si="27"/>
        <v>0</v>
      </c>
      <c r="CQ19" s="77">
        <f t="shared" si="27"/>
        <v>0</v>
      </c>
      <c r="CR19" s="77">
        <f t="shared" si="27"/>
        <v>0</v>
      </c>
      <c r="CS19" s="77">
        <f t="shared" si="27"/>
        <v>0</v>
      </c>
      <c r="CT19" s="77">
        <f t="shared" si="28"/>
        <v>0</v>
      </c>
      <c r="CU19" s="77">
        <f t="shared" si="28"/>
        <v>0</v>
      </c>
      <c r="CV19" s="77">
        <f t="shared" si="28"/>
        <v>0</v>
      </c>
      <c r="CW19" s="77">
        <f t="shared" si="28"/>
        <v>0</v>
      </c>
      <c r="CX19" s="77">
        <f t="shared" si="28"/>
        <v>0</v>
      </c>
      <c r="CY19" s="77">
        <f t="shared" si="28"/>
        <v>0</v>
      </c>
      <c r="CZ19" s="77">
        <f t="shared" si="28"/>
        <v>0</v>
      </c>
      <c r="DA19" s="77">
        <f t="shared" si="28"/>
        <v>0</v>
      </c>
      <c r="DB19" s="77">
        <f t="shared" si="28"/>
        <v>0</v>
      </c>
      <c r="DC19" s="77">
        <f t="shared" si="28"/>
        <v>0</v>
      </c>
      <c r="DD19" s="77">
        <f t="shared" si="29"/>
        <v>0</v>
      </c>
      <c r="DE19" s="77">
        <f t="shared" si="29"/>
        <v>0</v>
      </c>
      <c r="DF19" s="77">
        <f t="shared" si="29"/>
        <v>0</v>
      </c>
      <c r="DG19" s="77">
        <f t="shared" si="29"/>
        <v>0</v>
      </c>
      <c r="DH19" s="77">
        <f t="shared" si="29"/>
        <v>0</v>
      </c>
      <c r="DI19" s="77">
        <f t="shared" si="29"/>
        <v>0</v>
      </c>
      <c r="DJ19" s="77">
        <f t="shared" si="29"/>
        <v>0</v>
      </c>
      <c r="DK19" s="77">
        <f t="shared" si="29"/>
        <v>0</v>
      </c>
      <c r="DL19" s="77">
        <f t="shared" si="29"/>
        <v>0</v>
      </c>
      <c r="DM19" s="77">
        <f t="shared" si="29"/>
        <v>0</v>
      </c>
      <c r="DN19" s="77">
        <f t="shared" si="30"/>
        <v>0</v>
      </c>
      <c r="DO19" s="77">
        <f t="shared" si="30"/>
        <v>0</v>
      </c>
      <c r="DP19" s="77">
        <f t="shared" si="30"/>
        <v>0</v>
      </c>
      <c r="DQ19" s="77">
        <f t="shared" si="30"/>
        <v>0</v>
      </c>
      <c r="DR19" s="77">
        <f t="shared" si="30"/>
        <v>0</v>
      </c>
      <c r="DS19" s="77">
        <f t="shared" si="30"/>
        <v>0</v>
      </c>
      <c r="DT19" s="77">
        <f t="shared" si="30"/>
        <v>0</v>
      </c>
      <c r="DU19" s="77">
        <f t="shared" si="30"/>
        <v>0</v>
      </c>
      <c r="DV19" s="77">
        <f t="shared" si="30"/>
        <v>0</v>
      </c>
      <c r="DW19" s="77">
        <f t="shared" si="30"/>
        <v>0</v>
      </c>
      <c r="DX19" s="77">
        <f t="shared" si="30"/>
        <v>0</v>
      </c>
      <c r="DY19" s="77">
        <f t="shared" si="31"/>
        <v>0</v>
      </c>
      <c r="DZ19" s="77">
        <f t="shared" si="31"/>
        <v>0</v>
      </c>
      <c r="EA19" s="77">
        <f t="shared" si="31"/>
        <v>0</v>
      </c>
      <c r="EB19" s="77">
        <f t="shared" si="31"/>
        <v>0</v>
      </c>
      <c r="EC19" s="77">
        <f t="shared" si="31"/>
        <v>0</v>
      </c>
      <c r="ED19" s="77">
        <f t="shared" si="31"/>
        <v>0</v>
      </c>
      <c r="EE19" s="77">
        <f t="shared" si="31"/>
        <v>0</v>
      </c>
      <c r="EF19" s="77">
        <f t="shared" si="31"/>
        <v>0</v>
      </c>
      <c r="EG19" s="77">
        <f t="shared" si="31"/>
        <v>0</v>
      </c>
      <c r="EH19" s="77">
        <f t="shared" si="31"/>
        <v>0</v>
      </c>
      <c r="EI19" s="77">
        <f t="shared" si="32"/>
        <v>0</v>
      </c>
      <c r="EJ19" s="77">
        <f t="shared" si="32"/>
        <v>0</v>
      </c>
      <c r="EK19" s="77">
        <f t="shared" si="32"/>
        <v>0</v>
      </c>
      <c r="EL19" s="77">
        <f t="shared" si="32"/>
        <v>0</v>
      </c>
      <c r="EM19" s="77">
        <f t="shared" si="32"/>
        <v>0</v>
      </c>
      <c r="EN19" s="77">
        <f t="shared" si="32"/>
        <v>0</v>
      </c>
      <c r="EO19" s="77">
        <f t="shared" si="32"/>
        <v>0</v>
      </c>
      <c r="EP19" s="77">
        <f t="shared" si="32"/>
        <v>0</v>
      </c>
      <c r="EQ19" s="77">
        <f t="shared" si="32"/>
        <v>0</v>
      </c>
      <c r="ER19" s="77">
        <f t="shared" si="32"/>
        <v>0</v>
      </c>
      <c r="ES19" s="77">
        <f t="shared" si="33"/>
        <v>0</v>
      </c>
      <c r="ET19" s="77">
        <f t="shared" si="33"/>
        <v>0</v>
      </c>
      <c r="EU19" s="77">
        <f t="shared" si="33"/>
        <v>0</v>
      </c>
      <c r="EV19" s="77">
        <f t="shared" si="33"/>
        <v>0</v>
      </c>
      <c r="EW19" s="77">
        <f t="shared" si="33"/>
        <v>0</v>
      </c>
      <c r="EX19" s="77">
        <f t="shared" si="33"/>
        <v>0</v>
      </c>
      <c r="EY19" s="77">
        <f t="shared" si="33"/>
        <v>0</v>
      </c>
      <c r="EZ19" s="77">
        <f t="shared" si="33"/>
        <v>0</v>
      </c>
      <c r="FA19" s="77">
        <f t="shared" si="33"/>
        <v>0</v>
      </c>
      <c r="FB19" s="77">
        <f t="shared" si="33"/>
        <v>0</v>
      </c>
      <c r="FC19" s="77">
        <f t="shared" si="34"/>
        <v>0</v>
      </c>
      <c r="FD19" s="77">
        <f t="shared" si="34"/>
        <v>0</v>
      </c>
      <c r="FE19" s="77">
        <f t="shared" si="34"/>
        <v>0</v>
      </c>
      <c r="FF19" s="77">
        <f t="shared" si="34"/>
        <v>0</v>
      </c>
      <c r="FG19" s="77">
        <f t="shared" si="34"/>
        <v>0</v>
      </c>
      <c r="FH19" s="77">
        <f t="shared" si="34"/>
        <v>0</v>
      </c>
      <c r="FI19" s="77">
        <f t="shared" si="34"/>
        <v>0</v>
      </c>
      <c r="FJ19" s="77">
        <f t="shared" si="34"/>
        <v>0</v>
      </c>
      <c r="FK19" s="77">
        <f t="shared" si="34"/>
        <v>0</v>
      </c>
      <c r="FL19" s="77">
        <f t="shared" si="34"/>
        <v>0</v>
      </c>
      <c r="FM19" s="77">
        <f t="shared" si="35"/>
        <v>0</v>
      </c>
      <c r="FN19" s="77">
        <f t="shared" si="35"/>
        <v>0</v>
      </c>
      <c r="FO19" s="77">
        <f t="shared" si="35"/>
        <v>0</v>
      </c>
      <c r="FP19" s="77">
        <f t="shared" si="35"/>
        <v>0</v>
      </c>
      <c r="FQ19" s="77">
        <f t="shared" si="35"/>
        <v>0</v>
      </c>
      <c r="FR19" s="77">
        <f t="shared" si="35"/>
        <v>0</v>
      </c>
      <c r="FS19" s="77">
        <f t="shared" si="35"/>
        <v>0</v>
      </c>
      <c r="FT19" s="77">
        <f t="shared" si="35"/>
        <v>0</v>
      </c>
      <c r="FU19" s="77">
        <f t="shared" si="35"/>
        <v>0</v>
      </c>
      <c r="FV19" s="77">
        <f t="shared" si="35"/>
        <v>0</v>
      </c>
      <c r="FW19" s="77">
        <f t="shared" si="36"/>
        <v>0</v>
      </c>
      <c r="FX19" s="77">
        <f t="shared" si="36"/>
        <v>0</v>
      </c>
      <c r="FY19" s="77">
        <f t="shared" si="36"/>
        <v>0</v>
      </c>
      <c r="FZ19" s="77">
        <f t="shared" si="36"/>
        <v>0</v>
      </c>
      <c r="GA19" s="77">
        <f t="shared" si="36"/>
        <v>0</v>
      </c>
      <c r="GB19" s="77">
        <f t="shared" si="36"/>
        <v>0</v>
      </c>
      <c r="GC19" s="77">
        <f t="shared" si="36"/>
        <v>0</v>
      </c>
      <c r="GD19" s="77">
        <f t="shared" si="36"/>
        <v>0</v>
      </c>
      <c r="GE19" s="77">
        <f t="shared" si="36"/>
        <v>0</v>
      </c>
      <c r="GF19" s="77">
        <f t="shared" si="36"/>
        <v>0</v>
      </c>
      <c r="GG19" s="77">
        <f t="shared" si="36"/>
        <v>0</v>
      </c>
    </row>
    <row r="20" spans="1:189" ht="15.75" x14ac:dyDescent="0.25">
      <c r="A20" s="93"/>
      <c r="B20" s="94"/>
      <c r="C20" s="95"/>
      <c r="D20" s="95"/>
      <c r="E20" s="96"/>
      <c r="F20" s="94"/>
      <c r="G20" s="97">
        <f t="shared" si="15"/>
        <v>0</v>
      </c>
      <c r="H20" s="96"/>
      <c r="I20" s="97">
        <f t="shared" si="16"/>
        <v>0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8"/>
      <c r="W20" s="98"/>
      <c r="X20" s="98"/>
      <c r="Y20" s="98"/>
      <c r="Z20" s="98"/>
      <c r="AA20" s="98"/>
      <c r="AB20" s="98"/>
      <c r="AC20" s="98"/>
      <c r="AD20" s="100">
        <f t="shared" si="20"/>
        <v>0</v>
      </c>
      <c r="AE20" s="100">
        <f t="shared" si="17"/>
        <v>0</v>
      </c>
      <c r="AF20" s="75"/>
      <c r="AG20" s="75"/>
      <c r="AH20" s="68">
        <f t="shared" si="18"/>
        <v>0</v>
      </c>
      <c r="AI20" s="79">
        <f>SUMIF(Списки!$D$2:$D$6,B20,Списки!$E$2:$E$6)</f>
        <v>0</v>
      </c>
      <c r="AJ20" s="79">
        <f t="shared" si="21"/>
        <v>31</v>
      </c>
      <c r="AK20" s="70"/>
      <c r="AL20" s="70">
        <f t="array" aca="1" ref="AL20" ca="1">IF(MONTH(AI20)=1,MIN(IF(F20=январь!$A$1:$AF$200,ROW(январь!$A$1:$AF$200))),IF(MONTH(AI20)=2,MIN(IF(F20=февраль!$A$1:$AF$200,ROW(февраль!$A$1:$AF$200))),IF(MONTH(AI20)=3,MIN(IF(F20=март!$A$1:$AF$200,ROW(март!$A$1:$AF$200))),IF(MONTH(AI20)=4,MIN(IF(F20=апрель!$A$1:$AF$200,ROW(апрель!$A$1:$AF$200))),IF(MONTH(AI20)=5,MIN(IF(F20=май!$A$1:$AF$200,ROW(май!$A$1:$AF$200))),0)))))</f>
        <v>3</v>
      </c>
      <c r="AM20" s="77" t="str">
        <f t="shared" ca="1" si="22"/>
        <v>П</v>
      </c>
      <c r="AN20" s="77" t="str">
        <f t="shared" ca="1" si="22"/>
        <v>П</v>
      </c>
      <c r="AO20" s="77" t="str">
        <f t="shared" ca="1" si="22"/>
        <v>КД</v>
      </c>
      <c r="AP20" s="77" t="str">
        <f t="shared" ca="1" si="22"/>
        <v>КД</v>
      </c>
      <c r="AQ20" s="77" t="str">
        <f t="shared" ca="1" si="22"/>
        <v>КД</v>
      </c>
      <c r="AR20" s="77" t="str">
        <f t="shared" ca="1" si="22"/>
        <v>КД</v>
      </c>
      <c r="AS20" s="77" t="str">
        <f t="shared" ca="1" si="22"/>
        <v>В</v>
      </c>
      <c r="AT20" s="77" t="str">
        <f t="shared" ca="1" si="22"/>
        <v>КД</v>
      </c>
      <c r="AU20" s="77">
        <f t="shared" ca="1" si="22"/>
        <v>0</v>
      </c>
      <c r="AV20" s="77">
        <f t="shared" ca="1" si="22"/>
        <v>3</v>
      </c>
      <c r="AW20" s="77">
        <f t="shared" ca="1" si="23"/>
        <v>4</v>
      </c>
      <c r="AX20" s="77">
        <f t="shared" ca="1" si="23"/>
        <v>6</v>
      </c>
      <c r="AY20" s="77">
        <f t="shared" ca="1" si="23"/>
        <v>3</v>
      </c>
      <c r="AZ20" s="77" t="str">
        <f t="shared" ca="1" si="23"/>
        <v>В</v>
      </c>
      <c r="BA20" s="77">
        <f t="shared" ca="1" si="23"/>
        <v>7</v>
      </c>
      <c r="BB20" s="77">
        <f t="shared" ca="1" si="23"/>
        <v>0</v>
      </c>
      <c r="BC20" s="77">
        <f t="shared" ca="1" si="23"/>
        <v>3</v>
      </c>
      <c r="BD20" s="77">
        <f t="shared" ca="1" si="23"/>
        <v>4</v>
      </c>
      <c r="BE20" s="77">
        <f t="shared" ca="1" si="23"/>
        <v>6</v>
      </c>
      <c r="BF20" s="77">
        <f t="shared" ca="1" si="23"/>
        <v>3</v>
      </c>
      <c r="BG20" s="77" t="str">
        <f t="shared" ca="1" si="24"/>
        <v>В</v>
      </c>
      <c r="BH20" s="77">
        <f t="shared" ca="1" si="24"/>
        <v>7</v>
      </c>
      <c r="BI20" s="77">
        <f t="shared" ca="1" si="24"/>
        <v>0</v>
      </c>
      <c r="BJ20" s="77">
        <f t="shared" ca="1" si="24"/>
        <v>3</v>
      </c>
      <c r="BK20" s="77">
        <f t="shared" ca="1" si="24"/>
        <v>4</v>
      </c>
      <c r="BL20" s="77">
        <f t="shared" ca="1" si="24"/>
        <v>6</v>
      </c>
      <c r="BM20" s="77">
        <f t="shared" ca="1" si="24"/>
        <v>3</v>
      </c>
      <c r="BN20" s="77" t="str">
        <f t="shared" ca="1" si="24"/>
        <v>В</v>
      </c>
      <c r="BO20" s="77">
        <f t="shared" ca="1" si="24"/>
        <v>7</v>
      </c>
      <c r="BP20" s="77">
        <f t="shared" ca="1" si="24"/>
        <v>0</v>
      </c>
      <c r="BQ20" s="77">
        <f t="shared" ca="1" si="24"/>
        <v>3</v>
      </c>
      <c r="BR20" s="77">
        <f t="shared" si="25"/>
        <v>0</v>
      </c>
      <c r="BS20" s="77">
        <f t="shared" si="25"/>
        <v>0</v>
      </c>
      <c r="BT20" s="77">
        <f t="shared" si="25"/>
        <v>0</v>
      </c>
      <c r="BU20" s="77">
        <f t="shared" si="25"/>
        <v>0</v>
      </c>
      <c r="BV20" s="77">
        <f t="shared" si="25"/>
        <v>0</v>
      </c>
      <c r="BW20" s="77">
        <f t="shared" si="25"/>
        <v>0</v>
      </c>
      <c r="BX20" s="77">
        <f t="shared" si="25"/>
        <v>0</v>
      </c>
      <c r="BY20" s="77">
        <f t="shared" si="25"/>
        <v>0</v>
      </c>
      <c r="BZ20" s="77">
        <f t="shared" si="25"/>
        <v>0</v>
      </c>
      <c r="CA20" s="77">
        <f t="shared" si="25"/>
        <v>0</v>
      </c>
      <c r="CB20" s="77">
        <f t="shared" si="26"/>
        <v>0</v>
      </c>
      <c r="CC20" s="77">
        <f t="shared" si="26"/>
        <v>0</v>
      </c>
      <c r="CD20" s="77">
        <f t="shared" si="26"/>
        <v>0</v>
      </c>
      <c r="CE20" s="77">
        <f t="shared" si="26"/>
        <v>0</v>
      </c>
      <c r="CF20" s="77">
        <f t="shared" si="26"/>
        <v>0</v>
      </c>
      <c r="CG20" s="77">
        <f t="shared" si="26"/>
        <v>0</v>
      </c>
      <c r="CH20" s="77">
        <f t="shared" si="26"/>
        <v>0</v>
      </c>
      <c r="CI20" s="77">
        <f t="shared" si="26"/>
        <v>0</v>
      </c>
      <c r="CJ20" s="77">
        <f t="shared" si="26"/>
        <v>0</v>
      </c>
      <c r="CK20" s="77">
        <f t="shared" si="26"/>
        <v>0</v>
      </c>
      <c r="CL20" s="77">
        <f t="shared" si="27"/>
        <v>0</v>
      </c>
      <c r="CM20" s="77">
        <f t="shared" si="27"/>
        <v>0</v>
      </c>
      <c r="CN20" s="77">
        <f t="shared" si="27"/>
        <v>0</v>
      </c>
      <c r="CO20" s="77">
        <f t="shared" si="27"/>
        <v>0</v>
      </c>
      <c r="CP20" s="77">
        <f t="shared" si="27"/>
        <v>0</v>
      </c>
      <c r="CQ20" s="77">
        <f t="shared" si="27"/>
        <v>0</v>
      </c>
      <c r="CR20" s="77">
        <f t="shared" si="27"/>
        <v>0</v>
      </c>
      <c r="CS20" s="77">
        <f t="shared" si="27"/>
        <v>0</v>
      </c>
      <c r="CT20" s="77">
        <f t="shared" si="28"/>
        <v>0</v>
      </c>
      <c r="CU20" s="77">
        <f t="shared" si="28"/>
        <v>0</v>
      </c>
      <c r="CV20" s="77">
        <f t="shared" si="28"/>
        <v>0</v>
      </c>
      <c r="CW20" s="77">
        <f t="shared" si="28"/>
        <v>0</v>
      </c>
      <c r="CX20" s="77">
        <f t="shared" si="28"/>
        <v>0</v>
      </c>
      <c r="CY20" s="77">
        <f t="shared" si="28"/>
        <v>0</v>
      </c>
      <c r="CZ20" s="77">
        <f t="shared" si="28"/>
        <v>0</v>
      </c>
      <c r="DA20" s="77">
        <f t="shared" si="28"/>
        <v>0</v>
      </c>
      <c r="DB20" s="77">
        <f t="shared" si="28"/>
        <v>0</v>
      </c>
      <c r="DC20" s="77">
        <f t="shared" si="28"/>
        <v>0</v>
      </c>
      <c r="DD20" s="77">
        <f t="shared" si="29"/>
        <v>0</v>
      </c>
      <c r="DE20" s="77">
        <f t="shared" si="29"/>
        <v>0</v>
      </c>
      <c r="DF20" s="77">
        <f t="shared" si="29"/>
        <v>0</v>
      </c>
      <c r="DG20" s="77">
        <f t="shared" si="29"/>
        <v>0</v>
      </c>
      <c r="DH20" s="77">
        <f t="shared" si="29"/>
        <v>0</v>
      </c>
      <c r="DI20" s="77">
        <f t="shared" si="29"/>
        <v>0</v>
      </c>
      <c r="DJ20" s="77">
        <f t="shared" si="29"/>
        <v>0</v>
      </c>
      <c r="DK20" s="77">
        <f t="shared" si="29"/>
        <v>0</v>
      </c>
      <c r="DL20" s="77">
        <f t="shared" si="29"/>
        <v>0</v>
      </c>
      <c r="DM20" s="77">
        <f t="shared" si="29"/>
        <v>0</v>
      </c>
      <c r="DN20" s="77">
        <f t="shared" si="30"/>
        <v>0</v>
      </c>
      <c r="DO20" s="77">
        <f t="shared" si="30"/>
        <v>0</v>
      </c>
      <c r="DP20" s="77">
        <f t="shared" si="30"/>
        <v>0</v>
      </c>
      <c r="DQ20" s="77">
        <f t="shared" si="30"/>
        <v>0</v>
      </c>
      <c r="DR20" s="77">
        <f t="shared" si="30"/>
        <v>0</v>
      </c>
      <c r="DS20" s="77">
        <f t="shared" si="30"/>
        <v>0</v>
      </c>
      <c r="DT20" s="77">
        <f t="shared" si="30"/>
        <v>0</v>
      </c>
      <c r="DU20" s="77">
        <f t="shared" si="30"/>
        <v>0</v>
      </c>
      <c r="DV20" s="77">
        <f t="shared" si="30"/>
        <v>0</v>
      </c>
      <c r="DW20" s="77">
        <f t="shared" si="30"/>
        <v>0</v>
      </c>
      <c r="DX20" s="77">
        <f t="shared" si="30"/>
        <v>0</v>
      </c>
      <c r="DY20" s="77">
        <f t="shared" si="31"/>
        <v>0</v>
      </c>
      <c r="DZ20" s="77">
        <f t="shared" si="31"/>
        <v>0</v>
      </c>
      <c r="EA20" s="77">
        <f t="shared" si="31"/>
        <v>0</v>
      </c>
      <c r="EB20" s="77">
        <f t="shared" si="31"/>
        <v>0</v>
      </c>
      <c r="EC20" s="77">
        <f t="shared" si="31"/>
        <v>0</v>
      </c>
      <c r="ED20" s="77">
        <f t="shared" si="31"/>
        <v>0</v>
      </c>
      <c r="EE20" s="77">
        <f t="shared" si="31"/>
        <v>0</v>
      </c>
      <c r="EF20" s="77">
        <f t="shared" si="31"/>
        <v>0</v>
      </c>
      <c r="EG20" s="77">
        <f t="shared" si="31"/>
        <v>0</v>
      </c>
      <c r="EH20" s="77">
        <f t="shared" si="31"/>
        <v>0</v>
      </c>
      <c r="EI20" s="77">
        <f t="shared" si="32"/>
        <v>0</v>
      </c>
      <c r="EJ20" s="77">
        <f t="shared" si="32"/>
        <v>0</v>
      </c>
      <c r="EK20" s="77">
        <f t="shared" si="32"/>
        <v>0</v>
      </c>
      <c r="EL20" s="77">
        <f t="shared" si="32"/>
        <v>0</v>
      </c>
      <c r="EM20" s="77">
        <f t="shared" si="32"/>
        <v>0</v>
      </c>
      <c r="EN20" s="77">
        <f t="shared" si="32"/>
        <v>0</v>
      </c>
      <c r="EO20" s="77">
        <f t="shared" si="32"/>
        <v>0</v>
      </c>
      <c r="EP20" s="77">
        <f t="shared" si="32"/>
        <v>0</v>
      </c>
      <c r="EQ20" s="77">
        <f t="shared" si="32"/>
        <v>0</v>
      </c>
      <c r="ER20" s="77">
        <f t="shared" si="32"/>
        <v>0</v>
      </c>
      <c r="ES20" s="77">
        <f t="shared" si="33"/>
        <v>0</v>
      </c>
      <c r="ET20" s="77">
        <f t="shared" si="33"/>
        <v>0</v>
      </c>
      <c r="EU20" s="77">
        <f t="shared" si="33"/>
        <v>0</v>
      </c>
      <c r="EV20" s="77">
        <f t="shared" si="33"/>
        <v>0</v>
      </c>
      <c r="EW20" s="77">
        <f t="shared" si="33"/>
        <v>0</v>
      </c>
      <c r="EX20" s="77">
        <f t="shared" si="33"/>
        <v>0</v>
      </c>
      <c r="EY20" s="77">
        <f t="shared" si="33"/>
        <v>0</v>
      </c>
      <c r="EZ20" s="77">
        <f t="shared" si="33"/>
        <v>0</v>
      </c>
      <c r="FA20" s="77">
        <f t="shared" si="33"/>
        <v>0</v>
      </c>
      <c r="FB20" s="77">
        <f t="shared" si="33"/>
        <v>0</v>
      </c>
      <c r="FC20" s="77">
        <f t="shared" si="34"/>
        <v>0</v>
      </c>
      <c r="FD20" s="77">
        <f t="shared" si="34"/>
        <v>0</v>
      </c>
      <c r="FE20" s="77">
        <f t="shared" si="34"/>
        <v>0</v>
      </c>
      <c r="FF20" s="77">
        <f t="shared" si="34"/>
        <v>0</v>
      </c>
      <c r="FG20" s="77">
        <f t="shared" si="34"/>
        <v>0</v>
      </c>
      <c r="FH20" s="77">
        <f t="shared" si="34"/>
        <v>0</v>
      </c>
      <c r="FI20" s="77">
        <f t="shared" si="34"/>
        <v>0</v>
      </c>
      <c r="FJ20" s="77">
        <f t="shared" si="34"/>
        <v>0</v>
      </c>
      <c r="FK20" s="77">
        <f t="shared" si="34"/>
        <v>0</v>
      </c>
      <c r="FL20" s="77">
        <f t="shared" si="34"/>
        <v>0</v>
      </c>
      <c r="FM20" s="77">
        <f t="shared" si="35"/>
        <v>0</v>
      </c>
      <c r="FN20" s="77">
        <f t="shared" si="35"/>
        <v>0</v>
      </c>
      <c r="FO20" s="77">
        <f t="shared" si="35"/>
        <v>0</v>
      </c>
      <c r="FP20" s="77">
        <f t="shared" si="35"/>
        <v>0</v>
      </c>
      <c r="FQ20" s="77">
        <f t="shared" si="35"/>
        <v>0</v>
      </c>
      <c r="FR20" s="77">
        <f t="shared" si="35"/>
        <v>0</v>
      </c>
      <c r="FS20" s="77">
        <f t="shared" si="35"/>
        <v>0</v>
      </c>
      <c r="FT20" s="77">
        <f t="shared" si="35"/>
        <v>0</v>
      </c>
      <c r="FU20" s="77">
        <f t="shared" si="35"/>
        <v>0</v>
      </c>
      <c r="FV20" s="77">
        <f t="shared" si="35"/>
        <v>0</v>
      </c>
      <c r="FW20" s="77">
        <f t="shared" si="36"/>
        <v>0</v>
      </c>
      <c r="FX20" s="77">
        <f t="shared" si="36"/>
        <v>0</v>
      </c>
      <c r="FY20" s="77">
        <f t="shared" si="36"/>
        <v>0</v>
      </c>
      <c r="FZ20" s="77">
        <f t="shared" si="36"/>
        <v>0</v>
      </c>
      <c r="GA20" s="77">
        <f t="shared" si="36"/>
        <v>0</v>
      </c>
      <c r="GB20" s="77">
        <f t="shared" si="36"/>
        <v>0</v>
      </c>
      <c r="GC20" s="77">
        <f t="shared" si="36"/>
        <v>0</v>
      </c>
      <c r="GD20" s="77">
        <f t="shared" si="36"/>
        <v>0</v>
      </c>
      <c r="GE20" s="77">
        <f t="shared" si="36"/>
        <v>0</v>
      </c>
      <c r="GF20" s="77">
        <f t="shared" si="36"/>
        <v>0</v>
      </c>
      <c r="GG20" s="77">
        <f t="shared" si="36"/>
        <v>0</v>
      </c>
    </row>
    <row r="21" spans="1:189" ht="15.75" x14ac:dyDescent="0.25">
      <c r="A21" s="93"/>
      <c r="B21" s="94"/>
      <c r="C21" s="95"/>
      <c r="D21" s="95"/>
      <c r="E21" s="96"/>
      <c r="F21" s="94"/>
      <c r="G21" s="97">
        <f t="shared" si="15"/>
        <v>0</v>
      </c>
      <c r="H21" s="96"/>
      <c r="I21" s="97">
        <f t="shared" si="16"/>
        <v>0</v>
      </c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8"/>
      <c r="W21" s="98"/>
      <c r="X21" s="98"/>
      <c r="Y21" s="98"/>
      <c r="Z21" s="98"/>
      <c r="AA21" s="98"/>
      <c r="AB21" s="98"/>
      <c r="AC21" s="98"/>
      <c r="AD21" s="100">
        <f t="shared" si="20"/>
        <v>0</v>
      </c>
      <c r="AE21" s="100">
        <f t="shared" si="17"/>
        <v>0</v>
      </c>
      <c r="AF21" s="75"/>
      <c r="AG21" s="75"/>
      <c r="AH21" s="68">
        <f t="shared" si="18"/>
        <v>0</v>
      </c>
      <c r="AI21" s="79">
        <f>SUMIF(Списки!$D$2:$D$6,B21,Списки!$E$2:$E$6)</f>
        <v>0</v>
      </c>
      <c r="AJ21" s="79">
        <f t="shared" si="21"/>
        <v>31</v>
      </c>
      <c r="AK21" s="70"/>
      <c r="AL21" s="70">
        <f t="array" aca="1" ref="AL21" ca="1">IF(MONTH(AI21)=1,MIN(IF(F21=январь!$A$1:$AF$200,ROW(январь!$A$1:$AF$200))),IF(MONTH(AI21)=2,MIN(IF(F21=февраль!$A$1:$AF$200,ROW(февраль!$A$1:$AF$200))),IF(MONTH(AI21)=3,MIN(IF(F21=март!$A$1:$AF$200,ROW(март!$A$1:$AF$200))),IF(MONTH(AI21)=4,MIN(IF(F21=апрель!$A$1:$AF$200,ROW(апрель!$A$1:$AF$200))),IF(MONTH(AI21)=5,MIN(IF(F21=май!$A$1:$AF$200,ROW(май!$A$1:$AF$200))),0)))))</f>
        <v>3</v>
      </c>
      <c r="AM21" s="77" t="str">
        <f t="shared" ca="1" si="22"/>
        <v>П</v>
      </c>
      <c r="AN21" s="77" t="str">
        <f t="shared" ca="1" si="22"/>
        <v>П</v>
      </c>
      <c r="AO21" s="77" t="str">
        <f t="shared" ca="1" si="22"/>
        <v>КД</v>
      </c>
      <c r="AP21" s="77" t="str">
        <f t="shared" ca="1" si="22"/>
        <v>КД</v>
      </c>
      <c r="AQ21" s="77" t="str">
        <f t="shared" ca="1" si="22"/>
        <v>КД</v>
      </c>
      <c r="AR21" s="77" t="str">
        <f t="shared" ca="1" si="22"/>
        <v>КД</v>
      </c>
      <c r="AS21" s="77" t="str">
        <f t="shared" ca="1" si="22"/>
        <v>В</v>
      </c>
      <c r="AT21" s="77" t="str">
        <f t="shared" ca="1" si="22"/>
        <v>КД</v>
      </c>
      <c r="AU21" s="77">
        <f t="shared" ca="1" si="22"/>
        <v>0</v>
      </c>
      <c r="AV21" s="77">
        <f t="shared" ca="1" si="22"/>
        <v>3</v>
      </c>
      <c r="AW21" s="77">
        <f t="shared" ca="1" si="23"/>
        <v>4</v>
      </c>
      <c r="AX21" s="77">
        <f t="shared" ca="1" si="23"/>
        <v>6</v>
      </c>
      <c r="AY21" s="77">
        <f t="shared" ca="1" si="23"/>
        <v>3</v>
      </c>
      <c r="AZ21" s="77" t="str">
        <f t="shared" ca="1" si="23"/>
        <v>В</v>
      </c>
      <c r="BA21" s="77">
        <f t="shared" ca="1" si="23"/>
        <v>7</v>
      </c>
      <c r="BB21" s="77">
        <f t="shared" ca="1" si="23"/>
        <v>0</v>
      </c>
      <c r="BC21" s="77">
        <f t="shared" ca="1" si="23"/>
        <v>3</v>
      </c>
      <c r="BD21" s="77">
        <f t="shared" ca="1" si="23"/>
        <v>4</v>
      </c>
      <c r="BE21" s="77">
        <f t="shared" ca="1" si="23"/>
        <v>6</v>
      </c>
      <c r="BF21" s="77">
        <f t="shared" ca="1" si="23"/>
        <v>3</v>
      </c>
      <c r="BG21" s="77" t="str">
        <f t="shared" ca="1" si="24"/>
        <v>В</v>
      </c>
      <c r="BH21" s="77">
        <f t="shared" ca="1" si="24"/>
        <v>7</v>
      </c>
      <c r="BI21" s="77">
        <f t="shared" ca="1" si="24"/>
        <v>0</v>
      </c>
      <c r="BJ21" s="77">
        <f t="shared" ca="1" si="24"/>
        <v>3</v>
      </c>
      <c r="BK21" s="77">
        <f t="shared" ca="1" si="24"/>
        <v>4</v>
      </c>
      <c r="BL21" s="77">
        <f t="shared" ca="1" si="24"/>
        <v>6</v>
      </c>
      <c r="BM21" s="77">
        <f t="shared" ca="1" si="24"/>
        <v>3</v>
      </c>
      <c r="BN21" s="77" t="str">
        <f t="shared" ca="1" si="24"/>
        <v>В</v>
      </c>
      <c r="BO21" s="77">
        <f t="shared" ca="1" si="24"/>
        <v>7</v>
      </c>
      <c r="BP21" s="77">
        <f t="shared" ca="1" si="24"/>
        <v>0</v>
      </c>
      <c r="BQ21" s="77">
        <f t="shared" ca="1" si="24"/>
        <v>3</v>
      </c>
      <c r="BR21" s="77">
        <f t="shared" si="25"/>
        <v>0</v>
      </c>
      <c r="BS21" s="77">
        <f t="shared" si="25"/>
        <v>0</v>
      </c>
      <c r="BT21" s="77">
        <f t="shared" si="25"/>
        <v>0</v>
      </c>
      <c r="BU21" s="77">
        <f t="shared" si="25"/>
        <v>0</v>
      </c>
      <c r="BV21" s="77">
        <f t="shared" si="25"/>
        <v>0</v>
      </c>
      <c r="BW21" s="77">
        <f t="shared" si="25"/>
        <v>0</v>
      </c>
      <c r="BX21" s="77">
        <f t="shared" si="25"/>
        <v>0</v>
      </c>
      <c r="BY21" s="77">
        <f t="shared" si="25"/>
        <v>0</v>
      </c>
      <c r="BZ21" s="77">
        <f t="shared" si="25"/>
        <v>0</v>
      </c>
      <c r="CA21" s="77">
        <f t="shared" si="25"/>
        <v>0</v>
      </c>
      <c r="CB21" s="77">
        <f t="shared" si="26"/>
        <v>0</v>
      </c>
      <c r="CC21" s="77">
        <f t="shared" si="26"/>
        <v>0</v>
      </c>
      <c r="CD21" s="77">
        <f t="shared" si="26"/>
        <v>0</v>
      </c>
      <c r="CE21" s="77">
        <f t="shared" si="26"/>
        <v>0</v>
      </c>
      <c r="CF21" s="77">
        <f t="shared" si="26"/>
        <v>0</v>
      </c>
      <c r="CG21" s="77">
        <f t="shared" si="26"/>
        <v>0</v>
      </c>
      <c r="CH21" s="77">
        <f t="shared" si="26"/>
        <v>0</v>
      </c>
      <c r="CI21" s="77">
        <f t="shared" si="26"/>
        <v>0</v>
      </c>
      <c r="CJ21" s="77">
        <f t="shared" si="26"/>
        <v>0</v>
      </c>
      <c r="CK21" s="77">
        <f t="shared" si="26"/>
        <v>0</v>
      </c>
      <c r="CL21" s="77">
        <f t="shared" si="27"/>
        <v>0</v>
      </c>
      <c r="CM21" s="77">
        <f t="shared" si="27"/>
        <v>0</v>
      </c>
      <c r="CN21" s="77">
        <f t="shared" si="27"/>
        <v>0</v>
      </c>
      <c r="CO21" s="77">
        <f t="shared" si="27"/>
        <v>0</v>
      </c>
      <c r="CP21" s="77">
        <f t="shared" si="27"/>
        <v>0</v>
      </c>
      <c r="CQ21" s="77">
        <f t="shared" si="27"/>
        <v>0</v>
      </c>
      <c r="CR21" s="77">
        <f t="shared" si="27"/>
        <v>0</v>
      </c>
      <c r="CS21" s="77">
        <f t="shared" si="27"/>
        <v>0</v>
      </c>
      <c r="CT21" s="77">
        <f t="shared" si="28"/>
        <v>0</v>
      </c>
      <c r="CU21" s="77">
        <f t="shared" si="28"/>
        <v>0</v>
      </c>
      <c r="CV21" s="77">
        <f t="shared" si="28"/>
        <v>0</v>
      </c>
      <c r="CW21" s="77">
        <f t="shared" si="28"/>
        <v>0</v>
      </c>
      <c r="CX21" s="77">
        <f t="shared" si="28"/>
        <v>0</v>
      </c>
      <c r="CY21" s="77">
        <f t="shared" si="28"/>
        <v>0</v>
      </c>
      <c r="CZ21" s="77">
        <f t="shared" si="28"/>
        <v>0</v>
      </c>
      <c r="DA21" s="77">
        <f t="shared" si="28"/>
        <v>0</v>
      </c>
      <c r="DB21" s="77">
        <f t="shared" si="28"/>
        <v>0</v>
      </c>
      <c r="DC21" s="77">
        <f t="shared" si="28"/>
        <v>0</v>
      </c>
      <c r="DD21" s="77">
        <f t="shared" si="29"/>
        <v>0</v>
      </c>
      <c r="DE21" s="77">
        <f t="shared" si="29"/>
        <v>0</v>
      </c>
      <c r="DF21" s="77">
        <f t="shared" si="29"/>
        <v>0</v>
      </c>
      <c r="DG21" s="77">
        <f t="shared" si="29"/>
        <v>0</v>
      </c>
      <c r="DH21" s="77">
        <f t="shared" si="29"/>
        <v>0</v>
      </c>
      <c r="DI21" s="77">
        <f t="shared" si="29"/>
        <v>0</v>
      </c>
      <c r="DJ21" s="77">
        <f t="shared" si="29"/>
        <v>0</v>
      </c>
      <c r="DK21" s="77">
        <f t="shared" si="29"/>
        <v>0</v>
      </c>
      <c r="DL21" s="77">
        <f t="shared" si="29"/>
        <v>0</v>
      </c>
      <c r="DM21" s="77">
        <f t="shared" si="29"/>
        <v>0</v>
      </c>
      <c r="DN21" s="77">
        <f t="shared" si="30"/>
        <v>0</v>
      </c>
      <c r="DO21" s="77">
        <f t="shared" si="30"/>
        <v>0</v>
      </c>
      <c r="DP21" s="77">
        <f t="shared" si="30"/>
        <v>0</v>
      </c>
      <c r="DQ21" s="77">
        <f t="shared" si="30"/>
        <v>0</v>
      </c>
      <c r="DR21" s="77">
        <f t="shared" si="30"/>
        <v>0</v>
      </c>
      <c r="DS21" s="77">
        <f t="shared" si="30"/>
        <v>0</v>
      </c>
      <c r="DT21" s="77">
        <f t="shared" si="30"/>
        <v>0</v>
      </c>
      <c r="DU21" s="77">
        <f t="shared" si="30"/>
        <v>0</v>
      </c>
      <c r="DV21" s="77">
        <f t="shared" si="30"/>
        <v>0</v>
      </c>
      <c r="DW21" s="77">
        <f t="shared" si="30"/>
        <v>0</v>
      </c>
      <c r="DX21" s="77">
        <f t="shared" si="30"/>
        <v>0</v>
      </c>
      <c r="DY21" s="77">
        <f t="shared" si="31"/>
        <v>0</v>
      </c>
      <c r="DZ21" s="77">
        <f t="shared" si="31"/>
        <v>0</v>
      </c>
      <c r="EA21" s="77">
        <f t="shared" si="31"/>
        <v>0</v>
      </c>
      <c r="EB21" s="77">
        <f t="shared" si="31"/>
        <v>0</v>
      </c>
      <c r="EC21" s="77">
        <f t="shared" si="31"/>
        <v>0</v>
      </c>
      <c r="ED21" s="77">
        <f t="shared" si="31"/>
        <v>0</v>
      </c>
      <c r="EE21" s="77">
        <f t="shared" si="31"/>
        <v>0</v>
      </c>
      <c r="EF21" s="77">
        <f t="shared" si="31"/>
        <v>0</v>
      </c>
      <c r="EG21" s="77">
        <f t="shared" si="31"/>
        <v>0</v>
      </c>
      <c r="EH21" s="77">
        <f t="shared" si="31"/>
        <v>0</v>
      </c>
      <c r="EI21" s="77">
        <f t="shared" si="32"/>
        <v>0</v>
      </c>
      <c r="EJ21" s="77">
        <f t="shared" si="32"/>
        <v>0</v>
      </c>
      <c r="EK21" s="77">
        <f t="shared" si="32"/>
        <v>0</v>
      </c>
      <c r="EL21" s="77">
        <f t="shared" si="32"/>
        <v>0</v>
      </c>
      <c r="EM21" s="77">
        <f t="shared" si="32"/>
        <v>0</v>
      </c>
      <c r="EN21" s="77">
        <f t="shared" si="32"/>
        <v>0</v>
      </c>
      <c r="EO21" s="77">
        <f t="shared" si="32"/>
        <v>0</v>
      </c>
      <c r="EP21" s="77">
        <f t="shared" si="32"/>
        <v>0</v>
      </c>
      <c r="EQ21" s="77">
        <f t="shared" si="32"/>
        <v>0</v>
      </c>
      <c r="ER21" s="77">
        <f t="shared" si="32"/>
        <v>0</v>
      </c>
      <c r="ES21" s="77">
        <f t="shared" si="33"/>
        <v>0</v>
      </c>
      <c r="ET21" s="77">
        <f t="shared" si="33"/>
        <v>0</v>
      </c>
      <c r="EU21" s="77">
        <f t="shared" si="33"/>
        <v>0</v>
      </c>
      <c r="EV21" s="77">
        <f t="shared" si="33"/>
        <v>0</v>
      </c>
      <c r="EW21" s="77">
        <f t="shared" si="33"/>
        <v>0</v>
      </c>
      <c r="EX21" s="77">
        <f t="shared" si="33"/>
        <v>0</v>
      </c>
      <c r="EY21" s="77">
        <f t="shared" si="33"/>
        <v>0</v>
      </c>
      <c r="EZ21" s="77">
        <f t="shared" si="33"/>
        <v>0</v>
      </c>
      <c r="FA21" s="77">
        <f t="shared" si="33"/>
        <v>0</v>
      </c>
      <c r="FB21" s="77">
        <f t="shared" si="33"/>
        <v>0</v>
      </c>
      <c r="FC21" s="77">
        <f t="shared" si="34"/>
        <v>0</v>
      </c>
      <c r="FD21" s="77">
        <f t="shared" si="34"/>
        <v>0</v>
      </c>
      <c r="FE21" s="77">
        <f t="shared" si="34"/>
        <v>0</v>
      </c>
      <c r="FF21" s="77">
        <f t="shared" si="34"/>
        <v>0</v>
      </c>
      <c r="FG21" s="77">
        <f t="shared" si="34"/>
        <v>0</v>
      </c>
      <c r="FH21" s="77">
        <f t="shared" si="34"/>
        <v>0</v>
      </c>
      <c r="FI21" s="77">
        <f t="shared" si="34"/>
        <v>0</v>
      </c>
      <c r="FJ21" s="77">
        <f t="shared" si="34"/>
        <v>0</v>
      </c>
      <c r="FK21" s="77">
        <f t="shared" si="34"/>
        <v>0</v>
      </c>
      <c r="FL21" s="77">
        <f t="shared" si="34"/>
        <v>0</v>
      </c>
      <c r="FM21" s="77">
        <f t="shared" si="35"/>
        <v>0</v>
      </c>
      <c r="FN21" s="77">
        <f t="shared" si="35"/>
        <v>0</v>
      </c>
      <c r="FO21" s="77">
        <f t="shared" si="35"/>
        <v>0</v>
      </c>
      <c r="FP21" s="77">
        <f t="shared" si="35"/>
        <v>0</v>
      </c>
      <c r="FQ21" s="77">
        <f t="shared" si="35"/>
        <v>0</v>
      </c>
      <c r="FR21" s="77">
        <f t="shared" si="35"/>
        <v>0</v>
      </c>
      <c r="FS21" s="77">
        <f t="shared" si="35"/>
        <v>0</v>
      </c>
      <c r="FT21" s="77">
        <f t="shared" si="35"/>
        <v>0</v>
      </c>
      <c r="FU21" s="77">
        <f t="shared" si="35"/>
        <v>0</v>
      </c>
      <c r="FV21" s="77">
        <f t="shared" si="35"/>
        <v>0</v>
      </c>
      <c r="FW21" s="77">
        <f t="shared" si="36"/>
        <v>0</v>
      </c>
      <c r="FX21" s="77">
        <f t="shared" si="36"/>
        <v>0</v>
      </c>
      <c r="FY21" s="77">
        <f t="shared" si="36"/>
        <v>0</v>
      </c>
      <c r="FZ21" s="77">
        <f t="shared" si="36"/>
        <v>0</v>
      </c>
      <c r="GA21" s="77">
        <f t="shared" si="36"/>
        <v>0</v>
      </c>
      <c r="GB21" s="77">
        <f t="shared" si="36"/>
        <v>0</v>
      </c>
      <c r="GC21" s="77">
        <f t="shared" si="36"/>
        <v>0</v>
      </c>
      <c r="GD21" s="77">
        <f t="shared" si="36"/>
        <v>0</v>
      </c>
      <c r="GE21" s="77">
        <f t="shared" si="36"/>
        <v>0</v>
      </c>
      <c r="GF21" s="77">
        <f t="shared" si="36"/>
        <v>0</v>
      </c>
      <c r="GG21" s="77">
        <f t="shared" si="36"/>
        <v>0</v>
      </c>
    </row>
    <row r="22" spans="1:189" ht="15.75" x14ac:dyDescent="0.25">
      <c r="A22" s="93"/>
      <c r="B22" s="94"/>
      <c r="C22" s="95"/>
      <c r="D22" s="95"/>
      <c r="E22" s="96"/>
      <c r="F22" s="94"/>
      <c r="G22" s="97">
        <f t="shared" si="15"/>
        <v>0</v>
      </c>
      <c r="H22" s="96"/>
      <c r="I22" s="97">
        <f t="shared" si="16"/>
        <v>0</v>
      </c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8"/>
      <c r="W22" s="98"/>
      <c r="X22" s="98"/>
      <c r="Y22" s="98"/>
      <c r="Z22" s="98"/>
      <c r="AA22" s="98"/>
      <c r="AB22" s="98"/>
      <c r="AC22" s="98"/>
      <c r="AD22" s="100">
        <f t="shared" si="20"/>
        <v>0</v>
      </c>
      <c r="AE22" s="100">
        <f t="shared" si="17"/>
        <v>0</v>
      </c>
      <c r="AF22" s="75"/>
      <c r="AG22" s="75"/>
      <c r="AH22" s="68">
        <f t="shared" si="18"/>
        <v>0</v>
      </c>
      <c r="AI22" s="79">
        <f>SUMIF(Списки!$D$2:$D$6,B22,Списки!$E$2:$E$6)</f>
        <v>0</v>
      </c>
      <c r="AJ22" s="79">
        <f t="shared" si="21"/>
        <v>31</v>
      </c>
      <c r="AK22" s="70"/>
      <c r="AL22" s="70">
        <f t="array" aca="1" ref="AL22" ca="1">IF(MONTH(AI22)=1,MIN(IF(F22=январь!$A$1:$AF$200,ROW(январь!$A$1:$AF$200))),IF(MONTH(AI22)=2,MIN(IF(F22=февраль!$A$1:$AF$200,ROW(февраль!$A$1:$AF$200))),IF(MONTH(AI22)=3,MIN(IF(F22=март!$A$1:$AF$200,ROW(март!$A$1:$AF$200))),IF(MONTH(AI22)=4,MIN(IF(F22=апрель!$A$1:$AF$200,ROW(апрель!$A$1:$AF$200))),IF(MONTH(AI22)=5,MIN(IF(F22=май!$A$1:$AF$200,ROW(май!$A$1:$AF$200))),0)))))</f>
        <v>3</v>
      </c>
      <c r="AM22" s="77" t="str">
        <f t="shared" ca="1" si="22"/>
        <v>П</v>
      </c>
      <c r="AN22" s="77" t="str">
        <f t="shared" ca="1" si="22"/>
        <v>П</v>
      </c>
      <c r="AO22" s="77" t="str">
        <f t="shared" ca="1" si="22"/>
        <v>КД</v>
      </c>
      <c r="AP22" s="77" t="str">
        <f t="shared" ca="1" si="22"/>
        <v>КД</v>
      </c>
      <c r="AQ22" s="77" t="str">
        <f t="shared" ca="1" si="22"/>
        <v>КД</v>
      </c>
      <c r="AR22" s="77" t="str">
        <f t="shared" ca="1" si="22"/>
        <v>КД</v>
      </c>
      <c r="AS22" s="77" t="str">
        <f t="shared" ca="1" si="22"/>
        <v>В</v>
      </c>
      <c r="AT22" s="77" t="str">
        <f t="shared" ca="1" si="22"/>
        <v>КД</v>
      </c>
      <c r="AU22" s="77">
        <f t="shared" ca="1" si="22"/>
        <v>0</v>
      </c>
      <c r="AV22" s="77">
        <f t="shared" ca="1" si="22"/>
        <v>3</v>
      </c>
      <c r="AW22" s="77">
        <f t="shared" ca="1" si="23"/>
        <v>4</v>
      </c>
      <c r="AX22" s="77">
        <f t="shared" ca="1" si="23"/>
        <v>6</v>
      </c>
      <c r="AY22" s="77">
        <f t="shared" ca="1" si="23"/>
        <v>3</v>
      </c>
      <c r="AZ22" s="77" t="str">
        <f t="shared" ca="1" si="23"/>
        <v>В</v>
      </c>
      <c r="BA22" s="77">
        <f t="shared" ca="1" si="23"/>
        <v>7</v>
      </c>
      <c r="BB22" s="77">
        <f t="shared" ca="1" si="23"/>
        <v>0</v>
      </c>
      <c r="BC22" s="77">
        <f t="shared" ca="1" si="23"/>
        <v>3</v>
      </c>
      <c r="BD22" s="77">
        <f t="shared" ca="1" si="23"/>
        <v>4</v>
      </c>
      <c r="BE22" s="77">
        <f t="shared" ca="1" si="23"/>
        <v>6</v>
      </c>
      <c r="BF22" s="77">
        <f t="shared" ca="1" si="23"/>
        <v>3</v>
      </c>
      <c r="BG22" s="77" t="str">
        <f t="shared" ca="1" si="24"/>
        <v>В</v>
      </c>
      <c r="BH22" s="77">
        <f t="shared" ca="1" si="24"/>
        <v>7</v>
      </c>
      <c r="BI22" s="77">
        <f t="shared" ca="1" si="24"/>
        <v>0</v>
      </c>
      <c r="BJ22" s="77">
        <f t="shared" ca="1" si="24"/>
        <v>3</v>
      </c>
      <c r="BK22" s="77">
        <f t="shared" ca="1" si="24"/>
        <v>4</v>
      </c>
      <c r="BL22" s="77">
        <f t="shared" ca="1" si="24"/>
        <v>6</v>
      </c>
      <c r="BM22" s="77">
        <f t="shared" ca="1" si="24"/>
        <v>3</v>
      </c>
      <c r="BN22" s="77" t="str">
        <f t="shared" ca="1" si="24"/>
        <v>В</v>
      </c>
      <c r="BO22" s="77">
        <f t="shared" ca="1" si="24"/>
        <v>7</v>
      </c>
      <c r="BP22" s="77">
        <f t="shared" ca="1" si="24"/>
        <v>0</v>
      </c>
      <c r="BQ22" s="77">
        <f t="shared" ca="1" si="24"/>
        <v>3</v>
      </c>
      <c r="BR22" s="77">
        <f t="shared" si="25"/>
        <v>0</v>
      </c>
      <c r="BS22" s="77">
        <f t="shared" si="25"/>
        <v>0</v>
      </c>
      <c r="BT22" s="77">
        <f t="shared" si="25"/>
        <v>0</v>
      </c>
      <c r="BU22" s="77">
        <f t="shared" si="25"/>
        <v>0</v>
      </c>
      <c r="BV22" s="77">
        <f t="shared" si="25"/>
        <v>0</v>
      </c>
      <c r="BW22" s="77">
        <f t="shared" si="25"/>
        <v>0</v>
      </c>
      <c r="BX22" s="77">
        <f t="shared" si="25"/>
        <v>0</v>
      </c>
      <c r="BY22" s="77">
        <f t="shared" si="25"/>
        <v>0</v>
      </c>
      <c r="BZ22" s="77">
        <f t="shared" si="25"/>
        <v>0</v>
      </c>
      <c r="CA22" s="77">
        <f t="shared" si="25"/>
        <v>0</v>
      </c>
      <c r="CB22" s="77">
        <f t="shared" si="26"/>
        <v>0</v>
      </c>
      <c r="CC22" s="77">
        <f t="shared" si="26"/>
        <v>0</v>
      </c>
      <c r="CD22" s="77">
        <f t="shared" si="26"/>
        <v>0</v>
      </c>
      <c r="CE22" s="77">
        <f t="shared" si="26"/>
        <v>0</v>
      </c>
      <c r="CF22" s="77">
        <f t="shared" si="26"/>
        <v>0</v>
      </c>
      <c r="CG22" s="77">
        <f t="shared" si="26"/>
        <v>0</v>
      </c>
      <c r="CH22" s="77">
        <f t="shared" si="26"/>
        <v>0</v>
      </c>
      <c r="CI22" s="77">
        <f t="shared" si="26"/>
        <v>0</v>
      </c>
      <c r="CJ22" s="77">
        <f t="shared" si="26"/>
        <v>0</v>
      </c>
      <c r="CK22" s="77">
        <f t="shared" si="26"/>
        <v>0</v>
      </c>
      <c r="CL22" s="77">
        <f t="shared" si="27"/>
        <v>0</v>
      </c>
      <c r="CM22" s="77">
        <f t="shared" si="27"/>
        <v>0</v>
      </c>
      <c r="CN22" s="77">
        <f t="shared" si="27"/>
        <v>0</v>
      </c>
      <c r="CO22" s="77">
        <f t="shared" si="27"/>
        <v>0</v>
      </c>
      <c r="CP22" s="77">
        <f t="shared" si="27"/>
        <v>0</v>
      </c>
      <c r="CQ22" s="77">
        <f t="shared" si="27"/>
        <v>0</v>
      </c>
      <c r="CR22" s="77">
        <f t="shared" si="27"/>
        <v>0</v>
      </c>
      <c r="CS22" s="77">
        <f t="shared" si="27"/>
        <v>0</v>
      </c>
      <c r="CT22" s="77">
        <f t="shared" si="28"/>
        <v>0</v>
      </c>
      <c r="CU22" s="77">
        <f t="shared" si="28"/>
        <v>0</v>
      </c>
      <c r="CV22" s="77">
        <f t="shared" si="28"/>
        <v>0</v>
      </c>
      <c r="CW22" s="77">
        <f t="shared" si="28"/>
        <v>0</v>
      </c>
      <c r="CX22" s="77">
        <f t="shared" si="28"/>
        <v>0</v>
      </c>
      <c r="CY22" s="77">
        <f t="shared" si="28"/>
        <v>0</v>
      </c>
      <c r="CZ22" s="77">
        <f t="shared" si="28"/>
        <v>0</v>
      </c>
      <c r="DA22" s="77">
        <f t="shared" si="28"/>
        <v>0</v>
      </c>
      <c r="DB22" s="77">
        <f t="shared" si="28"/>
        <v>0</v>
      </c>
      <c r="DC22" s="77">
        <f t="shared" si="28"/>
        <v>0</v>
      </c>
      <c r="DD22" s="77">
        <f t="shared" si="29"/>
        <v>0</v>
      </c>
      <c r="DE22" s="77">
        <f t="shared" si="29"/>
        <v>0</v>
      </c>
      <c r="DF22" s="77">
        <f t="shared" si="29"/>
        <v>0</v>
      </c>
      <c r="DG22" s="77">
        <f t="shared" si="29"/>
        <v>0</v>
      </c>
      <c r="DH22" s="77">
        <f t="shared" si="29"/>
        <v>0</v>
      </c>
      <c r="DI22" s="77">
        <f t="shared" si="29"/>
        <v>0</v>
      </c>
      <c r="DJ22" s="77">
        <f t="shared" si="29"/>
        <v>0</v>
      </c>
      <c r="DK22" s="77">
        <f t="shared" si="29"/>
        <v>0</v>
      </c>
      <c r="DL22" s="77">
        <f t="shared" si="29"/>
        <v>0</v>
      </c>
      <c r="DM22" s="77">
        <f t="shared" si="29"/>
        <v>0</v>
      </c>
      <c r="DN22" s="77">
        <f t="shared" si="30"/>
        <v>0</v>
      </c>
      <c r="DO22" s="77">
        <f t="shared" si="30"/>
        <v>0</v>
      </c>
      <c r="DP22" s="77">
        <f t="shared" si="30"/>
        <v>0</v>
      </c>
      <c r="DQ22" s="77">
        <f t="shared" si="30"/>
        <v>0</v>
      </c>
      <c r="DR22" s="77">
        <f t="shared" si="30"/>
        <v>0</v>
      </c>
      <c r="DS22" s="77">
        <f t="shared" si="30"/>
        <v>0</v>
      </c>
      <c r="DT22" s="77">
        <f t="shared" si="30"/>
        <v>0</v>
      </c>
      <c r="DU22" s="77">
        <f t="shared" si="30"/>
        <v>0</v>
      </c>
      <c r="DV22" s="77">
        <f t="shared" si="30"/>
        <v>0</v>
      </c>
      <c r="DW22" s="77">
        <f t="shared" si="30"/>
        <v>0</v>
      </c>
      <c r="DX22" s="77">
        <f t="shared" si="30"/>
        <v>0</v>
      </c>
      <c r="DY22" s="77">
        <f t="shared" si="31"/>
        <v>0</v>
      </c>
      <c r="DZ22" s="77">
        <f t="shared" si="31"/>
        <v>0</v>
      </c>
      <c r="EA22" s="77">
        <f t="shared" si="31"/>
        <v>0</v>
      </c>
      <c r="EB22" s="77">
        <f t="shared" si="31"/>
        <v>0</v>
      </c>
      <c r="EC22" s="77">
        <f t="shared" si="31"/>
        <v>0</v>
      </c>
      <c r="ED22" s="77">
        <f t="shared" si="31"/>
        <v>0</v>
      </c>
      <c r="EE22" s="77">
        <f t="shared" si="31"/>
        <v>0</v>
      </c>
      <c r="EF22" s="77">
        <f t="shared" si="31"/>
        <v>0</v>
      </c>
      <c r="EG22" s="77">
        <f t="shared" si="31"/>
        <v>0</v>
      </c>
      <c r="EH22" s="77">
        <f t="shared" si="31"/>
        <v>0</v>
      </c>
      <c r="EI22" s="77">
        <f t="shared" si="32"/>
        <v>0</v>
      </c>
      <c r="EJ22" s="77">
        <f t="shared" si="32"/>
        <v>0</v>
      </c>
      <c r="EK22" s="77">
        <f t="shared" si="32"/>
        <v>0</v>
      </c>
      <c r="EL22" s="77">
        <f t="shared" si="32"/>
        <v>0</v>
      </c>
      <c r="EM22" s="77">
        <f t="shared" si="32"/>
        <v>0</v>
      </c>
      <c r="EN22" s="77">
        <f t="shared" si="32"/>
        <v>0</v>
      </c>
      <c r="EO22" s="77">
        <f t="shared" si="32"/>
        <v>0</v>
      </c>
      <c r="EP22" s="77">
        <f t="shared" si="32"/>
        <v>0</v>
      </c>
      <c r="EQ22" s="77">
        <f t="shared" si="32"/>
        <v>0</v>
      </c>
      <c r="ER22" s="77">
        <f t="shared" si="32"/>
        <v>0</v>
      </c>
      <c r="ES22" s="77">
        <f t="shared" si="33"/>
        <v>0</v>
      </c>
      <c r="ET22" s="77">
        <f t="shared" si="33"/>
        <v>0</v>
      </c>
      <c r="EU22" s="77">
        <f t="shared" si="33"/>
        <v>0</v>
      </c>
      <c r="EV22" s="77">
        <f t="shared" si="33"/>
        <v>0</v>
      </c>
      <c r="EW22" s="77">
        <f t="shared" si="33"/>
        <v>0</v>
      </c>
      <c r="EX22" s="77">
        <f t="shared" si="33"/>
        <v>0</v>
      </c>
      <c r="EY22" s="77">
        <f t="shared" si="33"/>
        <v>0</v>
      </c>
      <c r="EZ22" s="77">
        <f t="shared" si="33"/>
        <v>0</v>
      </c>
      <c r="FA22" s="77">
        <f t="shared" si="33"/>
        <v>0</v>
      </c>
      <c r="FB22" s="77">
        <f t="shared" si="33"/>
        <v>0</v>
      </c>
      <c r="FC22" s="77">
        <f t="shared" si="34"/>
        <v>0</v>
      </c>
      <c r="FD22" s="77">
        <f t="shared" si="34"/>
        <v>0</v>
      </c>
      <c r="FE22" s="77">
        <f t="shared" si="34"/>
        <v>0</v>
      </c>
      <c r="FF22" s="77">
        <f t="shared" si="34"/>
        <v>0</v>
      </c>
      <c r="FG22" s="77">
        <f t="shared" si="34"/>
        <v>0</v>
      </c>
      <c r="FH22" s="77">
        <f t="shared" si="34"/>
        <v>0</v>
      </c>
      <c r="FI22" s="77">
        <f t="shared" si="34"/>
        <v>0</v>
      </c>
      <c r="FJ22" s="77">
        <f t="shared" si="34"/>
        <v>0</v>
      </c>
      <c r="FK22" s="77">
        <f t="shared" si="34"/>
        <v>0</v>
      </c>
      <c r="FL22" s="77">
        <f t="shared" si="34"/>
        <v>0</v>
      </c>
      <c r="FM22" s="77">
        <f t="shared" si="35"/>
        <v>0</v>
      </c>
      <c r="FN22" s="77">
        <f t="shared" si="35"/>
        <v>0</v>
      </c>
      <c r="FO22" s="77">
        <f t="shared" si="35"/>
        <v>0</v>
      </c>
      <c r="FP22" s="77">
        <f t="shared" si="35"/>
        <v>0</v>
      </c>
      <c r="FQ22" s="77">
        <f t="shared" si="35"/>
        <v>0</v>
      </c>
      <c r="FR22" s="77">
        <f t="shared" si="35"/>
        <v>0</v>
      </c>
      <c r="FS22" s="77">
        <f t="shared" si="35"/>
        <v>0</v>
      </c>
      <c r="FT22" s="77">
        <f t="shared" si="35"/>
        <v>0</v>
      </c>
      <c r="FU22" s="77">
        <f t="shared" si="35"/>
        <v>0</v>
      </c>
      <c r="FV22" s="77">
        <f t="shared" si="35"/>
        <v>0</v>
      </c>
      <c r="FW22" s="77">
        <f t="shared" si="36"/>
        <v>0</v>
      </c>
      <c r="FX22" s="77">
        <f t="shared" si="36"/>
        <v>0</v>
      </c>
      <c r="FY22" s="77">
        <f t="shared" si="36"/>
        <v>0</v>
      </c>
      <c r="FZ22" s="77">
        <f t="shared" si="36"/>
        <v>0</v>
      </c>
      <c r="GA22" s="77">
        <f t="shared" si="36"/>
        <v>0</v>
      </c>
      <c r="GB22" s="77">
        <f t="shared" si="36"/>
        <v>0</v>
      </c>
      <c r="GC22" s="77">
        <f t="shared" si="36"/>
        <v>0</v>
      </c>
      <c r="GD22" s="77">
        <f t="shared" si="36"/>
        <v>0</v>
      </c>
      <c r="GE22" s="77">
        <f t="shared" si="36"/>
        <v>0</v>
      </c>
      <c r="GF22" s="77">
        <f t="shared" si="36"/>
        <v>0</v>
      </c>
      <c r="GG22" s="77">
        <f t="shared" si="36"/>
        <v>0</v>
      </c>
    </row>
    <row r="23" spans="1:189" ht="15.75" x14ac:dyDescent="0.25">
      <c r="A23" s="93"/>
      <c r="B23" s="94"/>
      <c r="C23" s="95"/>
      <c r="D23" s="95"/>
      <c r="E23" s="96"/>
      <c r="F23" s="94"/>
      <c r="G23" s="97">
        <f t="shared" si="15"/>
        <v>0</v>
      </c>
      <c r="H23" s="96"/>
      <c r="I23" s="97">
        <f t="shared" si="16"/>
        <v>0</v>
      </c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8"/>
      <c r="W23" s="98"/>
      <c r="X23" s="98"/>
      <c r="Y23" s="98"/>
      <c r="Z23" s="98"/>
      <c r="AA23" s="98"/>
      <c r="AB23" s="98"/>
      <c r="AC23" s="98"/>
      <c r="AD23" s="100">
        <f t="shared" si="20"/>
        <v>0</v>
      </c>
      <c r="AE23" s="100">
        <f t="shared" si="17"/>
        <v>0</v>
      </c>
      <c r="AF23" s="75"/>
      <c r="AG23" s="75"/>
      <c r="AH23" s="68">
        <f t="shared" si="18"/>
        <v>0</v>
      </c>
      <c r="AI23" s="79">
        <f>SUMIF(Списки!$D$2:$D$6,B23,Списки!$E$2:$E$6)</f>
        <v>0</v>
      </c>
      <c r="AJ23" s="79">
        <f t="shared" si="21"/>
        <v>31</v>
      </c>
      <c r="AK23" s="70"/>
      <c r="AL23" s="70">
        <f t="array" aca="1" ref="AL23" ca="1">IF(MONTH(AI23)=1,MIN(IF(F23=январь!$A$1:$AF$200,ROW(январь!$A$1:$AF$200))),IF(MONTH(AI23)=2,MIN(IF(F23=февраль!$A$1:$AF$200,ROW(февраль!$A$1:$AF$200))),IF(MONTH(AI23)=3,MIN(IF(F23=март!$A$1:$AF$200,ROW(март!$A$1:$AF$200))),IF(MONTH(AI23)=4,MIN(IF(F23=апрель!$A$1:$AF$200,ROW(апрель!$A$1:$AF$200))),IF(MONTH(AI23)=5,MIN(IF(F23=май!$A$1:$AF$200,ROW(май!$A$1:$AF$200))),0)))))</f>
        <v>3</v>
      </c>
      <c r="AM23" s="77" t="str">
        <f t="shared" ca="1" si="22"/>
        <v>П</v>
      </c>
      <c r="AN23" s="77" t="str">
        <f t="shared" ca="1" si="22"/>
        <v>П</v>
      </c>
      <c r="AO23" s="77" t="str">
        <f t="shared" ca="1" si="22"/>
        <v>КД</v>
      </c>
      <c r="AP23" s="77" t="str">
        <f t="shared" ca="1" si="22"/>
        <v>КД</v>
      </c>
      <c r="AQ23" s="77" t="str">
        <f t="shared" ca="1" si="22"/>
        <v>КД</v>
      </c>
      <c r="AR23" s="77" t="str">
        <f t="shared" ca="1" si="22"/>
        <v>КД</v>
      </c>
      <c r="AS23" s="77" t="str">
        <f t="shared" ca="1" si="22"/>
        <v>В</v>
      </c>
      <c r="AT23" s="77" t="str">
        <f t="shared" ca="1" si="22"/>
        <v>КД</v>
      </c>
      <c r="AU23" s="77">
        <f t="shared" ca="1" si="22"/>
        <v>0</v>
      </c>
      <c r="AV23" s="77">
        <f t="shared" ca="1" si="22"/>
        <v>3</v>
      </c>
      <c r="AW23" s="77">
        <f t="shared" ca="1" si="23"/>
        <v>4</v>
      </c>
      <c r="AX23" s="77">
        <f t="shared" ca="1" si="23"/>
        <v>6</v>
      </c>
      <c r="AY23" s="77">
        <f t="shared" ca="1" si="23"/>
        <v>3</v>
      </c>
      <c r="AZ23" s="77" t="str">
        <f t="shared" ca="1" si="23"/>
        <v>В</v>
      </c>
      <c r="BA23" s="77">
        <f t="shared" ca="1" si="23"/>
        <v>7</v>
      </c>
      <c r="BB23" s="77">
        <f t="shared" ca="1" si="23"/>
        <v>0</v>
      </c>
      <c r="BC23" s="77">
        <f t="shared" ca="1" si="23"/>
        <v>3</v>
      </c>
      <c r="BD23" s="77">
        <f t="shared" ca="1" si="23"/>
        <v>4</v>
      </c>
      <c r="BE23" s="77">
        <f t="shared" ca="1" si="23"/>
        <v>6</v>
      </c>
      <c r="BF23" s="77">
        <f t="shared" ca="1" si="23"/>
        <v>3</v>
      </c>
      <c r="BG23" s="77" t="str">
        <f t="shared" ca="1" si="24"/>
        <v>В</v>
      </c>
      <c r="BH23" s="77">
        <f t="shared" ca="1" si="24"/>
        <v>7</v>
      </c>
      <c r="BI23" s="77">
        <f t="shared" ca="1" si="24"/>
        <v>0</v>
      </c>
      <c r="BJ23" s="77">
        <f t="shared" ca="1" si="24"/>
        <v>3</v>
      </c>
      <c r="BK23" s="77">
        <f t="shared" ca="1" si="24"/>
        <v>4</v>
      </c>
      <c r="BL23" s="77">
        <f t="shared" ca="1" si="24"/>
        <v>6</v>
      </c>
      <c r="BM23" s="77">
        <f t="shared" ca="1" si="24"/>
        <v>3</v>
      </c>
      <c r="BN23" s="77" t="str">
        <f t="shared" ca="1" si="24"/>
        <v>В</v>
      </c>
      <c r="BO23" s="77">
        <f t="shared" ca="1" si="24"/>
        <v>7</v>
      </c>
      <c r="BP23" s="77">
        <f t="shared" ca="1" si="24"/>
        <v>0</v>
      </c>
      <c r="BQ23" s="77">
        <f t="shared" ca="1" si="24"/>
        <v>3</v>
      </c>
      <c r="BR23" s="77">
        <f t="shared" si="25"/>
        <v>0</v>
      </c>
      <c r="BS23" s="77">
        <f t="shared" si="25"/>
        <v>0</v>
      </c>
      <c r="BT23" s="77">
        <f t="shared" si="25"/>
        <v>0</v>
      </c>
      <c r="BU23" s="77">
        <f t="shared" si="25"/>
        <v>0</v>
      </c>
      <c r="BV23" s="77">
        <f t="shared" si="25"/>
        <v>0</v>
      </c>
      <c r="BW23" s="77">
        <f t="shared" si="25"/>
        <v>0</v>
      </c>
      <c r="BX23" s="77">
        <f t="shared" si="25"/>
        <v>0</v>
      </c>
      <c r="BY23" s="77">
        <f t="shared" si="25"/>
        <v>0</v>
      </c>
      <c r="BZ23" s="77">
        <f t="shared" si="25"/>
        <v>0</v>
      </c>
      <c r="CA23" s="77">
        <f t="shared" si="25"/>
        <v>0</v>
      </c>
      <c r="CB23" s="77">
        <f t="shared" si="26"/>
        <v>0</v>
      </c>
      <c r="CC23" s="77">
        <f t="shared" si="26"/>
        <v>0</v>
      </c>
      <c r="CD23" s="77">
        <f t="shared" si="26"/>
        <v>0</v>
      </c>
      <c r="CE23" s="77">
        <f t="shared" si="26"/>
        <v>0</v>
      </c>
      <c r="CF23" s="77">
        <f t="shared" si="26"/>
        <v>0</v>
      </c>
      <c r="CG23" s="77">
        <f t="shared" si="26"/>
        <v>0</v>
      </c>
      <c r="CH23" s="77">
        <f t="shared" si="26"/>
        <v>0</v>
      </c>
      <c r="CI23" s="77">
        <f t="shared" si="26"/>
        <v>0</v>
      </c>
      <c r="CJ23" s="77">
        <f t="shared" si="26"/>
        <v>0</v>
      </c>
      <c r="CK23" s="77">
        <f t="shared" si="26"/>
        <v>0</v>
      </c>
      <c r="CL23" s="77">
        <f t="shared" si="27"/>
        <v>0</v>
      </c>
      <c r="CM23" s="77">
        <f t="shared" si="27"/>
        <v>0</v>
      </c>
      <c r="CN23" s="77">
        <f t="shared" si="27"/>
        <v>0</v>
      </c>
      <c r="CO23" s="77">
        <f t="shared" si="27"/>
        <v>0</v>
      </c>
      <c r="CP23" s="77">
        <f t="shared" si="27"/>
        <v>0</v>
      </c>
      <c r="CQ23" s="77">
        <f t="shared" si="27"/>
        <v>0</v>
      </c>
      <c r="CR23" s="77">
        <f t="shared" si="27"/>
        <v>0</v>
      </c>
      <c r="CS23" s="77">
        <f t="shared" si="27"/>
        <v>0</v>
      </c>
      <c r="CT23" s="77">
        <f t="shared" si="28"/>
        <v>0</v>
      </c>
      <c r="CU23" s="77">
        <f t="shared" si="28"/>
        <v>0</v>
      </c>
      <c r="CV23" s="77">
        <f t="shared" si="28"/>
        <v>0</v>
      </c>
      <c r="CW23" s="77">
        <f t="shared" si="28"/>
        <v>0</v>
      </c>
      <c r="CX23" s="77">
        <f t="shared" si="28"/>
        <v>0</v>
      </c>
      <c r="CY23" s="77">
        <f t="shared" si="28"/>
        <v>0</v>
      </c>
      <c r="CZ23" s="77">
        <f t="shared" si="28"/>
        <v>0</v>
      </c>
      <c r="DA23" s="77">
        <f t="shared" si="28"/>
        <v>0</v>
      </c>
      <c r="DB23" s="77">
        <f t="shared" si="28"/>
        <v>0</v>
      </c>
      <c r="DC23" s="77">
        <f t="shared" si="28"/>
        <v>0</v>
      </c>
      <c r="DD23" s="77">
        <f t="shared" si="29"/>
        <v>0</v>
      </c>
      <c r="DE23" s="77">
        <f t="shared" si="29"/>
        <v>0</v>
      </c>
      <c r="DF23" s="77">
        <f t="shared" si="29"/>
        <v>0</v>
      </c>
      <c r="DG23" s="77">
        <f t="shared" si="29"/>
        <v>0</v>
      </c>
      <c r="DH23" s="77">
        <f t="shared" si="29"/>
        <v>0</v>
      </c>
      <c r="DI23" s="77">
        <f t="shared" si="29"/>
        <v>0</v>
      </c>
      <c r="DJ23" s="77">
        <f t="shared" si="29"/>
        <v>0</v>
      </c>
      <c r="DK23" s="77">
        <f t="shared" si="29"/>
        <v>0</v>
      </c>
      <c r="DL23" s="77">
        <f t="shared" si="29"/>
        <v>0</v>
      </c>
      <c r="DM23" s="77">
        <f t="shared" si="29"/>
        <v>0</v>
      </c>
      <c r="DN23" s="77">
        <f t="shared" si="30"/>
        <v>0</v>
      </c>
      <c r="DO23" s="77">
        <f t="shared" si="30"/>
        <v>0</v>
      </c>
      <c r="DP23" s="77">
        <f t="shared" si="30"/>
        <v>0</v>
      </c>
      <c r="DQ23" s="77">
        <f t="shared" si="30"/>
        <v>0</v>
      </c>
      <c r="DR23" s="77">
        <f t="shared" si="30"/>
        <v>0</v>
      </c>
      <c r="DS23" s="77">
        <f t="shared" si="30"/>
        <v>0</v>
      </c>
      <c r="DT23" s="77">
        <f t="shared" si="30"/>
        <v>0</v>
      </c>
      <c r="DU23" s="77">
        <f t="shared" si="30"/>
        <v>0</v>
      </c>
      <c r="DV23" s="77">
        <f t="shared" si="30"/>
        <v>0</v>
      </c>
      <c r="DW23" s="77">
        <f t="shared" si="30"/>
        <v>0</v>
      </c>
      <c r="DX23" s="77">
        <f t="shared" si="30"/>
        <v>0</v>
      </c>
      <c r="DY23" s="77">
        <f t="shared" si="31"/>
        <v>0</v>
      </c>
      <c r="DZ23" s="77">
        <f t="shared" si="31"/>
        <v>0</v>
      </c>
      <c r="EA23" s="77">
        <f t="shared" si="31"/>
        <v>0</v>
      </c>
      <c r="EB23" s="77">
        <f t="shared" si="31"/>
        <v>0</v>
      </c>
      <c r="EC23" s="77">
        <f t="shared" si="31"/>
        <v>0</v>
      </c>
      <c r="ED23" s="77">
        <f t="shared" si="31"/>
        <v>0</v>
      </c>
      <c r="EE23" s="77">
        <f t="shared" si="31"/>
        <v>0</v>
      </c>
      <c r="EF23" s="77">
        <f t="shared" si="31"/>
        <v>0</v>
      </c>
      <c r="EG23" s="77">
        <f t="shared" si="31"/>
        <v>0</v>
      </c>
      <c r="EH23" s="77">
        <f t="shared" si="31"/>
        <v>0</v>
      </c>
      <c r="EI23" s="77">
        <f t="shared" si="32"/>
        <v>0</v>
      </c>
      <c r="EJ23" s="77">
        <f t="shared" si="32"/>
        <v>0</v>
      </c>
      <c r="EK23" s="77">
        <f t="shared" si="32"/>
        <v>0</v>
      </c>
      <c r="EL23" s="77">
        <f t="shared" si="32"/>
        <v>0</v>
      </c>
      <c r="EM23" s="77">
        <f t="shared" si="32"/>
        <v>0</v>
      </c>
      <c r="EN23" s="77">
        <f t="shared" si="32"/>
        <v>0</v>
      </c>
      <c r="EO23" s="77">
        <f t="shared" si="32"/>
        <v>0</v>
      </c>
      <c r="EP23" s="77">
        <f t="shared" si="32"/>
        <v>0</v>
      </c>
      <c r="EQ23" s="77">
        <f t="shared" si="32"/>
        <v>0</v>
      </c>
      <c r="ER23" s="77">
        <f t="shared" si="32"/>
        <v>0</v>
      </c>
      <c r="ES23" s="77">
        <f t="shared" si="33"/>
        <v>0</v>
      </c>
      <c r="ET23" s="77">
        <f t="shared" si="33"/>
        <v>0</v>
      </c>
      <c r="EU23" s="77">
        <f t="shared" si="33"/>
        <v>0</v>
      </c>
      <c r="EV23" s="77">
        <f t="shared" si="33"/>
        <v>0</v>
      </c>
      <c r="EW23" s="77">
        <f t="shared" si="33"/>
        <v>0</v>
      </c>
      <c r="EX23" s="77">
        <f t="shared" si="33"/>
        <v>0</v>
      </c>
      <c r="EY23" s="77">
        <f t="shared" si="33"/>
        <v>0</v>
      </c>
      <c r="EZ23" s="77">
        <f t="shared" si="33"/>
        <v>0</v>
      </c>
      <c r="FA23" s="77">
        <f t="shared" si="33"/>
        <v>0</v>
      </c>
      <c r="FB23" s="77">
        <f t="shared" si="33"/>
        <v>0</v>
      </c>
      <c r="FC23" s="77">
        <f t="shared" si="34"/>
        <v>0</v>
      </c>
      <c r="FD23" s="77">
        <f t="shared" si="34"/>
        <v>0</v>
      </c>
      <c r="FE23" s="77">
        <f t="shared" si="34"/>
        <v>0</v>
      </c>
      <c r="FF23" s="77">
        <f t="shared" si="34"/>
        <v>0</v>
      </c>
      <c r="FG23" s="77">
        <f t="shared" si="34"/>
        <v>0</v>
      </c>
      <c r="FH23" s="77">
        <f t="shared" si="34"/>
        <v>0</v>
      </c>
      <c r="FI23" s="77">
        <f t="shared" si="34"/>
        <v>0</v>
      </c>
      <c r="FJ23" s="77">
        <f t="shared" si="34"/>
        <v>0</v>
      </c>
      <c r="FK23" s="77">
        <f t="shared" si="34"/>
        <v>0</v>
      </c>
      <c r="FL23" s="77">
        <f t="shared" si="34"/>
        <v>0</v>
      </c>
      <c r="FM23" s="77">
        <f t="shared" si="35"/>
        <v>0</v>
      </c>
      <c r="FN23" s="77">
        <f t="shared" si="35"/>
        <v>0</v>
      </c>
      <c r="FO23" s="77">
        <f t="shared" si="35"/>
        <v>0</v>
      </c>
      <c r="FP23" s="77">
        <f t="shared" si="35"/>
        <v>0</v>
      </c>
      <c r="FQ23" s="77">
        <f t="shared" si="35"/>
        <v>0</v>
      </c>
      <c r="FR23" s="77">
        <f t="shared" si="35"/>
        <v>0</v>
      </c>
      <c r="FS23" s="77">
        <f t="shared" si="35"/>
        <v>0</v>
      </c>
      <c r="FT23" s="77">
        <f t="shared" si="35"/>
        <v>0</v>
      </c>
      <c r="FU23" s="77">
        <f t="shared" si="35"/>
        <v>0</v>
      </c>
      <c r="FV23" s="77">
        <f t="shared" si="35"/>
        <v>0</v>
      </c>
      <c r="FW23" s="77">
        <f t="shared" si="36"/>
        <v>0</v>
      </c>
      <c r="FX23" s="77">
        <f t="shared" si="36"/>
        <v>0</v>
      </c>
      <c r="FY23" s="77">
        <f t="shared" si="36"/>
        <v>0</v>
      </c>
      <c r="FZ23" s="77">
        <f t="shared" si="36"/>
        <v>0</v>
      </c>
      <c r="GA23" s="77">
        <f t="shared" si="36"/>
        <v>0</v>
      </c>
      <c r="GB23" s="77">
        <f t="shared" si="36"/>
        <v>0</v>
      </c>
      <c r="GC23" s="77">
        <f t="shared" si="36"/>
        <v>0</v>
      </c>
      <c r="GD23" s="77">
        <f t="shared" si="36"/>
        <v>0</v>
      </c>
      <c r="GE23" s="77">
        <f t="shared" si="36"/>
        <v>0</v>
      </c>
      <c r="GF23" s="77">
        <f t="shared" si="36"/>
        <v>0</v>
      </c>
      <c r="GG23" s="77">
        <f t="shared" si="36"/>
        <v>0</v>
      </c>
    </row>
    <row r="24" spans="1:189" ht="15.75" x14ac:dyDescent="0.25">
      <c r="A24" s="93"/>
      <c r="B24" s="94"/>
      <c r="C24" s="95"/>
      <c r="D24" s="95"/>
      <c r="E24" s="96"/>
      <c r="F24" s="94"/>
      <c r="G24" s="97">
        <f t="shared" si="15"/>
        <v>0</v>
      </c>
      <c r="H24" s="96"/>
      <c r="I24" s="97">
        <f t="shared" si="16"/>
        <v>0</v>
      </c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8"/>
      <c r="W24" s="98"/>
      <c r="X24" s="98"/>
      <c r="Y24" s="98"/>
      <c r="Z24" s="98"/>
      <c r="AA24" s="98"/>
      <c r="AB24" s="98"/>
      <c r="AC24" s="98"/>
      <c r="AD24" s="100">
        <f t="shared" si="20"/>
        <v>0</v>
      </c>
      <c r="AE24" s="100">
        <f t="shared" si="17"/>
        <v>0</v>
      </c>
      <c r="AF24" s="75"/>
      <c r="AG24" s="75"/>
      <c r="AH24" s="68">
        <f t="shared" si="18"/>
        <v>0</v>
      </c>
      <c r="AI24" s="79">
        <f>SUMIF(Списки!$D$2:$D$6,B24,Списки!$E$2:$E$6)</f>
        <v>0</v>
      </c>
      <c r="AJ24" s="79">
        <f t="shared" si="21"/>
        <v>31</v>
      </c>
      <c r="AK24" s="70"/>
      <c r="AL24" s="70">
        <f t="array" aca="1" ref="AL24" ca="1">IF(MONTH(AI24)=1,MIN(IF(F24=январь!$A$1:$AF$200,ROW(январь!$A$1:$AF$200))),IF(MONTH(AI24)=2,MIN(IF(F24=февраль!$A$1:$AF$200,ROW(февраль!$A$1:$AF$200))),IF(MONTH(AI24)=3,MIN(IF(F24=март!$A$1:$AF$200,ROW(март!$A$1:$AF$200))),IF(MONTH(AI24)=4,MIN(IF(F24=апрель!$A$1:$AF$200,ROW(апрель!$A$1:$AF$200))),IF(MONTH(AI24)=5,MIN(IF(F24=май!$A$1:$AF$200,ROW(май!$A$1:$AF$200))),0)))))</f>
        <v>3</v>
      </c>
      <c r="AM24" s="77" t="str">
        <f t="shared" ref="AM24:AV33" ca="1" si="37">IF(MONTH($AI24)=1,INDEX(янв,$AL24,AM$2),0)</f>
        <v>П</v>
      </c>
      <c r="AN24" s="77" t="str">
        <f t="shared" ca="1" si="37"/>
        <v>П</v>
      </c>
      <c r="AO24" s="77" t="str">
        <f t="shared" ca="1" si="37"/>
        <v>КД</v>
      </c>
      <c r="AP24" s="77" t="str">
        <f t="shared" ca="1" si="37"/>
        <v>КД</v>
      </c>
      <c r="AQ24" s="77" t="str">
        <f t="shared" ca="1" si="37"/>
        <v>КД</v>
      </c>
      <c r="AR24" s="77" t="str">
        <f t="shared" ca="1" si="37"/>
        <v>КД</v>
      </c>
      <c r="AS24" s="77" t="str">
        <f t="shared" ca="1" si="37"/>
        <v>В</v>
      </c>
      <c r="AT24" s="77" t="str">
        <f t="shared" ca="1" si="37"/>
        <v>КД</v>
      </c>
      <c r="AU24" s="77">
        <f t="shared" ca="1" si="37"/>
        <v>0</v>
      </c>
      <c r="AV24" s="77">
        <f t="shared" ca="1" si="37"/>
        <v>3</v>
      </c>
      <c r="AW24" s="77">
        <f t="shared" ref="AW24:BF33" ca="1" si="38">IF(MONTH($AI24)=1,INDEX(янв,$AL24,AW$2),0)</f>
        <v>4</v>
      </c>
      <c r="AX24" s="77">
        <f t="shared" ca="1" si="38"/>
        <v>6</v>
      </c>
      <c r="AY24" s="77">
        <f t="shared" ca="1" si="38"/>
        <v>3</v>
      </c>
      <c r="AZ24" s="77" t="str">
        <f t="shared" ca="1" si="38"/>
        <v>В</v>
      </c>
      <c r="BA24" s="77">
        <f t="shared" ca="1" si="38"/>
        <v>7</v>
      </c>
      <c r="BB24" s="77">
        <f t="shared" ca="1" si="38"/>
        <v>0</v>
      </c>
      <c r="BC24" s="77">
        <f t="shared" ca="1" si="38"/>
        <v>3</v>
      </c>
      <c r="BD24" s="77">
        <f t="shared" ca="1" si="38"/>
        <v>4</v>
      </c>
      <c r="BE24" s="77">
        <f t="shared" ca="1" si="38"/>
        <v>6</v>
      </c>
      <c r="BF24" s="77">
        <f t="shared" ca="1" si="38"/>
        <v>3</v>
      </c>
      <c r="BG24" s="77" t="str">
        <f t="shared" ref="BG24:BQ33" ca="1" si="39">IF(MONTH($AI24)=1,INDEX(янв,$AL24,BG$2),0)</f>
        <v>В</v>
      </c>
      <c r="BH24" s="77">
        <f t="shared" ca="1" si="39"/>
        <v>7</v>
      </c>
      <c r="BI24" s="77">
        <f t="shared" ca="1" si="39"/>
        <v>0</v>
      </c>
      <c r="BJ24" s="77">
        <f t="shared" ca="1" si="39"/>
        <v>3</v>
      </c>
      <c r="BK24" s="77">
        <f t="shared" ca="1" si="39"/>
        <v>4</v>
      </c>
      <c r="BL24" s="77">
        <f t="shared" ca="1" si="39"/>
        <v>6</v>
      </c>
      <c r="BM24" s="77">
        <f t="shared" ca="1" si="39"/>
        <v>3</v>
      </c>
      <c r="BN24" s="77" t="str">
        <f t="shared" ca="1" si="39"/>
        <v>В</v>
      </c>
      <c r="BO24" s="77">
        <f t="shared" ca="1" si="39"/>
        <v>7</v>
      </c>
      <c r="BP24" s="77">
        <f t="shared" ca="1" si="39"/>
        <v>0</v>
      </c>
      <c r="BQ24" s="77">
        <f t="shared" ca="1" si="39"/>
        <v>3</v>
      </c>
      <c r="BR24" s="77">
        <f t="shared" ref="BR24:CA33" si="40">IF(MONTH($AI24)=2,INDEX(фев,$AL24,BR$2),0)</f>
        <v>0</v>
      </c>
      <c r="BS24" s="77">
        <f t="shared" si="40"/>
        <v>0</v>
      </c>
      <c r="BT24" s="77">
        <f t="shared" si="40"/>
        <v>0</v>
      </c>
      <c r="BU24" s="77">
        <f t="shared" si="40"/>
        <v>0</v>
      </c>
      <c r="BV24" s="77">
        <f t="shared" si="40"/>
        <v>0</v>
      </c>
      <c r="BW24" s="77">
        <f t="shared" si="40"/>
        <v>0</v>
      </c>
      <c r="BX24" s="77">
        <f t="shared" si="40"/>
        <v>0</v>
      </c>
      <c r="BY24" s="77">
        <f t="shared" si="40"/>
        <v>0</v>
      </c>
      <c r="BZ24" s="77">
        <f t="shared" si="40"/>
        <v>0</v>
      </c>
      <c r="CA24" s="77">
        <f t="shared" si="40"/>
        <v>0</v>
      </c>
      <c r="CB24" s="77">
        <f t="shared" ref="CB24:CK33" si="41">IF(MONTH($AI24)=2,INDEX(фев,$AL24,CB$2),0)</f>
        <v>0</v>
      </c>
      <c r="CC24" s="77">
        <f t="shared" si="41"/>
        <v>0</v>
      </c>
      <c r="CD24" s="77">
        <f t="shared" si="41"/>
        <v>0</v>
      </c>
      <c r="CE24" s="77">
        <f t="shared" si="41"/>
        <v>0</v>
      </c>
      <c r="CF24" s="77">
        <f t="shared" si="41"/>
        <v>0</v>
      </c>
      <c r="CG24" s="77">
        <f t="shared" si="41"/>
        <v>0</v>
      </c>
      <c r="CH24" s="77">
        <f t="shared" si="41"/>
        <v>0</v>
      </c>
      <c r="CI24" s="77">
        <f t="shared" si="41"/>
        <v>0</v>
      </c>
      <c r="CJ24" s="77">
        <f t="shared" si="41"/>
        <v>0</v>
      </c>
      <c r="CK24" s="77">
        <f t="shared" si="41"/>
        <v>0</v>
      </c>
      <c r="CL24" s="77">
        <f t="shared" ref="CL24:CS33" si="42">IF(MONTH($AI24)=2,INDEX(фев,$AL24,CL$2),0)</f>
        <v>0</v>
      </c>
      <c r="CM24" s="77">
        <f t="shared" si="42"/>
        <v>0</v>
      </c>
      <c r="CN24" s="77">
        <f t="shared" si="42"/>
        <v>0</v>
      </c>
      <c r="CO24" s="77">
        <f t="shared" si="42"/>
        <v>0</v>
      </c>
      <c r="CP24" s="77">
        <f t="shared" si="42"/>
        <v>0</v>
      </c>
      <c r="CQ24" s="77">
        <f t="shared" si="42"/>
        <v>0</v>
      </c>
      <c r="CR24" s="77">
        <f t="shared" si="42"/>
        <v>0</v>
      </c>
      <c r="CS24" s="77">
        <f t="shared" si="42"/>
        <v>0</v>
      </c>
      <c r="CT24" s="77">
        <f t="shared" ref="CT24:DC33" si="43">IF(MONTH($AI24)=3,INDEX(март,$AL24,CT$2),0)</f>
        <v>0</v>
      </c>
      <c r="CU24" s="77">
        <f t="shared" si="43"/>
        <v>0</v>
      </c>
      <c r="CV24" s="77">
        <f t="shared" si="43"/>
        <v>0</v>
      </c>
      <c r="CW24" s="77">
        <f t="shared" si="43"/>
        <v>0</v>
      </c>
      <c r="CX24" s="77">
        <f t="shared" si="43"/>
        <v>0</v>
      </c>
      <c r="CY24" s="77">
        <f t="shared" si="43"/>
        <v>0</v>
      </c>
      <c r="CZ24" s="77">
        <f t="shared" si="43"/>
        <v>0</v>
      </c>
      <c r="DA24" s="77">
        <f t="shared" si="43"/>
        <v>0</v>
      </c>
      <c r="DB24" s="77">
        <f t="shared" si="43"/>
        <v>0</v>
      </c>
      <c r="DC24" s="77">
        <f t="shared" si="43"/>
        <v>0</v>
      </c>
      <c r="DD24" s="77">
        <f t="shared" ref="DD24:DM33" si="44">IF(MONTH($AI24)=3,INDEX(март,$AL24,DD$2),0)</f>
        <v>0</v>
      </c>
      <c r="DE24" s="77">
        <f t="shared" si="44"/>
        <v>0</v>
      </c>
      <c r="DF24" s="77">
        <f t="shared" si="44"/>
        <v>0</v>
      </c>
      <c r="DG24" s="77">
        <f t="shared" si="44"/>
        <v>0</v>
      </c>
      <c r="DH24" s="77">
        <f t="shared" si="44"/>
        <v>0</v>
      </c>
      <c r="DI24" s="77">
        <f t="shared" si="44"/>
        <v>0</v>
      </c>
      <c r="DJ24" s="77">
        <f t="shared" si="44"/>
        <v>0</v>
      </c>
      <c r="DK24" s="77">
        <f t="shared" si="44"/>
        <v>0</v>
      </c>
      <c r="DL24" s="77">
        <f t="shared" si="44"/>
        <v>0</v>
      </c>
      <c r="DM24" s="77">
        <f t="shared" si="44"/>
        <v>0</v>
      </c>
      <c r="DN24" s="77">
        <f t="shared" ref="DN24:DX33" si="45">IF(MONTH($AI24)=3,INDEX(март,$AL24,DN$2),0)</f>
        <v>0</v>
      </c>
      <c r="DO24" s="77">
        <f t="shared" si="45"/>
        <v>0</v>
      </c>
      <c r="DP24" s="77">
        <f t="shared" si="45"/>
        <v>0</v>
      </c>
      <c r="DQ24" s="77">
        <f t="shared" si="45"/>
        <v>0</v>
      </c>
      <c r="DR24" s="77">
        <f t="shared" si="45"/>
        <v>0</v>
      </c>
      <c r="DS24" s="77">
        <f t="shared" si="45"/>
        <v>0</v>
      </c>
      <c r="DT24" s="77">
        <f t="shared" si="45"/>
        <v>0</v>
      </c>
      <c r="DU24" s="77">
        <f t="shared" si="45"/>
        <v>0</v>
      </c>
      <c r="DV24" s="77">
        <f t="shared" si="45"/>
        <v>0</v>
      </c>
      <c r="DW24" s="77">
        <f t="shared" si="45"/>
        <v>0</v>
      </c>
      <c r="DX24" s="77">
        <f t="shared" si="45"/>
        <v>0</v>
      </c>
      <c r="DY24" s="77">
        <f t="shared" ref="DY24:EH33" si="46">IF(MONTH($AI24)=4,INDEX(апр,$AL24,DY$2),0)</f>
        <v>0</v>
      </c>
      <c r="DZ24" s="77">
        <f t="shared" si="46"/>
        <v>0</v>
      </c>
      <c r="EA24" s="77">
        <f t="shared" si="46"/>
        <v>0</v>
      </c>
      <c r="EB24" s="77">
        <f t="shared" si="46"/>
        <v>0</v>
      </c>
      <c r="EC24" s="77">
        <f t="shared" si="46"/>
        <v>0</v>
      </c>
      <c r="ED24" s="77">
        <f t="shared" si="46"/>
        <v>0</v>
      </c>
      <c r="EE24" s="77">
        <f t="shared" si="46"/>
        <v>0</v>
      </c>
      <c r="EF24" s="77">
        <f t="shared" si="46"/>
        <v>0</v>
      </c>
      <c r="EG24" s="77">
        <f t="shared" si="46"/>
        <v>0</v>
      </c>
      <c r="EH24" s="77">
        <f t="shared" si="46"/>
        <v>0</v>
      </c>
      <c r="EI24" s="77">
        <f t="shared" ref="EI24:ER33" si="47">IF(MONTH($AI24)=4,INDEX(апр,$AL24,EI$2),0)</f>
        <v>0</v>
      </c>
      <c r="EJ24" s="77">
        <f t="shared" si="47"/>
        <v>0</v>
      </c>
      <c r="EK24" s="77">
        <f t="shared" si="47"/>
        <v>0</v>
      </c>
      <c r="EL24" s="77">
        <f t="shared" si="47"/>
        <v>0</v>
      </c>
      <c r="EM24" s="77">
        <f t="shared" si="47"/>
        <v>0</v>
      </c>
      <c r="EN24" s="77">
        <f t="shared" si="47"/>
        <v>0</v>
      </c>
      <c r="EO24" s="77">
        <f t="shared" si="47"/>
        <v>0</v>
      </c>
      <c r="EP24" s="77">
        <f t="shared" si="47"/>
        <v>0</v>
      </c>
      <c r="EQ24" s="77">
        <f t="shared" si="47"/>
        <v>0</v>
      </c>
      <c r="ER24" s="77">
        <f t="shared" si="47"/>
        <v>0</v>
      </c>
      <c r="ES24" s="77">
        <f t="shared" ref="ES24:FB33" si="48">IF(MONTH($AI24)=4,INDEX(апр,$AL24,ES$2),0)</f>
        <v>0</v>
      </c>
      <c r="ET24" s="77">
        <f t="shared" si="48"/>
        <v>0</v>
      </c>
      <c r="EU24" s="77">
        <f t="shared" si="48"/>
        <v>0</v>
      </c>
      <c r="EV24" s="77">
        <f t="shared" si="48"/>
        <v>0</v>
      </c>
      <c r="EW24" s="77">
        <f t="shared" si="48"/>
        <v>0</v>
      </c>
      <c r="EX24" s="77">
        <f t="shared" si="48"/>
        <v>0</v>
      </c>
      <c r="EY24" s="77">
        <f t="shared" si="48"/>
        <v>0</v>
      </c>
      <c r="EZ24" s="77">
        <f t="shared" si="48"/>
        <v>0</v>
      </c>
      <c r="FA24" s="77">
        <f t="shared" si="48"/>
        <v>0</v>
      </c>
      <c r="FB24" s="77">
        <f t="shared" si="48"/>
        <v>0</v>
      </c>
      <c r="FC24" s="77">
        <f t="shared" ref="FC24:FL33" si="49">IF(MONTH($AI24)=5,INDEX(май,$AL24,FC$2),0)</f>
        <v>0</v>
      </c>
      <c r="FD24" s="77">
        <f t="shared" si="49"/>
        <v>0</v>
      </c>
      <c r="FE24" s="77">
        <f t="shared" si="49"/>
        <v>0</v>
      </c>
      <c r="FF24" s="77">
        <f t="shared" si="49"/>
        <v>0</v>
      </c>
      <c r="FG24" s="77">
        <f t="shared" si="49"/>
        <v>0</v>
      </c>
      <c r="FH24" s="77">
        <f t="shared" si="49"/>
        <v>0</v>
      </c>
      <c r="FI24" s="77">
        <f t="shared" si="49"/>
        <v>0</v>
      </c>
      <c r="FJ24" s="77">
        <f t="shared" si="49"/>
        <v>0</v>
      </c>
      <c r="FK24" s="77">
        <f t="shared" si="49"/>
        <v>0</v>
      </c>
      <c r="FL24" s="77">
        <f t="shared" si="49"/>
        <v>0</v>
      </c>
      <c r="FM24" s="77">
        <f t="shared" ref="FM24:FV33" si="50">IF(MONTH($AI24)=5,INDEX(май,$AL24,FM$2),0)</f>
        <v>0</v>
      </c>
      <c r="FN24" s="77">
        <f t="shared" si="50"/>
        <v>0</v>
      </c>
      <c r="FO24" s="77">
        <f t="shared" si="50"/>
        <v>0</v>
      </c>
      <c r="FP24" s="77">
        <f t="shared" si="50"/>
        <v>0</v>
      </c>
      <c r="FQ24" s="77">
        <f t="shared" si="50"/>
        <v>0</v>
      </c>
      <c r="FR24" s="77">
        <f t="shared" si="50"/>
        <v>0</v>
      </c>
      <c r="FS24" s="77">
        <f t="shared" si="50"/>
        <v>0</v>
      </c>
      <c r="FT24" s="77">
        <f t="shared" si="50"/>
        <v>0</v>
      </c>
      <c r="FU24" s="77">
        <f t="shared" si="50"/>
        <v>0</v>
      </c>
      <c r="FV24" s="77">
        <f t="shared" si="50"/>
        <v>0</v>
      </c>
      <c r="FW24" s="77">
        <f t="shared" ref="FW24:GG33" si="51">IF(MONTH($AI24)=5,INDEX(май,$AL24,FW$2),0)</f>
        <v>0</v>
      </c>
      <c r="FX24" s="77">
        <f t="shared" si="51"/>
        <v>0</v>
      </c>
      <c r="FY24" s="77">
        <f t="shared" si="51"/>
        <v>0</v>
      </c>
      <c r="FZ24" s="77">
        <f t="shared" si="51"/>
        <v>0</v>
      </c>
      <c r="GA24" s="77">
        <f t="shared" si="51"/>
        <v>0</v>
      </c>
      <c r="GB24" s="77">
        <f t="shared" si="51"/>
        <v>0</v>
      </c>
      <c r="GC24" s="77">
        <f t="shared" si="51"/>
        <v>0</v>
      </c>
      <c r="GD24" s="77">
        <f t="shared" si="51"/>
        <v>0</v>
      </c>
      <c r="GE24" s="77">
        <f t="shared" si="51"/>
        <v>0</v>
      </c>
      <c r="GF24" s="77">
        <f t="shared" si="51"/>
        <v>0</v>
      </c>
      <c r="GG24" s="77">
        <f t="shared" si="51"/>
        <v>0</v>
      </c>
    </row>
    <row r="25" spans="1:189" ht="15.75" x14ac:dyDescent="0.25">
      <c r="A25" s="93"/>
      <c r="B25" s="94"/>
      <c r="C25" s="95"/>
      <c r="D25" s="95"/>
      <c r="E25" s="96"/>
      <c r="F25" s="94"/>
      <c r="G25" s="97">
        <f t="shared" si="15"/>
        <v>0</v>
      </c>
      <c r="H25" s="96"/>
      <c r="I25" s="97">
        <f t="shared" si="16"/>
        <v>0</v>
      </c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8"/>
      <c r="W25" s="98"/>
      <c r="X25" s="98"/>
      <c r="Y25" s="98"/>
      <c r="Z25" s="98"/>
      <c r="AA25" s="98"/>
      <c r="AB25" s="98"/>
      <c r="AC25" s="98"/>
      <c r="AD25" s="100">
        <f t="shared" si="20"/>
        <v>0</v>
      </c>
      <c r="AE25" s="100">
        <f t="shared" si="17"/>
        <v>0</v>
      </c>
      <c r="AF25" s="75"/>
      <c r="AG25" s="75"/>
      <c r="AH25" s="68">
        <f t="shared" si="18"/>
        <v>0</v>
      </c>
      <c r="AI25" s="79">
        <f>SUMIF(Списки!$D$2:$D$6,B25,Списки!$E$2:$E$6)</f>
        <v>0</v>
      </c>
      <c r="AJ25" s="79">
        <f t="shared" si="21"/>
        <v>31</v>
      </c>
      <c r="AK25" s="70"/>
      <c r="AL25" s="70">
        <f t="array" aca="1" ref="AL25" ca="1">IF(MONTH(AI25)=1,MIN(IF(F25=январь!$A$1:$AF$200,ROW(январь!$A$1:$AF$200))),IF(MONTH(AI25)=2,MIN(IF(F25=февраль!$A$1:$AF$200,ROW(февраль!$A$1:$AF$200))),IF(MONTH(AI25)=3,MIN(IF(F25=март!$A$1:$AF$200,ROW(март!$A$1:$AF$200))),IF(MONTH(AI25)=4,MIN(IF(F25=апрель!$A$1:$AF$200,ROW(апрель!$A$1:$AF$200))),IF(MONTH(AI25)=5,MIN(IF(F25=май!$A$1:$AF$200,ROW(май!$A$1:$AF$200))),0)))))</f>
        <v>3</v>
      </c>
      <c r="AM25" s="77" t="str">
        <f t="shared" ca="1" si="37"/>
        <v>П</v>
      </c>
      <c r="AN25" s="77" t="str">
        <f t="shared" ca="1" si="37"/>
        <v>П</v>
      </c>
      <c r="AO25" s="77" t="str">
        <f t="shared" ca="1" si="37"/>
        <v>КД</v>
      </c>
      <c r="AP25" s="77" t="str">
        <f t="shared" ca="1" si="37"/>
        <v>КД</v>
      </c>
      <c r="AQ25" s="77" t="str">
        <f t="shared" ca="1" si="37"/>
        <v>КД</v>
      </c>
      <c r="AR25" s="77" t="str">
        <f t="shared" ca="1" si="37"/>
        <v>КД</v>
      </c>
      <c r="AS25" s="77" t="str">
        <f t="shared" ca="1" si="37"/>
        <v>В</v>
      </c>
      <c r="AT25" s="77" t="str">
        <f t="shared" ca="1" si="37"/>
        <v>КД</v>
      </c>
      <c r="AU25" s="77">
        <f t="shared" ca="1" si="37"/>
        <v>0</v>
      </c>
      <c r="AV25" s="77">
        <f t="shared" ca="1" si="37"/>
        <v>3</v>
      </c>
      <c r="AW25" s="77">
        <f t="shared" ca="1" si="38"/>
        <v>4</v>
      </c>
      <c r="AX25" s="77">
        <f t="shared" ca="1" si="38"/>
        <v>6</v>
      </c>
      <c r="AY25" s="77">
        <f t="shared" ca="1" si="38"/>
        <v>3</v>
      </c>
      <c r="AZ25" s="77" t="str">
        <f t="shared" ca="1" si="38"/>
        <v>В</v>
      </c>
      <c r="BA25" s="77">
        <f t="shared" ca="1" si="38"/>
        <v>7</v>
      </c>
      <c r="BB25" s="77">
        <f t="shared" ca="1" si="38"/>
        <v>0</v>
      </c>
      <c r="BC25" s="77">
        <f t="shared" ca="1" si="38"/>
        <v>3</v>
      </c>
      <c r="BD25" s="77">
        <f t="shared" ca="1" si="38"/>
        <v>4</v>
      </c>
      <c r="BE25" s="77">
        <f t="shared" ca="1" si="38"/>
        <v>6</v>
      </c>
      <c r="BF25" s="77">
        <f t="shared" ca="1" si="38"/>
        <v>3</v>
      </c>
      <c r="BG25" s="77" t="str">
        <f t="shared" ca="1" si="39"/>
        <v>В</v>
      </c>
      <c r="BH25" s="77">
        <f t="shared" ca="1" si="39"/>
        <v>7</v>
      </c>
      <c r="BI25" s="77">
        <f t="shared" ca="1" si="39"/>
        <v>0</v>
      </c>
      <c r="BJ25" s="77">
        <f t="shared" ca="1" si="39"/>
        <v>3</v>
      </c>
      <c r="BK25" s="77">
        <f t="shared" ca="1" si="39"/>
        <v>4</v>
      </c>
      <c r="BL25" s="77">
        <f t="shared" ca="1" si="39"/>
        <v>6</v>
      </c>
      <c r="BM25" s="77">
        <f t="shared" ca="1" si="39"/>
        <v>3</v>
      </c>
      <c r="BN25" s="77" t="str">
        <f t="shared" ca="1" si="39"/>
        <v>В</v>
      </c>
      <c r="BO25" s="77">
        <f t="shared" ca="1" si="39"/>
        <v>7</v>
      </c>
      <c r="BP25" s="77">
        <f t="shared" ca="1" si="39"/>
        <v>0</v>
      </c>
      <c r="BQ25" s="77">
        <f t="shared" ca="1" si="39"/>
        <v>3</v>
      </c>
      <c r="BR25" s="77">
        <f t="shared" si="40"/>
        <v>0</v>
      </c>
      <c r="BS25" s="77">
        <f t="shared" si="40"/>
        <v>0</v>
      </c>
      <c r="BT25" s="77">
        <f t="shared" si="40"/>
        <v>0</v>
      </c>
      <c r="BU25" s="77">
        <f t="shared" si="40"/>
        <v>0</v>
      </c>
      <c r="BV25" s="77">
        <f t="shared" si="40"/>
        <v>0</v>
      </c>
      <c r="BW25" s="77">
        <f t="shared" si="40"/>
        <v>0</v>
      </c>
      <c r="BX25" s="77">
        <f t="shared" si="40"/>
        <v>0</v>
      </c>
      <c r="BY25" s="77">
        <f t="shared" si="40"/>
        <v>0</v>
      </c>
      <c r="BZ25" s="77">
        <f t="shared" si="40"/>
        <v>0</v>
      </c>
      <c r="CA25" s="77">
        <f t="shared" si="40"/>
        <v>0</v>
      </c>
      <c r="CB25" s="77">
        <f t="shared" si="41"/>
        <v>0</v>
      </c>
      <c r="CC25" s="77">
        <f t="shared" si="41"/>
        <v>0</v>
      </c>
      <c r="CD25" s="77">
        <f t="shared" si="41"/>
        <v>0</v>
      </c>
      <c r="CE25" s="77">
        <f t="shared" si="41"/>
        <v>0</v>
      </c>
      <c r="CF25" s="77">
        <f t="shared" si="41"/>
        <v>0</v>
      </c>
      <c r="CG25" s="77">
        <f t="shared" si="41"/>
        <v>0</v>
      </c>
      <c r="CH25" s="77">
        <f t="shared" si="41"/>
        <v>0</v>
      </c>
      <c r="CI25" s="77">
        <f t="shared" si="41"/>
        <v>0</v>
      </c>
      <c r="CJ25" s="77">
        <f t="shared" si="41"/>
        <v>0</v>
      </c>
      <c r="CK25" s="77">
        <f t="shared" si="41"/>
        <v>0</v>
      </c>
      <c r="CL25" s="77">
        <f t="shared" si="42"/>
        <v>0</v>
      </c>
      <c r="CM25" s="77">
        <f t="shared" si="42"/>
        <v>0</v>
      </c>
      <c r="CN25" s="77">
        <f t="shared" si="42"/>
        <v>0</v>
      </c>
      <c r="CO25" s="77">
        <f t="shared" si="42"/>
        <v>0</v>
      </c>
      <c r="CP25" s="77">
        <f t="shared" si="42"/>
        <v>0</v>
      </c>
      <c r="CQ25" s="77">
        <f t="shared" si="42"/>
        <v>0</v>
      </c>
      <c r="CR25" s="77">
        <f t="shared" si="42"/>
        <v>0</v>
      </c>
      <c r="CS25" s="77">
        <f t="shared" si="42"/>
        <v>0</v>
      </c>
      <c r="CT25" s="77">
        <f t="shared" si="43"/>
        <v>0</v>
      </c>
      <c r="CU25" s="77">
        <f t="shared" si="43"/>
        <v>0</v>
      </c>
      <c r="CV25" s="77">
        <f t="shared" si="43"/>
        <v>0</v>
      </c>
      <c r="CW25" s="77">
        <f t="shared" si="43"/>
        <v>0</v>
      </c>
      <c r="CX25" s="77">
        <f t="shared" si="43"/>
        <v>0</v>
      </c>
      <c r="CY25" s="77">
        <f t="shared" si="43"/>
        <v>0</v>
      </c>
      <c r="CZ25" s="77">
        <f t="shared" si="43"/>
        <v>0</v>
      </c>
      <c r="DA25" s="77">
        <f t="shared" si="43"/>
        <v>0</v>
      </c>
      <c r="DB25" s="77">
        <f t="shared" si="43"/>
        <v>0</v>
      </c>
      <c r="DC25" s="77">
        <f t="shared" si="43"/>
        <v>0</v>
      </c>
      <c r="DD25" s="77">
        <f t="shared" si="44"/>
        <v>0</v>
      </c>
      <c r="DE25" s="77">
        <f t="shared" si="44"/>
        <v>0</v>
      </c>
      <c r="DF25" s="77">
        <f t="shared" si="44"/>
        <v>0</v>
      </c>
      <c r="DG25" s="77">
        <f t="shared" si="44"/>
        <v>0</v>
      </c>
      <c r="DH25" s="77">
        <f t="shared" si="44"/>
        <v>0</v>
      </c>
      <c r="DI25" s="77">
        <f t="shared" si="44"/>
        <v>0</v>
      </c>
      <c r="DJ25" s="77">
        <f t="shared" si="44"/>
        <v>0</v>
      </c>
      <c r="DK25" s="77">
        <f t="shared" si="44"/>
        <v>0</v>
      </c>
      <c r="DL25" s="77">
        <f t="shared" si="44"/>
        <v>0</v>
      </c>
      <c r="DM25" s="77">
        <f t="shared" si="44"/>
        <v>0</v>
      </c>
      <c r="DN25" s="77">
        <f t="shared" si="45"/>
        <v>0</v>
      </c>
      <c r="DO25" s="77">
        <f t="shared" si="45"/>
        <v>0</v>
      </c>
      <c r="DP25" s="77">
        <f t="shared" si="45"/>
        <v>0</v>
      </c>
      <c r="DQ25" s="77">
        <f t="shared" si="45"/>
        <v>0</v>
      </c>
      <c r="DR25" s="77">
        <f t="shared" si="45"/>
        <v>0</v>
      </c>
      <c r="DS25" s="77">
        <f t="shared" si="45"/>
        <v>0</v>
      </c>
      <c r="DT25" s="77">
        <f t="shared" si="45"/>
        <v>0</v>
      </c>
      <c r="DU25" s="77">
        <f t="shared" si="45"/>
        <v>0</v>
      </c>
      <c r="DV25" s="77">
        <f t="shared" si="45"/>
        <v>0</v>
      </c>
      <c r="DW25" s="77">
        <f t="shared" si="45"/>
        <v>0</v>
      </c>
      <c r="DX25" s="77">
        <f t="shared" si="45"/>
        <v>0</v>
      </c>
      <c r="DY25" s="77">
        <f t="shared" si="46"/>
        <v>0</v>
      </c>
      <c r="DZ25" s="77">
        <f t="shared" si="46"/>
        <v>0</v>
      </c>
      <c r="EA25" s="77">
        <f t="shared" si="46"/>
        <v>0</v>
      </c>
      <c r="EB25" s="77">
        <f t="shared" si="46"/>
        <v>0</v>
      </c>
      <c r="EC25" s="77">
        <f t="shared" si="46"/>
        <v>0</v>
      </c>
      <c r="ED25" s="77">
        <f t="shared" si="46"/>
        <v>0</v>
      </c>
      <c r="EE25" s="77">
        <f t="shared" si="46"/>
        <v>0</v>
      </c>
      <c r="EF25" s="77">
        <f t="shared" si="46"/>
        <v>0</v>
      </c>
      <c r="EG25" s="77">
        <f t="shared" si="46"/>
        <v>0</v>
      </c>
      <c r="EH25" s="77">
        <f t="shared" si="46"/>
        <v>0</v>
      </c>
      <c r="EI25" s="77">
        <f t="shared" si="47"/>
        <v>0</v>
      </c>
      <c r="EJ25" s="77">
        <f t="shared" si="47"/>
        <v>0</v>
      </c>
      <c r="EK25" s="77">
        <f t="shared" si="47"/>
        <v>0</v>
      </c>
      <c r="EL25" s="77">
        <f t="shared" si="47"/>
        <v>0</v>
      </c>
      <c r="EM25" s="77">
        <f t="shared" si="47"/>
        <v>0</v>
      </c>
      <c r="EN25" s="77">
        <f t="shared" si="47"/>
        <v>0</v>
      </c>
      <c r="EO25" s="77">
        <f t="shared" si="47"/>
        <v>0</v>
      </c>
      <c r="EP25" s="77">
        <f t="shared" si="47"/>
        <v>0</v>
      </c>
      <c r="EQ25" s="77">
        <f t="shared" si="47"/>
        <v>0</v>
      </c>
      <c r="ER25" s="77">
        <f t="shared" si="47"/>
        <v>0</v>
      </c>
      <c r="ES25" s="77">
        <f t="shared" si="48"/>
        <v>0</v>
      </c>
      <c r="ET25" s="77">
        <f t="shared" si="48"/>
        <v>0</v>
      </c>
      <c r="EU25" s="77">
        <f t="shared" si="48"/>
        <v>0</v>
      </c>
      <c r="EV25" s="77">
        <f t="shared" si="48"/>
        <v>0</v>
      </c>
      <c r="EW25" s="77">
        <f t="shared" si="48"/>
        <v>0</v>
      </c>
      <c r="EX25" s="77">
        <f t="shared" si="48"/>
        <v>0</v>
      </c>
      <c r="EY25" s="77">
        <f t="shared" si="48"/>
        <v>0</v>
      </c>
      <c r="EZ25" s="77">
        <f t="shared" si="48"/>
        <v>0</v>
      </c>
      <c r="FA25" s="77">
        <f t="shared" si="48"/>
        <v>0</v>
      </c>
      <c r="FB25" s="77">
        <f t="shared" si="48"/>
        <v>0</v>
      </c>
      <c r="FC25" s="77">
        <f t="shared" si="49"/>
        <v>0</v>
      </c>
      <c r="FD25" s="77">
        <f t="shared" si="49"/>
        <v>0</v>
      </c>
      <c r="FE25" s="77">
        <f t="shared" si="49"/>
        <v>0</v>
      </c>
      <c r="FF25" s="77">
        <f t="shared" si="49"/>
        <v>0</v>
      </c>
      <c r="FG25" s="77">
        <f t="shared" si="49"/>
        <v>0</v>
      </c>
      <c r="FH25" s="77">
        <f t="shared" si="49"/>
        <v>0</v>
      </c>
      <c r="FI25" s="77">
        <f t="shared" si="49"/>
        <v>0</v>
      </c>
      <c r="FJ25" s="77">
        <f t="shared" si="49"/>
        <v>0</v>
      </c>
      <c r="FK25" s="77">
        <f t="shared" si="49"/>
        <v>0</v>
      </c>
      <c r="FL25" s="77">
        <f t="shared" si="49"/>
        <v>0</v>
      </c>
      <c r="FM25" s="77">
        <f t="shared" si="50"/>
        <v>0</v>
      </c>
      <c r="FN25" s="77">
        <f t="shared" si="50"/>
        <v>0</v>
      </c>
      <c r="FO25" s="77">
        <f t="shared" si="50"/>
        <v>0</v>
      </c>
      <c r="FP25" s="77">
        <f t="shared" si="50"/>
        <v>0</v>
      </c>
      <c r="FQ25" s="77">
        <f t="shared" si="50"/>
        <v>0</v>
      </c>
      <c r="FR25" s="77">
        <f t="shared" si="50"/>
        <v>0</v>
      </c>
      <c r="FS25" s="77">
        <f t="shared" si="50"/>
        <v>0</v>
      </c>
      <c r="FT25" s="77">
        <f t="shared" si="50"/>
        <v>0</v>
      </c>
      <c r="FU25" s="77">
        <f t="shared" si="50"/>
        <v>0</v>
      </c>
      <c r="FV25" s="77">
        <f t="shared" si="50"/>
        <v>0</v>
      </c>
      <c r="FW25" s="77">
        <f t="shared" si="51"/>
        <v>0</v>
      </c>
      <c r="FX25" s="77">
        <f t="shared" si="51"/>
        <v>0</v>
      </c>
      <c r="FY25" s="77">
        <f t="shared" si="51"/>
        <v>0</v>
      </c>
      <c r="FZ25" s="77">
        <f t="shared" si="51"/>
        <v>0</v>
      </c>
      <c r="GA25" s="77">
        <f t="shared" si="51"/>
        <v>0</v>
      </c>
      <c r="GB25" s="77">
        <f t="shared" si="51"/>
        <v>0</v>
      </c>
      <c r="GC25" s="77">
        <f t="shared" si="51"/>
        <v>0</v>
      </c>
      <c r="GD25" s="77">
        <f t="shared" si="51"/>
        <v>0</v>
      </c>
      <c r="GE25" s="77">
        <f t="shared" si="51"/>
        <v>0</v>
      </c>
      <c r="GF25" s="77">
        <f t="shared" si="51"/>
        <v>0</v>
      </c>
      <c r="GG25" s="77">
        <f t="shared" si="51"/>
        <v>0</v>
      </c>
    </row>
    <row r="26" spans="1:189" ht="15.75" x14ac:dyDescent="0.25">
      <c r="A26" s="93"/>
      <c r="B26" s="94"/>
      <c r="C26" s="95"/>
      <c r="D26" s="95"/>
      <c r="E26" s="96"/>
      <c r="F26" s="94"/>
      <c r="G26" s="97">
        <f t="shared" si="15"/>
        <v>0</v>
      </c>
      <c r="H26" s="96"/>
      <c r="I26" s="97">
        <f t="shared" si="16"/>
        <v>0</v>
      </c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8"/>
      <c r="W26" s="98"/>
      <c r="X26" s="98"/>
      <c r="Y26" s="98"/>
      <c r="Z26" s="98"/>
      <c r="AA26" s="98"/>
      <c r="AB26" s="98"/>
      <c r="AC26" s="98"/>
      <c r="AD26" s="100">
        <f t="shared" si="20"/>
        <v>0</v>
      </c>
      <c r="AE26" s="100">
        <f t="shared" si="17"/>
        <v>0</v>
      </c>
      <c r="AF26" s="75"/>
      <c r="AG26" s="75"/>
      <c r="AH26" s="68">
        <f t="shared" si="18"/>
        <v>0</v>
      </c>
      <c r="AI26" s="79">
        <f>SUMIF(Списки!$D$2:$D$6,B26,Списки!$E$2:$E$6)</f>
        <v>0</v>
      </c>
      <c r="AJ26" s="79">
        <f t="shared" si="21"/>
        <v>31</v>
      </c>
      <c r="AK26" s="70"/>
      <c r="AL26" s="70">
        <f t="array" aca="1" ref="AL26" ca="1">IF(MONTH(AI26)=1,MIN(IF(F26=январь!$A$1:$AF$200,ROW(январь!$A$1:$AF$200))),IF(MONTH(AI26)=2,MIN(IF(F26=февраль!$A$1:$AF$200,ROW(февраль!$A$1:$AF$200))),IF(MONTH(AI26)=3,MIN(IF(F26=март!$A$1:$AF$200,ROW(март!$A$1:$AF$200))),IF(MONTH(AI26)=4,MIN(IF(F26=апрель!$A$1:$AF$200,ROW(апрель!$A$1:$AF$200))),IF(MONTH(AI26)=5,MIN(IF(F26=май!$A$1:$AF$200,ROW(май!$A$1:$AF$200))),0)))))</f>
        <v>3</v>
      </c>
      <c r="AM26" s="77" t="str">
        <f t="shared" ca="1" si="37"/>
        <v>П</v>
      </c>
      <c r="AN26" s="77" t="str">
        <f t="shared" ca="1" si="37"/>
        <v>П</v>
      </c>
      <c r="AO26" s="77" t="str">
        <f t="shared" ca="1" si="37"/>
        <v>КД</v>
      </c>
      <c r="AP26" s="77" t="str">
        <f t="shared" ca="1" si="37"/>
        <v>КД</v>
      </c>
      <c r="AQ26" s="77" t="str">
        <f t="shared" ca="1" si="37"/>
        <v>КД</v>
      </c>
      <c r="AR26" s="77" t="str">
        <f t="shared" ca="1" si="37"/>
        <v>КД</v>
      </c>
      <c r="AS26" s="77" t="str">
        <f t="shared" ca="1" si="37"/>
        <v>В</v>
      </c>
      <c r="AT26" s="77" t="str">
        <f t="shared" ca="1" si="37"/>
        <v>КД</v>
      </c>
      <c r="AU26" s="77">
        <f t="shared" ca="1" si="37"/>
        <v>0</v>
      </c>
      <c r="AV26" s="77">
        <f t="shared" ca="1" si="37"/>
        <v>3</v>
      </c>
      <c r="AW26" s="77">
        <f t="shared" ca="1" si="38"/>
        <v>4</v>
      </c>
      <c r="AX26" s="77">
        <f t="shared" ca="1" si="38"/>
        <v>6</v>
      </c>
      <c r="AY26" s="77">
        <f t="shared" ca="1" si="38"/>
        <v>3</v>
      </c>
      <c r="AZ26" s="77" t="str">
        <f t="shared" ca="1" si="38"/>
        <v>В</v>
      </c>
      <c r="BA26" s="77">
        <f t="shared" ca="1" si="38"/>
        <v>7</v>
      </c>
      <c r="BB26" s="77">
        <f t="shared" ca="1" si="38"/>
        <v>0</v>
      </c>
      <c r="BC26" s="77">
        <f t="shared" ca="1" si="38"/>
        <v>3</v>
      </c>
      <c r="BD26" s="77">
        <f t="shared" ca="1" si="38"/>
        <v>4</v>
      </c>
      <c r="BE26" s="77">
        <f t="shared" ca="1" si="38"/>
        <v>6</v>
      </c>
      <c r="BF26" s="77">
        <f t="shared" ca="1" si="38"/>
        <v>3</v>
      </c>
      <c r="BG26" s="77" t="str">
        <f t="shared" ca="1" si="39"/>
        <v>В</v>
      </c>
      <c r="BH26" s="77">
        <f t="shared" ca="1" si="39"/>
        <v>7</v>
      </c>
      <c r="BI26" s="77">
        <f t="shared" ca="1" si="39"/>
        <v>0</v>
      </c>
      <c r="BJ26" s="77">
        <f t="shared" ca="1" si="39"/>
        <v>3</v>
      </c>
      <c r="BK26" s="77">
        <f t="shared" ca="1" si="39"/>
        <v>4</v>
      </c>
      <c r="BL26" s="77">
        <f t="shared" ca="1" si="39"/>
        <v>6</v>
      </c>
      <c r="BM26" s="77">
        <f t="shared" ca="1" si="39"/>
        <v>3</v>
      </c>
      <c r="BN26" s="77" t="str">
        <f t="shared" ca="1" si="39"/>
        <v>В</v>
      </c>
      <c r="BO26" s="77">
        <f t="shared" ca="1" si="39"/>
        <v>7</v>
      </c>
      <c r="BP26" s="77">
        <f t="shared" ca="1" si="39"/>
        <v>0</v>
      </c>
      <c r="BQ26" s="77">
        <f t="shared" ca="1" si="39"/>
        <v>3</v>
      </c>
      <c r="BR26" s="77">
        <f t="shared" si="40"/>
        <v>0</v>
      </c>
      <c r="BS26" s="77">
        <f t="shared" si="40"/>
        <v>0</v>
      </c>
      <c r="BT26" s="77">
        <f t="shared" si="40"/>
        <v>0</v>
      </c>
      <c r="BU26" s="77">
        <f t="shared" si="40"/>
        <v>0</v>
      </c>
      <c r="BV26" s="77">
        <f t="shared" si="40"/>
        <v>0</v>
      </c>
      <c r="BW26" s="77">
        <f t="shared" si="40"/>
        <v>0</v>
      </c>
      <c r="BX26" s="77">
        <f t="shared" si="40"/>
        <v>0</v>
      </c>
      <c r="BY26" s="77">
        <f t="shared" si="40"/>
        <v>0</v>
      </c>
      <c r="BZ26" s="77">
        <f t="shared" si="40"/>
        <v>0</v>
      </c>
      <c r="CA26" s="77">
        <f t="shared" si="40"/>
        <v>0</v>
      </c>
      <c r="CB26" s="77">
        <f t="shared" si="41"/>
        <v>0</v>
      </c>
      <c r="CC26" s="77">
        <f t="shared" si="41"/>
        <v>0</v>
      </c>
      <c r="CD26" s="77">
        <f t="shared" si="41"/>
        <v>0</v>
      </c>
      <c r="CE26" s="77">
        <f t="shared" si="41"/>
        <v>0</v>
      </c>
      <c r="CF26" s="77">
        <f t="shared" si="41"/>
        <v>0</v>
      </c>
      <c r="CG26" s="77">
        <f t="shared" si="41"/>
        <v>0</v>
      </c>
      <c r="CH26" s="77">
        <f t="shared" si="41"/>
        <v>0</v>
      </c>
      <c r="CI26" s="77">
        <f t="shared" si="41"/>
        <v>0</v>
      </c>
      <c r="CJ26" s="77">
        <f t="shared" si="41"/>
        <v>0</v>
      </c>
      <c r="CK26" s="77">
        <f t="shared" si="41"/>
        <v>0</v>
      </c>
      <c r="CL26" s="77">
        <f t="shared" si="42"/>
        <v>0</v>
      </c>
      <c r="CM26" s="77">
        <f t="shared" si="42"/>
        <v>0</v>
      </c>
      <c r="CN26" s="77">
        <f t="shared" si="42"/>
        <v>0</v>
      </c>
      <c r="CO26" s="77">
        <f t="shared" si="42"/>
        <v>0</v>
      </c>
      <c r="CP26" s="77">
        <f t="shared" si="42"/>
        <v>0</v>
      </c>
      <c r="CQ26" s="77">
        <f t="shared" si="42"/>
        <v>0</v>
      </c>
      <c r="CR26" s="77">
        <f t="shared" si="42"/>
        <v>0</v>
      </c>
      <c r="CS26" s="77">
        <f t="shared" si="42"/>
        <v>0</v>
      </c>
      <c r="CT26" s="77">
        <f t="shared" si="43"/>
        <v>0</v>
      </c>
      <c r="CU26" s="77">
        <f t="shared" si="43"/>
        <v>0</v>
      </c>
      <c r="CV26" s="77">
        <f t="shared" si="43"/>
        <v>0</v>
      </c>
      <c r="CW26" s="77">
        <f t="shared" si="43"/>
        <v>0</v>
      </c>
      <c r="CX26" s="77">
        <f t="shared" si="43"/>
        <v>0</v>
      </c>
      <c r="CY26" s="77">
        <f t="shared" si="43"/>
        <v>0</v>
      </c>
      <c r="CZ26" s="77">
        <f t="shared" si="43"/>
        <v>0</v>
      </c>
      <c r="DA26" s="77">
        <f t="shared" si="43"/>
        <v>0</v>
      </c>
      <c r="DB26" s="77">
        <f t="shared" si="43"/>
        <v>0</v>
      </c>
      <c r="DC26" s="77">
        <f t="shared" si="43"/>
        <v>0</v>
      </c>
      <c r="DD26" s="77">
        <f t="shared" si="44"/>
        <v>0</v>
      </c>
      <c r="DE26" s="77">
        <f t="shared" si="44"/>
        <v>0</v>
      </c>
      <c r="DF26" s="77">
        <f t="shared" si="44"/>
        <v>0</v>
      </c>
      <c r="DG26" s="77">
        <f t="shared" si="44"/>
        <v>0</v>
      </c>
      <c r="DH26" s="77">
        <f t="shared" si="44"/>
        <v>0</v>
      </c>
      <c r="DI26" s="77">
        <f t="shared" si="44"/>
        <v>0</v>
      </c>
      <c r="DJ26" s="77">
        <f t="shared" si="44"/>
        <v>0</v>
      </c>
      <c r="DK26" s="77">
        <f t="shared" si="44"/>
        <v>0</v>
      </c>
      <c r="DL26" s="77">
        <f t="shared" si="44"/>
        <v>0</v>
      </c>
      <c r="DM26" s="77">
        <f t="shared" si="44"/>
        <v>0</v>
      </c>
      <c r="DN26" s="77">
        <f t="shared" si="45"/>
        <v>0</v>
      </c>
      <c r="DO26" s="77">
        <f t="shared" si="45"/>
        <v>0</v>
      </c>
      <c r="DP26" s="77">
        <f t="shared" si="45"/>
        <v>0</v>
      </c>
      <c r="DQ26" s="77">
        <f t="shared" si="45"/>
        <v>0</v>
      </c>
      <c r="DR26" s="77">
        <f t="shared" si="45"/>
        <v>0</v>
      </c>
      <c r="DS26" s="77">
        <f t="shared" si="45"/>
        <v>0</v>
      </c>
      <c r="DT26" s="77">
        <f t="shared" si="45"/>
        <v>0</v>
      </c>
      <c r="DU26" s="77">
        <f t="shared" si="45"/>
        <v>0</v>
      </c>
      <c r="DV26" s="77">
        <f t="shared" si="45"/>
        <v>0</v>
      </c>
      <c r="DW26" s="77">
        <f t="shared" si="45"/>
        <v>0</v>
      </c>
      <c r="DX26" s="77">
        <f t="shared" si="45"/>
        <v>0</v>
      </c>
      <c r="DY26" s="77">
        <f t="shared" si="46"/>
        <v>0</v>
      </c>
      <c r="DZ26" s="77">
        <f t="shared" si="46"/>
        <v>0</v>
      </c>
      <c r="EA26" s="77">
        <f t="shared" si="46"/>
        <v>0</v>
      </c>
      <c r="EB26" s="77">
        <f t="shared" si="46"/>
        <v>0</v>
      </c>
      <c r="EC26" s="77">
        <f t="shared" si="46"/>
        <v>0</v>
      </c>
      <c r="ED26" s="77">
        <f t="shared" si="46"/>
        <v>0</v>
      </c>
      <c r="EE26" s="77">
        <f t="shared" si="46"/>
        <v>0</v>
      </c>
      <c r="EF26" s="77">
        <f t="shared" si="46"/>
        <v>0</v>
      </c>
      <c r="EG26" s="77">
        <f t="shared" si="46"/>
        <v>0</v>
      </c>
      <c r="EH26" s="77">
        <f t="shared" si="46"/>
        <v>0</v>
      </c>
      <c r="EI26" s="77">
        <f t="shared" si="47"/>
        <v>0</v>
      </c>
      <c r="EJ26" s="77">
        <f t="shared" si="47"/>
        <v>0</v>
      </c>
      <c r="EK26" s="77">
        <f t="shared" si="47"/>
        <v>0</v>
      </c>
      <c r="EL26" s="77">
        <f t="shared" si="47"/>
        <v>0</v>
      </c>
      <c r="EM26" s="77">
        <f t="shared" si="47"/>
        <v>0</v>
      </c>
      <c r="EN26" s="77">
        <f t="shared" si="47"/>
        <v>0</v>
      </c>
      <c r="EO26" s="77">
        <f t="shared" si="47"/>
        <v>0</v>
      </c>
      <c r="EP26" s="77">
        <f t="shared" si="47"/>
        <v>0</v>
      </c>
      <c r="EQ26" s="77">
        <f t="shared" si="47"/>
        <v>0</v>
      </c>
      <c r="ER26" s="77">
        <f t="shared" si="47"/>
        <v>0</v>
      </c>
      <c r="ES26" s="77">
        <f t="shared" si="48"/>
        <v>0</v>
      </c>
      <c r="ET26" s="77">
        <f t="shared" si="48"/>
        <v>0</v>
      </c>
      <c r="EU26" s="77">
        <f t="shared" si="48"/>
        <v>0</v>
      </c>
      <c r="EV26" s="77">
        <f t="shared" si="48"/>
        <v>0</v>
      </c>
      <c r="EW26" s="77">
        <f t="shared" si="48"/>
        <v>0</v>
      </c>
      <c r="EX26" s="77">
        <f t="shared" si="48"/>
        <v>0</v>
      </c>
      <c r="EY26" s="77">
        <f t="shared" si="48"/>
        <v>0</v>
      </c>
      <c r="EZ26" s="77">
        <f t="shared" si="48"/>
        <v>0</v>
      </c>
      <c r="FA26" s="77">
        <f t="shared" si="48"/>
        <v>0</v>
      </c>
      <c r="FB26" s="77">
        <f t="shared" si="48"/>
        <v>0</v>
      </c>
      <c r="FC26" s="77">
        <f t="shared" si="49"/>
        <v>0</v>
      </c>
      <c r="FD26" s="77">
        <f t="shared" si="49"/>
        <v>0</v>
      </c>
      <c r="FE26" s="77">
        <f t="shared" si="49"/>
        <v>0</v>
      </c>
      <c r="FF26" s="77">
        <f t="shared" si="49"/>
        <v>0</v>
      </c>
      <c r="FG26" s="77">
        <f t="shared" si="49"/>
        <v>0</v>
      </c>
      <c r="FH26" s="77">
        <f t="shared" si="49"/>
        <v>0</v>
      </c>
      <c r="FI26" s="77">
        <f t="shared" si="49"/>
        <v>0</v>
      </c>
      <c r="FJ26" s="77">
        <f t="shared" si="49"/>
        <v>0</v>
      </c>
      <c r="FK26" s="77">
        <f t="shared" si="49"/>
        <v>0</v>
      </c>
      <c r="FL26" s="77">
        <f t="shared" si="49"/>
        <v>0</v>
      </c>
      <c r="FM26" s="77">
        <f t="shared" si="50"/>
        <v>0</v>
      </c>
      <c r="FN26" s="77">
        <f t="shared" si="50"/>
        <v>0</v>
      </c>
      <c r="FO26" s="77">
        <f t="shared" si="50"/>
        <v>0</v>
      </c>
      <c r="FP26" s="77">
        <f t="shared" si="50"/>
        <v>0</v>
      </c>
      <c r="FQ26" s="77">
        <f t="shared" si="50"/>
        <v>0</v>
      </c>
      <c r="FR26" s="77">
        <f t="shared" si="50"/>
        <v>0</v>
      </c>
      <c r="FS26" s="77">
        <f t="shared" si="50"/>
        <v>0</v>
      </c>
      <c r="FT26" s="77">
        <f t="shared" si="50"/>
        <v>0</v>
      </c>
      <c r="FU26" s="77">
        <f t="shared" si="50"/>
        <v>0</v>
      </c>
      <c r="FV26" s="77">
        <f t="shared" si="50"/>
        <v>0</v>
      </c>
      <c r="FW26" s="77">
        <f t="shared" si="51"/>
        <v>0</v>
      </c>
      <c r="FX26" s="77">
        <f t="shared" si="51"/>
        <v>0</v>
      </c>
      <c r="FY26" s="77">
        <f t="shared" si="51"/>
        <v>0</v>
      </c>
      <c r="FZ26" s="77">
        <f t="shared" si="51"/>
        <v>0</v>
      </c>
      <c r="GA26" s="77">
        <f t="shared" si="51"/>
        <v>0</v>
      </c>
      <c r="GB26" s="77">
        <f t="shared" si="51"/>
        <v>0</v>
      </c>
      <c r="GC26" s="77">
        <f t="shared" si="51"/>
        <v>0</v>
      </c>
      <c r="GD26" s="77">
        <f t="shared" si="51"/>
        <v>0</v>
      </c>
      <c r="GE26" s="77">
        <f t="shared" si="51"/>
        <v>0</v>
      </c>
      <c r="GF26" s="77">
        <f t="shared" si="51"/>
        <v>0</v>
      </c>
      <c r="GG26" s="77">
        <f t="shared" si="51"/>
        <v>0</v>
      </c>
    </row>
    <row r="27" spans="1:189" ht="15.75" x14ac:dyDescent="0.25">
      <c r="A27" s="93"/>
      <c r="B27" s="94"/>
      <c r="C27" s="95"/>
      <c r="D27" s="95"/>
      <c r="E27" s="96"/>
      <c r="F27" s="94"/>
      <c r="G27" s="97">
        <f t="shared" si="15"/>
        <v>0</v>
      </c>
      <c r="H27" s="96"/>
      <c r="I27" s="97">
        <f t="shared" si="16"/>
        <v>0</v>
      </c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8"/>
      <c r="W27" s="98"/>
      <c r="X27" s="98"/>
      <c r="Y27" s="98"/>
      <c r="Z27" s="98"/>
      <c r="AA27" s="98"/>
      <c r="AB27" s="98"/>
      <c r="AC27" s="98"/>
      <c r="AD27" s="100">
        <f t="shared" si="20"/>
        <v>0</v>
      </c>
      <c r="AE27" s="100">
        <f t="shared" si="17"/>
        <v>0</v>
      </c>
      <c r="AF27" s="75"/>
      <c r="AG27" s="75"/>
      <c r="AH27" s="68">
        <f t="shared" si="18"/>
        <v>0</v>
      </c>
      <c r="AI27" s="79">
        <f>SUMIF(Списки!$D$2:$D$6,B27,Списки!$E$2:$E$6)</f>
        <v>0</v>
      </c>
      <c r="AJ27" s="79">
        <f t="shared" si="21"/>
        <v>31</v>
      </c>
      <c r="AK27" s="70"/>
      <c r="AL27" s="70">
        <f t="array" aca="1" ref="AL27" ca="1">IF(MONTH(AI27)=1,MIN(IF(F27=январь!$A$1:$AF$200,ROW(январь!$A$1:$AF$200))),IF(MONTH(AI27)=2,MIN(IF(F27=февраль!$A$1:$AF$200,ROW(февраль!$A$1:$AF$200))),IF(MONTH(AI27)=3,MIN(IF(F27=март!$A$1:$AF$200,ROW(март!$A$1:$AF$200))),IF(MONTH(AI27)=4,MIN(IF(F27=апрель!$A$1:$AF$200,ROW(апрель!$A$1:$AF$200))),IF(MONTH(AI27)=5,MIN(IF(F27=май!$A$1:$AF$200,ROW(май!$A$1:$AF$200))),0)))))</f>
        <v>3</v>
      </c>
      <c r="AM27" s="77" t="str">
        <f t="shared" ca="1" si="37"/>
        <v>П</v>
      </c>
      <c r="AN27" s="77" t="str">
        <f t="shared" ca="1" si="37"/>
        <v>П</v>
      </c>
      <c r="AO27" s="77" t="str">
        <f t="shared" ca="1" si="37"/>
        <v>КД</v>
      </c>
      <c r="AP27" s="77" t="str">
        <f t="shared" ca="1" si="37"/>
        <v>КД</v>
      </c>
      <c r="AQ27" s="77" t="str">
        <f t="shared" ca="1" si="37"/>
        <v>КД</v>
      </c>
      <c r="AR27" s="77" t="str">
        <f t="shared" ca="1" si="37"/>
        <v>КД</v>
      </c>
      <c r="AS27" s="77" t="str">
        <f t="shared" ca="1" si="37"/>
        <v>В</v>
      </c>
      <c r="AT27" s="77" t="str">
        <f t="shared" ca="1" si="37"/>
        <v>КД</v>
      </c>
      <c r="AU27" s="77">
        <f t="shared" ca="1" si="37"/>
        <v>0</v>
      </c>
      <c r="AV27" s="77">
        <f t="shared" ca="1" si="37"/>
        <v>3</v>
      </c>
      <c r="AW27" s="77">
        <f t="shared" ca="1" si="38"/>
        <v>4</v>
      </c>
      <c r="AX27" s="77">
        <f t="shared" ca="1" si="38"/>
        <v>6</v>
      </c>
      <c r="AY27" s="77">
        <f t="shared" ca="1" si="38"/>
        <v>3</v>
      </c>
      <c r="AZ27" s="77" t="str">
        <f t="shared" ca="1" si="38"/>
        <v>В</v>
      </c>
      <c r="BA27" s="77">
        <f t="shared" ca="1" si="38"/>
        <v>7</v>
      </c>
      <c r="BB27" s="77">
        <f t="shared" ca="1" si="38"/>
        <v>0</v>
      </c>
      <c r="BC27" s="77">
        <f t="shared" ca="1" si="38"/>
        <v>3</v>
      </c>
      <c r="BD27" s="77">
        <f t="shared" ca="1" si="38"/>
        <v>4</v>
      </c>
      <c r="BE27" s="77">
        <f t="shared" ca="1" si="38"/>
        <v>6</v>
      </c>
      <c r="BF27" s="77">
        <f t="shared" ca="1" si="38"/>
        <v>3</v>
      </c>
      <c r="BG27" s="77" t="str">
        <f t="shared" ca="1" si="39"/>
        <v>В</v>
      </c>
      <c r="BH27" s="77">
        <f t="shared" ca="1" si="39"/>
        <v>7</v>
      </c>
      <c r="BI27" s="77">
        <f t="shared" ca="1" si="39"/>
        <v>0</v>
      </c>
      <c r="BJ27" s="77">
        <f t="shared" ca="1" si="39"/>
        <v>3</v>
      </c>
      <c r="BK27" s="77">
        <f t="shared" ca="1" si="39"/>
        <v>4</v>
      </c>
      <c r="BL27" s="77">
        <f t="shared" ca="1" si="39"/>
        <v>6</v>
      </c>
      <c r="BM27" s="77">
        <f t="shared" ca="1" si="39"/>
        <v>3</v>
      </c>
      <c r="BN27" s="77" t="str">
        <f t="shared" ca="1" si="39"/>
        <v>В</v>
      </c>
      <c r="BO27" s="77">
        <f t="shared" ca="1" si="39"/>
        <v>7</v>
      </c>
      <c r="BP27" s="77">
        <f t="shared" ca="1" si="39"/>
        <v>0</v>
      </c>
      <c r="BQ27" s="77">
        <f t="shared" ca="1" si="39"/>
        <v>3</v>
      </c>
      <c r="BR27" s="77">
        <f t="shared" si="40"/>
        <v>0</v>
      </c>
      <c r="BS27" s="77">
        <f t="shared" si="40"/>
        <v>0</v>
      </c>
      <c r="BT27" s="77">
        <f t="shared" si="40"/>
        <v>0</v>
      </c>
      <c r="BU27" s="77">
        <f t="shared" si="40"/>
        <v>0</v>
      </c>
      <c r="BV27" s="77">
        <f t="shared" si="40"/>
        <v>0</v>
      </c>
      <c r="BW27" s="77">
        <f t="shared" si="40"/>
        <v>0</v>
      </c>
      <c r="BX27" s="77">
        <f t="shared" si="40"/>
        <v>0</v>
      </c>
      <c r="BY27" s="77">
        <f t="shared" si="40"/>
        <v>0</v>
      </c>
      <c r="BZ27" s="77">
        <f t="shared" si="40"/>
        <v>0</v>
      </c>
      <c r="CA27" s="77">
        <f t="shared" si="40"/>
        <v>0</v>
      </c>
      <c r="CB27" s="77">
        <f t="shared" si="41"/>
        <v>0</v>
      </c>
      <c r="CC27" s="77">
        <f t="shared" si="41"/>
        <v>0</v>
      </c>
      <c r="CD27" s="77">
        <f t="shared" si="41"/>
        <v>0</v>
      </c>
      <c r="CE27" s="77">
        <f t="shared" si="41"/>
        <v>0</v>
      </c>
      <c r="CF27" s="77">
        <f t="shared" si="41"/>
        <v>0</v>
      </c>
      <c r="CG27" s="77">
        <f t="shared" si="41"/>
        <v>0</v>
      </c>
      <c r="CH27" s="77">
        <f t="shared" si="41"/>
        <v>0</v>
      </c>
      <c r="CI27" s="77">
        <f t="shared" si="41"/>
        <v>0</v>
      </c>
      <c r="CJ27" s="77">
        <f t="shared" si="41"/>
        <v>0</v>
      </c>
      <c r="CK27" s="77">
        <f t="shared" si="41"/>
        <v>0</v>
      </c>
      <c r="CL27" s="77">
        <f t="shared" si="42"/>
        <v>0</v>
      </c>
      <c r="CM27" s="77">
        <f t="shared" si="42"/>
        <v>0</v>
      </c>
      <c r="CN27" s="77">
        <f t="shared" si="42"/>
        <v>0</v>
      </c>
      <c r="CO27" s="77">
        <f t="shared" si="42"/>
        <v>0</v>
      </c>
      <c r="CP27" s="77">
        <f t="shared" si="42"/>
        <v>0</v>
      </c>
      <c r="CQ27" s="77">
        <f t="shared" si="42"/>
        <v>0</v>
      </c>
      <c r="CR27" s="77">
        <f t="shared" si="42"/>
        <v>0</v>
      </c>
      <c r="CS27" s="77">
        <f t="shared" si="42"/>
        <v>0</v>
      </c>
      <c r="CT27" s="77">
        <f t="shared" si="43"/>
        <v>0</v>
      </c>
      <c r="CU27" s="77">
        <f t="shared" si="43"/>
        <v>0</v>
      </c>
      <c r="CV27" s="77">
        <f t="shared" si="43"/>
        <v>0</v>
      </c>
      <c r="CW27" s="77">
        <f t="shared" si="43"/>
        <v>0</v>
      </c>
      <c r="CX27" s="77">
        <f t="shared" si="43"/>
        <v>0</v>
      </c>
      <c r="CY27" s="77">
        <f t="shared" si="43"/>
        <v>0</v>
      </c>
      <c r="CZ27" s="77">
        <f t="shared" si="43"/>
        <v>0</v>
      </c>
      <c r="DA27" s="77">
        <f t="shared" si="43"/>
        <v>0</v>
      </c>
      <c r="DB27" s="77">
        <f t="shared" si="43"/>
        <v>0</v>
      </c>
      <c r="DC27" s="77">
        <f t="shared" si="43"/>
        <v>0</v>
      </c>
      <c r="DD27" s="77">
        <f t="shared" si="44"/>
        <v>0</v>
      </c>
      <c r="DE27" s="77">
        <f t="shared" si="44"/>
        <v>0</v>
      </c>
      <c r="DF27" s="77">
        <f t="shared" si="44"/>
        <v>0</v>
      </c>
      <c r="DG27" s="77">
        <f t="shared" si="44"/>
        <v>0</v>
      </c>
      <c r="DH27" s="77">
        <f t="shared" si="44"/>
        <v>0</v>
      </c>
      <c r="DI27" s="77">
        <f t="shared" si="44"/>
        <v>0</v>
      </c>
      <c r="DJ27" s="77">
        <f t="shared" si="44"/>
        <v>0</v>
      </c>
      <c r="DK27" s="77">
        <f t="shared" si="44"/>
        <v>0</v>
      </c>
      <c r="DL27" s="77">
        <f t="shared" si="44"/>
        <v>0</v>
      </c>
      <c r="DM27" s="77">
        <f t="shared" si="44"/>
        <v>0</v>
      </c>
      <c r="DN27" s="77">
        <f t="shared" si="45"/>
        <v>0</v>
      </c>
      <c r="DO27" s="77">
        <f t="shared" si="45"/>
        <v>0</v>
      </c>
      <c r="DP27" s="77">
        <f t="shared" si="45"/>
        <v>0</v>
      </c>
      <c r="DQ27" s="77">
        <f t="shared" si="45"/>
        <v>0</v>
      </c>
      <c r="DR27" s="77">
        <f t="shared" si="45"/>
        <v>0</v>
      </c>
      <c r="DS27" s="77">
        <f t="shared" si="45"/>
        <v>0</v>
      </c>
      <c r="DT27" s="77">
        <f t="shared" si="45"/>
        <v>0</v>
      </c>
      <c r="DU27" s="77">
        <f t="shared" si="45"/>
        <v>0</v>
      </c>
      <c r="DV27" s="77">
        <f t="shared" si="45"/>
        <v>0</v>
      </c>
      <c r="DW27" s="77">
        <f t="shared" si="45"/>
        <v>0</v>
      </c>
      <c r="DX27" s="77">
        <f t="shared" si="45"/>
        <v>0</v>
      </c>
      <c r="DY27" s="77">
        <f t="shared" si="46"/>
        <v>0</v>
      </c>
      <c r="DZ27" s="77">
        <f t="shared" si="46"/>
        <v>0</v>
      </c>
      <c r="EA27" s="77">
        <f t="shared" si="46"/>
        <v>0</v>
      </c>
      <c r="EB27" s="77">
        <f t="shared" si="46"/>
        <v>0</v>
      </c>
      <c r="EC27" s="77">
        <f t="shared" si="46"/>
        <v>0</v>
      </c>
      <c r="ED27" s="77">
        <f t="shared" si="46"/>
        <v>0</v>
      </c>
      <c r="EE27" s="77">
        <f t="shared" si="46"/>
        <v>0</v>
      </c>
      <c r="EF27" s="77">
        <f t="shared" si="46"/>
        <v>0</v>
      </c>
      <c r="EG27" s="77">
        <f t="shared" si="46"/>
        <v>0</v>
      </c>
      <c r="EH27" s="77">
        <f t="shared" si="46"/>
        <v>0</v>
      </c>
      <c r="EI27" s="77">
        <f t="shared" si="47"/>
        <v>0</v>
      </c>
      <c r="EJ27" s="77">
        <f t="shared" si="47"/>
        <v>0</v>
      </c>
      <c r="EK27" s="77">
        <f t="shared" si="47"/>
        <v>0</v>
      </c>
      <c r="EL27" s="77">
        <f t="shared" si="47"/>
        <v>0</v>
      </c>
      <c r="EM27" s="77">
        <f t="shared" si="47"/>
        <v>0</v>
      </c>
      <c r="EN27" s="77">
        <f t="shared" si="47"/>
        <v>0</v>
      </c>
      <c r="EO27" s="77">
        <f t="shared" si="47"/>
        <v>0</v>
      </c>
      <c r="EP27" s="77">
        <f t="shared" si="47"/>
        <v>0</v>
      </c>
      <c r="EQ27" s="77">
        <f t="shared" si="47"/>
        <v>0</v>
      </c>
      <c r="ER27" s="77">
        <f t="shared" si="47"/>
        <v>0</v>
      </c>
      <c r="ES27" s="77">
        <f t="shared" si="48"/>
        <v>0</v>
      </c>
      <c r="ET27" s="77">
        <f t="shared" si="48"/>
        <v>0</v>
      </c>
      <c r="EU27" s="77">
        <f t="shared" si="48"/>
        <v>0</v>
      </c>
      <c r="EV27" s="77">
        <f t="shared" si="48"/>
        <v>0</v>
      </c>
      <c r="EW27" s="77">
        <f t="shared" si="48"/>
        <v>0</v>
      </c>
      <c r="EX27" s="77">
        <f t="shared" si="48"/>
        <v>0</v>
      </c>
      <c r="EY27" s="77">
        <f t="shared" si="48"/>
        <v>0</v>
      </c>
      <c r="EZ27" s="77">
        <f t="shared" si="48"/>
        <v>0</v>
      </c>
      <c r="FA27" s="77">
        <f t="shared" si="48"/>
        <v>0</v>
      </c>
      <c r="FB27" s="77">
        <f t="shared" si="48"/>
        <v>0</v>
      </c>
      <c r="FC27" s="77">
        <f t="shared" si="49"/>
        <v>0</v>
      </c>
      <c r="FD27" s="77">
        <f t="shared" si="49"/>
        <v>0</v>
      </c>
      <c r="FE27" s="77">
        <f t="shared" si="49"/>
        <v>0</v>
      </c>
      <c r="FF27" s="77">
        <f t="shared" si="49"/>
        <v>0</v>
      </c>
      <c r="FG27" s="77">
        <f t="shared" si="49"/>
        <v>0</v>
      </c>
      <c r="FH27" s="77">
        <f t="shared" si="49"/>
        <v>0</v>
      </c>
      <c r="FI27" s="77">
        <f t="shared" si="49"/>
        <v>0</v>
      </c>
      <c r="FJ27" s="77">
        <f t="shared" si="49"/>
        <v>0</v>
      </c>
      <c r="FK27" s="77">
        <f t="shared" si="49"/>
        <v>0</v>
      </c>
      <c r="FL27" s="77">
        <f t="shared" si="49"/>
        <v>0</v>
      </c>
      <c r="FM27" s="77">
        <f t="shared" si="50"/>
        <v>0</v>
      </c>
      <c r="FN27" s="77">
        <f t="shared" si="50"/>
        <v>0</v>
      </c>
      <c r="FO27" s="77">
        <f t="shared" si="50"/>
        <v>0</v>
      </c>
      <c r="FP27" s="77">
        <f t="shared" si="50"/>
        <v>0</v>
      </c>
      <c r="FQ27" s="77">
        <f t="shared" si="50"/>
        <v>0</v>
      </c>
      <c r="FR27" s="77">
        <f t="shared" si="50"/>
        <v>0</v>
      </c>
      <c r="FS27" s="77">
        <f t="shared" si="50"/>
        <v>0</v>
      </c>
      <c r="FT27" s="77">
        <f t="shared" si="50"/>
        <v>0</v>
      </c>
      <c r="FU27" s="77">
        <f t="shared" si="50"/>
        <v>0</v>
      </c>
      <c r="FV27" s="77">
        <f t="shared" si="50"/>
        <v>0</v>
      </c>
      <c r="FW27" s="77">
        <f t="shared" si="51"/>
        <v>0</v>
      </c>
      <c r="FX27" s="77">
        <f t="shared" si="51"/>
        <v>0</v>
      </c>
      <c r="FY27" s="77">
        <f t="shared" si="51"/>
        <v>0</v>
      </c>
      <c r="FZ27" s="77">
        <f t="shared" si="51"/>
        <v>0</v>
      </c>
      <c r="GA27" s="77">
        <f t="shared" si="51"/>
        <v>0</v>
      </c>
      <c r="GB27" s="77">
        <f t="shared" si="51"/>
        <v>0</v>
      </c>
      <c r="GC27" s="77">
        <f t="shared" si="51"/>
        <v>0</v>
      </c>
      <c r="GD27" s="77">
        <f t="shared" si="51"/>
        <v>0</v>
      </c>
      <c r="GE27" s="77">
        <f t="shared" si="51"/>
        <v>0</v>
      </c>
      <c r="GF27" s="77">
        <f t="shared" si="51"/>
        <v>0</v>
      </c>
      <c r="GG27" s="77">
        <f t="shared" si="51"/>
        <v>0</v>
      </c>
    </row>
    <row r="28" spans="1:189" ht="15.75" x14ac:dyDescent="0.25">
      <c r="A28" s="93"/>
      <c r="B28" s="94"/>
      <c r="C28" s="95"/>
      <c r="D28" s="95"/>
      <c r="E28" s="96"/>
      <c r="F28" s="94"/>
      <c r="G28" s="97">
        <f t="shared" si="15"/>
        <v>0</v>
      </c>
      <c r="H28" s="96"/>
      <c r="I28" s="97">
        <f t="shared" si="16"/>
        <v>0</v>
      </c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8"/>
      <c r="W28" s="98"/>
      <c r="X28" s="98"/>
      <c r="Y28" s="98"/>
      <c r="Z28" s="98"/>
      <c r="AA28" s="98"/>
      <c r="AB28" s="98"/>
      <c r="AC28" s="98"/>
      <c r="AD28" s="100">
        <f t="shared" si="20"/>
        <v>0</v>
      </c>
      <c r="AE28" s="100">
        <f t="shared" si="17"/>
        <v>0</v>
      </c>
      <c r="AF28" s="75"/>
      <c r="AG28" s="75"/>
      <c r="AH28" s="68">
        <f t="shared" si="18"/>
        <v>0</v>
      </c>
      <c r="AI28" s="79">
        <f>SUMIF(Списки!$D$2:$D$6,B28,Списки!$E$2:$E$6)</f>
        <v>0</v>
      </c>
      <c r="AJ28" s="79">
        <f t="shared" si="21"/>
        <v>31</v>
      </c>
      <c r="AK28" s="70"/>
      <c r="AL28" s="70">
        <f t="array" aca="1" ref="AL28" ca="1">IF(MONTH(AI28)=1,MIN(IF(F28=январь!$A$1:$AF$200,ROW(январь!$A$1:$AF$200))),IF(MONTH(AI28)=2,MIN(IF(F28=февраль!$A$1:$AF$200,ROW(февраль!$A$1:$AF$200))),IF(MONTH(AI28)=3,MIN(IF(F28=март!$A$1:$AF$200,ROW(март!$A$1:$AF$200))),IF(MONTH(AI28)=4,MIN(IF(F28=апрель!$A$1:$AF$200,ROW(апрель!$A$1:$AF$200))),IF(MONTH(AI28)=5,MIN(IF(F28=май!$A$1:$AF$200,ROW(май!$A$1:$AF$200))),0)))))</f>
        <v>3</v>
      </c>
      <c r="AM28" s="77" t="str">
        <f t="shared" ca="1" si="37"/>
        <v>П</v>
      </c>
      <c r="AN28" s="77" t="str">
        <f t="shared" ca="1" si="37"/>
        <v>П</v>
      </c>
      <c r="AO28" s="77" t="str">
        <f t="shared" ca="1" si="37"/>
        <v>КД</v>
      </c>
      <c r="AP28" s="77" t="str">
        <f t="shared" ca="1" si="37"/>
        <v>КД</v>
      </c>
      <c r="AQ28" s="77" t="str">
        <f t="shared" ca="1" si="37"/>
        <v>КД</v>
      </c>
      <c r="AR28" s="77" t="str">
        <f t="shared" ca="1" si="37"/>
        <v>КД</v>
      </c>
      <c r="AS28" s="77" t="str">
        <f t="shared" ca="1" si="37"/>
        <v>В</v>
      </c>
      <c r="AT28" s="77" t="str">
        <f t="shared" ca="1" si="37"/>
        <v>КД</v>
      </c>
      <c r="AU28" s="77">
        <f t="shared" ca="1" si="37"/>
        <v>0</v>
      </c>
      <c r="AV28" s="77">
        <f t="shared" ca="1" si="37"/>
        <v>3</v>
      </c>
      <c r="AW28" s="77">
        <f t="shared" ca="1" si="38"/>
        <v>4</v>
      </c>
      <c r="AX28" s="77">
        <f t="shared" ca="1" si="38"/>
        <v>6</v>
      </c>
      <c r="AY28" s="77">
        <f t="shared" ca="1" si="38"/>
        <v>3</v>
      </c>
      <c r="AZ28" s="77" t="str">
        <f t="shared" ca="1" si="38"/>
        <v>В</v>
      </c>
      <c r="BA28" s="77">
        <f t="shared" ca="1" si="38"/>
        <v>7</v>
      </c>
      <c r="BB28" s="77">
        <f t="shared" ca="1" si="38"/>
        <v>0</v>
      </c>
      <c r="BC28" s="77">
        <f t="shared" ca="1" si="38"/>
        <v>3</v>
      </c>
      <c r="BD28" s="77">
        <f t="shared" ca="1" si="38"/>
        <v>4</v>
      </c>
      <c r="BE28" s="77">
        <f t="shared" ca="1" si="38"/>
        <v>6</v>
      </c>
      <c r="BF28" s="77">
        <f t="shared" ca="1" si="38"/>
        <v>3</v>
      </c>
      <c r="BG28" s="77" t="str">
        <f t="shared" ca="1" si="39"/>
        <v>В</v>
      </c>
      <c r="BH28" s="77">
        <f t="shared" ca="1" si="39"/>
        <v>7</v>
      </c>
      <c r="BI28" s="77">
        <f t="shared" ca="1" si="39"/>
        <v>0</v>
      </c>
      <c r="BJ28" s="77">
        <f t="shared" ca="1" si="39"/>
        <v>3</v>
      </c>
      <c r="BK28" s="77">
        <f t="shared" ca="1" si="39"/>
        <v>4</v>
      </c>
      <c r="BL28" s="77">
        <f t="shared" ca="1" si="39"/>
        <v>6</v>
      </c>
      <c r="BM28" s="77">
        <f t="shared" ca="1" si="39"/>
        <v>3</v>
      </c>
      <c r="BN28" s="77" t="str">
        <f t="shared" ca="1" si="39"/>
        <v>В</v>
      </c>
      <c r="BO28" s="77">
        <f t="shared" ca="1" si="39"/>
        <v>7</v>
      </c>
      <c r="BP28" s="77">
        <f t="shared" ca="1" si="39"/>
        <v>0</v>
      </c>
      <c r="BQ28" s="77">
        <f t="shared" ca="1" si="39"/>
        <v>3</v>
      </c>
      <c r="BR28" s="77">
        <f t="shared" si="40"/>
        <v>0</v>
      </c>
      <c r="BS28" s="77">
        <f t="shared" si="40"/>
        <v>0</v>
      </c>
      <c r="BT28" s="77">
        <f t="shared" si="40"/>
        <v>0</v>
      </c>
      <c r="BU28" s="77">
        <f t="shared" si="40"/>
        <v>0</v>
      </c>
      <c r="BV28" s="77">
        <f t="shared" si="40"/>
        <v>0</v>
      </c>
      <c r="BW28" s="77">
        <f t="shared" si="40"/>
        <v>0</v>
      </c>
      <c r="BX28" s="77">
        <f t="shared" si="40"/>
        <v>0</v>
      </c>
      <c r="BY28" s="77">
        <f t="shared" si="40"/>
        <v>0</v>
      </c>
      <c r="BZ28" s="77">
        <f t="shared" si="40"/>
        <v>0</v>
      </c>
      <c r="CA28" s="77">
        <f t="shared" si="40"/>
        <v>0</v>
      </c>
      <c r="CB28" s="77">
        <f t="shared" si="41"/>
        <v>0</v>
      </c>
      <c r="CC28" s="77">
        <f t="shared" si="41"/>
        <v>0</v>
      </c>
      <c r="CD28" s="77">
        <f t="shared" si="41"/>
        <v>0</v>
      </c>
      <c r="CE28" s="77">
        <f t="shared" si="41"/>
        <v>0</v>
      </c>
      <c r="CF28" s="77">
        <f t="shared" si="41"/>
        <v>0</v>
      </c>
      <c r="CG28" s="77">
        <f t="shared" si="41"/>
        <v>0</v>
      </c>
      <c r="CH28" s="77">
        <f t="shared" si="41"/>
        <v>0</v>
      </c>
      <c r="CI28" s="77">
        <f t="shared" si="41"/>
        <v>0</v>
      </c>
      <c r="CJ28" s="77">
        <f t="shared" si="41"/>
        <v>0</v>
      </c>
      <c r="CK28" s="77">
        <f t="shared" si="41"/>
        <v>0</v>
      </c>
      <c r="CL28" s="77">
        <f t="shared" si="42"/>
        <v>0</v>
      </c>
      <c r="CM28" s="77">
        <f t="shared" si="42"/>
        <v>0</v>
      </c>
      <c r="CN28" s="77">
        <f t="shared" si="42"/>
        <v>0</v>
      </c>
      <c r="CO28" s="77">
        <f t="shared" si="42"/>
        <v>0</v>
      </c>
      <c r="CP28" s="77">
        <f t="shared" si="42"/>
        <v>0</v>
      </c>
      <c r="CQ28" s="77">
        <f t="shared" si="42"/>
        <v>0</v>
      </c>
      <c r="CR28" s="77">
        <f t="shared" si="42"/>
        <v>0</v>
      </c>
      <c r="CS28" s="77">
        <f t="shared" si="42"/>
        <v>0</v>
      </c>
      <c r="CT28" s="77">
        <f t="shared" si="43"/>
        <v>0</v>
      </c>
      <c r="CU28" s="77">
        <f t="shared" si="43"/>
        <v>0</v>
      </c>
      <c r="CV28" s="77">
        <f t="shared" si="43"/>
        <v>0</v>
      </c>
      <c r="CW28" s="77">
        <f t="shared" si="43"/>
        <v>0</v>
      </c>
      <c r="CX28" s="77">
        <f t="shared" si="43"/>
        <v>0</v>
      </c>
      <c r="CY28" s="77">
        <f t="shared" si="43"/>
        <v>0</v>
      </c>
      <c r="CZ28" s="77">
        <f t="shared" si="43"/>
        <v>0</v>
      </c>
      <c r="DA28" s="77">
        <f t="shared" si="43"/>
        <v>0</v>
      </c>
      <c r="DB28" s="77">
        <f t="shared" si="43"/>
        <v>0</v>
      </c>
      <c r="DC28" s="77">
        <f t="shared" si="43"/>
        <v>0</v>
      </c>
      <c r="DD28" s="77">
        <f t="shared" si="44"/>
        <v>0</v>
      </c>
      <c r="DE28" s="77">
        <f t="shared" si="44"/>
        <v>0</v>
      </c>
      <c r="DF28" s="77">
        <f t="shared" si="44"/>
        <v>0</v>
      </c>
      <c r="DG28" s="77">
        <f t="shared" si="44"/>
        <v>0</v>
      </c>
      <c r="DH28" s="77">
        <f t="shared" si="44"/>
        <v>0</v>
      </c>
      <c r="DI28" s="77">
        <f t="shared" si="44"/>
        <v>0</v>
      </c>
      <c r="DJ28" s="77">
        <f t="shared" si="44"/>
        <v>0</v>
      </c>
      <c r="DK28" s="77">
        <f t="shared" si="44"/>
        <v>0</v>
      </c>
      <c r="DL28" s="77">
        <f t="shared" si="44"/>
        <v>0</v>
      </c>
      <c r="DM28" s="77">
        <f t="shared" si="44"/>
        <v>0</v>
      </c>
      <c r="DN28" s="77">
        <f t="shared" si="45"/>
        <v>0</v>
      </c>
      <c r="DO28" s="77">
        <f t="shared" si="45"/>
        <v>0</v>
      </c>
      <c r="DP28" s="77">
        <f t="shared" si="45"/>
        <v>0</v>
      </c>
      <c r="DQ28" s="77">
        <f t="shared" si="45"/>
        <v>0</v>
      </c>
      <c r="DR28" s="77">
        <f t="shared" si="45"/>
        <v>0</v>
      </c>
      <c r="DS28" s="77">
        <f t="shared" si="45"/>
        <v>0</v>
      </c>
      <c r="DT28" s="77">
        <f t="shared" si="45"/>
        <v>0</v>
      </c>
      <c r="DU28" s="77">
        <f t="shared" si="45"/>
        <v>0</v>
      </c>
      <c r="DV28" s="77">
        <f t="shared" si="45"/>
        <v>0</v>
      </c>
      <c r="DW28" s="77">
        <f t="shared" si="45"/>
        <v>0</v>
      </c>
      <c r="DX28" s="77">
        <f t="shared" si="45"/>
        <v>0</v>
      </c>
      <c r="DY28" s="77">
        <f t="shared" si="46"/>
        <v>0</v>
      </c>
      <c r="DZ28" s="77">
        <f t="shared" si="46"/>
        <v>0</v>
      </c>
      <c r="EA28" s="77">
        <f t="shared" si="46"/>
        <v>0</v>
      </c>
      <c r="EB28" s="77">
        <f t="shared" si="46"/>
        <v>0</v>
      </c>
      <c r="EC28" s="77">
        <f t="shared" si="46"/>
        <v>0</v>
      </c>
      <c r="ED28" s="77">
        <f t="shared" si="46"/>
        <v>0</v>
      </c>
      <c r="EE28" s="77">
        <f t="shared" si="46"/>
        <v>0</v>
      </c>
      <c r="EF28" s="77">
        <f t="shared" si="46"/>
        <v>0</v>
      </c>
      <c r="EG28" s="77">
        <f t="shared" si="46"/>
        <v>0</v>
      </c>
      <c r="EH28" s="77">
        <f t="shared" si="46"/>
        <v>0</v>
      </c>
      <c r="EI28" s="77">
        <f t="shared" si="47"/>
        <v>0</v>
      </c>
      <c r="EJ28" s="77">
        <f t="shared" si="47"/>
        <v>0</v>
      </c>
      <c r="EK28" s="77">
        <f t="shared" si="47"/>
        <v>0</v>
      </c>
      <c r="EL28" s="77">
        <f t="shared" si="47"/>
        <v>0</v>
      </c>
      <c r="EM28" s="77">
        <f t="shared" si="47"/>
        <v>0</v>
      </c>
      <c r="EN28" s="77">
        <f t="shared" si="47"/>
        <v>0</v>
      </c>
      <c r="EO28" s="77">
        <f t="shared" si="47"/>
        <v>0</v>
      </c>
      <c r="EP28" s="77">
        <f t="shared" si="47"/>
        <v>0</v>
      </c>
      <c r="EQ28" s="77">
        <f t="shared" si="47"/>
        <v>0</v>
      </c>
      <c r="ER28" s="77">
        <f t="shared" si="47"/>
        <v>0</v>
      </c>
      <c r="ES28" s="77">
        <f t="shared" si="48"/>
        <v>0</v>
      </c>
      <c r="ET28" s="77">
        <f t="shared" si="48"/>
        <v>0</v>
      </c>
      <c r="EU28" s="77">
        <f t="shared" si="48"/>
        <v>0</v>
      </c>
      <c r="EV28" s="77">
        <f t="shared" si="48"/>
        <v>0</v>
      </c>
      <c r="EW28" s="77">
        <f t="shared" si="48"/>
        <v>0</v>
      </c>
      <c r="EX28" s="77">
        <f t="shared" si="48"/>
        <v>0</v>
      </c>
      <c r="EY28" s="77">
        <f t="shared" si="48"/>
        <v>0</v>
      </c>
      <c r="EZ28" s="77">
        <f t="shared" si="48"/>
        <v>0</v>
      </c>
      <c r="FA28" s="77">
        <f t="shared" si="48"/>
        <v>0</v>
      </c>
      <c r="FB28" s="77">
        <f t="shared" si="48"/>
        <v>0</v>
      </c>
      <c r="FC28" s="77">
        <f t="shared" si="49"/>
        <v>0</v>
      </c>
      <c r="FD28" s="77">
        <f t="shared" si="49"/>
        <v>0</v>
      </c>
      <c r="FE28" s="77">
        <f t="shared" si="49"/>
        <v>0</v>
      </c>
      <c r="FF28" s="77">
        <f t="shared" si="49"/>
        <v>0</v>
      </c>
      <c r="FG28" s="77">
        <f t="shared" si="49"/>
        <v>0</v>
      </c>
      <c r="FH28" s="77">
        <f t="shared" si="49"/>
        <v>0</v>
      </c>
      <c r="FI28" s="77">
        <f t="shared" si="49"/>
        <v>0</v>
      </c>
      <c r="FJ28" s="77">
        <f t="shared" si="49"/>
        <v>0</v>
      </c>
      <c r="FK28" s="77">
        <f t="shared" si="49"/>
        <v>0</v>
      </c>
      <c r="FL28" s="77">
        <f t="shared" si="49"/>
        <v>0</v>
      </c>
      <c r="FM28" s="77">
        <f t="shared" si="50"/>
        <v>0</v>
      </c>
      <c r="FN28" s="77">
        <f t="shared" si="50"/>
        <v>0</v>
      </c>
      <c r="FO28" s="77">
        <f t="shared" si="50"/>
        <v>0</v>
      </c>
      <c r="FP28" s="77">
        <f t="shared" si="50"/>
        <v>0</v>
      </c>
      <c r="FQ28" s="77">
        <f t="shared" si="50"/>
        <v>0</v>
      </c>
      <c r="FR28" s="77">
        <f t="shared" si="50"/>
        <v>0</v>
      </c>
      <c r="FS28" s="77">
        <f t="shared" si="50"/>
        <v>0</v>
      </c>
      <c r="FT28" s="77">
        <f t="shared" si="50"/>
        <v>0</v>
      </c>
      <c r="FU28" s="77">
        <f t="shared" si="50"/>
        <v>0</v>
      </c>
      <c r="FV28" s="77">
        <f t="shared" si="50"/>
        <v>0</v>
      </c>
      <c r="FW28" s="77">
        <f t="shared" si="51"/>
        <v>0</v>
      </c>
      <c r="FX28" s="77">
        <f t="shared" si="51"/>
        <v>0</v>
      </c>
      <c r="FY28" s="77">
        <f t="shared" si="51"/>
        <v>0</v>
      </c>
      <c r="FZ28" s="77">
        <f t="shared" si="51"/>
        <v>0</v>
      </c>
      <c r="GA28" s="77">
        <f t="shared" si="51"/>
        <v>0</v>
      </c>
      <c r="GB28" s="77">
        <f t="shared" si="51"/>
        <v>0</v>
      </c>
      <c r="GC28" s="77">
        <f t="shared" si="51"/>
        <v>0</v>
      </c>
      <c r="GD28" s="77">
        <f t="shared" si="51"/>
        <v>0</v>
      </c>
      <c r="GE28" s="77">
        <f t="shared" si="51"/>
        <v>0</v>
      </c>
      <c r="GF28" s="77">
        <f t="shared" si="51"/>
        <v>0</v>
      </c>
      <c r="GG28" s="77">
        <f t="shared" si="51"/>
        <v>0</v>
      </c>
    </row>
    <row r="29" spans="1:189" ht="15.75" x14ac:dyDescent="0.25">
      <c r="A29" s="93"/>
      <c r="B29" s="94"/>
      <c r="C29" s="95"/>
      <c r="D29" s="95"/>
      <c r="E29" s="96"/>
      <c r="F29" s="94"/>
      <c r="G29" s="97">
        <f t="shared" si="15"/>
        <v>0</v>
      </c>
      <c r="H29" s="96"/>
      <c r="I29" s="97">
        <f t="shared" si="16"/>
        <v>0</v>
      </c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8"/>
      <c r="W29" s="98"/>
      <c r="X29" s="98"/>
      <c r="Y29" s="98"/>
      <c r="Z29" s="98"/>
      <c r="AA29" s="98"/>
      <c r="AB29" s="98"/>
      <c r="AC29" s="98"/>
      <c r="AD29" s="100">
        <f t="shared" si="20"/>
        <v>0</v>
      </c>
      <c r="AE29" s="100">
        <f t="shared" si="17"/>
        <v>0</v>
      </c>
      <c r="AF29" s="75"/>
      <c r="AG29" s="75"/>
      <c r="AH29" s="68">
        <f t="shared" si="18"/>
        <v>0</v>
      </c>
      <c r="AI29" s="79">
        <f>SUMIF(Списки!$D$2:$D$6,B29,Списки!$E$2:$E$6)</f>
        <v>0</v>
      </c>
      <c r="AJ29" s="79">
        <f t="shared" si="21"/>
        <v>31</v>
      </c>
      <c r="AK29" s="70"/>
      <c r="AL29" s="70">
        <f t="array" aca="1" ref="AL29" ca="1">IF(MONTH(AI29)=1,MIN(IF(F29=январь!$A$1:$AF$200,ROW(январь!$A$1:$AF$200))),IF(MONTH(AI29)=2,MIN(IF(F29=февраль!$A$1:$AF$200,ROW(февраль!$A$1:$AF$200))),IF(MONTH(AI29)=3,MIN(IF(F29=март!$A$1:$AF$200,ROW(март!$A$1:$AF$200))),IF(MONTH(AI29)=4,MIN(IF(F29=апрель!$A$1:$AF$200,ROW(апрель!$A$1:$AF$200))),IF(MONTH(AI29)=5,MIN(IF(F29=май!$A$1:$AF$200,ROW(май!$A$1:$AF$200))),0)))))</f>
        <v>3</v>
      </c>
      <c r="AM29" s="77" t="str">
        <f t="shared" ca="1" si="37"/>
        <v>П</v>
      </c>
      <c r="AN29" s="77" t="str">
        <f t="shared" ca="1" si="37"/>
        <v>П</v>
      </c>
      <c r="AO29" s="77" t="str">
        <f t="shared" ca="1" si="37"/>
        <v>КД</v>
      </c>
      <c r="AP29" s="77" t="str">
        <f t="shared" ca="1" si="37"/>
        <v>КД</v>
      </c>
      <c r="AQ29" s="77" t="str">
        <f t="shared" ca="1" si="37"/>
        <v>КД</v>
      </c>
      <c r="AR29" s="77" t="str">
        <f t="shared" ca="1" si="37"/>
        <v>КД</v>
      </c>
      <c r="AS29" s="77" t="str">
        <f t="shared" ca="1" si="37"/>
        <v>В</v>
      </c>
      <c r="AT29" s="77" t="str">
        <f t="shared" ca="1" si="37"/>
        <v>КД</v>
      </c>
      <c r="AU29" s="77">
        <f t="shared" ca="1" si="37"/>
        <v>0</v>
      </c>
      <c r="AV29" s="77">
        <f t="shared" ca="1" si="37"/>
        <v>3</v>
      </c>
      <c r="AW29" s="77">
        <f t="shared" ca="1" si="38"/>
        <v>4</v>
      </c>
      <c r="AX29" s="77">
        <f t="shared" ca="1" si="38"/>
        <v>6</v>
      </c>
      <c r="AY29" s="77">
        <f t="shared" ca="1" si="38"/>
        <v>3</v>
      </c>
      <c r="AZ29" s="77" t="str">
        <f t="shared" ca="1" si="38"/>
        <v>В</v>
      </c>
      <c r="BA29" s="77">
        <f t="shared" ca="1" si="38"/>
        <v>7</v>
      </c>
      <c r="BB29" s="77">
        <f t="shared" ca="1" si="38"/>
        <v>0</v>
      </c>
      <c r="BC29" s="77">
        <f t="shared" ca="1" si="38"/>
        <v>3</v>
      </c>
      <c r="BD29" s="77">
        <f t="shared" ca="1" si="38"/>
        <v>4</v>
      </c>
      <c r="BE29" s="77">
        <f t="shared" ca="1" si="38"/>
        <v>6</v>
      </c>
      <c r="BF29" s="77">
        <f t="shared" ca="1" si="38"/>
        <v>3</v>
      </c>
      <c r="BG29" s="77" t="str">
        <f t="shared" ca="1" si="39"/>
        <v>В</v>
      </c>
      <c r="BH29" s="77">
        <f t="shared" ca="1" si="39"/>
        <v>7</v>
      </c>
      <c r="BI29" s="77">
        <f t="shared" ca="1" si="39"/>
        <v>0</v>
      </c>
      <c r="BJ29" s="77">
        <f t="shared" ca="1" si="39"/>
        <v>3</v>
      </c>
      <c r="BK29" s="77">
        <f t="shared" ca="1" si="39"/>
        <v>4</v>
      </c>
      <c r="BL29" s="77">
        <f t="shared" ca="1" si="39"/>
        <v>6</v>
      </c>
      <c r="BM29" s="77">
        <f t="shared" ca="1" si="39"/>
        <v>3</v>
      </c>
      <c r="BN29" s="77" t="str">
        <f t="shared" ca="1" si="39"/>
        <v>В</v>
      </c>
      <c r="BO29" s="77">
        <f t="shared" ca="1" si="39"/>
        <v>7</v>
      </c>
      <c r="BP29" s="77">
        <f t="shared" ca="1" si="39"/>
        <v>0</v>
      </c>
      <c r="BQ29" s="77">
        <f t="shared" ca="1" si="39"/>
        <v>3</v>
      </c>
      <c r="BR29" s="77">
        <f t="shared" si="40"/>
        <v>0</v>
      </c>
      <c r="BS29" s="77">
        <f t="shared" si="40"/>
        <v>0</v>
      </c>
      <c r="BT29" s="77">
        <f t="shared" si="40"/>
        <v>0</v>
      </c>
      <c r="BU29" s="77">
        <f t="shared" si="40"/>
        <v>0</v>
      </c>
      <c r="BV29" s="77">
        <f t="shared" si="40"/>
        <v>0</v>
      </c>
      <c r="BW29" s="77">
        <f t="shared" si="40"/>
        <v>0</v>
      </c>
      <c r="BX29" s="77">
        <f t="shared" si="40"/>
        <v>0</v>
      </c>
      <c r="BY29" s="77">
        <f t="shared" si="40"/>
        <v>0</v>
      </c>
      <c r="BZ29" s="77">
        <f t="shared" si="40"/>
        <v>0</v>
      </c>
      <c r="CA29" s="77">
        <f t="shared" si="40"/>
        <v>0</v>
      </c>
      <c r="CB29" s="77">
        <f t="shared" si="41"/>
        <v>0</v>
      </c>
      <c r="CC29" s="77">
        <f t="shared" si="41"/>
        <v>0</v>
      </c>
      <c r="CD29" s="77">
        <f t="shared" si="41"/>
        <v>0</v>
      </c>
      <c r="CE29" s="77">
        <f t="shared" si="41"/>
        <v>0</v>
      </c>
      <c r="CF29" s="77">
        <f t="shared" si="41"/>
        <v>0</v>
      </c>
      <c r="CG29" s="77">
        <f t="shared" si="41"/>
        <v>0</v>
      </c>
      <c r="CH29" s="77">
        <f t="shared" si="41"/>
        <v>0</v>
      </c>
      <c r="CI29" s="77">
        <f t="shared" si="41"/>
        <v>0</v>
      </c>
      <c r="CJ29" s="77">
        <f t="shared" si="41"/>
        <v>0</v>
      </c>
      <c r="CK29" s="77">
        <f t="shared" si="41"/>
        <v>0</v>
      </c>
      <c r="CL29" s="77">
        <f t="shared" si="42"/>
        <v>0</v>
      </c>
      <c r="CM29" s="77">
        <f t="shared" si="42"/>
        <v>0</v>
      </c>
      <c r="CN29" s="77">
        <f t="shared" si="42"/>
        <v>0</v>
      </c>
      <c r="CO29" s="77">
        <f t="shared" si="42"/>
        <v>0</v>
      </c>
      <c r="CP29" s="77">
        <f t="shared" si="42"/>
        <v>0</v>
      </c>
      <c r="CQ29" s="77">
        <f t="shared" si="42"/>
        <v>0</v>
      </c>
      <c r="CR29" s="77">
        <f t="shared" si="42"/>
        <v>0</v>
      </c>
      <c r="CS29" s="77">
        <f t="shared" si="42"/>
        <v>0</v>
      </c>
      <c r="CT29" s="77">
        <f t="shared" si="43"/>
        <v>0</v>
      </c>
      <c r="CU29" s="77">
        <f t="shared" si="43"/>
        <v>0</v>
      </c>
      <c r="CV29" s="77">
        <f t="shared" si="43"/>
        <v>0</v>
      </c>
      <c r="CW29" s="77">
        <f t="shared" si="43"/>
        <v>0</v>
      </c>
      <c r="CX29" s="77">
        <f t="shared" si="43"/>
        <v>0</v>
      </c>
      <c r="CY29" s="77">
        <f t="shared" si="43"/>
        <v>0</v>
      </c>
      <c r="CZ29" s="77">
        <f t="shared" si="43"/>
        <v>0</v>
      </c>
      <c r="DA29" s="77">
        <f t="shared" si="43"/>
        <v>0</v>
      </c>
      <c r="DB29" s="77">
        <f t="shared" si="43"/>
        <v>0</v>
      </c>
      <c r="DC29" s="77">
        <f t="shared" si="43"/>
        <v>0</v>
      </c>
      <c r="DD29" s="77">
        <f t="shared" si="44"/>
        <v>0</v>
      </c>
      <c r="DE29" s="77">
        <f t="shared" si="44"/>
        <v>0</v>
      </c>
      <c r="DF29" s="77">
        <f t="shared" si="44"/>
        <v>0</v>
      </c>
      <c r="DG29" s="77">
        <f t="shared" si="44"/>
        <v>0</v>
      </c>
      <c r="DH29" s="77">
        <f t="shared" si="44"/>
        <v>0</v>
      </c>
      <c r="DI29" s="77">
        <f t="shared" si="44"/>
        <v>0</v>
      </c>
      <c r="DJ29" s="77">
        <f t="shared" si="44"/>
        <v>0</v>
      </c>
      <c r="DK29" s="77">
        <f t="shared" si="44"/>
        <v>0</v>
      </c>
      <c r="DL29" s="77">
        <f t="shared" si="44"/>
        <v>0</v>
      </c>
      <c r="DM29" s="77">
        <f t="shared" si="44"/>
        <v>0</v>
      </c>
      <c r="DN29" s="77">
        <f t="shared" si="45"/>
        <v>0</v>
      </c>
      <c r="DO29" s="77">
        <f t="shared" si="45"/>
        <v>0</v>
      </c>
      <c r="DP29" s="77">
        <f t="shared" si="45"/>
        <v>0</v>
      </c>
      <c r="DQ29" s="77">
        <f t="shared" si="45"/>
        <v>0</v>
      </c>
      <c r="DR29" s="77">
        <f t="shared" si="45"/>
        <v>0</v>
      </c>
      <c r="DS29" s="77">
        <f t="shared" si="45"/>
        <v>0</v>
      </c>
      <c r="DT29" s="77">
        <f t="shared" si="45"/>
        <v>0</v>
      </c>
      <c r="DU29" s="77">
        <f t="shared" si="45"/>
        <v>0</v>
      </c>
      <c r="DV29" s="77">
        <f t="shared" si="45"/>
        <v>0</v>
      </c>
      <c r="DW29" s="77">
        <f t="shared" si="45"/>
        <v>0</v>
      </c>
      <c r="DX29" s="77">
        <f t="shared" si="45"/>
        <v>0</v>
      </c>
      <c r="DY29" s="77">
        <f t="shared" si="46"/>
        <v>0</v>
      </c>
      <c r="DZ29" s="77">
        <f t="shared" si="46"/>
        <v>0</v>
      </c>
      <c r="EA29" s="77">
        <f t="shared" si="46"/>
        <v>0</v>
      </c>
      <c r="EB29" s="77">
        <f t="shared" si="46"/>
        <v>0</v>
      </c>
      <c r="EC29" s="77">
        <f t="shared" si="46"/>
        <v>0</v>
      </c>
      <c r="ED29" s="77">
        <f t="shared" si="46"/>
        <v>0</v>
      </c>
      <c r="EE29" s="77">
        <f t="shared" si="46"/>
        <v>0</v>
      </c>
      <c r="EF29" s="77">
        <f t="shared" si="46"/>
        <v>0</v>
      </c>
      <c r="EG29" s="77">
        <f t="shared" si="46"/>
        <v>0</v>
      </c>
      <c r="EH29" s="77">
        <f t="shared" si="46"/>
        <v>0</v>
      </c>
      <c r="EI29" s="77">
        <f t="shared" si="47"/>
        <v>0</v>
      </c>
      <c r="EJ29" s="77">
        <f t="shared" si="47"/>
        <v>0</v>
      </c>
      <c r="EK29" s="77">
        <f t="shared" si="47"/>
        <v>0</v>
      </c>
      <c r="EL29" s="77">
        <f t="shared" si="47"/>
        <v>0</v>
      </c>
      <c r="EM29" s="77">
        <f t="shared" si="47"/>
        <v>0</v>
      </c>
      <c r="EN29" s="77">
        <f t="shared" si="47"/>
        <v>0</v>
      </c>
      <c r="EO29" s="77">
        <f t="shared" si="47"/>
        <v>0</v>
      </c>
      <c r="EP29" s="77">
        <f t="shared" si="47"/>
        <v>0</v>
      </c>
      <c r="EQ29" s="77">
        <f t="shared" si="47"/>
        <v>0</v>
      </c>
      <c r="ER29" s="77">
        <f t="shared" si="47"/>
        <v>0</v>
      </c>
      <c r="ES29" s="77">
        <f t="shared" si="48"/>
        <v>0</v>
      </c>
      <c r="ET29" s="77">
        <f t="shared" si="48"/>
        <v>0</v>
      </c>
      <c r="EU29" s="77">
        <f t="shared" si="48"/>
        <v>0</v>
      </c>
      <c r="EV29" s="77">
        <f t="shared" si="48"/>
        <v>0</v>
      </c>
      <c r="EW29" s="77">
        <f t="shared" si="48"/>
        <v>0</v>
      </c>
      <c r="EX29" s="77">
        <f t="shared" si="48"/>
        <v>0</v>
      </c>
      <c r="EY29" s="77">
        <f t="shared" si="48"/>
        <v>0</v>
      </c>
      <c r="EZ29" s="77">
        <f t="shared" si="48"/>
        <v>0</v>
      </c>
      <c r="FA29" s="77">
        <f t="shared" si="48"/>
        <v>0</v>
      </c>
      <c r="FB29" s="77">
        <f t="shared" si="48"/>
        <v>0</v>
      </c>
      <c r="FC29" s="77">
        <f t="shared" si="49"/>
        <v>0</v>
      </c>
      <c r="FD29" s="77">
        <f t="shared" si="49"/>
        <v>0</v>
      </c>
      <c r="FE29" s="77">
        <f t="shared" si="49"/>
        <v>0</v>
      </c>
      <c r="FF29" s="77">
        <f t="shared" si="49"/>
        <v>0</v>
      </c>
      <c r="FG29" s="77">
        <f t="shared" si="49"/>
        <v>0</v>
      </c>
      <c r="FH29" s="77">
        <f t="shared" si="49"/>
        <v>0</v>
      </c>
      <c r="FI29" s="77">
        <f t="shared" si="49"/>
        <v>0</v>
      </c>
      <c r="FJ29" s="77">
        <f t="shared" si="49"/>
        <v>0</v>
      </c>
      <c r="FK29" s="77">
        <f t="shared" si="49"/>
        <v>0</v>
      </c>
      <c r="FL29" s="77">
        <f t="shared" si="49"/>
        <v>0</v>
      </c>
      <c r="FM29" s="77">
        <f t="shared" si="50"/>
        <v>0</v>
      </c>
      <c r="FN29" s="77">
        <f t="shared" si="50"/>
        <v>0</v>
      </c>
      <c r="FO29" s="77">
        <f t="shared" si="50"/>
        <v>0</v>
      </c>
      <c r="FP29" s="77">
        <f t="shared" si="50"/>
        <v>0</v>
      </c>
      <c r="FQ29" s="77">
        <f t="shared" si="50"/>
        <v>0</v>
      </c>
      <c r="FR29" s="77">
        <f t="shared" si="50"/>
        <v>0</v>
      </c>
      <c r="FS29" s="77">
        <f t="shared" si="50"/>
        <v>0</v>
      </c>
      <c r="FT29" s="77">
        <f t="shared" si="50"/>
        <v>0</v>
      </c>
      <c r="FU29" s="77">
        <f t="shared" si="50"/>
        <v>0</v>
      </c>
      <c r="FV29" s="77">
        <f t="shared" si="50"/>
        <v>0</v>
      </c>
      <c r="FW29" s="77">
        <f t="shared" si="51"/>
        <v>0</v>
      </c>
      <c r="FX29" s="77">
        <f t="shared" si="51"/>
        <v>0</v>
      </c>
      <c r="FY29" s="77">
        <f t="shared" si="51"/>
        <v>0</v>
      </c>
      <c r="FZ29" s="77">
        <f t="shared" si="51"/>
        <v>0</v>
      </c>
      <c r="GA29" s="77">
        <f t="shared" si="51"/>
        <v>0</v>
      </c>
      <c r="GB29" s="77">
        <f t="shared" si="51"/>
        <v>0</v>
      </c>
      <c r="GC29" s="77">
        <f t="shared" si="51"/>
        <v>0</v>
      </c>
      <c r="GD29" s="77">
        <f t="shared" si="51"/>
        <v>0</v>
      </c>
      <c r="GE29" s="77">
        <f t="shared" si="51"/>
        <v>0</v>
      </c>
      <c r="GF29" s="77">
        <f t="shared" si="51"/>
        <v>0</v>
      </c>
      <c r="GG29" s="77">
        <f t="shared" si="51"/>
        <v>0</v>
      </c>
    </row>
    <row r="30" spans="1:189" ht="15.75" x14ac:dyDescent="0.25">
      <c r="A30" s="93"/>
      <c r="B30" s="94"/>
      <c r="C30" s="95"/>
      <c r="D30" s="95"/>
      <c r="E30" s="96"/>
      <c r="F30" s="94"/>
      <c r="G30" s="97">
        <f t="shared" si="15"/>
        <v>0</v>
      </c>
      <c r="H30" s="96"/>
      <c r="I30" s="97">
        <f t="shared" si="16"/>
        <v>0</v>
      </c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8"/>
      <c r="W30" s="98"/>
      <c r="X30" s="98"/>
      <c r="Y30" s="98"/>
      <c r="Z30" s="98"/>
      <c r="AA30" s="98"/>
      <c r="AB30" s="98"/>
      <c r="AC30" s="98"/>
      <c r="AD30" s="100">
        <f t="shared" si="20"/>
        <v>0</v>
      </c>
      <c r="AE30" s="100">
        <f t="shared" si="17"/>
        <v>0</v>
      </c>
      <c r="AF30" s="75"/>
      <c r="AG30" s="75"/>
      <c r="AH30" s="68">
        <f t="shared" si="18"/>
        <v>0</v>
      </c>
      <c r="AI30" s="79">
        <f>SUMIF(Списки!$D$2:$D$6,B30,Списки!$E$2:$E$6)</f>
        <v>0</v>
      </c>
      <c r="AJ30" s="79">
        <f t="shared" si="21"/>
        <v>31</v>
      </c>
      <c r="AK30" s="70"/>
      <c r="AL30" s="70">
        <f t="array" aca="1" ref="AL30" ca="1">IF(MONTH(AI30)=1,MIN(IF(F30=январь!$A$1:$AF$200,ROW(январь!$A$1:$AF$200))),IF(MONTH(AI30)=2,MIN(IF(F30=февраль!$A$1:$AF$200,ROW(февраль!$A$1:$AF$200))),IF(MONTH(AI30)=3,MIN(IF(F30=март!$A$1:$AF$200,ROW(март!$A$1:$AF$200))),IF(MONTH(AI30)=4,MIN(IF(F30=апрель!$A$1:$AF$200,ROW(апрель!$A$1:$AF$200))),IF(MONTH(AI30)=5,MIN(IF(F30=май!$A$1:$AF$200,ROW(май!$A$1:$AF$200))),0)))))</f>
        <v>3</v>
      </c>
      <c r="AM30" s="77" t="str">
        <f t="shared" ca="1" si="37"/>
        <v>П</v>
      </c>
      <c r="AN30" s="77" t="str">
        <f t="shared" ca="1" si="37"/>
        <v>П</v>
      </c>
      <c r="AO30" s="77" t="str">
        <f t="shared" ca="1" si="37"/>
        <v>КД</v>
      </c>
      <c r="AP30" s="77" t="str">
        <f t="shared" ca="1" si="37"/>
        <v>КД</v>
      </c>
      <c r="AQ30" s="77" t="str">
        <f t="shared" ca="1" si="37"/>
        <v>КД</v>
      </c>
      <c r="AR30" s="77" t="str">
        <f t="shared" ca="1" si="37"/>
        <v>КД</v>
      </c>
      <c r="AS30" s="77" t="str">
        <f t="shared" ca="1" si="37"/>
        <v>В</v>
      </c>
      <c r="AT30" s="77" t="str">
        <f t="shared" ca="1" si="37"/>
        <v>КД</v>
      </c>
      <c r="AU30" s="77">
        <f t="shared" ca="1" si="37"/>
        <v>0</v>
      </c>
      <c r="AV30" s="77">
        <f t="shared" ca="1" si="37"/>
        <v>3</v>
      </c>
      <c r="AW30" s="77">
        <f t="shared" ca="1" si="38"/>
        <v>4</v>
      </c>
      <c r="AX30" s="77">
        <f t="shared" ca="1" si="38"/>
        <v>6</v>
      </c>
      <c r="AY30" s="77">
        <f t="shared" ca="1" si="38"/>
        <v>3</v>
      </c>
      <c r="AZ30" s="77" t="str">
        <f t="shared" ca="1" si="38"/>
        <v>В</v>
      </c>
      <c r="BA30" s="77">
        <f t="shared" ca="1" si="38"/>
        <v>7</v>
      </c>
      <c r="BB30" s="77">
        <f t="shared" ca="1" si="38"/>
        <v>0</v>
      </c>
      <c r="BC30" s="77">
        <f t="shared" ca="1" si="38"/>
        <v>3</v>
      </c>
      <c r="BD30" s="77">
        <f t="shared" ca="1" si="38"/>
        <v>4</v>
      </c>
      <c r="BE30" s="77">
        <f t="shared" ca="1" si="38"/>
        <v>6</v>
      </c>
      <c r="BF30" s="77">
        <f t="shared" ca="1" si="38"/>
        <v>3</v>
      </c>
      <c r="BG30" s="77" t="str">
        <f t="shared" ca="1" si="39"/>
        <v>В</v>
      </c>
      <c r="BH30" s="77">
        <f t="shared" ca="1" si="39"/>
        <v>7</v>
      </c>
      <c r="BI30" s="77">
        <f t="shared" ca="1" si="39"/>
        <v>0</v>
      </c>
      <c r="BJ30" s="77">
        <f t="shared" ca="1" si="39"/>
        <v>3</v>
      </c>
      <c r="BK30" s="77">
        <f t="shared" ca="1" si="39"/>
        <v>4</v>
      </c>
      <c r="BL30" s="77">
        <f t="shared" ca="1" si="39"/>
        <v>6</v>
      </c>
      <c r="BM30" s="77">
        <f t="shared" ca="1" si="39"/>
        <v>3</v>
      </c>
      <c r="BN30" s="77" t="str">
        <f t="shared" ca="1" si="39"/>
        <v>В</v>
      </c>
      <c r="BO30" s="77">
        <f t="shared" ca="1" si="39"/>
        <v>7</v>
      </c>
      <c r="BP30" s="77">
        <f t="shared" ca="1" si="39"/>
        <v>0</v>
      </c>
      <c r="BQ30" s="77">
        <f t="shared" ca="1" si="39"/>
        <v>3</v>
      </c>
      <c r="BR30" s="77">
        <f t="shared" si="40"/>
        <v>0</v>
      </c>
      <c r="BS30" s="77">
        <f t="shared" si="40"/>
        <v>0</v>
      </c>
      <c r="BT30" s="77">
        <f t="shared" si="40"/>
        <v>0</v>
      </c>
      <c r="BU30" s="77">
        <f t="shared" si="40"/>
        <v>0</v>
      </c>
      <c r="BV30" s="77">
        <f t="shared" si="40"/>
        <v>0</v>
      </c>
      <c r="BW30" s="77">
        <f t="shared" si="40"/>
        <v>0</v>
      </c>
      <c r="BX30" s="77">
        <f t="shared" si="40"/>
        <v>0</v>
      </c>
      <c r="BY30" s="77">
        <f t="shared" si="40"/>
        <v>0</v>
      </c>
      <c r="BZ30" s="77">
        <f t="shared" si="40"/>
        <v>0</v>
      </c>
      <c r="CA30" s="77">
        <f t="shared" si="40"/>
        <v>0</v>
      </c>
      <c r="CB30" s="77">
        <f t="shared" si="41"/>
        <v>0</v>
      </c>
      <c r="CC30" s="77">
        <f t="shared" si="41"/>
        <v>0</v>
      </c>
      <c r="CD30" s="77">
        <f t="shared" si="41"/>
        <v>0</v>
      </c>
      <c r="CE30" s="77">
        <f t="shared" si="41"/>
        <v>0</v>
      </c>
      <c r="CF30" s="77">
        <f t="shared" si="41"/>
        <v>0</v>
      </c>
      <c r="CG30" s="77">
        <f t="shared" si="41"/>
        <v>0</v>
      </c>
      <c r="CH30" s="77">
        <f t="shared" si="41"/>
        <v>0</v>
      </c>
      <c r="CI30" s="77">
        <f t="shared" si="41"/>
        <v>0</v>
      </c>
      <c r="CJ30" s="77">
        <f t="shared" si="41"/>
        <v>0</v>
      </c>
      <c r="CK30" s="77">
        <f t="shared" si="41"/>
        <v>0</v>
      </c>
      <c r="CL30" s="77">
        <f t="shared" si="42"/>
        <v>0</v>
      </c>
      <c r="CM30" s="77">
        <f t="shared" si="42"/>
        <v>0</v>
      </c>
      <c r="CN30" s="77">
        <f t="shared" si="42"/>
        <v>0</v>
      </c>
      <c r="CO30" s="77">
        <f t="shared" si="42"/>
        <v>0</v>
      </c>
      <c r="CP30" s="77">
        <f t="shared" si="42"/>
        <v>0</v>
      </c>
      <c r="CQ30" s="77">
        <f t="shared" si="42"/>
        <v>0</v>
      </c>
      <c r="CR30" s="77">
        <f t="shared" si="42"/>
        <v>0</v>
      </c>
      <c r="CS30" s="77">
        <f t="shared" si="42"/>
        <v>0</v>
      </c>
      <c r="CT30" s="77">
        <f t="shared" si="43"/>
        <v>0</v>
      </c>
      <c r="CU30" s="77">
        <f t="shared" si="43"/>
        <v>0</v>
      </c>
      <c r="CV30" s="77">
        <f t="shared" si="43"/>
        <v>0</v>
      </c>
      <c r="CW30" s="77">
        <f t="shared" si="43"/>
        <v>0</v>
      </c>
      <c r="CX30" s="77">
        <f t="shared" si="43"/>
        <v>0</v>
      </c>
      <c r="CY30" s="77">
        <f t="shared" si="43"/>
        <v>0</v>
      </c>
      <c r="CZ30" s="77">
        <f t="shared" si="43"/>
        <v>0</v>
      </c>
      <c r="DA30" s="77">
        <f t="shared" si="43"/>
        <v>0</v>
      </c>
      <c r="DB30" s="77">
        <f t="shared" si="43"/>
        <v>0</v>
      </c>
      <c r="DC30" s="77">
        <f t="shared" si="43"/>
        <v>0</v>
      </c>
      <c r="DD30" s="77">
        <f t="shared" si="44"/>
        <v>0</v>
      </c>
      <c r="DE30" s="77">
        <f t="shared" si="44"/>
        <v>0</v>
      </c>
      <c r="DF30" s="77">
        <f t="shared" si="44"/>
        <v>0</v>
      </c>
      <c r="DG30" s="77">
        <f t="shared" si="44"/>
        <v>0</v>
      </c>
      <c r="DH30" s="77">
        <f t="shared" si="44"/>
        <v>0</v>
      </c>
      <c r="DI30" s="77">
        <f t="shared" si="44"/>
        <v>0</v>
      </c>
      <c r="DJ30" s="77">
        <f t="shared" si="44"/>
        <v>0</v>
      </c>
      <c r="DK30" s="77">
        <f t="shared" si="44"/>
        <v>0</v>
      </c>
      <c r="DL30" s="77">
        <f t="shared" si="44"/>
        <v>0</v>
      </c>
      <c r="DM30" s="77">
        <f t="shared" si="44"/>
        <v>0</v>
      </c>
      <c r="DN30" s="77">
        <f t="shared" si="45"/>
        <v>0</v>
      </c>
      <c r="DO30" s="77">
        <f t="shared" si="45"/>
        <v>0</v>
      </c>
      <c r="DP30" s="77">
        <f t="shared" si="45"/>
        <v>0</v>
      </c>
      <c r="DQ30" s="77">
        <f t="shared" si="45"/>
        <v>0</v>
      </c>
      <c r="DR30" s="77">
        <f t="shared" si="45"/>
        <v>0</v>
      </c>
      <c r="DS30" s="77">
        <f t="shared" si="45"/>
        <v>0</v>
      </c>
      <c r="DT30" s="77">
        <f t="shared" si="45"/>
        <v>0</v>
      </c>
      <c r="DU30" s="77">
        <f t="shared" si="45"/>
        <v>0</v>
      </c>
      <c r="DV30" s="77">
        <f t="shared" si="45"/>
        <v>0</v>
      </c>
      <c r="DW30" s="77">
        <f t="shared" si="45"/>
        <v>0</v>
      </c>
      <c r="DX30" s="77">
        <f t="shared" si="45"/>
        <v>0</v>
      </c>
      <c r="DY30" s="77">
        <f t="shared" si="46"/>
        <v>0</v>
      </c>
      <c r="DZ30" s="77">
        <f t="shared" si="46"/>
        <v>0</v>
      </c>
      <c r="EA30" s="77">
        <f t="shared" si="46"/>
        <v>0</v>
      </c>
      <c r="EB30" s="77">
        <f t="shared" si="46"/>
        <v>0</v>
      </c>
      <c r="EC30" s="77">
        <f t="shared" si="46"/>
        <v>0</v>
      </c>
      <c r="ED30" s="77">
        <f t="shared" si="46"/>
        <v>0</v>
      </c>
      <c r="EE30" s="77">
        <f t="shared" si="46"/>
        <v>0</v>
      </c>
      <c r="EF30" s="77">
        <f t="shared" si="46"/>
        <v>0</v>
      </c>
      <c r="EG30" s="77">
        <f t="shared" si="46"/>
        <v>0</v>
      </c>
      <c r="EH30" s="77">
        <f t="shared" si="46"/>
        <v>0</v>
      </c>
      <c r="EI30" s="77">
        <f t="shared" si="47"/>
        <v>0</v>
      </c>
      <c r="EJ30" s="77">
        <f t="shared" si="47"/>
        <v>0</v>
      </c>
      <c r="EK30" s="77">
        <f t="shared" si="47"/>
        <v>0</v>
      </c>
      <c r="EL30" s="77">
        <f t="shared" si="47"/>
        <v>0</v>
      </c>
      <c r="EM30" s="77">
        <f t="shared" si="47"/>
        <v>0</v>
      </c>
      <c r="EN30" s="77">
        <f t="shared" si="47"/>
        <v>0</v>
      </c>
      <c r="EO30" s="77">
        <f t="shared" si="47"/>
        <v>0</v>
      </c>
      <c r="EP30" s="77">
        <f t="shared" si="47"/>
        <v>0</v>
      </c>
      <c r="EQ30" s="77">
        <f t="shared" si="47"/>
        <v>0</v>
      </c>
      <c r="ER30" s="77">
        <f t="shared" si="47"/>
        <v>0</v>
      </c>
      <c r="ES30" s="77">
        <f t="shared" si="48"/>
        <v>0</v>
      </c>
      <c r="ET30" s="77">
        <f t="shared" si="48"/>
        <v>0</v>
      </c>
      <c r="EU30" s="77">
        <f t="shared" si="48"/>
        <v>0</v>
      </c>
      <c r="EV30" s="77">
        <f t="shared" si="48"/>
        <v>0</v>
      </c>
      <c r="EW30" s="77">
        <f t="shared" si="48"/>
        <v>0</v>
      </c>
      <c r="EX30" s="77">
        <f t="shared" si="48"/>
        <v>0</v>
      </c>
      <c r="EY30" s="77">
        <f t="shared" si="48"/>
        <v>0</v>
      </c>
      <c r="EZ30" s="77">
        <f t="shared" si="48"/>
        <v>0</v>
      </c>
      <c r="FA30" s="77">
        <f t="shared" si="48"/>
        <v>0</v>
      </c>
      <c r="FB30" s="77">
        <f t="shared" si="48"/>
        <v>0</v>
      </c>
      <c r="FC30" s="77">
        <f t="shared" si="49"/>
        <v>0</v>
      </c>
      <c r="FD30" s="77">
        <f t="shared" si="49"/>
        <v>0</v>
      </c>
      <c r="FE30" s="77">
        <f t="shared" si="49"/>
        <v>0</v>
      </c>
      <c r="FF30" s="77">
        <f t="shared" si="49"/>
        <v>0</v>
      </c>
      <c r="FG30" s="77">
        <f t="shared" si="49"/>
        <v>0</v>
      </c>
      <c r="FH30" s="77">
        <f t="shared" si="49"/>
        <v>0</v>
      </c>
      <c r="FI30" s="77">
        <f t="shared" si="49"/>
        <v>0</v>
      </c>
      <c r="FJ30" s="77">
        <f t="shared" si="49"/>
        <v>0</v>
      </c>
      <c r="FK30" s="77">
        <f t="shared" si="49"/>
        <v>0</v>
      </c>
      <c r="FL30" s="77">
        <f t="shared" si="49"/>
        <v>0</v>
      </c>
      <c r="FM30" s="77">
        <f t="shared" si="50"/>
        <v>0</v>
      </c>
      <c r="FN30" s="77">
        <f t="shared" si="50"/>
        <v>0</v>
      </c>
      <c r="FO30" s="77">
        <f t="shared" si="50"/>
        <v>0</v>
      </c>
      <c r="FP30" s="77">
        <f t="shared" si="50"/>
        <v>0</v>
      </c>
      <c r="FQ30" s="77">
        <f t="shared" si="50"/>
        <v>0</v>
      </c>
      <c r="FR30" s="77">
        <f t="shared" si="50"/>
        <v>0</v>
      </c>
      <c r="FS30" s="77">
        <f t="shared" si="50"/>
        <v>0</v>
      </c>
      <c r="FT30" s="77">
        <f t="shared" si="50"/>
        <v>0</v>
      </c>
      <c r="FU30" s="77">
        <f t="shared" si="50"/>
        <v>0</v>
      </c>
      <c r="FV30" s="77">
        <f t="shared" si="50"/>
        <v>0</v>
      </c>
      <c r="FW30" s="77">
        <f t="shared" si="51"/>
        <v>0</v>
      </c>
      <c r="FX30" s="77">
        <f t="shared" si="51"/>
        <v>0</v>
      </c>
      <c r="FY30" s="77">
        <f t="shared" si="51"/>
        <v>0</v>
      </c>
      <c r="FZ30" s="77">
        <f t="shared" si="51"/>
        <v>0</v>
      </c>
      <c r="GA30" s="77">
        <f t="shared" si="51"/>
        <v>0</v>
      </c>
      <c r="GB30" s="77">
        <f t="shared" si="51"/>
        <v>0</v>
      </c>
      <c r="GC30" s="77">
        <f t="shared" si="51"/>
        <v>0</v>
      </c>
      <c r="GD30" s="77">
        <f t="shared" si="51"/>
        <v>0</v>
      </c>
      <c r="GE30" s="77">
        <f t="shared" si="51"/>
        <v>0</v>
      </c>
      <c r="GF30" s="77">
        <f t="shared" si="51"/>
        <v>0</v>
      </c>
      <c r="GG30" s="77">
        <f t="shared" si="51"/>
        <v>0</v>
      </c>
    </row>
    <row r="31" spans="1:189" ht="15.75" x14ac:dyDescent="0.25">
      <c r="A31" s="93"/>
      <c r="B31" s="94"/>
      <c r="C31" s="95"/>
      <c r="D31" s="95"/>
      <c r="E31" s="96"/>
      <c r="F31" s="94"/>
      <c r="G31" s="97">
        <f t="shared" si="15"/>
        <v>0</v>
      </c>
      <c r="H31" s="96"/>
      <c r="I31" s="97">
        <f t="shared" si="16"/>
        <v>0</v>
      </c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8"/>
      <c r="W31" s="98"/>
      <c r="X31" s="98"/>
      <c r="Y31" s="98"/>
      <c r="Z31" s="98"/>
      <c r="AA31" s="98"/>
      <c r="AB31" s="98"/>
      <c r="AC31" s="98"/>
      <c r="AD31" s="100">
        <f t="shared" si="20"/>
        <v>0</v>
      </c>
      <c r="AE31" s="100">
        <f t="shared" si="17"/>
        <v>0</v>
      </c>
      <c r="AG31" s="75"/>
      <c r="AH31" s="68">
        <f t="shared" si="18"/>
        <v>0</v>
      </c>
      <c r="AI31" s="79">
        <f>SUMIF(Списки!$D$2:$D$6,B31,Списки!$E$2:$E$6)</f>
        <v>0</v>
      </c>
      <c r="AJ31" s="79">
        <f t="shared" si="21"/>
        <v>31</v>
      </c>
      <c r="AK31" s="70"/>
      <c r="AL31" s="70">
        <f t="array" aca="1" ref="AL31" ca="1">IF(MONTH(AI31)=1,MIN(IF(F31=январь!$A$1:$AF$200,ROW(январь!$A$1:$AF$200))),IF(MONTH(AI31)=2,MIN(IF(F31=февраль!$A$1:$AF$200,ROW(февраль!$A$1:$AF$200))),IF(MONTH(AI31)=3,MIN(IF(F31=март!$A$1:$AF$200,ROW(март!$A$1:$AF$200))),IF(MONTH(AI31)=4,MIN(IF(F31=апрель!$A$1:$AF$200,ROW(апрель!$A$1:$AF$200))),IF(MONTH(AI31)=5,MIN(IF(F31=май!$A$1:$AF$200,ROW(май!$A$1:$AF$200))),0)))))</f>
        <v>3</v>
      </c>
      <c r="AM31" s="77" t="str">
        <f t="shared" ca="1" si="37"/>
        <v>П</v>
      </c>
      <c r="AN31" s="77" t="str">
        <f t="shared" ca="1" si="37"/>
        <v>П</v>
      </c>
      <c r="AO31" s="77" t="str">
        <f t="shared" ca="1" si="37"/>
        <v>КД</v>
      </c>
      <c r="AP31" s="77" t="str">
        <f t="shared" ca="1" si="37"/>
        <v>КД</v>
      </c>
      <c r="AQ31" s="77" t="str">
        <f t="shared" ca="1" si="37"/>
        <v>КД</v>
      </c>
      <c r="AR31" s="77" t="str">
        <f t="shared" ca="1" si="37"/>
        <v>КД</v>
      </c>
      <c r="AS31" s="77" t="str">
        <f t="shared" ca="1" si="37"/>
        <v>В</v>
      </c>
      <c r="AT31" s="77" t="str">
        <f t="shared" ca="1" si="37"/>
        <v>КД</v>
      </c>
      <c r="AU31" s="77">
        <f t="shared" ca="1" si="37"/>
        <v>0</v>
      </c>
      <c r="AV31" s="77">
        <f t="shared" ca="1" si="37"/>
        <v>3</v>
      </c>
      <c r="AW31" s="77">
        <f t="shared" ca="1" si="38"/>
        <v>4</v>
      </c>
      <c r="AX31" s="77">
        <f t="shared" ca="1" si="38"/>
        <v>6</v>
      </c>
      <c r="AY31" s="77">
        <f t="shared" ca="1" si="38"/>
        <v>3</v>
      </c>
      <c r="AZ31" s="77" t="str">
        <f t="shared" ca="1" si="38"/>
        <v>В</v>
      </c>
      <c r="BA31" s="77">
        <f t="shared" ca="1" si="38"/>
        <v>7</v>
      </c>
      <c r="BB31" s="77">
        <f t="shared" ca="1" si="38"/>
        <v>0</v>
      </c>
      <c r="BC31" s="77">
        <f t="shared" ca="1" si="38"/>
        <v>3</v>
      </c>
      <c r="BD31" s="77">
        <f t="shared" ca="1" si="38"/>
        <v>4</v>
      </c>
      <c r="BE31" s="77">
        <f t="shared" ca="1" si="38"/>
        <v>6</v>
      </c>
      <c r="BF31" s="77">
        <f t="shared" ca="1" si="38"/>
        <v>3</v>
      </c>
      <c r="BG31" s="77" t="str">
        <f t="shared" ca="1" si="39"/>
        <v>В</v>
      </c>
      <c r="BH31" s="77">
        <f t="shared" ca="1" si="39"/>
        <v>7</v>
      </c>
      <c r="BI31" s="77">
        <f t="shared" ca="1" si="39"/>
        <v>0</v>
      </c>
      <c r="BJ31" s="77">
        <f t="shared" ca="1" si="39"/>
        <v>3</v>
      </c>
      <c r="BK31" s="77">
        <f t="shared" ca="1" si="39"/>
        <v>4</v>
      </c>
      <c r="BL31" s="77">
        <f t="shared" ca="1" si="39"/>
        <v>6</v>
      </c>
      <c r="BM31" s="77">
        <f t="shared" ca="1" si="39"/>
        <v>3</v>
      </c>
      <c r="BN31" s="77" t="str">
        <f t="shared" ca="1" si="39"/>
        <v>В</v>
      </c>
      <c r="BO31" s="77">
        <f t="shared" ca="1" si="39"/>
        <v>7</v>
      </c>
      <c r="BP31" s="77">
        <f t="shared" ca="1" si="39"/>
        <v>0</v>
      </c>
      <c r="BQ31" s="77">
        <f t="shared" ca="1" si="39"/>
        <v>3</v>
      </c>
      <c r="BR31" s="77">
        <f t="shared" si="40"/>
        <v>0</v>
      </c>
      <c r="BS31" s="77">
        <f t="shared" si="40"/>
        <v>0</v>
      </c>
      <c r="BT31" s="77">
        <f t="shared" si="40"/>
        <v>0</v>
      </c>
      <c r="BU31" s="77">
        <f t="shared" si="40"/>
        <v>0</v>
      </c>
      <c r="BV31" s="77">
        <f t="shared" si="40"/>
        <v>0</v>
      </c>
      <c r="BW31" s="77">
        <f t="shared" si="40"/>
        <v>0</v>
      </c>
      <c r="BX31" s="77">
        <f t="shared" si="40"/>
        <v>0</v>
      </c>
      <c r="BY31" s="77">
        <f t="shared" si="40"/>
        <v>0</v>
      </c>
      <c r="BZ31" s="77">
        <f t="shared" si="40"/>
        <v>0</v>
      </c>
      <c r="CA31" s="77">
        <f t="shared" si="40"/>
        <v>0</v>
      </c>
      <c r="CB31" s="77">
        <f t="shared" si="41"/>
        <v>0</v>
      </c>
      <c r="CC31" s="77">
        <f t="shared" si="41"/>
        <v>0</v>
      </c>
      <c r="CD31" s="77">
        <f t="shared" si="41"/>
        <v>0</v>
      </c>
      <c r="CE31" s="77">
        <f t="shared" si="41"/>
        <v>0</v>
      </c>
      <c r="CF31" s="77">
        <f t="shared" si="41"/>
        <v>0</v>
      </c>
      <c r="CG31" s="77">
        <f t="shared" si="41"/>
        <v>0</v>
      </c>
      <c r="CH31" s="77">
        <f t="shared" si="41"/>
        <v>0</v>
      </c>
      <c r="CI31" s="77">
        <f t="shared" si="41"/>
        <v>0</v>
      </c>
      <c r="CJ31" s="77">
        <f t="shared" si="41"/>
        <v>0</v>
      </c>
      <c r="CK31" s="77">
        <f t="shared" si="41"/>
        <v>0</v>
      </c>
      <c r="CL31" s="77">
        <f t="shared" si="42"/>
        <v>0</v>
      </c>
      <c r="CM31" s="77">
        <f t="shared" si="42"/>
        <v>0</v>
      </c>
      <c r="CN31" s="77">
        <f t="shared" si="42"/>
        <v>0</v>
      </c>
      <c r="CO31" s="77">
        <f t="shared" si="42"/>
        <v>0</v>
      </c>
      <c r="CP31" s="77">
        <f t="shared" si="42"/>
        <v>0</v>
      </c>
      <c r="CQ31" s="77">
        <f t="shared" si="42"/>
        <v>0</v>
      </c>
      <c r="CR31" s="77">
        <f t="shared" si="42"/>
        <v>0</v>
      </c>
      <c r="CS31" s="77">
        <f t="shared" si="42"/>
        <v>0</v>
      </c>
      <c r="CT31" s="77">
        <f t="shared" si="43"/>
        <v>0</v>
      </c>
      <c r="CU31" s="77">
        <f t="shared" si="43"/>
        <v>0</v>
      </c>
      <c r="CV31" s="77">
        <f t="shared" si="43"/>
        <v>0</v>
      </c>
      <c r="CW31" s="77">
        <f t="shared" si="43"/>
        <v>0</v>
      </c>
      <c r="CX31" s="77">
        <f t="shared" si="43"/>
        <v>0</v>
      </c>
      <c r="CY31" s="77">
        <f t="shared" si="43"/>
        <v>0</v>
      </c>
      <c r="CZ31" s="77">
        <f t="shared" si="43"/>
        <v>0</v>
      </c>
      <c r="DA31" s="77">
        <f t="shared" si="43"/>
        <v>0</v>
      </c>
      <c r="DB31" s="77">
        <f t="shared" si="43"/>
        <v>0</v>
      </c>
      <c r="DC31" s="77">
        <f t="shared" si="43"/>
        <v>0</v>
      </c>
      <c r="DD31" s="77">
        <f t="shared" si="44"/>
        <v>0</v>
      </c>
      <c r="DE31" s="77">
        <f t="shared" si="44"/>
        <v>0</v>
      </c>
      <c r="DF31" s="77">
        <f t="shared" si="44"/>
        <v>0</v>
      </c>
      <c r="DG31" s="77">
        <f t="shared" si="44"/>
        <v>0</v>
      </c>
      <c r="DH31" s="77">
        <f t="shared" si="44"/>
        <v>0</v>
      </c>
      <c r="DI31" s="77">
        <f t="shared" si="44"/>
        <v>0</v>
      </c>
      <c r="DJ31" s="77">
        <f t="shared" si="44"/>
        <v>0</v>
      </c>
      <c r="DK31" s="77">
        <f t="shared" si="44"/>
        <v>0</v>
      </c>
      <c r="DL31" s="77">
        <f t="shared" si="44"/>
        <v>0</v>
      </c>
      <c r="DM31" s="77">
        <f t="shared" si="44"/>
        <v>0</v>
      </c>
      <c r="DN31" s="77">
        <f t="shared" si="45"/>
        <v>0</v>
      </c>
      <c r="DO31" s="77">
        <f t="shared" si="45"/>
        <v>0</v>
      </c>
      <c r="DP31" s="77">
        <f t="shared" si="45"/>
        <v>0</v>
      </c>
      <c r="DQ31" s="77">
        <f t="shared" si="45"/>
        <v>0</v>
      </c>
      <c r="DR31" s="77">
        <f t="shared" si="45"/>
        <v>0</v>
      </c>
      <c r="DS31" s="77">
        <f t="shared" si="45"/>
        <v>0</v>
      </c>
      <c r="DT31" s="77">
        <f t="shared" si="45"/>
        <v>0</v>
      </c>
      <c r="DU31" s="77">
        <f t="shared" si="45"/>
        <v>0</v>
      </c>
      <c r="DV31" s="77">
        <f t="shared" si="45"/>
        <v>0</v>
      </c>
      <c r="DW31" s="77">
        <f t="shared" si="45"/>
        <v>0</v>
      </c>
      <c r="DX31" s="77">
        <f t="shared" si="45"/>
        <v>0</v>
      </c>
      <c r="DY31" s="77">
        <f t="shared" si="46"/>
        <v>0</v>
      </c>
      <c r="DZ31" s="77">
        <f t="shared" si="46"/>
        <v>0</v>
      </c>
      <c r="EA31" s="77">
        <f t="shared" si="46"/>
        <v>0</v>
      </c>
      <c r="EB31" s="77">
        <f t="shared" si="46"/>
        <v>0</v>
      </c>
      <c r="EC31" s="77">
        <f t="shared" si="46"/>
        <v>0</v>
      </c>
      <c r="ED31" s="77">
        <f t="shared" si="46"/>
        <v>0</v>
      </c>
      <c r="EE31" s="77">
        <f t="shared" si="46"/>
        <v>0</v>
      </c>
      <c r="EF31" s="77">
        <f t="shared" si="46"/>
        <v>0</v>
      </c>
      <c r="EG31" s="77">
        <f t="shared" si="46"/>
        <v>0</v>
      </c>
      <c r="EH31" s="77">
        <f t="shared" si="46"/>
        <v>0</v>
      </c>
      <c r="EI31" s="77">
        <f t="shared" si="47"/>
        <v>0</v>
      </c>
      <c r="EJ31" s="77">
        <f t="shared" si="47"/>
        <v>0</v>
      </c>
      <c r="EK31" s="77">
        <f t="shared" si="47"/>
        <v>0</v>
      </c>
      <c r="EL31" s="77">
        <f t="shared" si="47"/>
        <v>0</v>
      </c>
      <c r="EM31" s="77">
        <f t="shared" si="47"/>
        <v>0</v>
      </c>
      <c r="EN31" s="77">
        <f t="shared" si="47"/>
        <v>0</v>
      </c>
      <c r="EO31" s="77">
        <f t="shared" si="47"/>
        <v>0</v>
      </c>
      <c r="EP31" s="77">
        <f t="shared" si="47"/>
        <v>0</v>
      </c>
      <c r="EQ31" s="77">
        <f t="shared" si="47"/>
        <v>0</v>
      </c>
      <c r="ER31" s="77">
        <f t="shared" si="47"/>
        <v>0</v>
      </c>
      <c r="ES31" s="77">
        <f t="shared" si="48"/>
        <v>0</v>
      </c>
      <c r="ET31" s="77">
        <f t="shared" si="48"/>
        <v>0</v>
      </c>
      <c r="EU31" s="77">
        <f t="shared" si="48"/>
        <v>0</v>
      </c>
      <c r="EV31" s="77">
        <f t="shared" si="48"/>
        <v>0</v>
      </c>
      <c r="EW31" s="77">
        <f t="shared" si="48"/>
        <v>0</v>
      </c>
      <c r="EX31" s="77">
        <f t="shared" si="48"/>
        <v>0</v>
      </c>
      <c r="EY31" s="77">
        <f t="shared" si="48"/>
        <v>0</v>
      </c>
      <c r="EZ31" s="77">
        <f t="shared" si="48"/>
        <v>0</v>
      </c>
      <c r="FA31" s="77">
        <f t="shared" si="48"/>
        <v>0</v>
      </c>
      <c r="FB31" s="77">
        <f t="shared" si="48"/>
        <v>0</v>
      </c>
      <c r="FC31" s="77">
        <f t="shared" si="49"/>
        <v>0</v>
      </c>
      <c r="FD31" s="77">
        <f t="shared" si="49"/>
        <v>0</v>
      </c>
      <c r="FE31" s="77">
        <f t="shared" si="49"/>
        <v>0</v>
      </c>
      <c r="FF31" s="77">
        <f t="shared" si="49"/>
        <v>0</v>
      </c>
      <c r="FG31" s="77">
        <f t="shared" si="49"/>
        <v>0</v>
      </c>
      <c r="FH31" s="77">
        <f t="shared" si="49"/>
        <v>0</v>
      </c>
      <c r="FI31" s="77">
        <f t="shared" si="49"/>
        <v>0</v>
      </c>
      <c r="FJ31" s="77">
        <f t="shared" si="49"/>
        <v>0</v>
      </c>
      <c r="FK31" s="77">
        <f t="shared" si="49"/>
        <v>0</v>
      </c>
      <c r="FL31" s="77">
        <f t="shared" si="49"/>
        <v>0</v>
      </c>
      <c r="FM31" s="77">
        <f t="shared" si="50"/>
        <v>0</v>
      </c>
      <c r="FN31" s="77">
        <f t="shared" si="50"/>
        <v>0</v>
      </c>
      <c r="FO31" s="77">
        <f t="shared" si="50"/>
        <v>0</v>
      </c>
      <c r="FP31" s="77">
        <f t="shared" si="50"/>
        <v>0</v>
      </c>
      <c r="FQ31" s="77">
        <f t="shared" si="50"/>
        <v>0</v>
      </c>
      <c r="FR31" s="77">
        <f t="shared" si="50"/>
        <v>0</v>
      </c>
      <c r="FS31" s="77">
        <f t="shared" si="50"/>
        <v>0</v>
      </c>
      <c r="FT31" s="77">
        <f t="shared" si="50"/>
        <v>0</v>
      </c>
      <c r="FU31" s="77">
        <f t="shared" si="50"/>
        <v>0</v>
      </c>
      <c r="FV31" s="77">
        <f t="shared" si="50"/>
        <v>0</v>
      </c>
      <c r="FW31" s="77">
        <f t="shared" si="51"/>
        <v>0</v>
      </c>
      <c r="FX31" s="77">
        <f t="shared" si="51"/>
        <v>0</v>
      </c>
      <c r="FY31" s="77">
        <f t="shared" si="51"/>
        <v>0</v>
      </c>
      <c r="FZ31" s="77">
        <f t="shared" si="51"/>
        <v>0</v>
      </c>
      <c r="GA31" s="77">
        <f t="shared" si="51"/>
        <v>0</v>
      </c>
      <c r="GB31" s="77">
        <f t="shared" si="51"/>
        <v>0</v>
      </c>
      <c r="GC31" s="77">
        <f t="shared" si="51"/>
        <v>0</v>
      </c>
      <c r="GD31" s="77">
        <f t="shared" si="51"/>
        <v>0</v>
      </c>
      <c r="GE31" s="77">
        <f t="shared" si="51"/>
        <v>0</v>
      </c>
      <c r="GF31" s="77">
        <f t="shared" si="51"/>
        <v>0</v>
      </c>
      <c r="GG31" s="77">
        <f t="shared" si="51"/>
        <v>0</v>
      </c>
    </row>
    <row r="32" spans="1:189" ht="15.75" x14ac:dyDescent="0.25">
      <c r="A32" s="93"/>
      <c r="B32" s="94"/>
      <c r="C32" s="95"/>
      <c r="D32" s="95"/>
      <c r="E32" s="96"/>
      <c r="F32" s="94"/>
      <c r="G32" s="97">
        <f t="shared" si="15"/>
        <v>0</v>
      </c>
      <c r="H32" s="96"/>
      <c r="I32" s="97">
        <f t="shared" si="16"/>
        <v>0</v>
      </c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8"/>
      <c r="W32" s="98"/>
      <c r="X32" s="98"/>
      <c r="Y32" s="98"/>
      <c r="Z32" s="98"/>
      <c r="AA32" s="98"/>
      <c r="AB32" s="98"/>
      <c r="AC32" s="98"/>
      <c r="AD32" s="100">
        <f t="shared" si="20"/>
        <v>0</v>
      </c>
      <c r="AE32" s="100">
        <f t="shared" si="17"/>
        <v>0</v>
      </c>
      <c r="AF32" s="75"/>
      <c r="AG32" s="75"/>
      <c r="AH32" s="68">
        <f t="shared" si="18"/>
        <v>0</v>
      </c>
      <c r="AI32" s="79">
        <f>SUMIF(Списки!$D$2:$D$6,B32,Списки!$E$2:$E$6)</f>
        <v>0</v>
      </c>
      <c r="AJ32" s="79">
        <f t="shared" si="21"/>
        <v>31</v>
      </c>
      <c r="AK32" s="70"/>
      <c r="AL32" s="70">
        <f t="array" aca="1" ref="AL32" ca="1">IF(MONTH(AI32)=1,MIN(IF(F32=январь!$A$1:$AF$200,ROW(январь!$A$1:$AF$200))),IF(MONTH(AI32)=2,MIN(IF(F32=февраль!$A$1:$AF$200,ROW(февраль!$A$1:$AF$200))),IF(MONTH(AI32)=3,MIN(IF(F32=март!$A$1:$AF$200,ROW(март!$A$1:$AF$200))),IF(MONTH(AI32)=4,MIN(IF(F32=апрель!$A$1:$AF$200,ROW(апрель!$A$1:$AF$200))),IF(MONTH(AI32)=5,MIN(IF(F32=май!$A$1:$AF$200,ROW(май!$A$1:$AF$200))),0)))))</f>
        <v>3</v>
      </c>
      <c r="AM32" s="77" t="str">
        <f t="shared" ca="1" si="37"/>
        <v>П</v>
      </c>
      <c r="AN32" s="77" t="str">
        <f t="shared" ca="1" si="37"/>
        <v>П</v>
      </c>
      <c r="AO32" s="77" t="str">
        <f t="shared" ca="1" si="37"/>
        <v>КД</v>
      </c>
      <c r="AP32" s="77" t="str">
        <f t="shared" ca="1" si="37"/>
        <v>КД</v>
      </c>
      <c r="AQ32" s="77" t="str">
        <f t="shared" ca="1" si="37"/>
        <v>КД</v>
      </c>
      <c r="AR32" s="77" t="str">
        <f t="shared" ca="1" si="37"/>
        <v>КД</v>
      </c>
      <c r="AS32" s="77" t="str">
        <f t="shared" ca="1" si="37"/>
        <v>В</v>
      </c>
      <c r="AT32" s="77" t="str">
        <f t="shared" ca="1" si="37"/>
        <v>КД</v>
      </c>
      <c r="AU32" s="77">
        <f t="shared" ca="1" si="37"/>
        <v>0</v>
      </c>
      <c r="AV32" s="77">
        <f t="shared" ca="1" si="37"/>
        <v>3</v>
      </c>
      <c r="AW32" s="77">
        <f t="shared" ca="1" si="38"/>
        <v>4</v>
      </c>
      <c r="AX32" s="77">
        <f t="shared" ca="1" si="38"/>
        <v>6</v>
      </c>
      <c r="AY32" s="77">
        <f t="shared" ca="1" si="38"/>
        <v>3</v>
      </c>
      <c r="AZ32" s="77" t="str">
        <f t="shared" ca="1" si="38"/>
        <v>В</v>
      </c>
      <c r="BA32" s="77">
        <f t="shared" ca="1" si="38"/>
        <v>7</v>
      </c>
      <c r="BB32" s="77">
        <f t="shared" ca="1" si="38"/>
        <v>0</v>
      </c>
      <c r="BC32" s="77">
        <f t="shared" ca="1" si="38"/>
        <v>3</v>
      </c>
      <c r="BD32" s="77">
        <f t="shared" ca="1" si="38"/>
        <v>4</v>
      </c>
      <c r="BE32" s="77">
        <f t="shared" ca="1" si="38"/>
        <v>6</v>
      </c>
      <c r="BF32" s="77">
        <f t="shared" ca="1" si="38"/>
        <v>3</v>
      </c>
      <c r="BG32" s="77" t="str">
        <f t="shared" ca="1" si="39"/>
        <v>В</v>
      </c>
      <c r="BH32" s="77">
        <f t="shared" ca="1" si="39"/>
        <v>7</v>
      </c>
      <c r="BI32" s="77">
        <f t="shared" ca="1" si="39"/>
        <v>0</v>
      </c>
      <c r="BJ32" s="77">
        <f t="shared" ca="1" si="39"/>
        <v>3</v>
      </c>
      <c r="BK32" s="77">
        <f t="shared" ca="1" si="39"/>
        <v>4</v>
      </c>
      <c r="BL32" s="77">
        <f t="shared" ca="1" si="39"/>
        <v>6</v>
      </c>
      <c r="BM32" s="77">
        <f t="shared" ca="1" si="39"/>
        <v>3</v>
      </c>
      <c r="BN32" s="77" t="str">
        <f t="shared" ca="1" si="39"/>
        <v>В</v>
      </c>
      <c r="BO32" s="77">
        <f t="shared" ca="1" si="39"/>
        <v>7</v>
      </c>
      <c r="BP32" s="77">
        <f t="shared" ca="1" si="39"/>
        <v>0</v>
      </c>
      <c r="BQ32" s="77">
        <f t="shared" ca="1" si="39"/>
        <v>3</v>
      </c>
      <c r="BR32" s="77">
        <f t="shared" si="40"/>
        <v>0</v>
      </c>
      <c r="BS32" s="77">
        <f t="shared" si="40"/>
        <v>0</v>
      </c>
      <c r="BT32" s="77">
        <f t="shared" si="40"/>
        <v>0</v>
      </c>
      <c r="BU32" s="77">
        <f t="shared" si="40"/>
        <v>0</v>
      </c>
      <c r="BV32" s="77">
        <f t="shared" si="40"/>
        <v>0</v>
      </c>
      <c r="BW32" s="77">
        <f t="shared" si="40"/>
        <v>0</v>
      </c>
      <c r="BX32" s="77">
        <f t="shared" si="40"/>
        <v>0</v>
      </c>
      <c r="BY32" s="77">
        <f t="shared" si="40"/>
        <v>0</v>
      </c>
      <c r="BZ32" s="77">
        <f t="shared" si="40"/>
        <v>0</v>
      </c>
      <c r="CA32" s="77">
        <f t="shared" si="40"/>
        <v>0</v>
      </c>
      <c r="CB32" s="77">
        <f t="shared" si="41"/>
        <v>0</v>
      </c>
      <c r="CC32" s="77">
        <f t="shared" si="41"/>
        <v>0</v>
      </c>
      <c r="CD32" s="77">
        <f t="shared" si="41"/>
        <v>0</v>
      </c>
      <c r="CE32" s="77">
        <f t="shared" si="41"/>
        <v>0</v>
      </c>
      <c r="CF32" s="77">
        <f t="shared" si="41"/>
        <v>0</v>
      </c>
      <c r="CG32" s="77">
        <f t="shared" si="41"/>
        <v>0</v>
      </c>
      <c r="CH32" s="77">
        <f t="shared" si="41"/>
        <v>0</v>
      </c>
      <c r="CI32" s="77">
        <f t="shared" si="41"/>
        <v>0</v>
      </c>
      <c r="CJ32" s="77">
        <f t="shared" si="41"/>
        <v>0</v>
      </c>
      <c r="CK32" s="77">
        <f t="shared" si="41"/>
        <v>0</v>
      </c>
      <c r="CL32" s="77">
        <f t="shared" si="42"/>
        <v>0</v>
      </c>
      <c r="CM32" s="77">
        <f t="shared" si="42"/>
        <v>0</v>
      </c>
      <c r="CN32" s="77">
        <f t="shared" si="42"/>
        <v>0</v>
      </c>
      <c r="CO32" s="77">
        <f t="shared" si="42"/>
        <v>0</v>
      </c>
      <c r="CP32" s="77">
        <f t="shared" si="42"/>
        <v>0</v>
      </c>
      <c r="CQ32" s="77">
        <f t="shared" si="42"/>
        <v>0</v>
      </c>
      <c r="CR32" s="77">
        <f t="shared" si="42"/>
        <v>0</v>
      </c>
      <c r="CS32" s="77">
        <f t="shared" si="42"/>
        <v>0</v>
      </c>
      <c r="CT32" s="77">
        <f t="shared" si="43"/>
        <v>0</v>
      </c>
      <c r="CU32" s="77">
        <f t="shared" si="43"/>
        <v>0</v>
      </c>
      <c r="CV32" s="77">
        <f t="shared" si="43"/>
        <v>0</v>
      </c>
      <c r="CW32" s="77">
        <f t="shared" si="43"/>
        <v>0</v>
      </c>
      <c r="CX32" s="77">
        <f t="shared" si="43"/>
        <v>0</v>
      </c>
      <c r="CY32" s="77">
        <f t="shared" si="43"/>
        <v>0</v>
      </c>
      <c r="CZ32" s="77">
        <f t="shared" si="43"/>
        <v>0</v>
      </c>
      <c r="DA32" s="77">
        <f t="shared" si="43"/>
        <v>0</v>
      </c>
      <c r="DB32" s="77">
        <f t="shared" si="43"/>
        <v>0</v>
      </c>
      <c r="DC32" s="77">
        <f t="shared" si="43"/>
        <v>0</v>
      </c>
      <c r="DD32" s="77">
        <f t="shared" si="44"/>
        <v>0</v>
      </c>
      <c r="DE32" s="77">
        <f t="shared" si="44"/>
        <v>0</v>
      </c>
      <c r="DF32" s="77">
        <f t="shared" si="44"/>
        <v>0</v>
      </c>
      <c r="DG32" s="77">
        <f t="shared" si="44"/>
        <v>0</v>
      </c>
      <c r="DH32" s="77">
        <f t="shared" si="44"/>
        <v>0</v>
      </c>
      <c r="DI32" s="77">
        <f t="shared" si="44"/>
        <v>0</v>
      </c>
      <c r="DJ32" s="77">
        <f t="shared" si="44"/>
        <v>0</v>
      </c>
      <c r="DK32" s="77">
        <f t="shared" si="44"/>
        <v>0</v>
      </c>
      <c r="DL32" s="77">
        <f t="shared" si="44"/>
        <v>0</v>
      </c>
      <c r="DM32" s="77">
        <f t="shared" si="44"/>
        <v>0</v>
      </c>
      <c r="DN32" s="77">
        <f t="shared" si="45"/>
        <v>0</v>
      </c>
      <c r="DO32" s="77">
        <f t="shared" si="45"/>
        <v>0</v>
      </c>
      <c r="DP32" s="77">
        <f t="shared" si="45"/>
        <v>0</v>
      </c>
      <c r="DQ32" s="77">
        <f t="shared" si="45"/>
        <v>0</v>
      </c>
      <c r="DR32" s="77">
        <f t="shared" si="45"/>
        <v>0</v>
      </c>
      <c r="DS32" s="77">
        <f t="shared" si="45"/>
        <v>0</v>
      </c>
      <c r="DT32" s="77">
        <f t="shared" si="45"/>
        <v>0</v>
      </c>
      <c r="DU32" s="77">
        <f t="shared" si="45"/>
        <v>0</v>
      </c>
      <c r="DV32" s="77">
        <f t="shared" si="45"/>
        <v>0</v>
      </c>
      <c r="DW32" s="77">
        <f t="shared" si="45"/>
        <v>0</v>
      </c>
      <c r="DX32" s="77">
        <f t="shared" si="45"/>
        <v>0</v>
      </c>
      <c r="DY32" s="77">
        <f t="shared" si="46"/>
        <v>0</v>
      </c>
      <c r="DZ32" s="77">
        <f t="shared" si="46"/>
        <v>0</v>
      </c>
      <c r="EA32" s="77">
        <f t="shared" si="46"/>
        <v>0</v>
      </c>
      <c r="EB32" s="77">
        <f t="shared" si="46"/>
        <v>0</v>
      </c>
      <c r="EC32" s="77">
        <f t="shared" si="46"/>
        <v>0</v>
      </c>
      <c r="ED32" s="77">
        <f t="shared" si="46"/>
        <v>0</v>
      </c>
      <c r="EE32" s="77">
        <f t="shared" si="46"/>
        <v>0</v>
      </c>
      <c r="EF32" s="77">
        <f t="shared" si="46"/>
        <v>0</v>
      </c>
      <c r="EG32" s="77">
        <f t="shared" si="46"/>
        <v>0</v>
      </c>
      <c r="EH32" s="77">
        <f t="shared" si="46"/>
        <v>0</v>
      </c>
      <c r="EI32" s="77">
        <f t="shared" si="47"/>
        <v>0</v>
      </c>
      <c r="EJ32" s="77">
        <f t="shared" si="47"/>
        <v>0</v>
      </c>
      <c r="EK32" s="77">
        <f t="shared" si="47"/>
        <v>0</v>
      </c>
      <c r="EL32" s="77">
        <f t="shared" si="47"/>
        <v>0</v>
      </c>
      <c r="EM32" s="77">
        <f t="shared" si="47"/>
        <v>0</v>
      </c>
      <c r="EN32" s="77">
        <f t="shared" si="47"/>
        <v>0</v>
      </c>
      <c r="EO32" s="77">
        <f t="shared" si="47"/>
        <v>0</v>
      </c>
      <c r="EP32" s="77">
        <f t="shared" si="47"/>
        <v>0</v>
      </c>
      <c r="EQ32" s="77">
        <f t="shared" si="47"/>
        <v>0</v>
      </c>
      <c r="ER32" s="77">
        <f t="shared" si="47"/>
        <v>0</v>
      </c>
      <c r="ES32" s="77">
        <f t="shared" si="48"/>
        <v>0</v>
      </c>
      <c r="ET32" s="77">
        <f t="shared" si="48"/>
        <v>0</v>
      </c>
      <c r="EU32" s="77">
        <f t="shared" si="48"/>
        <v>0</v>
      </c>
      <c r="EV32" s="77">
        <f t="shared" si="48"/>
        <v>0</v>
      </c>
      <c r="EW32" s="77">
        <f t="shared" si="48"/>
        <v>0</v>
      </c>
      <c r="EX32" s="77">
        <f t="shared" si="48"/>
        <v>0</v>
      </c>
      <c r="EY32" s="77">
        <f t="shared" si="48"/>
        <v>0</v>
      </c>
      <c r="EZ32" s="77">
        <f t="shared" si="48"/>
        <v>0</v>
      </c>
      <c r="FA32" s="77">
        <f t="shared" si="48"/>
        <v>0</v>
      </c>
      <c r="FB32" s="77">
        <f t="shared" si="48"/>
        <v>0</v>
      </c>
      <c r="FC32" s="77">
        <f t="shared" si="49"/>
        <v>0</v>
      </c>
      <c r="FD32" s="77">
        <f t="shared" si="49"/>
        <v>0</v>
      </c>
      <c r="FE32" s="77">
        <f t="shared" si="49"/>
        <v>0</v>
      </c>
      <c r="FF32" s="77">
        <f t="shared" si="49"/>
        <v>0</v>
      </c>
      <c r="FG32" s="77">
        <f t="shared" si="49"/>
        <v>0</v>
      </c>
      <c r="FH32" s="77">
        <f t="shared" si="49"/>
        <v>0</v>
      </c>
      <c r="FI32" s="77">
        <f t="shared" si="49"/>
        <v>0</v>
      </c>
      <c r="FJ32" s="77">
        <f t="shared" si="49"/>
        <v>0</v>
      </c>
      <c r="FK32" s="77">
        <f t="shared" si="49"/>
        <v>0</v>
      </c>
      <c r="FL32" s="77">
        <f t="shared" si="49"/>
        <v>0</v>
      </c>
      <c r="FM32" s="77">
        <f t="shared" si="50"/>
        <v>0</v>
      </c>
      <c r="FN32" s="77">
        <f t="shared" si="50"/>
        <v>0</v>
      </c>
      <c r="FO32" s="77">
        <f t="shared" si="50"/>
        <v>0</v>
      </c>
      <c r="FP32" s="77">
        <f t="shared" si="50"/>
        <v>0</v>
      </c>
      <c r="FQ32" s="77">
        <f t="shared" si="50"/>
        <v>0</v>
      </c>
      <c r="FR32" s="77">
        <f t="shared" si="50"/>
        <v>0</v>
      </c>
      <c r="FS32" s="77">
        <f t="shared" si="50"/>
        <v>0</v>
      </c>
      <c r="FT32" s="77">
        <f t="shared" si="50"/>
        <v>0</v>
      </c>
      <c r="FU32" s="77">
        <f t="shared" si="50"/>
        <v>0</v>
      </c>
      <c r="FV32" s="77">
        <f t="shared" si="50"/>
        <v>0</v>
      </c>
      <c r="FW32" s="77">
        <f t="shared" si="51"/>
        <v>0</v>
      </c>
      <c r="FX32" s="77">
        <f t="shared" si="51"/>
        <v>0</v>
      </c>
      <c r="FY32" s="77">
        <f t="shared" si="51"/>
        <v>0</v>
      </c>
      <c r="FZ32" s="77">
        <f t="shared" si="51"/>
        <v>0</v>
      </c>
      <c r="GA32" s="77">
        <f t="shared" si="51"/>
        <v>0</v>
      </c>
      <c r="GB32" s="77">
        <f t="shared" si="51"/>
        <v>0</v>
      </c>
      <c r="GC32" s="77">
        <f t="shared" si="51"/>
        <v>0</v>
      </c>
      <c r="GD32" s="77">
        <f t="shared" si="51"/>
        <v>0</v>
      </c>
      <c r="GE32" s="77">
        <f t="shared" si="51"/>
        <v>0</v>
      </c>
      <c r="GF32" s="77">
        <f t="shared" si="51"/>
        <v>0</v>
      </c>
      <c r="GG32" s="77">
        <f t="shared" si="51"/>
        <v>0</v>
      </c>
    </row>
    <row r="33" spans="1:189" ht="15.75" x14ac:dyDescent="0.25">
      <c r="A33" s="93"/>
      <c r="B33" s="94"/>
      <c r="C33" s="95"/>
      <c r="D33" s="95"/>
      <c r="E33" s="96"/>
      <c r="F33" s="94"/>
      <c r="G33" s="97">
        <f t="shared" si="15"/>
        <v>0</v>
      </c>
      <c r="H33" s="96"/>
      <c r="I33" s="97">
        <f t="shared" si="16"/>
        <v>0</v>
      </c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8"/>
      <c r="W33" s="98"/>
      <c r="X33" s="98"/>
      <c r="Y33" s="98"/>
      <c r="Z33" s="98"/>
      <c r="AA33" s="98"/>
      <c r="AB33" s="98"/>
      <c r="AC33" s="98"/>
      <c r="AD33" s="100">
        <f t="shared" si="20"/>
        <v>0</v>
      </c>
      <c r="AE33" s="100">
        <f t="shared" si="17"/>
        <v>0</v>
      </c>
      <c r="AF33" s="75"/>
      <c r="AG33" s="75"/>
      <c r="AH33" s="68">
        <f t="shared" si="18"/>
        <v>0</v>
      </c>
      <c r="AI33" s="79">
        <f>SUMIF(Списки!$D$2:$D$6,B33,Списки!$E$2:$E$6)</f>
        <v>0</v>
      </c>
      <c r="AJ33" s="79">
        <f t="shared" si="21"/>
        <v>31</v>
      </c>
      <c r="AK33" s="70"/>
      <c r="AL33" s="70">
        <f t="array" aca="1" ref="AL33" ca="1">IF(MONTH(AI33)=1,MIN(IF(F33=январь!$A$1:$AF$200,ROW(январь!$A$1:$AF$200))),IF(MONTH(AI33)=2,MIN(IF(F33=февраль!$A$1:$AF$200,ROW(февраль!$A$1:$AF$200))),IF(MONTH(AI33)=3,MIN(IF(F33=март!$A$1:$AF$200,ROW(март!$A$1:$AF$200))),IF(MONTH(AI33)=4,MIN(IF(F33=апрель!$A$1:$AF$200,ROW(апрель!$A$1:$AF$200))),IF(MONTH(AI33)=5,MIN(IF(F33=май!$A$1:$AF$200,ROW(май!$A$1:$AF$200))),0)))))</f>
        <v>3</v>
      </c>
      <c r="AM33" s="77" t="str">
        <f t="shared" ca="1" si="37"/>
        <v>П</v>
      </c>
      <c r="AN33" s="77" t="str">
        <f t="shared" ca="1" si="37"/>
        <v>П</v>
      </c>
      <c r="AO33" s="77" t="str">
        <f t="shared" ca="1" si="37"/>
        <v>КД</v>
      </c>
      <c r="AP33" s="77" t="str">
        <f t="shared" ca="1" si="37"/>
        <v>КД</v>
      </c>
      <c r="AQ33" s="77" t="str">
        <f t="shared" ca="1" si="37"/>
        <v>КД</v>
      </c>
      <c r="AR33" s="77" t="str">
        <f t="shared" ca="1" si="37"/>
        <v>КД</v>
      </c>
      <c r="AS33" s="77" t="str">
        <f t="shared" ca="1" si="37"/>
        <v>В</v>
      </c>
      <c r="AT33" s="77" t="str">
        <f t="shared" ca="1" si="37"/>
        <v>КД</v>
      </c>
      <c r="AU33" s="77">
        <f t="shared" ca="1" si="37"/>
        <v>0</v>
      </c>
      <c r="AV33" s="77">
        <f t="shared" ca="1" si="37"/>
        <v>3</v>
      </c>
      <c r="AW33" s="77">
        <f t="shared" ca="1" si="38"/>
        <v>4</v>
      </c>
      <c r="AX33" s="77">
        <f t="shared" ca="1" si="38"/>
        <v>6</v>
      </c>
      <c r="AY33" s="77">
        <f t="shared" ca="1" si="38"/>
        <v>3</v>
      </c>
      <c r="AZ33" s="77" t="str">
        <f t="shared" ca="1" si="38"/>
        <v>В</v>
      </c>
      <c r="BA33" s="77">
        <f t="shared" ca="1" si="38"/>
        <v>7</v>
      </c>
      <c r="BB33" s="77">
        <f t="shared" ca="1" si="38"/>
        <v>0</v>
      </c>
      <c r="BC33" s="77">
        <f t="shared" ca="1" si="38"/>
        <v>3</v>
      </c>
      <c r="BD33" s="77">
        <f t="shared" ca="1" si="38"/>
        <v>4</v>
      </c>
      <c r="BE33" s="77">
        <f t="shared" ca="1" si="38"/>
        <v>6</v>
      </c>
      <c r="BF33" s="77">
        <f t="shared" ca="1" si="38"/>
        <v>3</v>
      </c>
      <c r="BG33" s="77" t="str">
        <f t="shared" ca="1" si="39"/>
        <v>В</v>
      </c>
      <c r="BH33" s="77">
        <f t="shared" ca="1" si="39"/>
        <v>7</v>
      </c>
      <c r="BI33" s="77">
        <f t="shared" ca="1" si="39"/>
        <v>0</v>
      </c>
      <c r="BJ33" s="77">
        <f t="shared" ca="1" si="39"/>
        <v>3</v>
      </c>
      <c r="BK33" s="77">
        <f t="shared" ca="1" si="39"/>
        <v>4</v>
      </c>
      <c r="BL33" s="77">
        <f t="shared" ca="1" si="39"/>
        <v>6</v>
      </c>
      <c r="BM33" s="77">
        <f t="shared" ca="1" si="39"/>
        <v>3</v>
      </c>
      <c r="BN33" s="77" t="str">
        <f t="shared" ca="1" si="39"/>
        <v>В</v>
      </c>
      <c r="BO33" s="77">
        <f t="shared" ca="1" si="39"/>
        <v>7</v>
      </c>
      <c r="BP33" s="77">
        <f t="shared" ca="1" si="39"/>
        <v>0</v>
      </c>
      <c r="BQ33" s="77">
        <f t="shared" ca="1" si="39"/>
        <v>3</v>
      </c>
      <c r="BR33" s="77">
        <f t="shared" si="40"/>
        <v>0</v>
      </c>
      <c r="BS33" s="77">
        <f t="shared" si="40"/>
        <v>0</v>
      </c>
      <c r="BT33" s="77">
        <f t="shared" si="40"/>
        <v>0</v>
      </c>
      <c r="BU33" s="77">
        <f t="shared" si="40"/>
        <v>0</v>
      </c>
      <c r="BV33" s="77">
        <f t="shared" si="40"/>
        <v>0</v>
      </c>
      <c r="BW33" s="77">
        <f t="shared" si="40"/>
        <v>0</v>
      </c>
      <c r="BX33" s="77">
        <f t="shared" si="40"/>
        <v>0</v>
      </c>
      <c r="BY33" s="77">
        <f t="shared" si="40"/>
        <v>0</v>
      </c>
      <c r="BZ33" s="77">
        <f t="shared" si="40"/>
        <v>0</v>
      </c>
      <c r="CA33" s="77">
        <f t="shared" si="40"/>
        <v>0</v>
      </c>
      <c r="CB33" s="77">
        <f t="shared" si="41"/>
        <v>0</v>
      </c>
      <c r="CC33" s="77">
        <f t="shared" si="41"/>
        <v>0</v>
      </c>
      <c r="CD33" s="77">
        <f t="shared" si="41"/>
        <v>0</v>
      </c>
      <c r="CE33" s="77">
        <f t="shared" si="41"/>
        <v>0</v>
      </c>
      <c r="CF33" s="77">
        <f t="shared" si="41"/>
        <v>0</v>
      </c>
      <c r="CG33" s="77">
        <f t="shared" si="41"/>
        <v>0</v>
      </c>
      <c r="CH33" s="77">
        <f t="shared" si="41"/>
        <v>0</v>
      </c>
      <c r="CI33" s="77">
        <f t="shared" si="41"/>
        <v>0</v>
      </c>
      <c r="CJ33" s="77">
        <f t="shared" si="41"/>
        <v>0</v>
      </c>
      <c r="CK33" s="77">
        <f t="shared" si="41"/>
        <v>0</v>
      </c>
      <c r="CL33" s="77">
        <f t="shared" si="42"/>
        <v>0</v>
      </c>
      <c r="CM33" s="77">
        <f t="shared" si="42"/>
        <v>0</v>
      </c>
      <c r="CN33" s="77">
        <f t="shared" si="42"/>
        <v>0</v>
      </c>
      <c r="CO33" s="77">
        <f t="shared" si="42"/>
        <v>0</v>
      </c>
      <c r="CP33" s="77">
        <f t="shared" si="42"/>
        <v>0</v>
      </c>
      <c r="CQ33" s="77">
        <f t="shared" si="42"/>
        <v>0</v>
      </c>
      <c r="CR33" s="77">
        <f t="shared" si="42"/>
        <v>0</v>
      </c>
      <c r="CS33" s="77">
        <f t="shared" si="42"/>
        <v>0</v>
      </c>
      <c r="CT33" s="77">
        <f t="shared" si="43"/>
        <v>0</v>
      </c>
      <c r="CU33" s="77">
        <f t="shared" si="43"/>
        <v>0</v>
      </c>
      <c r="CV33" s="77">
        <f t="shared" si="43"/>
        <v>0</v>
      </c>
      <c r="CW33" s="77">
        <f t="shared" si="43"/>
        <v>0</v>
      </c>
      <c r="CX33" s="77">
        <f t="shared" si="43"/>
        <v>0</v>
      </c>
      <c r="CY33" s="77">
        <f t="shared" si="43"/>
        <v>0</v>
      </c>
      <c r="CZ33" s="77">
        <f t="shared" si="43"/>
        <v>0</v>
      </c>
      <c r="DA33" s="77">
        <f t="shared" si="43"/>
        <v>0</v>
      </c>
      <c r="DB33" s="77">
        <f t="shared" si="43"/>
        <v>0</v>
      </c>
      <c r="DC33" s="77">
        <f t="shared" si="43"/>
        <v>0</v>
      </c>
      <c r="DD33" s="77">
        <f t="shared" si="44"/>
        <v>0</v>
      </c>
      <c r="DE33" s="77">
        <f t="shared" si="44"/>
        <v>0</v>
      </c>
      <c r="DF33" s="77">
        <f t="shared" si="44"/>
        <v>0</v>
      </c>
      <c r="DG33" s="77">
        <f t="shared" si="44"/>
        <v>0</v>
      </c>
      <c r="DH33" s="77">
        <f t="shared" si="44"/>
        <v>0</v>
      </c>
      <c r="DI33" s="77">
        <f t="shared" si="44"/>
        <v>0</v>
      </c>
      <c r="DJ33" s="77">
        <f t="shared" si="44"/>
        <v>0</v>
      </c>
      <c r="DK33" s="77">
        <f t="shared" si="44"/>
        <v>0</v>
      </c>
      <c r="DL33" s="77">
        <f t="shared" si="44"/>
        <v>0</v>
      </c>
      <c r="DM33" s="77">
        <f t="shared" si="44"/>
        <v>0</v>
      </c>
      <c r="DN33" s="77">
        <f t="shared" si="45"/>
        <v>0</v>
      </c>
      <c r="DO33" s="77">
        <f t="shared" si="45"/>
        <v>0</v>
      </c>
      <c r="DP33" s="77">
        <f t="shared" si="45"/>
        <v>0</v>
      </c>
      <c r="DQ33" s="77">
        <f t="shared" si="45"/>
        <v>0</v>
      </c>
      <c r="DR33" s="77">
        <f t="shared" si="45"/>
        <v>0</v>
      </c>
      <c r="DS33" s="77">
        <f t="shared" si="45"/>
        <v>0</v>
      </c>
      <c r="DT33" s="77">
        <f t="shared" si="45"/>
        <v>0</v>
      </c>
      <c r="DU33" s="77">
        <f t="shared" si="45"/>
        <v>0</v>
      </c>
      <c r="DV33" s="77">
        <f t="shared" si="45"/>
        <v>0</v>
      </c>
      <c r="DW33" s="77">
        <f t="shared" si="45"/>
        <v>0</v>
      </c>
      <c r="DX33" s="77">
        <f t="shared" si="45"/>
        <v>0</v>
      </c>
      <c r="DY33" s="77">
        <f t="shared" si="46"/>
        <v>0</v>
      </c>
      <c r="DZ33" s="77">
        <f t="shared" si="46"/>
        <v>0</v>
      </c>
      <c r="EA33" s="77">
        <f t="shared" si="46"/>
        <v>0</v>
      </c>
      <c r="EB33" s="77">
        <f t="shared" si="46"/>
        <v>0</v>
      </c>
      <c r="EC33" s="77">
        <f t="shared" si="46"/>
        <v>0</v>
      </c>
      <c r="ED33" s="77">
        <f t="shared" si="46"/>
        <v>0</v>
      </c>
      <c r="EE33" s="77">
        <f t="shared" si="46"/>
        <v>0</v>
      </c>
      <c r="EF33" s="77">
        <f t="shared" si="46"/>
        <v>0</v>
      </c>
      <c r="EG33" s="77">
        <f t="shared" si="46"/>
        <v>0</v>
      </c>
      <c r="EH33" s="77">
        <f t="shared" si="46"/>
        <v>0</v>
      </c>
      <c r="EI33" s="77">
        <f t="shared" si="47"/>
        <v>0</v>
      </c>
      <c r="EJ33" s="77">
        <f t="shared" si="47"/>
        <v>0</v>
      </c>
      <c r="EK33" s="77">
        <f t="shared" si="47"/>
        <v>0</v>
      </c>
      <c r="EL33" s="77">
        <f t="shared" si="47"/>
        <v>0</v>
      </c>
      <c r="EM33" s="77">
        <f t="shared" si="47"/>
        <v>0</v>
      </c>
      <c r="EN33" s="77">
        <f t="shared" si="47"/>
        <v>0</v>
      </c>
      <c r="EO33" s="77">
        <f t="shared" si="47"/>
        <v>0</v>
      </c>
      <c r="EP33" s="77">
        <f t="shared" si="47"/>
        <v>0</v>
      </c>
      <c r="EQ33" s="77">
        <f t="shared" si="47"/>
        <v>0</v>
      </c>
      <c r="ER33" s="77">
        <f t="shared" si="47"/>
        <v>0</v>
      </c>
      <c r="ES33" s="77">
        <f t="shared" si="48"/>
        <v>0</v>
      </c>
      <c r="ET33" s="77">
        <f t="shared" si="48"/>
        <v>0</v>
      </c>
      <c r="EU33" s="77">
        <f t="shared" si="48"/>
        <v>0</v>
      </c>
      <c r="EV33" s="77">
        <f t="shared" si="48"/>
        <v>0</v>
      </c>
      <c r="EW33" s="77">
        <f t="shared" si="48"/>
        <v>0</v>
      </c>
      <c r="EX33" s="77">
        <f t="shared" si="48"/>
        <v>0</v>
      </c>
      <c r="EY33" s="77">
        <f t="shared" si="48"/>
        <v>0</v>
      </c>
      <c r="EZ33" s="77">
        <f t="shared" si="48"/>
        <v>0</v>
      </c>
      <c r="FA33" s="77">
        <f t="shared" si="48"/>
        <v>0</v>
      </c>
      <c r="FB33" s="77">
        <f t="shared" si="48"/>
        <v>0</v>
      </c>
      <c r="FC33" s="77">
        <f t="shared" si="49"/>
        <v>0</v>
      </c>
      <c r="FD33" s="77">
        <f t="shared" si="49"/>
        <v>0</v>
      </c>
      <c r="FE33" s="77">
        <f t="shared" si="49"/>
        <v>0</v>
      </c>
      <c r="FF33" s="77">
        <f t="shared" si="49"/>
        <v>0</v>
      </c>
      <c r="FG33" s="77">
        <f t="shared" si="49"/>
        <v>0</v>
      </c>
      <c r="FH33" s="77">
        <f t="shared" si="49"/>
        <v>0</v>
      </c>
      <c r="FI33" s="77">
        <f t="shared" si="49"/>
        <v>0</v>
      </c>
      <c r="FJ33" s="77">
        <f t="shared" si="49"/>
        <v>0</v>
      </c>
      <c r="FK33" s="77">
        <f t="shared" si="49"/>
        <v>0</v>
      </c>
      <c r="FL33" s="77">
        <f t="shared" si="49"/>
        <v>0</v>
      </c>
      <c r="FM33" s="77">
        <f t="shared" si="50"/>
        <v>0</v>
      </c>
      <c r="FN33" s="77">
        <f t="shared" si="50"/>
        <v>0</v>
      </c>
      <c r="FO33" s="77">
        <f t="shared" si="50"/>
        <v>0</v>
      </c>
      <c r="FP33" s="77">
        <f t="shared" si="50"/>
        <v>0</v>
      </c>
      <c r="FQ33" s="77">
        <f t="shared" si="50"/>
        <v>0</v>
      </c>
      <c r="FR33" s="77">
        <f t="shared" si="50"/>
        <v>0</v>
      </c>
      <c r="FS33" s="77">
        <f t="shared" si="50"/>
        <v>0</v>
      </c>
      <c r="FT33" s="77">
        <f t="shared" si="50"/>
        <v>0</v>
      </c>
      <c r="FU33" s="77">
        <f t="shared" si="50"/>
        <v>0</v>
      </c>
      <c r="FV33" s="77">
        <f t="shared" si="50"/>
        <v>0</v>
      </c>
      <c r="FW33" s="77">
        <f t="shared" si="51"/>
        <v>0</v>
      </c>
      <c r="FX33" s="77">
        <f t="shared" si="51"/>
        <v>0</v>
      </c>
      <c r="FY33" s="77">
        <f t="shared" si="51"/>
        <v>0</v>
      </c>
      <c r="FZ33" s="77">
        <f t="shared" si="51"/>
        <v>0</v>
      </c>
      <c r="GA33" s="77">
        <f t="shared" si="51"/>
        <v>0</v>
      </c>
      <c r="GB33" s="77">
        <f t="shared" si="51"/>
        <v>0</v>
      </c>
      <c r="GC33" s="77">
        <f t="shared" si="51"/>
        <v>0</v>
      </c>
      <c r="GD33" s="77">
        <f t="shared" si="51"/>
        <v>0</v>
      </c>
      <c r="GE33" s="77">
        <f t="shared" si="51"/>
        <v>0</v>
      </c>
      <c r="GF33" s="77">
        <f t="shared" si="51"/>
        <v>0</v>
      </c>
      <c r="GG33" s="77">
        <f t="shared" si="51"/>
        <v>0</v>
      </c>
    </row>
    <row r="34" spans="1:189" ht="15.75" x14ac:dyDescent="0.25">
      <c r="A34" s="93"/>
      <c r="B34" s="94"/>
      <c r="C34" s="95"/>
      <c r="D34" s="95"/>
      <c r="E34" s="96"/>
      <c r="F34" s="94"/>
      <c r="G34" s="97">
        <f t="shared" si="15"/>
        <v>0</v>
      </c>
      <c r="H34" s="96"/>
      <c r="I34" s="97">
        <f t="shared" si="16"/>
        <v>0</v>
      </c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8"/>
      <c r="W34" s="98"/>
      <c r="X34" s="98"/>
      <c r="Y34" s="98"/>
      <c r="Z34" s="98"/>
      <c r="AA34" s="98"/>
      <c r="AB34" s="98"/>
      <c r="AC34" s="98"/>
      <c r="AD34" s="100">
        <f t="shared" si="20"/>
        <v>0</v>
      </c>
      <c r="AE34" s="100">
        <f t="shared" si="17"/>
        <v>0</v>
      </c>
      <c r="AF34" s="75"/>
      <c r="AG34" s="75"/>
      <c r="AH34" s="68">
        <f t="shared" si="18"/>
        <v>0</v>
      </c>
      <c r="AI34" s="79">
        <f>SUMIF(Списки!$D$2:$D$6,B34,Списки!$E$2:$E$6)</f>
        <v>0</v>
      </c>
      <c r="AJ34" s="79">
        <f t="shared" si="21"/>
        <v>31</v>
      </c>
      <c r="AK34" s="70"/>
      <c r="AL34" s="70">
        <f t="array" aca="1" ref="AL34" ca="1">IF(MONTH(AI34)=1,MIN(IF(F34=январь!$A$1:$AF$200,ROW(январь!$A$1:$AF$200))),IF(MONTH(AI34)=2,MIN(IF(F34=февраль!$A$1:$AF$200,ROW(февраль!$A$1:$AF$200))),IF(MONTH(AI34)=3,MIN(IF(F34=март!$A$1:$AF$200,ROW(март!$A$1:$AF$200))),IF(MONTH(AI34)=4,MIN(IF(F34=апрель!$A$1:$AF$200,ROW(апрель!$A$1:$AF$200))),IF(MONTH(AI34)=5,MIN(IF(F34=май!$A$1:$AF$200,ROW(май!$A$1:$AF$200))),0)))))</f>
        <v>3</v>
      </c>
      <c r="AM34" s="77" t="str">
        <f t="shared" ref="AM34:AV43" ca="1" si="52">IF(MONTH($AI34)=1,INDEX(янв,$AL34,AM$2),0)</f>
        <v>П</v>
      </c>
      <c r="AN34" s="77" t="str">
        <f t="shared" ca="1" si="52"/>
        <v>П</v>
      </c>
      <c r="AO34" s="77" t="str">
        <f t="shared" ca="1" si="52"/>
        <v>КД</v>
      </c>
      <c r="AP34" s="77" t="str">
        <f t="shared" ca="1" si="52"/>
        <v>КД</v>
      </c>
      <c r="AQ34" s="77" t="str">
        <f t="shared" ca="1" si="52"/>
        <v>КД</v>
      </c>
      <c r="AR34" s="77" t="str">
        <f t="shared" ca="1" si="52"/>
        <v>КД</v>
      </c>
      <c r="AS34" s="77" t="str">
        <f t="shared" ca="1" si="52"/>
        <v>В</v>
      </c>
      <c r="AT34" s="77" t="str">
        <f t="shared" ca="1" si="52"/>
        <v>КД</v>
      </c>
      <c r="AU34" s="77">
        <f t="shared" ca="1" si="52"/>
        <v>0</v>
      </c>
      <c r="AV34" s="77">
        <f t="shared" ca="1" si="52"/>
        <v>3</v>
      </c>
      <c r="AW34" s="77">
        <f t="shared" ref="AW34:BF44" ca="1" si="53">IF(MONTH($AI34)=1,INDEX(янв,$AL34,AW$2),0)</f>
        <v>4</v>
      </c>
      <c r="AX34" s="77">
        <f t="shared" ca="1" si="53"/>
        <v>6</v>
      </c>
      <c r="AY34" s="77">
        <f t="shared" ca="1" si="53"/>
        <v>3</v>
      </c>
      <c r="AZ34" s="77" t="str">
        <f t="shared" ca="1" si="53"/>
        <v>В</v>
      </c>
      <c r="BA34" s="77">
        <f t="shared" ca="1" si="53"/>
        <v>7</v>
      </c>
      <c r="BB34" s="77">
        <f t="shared" ca="1" si="53"/>
        <v>0</v>
      </c>
      <c r="BC34" s="77">
        <f t="shared" ca="1" si="53"/>
        <v>3</v>
      </c>
      <c r="BD34" s="77">
        <f t="shared" ca="1" si="53"/>
        <v>4</v>
      </c>
      <c r="BE34" s="77">
        <f t="shared" ca="1" si="53"/>
        <v>6</v>
      </c>
      <c r="BF34" s="77">
        <f t="shared" ca="1" si="53"/>
        <v>3</v>
      </c>
      <c r="BG34" s="77" t="str">
        <f t="shared" ref="BG34:BQ43" ca="1" si="54">IF(MONTH($AI34)=1,INDEX(янв,$AL34,BG$2),0)</f>
        <v>В</v>
      </c>
      <c r="BH34" s="77">
        <f t="shared" ca="1" si="54"/>
        <v>7</v>
      </c>
      <c r="BI34" s="77">
        <f t="shared" ca="1" si="54"/>
        <v>0</v>
      </c>
      <c r="BJ34" s="77">
        <f t="shared" ca="1" si="54"/>
        <v>3</v>
      </c>
      <c r="BK34" s="77">
        <f t="shared" ca="1" si="54"/>
        <v>4</v>
      </c>
      <c r="BL34" s="77">
        <f t="shared" ca="1" si="54"/>
        <v>6</v>
      </c>
      <c r="BM34" s="77">
        <f t="shared" ca="1" si="54"/>
        <v>3</v>
      </c>
      <c r="BN34" s="77" t="str">
        <f t="shared" ca="1" si="54"/>
        <v>В</v>
      </c>
      <c r="BO34" s="77">
        <f t="shared" ca="1" si="54"/>
        <v>7</v>
      </c>
      <c r="BP34" s="77">
        <f t="shared" ca="1" si="54"/>
        <v>0</v>
      </c>
      <c r="BQ34" s="77">
        <f t="shared" ca="1" si="54"/>
        <v>3</v>
      </c>
      <c r="BR34" s="77">
        <f t="shared" ref="BR34:CA43" si="55">IF(MONTH($AI34)=2,INDEX(фев,$AL34,BR$2),0)</f>
        <v>0</v>
      </c>
      <c r="BS34" s="77">
        <f t="shared" si="55"/>
        <v>0</v>
      </c>
      <c r="BT34" s="77">
        <f t="shared" si="55"/>
        <v>0</v>
      </c>
      <c r="BU34" s="77">
        <f t="shared" si="55"/>
        <v>0</v>
      </c>
      <c r="BV34" s="77">
        <f t="shared" si="55"/>
        <v>0</v>
      </c>
      <c r="BW34" s="77">
        <f t="shared" si="55"/>
        <v>0</v>
      </c>
      <c r="BX34" s="77">
        <f t="shared" si="55"/>
        <v>0</v>
      </c>
      <c r="BY34" s="77">
        <f t="shared" si="55"/>
        <v>0</v>
      </c>
      <c r="BZ34" s="77">
        <f t="shared" si="55"/>
        <v>0</v>
      </c>
      <c r="CA34" s="77">
        <f t="shared" si="55"/>
        <v>0</v>
      </c>
      <c r="CB34" s="77">
        <f t="shared" ref="CB34:CK43" si="56">IF(MONTH($AI34)=2,INDEX(фев,$AL34,CB$2),0)</f>
        <v>0</v>
      </c>
      <c r="CC34" s="77">
        <f t="shared" si="56"/>
        <v>0</v>
      </c>
      <c r="CD34" s="77">
        <f t="shared" si="56"/>
        <v>0</v>
      </c>
      <c r="CE34" s="77">
        <f t="shared" si="56"/>
        <v>0</v>
      </c>
      <c r="CF34" s="77">
        <f t="shared" si="56"/>
        <v>0</v>
      </c>
      <c r="CG34" s="77">
        <f t="shared" si="56"/>
        <v>0</v>
      </c>
      <c r="CH34" s="77">
        <f t="shared" si="56"/>
        <v>0</v>
      </c>
      <c r="CI34" s="77">
        <f t="shared" si="56"/>
        <v>0</v>
      </c>
      <c r="CJ34" s="77">
        <f t="shared" si="56"/>
        <v>0</v>
      </c>
      <c r="CK34" s="77">
        <f t="shared" si="56"/>
        <v>0</v>
      </c>
      <c r="CL34" s="77">
        <f t="shared" ref="CL34:CS43" si="57">IF(MONTH($AI34)=2,INDEX(фев,$AL34,CL$2),0)</f>
        <v>0</v>
      </c>
      <c r="CM34" s="77">
        <f t="shared" si="57"/>
        <v>0</v>
      </c>
      <c r="CN34" s="77">
        <f t="shared" si="57"/>
        <v>0</v>
      </c>
      <c r="CO34" s="77">
        <f t="shared" si="57"/>
        <v>0</v>
      </c>
      <c r="CP34" s="77">
        <f t="shared" si="57"/>
        <v>0</v>
      </c>
      <c r="CQ34" s="77">
        <f t="shared" si="57"/>
        <v>0</v>
      </c>
      <c r="CR34" s="77">
        <f t="shared" si="57"/>
        <v>0</v>
      </c>
      <c r="CS34" s="77">
        <f t="shared" si="57"/>
        <v>0</v>
      </c>
      <c r="CT34" s="77">
        <f t="shared" ref="CT34:DC43" si="58">IF(MONTH($AI34)=3,INDEX(март,$AL34,CT$2),0)</f>
        <v>0</v>
      </c>
      <c r="CU34" s="77">
        <f t="shared" si="58"/>
        <v>0</v>
      </c>
      <c r="CV34" s="77">
        <f t="shared" si="58"/>
        <v>0</v>
      </c>
      <c r="CW34" s="77">
        <f t="shared" si="58"/>
        <v>0</v>
      </c>
      <c r="CX34" s="77">
        <f t="shared" si="58"/>
        <v>0</v>
      </c>
      <c r="CY34" s="77">
        <f t="shared" si="58"/>
        <v>0</v>
      </c>
      <c r="CZ34" s="77">
        <f t="shared" si="58"/>
        <v>0</v>
      </c>
      <c r="DA34" s="77">
        <f t="shared" si="58"/>
        <v>0</v>
      </c>
      <c r="DB34" s="77">
        <f t="shared" si="58"/>
        <v>0</v>
      </c>
      <c r="DC34" s="77">
        <f t="shared" si="58"/>
        <v>0</v>
      </c>
      <c r="DD34" s="77">
        <f t="shared" ref="DD34:DM43" si="59">IF(MONTH($AI34)=3,INDEX(март,$AL34,DD$2),0)</f>
        <v>0</v>
      </c>
      <c r="DE34" s="77">
        <f t="shared" si="59"/>
        <v>0</v>
      </c>
      <c r="DF34" s="77">
        <f t="shared" si="59"/>
        <v>0</v>
      </c>
      <c r="DG34" s="77">
        <f t="shared" si="59"/>
        <v>0</v>
      </c>
      <c r="DH34" s="77">
        <f t="shared" si="59"/>
        <v>0</v>
      </c>
      <c r="DI34" s="77">
        <f t="shared" si="59"/>
        <v>0</v>
      </c>
      <c r="DJ34" s="77">
        <f t="shared" si="59"/>
        <v>0</v>
      </c>
      <c r="DK34" s="77">
        <f t="shared" si="59"/>
        <v>0</v>
      </c>
      <c r="DL34" s="77">
        <f t="shared" si="59"/>
        <v>0</v>
      </c>
      <c r="DM34" s="77">
        <f t="shared" si="59"/>
        <v>0</v>
      </c>
      <c r="DN34" s="77">
        <f t="shared" ref="DN34:DX43" si="60">IF(MONTH($AI34)=3,INDEX(март,$AL34,DN$2),0)</f>
        <v>0</v>
      </c>
      <c r="DO34" s="77">
        <f t="shared" si="60"/>
        <v>0</v>
      </c>
      <c r="DP34" s="77">
        <f t="shared" si="60"/>
        <v>0</v>
      </c>
      <c r="DQ34" s="77">
        <f t="shared" si="60"/>
        <v>0</v>
      </c>
      <c r="DR34" s="77">
        <f t="shared" si="60"/>
        <v>0</v>
      </c>
      <c r="DS34" s="77">
        <f t="shared" si="60"/>
        <v>0</v>
      </c>
      <c r="DT34" s="77">
        <f t="shared" si="60"/>
        <v>0</v>
      </c>
      <c r="DU34" s="77">
        <f t="shared" si="60"/>
        <v>0</v>
      </c>
      <c r="DV34" s="77">
        <f t="shared" si="60"/>
        <v>0</v>
      </c>
      <c r="DW34" s="77">
        <f t="shared" si="60"/>
        <v>0</v>
      </c>
      <c r="DX34" s="77">
        <f t="shared" si="60"/>
        <v>0</v>
      </c>
      <c r="DY34" s="77">
        <f t="shared" ref="DY34:EH43" si="61">IF(MONTH($AI34)=4,INDEX(апр,$AL34,DY$2),0)</f>
        <v>0</v>
      </c>
      <c r="DZ34" s="77">
        <f t="shared" si="61"/>
        <v>0</v>
      </c>
      <c r="EA34" s="77">
        <f t="shared" si="61"/>
        <v>0</v>
      </c>
      <c r="EB34" s="77">
        <f t="shared" si="61"/>
        <v>0</v>
      </c>
      <c r="EC34" s="77">
        <f t="shared" si="61"/>
        <v>0</v>
      </c>
      <c r="ED34" s="77">
        <f t="shared" si="61"/>
        <v>0</v>
      </c>
      <c r="EE34" s="77">
        <f t="shared" si="61"/>
        <v>0</v>
      </c>
      <c r="EF34" s="77">
        <f t="shared" si="61"/>
        <v>0</v>
      </c>
      <c r="EG34" s="77">
        <f t="shared" si="61"/>
        <v>0</v>
      </c>
      <c r="EH34" s="77">
        <f t="shared" si="61"/>
        <v>0</v>
      </c>
      <c r="EI34" s="77">
        <f t="shared" ref="EI34:ER43" si="62">IF(MONTH($AI34)=4,INDEX(апр,$AL34,EI$2),0)</f>
        <v>0</v>
      </c>
      <c r="EJ34" s="77">
        <f t="shared" si="62"/>
        <v>0</v>
      </c>
      <c r="EK34" s="77">
        <f t="shared" si="62"/>
        <v>0</v>
      </c>
      <c r="EL34" s="77">
        <f t="shared" si="62"/>
        <v>0</v>
      </c>
      <c r="EM34" s="77">
        <f t="shared" si="62"/>
        <v>0</v>
      </c>
      <c r="EN34" s="77">
        <f t="shared" si="62"/>
        <v>0</v>
      </c>
      <c r="EO34" s="77">
        <f t="shared" si="62"/>
        <v>0</v>
      </c>
      <c r="EP34" s="77">
        <f t="shared" si="62"/>
        <v>0</v>
      </c>
      <c r="EQ34" s="77">
        <f t="shared" si="62"/>
        <v>0</v>
      </c>
      <c r="ER34" s="77">
        <f t="shared" si="62"/>
        <v>0</v>
      </c>
      <c r="ES34" s="77">
        <f t="shared" ref="ES34:FB43" si="63">IF(MONTH($AI34)=4,INDEX(апр,$AL34,ES$2),0)</f>
        <v>0</v>
      </c>
      <c r="ET34" s="77">
        <f t="shared" si="63"/>
        <v>0</v>
      </c>
      <c r="EU34" s="77">
        <f t="shared" si="63"/>
        <v>0</v>
      </c>
      <c r="EV34" s="77">
        <f t="shared" si="63"/>
        <v>0</v>
      </c>
      <c r="EW34" s="77">
        <f t="shared" si="63"/>
        <v>0</v>
      </c>
      <c r="EX34" s="77">
        <f t="shared" si="63"/>
        <v>0</v>
      </c>
      <c r="EY34" s="77">
        <f t="shared" si="63"/>
        <v>0</v>
      </c>
      <c r="EZ34" s="77">
        <f t="shared" si="63"/>
        <v>0</v>
      </c>
      <c r="FA34" s="77">
        <f t="shared" si="63"/>
        <v>0</v>
      </c>
      <c r="FB34" s="77">
        <f t="shared" si="63"/>
        <v>0</v>
      </c>
      <c r="FC34" s="77">
        <f t="shared" ref="FC34:FL43" si="64">IF(MONTH($AI34)=5,INDEX(май,$AL34,FC$2),0)</f>
        <v>0</v>
      </c>
      <c r="FD34" s="77">
        <f t="shared" si="64"/>
        <v>0</v>
      </c>
      <c r="FE34" s="77">
        <f t="shared" si="64"/>
        <v>0</v>
      </c>
      <c r="FF34" s="77">
        <f t="shared" si="64"/>
        <v>0</v>
      </c>
      <c r="FG34" s="77">
        <f t="shared" si="64"/>
        <v>0</v>
      </c>
      <c r="FH34" s="77">
        <f t="shared" si="64"/>
        <v>0</v>
      </c>
      <c r="FI34" s="77">
        <f t="shared" si="64"/>
        <v>0</v>
      </c>
      <c r="FJ34" s="77">
        <f t="shared" si="64"/>
        <v>0</v>
      </c>
      <c r="FK34" s="77">
        <f t="shared" si="64"/>
        <v>0</v>
      </c>
      <c r="FL34" s="77">
        <f t="shared" si="64"/>
        <v>0</v>
      </c>
      <c r="FM34" s="77">
        <f t="shared" ref="FM34:FV43" si="65">IF(MONTH($AI34)=5,INDEX(май,$AL34,FM$2),0)</f>
        <v>0</v>
      </c>
      <c r="FN34" s="77">
        <f t="shared" si="65"/>
        <v>0</v>
      </c>
      <c r="FO34" s="77">
        <f t="shared" si="65"/>
        <v>0</v>
      </c>
      <c r="FP34" s="77">
        <f t="shared" si="65"/>
        <v>0</v>
      </c>
      <c r="FQ34" s="77">
        <f t="shared" si="65"/>
        <v>0</v>
      </c>
      <c r="FR34" s="77">
        <f t="shared" si="65"/>
        <v>0</v>
      </c>
      <c r="FS34" s="77">
        <f t="shared" si="65"/>
        <v>0</v>
      </c>
      <c r="FT34" s="77">
        <f t="shared" si="65"/>
        <v>0</v>
      </c>
      <c r="FU34" s="77">
        <f t="shared" si="65"/>
        <v>0</v>
      </c>
      <c r="FV34" s="77">
        <f t="shared" si="65"/>
        <v>0</v>
      </c>
      <c r="FW34" s="77">
        <f t="shared" ref="FW34:GG43" si="66">IF(MONTH($AI34)=5,INDEX(май,$AL34,FW$2),0)</f>
        <v>0</v>
      </c>
      <c r="FX34" s="77">
        <f t="shared" si="66"/>
        <v>0</v>
      </c>
      <c r="FY34" s="77">
        <f t="shared" si="66"/>
        <v>0</v>
      </c>
      <c r="FZ34" s="77">
        <f t="shared" si="66"/>
        <v>0</v>
      </c>
      <c r="GA34" s="77">
        <f t="shared" si="66"/>
        <v>0</v>
      </c>
      <c r="GB34" s="77">
        <f t="shared" si="66"/>
        <v>0</v>
      </c>
      <c r="GC34" s="77">
        <f t="shared" si="66"/>
        <v>0</v>
      </c>
      <c r="GD34" s="77">
        <f t="shared" si="66"/>
        <v>0</v>
      </c>
      <c r="GE34" s="77">
        <f t="shared" si="66"/>
        <v>0</v>
      </c>
      <c r="GF34" s="77">
        <f t="shared" si="66"/>
        <v>0</v>
      </c>
      <c r="GG34" s="77">
        <f t="shared" si="66"/>
        <v>0</v>
      </c>
    </row>
    <row r="35" spans="1:189" ht="15.75" x14ac:dyDescent="0.25">
      <c r="A35" s="93"/>
      <c r="B35" s="94"/>
      <c r="C35" s="95"/>
      <c r="D35" s="95"/>
      <c r="E35" s="96"/>
      <c r="F35" s="94"/>
      <c r="G35" s="97">
        <f t="shared" si="15"/>
        <v>0</v>
      </c>
      <c r="H35" s="96"/>
      <c r="I35" s="97">
        <f t="shared" si="16"/>
        <v>0</v>
      </c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8"/>
      <c r="W35" s="98"/>
      <c r="X35" s="98"/>
      <c r="Y35" s="98"/>
      <c r="Z35" s="98"/>
      <c r="AA35" s="98"/>
      <c r="AB35" s="98"/>
      <c r="AC35" s="98"/>
      <c r="AD35" s="100">
        <f t="shared" si="20"/>
        <v>0</v>
      </c>
      <c r="AE35" s="100">
        <f t="shared" si="17"/>
        <v>0</v>
      </c>
      <c r="AF35" s="75"/>
      <c r="AG35" s="75"/>
      <c r="AH35" s="68">
        <f t="shared" si="18"/>
        <v>0</v>
      </c>
      <c r="AI35" s="79">
        <f>SUMIF(Списки!$D$2:$D$6,B35,Списки!$E$2:$E$6)</f>
        <v>0</v>
      </c>
      <c r="AJ35" s="79">
        <f t="shared" si="21"/>
        <v>31</v>
      </c>
      <c r="AK35" s="70"/>
      <c r="AL35" s="70">
        <f t="array" aca="1" ref="AL35" ca="1">IF(MONTH(AI35)=1,MIN(IF(F35=январь!$A$1:$AF$200,ROW(январь!$A$1:$AF$200))),IF(MONTH(AI35)=2,MIN(IF(F35=февраль!$A$1:$AF$200,ROW(февраль!$A$1:$AF$200))),IF(MONTH(AI35)=3,MIN(IF(F35=март!$A$1:$AF$200,ROW(март!$A$1:$AF$200))),IF(MONTH(AI35)=4,MIN(IF(F35=апрель!$A$1:$AF$200,ROW(апрель!$A$1:$AF$200))),IF(MONTH(AI35)=5,MIN(IF(F35=май!$A$1:$AF$200,ROW(май!$A$1:$AF$200))),0)))))</f>
        <v>3</v>
      </c>
      <c r="AM35" s="77" t="str">
        <f t="shared" ca="1" si="52"/>
        <v>П</v>
      </c>
      <c r="AN35" s="77" t="str">
        <f t="shared" ca="1" si="52"/>
        <v>П</v>
      </c>
      <c r="AO35" s="77" t="str">
        <f t="shared" ca="1" si="52"/>
        <v>КД</v>
      </c>
      <c r="AP35" s="77" t="str">
        <f t="shared" ca="1" si="52"/>
        <v>КД</v>
      </c>
      <c r="AQ35" s="77" t="str">
        <f t="shared" ca="1" si="52"/>
        <v>КД</v>
      </c>
      <c r="AR35" s="77" t="str">
        <f t="shared" ca="1" si="52"/>
        <v>КД</v>
      </c>
      <c r="AS35" s="77" t="str">
        <f t="shared" ca="1" si="52"/>
        <v>В</v>
      </c>
      <c r="AT35" s="77" t="str">
        <f t="shared" ca="1" si="52"/>
        <v>КД</v>
      </c>
      <c r="AU35" s="77">
        <f t="shared" ca="1" si="52"/>
        <v>0</v>
      </c>
      <c r="AV35" s="77">
        <f t="shared" ca="1" si="52"/>
        <v>3</v>
      </c>
      <c r="AW35" s="77">
        <f t="shared" ca="1" si="53"/>
        <v>4</v>
      </c>
      <c r="AX35" s="77">
        <f t="shared" ca="1" si="53"/>
        <v>6</v>
      </c>
      <c r="AY35" s="77">
        <f t="shared" ca="1" si="53"/>
        <v>3</v>
      </c>
      <c r="AZ35" s="77" t="str">
        <f t="shared" ca="1" si="53"/>
        <v>В</v>
      </c>
      <c r="BA35" s="77">
        <f t="shared" ca="1" si="53"/>
        <v>7</v>
      </c>
      <c r="BB35" s="77">
        <f t="shared" ca="1" si="53"/>
        <v>0</v>
      </c>
      <c r="BC35" s="77">
        <f t="shared" ca="1" si="53"/>
        <v>3</v>
      </c>
      <c r="BD35" s="77">
        <f t="shared" ca="1" si="53"/>
        <v>4</v>
      </c>
      <c r="BE35" s="77">
        <f t="shared" ca="1" si="53"/>
        <v>6</v>
      </c>
      <c r="BF35" s="77">
        <f t="shared" ca="1" si="53"/>
        <v>3</v>
      </c>
      <c r="BG35" s="77" t="str">
        <f t="shared" ca="1" si="54"/>
        <v>В</v>
      </c>
      <c r="BH35" s="77">
        <f t="shared" ca="1" si="54"/>
        <v>7</v>
      </c>
      <c r="BI35" s="77">
        <f t="shared" ca="1" si="54"/>
        <v>0</v>
      </c>
      <c r="BJ35" s="77">
        <f t="shared" ca="1" si="54"/>
        <v>3</v>
      </c>
      <c r="BK35" s="77">
        <f t="shared" ca="1" si="54"/>
        <v>4</v>
      </c>
      <c r="BL35" s="77">
        <f t="shared" ca="1" si="54"/>
        <v>6</v>
      </c>
      <c r="BM35" s="77">
        <f t="shared" ca="1" si="54"/>
        <v>3</v>
      </c>
      <c r="BN35" s="77" t="str">
        <f t="shared" ca="1" si="54"/>
        <v>В</v>
      </c>
      <c r="BO35" s="77">
        <f t="shared" ca="1" si="54"/>
        <v>7</v>
      </c>
      <c r="BP35" s="77">
        <f t="shared" ca="1" si="54"/>
        <v>0</v>
      </c>
      <c r="BQ35" s="77">
        <f t="shared" ca="1" si="54"/>
        <v>3</v>
      </c>
      <c r="BR35" s="77">
        <f t="shared" si="55"/>
        <v>0</v>
      </c>
      <c r="BS35" s="77">
        <f t="shared" si="55"/>
        <v>0</v>
      </c>
      <c r="BT35" s="77">
        <f t="shared" si="55"/>
        <v>0</v>
      </c>
      <c r="BU35" s="77">
        <f t="shared" si="55"/>
        <v>0</v>
      </c>
      <c r="BV35" s="77">
        <f t="shared" si="55"/>
        <v>0</v>
      </c>
      <c r="BW35" s="77">
        <f t="shared" si="55"/>
        <v>0</v>
      </c>
      <c r="BX35" s="77">
        <f t="shared" si="55"/>
        <v>0</v>
      </c>
      <c r="BY35" s="77">
        <f t="shared" si="55"/>
        <v>0</v>
      </c>
      <c r="BZ35" s="77">
        <f t="shared" si="55"/>
        <v>0</v>
      </c>
      <c r="CA35" s="77">
        <f t="shared" si="55"/>
        <v>0</v>
      </c>
      <c r="CB35" s="77">
        <f t="shared" si="56"/>
        <v>0</v>
      </c>
      <c r="CC35" s="77">
        <f t="shared" si="56"/>
        <v>0</v>
      </c>
      <c r="CD35" s="77">
        <f t="shared" si="56"/>
        <v>0</v>
      </c>
      <c r="CE35" s="77">
        <f t="shared" si="56"/>
        <v>0</v>
      </c>
      <c r="CF35" s="77">
        <f t="shared" si="56"/>
        <v>0</v>
      </c>
      <c r="CG35" s="77">
        <f t="shared" si="56"/>
        <v>0</v>
      </c>
      <c r="CH35" s="77">
        <f t="shared" si="56"/>
        <v>0</v>
      </c>
      <c r="CI35" s="77">
        <f t="shared" si="56"/>
        <v>0</v>
      </c>
      <c r="CJ35" s="77">
        <f t="shared" si="56"/>
        <v>0</v>
      </c>
      <c r="CK35" s="77">
        <f t="shared" si="56"/>
        <v>0</v>
      </c>
      <c r="CL35" s="77">
        <f t="shared" si="57"/>
        <v>0</v>
      </c>
      <c r="CM35" s="77">
        <f t="shared" si="57"/>
        <v>0</v>
      </c>
      <c r="CN35" s="77">
        <f t="shared" si="57"/>
        <v>0</v>
      </c>
      <c r="CO35" s="77">
        <f t="shared" si="57"/>
        <v>0</v>
      </c>
      <c r="CP35" s="77">
        <f t="shared" si="57"/>
        <v>0</v>
      </c>
      <c r="CQ35" s="77">
        <f t="shared" si="57"/>
        <v>0</v>
      </c>
      <c r="CR35" s="77">
        <f t="shared" si="57"/>
        <v>0</v>
      </c>
      <c r="CS35" s="77">
        <f t="shared" si="57"/>
        <v>0</v>
      </c>
      <c r="CT35" s="77">
        <f t="shared" si="58"/>
        <v>0</v>
      </c>
      <c r="CU35" s="77">
        <f t="shared" si="58"/>
        <v>0</v>
      </c>
      <c r="CV35" s="77">
        <f t="shared" si="58"/>
        <v>0</v>
      </c>
      <c r="CW35" s="77">
        <f t="shared" si="58"/>
        <v>0</v>
      </c>
      <c r="CX35" s="77">
        <f t="shared" si="58"/>
        <v>0</v>
      </c>
      <c r="CY35" s="77">
        <f t="shared" si="58"/>
        <v>0</v>
      </c>
      <c r="CZ35" s="77">
        <f t="shared" si="58"/>
        <v>0</v>
      </c>
      <c r="DA35" s="77">
        <f t="shared" si="58"/>
        <v>0</v>
      </c>
      <c r="DB35" s="77">
        <f t="shared" si="58"/>
        <v>0</v>
      </c>
      <c r="DC35" s="77">
        <f t="shared" si="58"/>
        <v>0</v>
      </c>
      <c r="DD35" s="77">
        <f t="shared" si="59"/>
        <v>0</v>
      </c>
      <c r="DE35" s="77">
        <f t="shared" si="59"/>
        <v>0</v>
      </c>
      <c r="DF35" s="77">
        <f t="shared" si="59"/>
        <v>0</v>
      </c>
      <c r="DG35" s="77">
        <f t="shared" si="59"/>
        <v>0</v>
      </c>
      <c r="DH35" s="77">
        <f t="shared" si="59"/>
        <v>0</v>
      </c>
      <c r="DI35" s="77">
        <f t="shared" si="59"/>
        <v>0</v>
      </c>
      <c r="DJ35" s="77">
        <f t="shared" si="59"/>
        <v>0</v>
      </c>
      <c r="DK35" s="77">
        <f t="shared" si="59"/>
        <v>0</v>
      </c>
      <c r="DL35" s="77">
        <f t="shared" si="59"/>
        <v>0</v>
      </c>
      <c r="DM35" s="77">
        <f t="shared" si="59"/>
        <v>0</v>
      </c>
      <c r="DN35" s="77">
        <f t="shared" si="60"/>
        <v>0</v>
      </c>
      <c r="DO35" s="77">
        <f t="shared" si="60"/>
        <v>0</v>
      </c>
      <c r="DP35" s="77">
        <f t="shared" si="60"/>
        <v>0</v>
      </c>
      <c r="DQ35" s="77">
        <f t="shared" si="60"/>
        <v>0</v>
      </c>
      <c r="DR35" s="77">
        <f t="shared" si="60"/>
        <v>0</v>
      </c>
      <c r="DS35" s="77">
        <f t="shared" si="60"/>
        <v>0</v>
      </c>
      <c r="DT35" s="77">
        <f t="shared" si="60"/>
        <v>0</v>
      </c>
      <c r="DU35" s="77">
        <f t="shared" si="60"/>
        <v>0</v>
      </c>
      <c r="DV35" s="77">
        <f t="shared" si="60"/>
        <v>0</v>
      </c>
      <c r="DW35" s="77">
        <f t="shared" si="60"/>
        <v>0</v>
      </c>
      <c r="DX35" s="77">
        <f t="shared" si="60"/>
        <v>0</v>
      </c>
      <c r="DY35" s="77">
        <f t="shared" si="61"/>
        <v>0</v>
      </c>
      <c r="DZ35" s="77">
        <f t="shared" si="61"/>
        <v>0</v>
      </c>
      <c r="EA35" s="77">
        <f t="shared" si="61"/>
        <v>0</v>
      </c>
      <c r="EB35" s="77">
        <f t="shared" si="61"/>
        <v>0</v>
      </c>
      <c r="EC35" s="77">
        <f t="shared" si="61"/>
        <v>0</v>
      </c>
      <c r="ED35" s="77">
        <f t="shared" si="61"/>
        <v>0</v>
      </c>
      <c r="EE35" s="77">
        <f t="shared" si="61"/>
        <v>0</v>
      </c>
      <c r="EF35" s="77">
        <f t="shared" si="61"/>
        <v>0</v>
      </c>
      <c r="EG35" s="77">
        <f t="shared" si="61"/>
        <v>0</v>
      </c>
      <c r="EH35" s="77">
        <f t="shared" si="61"/>
        <v>0</v>
      </c>
      <c r="EI35" s="77">
        <f t="shared" si="62"/>
        <v>0</v>
      </c>
      <c r="EJ35" s="77">
        <f t="shared" si="62"/>
        <v>0</v>
      </c>
      <c r="EK35" s="77">
        <f t="shared" si="62"/>
        <v>0</v>
      </c>
      <c r="EL35" s="77">
        <f t="shared" si="62"/>
        <v>0</v>
      </c>
      <c r="EM35" s="77">
        <f t="shared" si="62"/>
        <v>0</v>
      </c>
      <c r="EN35" s="77">
        <f t="shared" si="62"/>
        <v>0</v>
      </c>
      <c r="EO35" s="77">
        <f t="shared" si="62"/>
        <v>0</v>
      </c>
      <c r="EP35" s="77">
        <f t="shared" si="62"/>
        <v>0</v>
      </c>
      <c r="EQ35" s="77">
        <f t="shared" si="62"/>
        <v>0</v>
      </c>
      <c r="ER35" s="77">
        <f t="shared" si="62"/>
        <v>0</v>
      </c>
      <c r="ES35" s="77">
        <f t="shared" si="63"/>
        <v>0</v>
      </c>
      <c r="ET35" s="77">
        <f t="shared" si="63"/>
        <v>0</v>
      </c>
      <c r="EU35" s="77">
        <f t="shared" si="63"/>
        <v>0</v>
      </c>
      <c r="EV35" s="77">
        <f t="shared" si="63"/>
        <v>0</v>
      </c>
      <c r="EW35" s="77">
        <f t="shared" si="63"/>
        <v>0</v>
      </c>
      <c r="EX35" s="77">
        <f t="shared" si="63"/>
        <v>0</v>
      </c>
      <c r="EY35" s="77">
        <f t="shared" si="63"/>
        <v>0</v>
      </c>
      <c r="EZ35" s="77">
        <f t="shared" si="63"/>
        <v>0</v>
      </c>
      <c r="FA35" s="77">
        <f t="shared" si="63"/>
        <v>0</v>
      </c>
      <c r="FB35" s="77">
        <f t="shared" si="63"/>
        <v>0</v>
      </c>
      <c r="FC35" s="77">
        <f t="shared" si="64"/>
        <v>0</v>
      </c>
      <c r="FD35" s="77">
        <f t="shared" si="64"/>
        <v>0</v>
      </c>
      <c r="FE35" s="77">
        <f t="shared" si="64"/>
        <v>0</v>
      </c>
      <c r="FF35" s="77">
        <f t="shared" si="64"/>
        <v>0</v>
      </c>
      <c r="FG35" s="77">
        <f t="shared" si="64"/>
        <v>0</v>
      </c>
      <c r="FH35" s="77">
        <f t="shared" si="64"/>
        <v>0</v>
      </c>
      <c r="FI35" s="77">
        <f t="shared" si="64"/>
        <v>0</v>
      </c>
      <c r="FJ35" s="77">
        <f t="shared" si="64"/>
        <v>0</v>
      </c>
      <c r="FK35" s="77">
        <f t="shared" si="64"/>
        <v>0</v>
      </c>
      <c r="FL35" s="77">
        <f t="shared" si="64"/>
        <v>0</v>
      </c>
      <c r="FM35" s="77">
        <f t="shared" si="65"/>
        <v>0</v>
      </c>
      <c r="FN35" s="77">
        <f t="shared" si="65"/>
        <v>0</v>
      </c>
      <c r="FO35" s="77">
        <f t="shared" si="65"/>
        <v>0</v>
      </c>
      <c r="FP35" s="77">
        <f t="shared" si="65"/>
        <v>0</v>
      </c>
      <c r="FQ35" s="77">
        <f t="shared" si="65"/>
        <v>0</v>
      </c>
      <c r="FR35" s="77">
        <f t="shared" si="65"/>
        <v>0</v>
      </c>
      <c r="FS35" s="77">
        <f t="shared" si="65"/>
        <v>0</v>
      </c>
      <c r="FT35" s="77">
        <f t="shared" si="65"/>
        <v>0</v>
      </c>
      <c r="FU35" s="77">
        <f t="shared" si="65"/>
        <v>0</v>
      </c>
      <c r="FV35" s="77">
        <f t="shared" si="65"/>
        <v>0</v>
      </c>
      <c r="FW35" s="77">
        <f t="shared" si="66"/>
        <v>0</v>
      </c>
      <c r="FX35" s="77">
        <f t="shared" si="66"/>
        <v>0</v>
      </c>
      <c r="FY35" s="77">
        <f t="shared" si="66"/>
        <v>0</v>
      </c>
      <c r="FZ35" s="77">
        <f t="shared" si="66"/>
        <v>0</v>
      </c>
      <c r="GA35" s="77">
        <f t="shared" si="66"/>
        <v>0</v>
      </c>
      <c r="GB35" s="77">
        <f t="shared" si="66"/>
        <v>0</v>
      </c>
      <c r="GC35" s="77">
        <f t="shared" si="66"/>
        <v>0</v>
      </c>
      <c r="GD35" s="77">
        <f t="shared" si="66"/>
        <v>0</v>
      </c>
      <c r="GE35" s="77">
        <f t="shared" si="66"/>
        <v>0</v>
      </c>
      <c r="GF35" s="77">
        <f t="shared" si="66"/>
        <v>0</v>
      </c>
      <c r="GG35" s="77">
        <f t="shared" si="66"/>
        <v>0</v>
      </c>
    </row>
    <row r="36" spans="1:189" ht="15.75" x14ac:dyDescent="0.25">
      <c r="A36" s="93"/>
      <c r="B36" s="94"/>
      <c r="C36" s="95"/>
      <c r="D36" s="95"/>
      <c r="E36" s="96"/>
      <c r="F36" s="94"/>
      <c r="G36" s="97">
        <f t="shared" si="15"/>
        <v>0</v>
      </c>
      <c r="H36" s="96"/>
      <c r="I36" s="97">
        <f t="shared" si="16"/>
        <v>0</v>
      </c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101"/>
      <c r="W36" s="101"/>
      <c r="X36" s="101"/>
      <c r="Y36" s="101"/>
      <c r="Z36" s="101"/>
      <c r="AA36" s="101"/>
      <c r="AB36" s="101"/>
      <c r="AC36" s="101"/>
      <c r="AD36" s="100">
        <f t="shared" si="20"/>
        <v>0</v>
      </c>
      <c r="AE36" s="100">
        <f t="shared" si="17"/>
        <v>0</v>
      </c>
      <c r="AF36" s="75"/>
      <c r="AG36" s="75"/>
      <c r="AH36" s="68">
        <f t="shared" si="18"/>
        <v>0</v>
      </c>
      <c r="AI36" s="79">
        <f>SUMIF(Списки!$D$2:$D$6,B36,Списки!$E$2:$E$6)</f>
        <v>0</v>
      </c>
      <c r="AJ36" s="79">
        <f t="shared" si="21"/>
        <v>31</v>
      </c>
      <c r="AK36" s="70"/>
      <c r="AL36" s="70">
        <f t="array" aca="1" ref="AL36" ca="1">IF(MONTH(AI36)=1,MIN(IF(F36=январь!$A$1:$AF$200,ROW(январь!$A$1:$AF$200))),IF(MONTH(AI36)=2,MIN(IF(F36=февраль!$A$1:$AF$200,ROW(февраль!$A$1:$AF$200))),IF(MONTH(AI36)=3,MIN(IF(F36=март!$A$1:$AF$200,ROW(март!$A$1:$AF$200))),IF(MONTH(AI36)=4,MIN(IF(F36=апрель!$A$1:$AF$200,ROW(апрель!$A$1:$AF$200))),IF(MONTH(AI36)=5,MIN(IF(F36=май!$A$1:$AF$200,ROW(май!$A$1:$AF$200))),0)))))</f>
        <v>3</v>
      </c>
      <c r="AM36" s="77" t="str">
        <f t="shared" ca="1" si="52"/>
        <v>П</v>
      </c>
      <c r="AN36" s="77" t="str">
        <f t="shared" ca="1" si="52"/>
        <v>П</v>
      </c>
      <c r="AO36" s="77" t="str">
        <f t="shared" ca="1" si="52"/>
        <v>КД</v>
      </c>
      <c r="AP36" s="77" t="str">
        <f t="shared" ca="1" si="52"/>
        <v>КД</v>
      </c>
      <c r="AQ36" s="77" t="str">
        <f t="shared" ca="1" si="52"/>
        <v>КД</v>
      </c>
      <c r="AR36" s="77" t="str">
        <f t="shared" ca="1" si="52"/>
        <v>КД</v>
      </c>
      <c r="AS36" s="77" t="str">
        <f t="shared" ca="1" si="52"/>
        <v>В</v>
      </c>
      <c r="AT36" s="77" t="str">
        <f t="shared" ca="1" si="52"/>
        <v>КД</v>
      </c>
      <c r="AU36" s="77">
        <f t="shared" ca="1" si="52"/>
        <v>0</v>
      </c>
      <c r="AV36" s="77">
        <f t="shared" ca="1" si="52"/>
        <v>3</v>
      </c>
      <c r="AW36" s="77">
        <f t="shared" ca="1" si="53"/>
        <v>4</v>
      </c>
      <c r="AX36" s="77">
        <f t="shared" ca="1" si="53"/>
        <v>6</v>
      </c>
      <c r="AY36" s="77">
        <f t="shared" ca="1" si="53"/>
        <v>3</v>
      </c>
      <c r="AZ36" s="77" t="str">
        <f t="shared" ca="1" si="53"/>
        <v>В</v>
      </c>
      <c r="BA36" s="77">
        <f t="shared" ca="1" si="53"/>
        <v>7</v>
      </c>
      <c r="BB36" s="77">
        <f t="shared" ca="1" si="53"/>
        <v>0</v>
      </c>
      <c r="BC36" s="77">
        <f t="shared" ca="1" si="53"/>
        <v>3</v>
      </c>
      <c r="BD36" s="77">
        <f t="shared" ca="1" si="53"/>
        <v>4</v>
      </c>
      <c r="BE36" s="77">
        <f t="shared" ca="1" si="53"/>
        <v>6</v>
      </c>
      <c r="BF36" s="77">
        <f t="shared" ca="1" si="53"/>
        <v>3</v>
      </c>
      <c r="BG36" s="77" t="str">
        <f t="shared" ca="1" si="54"/>
        <v>В</v>
      </c>
      <c r="BH36" s="77">
        <f t="shared" ca="1" si="54"/>
        <v>7</v>
      </c>
      <c r="BI36" s="77">
        <f t="shared" ca="1" si="54"/>
        <v>0</v>
      </c>
      <c r="BJ36" s="77">
        <f t="shared" ca="1" si="54"/>
        <v>3</v>
      </c>
      <c r="BK36" s="77">
        <f t="shared" ca="1" si="54"/>
        <v>4</v>
      </c>
      <c r="BL36" s="77">
        <f t="shared" ca="1" si="54"/>
        <v>6</v>
      </c>
      <c r="BM36" s="77">
        <f t="shared" ca="1" si="54"/>
        <v>3</v>
      </c>
      <c r="BN36" s="77" t="str">
        <f t="shared" ca="1" si="54"/>
        <v>В</v>
      </c>
      <c r="BO36" s="77">
        <f t="shared" ca="1" si="54"/>
        <v>7</v>
      </c>
      <c r="BP36" s="77">
        <f t="shared" ca="1" si="54"/>
        <v>0</v>
      </c>
      <c r="BQ36" s="77">
        <f t="shared" ca="1" si="54"/>
        <v>3</v>
      </c>
      <c r="BR36" s="77">
        <f t="shared" si="55"/>
        <v>0</v>
      </c>
      <c r="BS36" s="77">
        <f t="shared" si="55"/>
        <v>0</v>
      </c>
      <c r="BT36" s="77">
        <f t="shared" si="55"/>
        <v>0</v>
      </c>
      <c r="BU36" s="77">
        <f t="shared" si="55"/>
        <v>0</v>
      </c>
      <c r="BV36" s="77">
        <f t="shared" si="55"/>
        <v>0</v>
      </c>
      <c r="BW36" s="77">
        <f t="shared" si="55"/>
        <v>0</v>
      </c>
      <c r="BX36" s="77">
        <f t="shared" si="55"/>
        <v>0</v>
      </c>
      <c r="BY36" s="77">
        <f t="shared" si="55"/>
        <v>0</v>
      </c>
      <c r="BZ36" s="77">
        <f t="shared" si="55"/>
        <v>0</v>
      </c>
      <c r="CA36" s="77">
        <f t="shared" si="55"/>
        <v>0</v>
      </c>
      <c r="CB36" s="77">
        <f t="shared" si="56"/>
        <v>0</v>
      </c>
      <c r="CC36" s="77">
        <f t="shared" si="56"/>
        <v>0</v>
      </c>
      <c r="CD36" s="77">
        <f t="shared" si="56"/>
        <v>0</v>
      </c>
      <c r="CE36" s="77">
        <f t="shared" si="56"/>
        <v>0</v>
      </c>
      <c r="CF36" s="77">
        <f t="shared" si="56"/>
        <v>0</v>
      </c>
      <c r="CG36" s="77">
        <f t="shared" si="56"/>
        <v>0</v>
      </c>
      <c r="CH36" s="77">
        <f t="shared" si="56"/>
        <v>0</v>
      </c>
      <c r="CI36" s="77">
        <f t="shared" si="56"/>
        <v>0</v>
      </c>
      <c r="CJ36" s="77">
        <f t="shared" si="56"/>
        <v>0</v>
      </c>
      <c r="CK36" s="77">
        <f t="shared" si="56"/>
        <v>0</v>
      </c>
      <c r="CL36" s="77">
        <f t="shared" si="57"/>
        <v>0</v>
      </c>
      <c r="CM36" s="77">
        <f t="shared" si="57"/>
        <v>0</v>
      </c>
      <c r="CN36" s="77">
        <f t="shared" si="57"/>
        <v>0</v>
      </c>
      <c r="CO36" s="77">
        <f t="shared" si="57"/>
        <v>0</v>
      </c>
      <c r="CP36" s="77">
        <f t="shared" si="57"/>
        <v>0</v>
      </c>
      <c r="CQ36" s="77">
        <f t="shared" si="57"/>
        <v>0</v>
      </c>
      <c r="CR36" s="77">
        <f t="shared" si="57"/>
        <v>0</v>
      </c>
      <c r="CS36" s="77">
        <f t="shared" si="57"/>
        <v>0</v>
      </c>
      <c r="CT36" s="77">
        <f t="shared" si="58"/>
        <v>0</v>
      </c>
      <c r="CU36" s="77">
        <f t="shared" si="58"/>
        <v>0</v>
      </c>
      <c r="CV36" s="77">
        <f t="shared" si="58"/>
        <v>0</v>
      </c>
      <c r="CW36" s="77">
        <f t="shared" si="58"/>
        <v>0</v>
      </c>
      <c r="CX36" s="77">
        <f t="shared" si="58"/>
        <v>0</v>
      </c>
      <c r="CY36" s="77">
        <f t="shared" si="58"/>
        <v>0</v>
      </c>
      <c r="CZ36" s="77">
        <f t="shared" si="58"/>
        <v>0</v>
      </c>
      <c r="DA36" s="77">
        <f t="shared" si="58"/>
        <v>0</v>
      </c>
      <c r="DB36" s="77">
        <f t="shared" si="58"/>
        <v>0</v>
      </c>
      <c r="DC36" s="77">
        <f t="shared" si="58"/>
        <v>0</v>
      </c>
      <c r="DD36" s="77">
        <f t="shared" si="59"/>
        <v>0</v>
      </c>
      <c r="DE36" s="77">
        <f t="shared" si="59"/>
        <v>0</v>
      </c>
      <c r="DF36" s="77">
        <f t="shared" si="59"/>
        <v>0</v>
      </c>
      <c r="DG36" s="77">
        <f t="shared" si="59"/>
        <v>0</v>
      </c>
      <c r="DH36" s="77">
        <f t="shared" si="59"/>
        <v>0</v>
      </c>
      <c r="DI36" s="77">
        <f t="shared" si="59"/>
        <v>0</v>
      </c>
      <c r="DJ36" s="77">
        <f t="shared" si="59"/>
        <v>0</v>
      </c>
      <c r="DK36" s="77">
        <f t="shared" si="59"/>
        <v>0</v>
      </c>
      <c r="DL36" s="77">
        <f t="shared" si="59"/>
        <v>0</v>
      </c>
      <c r="DM36" s="77">
        <f t="shared" si="59"/>
        <v>0</v>
      </c>
      <c r="DN36" s="77">
        <f t="shared" si="60"/>
        <v>0</v>
      </c>
      <c r="DO36" s="77">
        <f t="shared" si="60"/>
        <v>0</v>
      </c>
      <c r="DP36" s="77">
        <f t="shared" si="60"/>
        <v>0</v>
      </c>
      <c r="DQ36" s="77">
        <f t="shared" si="60"/>
        <v>0</v>
      </c>
      <c r="DR36" s="77">
        <f t="shared" si="60"/>
        <v>0</v>
      </c>
      <c r="DS36" s="77">
        <f t="shared" si="60"/>
        <v>0</v>
      </c>
      <c r="DT36" s="77">
        <f t="shared" si="60"/>
        <v>0</v>
      </c>
      <c r="DU36" s="77">
        <f t="shared" si="60"/>
        <v>0</v>
      </c>
      <c r="DV36" s="77">
        <f t="shared" si="60"/>
        <v>0</v>
      </c>
      <c r="DW36" s="77">
        <f t="shared" si="60"/>
        <v>0</v>
      </c>
      <c r="DX36" s="77">
        <f t="shared" si="60"/>
        <v>0</v>
      </c>
      <c r="DY36" s="77">
        <f t="shared" si="61"/>
        <v>0</v>
      </c>
      <c r="DZ36" s="77">
        <f t="shared" si="61"/>
        <v>0</v>
      </c>
      <c r="EA36" s="77">
        <f t="shared" si="61"/>
        <v>0</v>
      </c>
      <c r="EB36" s="77">
        <f t="shared" si="61"/>
        <v>0</v>
      </c>
      <c r="EC36" s="77">
        <f t="shared" si="61"/>
        <v>0</v>
      </c>
      <c r="ED36" s="77">
        <f t="shared" si="61"/>
        <v>0</v>
      </c>
      <c r="EE36" s="77">
        <f t="shared" si="61"/>
        <v>0</v>
      </c>
      <c r="EF36" s="77">
        <f t="shared" si="61"/>
        <v>0</v>
      </c>
      <c r="EG36" s="77">
        <f t="shared" si="61"/>
        <v>0</v>
      </c>
      <c r="EH36" s="77">
        <f t="shared" si="61"/>
        <v>0</v>
      </c>
      <c r="EI36" s="77">
        <f t="shared" si="62"/>
        <v>0</v>
      </c>
      <c r="EJ36" s="77">
        <f t="shared" si="62"/>
        <v>0</v>
      </c>
      <c r="EK36" s="77">
        <f t="shared" si="62"/>
        <v>0</v>
      </c>
      <c r="EL36" s="77">
        <f t="shared" si="62"/>
        <v>0</v>
      </c>
      <c r="EM36" s="77">
        <f t="shared" si="62"/>
        <v>0</v>
      </c>
      <c r="EN36" s="77">
        <f t="shared" si="62"/>
        <v>0</v>
      </c>
      <c r="EO36" s="77">
        <f t="shared" si="62"/>
        <v>0</v>
      </c>
      <c r="EP36" s="77">
        <f t="shared" si="62"/>
        <v>0</v>
      </c>
      <c r="EQ36" s="77">
        <f t="shared" si="62"/>
        <v>0</v>
      </c>
      <c r="ER36" s="77">
        <f t="shared" si="62"/>
        <v>0</v>
      </c>
      <c r="ES36" s="77">
        <f t="shared" si="63"/>
        <v>0</v>
      </c>
      <c r="ET36" s="77">
        <f t="shared" si="63"/>
        <v>0</v>
      </c>
      <c r="EU36" s="77">
        <f t="shared" si="63"/>
        <v>0</v>
      </c>
      <c r="EV36" s="77">
        <f t="shared" si="63"/>
        <v>0</v>
      </c>
      <c r="EW36" s="77">
        <f t="shared" si="63"/>
        <v>0</v>
      </c>
      <c r="EX36" s="77">
        <f t="shared" si="63"/>
        <v>0</v>
      </c>
      <c r="EY36" s="77">
        <f t="shared" si="63"/>
        <v>0</v>
      </c>
      <c r="EZ36" s="77">
        <f t="shared" si="63"/>
        <v>0</v>
      </c>
      <c r="FA36" s="77">
        <f t="shared" si="63"/>
        <v>0</v>
      </c>
      <c r="FB36" s="77">
        <f t="shared" si="63"/>
        <v>0</v>
      </c>
      <c r="FC36" s="77">
        <f t="shared" si="64"/>
        <v>0</v>
      </c>
      <c r="FD36" s="77">
        <f t="shared" si="64"/>
        <v>0</v>
      </c>
      <c r="FE36" s="77">
        <f t="shared" si="64"/>
        <v>0</v>
      </c>
      <c r="FF36" s="77">
        <f t="shared" si="64"/>
        <v>0</v>
      </c>
      <c r="FG36" s="77">
        <f t="shared" si="64"/>
        <v>0</v>
      </c>
      <c r="FH36" s="77">
        <f t="shared" si="64"/>
        <v>0</v>
      </c>
      <c r="FI36" s="77">
        <f t="shared" si="64"/>
        <v>0</v>
      </c>
      <c r="FJ36" s="77">
        <f t="shared" si="64"/>
        <v>0</v>
      </c>
      <c r="FK36" s="77">
        <f t="shared" si="64"/>
        <v>0</v>
      </c>
      <c r="FL36" s="77">
        <f t="shared" si="64"/>
        <v>0</v>
      </c>
      <c r="FM36" s="77">
        <f t="shared" si="65"/>
        <v>0</v>
      </c>
      <c r="FN36" s="77">
        <f t="shared" si="65"/>
        <v>0</v>
      </c>
      <c r="FO36" s="77">
        <f t="shared" si="65"/>
        <v>0</v>
      </c>
      <c r="FP36" s="77">
        <f t="shared" si="65"/>
        <v>0</v>
      </c>
      <c r="FQ36" s="77">
        <f t="shared" si="65"/>
        <v>0</v>
      </c>
      <c r="FR36" s="77">
        <f t="shared" si="65"/>
        <v>0</v>
      </c>
      <c r="FS36" s="77">
        <f t="shared" si="65"/>
        <v>0</v>
      </c>
      <c r="FT36" s="77">
        <f t="shared" si="65"/>
        <v>0</v>
      </c>
      <c r="FU36" s="77">
        <f t="shared" si="65"/>
        <v>0</v>
      </c>
      <c r="FV36" s="77">
        <f t="shared" si="65"/>
        <v>0</v>
      </c>
      <c r="FW36" s="77">
        <f t="shared" si="66"/>
        <v>0</v>
      </c>
      <c r="FX36" s="77">
        <f t="shared" si="66"/>
        <v>0</v>
      </c>
      <c r="FY36" s="77">
        <f t="shared" si="66"/>
        <v>0</v>
      </c>
      <c r="FZ36" s="77">
        <f t="shared" si="66"/>
        <v>0</v>
      </c>
      <c r="GA36" s="77">
        <f t="shared" si="66"/>
        <v>0</v>
      </c>
      <c r="GB36" s="77">
        <f t="shared" si="66"/>
        <v>0</v>
      </c>
      <c r="GC36" s="77">
        <f t="shared" si="66"/>
        <v>0</v>
      </c>
      <c r="GD36" s="77">
        <f t="shared" si="66"/>
        <v>0</v>
      </c>
      <c r="GE36" s="77">
        <f t="shared" si="66"/>
        <v>0</v>
      </c>
      <c r="GF36" s="77">
        <f t="shared" si="66"/>
        <v>0</v>
      </c>
      <c r="GG36" s="77">
        <f t="shared" si="66"/>
        <v>0</v>
      </c>
    </row>
    <row r="37" spans="1:189" ht="15.75" x14ac:dyDescent="0.25">
      <c r="A37" s="93"/>
      <c r="B37" s="94"/>
      <c r="C37" s="95"/>
      <c r="D37" s="95"/>
      <c r="E37" s="96"/>
      <c r="F37" s="94"/>
      <c r="G37" s="97">
        <f t="shared" si="15"/>
        <v>0</v>
      </c>
      <c r="H37" s="96"/>
      <c r="I37" s="97">
        <f t="shared" si="16"/>
        <v>0</v>
      </c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101"/>
      <c r="W37" s="101"/>
      <c r="X37" s="101"/>
      <c r="Y37" s="101"/>
      <c r="Z37" s="101"/>
      <c r="AA37" s="101"/>
      <c r="AB37" s="101"/>
      <c r="AC37" s="101"/>
      <c r="AD37" s="100">
        <f t="shared" si="20"/>
        <v>0</v>
      </c>
      <c r="AE37" s="100">
        <f t="shared" si="17"/>
        <v>0</v>
      </c>
      <c r="AF37" s="75"/>
      <c r="AG37" s="75"/>
      <c r="AH37" s="68">
        <f t="shared" si="18"/>
        <v>0</v>
      </c>
      <c r="AI37" s="79">
        <f>SUMIF(Списки!$D$2:$D$6,B37,Списки!$E$2:$E$6)</f>
        <v>0</v>
      </c>
      <c r="AJ37" s="79">
        <f t="shared" si="21"/>
        <v>31</v>
      </c>
      <c r="AK37" s="70"/>
      <c r="AL37" s="70">
        <f t="array" aca="1" ref="AL37" ca="1">IF(MONTH(AI37)=1,MIN(IF(F37=январь!$A$1:$AF$200,ROW(январь!$A$1:$AF$200))),IF(MONTH(AI37)=2,MIN(IF(F37=февраль!$A$1:$AF$200,ROW(февраль!$A$1:$AF$200))),IF(MONTH(AI37)=3,MIN(IF(F37=март!$A$1:$AF$200,ROW(март!$A$1:$AF$200))),IF(MONTH(AI37)=4,MIN(IF(F37=апрель!$A$1:$AF$200,ROW(апрель!$A$1:$AF$200))),IF(MONTH(AI37)=5,MIN(IF(F37=май!$A$1:$AF$200,ROW(май!$A$1:$AF$200))),0)))))</f>
        <v>3</v>
      </c>
      <c r="AM37" s="77" t="str">
        <f t="shared" ca="1" si="52"/>
        <v>П</v>
      </c>
      <c r="AN37" s="77" t="str">
        <f t="shared" ca="1" si="52"/>
        <v>П</v>
      </c>
      <c r="AO37" s="77" t="str">
        <f t="shared" ca="1" si="52"/>
        <v>КД</v>
      </c>
      <c r="AP37" s="77" t="str">
        <f t="shared" ca="1" si="52"/>
        <v>КД</v>
      </c>
      <c r="AQ37" s="77" t="str">
        <f t="shared" ca="1" si="52"/>
        <v>КД</v>
      </c>
      <c r="AR37" s="77" t="str">
        <f t="shared" ca="1" si="52"/>
        <v>КД</v>
      </c>
      <c r="AS37" s="77" t="str">
        <f t="shared" ca="1" si="52"/>
        <v>В</v>
      </c>
      <c r="AT37" s="77" t="str">
        <f t="shared" ca="1" si="52"/>
        <v>КД</v>
      </c>
      <c r="AU37" s="77">
        <f t="shared" ca="1" si="52"/>
        <v>0</v>
      </c>
      <c r="AV37" s="77">
        <f t="shared" ca="1" si="52"/>
        <v>3</v>
      </c>
      <c r="AW37" s="77">
        <f t="shared" ca="1" si="53"/>
        <v>4</v>
      </c>
      <c r="AX37" s="77">
        <f t="shared" ca="1" si="53"/>
        <v>6</v>
      </c>
      <c r="AY37" s="77">
        <f t="shared" ca="1" si="53"/>
        <v>3</v>
      </c>
      <c r="AZ37" s="77" t="str">
        <f t="shared" ca="1" si="53"/>
        <v>В</v>
      </c>
      <c r="BA37" s="77">
        <f t="shared" ca="1" si="53"/>
        <v>7</v>
      </c>
      <c r="BB37" s="77">
        <f t="shared" ca="1" si="53"/>
        <v>0</v>
      </c>
      <c r="BC37" s="77">
        <f t="shared" ca="1" si="53"/>
        <v>3</v>
      </c>
      <c r="BD37" s="77">
        <f t="shared" ca="1" si="53"/>
        <v>4</v>
      </c>
      <c r="BE37" s="77">
        <f t="shared" ca="1" si="53"/>
        <v>6</v>
      </c>
      <c r="BF37" s="77">
        <f t="shared" ca="1" si="53"/>
        <v>3</v>
      </c>
      <c r="BG37" s="77" t="str">
        <f t="shared" ca="1" si="54"/>
        <v>В</v>
      </c>
      <c r="BH37" s="77">
        <f t="shared" ca="1" si="54"/>
        <v>7</v>
      </c>
      <c r="BI37" s="77">
        <f t="shared" ca="1" si="54"/>
        <v>0</v>
      </c>
      <c r="BJ37" s="77">
        <f t="shared" ca="1" si="54"/>
        <v>3</v>
      </c>
      <c r="BK37" s="77">
        <f t="shared" ca="1" si="54"/>
        <v>4</v>
      </c>
      <c r="BL37" s="77">
        <f t="shared" ca="1" si="54"/>
        <v>6</v>
      </c>
      <c r="BM37" s="77">
        <f t="shared" ca="1" si="54"/>
        <v>3</v>
      </c>
      <c r="BN37" s="77" t="str">
        <f t="shared" ca="1" si="54"/>
        <v>В</v>
      </c>
      <c r="BO37" s="77">
        <f t="shared" ca="1" si="54"/>
        <v>7</v>
      </c>
      <c r="BP37" s="77">
        <f t="shared" ca="1" si="54"/>
        <v>0</v>
      </c>
      <c r="BQ37" s="77">
        <f t="shared" ca="1" si="54"/>
        <v>3</v>
      </c>
      <c r="BR37" s="77">
        <f t="shared" si="55"/>
        <v>0</v>
      </c>
      <c r="BS37" s="77">
        <f t="shared" si="55"/>
        <v>0</v>
      </c>
      <c r="BT37" s="77">
        <f t="shared" si="55"/>
        <v>0</v>
      </c>
      <c r="BU37" s="77">
        <f t="shared" si="55"/>
        <v>0</v>
      </c>
      <c r="BV37" s="77">
        <f t="shared" si="55"/>
        <v>0</v>
      </c>
      <c r="BW37" s="77">
        <f t="shared" si="55"/>
        <v>0</v>
      </c>
      <c r="BX37" s="77">
        <f t="shared" si="55"/>
        <v>0</v>
      </c>
      <c r="BY37" s="77">
        <f t="shared" si="55"/>
        <v>0</v>
      </c>
      <c r="BZ37" s="77">
        <f t="shared" si="55"/>
        <v>0</v>
      </c>
      <c r="CA37" s="77">
        <f t="shared" si="55"/>
        <v>0</v>
      </c>
      <c r="CB37" s="77">
        <f t="shared" si="56"/>
        <v>0</v>
      </c>
      <c r="CC37" s="77">
        <f t="shared" si="56"/>
        <v>0</v>
      </c>
      <c r="CD37" s="77">
        <f t="shared" si="56"/>
        <v>0</v>
      </c>
      <c r="CE37" s="77">
        <f t="shared" si="56"/>
        <v>0</v>
      </c>
      <c r="CF37" s="77">
        <f t="shared" si="56"/>
        <v>0</v>
      </c>
      <c r="CG37" s="77">
        <f t="shared" si="56"/>
        <v>0</v>
      </c>
      <c r="CH37" s="77">
        <f t="shared" si="56"/>
        <v>0</v>
      </c>
      <c r="CI37" s="77">
        <f t="shared" si="56"/>
        <v>0</v>
      </c>
      <c r="CJ37" s="77">
        <f t="shared" si="56"/>
        <v>0</v>
      </c>
      <c r="CK37" s="77">
        <f t="shared" si="56"/>
        <v>0</v>
      </c>
      <c r="CL37" s="77">
        <f t="shared" si="57"/>
        <v>0</v>
      </c>
      <c r="CM37" s="77">
        <f t="shared" si="57"/>
        <v>0</v>
      </c>
      <c r="CN37" s="77">
        <f t="shared" si="57"/>
        <v>0</v>
      </c>
      <c r="CO37" s="77">
        <f t="shared" si="57"/>
        <v>0</v>
      </c>
      <c r="CP37" s="77">
        <f t="shared" si="57"/>
        <v>0</v>
      </c>
      <c r="CQ37" s="77">
        <f t="shared" si="57"/>
        <v>0</v>
      </c>
      <c r="CR37" s="77">
        <f t="shared" si="57"/>
        <v>0</v>
      </c>
      <c r="CS37" s="77">
        <f t="shared" si="57"/>
        <v>0</v>
      </c>
      <c r="CT37" s="77">
        <f t="shared" si="58"/>
        <v>0</v>
      </c>
      <c r="CU37" s="77">
        <f t="shared" si="58"/>
        <v>0</v>
      </c>
      <c r="CV37" s="77">
        <f t="shared" si="58"/>
        <v>0</v>
      </c>
      <c r="CW37" s="77">
        <f t="shared" si="58"/>
        <v>0</v>
      </c>
      <c r="CX37" s="77">
        <f t="shared" si="58"/>
        <v>0</v>
      </c>
      <c r="CY37" s="77">
        <f t="shared" si="58"/>
        <v>0</v>
      </c>
      <c r="CZ37" s="77">
        <f t="shared" si="58"/>
        <v>0</v>
      </c>
      <c r="DA37" s="77">
        <f t="shared" si="58"/>
        <v>0</v>
      </c>
      <c r="DB37" s="77">
        <f t="shared" si="58"/>
        <v>0</v>
      </c>
      <c r="DC37" s="77">
        <f t="shared" si="58"/>
        <v>0</v>
      </c>
      <c r="DD37" s="77">
        <f t="shared" si="59"/>
        <v>0</v>
      </c>
      <c r="DE37" s="77">
        <f t="shared" si="59"/>
        <v>0</v>
      </c>
      <c r="DF37" s="77">
        <f t="shared" si="59"/>
        <v>0</v>
      </c>
      <c r="DG37" s="77">
        <f t="shared" si="59"/>
        <v>0</v>
      </c>
      <c r="DH37" s="77">
        <f t="shared" si="59"/>
        <v>0</v>
      </c>
      <c r="DI37" s="77">
        <f t="shared" si="59"/>
        <v>0</v>
      </c>
      <c r="DJ37" s="77">
        <f t="shared" si="59"/>
        <v>0</v>
      </c>
      <c r="DK37" s="77">
        <f t="shared" si="59"/>
        <v>0</v>
      </c>
      <c r="DL37" s="77">
        <f t="shared" si="59"/>
        <v>0</v>
      </c>
      <c r="DM37" s="77">
        <f t="shared" si="59"/>
        <v>0</v>
      </c>
      <c r="DN37" s="77">
        <f t="shared" si="60"/>
        <v>0</v>
      </c>
      <c r="DO37" s="77">
        <f t="shared" si="60"/>
        <v>0</v>
      </c>
      <c r="DP37" s="77">
        <f t="shared" si="60"/>
        <v>0</v>
      </c>
      <c r="DQ37" s="77">
        <f t="shared" si="60"/>
        <v>0</v>
      </c>
      <c r="DR37" s="77">
        <f t="shared" si="60"/>
        <v>0</v>
      </c>
      <c r="DS37" s="77">
        <f t="shared" si="60"/>
        <v>0</v>
      </c>
      <c r="DT37" s="77">
        <f t="shared" si="60"/>
        <v>0</v>
      </c>
      <c r="DU37" s="77">
        <f t="shared" si="60"/>
        <v>0</v>
      </c>
      <c r="DV37" s="77">
        <f t="shared" si="60"/>
        <v>0</v>
      </c>
      <c r="DW37" s="77">
        <f t="shared" si="60"/>
        <v>0</v>
      </c>
      <c r="DX37" s="77">
        <f t="shared" si="60"/>
        <v>0</v>
      </c>
      <c r="DY37" s="77">
        <f t="shared" si="61"/>
        <v>0</v>
      </c>
      <c r="DZ37" s="77">
        <f t="shared" si="61"/>
        <v>0</v>
      </c>
      <c r="EA37" s="77">
        <f t="shared" si="61"/>
        <v>0</v>
      </c>
      <c r="EB37" s="77">
        <f t="shared" si="61"/>
        <v>0</v>
      </c>
      <c r="EC37" s="77">
        <f t="shared" si="61"/>
        <v>0</v>
      </c>
      <c r="ED37" s="77">
        <f t="shared" si="61"/>
        <v>0</v>
      </c>
      <c r="EE37" s="77">
        <f t="shared" si="61"/>
        <v>0</v>
      </c>
      <c r="EF37" s="77">
        <f t="shared" si="61"/>
        <v>0</v>
      </c>
      <c r="EG37" s="77">
        <f t="shared" si="61"/>
        <v>0</v>
      </c>
      <c r="EH37" s="77">
        <f t="shared" si="61"/>
        <v>0</v>
      </c>
      <c r="EI37" s="77">
        <f t="shared" si="62"/>
        <v>0</v>
      </c>
      <c r="EJ37" s="77">
        <f t="shared" si="62"/>
        <v>0</v>
      </c>
      <c r="EK37" s="77">
        <f t="shared" si="62"/>
        <v>0</v>
      </c>
      <c r="EL37" s="77">
        <f t="shared" si="62"/>
        <v>0</v>
      </c>
      <c r="EM37" s="77">
        <f t="shared" si="62"/>
        <v>0</v>
      </c>
      <c r="EN37" s="77">
        <f t="shared" si="62"/>
        <v>0</v>
      </c>
      <c r="EO37" s="77">
        <f t="shared" si="62"/>
        <v>0</v>
      </c>
      <c r="EP37" s="77">
        <f t="shared" si="62"/>
        <v>0</v>
      </c>
      <c r="EQ37" s="77">
        <f t="shared" si="62"/>
        <v>0</v>
      </c>
      <c r="ER37" s="77">
        <f t="shared" si="62"/>
        <v>0</v>
      </c>
      <c r="ES37" s="77">
        <f t="shared" si="63"/>
        <v>0</v>
      </c>
      <c r="ET37" s="77">
        <f t="shared" si="63"/>
        <v>0</v>
      </c>
      <c r="EU37" s="77">
        <f t="shared" si="63"/>
        <v>0</v>
      </c>
      <c r="EV37" s="77">
        <f t="shared" si="63"/>
        <v>0</v>
      </c>
      <c r="EW37" s="77">
        <f t="shared" si="63"/>
        <v>0</v>
      </c>
      <c r="EX37" s="77">
        <f t="shared" si="63"/>
        <v>0</v>
      </c>
      <c r="EY37" s="77">
        <f t="shared" si="63"/>
        <v>0</v>
      </c>
      <c r="EZ37" s="77">
        <f t="shared" si="63"/>
        <v>0</v>
      </c>
      <c r="FA37" s="77">
        <f t="shared" si="63"/>
        <v>0</v>
      </c>
      <c r="FB37" s="77">
        <f t="shared" si="63"/>
        <v>0</v>
      </c>
      <c r="FC37" s="77">
        <f t="shared" si="64"/>
        <v>0</v>
      </c>
      <c r="FD37" s="77">
        <f t="shared" si="64"/>
        <v>0</v>
      </c>
      <c r="FE37" s="77">
        <f t="shared" si="64"/>
        <v>0</v>
      </c>
      <c r="FF37" s="77">
        <f t="shared" si="64"/>
        <v>0</v>
      </c>
      <c r="FG37" s="77">
        <f t="shared" si="64"/>
        <v>0</v>
      </c>
      <c r="FH37" s="77">
        <f t="shared" si="64"/>
        <v>0</v>
      </c>
      <c r="FI37" s="77">
        <f t="shared" si="64"/>
        <v>0</v>
      </c>
      <c r="FJ37" s="77">
        <f t="shared" si="64"/>
        <v>0</v>
      </c>
      <c r="FK37" s="77">
        <f t="shared" si="64"/>
        <v>0</v>
      </c>
      <c r="FL37" s="77">
        <f t="shared" si="64"/>
        <v>0</v>
      </c>
      <c r="FM37" s="77">
        <f t="shared" si="65"/>
        <v>0</v>
      </c>
      <c r="FN37" s="77">
        <f t="shared" si="65"/>
        <v>0</v>
      </c>
      <c r="FO37" s="77">
        <f t="shared" si="65"/>
        <v>0</v>
      </c>
      <c r="FP37" s="77">
        <f t="shared" si="65"/>
        <v>0</v>
      </c>
      <c r="FQ37" s="77">
        <f t="shared" si="65"/>
        <v>0</v>
      </c>
      <c r="FR37" s="77">
        <f t="shared" si="65"/>
        <v>0</v>
      </c>
      <c r="FS37" s="77">
        <f t="shared" si="65"/>
        <v>0</v>
      </c>
      <c r="FT37" s="77">
        <f t="shared" si="65"/>
        <v>0</v>
      </c>
      <c r="FU37" s="77">
        <f t="shared" si="65"/>
        <v>0</v>
      </c>
      <c r="FV37" s="77">
        <f t="shared" si="65"/>
        <v>0</v>
      </c>
      <c r="FW37" s="77">
        <f t="shared" si="66"/>
        <v>0</v>
      </c>
      <c r="FX37" s="77">
        <f t="shared" si="66"/>
        <v>0</v>
      </c>
      <c r="FY37" s="77">
        <f t="shared" si="66"/>
        <v>0</v>
      </c>
      <c r="FZ37" s="77">
        <f t="shared" si="66"/>
        <v>0</v>
      </c>
      <c r="GA37" s="77">
        <f t="shared" si="66"/>
        <v>0</v>
      </c>
      <c r="GB37" s="77">
        <f t="shared" si="66"/>
        <v>0</v>
      </c>
      <c r="GC37" s="77">
        <f t="shared" si="66"/>
        <v>0</v>
      </c>
      <c r="GD37" s="77">
        <f t="shared" si="66"/>
        <v>0</v>
      </c>
      <c r="GE37" s="77">
        <f t="shared" si="66"/>
        <v>0</v>
      </c>
      <c r="GF37" s="77">
        <f t="shared" si="66"/>
        <v>0</v>
      </c>
      <c r="GG37" s="77">
        <f t="shared" si="66"/>
        <v>0</v>
      </c>
    </row>
    <row r="38" spans="1:189" ht="15.75" x14ac:dyDescent="0.25">
      <c r="A38" s="93"/>
      <c r="B38" s="94"/>
      <c r="C38" s="95"/>
      <c r="D38" s="95"/>
      <c r="E38" s="96"/>
      <c r="F38" s="94"/>
      <c r="G38" s="97">
        <f t="shared" si="15"/>
        <v>0</v>
      </c>
      <c r="H38" s="96"/>
      <c r="I38" s="97">
        <f t="shared" si="16"/>
        <v>0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101"/>
      <c r="W38" s="101"/>
      <c r="X38" s="101"/>
      <c r="Y38" s="101"/>
      <c r="Z38" s="101"/>
      <c r="AA38" s="101"/>
      <c r="AB38" s="101"/>
      <c r="AC38" s="101"/>
      <c r="AD38" s="100">
        <f t="shared" si="20"/>
        <v>0</v>
      </c>
      <c r="AE38" s="100">
        <f t="shared" si="17"/>
        <v>0</v>
      </c>
      <c r="AF38" s="75"/>
      <c r="AG38" s="75"/>
      <c r="AH38" s="68">
        <f t="shared" si="18"/>
        <v>0</v>
      </c>
      <c r="AI38" s="79">
        <f>SUMIF(Списки!$D$2:$D$6,B38,Списки!$E$2:$E$6)</f>
        <v>0</v>
      </c>
      <c r="AJ38" s="79">
        <f t="shared" si="21"/>
        <v>31</v>
      </c>
      <c r="AK38" s="70"/>
      <c r="AL38" s="70">
        <f t="array" aca="1" ref="AL38" ca="1">IF(MONTH(AI38)=1,MIN(IF(F38=январь!$A$1:$AF$200,ROW(январь!$A$1:$AF$200))),IF(MONTH(AI38)=2,MIN(IF(F38=февраль!$A$1:$AF$200,ROW(февраль!$A$1:$AF$200))),IF(MONTH(AI38)=3,MIN(IF(F38=март!$A$1:$AF$200,ROW(март!$A$1:$AF$200))),IF(MONTH(AI38)=4,MIN(IF(F38=апрель!$A$1:$AF$200,ROW(апрель!$A$1:$AF$200))),IF(MONTH(AI38)=5,MIN(IF(F38=май!$A$1:$AF$200,ROW(май!$A$1:$AF$200))),0)))))</f>
        <v>3</v>
      </c>
      <c r="AM38" s="77" t="str">
        <f t="shared" ca="1" si="52"/>
        <v>П</v>
      </c>
      <c r="AN38" s="77" t="str">
        <f t="shared" ca="1" si="52"/>
        <v>П</v>
      </c>
      <c r="AO38" s="77" t="str">
        <f t="shared" ca="1" si="52"/>
        <v>КД</v>
      </c>
      <c r="AP38" s="77" t="str">
        <f t="shared" ca="1" si="52"/>
        <v>КД</v>
      </c>
      <c r="AQ38" s="77" t="str">
        <f t="shared" ca="1" si="52"/>
        <v>КД</v>
      </c>
      <c r="AR38" s="77" t="str">
        <f t="shared" ca="1" si="52"/>
        <v>КД</v>
      </c>
      <c r="AS38" s="77" t="str">
        <f t="shared" ca="1" si="52"/>
        <v>В</v>
      </c>
      <c r="AT38" s="77" t="str">
        <f t="shared" ca="1" si="52"/>
        <v>КД</v>
      </c>
      <c r="AU38" s="77">
        <f t="shared" ca="1" si="52"/>
        <v>0</v>
      </c>
      <c r="AV38" s="77">
        <f t="shared" ca="1" si="52"/>
        <v>3</v>
      </c>
      <c r="AW38" s="77">
        <f t="shared" ca="1" si="53"/>
        <v>4</v>
      </c>
      <c r="AX38" s="77">
        <f t="shared" ca="1" si="53"/>
        <v>6</v>
      </c>
      <c r="AY38" s="77">
        <f t="shared" ca="1" si="53"/>
        <v>3</v>
      </c>
      <c r="AZ38" s="77" t="str">
        <f t="shared" ca="1" si="53"/>
        <v>В</v>
      </c>
      <c r="BA38" s="77">
        <f t="shared" ca="1" si="53"/>
        <v>7</v>
      </c>
      <c r="BB38" s="77">
        <f t="shared" ca="1" si="53"/>
        <v>0</v>
      </c>
      <c r="BC38" s="77">
        <f t="shared" ca="1" si="53"/>
        <v>3</v>
      </c>
      <c r="BD38" s="77">
        <f t="shared" ca="1" si="53"/>
        <v>4</v>
      </c>
      <c r="BE38" s="77">
        <f t="shared" ca="1" si="53"/>
        <v>6</v>
      </c>
      <c r="BF38" s="77">
        <f t="shared" ca="1" si="53"/>
        <v>3</v>
      </c>
      <c r="BG38" s="77" t="str">
        <f t="shared" ca="1" si="54"/>
        <v>В</v>
      </c>
      <c r="BH38" s="77">
        <f t="shared" ca="1" si="54"/>
        <v>7</v>
      </c>
      <c r="BI38" s="77">
        <f t="shared" ca="1" si="54"/>
        <v>0</v>
      </c>
      <c r="BJ38" s="77">
        <f t="shared" ca="1" si="54"/>
        <v>3</v>
      </c>
      <c r="BK38" s="77">
        <f t="shared" ca="1" si="54"/>
        <v>4</v>
      </c>
      <c r="BL38" s="77">
        <f t="shared" ca="1" si="54"/>
        <v>6</v>
      </c>
      <c r="BM38" s="77">
        <f t="shared" ca="1" si="54"/>
        <v>3</v>
      </c>
      <c r="BN38" s="77" t="str">
        <f t="shared" ca="1" si="54"/>
        <v>В</v>
      </c>
      <c r="BO38" s="77">
        <f t="shared" ca="1" si="54"/>
        <v>7</v>
      </c>
      <c r="BP38" s="77">
        <f t="shared" ca="1" si="54"/>
        <v>0</v>
      </c>
      <c r="BQ38" s="77">
        <f t="shared" ca="1" si="54"/>
        <v>3</v>
      </c>
      <c r="BR38" s="77">
        <f t="shared" si="55"/>
        <v>0</v>
      </c>
      <c r="BS38" s="77">
        <f t="shared" si="55"/>
        <v>0</v>
      </c>
      <c r="BT38" s="77">
        <f t="shared" si="55"/>
        <v>0</v>
      </c>
      <c r="BU38" s="77">
        <f t="shared" si="55"/>
        <v>0</v>
      </c>
      <c r="BV38" s="77">
        <f t="shared" si="55"/>
        <v>0</v>
      </c>
      <c r="BW38" s="77">
        <f t="shared" si="55"/>
        <v>0</v>
      </c>
      <c r="BX38" s="77">
        <f t="shared" si="55"/>
        <v>0</v>
      </c>
      <c r="BY38" s="77">
        <f t="shared" si="55"/>
        <v>0</v>
      </c>
      <c r="BZ38" s="77">
        <f t="shared" si="55"/>
        <v>0</v>
      </c>
      <c r="CA38" s="77">
        <f t="shared" si="55"/>
        <v>0</v>
      </c>
      <c r="CB38" s="77">
        <f t="shared" si="56"/>
        <v>0</v>
      </c>
      <c r="CC38" s="77">
        <f t="shared" si="56"/>
        <v>0</v>
      </c>
      <c r="CD38" s="77">
        <f t="shared" si="56"/>
        <v>0</v>
      </c>
      <c r="CE38" s="77">
        <f t="shared" si="56"/>
        <v>0</v>
      </c>
      <c r="CF38" s="77">
        <f t="shared" si="56"/>
        <v>0</v>
      </c>
      <c r="CG38" s="77">
        <f t="shared" si="56"/>
        <v>0</v>
      </c>
      <c r="CH38" s="77">
        <f t="shared" si="56"/>
        <v>0</v>
      </c>
      <c r="CI38" s="77">
        <f t="shared" si="56"/>
        <v>0</v>
      </c>
      <c r="CJ38" s="77">
        <f t="shared" si="56"/>
        <v>0</v>
      </c>
      <c r="CK38" s="77">
        <f t="shared" si="56"/>
        <v>0</v>
      </c>
      <c r="CL38" s="77">
        <f t="shared" si="57"/>
        <v>0</v>
      </c>
      <c r="CM38" s="77">
        <f t="shared" si="57"/>
        <v>0</v>
      </c>
      <c r="CN38" s="77">
        <f t="shared" si="57"/>
        <v>0</v>
      </c>
      <c r="CO38" s="77">
        <f t="shared" si="57"/>
        <v>0</v>
      </c>
      <c r="CP38" s="77">
        <f t="shared" si="57"/>
        <v>0</v>
      </c>
      <c r="CQ38" s="77">
        <f t="shared" si="57"/>
        <v>0</v>
      </c>
      <c r="CR38" s="77">
        <f t="shared" si="57"/>
        <v>0</v>
      </c>
      <c r="CS38" s="77">
        <f t="shared" si="57"/>
        <v>0</v>
      </c>
      <c r="CT38" s="77">
        <f t="shared" si="58"/>
        <v>0</v>
      </c>
      <c r="CU38" s="77">
        <f t="shared" si="58"/>
        <v>0</v>
      </c>
      <c r="CV38" s="77">
        <f t="shared" si="58"/>
        <v>0</v>
      </c>
      <c r="CW38" s="77">
        <f t="shared" si="58"/>
        <v>0</v>
      </c>
      <c r="CX38" s="77">
        <f t="shared" si="58"/>
        <v>0</v>
      </c>
      <c r="CY38" s="77">
        <f t="shared" si="58"/>
        <v>0</v>
      </c>
      <c r="CZ38" s="77">
        <f t="shared" si="58"/>
        <v>0</v>
      </c>
      <c r="DA38" s="77">
        <f t="shared" si="58"/>
        <v>0</v>
      </c>
      <c r="DB38" s="77">
        <f t="shared" si="58"/>
        <v>0</v>
      </c>
      <c r="DC38" s="77">
        <f t="shared" si="58"/>
        <v>0</v>
      </c>
      <c r="DD38" s="77">
        <f t="shared" si="59"/>
        <v>0</v>
      </c>
      <c r="DE38" s="77">
        <f t="shared" si="59"/>
        <v>0</v>
      </c>
      <c r="DF38" s="77">
        <f t="shared" si="59"/>
        <v>0</v>
      </c>
      <c r="DG38" s="77">
        <f t="shared" si="59"/>
        <v>0</v>
      </c>
      <c r="DH38" s="77">
        <f t="shared" si="59"/>
        <v>0</v>
      </c>
      <c r="DI38" s="77">
        <f t="shared" si="59"/>
        <v>0</v>
      </c>
      <c r="DJ38" s="77">
        <f t="shared" si="59"/>
        <v>0</v>
      </c>
      <c r="DK38" s="77">
        <f t="shared" si="59"/>
        <v>0</v>
      </c>
      <c r="DL38" s="77">
        <f t="shared" si="59"/>
        <v>0</v>
      </c>
      <c r="DM38" s="77">
        <f t="shared" si="59"/>
        <v>0</v>
      </c>
      <c r="DN38" s="77">
        <f t="shared" si="60"/>
        <v>0</v>
      </c>
      <c r="DO38" s="77">
        <f t="shared" si="60"/>
        <v>0</v>
      </c>
      <c r="DP38" s="77">
        <f t="shared" si="60"/>
        <v>0</v>
      </c>
      <c r="DQ38" s="77">
        <f t="shared" si="60"/>
        <v>0</v>
      </c>
      <c r="DR38" s="77">
        <f t="shared" si="60"/>
        <v>0</v>
      </c>
      <c r="DS38" s="77">
        <f t="shared" si="60"/>
        <v>0</v>
      </c>
      <c r="DT38" s="77">
        <f t="shared" si="60"/>
        <v>0</v>
      </c>
      <c r="DU38" s="77">
        <f t="shared" si="60"/>
        <v>0</v>
      </c>
      <c r="DV38" s="77">
        <f t="shared" si="60"/>
        <v>0</v>
      </c>
      <c r="DW38" s="77">
        <f t="shared" si="60"/>
        <v>0</v>
      </c>
      <c r="DX38" s="77">
        <f t="shared" si="60"/>
        <v>0</v>
      </c>
      <c r="DY38" s="77">
        <f t="shared" si="61"/>
        <v>0</v>
      </c>
      <c r="DZ38" s="77">
        <f t="shared" si="61"/>
        <v>0</v>
      </c>
      <c r="EA38" s="77">
        <f t="shared" si="61"/>
        <v>0</v>
      </c>
      <c r="EB38" s="77">
        <f t="shared" si="61"/>
        <v>0</v>
      </c>
      <c r="EC38" s="77">
        <f t="shared" si="61"/>
        <v>0</v>
      </c>
      <c r="ED38" s="77">
        <f t="shared" si="61"/>
        <v>0</v>
      </c>
      <c r="EE38" s="77">
        <f t="shared" si="61"/>
        <v>0</v>
      </c>
      <c r="EF38" s="77">
        <f t="shared" si="61"/>
        <v>0</v>
      </c>
      <c r="EG38" s="77">
        <f t="shared" si="61"/>
        <v>0</v>
      </c>
      <c r="EH38" s="77">
        <f t="shared" si="61"/>
        <v>0</v>
      </c>
      <c r="EI38" s="77">
        <f t="shared" si="62"/>
        <v>0</v>
      </c>
      <c r="EJ38" s="77">
        <f t="shared" si="62"/>
        <v>0</v>
      </c>
      <c r="EK38" s="77">
        <f t="shared" si="62"/>
        <v>0</v>
      </c>
      <c r="EL38" s="77">
        <f t="shared" si="62"/>
        <v>0</v>
      </c>
      <c r="EM38" s="77">
        <f t="shared" si="62"/>
        <v>0</v>
      </c>
      <c r="EN38" s="77">
        <f t="shared" si="62"/>
        <v>0</v>
      </c>
      <c r="EO38" s="77">
        <f t="shared" si="62"/>
        <v>0</v>
      </c>
      <c r="EP38" s="77">
        <f t="shared" si="62"/>
        <v>0</v>
      </c>
      <c r="EQ38" s="77">
        <f t="shared" si="62"/>
        <v>0</v>
      </c>
      <c r="ER38" s="77">
        <f t="shared" si="62"/>
        <v>0</v>
      </c>
      <c r="ES38" s="77">
        <f t="shared" si="63"/>
        <v>0</v>
      </c>
      <c r="ET38" s="77">
        <f t="shared" si="63"/>
        <v>0</v>
      </c>
      <c r="EU38" s="77">
        <f t="shared" si="63"/>
        <v>0</v>
      </c>
      <c r="EV38" s="77">
        <f t="shared" si="63"/>
        <v>0</v>
      </c>
      <c r="EW38" s="77">
        <f t="shared" si="63"/>
        <v>0</v>
      </c>
      <c r="EX38" s="77">
        <f t="shared" si="63"/>
        <v>0</v>
      </c>
      <c r="EY38" s="77">
        <f t="shared" si="63"/>
        <v>0</v>
      </c>
      <c r="EZ38" s="77">
        <f t="shared" si="63"/>
        <v>0</v>
      </c>
      <c r="FA38" s="77">
        <f t="shared" si="63"/>
        <v>0</v>
      </c>
      <c r="FB38" s="77">
        <f t="shared" si="63"/>
        <v>0</v>
      </c>
      <c r="FC38" s="77">
        <f t="shared" si="64"/>
        <v>0</v>
      </c>
      <c r="FD38" s="77">
        <f t="shared" si="64"/>
        <v>0</v>
      </c>
      <c r="FE38" s="77">
        <f t="shared" si="64"/>
        <v>0</v>
      </c>
      <c r="FF38" s="77">
        <f t="shared" si="64"/>
        <v>0</v>
      </c>
      <c r="FG38" s="77">
        <f t="shared" si="64"/>
        <v>0</v>
      </c>
      <c r="FH38" s="77">
        <f t="shared" si="64"/>
        <v>0</v>
      </c>
      <c r="FI38" s="77">
        <f t="shared" si="64"/>
        <v>0</v>
      </c>
      <c r="FJ38" s="77">
        <f t="shared" si="64"/>
        <v>0</v>
      </c>
      <c r="FK38" s="77">
        <f t="shared" si="64"/>
        <v>0</v>
      </c>
      <c r="FL38" s="77">
        <f t="shared" si="64"/>
        <v>0</v>
      </c>
      <c r="FM38" s="77">
        <f t="shared" si="65"/>
        <v>0</v>
      </c>
      <c r="FN38" s="77">
        <f t="shared" si="65"/>
        <v>0</v>
      </c>
      <c r="FO38" s="77">
        <f t="shared" si="65"/>
        <v>0</v>
      </c>
      <c r="FP38" s="77">
        <f t="shared" si="65"/>
        <v>0</v>
      </c>
      <c r="FQ38" s="77">
        <f t="shared" si="65"/>
        <v>0</v>
      </c>
      <c r="FR38" s="77">
        <f t="shared" si="65"/>
        <v>0</v>
      </c>
      <c r="FS38" s="77">
        <f t="shared" si="65"/>
        <v>0</v>
      </c>
      <c r="FT38" s="77">
        <f t="shared" si="65"/>
        <v>0</v>
      </c>
      <c r="FU38" s="77">
        <f t="shared" si="65"/>
        <v>0</v>
      </c>
      <c r="FV38" s="77">
        <f t="shared" si="65"/>
        <v>0</v>
      </c>
      <c r="FW38" s="77">
        <f t="shared" si="66"/>
        <v>0</v>
      </c>
      <c r="FX38" s="77">
        <f t="shared" si="66"/>
        <v>0</v>
      </c>
      <c r="FY38" s="77">
        <f t="shared" si="66"/>
        <v>0</v>
      </c>
      <c r="FZ38" s="77">
        <f t="shared" si="66"/>
        <v>0</v>
      </c>
      <c r="GA38" s="77">
        <f t="shared" si="66"/>
        <v>0</v>
      </c>
      <c r="GB38" s="77">
        <f t="shared" si="66"/>
        <v>0</v>
      </c>
      <c r="GC38" s="77">
        <f t="shared" si="66"/>
        <v>0</v>
      </c>
      <c r="GD38" s="77">
        <f t="shared" si="66"/>
        <v>0</v>
      </c>
      <c r="GE38" s="77">
        <f t="shared" si="66"/>
        <v>0</v>
      </c>
      <c r="GF38" s="77">
        <f t="shared" si="66"/>
        <v>0</v>
      </c>
      <c r="GG38" s="77">
        <f t="shared" si="66"/>
        <v>0</v>
      </c>
    </row>
    <row r="39" spans="1:189" ht="15.75" x14ac:dyDescent="0.25">
      <c r="A39" s="93"/>
      <c r="B39" s="94"/>
      <c r="C39" s="95"/>
      <c r="D39" s="95"/>
      <c r="E39" s="96"/>
      <c r="F39" s="94"/>
      <c r="G39" s="97">
        <f t="shared" si="15"/>
        <v>0</v>
      </c>
      <c r="H39" s="96"/>
      <c r="I39" s="97">
        <f t="shared" si="16"/>
        <v>0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101"/>
      <c r="W39" s="101"/>
      <c r="X39" s="101"/>
      <c r="Y39" s="101"/>
      <c r="Z39" s="101"/>
      <c r="AA39" s="101"/>
      <c r="AB39" s="101"/>
      <c r="AC39" s="101"/>
      <c r="AD39" s="100">
        <f t="shared" si="20"/>
        <v>0</v>
      </c>
      <c r="AE39" s="100">
        <f t="shared" si="17"/>
        <v>0</v>
      </c>
      <c r="AF39" s="75"/>
      <c r="AG39" s="75"/>
      <c r="AH39" s="68">
        <f t="shared" si="18"/>
        <v>0</v>
      </c>
      <c r="AI39" s="79">
        <f>SUMIF(Списки!$D$2:$D$6,B39,Списки!$E$2:$E$6)</f>
        <v>0</v>
      </c>
      <c r="AJ39" s="79">
        <f t="shared" si="21"/>
        <v>31</v>
      </c>
      <c r="AK39" s="70"/>
      <c r="AL39" s="70">
        <f t="array" aca="1" ref="AL39" ca="1">IF(MONTH(AI39)=1,MIN(IF(F39=январь!$A$1:$AF$200,ROW(январь!$A$1:$AF$200))),IF(MONTH(AI39)=2,MIN(IF(F39=февраль!$A$1:$AF$200,ROW(февраль!$A$1:$AF$200))),IF(MONTH(AI39)=3,MIN(IF(F39=март!$A$1:$AF$200,ROW(март!$A$1:$AF$200))),IF(MONTH(AI39)=4,MIN(IF(F39=апрель!$A$1:$AF$200,ROW(апрель!$A$1:$AF$200))),IF(MONTH(AI39)=5,MIN(IF(F39=май!$A$1:$AF$200,ROW(май!$A$1:$AF$200))),0)))))</f>
        <v>3</v>
      </c>
      <c r="AM39" s="77" t="str">
        <f t="shared" ca="1" si="52"/>
        <v>П</v>
      </c>
      <c r="AN39" s="77" t="str">
        <f t="shared" ca="1" si="52"/>
        <v>П</v>
      </c>
      <c r="AO39" s="77" t="str">
        <f t="shared" ca="1" si="52"/>
        <v>КД</v>
      </c>
      <c r="AP39" s="77" t="str">
        <f t="shared" ca="1" si="52"/>
        <v>КД</v>
      </c>
      <c r="AQ39" s="77" t="str">
        <f t="shared" ca="1" si="52"/>
        <v>КД</v>
      </c>
      <c r="AR39" s="77" t="str">
        <f t="shared" ca="1" si="52"/>
        <v>КД</v>
      </c>
      <c r="AS39" s="77" t="str">
        <f t="shared" ca="1" si="52"/>
        <v>В</v>
      </c>
      <c r="AT39" s="77" t="str">
        <f t="shared" ca="1" si="52"/>
        <v>КД</v>
      </c>
      <c r="AU39" s="77">
        <f t="shared" ca="1" si="52"/>
        <v>0</v>
      </c>
      <c r="AV39" s="77">
        <f t="shared" ca="1" si="52"/>
        <v>3</v>
      </c>
      <c r="AW39" s="77">
        <f t="shared" ca="1" si="53"/>
        <v>4</v>
      </c>
      <c r="AX39" s="77">
        <f t="shared" ca="1" si="53"/>
        <v>6</v>
      </c>
      <c r="AY39" s="77">
        <f t="shared" ca="1" si="53"/>
        <v>3</v>
      </c>
      <c r="AZ39" s="77" t="str">
        <f t="shared" ca="1" si="53"/>
        <v>В</v>
      </c>
      <c r="BA39" s="77">
        <f t="shared" ca="1" si="53"/>
        <v>7</v>
      </c>
      <c r="BB39" s="77">
        <f t="shared" ca="1" si="53"/>
        <v>0</v>
      </c>
      <c r="BC39" s="77">
        <f t="shared" ca="1" si="53"/>
        <v>3</v>
      </c>
      <c r="BD39" s="77">
        <f t="shared" ca="1" si="53"/>
        <v>4</v>
      </c>
      <c r="BE39" s="77">
        <f t="shared" ca="1" si="53"/>
        <v>6</v>
      </c>
      <c r="BF39" s="77">
        <f t="shared" ca="1" si="53"/>
        <v>3</v>
      </c>
      <c r="BG39" s="77" t="str">
        <f t="shared" ca="1" si="54"/>
        <v>В</v>
      </c>
      <c r="BH39" s="77">
        <f t="shared" ca="1" si="54"/>
        <v>7</v>
      </c>
      <c r="BI39" s="77">
        <f t="shared" ca="1" si="54"/>
        <v>0</v>
      </c>
      <c r="BJ39" s="77">
        <f t="shared" ca="1" si="54"/>
        <v>3</v>
      </c>
      <c r="BK39" s="77">
        <f t="shared" ca="1" si="54"/>
        <v>4</v>
      </c>
      <c r="BL39" s="77">
        <f t="shared" ca="1" si="54"/>
        <v>6</v>
      </c>
      <c r="BM39" s="77">
        <f t="shared" ca="1" si="54"/>
        <v>3</v>
      </c>
      <c r="BN39" s="77" t="str">
        <f t="shared" ca="1" si="54"/>
        <v>В</v>
      </c>
      <c r="BO39" s="77">
        <f t="shared" ca="1" si="54"/>
        <v>7</v>
      </c>
      <c r="BP39" s="77">
        <f t="shared" ca="1" si="54"/>
        <v>0</v>
      </c>
      <c r="BQ39" s="77">
        <f t="shared" ca="1" si="54"/>
        <v>3</v>
      </c>
      <c r="BR39" s="77">
        <f t="shared" si="55"/>
        <v>0</v>
      </c>
      <c r="BS39" s="77">
        <f t="shared" si="55"/>
        <v>0</v>
      </c>
      <c r="BT39" s="77">
        <f t="shared" si="55"/>
        <v>0</v>
      </c>
      <c r="BU39" s="77">
        <f t="shared" si="55"/>
        <v>0</v>
      </c>
      <c r="BV39" s="77">
        <f t="shared" si="55"/>
        <v>0</v>
      </c>
      <c r="BW39" s="77">
        <f t="shared" si="55"/>
        <v>0</v>
      </c>
      <c r="BX39" s="77">
        <f t="shared" si="55"/>
        <v>0</v>
      </c>
      <c r="BY39" s="77">
        <f t="shared" si="55"/>
        <v>0</v>
      </c>
      <c r="BZ39" s="77">
        <f t="shared" si="55"/>
        <v>0</v>
      </c>
      <c r="CA39" s="77">
        <f t="shared" si="55"/>
        <v>0</v>
      </c>
      <c r="CB39" s="77">
        <f t="shared" si="56"/>
        <v>0</v>
      </c>
      <c r="CC39" s="77">
        <f t="shared" si="56"/>
        <v>0</v>
      </c>
      <c r="CD39" s="77">
        <f t="shared" si="56"/>
        <v>0</v>
      </c>
      <c r="CE39" s="77">
        <f t="shared" si="56"/>
        <v>0</v>
      </c>
      <c r="CF39" s="77">
        <f t="shared" si="56"/>
        <v>0</v>
      </c>
      <c r="CG39" s="77">
        <f t="shared" si="56"/>
        <v>0</v>
      </c>
      <c r="CH39" s="77">
        <f t="shared" si="56"/>
        <v>0</v>
      </c>
      <c r="CI39" s="77">
        <f t="shared" si="56"/>
        <v>0</v>
      </c>
      <c r="CJ39" s="77">
        <f t="shared" si="56"/>
        <v>0</v>
      </c>
      <c r="CK39" s="77">
        <f t="shared" si="56"/>
        <v>0</v>
      </c>
      <c r="CL39" s="77">
        <f t="shared" si="57"/>
        <v>0</v>
      </c>
      <c r="CM39" s="77">
        <f t="shared" si="57"/>
        <v>0</v>
      </c>
      <c r="CN39" s="77">
        <f t="shared" si="57"/>
        <v>0</v>
      </c>
      <c r="CO39" s="77">
        <f t="shared" si="57"/>
        <v>0</v>
      </c>
      <c r="CP39" s="77">
        <f t="shared" si="57"/>
        <v>0</v>
      </c>
      <c r="CQ39" s="77">
        <f t="shared" si="57"/>
        <v>0</v>
      </c>
      <c r="CR39" s="77">
        <f t="shared" si="57"/>
        <v>0</v>
      </c>
      <c r="CS39" s="77">
        <f t="shared" si="57"/>
        <v>0</v>
      </c>
      <c r="CT39" s="77">
        <f t="shared" si="58"/>
        <v>0</v>
      </c>
      <c r="CU39" s="77">
        <f t="shared" si="58"/>
        <v>0</v>
      </c>
      <c r="CV39" s="77">
        <f t="shared" si="58"/>
        <v>0</v>
      </c>
      <c r="CW39" s="77">
        <f t="shared" si="58"/>
        <v>0</v>
      </c>
      <c r="CX39" s="77">
        <f t="shared" si="58"/>
        <v>0</v>
      </c>
      <c r="CY39" s="77">
        <f t="shared" si="58"/>
        <v>0</v>
      </c>
      <c r="CZ39" s="77">
        <f t="shared" si="58"/>
        <v>0</v>
      </c>
      <c r="DA39" s="77">
        <f t="shared" si="58"/>
        <v>0</v>
      </c>
      <c r="DB39" s="77">
        <f t="shared" si="58"/>
        <v>0</v>
      </c>
      <c r="DC39" s="77">
        <f t="shared" si="58"/>
        <v>0</v>
      </c>
      <c r="DD39" s="77">
        <f t="shared" si="59"/>
        <v>0</v>
      </c>
      <c r="DE39" s="77">
        <f t="shared" si="59"/>
        <v>0</v>
      </c>
      <c r="DF39" s="77">
        <f t="shared" si="59"/>
        <v>0</v>
      </c>
      <c r="DG39" s="77">
        <f t="shared" si="59"/>
        <v>0</v>
      </c>
      <c r="DH39" s="77">
        <f t="shared" si="59"/>
        <v>0</v>
      </c>
      <c r="DI39" s="77">
        <f t="shared" si="59"/>
        <v>0</v>
      </c>
      <c r="DJ39" s="77">
        <f t="shared" si="59"/>
        <v>0</v>
      </c>
      <c r="DK39" s="77">
        <f t="shared" si="59"/>
        <v>0</v>
      </c>
      <c r="DL39" s="77">
        <f t="shared" si="59"/>
        <v>0</v>
      </c>
      <c r="DM39" s="77">
        <f t="shared" si="59"/>
        <v>0</v>
      </c>
      <c r="DN39" s="77">
        <f t="shared" si="60"/>
        <v>0</v>
      </c>
      <c r="DO39" s="77">
        <f t="shared" si="60"/>
        <v>0</v>
      </c>
      <c r="DP39" s="77">
        <f t="shared" si="60"/>
        <v>0</v>
      </c>
      <c r="DQ39" s="77">
        <f t="shared" si="60"/>
        <v>0</v>
      </c>
      <c r="DR39" s="77">
        <f t="shared" si="60"/>
        <v>0</v>
      </c>
      <c r="DS39" s="77">
        <f t="shared" si="60"/>
        <v>0</v>
      </c>
      <c r="DT39" s="77">
        <f t="shared" si="60"/>
        <v>0</v>
      </c>
      <c r="DU39" s="77">
        <f t="shared" si="60"/>
        <v>0</v>
      </c>
      <c r="DV39" s="77">
        <f t="shared" si="60"/>
        <v>0</v>
      </c>
      <c r="DW39" s="77">
        <f t="shared" si="60"/>
        <v>0</v>
      </c>
      <c r="DX39" s="77">
        <f t="shared" si="60"/>
        <v>0</v>
      </c>
      <c r="DY39" s="77">
        <f t="shared" si="61"/>
        <v>0</v>
      </c>
      <c r="DZ39" s="77">
        <f t="shared" si="61"/>
        <v>0</v>
      </c>
      <c r="EA39" s="77">
        <f t="shared" si="61"/>
        <v>0</v>
      </c>
      <c r="EB39" s="77">
        <f t="shared" si="61"/>
        <v>0</v>
      </c>
      <c r="EC39" s="77">
        <f t="shared" si="61"/>
        <v>0</v>
      </c>
      <c r="ED39" s="77">
        <f t="shared" si="61"/>
        <v>0</v>
      </c>
      <c r="EE39" s="77">
        <f t="shared" si="61"/>
        <v>0</v>
      </c>
      <c r="EF39" s="77">
        <f t="shared" si="61"/>
        <v>0</v>
      </c>
      <c r="EG39" s="77">
        <f t="shared" si="61"/>
        <v>0</v>
      </c>
      <c r="EH39" s="77">
        <f t="shared" si="61"/>
        <v>0</v>
      </c>
      <c r="EI39" s="77">
        <f t="shared" si="62"/>
        <v>0</v>
      </c>
      <c r="EJ39" s="77">
        <f t="shared" si="62"/>
        <v>0</v>
      </c>
      <c r="EK39" s="77">
        <f t="shared" si="62"/>
        <v>0</v>
      </c>
      <c r="EL39" s="77">
        <f t="shared" si="62"/>
        <v>0</v>
      </c>
      <c r="EM39" s="77">
        <f t="shared" si="62"/>
        <v>0</v>
      </c>
      <c r="EN39" s="77">
        <f t="shared" si="62"/>
        <v>0</v>
      </c>
      <c r="EO39" s="77">
        <f t="shared" si="62"/>
        <v>0</v>
      </c>
      <c r="EP39" s="77">
        <f t="shared" si="62"/>
        <v>0</v>
      </c>
      <c r="EQ39" s="77">
        <f t="shared" si="62"/>
        <v>0</v>
      </c>
      <c r="ER39" s="77">
        <f t="shared" si="62"/>
        <v>0</v>
      </c>
      <c r="ES39" s="77">
        <f t="shared" si="63"/>
        <v>0</v>
      </c>
      <c r="ET39" s="77">
        <f t="shared" si="63"/>
        <v>0</v>
      </c>
      <c r="EU39" s="77">
        <f t="shared" si="63"/>
        <v>0</v>
      </c>
      <c r="EV39" s="77">
        <f t="shared" si="63"/>
        <v>0</v>
      </c>
      <c r="EW39" s="77">
        <f t="shared" si="63"/>
        <v>0</v>
      </c>
      <c r="EX39" s="77">
        <f t="shared" si="63"/>
        <v>0</v>
      </c>
      <c r="EY39" s="77">
        <f t="shared" si="63"/>
        <v>0</v>
      </c>
      <c r="EZ39" s="77">
        <f t="shared" si="63"/>
        <v>0</v>
      </c>
      <c r="FA39" s="77">
        <f t="shared" si="63"/>
        <v>0</v>
      </c>
      <c r="FB39" s="77">
        <f t="shared" si="63"/>
        <v>0</v>
      </c>
      <c r="FC39" s="77">
        <f t="shared" si="64"/>
        <v>0</v>
      </c>
      <c r="FD39" s="77">
        <f t="shared" si="64"/>
        <v>0</v>
      </c>
      <c r="FE39" s="77">
        <f t="shared" si="64"/>
        <v>0</v>
      </c>
      <c r="FF39" s="77">
        <f t="shared" si="64"/>
        <v>0</v>
      </c>
      <c r="FG39" s="77">
        <f t="shared" si="64"/>
        <v>0</v>
      </c>
      <c r="FH39" s="77">
        <f t="shared" si="64"/>
        <v>0</v>
      </c>
      <c r="FI39" s="77">
        <f t="shared" si="64"/>
        <v>0</v>
      </c>
      <c r="FJ39" s="77">
        <f t="shared" si="64"/>
        <v>0</v>
      </c>
      <c r="FK39" s="77">
        <f t="shared" si="64"/>
        <v>0</v>
      </c>
      <c r="FL39" s="77">
        <f t="shared" si="64"/>
        <v>0</v>
      </c>
      <c r="FM39" s="77">
        <f t="shared" si="65"/>
        <v>0</v>
      </c>
      <c r="FN39" s="77">
        <f t="shared" si="65"/>
        <v>0</v>
      </c>
      <c r="FO39" s="77">
        <f t="shared" si="65"/>
        <v>0</v>
      </c>
      <c r="FP39" s="77">
        <f t="shared" si="65"/>
        <v>0</v>
      </c>
      <c r="FQ39" s="77">
        <f t="shared" si="65"/>
        <v>0</v>
      </c>
      <c r="FR39" s="77">
        <f t="shared" si="65"/>
        <v>0</v>
      </c>
      <c r="FS39" s="77">
        <f t="shared" si="65"/>
        <v>0</v>
      </c>
      <c r="FT39" s="77">
        <f t="shared" si="65"/>
        <v>0</v>
      </c>
      <c r="FU39" s="77">
        <f t="shared" si="65"/>
        <v>0</v>
      </c>
      <c r="FV39" s="77">
        <f t="shared" si="65"/>
        <v>0</v>
      </c>
      <c r="FW39" s="77">
        <f t="shared" si="66"/>
        <v>0</v>
      </c>
      <c r="FX39" s="77">
        <f t="shared" si="66"/>
        <v>0</v>
      </c>
      <c r="FY39" s="77">
        <f t="shared" si="66"/>
        <v>0</v>
      </c>
      <c r="FZ39" s="77">
        <f t="shared" si="66"/>
        <v>0</v>
      </c>
      <c r="GA39" s="77">
        <f t="shared" si="66"/>
        <v>0</v>
      </c>
      <c r="GB39" s="77">
        <f t="shared" si="66"/>
        <v>0</v>
      </c>
      <c r="GC39" s="77">
        <f t="shared" si="66"/>
        <v>0</v>
      </c>
      <c r="GD39" s="77">
        <f t="shared" si="66"/>
        <v>0</v>
      </c>
      <c r="GE39" s="77">
        <f t="shared" si="66"/>
        <v>0</v>
      </c>
      <c r="GF39" s="77">
        <f t="shared" si="66"/>
        <v>0</v>
      </c>
      <c r="GG39" s="77">
        <f t="shared" si="66"/>
        <v>0</v>
      </c>
    </row>
    <row r="40" spans="1:189" ht="15.75" x14ac:dyDescent="0.25">
      <c r="A40" s="93"/>
      <c r="B40" s="94"/>
      <c r="C40" s="95"/>
      <c r="D40" s="95"/>
      <c r="E40" s="96"/>
      <c r="F40" s="94"/>
      <c r="G40" s="97">
        <f t="shared" si="15"/>
        <v>0</v>
      </c>
      <c r="H40" s="96"/>
      <c r="I40" s="97">
        <f t="shared" si="16"/>
        <v>0</v>
      </c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101"/>
      <c r="W40" s="101"/>
      <c r="X40" s="101"/>
      <c r="Y40" s="101"/>
      <c r="Z40" s="101"/>
      <c r="AA40" s="101"/>
      <c r="AB40" s="101"/>
      <c r="AC40" s="101"/>
      <c r="AD40" s="100">
        <f t="shared" si="20"/>
        <v>0</v>
      </c>
      <c r="AE40" s="100">
        <f t="shared" si="17"/>
        <v>0</v>
      </c>
      <c r="AF40" s="75"/>
      <c r="AG40" s="75"/>
      <c r="AH40" s="68">
        <f t="shared" si="18"/>
        <v>0</v>
      </c>
      <c r="AI40" s="79">
        <f>SUMIF(Списки!$D$2:$D$6,B40,Списки!$E$2:$E$6)</f>
        <v>0</v>
      </c>
      <c r="AJ40" s="79">
        <f t="shared" si="21"/>
        <v>31</v>
      </c>
      <c r="AK40" s="70"/>
      <c r="AL40" s="70">
        <f t="array" aca="1" ref="AL40" ca="1">IF(MONTH(AI40)=1,MIN(IF(F40=январь!$A$1:$AF$200,ROW(январь!$A$1:$AF$200))),IF(MONTH(AI40)=2,MIN(IF(F40=февраль!$A$1:$AF$200,ROW(февраль!$A$1:$AF$200))),IF(MONTH(AI40)=3,MIN(IF(F40=март!$A$1:$AF$200,ROW(март!$A$1:$AF$200))),IF(MONTH(AI40)=4,MIN(IF(F40=апрель!$A$1:$AF$200,ROW(апрель!$A$1:$AF$200))),IF(MONTH(AI40)=5,MIN(IF(F40=май!$A$1:$AF$200,ROW(май!$A$1:$AF$200))),0)))))</f>
        <v>3</v>
      </c>
      <c r="AM40" s="77" t="str">
        <f t="shared" ca="1" si="52"/>
        <v>П</v>
      </c>
      <c r="AN40" s="77" t="str">
        <f t="shared" ca="1" si="52"/>
        <v>П</v>
      </c>
      <c r="AO40" s="77" t="str">
        <f t="shared" ca="1" si="52"/>
        <v>КД</v>
      </c>
      <c r="AP40" s="77" t="str">
        <f t="shared" ca="1" si="52"/>
        <v>КД</v>
      </c>
      <c r="AQ40" s="77" t="str">
        <f t="shared" ca="1" si="52"/>
        <v>КД</v>
      </c>
      <c r="AR40" s="77" t="str">
        <f t="shared" ca="1" si="52"/>
        <v>КД</v>
      </c>
      <c r="AS40" s="77" t="str">
        <f t="shared" ca="1" si="52"/>
        <v>В</v>
      </c>
      <c r="AT40" s="77" t="str">
        <f t="shared" ca="1" si="52"/>
        <v>КД</v>
      </c>
      <c r="AU40" s="77">
        <f t="shared" ca="1" si="52"/>
        <v>0</v>
      </c>
      <c r="AV40" s="77">
        <f t="shared" ca="1" si="52"/>
        <v>3</v>
      </c>
      <c r="AW40" s="77">
        <f t="shared" ca="1" si="53"/>
        <v>4</v>
      </c>
      <c r="AX40" s="77">
        <f t="shared" ca="1" si="53"/>
        <v>6</v>
      </c>
      <c r="AY40" s="77">
        <f t="shared" ca="1" si="53"/>
        <v>3</v>
      </c>
      <c r="AZ40" s="77" t="str">
        <f t="shared" ca="1" si="53"/>
        <v>В</v>
      </c>
      <c r="BA40" s="77">
        <f t="shared" ca="1" si="53"/>
        <v>7</v>
      </c>
      <c r="BB40" s="77">
        <f t="shared" ca="1" si="53"/>
        <v>0</v>
      </c>
      <c r="BC40" s="77">
        <f t="shared" ca="1" si="53"/>
        <v>3</v>
      </c>
      <c r="BD40" s="77">
        <f t="shared" ca="1" si="53"/>
        <v>4</v>
      </c>
      <c r="BE40" s="77">
        <f t="shared" ca="1" si="53"/>
        <v>6</v>
      </c>
      <c r="BF40" s="77">
        <f t="shared" ca="1" si="53"/>
        <v>3</v>
      </c>
      <c r="BG40" s="77" t="str">
        <f t="shared" ca="1" si="54"/>
        <v>В</v>
      </c>
      <c r="BH40" s="77">
        <f t="shared" ca="1" si="54"/>
        <v>7</v>
      </c>
      <c r="BI40" s="77">
        <f t="shared" ca="1" si="54"/>
        <v>0</v>
      </c>
      <c r="BJ40" s="77">
        <f t="shared" ca="1" si="54"/>
        <v>3</v>
      </c>
      <c r="BK40" s="77">
        <f t="shared" ca="1" si="54"/>
        <v>4</v>
      </c>
      <c r="BL40" s="77">
        <f t="shared" ca="1" si="54"/>
        <v>6</v>
      </c>
      <c r="BM40" s="77">
        <f t="shared" ca="1" si="54"/>
        <v>3</v>
      </c>
      <c r="BN40" s="77" t="str">
        <f t="shared" ca="1" si="54"/>
        <v>В</v>
      </c>
      <c r="BO40" s="77">
        <f t="shared" ca="1" si="54"/>
        <v>7</v>
      </c>
      <c r="BP40" s="77">
        <f t="shared" ca="1" si="54"/>
        <v>0</v>
      </c>
      <c r="BQ40" s="77">
        <f t="shared" ca="1" si="54"/>
        <v>3</v>
      </c>
      <c r="BR40" s="77">
        <f t="shared" si="55"/>
        <v>0</v>
      </c>
      <c r="BS40" s="77">
        <f t="shared" si="55"/>
        <v>0</v>
      </c>
      <c r="BT40" s="77">
        <f t="shared" si="55"/>
        <v>0</v>
      </c>
      <c r="BU40" s="77">
        <f t="shared" si="55"/>
        <v>0</v>
      </c>
      <c r="BV40" s="77">
        <f t="shared" si="55"/>
        <v>0</v>
      </c>
      <c r="BW40" s="77">
        <f t="shared" si="55"/>
        <v>0</v>
      </c>
      <c r="BX40" s="77">
        <f t="shared" si="55"/>
        <v>0</v>
      </c>
      <c r="BY40" s="77">
        <f t="shared" si="55"/>
        <v>0</v>
      </c>
      <c r="BZ40" s="77">
        <f t="shared" si="55"/>
        <v>0</v>
      </c>
      <c r="CA40" s="77">
        <f t="shared" si="55"/>
        <v>0</v>
      </c>
      <c r="CB40" s="77">
        <f t="shared" si="56"/>
        <v>0</v>
      </c>
      <c r="CC40" s="77">
        <f t="shared" si="56"/>
        <v>0</v>
      </c>
      <c r="CD40" s="77">
        <f t="shared" si="56"/>
        <v>0</v>
      </c>
      <c r="CE40" s="77">
        <f t="shared" si="56"/>
        <v>0</v>
      </c>
      <c r="CF40" s="77">
        <f t="shared" si="56"/>
        <v>0</v>
      </c>
      <c r="CG40" s="77">
        <f t="shared" si="56"/>
        <v>0</v>
      </c>
      <c r="CH40" s="77">
        <f t="shared" si="56"/>
        <v>0</v>
      </c>
      <c r="CI40" s="77">
        <f t="shared" si="56"/>
        <v>0</v>
      </c>
      <c r="CJ40" s="77">
        <f t="shared" si="56"/>
        <v>0</v>
      </c>
      <c r="CK40" s="77">
        <f t="shared" si="56"/>
        <v>0</v>
      </c>
      <c r="CL40" s="77">
        <f t="shared" si="57"/>
        <v>0</v>
      </c>
      <c r="CM40" s="77">
        <f t="shared" si="57"/>
        <v>0</v>
      </c>
      <c r="CN40" s="77">
        <f t="shared" si="57"/>
        <v>0</v>
      </c>
      <c r="CO40" s="77">
        <f t="shared" si="57"/>
        <v>0</v>
      </c>
      <c r="CP40" s="77">
        <f t="shared" si="57"/>
        <v>0</v>
      </c>
      <c r="CQ40" s="77">
        <f t="shared" si="57"/>
        <v>0</v>
      </c>
      <c r="CR40" s="77">
        <f t="shared" si="57"/>
        <v>0</v>
      </c>
      <c r="CS40" s="77">
        <f t="shared" si="57"/>
        <v>0</v>
      </c>
      <c r="CT40" s="77">
        <f t="shared" si="58"/>
        <v>0</v>
      </c>
      <c r="CU40" s="77">
        <f t="shared" si="58"/>
        <v>0</v>
      </c>
      <c r="CV40" s="77">
        <f t="shared" si="58"/>
        <v>0</v>
      </c>
      <c r="CW40" s="77">
        <f t="shared" si="58"/>
        <v>0</v>
      </c>
      <c r="CX40" s="77">
        <f t="shared" si="58"/>
        <v>0</v>
      </c>
      <c r="CY40" s="77">
        <f t="shared" si="58"/>
        <v>0</v>
      </c>
      <c r="CZ40" s="77">
        <f t="shared" si="58"/>
        <v>0</v>
      </c>
      <c r="DA40" s="77">
        <f t="shared" si="58"/>
        <v>0</v>
      </c>
      <c r="DB40" s="77">
        <f t="shared" si="58"/>
        <v>0</v>
      </c>
      <c r="DC40" s="77">
        <f t="shared" si="58"/>
        <v>0</v>
      </c>
      <c r="DD40" s="77">
        <f t="shared" si="59"/>
        <v>0</v>
      </c>
      <c r="DE40" s="77">
        <f t="shared" si="59"/>
        <v>0</v>
      </c>
      <c r="DF40" s="77">
        <f t="shared" si="59"/>
        <v>0</v>
      </c>
      <c r="DG40" s="77">
        <f t="shared" si="59"/>
        <v>0</v>
      </c>
      <c r="DH40" s="77">
        <f t="shared" si="59"/>
        <v>0</v>
      </c>
      <c r="DI40" s="77">
        <f t="shared" si="59"/>
        <v>0</v>
      </c>
      <c r="DJ40" s="77">
        <f t="shared" si="59"/>
        <v>0</v>
      </c>
      <c r="DK40" s="77">
        <f t="shared" si="59"/>
        <v>0</v>
      </c>
      <c r="DL40" s="77">
        <f t="shared" si="59"/>
        <v>0</v>
      </c>
      <c r="DM40" s="77">
        <f t="shared" si="59"/>
        <v>0</v>
      </c>
      <c r="DN40" s="77">
        <f t="shared" si="60"/>
        <v>0</v>
      </c>
      <c r="DO40" s="77">
        <f t="shared" si="60"/>
        <v>0</v>
      </c>
      <c r="DP40" s="77">
        <f t="shared" si="60"/>
        <v>0</v>
      </c>
      <c r="DQ40" s="77">
        <f t="shared" si="60"/>
        <v>0</v>
      </c>
      <c r="DR40" s="77">
        <f t="shared" si="60"/>
        <v>0</v>
      </c>
      <c r="DS40" s="77">
        <f t="shared" si="60"/>
        <v>0</v>
      </c>
      <c r="DT40" s="77">
        <f t="shared" si="60"/>
        <v>0</v>
      </c>
      <c r="DU40" s="77">
        <f t="shared" si="60"/>
        <v>0</v>
      </c>
      <c r="DV40" s="77">
        <f t="shared" si="60"/>
        <v>0</v>
      </c>
      <c r="DW40" s="77">
        <f t="shared" si="60"/>
        <v>0</v>
      </c>
      <c r="DX40" s="77">
        <f t="shared" si="60"/>
        <v>0</v>
      </c>
      <c r="DY40" s="77">
        <f t="shared" si="61"/>
        <v>0</v>
      </c>
      <c r="DZ40" s="77">
        <f t="shared" si="61"/>
        <v>0</v>
      </c>
      <c r="EA40" s="77">
        <f t="shared" si="61"/>
        <v>0</v>
      </c>
      <c r="EB40" s="77">
        <f t="shared" si="61"/>
        <v>0</v>
      </c>
      <c r="EC40" s="77">
        <f t="shared" si="61"/>
        <v>0</v>
      </c>
      <c r="ED40" s="77">
        <f t="shared" si="61"/>
        <v>0</v>
      </c>
      <c r="EE40" s="77">
        <f t="shared" si="61"/>
        <v>0</v>
      </c>
      <c r="EF40" s="77">
        <f t="shared" si="61"/>
        <v>0</v>
      </c>
      <c r="EG40" s="77">
        <f t="shared" si="61"/>
        <v>0</v>
      </c>
      <c r="EH40" s="77">
        <f t="shared" si="61"/>
        <v>0</v>
      </c>
      <c r="EI40" s="77">
        <f t="shared" si="62"/>
        <v>0</v>
      </c>
      <c r="EJ40" s="77">
        <f t="shared" si="62"/>
        <v>0</v>
      </c>
      <c r="EK40" s="77">
        <f t="shared" si="62"/>
        <v>0</v>
      </c>
      <c r="EL40" s="77">
        <f t="shared" si="62"/>
        <v>0</v>
      </c>
      <c r="EM40" s="77">
        <f t="shared" si="62"/>
        <v>0</v>
      </c>
      <c r="EN40" s="77">
        <f t="shared" si="62"/>
        <v>0</v>
      </c>
      <c r="EO40" s="77">
        <f t="shared" si="62"/>
        <v>0</v>
      </c>
      <c r="EP40" s="77">
        <f t="shared" si="62"/>
        <v>0</v>
      </c>
      <c r="EQ40" s="77">
        <f t="shared" si="62"/>
        <v>0</v>
      </c>
      <c r="ER40" s="77">
        <f t="shared" si="62"/>
        <v>0</v>
      </c>
      <c r="ES40" s="77">
        <f t="shared" si="63"/>
        <v>0</v>
      </c>
      <c r="ET40" s="77">
        <f t="shared" si="63"/>
        <v>0</v>
      </c>
      <c r="EU40" s="77">
        <f t="shared" si="63"/>
        <v>0</v>
      </c>
      <c r="EV40" s="77">
        <f t="shared" si="63"/>
        <v>0</v>
      </c>
      <c r="EW40" s="77">
        <f t="shared" si="63"/>
        <v>0</v>
      </c>
      <c r="EX40" s="77">
        <f t="shared" si="63"/>
        <v>0</v>
      </c>
      <c r="EY40" s="77">
        <f t="shared" si="63"/>
        <v>0</v>
      </c>
      <c r="EZ40" s="77">
        <f t="shared" si="63"/>
        <v>0</v>
      </c>
      <c r="FA40" s="77">
        <f t="shared" si="63"/>
        <v>0</v>
      </c>
      <c r="FB40" s="77">
        <f t="shared" si="63"/>
        <v>0</v>
      </c>
      <c r="FC40" s="77">
        <f t="shared" si="64"/>
        <v>0</v>
      </c>
      <c r="FD40" s="77">
        <f t="shared" si="64"/>
        <v>0</v>
      </c>
      <c r="FE40" s="77">
        <f t="shared" si="64"/>
        <v>0</v>
      </c>
      <c r="FF40" s="77">
        <f t="shared" si="64"/>
        <v>0</v>
      </c>
      <c r="FG40" s="77">
        <f t="shared" si="64"/>
        <v>0</v>
      </c>
      <c r="FH40" s="77">
        <f t="shared" si="64"/>
        <v>0</v>
      </c>
      <c r="FI40" s="77">
        <f t="shared" si="64"/>
        <v>0</v>
      </c>
      <c r="FJ40" s="77">
        <f t="shared" si="64"/>
        <v>0</v>
      </c>
      <c r="FK40" s="77">
        <f t="shared" si="64"/>
        <v>0</v>
      </c>
      <c r="FL40" s="77">
        <f t="shared" si="64"/>
        <v>0</v>
      </c>
      <c r="FM40" s="77">
        <f t="shared" si="65"/>
        <v>0</v>
      </c>
      <c r="FN40" s="77">
        <f t="shared" si="65"/>
        <v>0</v>
      </c>
      <c r="FO40" s="77">
        <f t="shared" si="65"/>
        <v>0</v>
      </c>
      <c r="FP40" s="77">
        <f t="shared" si="65"/>
        <v>0</v>
      </c>
      <c r="FQ40" s="77">
        <f t="shared" si="65"/>
        <v>0</v>
      </c>
      <c r="FR40" s="77">
        <f t="shared" si="65"/>
        <v>0</v>
      </c>
      <c r="FS40" s="77">
        <f t="shared" si="65"/>
        <v>0</v>
      </c>
      <c r="FT40" s="77">
        <f t="shared" si="65"/>
        <v>0</v>
      </c>
      <c r="FU40" s="77">
        <f t="shared" si="65"/>
        <v>0</v>
      </c>
      <c r="FV40" s="77">
        <f t="shared" si="65"/>
        <v>0</v>
      </c>
      <c r="FW40" s="77">
        <f t="shared" si="66"/>
        <v>0</v>
      </c>
      <c r="FX40" s="77">
        <f t="shared" si="66"/>
        <v>0</v>
      </c>
      <c r="FY40" s="77">
        <f t="shared" si="66"/>
        <v>0</v>
      </c>
      <c r="FZ40" s="77">
        <f t="shared" si="66"/>
        <v>0</v>
      </c>
      <c r="GA40" s="77">
        <f t="shared" si="66"/>
        <v>0</v>
      </c>
      <c r="GB40" s="77">
        <f t="shared" si="66"/>
        <v>0</v>
      </c>
      <c r="GC40" s="77">
        <f t="shared" si="66"/>
        <v>0</v>
      </c>
      <c r="GD40" s="77">
        <f t="shared" si="66"/>
        <v>0</v>
      </c>
      <c r="GE40" s="77">
        <f t="shared" si="66"/>
        <v>0</v>
      </c>
      <c r="GF40" s="77">
        <f t="shared" si="66"/>
        <v>0</v>
      </c>
      <c r="GG40" s="77">
        <f t="shared" si="66"/>
        <v>0</v>
      </c>
    </row>
    <row r="41" spans="1:189" ht="15.75" x14ac:dyDescent="0.25">
      <c r="A41" s="93"/>
      <c r="B41" s="94"/>
      <c r="C41" s="95"/>
      <c r="D41" s="95"/>
      <c r="E41" s="96"/>
      <c r="F41" s="94"/>
      <c r="G41" s="97">
        <f t="shared" si="15"/>
        <v>0</v>
      </c>
      <c r="H41" s="96"/>
      <c r="I41" s="97">
        <f t="shared" si="16"/>
        <v>0</v>
      </c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101"/>
      <c r="W41" s="101"/>
      <c r="X41" s="101"/>
      <c r="Y41" s="101"/>
      <c r="Z41" s="101"/>
      <c r="AA41" s="101"/>
      <c r="AB41" s="101"/>
      <c r="AC41" s="101"/>
      <c r="AD41" s="100">
        <f t="shared" si="20"/>
        <v>0</v>
      </c>
      <c r="AE41" s="100">
        <f t="shared" si="17"/>
        <v>0</v>
      </c>
      <c r="AF41" s="75"/>
      <c r="AG41" s="75"/>
      <c r="AH41" s="68">
        <f t="shared" si="18"/>
        <v>0</v>
      </c>
      <c r="AI41" s="79">
        <f>SUMIF(Списки!$D$2:$D$6,B41,Списки!$E$2:$E$6)</f>
        <v>0</v>
      </c>
      <c r="AJ41" s="79">
        <f t="shared" si="21"/>
        <v>31</v>
      </c>
      <c r="AK41" s="70"/>
      <c r="AL41" s="70">
        <f t="array" aca="1" ref="AL41" ca="1">IF(MONTH(AI41)=1,MIN(IF(F41=январь!$A$1:$AF$200,ROW(январь!$A$1:$AF$200))),IF(MONTH(AI41)=2,MIN(IF(F41=февраль!$A$1:$AF$200,ROW(февраль!$A$1:$AF$200))),IF(MONTH(AI41)=3,MIN(IF(F41=март!$A$1:$AF$200,ROW(март!$A$1:$AF$200))),IF(MONTH(AI41)=4,MIN(IF(F41=апрель!$A$1:$AF$200,ROW(апрель!$A$1:$AF$200))),IF(MONTH(AI41)=5,MIN(IF(F41=май!$A$1:$AF$200,ROW(май!$A$1:$AF$200))),0)))))</f>
        <v>3</v>
      </c>
      <c r="AM41" s="77" t="str">
        <f t="shared" ca="1" si="52"/>
        <v>П</v>
      </c>
      <c r="AN41" s="77" t="str">
        <f t="shared" ca="1" si="52"/>
        <v>П</v>
      </c>
      <c r="AO41" s="77" t="str">
        <f t="shared" ca="1" si="52"/>
        <v>КД</v>
      </c>
      <c r="AP41" s="77" t="str">
        <f t="shared" ca="1" si="52"/>
        <v>КД</v>
      </c>
      <c r="AQ41" s="77" t="str">
        <f t="shared" ca="1" si="52"/>
        <v>КД</v>
      </c>
      <c r="AR41" s="77" t="str">
        <f t="shared" ca="1" si="52"/>
        <v>КД</v>
      </c>
      <c r="AS41" s="77" t="str">
        <f t="shared" ca="1" si="52"/>
        <v>В</v>
      </c>
      <c r="AT41" s="77" t="str">
        <f t="shared" ca="1" si="52"/>
        <v>КД</v>
      </c>
      <c r="AU41" s="77">
        <f t="shared" ca="1" si="52"/>
        <v>0</v>
      </c>
      <c r="AV41" s="77">
        <f t="shared" ca="1" si="52"/>
        <v>3</v>
      </c>
      <c r="AW41" s="77">
        <f t="shared" ca="1" si="53"/>
        <v>4</v>
      </c>
      <c r="AX41" s="77">
        <f t="shared" ca="1" si="53"/>
        <v>6</v>
      </c>
      <c r="AY41" s="77">
        <f t="shared" ca="1" si="53"/>
        <v>3</v>
      </c>
      <c r="AZ41" s="77" t="str">
        <f t="shared" ca="1" si="53"/>
        <v>В</v>
      </c>
      <c r="BA41" s="77">
        <f t="shared" ca="1" si="53"/>
        <v>7</v>
      </c>
      <c r="BB41" s="77">
        <f t="shared" ca="1" si="53"/>
        <v>0</v>
      </c>
      <c r="BC41" s="77">
        <f t="shared" ca="1" si="53"/>
        <v>3</v>
      </c>
      <c r="BD41" s="77">
        <f t="shared" ca="1" si="53"/>
        <v>4</v>
      </c>
      <c r="BE41" s="77">
        <f t="shared" ca="1" si="53"/>
        <v>6</v>
      </c>
      <c r="BF41" s="77">
        <f t="shared" ca="1" si="53"/>
        <v>3</v>
      </c>
      <c r="BG41" s="77" t="str">
        <f t="shared" ca="1" si="54"/>
        <v>В</v>
      </c>
      <c r="BH41" s="77">
        <f t="shared" ca="1" si="54"/>
        <v>7</v>
      </c>
      <c r="BI41" s="77">
        <f t="shared" ca="1" si="54"/>
        <v>0</v>
      </c>
      <c r="BJ41" s="77">
        <f t="shared" ca="1" si="54"/>
        <v>3</v>
      </c>
      <c r="BK41" s="77">
        <f t="shared" ca="1" si="54"/>
        <v>4</v>
      </c>
      <c r="BL41" s="77">
        <f t="shared" ca="1" si="54"/>
        <v>6</v>
      </c>
      <c r="BM41" s="77">
        <f t="shared" ca="1" si="54"/>
        <v>3</v>
      </c>
      <c r="BN41" s="77" t="str">
        <f t="shared" ca="1" si="54"/>
        <v>В</v>
      </c>
      <c r="BO41" s="77">
        <f t="shared" ca="1" si="54"/>
        <v>7</v>
      </c>
      <c r="BP41" s="77">
        <f t="shared" ca="1" si="54"/>
        <v>0</v>
      </c>
      <c r="BQ41" s="77">
        <f t="shared" ca="1" si="54"/>
        <v>3</v>
      </c>
      <c r="BR41" s="77">
        <f t="shared" si="55"/>
        <v>0</v>
      </c>
      <c r="BS41" s="77">
        <f t="shared" si="55"/>
        <v>0</v>
      </c>
      <c r="BT41" s="77">
        <f t="shared" si="55"/>
        <v>0</v>
      </c>
      <c r="BU41" s="77">
        <f t="shared" si="55"/>
        <v>0</v>
      </c>
      <c r="BV41" s="77">
        <f t="shared" si="55"/>
        <v>0</v>
      </c>
      <c r="BW41" s="77">
        <f t="shared" si="55"/>
        <v>0</v>
      </c>
      <c r="BX41" s="77">
        <f t="shared" si="55"/>
        <v>0</v>
      </c>
      <c r="BY41" s="77">
        <f t="shared" si="55"/>
        <v>0</v>
      </c>
      <c r="BZ41" s="77">
        <f t="shared" si="55"/>
        <v>0</v>
      </c>
      <c r="CA41" s="77">
        <f t="shared" si="55"/>
        <v>0</v>
      </c>
      <c r="CB41" s="77">
        <f t="shared" si="56"/>
        <v>0</v>
      </c>
      <c r="CC41" s="77">
        <f t="shared" si="56"/>
        <v>0</v>
      </c>
      <c r="CD41" s="77">
        <f t="shared" si="56"/>
        <v>0</v>
      </c>
      <c r="CE41" s="77">
        <f t="shared" si="56"/>
        <v>0</v>
      </c>
      <c r="CF41" s="77">
        <f t="shared" si="56"/>
        <v>0</v>
      </c>
      <c r="CG41" s="77">
        <f t="shared" si="56"/>
        <v>0</v>
      </c>
      <c r="CH41" s="77">
        <f t="shared" si="56"/>
        <v>0</v>
      </c>
      <c r="CI41" s="77">
        <f t="shared" si="56"/>
        <v>0</v>
      </c>
      <c r="CJ41" s="77">
        <f t="shared" si="56"/>
        <v>0</v>
      </c>
      <c r="CK41" s="77">
        <f t="shared" si="56"/>
        <v>0</v>
      </c>
      <c r="CL41" s="77">
        <f t="shared" si="57"/>
        <v>0</v>
      </c>
      <c r="CM41" s="77">
        <f t="shared" si="57"/>
        <v>0</v>
      </c>
      <c r="CN41" s="77">
        <f t="shared" si="57"/>
        <v>0</v>
      </c>
      <c r="CO41" s="77">
        <f t="shared" si="57"/>
        <v>0</v>
      </c>
      <c r="CP41" s="77">
        <f t="shared" si="57"/>
        <v>0</v>
      </c>
      <c r="CQ41" s="77">
        <f t="shared" si="57"/>
        <v>0</v>
      </c>
      <c r="CR41" s="77">
        <f t="shared" si="57"/>
        <v>0</v>
      </c>
      <c r="CS41" s="77">
        <f t="shared" si="57"/>
        <v>0</v>
      </c>
      <c r="CT41" s="77">
        <f t="shared" si="58"/>
        <v>0</v>
      </c>
      <c r="CU41" s="77">
        <f t="shared" si="58"/>
        <v>0</v>
      </c>
      <c r="CV41" s="77">
        <f t="shared" si="58"/>
        <v>0</v>
      </c>
      <c r="CW41" s="77">
        <f t="shared" si="58"/>
        <v>0</v>
      </c>
      <c r="CX41" s="77">
        <f t="shared" si="58"/>
        <v>0</v>
      </c>
      <c r="CY41" s="77">
        <f t="shared" si="58"/>
        <v>0</v>
      </c>
      <c r="CZ41" s="77">
        <f t="shared" si="58"/>
        <v>0</v>
      </c>
      <c r="DA41" s="77">
        <f t="shared" si="58"/>
        <v>0</v>
      </c>
      <c r="DB41" s="77">
        <f t="shared" si="58"/>
        <v>0</v>
      </c>
      <c r="DC41" s="77">
        <f t="shared" si="58"/>
        <v>0</v>
      </c>
      <c r="DD41" s="77">
        <f t="shared" si="59"/>
        <v>0</v>
      </c>
      <c r="DE41" s="77">
        <f t="shared" si="59"/>
        <v>0</v>
      </c>
      <c r="DF41" s="77">
        <f t="shared" si="59"/>
        <v>0</v>
      </c>
      <c r="DG41" s="77">
        <f t="shared" si="59"/>
        <v>0</v>
      </c>
      <c r="DH41" s="77">
        <f t="shared" si="59"/>
        <v>0</v>
      </c>
      <c r="DI41" s="77">
        <f t="shared" si="59"/>
        <v>0</v>
      </c>
      <c r="DJ41" s="77">
        <f t="shared" si="59"/>
        <v>0</v>
      </c>
      <c r="DK41" s="77">
        <f t="shared" si="59"/>
        <v>0</v>
      </c>
      <c r="DL41" s="77">
        <f t="shared" si="59"/>
        <v>0</v>
      </c>
      <c r="DM41" s="77">
        <f t="shared" si="59"/>
        <v>0</v>
      </c>
      <c r="DN41" s="77">
        <f t="shared" si="60"/>
        <v>0</v>
      </c>
      <c r="DO41" s="77">
        <f t="shared" si="60"/>
        <v>0</v>
      </c>
      <c r="DP41" s="77">
        <f t="shared" si="60"/>
        <v>0</v>
      </c>
      <c r="DQ41" s="77">
        <f t="shared" si="60"/>
        <v>0</v>
      </c>
      <c r="DR41" s="77">
        <f t="shared" si="60"/>
        <v>0</v>
      </c>
      <c r="DS41" s="77">
        <f t="shared" si="60"/>
        <v>0</v>
      </c>
      <c r="DT41" s="77">
        <f t="shared" si="60"/>
        <v>0</v>
      </c>
      <c r="DU41" s="77">
        <f t="shared" si="60"/>
        <v>0</v>
      </c>
      <c r="DV41" s="77">
        <f t="shared" si="60"/>
        <v>0</v>
      </c>
      <c r="DW41" s="77">
        <f t="shared" si="60"/>
        <v>0</v>
      </c>
      <c r="DX41" s="77">
        <f t="shared" si="60"/>
        <v>0</v>
      </c>
      <c r="DY41" s="77">
        <f t="shared" si="61"/>
        <v>0</v>
      </c>
      <c r="DZ41" s="77">
        <f t="shared" si="61"/>
        <v>0</v>
      </c>
      <c r="EA41" s="77">
        <f t="shared" si="61"/>
        <v>0</v>
      </c>
      <c r="EB41" s="77">
        <f t="shared" si="61"/>
        <v>0</v>
      </c>
      <c r="EC41" s="77">
        <f t="shared" si="61"/>
        <v>0</v>
      </c>
      <c r="ED41" s="77">
        <f t="shared" si="61"/>
        <v>0</v>
      </c>
      <c r="EE41" s="77">
        <f t="shared" si="61"/>
        <v>0</v>
      </c>
      <c r="EF41" s="77">
        <f t="shared" si="61"/>
        <v>0</v>
      </c>
      <c r="EG41" s="77">
        <f t="shared" si="61"/>
        <v>0</v>
      </c>
      <c r="EH41" s="77">
        <f t="shared" si="61"/>
        <v>0</v>
      </c>
      <c r="EI41" s="77">
        <f t="shared" si="62"/>
        <v>0</v>
      </c>
      <c r="EJ41" s="77">
        <f t="shared" si="62"/>
        <v>0</v>
      </c>
      <c r="EK41" s="77">
        <f t="shared" si="62"/>
        <v>0</v>
      </c>
      <c r="EL41" s="77">
        <f t="shared" si="62"/>
        <v>0</v>
      </c>
      <c r="EM41" s="77">
        <f t="shared" si="62"/>
        <v>0</v>
      </c>
      <c r="EN41" s="77">
        <f t="shared" si="62"/>
        <v>0</v>
      </c>
      <c r="EO41" s="77">
        <f t="shared" si="62"/>
        <v>0</v>
      </c>
      <c r="EP41" s="77">
        <f t="shared" si="62"/>
        <v>0</v>
      </c>
      <c r="EQ41" s="77">
        <f t="shared" si="62"/>
        <v>0</v>
      </c>
      <c r="ER41" s="77">
        <f t="shared" si="62"/>
        <v>0</v>
      </c>
      <c r="ES41" s="77">
        <f t="shared" si="63"/>
        <v>0</v>
      </c>
      <c r="ET41" s="77">
        <f t="shared" si="63"/>
        <v>0</v>
      </c>
      <c r="EU41" s="77">
        <f t="shared" si="63"/>
        <v>0</v>
      </c>
      <c r="EV41" s="77">
        <f t="shared" si="63"/>
        <v>0</v>
      </c>
      <c r="EW41" s="77">
        <f t="shared" si="63"/>
        <v>0</v>
      </c>
      <c r="EX41" s="77">
        <f t="shared" si="63"/>
        <v>0</v>
      </c>
      <c r="EY41" s="77">
        <f t="shared" si="63"/>
        <v>0</v>
      </c>
      <c r="EZ41" s="77">
        <f t="shared" si="63"/>
        <v>0</v>
      </c>
      <c r="FA41" s="77">
        <f t="shared" si="63"/>
        <v>0</v>
      </c>
      <c r="FB41" s="77">
        <f t="shared" si="63"/>
        <v>0</v>
      </c>
      <c r="FC41" s="77">
        <f t="shared" si="64"/>
        <v>0</v>
      </c>
      <c r="FD41" s="77">
        <f t="shared" si="64"/>
        <v>0</v>
      </c>
      <c r="FE41" s="77">
        <f t="shared" si="64"/>
        <v>0</v>
      </c>
      <c r="FF41" s="77">
        <f t="shared" si="64"/>
        <v>0</v>
      </c>
      <c r="FG41" s="77">
        <f t="shared" si="64"/>
        <v>0</v>
      </c>
      <c r="FH41" s="77">
        <f t="shared" si="64"/>
        <v>0</v>
      </c>
      <c r="FI41" s="77">
        <f t="shared" si="64"/>
        <v>0</v>
      </c>
      <c r="FJ41" s="77">
        <f t="shared" si="64"/>
        <v>0</v>
      </c>
      <c r="FK41" s="77">
        <f t="shared" si="64"/>
        <v>0</v>
      </c>
      <c r="FL41" s="77">
        <f t="shared" si="64"/>
        <v>0</v>
      </c>
      <c r="FM41" s="77">
        <f t="shared" si="65"/>
        <v>0</v>
      </c>
      <c r="FN41" s="77">
        <f t="shared" si="65"/>
        <v>0</v>
      </c>
      <c r="FO41" s="77">
        <f t="shared" si="65"/>
        <v>0</v>
      </c>
      <c r="FP41" s="77">
        <f t="shared" si="65"/>
        <v>0</v>
      </c>
      <c r="FQ41" s="77">
        <f t="shared" si="65"/>
        <v>0</v>
      </c>
      <c r="FR41" s="77">
        <f t="shared" si="65"/>
        <v>0</v>
      </c>
      <c r="FS41" s="77">
        <f t="shared" si="65"/>
        <v>0</v>
      </c>
      <c r="FT41" s="77">
        <f t="shared" si="65"/>
        <v>0</v>
      </c>
      <c r="FU41" s="77">
        <f t="shared" si="65"/>
        <v>0</v>
      </c>
      <c r="FV41" s="77">
        <f t="shared" si="65"/>
        <v>0</v>
      </c>
      <c r="FW41" s="77">
        <f t="shared" si="66"/>
        <v>0</v>
      </c>
      <c r="FX41" s="77">
        <f t="shared" si="66"/>
        <v>0</v>
      </c>
      <c r="FY41" s="77">
        <f t="shared" si="66"/>
        <v>0</v>
      </c>
      <c r="FZ41" s="77">
        <f t="shared" si="66"/>
        <v>0</v>
      </c>
      <c r="GA41" s="77">
        <f t="shared" si="66"/>
        <v>0</v>
      </c>
      <c r="GB41" s="77">
        <f t="shared" si="66"/>
        <v>0</v>
      </c>
      <c r="GC41" s="77">
        <f t="shared" si="66"/>
        <v>0</v>
      </c>
      <c r="GD41" s="77">
        <f t="shared" si="66"/>
        <v>0</v>
      </c>
      <c r="GE41" s="77">
        <f t="shared" si="66"/>
        <v>0</v>
      </c>
      <c r="GF41" s="77">
        <f t="shared" si="66"/>
        <v>0</v>
      </c>
      <c r="GG41" s="77">
        <f t="shared" si="66"/>
        <v>0</v>
      </c>
    </row>
    <row r="42" spans="1:189" ht="15.75" x14ac:dyDescent="0.25">
      <c r="A42" s="93"/>
      <c r="B42" s="94"/>
      <c r="C42" s="95"/>
      <c r="D42" s="95"/>
      <c r="E42" s="96"/>
      <c r="F42" s="94"/>
      <c r="G42" s="97">
        <f t="shared" si="15"/>
        <v>0</v>
      </c>
      <c r="H42" s="96"/>
      <c r="I42" s="97">
        <f t="shared" si="16"/>
        <v>0</v>
      </c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101"/>
      <c r="W42" s="101"/>
      <c r="X42" s="101"/>
      <c r="Y42" s="101"/>
      <c r="Z42" s="101"/>
      <c r="AA42" s="101"/>
      <c r="AB42" s="101"/>
      <c r="AC42" s="101"/>
      <c r="AD42" s="100">
        <f t="shared" si="20"/>
        <v>0</v>
      </c>
      <c r="AE42" s="100">
        <f t="shared" si="17"/>
        <v>0</v>
      </c>
      <c r="AF42" s="75"/>
      <c r="AG42" s="75"/>
      <c r="AH42" s="68">
        <f t="shared" si="18"/>
        <v>0</v>
      </c>
      <c r="AI42" s="79">
        <f>SUMIF(Списки!$D$2:$D$6,B42,Списки!$E$2:$E$6)</f>
        <v>0</v>
      </c>
      <c r="AJ42" s="79">
        <f t="shared" si="21"/>
        <v>31</v>
      </c>
      <c r="AK42" s="70"/>
      <c r="AL42" s="70">
        <f t="array" aca="1" ref="AL42" ca="1">IF(MONTH(AI42)=1,MIN(IF(F42=январь!$A$1:$AF$200,ROW(январь!$A$1:$AF$200))),IF(MONTH(AI42)=2,MIN(IF(F42=февраль!$A$1:$AF$200,ROW(февраль!$A$1:$AF$200))),IF(MONTH(AI42)=3,MIN(IF(F42=март!$A$1:$AF$200,ROW(март!$A$1:$AF$200))),IF(MONTH(AI42)=4,MIN(IF(F42=апрель!$A$1:$AF$200,ROW(апрель!$A$1:$AF$200))),IF(MONTH(AI42)=5,MIN(IF(F42=май!$A$1:$AF$200,ROW(май!$A$1:$AF$200))),0)))))</f>
        <v>3</v>
      </c>
      <c r="AM42" s="77" t="str">
        <f t="shared" ca="1" si="52"/>
        <v>П</v>
      </c>
      <c r="AN42" s="77" t="str">
        <f t="shared" ca="1" si="52"/>
        <v>П</v>
      </c>
      <c r="AO42" s="77" t="str">
        <f t="shared" ca="1" si="52"/>
        <v>КД</v>
      </c>
      <c r="AP42" s="77" t="str">
        <f t="shared" ca="1" si="52"/>
        <v>КД</v>
      </c>
      <c r="AQ42" s="77" t="str">
        <f t="shared" ca="1" si="52"/>
        <v>КД</v>
      </c>
      <c r="AR42" s="77" t="str">
        <f t="shared" ca="1" si="52"/>
        <v>КД</v>
      </c>
      <c r="AS42" s="77" t="str">
        <f t="shared" ca="1" si="52"/>
        <v>В</v>
      </c>
      <c r="AT42" s="77" t="str">
        <f t="shared" ca="1" si="52"/>
        <v>КД</v>
      </c>
      <c r="AU42" s="77">
        <f t="shared" ca="1" si="52"/>
        <v>0</v>
      </c>
      <c r="AV42" s="77">
        <f t="shared" ca="1" si="52"/>
        <v>3</v>
      </c>
      <c r="AW42" s="77">
        <f t="shared" ca="1" si="53"/>
        <v>4</v>
      </c>
      <c r="AX42" s="77">
        <f t="shared" ca="1" si="53"/>
        <v>6</v>
      </c>
      <c r="AY42" s="77">
        <f t="shared" ca="1" si="53"/>
        <v>3</v>
      </c>
      <c r="AZ42" s="77" t="str">
        <f t="shared" ca="1" si="53"/>
        <v>В</v>
      </c>
      <c r="BA42" s="77">
        <f t="shared" ca="1" si="53"/>
        <v>7</v>
      </c>
      <c r="BB42" s="77">
        <f t="shared" ca="1" si="53"/>
        <v>0</v>
      </c>
      <c r="BC42" s="77">
        <f t="shared" ca="1" si="53"/>
        <v>3</v>
      </c>
      <c r="BD42" s="77">
        <f t="shared" ca="1" si="53"/>
        <v>4</v>
      </c>
      <c r="BE42" s="77">
        <f t="shared" ca="1" si="53"/>
        <v>6</v>
      </c>
      <c r="BF42" s="77">
        <f t="shared" ca="1" si="53"/>
        <v>3</v>
      </c>
      <c r="BG42" s="77" t="str">
        <f t="shared" ca="1" si="54"/>
        <v>В</v>
      </c>
      <c r="BH42" s="77">
        <f t="shared" ca="1" si="54"/>
        <v>7</v>
      </c>
      <c r="BI42" s="77">
        <f t="shared" ca="1" si="54"/>
        <v>0</v>
      </c>
      <c r="BJ42" s="77">
        <f t="shared" ca="1" si="54"/>
        <v>3</v>
      </c>
      <c r="BK42" s="77">
        <f t="shared" ca="1" si="54"/>
        <v>4</v>
      </c>
      <c r="BL42" s="77">
        <f t="shared" ca="1" si="54"/>
        <v>6</v>
      </c>
      <c r="BM42" s="77">
        <f t="shared" ca="1" si="54"/>
        <v>3</v>
      </c>
      <c r="BN42" s="77" t="str">
        <f t="shared" ca="1" si="54"/>
        <v>В</v>
      </c>
      <c r="BO42" s="77">
        <f t="shared" ca="1" si="54"/>
        <v>7</v>
      </c>
      <c r="BP42" s="77">
        <f t="shared" ca="1" si="54"/>
        <v>0</v>
      </c>
      <c r="BQ42" s="77">
        <f t="shared" ca="1" si="54"/>
        <v>3</v>
      </c>
      <c r="BR42" s="77">
        <f t="shared" si="55"/>
        <v>0</v>
      </c>
      <c r="BS42" s="77">
        <f t="shared" si="55"/>
        <v>0</v>
      </c>
      <c r="BT42" s="77">
        <f t="shared" si="55"/>
        <v>0</v>
      </c>
      <c r="BU42" s="77">
        <f t="shared" si="55"/>
        <v>0</v>
      </c>
      <c r="BV42" s="77">
        <f t="shared" si="55"/>
        <v>0</v>
      </c>
      <c r="BW42" s="77">
        <f t="shared" si="55"/>
        <v>0</v>
      </c>
      <c r="BX42" s="77">
        <f t="shared" si="55"/>
        <v>0</v>
      </c>
      <c r="BY42" s="77">
        <f t="shared" si="55"/>
        <v>0</v>
      </c>
      <c r="BZ42" s="77">
        <f t="shared" si="55"/>
        <v>0</v>
      </c>
      <c r="CA42" s="77">
        <f t="shared" si="55"/>
        <v>0</v>
      </c>
      <c r="CB42" s="77">
        <f t="shared" si="56"/>
        <v>0</v>
      </c>
      <c r="CC42" s="77">
        <f t="shared" si="56"/>
        <v>0</v>
      </c>
      <c r="CD42" s="77">
        <f t="shared" si="56"/>
        <v>0</v>
      </c>
      <c r="CE42" s="77">
        <f t="shared" si="56"/>
        <v>0</v>
      </c>
      <c r="CF42" s="77">
        <f t="shared" si="56"/>
        <v>0</v>
      </c>
      <c r="CG42" s="77">
        <f t="shared" si="56"/>
        <v>0</v>
      </c>
      <c r="CH42" s="77">
        <f t="shared" si="56"/>
        <v>0</v>
      </c>
      <c r="CI42" s="77">
        <f t="shared" si="56"/>
        <v>0</v>
      </c>
      <c r="CJ42" s="77">
        <f t="shared" si="56"/>
        <v>0</v>
      </c>
      <c r="CK42" s="77">
        <f t="shared" si="56"/>
        <v>0</v>
      </c>
      <c r="CL42" s="77">
        <f t="shared" si="57"/>
        <v>0</v>
      </c>
      <c r="CM42" s="77">
        <f t="shared" si="57"/>
        <v>0</v>
      </c>
      <c r="CN42" s="77">
        <f t="shared" si="57"/>
        <v>0</v>
      </c>
      <c r="CO42" s="77">
        <f t="shared" si="57"/>
        <v>0</v>
      </c>
      <c r="CP42" s="77">
        <f t="shared" si="57"/>
        <v>0</v>
      </c>
      <c r="CQ42" s="77">
        <f t="shared" si="57"/>
        <v>0</v>
      </c>
      <c r="CR42" s="77">
        <f t="shared" si="57"/>
        <v>0</v>
      </c>
      <c r="CS42" s="77">
        <f t="shared" si="57"/>
        <v>0</v>
      </c>
      <c r="CT42" s="77">
        <f t="shared" si="58"/>
        <v>0</v>
      </c>
      <c r="CU42" s="77">
        <f t="shared" si="58"/>
        <v>0</v>
      </c>
      <c r="CV42" s="77">
        <f t="shared" si="58"/>
        <v>0</v>
      </c>
      <c r="CW42" s="77">
        <f t="shared" si="58"/>
        <v>0</v>
      </c>
      <c r="CX42" s="77">
        <f t="shared" si="58"/>
        <v>0</v>
      </c>
      <c r="CY42" s="77">
        <f t="shared" si="58"/>
        <v>0</v>
      </c>
      <c r="CZ42" s="77">
        <f t="shared" si="58"/>
        <v>0</v>
      </c>
      <c r="DA42" s="77">
        <f t="shared" si="58"/>
        <v>0</v>
      </c>
      <c r="DB42" s="77">
        <f t="shared" si="58"/>
        <v>0</v>
      </c>
      <c r="DC42" s="77">
        <f t="shared" si="58"/>
        <v>0</v>
      </c>
      <c r="DD42" s="77">
        <f t="shared" si="59"/>
        <v>0</v>
      </c>
      <c r="DE42" s="77">
        <f t="shared" si="59"/>
        <v>0</v>
      </c>
      <c r="DF42" s="77">
        <f t="shared" si="59"/>
        <v>0</v>
      </c>
      <c r="DG42" s="77">
        <f t="shared" si="59"/>
        <v>0</v>
      </c>
      <c r="DH42" s="77">
        <f t="shared" si="59"/>
        <v>0</v>
      </c>
      <c r="DI42" s="77">
        <f t="shared" si="59"/>
        <v>0</v>
      </c>
      <c r="DJ42" s="77">
        <f t="shared" si="59"/>
        <v>0</v>
      </c>
      <c r="DK42" s="77">
        <f t="shared" si="59"/>
        <v>0</v>
      </c>
      <c r="DL42" s="77">
        <f t="shared" si="59"/>
        <v>0</v>
      </c>
      <c r="DM42" s="77">
        <f t="shared" si="59"/>
        <v>0</v>
      </c>
      <c r="DN42" s="77">
        <f t="shared" si="60"/>
        <v>0</v>
      </c>
      <c r="DO42" s="77">
        <f t="shared" si="60"/>
        <v>0</v>
      </c>
      <c r="DP42" s="77">
        <f t="shared" si="60"/>
        <v>0</v>
      </c>
      <c r="DQ42" s="77">
        <f t="shared" si="60"/>
        <v>0</v>
      </c>
      <c r="DR42" s="77">
        <f t="shared" si="60"/>
        <v>0</v>
      </c>
      <c r="DS42" s="77">
        <f t="shared" si="60"/>
        <v>0</v>
      </c>
      <c r="DT42" s="77">
        <f t="shared" si="60"/>
        <v>0</v>
      </c>
      <c r="DU42" s="77">
        <f t="shared" si="60"/>
        <v>0</v>
      </c>
      <c r="DV42" s="77">
        <f t="shared" si="60"/>
        <v>0</v>
      </c>
      <c r="DW42" s="77">
        <f t="shared" si="60"/>
        <v>0</v>
      </c>
      <c r="DX42" s="77">
        <f t="shared" si="60"/>
        <v>0</v>
      </c>
      <c r="DY42" s="77">
        <f t="shared" si="61"/>
        <v>0</v>
      </c>
      <c r="DZ42" s="77">
        <f t="shared" si="61"/>
        <v>0</v>
      </c>
      <c r="EA42" s="77">
        <f t="shared" si="61"/>
        <v>0</v>
      </c>
      <c r="EB42" s="77">
        <f t="shared" si="61"/>
        <v>0</v>
      </c>
      <c r="EC42" s="77">
        <f t="shared" si="61"/>
        <v>0</v>
      </c>
      <c r="ED42" s="77">
        <f t="shared" si="61"/>
        <v>0</v>
      </c>
      <c r="EE42" s="77">
        <f t="shared" si="61"/>
        <v>0</v>
      </c>
      <c r="EF42" s="77">
        <f t="shared" si="61"/>
        <v>0</v>
      </c>
      <c r="EG42" s="77">
        <f t="shared" si="61"/>
        <v>0</v>
      </c>
      <c r="EH42" s="77">
        <f t="shared" si="61"/>
        <v>0</v>
      </c>
      <c r="EI42" s="77">
        <f t="shared" si="62"/>
        <v>0</v>
      </c>
      <c r="EJ42" s="77">
        <f t="shared" si="62"/>
        <v>0</v>
      </c>
      <c r="EK42" s="77">
        <f t="shared" si="62"/>
        <v>0</v>
      </c>
      <c r="EL42" s="77">
        <f t="shared" si="62"/>
        <v>0</v>
      </c>
      <c r="EM42" s="77">
        <f t="shared" si="62"/>
        <v>0</v>
      </c>
      <c r="EN42" s="77">
        <f t="shared" si="62"/>
        <v>0</v>
      </c>
      <c r="EO42" s="77">
        <f t="shared" si="62"/>
        <v>0</v>
      </c>
      <c r="EP42" s="77">
        <f t="shared" si="62"/>
        <v>0</v>
      </c>
      <c r="EQ42" s="77">
        <f t="shared" si="62"/>
        <v>0</v>
      </c>
      <c r="ER42" s="77">
        <f t="shared" si="62"/>
        <v>0</v>
      </c>
      <c r="ES42" s="77">
        <f t="shared" si="63"/>
        <v>0</v>
      </c>
      <c r="ET42" s="77">
        <f t="shared" si="63"/>
        <v>0</v>
      </c>
      <c r="EU42" s="77">
        <f t="shared" si="63"/>
        <v>0</v>
      </c>
      <c r="EV42" s="77">
        <f t="shared" si="63"/>
        <v>0</v>
      </c>
      <c r="EW42" s="77">
        <f t="shared" si="63"/>
        <v>0</v>
      </c>
      <c r="EX42" s="77">
        <f t="shared" si="63"/>
        <v>0</v>
      </c>
      <c r="EY42" s="77">
        <f t="shared" si="63"/>
        <v>0</v>
      </c>
      <c r="EZ42" s="77">
        <f t="shared" si="63"/>
        <v>0</v>
      </c>
      <c r="FA42" s="77">
        <f t="shared" si="63"/>
        <v>0</v>
      </c>
      <c r="FB42" s="77">
        <f t="shared" si="63"/>
        <v>0</v>
      </c>
      <c r="FC42" s="77">
        <f t="shared" si="64"/>
        <v>0</v>
      </c>
      <c r="FD42" s="77">
        <f t="shared" si="64"/>
        <v>0</v>
      </c>
      <c r="FE42" s="77">
        <f t="shared" si="64"/>
        <v>0</v>
      </c>
      <c r="FF42" s="77">
        <f t="shared" si="64"/>
        <v>0</v>
      </c>
      <c r="FG42" s="77">
        <f t="shared" si="64"/>
        <v>0</v>
      </c>
      <c r="FH42" s="77">
        <f t="shared" si="64"/>
        <v>0</v>
      </c>
      <c r="FI42" s="77">
        <f t="shared" si="64"/>
        <v>0</v>
      </c>
      <c r="FJ42" s="77">
        <f t="shared" si="64"/>
        <v>0</v>
      </c>
      <c r="FK42" s="77">
        <f t="shared" si="64"/>
        <v>0</v>
      </c>
      <c r="FL42" s="77">
        <f t="shared" si="64"/>
        <v>0</v>
      </c>
      <c r="FM42" s="77">
        <f t="shared" si="65"/>
        <v>0</v>
      </c>
      <c r="FN42" s="77">
        <f t="shared" si="65"/>
        <v>0</v>
      </c>
      <c r="FO42" s="77">
        <f t="shared" si="65"/>
        <v>0</v>
      </c>
      <c r="FP42" s="77">
        <f t="shared" si="65"/>
        <v>0</v>
      </c>
      <c r="FQ42" s="77">
        <f t="shared" si="65"/>
        <v>0</v>
      </c>
      <c r="FR42" s="77">
        <f t="shared" si="65"/>
        <v>0</v>
      </c>
      <c r="FS42" s="77">
        <f t="shared" si="65"/>
        <v>0</v>
      </c>
      <c r="FT42" s="77">
        <f t="shared" si="65"/>
        <v>0</v>
      </c>
      <c r="FU42" s="77">
        <f t="shared" si="65"/>
        <v>0</v>
      </c>
      <c r="FV42" s="77">
        <f t="shared" si="65"/>
        <v>0</v>
      </c>
      <c r="FW42" s="77">
        <f t="shared" si="66"/>
        <v>0</v>
      </c>
      <c r="FX42" s="77">
        <f t="shared" si="66"/>
        <v>0</v>
      </c>
      <c r="FY42" s="77">
        <f t="shared" si="66"/>
        <v>0</v>
      </c>
      <c r="FZ42" s="77">
        <f t="shared" si="66"/>
        <v>0</v>
      </c>
      <c r="GA42" s="77">
        <f t="shared" si="66"/>
        <v>0</v>
      </c>
      <c r="GB42" s="77">
        <f t="shared" si="66"/>
        <v>0</v>
      </c>
      <c r="GC42" s="77">
        <f t="shared" si="66"/>
        <v>0</v>
      </c>
      <c r="GD42" s="77">
        <f t="shared" si="66"/>
        <v>0</v>
      </c>
      <c r="GE42" s="77">
        <f t="shared" si="66"/>
        <v>0</v>
      </c>
      <c r="GF42" s="77">
        <f t="shared" si="66"/>
        <v>0</v>
      </c>
      <c r="GG42" s="77">
        <f t="shared" si="66"/>
        <v>0</v>
      </c>
    </row>
    <row r="43" spans="1:189" ht="15.75" x14ac:dyDescent="0.25">
      <c r="A43" s="93"/>
      <c r="B43" s="94"/>
      <c r="C43" s="95"/>
      <c r="D43" s="95"/>
      <c r="E43" s="96"/>
      <c r="F43" s="94"/>
      <c r="G43" s="97">
        <f t="shared" si="15"/>
        <v>0</v>
      </c>
      <c r="H43" s="96"/>
      <c r="I43" s="97">
        <f t="shared" si="16"/>
        <v>0</v>
      </c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101"/>
      <c r="W43" s="101"/>
      <c r="X43" s="101"/>
      <c r="Y43" s="101"/>
      <c r="Z43" s="101"/>
      <c r="AA43" s="101"/>
      <c r="AB43" s="101"/>
      <c r="AC43" s="101"/>
      <c r="AD43" s="100">
        <f t="shared" si="20"/>
        <v>0</v>
      </c>
      <c r="AE43" s="100">
        <f t="shared" si="17"/>
        <v>0</v>
      </c>
      <c r="AF43" s="75"/>
      <c r="AG43" s="75"/>
      <c r="AH43" s="68">
        <f t="shared" si="18"/>
        <v>0</v>
      </c>
      <c r="AI43" s="79">
        <f>SUMIF(Списки!$D$2:$D$6,B43,Списки!$E$2:$E$6)</f>
        <v>0</v>
      </c>
      <c r="AJ43" s="79">
        <f t="shared" si="21"/>
        <v>31</v>
      </c>
      <c r="AK43" s="70"/>
      <c r="AL43" s="70">
        <f t="array" aca="1" ref="AL43" ca="1">IF(MONTH(AI43)=1,MIN(IF(F43=январь!$A$1:$AF$200,ROW(январь!$A$1:$AF$200))),IF(MONTH(AI43)=2,MIN(IF(F43=февраль!$A$1:$AF$200,ROW(февраль!$A$1:$AF$200))),IF(MONTH(AI43)=3,MIN(IF(F43=март!$A$1:$AF$200,ROW(март!$A$1:$AF$200))),IF(MONTH(AI43)=4,MIN(IF(F43=апрель!$A$1:$AF$200,ROW(апрель!$A$1:$AF$200))),IF(MONTH(AI43)=5,MIN(IF(F43=май!$A$1:$AF$200,ROW(май!$A$1:$AF$200))),0)))))</f>
        <v>3</v>
      </c>
      <c r="AM43" s="77" t="str">
        <f t="shared" ca="1" si="52"/>
        <v>П</v>
      </c>
      <c r="AN43" s="77" t="str">
        <f t="shared" ca="1" si="52"/>
        <v>П</v>
      </c>
      <c r="AO43" s="77" t="str">
        <f t="shared" ca="1" si="52"/>
        <v>КД</v>
      </c>
      <c r="AP43" s="77" t="str">
        <f t="shared" ca="1" si="52"/>
        <v>КД</v>
      </c>
      <c r="AQ43" s="77" t="str">
        <f t="shared" ca="1" si="52"/>
        <v>КД</v>
      </c>
      <c r="AR43" s="77" t="str">
        <f t="shared" ca="1" si="52"/>
        <v>КД</v>
      </c>
      <c r="AS43" s="77" t="str">
        <f t="shared" ca="1" si="52"/>
        <v>В</v>
      </c>
      <c r="AT43" s="77" t="str">
        <f t="shared" ca="1" si="52"/>
        <v>КД</v>
      </c>
      <c r="AU43" s="77">
        <f t="shared" ca="1" si="52"/>
        <v>0</v>
      </c>
      <c r="AV43" s="77">
        <f t="shared" ca="1" si="52"/>
        <v>3</v>
      </c>
      <c r="AW43" s="77">
        <f t="shared" ca="1" si="53"/>
        <v>4</v>
      </c>
      <c r="AX43" s="77">
        <f t="shared" ca="1" si="53"/>
        <v>6</v>
      </c>
      <c r="AY43" s="77">
        <f t="shared" ca="1" si="53"/>
        <v>3</v>
      </c>
      <c r="AZ43" s="77" t="str">
        <f t="shared" ca="1" si="53"/>
        <v>В</v>
      </c>
      <c r="BA43" s="77">
        <f t="shared" ca="1" si="53"/>
        <v>7</v>
      </c>
      <c r="BB43" s="77">
        <f t="shared" ca="1" si="53"/>
        <v>0</v>
      </c>
      <c r="BC43" s="77">
        <f t="shared" ca="1" si="53"/>
        <v>3</v>
      </c>
      <c r="BD43" s="77">
        <f t="shared" ca="1" si="53"/>
        <v>4</v>
      </c>
      <c r="BE43" s="77">
        <f t="shared" ca="1" si="53"/>
        <v>6</v>
      </c>
      <c r="BF43" s="77">
        <f t="shared" ca="1" si="53"/>
        <v>3</v>
      </c>
      <c r="BG43" s="77" t="str">
        <f t="shared" ca="1" si="54"/>
        <v>В</v>
      </c>
      <c r="BH43" s="77">
        <f t="shared" ca="1" si="54"/>
        <v>7</v>
      </c>
      <c r="BI43" s="77">
        <f t="shared" ca="1" si="54"/>
        <v>0</v>
      </c>
      <c r="BJ43" s="77">
        <f t="shared" ca="1" si="54"/>
        <v>3</v>
      </c>
      <c r="BK43" s="77">
        <f t="shared" ca="1" si="54"/>
        <v>4</v>
      </c>
      <c r="BL43" s="77">
        <f t="shared" ca="1" si="54"/>
        <v>6</v>
      </c>
      <c r="BM43" s="77">
        <f t="shared" ca="1" si="54"/>
        <v>3</v>
      </c>
      <c r="BN43" s="77" t="str">
        <f t="shared" ca="1" si="54"/>
        <v>В</v>
      </c>
      <c r="BO43" s="77">
        <f t="shared" ca="1" si="54"/>
        <v>7</v>
      </c>
      <c r="BP43" s="77">
        <f t="shared" ca="1" si="54"/>
        <v>0</v>
      </c>
      <c r="BQ43" s="77">
        <f t="shared" ca="1" si="54"/>
        <v>3</v>
      </c>
      <c r="BR43" s="77">
        <f t="shared" si="55"/>
        <v>0</v>
      </c>
      <c r="BS43" s="77">
        <f t="shared" si="55"/>
        <v>0</v>
      </c>
      <c r="BT43" s="77">
        <f t="shared" si="55"/>
        <v>0</v>
      </c>
      <c r="BU43" s="77">
        <f t="shared" si="55"/>
        <v>0</v>
      </c>
      <c r="BV43" s="77">
        <f t="shared" si="55"/>
        <v>0</v>
      </c>
      <c r="BW43" s="77">
        <f t="shared" si="55"/>
        <v>0</v>
      </c>
      <c r="BX43" s="77">
        <f t="shared" si="55"/>
        <v>0</v>
      </c>
      <c r="BY43" s="77">
        <f t="shared" si="55"/>
        <v>0</v>
      </c>
      <c r="BZ43" s="77">
        <f t="shared" si="55"/>
        <v>0</v>
      </c>
      <c r="CA43" s="77">
        <f t="shared" si="55"/>
        <v>0</v>
      </c>
      <c r="CB43" s="77">
        <f t="shared" si="56"/>
        <v>0</v>
      </c>
      <c r="CC43" s="77">
        <f t="shared" si="56"/>
        <v>0</v>
      </c>
      <c r="CD43" s="77">
        <f t="shared" si="56"/>
        <v>0</v>
      </c>
      <c r="CE43" s="77">
        <f t="shared" si="56"/>
        <v>0</v>
      </c>
      <c r="CF43" s="77">
        <f t="shared" si="56"/>
        <v>0</v>
      </c>
      <c r="CG43" s="77">
        <f t="shared" si="56"/>
        <v>0</v>
      </c>
      <c r="CH43" s="77">
        <f t="shared" si="56"/>
        <v>0</v>
      </c>
      <c r="CI43" s="77">
        <f t="shared" si="56"/>
        <v>0</v>
      </c>
      <c r="CJ43" s="77">
        <f t="shared" si="56"/>
        <v>0</v>
      </c>
      <c r="CK43" s="77">
        <f t="shared" si="56"/>
        <v>0</v>
      </c>
      <c r="CL43" s="77">
        <f t="shared" si="57"/>
        <v>0</v>
      </c>
      <c r="CM43" s="77">
        <f t="shared" si="57"/>
        <v>0</v>
      </c>
      <c r="CN43" s="77">
        <f t="shared" si="57"/>
        <v>0</v>
      </c>
      <c r="CO43" s="77">
        <f t="shared" si="57"/>
        <v>0</v>
      </c>
      <c r="CP43" s="77">
        <f t="shared" si="57"/>
        <v>0</v>
      </c>
      <c r="CQ43" s="77">
        <f t="shared" si="57"/>
        <v>0</v>
      </c>
      <c r="CR43" s="77">
        <f t="shared" si="57"/>
        <v>0</v>
      </c>
      <c r="CS43" s="77">
        <f t="shared" si="57"/>
        <v>0</v>
      </c>
      <c r="CT43" s="77">
        <f t="shared" si="58"/>
        <v>0</v>
      </c>
      <c r="CU43" s="77">
        <f t="shared" si="58"/>
        <v>0</v>
      </c>
      <c r="CV43" s="77">
        <f t="shared" si="58"/>
        <v>0</v>
      </c>
      <c r="CW43" s="77">
        <f t="shared" si="58"/>
        <v>0</v>
      </c>
      <c r="CX43" s="77">
        <f t="shared" si="58"/>
        <v>0</v>
      </c>
      <c r="CY43" s="77">
        <f t="shared" si="58"/>
        <v>0</v>
      </c>
      <c r="CZ43" s="77">
        <f t="shared" si="58"/>
        <v>0</v>
      </c>
      <c r="DA43" s="77">
        <f t="shared" si="58"/>
        <v>0</v>
      </c>
      <c r="DB43" s="77">
        <f t="shared" si="58"/>
        <v>0</v>
      </c>
      <c r="DC43" s="77">
        <f t="shared" si="58"/>
        <v>0</v>
      </c>
      <c r="DD43" s="77">
        <f t="shared" si="59"/>
        <v>0</v>
      </c>
      <c r="DE43" s="77">
        <f t="shared" si="59"/>
        <v>0</v>
      </c>
      <c r="DF43" s="77">
        <f t="shared" si="59"/>
        <v>0</v>
      </c>
      <c r="DG43" s="77">
        <f t="shared" si="59"/>
        <v>0</v>
      </c>
      <c r="DH43" s="77">
        <f t="shared" si="59"/>
        <v>0</v>
      </c>
      <c r="DI43" s="77">
        <f t="shared" si="59"/>
        <v>0</v>
      </c>
      <c r="DJ43" s="77">
        <f t="shared" si="59"/>
        <v>0</v>
      </c>
      <c r="DK43" s="77">
        <f t="shared" si="59"/>
        <v>0</v>
      </c>
      <c r="DL43" s="77">
        <f t="shared" si="59"/>
        <v>0</v>
      </c>
      <c r="DM43" s="77">
        <f t="shared" si="59"/>
        <v>0</v>
      </c>
      <c r="DN43" s="77">
        <f t="shared" si="60"/>
        <v>0</v>
      </c>
      <c r="DO43" s="77">
        <f t="shared" si="60"/>
        <v>0</v>
      </c>
      <c r="DP43" s="77">
        <f t="shared" si="60"/>
        <v>0</v>
      </c>
      <c r="DQ43" s="77">
        <f t="shared" si="60"/>
        <v>0</v>
      </c>
      <c r="DR43" s="77">
        <f t="shared" si="60"/>
        <v>0</v>
      </c>
      <c r="DS43" s="77">
        <f t="shared" si="60"/>
        <v>0</v>
      </c>
      <c r="DT43" s="77">
        <f t="shared" si="60"/>
        <v>0</v>
      </c>
      <c r="DU43" s="77">
        <f t="shared" si="60"/>
        <v>0</v>
      </c>
      <c r="DV43" s="77">
        <f t="shared" si="60"/>
        <v>0</v>
      </c>
      <c r="DW43" s="77">
        <f t="shared" si="60"/>
        <v>0</v>
      </c>
      <c r="DX43" s="77">
        <f t="shared" si="60"/>
        <v>0</v>
      </c>
      <c r="DY43" s="77">
        <f t="shared" si="61"/>
        <v>0</v>
      </c>
      <c r="DZ43" s="77">
        <f t="shared" si="61"/>
        <v>0</v>
      </c>
      <c r="EA43" s="77">
        <f t="shared" si="61"/>
        <v>0</v>
      </c>
      <c r="EB43" s="77">
        <f t="shared" si="61"/>
        <v>0</v>
      </c>
      <c r="EC43" s="77">
        <f t="shared" si="61"/>
        <v>0</v>
      </c>
      <c r="ED43" s="77">
        <f t="shared" si="61"/>
        <v>0</v>
      </c>
      <c r="EE43" s="77">
        <f t="shared" si="61"/>
        <v>0</v>
      </c>
      <c r="EF43" s="77">
        <f t="shared" si="61"/>
        <v>0</v>
      </c>
      <c r="EG43" s="77">
        <f t="shared" si="61"/>
        <v>0</v>
      </c>
      <c r="EH43" s="77">
        <f t="shared" si="61"/>
        <v>0</v>
      </c>
      <c r="EI43" s="77">
        <f t="shared" si="62"/>
        <v>0</v>
      </c>
      <c r="EJ43" s="77">
        <f t="shared" si="62"/>
        <v>0</v>
      </c>
      <c r="EK43" s="77">
        <f t="shared" si="62"/>
        <v>0</v>
      </c>
      <c r="EL43" s="77">
        <f t="shared" si="62"/>
        <v>0</v>
      </c>
      <c r="EM43" s="77">
        <f t="shared" si="62"/>
        <v>0</v>
      </c>
      <c r="EN43" s="77">
        <f t="shared" si="62"/>
        <v>0</v>
      </c>
      <c r="EO43" s="77">
        <f t="shared" si="62"/>
        <v>0</v>
      </c>
      <c r="EP43" s="77">
        <f t="shared" si="62"/>
        <v>0</v>
      </c>
      <c r="EQ43" s="77">
        <f t="shared" si="62"/>
        <v>0</v>
      </c>
      <c r="ER43" s="77">
        <f t="shared" si="62"/>
        <v>0</v>
      </c>
      <c r="ES43" s="77">
        <f t="shared" si="63"/>
        <v>0</v>
      </c>
      <c r="ET43" s="77">
        <f t="shared" si="63"/>
        <v>0</v>
      </c>
      <c r="EU43" s="77">
        <f t="shared" si="63"/>
        <v>0</v>
      </c>
      <c r="EV43" s="77">
        <f t="shared" si="63"/>
        <v>0</v>
      </c>
      <c r="EW43" s="77">
        <f t="shared" si="63"/>
        <v>0</v>
      </c>
      <c r="EX43" s="77">
        <f t="shared" si="63"/>
        <v>0</v>
      </c>
      <c r="EY43" s="77">
        <f t="shared" si="63"/>
        <v>0</v>
      </c>
      <c r="EZ43" s="77">
        <f t="shared" si="63"/>
        <v>0</v>
      </c>
      <c r="FA43" s="77">
        <f t="shared" si="63"/>
        <v>0</v>
      </c>
      <c r="FB43" s="77">
        <f t="shared" si="63"/>
        <v>0</v>
      </c>
      <c r="FC43" s="77">
        <f t="shared" si="64"/>
        <v>0</v>
      </c>
      <c r="FD43" s="77">
        <f t="shared" si="64"/>
        <v>0</v>
      </c>
      <c r="FE43" s="77">
        <f t="shared" si="64"/>
        <v>0</v>
      </c>
      <c r="FF43" s="77">
        <f t="shared" si="64"/>
        <v>0</v>
      </c>
      <c r="FG43" s="77">
        <f t="shared" si="64"/>
        <v>0</v>
      </c>
      <c r="FH43" s="77">
        <f t="shared" si="64"/>
        <v>0</v>
      </c>
      <c r="FI43" s="77">
        <f t="shared" si="64"/>
        <v>0</v>
      </c>
      <c r="FJ43" s="77">
        <f t="shared" si="64"/>
        <v>0</v>
      </c>
      <c r="FK43" s="77">
        <f t="shared" si="64"/>
        <v>0</v>
      </c>
      <c r="FL43" s="77">
        <f t="shared" si="64"/>
        <v>0</v>
      </c>
      <c r="FM43" s="77">
        <f t="shared" si="65"/>
        <v>0</v>
      </c>
      <c r="FN43" s="77">
        <f t="shared" si="65"/>
        <v>0</v>
      </c>
      <c r="FO43" s="77">
        <f t="shared" si="65"/>
        <v>0</v>
      </c>
      <c r="FP43" s="77">
        <f t="shared" si="65"/>
        <v>0</v>
      </c>
      <c r="FQ43" s="77">
        <f t="shared" si="65"/>
        <v>0</v>
      </c>
      <c r="FR43" s="77">
        <f t="shared" si="65"/>
        <v>0</v>
      </c>
      <c r="FS43" s="77">
        <f t="shared" si="65"/>
        <v>0</v>
      </c>
      <c r="FT43" s="77">
        <f t="shared" si="65"/>
        <v>0</v>
      </c>
      <c r="FU43" s="77">
        <f t="shared" si="65"/>
        <v>0</v>
      </c>
      <c r="FV43" s="77">
        <f t="shared" si="65"/>
        <v>0</v>
      </c>
      <c r="FW43" s="77">
        <f t="shared" si="66"/>
        <v>0</v>
      </c>
      <c r="FX43" s="77">
        <f t="shared" si="66"/>
        <v>0</v>
      </c>
      <c r="FY43" s="77">
        <f t="shared" si="66"/>
        <v>0</v>
      </c>
      <c r="FZ43" s="77">
        <f t="shared" si="66"/>
        <v>0</v>
      </c>
      <c r="GA43" s="77">
        <f t="shared" si="66"/>
        <v>0</v>
      </c>
      <c r="GB43" s="77">
        <f t="shared" si="66"/>
        <v>0</v>
      </c>
      <c r="GC43" s="77">
        <f t="shared" si="66"/>
        <v>0</v>
      </c>
      <c r="GD43" s="77">
        <f t="shared" si="66"/>
        <v>0</v>
      </c>
      <c r="GE43" s="77">
        <f t="shared" si="66"/>
        <v>0</v>
      </c>
      <c r="GF43" s="77">
        <f t="shared" si="66"/>
        <v>0</v>
      </c>
      <c r="GG43" s="77">
        <f t="shared" si="66"/>
        <v>0</v>
      </c>
    </row>
    <row r="44" spans="1:189" ht="15.75" x14ac:dyDescent="0.25">
      <c r="A44" s="93"/>
      <c r="B44" s="94"/>
      <c r="C44" s="95"/>
      <c r="D44" s="95"/>
      <c r="E44" s="96"/>
      <c r="F44" s="94"/>
      <c r="G44" s="97">
        <f t="shared" si="15"/>
        <v>0</v>
      </c>
      <c r="H44" s="96"/>
      <c r="I44" s="97">
        <f t="shared" si="16"/>
        <v>0</v>
      </c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101"/>
      <c r="W44" s="101"/>
      <c r="X44" s="101"/>
      <c r="Y44" s="101"/>
      <c r="Z44" s="101"/>
      <c r="AA44" s="101"/>
      <c r="AB44" s="101"/>
      <c r="AC44" s="101"/>
      <c r="AD44" s="100">
        <f t="shared" si="20"/>
        <v>0</v>
      </c>
      <c r="AE44" s="100">
        <f t="shared" si="17"/>
        <v>0</v>
      </c>
      <c r="AF44" s="75"/>
      <c r="AG44" s="75"/>
      <c r="AH44" s="68">
        <f t="shared" si="18"/>
        <v>0</v>
      </c>
      <c r="AI44" s="79">
        <f>SUMIF(Списки!$D$2:$D$6,B44,Списки!$E$2:$E$6)</f>
        <v>0</v>
      </c>
      <c r="AJ44" s="79">
        <f t="shared" si="21"/>
        <v>31</v>
      </c>
      <c r="AK44" s="70"/>
      <c r="AL44" s="70">
        <f t="array" aca="1" ref="AL44" ca="1">IF(MONTH(AI44)=1,MIN(IF(F44=январь!$A$1:$AF$200,ROW(январь!$A$1:$AF$200))),IF(MONTH(AI44)=2,MIN(IF(F44=февраль!$A$1:$AF$200,ROW(февраль!$A$1:$AF$200))),IF(MONTH(AI44)=3,MIN(IF(F44=март!$A$1:$AF$200,ROW(март!$A$1:$AF$200))),IF(MONTH(AI44)=4,MIN(IF(F44=апрель!$A$1:$AF$200,ROW(апрель!$A$1:$AF$200))),IF(MONTH(AI44)=5,MIN(IF(F44=май!$A$1:$AF$200,ROW(май!$A$1:$AF$200))),0)))))</f>
        <v>3</v>
      </c>
      <c r="AM44" s="77" t="str">
        <f t="shared" ref="AM44:AV53" ca="1" si="67">IF(MONTH($AI44)=1,INDEX(янв,$AL44,AM$2),0)</f>
        <v>П</v>
      </c>
      <c r="AN44" s="77" t="str">
        <f t="shared" ca="1" si="67"/>
        <v>П</v>
      </c>
      <c r="AO44" s="77" t="str">
        <f t="shared" ca="1" si="67"/>
        <v>КД</v>
      </c>
      <c r="AP44" s="77" t="str">
        <f t="shared" ca="1" si="67"/>
        <v>КД</v>
      </c>
      <c r="AQ44" s="77" t="str">
        <f t="shared" ca="1" si="67"/>
        <v>КД</v>
      </c>
      <c r="AR44" s="77" t="str">
        <f t="shared" ca="1" si="67"/>
        <v>КД</v>
      </c>
      <c r="AS44" s="77" t="str">
        <f t="shared" ca="1" si="67"/>
        <v>В</v>
      </c>
      <c r="AT44" s="77" t="str">
        <f t="shared" ca="1" si="67"/>
        <v>КД</v>
      </c>
      <c r="AU44" s="77">
        <f t="shared" ca="1" si="67"/>
        <v>0</v>
      </c>
      <c r="AV44" s="77">
        <f t="shared" ca="1" si="67"/>
        <v>3</v>
      </c>
      <c r="AW44" s="77">
        <f t="shared" ref="AW44:BF53" ca="1" si="68">IF(MONTH($AI44)=1,INDEX(янв,$AL44,AW$2),0)</f>
        <v>4</v>
      </c>
      <c r="AX44" s="77">
        <f t="shared" ca="1" si="68"/>
        <v>6</v>
      </c>
      <c r="AY44" s="77">
        <f t="shared" ca="1" si="68"/>
        <v>3</v>
      </c>
      <c r="AZ44" s="77" t="str">
        <f t="shared" ca="1" si="68"/>
        <v>В</v>
      </c>
      <c r="BA44" s="77">
        <f t="shared" ca="1" si="68"/>
        <v>7</v>
      </c>
      <c r="BB44" s="77">
        <f t="shared" ca="1" si="68"/>
        <v>0</v>
      </c>
      <c r="BC44" s="77">
        <f t="shared" ca="1" si="68"/>
        <v>3</v>
      </c>
      <c r="BD44" s="77">
        <f t="shared" ca="1" si="68"/>
        <v>4</v>
      </c>
      <c r="BE44" s="77">
        <f t="shared" ca="1" si="68"/>
        <v>6</v>
      </c>
      <c r="BF44" s="77">
        <f t="shared" ca="1" si="53"/>
        <v>3</v>
      </c>
      <c r="BG44" s="77" t="str">
        <f t="shared" ref="BG44:BQ53" ca="1" si="69">IF(MONTH($AI44)=1,INDEX(янв,$AL44,BG$2),0)</f>
        <v>В</v>
      </c>
      <c r="BH44" s="77">
        <f t="shared" ca="1" si="69"/>
        <v>7</v>
      </c>
      <c r="BI44" s="77">
        <f t="shared" ca="1" si="69"/>
        <v>0</v>
      </c>
      <c r="BJ44" s="77">
        <f t="shared" ca="1" si="69"/>
        <v>3</v>
      </c>
      <c r="BK44" s="77">
        <f t="shared" ca="1" si="69"/>
        <v>4</v>
      </c>
      <c r="BL44" s="77">
        <f t="shared" ca="1" si="69"/>
        <v>6</v>
      </c>
      <c r="BM44" s="77">
        <f t="shared" ca="1" si="69"/>
        <v>3</v>
      </c>
      <c r="BN44" s="77" t="str">
        <f t="shared" ca="1" si="69"/>
        <v>В</v>
      </c>
      <c r="BO44" s="77">
        <f t="shared" ca="1" si="69"/>
        <v>7</v>
      </c>
      <c r="BP44" s="77">
        <f t="shared" ca="1" si="69"/>
        <v>0</v>
      </c>
      <c r="BQ44" s="77">
        <f t="shared" ca="1" si="69"/>
        <v>3</v>
      </c>
      <c r="BR44" s="77">
        <f t="shared" ref="BR44:CA53" si="70">IF(MONTH($AI44)=2,INDEX(фев,$AL44,BR$2),0)</f>
        <v>0</v>
      </c>
      <c r="BS44" s="77">
        <f t="shared" si="70"/>
        <v>0</v>
      </c>
      <c r="BT44" s="77">
        <f t="shared" si="70"/>
        <v>0</v>
      </c>
      <c r="BU44" s="77">
        <f t="shared" si="70"/>
        <v>0</v>
      </c>
      <c r="BV44" s="77">
        <f t="shared" si="70"/>
        <v>0</v>
      </c>
      <c r="BW44" s="77">
        <f t="shared" si="70"/>
        <v>0</v>
      </c>
      <c r="BX44" s="77">
        <f t="shared" si="70"/>
        <v>0</v>
      </c>
      <c r="BY44" s="77">
        <f t="shared" si="70"/>
        <v>0</v>
      </c>
      <c r="BZ44" s="77">
        <f t="shared" si="70"/>
        <v>0</v>
      </c>
      <c r="CA44" s="77">
        <f t="shared" si="70"/>
        <v>0</v>
      </c>
      <c r="CB44" s="77">
        <f t="shared" ref="CB44:CK53" si="71">IF(MONTH($AI44)=2,INDEX(фев,$AL44,CB$2),0)</f>
        <v>0</v>
      </c>
      <c r="CC44" s="77">
        <f t="shared" si="71"/>
        <v>0</v>
      </c>
      <c r="CD44" s="77">
        <f t="shared" si="71"/>
        <v>0</v>
      </c>
      <c r="CE44" s="77">
        <f t="shared" si="71"/>
        <v>0</v>
      </c>
      <c r="CF44" s="77">
        <f t="shared" si="71"/>
        <v>0</v>
      </c>
      <c r="CG44" s="77">
        <f t="shared" si="71"/>
        <v>0</v>
      </c>
      <c r="CH44" s="77">
        <f t="shared" si="71"/>
        <v>0</v>
      </c>
      <c r="CI44" s="77">
        <f t="shared" si="71"/>
        <v>0</v>
      </c>
      <c r="CJ44" s="77">
        <f t="shared" si="71"/>
        <v>0</v>
      </c>
      <c r="CK44" s="77">
        <f t="shared" si="71"/>
        <v>0</v>
      </c>
      <c r="CL44" s="77">
        <f t="shared" ref="CL44:CS53" si="72">IF(MONTH($AI44)=2,INDEX(фев,$AL44,CL$2),0)</f>
        <v>0</v>
      </c>
      <c r="CM44" s="77">
        <f t="shared" si="72"/>
        <v>0</v>
      </c>
      <c r="CN44" s="77">
        <f t="shared" si="72"/>
        <v>0</v>
      </c>
      <c r="CO44" s="77">
        <f t="shared" si="72"/>
        <v>0</v>
      </c>
      <c r="CP44" s="77">
        <f t="shared" si="72"/>
        <v>0</v>
      </c>
      <c r="CQ44" s="77">
        <f t="shared" si="72"/>
        <v>0</v>
      </c>
      <c r="CR44" s="77">
        <f t="shared" si="72"/>
        <v>0</v>
      </c>
      <c r="CS44" s="77">
        <f t="shared" si="72"/>
        <v>0</v>
      </c>
      <c r="CT44" s="77">
        <f t="shared" ref="CT44:DC53" si="73">IF(MONTH($AI44)=3,INDEX(март,$AL44,CT$2),0)</f>
        <v>0</v>
      </c>
      <c r="CU44" s="77">
        <f t="shared" si="73"/>
        <v>0</v>
      </c>
      <c r="CV44" s="77">
        <f t="shared" si="73"/>
        <v>0</v>
      </c>
      <c r="CW44" s="77">
        <f t="shared" si="73"/>
        <v>0</v>
      </c>
      <c r="CX44" s="77">
        <f t="shared" si="73"/>
        <v>0</v>
      </c>
      <c r="CY44" s="77">
        <f t="shared" si="73"/>
        <v>0</v>
      </c>
      <c r="CZ44" s="77">
        <f t="shared" si="73"/>
        <v>0</v>
      </c>
      <c r="DA44" s="77">
        <f t="shared" si="73"/>
        <v>0</v>
      </c>
      <c r="DB44" s="77">
        <f t="shared" si="73"/>
        <v>0</v>
      </c>
      <c r="DC44" s="77">
        <f t="shared" si="73"/>
        <v>0</v>
      </c>
      <c r="DD44" s="77">
        <f t="shared" ref="DD44:DM53" si="74">IF(MONTH($AI44)=3,INDEX(март,$AL44,DD$2),0)</f>
        <v>0</v>
      </c>
      <c r="DE44" s="77">
        <f t="shared" si="74"/>
        <v>0</v>
      </c>
      <c r="DF44" s="77">
        <f t="shared" si="74"/>
        <v>0</v>
      </c>
      <c r="DG44" s="77">
        <f t="shared" si="74"/>
        <v>0</v>
      </c>
      <c r="DH44" s="77">
        <f t="shared" si="74"/>
        <v>0</v>
      </c>
      <c r="DI44" s="77">
        <f t="shared" si="74"/>
        <v>0</v>
      </c>
      <c r="DJ44" s="77">
        <f t="shared" si="74"/>
        <v>0</v>
      </c>
      <c r="DK44" s="77">
        <f t="shared" si="74"/>
        <v>0</v>
      </c>
      <c r="DL44" s="77">
        <f t="shared" si="74"/>
        <v>0</v>
      </c>
      <c r="DM44" s="77">
        <f t="shared" si="74"/>
        <v>0</v>
      </c>
      <c r="DN44" s="77">
        <f t="shared" ref="DN44:DX53" si="75">IF(MONTH($AI44)=3,INDEX(март,$AL44,DN$2),0)</f>
        <v>0</v>
      </c>
      <c r="DO44" s="77">
        <f t="shared" si="75"/>
        <v>0</v>
      </c>
      <c r="DP44" s="77">
        <f t="shared" si="75"/>
        <v>0</v>
      </c>
      <c r="DQ44" s="77">
        <f t="shared" si="75"/>
        <v>0</v>
      </c>
      <c r="DR44" s="77">
        <f t="shared" si="75"/>
        <v>0</v>
      </c>
      <c r="DS44" s="77">
        <f t="shared" si="75"/>
        <v>0</v>
      </c>
      <c r="DT44" s="77">
        <f t="shared" si="75"/>
        <v>0</v>
      </c>
      <c r="DU44" s="77">
        <f t="shared" si="75"/>
        <v>0</v>
      </c>
      <c r="DV44" s="77">
        <f t="shared" si="75"/>
        <v>0</v>
      </c>
      <c r="DW44" s="77">
        <f t="shared" si="75"/>
        <v>0</v>
      </c>
      <c r="DX44" s="77">
        <f t="shared" si="75"/>
        <v>0</v>
      </c>
      <c r="DY44" s="77">
        <f t="shared" ref="DY44:EH53" si="76">IF(MONTH($AI44)=4,INDEX(апр,$AL44,DY$2),0)</f>
        <v>0</v>
      </c>
      <c r="DZ44" s="77">
        <f t="shared" si="76"/>
        <v>0</v>
      </c>
      <c r="EA44" s="77">
        <f t="shared" si="76"/>
        <v>0</v>
      </c>
      <c r="EB44" s="77">
        <f t="shared" si="76"/>
        <v>0</v>
      </c>
      <c r="EC44" s="77">
        <f t="shared" si="76"/>
        <v>0</v>
      </c>
      <c r="ED44" s="77">
        <f t="shared" si="76"/>
        <v>0</v>
      </c>
      <c r="EE44" s="77">
        <f t="shared" si="76"/>
        <v>0</v>
      </c>
      <c r="EF44" s="77">
        <f t="shared" si="76"/>
        <v>0</v>
      </c>
      <c r="EG44" s="77">
        <f t="shared" si="76"/>
        <v>0</v>
      </c>
      <c r="EH44" s="77">
        <f t="shared" si="76"/>
        <v>0</v>
      </c>
      <c r="EI44" s="77">
        <f t="shared" ref="EI44:ER53" si="77">IF(MONTH($AI44)=4,INDEX(апр,$AL44,EI$2),0)</f>
        <v>0</v>
      </c>
      <c r="EJ44" s="77">
        <f t="shared" si="77"/>
        <v>0</v>
      </c>
      <c r="EK44" s="77">
        <f t="shared" si="77"/>
        <v>0</v>
      </c>
      <c r="EL44" s="77">
        <f t="shared" si="77"/>
        <v>0</v>
      </c>
      <c r="EM44" s="77">
        <f t="shared" si="77"/>
        <v>0</v>
      </c>
      <c r="EN44" s="77">
        <f t="shared" si="77"/>
        <v>0</v>
      </c>
      <c r="EO44" s="77">
        <f t="shared" si="77"/>
        <v>0</v>
      </c>
      <c r="EP44" s="77">
        <f t="shared" si="77"/>
        <v>0</v>
      </c>
      <c r="EQ44" s="77">
        <f t="shared" si="77"/>
        <v>0</v>
      </c>
      <c r="ER44" s="77">
        <f t="shared" si="77"/>
        <v>0</v>
      </c>
      <c r="ES44" s="77">
        <f t="shared" ref="ES44:FB53" si="78">IF(MONTH($AI44)=4,INDEX(апр,$AL44,ES$2),0)</f>
        <v>0</v>
      </c>
      <c r="ET44" s="77">
        <f t="shared" si="78"/>
        <v>0</v>
      </c>
      <c r="EU44" s="77">
        <f t="shared" si="78"/>
        <v>0</v>
      </c>
      <c r="EV44" s="77">
        <f t="shared" si="78"/>
        <v>0</v>
      </c>
      <c r="EW44" s="77">
        <f t="shared" si="78"/>
        <v>0</v>
      </c>
      <c r="EX44" s="77">
        <f t="shared" si="78"/>
        <v>0</v>
      </c>
      <c r="EY44" s="77">
        <f t="shared" si="78"/>
        <v>0</v>
      </c>
      <c r="EZ44" s="77">
        <f t="shared" si="78"/>
        <v>0</v>
      </c>
      <c r="FA44" s="77">
        <f t="shared" si="78"/>
        <v>0</v>
      </c>
      <c r="FB44" s="77">
        <f t="shared" si="78"/>
        <v>0</v>
      </c>
      <c r="FC44" s="77">
        <f t="shared" ref="FC44:FL53" si="79">IF(MONTH($AI44)=5,INDEX(май,$AL44,FC$2),0)</f>
        <v>0</v>
      </c>
      <c r="FD44" s="77">
        <f t="shared" si="79"/>
        <v>0</v>
      </c>
      <c r="FE44" s="77">
        <f t="shared" si="79"/>
        <v>0</v>
      </c>
      <c r="FF44" s="77">
        <f t="shared" si="79"/>
        <v>0</v>
      </c>
      <c r="FG44" s="77">
        <f t="shared" si="79"/>
        <v>0</v>
      </c>
      <c r="FH44" s="77">
        <f t="shared" si="79"/>
        <v>0</v>
      </c>
      <c r="FI44" s="77">
        <f t="shared" si="79"/>
        <v>0</v>
      </c>
      <c r="FJ44" s="77">
        <f t="shared" si="79"/>
        <v>0</v>
      </c>
      <c r="FK44" s="77">
        <f t="shared" si="79"/>
        <v>0</v>
      </c>
      <c r="FL44" s="77">
        <f t="shared" si="79"/>
        <v>0</v>
      </c>
      <c r="FM44" s="77">
        <f t="shared" ref="FM44:FV53" si="80">IF(MONTH($AI44)=5,INDEX(май,$AL44,FM$2),0)</f>
        <v>0</v>
      </c>
      <c r="FN44" s="77">
        <f t="shared" si="80"/>
        <v>0</v>
      </c>
      <c r="FO44" s="77">
        <f t="shared" si="80"/>
        <v>0</v>
      </c>
      <c r="FP44" s="77">
        <f t="shared" si="80"/>
        <v>0</v>
      </c>
      <c r="FQ44" s="77">
        <f t="shared" si="80"/>
        <v>0</v>
      </c>
      <c r="FR44" s="77">
        <f t="shared" si="80"/>
        <v>0</v>
      </c>
      <c r="FS44" s="77">
        <f t="shared" si="80"/>
        <v>0</v>
      </c>
      <c r="FT44" s="77">
        <f t="shared" si="80"/>
        <v>0</v>
      </c>
      <c r="FU44" s="77">
        <f t="shared" si="80"/>
        <v>0</v>
      </c>
      <c r="FV44" s="77">
        <f t="shared" si="80"/>
        <v>0</v>
      </c>
      <c r="FW44" s="77">
        <f t="shared" ref="FW44:GG53" si="81">IF(MONTH($AI44)=5,INDEX(май,$AL44,FW$2),0)</f>
        <v>0</v>
      </c>
      <c r="FX44" s="77">
        <f t="shared" si="81"/>
        <v>0</v>
      </c>
      <c r="FY44" s="77">
        <f t="shared" si="81"/>
        <v>0</v>
      </c>
      <c r="FZ44" s="77">
        <f t="shared" si="81"/>
        <v>0</v>
      </c>
      <c r="GA44" s="77">
        <f t="shared" si="81"/>
        <v>0</v>
      </c>
      <c r="GB44" s="77">
        <f t="shared" si="81"/>
        <v>0</v>
      </c>
      <c r="GC44" s="77">
        <f t="shared" si="81"/>
        <v>0</v>
      </c>
      <c r="GD44" s="77">
        <f t="shared" si="81"/>
        <v>0</v>
      </c>
      <c r="GE44" s="77">
        <f t="shared" si="81"/>
        <v>0</v>
      </c>
      <c r="GF44" s="77">
        <f t="shared" si="81"/>
        <v>0</v>
      </c>
      <c r="GG44" s="77">
        <f t="shared" si="81"/>
        <v>0</v>
      </c>
    </row>
    <row r="45" spans="1:189" ht="15.75" x14ac:dyDescent="0.25">
      <c r="A45" s="93"/>
      <c r="B45" s="94"/>
      <c r="C45" s="95"/>
      <c r="D45" s="95"/>
      <c r="E45" s="96"/>
      <c r="F45" s="94"/>
      <c r="G45" s="97">
        <f t="shared" si="15"/>
        <v>0</v>
      </c>
      <c r="H45" s="96"/>
      <c r="I45" s="97">
        <f t="shared" si="16"/>
        <v>0</v>
      </c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101"/>
      <c r="W45" s="101"/>
      <c r="X45" s="101"/>
      <c r="Y45" s="101"/>
      <c r="Z45" s="101"/>
      <c r="AA45" s="101"/>
      <c r="AB45" s="101"/>
      <c r="AC45" s="101"/>
      <c r="AD45" s="100">
        <f t="shared" si="20"/>
        <v>0</v>
      </c>
      <c r="AE45" s="100">
        <f t="shared" si="17"/>
        <v>0</v>
      </c>
      <c r="AF45" s="75"/>
      <c r="AG45" s="75"/>
      <c r="AH45" s="68">
        <f t="shared" si="18"/>
        <v>0</v>
      </c>
      <c r="AI45" s="79">
        <f>SUMIF(Списки!$D$2:$D$6,B45,Списки!$E$2:$E$6)</f>
        <v>0</v>
      </c>
      <c r="AJ45" s="79">
        <f t="shared" si="21"/>
        <v>31</v>
      </c>
      <c r="AK45" s="70"/>
      <c r="AL45" s="70">
        <f t="array" aca="1" ref="AL45" ca="1">IF(MONTH(AI45)=1,MIN(IF(F45=январь!$A$1:$AF$200,ROW(январь!$A$1:$AF$200))),IF(MONTH(AI45)=2,MIN(IF(F45=февраль!$A$1:$AF$200,ROW(февраль!$A$1:$AF$200))),IF(MONTH(AI45)=3,MIN(IF(F45=март!$A$1:$AF$200,ROW(март!$A$1:$AF$200))),IF(MONTH(AI45)=4,MIN(IF(F45=апрель!$A$1:$AF$200,ROW(апрель!$A$1:$AF$200))),IF(MONTH(AI45)=5,MIN(IF(F45=май!$A$1:$AF$200,ROW(май!$A$1:$AF$200))),0)))))</f>
        <v>3</v>
      </c>
      <c r="AM45" s="77" t="str">
        <f t="shared" ca="1" si="67"/>
        <v>П</v>
      </c>
      <c r="AN45" s="77" t="str">
        <f t="shared" ca="1" si="67"/>
        <v>П</v>
      </c>
      <c r="AO45" s="77" t="str">
        <f t="shared" ca="1" si="67"/>
        <v>КД</v>
      </c>
      <c r="AP45" s="77" t="str">
        <f t="shared" ca="1" si="67"/>
        <v>КД</v>
      </c>
      <c r="AQ45" s="77" t="str">
        <f t="shared" ca="1" si="67"/>
        <v>КД</v>
      </c>
      <c r="AR45" s="77" t="str">
        <f t="shared" ca="1" si="67"/>
        <v>КД</v>
      </c>
      <c r="AS45" s="77" t="str">
        <f t="shared" ca="1" si="67"/>
        <v>В</v>
      </c>
      <c r="AT45" s="77" t="str">
        <f t="shared" ca="1" si="67"/>
        <v>КД</v>
      </c>
      <c r="AU45" s="77">
        <f t="shared" ca="1" si="67"/>
        <v>0</v>
      </c>
      <c r="AV45" s="77">
        <f t="shared" ca="1" si="67"/>
        <v>3</v>
      </c>
      <c r="AW45" s="77">
        <f t="shared" ca="1" si="68"/>
        <v>4</v>
      </c>
      <c r="AX45" s="77">
        <f t="shared" ca="1" si="68"/>
        <v>6</v>
      </c>
      <c r="AY45" s="77">
        <f t="shared" ca="1" si="68"/>
        <v>3</v>
      </c>
      <c r="AZ45" s="77" t="str">
        <f t="shared" ca="1" si="68"/>
        <v>В</v>
      </c>
      <c r="BA45" s="77">
        <f t="shared" ca="1" si="68"/>
        <v>7</v>
      </c>
      <c r="BB45" s="77">
        <f t="shared" ca="1" si="68"/>
        <v>0</v>
      </c>
      <c r="BC45" s="77">
        <f t="shared" ca="1" si="68"/>
        <v>3</v>
      </c>
      <c r="BD45" s="77">
        <f t="shared" ca="1" si="68"/>
        <v>4</v>
      </c>
      <c r="BE45" s="77">
        <f t="shared" ca="1" si="68"/>
        <v>6</v>
      </c>
      <c r="BF45" s="77">
        <f t="shared" ca="1" si="68"/>
        <v>3</v>
      </c>
      <c r="BG45" s="77" t="str">
        <f t="shared" ca="1" si="69"/>
        <v>В</v>
      </c>
      <c r="BH45" s="77">
        <f t="shared" ca="1" si="69"/>
        <v>7</v>
      </c>
      <c r="BI45" s="77">
        <f t="shared" ca="1" si="69"/>
        <v>0</v>
      </c>
      <c r="BJ45" s="77">
        <f t="shared" ca="1" si="69"/>
        <v>3</v>
      </c>
      <c r="BK45" s="77">
        <f t="shared" ca="1" si="69"/>
        <v>4</v>
      </c>
      <c r="BL45" s="77">
        <f t="shared" ca="1" si="69"/>
        <v>6</v>
      </c>
      <c r="BM45" s="77">
        <f t="shared" ca="1" si="69"/>
        <v>3</v>
      </c>
      <c r="BN45" s="77" t="str">
        <f t="shared" ca="1" si="69"/>
        <v>В</v>
      </c>
      <c r="BO45" s="77">
        <f t="shared" ca="1" si="69"/>
        <v>7</v>
      </c>
      <c r="BP45" s="77">
        <f t="shared" ca="1" si="69"/>
        <v>0</v>
      </c>
      <c r="BQ45" s="77">
        <f t="shared" ca="1" si="69"/>
        <v>3</v>
      </c>
      <c r="BR45" s="77">
        <f t="shared" si="70"/>
        <v>0</v>
      </c>
      <c r="BS45" s="77">
        <f t="shared" si="70"/>
        <v>0</v>
      </c>
      <c r="BT45" s="77">
        <f t="shared" si="70"/>
        <v>0</v>
      </c>
      <c r="BU45" s="77">
        <f t="shared" si="70"/>
        <v>0</v>
      </c>
      <c r="BV45" s="77">
        <f t="shared" si="70"/>
        <v>0</v>
      </c>
      <c r="BW45" s="77">
        <f t="shared" si="70"/>
        <v>0</v>
      </c>
      <c r="BX45" s="77">
        <f t="shared" si="70"/>
        <v>0</v>
      </c>
      <c r="BY45" s="77">
        <f t="shared" si="70"/>
        <v>0</v>
      </c>
      <c r="BZ45" s="77">
        <f t="shared" si="70"/>
        <v>0</v>
      </c>
      <c r="CA45" s="77">
        <f t="shared" si="70"/>
        <v>0</v>
      </c>
      <c r="CB45" s="77">
        <f t="shared" si="71"/>
        <v>0</v>
      </c>
      <c r="CC45" s="77">
        <f t="shared" si="71"/>
        <v>0</v>
      </c>
      <c r="CD45" s="77">
        <f t="shared" si="71"/>
        <v>0</v>
      </c>
      <c r="CE45" s="77">
        <f t="shared" si="71"/>
        <v>0</v>
      </c>
      <c r="CF45" s="77">
        <f t="shared" si="71"/>
        <v>0</v>
      </c>
      <c r="CG45" s="77">
        <f t="shared" si="71"/>
        <v>0</v>
      </c>
      <c r="CH45" s="77">
        <f t="shared" si="71"/>
        <v>0</v>
      </c>
      <c r="CI45" s="77">
        <f t="shared" si="71"/>
        <v>0</v>
      </c>
      <c r="CJ45" s="77">
        <f t="shared" si="71"/>
        <v>0</v>
      </c>
      <c r="CK45" s="77">
        <f t="shared" si="71"/>
        <v>0</v>
      </c>
      <c r="CL45" s="77">
        <f t="shared" si="72"/>
        <v>0</v>
      </c>
      <c r="CM45" s="77">
        <f t="shared" si="72"/>
        <v>0</v>
      </c>
      <c r="CN45" s="77">
        <f t="shared" si="72"/>
        <v>0</v>
      </c>
      <c r="CO45" s="77">
        <f t="shared" si="72"/>
        <v>0</v>
      </c>
      <c r="CP45" s="77">
        <f t="shared" si="72"/>
        <v>0</v>
      </c>
      <c r="CQ45" s="77">
        <f t="shared" si="72"/>
        <v>0</v>
      </c>
      <c r="CR45" s="77">
        <f t="shared" si="72"/>
        <v>0</v>
      </c>
      <c r="CS45" s="77">
        <f t="shared" si="72"/>
        <v>0</v>
      </c>
      <c r="CT45" s="77">
        <f t="shared" si="73"/>
        <v>0</v>
      </c>
      <c r="CU45" s="77">
        <f t="shared" si="73"/>
        <v>0</v>
      </c>
      <c r="CV45" s="77">
        <f t="shared" si="73"/>
        <v>0</v>
      </c>
      <c r="CW45" s="77">
        <f t="shared" si="73"/>
        <v>0</v>
      </c>
      <c r="CX45" s="77">
        <f t="shared" si="73"/>
        <v>0</v>
      </c>
      <c r="CY45" s="77">
        <f t="shared" si="73"/>
        <v>0</v>
      </c>
      <c r="CZ45" s="77">
        <f t="shared" si="73"/>
        <v>0</v>
      </c>
      <c r="DA45" s="77">
        <f t="shared" si="73"/>
        <v>0</v>
      </c>
      <c r="DB45" s="77">
        <f t="shared" si="73"/>
        <v>0</v>
      </c>
      <c r="DC45" s="77">
        <f t="shared" si="73"/>
        <v>0</v>
      </c>
      <c r="DD45" s="77">
        <f t="shared" si="74"/>
        <v>0</v>
      </c>
      <c r="DE45" s="77">
        <f t="shared" si="74"/>
        <v>0</v>
      </c>
      <c r="DF45" s="77">
        <f t="shared" si="74"/>
        <v>0</v>
      </c>
      <c r="DG45" s="77">
        <f t="shared" si="74"/>
        <v>0</v>
      </c>
      <c r="DH45" s="77">
        <f t="shared" si="74"/>
        <v>0</v>
      </c>
      <c r="DI45" s="77">
        <f t="shared" si="74"/>
        <v>0</v>
      </c>
      <c r="DJ45" s="77">
        <f t="shared" si="74"/>
        <v>0</v>
      </c>
      <c r="DK45" s="77">
        <f t="shared" si="74"/>
        <v>0</v>
      </c>
      <c r="DL45" s="77">
        <f t="shared" si="74"/>
        <v>0</v>
      </c>
      <c r="DM45" s="77">
        <f t="shared" si="74"/>
        <v>0</v>
      </c>
      <c r="DN45" s="77">
        <f t="shared" si="75"/>
        <v>0</v>
      </c>
      <c r="DO45" s="77">
        <f t="shared" si="75"/>
        <v>0</v>
      </c>
      <c r="DP45" s="77">
        <f t="shared" si="75"/>
        <v>0</v>
      </c>
      <c r="DQ45" s="77">
        <f t="shared" si="75"/>
        <v>0</v>
      </c>
      <c r="DR45" s="77">
        <f t="shared" si="75"/>
        <v>0</v>
      </c>
      <c r="DS45" s="77">
        <f t="shared" si="75"/>
        <v>0</v>
      </c>
      <c r="DT45" s="77">
        <f t="shared" si="75"/>
        <v>0</v>
      </c>
      <c r="DU45" s="77">
        <f t="shared" si="75"/>
        <v>0</v>
      </c>
      <c r="DV45" s="77">
        <f t="shared" si="75"/>
        <v>0</v>
      </c>
      <c r="DW45" s="77">
        <f t="shared" si="75"/>
        <v>0</v>
      </c>
      <c r="DX45" s="77">
        <f t="shared" si="75"/>
        <v>0</v>
      </c>
      <c r="DY45" s="77">
        <f t="shared" si="76"/>
        <v>0</v>
      </c>
      <c r="DZ45" s="77">
        <f t="shared" si="76"/>
        <v>0</v>
      </c>
      <c r="EA45" s="77">
        <f t="shared" si="76"/>
        <v>0</v>
      </c>
      <c r="EB45" s="77">
        <f t="shared" si="76"/>
        <v>0</v>
      </c>
      <c r="EC45" s="77">
        <f t="shared" si="76"/>
        <v>0</v>
      </c>
      <c r="ED45" s="77">
        <f t="shared" si="76"/>
        <v>0</v>
      </c>
      <c r="EE45" s="77">
        <f t="shared" si="76"/>
        <v>0</v>
      </c>
      <c r="EF45" s="77">
        <f t="shared" si="76"/>
        <v>0</v>
      </c>
      <c r="EG45" s="77">
        <f t="shared" si="76"/>
        <v>0</v>
      </c>
      <c r="EH45" s="77">
        <f t="shared" si="76"/>
        <v>0</v>
      </c>
      <c r="EI45" s="77">
        <f t="shared" si="77"/>
        <v>0</v>
      </c>
      <c r="EJ45" s="77">
        <f t="shared" si="77"/>
        <v>0</v>
      </c>
      <c r="EK45" s="77">
        <f t="shared" si="77"/>
        <v>0</v>
      </c>
      <c r="EL45" s="77">
        <f t="shared" si="77"/>
        <v>0</v>
      </c>
      <c r="EM45" s="77">
        <f t="shared" si="77"/>
        <v>0</v>
      </c>
      <c r="EN45" s="77">
        <f t="shared" si="77"/>
        <v>0</v>
      </c>
      <c r="EO45" s="77">
        <f t="shared" si="77"/>
        <v>0</v>
      </c>
      <c r="EP45" s="77">
        <f t="shared" si="77"/>
        <v>0</v>
      </c>
      <c r="EQ45" s="77">
        <f t="shared" si="77"/>
        <v>0</v>
      </c>
      <c r="ER45" s="77">
        <f t="shared" si="77"/>
        <v>0</v>
      </c>
      <c r="ES45" s="77">
        <f t="shared" si="78"/>
        <v>0</v>
      </c>
      <c r="ET45" s="77">
        <f t="shared" si="78"/>
        <v>0</v>
      </c>
      <c r="EU45" s="77">
        <f t="shared" si="78"/>
        <v>0</v>
      </c>
      <c r="EV45" s="77">
        <f t="shared" si="78"/>
        <v>0</v>
      </c>
      <c r="EW45" s="77">
        <f t="shared" si="78"/>
        <v>0</v>
      </c>
      <c r="EX45" s="77">
        <f t="shared" si="78"/>
        <v>0</v>
      </c>
      <c r="EY45" s="77">
        <f t="shared" si="78"/>
        <v>0</v>
      </c>
      <c r="EZ45" s="77">
        <f t="shared" si="78"/>
        <v>0</v>
      </c>
      <c r="FA45" s="77">
        <f t="shared" si="78"/>
        <v>0</v>
      </c>
      <c r="FB45" s="77">
        <f t="shared" si="78"/>
        <v>0</v>
      </c>
      <c r="FC45" s="77">
        <f t="shared" si="79"/>
        <v>0</v>
      </c>
      <c r="FD45" s="77">
        <f t="shared" si="79"/>
        <v>0</v>
      </c>
      <c r="FE45" s="77">
        <f t="shared" si="79"/>
        <v>0</v>
      </c>
      <c r="FF45" s="77">
        <f t="shared" si="79"/>
        <v>0</v>
      </c>
      <c r="FG45" s="77">
        <f t="shared" si="79"/>
        <v>0</v>
      </c>
      <c r="FH45" s="77">
        <f t="shared" si="79"/>
        <v>0</v>
      </c>
      <c r="FI45" s="77">
        <f t="shared" si="79"/>
        <v>0</v>
      </c>
      <c r="FJ45" s="77">
        <f t="shared" si="79"/>
        <v>0</v>
      </c>
      <c r="FK45" s="77">
        <f t="shared" si="79"/>
        <v>0</v>
      </c>
      <c r="FL45" s="77">
        <f t="shared" si="79"/>
        <v>0</v>
      </c>
      <c r="FM45" s="77">
        <f t="shared" si="80"/>
        <v>0</v>
      </c>
      <c r="FN45" s="77">
        <f t="shared" si="80"/>
        <v>0</v>
      </c>
      <c r="FO45" s="77">
        <f t="shared" si="80"/>
        <v>0</v>
      </c>
      <c r="FP45" s="77">
        <f t="shared" si="80"/>
        <v>0</v>
      </c>
      <c r="FQ45" s="77">
        <f t="shared" si="80"/>
        <v>0</v>
      </c>
      <c r="FR45" s="77">
        <f t="shared" si="80"/>
        <v>0</v>
      </c>
      <c r="FS45" s="77">
        <f t="shared" si="80"/>
        <v>0</v>
      </c>
      <c r="FT45" s="77">
        <f t="shared" si="80"/>
        <v>0</v>
      </c>
      <c r="FU45" s="77">
        <f t="shared" si="80"/>
        <v>0</v>
      </c>
      <c r="FV45" s="77">
        <f t="shared" si="80"/>
        <v>0</v>
      </c>
      <c r="FW45" s="77">
        <f t="shared" si="81"/>
        <v>0</v>
      </c>
      <c r="FX45" s="77">
        <f t="shared" si="81"/>
        <v>0</v>
      </c>
      <c r="FY45" s="77">
        <f t="shared" si="81"/>
        <v>0</v>
      </c>
      <c r="FZ45" s="77">
        <f t="shared" si="81"/>
        <v>0</v>
      </c>
      <c r="GA45" s="77">
        <f t="shared" si="81"/>
        <v>0</v>
      </c>
      <c r="GB45" s="77">
        <f t="shared" si="81"/>
        <v>0</v>
      </c>
      <c r="GC45" s="77">
        <f t="shared" si="81"/>
        <v>0</v>
      </c>
      <c r="GD45" s="77">
        <f t="shared" si="81"/>
        <v>0</v>
      </c>
      <c r="GE45" s="77">
        <f t="shared" si="81"/>
        <v>0</v>
      </c>
      <c r="GF45" s="77">
        <f t="shared" si="81"/>
        <v>0</v>
      </c>
      <c r="GG45" s="77">
        <f t="shared" si="81"/>
        <v>0</v>
      </c>
    </row>
    <row r="46" spans="1:189" ht="15.75" x14ac:dyDescent="0.25">
      <c r="A46" s="93"/>
      <c r="B46" s="94"/>
      <c r="C46" s="95"/>
      <c r="D46" s="95"/>
      <c r="E46" s="96"/>
      <c r="F46" s="94"/>
      <c r="G46" s="97">
        <f t="shared" si="15"/>
        <v>0</v>
      </c>
      <c r="H46" s="96"/>
      <c r="I46" s="97">
        <f t="shared" si="16"/>
        <v>0</v>
      </c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101"/>
      <c r="W46" s="101"/>
      <c r="X46" s="101"/>
      <c r="Y46" s="101"/>
      <c r="Z46" s="101"/>
      <c r="AA46" s="101"/>
      <c r="AB46" s="101"/>
      <c r="AC46" s="101"/>
      <c r="AD46" s="100">
        <f t="shared" si="20"/>
        <v>0</v>
      </c>
      <c r="AE46" s="100">
        <f t="shared" si="17"/>
        <v>0</v>
      </c>
      <c r="AF46" s="75"/>
      <c r="AG46" s="75"/>
      <c r="AH46" s="68">
        <f t="shared" si="18"/>
        <v>0</v>
      </c>
      <c r="AI46" s="79">
        <f>SUMIF(Списки!$D$2:$D$6,B46,Списки!$E$2:$E$6)</f>
        <v>0</v>
      </c>
      <c r="AJ46" s="79">
        <f t="shared" si="21"/>
        <v>31</v>
      </c>
      <c r="AK46" s="70"/>
      <c r="AL46" s="70">
        <f t="array" aca="1" ref="AL46" ca="1">IF(MONTH(AI46)=1,MIN(IF(F46=январь!$A$1:$AF$200,ROW(январь!$A$1:$AF$200))),IF(MONTH(AI46)=2,MIN(IF(F46=февраль!$A$1:$AF$200,ROW(февраль!$A$1:$AF$200))),IF(MONTH(AI46)=3,MIN(IF(F46=март!$A$1:$AF$200,ROW(март!$A$1:$AF$200))),IF(MONTH(AI46)=4,MIN(IF(F46=апрель!$A$1:$AF$200,ROW(апрель!$A$1:$AF$200))),IF(MONTH(AI46)=5,MIN(IF(F46=май!$A$1:$AF$200,ROW(май!$A$1:$AF$200))),0)))))</f>
        <v>3</v>
      </c>
      <c r="AM46" s="77" t="str">
        <f t="shared" ca="1" si="67"/>
        <v>П</v>
      </c>
      <c r="AN46" s="77" t="str">
        <f t="shared" ca="1" si="67"/>
        <v>П</v>
      </c>
      <c r="AO46" s="77" t="str">
        <f t="shared" ca="1" si="67"/>
        <v>КД</v>
      </c>
      <c r="AP46" s="77" t="str">
        <f t="shared" ca="1" si="67"/>
        <v>КД</v>
      </c>
      <c r="AQ46" s="77" t="str">
        <f t="shared" ca="1" si="67"/>
        <v>КД</v>
      </c>
      <c r="AR46" s="77" t="str">
        <f t="shared" ca="1" si="67"/>
        <v>КД</v>
      </c>
      <c r="AS46" s="77" t="str">
        <f t="shared" ca="1" si="67"/>
        <v>В</v>
      </c>
      <c r="AT46" s="77" t="str">
        <f t="shared" ca="1" si="67"/>
        <v>КД</v>
      </c>
      <c r="AU46" s="77">
        <f t="shared" ca="1" si="67"/>
        <v>0</v>
      </c>
      <c r="AV46" s="77">
        <f t="shared" ca="1" si="67"/>
        <v>3</v>
      </c>
      <c r="AW46" s="77">
        <f t="shared" ca="1" si="68"/>
        <v>4</v>
      </c>
      <c r="AX46" s="77">
        <f t="shared" ca="1" si="68"/>
        <v>6</v>
      </c>
      <c r="AY46" s="77">
        <f t="shared" ca="1" si="68"/>
        <v>3</v>
      </c>
      <c r="AZ46" s="77" t="str">
        <f t="shared" ca="1" si="68"/>
        <v>В</v>
      </c>
      <c r="BA46" s="77">
        <f t="shared" ca="1" si="68"/>
        <v>7</v>
      </c>
      <c r="BB46" s="77">
        <f t="shared" ca="1" si="68"/>
        <v>0</v>
      </c>
      <c r="BC46" s="77">
        <f t="shared" ca="1" si="68"/>
        <v>3</v>
      </c>
      <c r="BD46" s="77">
        <f t="shared" ca="1" si="68"/>
        <v>4</v>
      </c>
      <c r="BE46" s="77">
        <f t="shared" ca="1" si="68"/>
        <v>6</v>
      </c>
      <c r="BF46" s="77">
        <f t="shared" ca="1" si="68"/>
        <v>3</v>
      </c>
      <c r="BG46" s="77" t="str">
        <f t="shared" ca="1" si="69"/>
        <v>В</v>
      </c>
      <c r="BH46" s="77">
        <f t="shared" ca="1" si="69"/>
        <v>7</v>
      </c>
      <c r="BI46" s="77">
        <f t="shared" ca="1" si="69"/>
        <v>0</v>
      </c>
      <c r="BJ46" s="77">
        <f t="shared" ca="1" si="69"/>
        <v>3</v>
      </c>
      <c r="BK46" s="77">
        <f t="shared" ca="1" si="69"/>
        <v>4</v>
      </c>
      <c r="BL46" s="77">
        <f t="shared" ca="1" si="69"/>
        <v>6</v>
      </c>
      <c r="BM46" s="77">
        <f t="shared" ca="1" si="69"/>
        <v>3</v>
      </c>
      <c r="BN46" s="77" t="str">
        <f t="shared" ca="1" si="69"/>
        <v>В</v>
      </c>
      <c r="BO46" s="77">
        <f t="shared" ca="1" si="69"/>
        <v>7</v>
      </c>
      <c r="BP46" s="77">
        <f t="shared" ca="1" si="69"/>
        <v>0</v>
      </c>
      <c r="BQ46" s="77">
        <f t="shared" ca="1" si="69"/>
        <v>3</v>
      </c>
      <c r="BR46" s="77">
        <f t="shared" si="70"/>
        <v>0</v>
      </c>
      <c r="BS46" s="77">
        <f t="shared" si="70"/>
        <v>0</v>
      </c>
      <c r="BT46" s="77">
        <f t="shared" si="70"/>
        <v>0</v>
      </c>
      <c r="BU46" s="77">
        <f t="shared" si="70"/>
        <v>0</v>
      </c>
      <c r="BV46" s="77">
        <f t="shared" si="70"/>
        <v>0</v>
      </c>
      <c r="BW46" s="77">
        <f t="shared" si="70"/>
        <v>0</v>
      </c>
      <c r="BX46" s="77">
        <f t="shared" si="70"/>
        <v>0</v>
      </c>
      <c r="BY46" s="77">
        <f t="shared" si="70"/>
        <v>0</v>
      </c>
      <c r="BZ46" s="77">
        <f t="shared" si="70"/>
        <v>0</v>
      </c>
      <c r="CA46" s="77">
        <f t="shared" si="70"/>
        <v>0</v>
      </c>
      <c r="CB46" s="77">
        <f t="shared" si="71"/>
        <v>0</v>
      </c>
      <c r="CC46" s="77">
        <f t="shared" si="71"/>
        <v>0</v>
      </c>
      <c r="CD46" s="77">
        <f t="shared" si="71"/>
        <v>0</v>
      </c>
      <c r="CE46" s="77">
        <f t="shared" si="71"/>
        <v>0</v>
      </c>
      <c r="CF46" s="77">
        <f t="shared" si="71"/>
        <v>0</v>
      </c>
      <c r="CG46" s="77">
        <f t="shared" si="71"/>
        <v>0</v>
      </c>
      <c r="CH46" s="77">
        <f t="shared" si="71"/>
        <v>0</v>
      </c>
      <c r="CI46" s="77">
        <f t="shared" si="71"/>
        <v>0</v>
      </c>
      <c r="CJ46" s="77">
        <f t="shared" si="71"/>
        <v>0</v>
      </c>
      <c r="CK46" s="77">
        <f t="shared" si="71"/>
        <v>0</v>
      </c>
      <c r="CL46" s="77">
        <f t="shared" si="72"/>
        <v>0</v>
      </c>
      <c r="CM46" s="77">
        <f t="shared" si="72"/>
        <v>0</v>
      </c>
      <c r="CN46" s="77">
        <f t="shared" si="72"/>
        <v>0</v>
      </c>
      <c r="CO46" s="77">
        <f t="shared" si="72"/>
        <v>0</v>
      </c>
      <c r="CP46" s="77">
        <f t="shared" si="72"/>
        <v>0</v>
      </c>
      <c r="CQ46" s="77">
        <f t="shared" si="72"/>
        <v>0</v>
      </c>
      <c r="CR46" s="77">
        <f t="shared" si="72"/>
        <v>0</v>
      </c>
      <c r="CS46" s="77">
        <f t="shared" si="72"/>
        <v>0</v>
      </c>
      <c r="CT46" s="77">
        <f t="shared" si="73"/>
        <v>0</v>
      </c>
      <c r="CU46" s="77">
        <f t="shared" si="73"/>
        <v>0</v>
      </c>
      <c r="CV46" s="77">
        <f t="shared" si="73"/>
        <v>0</v>
      </c>
      <c r="CW46" s="77">
        <f t="shared" si="73"/>
        <v>0</v>
      </c>
      <c r="CX46" s="77">
        <f t="shared" si="73"/>
        <v>0</v>
      </c>
      <c r="CY46" s="77">
        <f t="shared" si="73"/>
        <v>0</v>
      </c>
      <c r="CZ46" s="77">
        <f t="shared" si="73"/>
        <v>0</v>
      </c>
      <c r="DA46" s="77">
        <f t="shared" si="73"/>
        <v>0</v>
      </c>
      <c r="DB46" s="77">
        <f t="shared" si="73"/>
        <v>0</v>
      </c>
      <c r="DC46" s="77">
        <f t="shared" si="73"/>
        <v>0</v>
      </c>
      <c r="DD46" s="77">
        <f t="shared" si="74"/>
        <v>0</v>
      </c>
      <c r="DE46" s="77">
        <f t="shared" si="74"/>
        <v>0</v>
      </c>
      <c r="DF46" s="77">
        <f t="shared" si="74"/>
        <v>0</v>
      </c>
      <c r="DG46" s="77">
        <f t="shared" si="74"/>
        <v>0</v>
      </c>
      <c r="DH46" s="77">
        <f t="shared" si="74"/>
        <v>0</v>
      </c>
      <c r="DI46" s="77">
        <f t="shared" si="74"/>
        <v>0</v>
      </c>
      <c r="DJ46" s="77">
        <f t="shared" si="74"/>
        <v>0</v>
      </c>
      <c r="DK46" s="77">
        <f t="shared" si="74"/>
        <v>0</v>
      </c>
      <c r="DL46" s="77">
        <f t="shared" si="74"/>
        <v>0</v>
      </c>
      <c r="DM46" s="77">
        <f t="shared" si="74"/>
        <v>0</v>
      </c>
      <c r="DN46" s="77">
        <f t="shared" si="75"/>
        <v>0</v>
      </c>
      <c r="DO46" s="77">
        <f t="shared" si="75"/>
        <v>0</v>
      </c>
      <c r="DP46" s="77">
        <f t="shared" si="75"/>
        <v>0</v>
      </c>
      <c r="DQ46" s="77">
        <f t="shared" si="75"/>
        <v>0</v>
      </c>
      <c r="DR46" s="77">
        <f t="shared" si="75"/>
        <v>0</v>
      </c>
      <c r="DS46" s="77">
        <f t="shared" si="75"/>
        <v>0</v>
      </c>
      <c r="DT46" s="77">
        <f t="shared" si="75"/>
        <v>0</v>
      </c>
      <c r="DU46" s="77">
        <f t="shared" si="75"/>
        <v>0</v>
      </c>
      <c r="DV46" s="77">
        <f t="shared" si="75"/>
        <v>0</v>
      </c>
      <c r="DW46" s="77">
        <f t="shared" si="75"/>
        <v>0</v>
      </c>
      <c r="DX46" s="77">
        <f t="shared" si="75"/>
        <v>0</v>
      </c>
      <c r="DY46" s="77">
        <f t="shared" si="76"/>
        <v>0</v>
      </c>
      <c r="DZ46" s="77">
        <f t="shared" si="76"/>
        <v>0</v>
      </c>
      <c r="EA46" s="77">
        <f t="shared" si="76"/>
        <v>0</v>
      </c>
      <c r="EB46" s="77">
        <f t="shared" si="76"/>
        <v>0</v>
      </c>
      <c r="EC46" s="77">
        <f t="shared" si="76"/>
        <v>0</v>
      </c>
      <c r="ED46" s="77">
        <f t="shared" si="76"/>
        <v>0</v>
      </c>
      <c r="EE46" s="77">
        <f t="shared" si="76"/>
        <v>0</v>
      </c>
      <c r="EF46" s="77">
        <f t="shared" si="76"/>
        <v>0</v>
      </c>
      <c r="EG46" s="77">
        <f t="shared" si="76"/>
        <v>0</v>
      </c>
      <c r="EH46" s="77">
        <f t="shared" si="76"/>
        <v>0</v>
      </c>
      <c r="EI46" s="77">
        <f t="shared" si="77"/>
        <v>0</v>
      </c>
      <c r="EJ46" s="77">
        <f t="shared" si="77"/>
        <v>0</v>
      </c>
      <c r="EK46" s="77">
        <f t="shared" si="77"/>
        <v>0</v>
      </c>
      <c r="EL46" s="77">
        <f t="shared" si="77"/>
        <v>0</v>
      </c>
      <c r="EM46" s="77">
        <f t="shared" si="77"/>
        <v>0</v>
      </c>
      <c r="EN46" s="77">
        <f t="shared" si="77"/>
        <v>0</v>
      </c>
      <c r="EO46" s="77">
        <f t="shared" si="77"/>
        <v>0</v>
      </c>
      <c r="EP46" s="77">
        <f t="shared" si="77"/>
        <v>0</v>
      </c>
      <c r="EQ46" s="77">
        <f t="shared" si="77"/>
        <v>0</v>
      </c>
      <c r="ER46" s="77">
        <f t="shared" si="77"/>
        <v>0</v>
      </c>
      <c r="ES46" s="77">
        <f t="shared" si="78"/>
        <v>0</v>
      </c>
      <c r="ET46" s="77">
        <f t="shared" si="78"/>
        <v>0</v>
      </c>
      <c r="EU46" s="77">
        <f t="shared" si="78"/>
        <v>0</v>
      </c>
      <c r="EV46" s="77">
        <f t="shared" si="78"/>
        <v>0</v>
      </c>
      <c r="EW46" s="77">
        <f t="shared" si="78"/>
        <v>0</v>
      </c>
      <c r="EX46" s="77">
        <f t="shared" si="78"/>
        <v>0</v>
      </c>
      <c r="EY46" s="77">
        <f t="shared" si="78"/>
        <v>0</v>
      </c>
      <c r="EZ46" s="77">
        <f t="shared" si="78"/>
        <v>0</v>
      </c>
      <c r="FA46" s="77">
        <f t="shared" si="78"/>
        <v>0</v>
      </c>
      <c r="FB46" s="77">
        <f t="shared" si="78"/>
        <v>0</v>
      </c>
      <c r="FC46" s="77">
        <f t="shared" si="79"/>
        <v>0</v>
      </c>
      <c r="FD46" s="77">
        <f t="shared" si="79"/>
        <v>0</v>
      </c>
      <c r="FE46" s="77">
        <f t="shared" si="79"/>
        <v>0</v>
      </c>
      <c r="FF46" s="77">
        <f t="shared" si="79"/>
        <v>0</v>
      </c>
      <c r="FG46" s="77">
        <f t="shared" si="79"/>
        <v>0</v>
      </c>
      <c r="FH46" s="77">
        <f t="shared" si="79"/>
        <v>0</v>
      </c>
      <c r="FI46" s="77">
        <f t="shared" si="79"/>
        <v>0</v>
      </c>
      <c r="FJ46" s="77">
        <f t="shared" si="79"/>
        <v>0</v>
      </c>
      <c r="FK46" s="77">
        <f t="shared" si="79"/>
        <v>0</v>
      </c>
      <c r="FL46" s="77">
        <f t="shared" si="79"/>
        <v>0</v>
      </c>
      <c r="FM46" s="77">
        <f t="shared" si="80"/>
        <v>0</v>
      </c>
      <c r="FN46" s="77">
        <f t="shared" si="80"/>
        <v>0</v>
      </c>
      <c r="FO46" s="77">
        <f t="shared" si="80"/>
        <v>0</v>
      </c>
      <c r="FP46" s="77">
        <f t="shared" si="80"/>
        <v>0</v>
      </c>
      <c r="FQ46" s="77">
        <f t="shared" si="80"/>
        <v>0</v>
      </c>
      <c r="FR46" s="77">
        <f t="shared" si="80"/>
        <v>0</v>
      </c>
      <c r="FS46" s="77">
        <f t="shared" si="80"/>
        <v>0</v>
      </c>
      <c r="FT46" s="77">
        <f t="shared" si="80"/>
        <v>0</v>
      </c>
      <c r="FU46" s="77">
        <f t="shared" si="80"/>
        <v>0</v>
      </c>
      <c r="FV46" s="77">
        <f t="shared" si="80"/>
        <v>0</v>
      </c>
      <c r="FW46" s="77">
        <f t="shared" si="81"/>
        <v>0</v>
      </c>
      <c r="FX46" s="77">
        <f t="shared" si="81"/>
        <v>0</v>
      </c>
      <c r="FY46" s="77">
        <f t="shared" si="81"/>
        <v>0</v>
      </c>
      <c r="FZ46" s="77">
        <f t="shared" si="81"/>
        <v>0</v>
      </c>
      <c r="GA46" s="77">
        <f t="shared" si="81"/>
        <v>0</v>
      </c>
      <c r="GB46" s="77">
        <f t="shared" si="81"/>
        <v>0</v>
      </c>
      <c r="GC46" s="77">
        <f t="shared" si="81"/>
        <v>0</v>
      </c>
      <c r="GD46" s="77">
        <f t="shared" si="81"/>
        <v>0</v>
      </c>
      <c r="GE46" s="77">
        <f t="shared" si="81"/>
        <v>0</v>
      </c>
      <c r="GF46" s="77">
        <f t="shared" si="81"/>
        <v>0</v>
      </c>
      <c r="GG46" s="77">
        <f t="shared" si="81"/>
        <v>0</v>
      </c>
    </row>
    <row r="47" spans="1:189" ht="15.75" x14ac:dyDescent="0.25">
      <c r="A47" s="93"/>
      <c r="B47" s="94"/>
      <c r="C47" s="95"/>
      <c r="D47" s="95"/>
      <c r="E47" s="96"/>
      <c r="F47" s="94"/>
      <c r="G47" s="97">
        <f t="shared" si="15"/>
        <v>0</v>
      </c>
      <c r="H47" s="96"/>
      <c r="I47" s="97">
        <f t="shared" si="16"/>
        <v>0</v>
      </c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101"/>
      <c r="W47" s="101"/>
      <c r="X47" s="101"/>
      <c r="Y47" s="101"/>
      <c r="Z47" s="101"/>
      <c r="AA47" s="101"/>
      <c r="AB47" s="101"/>
      <c r="AC47" s="101"/>
      <c r="AD47" s="100">
        <f t="shared" si="20"/>
        <v>0</v>
      </c>
      <c r="AE47" s="100">
        <f t="shared" si="17"/>
        <v>0</v>
      </c>
      <c r="AF47" s="75"/>
      <c r="AG47" s="75"/>
      <c r="AH47" s="68">
        <f t="shared" si="18"/>
        <v>0</v>
      </c>
      <c r="AI47" s="79">
        <f>SUMIF(Списки!$D$2:$D$6,B47,Списки!$E$2:$E$6)</f>
        <v>0</v>
      </c>
      <c r="AJ47" s="79">
        <f t="shared" si="21"/>
        <v>31</v>
      </c>
      <c r="AK47" s="70"/>
      <c r="AL47" s="70">
        <f t="array" aca="1" ref="AL47" ca="1">IF(MONTH(AI47)=1,MIN(IF(F47=январь!$A$1:$AF$200,ROW(январь!$A$1:$AF$200))),IF(MONTH(AI47)=2,MIN(IF(F47=февраль!$A$1:$AF$200,ROW(февраль!$A$1:$AF$200))),IF(MONTH(AI47)=3,MIN(IF(F47=март!$A$1:$AF$200,ROW(март!$A$1:$AF$200))),IF(MONTH(AI47)=4,MIN(IF(F47=апрель!$A$1:$AF$200,ROW(апрель!$A$1:$AF$200))),IF(MONTH(AI47)=5,MIN(IF(F47=май!$A$1:$AF$200,ROW(май!$A$1:$AF$200))),0)))))</f>
        <v>3</v>
      </c>
      <c r="AM47" s="77" t="str">
        <f t="shared" ca="1" si="67"/>
        <v>П</v>
      </c>
      <c r="AN47" s="77" t="str">
        <f t="shared" ca="1" si="67"/>
        <v>П</v>
      </c>
      <c r="AO47" s="77" t="str">
        <f t="shared" ca="1" si="67"/>
        <v>КД</v>
      </c>
      <c r="AP47" s="77" t="str">
        <f t="shared" ca="1" si="67"/>
        <v>КД</v>
      </c>
      <c r="AQ47" s="77" t="str">
        <f t="shared" ca="1" si="67"/>
        <v>КД</v>
      </c>
      <c r="AR47" s="77" t="str">
        <f t="shared" ca="1" si="67"/>
        <v>КД</v>
      </c>
      <c r="AS47" s="77" t="str">
        <f t="shared" ca="1" si="67"/>
        <v>В</v>
      </c>
      <c r="AT47" s="77" t="str">
        <f t="shared" ca="1" si="67"/>
        <v>КД</v>
      </c>
      <c r="AU47" s="77">
        <f t="shared" ca="1" si="67"/>
        <v>0</v>
      </c>
      <c r="AV47" s="77">
        <f t="shared" ca="1" si="67"/>
        <v>3</v>
      </c>
      <c r="AW47" s="77">
        <f t="shared" ca="1" si="68"/>
        <v>4</v>
      </c>
      <c r="AX47" s="77">
        <f t="shared" ca="1" si="68"/>
        <v>6</v>
      </c>
      <c r="AY47" s="77">
        <f t="shared" ca="1" si="68"/>
        <v>3</v>
      </c>
      <c r="AZ47" s="77" t="str">
        <f t="shared" ca="1" si="68"/>
        <v>В</v>
      </c>
      <c r="BA47" s="77">
        <f t="shared" ca="1" si="68"/>
        <v>7</v>
      </c>
      <c r="BB47" s="77">
        <f t="shared" ca="1" si="68"/>
        <v>0</v>
      </c>
      <c r="BC47" s="77">
        <f t="shared" ca="1" si="68"/>
        <v>3</v>
      </c>
      <c r="BD47" s="77">
        <f t="shared" ca="1" si="68"/>
        <v>4</v>
      </c>
      <c r="BE47" s="77">
        <f t="shared" ca="1" si="68"/>
        <v>6</v>
      </c>
      <c r="BF47" s="77">
        <f t="shared" ca="1" si="68"/>
        <v>3</v>
      </c>
      <c r="BG47" s="77" t="str">
        <f t="shared" ca="1" si="69"/>
        <v>В</v>
      </c>
      <c r="BH47" s="77">
        <f t="shared" ca="1" si="69"/>
        <v>7</v>
      </c>
      <c r="BI47" s="77">
        <f t="shared" ca="1" si="69"/>
        <v>0</v>
      </c>
      <c r="BJ47" s="77">
        <f t="shared" ca="1" si="69"/>
        <v>3</v>
      </c>
      <c r="BK47" s="77">
        <f t="shared" ca="1" si="69"/>
        <v>4</v>
      </c>
      <c r="BL47" s="77">
        <f t="shared" ca="1" si="69"/>
        <v>6</v>
      </c>
      <c r="BM47" s="77">
        <f t="shared" ca="1" si="69"/>
        <v>3</v>
      </c>
      <c r="BN47" s="77" t="str">
        <f t="shared" ca="1" si="69"/>
        <v>В</v>
      </c>
      <c r="BO47" s="77">
        <f t="shared" ca="1" si="69"/>
        <v>7</v>
      </c>
      <c r="BP47" s="77">
        <f t="shared" ca="1" si="69"/>
        <v>0</v>
      </c>
      <c r="BQ47" s="77">
        <f t="shared" ca="1" si="69"/>
        <v>3</v>
      </c>
      <c r="BR47" s="77">
        <f t="shared" si="70"/>
        <v>0</v>
      </c>
      <c r="BS47" s="77">
        <f t="shared" si="70"/>
        <v>0</v>
      </c>
      <c r="BT47" s="77">
        <f t="shared" si="70"/>
        <v>0</v>
      </c>
      <c r="BU47" s="77">
        <f t="shared" si="70"/>
        <v>0</v>
      </c>
      <c r="BV47" s="77">
        <f t="shared" si="70"/>
        <v>0</v>
      </c>
      <c r="BW47" s="77">
        <f t="shared" si="70"/>
        <v>0</v>
      </c>
      <c r="BX47" s="77">
        <f t="shared" si="70"/>
        <v>0</v>
      </c>
      <c r="BY47" s="77">
        <f t="shared" si="70"/>
        <v>0</v>
      </c>
      <c r="BZ47" s="77">
        <f t="shared" si="70"/>
        <v>0</v>
      </c>
      <c r="CA47" s="77">
        <f t="shared" si="70"/>
        <v>0</v>
      </c>
      <c r="CB47" s="77">
        <f t="shared" si="71"/>
        <v>0</v>
      </c>
      <c r="CC47" s="77">
        <f t="shared" si="71"/>
        <v>0</v>
      </c>
      <c r="CD47" s="77">
        <f t="shared" si="71"/>
        <v>0</v>
      </c>
      <c r="CE47" s="77">
        <f t="shared" si="71"/>
        <v>0</v>
      </c>
      <c r="CF47" s="77">
        <f t="shared" si="71"/>
        <v>0</v>
      </c>
      <c r="CG47" s="77">
        <f t="shared" si="71"/>
        <v>0</v>
      </c>
      <c r="CH47" s="77">
        <f t="shared" si="71"/>
        <v>0</v>
      </c>
      <c r="CI47" s="77">
        <f t="shared" si="71"/>
        <v>0</v>
      </c>
      <c r="CJ47" s="77">
        <f t="shared" si="71"/>
        <v>0</v>
      </c>
      <c r="CK47" s="77">
        <f t="shared" si="71"/>
        <v>0</v>
      </c>
      <c r="CL47" s="77">
        <f t="shared" si="72"/>
        <v>0</v>
      </c>
      <c r="CM47" s="77">
        <f t="shared" si="72"/>
        <v>0</v>
      </c>
      <c r="CN47" s="77">
        <f t="shared" si="72"/>
        <v>0</v>
      </c>
      <c r="CO47" s="77">
        <f t="shared" si="72"/>
        <v>0</v>
      </c>
      <c r="CP47" s="77">
        <f t="shared" si="72"/>
        <v>0</v>
      </c>
      <c r="CQ47" s="77">
        <f t="shared" si="72"/>
        <v>0</v>
      </c>
      <c r="CR47" s="77">
        <f t="shared" si="72"/>
        <v>0</v>
      </c>
      <c r="CS47" s="77">
        <f t="shared" si="72"/>
        <v>0</v>
      </c>
      <c r="CT47" s="77">
        <f t="shared" si="73"/>
        <v>0</v>
      </c>
      <c r="CU47" s="77">
        <f t="shared" si="73"/>
        <v>0</v>
      </c>
      <c r="CV47" s="77">
        <f t="shared" si="73"/>
        <v>0</v>
      </c>
      <c r="CW47" s="77">
        <f t="shared" si="73"/>
        <v>0</v>
      </c>
      <c r="CX47" s="77">
        <f t="shared" si="73"/>
        <v>0</v>
      </c>
      <c r="CY47" s="77">
        <f t="shared" si="73"/>
        <v>0</v>
      </c>
      <c r="CZ47" s="77">
        <f t="shared" si="73"/>
        <v>0</v>
      </c>
      <c r="DA47" s="77">
        <f t="shared" si="73"/>
        <v>0</v>
      </c>
      <c r="DB47" s="77">
        <f t="shared" si="73"/>
        <v>0</v>
      </c>
      <c r="DC47" s="77">
        <f t="shared" si="73"/>
        <v>0</v>
      </c>
      <c r="DD47" s="77">
        <f t="shared" si="74"/>
        <v>0</v>
      </c>
      <c r="DE47" s="77">
        <f t="shared" si="74"/>
        <v>0</v>
      </c>
      <c r="DF47" s="77">
        <f t="shared" si="74"/>
        <v>0</v>
      </c>
      <c r="DG47" s="77">
        <f t="shared" si="74"/>
        <v>0</v>
      </c>
      <c r="DH47" s="77">
        <f t="shared" si="74"/>
        <v>0</v>
      </c>
      <c r="DI47" s="77">
        <f t="shared" si="74"/>
        <v>0</v>
      </c>
      <c r="DJ47" s="77">
        <f t="shared" si="74"/>
        <v>0</v>
      </c>
      <c r="DK47" s="77">
        <f t="shared" si="74"/>
        <v>0</v>
      </c>
      <c r="DL47" s="77">
        <f t="shared" si="74"/>
        <v>0</v>
      </c>
      <c r="DM47" s="77">
        <f t="shared" si="74"/>
        <v>0</v>
      </c>
      <c r="DN47" s="77">
        <f t="shared" si="75"/>
        <v>0</v>
      </c>
      <c r="DO47" s="77">
        <f t="shared" si="75"/>
        <v>0</v>
      </c>
      <c r="DP47" s="77">
        <f t="shared" si="75"/>
        <v>0</v>
      </c>
      <c r="DQ47" s="77">
        <f t="shared" si="75"/>
        <v>0</v>
      </c>
      <c r="DR47" s="77">
        <f t="shared" si="75"/>
        <v>0</v>
      </c>
      <c r="DS47" s="77">
        <f t="shared" si="75"/>
        <v>0</v>
      </c>
      <c r="DT47" s="77">
        <f t="shared" si="75"/>
        <v>0</v>
      </c>
      <c r="DU47" s="77">
        <f t="shared" si="75"/>
        <v>0</v>
      </c>
      <c r="DV47" s="77">
        <f t="shared" si="75"/>
        <v>0</v>
      </c>
      <c r="DW47" s="77">
        <f t="shared" si="75"/>
        <v>0</v>
      </c>
      <c r="DX47" s="77">
        <f t="shared" si="75"/>
        <v>0</v>
      </c>
      <c r="DY47" s="77">
        <f t="shared" si="76"/>
        <v>0</v>
      </c>
      <c r="DZ47" s="77">
        <f t="shared" si="76"/>
        <v>0</v>
      </c>
      <c r="EA47" s="77">
        <f t="shared" si="76"/>
        <v>0</v>
      </c>
      <c r="EB47" s="77">
        <f t="shared" si="76"/>
        <v>0</v>
      </c>
      <c r="EC47" s="77">
        <f t="shared" si="76"/>
        <v>0</v>
      </c>
      <c r="ED47" s="77">
        <f t="shared" si="76"/>
        <v>0</v>
      </c>
      <c r="EE47" s="77">
        <f t="shared" si="76"/>
        <v>0</v>
      </c>
      <c r="EF47" s="77">
        <f t="shared" si="76"/>
        <v>0</v>
      </c>
      <c r="EG47" s="77">
        <f t="shared" si="76"/>
        <v>0</v>
      </c>
      <c r="EH47" s="77">
        <f t="shared" si="76"/>
        <v>0</v>
      </c>
      <c r="EI47" s="77">
        <f t="shared" si="77"/>
        <v>0</v>
      </c>
      <c r="EJ47" s="77">
        <f t="shared" si="77"/>
        <v>0</v>
      </c>
      <c r="EK47" s="77">
        <f t="shared" si="77"/>
        <v>0</v>
      </c>
      <c r="EL47" s="77">
        <f t="shared" si="77"/>
        <v>0</v>
      </c>
      <c r="EM47" s="77">
        <f t="shared" si="77"/>
        <v>0</v>
      </c>
      <c r="EN47" s="77">
        <f t="shared" si="77"/>
        <v>0</v>
      </c>
      <c r="EO47" s="77">
        <f t="shared" si="77"/>
        <v>0</v>
      </c>
      <c r="EP47" s="77">
        <f t="shared" si="77"/>
        <v>0</v>
      </c>
      <c r="EQ47" s="77">
        <f t="shared" si="77"/>
        <v>0</v>
      </c>
      <c r="ER47" s="77">
        <f t="shared" si="77"/>
        <v>0</v>
      </c>
      <c r="ES47" s="77">
        <f t="shared" si="78"/>
        <v>0</v>
      </c>
      <c r="ET47" s="77">
        <f t="shared" si="78"/>
        <v>0</v>
      </c>
      <c r="EU47" s="77">
        <f t="shared" si="78"/>
        <v>0</v>
      </c>
      <c r="EV47" s="77">
        <f t="shared" si="78"/>
        <v>0</v>
      </c>
      <c r="EW47" s="77">
        <f t="shared" si="78"/>
        <v>0</v>
      </c>
      <c r="EX47" s="77">
        <f t="shared" si="78"/>
        <v>0</v>
      </c>
      <c r="EY47" s="77">
        <f t="shared" si="78"/>
        <v>0</v>
      </c>
      <c r="EZ47" s="77">
        <f t="shared" si="78"/>
        <v>0</v>
      </c>
      <c r="FA47" s="77">
        <f t="shared" si="78"/>
        <v>0</v>
      </c>
      <c r="FB47" s="77">
        <f t="shared" si="78"/>
        <v>0</v>
      </c>
      <c r="FC47" s="77">
        <f t="shared" si="79"/>
        <v>0</v>
      </c>
      <c r="FD47" s="77">
        <f t="shared" si="79"/>
        <v>0</v>
      </c>
      <c r="FE47" s="77">
        <f t="shared" si="79"/>
        <v>0</v>
      </c>
      <c r="FF47" s="77">
        <f t="shared" si="79"/>
        <v>0</v>
      </c>
      <c r="FG47" s="77">
        <f t="shared" si="79"/>
        <v>0</v>
      </c>
      <c r="FH47" s="77">
        <f t="shared" si="79"/>
        <v>0</v>
      </c>
      <c r="FI47" s="77">
        <f t="shared" si="79"/>
        <v>0</v>
      </c>
      <c r="FJ47" s="77">
        <f t="shared" si="79"/>
        <v>0</v>
      </c>
      <c r="FK47" s="77">
        <f t="shared" si="79"/>
        <v>0</v>
      </c>
      <c r="FL47" s="77">
        <f t="shared" si="79"/>
        <v>0</v>
      </c>
      <c r="FM47" s="77">
        <f t="shared" si="80"/>
        <v>0</v>
      </c>
      <c r="FN47" s="77">
        <f t="shared" si="80"/>
        <v>0</v>
      </c>
      <c r="FO47" s="77">
        <f t="shared" si="80"/>
        <v>0</v>
      </c>
      <c r="FP47" s="77">
        <f t="shared" si="80"/>
        <v>0</v>
      </c>
      <c r="FQ47" s="77">
        <f t="shared" si="80"/>
        <v>0</v>
      </c>
      <c r="FR47" s="77">
        <f t="shared" si="80"/>
        <v>0</v>
      </c>
      <c r="FS47" s="77">
        <f t="shared" si="80"/>
        <v>0</v>
      </c>
      <c r="FT47" s="77">
        <f t="shared" si="80"/>
        <v>0</v>
      </c>
      <c r="FU47" s="77">
        <f t="shared" si="80"/>
        <v>0</v>
      </c>
      <c r="FV47" s="77">
        <f t="shared" si="80"/>
        <v>0</v>
      </c>
      <c r="FW47" s="77">
        <f t="shared" si="81"/>
        <v>0</v>
      </c>
      <c r="FX47" s="77">
        <f t="shared" si="81"/>
        <v>0</v>
      </c>
      <c r="FY47" s="77">
        <f t="shared" si="81"/>
        <v>0</v>
      </c>
      <c r="FZ47" s="77">
        <f t="shared" si="81"/>
        <v>0</v>
      </c>
      <c r="GA47" s="77">
        <f t="shared" si="81"/>
        <v>0</v>
      </c>
      <c r="GB47" s="77">
        <f t="shared" si="81"/>
        <v>0</v>
      </c>
      <c r="GC47" s="77">
        <f t="shared" si="81"/>
        <v>0</v>
      </c>
      <c r="GD47" s="77">
        <f t="shared" si="81"/>
        <v>0</v>
      </c>
      <c r="GE47" s="77">
        <f t="shared" si="81"/>
        <v>0</v>
      </c>
      <c r="GF47" s="77">
        <f t="shared" si="81"/>
        <v>0</v>
      </c>
      <c r="GG47" s="77">
        <f t="shared" si="81"/>
        <v>0</v>
      </c>
    </row>
    <row r="48" spans="1:189" ht="15.75" x14ac:dyDescent="0.25">
      <c r="A48" s="93"/>
      <c r="B48" s="94"/>
      <c r="C48" s="95"/>
      <c r="D48" s="95"/>
      <c r="E48" s="96"/>
      <c r="F48" s="94"/>
      <c r="G48" s="97">
        <f t="shared" si="15"/>
        <v>0</v>
      </c>
      <c r="H48" s="96"/>
      <c r="I48" s="97">
        <f t="shared" si="16"/>
        <v>0</v>
      </c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101"/>
      <c r="W48" s="101"/>
      <c r="X48" s="101"/>
      <c r="Y48" s="101"/>
      <c r="Z48" s="101"/>
      <c r="AA48" s="101"/>
      <c r="AB48" s="101"/>
      <c r="AC48" s="101"/>
      <c r="AD48" s="100">
        <f t="shared" si="20"/>
        <v>0</v>
      </c>
      <c r="AE48" s="100">
        <f t="shared" si="17"/>
        <v>0</v>
      </c>
      <c r="AF48" s="75"/>
      <c r="AG48" s="75"/>
      <c r="AH48" s="68">
        <f t="shared" si="18"/>
        <v>0</v>
      </c>
      <c r="AI48" s="79">
        <f>SUMIF(Списки!$D$2:$D$6,B48,Списки!$E$2:$E$6)</f>
        <v>0</v>
      </c>
      <c r="AJ48" s="79">
        <f t="shared" si="21"/>
        <v>31</v>
      </c>
      <c r="AK48" s="70"/>
      <c r="AL48" s="70">
        <f t="array" aca="1" ref="AL48" ca="1">IF(MONTH(AI48)=1,MIN(IF(F48=январь!$A$1:$AF$200,ROW(январь!$A$1:$AF$200))),IF(MONTH(AI48)=2,MIN(IF(F48=февраль!$A$1:$AF$200,ROW(февраль!$A$1:$AF$200))),IF(MONTH(AI48)=3,MIN(IF(F48=март!$A$1:$AF$200,ROW(март!$A$1:$AF$200))),IF(MONTH(AI48)=4,MIN(IF(F48=апрель!$A$1:$AF$200,ROW(апрель!$A$1:$AF$200))),IF(MONTH(AI48)=5,MIN(IF(F48=май!$A$1:$AF$200,ROW(май!$A$1:$AF$200))),0)))))</f>
        <v>3</v>
      </c>
      <c r="AM48" s="77" t="str">
        <f t="shared" ca="1" si="67"/>
        <v>П</v>
      </c>
      <c r="AN48" s="77" t="str">
        <f t="shared" ca="1" si="67"/>
        <v>П</v>
      </c>
      <c r="AO48" s="77" t="str">
        <f t="shared" ca="1" si="67"/>
        <v>КД</v>
      </c>
      <c r="AP48" s="77" t="str">
        <f t="shared" ca="1" si="67"/>
        <v>КД</v>
      </c>
      <c r="AQ48" s="77" t="str">
        <f t="shared" ca="1" si="67"/>
        <v>КД</v>
      </c>
      <c r="AR48" s="77" t="str">
        <f t="shared" ca="1" si="67"/>
        <v>КД</v>
      </c>
      <c r="AS48" s="77" t="str">
        <f t="shared" ca="1" si="67"/>
        <v>В</v>
      </c>
      <c r="AT48" s="77" t="str">
        <f t="shared" ca="1" si="67"/>
        <v>КД</v>
      </c>
      <c r="AU48" s="77">
        <f t="shared" ca="1" si="67"/>
        <v>0</v>
      </c>
      <c r="AV48" s="77">
        <f t="shared" ca="1" si="67"/>
        <v>3</v>
      </c>
      <c r="AW48" s="77">
        <f t="shared" ca="1" si="68"/>
        <v>4</v>
      </c>
      <c r="AX48" s="77">
        <f t="shared" ca="1" si="68"/>
        <v>6</v>
      </c>
      <c r="AY48" s="77">
        <f t="shared" ca="1" si="68"/>
        <v>3</v>
      </c>
      <c r="AZ48" s="77" t="str">
        <f t="shared" ca="1" si="68"/>
        <v>В</v>
      </c>
      <c r="BA48" s="77">
        <f t="shared" ca="1" si="68"/>
        <v>7</v>
      </c>
      <c r="BB48" s="77">
        <f t="shared" ca="1" si="68"/>
        <v>0</v>
      </c>
      <c r="BC48" s="77">
        <f t="shared" ca="1" si="68"/>
        <v>3</v>
      </c>
      <c r="BD48" s="77">
        <f t="shared" ca="1" si="68"/>
        <v>4</v>
      </c>
      <c r="BE48" s="77">
        <f t="shared" ca="1" si="68"/>
        <v>6</v>
      </c>
      <c r="BF48" s="77">
        <f t="shared" ca="1" si="68"/>
        <v>3</v>
      </c>
      <c r="BG48" s="77" t="str">
        <f t="shared" ca="1" si="69"/>
        <v>В</v>
      </c>
      <c r="BH48" s="77">
        <f t="shared" ca="1" si="69"/>
        <v>7</v>
      </c>
      <c r="BI48" s="77">
        <f t="shared" ca="1" si="69"/>
        <v>0</v>
      </c>
      <c r="BJ48" s="77">
        <f t="shared" ca="1" si="69"/>
        <v>3</v>
      </c>
      <c r="BK48" s="77">
        <f t="shared" ca="1" si="69"/>
        <v>4</v>
      </c>
      <c r="BL48" s="77">
        <f t="shared" ca="1" si="69"/>
        <v>6</v>
      </c>
      <c r="BM48" s="77">
        <f t="shared" ca="1" si="69"/>
        <v>3</v>
      </c>
      <c r="BN48" s="77" t="str">
        <f t="shared" ca="1" si="69"/>
        <v>В</v>
      </c>
      <c r="BO48" s="77">
        <f t="shared" ca="1" si="69"/>
        <v>7</v>
      </c>
      <c r="BP48" s="77">
        <f t="shared" ca="1" si="69"/>
        <v>0</v>
      </c>
      <c r="BQ48" s="77">
        <f t="shared" ca="1" si="69"/>
        <v>3</v>
      </c>
      <c r="BR48" s="77">
        <f t="shared" si="70"/>
        <v>0</v>
      </c>
      <c r="BS48" s="77">
        <f t="shared" si="70"/>
        <v>0</v>
      </c>
      <c r="BT48" s="77">
        <f t="shared" si="70"/>
        <v>0</v>
      </c>
      <c r="BU48" s="77">
        <f t="shared" si="70"/>
        <v>0</v>
      </c>
      <c r="BV48" s="77">
        <f t="shared" si="70"/>
        <v>0</v>
      </c>
      <c r="BW48" s="77">
        <f t="shared" si="70"/>
        <v>0</v>
      </c>
      <c r="BX48" s="77">
        <f t="shared" si="70"/>
        <v>0</v>
      </c>
      <c r="BY48" s="77">
        <f t="shared" si="70"/>
        <v>0</v>
      </c>
      <c r="BZ48" s="77">
        <f t="shared" si="70"/>
        <v>0</v>
      </c>
      <c r="CA48" s="77">
        <f t="shared" si="70"/>
        <v>0</v>
      </c>
      <c r="CB48" s="77">
        <f t="shared" si="71"/>
        <v>0</v>
      </c>
      <c r="CC48" s="77">
        <f t="shared" si="71"/>
        <v>0</v>
      </c>
      <c r="CD48" s="77">
        <f t="shared" si="71"/>
        <v>0</v>
      </c>
      <c r="CE48" s="77">
        <f t="shared" si="71"/>
        <v>0</v>
      </c>
      <c r="CF48" s="77">
        <f t="shared" si="71"/>
        <v>0</v>
      </c>
      <c r="CG48" s="77">
        <f t="shared" si="71"/>
        <v>0</v>
      </c>
      <c r="CH48" s="77">
        <f t="shared" si="71"/>
        <v>0</v>
      </c>
      <c r="CI48" s="77">
        <f t="shared" si="71"/>
        <v>0</v>
      </c>
      <c r="CJ48" s="77">
        <f t="shared" si="71"/>
        <v>0</v>
      </c>
      <c r="CK48" s="77">
        <f t="shared" si="71"/>
        <v>0</v>
      </c>
      <c r="CL48" s="77">
        <f t="shared" si="72"/>
        <v>0</v>
      </c>
      <c r="CM48" s="77">
        <f t="shared" si="72"/>
        <v>0</v>
      </c>
      <c r="CN48" s="77">
        <f t="shared" si="72"/>
        <v>0</v>
      </c>
      <c r="CO48" s="77">
        <f t="shared" si="72"/>
        <v>0</v>
      </c>
      <c r="CP48" s="77">
        <f t="shared" si="72"/>
        <v>0</v>
      </c>
      <c r="CQ48" s="77">
        <f t="shared" si="72"/>
        <v>0</v>
      </c>
      <c r="CR48" s="77">
        <f t="shared" si="72"/>
        <v>0</v>
      </c>
      <c r="CS48" s="77">
        <f t="shared" si="72"/>
        <v>0</v>
      </c>
      <c r="CT48" s="77">
        <f t="shared" si="73"/>
        <v>0</v>
      </c>
      <c r="CU48" s="77">
        <f t="shared" si="73"/>
        <v>0</v>
      </c>
      <c r="CV48" s="77">
        <f t="shared" si="73"/>
        <v>0</v>
      </c>
      <c r="CW48" s="77">
        <f t="shared" si="73"/>
        <v>0</v>
      </c>
      <c r="CX48" s="77">
        <f t="shared" si="73"/>
        <v>0</v>
      </c>
      <c r="CY48" s="77">
        <f t="shared" si="73"/>
        <v>0</v>
      </c>
      <c r="CZ48" s="77">
        <f t="shared" si="73"/>
        <v>0</v>
      </c>
      <c r="DA48" s="77">
        <f t="shared" si="73"/>
        <v>0</v>
      </c>
      <c r="DB48" s="77">
        <f t="shared" si="73"/>
        <v>0</v>
      </c>
      <c r="DC48" s="77">
        <f t="shared" si="73"/>
        <v>0</v>
      </c>
      <c r="DD48" s="77">
        <f t="shared" si="74"/>
        <v>0</v>
      </c>
      <c r="DE48" s="77">
        <f t="shared" si="74"/>
        <v>0</v>
      </c>
      <c r="DF48" s="77">
        <f t="shared" si="74"/>
        <v>0</v>
      </c>
      <c r="DG48" s="77">
        <f t="shared" si="74"/>
        <v>0</v>
      </c>
      <c r="DH48" s="77">
        <f t="shared" si="74"/>
        <v>0</v>
      </c>
      <c r="DI48" s="77">
        <f t="shared" si="74"/>
        <v>0</v>
      </c>
      <c r="DJ48" s="77">
        <f t="shared" si="74"/>
        <v>0</v>
      </c>
      <c r="DK48" s="77">
        <f t="shared" si="74"/>
        <v>0</v>
      </c>
      <c r="DL48" s="77">
        <f t="shared" si="74"/>
        <v>0</v>
      </c>
      <c r="DM48" s="77">
        <f t="shared" si="74"/>
        <v>0</v>
      </c>
      <c r="DN48" s="77">
        <f t="shared" si="75"/>
        <v>0</v>
      </c>
      <c r="DO48" s="77">
        <f t="shared" si="75"/>
        <v>0</v>
      </c>
      <c r="DP48" s="77">
        <f t="shared" si="75"/>
        <v>0</v>
      </c>
      <c r="DQ48" s="77">
        <f t="shared" si="75"/>
        <v>0</v>
      </c>
      <c r="DR48" s="77">
        <f t="shared" si="75"/>
        <v>0</v>
      </c>
      <c r="DS48" s="77">
        <f t="shared" si="75"/>
        <v>0</v>
      </c>
      <c r="DT48" s="77">
        <f t="shared" si="75"/>
        <v>0</v>
      </c>
      <c r="DU48" s="77">
        <f t="shared" si="75"/>
        <v>0</v>
      </c>
      <c r="DV48" s="77">
        <f t="shared" si="75"/>
        <v>0</v>
      </c>
      <c r="DW48" s="77">
        <f t="shared" si="75"/>
        <v>0</v>
      </c>
      <c r="DX48" s="77">
        <f t="shared" si="75"/>
        <v>0</v>
      </c>
      <c r="DY48" s="77">
        <f t="shared" si="76"/>
        <v>0</v>
      </c>
      <c r="DZ48" s="77">
        <f t="shared" si="76"/>
        <v>0</v>
      </c>
      <c r="EA48" s="77">
        <f t="shared" si="76"/>
        <v>0</v>
      </c>
      <c r="EB48" s="77">
        <f t="shared" si="76"/>
        <v>0</v>
      </c>
      <c r="EC48" s="77">
        <f t="shared" si="76"/>
        <v>0</v>
      </c>
      <c r="ED48" s="77">
        <f t="shared" si="76"/>
        <v>0</v>
      </c>
      <c r="EE48" s="77">
        <f t="shared" si="76"/>
        <v>0</v>
      </c>
      <c r="EF48" s="77">
        <f t="shared" si="76"/>
        <v>0</v>
      </c>
      <c r="EG48" s="77">
        <f t="shared" si="76"/>
        <v>0</v>
      </c>
      <c r="EH48" s="77">
        <f t="shared" si="76"/>
        <v>0</v>
      </c>
      <c r="EI48" s="77">
        <f t="shared" si="77"/>
        <v>0</v>
      </c>
      <c r="EJ48" s="77">
        <f t="shared" si="77"/>
        <v>0</v>
      </c>
      <c r="EK48" s="77">
        <f t="shared" si="77"/>
        <v>0</v>
      </c>
      <c r="EL48" s="77">
        <f t="shared" si="77"/>
        <v>0</v>
      </c>
      <c r="EM48" s="77">
        <f t="shared" si="77"/>
        <v>0</v>
      </c>
      <c r="EN48" s="77">
        <f t="shared" si="77"/>
        <v>0</v>
      </c>
      <c r="EO48" s="77">
        <f t="shared" si="77"/>
        <v>0</v>
      </c>
      <c r="EP48" s="77">
        <f t="shared" si="77"/>
        <v>0</v>
      </c>
      <c r="EQ48" s="77">
        <f t="shared" si="77"/>
        <v>0</v>
      </c>
      <c r="ER48" s="77">
        <f t="shared" si="77"/>
        <v>0</v>
      </c>
      <c r="ES48" s="77">
        <f t="shared" si="78"/>
        <v>0</v>
      </c>
      <c r="ET48" s="77">
        <f t="shared" si="78"/>
        <v>0</v>
      </c>
      <c r="EU48" s="77">
        <f t="shared" si="78"/>
        <v>0</v>
      </c>
      <c r="EV48" s="77">
        <f t="shared" si="78"/>
        <v>0</v>
      </c>
      <c r="EW48" s="77">
        <f t="shared" si="78"/>
        <v>0</v>
      </c>
      <c r="EX48" s="77">
        <f t="shared" si="78"/>
        <v>0</v>
      </c>
      <c r="EY48" s="77">
        <f t="shared" si="78"/>
        <v>0</v>
      </c>
      <c r="EZ48" s="77">
        <f t="shared" si="78"/>
        <v>0</v>
      </c>
      <c r="FA48" s="77">
        <f t="shared" si="78"/>
        <v>0</v>
      </c>
      <c r="FB48" s="77">
        <f t="shared" si="78"/>
        <v>0</v>
      </c>
      <c r="FC48" s="77">
        <f t="shared" si="79"/>
        <v>0</v>
      </c>
      <c r="FD48" s="77">
        <f t="shared" si="79"/>
        <v>0</v>
      </c>
      <c r="FE48" s="77">
        <f t="shared" si="79"/>
        <v>0</v>
      </c>
      <c r="FF48" s="77">
        <f t="shared" si="79"/>
        <v>0</v>
      </c>
      <c r="FG48" s="77">
        <f t="shared" si="79"/>
        <v>0</v>
      </c>
      <c r="FH48" s="77">
        <f t="shared" si="79"/>
        <v>0</v>
      </c>
      <c r="FI48" s="77">
        <f t="shared" si="79"/>
        <v>0</v>
      </c>
      <c r="FJ48" s="77">
        <f t="shared" si="79"/>
        <v>0</v>
      </c>
      <c r="FK48" s="77">
        <f t="shared" si="79"/>
        <v>0</v>
      </c>
      <c r="FL48" s="77">
        <f t="shared" si="79"/>
        <v>0</v>
      </c>
      <c r="FM48" s="77">
        <f t="shared" si="80"/>
        <v>0</v>
      </c>
      <c r="FN48" s="77">
        <f t="shared" si="80"/>
        <v>0</v>
      </c>
      <c r="FO48" s="77">
        <f t="shared" si="80"/>
        <v>0</v>
      </c>
      <c r="FP48" s="77">
        <f t="shared" si="80"/>
        <v>0</v>
      </c>
      <c r="FQ48" s="77">
        <f t="shared" si="80"/>
        <v>0</v>
      </c>
      <c r="FR48" s="77">
        <f t="shared" si="80"/>
        <v>0</v>
      </c>
      <c r="FS48" s="77">
        <f t="shared" si="80"/>
        <v>0</v>
      </c>
      <c r="FT48" s="77">
        <f t="shared" si="80"/>
        <v>0</v>
      </c>
      <c r="FU48" s="77">
        <f t="shared" si="80"/>
        <v>0</v>
      </c>
      <c r="FV48" s="77">
        <f t="shared" si="80"/>
        <v>0</v>
      </c>
      <c r="FW48" s="77">
        <f t="shared" si="81"/>
        <v>0</v>
      </c>
      <c r="FX48" s="77">
        <f t="shared" si="81"/>
        <v>0</v>
      </c>
      <c r="FY48" s="77">
        <f t="shared" si="81"/>
        <v>0</v>
      </c>
      <c r="FZ48" s="77">
        <f t="shared" si="81"/>
        <v>0</v>
      </c>
      <c r="GA48" s="77">
        <f t="shared" si="81"/>
        <v>0</v>
      </c>
      <c r="GB48" s="77">
        <f t="shared" si="81"/>
        <v>0</v>
      </c>
      <c r="GC48" s="77">
        <f t="shared" si="81"/>
        <v>0</v>
      </c>
      <c r="GD48" s="77">
        <f t="shared" si="81"/>
        <v>0</v>
      </c>
      <c r="GE48" s="77">
        <f t="shared" si="81"/>
        <v>0</v>
      </c>
      <c r="GF48" s="77">
        <f t="shared" si="81"/>
        <v>0</v>
      </c>
      <c r="GG48" s="77">
        <f t="shared" si="81"/>
        <v>0</v>
      </c>
    </row>
    <row r="49" spans="1:189" ht="15.75" x14ac:dyDescent="0.25">
      <c r="A49" s="93"/>
      <c r="B49" s="94"/>
      <c r="C49" s="95"/>
      <c r="D49" s="95"/>
      <c r="E49" s="96"/>
      <c r="F49" s="94"/>
      <c r="G49" s="97">
        <f t="shared" si="15"/>
        <v>0</v>
      </c>
      <c r="H49" s="96"/>
      <c r="I49" s="97">
        <f t="shared" si="16"/>
        <v>0</v>
      </c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101"/>
      <c r="W49" s="101"/>
      <c r="X49" s="101"/>
      <c r="Y49" s="101"/>
      <c r="Z49" s="101"/>
      <c r="AA49" s="101"/>
      <c r="AB49" s="101"/>
      <c r="AC49" s="101"/>
      <c r="AD49" s="100">
        <f t="shared" si="20"/>
        <v>0</v>
      </c>
      <c r="AE49" s="100">
        <f t="shared" si="17"/>
        <v>0</v>
      </c>
      <c r="AF49" s="75"/>
      <c r="AG49" s="75"/>
      <c r="AH49" s="68">
        <f t="shared" si="18"/>
        <v>0</v>
      </c>
      <c r="AI49" s="79">
        <f>SUMIF(Списки!$D$2:$D$6,B49,Списки!$E$2:$E$6)</f>
        <v>0</v>
      </c>
      <c r="AJ49" s="79">
        <f t="shared" si="21"/>
        <v>31</v>
      </c>
      <c r="AK49" s="70"/>
      <c r="AL49" s="70">
        <f t="array" aca="1" ref="AL49" ca="1">IF(MONTH(AI49)=1,MIN(IF(F49=январь!$A$1:$AF$200,ROW(январь!$A$1:$AF$200))),IF(MONTH(AI49)=2,MIN(IF(F49=февраль!$A$1:$AF$200,ROW(февраль!$A$1:$AF$200))),IF(MONTH(AI49)=3,MIN(IF(F49=март!$A$1:$AF$200,ROW(март!$A$1:$AF$200))),IF(MONTH(AI49)=4,MIN(IF(F49=апрель!$A$1:$AF$200,ROW(апрель!$A$1:$AF$200))),IF(MONTH(AI49)=5,MIN(IF(F49=май!$A$1:$AF$200,ROW(май!$A$1:$AF$200))),0)))))</f>
        <v>3</v>
      </c>
      <c r="AM49" s="77" t="str">
        <f t="shared" ca="1" si="67"/>
        <v>П</v>
      </c>
      <c r="AN49" s="77" t="str">
        <f t="shared" ca="1" si="67"/>
        <v>П</v>
      </c>
      <c r="AO49" s="77" t="str">
        <f t="shared" ca="1" si="67"/>
        <v>КД</v>
      </c>
      <c r="AP49" s="77" t="str">
        <f t="shared" ca="1" si="67"/>
        <v>КД</v>
      </c>
      <c r="AQ49" s="77" t="str">
        <f t="shared" ca="1" si="67"/>
        <v>КД</v>
      </c>
      <c r="AR49" s="77" t="str">
        <f t="shared" ca="1" si="67"/>
        <v>КД</v>
      </c>
      <c r="AS49" s="77" t="str">
        <f t="shared" ca="1" si="67"/>
        <v>В</v>
      </c>
      <c r="AT49" s="77" t="str">
        <f t="shared" ca="1" si="67"/>
        <v>КД</v>
      </c>
      <c r="AU49" s="77">
        <f t="shared" ca="1" si="67"/>
        <v>0</v>
      </c>
      <c r="AV49" s="77">
        <f t="shared" ca="1" si="67"/>
        <v>3</v>
      </c>
      <c r="AW49" s="77">
        <f t="shared" ca="1" si="68"/>
        <v>4</v>
      </c>
      <c r="AX49" s="77">
        <f t="shared" ca="1" si="68"/>
        <v>6</v>
      </c>
      <c r="AY49" s="77">
        <f t="shared" ca="1" si="68"/>
        <v>3</v>
      </c>
      <c r="AZ49" s="77" t="str">
        <f t="shared" ca="1" si="68"/>
        <v>В</v>
      </c>
      <c r="BA49" s="77">
        <f t="shared" ca="1" si="68"/>
        <v>7</v>
      </c>
      <c r="BB49" s="77">
        <f t="shared" ca="1" si="68"/>
        <v>0</v>
      </c>
      <c r="BC49" s="77">
        <f t="shared" ca="1" si="68"/>
        <v>3</v>
      </c>
      <c r="BD49" s="77">
        <f t="shared" ca="1" si="68"/>
        <v>4</v>
      </c>
      <c r="BE49" s="77">
        <f t="shared" ca="1" si="68"/>
        <v>6</v>
      </c>
      <c r="BF49" s="77">
        <f t="shared" ca="1" si="68"/>
        <v>3</v>
      </c>
      <c r="BG49" s="77" t="str">
        <f t="shared" ca="1" si="69"/>
        <v>В</v>
      </c>
      <c r="BH49" s="77">
        <f t="shared" ca="1" si="69"/>
        <v>7</v>
      </c>
      <c r="BI49" s="77">
        <f t="shared" ca="1" si="69"/>
        <v>0</v>
      </c>
      <c r="BJ49" s="77">
        <f t="shared" ca="1" si="69"/>
        <v>3</v>
      </c>
      <c r="BK49" s="77">
        <f t="shared" ca="1" si="69"/>
        <v>4</v>
      </c>
      <c r="BL49" s="77">
        <f t="shared" ca="1" si="69"/>
        <v>6</v>
      </c>
      <c r="BM49" s="77">
        <f t="shared" ca="1" si="69"/>
        <v>3</v>
      </c>
      <c r="BN49" s="77" t="str">
        <f t="shared" ca="1" si="69"/>
        <v>В</v>
      </c>
      <c r="BO49" s="77">
        <f t="shared" ca="1" si="69"/>
        <v>7</v>
      </c>
      <c r="BP49" s="77">
        <f t="shared" ca="1" si="69"/>
        <v>0</v>
      </c>
      <c r="BQ49" s="77">
        <f t="shared" ca="1" si="69"/>
        <v>3</v>
      </c>
      <c r="BR49" s="77">
        <f t="shared" si="70"/>
        <v>0</v>
      </c>
      <c r="BS49" s="77">
        <f t="shared" si="70"/>
        <v>0</v>
      </c>
      <c r="BT49" s="77">
        <f t="shared" si="70"/>
        <v>0</v>
      </c>
      <c r="BU49" s="77">
        <f t="shared" si="70"/>
        <v>0</v>
      </c>
      <c r="BV49" s="77">
        <f t="shared" si="70"/>
        <v>0</v>
      </c>
      <c r="BW49" s="77">
        <f t="shared" si="70"/>
        <v>0</v>
      </c>
      <c r="BX49" s="77">
        <f t="shared" si="70"/>
        <v>0</v>
      </c>
      <c r="BY49" s="77">
        <f t="shared" si="70"/>
        <v>0</v>
      </c>
      <c r="BZ49" s="77">
        <f t="shared" si="70"/>
        <v>0</v>
      </c>
      <c r="CA49" s="77">
        <f t="shared" si="70"/>
        <v>0</v>
      </c>
      <c r="CB49" s="77">
        <f t="shared" si="71"/>
        <v>0</v>
      </c>
      <c r="CC49" s="77">
        <f t="shared" si="71"/>
        <v>0</v>
      </c>
      <c r="CD49" s="77">
        <f t="shared" si="71"/>
        <v>0</v>
      </c>
      <c r="CE49" s="77">
        <f t="shared" si="71"/>
        <v>0</v>
      </c>
      <c r="CF49" s="77">
        <f t="shared" si="71"/>
        <v>0</v>
      </c>
      <c r="CG49" s="77">
        <f t="shared" si="71"/>
        <v>0</v>
      </c>
      <c r="CH49" s="77">
        <f t="shared" si="71"/>
        <v>0</v>
      </c>
      <c r="CI49" s="77">
        <f t="shared" si="71"/>
        <v>0</v>
      </c>
      <c r="CJ49" s="77">
        <f t="shared" si="71"/>
        <v>0</v>
      </c>
      <c r="CK49" s="77">
        <f t="shared" si="71"/>
        <v>0</v>
      </c>
      <c r="CL49" s="77">
        <f t="shared" si="72"/>
        <v>0</v>
      </c>
      <c r="CM49" s="77">
        <f t="shared" si="72"/>
        <v>0</v>
      </c>
      <c r="CN49" s="77">
        <f t="shared" si="72"/>
        <v>0</v>
      </c>
      <c r="CO49" s="77">
        <f t="shared" si="72"/>
        <v>0</v>
      </c>
      <c r="CP49" s="77">
        <f t="shared" si="72"/>
        <v>0</v>
      </c>
      <c r="CQ49" s="77">
        <f t="shared" si="72"/>
        <v>0</v>
      </c>
      <c r="CR49" s="77">
        <f t="shared" si="72"/>
        <v>0</v>
      </c>
      <c r="CS49" s="77">
        <f t="shared" si="72"/>
        <v>0</v>
      </c>
      <c r="CT49" s="77">
        <f t="shared" si="73"/>
        <v>0</v>
      </c>
      <c r="CU49" s="77">
        <f t="shared" si="73"/>
        <v>0</v>
      </c>
      <c r="CV49" s="77">
        <f t="shared" si="73"/>
        <v>0</v>
      </c>
      <c r="CW49" s="77">
        <f t="shared" si="73"/>
        <v>0</v>
      </c>
      <c r="CX49" s="77">
        <f t="shared" si="73"/>
        <v>0</v>
      </c>
      <c r="CY49" s="77">
        <f t="shared" si="73"/>
        <v>0</v>
      </c>
      <c r="CZ49" s="77">
        <f t="shared" si="73"/>
        <v>0</v>
      </c>
      <c r="DA49" s="77">
        <f t="shared" si="73"/>
        <v>0</v>
      </c>
      <c r="DB49" s="77">
        <f t="shared" si="73"/>
        <v>0</v>
      </c>
      <c r="DC49" s="77">
        <f t="shared" si="73"/>
        <v>0</v>
      </c>
      <c r="DD49" s="77">
        <f t="shared" si="74"/>
        <v>0</v>
      </c>
      <c r="DE49" s="77">
        <f t="shared" si="74"/>
        <v>0</v>
      </c>
      <c r="DF49" s="77">
        <f t="shared" si="74"/>
        <v>0</v>
      </c>
      <c r="DG49" s="77">
        <f t="shared" si="74"/>
        <v>0</v>
      </c>
      <c r="DH49" s="77">
        <f t="shared" si="74"/>
        <v>0</v>
      </c>
      <c r="DI49" s="77">
        <f t="shared" si="74"/>
        <v>0</v>
      </c>
      <c r="DJ49" s="77">
        <f t="shared" si="74"/>
        <v>0</v>
      </c>
      <c r="DK49" s="77">
        <f t="shared" si="74"/>
        <v>0</v>
      </c>
      <c r="DL49" s="77">
        <f t="shared" si="74"/>
        <v>0</v>
      </c>
      <c r="DM49" s="77">
        <f t="shared" si="74"/>
        <v>0</v>
      </c>
      <c r="DN49" s="77">
        <f t="shared" si="75"/>
        <v>0</v>
      </c>
      <c r="DO49" s="77">
        <f t="shared" si="75"/>
        <v>0</v>
      </c>
      <c r="DP49" s="77">
        <f t="shared" si="75"/>
        <v>0</v>
      </c>
      <c r="DQ49" s="77">
        <f t="shared" si="75"/>
        <v>0</v>
      </c>
      <c r="DR49" s="77">
        <f t="shared" si="75"/>
        <v>0</v>
      </c>
      <c r="DS49" s="77">
        <f t="shared" si="75"/>
        <v>0</v>
      </c>
      <c r="DT49" s="77">
        <f t="shared" si="75"/>
        <v>0</v>
      </c>
      <c r="DU49" s="77">
        <f t="shared" si="75"/>
        <v>0</v>
      </c>
      <c r="DV49" s="77">
        <f t="shared" si="75"/>
        <v>0</v>
      </c>
      <c r="DW49" s="77">
        <f t="shared" si="75"/>
        <v>0</v>
      </c>
      <c r="DX49" s="77">
        <f t="shared" si="75"/>
        <v>0</v>
      </c>
      <c r="DY49" s="77">
        <f t="shared" si="76"/>
        <v>0</v>
      </c>
      <c r="DZ49" s="77">
        <f t="shared" si="76"/>
        <v>0</v>
      </c>
      <c r="EA49" s="77">
        <f t="shared" si="76"/>
        <v>0</v>
      </c>
      <c r="EB49" s="77">
        <f t="shared" si="76"/>
        <v>0</v>
      </c>
      <c r="EC49" s="77">
        <f t="shared" si="76"/>
        <v>0</v>
      </c>
      <c r="ED49" s="77">
        <f t="shared" si="76"/>
        <v>0</v>
      </c>
      <c r="EE49" s="77">
        <f t="shared" si="76"/>
        <v>0</v>
      </c>
      <c r="EF49" s="77">
        <f t="shared" si="76"/>
        <v>0</v>
      </c>
      <c r="EG49" s="77">
        <f t="shared" si="76"/>
        <v>0</v>
      </c>
      <c r="EH49" s="77">
        <f t="shared" si="76"/>
        <v>0</v>
      </c>
      <c r="EI49" s="77">
        <f t="shared" si="77"/>
        <v>0</v>
      </c>
      <c r="EJ49" s="77">
        <f t="shared" si="77"/>
        <v>0</v>
      </c>
      <c r="EK49" s="77">
        <f t="shared" si="77"/>
        <v>0</v>
      </c>
      <c r="EL49" s="77">
        <f t="shared" si="77"/>
        <v>0</v>
      </c>
      <c r="EM49" s="77">
        <f t="shared" si="77"/>
        <v>0</v>
      </c>
      <c r="EN49" s="77">
        <f t="shared" si="77"/>
        <v>0</v>
      </c>
      <c r="EO49" s="77">
        <f t="shared" si="77"/>
        <v>0</v>
      </c>
      <c r="EP49" s="77">
        <f t="shared" si="77"/>
        <v>0</v>
      </c>
      <c r="EQ49" s="77">
        <f t="shared" si="77"/>
        <v>0</v>
      </c>
      <c r="ER49" s="77">
        <f t="shared" si="77"/>
        <v>0</v>
      </c>
      <c r="ES49" s="77">
        <f t="shared" si="78"/>
        <v>0</v>
      </c>
      <c r="ET49" s="77">
        <f t="shared" si="78"/>
        <v>0</v>
      </c>
      <c r="EU49" s="77">
        <f t="shared" si="78"/>
        <v>0</v>
      </c>
      <c r="EV49" s="77">
        <f t="shared" si="78"/>
        <v>0</v>
      </c>
      <c r="EW49" s="77">
        <f t="shared" si="78"/>
        <v>0</v>
      </c>
      <c r="EX49" s="77">
        <f t="shared" si="78"/>
        <v>0</v>
      </c>
      <c r="EY49" s="77">
        <f t="shared" si="78"/>
        <v>0</v>
      </c>
      <c r="EZ49" s="77">
        <f t="shared" si="78"/>
        <v>0</v>
      </c>
      <c r="FA49" s="77">
        <f t="shared" si="78"/>
        <v>0</v>
      </c>
      <c r="FB49" s="77">
        <f t="shared" si="78"/>
        <v>0</v>
      </c>
      <c r="FC49" s="77">
        <f t="shared" si="79"/>
        <v>0</v>
      </c>
      <c r="FD49" s="77">
        <f t="shared" si="79"/>
        <v>0</v>
      </c>
      <c r="FE49" s="77">
        <f t="shared" si="79"/>
        <v>0</v>
      </c>
      <c r="FF49" s="77">
        <f t="shared" si="79"/>
        <v>0</v>
      </c>
      <c r="FG49" s="77">
        <f t="shared" si="79"/>
        <v>0</v>
      </c>
      <c r="FH49" s="77">
        <f t="shared" si="79"/>
        <v>0</v>
      </c>
      <c r="FI49" s="77">
        <f t="shared" si="79"/>
        <v>0</v>
      </c>
      <c r="FJ49" s="77">
        <f t="shared" si="79"/>
        <v>0</v>
      </c>
      <c r="FK49" s="77">
        <f t="shared" si="79"/>
        <v>0</v>
      </c>
      <c r="FL49" s="77">
        <f t="shared" si="79"/>
        <v>0</v>
      </c>
      <c r="FM49" s="77">
        <f t="shared" si="80"/>
        <v>0</v>
      </c>
      <c r="FN49" s="77">
        <f t="shared" si="80"/>
        <v>0</v>
      </c>
      <c r="FO49" s="77">
        <f t="shared" si="80"/>
        <v>0</v>
      </c>
      <c r="FP49" s="77">
        <f t="shared" si="80"/>
        <v>0</v>
      </c>
      <c r="FQ49" s="77">
        <f t="shared" si="80"/>
        <v>0</v>
      </c>
      <c r="FR49" s="77">
        <f t="shared" si="80"/>
        <v>0</v>
      </c>
      <c r="FS49" s="77">
        <f t="shared" si="80"/>
        <v>0</v>
      </c>
      <c r="FT49" s="77">
        <f t="shared" si="80"/>
        <v>0</v>
      </c>
      <c r="FU49" s="77">
        <f t="shared" si="80"/>
        <v>0</v>
      </c>
      <c r="FV49" s="77">
        <f t="shared" si="80"/>
        <v>0</v>
      </c>
      <c r="FW49" s="77">
        <f t="shared" si="81"/>
        <v>0</v>
      </c>
      <c r="FX49" s="77">
        <f t="shared" si="81"/>
        <v>0</v>
      </c>
      <c r="FY49" s="77">
        <f t="shared" si="81"/>
        <v>0</v>
      </c>
      <c r="FZ49" s="77">
        <f t="shared" si="81"/>
        <v>0</v>
      </c>
      <c r="GA49" s="77">
        <f t="shared" si="81"/>
        <v>0</v>
      </c>
      <c r="GB49" s="77">
        <f t="shared" si="81"/>
        <v>0</v>
      </c>
      <c r="GC49" s="77">
        <f t="shared" si="81"/>
        <v>0</v>
      </c>
      <c r="GD49" s="77">
        <f t="shared" si="81"/>
        <v>0</v>
      </c>
      <c r="GE49" s="77">
        <f t="shared" si="81"/>
        <v>0</v>
      </c>
      <c r="GF49" s="77">
        <f t="shared" si="81"/>
        <v>0</v>
      </c>
      <c r="GG49" s="77">
        <f t="shared" si="81"/>
        <v>0</v>
      </c>
    </row>
    <row r="50" spans="1:189" ht="15.75" x14ac:dyDescent="0.25">
      <c r="A50" s="93"/>
      <c r="B50" s="94"/>
      <c r="C50" s="95"/>
      <c r="D50" s="95"/>
      <c r="E50" s="96"/>
      <c r="F50" s="94"/>
      <c r="G50" s="97">
        <f t="shared" si="15"/>
        <v>0</v>
      </c>
      <c r="H50" s="96"/>
      <c r="I50" s="97">
        <f t="shared" si="16"/>
        <v>0</v>
      </c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101"/>
      <c r="W50" s="101"/>
      <c r="X50" s="101"/>
      <c r="Y50" s="101"/>
      <c r="Z50" s="101"/>
      <c r="AA50" s="101"/>
      <c r="AB50" s="101"/>
      <c r="AC50" s="101"/>
      <c r="AD50" s="100">
        <f t="shared" si="20"/>
        <v>0</v>
      </c>
      <c r="AE50" s="100">
        <f t="shared" si="17"/>
        <v>0</v>
      </c>
      <c r="AF50" s="75"/>
      <c r="AG50" s="75"/>
      <c r="AH50" s="68">
        <f t="shared" si="18"/>
        <v>0</v>
      </c>
      <c r="AI50" s="79">
        <f>SUMIF(Списки!$D$2:$D$6,B50,Списки!$E$2:$E$6)</f>
        <v>0</v>
      </c>
      <c r="AJ50" s="79">
        <f t="shared" si="21"/>
        <v>31</v>
      </c>
      <c r="AK50" s="70"/>
      <c r="AL50" s="70">
        <f t="array" aca="1" ref="AL50" ca="1">IF(MONTH(AI50)=1,MIN(IF(F50=январь!$A$1:$AF$200,ROW(январь!$A$1:$AF$200))),IF(MONTH(AI50)=2,MIN(IF(F50=февраль!$A$1:$AF$200,ROW(февраль!$A$1:$AF$200))),IF(MONTH(AI50)=3,MIN(IF(F50=март!$A$1:$AF$200,ROW(март!$A$1:$AF$200))),IF(MONTH(AI50)=4,MIN(IF(F50=апрель!$A$1:$AF$200,ROW(апрель!$A$1:$AF$200))),IF(MONTH(AI50)=5,MIN(IF(F50=май!$A$1:$AF$200,ROW(май!$A$1:$AF$200))),0)))))</f>
        <v>3</v>
      </c>
      <c r="AM50" s="77" t="str">
        <f t="shared" ca="1" si="67"/>
        <v>П</v>
      </c>
      <c r="AN50" s="77" t="str">
        <f t="shared" ca="1" si="67"/>
        <v>П</v>
      </c>
      <c r="AO50" s="77" t="str">
        <f t="shared" ca="1" si="67"/>
        <v>КД</v>
      </c>
      <c r="AP50" s="77" t="str">
        <f t="shared" ca="1" si="67"/>
        <v>КД</v>
      </c>
      <c r="AQ50" s="77" t="str">
        <f t="shared" ca="1" si="67"/>
        <v>КД</v>
      </c>
      <c r="AR50" s="77" t="str">
        <f t="shared" ca="1" si="67"/>
        <v>КД</v>
      </c>
      <c r="AS50" s="77" t="str">
        <f t="shared" ca="1" si="67"/>
        <v>В</v>
      </c>
      <c r="AT50" s="77" t="str">
        <f t="shared" ca="1" si="67"/>
        <v>КД</v>
      </c>
      <c r="AU50" s="77">
        <f t="shared" ca="1" si="67"/>
        <v>0</v>
      </c>
      <c r="AV50" s="77">
        <f t="shared" ca="1" si="67"/>
        <v>3</v>
      </c>
      <c r="AW50" s="77">
        <f t="shared" ca="1" si="68"/>
        <v>4</v>
      </c>
      <c r="AX50" s="77">
        <f t="shared" ca="1" si="68"/>
        <v>6</v>
      </c>
      <c r="AY50" s="77">
        <f t="shared" ca="1" si="68"/>
        <v>3</v>
      </c>
      <c r="AZ50" s="77" t="str">
        <f t="shared" ca="1" si="68"/>
        <v>В</v>
      </c>
      <c r="BA50" s="77">
        <f t="shared" ca="1" si="68"/>
        <v>7</v>
      </c>
      <c r="BB50" s="77">
        <f t="shared" ca="1" si="68"/>
        <v>0</v>
      </c>
      <c r="BC50" s="77">
        <f t="shared" ca="1" si="68"/>
        <v>3</v>
      </c>
      <c r="BD50" s="77">
        <f t="shared" ca="1" si="68"/>
        <v>4</v>
      </c>
      <c r="BE50" s="77">
        <f t="shared" ca="1" si="68"/>
        <v>6</v>
      </c>
      <c r="BF50" s="77">
        <f t="shared" ca="1" si="68"/>
        <v>3</v>
      </c>
      <c r="BG50" s="77" t="str">
        <f t="shared" ca="1" si="69"/>
        <v>В</v>
      </c>
      <c r="BH50" s="77">
        <f t="shared" ca="1" si="69"/>
        <v>7</v>
      </c>
      <c r="BI50" s="77">
        <f t="shared" ca="1" si="69"/>
        <v>0</v>
      </c>
      <c r="BJ50" s="77">
        <f t="shared" ca="1" si="69"/>
        <v>3</v>
      </c>
      <c r="BK50" s="77">
        <f t="shared" ca="1" si="69"/>
        <v>4</v>
      </c>
      <c r="BL50" s="77">
        <f t="shared" ca="1" si="69"/>
        <v>6</v>
      </c>
      <c r="BM50" s="77">
        <f t="shared" ca="1" si="69"/>
        <v>3</v>
      </c>
      <c r="BN50" s="77" t="str">
        <f t="shared" ca="1" si="69"/>
        <v>В</v>
      </c>
      <c r="BO50" s="77">
        <f t="shared" ca="1" si="69"/>
        <v>7</v>
      </c>
      <c r="BP50" s="77">
        <f t="shared" ca="1" si="69"/>
        <v>0</v>
      </c>
      <c r="BQ50" s="77">
        <f t="shared" ca="1" si="69"/>
        <v>3</v>
      </c>
      <c r="BR50" s="77">
        <f t="shared" si="70"/>
        <v>0</v>
      </c>
      <c r="BS50" s="77">
        <f t="shared" si="70"/>
        <v>0</v>
      </c>
      <c r="BT50" s="77">
        <f t="shared" si="70"/>
        <v>0</v>
      </c>
      <c r="BU50" s="77">
        <f t="shared" si="70"/>
        <v>0</v>
      </c>
      <c r="BV50" s="77">
        <f t="shared" si="70"/>
        <v>0</v>
      </c>
      <c r="BW50" s="77">
        <f t="shared" si="70"/>
        <v>0</v>
      </c>
      <c r="BX50" s="77">
        <f t="shared" si="70"/>
        <v>0</v>
      </c>
      <c r="BY50" s="77">
        <f t="shared" si="70"/>
        <v>0</v>
      </c>
      <c r="BZ50" s="77">
        <f t="shared" si="70"/>
        <v>0</v>
      </c>
      <c r="CA50" s="77">
        <f t="shared" si="70"/>
        <v>0</v>
      </c>
      <c r="CB50" s="77">
        <f t="shared" si="71"/>
        <v>0</v>
      </c>
      <c r="CC50" s="77">
        <f t="shared" si="71"/>
        <v>0</v>
      </c>
      <c r="CD50" s="77">
        <f t="shared" si="71"/>
        <v>0</v>
      </c>
      <c r="CE50" s="77">
        <f t="shared" si="71"/>
        <v>0</v>
      </c>
      <c r="CF50" s="77">
        <f t="shared" si="71"/>
        <v>0</v>
      </c>
      <c r="CG50" s="77">
        <f t="shared" si="71"/>
        <v>0</v>
      </c>
      <c r="CH50" s="77">
        <f t="shared" si="71"/>
        <v>0</v>
      </c>
      <c r="CI50" s="77">
        <f t="shared" si="71"/>
        <v>0</v>
      </c>
      <c r="CJ50" s="77">
        <f t="shared" si="71"/>
        <v>0</v>
      </c>
      <c r="CK50" s="77">
        <f t="shared" si="71"/>
        <v>0</v>
      </c>
      <c r="CL50" s="77">
        <f t="shared" si="72"/>
        <v>0</v>
      </c>
      <c r="CM50" s="77">
        <f t="shared" si="72"/>
        <v>0</v>
      </c>
      <c r="CN50" s="77">
        <f t="shared" si="72"/>
        <v>0</v>
      </c>
      <c r="CO50" s="77">
        <f t="shared" si="72"/>
        <v>0</v>
      </c>
      <c r="CP50" s="77">
        <f t="shared" si="72"/>
        <v>0</v>
      </c>
      <c r="CQ50" s="77">
        <f t="shared" si="72"/>
        <v>0</v>
      </c>
      <c r="CR50" s="77">
        <f t="shared" si="72"/>
        <v>0</v>
      </c>
      <c r="CS50" s="77">
        <f t="shared" si="72"/>
        <v>0</v>
      </c>
      <c r="CT50" s="77">
        <f t="shared" si="73"/>
        <v>0</v>
      </c>
      <c r="CU50" s="77">
        <f t="shared" si="73"/>
        <v>0</v>
      </c>
      <c r="CV50" s="77">
        <f t="shared" si="73"/>
        <v>0</v>
      </c>
      <c r="CW50" s="77">
        <f t="shared" si="73"/>
        <v>0</v>
      </c>
      <c r="CX50" s="77">
        <f t="shared" si="73"/>
        <v>0</v>
      </c>
      <c r="CY50" s="77">
        <f t="shared" si="73"/>
        <v>0</v>
      </c>
      <c r="CZ50" s="77">
        <f t="shared" si="73"/>
        <v>0</v>
      </c>
      <c r="DA50" s="77">
        <f t="shared" si="73"/>
        <v>0</v>
      </c>
      <c r="DB50" s="77">
        <f t="shared" si="73"/>
        <v>0</v>
      </c>
      <c r="DC50" s="77">
        <f t="shared" si="73"/>
        <v>0</v>
      </c>
      <c r="DD50" s="77">
        <f t="shared" si="74"/>
        <v>0</v>
      </c>
      <c r="DE50" s="77">
        <f t="shared" si="74"/>
        <v>0</v>
      </c>
      <c r="DF50" s="77">
        <f t="shared" si="74"/>
        <v>0</v>
      </c>
      <c r="DG50" s="77">
        <f t="shared" si="74"/>
        <v>0</v>
      </c>
      <c r="DH50" s="77">
        <f t="shared" si="74"/>
        <v>0</v>
      </c>
      <c r="DI50" s="77">
        <f t="shared" si="74"/>
        <v>0</v>
      </c>
      <c r="DJ50" s="77">
        <f t="shared" si="74"/>
        <v>0</v>
      </c>
      <c r="DK50" s="77">
        <f t="shared" si="74"/>
        <v>0</v>
      </c>
      <c r="DL50" s="77">
        <f t="shared" si="74"/>
        <v>0</v>
      </c>
      <c r="DM50" s="77">
        <f t="shared" si="74"/>
        <v>0</v>
      </c>
      <c r="DN50" s="77">
        <f t="shared" si="75"/>
        <v>0</v>
      </c>
      <c r="DO50" s="77">
        <f t="shared" si="75"/>
        <v>0</v>
      </c>
      <c r="DP50" s="77">
        <f t="shared" si="75"/>
        <v>0</v>
      </c>
      <c r="DQ50" s="77">
        <f t="shared" si="75"/>
        <v>0</v>
      </c>
      <c r="DR50" s="77">
        <f t="shared" si="75"/>
        <v>0</v>
      </c>
      <c r="DS50" s="77">
        <f t="shared" si="75"/>
        <v>0</v>
      </c>
      <c r="DT50" s="77">
        <f t="shared" si="75"/>
        <v>0</v>
      </c>
      <c r="DU50" s="77">
        <f t="shared" si="75"/>
        <v>0</v>
      </c>
      <c r="DV50" s="77">
        <f t="shared" si="75"/>
        <v>0</v>
      </c>
      <c r="DW50" s="77">
        <f t="shared" si="75"/>
        <v>0</v>
      </c>
      <c r="DX50" s="77">
        <f t="shared" si="75"/>
        <v>0</v>
      </c>
      <c r="DY50" s="77">
        <f t="shared" si="76"/>
        <v>0</v>
      </c>
      <c r="DZ50" s="77">
        <f t="shared" si="76"/>
        <v>0</v>
      </c>
      <c r="EA50" s="77">
        <f t="shared" si="76"/>
        <v>0</v>
      </c>
      <c r="EB50" s="77">
        <f t="shared" si="76"/>
        <v>0</v>
      </c>
      <c r="EC50" s="77">
        <f t="shared" si="76"/>
        <v>0</v>
      </c>
      <c r="ED50" s="77">
        <f t="shared" si="76"/>
        <v>0</v>
      </c>
      <c r="EE50" s="77">
        <f t="shared" si="76"/>
        <v>0</v>
      </c>
      <c r="EF50" s="77">
        <f t="shared" si="76"/>
        <v>0</v>
      </c>
      <c r="EG50" s="77">
        <f t="shared" si="76"/>
        <v>0</v>
      </c>
      <c r="EH50" s="77">
        <f t="shared" si="76"/>
        <v>0</v>
      </c>
      <c r="EI50" s="77">
        <f t="shared" si="77"/>
        <v>0</v>
      </c>
      <c r="EJ50" s="77">
        <f t="shared" si="77"/>
        <v>0</v>
      </c>
      <c r="EK50" s="77">
        <f t="shared" si="77"/>
        <v>0</v>
      </c>
      <c r="EL50" s="77">
        <f t="shared" si="77"/>
        <v>0</v>
      </c>
      <c r="EM50" s="77">
        <f t="shared" si="77"/>
        <v>0</v>
      </c>
      <c r="EN50" s="77">
        <f t="shared" si="77"/>
        <v>0</v>
      </c>
      <c r="EO50" s="77">
        <f t="shared" si="77"/>
        <v>0</v>
      </c>
      <c r="EP50" s="77">
        <f t="shared" si="77"/>
        <v>0</v>
      </c>
      <c r="EQ50" s="77">
        <f t="shared" si="77"/>
        <v>0</v>
      </c>
      <c r="ER50" s="77">
        <f t="shared" si="77"/>
        <v>0</v>
      </c>
      <c r="ES50" s="77">
        <f t="shared" si="78"/>
        <v>0</v>
      </c>
      <c r="ET50" s="77">
        <f t="shared" si="78"/>
        <v>0</v>
      </c>
      <c r="EU50" s="77">
        <f t="shared" si="78"/>
        <v>0</v>
      </c>
      <c r="EV50" s="77">
        <f t="shared" si="78"/>
        <v>0</v>
      </c>
      <c r="EW50" s="77">
        <f t="shared" si="78"/>
        <v>0</v>
      </c>
      <c r="EX50" s="77">
        <f t="shared" si="78"/>
        <v>0</v>
      </c>
      <c r="EY50" s="77">
        <f t="shared" si="78"/>
        <v>0</v>
      </c>
      <c r="EZ50" s="77">
        <f t="shared" si="78"/>
        <v>0</v>
      </c>
      <c r="FA50" s="77">
        <f t="shared" si="78"/>
        <v>0</v>
      </c>
      <c r="FB50" s="77">
        <f t="shared" si="78"/>
        <v>0</v>
      </c>
      <c r="FC50" s="77">
        <f t="shared" si="79"/>
        <v>0</v>
      </c>
      <c r="FD50" s="77">
        <f t="shared" si="79"/>
        <v>0</v>
      </c>
      <c r="FE50" s="77">
        <f t="shared" si="79"/>
        <v>0</v>
      </c>
      <c r="FF50" s="77">
        <f t="shared" si="79"/>
        <v>0</v>
      </c>
      <c r="FG50" s="77">
        <f t="shared" si="79"/>
        <v>0</v>
      </c>
      <c r="FH50" s="77">
        <f t="shared" si="79"/>
        <v>0</v>
      </c>
      <c r="FI50" s="77">
        <f t="shared" si="79"/>
        <v>0</v>
      </c>
      <c r="FJ50" s="77">
        <f t="shared" si="79"/>
        <v>0</v>
      </c>
      <c r="FK50" s="77">
        <f t="shared" si="79"/>
        <v>0</v>
      </c>
      <c r="FL50" s="77">
        <f t="shared" si="79"/>
        <v>0</v>
      </c>
      <c r="FM50" s="77">
        <f t="shared" si="80"/>
        <v>0</v>
      </c>
      <c r="FN50" s="77">
        <f t="shared" si="80"/>
        <v>0</v>
      </c>
      <c r="FO50" s="77">
        <f t="shared" si="80"/>
        <v>0</v>
      </c>
      <c r="FP50" s="77">
        <f t="shared" si="80"/>
        <v>0</v>
      </c>
      <c r="FQ50" s="77">
        <f t="shared" si="80"/>
        <v>0</v>
      </c>
      <c r="FR50" s="77">
        <f t="shared" si="80"/>
        <v>0</v>
      </c>
      <c r="FS50" s="77">
        <f t="shared" si="80"/>
        <v>0</v>
      </c>
      <c r="FT50" s="77">
        <f t="shared" si="80"/>
        <v>0</v>
      </c>
      <c r="FU50" s="77">
        <f t="shared" si="80"/>
        <v>0</v>
      </c>
      <c r="FV50" s="77">
        <f t="shared" si="80"/>
        <v>0</v>
      </c>
      <c r="FW50" s="77">
        <f t="shared" si="81"/>
        <v>0</v>
      </c>
      <c r="FX50" s="77">
        <f t="shared" si="81"/>
        <v>0</v>
      </c>
      <c r="FY50" s="77">
        <f t="shared" si="81"/>
        <v>0</v>
      </c>
      <c r="FZ50" s="77">
        <f t="shared" si="81"/>
        <v>0</v>
      </c>
      <c r="GA50" s="77">
        <f t="shared" si="81"/>
        <v>0</v>
      </c>
      <c r="GB50" s="77">
        <f t="shared" si="81"/>
        <v>0</v>
      </c>
      <c r="GC50" s="77">
        <f t="shared" si="81"/>
        <v>0</v>
      </c>
      <c r="GD50" s="77">
        <f t="shared" si="81"/>
        <v>0</v>
      </c>
      <c r="GE50" s="77">
        <f t="shared" si="81"/>
        <v>0</v>
      </c>
      <c r="GF50" s="77">
        <f t="shared" si="81"/>
        <v>0</v>
      </c>
      <c r="GG50" s="77">
        <f t="shared" si="81"/>
        <v>0</v>
      </c>
    </row>
    <row r="51" spans="1:189" ht="15.75" x14ac:dyDescent="0.25">
      <c r="A51" s="93"/>
      <c r="B51" s="94"/>
      <c r="C51" s="95"/>
      <c r="D51" s="95"/>
      <c r="E51" s="96"/>
      <c r="F51" s="94"/>
      <c r="G51" s="97">
        <f t="shared" si="15"/>
        <v>0</v>
      </c>
      <c r="H51" s="96"/>
      <c r="I51" s="97">
        <f t="shared" si="16"/>
        <v>0</v>
      </c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101"/>
      <c r="W51" s="101"/>
      <c r="X51" s="101"/>
      <c r="Y51" s="101"/>
      <c r="Z51" s="101"/>
      <c r="AA51" s="101"/>
      <c r="AB51" s="101"/>
      <c r="AC51" s="101">
        <v>2</v>
      </c>
      <c r="AD51" s="100">
        <f t="shared" si="20"/>
        <v>2</v>
      </c>
      <c r="AE51" s="100">
        <f t="shared" si="17"/>
        <v>-2</v>
      </c>
      <c r="AF51" s="75"/>
      <c r="AG51" s="75"/>
      <c r="AH51" s="68">
        <f t="shared" si="18"/>
        <v>0</v>
      </c>
      <c r="AI51" s="79">
        <f>SUMIF(Списки!$D$2:$D$6,B51,Списки!$E$2:$E$6)</f>
        <v>0</v>
      </c>
      <c r="AJ51" s="79">
        <f t="shared" si="21"/>
        <v>31</v>
      </c>
      <c r="AK51" s="70"/>
      <c r="AL51" s="70">
        <f t="array" aca="1" ref="AL51" ca="1">IF(MONTH(AI51)=1,MIN(IF(F51=январь!$A$1:$AF$200,ROW(январь!$A$1:$AF$200))),IF(MONTH(AI51)=2,MIN(IF(F51=февраль!$A$1:$AF$200,ROW(февраль!$A$1:$AF$200))),IF(MONTH(AI51)=3,MIN(IF(F51=март!$A$1:$AF$200,ROW(март!$A$1:$AF$200))),IF(MONTH(AI51)=4,MIN(IF(F51=апрель!$A$1:$AF$200,ROW(апрель!$A$1:$AF$200))),IF(MONTH(AI51)=5,MIN(IF(F51=май!$A$1:$AF$200,ROW(май!$A$1:$AF$200))),0)))))</f>
        <v>3</v>
      </c>
      <c r="AM51" s="77" t="str">
        <f t="shared" ca="1" si="67"/>
        <v>П</v>
      </c>
      <c r="AN51" s="77" t="str">
        <f t="shared" ca="1" si="67"/>
        <v>П</v>
      </c>
      <c r="AO51" s="77" t="str">
        <f t="shared" ca="1" si="67"/>
        <v>КД</v>
      </c>
      <c r="AP51" s="77" t="str">
        <f t="shared" ca="1" si="67"/>
        <v>КД</v>
      </c>
      <c r="AQ51" s="77" t="str">
        <f t="shared" ca="1" si="67"/>
        <v>КД</v>
      </c>
      <c r="AR51" s="77" t="str">
        <f t="shared" ca="1" si="67"/>
        <v>КД</v>
      </c>
      <c r="AS51" s="77" t="str">
        <f t="shared" ca="1" si="67"/>
        <v>В</v>
      </c>
      <c r="AT51" s="77" t="str">
        <f t="shared" ca="1" si="67"/>
        <v>КД</v>
      </c>
      <c r="AU51" s="77">
        <f t="shared" ca="1" si="67"/>
        <v>0</v>
      </c>
      <c r="AV51" s="77">
        <f t="shared" ca="1" si="67"/>
        <v>3</v>
      </c>
      <c r="AW51" s="77">
        <f t="shared" ca="1" si="68"/>
        <v>4</v>
      </c>
      <c r="AX51" s="77">
        <f t="shared" ca="1" si="68"/>
        <v>6</v>
      </c>
      <c r="AY51" s="77">
        <f t="shared" ca="1" si="68"/>
        <v>3</v>
      </c>
      <c r="AZ51" s="77" t="str">
        <f t="shared" ca="1" si="68"/>
        <v>В</v>
      </c>
      <c r="BA51" s="77">
        <f t="shared" ca="1" si="68"/>
        <v>7</v>
      </c>
      <c r="BB51" s="77">
        <f t="shared" ca="1" si="68"/>
        <v>0</v>
      </c>
      <c r="BC51" s="77">
        <f t="shared" ca="1" si="68"/>
        <v>3</v>
      </c>
      <c r="BD51" s="77">
        <f t="shared" ca="1" si="68"/>
        <v>4</v>
      </c>
      <c r="BE51" s="77">
        <f t="shared" ca="1" si="68"/>
        <v>6</v>
      </c>
      <c r="BF51" s="77">
        <f t="shared" ca="1" si="68"/>
        <v>3</v>
      </c>
      <c r="BG51" s="77" t="str">
        <f t="shared" ca="1" si="69"/>
        <v>В</v>
      </c>
      <c r="BH51" s="77">
        <f t="shared" ca="1" si="69"/>
        <v>7</v>
      </c>
      <c r="BI51" s="77">
        <f t="shared" ca="1" si="69"/>
        <v>0</v>
      </c>
      <c r="BJ51" s="77">
        <f t="shared" ca="1" si="69"/>
        <v>3</v>
      </c>
      <c r="BK51" s="77">
        <f t="shared" ca="1" si="69"/>
        <v>4</v>
      </c>
      <c r="BL51" s="77">
        <f t="shared" ca="1" si="69"/>
        <v>6</v>
      </c>
      <c r="BM51" s="77">
        <f t="shared" ca="1" si="69"/>
        <v>3</v>
      </c>
      <c r="BN51" s="77" t="str">
        <f t="shared" ca="1" si="69"/>
        <v>В</v>
      </c>
      <c r="BO51" s="77">
        <f t="shared" ca="1" si="69"/>
        <v>7</v>
      </c>
      <c r="BP51" s="77">
        <f t="shared" ca="1" si="69"/>
        <v>0</v>
      </c>
      <c r="BQ51" s="77">
        <f t="shared" ca="1" si="69"/>
        <v>3</v>
      </c>
      <c r="BR51" s="77">
        <f t="shared" si="70"/>
        <v>0</v>
      </c>
      <c r="BS51" s="77">
        <f t="shared" si="70"/>
        <v>0</v>
      </c>
      <c r="BT51" s="77">
        <f t="shared" si="70"/>
        <v>0</v>
      </c>
      <c r="BU51" s="77">
        <f t="shared" si="70"/>
        <v>0</v>
      </c>
      <c r="BV51" s="77">
        <f t="shared" si="70"/>
        <v>0</v>
      </c>
      <c r="BW51" s="77">
        <f t="shared" si="70"/>
        <v>0</v>
      </c>
      <c r="BX51" s="77">
        <f t="shared" si="70"/>
        <v>0</v>
      </c>
      <c r="BY51" s="77">
        <f t="shared" si="70"/>
        <v>0</v>
      </c>
      <c r="BZ51" s="77">
        <f t="shared" si="70"/>
        <v>0</v>
      </c>
      <c r="CA51" s="77">
        <f t="shared" si="70"/>
        <v>0</v>
      </c>
      <c r="CB51" s="77">
        <f t="shared" si="71"/>
        <v>0</v>
      </c>
      <c r="CC51" s="77">
        <f t="shared" si="71"/>
        <v>0</v>
      </c>
      <c r="CD51" s="77">
        <f t="shared" si="71"/>
        <v>0</v>
      </c>
      <c r="CE51" s="77">
        <f t="shared" si="71"/>
        <v>0</v>
      </c>
      <c r="CF51" s="77">
        <f t="shared" si="71"/>
        <v>0</v>
      </c>
      <c r="CG51" s="77">
        <f t="shared" si="71"/>
        <v>0</v>
      </c>
      <c r="CH51" s="77">
        <f t="shared" si="71"/>
        <v>0</v>
      </c>
      <c r="CI51" s="77">
        <f t="shared" si="71"/>
        <v>0</v>
      </c>
      <c r="CJ51" s="77">
        <f t="shared" si="71"/>
        <v>0</v>
      </c>
      <c r="CK51" s="77">
        <f t="shared" si="71"/>
        <v>0</v>
      </c>
      <c r="CL51" s="77">
        <f t="shared" si="72"/>
        <v>0</v>
      </c>
      <c r="CM51" s="77">
        <f t="shared" si="72"/>
        <v>0</v>
      </c>
      <c r="CN51" s="77">
        <f t="shared" si="72"/>
        <v>0</v>
      </c>
      <c r="CO51" s="77">
        <f t="shared" si="72"/>
        <v>0</v>
      </c>
      <c r="CP51" s="77">
        <f t="shared" si="72"/>
        <v>0</v>
      </c>
      <c r="CQ51" s="77">
        <f t="shared" si="72"/>
        <v>0</v>
      </c>
      <c r="CR51" s="77">
        <f t="shared" si="72"/>
        <v>0</v>
      </c>
      <c r="CS51" s="77">
        <f t="shared" si="72"/>
        <v>0</v>
      </c>
      <c r="CT51" s="77">
        <f t="shared" si="73"/>
        <v>0</v>
      </c>
      <c r="CU51" s="77">
        <f t="shared" si="73"/>
        <v>0</v>
      </c>
      <c r="CV51" s="77">
        <f t="shared" si="73"/>
        <v>0</v>
      </c>
      <c r="CW51" s="77">
        <f t="shared" si="73"/>
        <v>0</v>
      </c>
      <c r="CX51" s="77">
        <f t="shared" si="73"/>
        <v>0</v>
      </c>
      <c r="CY51" s="77">
        <f t="shared" si="73"/>
        <v>0</v>
      </c>
      <c r="CZ51" s="77">
        <f t="shared" si="73"/>
        <v>0</v>
      </c>
      <c r="DA51" s="77">
        <f t="shared" si="73"/>
        <v>0</v>
      </c>
      <c r="DB51" s="77">
        <f t="shared" si="73"/>
        <v>0</v>
      </c>
      <c r="DC51" s="77">
        <f t="shared" si="73"/>
        <v>0</v>
      </c>
      <c r="DD51" s="77">
        <f t="shared" si="74"/>
        <v>0</v>
      </c>
      <c r="DE51" s="77">
        <f t="shared" si="74"/>
        <v>0</v>
      </c>
      <c r="DF51" s="77">
        <f t="shared" si="74"/>
        <v>0</v>
      </c>
      <c r="DG51" s="77">
        <f t="shared" si="74"/>
        <v>0</v>
      </c>
      <c r="DH51" s="77">
        <f t="shared" si="74"/>
        <v>0</v>
      </c>
      <c r="DI51" s="77">
        <f t="shared" si="74"/>
        <v>0</v>
      </c>
      <c r="DJ51" s="77">
        <f t="shared" si="74"/>
        <v>0</v>
      </c>
      <c r="DK51" s="77">
        <f t="shared" si="74"/>
        <v>0</v>
      </c>
      <c r="DL51" s="77">
        <f t="shared" si="74"/>
        <v>0</v>
      </c>
      <c r="DM51" s="77">
        <f t="shared" si="74"/>
        <v>0</v>
      </c>
      <c r="DN51" s="77">
        <f t="shared" si="75"/>
        <v>0</v>
      </c>
      <c r="DO51" s="77">
        <f t="shared" si="75"/>
        <v>0</v>
      </c>
      <c r="DP51" s="77">
        <f t="shared" si="75"/>
        <v>0</v>
      </c>
      <c r="DQ51" s="77">
        <f t="shared" si="75"/>
        <v>0</v>
      </c>
      <c r="DR51" s="77">
        <f t="shared" si="75"/>
        <v>0</v>
      </c>
      <c r="DS51" s="77">
        <f t="shared" si="75"/>
        <v>0</v>
      </c>
      <c r="DT51" s="77">
        <f t="shared" si="75"/>
        <v>0</v>
      </c>
      <c r="DU51" s="77">
        <f t="shared" si="75"/>
        <v>0</v>
      </c>
      <c r="DV51" s="77">
        <f t="shared" si="75"/>
        <v>0</v>
      </c>
      <c r="DW51" s="77">
        <f t="shared" si="75"/>
        <v>0</v>
      </c>
      <c r="DX51" s="77">
        <f t="shared" si="75"/>
        <v>0</v>
      </c>
      <c r="DY51" s="77">
        <f t="shared" si="76"/>
        <v>0</v>
      </c>
      <c r="DZ51" s="77">
        <f t="shared" si="76"/>
        <v>0</v>
      </c>
      <c r="EA51" s="77">
        <f t="shared" si="76"/>
        <v>0</v>
      </c>
      <c r="EB51" s="77">
        <f t="shared" si="76"/>
        <v>0</v>
      </c>
      <c r="EC51" s="77">
        <f t="shared" si="76"/>
        <v>0</v>
      </c>
      <c r="ED51" s="77">
        <f t="shared" si="76"/>
        <v>0</v>
      </c>
      <c r="EE51" s="77">
        <f t="shared" si="76"/>
        <v>0</v>
      </c>
      <c r="EF51" s="77">
        <f t="shared" si="76"/>
        <v>0</v>
      </c>
      <c r="EG51" s="77">
        <f t="shared" si="76"/>
        <v>0</v>
      </c>
      <c r="EH51" s="77">
        <f t="shared" si="76"/>
        <v>0</v>
      </c>
      <c r="EI51" s="77">
        <f t="shared" si="77"/>
        <v>0</v>
      </c>
      <c r="EJ51" s="77">
        <f t="shared" si="77"/>
        <v>0</v>
      </c>
      <c r="EK51" s="77">
        <f t="shared" si="77"/>
        <v>0</v>
      </c>
      <c r="EL51" s="77">
        <f t="shared" si="77"/>
        <v>0</v>
      </c>
      <c r="EM51" s="77">
        <f t="shared" si="77"/>
        <v>0</v>
      </c>
      <c r="EN51" s="77">
        <f t="shared" si="77"/>
        <v>0</v>
      </c>
      <c r="EO51" s="77">
        <f t="shared" si="77"/>
        <v>0</v>
      </c>
      <c r="EP51" s="77">
        <f t="shared" si="77"/>
        <v>0</v>
      </c>
      <c r="EQ51" s="77">
        <f t="shared" si="77"/>
        <v>0</v>
      </c>
      <c r="ER51" s="77">
        <f t="shared" si="77"/>
        <v>0</v>
      </c>
      <c r="ES51" s="77">
        <f t="shared" si="78"/>
        <v>0</v>
      </c>
      <c r="ET51" s="77">
        <f t="shared" si="78"/>
        <v>0</v>
      </c>
      <c r="EU51" s="77">
        <f t="shared" si="78"/>
        <v>0</v>
      </c>
      <c r="EV51" s="77">
        <f t="shared" si="78"/>
        <v>0</v>
      </c>
      <c r="EW51" s="77">
        <f t="shared" si="78"/>
        <v>0</v>
      </c>
      <c r="EX51" s="77">
        <f t="shared" si="78"/>
        <v>0</v>
      </c>
      <c r="EY51" s="77">
        <f t="shared" si="78"/>
        <v>0</v>
      </c>
      <c r="EZ51" s="77">
        <f t="shared" si="78"/>
        <v>0</v>
      </c>
      <c r="FA51" s="77">
        <f t="shared" si="78"/>
        <v>0</v>
      </c>
      <c r="FB51" s="77">
        <f t="shared" si="78"/>
        <v>0</v>
      </c>
      <c r="FC51" s="77">
        <f t="shared" si="79"/>
        <v>0</v>
      </c>
      <c r="FD51" s="77">
        <f t="shared" si="79"/>
        <v>0</v>
      </c>
      <c r="FE51" s="77">
        <f t="shared" si="79"/>
        <v>0</v>
      </c>
      <c r="FF51" s="77">
        <f t="shared" si="79"/>
        <v>0</v>
      </c>
      <c r="FG51" s="77">
        <f t="shared" si="79"/>
        <v>0</v>
      </c>
      <c r="FH51" s="77">
        <f t="shared" si="79"/>
        <v>0</v>
      </c>
      <c r="FI51" s="77">
        <f t="shared" si="79"/>
        <v>0</v>
      </c>
      <c r="FJ51" s="77">
        <f t="shared" si="79"/>
        <v>0</v>
      </c>
      <c r="FK51" s="77">
        <f t="shared" si="79"/>
        <v>0</v>
      </c>
      <c r="FL51" s="77">
        <f t="shared" si="79"/>
        <v>0</v>
      </c>
      <c r="FM51" s="77">
        <f t="shared" si="80"/>
        <v>0</v>
      </c>
      <c r="FN51" s="77">
        <f t="shared" si="80"/>
        <v>0</v>
      </c>
      <c r="FO51" s="77">
        <f t="shared" si="80"/>
        <v>0</v>
      </c>
      <c r="FP51" s="77">
        <f t="shared" si="80"/>
        <v>0</v>
      </c>
      <c r="FQ51" s="77">
        <f t="shared" si="80"/>
        <v>0</v>
      </c>
      <c r="FR51" s="77">
        <f t="shared" si="80"/>
        <v>0</v>
      </c>
      <c r="FS51" s="77">
        <f t="shared" si="80"/>
        <v>0</v>
      </c>
      <c r="FT51" s="77">
        <f t="shared" si="80"/>
        <v>0</v>
      </c>
      <c r="FU51" s="77">
        <f t="shared" si="80"/>
        <v>0</v>
      </c>
      <c r="FV51" s="77">
        <f t="shared" si="80"/>
        <v>0</v>
      </c>
      <c r="FW51" s="77">
        <f t="shared" si="81"/>
        <v>0</v>
      </c>
      <c r="FX51" s="77">
        <f t="shared" si="81"/>
        <v>0</v>
      </c>
      <c r="FY51" s="77">
        <f t="shared" si="81"/>
        <v>0</v>
      </c>
      <c r="FZ51" s="77">
        <f t="shared" si="81"/>
        <v>0</v>
      </c>
      <c r="GA51" s="77">
        <f t="shared" si="81"/>
        <v>0</v>
      </c>
      <c r="GB51" s="77">
        <f t="shared" si="81"/>
        <v>0</v>
      </c>
      <c r="GC51" s="77">
        <f t="shared" si="81"/>
        <v>0</v>
      </c>
      <c r="GD51" s="77">
        <f t="shared" si="81"/>
        <v>0</v>
      </c>
      <c r="GE51" s="77">
        <f t="shared" si="81"/>
        <v>0</v>
      </c>
      <c r="GF51" s="77">
        <f t="shared" si="81"/>
        <v>0</v>
      </c>
      <c r="GG51" s="77">
        <f t="shared" si="81"/>
        <v>0</v>
      </c>
    </row>
    <row r="52" spans="1:189" ht="15.75" x14ac:dyDescent="0.25">
      <c r="A52" s="93"/>
      <c r="B52" s="94"/>
      <c r="C52" s="95"/>
      <c r="D52" s="95"/>
      <c r="E52" s="96"/>
      <c r="F52" s="94"/>
      <c r="G52" s="97">
        <f t="shared" si="15"/>
        <v>0</v>
      </c>
      <c r="H52" s="96"/>
      <c r="I52" s="97">
        <f t="shared" si="16"/>
        <v>0</v>
      </c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101"/>
      <c r="W52" s="101"/>
      <c r="X52" s="101"/>
      <c r="Y52" s="101"/>
      <c r="Z52" s="101"/>
      <c r="AA52" s="101"/>
      <c r="AB52" s="101"/>
      <c r="AC52" s="101"/>
      <c r="AD52" s="100">
        <f t="shared" si="20"/>
        <v>0</v>
      </c>
      <c r="AE52" s="100">
        <f t="shared" si="17"/>
        <v>0</v>
      </c>
      <c r="AF52" s="75"/>
      <c r="AG52" s="75"/>
      <c r="AH52" s="68">
        <f t="shared" si="18"/>
        <v>0</v>
      </c>
      <c r="AI52" s="79">
        <f>SUMIF(Списки!$D$2:$D$6,B52,Списки!$E$2:$E$6)</f>
        <v>0</v>
      </c>
      <c r="AJ52" s="79">
        <f t="shared" si="21"/>
        <v>31</v>
      </c>
      <c r="AK52" s="70"/>
      <c r="AL52" s="70">
        <f t="array" aca="1" ref="AL52" ca="1">IF(MONTH(AI52)=1,MIN(IF(F52=январь!$A$1:$AF$200,ROW(январь!$A$1:$AF$200))),IF(MONTH(AI52)=2,MIN(IF(F52=февраль!$A$1:$AF$200,ROW(февраль!$A$1:$AF$200))),IF(MONTH(AI52)=3,MIN(IF(F52=март!$A$1:$AF$200,ROW(март!$A$1:$AF$200))),IF(MONTH(AI52)=4,MIN(IF(F52=апрель!$A$1:$AF$200,ROW(апрель!$A$1:$AF$200))),IF(MONTH(AI52)=5,MIN(IF(F52=май!$A$1:$AF$200,ROW(май!$A$1:$AF$200))),0)))))</f>
        <v>3</v>
      </c>
      <c r="AM52" s="77" t="str">
        <f t="shared" ca="1" si="67"/>
        <v>П</v>
      </c>
      <c r="AN52" s="77" t="str">
        <f t="shared" ca="1" si="67"/>
        <v>П</v>
      </c>
      <c r="AO52" s="77" t="str">
        <f t="shared" ca="1" si="67"/>
        <v>КД</v>
      </c>
      <c r="AP52" s="77" t="str">
        <f t="shared" ca="1" si="67"/>
        <v>КД</v>
      </c>
      <c r="AQ52" s="77" t="str">
        <f t="shared" ca="1" si="67"/>
        <v>КД</v>
      </c>
      <c r="AR52" s="77" t="str">
        <f t="shared" ca="1" si="67"/>
        <v>КД</v>
      </c>
      <c r="AS52" s="77" t="str">
        <f t="shared" ca="1" si="67"/>
        <v>В</v>
      </c>
      <c r="AT52" s="77" t="str">
        <f t="shared" ca="1" si="67"/>
        <v>КД</v>
      </c>
      <c r="AU52" s="77">
        <f t="shared" ca="1" si="67"/>
        <v>0</v>
      </c>
      <c r="AV52" s="77">
        <f t="shared" ca="1" si="67"/>
        <v>3</v>
      </c>
      <c r="AW52" s="77">
        <f t="shared" ca="1" si="68"/>
        <v>4</v>
      </c>
      <c r="AX52" s="77">
        <f t="shared" ca="1" si="68"/>
        <v>6</v>
      </c>
      <c r="AY52" s="77">
        <f t="shared" ca="1" si="68"/>
        <v>3</v>
      </c>
      <c r="AZ52" s="77" t="str">
        <f t="shared" ca="1" si="68"/>
        <v>В</v>
      </c>
      <c r="BA52" s="77">
        <f t="shared" ca="1" si="68"/>
        <v>7</v>
      </c>
      <c r="BB52" s="77">
        <f t="shared" ca="1" si="68"/>
        <v>0</v>
      </c>
      <c r="BC52" s="77">
        <f t="shared" ca="1" si="68"/>
        <v>3</v>
      </c>
      <c r="BD52" s="77">
        <f t="shared" ca="1" si="68"/>
        <v>4</v>
      </c>
      <c r="BE52" s="77">
        <f t="shared" ca="1" si="68"/>
        <v>6</v>
      </c>
      <c r="BF52" s="77">
        <f t="shared" ca="1" si="68"/>
        <v>3</v>
      </c>
      <c r="BG52" s="77" t="str">
        <f t="shared" ca="1" si="69"/>
        <v>В</v>
      </c>
      <c r="BH52" s="77">
        <f t="shared" ca="1" si="69"/>
        <v>7</v>
      </c>
      <c r="BI52" s="77">
        <f t="shared" ca="1" si="69"/>
        <v>0</v>
      </c>
      <c r="BJ52" s="77">
        <f t="shared" ca="1" si="69"/>
        <v>3</v>
      </c>
      <c r="BK52" s="77">
        <f t="shared" ca="1" si="69"/>
        <v>4</v>
      </c>
      <c r="BL52" s="77">
        <f t="shared" ca="1" si="69"/>
        <v>6</v>
      </c>
      <c r="BM52" s="77">
        <f t="shared" ca="1" si="69"/>
        <v>3</v>
      </c>
      <c r="BN52" s="77" t="str">
        <f t="shared" ca="1" si="69"/>
        <v>В</v>
      </c>
      <c r="BO52" s="77">
        <f t="shared" ca="1" si="69"/>
        <v>7</v>
      </c>
      <c r="BP52" s="77">
        <f t="shared" ca="1" si="69"/>
        <v>0</v>
      </c>
      <c r="BQ52" s="77">
        <f t="shared" ca="1" si="69"/>
        <v>3</v>
      </c>
      <c r="BR52" s="77">
        <f t="shared" si="70"/>
        <v>0</v>
      </c>
      <c r="BS52" s="77">
        <f t="shared" si="70"/>
        <v>0</v>
      </c>
      <c r="BT52" s="77">
        <f t="shared" si="70"/>
        <v>0</v>
      </c>
      <c r="BU52" s="77">
        <f t="shared" si="70"/>
        <v>0</v>
      </c>
      <c r="BV52" s="77">
        <f t="shared" si="70"/>
        <v>0</v>
      </c>
      <c r="BW52" s="77">
        <f t="shared" si="70"/>
        <v>0</v>
      </c>
      <c r="BX52" s="77">
        <f t="shared" si="70"/>
        <v>0</v>
      </c>
      <c r="BY52" s="77">
        <f t="shared" si="70"/>
        <v>0</v>
      </c>
      <c r="BZ52" s="77">
        <f t="shared" si="70"/>
        <v>0</v>
      </c>
      <c r="CA52" s="77">
        <f t="shared" si="70"/>
        <v>0</v>
      </c>
      <c r="CB52" s="77">
        <f t="shared" si="71"/>
        <v>0</v>
      </c>
      <c r="CC52" s="77">
        <f t="shared" si="71"/>
        <v>0</v>
      </c>
      <c r="CD52" s="77">
        <f t="shared" si="71"/>
        <v>0</v>
      </c>
      <c r="CE52" s="77">
        <f t="shared" si="71"/>
        <v>0</v>
      </c>
      <c r="CF52" s="77">
        <f t="shared" si="71"/>
        <v>0</v>
      </c>
      <c r="CG52" s="77">
        <f t="shared" si="71"/>
        <v>0</v>
      </c>
      <c r="CH52" s="77">
        <f t="shared" si="71"/>
        <v>0</v>
      </c>
      <c r="CI52" s="77">
        <f t="shared" si="71"/>
        <v>0</v>
      </c>
      <c r="CJ52" s="77">
        <f t="shared" si="71"/>
        <v>0</v>
      </c>
      <c r="CK52" s="77">
        <f t="shared" si="71"/>
        <v>0</v>
      </c>
      <c r="CL52" s="77">
        <f t="shared" si="72"/>
        <v>0</v>
      </c>
      <c r="CM52" s="77">
        <f t="shared" si="72"/>
        <v>0</v>
      </c>
      <c r="CN52" s="77">
        <f t="shared" si="72"/>
        <v>0</v>
      </c>
      <c r="CO52" s="77">
        <f t="shared" si="72"/>
        <v>0</v>
      </c>
      <c r="CP52" s="77">
        <f t="shared" si="72"/>
        <v>0</v>
      </c>
      <c r="CQ52" s="77">
        <f t="shared" si="72"/>
        <v>0</v>
      </c>
      <c r="CR52" s="77">
        <f t="shared" si="72"/>
        <v>0</v>
      </c>
      <c r="CS52" s="77">
        <f t="shared" si="72"/>
        <v>0</v>
      </c>
      <c r="CT52" s="77">
        <f t="shared" si="73"/>
        <v>0</v>
      </c>
      <c r="CU52" s="77">
        <f t="shared" si="73"/>
        <v>0</v>
      </c>
      <c r="CV52" s="77">
        <f t="shared" si="73"/>
        <v>0</v>
      </c>
      <c r="CW52" s="77">
        <f t="shared" si="73"/>
        <v>0</v>
      </c>
      <c r="CX52" s="77">
        <f t="shared" si="73"/>
        <v>0</v>
      </c>
      <c r="CY52" s="77">
        <f t="shared" si="73"/>
        <v>0</v>
      </c>
      <c r="CZ52" s="77">
        <f t="shared" si="73"/>
        <v>0</v>
      </c>
      <c r="DA52" s="77">
        <f t="shared" si="73"/>
        <v>0</v>
      </c>
      <c r="DB52" s="77">
        <f t="shared" si="73"/>
        <v>0</v>
      </c>
      <c r="DC52" s="77">
        <f t="shared" si="73"/>
        <v>0</v>
      </c>
      <c r="DD52" s="77">
        <f t="shared" si="74"/>
        <v>0</v>
      </c>
      <c r="DE52" s="77">
        <f t="shared" si="74"/>
        <v>0</v>
      </c>
      <c r="DF52" s="77">
        <f t="shared" si="74"/>
        <v>0</v>
      </c>
      <c r="DG52" s="77">
        <f t="shared" si="74"/>
        <v>0</v>
      </c>
      <c r="DH52" s="77">
        <f t="shared" si="74"/>
        <v>0</v>
      </c>
      <c r="DI52" s="77">
        <f t="shared" si="74"/>
        <v>0</v>
      </c>
      <c r="DJ52" s="77">
        <f t="shared" si="74"/>
        <v>0</v>
      </c>
      <c r="DK52" s="77">
        <f t="shared" si="74"/>
        <v>0</v>
      </c>
      <c r="DL52" s="77">
        <f t="shared" si="74"/>
        <v>0</v>
      </c>
      <c r="DM52" s="77">
        <f t="shared" si="74"/>
        <v>0</v>
      </c>
      <c r="DN52" s="77">
        <f t="shared" si="75"/>
        <v>0</v>
      </c>
      <c r="DO52" s="77">
        <f t="shared" si="75"/>
        <v>0</v>
      </c>
      <c r="DP52" s="77">
        <f t="shared" si="75"/>
        <v>0</v>
      </c>
      <c r="DQ52" s="77">
        <f t="shared" si="75"/>
        <v>0</v>
      </c>
      <c r="DR52" s="77">
        <f t="shared" si="75"/>
        <v>0</v>
      </c>
      <c r="DS52" s="77">
        <f t="shared" si="75"/>
        <v>0</v>
      </c>
      <c r="DT52" s="77">
        <f t="shared" si="75"/>
        <v>0</v>
      </c>
      <c r="DU52" s="77">
        <f t="shared" si="75"/>
        <v>0</v>
      </c>
      <c r="DV52" s="77">
        <f t="shared" si="75"/>
        <v>0</v>
      </c>
      <c r="DW52" s="77">
        <f t="shared" si="75"/>
        <v>0</v>
      </c>
      <c r="DX52" s="77">
        <f t="shared" si="75"/>
        <v>0</v>
      </c>
      <c r="DY52" s="77">
        <f t="shared" si="76"/>
        <v>0</v>
      </c>
      <c r="DZ52" s="77">
        <f t="shared" si="76"/>
        <v>0</v>
      </c>
      <c r="EA52" s="77">
        <f t="shared" si="76"/>
        <v>0</v>
      </c>
      <c r="EB52" s="77">
        <f t="shared" si="76"/>
        <v>0</v>
      </c>
      <c r="EC52" s="77">
        <f t="shared" si="76"/>
        <v>0</v>
      </c>
      <c r="ED52" s="77">
        <f t="shared" si="76"/>
        <v>0</v>
      </c>
      <c r="EE52" s="77">
        <f t="shared" si="76"/>
        <v>0</v>
      </c>
      <c r="EF52" s="77">
        <f t="shared" si="76"/>
        <v>0</v>
      </c>
      <c r="EG52" s="77">
        <f t="shared" si="76"/>
        <v>0</v>
      </c>
      <c r="EH52" s="77">
        <f t="shared" si="76"/>
        <v>0</v>
      </c>
      <c r="EI52" s="77">
        <f t="shared" si="77"/>
        <v>0</v>
      </c>
      <c r="EJ52" s="77">
        <f t="shared" si="77"/>
        <v>0</v>
      </c>
      <c r="EK52" s="77">
        <f t="shared" si="77"/>
        <v>0</v>
      </c>
      <c r="EL52" s="77">
        <f t="shared" si="77"/>
        <v>0</v>
      </c>
      <c r="EM52" s="77">
        <f t="shared" si="77"/>
        <v>0</v>
      </c>
      <c r="EN52" s="77">
        <f t="shared" si="77"/>
        <v>0</v>
      </c>
      <c r="EO52" s="77">
        <f t="shared" si="77"/>
        <v>0</v>
      </c>
      <c r="EP52" s="77">
        <f t="shared" si="77"/>
        <v>0</v>
      </c>
      <c r="EQ52" s="77">
        <f t="shared" si="77"/>
        <v>0</v>
      </c>
      <c r="ER52" s="77">
        <f t="shared" si="77"/>
        <v>0</v>
      </c>
      <c r="ES52" s="77">
        <f t="shared" si="78"/>
        <v>0</v>
      </c>
      <c r="ET52" s="77">
        <f t="shared" si="78"/>
        <v>0</v>
      </c>
      <c r="EU52" s="77">
        <f t="shared" si="78"/>
        <v>0</v>
      </c>
      <c r="EV52" s="77">
        <f t="shared" si="78"/>
        <v>0</v>
      </c>
      <c r="EW52" s="77">
        <f t="shared" si="78"/>
        <v>0</v>
      </c>
      <c r="EX52" s="77">
        <f t="shared" si="78"/>
        <v>0</v>
      </c>
      <c r="EY52" s="77">
        <f t="shared" si="78"/>
        <v>0</v>
      </c>
      <c r="EZ52" s="77">
        <f t="shared" si="78"/>
        <v>0</v>
      </c>
      <c r="FA52" s="77">
        <f t="shared" si="78"/>
        <v>0</v>
      </c>
      <c r="FB52" s="77">
        <f t="shared" si="78"/>
        <v>0</v>
      </c>
      <c r="FC52" s="77">
        <f t="shared" si="79"/>
        <v>0</v>
      </c>
      <c r="FD52" s="77">
        <f t="shared" si="79"/>
        <v>0</v>
      </c>
      <c r="FE52" s="77">
        <f t="shared" si="79"/>
        <v>0</v>
      </c>
      <c r="FF52" s="77">
        <f t="shared" si="79"/>
        <v>0</v>
      </c>
      <c r="FG52" s="77">
        <f t="shared" si="79"/>
        <v>0</v>
      </c>
      <c r="FH52" s="77">
        <f t="shared" si="79"/>
        <v>0</v>
      </c>
      <c r="FI52" s="77">
        <f t="shared" si="79"/>
        <v>0</v>
      </c>
      <c r="FJ52" s="77">
        <f t="shared" si="79"/>
        <v>0</v>
      </c>
      <c r="FK52" s="77">
        <f t="shared" si="79"/>
        <v>0</v>
      </c>
      <c r="FL52" s="77">
        <f t="shared" si="79"/>
        <v>0</v>
      </c>
      <c r="FM52" s="77">
        <f t="shared" si="80"/>
        <v>0</v>
      </c>
      <c r="FN52" s="77">
        <f t="shared" si="80"/>
        <v>0</v>
      </c>
      <c r="FO52" s="77">
        <f t="shared" si="80"/>
        <v>0</v>
      </c>
      <c r="FP52" s="77">
        <f t="shared" si="80"/>
        <v>0</v>
      </c>
      <c r="FQ52" s="77">
        <f t="shared" si="80"/>
        <v>0</v>
      </c>
      <c r="FR52" s="77">
        <f t="shared" si="80"/>
        <v>0</v>
      </c>
      <c r="FS52" s="77">
        <f t="shared" si="80"/>
        <v>0</v>
      </c>
      <c r="FT52" s="77">
        <f t="shared" si="80"/>
        <v>0</v>
      </c>
      <c r="FU52" s="77">
        <f t="shared" si="80"/>
        <v>0</v>
      </c>
      <c r="FV52" s="77">
        <f t="shared" si="80"/>
        <v>0</v>
      </c>
      <c r="FW52" s="77">
        <f t="shared" si="81"/>
        <v>0</v>
      </c>
      <c r="FX52" s="77">
        <f t="shared" si="81"/>
        <v>0</v>
      </c>
      <c r="FY52" s="77">
        <f t="shared" si="81"/>
        <v>0</v>
      </c>
      <c r="FZ52" s="77">
        <f t="shared" si="81"/>
        <v>0</v>
      </c>
      <c r="GA52" s="77">
        <f t="shared" si="81"/>
        <v>0</v>
      </c>
      <c r="GB52" s="77">
        <f t="shared" si="81"/>
        <v>0</v>
      </c>
      <c r="GC52" s="77">
        <f t="shared" si="81"/>
        <v>0</v>
      </c>
      <c r="GD52" s="77">
        <f t="shared" si="81"/>
        <v>0</v>
      </c>
      <c r="GE52" s="77">
        <f t="shared" si="81"/>
        <v>0</v>
      </c>
      <c r="GF52" s="77">
        <f t="shared" si="81"/>
        <v>0</v>
      </c>
      <c r="GG52" s="77">
        <f t="shared" si="81"/>
        <v>0</v>
      </c>
    </row>
    <row r="53" spans="1:189" ht="15.75" x14ac:dyDescent="0.25">
      <c r="A53" s="93"/>
      <c r="B53" s="94"/>
      <c r="C53" s="95"/>
      <c r="D53" s="95"/>
      <c r="E53" s="96"/>
      <c r="F53" s="94"/>
      <c r="G53" s="97">
        <f t="shared" si="15"/>
        <v>0</v>
      </c>
      <c r="H53" s="96"/>
      <c r="I53" s="97">
        <f t="shared" si="16"/>
        <v>0</v>
      </c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101"/>
      <c r="W53" s="101"/>
      <c r="X53" s="101"/>
      <c r="Y53" s="101"/>
      <c r="Z53" s="101"/>
      <c r="AA53" s="101"/>
      <c r="AB53" s="101"/>
      <c r="AC53" s="101"/>
      <c r="AD53" s="100">
        <f t="shared" si="20"/>
        <v>0</v>
      </c>
      <c r="AE53" s="100">
        <f t="shared" si="17"/>
        <v>0</v>
      </c>
      <c r="AF53" s="75"/>
      <c r="AG53" s="75"/>
      <c r="AH53" s="68">
        <f t="shared" si="18"/>
        <v>0</v>
      </c>
      <c r="AI53" s="79">
        <f>SUMIF(Списки!$D$2:$D$6,B53,Списки!$E$2:$E$6)</f>
        <v>0</v>
      </c>
      <c r="AJ53" s="79">
        <f t="shared" si="21"/>
        <v>31</v>
      </c>
      <c r="AK53" s="70"/>
      <c r="AL53" s="70">
        <f t="array" aca="1" ref="AL53" ca="1">IF(MONTH(AI53)=1,MIN(IF(F53=январь!$A$1:$AF$200,ROW(январь!$A$1:$AF$200))),IF(MONTH(AI53)=2,MIN(IF(F53=февраль!$A$1:$AF$200,ROW(февраль!$A$1:$AF$200))),IF(MONTH(AI53)=3,MIN(IF(F53=март!$A$1:$AF$200,ROW(март!$A$1:$AF$200))),IF(MONTH(AI53)=4,MIN(IF(F53=апрель!$A$1:$AF$200,ROW(апрель!$A$1:$AF$200))),IF(MONTH(AI53)=5,MIN(IF(F53=май!$A$1:$AF$200,ROW(май!$A$1:$AF$200))),0)))))</f>
        <v>3</v>
      </c>
      <c r="AM53" s="77" t="str">
        <f t="shared" ca="1" si="67"/>
        <v>П</v>
      </c>
      <c r="AN53" s="77" t="str">
        <f t="shared" ca="1" si="67"/>
        <v>П</v>
      </c>
      <c r="AO53" s="77" t="str">
        <f t="shared" ca="1" si="67"/>
        <v>КД</v>
      </c>
      <c r="AP53" s="77" t="str">
        <f t="shared" ca="1" si="67"/>
        <v>КД</v>
      </c>
      <c r="AQ53" s="77" t="str">
        <f t="shared" ca="1" si="67"/>
        <v>КД</v>
      </c>
      <c r="AR53" s="77" t="str">
        <f t="shared" ca="1" si="67"/>
        <v>КД</v>
      </c>
      <c r="AS53" s="77" t="str">
        <f t="shared" ca="1" si="67"/>
        <v>В</v>
      </c>
      <c r="AT53" s="77" t="str">
        <f t="shared" ca="1" si="67"/>
        <v>КД</v>
      </c>
      <c r="AU53" s="77">
        <f t="shared" ca="1" si="67"/>
        <v>0</v>
      </c>
      <c r="AV53" s="77">
        <f t="shared" ca="1" si="67"/>
        <v>3</v>
      </c>
      <c r="AW53" s="77">
        <f t="shared" ca="1" si="68"/>
        <v>4</v>
      </c>
      <c r="AX53" s="77">
        <f t="shared" ca="1" si="68"/>
        <v>6</v>
      </c>
      <c r="AY53" s="77">
        <f t="shared" ca="1" si="68"/>
        <v>3</v>
      </c>
      <c r="AZ53" s="77" t="str">
        <f t="shared" ca="1" si="68"/>
        <v>В</v>
      </c>
      <c r="BA53" s="77">
        <f t="shared" ca="1" si="68"/>
        <v>7</v>
      </c>
      <c r="BB53" s="77">
        <f t="shared" ca="1" si="68"/>
        <v>0</v>
      </c>
      <c r="BC53" s="77">
        <f t="shared" ca="1" si="68"/>
        <v>3</v>
      </c>
      <c r="BD53" s="77">
        <f t="shared" ca="1" si="68"/>
        <v>4</v>
      </c>
      <c r="BE53" s="77">
        <f t="shared" ca="1" si="68"/>
        <v>6</v>
      </c>
      <c r="BF53" s="77">
        <f t="shared" ca="1" si="68"/>
        <v>3</v>
      </c>
      <c r="BG53" s="77" t="str">
        <f t="shared" ca="1" si="69"/>
        <v>В</v>
      </c>
      <c r="BH53" s="77">
        <f t="shared" ca="1" si="69"/>
        <v>7</v>
      </c>
      <c r="BI53" s="77">
        <f t="shared" ca="1" si="69"/>
        <v>0</v>
      </c>
      <c r="BJ53" s="77">
        <f t="shared" ca="1" si="69"/>
        <v>3</v>
      </c>
      <c r="BK53" s="77">
        <f t="shared" ca="1" si="69"/>
        <v>4</v>
      </c>
      <c r="BL53" s="77">
        <f t="shared" ca="1" si="69"/>
        <v>6</v>
      </c>
      <c r="BM53" s="77">
        <f t="shared" ca="1" si="69"/>
        <v>3</v>
      </c>
      <c r="BN53" s="77" t="str">
        <f t="shared" ca="1" si="69"/>
        <v>В</v>
      </c>
      <c r="BO53" s="77">
        <f t="shared" ca="1" si="69"/>
        <v>7</v>
      </c>
      <c r="BP53" s="77">
        <f t="shared" ca="1" si="69"/>
        <v>0</v>
      </c>
      <c r="BQ53" s="77">
        <f t="shared" ca="1" si="69"/>
        <v>3</v>
      </c>
      <c r="BR53" s="77">
        <f t="shared" si="70"/>
        <v>0</v>
      </c>
      <c r="BS53" s="77">
        <f t="shared" si="70"/>
        <v>0</v>
      </c>
      <c r="BT53" s="77">
        <f t="shared" si="70"/>
        <v>0</v>
      </c>
      <c r="BU53" s="77">
        <f t="shared" si="70"/>
        <v>0</v>
      </c>
      <c r="BV53" s="77">
        <f t="shared" si="70"/>
        <v>0</v>
      </c>
      <c r="BW53" s="77">
        <f t="shared" si="70"/>
        <v>0</v>
      </c>
      <c r="BX53" s="77">
        <f t="shared" si="70"/>
        <v>0</v>
      </c>
      <c r="BY53" s="77">
        <f t="shared" si="70"/>
        <v>0</v>
      </c>
      <c r="BZ53" s="77">
        <f t="shared" si="70"/>
        <v>0</v>
      </c>
      <c r="CA53" s="77">
        <f t="shared" si="70"/>
        <v>0</v>
      </c>
      <c r="CB53" s="77">
        <f t="shared" si="71"/>
        <v>0</v>
      </c>
      <c r="CC53" s="77">
        <f t="shared" si="71"/>
        <v>0</v>
      </c>
      <c r="CD53" s="77">
        <f t="shared" si="71"/>
        <v>0</v>
      </c>
      <c r="CE53" s="77">
        <f t="shared" si="71"/>
        <v>0</v>
      </c>
      <c r="CF53" s="77">
        <f t="shared" si="71"/>
        <v>0</v>
      </c>
      <c r="CG53" s="77">
        <f t="shared" si="71"/>
        <v>0</v>
      </c>
      <c r="CH53" s="77">
        <f t="shared" si="71"/>
        <v>0</v>
      </c>
      <c r="CI53" s="77">
        <f t="shared" si="71"/>
        <v>0</v>
      </c>
      <c r="CJ53" s="77">
        <f t="shared" si="71"/>
        <v>0</v>
      </c>
      <c r="CK53" s="77">
        <f t="shared" si="71"/>
        <v>0</v>
      </c>
      <c r="CL53" s="77">
        <f t="shared" si="72"/>
        <v>0</v>
      </c>
      <c r="CM53" s="77">
        <f t="shared" si="72"/>
        <v>0</v>
      </c>
      <c r="CN53" s="77">
        <f t="shared" si="72"/>
        <v>0</v>
      </c>
      <c r="CO53" s="77">
        <f t="shared" si="72"/>
        <v>0</v>
      </c>
      <c r="CP53" s="77">
        <f t="shared" si="72"/>
        <v>0</v>
      </c>
      <c r="CQ53" s="77">
        <f t="shared" si="72"/>
        <v>0</v>
      </c>
      <c r="CR53" s="77">
        <f t="shared" si="72"/>
        <v>0</v>
      </c>
      <c r="CS53" s="77">
        <f t="shared" si="72"/>
        <v>0</v>
      </c>
      <c r="CT53" s="77">
        <f t="shared" si="73"/>
        <v>0</v>
      </c>
      <c r="CU53" s="77">
        <f t="shared" si="73"/>
        <v>0</v>
      </c>
      <c r="CV53" s="77">
        <f t="shared" si="73"/>
        <v>0</v>
      </c>
      <c r="CW53" s="77">
        <f t="shared" si="73"/>
        <v>0</v>
      </c>
      <c r="CX53" s="77">
        <f t="shared" si="73"/>
        <v>0</v>
      </c>
      <c r="CY53" s="77">
        <f t="shared" si="73"/>
        <v>0</v>
      </c>
      <c r="CZ53" s="77">
        <f t="shared" si="73"/>
        <v>0</v>
      </c>
      <c r="DA53" s="77">
        <f t="shared" si="73"/>
        <v>0</v>
      </c>
      <c r="DB53" s="77">
        <f t="shared" si="73"/>
        <v>0</v>
      </c>
      <c r="DC53" s="77">
        <f t="shared" si="73"/>
        <v>0</v>
      </c>
      <c r="DD53" s="77">
        <f t="shared" si="74"/>
        <v>0</v>
      </c>
      <c r="DE53" s="77">
        <f t="shared" si="74"/>
        <v>0</v>
      </c>
      <c r="DF53" s="77">
        <f t="shared" si="74"/>
        <v>0</v>
      </c>
      <c r="DG53" s="77">
        <f t="shared" si="74"/>
        <v>0</v>
      </c>
      <c r="DH53" s="77">
        <f t="shared" si="74"/>
        <v>0</v>
      </c>
      <c r="DI53" s="77">
        <f t="shared" si="74"/>
        <v>0</v>
      </c>
      <c r="DJ53" s="77">
        <f t="shared" si="74"/>
        <v>0</v>
      </c>
      <c r="DK53" s="77">
        <f t="shared" si="74"/>
        <v>0</v>
      </c>
      <c r="DL53" s="77">
        <f t="shared" si="74"/>
        <v>0</v>
      </c>
      <c r="DM53" s="77">
        <f t="shared" si="74"/>
        <v>0</v>
      </c>
      <c r="DN53" s="77">
        <f t="shared" si="75"/>
        <v>0</v>
      </c>
      <c r="DO53" s="77">
        <f t="shared" si="75"/>
        <v>0</v>
      </c>
      <c r="DP53" s="77">
        <f t="shared" si="75"/>
        <v>0</v>
      </c>
      <c r="DQ53" s="77">
        <f t="shared" si="75"/>
        <v>0</v>
      </c>
      <c r="DR53" s="77">
        <f t="shared" si="75"/>
        <v>0</v>
      </c>
      <c r="DS53" s="77">
        <f t="shared" si="75"/>
        <v>0</v>
      </c>
      <c r="DT53" s="77">
        <f t="shared" si="75"/>
        <v>0</v>
      </c>
      <c r="DU53" s="77">
        <f t="shared" si="75"/>
        <v>0</v>
      </c>
      <c r="DV53" s="77">
        <f t="shared" si="75"/>
        <v>0</v>
      </c>
      <c r="DW53" s="77">
        <f t="shared" si="75"/>
        <v>0</v>
      </c>
      <c r="DX53" s="77">
        <f t="shared" si="75"/>
        <v>0</v>
      </c>
      <c r="DY53" s="77">
        <f t="shared" si="76"/>
        <v>0</v>
      </c>
      <c r="DZ53" s="77">
        <f t="shared" si="76"/>
        <v>0</v>
      </c>
      <c r="EA53" s="77">
        <f t="shared" si="76"/>
        <v>0</v>
      </c>
      <c r="EB53" s="77">
        <f t="shared" si="76"/>
        <v>0</v>
      </c>
      <c r="EC53" s="77">
        <f t="shared" si="76"/>
        <v>0</v>
      </c>
      <c r="ED53" s="77">
        <f t="shared" si="76"/>
        <v>0</v>
      </c>
      <c r="EE53" s="77">
        <f t="shared" si="76"/>
        <v>0</v>
      </c>
      <c r="EF53" s="77">
        <f t="shared" si="76"/>
        <v>0</v>
      </c>
      <c r="EG53" s="77">
        <f t="shared" si="76"/>
        <v>0</v>
      </c>
      <c r="EH53" s="77">
        <f t="shared" si="76"/>
        <v>0</v>
      </c>
      <c r="EI53" s="77">
        <f t="shared" si="77"/>
        <v>0</v>
      </c>
      <c r="EJ53" s="77">
        <f t="shared" si="77"/>
        <v>0</v>
      </c>
      <c r="EK53" s="77">
        <f t="shared" si="77"/>
        <v>0</v>
      </c>
      <c r="EL53" s="77">
        <f t="shared" si="77"/>
        <v>0</v>
      </c>
      <c r="EM53" s="77">
        <f t="shared" si="77"/>
        <v>0</v>
      </c>
      <c r="EN53" s="77">
        <f t="shared" si="77"/>
        <v>0</v>
      </c>
      <c r="EO53" s="77">
        <f t="shared" si="77"/>
        <v>0</v>
      </c>
      <c r="EP53" s="77">
        <f t="shared" si="77"/>
        <v>0</v>
      </c>
      <c r="EQ53" s="77">
        <f t="shared" si="77"/>
        <v>0</v>
      </c>
      <c r="ER53" s="77">
        <f t="shared" si="77"/>
        <v>0</v>
      </c>
      <c r="ES53" s="77">
        <f t="shared" si="78"/>
        <v>0</v>
      </c>
      <c r="ET53" s="77">
        <f t="shared" si="78"/>
        <v>0</v>
      </c>
      <c r="EU53" s="77">
        <f t="shared" si="78"/>
        <v>0</v>
      </c>
      <c r="EV53" s="77">
        <f t="shared" si="78"/>
        <v>0</v>
      </c>
      <c r="EW53" s="77">
        <f t="shared" si="78"/>
        <v>0</v>
      </c>
      <c r="EX53" s="77">
        <f t="shared" si="78"/>
        <v>0</v>
      </c>
      <c r="EY53" s="77">
        <f t="shared" si="78"/>
        <v>0</v>
      </c>
      <c r="EZ53" s="77">
        <f t="shared" si="78"/>
        <v>0</v>
      </c>
      <c r="FA53" s="77">
        <f t="shared" si="78"/>
        <v>0</v>
      </c>
      <c r="FB53" s="77">
        <f t="shared" si="78"/>
        <v>0</v>
      </c>
      <c r="FC53" s="77">
        <f t="shared" si="79"/>
        <v>0</v>
      </c>
      <c r="FD53" s="77">
        <f t="shared" si="79"/>
        <v>0</v>
      </c>
      <c r="FE53" s="77">
        <f t="shared" si="79"/>
        <v>0</v>
      </c>
      <c r="FF53" s="77">
        <f t="shared" si="79"/>
        <v>0</v>
      </c>
      <c r="FG53" s="77">
        <f t="shared" si="79"/>
        <v>0</v>
      </c>
      <c r="FH53" s="77">
        <f t="shared" si="79"/>
        <v>0</v>
      </c>
      <c r="FI53" s="77">
        <f t="shared" si="79"/>
        <v>0</v>
      </c>
      <c r="FJ53" s="77">
        <f t="shared" si="79"/>
        <v>0</v>
      </c>
      <c r="FK53" s="77">
        <f t="shared" si="79"/>
        <v>0</v>
      </c>
      <c r="FL53" s="77">
        <f t="shared" si="79"/>
        <v>0</v>
      </c>
      <c r="FM53" s="77">
        <f t="shared" si="80"/>
        <v>0</v>
      </c>
      <c r="FN53" s="77">
        <f t="shared" si="80"/>
        <v>0</v>
      </c>
      <c r="FO53" s="77">
        <f t="shared" si="80"/>
        <v>0</v>
      </c>
      <c r="FP53" s="77">
        <f t="shared" si="80"/>
        <v>0</v>
      </c>
      <c r="FQ53" s="77">
        <f t="shared" si="80"/>
        <v>0</v>
      </c>
      <c r="FR53" s="77">
        <f t="shared" si="80"/>
        <v>0</v>
      </c>
      <c r="FS53" s="77">
        <f t="shared" si="80"/>
        <v>0</v>
      </c>
      <c r="FT53" s="77">
        <f t="shared" si="80"/>
        <v>0</v>
      </c>
      <c r="FU53" s="77">
        <f t="shared" si="80"/>
        <v>0</v>
      </c>
      <c r="FV53" s="77">
        <f t="shared" si="80"/>
        <v>0</v>
      </c>
      <c r="FW53" s="77">
        <f t="shared" si="81"/>
        <v>0</v>
      </c>
      <c r="FX53" s="77">
        <f t="shared" si="81"/>
        <v>0</v>
      </c>
      <c r="FY53" s="77">
        <f t="shared" si="81"/>
        <v>0</v>
      </c>
      <c r="FZ53" s="77">
        <f t="shared" si="81"/>
        <v>0</v>
      </c>
      <c r="GA53" s="77">
        <f t="shared" si="81"/>
        <v>0</v>
      </c>
      <c r="GB53" s="77">
        <f t="shared" si="81"/>
        <v>0</v>
      </c>
      <c r="GC53" s="77">
        <f t="shared" si="81"/>
        <v>0</v>
      </c>
      <c r="GD53" s="77">
        <f t="shared" si="81"/>
        <v>0</v>
      </c>
      <c r="GE53" s="77">
        <f t="shared" si="81"/>
        <v>0</v>
      </c>
      <c r="GF53" s="77">
        <f t="shared" si="81"/>
        <v>0</v>
      </c>
      <c r="GG53" s="77">
        <f t="shared" si="81"/>
        <v>0</v>
      </c>
    </row>
    <row r="54" spans="1:189" ht="15.75" x14ac:dyDescent="0.25">
      <c r="A54" s="93"/>
      <c r="B54" s="94"/>
      <c r="C54" s="95"/>
      <c r="D54" s="95"/>
      <c r="E54" s="96"/>
      <c r="F54" s="94"/>
      <c r="G54" s="97">
        <f t="shared" si="15"/>
        <v>0</v>
      </c>
      <c r="H54" s="96"/>
      <c r="I54" s="97">
        <f t="shared" si="16"/>
        <v>0</v>
      </c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101"/>
      <c r="W54" s="101"/>
      <c r="X54" s="101"/>
      <c r="Y54" s="101"/>
      <c r="Z54" s="101"/>
      <c r="AA54" s="101"/>
      <c r="AB54" s="101"/>
      <c r="AC54" s="101"/>
      <c r="AD54" s="100">
        <f t="shared" si="20"/>
        <v>0</v>
      </c>
      <c r="AE54" s="100">
        <f t="shared" si="17"/>
        <v>0</v>
      </c>
      <c r="AF54" s="75"/>
      <c r="AG54" s="75"/>
      <c r="AH54" s="68">
        <f t="shared" si="18"/>
        <v>0</v>
      </c>
      <c r="AI54" s="79">
        <f>SUMIF(Списки!$D$2:$D$6,B54,Списки!$E$2:$E$6)</f>
        <v>0</v>
      </c>
      <c r="AJ54" s="79">
        <f t="shared" si="21"/>
        <v>31</v>
      </c>
      <c r="AK54" s="70"/>
      <c r="AL54" s="70">
        <f t="array" aca="1" ref="AL54" ca="1">IF(MONTH(AI54)=1,MIN(IF(F54=январь!$A$1:$AF$200,ROW(январь!$A$1:$AF$200))),IF(MONTH(AI54)=2,MIN(IF(F54=февраль!$A$1:$AF$200,ROW(февраль!$A$1:$AF$200))),IF(MONTH(AI54)=3,MIN(IF(F54=март!$A$1:$AF$200,ROW(март!$A$1:$AF$200))),IF(MONTH(AI54)=4,MIN(IF(F54=апрель!$A$1:$AF$200,ROW(апрель!$A$1:$AF$200))),IF(MONTH(AI54)=5,MIN(IF(F54=май!$A$1:$AF$200,ROW(май!$A$1:$AF$200))),0)))))</f>
        <v>3</v>
      </c>
      <c r="AM54" s="77" t="str">
        <f t="shared" ref="AM54:AV63" ca="1" si="82">IF(MONTH($AI54)=1,INDEX(янв,$AL54,AM$2),0)</f>
        <v>П</v>
      </c>
      <c r="AN54" s="77" t="str">
        <f t="shared" ca="1" si="82"/>
        <v>П</v>
      </c>
      <c r="AO54" s="77" t="str">
        <f t="shared" ca="1" si="82"/>
        <v>КД</v>
      </c>
      <c r="AP54" s="77" t="str">
        <f t="shared" ca="1" si="82"/>
        <v>КД</v>
      </c>
      <c r="AQ54" s="77" t="str">
        <f t="shared" ca="1" si="82"/>
        <v>КД</v>
      </c>
      <c r="AR54" s="77" t="str">
        <f t="shared" ca="1" si="82"/>
        <v>КД</v>
      </c>
      <c r="AS54" s="77" t="str">
        <f t="shared" ca="1" si="82"/>
        <v>В</v>
      </c>
      <c r="AT54" s="77" t="str">
        <f t="shared" ca="1" si="82"/>
        <v>КД</v>
      </c>
      <c r="AU54" s="77">
        <f t="shared" ca="1" si="82"/>
        <v>0</v>
      </c>
      <c r="AV54" s="77">
        <f t="shared" ca="1" si="82"/>
        <v>3</v>
      </c>
      <c r="AW54" s="77">
        <f t="shared" ref="AW54:BF63" ca="1" si="83">IF(MONTH($AI54)=1,INDEX(янв,$AL54,AW$2),0)</f>
        <v>4</v>
      </c>
      <c r="AX54" s="77">
        <f t="shared" ca="1" si="83"/>
        <v>6</v>
      </c>
      <c r="AY54" s="77">
        <f t="shared" ca="1" si="83"/>
        <v>3</v>
      </c>
      <c r="AZ54" s="77" t="str">
        <f t="shared" ca="1" si="83"/>
        <v>В</v>
      </c>
      <c r="BA54" s="77">
        <f t="shared" ca="1" si="83"/>
        <v>7</v>
      </c>
      <c r="BB54" s="77">
        <f t="shared" ca="1" si="83"/>
        <v>0</v>
      </c>
      <c r="BC54" s="77">
        <f t="shared" ca="1" si="83"/>
        <v>3</v>
      </c>
      <c r="BD54" s="77">
        <f t="shared" ca="1" si="83"/>
        <v>4</v>
      </c>
      <c r="BE54" s="77">
        <f t="shared" ca="1" si="83"/>
        <v>6</v>
      </c>
      <c r="BF54" s="77">
        <f t="shared" ca="1" si="83"/>
        <v>3</v>
      </c>
      <c r="BG54" s="77" t="str">
        <f t="shared" ref="BG54:BQ63" ca="1" si="84">IF(MONTH($AI54)=1,INDEX(янв,$AL54,BG$2),0)</f>
        <v>В</v>
      </c>
      <c r="BH54" s="77">
        <f t="shared" ca="1" si="84"/>
        <v>7</v>
      </c>
      <c r="BI54" s="77">
        <f t="shared" ca="1" si="84"/>
        <v>0</v>
      </c>
      <c r="BJ54" s="77">
        <f t="shared" ca="1" si="84"/>
        <v>3</v>
      </c>
      <c r="BK54" s="77">
        <f t="shared" ca="1" si="84"/>
        <v>4</v>
      </c>
      <c r="BL54" s="77">
        <f t="shared" ca="1" si="84"/>
        <v>6</v>
      </c>
      <c r="BM54" s="77">
        <f t="shared" ca="1" si="84"/>
        <v>3</v>
      </c>
      <c r="BN54" s="77" t="str">
        <f t="shared" ca="1" si="84"/>
        <v>В</v>
      </c>
      <c r="BO54" s="77">
        <f t="shared" ca="1" si="84"/>
        <v>7</v>
      </c>
      <c r="BP54" s="77">
        <f t="shared" ca="1" si="84"/>
        <v>0</v>
      </c>
      <c r="BQ54" s="77">
        <f t="shared" ca="1" si="84"/>
        <v>3</v>
      </c>
      <c r="BR54" s="77">
        <f t="shared" ref="BR54:CA63" si="85">IF(MONTH($AI54)=2,INDEX(фев,$AL54,BR$2),0)</f>
        <v>0</v>
      </c>
      <c r="BS54" s="77">
        <f t="shared" si="85"/>
        <v>0</v>
      </c>
      <c r="BT54" s="77">
        <f t="shared" si="85"/>
        <v>0</v>
      </c>
      <c r="BU54" s="77">
        <f t="shared" si="85"/>
        <v>0</v>
      </c>
      <c r="BV54" s="77">
        <f t="shared" si="85"/>
        <v>0</v>
      </c>
      <c r="BW54" s="77">
        <f t="shared" si="85"/>
        <v>0</v>
      </c>
      <c r="BX54" s="77">
        <f t="shared" si="85"/>
        <v>0</v>
      </c>
      <c r="BY54" s="77">
        <f t="shared" si="85"/>
        <v>0</v>
      </c>
      <c r="BZ54" s="77">
        <f t="shared" si="85"/>
        <v>0</v>
      </c>
      <c r="CA54" s="77">
        <f t="shared" si="85"/>
        <v>0</v>
      </c>
      <c r="CB54" s="77">
        <f t="shared" ref="CB54:CK63" si="86">IF(MONTH($AI54)=2,INDEX(фев,$AL54,CB$2),0)</f>
        <v>0</v>
      </c>
      <c r="CC54" s="77">
        <f t="shared" si="86"/>
        <v>0</v>
      </c>
      <c r="CD54" s="77">
        <f t="shared" si="86"/>
        <v>0</v>
      </c>
      <c r="CE54" s="77">
        <f t="shared" si="86"/>
        <v>0</v>
      </c>
      <c r="CF54" s="77">
        <f t="shared" si="86"/>
        <v>0</v>
      </c>
      <c r="CG54" s="77">
        <f t="shared" si="86"/>
        <v>0</v>
      </c>
      <c r="CH54" s="77">
        <f t="shared" si="86"/>
        <v>0</v>
      </c>
      <c r="CI54" s="77">
        <f t="shared" si="86"/>
        <v>0</v>
      </c>
      <c r="CJ54" s="77">
        <f t="shared" si="86"/>
        <v>0</v>
      </c>
      <c r="CK54" s="77">
        <f t="shared" si="86"/>
        <v>0</v>
      </c>
      <c r="CL54" s="77">
        <f t="shared" ref="CL54:CS63" si="87">IF(MONTH($AI54)=2,INDEX(фев,$AL54,CL$2),0)</f>
        <v>0</v>
      </c>
      <c r="CM54" s="77">
        <f t="shared" si="87"/>
        <v>0</v>
      </c>
      <c r="CN54" s="77">
        <f t="shared" si="87"/>
        <v>0</v>
      </c>
      <c r="CO54" s="77">
        <f t="shared" si="87"/>
        <v>0</v>
      </c>
      <c r="CP54" s="77">
        <f t="shared" si="87"/>
        <v>0</v>
      </c>
      <c r="CQ54" s="77">
        <f t="shared" si="87"/>
        <v>0</v>
      </c>
      <c r="CR54" s="77">
        <f t="shared" si="87"/>
        <v>0</v>
      </c>
      <c r="CS54" s="77">
        <f t="shared" si="87"/>
        <v>0</v>
      </c>
      <c r="CT54" s="77">
        <f t="shared" ref="CT54:DC63" si="88">IF(MONTH($AI54)=3,INDEX(март,$AL54,CT$2),0)</f>
        <v>0</v>
      </c>
      <c r="CU54" s="77">
        <f t="shared" si="88"/>
        <v>0</v>
      </c>
      <c r="CV54" s="77">
        <f t="shared" si="88"/>
        <v>0</v>
      </c>
      <c r="CW54" s="77">
        <f t="shared" si="88"/>
        <v>0</v>
      </c>
      <c r="CX54" s="77">
        <f t="shared" si="88"/>
        <v>0</v>
      </c>
      <c r="CY54" s="77">
        <f t="shared" si="88"/>
        <v>0</v>
      </c>
      <c r="CZ54" s="77">
        <f t="shared" si="88"/>
        <v>0</v>
      </c>
      <c r="DA54" s="77">
        <f t="shared" si="88"/>
        <v>0</v>
      </c>
      <c r="DB54" s="77">
        <f t="shared" si="88"/>
        <v>0</v>
      </c>
      <c r="DC54" s="77">
        <f t="shared" si="88"/>
        <v>0</v>
      </c>
      <c r="DD54" s="77">
        <f t="shared" ref="DD54:DM63" si="89">IF(MONTH($AI54)=3,INDEX(март,$AL54,DD$2),0)</f>
        <v>0</v>
      </c>
      <c r="DE54" s="77">
        <f t="shared" si="89"/>
        <v>0</v>
      </c>
      <c r="DF54" s="77">
        <f t="shared" si="89"/>
        <v>0</v>
      </c>
      <c r="DG54" s="77">
        <f t="shared" si="89"/>
        <v>0</v>
      </c>
      <c r="DH54" s="77">
        <f t="shared" si="89"/>
        <v>0</v>
      </c>
      <c r="DI54" s="77">
        <f t="shared" si="89"/>
        <v>0</v>
      </c>
      <c r="DJ54" s="77">
        <f t="shared" si="89"/>
        <v>0</v>
      </c>
      <c r="DK54" s="77">
        <f t="shared" si="89"/>
        <v>0</v>
      </c>
      <c r="DL54" s="77">
        <f t="shared" si="89"/>
        <v>0</v>
      </c>
      <c r="DM54" s="77">
        <f t="shared" si="89"/>
        <v>0</v>
      </c>
      <c r="DN54" s="77">
        <f t="shared" ref="DN54:DX63" si="90">IF(MONTH($AI54)=3,INDEX(март,$AL54,DN$2),0)</f>
        <v>0</v>
      </c>
      <c r="DO54" s="77">
        <f t="shared" si="90"/>
        <v>0</v>
      </c>
      <c r="DP54" s="77">
        <f t="shared" si="90"/>
        <v>0</v>
      </c>
      <c r="DQ54" s="77">
        <f t="shared" si="90"/>
        <v>0</v>
      </c>
      <c r="DR54" s="77">
        <f t="shared" si="90"/>
        <v>0</v>
      </c>
      <c r="DS54" s="77">
        <f t="shared" si="90"/>
        <v>0</v>
      </c>
      <c r="DT54" s="77">
        <f t="shared" si="90"/>
        <v>0</v>
      </c>
      <c r="DU54" s="77">
        <f t="shared" si="90"/>
        <v>0</v>
      </c>
      <c r="DV54" s="77">
        <f t="shared" si="90"/>
        <v>0</v>
      </c>
      <c r="DW54" s="77">
        <f t="shared" si="90"/>
        <v>0</v>
      </c>
      <c r="DX54" s="77">
        <f t="shared" si="90"/>
        <v>0</v>
      </c>
      <c r="DY54" s="77">
        <f t="shared" ref="DY54:EH63" si="91">IF(MONTH($AI54)=4,INDEX(апр,$AL54,DY$2),0)</f>
        <v>0</v>
      </c>
      <c r="DZ54" s="77">
        <f t="shared" si="91"/>
        <v>0</v>
      </c>
      <c r="EA54" s="77">
        <f t="shared" si="91"/>
        <v>0</v>
      </c>
      <c r="EB54" s="77">
        <f t="shared" si="91"/>
        <v>0</v>
      </c>
      <c r="EC54" s="77">
        <f t="shared" si="91"/>
        <v>0</v>
      </c>
      <c r="ED54" s="77">
        <f t="shared" si="91"/>
        <v>0</v>
      </c>
      <c r="EE54" s="77">
        <f t="shared" si="91"/>
        <v>0</v>
      </c>
      <c r="EF54" s="77">
        <f t="shared" si="91"/>
        <v>0</v>
      </c>
      <c r="EG54" s="77">
        <f t="shared" si="91"/>
        <v>0</v>
      </c>
      <c r="EH54" s="77">
        <f t="shared" si="91"/>
        <v>0</v>
      </c>
      <c r="EI54" s="77">
        <f t="shared" ref="EI54:ER63" si="92">IF(MONTH($AI54)=4,INDEX(апр,$AL54,EI$2),0)</f>
        <v>0</v>
      </c>
      <c r="EJ54" s="77">
        <f t="shared" si="92"/>
        <v>0</v>
      </c>
      <c r="EK54" s="77">
        <f t="shared" si="92"/>
        <v>0</v>
      </c>
      <c r="EL54" s="77">
        <f t="shared" si="92"/>
        <v>0</v>
      </c>
      <c r="EM54" s="77">
        <f t="shared" si="92"/>
        <v>0</v>
      </c>
      <c r="EN54" s="77">
        <f t="shared" si="92"/>
        <v>0</v>
      </c>
      <c r="EO54" s="77">
        <f t="shared" si="92"/>
        <v>0</v>
      </c>
      <c r="EP54" s="77">
        <f t="shared" si="92"/>
        <v>0</v>
      </c>
      <c r="EQ54" s="77">
        <f t="shared" si="92"/>
        <v>0</v>
      </c>
      <c r="ER54" s="77">
        <f t="shared" si="92"/>
        <v>0</v>
      </c>
      <c r="ES54" s="77">
        <f t="shared" ref="ES54:FB63" si="93">IF(MONTH($AI54)=4,INDEX(апр,$AL54,ES$2),0)</f>
        <v>0</v>
      </c>
      <c r="ET54" s="77">
        <f t="shared" si="93"/>
        <v>0</v>
      </c>
      <c r="EU54" s="77">
        <f t="shared" si="93"/>
        <v>0</v>
      </c>
      <c r="EV54" s="77">
        <f t="shared" si="93"/>
        <v>0</v>
      </c>
      <c r="EW54" s="77">
        <f t="shared" si="93"/>
        <v>0</v>
      </c>
      <c r="EX54" s="77">
        <f t="shared" si="93"/>
        <v>0</v>
      </c>
      <c r="EY54" s="77">
        <f t="shared" si="93"/>
        <v>0</v>
      </c>
      <c r="EZ54" s="77">
        <f t="shared" si="93"/>
        <v>0</v>
      </c>
      <c r="FA54" s="77">
        <f t="shared" si="93"/>
        <v>0</v>
      </c>
      <c r="FB54" s="77">
        <f t="shared" si="93"/>
        <v>0</v>
      </c>
      <c r="FC54" s="77">
        <f t="shared" ref="FC54:FL63" si="94">IF(MONTH($AI54)=5,INDEX(май,$AL54,FC$2),0)</f>
        <v>0</v>
      </c>
      <c r="FD54" s="77">
        <f t="shared" si="94"/>
        <v>0</v>
      </c>
      <c r="FE54" s="77">
        <f t="shared" si="94"/>
        <v>0</v>
      </c>
      <c r="FF54" s="77">
        <f t="shared" si="94"/>
        <v>0</v>
      </c>
      <c r="FG54" s="77">
        <f t="shared" si="94"/>
        <v>0</v>
      </c>
      <c r="FH54" s="77">
        <f t="shared" si="94"/>
        <v>0</v>
      </c>
      <c r="FI54" s="77">
        <f t="shared" si="94"/>
        <v>0</v>
      </c>
      <c r="FJ54" s="77">
        <f t="shared" si="94"/>
        <v>0</v>
      </c>
      <c r="FK54" s="77">
        <f t="shared" si="94"/>
        <v>0</v>
      </c>
      <c r="FL54" s="77">
        <f t="shared" si="94"/>
        <v>0</v>
      </c>
      <c r="FM54" s="77">
        <f t="shared" ref="FM54:FV63" si="95">IF(MONTH($AI54)=5,INDEX(май,$AL54,FM$2),0)</f>
        <v>0</v>
      </c>
      <c r="FN54" s="77">
        <f t="shared" si="95"/>
        <v>0</v>
      </c>
      <c r="FO54" s="77">
        <f t="shared" si="95"/>
        <v>0</v>
      </c>
      <c r="FP54" s="77">
        <f t="shared" si="95"/>
        <v>0</v>
      </c>
      <c r="FQ54" s="77">
        <f t="shared" si="95"/>
        <v>0</v>
      </c>
      <c r="FR54" s="77">
        <f t="shared" si="95"/>
        <v>0</v>
      </c>
      <c r="FS54" s="77">
        <f t="shared" si="95"/>
        <v>0</v>
      </c>
      <c r="FT54" s="77">
        <f t="shared" si="95"/>
        <v>0</v>
      </c>
      <c r="FU54" s="77">
        <f t="shared" si="95"/>
        <v>0</v>
      </c>
      <c r="FV54" s="77">
        <f t="shared" si="95"/>
        <v>0</v>
      </c>
      <c r="FW54" s="77">
        <f t="shared" ref="FW54:GG63" si="96">IF(MONTH($AI54)=5,INDEX(май,$AL54,FW$2),0)</f>
        <v>0</v>
      </c>
      <c r="FX54" s="77">
        <f t="shared" si="96"/>
        <v>0</v>
      </c>
      <c r="FY54" s="77">
        <f t="shared" si="96"/>
        <v>0</v>
      </c>
      <c r="FZ54" s="77">
        <f t="shared" si="96"/>
        <v>0</v>
      </c>
      <c r="GA54" s="77">
        <f t="shared" si="96"/>
        <v>0</v>
      </c>
      <c r="GB54" s="77">
        <f t="shared" si="96"/>
        <v>0</v>
      </c>
      <c r="GC54" s="77">
        <f t="shared" si="96"/>
        <v>0</v>
      </c>
      <c r="GD54" s="77">
        <f t="shared" si="96"/>
        <v>0</v>
      </c>
      <c r="GE54" s="77">
        <f t="shared" si="96"/>
        <v>0</v>
      </c>
      <c r="GF54" s="77">
        <f t="shared" si="96"/>
        <v>0</v>
      </c>
      <c r="GG54" s="77">
        <f t="shared" si="96"/>
        <v>0</v>
      </c>
    </row>
    <row r="55" spans="1:189" ht="15.75" x14ac:dyDescent="0.25">
      <c r="A55" s="93"/>
      <c r="B55" s="94"/>
      <c r="C55" s="95"/>
      <c r="D55" s="95"/>
      <c r="E55" s="96"/>
      <c r="F55" s="94"/>
      <c r="G55" s="97">
        <f t="shared" si="15"/>
        <v>0</v>
      </c>
      <c r="H55" s="96"/>
      <c r="I55" s="97">
        <f t="shared" si="16"/>
        <v>0</v>
      </c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101"/>
      <c r="W55" s="101"/>
      <c r="X55" s="101"/>
      <c r="Y55" s="101"/>
      <c r="Z55" s="101"/>
      <c r="AA55" s="101"/>
      <c r="AB55" s="101"/>
      <c r="AC55" s="101"/>
      <c r="AD55" s="100">
        <f t="shared" si="20"/>
        <v>0</v>
      </c>
      <c r="AE55" s="100">
        <f t="shared" si="17"/>
        <v>0</v>
      </c>
      <c r="AF55" s="75"/>
      <c r="AG55" s="75"/>
      <c r="AH55" s="68">
        <f t="shared" si="18"/>
        <v>0</v>
      </c>
      <c r="AI55" s="79">
        <f>SUMIF(Списки!$D$2:$D$6,B55,Списки!$E$2:$E$6)</f>
        <v>0</v>
      </c>
      <c r="AJ55" s="79">
        <f t="shared" si="21"/>
        <v>31</v>
      </c>
      <c r="AK55" s="70"/>
      <c r="AL55" s="70">
        <f t="array" aca="1" ref="AL55" ca="1">IF(MONTH(AI55)=1,MIN(IF(F55=январь!$A$1:$AF$200,ROW(январь!$A$1:$AF$200))),IF(MONTH(AI55)=2,MIN(IF(F55=февраль!$A$1:$AF$200,ROW(февраль!$A$1:$AF$200))),IF(MONTH(AI55)=3,MIN(IF(F55=март!$A$1:$AF$200,ROW(март!$A$1:$AF$200))),IF(MONTH(AI55)=4,MIN(IF(F55=апрель!$A$1:$AF$200,ROW(апрель!$A$1:$AF$200))),IF(MONTH(AI55)=5,MIN(IF(F55=май!$A$1:$AF$200,ROW(май!$A$1:$AF$200))),0)))))</f>
        <v>3</v>
      </c>
      <c r="AM55" s="77" t="str">
        <f t="shared" ca="1" si="82"/>
        <v>П</v>
      </c>
      <c r="AN55" s="77" t="str">
        <f t="shared" ca="1" si="82"/>
        <v>П</v>
      </c>
      <c r="AO55" s="77" t="str">
        <f t="shared" ca="1" si="82"/>
        <v>КД</v>
      </c>
      <c r="AP55" s="77" t="str">
        <f t="shared" ca="1" si="82"/>
        <v>КД</v>
      </c>
      <c r="AQ55" s="77" t="str">
        <f t="shared" ca="1" si="82"/>
        <v>КД</v>
      </c>
      <c r="AR55" s="77" t="str">
        <f t="shared" ca="1" si="82"/>
        <v>КД</v>
      </c>
      <c r="AS55" s="77" t="str">
        <f t="shared" ca="1" si="82"/>
        <v>В</v>
      </c>
      <c r="AT55" s="77" t="str">
        <f t="shared" ca="1" si="82"/>
        <v>КД</v>
      </c>
      <c r="AU55" s="77">
        <f t="shared" ca="1" si="82"/>
        <v>0</v>
      </c>
      <c r="AV55" s="77">
        <f t="shared" ca="1" si="82"/>
        <v>3</v>
      </c>
      <c r="AW55" s="77">
        <f t="shared" ca="1" si="83"/>
        <v>4</v>
      </c>
      <c r="AX55" s="77">
        <f t="shared" ca="1" si="83"/>
        <v>6</v>
      </c>
      <c r="AY55" s="77">
        <f t="shared" ca="1" si="83"/>
        <v>3</v>
      </c>
      <c r="AZ55" s="77" t="str">
        <f t="shared" ca="1" si="83"/>
        <v>В</v>
      </c>
      <c r="BA55" s="77">
        <f t="shared" ca="1" si="83"/>
        <v>7</v>
      </c>
      <c r="BB55" s="77">
        <f t="shared" ca="1" si="83"/>
        <v>0</v>
      </c>
      <c r="BC55" s="77">
        <f t="shared" ca="1" si="83"/>
        <v>3</v>
      </c>
      <c r="BD55" s="77">
        <f t="shared" ca="1" si="83"/>
        <v>4</v>
      </c>
      <c r="BE55" s="77">
        <f t="shared" ca="1" si="83"/>
        <v>6</v>
      </c>
      <c r="BF55" s="77">
        <f t="shared" ca="1" si="83"/>
        <v>3</v>
      </c>
      <c r="BG55" s="77" t="str">
        <f t="shared" ca="1" si="84"/>
        <v>В</v>
      </c>
      <c r="BH55" s="77">
        <f t="shared" ca="1" si="84"/>
        <v>7</v>
      </c>
      <c r="BI55" s="77">
        <f t="shared" ca="1" si="84"/>
        <v>0</v>
      </c>
      <c r="BJ55" s="77">
        <f t="shared" ca="1" si="84"/>
        <v>3</v>
      </c>
      <c r="BK55" s="77">
        <f t="shared" ca="1" si="84"/>
        <v>4</v>
      </c>
      <c r="BL55" s="77">
        <f t="shared" ca="1" si="84"/>
        <v>6</v>
      </c>
      <c r="BM55" s="77">
        <f t="shared" ca="1" si="84"/>
        <v>3</v>
      </c>
      <c r="BN55" s="77" t="str">
        <f t="shared" ca="1" si="84"/>
        <v>В</v>
      </c>
      <c r="BO55" s="77">
        <f t="shared" ca="1" si="84"/>
        <v>7</v>
      </c>
      <c r="BP55" s="77">
        <f t="shared" ca="1" si="84"/>
        <v>0</v>
      </c>
      <c r="BQ55" s="77">
        <f t="shared" ca="1" si="84"/>
        <v>3</v>
      </c>
      <c r="BR55" s="77">
        <f t="shared" si="85"/>
        <v>0</v>
      </c>
      <c r="BS55" s="77">
        <f t="shared" si="85"/>
        <v>0</v>
      </c>
      <c r="BT55" s="77">
        <f t="shared" si="85"/>
        <v>0</v>
      </c>
      <c r="BU55" s="77">
        <f t="shared" si="85"/>
        <v>0</v>
      </c>
      <c r="BV55" s="77">
        <f t="shared" si="85"/>
        <v>0</v>
      </c>
      <c r="BW55" s="77">
        <f t="shared" si="85"/>
        <v>0</v>
      </c>
      <c r="BX55" s="77">
        <f t="shared" si="85"/>
        <v>0</v>
      </c>
      <c r="BY55" s="77">
        <f t="shared" si="85"/>
        <v>0</v>
      </c>
      <c r="BZ55" s="77">
        <f t="shared" si="85"/>
        <v>0</v>
      </c>
      <c r="CA55" s="77">
        <f t="shared" si="85"/>
        <v>0</v>
      </c>
      <c r="CB55" s="77">
        <f t="shared" si="86"/>
        <v>0</v>
      </c>
      <c r="CC55" s="77">
        <f t="shared" si="86"/>
        <v>0</v>
      </c>
      <c r="CD55" s="77">
        <f t="shared" si="86"/>
        <v>0</v>
      </c>
      <c r="CE55" s="77">
        <f t="shared" si="86"/>
        <v>0</v>
      </c>
      <c r="CF55" s="77">
        <f t="shared" si="86"/>
        <v>0</v>
      </c>
      <c r="CG55" s="77">
        <f t="shared" si="86"/>
        <v>0</v>
      </c>
      <c r="CH55" s="77">
        <f t="shared" si="86"/>
        <v>0</v>
      </c>
      <c r="CI55" s="77">
        <f t="shared" si="86"/>
        <v>0</v>
      </c>
      <c r="CJ55" s="77">
        <f t="shared" si="86"/>
        <v>0</v>
      </c>
      <c r="CK55" s="77">
        <f t="shared" si="86"/>
        <v>0</v>
      </c>
      <c r="CL55" s="77">
        <f t="shared" si="87"/>
        <v>0</v>
      </c>
      <c r="CM55" s="77">
        <f t="shared" si="87"/>
        <v>0</v>
      </c>
      <c r="CN55" s="77">
        <f t="shared" si="87"/>
        <v>0</v>
      </c>
      <c r="CO55" s="77">
        <f t="shared" si="87"/>
        <v>0</v>
      </c>
      <c r="CP55" s="77">
        <f t="shared" si="87"/>
        <v>0</v>
      </c>
      <c r="CQ55" s="77">
        <f t="shared" si="87"/>
        <v>0</v>
      </c>
      <c r="CR55" s="77">
        <f t="shared" si="87"/>
        <v>0</v>
      </c>
      <c r="CS55" s="77">
        <f t="shared" si="87"/>
        <v>0</v>
      </c>
      <c r="CT55" s="77">
        <f t="shared" si="88"/>
        <v>0</v>
      </c>
      <c r="CU55" s="77">
        <f t="shared" si="88"/>
        <v>0</v>
      </c>
      <c r="CV55" s="77">
        <f t="shared" si="88"/>
        <v>0</v>
      </c>
      <c r="CW55" s="77">
        <f t="shared" si="88"/>
        <v>0</v>
      </c>
      <c r="CX55" s="77">
        <f t="shared" si="88"/>
        <v>0</v>
      </c>
      <c r="CY55" s="77">
        <f t="shared" si="88"/>
        <v>0</v>
      </c>
      <c r="CZ55" s="77">
        <f t="shared" si="88"/>
        <v>0</v>
      </c>
      <c r="DA55" s="77">
        <f t="shared" si="88"/>
        <v>0</v>
      </c>
      <c r="DB55" s="77">
        <f t="shared" si="88"/>
        <v>0</v>
      </c>
      <c r="DC55" s="77">
        <f t="shared" si="88"/>
        <v>0</v>
      </c>
      <c r="DD55" s="77">
        <f t="shared" si="89"/>
        <v>0</v>
      </c>
      <c r="DE55" s="77">
        <f t="shared" si="89"/>
        <v>0</v>
      </c>
      <c r="DF55" s="77">
        <f t="shared" si="89"/>
        <v>0</v>
      </c>
      <c r="DG55" s="77">
        <f t="shared" si="89"/>
        <v>0</v>
      </c>
      <c r="DH55" s="77">
        <f t="shared" si="89"/>
        <v>0</v>
      </c>
      <c r="DI55" s="77">
        <f t="shared" si="89"/>
        <v>0</v>
      </c>
      <c r="DJ55" s="77">
        <f t="shared" si="89"/>
        <v>0</v>
      </c>
      <c r="DK55" s="77">
        <f t="shared" si="89"/>
        <v>0</v>
      </c>
      <c r="DL55" s="77">
        <f t="shared" si="89"/>
        <v>0</v>
      </c>
      <c r="DM55" s="77">
        <f t="shared" si="89"/>
        <v>0</v>
      </c>
      <c r="DN55" s="77">
        <f t="shared" si="90"/>
        <v>0</v>
      </c>
      <c r="DO55" s="77">
        <f t="shared" si="90"/>
        <v>0</v>
      </c>
      <c r="DP55" s="77">
        <f t="shared" si="90"/>
        <v>0</v>
      </c>
      <c r="DQ55" s="77">
        <f t="shared" si="90"/>
        <v>0</v>
      </c>
      <c r="DR55" s="77">
        <f t="shared" si="90"/>
        <v>0</v>
      </c>
      <c r="DS55" s="77">
        <f t="shared" si="90"/>
        <v>0</v>
      </c>
      <c r="DT55" s="77">
        <f t="shared" si="90"/>
        <v>0</v>
      </c>
      <c r="DU55" s="77">
        <f t="shared" si="90"/>
        <v>0</v>
      </c>
      <c r="DV55" s="77">
        <f t="shared" si="90"/>
        <v>0</v>
      </c>
      <c r="DW55" s="77">
        <f t="shared" si="90"/>
        <v>0</v>
      </c>
      <c r="DX55" s="77">
        <f t="shared" si="90"/>
        <v>0</v>
      </c>
      <c r="DY55" s="77">
        <f t="shared" si="91"/>
        <v>0</v>
      </c>
      <c r="DZ55" s="77">
        <f t="shared" si="91"/>
        <v>0</v>
      </c>
      <c r="EA55" s="77">
        <f t="shared" si="91"/>
        <v>0</v>
      </c>
      <c r="EB55" s="77">
        <f t="shared" si="91"/>
        <v>0</v>
      </c>
      <c r="EC55" s="77">
        <f t="shared" si="91"/>
        <v>0</v>
      </c>
      <c r="ED55" s="77">
        <f t="shared" si="91"/>
        <v>0</v>
      </c>
      <c r="EE55" s="77">
        <f t="shared" si="91"/>
        <v>0</v>
      </c>
      <c r="EF55" s="77">
        <f t="shared" si="91"/>
        <v>0</v>
      </c>
      <c r="EG55" s="77">
        <f t="shared" si="91"/>
        <v>0</v>
      </c>
      <c r="EH55" s="77">
        <f t="shared" si="91"/>
        <v>0</v>
      </c>
      <c r="EI55" s="77">
        <f t="shared" si="92"/>
        <v>0</v>
      </c>
      <c r="EJ55" s="77">
        <f t="shared" si="92"/>
        <v>0</v>
      </c>
      <c r="EK55" s="77">
        <f t="shared" si="92"/>
        <v>0</v>
      </c>
      <c r="EL55" s="77">
        <f t="shared" si="92"/>
        <v>0</v>
      </c>
      <c r="EM55" s="77">
        <f t="shared" si="92"/>
        <v>0</v>
      </c>
      <c r="EN55" s="77">
        <f t="shared" si="92"/>
        <v>0</v>
      </c>
      <c r="EO55" s="77">
        <f t="shared" si="92"/>
        <v>0</v>
      </c>
      <c r="EP55" s="77">
        <f t="shared" si="92"/>
        <v>0</v>
      </c>
      <c r="EQ55" s="77">
        <f t="shared" si="92"/>
        <v>0</v>
      </c>
      <c r="ER55" s="77">
        <f t="shared" si="92"/>
        <v>0</v>
      </c>
      <c r="ES55" s="77">
        <f t="shared" si="93"/>
        <v>0</v>
      </c>
      <c r="ET55" s="77">
        <f t="shared" si="93"/>
        <v>0</v>
      </c>
      <c r="EU55" s="77">
        <f t="shared" si="93"/>
        <v>0</v>
      </c>
      <c r="EV55" s="77">
        <f t="shared" si="93"/>
        <v>0</v>
      </c>
      <c r="EW55" s="77">
        <f t="shared" si="93"/>
        <v>0</v>
      </c>
      <c r="EX55" s="77">
        <f t="shared" si="93"/>
        <v>0</v>
      </c>
      <c r="EY55" s="77">
        <f t="shared" si="93"/>
        <v>0</v>
      </c>
      <c r="EZ55" s="77">
        <f t="shared" si="93"/>
        <v>0</v>
      </c>
      <c r="FA55" s="77">
        <f t="shared" si="93"/>
        <v>0</v>
      </c>
      <c r="FB55" s="77">
        <f t="shared" si="93"/>
        <v>0</v>
      </c>
      <c r="FC55" s="77">
        <f t="shared" si="94"/>
        <v>0</v>
      </c>
      <c r="FD55" s="77">
        <f t="shared" si="94"/>
        <v>0</v>
      </c>
      <c r="FE55" s="77">
        <f t="shared" si="94"/>
        <v>0</v>
      </c>
      <c r="FF55" s="77">
        <f t="shared" si="94"/>
        <v>0</v>
      </c>
      <c r="FG55" s="77">
        <f t="shared" si="94"/>
        <v>0</v>
      </c>
      <c r="FH55" s="77">
        <f t="shared" si="94"/>
        <v>0</v>
      </c>
      <c r="FI55" s="77">
        <f t="shared" si="94"/>
        <v>0</v>
      </c>
      <c r="FJ55" s="77">
        <f t="shared" si="94"/>
        <v>0</v>
      </c>
      <c r="FK55" s="77">
        <f t="shared" si="94"/>
        <v>0</v>
      </c>
      <c r="FL55" s="77">
        <f t="shared" si="94"/>
        <v>0</v>
      </c>
      <c r="FM55" s="77">
        <f t="shared" si="95"/>
        <v>0</v>
      </c>
      <c r="FN55" s="77">
        <f t="shared" si="95"/>
        <v>0</v>
      </c>
      <c r="FO55" s="77">
        <f t="shared" si="95"/>
        <v>0</v>
      </c>
      <c r="FP55" s="77">
        <f t="shared" si="95"/>
        <v>0</v>
      </c>
      <c r="FQ55" s="77">
        <f t="shared" si="95"/>
        <v>0</v>
      </c>
      <c r="FR55" s="77">
        <f t="shared" si="95"/>
        <v>0</v>
      </c>
      <c r="FS55" s="77">
        <f t="shared" si="95"/>
        <v>0</v>
      </c>
      <c r="FT55" s="77">
        <f t="shared" si="95"/>
        <v>0</v>
      </c>
      <c r="FU55" s="77">
        <f t="shared" si="95"/>
        <v>0</v>
      </c>
      <c r="FV55" s="77">
        <f t="shared" si="95"/>
        <v>0</v>
      </c>
      <c r="FW55" s="77">
        <f t="shared" si="96"/>
        <v>0</v>
      </c>
      <c r="FX55" s="77">
        <f t="shared" si="96"/>
        <v>0</v>
      </c>
      <c r="FY55" s="77">
        <f t="shared" si="96"/>
        <v>0</v>
      </c>
      <c r="FZ55" s="77">
        <f t="shared" si="96"/>
        <v>0</v>
      </c>
      <c r="GA55" s="77">
        <f t="shared" si="96"/>
        <v>0</v>
      </c>
      <c r="GB55" s="77">
        <f t="shared" si="96"/>
        <v>0</v>
      </c>
      <c r="GC55" s="77">
        <f t="shared" si="96"/>
        <v>0</v>
      </c>
      <c r="GD55" s="77">
        <f t="shared" si="96"/>
        <v>0</v>
      </c>
      <c r="GE55" s="77">
        <f t="shared" si="96"/>
        <v>0</v>
      </c>
      <c r="GF55" s="77">
        <f t="shared" si="96"/>
        <v>0</v>
      </c>
      <c r="GG55" s="77">
        <f t="shared" si="96"/>
        <v>0</v>
      </c>
    </row>
    <row r="56" spans="1:189" ht="15.75" x14ac:dyDescent="0.25">
      <c r="A56" s="93"/>
      <c r="B56" s="94"/>
      <c r="C56" s="95"/>
      <c r="D56" s="95"/>
      <c r="E56" s="96"/>
      <c r="F56" s="94"/>
      <c r="G56" s="97">
        <f t="shared" si="15"/>
        <v>0</v>
      </c>
      <c r="H56" s="96"/>
      <c r="I56" s="97">
        <f t="shared" si="16"/>
        <v>0</v>
      </c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101"/>
      <c r="W56" s="101"/>
      <c r="X56" s="101"/>
      <c r="Y56" s="101"/>
      <c r="Z56" s="101"/>
      <c r="AA56" s="101"/>
      <c r="AB56" s="101"/>
      <c r="AC56" s="101"/>
      <c r="AD56" s="100">
        <f t="shared" si="20"/>
        <v>0</v>
      </c>
      <c r="AE56" s="100">
        <f t="shared" si="17"/>
        <v>0</v>
      </c>
      <c r="AF56" s="75"/>
      <c r="AG56" s="75"/>
      <c r="AH56" s="68">
        <f t="shared" si="18"/>
        <v>0</v>
      </c>
      <c r="AI56" s="79">
        <f>SUMIF(Списки!$D$2:$D$6,B56,Списки!$E$2:$E$6)</f>
        <v>0</v>
      </c>
      <c r="AJ56" s="79">
        <f t="shared" si="21"/>
        <v>31</v>
      </c>
      <c r="AK56" s="70"/>
      <c r="AL56" s="70">
        <f t="array" aca="1" ref="AL56" ca="1">IF(MONTH(AI56)=1,MIN(IF(F56=январь!$A$1:$AF$200,ROW(январь!$A$1:$AF$200))),IF(MONTH(AI56)=2,MIN(IF(F56=февраль!$A$1:$AF$200,ROW(февраль!$A$1:$AF$200))),IF(MONTH(AI56)=3,MIN(IF(F56=март!$A$1:$AF$200,ROW(март!$A$1:$AF$200))),IF(MONTH(AI56)=4,MIN(IF(F56=апрель!$A$1:$AF$200,ROW(апрель!$A$1:$AF$200))),IF(MONTH(AI56)=5,MIN(IF(F56=май!$A$1:$AF$200,ROW(май!$A$1:$AF$200))),0)))))</f>
        <v>3</v>
      </c>
      <c r="AM56" s="77" t="str">
        <f t="shared" ca="1" si="82"/>
        <v>П</v>
      </c>
      <c r="AN56" s="77" t="str">
        <f t="shared" ca="1" si="82"/>
        <v>П</v>
      </c>
      <c r="AO56" s="77" t="str">
        <f t="shared" ca="1" si="82"/>
        <v>КД</v>
      </c>
      <c r="AP56" s="77" t="str">
        <f t="shared" ca="1" si="82"/>
        <v>КД</v>
      </c>
      <c r="AQ56" s="77" t="str">
        <f t="shared" ca="1" si="82"/>
        <v>КД</v>
      </c>
      <c r="AR56" s="77" t="str">
        <f t="shared" ca="1" si="82"/>
        <v>КД</v>
      </c>
      <c r="AS56" s="77" t="str">
        <f t="shared" ca="1" si="82"/>
        <v>В</v>
      </c>
      <c r="AT56" s="77" t="str">
        <f t="shared" ca="1" si="82"/>
        <v>КД</v>
      </c>
      <c r="AU56" s="77">
        <f t="shared" ca="1" si="82"/>
        <v>0</v>
      </c>
      <c r="AV56" s="77">
        <f t="shared" ca="1" si="82"/>
        <v>3</v>
      </c>
      <c r="AW56" s="77">
        <f t="shared" ca="1" si="83"/>
        <v>4</v>
      </c>
      <c r="AX56" s="77">
        <f t="shared" ca="1" si="83"/>
        <v>6</v>
      </c>
      <c r="AY56" s="77">
        <f t="shared" ca="1" si="83"/>
        <v>3</v>
      </c>
      <c r="AZ56" s="77" t="str">
        <f t="shared" ca="1" si="83"/>
        <v>В</v>
      </c>
      <c r="BA56" s="77">
        <f t="shared" ca="1" si="83"/>
        <v>7</v>
      </c>
      <c r="BB56" s="77">
        <f t="shared" ca="1" si="83"/>
        <v>0</v>
      </c>
      <c r="BC56" s="77">
        <f t="shared" ca="1" si="83"/>
        <v>3</v>
      </c>
      <c r="BD56" s="77">
        <f t="shared" ca="1" si="83"/>
        <v>4</v>
      </c>
      <c r="BE56" s="77">
        <f t="shared" ca="1" si="83"/>
        <v>6</v>
      </c>
      <c r="BF56" s="77">
        <f t="shared" ca="1" si="83"/>
        <v>3</v>
      </c>
      <c r="BG56" s="77" t="str">
        <f t="shared" ca="1" si="84"/>
        <v>В</v>
      </c>
      <c r="BH56" s="77">
        <f t="shared" ca="1" si="84"/>
        <v>7</v>
      </c>
      <c r="BI56" s="77">
        <f t="shared" ca="1" si="84"/>
        <v>0</v>
      </c>
      <c r="BJ56" s="77">
        <f t="shared" ca="1" si="84"/>
        <v>3</v>
      </c>
      <c r="BK56" s="77">
        <f t="shared" ca="1" si="84"/>
        <v>4</v>
      </c>
      <c r="BL56" s="77">
        <f t="shared" ca="1" si="84"/>
        <v>6</v>
      </c>
      <c r="BM56" s="77">
        <f t="shared" ca="1" si="84"/>
        <v>3</v>
      </c>
      <c r="BN56" s="77" t="str">
        <f t="shared" ca="1" si="84"/>
        <v>В</v>
      </c>
      <c r="BO56" s="77">
        <f t="shared" ca="1" si="84"/>
        <v>7</v>
      </c>
      <c r="BP56" s="77">
        <f t="shared" ca="1" si="84"/>
        <v>0</v>
      </c>
      <c r="BQ56" s="77">
        <f t="shared" ca="1" si="84"/>
        <v>3</v>
      </c>
      <c r="BR56" s="77">
        <f t="shared" si="85"/>
        <v>0</v>
      </c>
      <c r="BS56" s="77">
        <f t="shared" si="85"/>
        <v>0</v>
      </c>
      <c r="BT56" s="77">
        <f t="shared" si="85"/>
        <v>0</v>
      </c>
      <c r="BU56" s="77">
        <f t="shared" si="85"/>
        <v>0</v>
      </c>
      <c r="BV56" s="77">
        <f t="shared" si="85"/>
        <v>0</v>
      </c>
      <c r="BW56" s="77">
        <f t="shared" si="85"/>
        <v>0</v>
      </c>
      <c r="BX56" s="77">
        <f t="shared" si="85"/>
        <v>0</v>
      </c>
      <c r="BY56" s="77">
        <f t="shared" si="85"/>
        <v>0</v>
      </c>
      <c r="BZ56" s="77">
        <f t="shared" si="85"/>
        <v>0</v>
      </c>
      <c r="CA56" s="77">
        <f t="shared" si="85"/>
        <v>0</v>
      </c>
      <c r="CB56" s="77">
        <f t="shared" si="86"/>
        <v>0</v>
      </c>
      <c r="CC56" s="77">
        <f t="shared" si="86"/>
        <v>0</v>
      </c>
      <c r="CD56" s="77">
        <f t="shared" si="86"/>
        <v>0</v>
      </c>
      <c r="CE56" s="77">
        <f t="shared" si="86"/>
        <v>0</v>
      </c>
      <c r="CF56" s="77">
        <f t="shared" si="86"/>
        <v>0</v>
      </c>
      <c r="CG56" s="77">
        <f t="shared" si="86"/>
        <v>0</v>
      </c>
      <c r="CH56" s="77">
        <f t="shared" si="86"/>
        <v>0</v>
      </c>
      <c r="CI56" s="77">
        <f t="shared" si="86"/>
        <v>0</v>
      </c>
      <c r="CJ56" s="77">
        <f t="shared" si="86"/>
        <v>0</v>
      </c>
      <c r="CK56" s="77">
        <f t="shared" si="86"/>
        <v>0</v>
      </c>
      <c r="CL56" s="77">
        <f t="shared" si="87"/>
        <v>0</v>
      </c>
      <c r="CM56" s="77">
        <f t="shared" si="87"/>
        <v>0</v>
      </c>
      <c r="CN56" s="77">
        <f t="shared" si="87"/>
        <v>0</v>
      </c>
      <c r="CO56" s="77">
        <f t="shared" si="87"/>
        <v>0</v>
      </c>
      <c r="CP56" s="77">
        <f t="shared" si="87"/>
        <v>0</v>
      </c>
      <c r="CQ56" s="77">
        <f t="shared" si="87"/>
        <v>0</v>
      </c>
      <c r="CR56" s="77">
        <f t="shared" si="87"/>
        <v>0</v>
      </c>
      <c r="CS56" s="77">
        <f t="shared" si="87"/>
        <v>0</v>
      </c>
      <c r="CT56" s="77">
        <f t="shared" si="88"/>
        <v>0</v>
      </c>
      <c r="CU56" s="77">
        <f t="shared" si="88"/>
        <v>0</v>
      </c>
      <c r="CV56" s="77">
        <f t="shared" si="88"/>
        <v>0</v>
      </c>
      <c r="CW56" s="77">
        <f t="shared" si="88"/>
        <v>0</v>
      </c>
      <c r="CX56" s="77">
        <f t="shared" si="88"/>
        <v>0</v>
      </c>
      <c r="CY56" s="77">
        <f t="shared" si="88"/>
        <v>0</v>
      </c>
      <c r="CZ56" s="77">
        <f t="shared" si="88"/>
        <v>0</v>
      </c>
      <c r="DA56" s="77">
        <f t="shared" si="88"/>
        <v>0</v>
      </c>
      <c r="DB56" s="77">
        <f t="shared" si="88"/>
        <v>0</v>
      </c>
      <c r="DC56" s="77">
        <f t="shared" si="88"/>
        <v>0</v>
      </c>
      <c r="DD56" s="77">
        <f t="shared" si="89"/>
        <v>0</v>
      </c>
      <c r="DE56" s="77">
        <f t="shared" si="89"/>
        <v>0</v>
      </c>
      <c r="DF56" s="77">
        <f t="shared" si="89"/>
        <v>0</v>
      </c>
      <c r="DG56" s="77">
        <f t="shared" si="89"/>
        <v>0</v>
      </c>
      <c r="DH56" s="77">
        <f t="shared" si="89"/>
        <v>0</v>
      </c>
      <c r="DI56" s="77">
        <f t="shared" si="89"/>
        <v>0</v>
      </c>
      <c r="DJ56" s="77">
        <f t="shared" si="89"/>
        <v>0</v>
      </c>
      <c r="DK56" s="77">
        <f t="shared" si="89"/>
        <v>0</v>
      </c>
      <c r="DL56" s="77">
        <f t="shared" si="89"/>
        <v>0</v>
      </c>
      <c r="DM56" s="77">
        <f t="shared" si="89"/>
        <v>0</v>
      </c>
      <c r="DN56" s="77">
        <f t="shared" si="90"/>
        <v>0</v>
      </c>
      <c r="DO56" s="77">
        <f t="shared" si="90"/>
        <v>0</v>
      </c>
      <c r="DP56" s="77">
        <f t="shared" si="90"/>
        <v>0</v>
      </c>
      <c r="DQ56" s="77">
        <f t="shared" si="90"/>
        <v>0</v>
      </c>
      <c r="DR56" s="77">
        <f t="shared" si="90"/>
        <v>0</v>
      </c>
      <c r="DS56" s="77">
        <f t="shared" si="90"/>
        <v>0</v>
      </c>
      <c r="DT56" s="77">
        <f t="shared" si="90"/>
        <v>0</v>
      </c>
      <c r="DU56" s="77">
        <f t="shared" si="90"/>
        <v>0</v>
      </c>
      <c r="DV56" s="77">
        <f t="shared" si="90"/>
        <v>0</v>
      </c>
      <c r="DW56" s="77">
        <f t="shared" si="90"/>
        <v>0</v>
      </c>
      <c r="DX56" s="77">
        <f t="shared" si="90"/>
        <v>0</v>
      </c>
      <c r="DY56" s="77">
        <f t="shared" si="91"/>
        <v>0</v>
      </c>
      <c r="DZ56" s="77">
        <f t="shared" si="91"/>
        <v>0</v>
      </c>
      <c r="EA56" s="77">
        <f t="shared" si="91"/>
        <v>0</v>
      </c>
      <c r="EB56" s="77">
        <f t="shared" si="91"/>
        <v>0</v>
      </c>
      <c r="EC56" s="77">
        <f t="shared" si="91"/>
        <v>0</v>
      </c>
      <c r="ED56" s="77">
        <f t="shared" si="91"/>
        <v>0</v>
      </c>
      <c r="EE56" s="77">
        <f t="shared" si="91"/>
        <v>0</v>
      </c>
      <c r="EF56" s="77">
        <f t="shared" si="91"/>
        <v>0</v>
      </c>
      <c r="EG56" s="77">
        <f t="shared" si="91"/>
        <v>0</v>
      </c>
      <c r="EH56" s="77">
        <f t="shared" si="91"/>
        <v>0</v>
      </c>
      <c r="EI56" s="77">
        <f t="shared" si="92"/>
        <v>0</v>
      </c>
      <c r="EJ56" s="77">
        <f t="shared" si="92"/>
        <v>0</v>
      </c>
      <c r="EK56" s="77">
        <f t="shared" si="92"/>
        <v>0</v>
      </c>
      <c r="EL56" s="77">
        <f t="shared" si="92"/>
        <v>0</v>
      </c>
      <c r="EM56" s="77">
        <f t="shared" si="92"/>
        <v>0</v>
      </c>
      <c r="EN56" s="77">
        <f t="shared" si="92"/>
        <v>0</v>
      </c>
      <c r="EO56" s="77">
        <f t="shared" si="92"/>
        <v>0</v>
      </c>
      <c r="EP56" s="77">
        <f t="shared" si="92"/>
        <v>0</v>
      </c>
      <c r="EQ56" s="77">
        <f t="shared" si="92"/>
        <v>0</v>
      </c>
      <c r="ER56" s="77">
        <f t="shared" si="92"/>
        <v>0</v>
      </c>
      <c r="ES56" s="77">
        <f t="shared" si="93"/>
        <v>0</v>
      </c>
      <c r="ET56" s="77">
        <f t="shared" si="93"/>
        <v>0</v>
      </c>
      <c r="EU56" s="77">
        <f t="shared" si="93"/>
        <v>0</v>
      </c>
      <c r="EV56" s="77">
        <f t="shared" si="93"/>
        <v>0</v>
      </c>
      <c r="EW56" s="77">
        <f t="shared" si="93"/>
        <v>0</v>
      </c>
      <c r="EX56" s="77">
        <f t="shared" si="93"/>
        <v>0</v>
      </c>
      <c r="EY56" s="77">
        <f t="shared" si="93"/>
        <v>0</v>
      </c>
      <c r="EZ56" s="77">
        <f t="shared" si="93"/>
        <v>0</v>
      </c>
      <c r="FA56" s="77">
        <f t="shared" si="93"/>
        <v>0</v>
      </c>
      <c r="FB56" s="77">
        <f t="shared" si="93"/>
        <v>0</v>
      </c>
      <c r="FC56" s="77">
        <f t="shared" si="94"/>
        <v>0</v>
      </c>
      <c r="FD56" s="77">
        <f t="shared" si="94"/>
        <v>0</v>
      </c>
      <c r="FE56" s="77">
        <f t="shared" si="94"/>
        <v>0</v>
      </c>
      <c r="FF56" s="77">
        <f t="shared" si="94"/>
        <v>0</v>
      </c>
      <c r="FG56" s="77">
        <f t="shared" si="94"/>
        <v>0</v>
      </c>
      <c r="FH56" s="77">
        <f t="shared" si="94"/>
        <v>0</v>
      </c>
      <c r="FI56" s="77">
        <f t="shared" si="94"/>
        <v>0</v>
      </c>
      <c r="FJ56" s="77">
        <f t="shared" si="94"/>
        <v>0</v>
      </c>
      <c r="FK56" s="77">
        <f t="shared" si="94"/>
        <v>0</v>
      </c>
      <c r="FL56" s="77">
        <f t="shared" si="94"/>
        <v>0</v>
      </c>
      <c r="FM56" s="77">
        <f t="shared" si="95"/>
        <v>0</v>
      </c>
      <c r="FN56" s="77">
        <f t="shared" si="95"/>
        <v>0</v>
      </c>
      <c r="FO56" s="77">
        <f t="shared" si="95"/>
        <v>0</v>
      </c>
      <c r="FP56" s="77">
        <f t="shared" si="95"/>
        <v>0</v>
      </c>
      <c r="FQ56" s="77">
        <f t="shared" si="95"/>
        <v>0</v>
      </c>
      <c r="FR56" s="77">
        <f t="shared" si="95"/>
        <v>0</v>
      </c>
      <c r="FS56" s="77">
        <f t="shared" si="95"/>
        <v>0</v>
      </c>
      <c r="FT56" s="77">
        <f t="shared" si="95"/>
        <v>0</v>
      </c>
      <c r="FU56" s="77">
        <f t="shared" si="95"/>
        <v>0</v>
      </c>
      <c r="FV56" s="77">
        <f t="shared" si="95"/>
        <v>0</v>
      </c>
      <c r="FW56" s="77">
        <f t="shared" si="96"/>
        <v>0</v>
      </c>
      <c r="FX56" s="77">
        <f t="shared" si="96"/>
        <v>0</v>
      </c>
      <c r="FY56" s="77">
        <f t="shared" si="96"/>
        <v>0</v>
      </c>
      <c r="FZ56" s="77">
        <f t="shared" si="96"/>
        <v>0</v>
      </c>
      <c r="GA56" s="77">
        <f t="shared" si="96"/>
        <v>0</v>
      </c>
      <c r="GB56" s="77">
        <f t="shared" si="96"/>
        <v>0</v>
      </c>
      <c r="GC56" s="77">
        <f t="shared" si="96"/>
        <v>0</v>
      </c>
      <c r="GD56" s="77">
        <f t="shared" si="96"/>
        <v>0</v>
      </c>
      <c r="GE56" s="77">
        <f t="shared" si="96"/>
        <v>0</v>
      </c>
      <c r="GF56" s="77">
        <f t="shared" si="96"/>
        <v>0</v>
      </c>
      <c r="GG56" s="77">
        <f t="shared" si="96"/>
        <v>0</v>
      </c>
    </row>
    <row r="57" spans="1:189" ht="15.75" x14ac:dyDescent="0.25">
      <c r="A57" s="93"/>
      <c r="B57" s="94"/>
      <c r="C57" s="95"/>
      <c r="D57" s="95"/>
      <c r="E57" s="96"/>
      <c r="F57" s="94"/>
      <c r="G57" s="97">
        <f t="shared" si="15"/>
        <v>0</v>
      </c>
      <c r="H57" s="96"/>
      <c r="I57" s="97">
        <f t="shared" si="16"/>
        <v>0</v>
      </c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101"/>
      <c r="W57" s="101"/>
      <c r="X57" s="101"/>
      <c r="Y57" s="101"/>
      <c r="Z57" s="101"/>
      <c r="AA57" s="101"/>
      <c r="AB57" s="101"/>
      <c r="AC57" s="101"/>
      <c r="AD57" s="100">
        <f t="shared" si="20"/>
        <v>0</v>
      </c>
      <c r="AE57" s="100">
        <f t="shared" si="17"/>
        <v>0</v>
      </c>
      <c r="AF57" s="75"/>
      <c r="AG57" s="75"/>
      <c r="AH57" s="68">
        <f t="shared" si="18"/>
        <v>0</v>
      </c>
      <c r="AI57" s="79">
        <f>SUMIF(Списки!$D$2:$D$6,B57,Списки!$E$2:$E$6)</f>
        <v>0</v>
      </c>
      <c r="AJ57" s="79">
        <f t="shared" si="21"/>
        <v>31</v>
      </c>
      <c r="AK57" s="70"/>
      <c r="AL57" s="70">
        <f t="array" aca="1" ref="AL57" ca="1">IF(MONTH(AI57)=1,MIN(IF(F57=январь!$A$1:$AF$200,ROW(январь!$A$1:$AF$200))),IF(MONTH(AI57)=2,MIN(IF(F57=февраль!$A$1:$AF$200,ROW(февраль!$A$1:$AF$200))),IF(MONTH(AI57)=3,MIN(IF(F57=март!$A$1:$AF$200,ROW(март!$A$1:$AF$200))),IF(MONTH(AI57)=4,MIN(IF(F57=апрель!$A$1:$AF$200,ROW(апрель!$A$1:$AF$200))),IF(MONTH(AI57)=5,MIN(IF(F57=май!$A$1:$AF$200,ROW(май!$A$1:$AF$200))),0)))))</f>
        <v>3</v>
      </c>
      <c r="AM57" s="77" t="str">
        <f t="shared" ca="1" si="82"/>
        <v>П</v>
      </c>
      <c r="AN57" s="77" t="str">
        <f t="shared" ca="1" si="82"/>
        <v>П</v>
      </c>
      <c r="AO57" s="77" t="str">
        <f t="shared" ca="1" si="82"/>
        <v>КД</v>
      </c>
      <c r="AP57" s="77" t="str">
        <f t="shared" ca="1" si="82"/>
        <v>КД</v>
      </c>
      <c r="AQ57" s="77" t="str">
        <f t="shared" ca="1" si="82"/>
        <v>КД</v>
      </c>
      <c r="AR57" s="77" t="str">
        <f t="shared" ca="1" si="82"/>
        <v>КД</v>
      </c>
      <c r="AS57" s="77" t="str">
        <f t="shared" ca="1" si="82"/>
        <v>В</v>
      </c>
      <c r="AT57" s="77" t="str">
        <f t="shared" ca="1" si="82"/>
        <v>КД</v>
      </c>
      <c r="AU57" s="77">
        <f t="shared" ca="1" si="82"/>
        <v>0</v>
      </c>
      <c r="AV57" s="77">
        <f t="shared" ca="1" si="82"/>
        <v>3</v>
      </c>
      <c r="AW57" s="77">
        <f t="shared" ca="1" si="83"/>
        <v>4</v>
      </c>
      <c r="AX57" s="77">
        <f t="shared" ca="1" si="83"/>
        <v>6</v>
      </c>
      <c r="AY57" s="77">
        <f t="shared" ca="1" si="83"/>
        <v>3</v>
      </c>
      <c r="AZ57" s="77" t="str">
        <f t="shared" ca="1" si="83"/>
        <v>В</v>
      </c>
      <c r="BA57" s="77">
        <f t="shared" ca="1" si="83"/>
        <v>7</v>
      </c>
      <c r="BB57" s="77">
        <f t="shared" ca="1" si="83"/>
        <v>0</v>
      </c>
      <c r="BC57" s="77">
        <f t="shared" ca="1" si="83"/>
        <v>3</v>
      </c>
      <c r="BD57" s="77">
        <f t="shared" ca="1" si="83"/>
        <v>4</v>
      </c>
      <c r="BE57" s="77">
        <f t="shared" ca="1" si="83"/>
        <v>6</v>
      </c>
      <c r="BF57" s="77">
        <f t="shared" ca="1" si="83"/>
        <v>3</v>
      </c>
      <c r="BG57" s="77" t="str">
        <f t="shared" ca="1" si="84"/>
        <v>В</v>
      </c>
      <c r="BH57" s="77">
        <f t="shared" ca="1" si="84"/>
        <v>7</v>
      </c>
      <c r="BI57" s="77">
        <f t="shared" ca="1" si="84"/>
        <v>0</v>
      </c>
      <c r="BJ57" s="77">
        <f t="shared" ca="1" si="84"/>
        <v>3</v>
      </c>
      <c r="BK57" s="77">
        <f t="shared" ca="1" si="84"/>
        <v>4</v>
      </c>
      <c r="BL57" s="77">
        <f t="shared" ca="1" si="84"/>
        <v>6</v>
      </c>
      <c r="BM57" s="77">
        <f t="shared" ca="1" si="84"/>
        <v>3</v>
      </c>
      <c r="BN57" s="77" t="str">
        <f t="shared" ca="1" si="84"/>
        <v>В</v>
      </c>
      <c r="BO57" s="77">
        <f t="shared" ca="1" si="84"/>
        <v>7</v>
      </c>
      <c r="BP57" s="77">
        <f t="shared" ca="1" si="84"/>
        <v>0</v>
      </c>
      <c r="BQ57" s="77">
        <f t="shared" ca="1" si="84"/>
        <v>3</v>
      </c>
      <c r="BR57" s="77">
        <f t="shared" si="85"/>
        <v>0</v>
      </c>
      <c r="BS57" s="77">
        <f t="shared" si="85"/>
        <v>0</v>
      </c>
      <c r="BT57" s="77">
        <f t="shared" si="85"/>
        <v>0</v>
      </c>
      <c r="BU57" s="77">
        <f t="shared" si="85"/>
        <v>0</v>
      </c>
      <c r="BV57" s="77">
        <f t="shared" si="85"/>
        <v>0</v>
      </c>
      <c r="BW57" s="77">
        <f t="shared" si="85"/>
        <v>0</v>
      </c>
      <c r="BX57" s="77">
        <f t="shared" si="85"/>
        <v>0</v>
      </c>
      <c r="BY57" s="77">
        <f t="shared" si="85"/>
        <v>0</v>
      </c>
      <c r="BZ57" s="77">
        <f t="shared" si="85"/>
        <v>0</v>
      </c>
      <c r="CA57" s="77">
        <f t="shared" si="85"/>
        <v>0</v>
      </c>
      <c r="CB57" s="77">
        <f t="shared" si="86"/>
        <v>0</v>
      </c>
      <c r="CC57" s="77">
        <f t="shared" si="86"/>
        <v>0</v>
      </c>
      <c r="CD57" s="77">
        <f t="shared" si="86"/>
        <v>0</v>
      </c>
      <c r="CE57" s="77">
        <f t="shared" si="86"/>
        <v>0</v>
      </c>
      <c r="CF57" s="77">
        <f t="shared" si="86"/>
        <v>0</v>
      </c>
      <c r="CG57" s="77">
        <f t="shared" si="86"/>
        <v>0</v>
      </c>
      <c r="CH57" s="77">
        <f t="shared" si="86"/>
        <v>0</v>
      </c>
      <c r="CI57" s="77">
        <f t="shared" si="86"/>
        <v>0</v>
      </c>
      <c r="CJ57" s="77">
        <f t="shared" si="86"/>
        <v>0</v>
      </c>
      <c r="CK57" s="77">
        <f t="shared" si="86"/>
        <v>0</v>
      </c>
      <c r="CL57" s="77">
        <f t="shared" si="87"/>
        <v>0</v>
      </c>
      <c r="CM57" s="77">
        <f t="shared" si="87"/>
        <v>0</v>
      </c>
      <c r="CN57" s="77">
        <f t="shared" si="87"/>
        <v>0</v>
      </c>
      <c r="CO57" s="77">
        <f t="shared" si="87"/>
        <v>0</v>
      </c>
      <c r="CP57" s="77">
        <f t="shared" si="87"/>
        <v>0</v>
      </c>
      <c r="CQ57" s="77">
        <f t="shared" si="87"/>
        <v>0</v>
      </c>
      <c r="CR57" s="77">
        <f t="shared" si="87"/>
        <v>0</v>
      </c>
      <c r="CS57" s="77">
        <f t="shared" si="87"/>
        <v>0</v>
      </c>
      <c r="CT57" s="77">
        <f t="shared" si="88"/>
        <v>0</v>
      </c>
      <c r="CU57" s="77">
        <f t="shared" si="88"/>
        <v>0</v>
      </c>
      <c r="CV57" s="77">
        <f t="shared" si="88"/>
        <v>0</v>
      </c>
      <c r="CW57" s="77">
        <f t="shared" si="88"/>
        <v>0</v>
      </c>
      <c r="CX57" s="77">
        <f t="shared" si="88"/>
        <v>0</v>
      </c>
      <c r="CY57" s="77">
        <f t="shared" si="88"/>
        <v>0</v>
      </c>
      <c r="CZ57" s="77">
        <f t="shared" si="88"/>
        <v>0</v>
      </c>
      <c r="DA57" s="77">
        <f t="shared" si="88"/>
        <v>0</v>
      </c>
      <c r="DB57" s="77">
        <f t="shared" si="88"/>
        <v>0</v>
      </c>
      <c r="DC57" s="77">
        <f t="shared" si="88"/>
        <v>0</v>
      </c>
      <c r="DD57" s="77">
        <f t="shared" si="89"/>
        <v>0</v>
      </c>
      <c r="DE57" s="77">
        <f t="shared" si="89"/>
        <v>0</v>
      </c>
      <c r="DF57" s="77">
        <f t="shared" si="89"/>
        <v>0</v>
      </c>
      <c r="DG57" s="77">
        <f t="shared" si="89"/>
        <v>0</v>
      </c>
      <c r="DH57" s="77">
        <f t="shared" si="89"/>
        <v>0</v>
      </c>
      <c r="DI57" s="77">
        <f t="shared" si="89"/>
        <v>0</v>
      </c>
      <c r="DJ57" s="77">
        <f t="shared" si="89"/>
        <v>0</v>
      </c>
      <c r="DK57" s="77">
        <f t="shared" si="89"/>
        <v>0</v>
      </c>
      <c r="DL57" s="77">
        <f t="shared" si="89"/>
        <v>0</v>
      </c>
      <c r="DM57" s="77">
        <f t="shared" si="89"/>
        <v>0</v>
      </c>
      <c r="DN57" s="77">
        <f t="shared" si="90"/>
        <v>0</v>
      </c>
      <c r="DO57" s="77">
        <f t="shared" si="90"/>
        <v>0</v>
      </c>
      <c r="DP57" s="77">
        <f t="shared" si="90"/>
        <v>0</v>
      </c>
      <c r="DQ57" s="77">
        <f t="shared" si="90"/>
        <v>0</v>
      </c>
      <c r="DR57" s="77">
        <f t="shared" si="90"/>
        <v>0</v>
      </c>
      <c r="DS57" s="77">
        <f t="shared" si="90"/>
        <v>0</v>
      </c>
      <c r="DT57" s="77">
        <f t="shared" si="90"/>
        <v>0</v>
      </c>
      <c r="DU57" s="77">
        <f t="shared" si="90"/>
        <v>0</v>
      </c>
      <c r="DV57" s="77">
        <f t="shared" si="90"/>
        <v>0</v>
      </c>
      <c r="DW57" s="77">
        <f t="shared" si="90"/>
        <v>0</v>
      </c>
      <c r="DX57" s="77">
        <f t="shared" si="90"/>
        <v>0</v>
      </c>
      <c r="DY57" s="77">
        <f t="shared" si="91"/>
        <v>0</v>
      </c>
      <c r="DZ57" s="77">
        <f t="shared" si="91"/>
        <v>0</v>
      </c>
      <c r="EA57" s="77">
        <f t="shared" si="91"/>
        <v>0</v>
      </c>
      <c r="EB57" s="77">
        <f t="shared" si="91"/>
        <v>0</v>
      </c>
      <c r="EC57" s="77">
        <f t="shared" si="91"/>
        <v>0</v>
      </c>
      <c r="ED57" s="77">
        <f t="shared" si="91"/>
        <v>0</v>
      </c>
      <c r="EE57" s="77">
        <f t="shared" si="91"/>
        <v>0</v>
      </c>
      <c r="EF57" s="77">
        <f t="shared" si="91"/>
        <v>0</v>
      </c>
      <c r="EG57" s="77">
        <f t="shared" si="91"/>
        <v>0</v>
      </c>
      <c r="EH57" s="77">
        <f t="shared" si="91"/>
        <v>0</v>
      </c>
      <c r="EI57" s="77">
        <f t="shared" si="92"/>
        <v>0</v>
      </c>
      <c r="EJ57" s="77">
        <f t="shared" si="92"/>
        <v>0</v>
      </c>
      <c r="EK57" s="77">
        <f t="shared" si="92"/>
        <v>0</v>
      </c>
      <c r="EL57" s="77">
        <f t="shared" si="92"/>
        <v>0</v>
      </c>
      <c r="EM57" s="77">
        <f t="shared" si="92"/>
        <v>0</v>
      </c>
      <c r="EN57" s="77">
        <f t="shared" si="92"/>
        <v>0</v>
      </c>
      <c r="EO57" s="77">
        <f t="shared" si="92"/>
        <v>0</v>
      </c>
      <c r="EP57" s="77">
        <f t="shared" si="92"/>
        <v>0</v>
      </c>
      <c r="EQ57" s="77">
        <f t="shared" si="92"/>
        <v>0</v>
      </c>
      <c r="ER57" s="77">
        <f t="shared" si="92"/>
        <v>0</v>
      </c>
      <c r="ES57" s="77">
        <f t="shared" si="93"/>
        <v>0</v>
      </c>
      <c r="ET57" s="77">
        <f t="shared" si="93"/>
        <v>0</v>
      </c>
      <c r="EU57" s="77">
        <f t="shared" si="93"/>
        <v>0</v>
      </c>
      <c r="EV57" s="77">
        <f t="shared" si="93"/>
        <v>0</v>
      </c>
      <c r="EW57" s="77">
        <f t="shared" si="93"/>
        <v>0</v>
      </c>
      <c r="EX57" s="77">
        <f t="shared" si="93"/>
        <v>0</v>
      </c>
      <c r="EY57" s="77">
        <f t="shared" si="93"/>
        <v>0</v>
      </c>
      <c r="EZ57" s="77">
        <f t="shared" si="93"/>
        <v>0</v>
      </c>
      <c r="FA57" s="77">
        <f t="shared" si="93"/>
        <v>0</v>
      </c>
      <c r="FB57" s="77">
        <f t="shared" si="93"/>
        <v>0</v>
      </c>
      <c r="FC57" s="77">
        <f t="shared" si="94"/>
        <v>0</v>
      </c>
      <c r="FD57" s="77">
        <f t="shared" si="94"/>
        <v>0</v>
      </c>
      <c r="FE57" s="77">
        <f t="shared" si="94"/>
        <v>0</v>
      </c>
      <c r="FF57" s="77">
        <f t="shared" si="94"/>
        <v>0</v>
      </c>
      <c r="FG57" s="77">
        <f t="shared" si="94"/>
        <v>0</v>
      </c>
      <c r="FH57" s="77">
        <f t="shared" si="94"/>
        <v>0</v>
      </c>
      <c r="FI57" s="77">
        <f t="shared" si="94"/>
        <v>0</v>
      </c>
      <c r="FJ57" s="77">
        <f t="shared" si="94"/>
        <v>0</v>
      </c>
      <c r="FK57" s="77">
        <f t="shared" si="94"/>
        <v>0</v>
      </c>
      <c r="FL57" s="77">
        <f t="shared" si="94"/>
        <v>0</v>
      </c>
      <c r="FM57" s="77">
        <f t="shared" si="95"/>
        <v>0</v>
      </c>
      <c r="FN57" s="77">
        <f t="shared" si="95"/>
        <v>0</v>
      </c>
      <c r="FO57" s="77">
        <f t="shared" si="95"/>
        <v>0</v>
      </c>
      <c r="FP57" s="77">
        <f t="shared" si="95"/>
        <v>0</v>
      </c>
      <c r="FQ57" s="77">
        <f t="shared" si="95"/>
        <v>0</v>
      </c>
      <c r="FR57" s="77">
        <f t="shared" si="95"/>
        <v>0</v>
      </c>
      <c r="FS57" s="77">
        <f t="shared" si="95"/>
        <v>0</v>
      </c>
      <c r="FT57" s="77">
        <f t="shared" si="95"/>
        <v>0</v>
      </c>
      <c r="FU57" s="77">
        <f t="shared" si="95"/>
        <v>0</v>
      </c>
      <c r="FV57" s="77">
        <f t="shared" si="95"/>
        <v>0</v>
      </c>
      <c r="FW57" s="77">
        <f t="shared" si="96"/>
        <v>0</v>
      </c>
      <c r="FX57" s="77">
        <f t="shared" si="96"/>
        <v>0</v>
      </c>
      <c r="FY57" s="77">
        <f t="shared" si="96"/>
        <v>0</v>
      </c>
      <c r="FZ57" s="77">
        <f t="shared" si="96"/>
        <v>0</v>
      </c>
      <c r="GA57" s="77">
        <f t="shared" si="96"/>
        <v>0</v>
      </c>
      <c r="GB57" s="77">
        <f t="shared" si="96"/>
        <v>0</v>
      </c>
      <c r="GC57" s="77">
        <f t="shared" si="96"/>
        <v>0</v>
      </c>
      <c r="GD57" s="77">
        <f t="shared" si="96"/>
        <v>0</v>
      </c>
      <c r="GE57" s="77">
        <f t="shared" si="96"/>
        <v>0</v>
      </c>
      <c r="GF57" s="77">
        <f t="shared" si="96"/>
        <v>0</v>
      </c>
      <c r="GG57" s="77">
        <f t="shared" si="96"/>
        <v>0</v>
      </c>
    </row>
    <row r="58" spans="1:189" ht="15.75" x14ac:dyDescent="0.25">
      <c r="A58" s="93"/>
      <c r="B58" s="94"/>
      <c r="C58" s="95"/>
      <c r="D58" s="95"/>
      <c r="E58" s="96"/>
      <c r="F58" s="94"/>
      <c r="G58" s="97">
        <f t="shared" si="15"/>
        <v>0</v>
      </c>
      <c r="H58" s="96"/>
      <c r="I58" s="97">
        <f t="shared" si="16"/>
        <v>0</v>
      </c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101"/>
      <c r="W58" s="101"/>
      <c r="X58" s="101"/>
      <c r="Y58" s="101"/>
      <c r="Z58" s="101"/>
      <c r="AA58" s="101"/>
      <c r="AB58" s="101"/>
      <c r="AC58" s="101"/>
      <c r="AD58" s="100">
        <f t="shared" si="20"/>
        <v>0</v>
      </c>
      <c r="AE58" s="100">
        <f t="shared" si="17"/>
        <v>0</v>
      </c>
      <c r="AF58" s="75"/>
      <c r="AG58" s="75"/>
      <c r="AH58" s="68">
        <f t="shared" si="18"/>
        <v>0</v>
      </c>
      <c r="AI58" s="79">
        <f>SUMIF(Списки!$D$2:$D$6,B58,Списки!$E$2:$E$6)</f>
        <v>0</v>
      </c>
      <c r="AJ58" s="79">
        <f t="shared" si="21"/>
        <v>31</v>
      </c>
      <c r="AK58" s="70"/>
      <c r="AL58" s="70">
        <f t="array" aca="1" ref="AL58" ca="1">IF(MONTH(AI58)=1,MIN(IF(F58=январь!$A$1:$AF$200,ROW(январь!$A$1:$AF$200))),IF(MONTH(AI58)=2,MIN(IF(F58=февраль!$A$1:$AF$200,ROW(февраль!$A$1:$AF$200))),IF(MONTH(AI58)=3,MIN(IF(F58=март!$A$1:$AF$200,ROW(март!$A$1:$AF$200))),IF(MONTH(AI58)=4,MIN(IF(F58=апрель!$A$1:$AF$200,ROW(апрель!$A$1:$AF$200))),IF(MONTH(AI58)=5,MIN(IF(F58=май!$A$1:$AF$200,ROW(май!$A$1:$AF$200))),0)))))</f>
        <v>3</v>
      </c>
      <c r="AM58" s="77" t="str">
        <f t="shared" ca="1" si="82"/>
        <v>П</v>
      </c>
      <c r="AN58" s="77" t="str">
        <f t="shared" ca="1" si="82"/>
        <v>П</v>
      </c>
      <c r="AO58" s="77" t="str">
        <f t="shared" ca="1" si="82"/>
        <v>КД</v>
      </c>
      <c r="AP58" s="77" t="str">
        <f t="shared" ca="1" si="82"/>
        <v>КД</v>
      </c>
      <c r="AQ58" s="77" t="str">
        <f t="shared" ca="1" si="82"/>
        <v>КД</v>
      </c>
      <c r="AR58" s="77" t="str">
        <f t="shared" ca="1" si="82"/>
        <v>КД</v>
      </c>
      <c r="AS58" s="77" t="str">
        <f t="shared" ca="1" si="82"/>
        <v>В</v>
      </c>
      <c r="AT58" s="77" t="str">
        <f t="shared" ca="1" si="82"/>
        <v>КД</v>
      </c>
      <c r="AU58" s="77">
        <f t="shared" ca="1" si="82"/>
        <v>0</v>
      </c>
      <c r="AV58" s="77">
        <f t="shared" ca="1" si="82"/>
        <v>3</v>
      </c>
      <c r="AW58" s="77">
        <f t="shared" ca="1" si="83"/>
        <v>4</v>
      </c>
      <c r="AX58" s="77">
        <f t="shared" ca="1" si="83"/>
        <v>6</v>
      </c>
      <c r="AY58" s="77">
        <f t="shared" ca="1" si="83"/>
        <v>3</v>
      </c>
      <c r="AZ58" s="77" t="str">
        <f t="shared" ca="1" si="83"/>
        <v>В</v>
      </c>
      <c r="BA58" s="77">
        <f t="shared" ca="1" si="83"/>
        <v>7</v>
      </c>
      <c r="BB58" s="77">
        <f t="shared" ca="1" si="83"/>
        <v>0</v>
      </c>
      <c r="BC58" s="77">
        <f t="shared" ca="1" si="83"/>
        <v>3</v>
      </c>
      <c r="BD58" s="77">
        <f t="shared" ca="1" si="83"/>
        <v>4</v>
      </c>
      <c r="BE58" s="77">
        <f t="shared" ca="1" si="83"/>
        <v>6</v>
      </c>
      <c r="BF58" s="77">
        <f t="shared" ca="1" si="83"/>
        <v>3</v>
      </c>
      <c r="BG58" s="77" t="str">
        <f t="shared" ca="1" si="84"/>
        <v>В</v>
      </c>
      <c r="BH58" s="77">
        <f t="shared" ca="1" si="84"/>
        <v>7</v>
      </c>
      <c r="BI58" s="77">
        <f t="shared" ca="1" si="84"/>
        <v>0</v>
      </c>
      <c r="BJ58" s="77">
        <f t="shared" ca="1" si="84"/>
        <v>3</v>
      </c>
      <c r="BK58" s="77">
        <f t="shared" ca="1" si="84"/>
        <v>4</v>
      </c>
      <c r="BL58" s="77">
        <f t="shared" ca="1" si="84"/>
        <v>6</v>
      </c>
      <c r="BM58" s="77">
        <f t="shared" ca="1" si="84"/>
        <v>3</v>
      </c>
      <c r="BN58" s="77" t="str">
        <f t="shared" ca="1" si="84"/>
        <v>В</v>
      </c>
      <c r="BO58" s="77">
        <f t="shared" ca="1" si="84"/>
        <v>7</v>
      </c>
      <c r="BP58" s="77">
        <f t="shared" ca="1" si="84"/>
        <v>0</v>
      </c>
      <c r="BQ58" s="77">
        <f t="shared" ca="1" si="84"/>
        <v>3</v>
      </c>
      <c r="BR58" s="77">
        <f t="shared" si="85"/>
        <v>0</v>
      </c>
      <c r="BS58" s="77">
        <f t="shared" si="85"/>
        <v>0</v>
      </c>
      <c r="BT58" s="77">
        <f t="shared" si="85"/>
        <v>0</v>
      </c>
      <c r="BU58" s="77">
        <f t="shared" si="85"/>
        <v>0</v>
      </c>
      <c r="BV58" s="77">
        <f t="shared" si="85"/>
        <v>0</v>
      </c>
      <c r="BW58" s="77">
        <f t="shared" si="85"/>
        <v>0</v>
      </c>
      <c r="BX58" s="77">
        <f t="shared" si="85"/>
        <v>0</v>
      </c>
      <c r="BY58" s="77">
        <f t="shared" si="85"/>
        <v>0</v>
      </c>
      <c r="BZ58" s="77">
        <f t="shared" si="85"/>
        <v>0</v>
      </c>
      <c r="CA58" s="77">
        <f t="shared" si="85"/>
        <v>0</v>
      </c>
      <c r="CB58" s="77">
        <f t="shared" si="86"/>
        <v>0</v>
      </c>
      <c r="CC58" s="77">
        <f t="shared" si="86"/>
        <v>0</v>
      </c>
      <c r="CD58" s="77">
        <f t="shared" si="86"/>
        <v>0</v>
      </c>
      <c r="CE58" s="77">
        <f t="shared" si="86"/>
        <v>0</v>
      </c>
      <c r="CF58" s="77">
        <f t="shared" si="86"/>
        <v>0</v>
      </c>
      <c r="CG58" s="77">
        <f t="shared" si="86"/>
        <v>0</v>
      </c>
      <c r="CH58" s="77">
        <f t="shared" si="86"/>
        <v>0</v>
      </c>
      <c r="CI58" s="77">
        <f t="shared" si="86"/>
        <v>0</v>
      </c>
      <c r="CJ58" s="77">
        <f t="shared" si="86"/>
        <v>0</v>
      </c>
      <c r="CK58" s="77">
        <f t="shared" si="86"/>
        <v>0</v>
      </c>
      <c r="CL58" s="77">
        <f t="shared" si="87"/>
        <v>0</v>
      </c>
      <c r="CM58" s="77">
        <f t="shared" si="87"/>
        <v>0</v>
      </c>
      <c r="CN58" s="77">
        <f t="shared" si="87"/>
        <v>0</v>
      </c>
      <c r="CO58" s="77">
        <f t="shared" si="87"/>
        <v>0</v>
      </c>
      <c r="CP58" s="77">
        <f t="shared" si="87"/>
        <v>0</v>
      </c>
      <c r="CQ58" s="77">
        <f t="shared" si="87"/>
        <v>0</v>
      </c>
      <c r="CR58" s="77">
        <f t="shared" si="87"/>
        <v>0</v>
      </c>
      <c r="CS58" s="77">
        <f t="shared" si="87"/>
        <v>0</v>
      </c>
      <c r="CT58" s="77">
        <f t="shared" si="88"/>
        <v>0</v>
      </c>
      <c r="CU58" s="77">
        <f t="shared" si="88"/>
        <v>0</v>
      </c>
      <c r="CV58" s="77">
        <f t="shared" si="88"/>
        <v>0</v>
      </c>
      <c r="CW58" s="77">
        <f t="shared" si="88"/>
        <v>0</v>
      </c>
      <c r="CX58" s="77">
        <f t="shared" si="88"/>
        <v>0</v>
      </c>
      <c r="CY58" s="77">
        <f t="shared" si="88"/>
        <v>0</v>
      </c>
      <c r="CZ58" s="77">
        <f t="shared" si="88"/>
        <v>0</v>
      </c>
      <c r="DA58" s="77">
        <f t="shared" si="88"/>
        <v>0</v>
      </c>
      <c r="DB58" s="77">
        <f t="shared" si="88"/>
        <v>0</v>
      </c>
      <c r="DC58" s="77">
        <f t="shared" si="88"/>
        <v>0</v>
      </c>
      <c r="DD58" s="77">
        <f t="shared" si="89"/>
        <v>0</v>
      </c>
      <c r="DE58" s="77">
        <f t="shared" si="89"/>
        <v>0</v>
      </c>
      <c r="DF58" s="77">
        <f t="shared" si="89"/>
        <v>0</v>
      </c>
      <c r="DG58" s="77">
        <f t="shared" si="89"/>
        <v>0</v>
      </c>
      <c r="DH58" s="77">
        <f t="shared" si="89"/>
        <v>0</v>
      </c>
      <c r="DI58" s="77">
        <f t="shared" si="89"/>
        <v>0</v>
      </c>
      <c r="DJ58" s="77">
        <f t="shared" si="89"/>
        <v>0</v>
      </c>
      <c r="DK58" s="77">
        <f t="shared" si="89"/>
        <v>0</v>
      </c>
      <c r="DL58" s="77">
        <f t="shared" si="89"/>
        <v>0</v>
      </c>
      <c r="DM58" s="77">
        <f t="shared" si="89"/>
        <v>0</v>
      </c>
      <c r="DN58" s="77">
        <f t="shared" si="90"/>
        <v>0</v>
      </c>
      <c r="DO58" s="77">
        <f t="shared" si="90"/>
        <v>0</v>
      </c>
      <c r="DP58" s="77">
        <f t="shared" si="90"/>
        <v>0</v>
      </c>
      <c r="DQ58" s="77">
        <f t="shared" si="90"/>
        <v>0</v>
      </c>
      <c r="DR58" s="77">
        <f t="shared" si="90"/>
        <v>0</v>
      </c>
      <c r="DS58" s="77">
        <f t="shared" si="90"/>
        <v>0</v>
      </c>
      <c r="DT58" s="77">
        <f t="shared" si="90"/>
        <v>0</v>
      </c>
      <c r="DU58" s="77">
        <f t="shared" si="90"/>
        <v>0</v>
      </c>
      <c r="DV58" s="77">
        <f t="shared" si="90"/>
        <v>0</v>
      </c>
      <c r="DW58" s="77">
        <f t="shared" si="90"/>
        <v>0</v>
      </c>
      <c r="DX58" s="77">
        <f t="shared" si="90"/>
        <v>0</v>
      </c>
      <c r="DY58" s="77">
        <f t="shared" si="91"/>
        <v>0</v>
      </c>
      <c r="DZ58" s="77">
        <f t="shared" si="91"/>
        <v>0</v>
      </c>
      <c r="EA58" s="77">
        <f t="shared" si="91"/>
        <v>0</v>
      </c>
      <c r="EB58" s="77">
        <f t="shared" si="91"/>
        <v>0</v>
      </c>
      <c r="EC58" s="77">
        <f t="shared" si="91"/>
        <v>0</v>
      </c>
      <c r="ED58" s="77">
        <f t="shared" si="91"/>
        <v>0</v>
      </c>
      <c r="EE58" s="77">
        <f t="shared" si="91"/>
        <v>0</v>
      </c>
      <c r="EF58" s="77">
        <f t="shared" si="91"/>
        <v>0</v>
      </c>
      <c r="EG58" s="77">
        <f t="shared" si="91"/>
        <v>0</v>
      </c>
      <c r="EH58" s="77">
        <f t="shared" si="91"/>
        <v>0</v>
      </c>
      <c r="EI58" s="77">
        <f t="shared" si="92"/>
        <v>0</v>
      </c>
      <c r="EJ58" s="77">
        <f t="shared" si="92"/>
        <v>0</v>
      </c>
      <c r="EK58" s="77">
        <f t="shared" si="92"/>
        <v>0</v>
      </c>
      <c r="EL58" s="77">
        <f t="shared" si="92"/>
        <v>0</v>
      </c>
      <c r="EM58" s="77">
        <f t="shared" si="92"/>
        <v>0</v>
      </c>
      <c r="EN58" s="77">
        <f t="shared" si="92"/>
        <v>0</v>
      </c>
      <c r="EO58" s="77">
        <f t="shared" si="92"/>
        <v>0</v>
      </c>
      <c r="EP58" s="77">
        <f t="shared" si="92"/>
        <v>0</v>
      </c>
      <c r="EQ58" s="77">
        <f t="shared" si="92"/>
        <v>0</v>
      </c>
      <c r="ER58" s="77">
        <f t="shared" si="92"/>
        <v>0</v>
      </c>
      <c r="ES58" s="77">
        <f t="shared" si="93"/>
        <v>0</v>
      </c>
      <c r="ET58" s="77">
        <f t="shared" si="93"/>
        <v>0</v>
      </c>
      <c r="EU58" s="77">
        <f t="shared" si="93"/>
        <v>0</v>
      </c>
      <c r="EV58" s="77">
        <f t="shared" si="93"/>
        <v>0</v>
      </c>
      <c r="EW58" s="77">
        <f t="shared" si="93"/>
        <v>0</v>
      </c>
      <c r="EX58" s="77">
        <f t="shared" si="93"/>
        <v>0</v>
      </c>
      <c r="EY58" s="77">
        <f t="shared" si="93"/>
        <v>0</v>
      </c>
      <c r="EZ58" s="77">
        <f t="shared" si="93"/>
        <v>0</v>
      </c>
      <c r="FA58" s="77">
        <f t="shared" si="93"/>
        <v>0</v>
      </c>
      <c r="FB58" s="77">
        <f t="shared" si="93"/>
        <v>0</v>
      </c>
      <c r="FC58" s="77">
        <f t="shared" si="94"/>
        <v>0</v>
      </c>
      <c r="FD58" s="77">
        <f t="shared" si="94"/>
        <v>0</v>
      </c>
      <c r="FE58" s="77">
        <f t="shared" si="94"/>
        <v>0</v>
      </c>
      <c r="FF58" s="77">
        <f t="shared" si="94"/>
        <v>0</v>
      </c>
      <c r="FG58" s="77">
        <f t="shared" si="94"/>
        <v>0</v>
      </c>
      <c r="FH58" s="77">
        <f t="shared" si="94"/>
        <v>0</v>
      </c>
      <c r="FI58" s="77">
        <f t="shared" si="94"/>
        <v>0</v>
      </c>
      <c r="FJ58" s="77">
        <f t="shared" si="94"/>
        <v>0</v>
      </c>
      <c r="FK58" s="77">
        <f t="shared" si="94"/>
        <v>0</v>
      </c>
      <c r="FL58" s="77">
        <f t="shared" si="94"/>
        <v>0</v>
      </c>
      <c r="FM58" s="77">
        <f t="shared" si="95"/>
        <v>0</v>
      </c>
      <c r="FN58" s="77">
        <f t="shared" si="95"/>
        <v>0</v>
      </c>
      <c r="FO58" s="77">
        <f t="shared" si="95"/>
        <v>0</v>
      </c>
      <c r="FP58" s="77">
        <f t="shared" si="95"/>
        <v>0</v>
      </c>
      <c r="FQ58" s="77">
        <f t="shared" si="95"/>
        <v>0</v>
      </c>
      <c r="FR58" s="77">
        <f t="shared" si="95"/>
        <v>0</v>
      </c>
      <c r="FS58" s="77">
        <f t="shared" si="95"/>
        <v>0</v>
      </c>
      <c r="FT58" s="77">
        <f t="shared" si="95"/>
        <v>0</v>
      </c>
      <c r="FU58" s="77">
        <f t="shared" si="95"/>
        <v>0</v>
      </c>
      <c r="FV58" s="77">
        <f t="shared" si="95"/>
        <v>0</v>
      </c>
      <c r="FW58" s="77">
        <f t="shared" si="96"/>
        <v>0</v>
      </c>
      <c r="FX58" s="77">
        <f t="shared" si="96"/>
        <v>0</v>
      </c>
      <c r="FY58" s="77">
        <f t="shared" si="96"/>
        <v>0</v>
      </c>
      <c r="FZ58" s="77">
        <f t="shared" si="96"/>
        <v>0</v>
      </c>
      <c r="GA58" s="77">
        <f t="shared" si="96"/>
        <v>0</v>
      </c>
      <c r="GB58" s="77">
        <f t="shared" si="96"/>
        <v>0</v>
      </c>
      <c r="GC58" s="77">
        <f t="shared" si="96"/>
        <v>0</v>
      </c>
      <c r="GD58" s="77">
        <f t="shared" si="96"/>
        <v>0</v>
      </c>
      <c r="GE58" s="77">
        <f t="shared" si="96"/>
        <v>0</v>
      </c>
      <c r="GF58" s="77">
        <f t="shared" si="96"/>
        <v>0</v>
      </c>
      <c r="GG58" s="77">
        <f t="shared" si="96"/>
        <v>0</v>
      </c>
    </row>
    <row r="59" spans="1:189" ht="15.75" x14ac:dyDescent="0.25">
      <c r="A59" s="93"/>
      <c r="B59" s="94"/>
      <c r="C59" s="95"/>
      <c r="D59" s="95"/>
      <c r="E59" s="96"/>
      <c r="F59" s="94"/>
      <c r="G59" s="97">
        <f t="shared" si="15"/>
        <v>0</v>
      </c>
      <c r="H59" s="96"/>
      <c r="I59" s="97">
        <f t="shared" si="16"/>
        <v>0</v>
      </c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101"/>
      <c r="W59" s="101"/>
      <c r="X59" s="101"/>
      <c r="Y59" s="101"/>
      <c r="Z59" s="101"/>
      <c r="AA59" s="101"/>
      <c r="AB59" s="101"/>
      <c r="AC59" s="101"/>
      <c r="AD59" s="100">
        <f t="shared" si="20"/>
        <v>0</v>
      </c>
      <c r="AE59" s="100">
        <f t="shared" si="17"/>
        <v>0</v>
      </c>
      <c r="AF59" s="75"/>
      <c r="AG59" s="75"/>
      <c r="AH59" s="68">
        <f t="shared" si="18"/>
        <v>0</v>
      </c>
      <c r="AI59" s="79">
        <f>SUMIF(Списки!$D$2:$D$6,B59,Списки!$E$2:$E$6)</f>
        <v>0</v>
      </c>
      <c r="AJ59" s="79">
        <f t="shared" si="21"/>
        <v>31</v>
      </c>
      <c r="AK59" s="70"/>
      <c r="AL59" s="70">
        <f t="array" aca="1" ref="AL59" ca="1">IF(MONTH(AI59)=1,MIN(IF(F59=январь!$A$1:$AF$200,ROW(январь!$A$1:$AF$200))),IF(MONTH(AI59)=2,MIN(IF(F59=февраль!$A$1:$AF$200,ROW(февраль!$A$1:$AF$200))),IF(MONTH(AI59)=3,MIN(IF(F59=март!$A$1:$AF$200,ROW(март!$A$1:$AF$200))),IF(MONTH(AI59)=4,MIN(IF(F59=апрель!$A$1:$AF$200,ROW(апрель!$A$1:$AF$200))),IF(MONTH(AI59)=5,MIN(IF(F59=май!$A$1:$AF$200,ROW(май!$A$1:$AF$200))),0)))))</f>
        <v>3</v>
      </c>
      <c r="AM59" s="77" t="str">
        <f t="shared" ca="1" si="82"/>
        <v>П</v>
      </c>
      <c r="AN59" s="77" t="str">
        <f t="shared" ca="1" si="82"/>
        <v>П</v>
      </c>
      <c r="AO59" s="77" t="str">
        <f t="shared" ca="1" si="82"/>
        <v>КД</v>
      </c>
      <c r="AP59" s="77" t="str">
        <f t="shared" ca="1" si="82"/>
        <v>КД</v>
      </c>
      <c r="AQ59" s="77" t="str">
        <f t="shared" ca="1" si="82"/>
        <v>КД</v>
      </c>
      <c r="AR59" s="77" t="str">
        <f t="shared" ca="1" si="82"/>
        <v>КД</v>
      </c>
      <c r="AS59" s="77" t="str">
        <f t="shared" ca="1" si="82"/>
        <v>В</v>
      </c>
      <c r="AT59" s="77" t="str">
        <f t="shared" ca="1" si="82"/>
        <v>КД</v>
      </c>
      <c r="AU59" s="77">
        <f t="shared" ca="1" si="82"/>
        <v>0</v>
      </c>
      <c r="AV59" s="77">
        <f t="shared" ca="1" si="82"/>
        <v>3</v>
      </c>
      <c r="AW59" s="77">
        <f t="shared" ca="1" si="83"/>
        <v>4</v>
      </c>
      <c r="AX59" s="77">
        <f t="shared" ca="1" si="83"/>
        <v>6</v>
      </c>
      <c r="AY59" s="77">
        <f t="shared" ca="1" si="83"/>
        <v>3</v>
      </c>
      <c r="AZ59" s="77" t="str">
        <f t="shared" ca="1" si="83"/>
        <v>В</v>
      </c>
      <c r="BA59" s="77">
        <f t="shared" ca="1" si="83"/>
        <v>7</v>
      </c>
      <c r="BB59" s="77">
        <f t="shared" ca="1" si="83"/>
        <v>0</v>
      </c>
      <c r="BC59" s="77">
        <f t="shared" ca="1" si="83"/>
        <v>3</v>
      </c>
      <c r="BD59" s="77">
        <f t="shared" ca="1" si="83"/>
        <v>4</v>
      </c>
      <c r="BE59" s="77">
        <f t="shared" ca="1" si="83"/>
        <v>6</v>
      </c>
      <c r="BF59" s="77">
        <f t="shared" ca="1" si="83"/>
        <v>3</v>
      </c>
      <c r="BG59" s="77" t="str">
        <f t="shared" ca="1" si="84"/>
        <v>В</v>
      </c>
      <c r="BH59" s="77">
        <f t="shared" ca="1" si="84"/>
        <v>7</v>
      </c>
      <c r="BI59" s="77">
        <f t="shared" ca="1" si="84"/>
        <v>0</v>
      </c>
      <c r="BJ59" s="77">
        <f t="shared" ca="1" si="84"/>
        <v>3</v>
      </c>
      <c r="BK59" s="77">
        <f t="shared" ca="1" si="84"/>
        <v>4</v>
      </c>
      <c r="BL59" s="77">
        <f t="shared" ca="1" si="84"/>
        <v>6</v>
      </c>
      <c r="BM59" s="77">
        <f t="shared" ca="1" si="84"/>
        <v>3</v>
      </c>
      <c r="BN59" s="77" t="str">
        <f t="shared" ca="1" si="84"/>
        <v>В</v>
      </c>
      <c r="BO59" s="77">
        <f t="shared" ca="1" si="84"/>
        <v>7</v>
      </c>
      <c r="BP59" s="77">
        <f t="shared" ca="1" si="84"/>
        <v>0</v>
      </c>
      <c r="BQ59" s="77">
        <f t="shared" ca="1" si="84"/>
        <v>3</v>
      </c>
      <c r="BR59" s="77">
        <f t="shared" si="85"/>
        <v>0</v>
      </c>
      <c r="BS59" s="77">
        <f t="shared" si="85"/>
        <v>0</v>
      </c>
      <c r="BT59" s="77">
        <f t="shared" si="85"/>
        <v>0</v>
      </c>
      <c r="BU59" s="77">
        <f t="shared" si="85"/>
        <v>0</v>
      </c>
      <c r="BV59" s="77">
        <f t="shared" si="85"/>
        <v>0</v>
      </c>
      <c r="BW59" s="77">
        <f t="shared" si="85"/>
        <v>0</v>
      </c>
      <c r="BX59" s="77">
        <f t="shared" si="85"/>
        <v>0</v>
      </c>
      <c r="BY59" s="77">
        <f t="shared" si="85"/>
        <v>0</v>
      </c>
      <c r="BZ59" s="77">
        <f t="shared" si="85"/>
        <v>0</v>
      </c>
      <c r="CA59" s="77">
        <f t="shared" si="85"/>
        <v>0</v>
      </c>
      <c r="CB59" s="77">
        <f t="shared" si="86"/>
        <v>0</v>
      </c>
      <c r="CC59" s="77">
        <f t="shared" si="86"/>
        <v>0</v>
      </c>
      <c r="CD59" s="77">
        <f t="shared" si="86"/>
        <v>0</v>
      </c>
      <c r="CE59" s="77">
        <f t="shared" si="86"/>
        <v>0</v>
      </c>
      <c r="CF59" s="77">
        <f t="shared" si="86"/>
        <v>0</v>
      </c>
      <c r="CG59" s="77">
        <f t="shared" si="86"/>
        <v>0</v>
      </c>
      <c r="CH59" s="77">
        <f t="shared" si="86"/>
        <v>0</v>
      </c>
      <c r="CI59" s="77">
        <f t="shared" si="86"/>
        <v>0</v>
      </c>
      <c r="CJ59" s="77">
        <f t="shared" si="86"/>
        <v>0</v>
      </c>
      <c r="CK59" s="77">
        <f t="shared" si="86"/>
        <v>0</v>
      </c>
      <c r="CL59" s="77">
        <f t="shared" si="87"/>
        <v>0</v>
      </c>
      <c r="CM59" s="77">
        <f t="shared" si="87"/>
        <v>0</v>
      </c>
      <c r="CN59" s="77">
        <f t="shared" si="87"/>
        <v>0</v>
      </c>
      <c r="CO59" s="77">
        <f t="shared" si="87"/>
        <v>0</v>
      </c>
      <c r="CP59" s="77">
        <f t="shared" si="87"/>
        <v>0</v>
      </c>
      <c r="CQ59" s="77">
        <f t="shared" si="87"/>
        <v>0</v>
      </c>
      <c r="CR59" s="77">
        <f t="shared" si="87"/>
        <v>0</v>
      </c>
      <c r="CS59" s="77">
        <f t="shared" si="87"/>
        <v>0</v>
      </c>
      <c r="CT59" s="77">
        <f t="shared" si="88"/>
        <v>0</v>
      </c>
      <c r="CU59" s="77">
        <f t="shared" si="88"/>
        <v>0</v>
      </c>
      <c r="CV59" s="77">
        <f t="shared" si="88"/>
        <v>0</v>
      </c>
      <c r="CW59" s="77">
        <f t="shared" si="88"/>
        <v>0</v>
      </c>
      <c r="CX59" s="77">
        <f t="shared" si="88"/>
        <v>0</v>
      </c>
      <c r="CY59" s="77">
        <f t="shared" si="88"/>
        <v>0</v>
      </c>
      <c r="CZ59" s="77">
        <f t="shared" si="88"/>
        <v>0</v>
      </c>
      <c r="DA59" s="77">
        <f t="shared" si="88"/>
        <v>0</v>
      </c>
      <c r="DB59" s="77">
        <f t="shared" si="88"/>
        <v>0</v>
      </c>
      <c r="DC59" s="77">
        <f t="shared" si="88"/>
        <v>0</v>
      </c>
      <c r="DD59" s="77">
        <f t="shared" si="89"/>
        <v>0</v>
      </c>
      <c r="DE59" s="77">
        <f t="shared" si="89"/>
        <v>0</v>
      </c>
      <c r="DF59" s="77">
        <f t="shared" si="89"/>
        <v>0</v>
      </c>
      <c r="DG59" s="77">
        <f t="shared" si="89"/>
        <v>0</v>
      </c>
      <c r="DH59" s="77">
        <f t="shared" si="89"/>
        <v>0</v>
      </c>
      <c r="DI59" s="77">
        <f t="shared" si="89"/>
        <v>0</v>
      </c>
      <c r="DJ59" s="77">
        <f t="shared" si="89"/>
        <v>0</v>
      </c>
      <c r="DK59" s="77">
        <f t="shared" si="89"/>
        <v>0</v>
      </c>
      <c r="DL59" s="77">
        <f t="shared" si="89"/>
        <v>0</v>
      </c>
      <c r="DM59" s="77">
        <f t="shared" si="89"/>
        <v>0</v>
      </c>
      <c r="DN59" s="77">
        <f t="shared" si="90"/>
        <v>0</v>
      </c>
      <c r="DO59" s="77">
        <f t="shared" si="90"/>
        <v>0</v>
      </c>
      <c r="DP59" s="77">
        <f t="shared" si="90"/>
        <v>0</v>
      </c>
      <c r="DQ59" s="77">
        <f t="shared" si="90"/>
        <v>0</v>
      </c>
      <c r="DR59" s="77">
        <f t="shared" si="90"/>
        <v>0</v>
      </c>
      <c r="DS59" s="77">
        <f t="shared" si="90"/>
        <v>0</v>
      </c>
      <c r="DT59" s="77">
        <f t="shared" si="90"/>
        <v>0</v>
      </c>
      <c r="DU59" s="77">
        <f t="shared" si="90"/>
        <v>0</v>
      </c>
      <c r="DV59" s="77">
        <f t="shared" si="90"/>
        <v>0</v>
      </c>
      <c r="DW59" s="77">
        <f t="shared" si="90"/>
        <v>0</v>
      </c>
      <c r="DX59" s="77">
        <f t="shared" si="90"/>
        <v>0</v>
      </c>
      <c r="DY59" s="77">
        <f t="shared" si="91"/>
        <v>0</v>
      </c>
      <c r="DZ59" s="77">
        <f t="shared" si="91"/>
        <v>0</v>
      </c>
      <c r="EA59" s="77">
        <f t="shared" si="91"/>
        <v>0</v>
      </c>
      <c r="EB59" s="77">
        <f t="shared" si="91"/>
        <v>0</v>
      </c>
      <c r="EC59" s="77">
        <f t="shared" si="91"/>
        <v>0</v>
      </c>
      <c r="ED59" s="77">
        <f t="shared" si="91"/>
        <v>0</v>
      </c>
      <c r="EE59" s="77">
        <f t="shared" si="91"/>
        <v>0</v>
      </c>
      <c r="EF59" s="77">
        <f t="shared" si="91"/>
        <v>0</v>
      </c>
      <c r="EG59" s="77">
        <f t="shared" si="91"/>
        <v>0</v>
      </c>
      <c r="EH59" s="77">
        <f t="shared" si="91"/>
        <v>0</v>
      </c>
      <c r="EI59" s="77">
        <f t="shared" si="92"/>
        <v>0</v>
      </c>
      <c r="EJ59" s="77">
        <f t="shared" si="92"/>
        <v>0</v>
      </c>
      <c r="EK59" s="77">
        <f t="shared" si="92"/>
        <v>0</v>
      </c>
      <c r="EL59" s="77">
        <f t="shared" si="92"/>
        <v>0</v>
      </c>
      <c r="EM59" s="77">
        <f t="shared" si="92"/>
        <v>0</v>
      </c>
      <c r="EN59" s="77">
        <f t="shared" si="92"/>
        <v>0</v>
      </c>
      <c r="EO59" s="77">
        <f t="shared" si="92"/>
        <v>0</v>
      </c>
      <c r="EP59" s="77">
        <f t="shared" si="92"/>
        <v>0</v>
      </c>
      <c r="EQ59" s="77">
        <f t="shared" si="92"/>
        <v>0</v>
      </c>
      <c r="ER59" s="77">
        <f t="shared" si="92"/>
        <v>0</v>
      </c>
      <c r="ES59" s="77">
        <f t="shared" si="93"/>
        <v>0</v>
      </c>
      <c r="ET59" s="77">
        <f t="shared" si="93"/>
        <v>0</v>
      </c>
      <c r="EU59" s="77">
        <f t="shared" si="93"/>
        <v>0</v>
      </c>
      <c r="EV59" s="77">
        <f t="shared" si="93"/>
        <v>0</v>
      </c>
      <c r="EW59" s="77">
        <f t="shared" si="93"/>
        <v>0</v>
      </c>
      <c r="EX59" s="77">
        <f t="shared" si="93"/>
        <v>0</v>
      </c>
      <c r="EY59" s="77">
        <f t="shared" si="93"/>
        <v>0</v>
      </c>
      <c r="EZ59" s="77">
        <f t="shared" si="93"/>
        <v>0</v>
      </c>
      <c r="FA59" s="77">
        <f t="shared" si="93"/>
        <v>0</v>
      </c>
      <c r="FB59" s="77">
        <f t="shared" si="93"/>
        <v>0</v>
      </c>
      <c r="FC59" s="77">
        <f t="shared" si="94"/>
        <v>0</v>
      </c>
      <c r="FD59" s="77">
        <f t="shared" si="94"/>
        <v>0</v>
      </c>
      <c r="FE59" s="77">
        <f t="shared" si="94"/>
        <v>0</v>
      </c>
      <c r="FF59" s="77">
        <f t="shared" si="94"/>
        <v>0</v>
      </c>
      <c r="FG59" s="77">
        <f t="shared" si="94"/>
        <v>0</v>
      </c>
      <c r="FH59" s="77">
        <f t="shared" si="94"/>
        <v>0</v>
      </c>
      <c r="FI59" s="77">
        <f t="shared" si="94"/>
        <v>0</v>
      </c>
      <c r="FJ59" s="77">
        <f t="shared" si="94"/>
        <v>0</v>
      </c>
      <c r="FK59" s="77">
        <f t="shared" si="94"/>
        <v>0</v>
      </c>
      <c r="FL59" s="77">
        <f t="shared" si="94"/>
        <v>0</v>
      </c>
      <c r="FM59" s="77">
        <f t="shared" si="95"/>
        <v>0</v>
      </c>
      <c r="FN59" s="77">
        <f t="shared" si="95"/>
        <v>0</v>
      </c>
      <c r="FO59" s="77">
        <f t="shared" si="95"/>
        <v>0</v>
      </c>
      <c r="FP59" s="77">
        <f t="shared" si="95"/>
        <v>0</v>
      </c>
      <c r="FQ59" s="77">
        <f t="shared" si="95"/>
        <v>0</v>
      </c>
      <c r="FR59" s="77">
        <f t="shared" si="95"/>
        <v>0</v>
      </c>
      <c r="FS59" s="77">
        <f t="shared" si="95"/>
        <v>0</v>
      </c>
      <c r="FT59" s="77">
        <f t="shared" si="95"/>
        <v>0</v>
      </c>
      <c r="FU59" s="77">
        <f t="shared" si="95"/>
        <v>0</v>
      </c>
      <c r="FV59" s="77">
        <f t="shared" si="95"/>
        <v>0</v>
      </c>
      <c r="FW59" s="77">
        <f t="shared" si="96"/>
        <v>0</v>
      </c>
      <c r="FX59" s="77">
        <f t="shared" si="96"/>
        <v>0</v>
      </c>
      <c r="FY59" s="77">
        <f t="shared" si="96"/>
        <v>0</v>
      </c>
      <c r="FZ59" s="77">
        <f t="shared" si="96"/>
        <v>0</v>
      </c>
      <c r="GA59" s="77">
        <f t="shared" si="96"/>
        <v>0</v>
      </c>
      <c r="GB59" s="77">
        <f t="shared" si="96"/>
        <v>0</v>
      </c>
      <c r="GC59" s="77">
        <f t="shared" si="96"/>
        <v>0</v>
      </c>
      <c r="GD59" s="77">
        <f t="shared" si="96"/>
        <v>0</v>
      </c>
      <c r="GE59" s="77">
        <f t="shared" si="96"/>
        <v>0</v>
      </c>
      <c r="GF59" s="77">
        <f t="shared" si="96"/>
        <v>0</v>
      </c>
      <c r="GG59" s="77">
        <f t="shared" si="96"/>
        <v>0</v>
      </c>
    </row>
    <row r="60" spans="1:189" ht="15.75" x14ac:dyDescent="0.25">
      <c r="A60" s="93"/>
      <c r="B60" s="94"/>
      <c r="C60" s="95"/>
      <c r="D60" s="95"/>
      <c r="E60" s="96"/>
      <c r="F60" s="94"/>
      <c r="G60" s="97">
        <f t="shared" si="15"/>
        <v>0</v>
      </c>
      <c r="H60" s="96"/>
      <c r="I60" s="97">
        <f t="shared" si="16"/>
        <v>0</v>
      </c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101"/>
      <c r="W60" s="101"/>
      <c r="X60" s="101"/>
      <c r="Y60" s="101"/>
      <c r="Z60" s="101"/>
      <c r="AA60" s="101"/>
      <c r="AB60" s="101"/>
      <c r="AC60" s="101"/>
      <c r="AD60" s="100">
        <f t="shared" si="20"/>
        <v>0</v>
      </c>
      <c r="AE60" s="100">
        <f t="shared" si="17"/>
        <v>0</v>
      </c>
      <c r="AF60" s="75"/>
      <c r="AG60" s="75"/>
      <c r="AH60" s="68">
        <f t="shared" si="18"/>
        <v>0</v>
      </c>
      <c r="AI60" s="79">
        <f>SUMIF(Списки!$D$2:$D$6,B60,Списки!$E$2:$E$6)</f>
        <v>0</v>
      </c>
      <c r="AJ60" s="79">
        <f t="shared" si="21"/>
        <v>31</v>
      </c>
      <c r="AK60" s="70"/>
      <c r="AL60" s="70">
        <f t="array" aca="1" ref="AL60" ca="1">IF(MONTH(AI60)=1,MIN(IF(F60=январь!$A$1:$AF$200,ROW(январь!$A$1:$AF$200))),IF(MONTH(AI60)=2,MIN(IF(F60=февраль!$A$1:$AF$200,ROW(февраль!$A$1:$AF$200))),IF(MONTH(AI60)=3,MIN(IF(F60=март!$A$1:$AF$200,ROW(март!$A$1:$AF$200))),IF(MONTH(AI60)=4,MIN(IF(F60=апрель!$A$1:$AF$200,ROW(апрель!$A$1:$AF$200))),IF(MONTH(AI60)=5,MIN(IF(F60=май!$A$1:$AF$200,ROW(май!$A$1:$AF$200))),0)))))</f>
        <v>3</v>
      </c>
      <c r="AM60" s="77" t="str">
        <f t="shared" ca="1" si="82"/>
        <v>П</v>
      </c>
      <c r="AN60" s="77" t="str">
        <f t="shared" ca="1" si="82"/>
        <v>П</v>
      </c>
      <c r="AO60" s="77" t="str">
        <f t="shared" ca="1" si="82"/>
        <v>КД</v>
      </c>
      <c r="AP60" s="77" t="str">
        <f t="shared" ca="1" si="82"/>
        <v>КД</v>
      </c>
      <c r="AQ60" s="77" t="str">
        <f t="shared" ca="1" si="82"/>
        <v>КД</v>
      </c>
      <c r="AR60" s="77" t="str">
        <f t="shared" ca="1" si="82"/>
        <v>КД</v>
      </c>
      <c r="AS60" s="77" t="str">
        <f t="shared" ca="1" si="82"/>
        <v>В</v>
      </c>
      <c r="AT60" s="77" t="str">
        <f t="shared" ca="1" si="82"/>
        <v>КД</v>
      </c>
      <c r="AU60" s="77">
        <f t="shared" ca="1" si="82"/>
        <v>0</v>
      </c>
      <c r="AV60" s="77">
        <f t="shared" ca="1" si="82"/>
        <v>3</v>
      </c>
      <c r="AW60" s="77">
        <f t="shared" ca="1" si="83"/>
        <v>4</v>
      </c>
      <c r="AX60" s="77">
        <f t="shared" ca="1" si="83"/>
        <v>6</v>
      </c>
      <c r="AY60" s="77">
        <f t="shared" ca="1" si="83"/>
        <v>3</v>
      </c>
      <c r="AZ60" s="77" t="str">
        <f t="shared" ca="1" si="83"/>
        <v>В</v>
      </c>
      <c r="BA60" s="77">
        <f t="shared" ca="1" si="83"/>
        <v>7</v>
      </c>
      <c r="BB60" s="77">
        <f t="shared" ca="1" si="83"/>
        <v>0</v>
      </c>
      <c r="BC60" s="77">
        <f t="shared" ca="1" si="83"/>
        <v>3</v>
      </c>
      <c r="BD60" s="77">
        <f t="shared" ca="1" si="83"/>
        <v>4</v>
      </c>
      <c r="BE60" s="77">
        <f t="shared" ca="1" si="83"/>
        <v>6</v>
      </c>
      <c r="BF60" s="77">
        <f t="shared" ca="1" si="83"/>
        <v>3</v>
      </c>
      <c r="BG60" s="77" t="str">
        <f t="shared" ca="1" si="84"/>
        <v>В</v>
      </c>
      <c r="BH60" s="77">
        <f t="shared" ca="1" si="84"/>
        <v>7</v>
      </c>
      <c r="BI60" s="77">
        <f t="shared" ca="1" si="84"/>
        <v>0</v>
      </c>
      <c r="BJ60" s="77">
        <f t="shared" ca="1" si="84"/>
        <v>3</v>
      </c>
      <c r="BK60" s="77">
        <f t="shared" ca="1" si="84"/>
        <v>4</v>
      </c>
      <c r="BL60" s="77">
        <f t="shared" ca="1" si="84"/>
        <v>6</v>
      </c>
      <c r="BM60" s="77">
        <f t="shared" ca="1" si="84"/>
        <v>3</v>
      </c>
      <c r="BN60" s="77" t="str">
        <f t="shared" ca="1" si="84"/>
        <v>В</v>
      </c>
      <c r="BO60" s="77">
        <f t="shared" ca="1" si="84"/>
        <v>7</v>
      </c>
      <c r="BP60" s="77">
        <f t="shared" ca="1" si="84"/>
        <v>0</v>
      </c>
      <c r="BQ60" s="77">
        <f t="shared" ca="1" si="84"/>
        <v>3</v>
      </c>
      <c r="BR60" s="77">
        <f t="shared" si="85"/>
        <v>0</v>
      </c>
      <c r="BS60" s="77">
        <f t="shared" si="85"/>
        <v>0</v>
      </c>
      <c r="BT60" s="77">
        <f t="shared" si="85"/>
        <v>0</v>
      </c>
      <c r="BU60" s="77">
        <f t="shared" si="85"/>
        <v>0</v>
      </c>
      <c r="BV60" s="77">
        <f t="shared" si="85"/>
        <v>0</v>
      </c>
      <c r="BW60" s="77">
        <f t="shared" si="85"/>
        <v>0</v>
      </c>
      <c r="BX60" s="77">
        <f t="shared" si="85"/>
        <v>0</v>
      </c>
      <c r="BY60" s="77">
        <f t="shared" si="85"/>
        <v>0</v>
      </c>
      <c r="BZ60" s="77">
        <f t="shared" si="85"/>
        <v>0</v>
      </c>
      <c r="CA60" s="77">
        <f t="shared" si="85"/>
        <v>0</v>
      </c>
      <c r="CB60" s="77">
        <f t="shared" si="86"/>
        <v>0</v>
      </c>
      <c r="CC60" s="77">
        <f t="shared" si="86"/>
        <v>0</v>
      </c>
      <c r="CD60" s="77">
        <f t="shared" si="86"/>
        <v>0</v>
      </c>
      <c r="CE60" s="77">
        <f t="shared" si="86"/>
        <v>0</v>
      </c>
      <c r="CF60" s="77">
        <f t="shared" si="86"/>
        <v>0</v>
      </c>
      <c r="CG60" s="77">
        <f t="shared" si="86"/>
        <v>0</v>
      </c>
      <c r="CH60" s="77">
        <f t="shared" si="86"/>
        <v>0</v>
      </c>
      <c r="CI60" s="77">
        <f t="shared" si="86"/>
        <v>0</v>
      </c>
      <c r="CJ60" s="77">
        <f t="shared" si="86"/>
        <v>0</v>
      </c>
      <c r="CK60" s="77">
        <f t="shared" si="86"/>
        <v>0</v>
      </c>
      <c r="CL60" s="77">
        <f t="shared" si="87"/>
        <v>0</v>
      </c>
      <c r="CM60" s="77">
        <f t="shared" si="87"/>
        <v>0</v>
      </c>
      <c r="CN60" s="77">
        <f t="shared" si="87"/>
        <v>0</v>
      </c>
      <c r="CO60" s="77">
        <f t="shared" si="87"/>
        <v>0</v>
      </c>
      <c r="CP60" s="77">
        <f t="shared" si="87"/>
        <v>0</v>
      </c>
      <c r="CQ60" s="77">
        <f t="shared" si="87"/>
        <v>0</v>
      </c>
      <c r="CR60" s="77">
        <f t="shared" si="87"/>
        <v>0</v>
      </c>
      <c r="CS60" s="77">
        <f t="shared" si="87"/>
        <v>0</v>
      </c>
      <c r="CT60" s="77">
        <f t="shared" si="88"/>
        <v>0</v>
      </c>
      <c r="CU60" s="77">
        <f t="shared" si="88"/>
        <v>0</v>
      </c>
      <c r="CV60" s="77">
        <f t="shared" si="88"/>
        <v>0</v>
      </c>
      <c r="CW60" s="77">
        <f t="shared" si="88"/>
        <v>0</v>
      </c>
      <c r="CX60" s="77">
        <f t="shared" si="88"/>
        <v>0</v>
      </c>
      <c r="CY60" s="77">
        <f t="shared" si="88"/>
        <v>0</v>
      </c>
      <c r="CZ60" s="77">
        <f t="shared" si="88"/>
        <v>0</v>
      </c>
      <c r="DA60" s="77">
        <f t="shared" si="88"/>
        <v>0</v>
      </c>
      <c r="DB60" s="77">
        <f t="shared" si="88"/>
        <v>0</v>
      </c>
      <c r="DC60" s="77">
        <f t="shared" si="88"/>
        <v>0</v>
      </c>
      <c r="DD60" s="77">
        <f t="shared" si="89"/>
        <v>0</v>
      </c>
      <c r="DE60" s="77">
        <f t="shared" si="89"/>
        <v>0</v>
      </c>
      <c r="DF60" s="77">
        <f t="shared" si="89"/>
        <v>0</v>
      </c>
      <c r="DG60" s="77">
        <f t="shared" si="89"/>
        <v>0</v>
      </c>
      <c r="DH60" s="77">
        <f t="shared" si="89"/>
        <v>0</v>
      </c>
      <c r="DI60" s="77">
        <f t="shared" si="89"/>
        <v>0</v>
      </c>
      <c r="DJ60" s="77">
        <f t="shared" si="89"/>
        <v>0</v>
      </c>
      <c r="DK60" s="77">
        <f t="shared" si="89"/>
        <v>0</v>
      </c>
      <c r="DL60" s="77">
        <f t="shared" si="89"/>
        <v>0</v>
      </c>
      <c r="DM60" s="77">
        <f t="shared" si="89"/>
        <v>0</v>
      </c>
      <c r="DN60" s="77">
        <f t="shared" si="90"/>
        <v>0</v>
      </c>
      <c r="DO60" s="77">
        <f t="shared" si="90"/>
        <v>0</v>
      </c>
      <c r="DP60" s="77">
        <f t="shared" si="90"/>
        <v>0</v>
      </c>
      <c r="DQ60" s="77">
        <f t="shared" si="90"/>
        <v>0</v>
      </c>
      <c r="DR60" s="77">
        <f t="shared" si="90"/>
        <v>0</v>
      </c>
      <c r="DS60" s="77">
        <f t="shared" si="90"/>
        <v>0</v>
      </c>
      <c r="DT60" s="77">
        <f t="shared" si="90"/>
        <v>0</v>
      </c>
      <c r="DU60" s="77">
        <f t="shared" si="90"/>
        <v>0</v>
      </c>
      <c r="DV60" s="77">
        <f t="shared" si="90"/>
        <v>0</v>
      </c>
      <c r="DW60" s="77">
        <f t="shared" si="90"/>
        <v>0</v>
      </c>
      <c r="DX60" s="77">
        <f t="shared" si="90"/>
        <v>0</v>
      </c>
      <c r="DY60" s="77">
        <f t="shared" si="91"/>
        <v>0</v>
      </c>
      <c r="DZ60" s="77">
        <f t="shared" si="91"/>
        <v>0</v>
      </c>
      <c r="EA60" s="77">
        <f t="shared" si="91"/>
        <v>0</v>
      </c>
      <c r="EB60" s="77">
        <f t="shared" si="91"/>
        <v>0</v>
      </c>
      <c r="EC60" s="77">
        <f t="shared" si="91"/>
        <v>0</v>
      </c>
      <c r="ED60" s="77">
        <f t="shared" si="91"/>
        <v>0</v>
      </c>
      <c r="EE60" s="77">
        <f t="shared" si="91"/>
        <v>0</v>
      </c>
      <c r="EF60" s="77">
        <f t="shared" si="91"/>
        <v>0</v>
      </c>
      <c r="EG60" s="77">
        <f t="shared" si="91"/>
        <v>0</v>
      </c>
      <c r="EH60" s="77">
        <f t="shared" si="91"/>
        <v>0</v>
      </c>
      <c r="EI60" s="77">
        <f t="shared" si="92"/>
        <v>0</v>
      </c>
      <c r="EJ60" s="77">
        <f t="shared" si="92"/>
        <v>0</v>
      </c>
      <c r="EK60" s="77">
        <f t="shared" si="92"/>
        <v>0</v>
      </c>
      <c r="EL60" s="77">
        <f t="shared" si="92"/>
        <v>0</v>
      </c>
      <c r="EM60" s="77">
        <f t="shared" si="92"/>
        <v>0</v>
      </c>
      <c r="EN60" s="77">
        <f t="shared" si="92"/>
        <v>0</v>
      </c>
      <c r="EO60" s="77">
        <f t="shared" si="92"/>
        <v>0</v>
      </c>
      <c r="EP60" s="77">
        <f t="shared" si="92"/>
        <v>0</v>
      </c>
      <c r="EQ60" s="77">
        <f t="shared" si="92"/>
        <v>0</v>
      </c>
      <c r="ER60" s="77">
        <f t="shared" si="92"/>
        <v>0</v>
      </c>
      <c r="ES60" s="77">
        <f t="shared" si="93"/>
        <v>0</v>
      </c>
      <c r="ET60" s="77">
        <f t="shared" si="93"/>
        <v>0</v>
      </c>
      <c r="EU60" s="77">
        <f t="shared" si="93"/>
        <v>0</v>
      </c>
      <c r="EV60" s="77">
        <f t="shared" si="93"/>
        <v>0</v>
      </c>
      <c r="EW60" s="77">
        <f t="shared" si="93"/>
        <v>0</v>
      </c>
      <c r="EX60" s="77">
        <f t="shared" si="93"/>
        <v>0</v>
      </c>
      <c r="EY60" s="77">
        <f t="shared" si="93"/>
        <v>0</v>
      </c>
      <c r="EZ60" s="77">
        <f t="shared" si="93"/>
        <v>0</v>
      </c>
      <c r="FA60" s="77">
        <f t="shared" si="93"/>
        <v>0</v>
      </c>
      <c r="FB60" s="77">
        <f t="shared" si="93"/>
        <v>0</v>
      </c>
      <c r="FC60" s="77">
        <f t="shared" si="94"/>
        <v>0</v>
      </c>
      <c r="FD60" s="77">
        <f t="shared" si="94"/>
        <v>0</v>
      </c>
      <c r="FE60" s="77">
        <f t="shared" si="94"/>
        <v>0</v>
      </c>
      <c r="FF60" s="77">
        <f t="shared" si="94"/>
        <v>0</v>
      </c>
      <c r="FG60" s="77">
        <f t="shared" si="94"/>
        <v>0</v>
      </c>
      <c r="FH60" s="77">
        <f t="shared" si="94"/>
        <v>0</v>
      </c>
      <c r="FI60" s="77">
        <f t="shared" si="94"/>
        <v>0</v>
      </c>
      <c r="FJ60" s="77">
        <f t="shared" si="94"/>
        <v>0</v>
      </c>
      <c r="FK60" s="77">
        <f t="shared" si="94"/>
        <v>0</v>
      </c>
      <c r="FL60" s="77">
        <f t="shared" si="94"/>
        <v>0</v>
      </c>
      <c r="FM60" s="77">
        <f t="shared" si="95"/>
        <v>0</v>
      </c>
      <c r="FN60" s="77">
        <f t="shared" si="95"/>
        <v>0</v>
      </c>
      <c r="FO60" s="77">
        <f t="shared" si="95"/>
        <v>0</v>
      </c>
      <c r="FP60" s="77">
        <f t="shared" si="95"/>
        <v>0</v>
      </c>
      <c r="FQ60" s="77">
        <f t="shared" si="95"/>
        <v>0</v>
      </c>
      <c r="FR60" s="77">
        <f t="shared" si="95"/>
        <v>0</v>
      </c>
      <c r="FS60" s="77">
        <f t="shared" si="95"/>
        <v>0</v>
      </c>
      <c r="FT60" s="77">
        <f t="shared" si="95"/>
        <v>0</v>
      </c>
      <c r="FU60" s="77">
        <f t="shared" si="95"/>
        <v>0</v>
      </c>
      <c r="FV60" s="77">
        <f t="shared" si="95"/>
        <v>0</v>
      </c>
      <c r="FW60" s="77">
        <f t="shared" si="96"/>
        <v>0</v>
      </c>
      <c r="FX60" s="77">
        <f t="shared" si="96"/>
        <v>0</v>
      </c>
      <c r="FY60" s="77">
        <f t="shared" si="96"/>
        <v>0</v>
      </c>
      <c r="FZ60" s="77">
        <f t="shared" si="96"/>
        <v>0</v>
      </c>
      <c r="GA60" s="77">
        <f t="shared" si="96"/>
        <v>0</v>
      </c>
      <c r="GB60" s="77">
        <f t="shared" si="96"/>
        <v>0</v>
      </c>
      <c r="GC60" s="77">
        <f t="shared" si="96"/>
        <v>0</v>
      </c>
      <c r="GD60" s="77">
        <f t="shared" si="96"/>
        <v>0</v>
      </c>
      <c r="GE60" s="77">
        <f t="shared" si="96"/>
        <v>0</v>
      </c>
      <c r="GF60" s="77">
        <f t="shared" si="96"/>
        <v>0</v>
      </c>
      <c r="GG60" s="77">
        <f t="shared" si="96"/>
        <v>0</v>
      </c>
    </row>
    <row r="61" spans="1:189" ht="15.75" x14ac:dyDescent="0.25">
      <c r="A61" s="93"/>
      <c r="B61" s="94"/>
      <c r="C61" s="95"/>
      <c r="D61" s="95"/>
      <c r="E61" s="96"/>
      <c r="F61" s="94"/>
      <c r="G61" s="97">
        <f t="shared" si="15"/>
        <v>0</v>
      </c>
      <c r="H61" s="96"/>
      <c r="I61" s="97">
        <f t="shared" si="16"/>
        <v>0</v>
      </c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101"/>
      <c r="W61" s="101"/>
      <c r="X61" s="101"/>
      <c r="Y61" s="101"/>
      <c r="Z61" s="101"/>
      <c r="AA61" s="101"/>
      <c r="AB61" s="101"/>
      <c r="AC61" s="101"/>
      <c r="AD61" s="100">
        <f t="shared" si="20"/>
        <v>0</v>
      </c>
      <c r="AE61" s="100">
        <f t="shared" si="17"/>
        <v>0</v>
      </c>
      <c r="AF61" s="75"/>
      <c r="AG61" s="75"/>
      <c r="AH61" s="68">
        <f t="shared" si="18"/>
        <v>0</v>
      </c>
      <c r="AI61" s="79">
        <f>SUMIF(Списки!$D$2:$D$6,B61,Списки!$E$2:$E$6)</f>
        <v>0</v>
      </c>
      <c r="AJ61" s="79">
        <f t="shared" si="21"/>
        <v>31</v>
      </c>
      <c r="AK61" s="70"/>
      <c r="AL61" s="70">
        <f t="array" aca="1" ref="AL61" ca="1">IF(MONTH(AI61)=1,MIN(IF(F61=январь!$A$1:$AF$200,ROW(январь!$A$1:$AF$200))),IF(MONTH(AI61)=2,MIN(IF(F61=февраль!$A$1:$AF$200,ROW(февраль!$A$1:$AF$200))),IF(MONTH(AI61)=3,MIN(IF(F61=март!$A$1:$AF$200,ROW(март!$A$1:$AF$200))),IF(MONTH(AI61)=4,MIN(IF(F61=апрель!$A$1:$AF$200,ROW(апрель!$A$1:$AF$200))),IF(MONTH(AI61)=5,MIN(IF(F61=май!$A$1:$AF$200,ROW(май!$A$1:$AF$200))),0)))))</f>
        <v>3</v>
      </c>
      <c r="AM61" s="77" t="str">
        <f t="shared" ca="1" si="82"/>
        <v>П</v>
      </c>
      <c r="AN61" s="77" t="str">
        <f t="shared" ca="1" si="82"/>
        <v>П</v>
      </c>
      <c r="AO61" s="77" t="str">
        <f t="shared" ca="1" si="82"/>
        <v>КД</v>
      </c>
      <c r="AP61" s="77" t="str">
        <f t="shared" ca="1" si="82"/>
        <v>КД</v>
      </c>
      <c r="AQ61" s="77" t="str">
        <f t="shared" ca="1" si="82"/>
        <v>КД</v>
      </c>
      <c r="AR61" s="77" t="str">
        <f t="shared" ca="1" si="82"/>
        <v>КД</v>
      </c>
      <c r="AS61" s="77" t="str">
        <f t="shared" ca="1" si="82"/>
        <v>В</v>
      </c>
      <c r="AT61" s="77" t="str">
        <f t="shared" ca="1" si="82"/>
        <v>КД</v>
      </c>
      <c r="AU61" s="77">
        <f t="shared" ca="1" si="82"/>
        <v>0</v>
      </c>
      <c r="AV61" s="77">
        <f t="shared" ca="1" si="82"/>
        <v>3</v>
      </c>
      <c r="AW61" s="77">
        <f t="shared" ca="1" si="83"/>
        <v>4</v>
      </c>
      <c r="AX61" s="77">
        <f t="shared" ca="1" si="83"/>
        <v>6</v>
      </c>
      <c r="AY61" s="77">
        <f t="shared" ca="1" si="83"/>
        <v>3</v>
      </c>
      <c r="AZ61" s="77" t="str">
        <f t="shared" ca="1" si="83"/>
        <v>В</v>
      </c>
      <c r="BA61" s="77">
        <f t="shared" ca="1" si="83"/>
        <v>7</v>
      </c>
      <c r="BB61" s="77">
        <f t="shared" ca="1" si="83"/>
        <v>0</v>
      </c>
      <c r="BC61" s="77">
        <f t="shared" ca="1" si="83"/>
        <v>3</v>
      </c>
      <c r="BD61" s="77">
        <f t="shared" ca="1" si="83"/>
        <v>4</v>
      </c>
      <c r="BE61" s="77">
        <f t="shared" ca="1" si="83"/>
        <v>6</v>
      </c>
      <c r="BF61" s="77">
        <f t="shared" ca="1" si="83"/>
        <v>3</v>
      </c>
      <c r="BG61" s="77" t="str">
        <f t="shared" ca="1" si="84"/>
        <v>В</v>
      </c>
      <c r="BH61" s="77">
        <f t="shared" ca="1" si="84"/>
        <v>7</v>
      </c>
      <c r="BI61" s="77">
        <f t="shared" ca="1" si="84"/>
        <v>0</v>
      </c>
      <c r="BJ61" s="77">
        <f t="shared" ca="1" si="84"/>
        <v>3</v>
      </c>
      <c r="BK61" s="77">
        <f t="shared" ca="1" si="84"/>
        <v>4</v>
      </c>
      <c r="BL61" s="77">
        <f t="shared" ca="1" si="84"/>
        <v>6</v>
      </c>
      <c r="BM61" s="77">
        <f t="shared" ca="1" si="84"/>
        <v>3</v>
      </c>
      <c r="BN61" s="77" t="str">
        <f t="shared" ca="1" si="84"/>
        <v>В</v>
      </c>
      <c r="BO61" s="77">
        <f t="shared" ca="1" si="84"/>
        <v>7</v>
      </c>
      <c r="BP61" s="77">
        <f t="shared" ca="1" si="84"/>
        <v>0</v>
      </c>
      <c r="BQ61" s="77">
        <f t="shared" ca="1" si="84"/>
        <v>3</v>
      </c>
      <c r="BR61" s="77">
        <f t="shared" si="85"/>
        <v>0</v>
      </c>
      <c r="BS61" s="77">
        <f t="shared" si="85"/>
        <v>0</v>
      </c>
      <c r="BT61" s="77">
        <f t="shared" si="85"/>
        <v>0</v>
      </c>
      <c r="BU61" s="77">
        <f t="shared" si="85"/>
        <v>0</v>
      </c>
      <c r="BV61" s="77">
        <f t="shared" si="85"/>
        <v>0</v>
      </c>
      <c r="BW61" s="77">
        <f t="shared" si="85"/>
        <v>0</v>
      </c>
      <c r="BX61" s="77">
        <f t="shared" si="85"/>
        <v>0</v>
      </c>
      <c r="BY61" s="77">
        <f t="shared" si="85"/>
        <v>0</v>
      </c>
      <c r="BZ61" s="77">
        <f t="shared" si="85"/>
        <v>0</v>
      </c>
      <c r="CA61" s="77">
        <f t="shared" si="85"/>
        <v>0</v>
      </c>
      <c r="CB61" s="77">
        <f t="shared" si="86"/>
        <v>0</v>
      </c>
      <c r="CC61" s="77">
        <f t="shared" si="86"/>
        <v>0</v>
      </c>
      <c r="CD61" s="77">
        <f t="shared" si="86"/>
        <v>0</v>
      </c>
      <c r="CE61" s="77">
        <f t="shared" si="86"/>
        <v>0</v>
      </c>
      <c r="CF61" s="77">
        <f t="shared" si="86"/>
        <v>0</v>
      </c>
      <c r="CG61" s="77">
        <f t="shared" si="86"/>
        <v>0</v>
      </c>
      <c r="CH61" s="77">
        <f t="shared" si="86"/>
        <v>0</v>
      </c>
      <c r="CI61" s="77">
        <f t="shared" si="86"/>
        <v>0</v>
      </c>
      <c r="CJ61" s="77">
        <f t="shared" si="86"/>
        <v>0</v>
      </c>
      <c r="CK61" s="77">
        <f t="shared" si="86"/>
        <v>0</v>
      </c>
      <c r="CL61" s="77">
        <f t="shared" si="87"/>
        <v>0</v>
      </c>
      <c r="CM61" s="77">
        <f t="shared" si="87"/>
        <v>0</v>
      </c>
      <c r="CN61" s="77">
        <f t="shared" si="87"/>
        <v>0</v>
      </c>
      <c r="CO61" s="77">
        <f t="shared" si="87"/>
        <v>0</v>
      </c>
      <c r="CP61" s="77">
        <f t="shared" si="87"/>
        <v>0</v>
      </c>
      <c r="CQ61" s="77">
        <f t="shared" si="87"/>
        <v>0</v>
      </c>
      <c r="CR61" s="77">
        <f t="shared" si="87"/>
        <v>0</v>
      </c>
      <c r="CS61" s="77">
        <f t="shared" si="87"/>
        <v>0</v>
      </c>
      <c r="CT61" s="77">
        <f t="shared" si="88"/>
        <v>0</v>
      </c>
      <c r="CU61" s="77">
        <f t="shared" si="88"/>
        <v>0</v>
      </c>
      <c r="CV61" s="77">
        <f t="shared" si="88"/>
        <v>0</v>
      </c>
      <c r="CW61" s="77">
        <f t="shared" si="88"/>
        <v>0</v>
      </c>
      <c r="CX61" s="77">
        <f t="shared" si="88"/>
        <v>0</v>
      </c>
      <c r="CY61" s="77">
        <f t="shared" si="88"/>
        <v>0</v>
      </c>
      <c r="CZ61" s="77">
        <f t="shared" si="88"/>
        <v>0</v>
      </c>
      <c r="DA61" s="77">
        <f t="shared" si="88"/>
        <v>0</v>
      </c>
      <c r="DB61" s="77">
        <f t="shared" si="88"/>
        <v>0</v>
      </c>
      <c r="DC61" s="77">
        <f t="shared" si="88"/>
        <v>0</v>
      </c>
      <c r="DD61" s="77">
        <f t="shared" si="89"/>
        <v>0</v>
      </c>
      <c r="DE61" s="77">
        <f t="shared" si="89"/>
        <v>0</v>
      </c>
      <c r="DF61" s="77">
        <f t="shared" si="89"/>
        <v>0</v>
      </c>
      <c r="DG61" s="77">
        <f t="shared" si="89"/>
        <v>0</v>
      </c>
      <c r="DH61" s="77">
        <f t="shared" si="89"/>
        <v>0</v>
      </c>
      <c r="DI61" s="77">
        <f t="shared" si="89"/>
        <v>0</v>
      </c>
      <c r="DJ61" s="77">
        <f t="shared" si="89"/>
        <v>0</v>
      </c>
      <c r="DK61" s="77">
        <f t="shared" si="89"/>
        <v>0</v>
      </c>
      <c r="DL61" s="77">
        <f t="shared" si="89"/>
        <v>0</v>
      </c>
      <c r="DM61" s="77">
        <f t="shared" si="89"/>
        <v>0</v>
      </c>
      <c r="DN61" s="77">
        <f t="shared" si="90"/>
        <v>0</v>
      </c>
      <c r="DO61" s="77">
        <f t="shared" si="90"/>
        <v>0</v>
      </c>
      <c r="DP61" s="77">
        <f t="shared" si="90"/>
        <v>0</v>
      </c>
      <c r="DQ61" s="77">
        <f t="shared" si="90"/>
        <v>0</v>
      </c>
      <c r="DR61" s="77">
        <f t="shared" si="90"/>
        <v>0</v>
      </c>
      <c r="DS61" s="77">
        <f t="shared" si="90"/>
        <v>0</v>
      </c>
      <c r="DT61" s="77">
        <f t="shared" si="90"/>
        <v>0</v>
      </c>
      <c r="DU61" s="77">
        <f t="shared" si="90"/>
        <v>0</v>
      </c>
      <c r="DV61" s="77">
        <f t="shared" si="90"/>
        <v>0</v>
      </c>
      <c r="DW61" s="77">
        <f t="shared" si="90"/>
        <v>0</v>
      </c>
      <c r="DX61" s="77">
        <f t="shared" si="90"/>
        <v>0</v>
      </c>
      <c r="DY61" s="77">
        <f t="shared" si="91"/>
        <v>0</v>
      </c>
      <c r="DZ61" s="77">
        <f t="shared" si="91"/>
        <v>0</v>
      </c>
      <c r="EA61" s="77">
        <f t="shared" si="91"/>
        <v>0</v>
      </c>
      <c r="EB61" s="77">
        <f t="shared" si="91"/>
        <v>0</v>
      </c>
      <c r="EC61" s="77">
        <f t="shared" si="91"/>
        <v>0</v>
      </c>
      <c r="ED61" s="77">
        <f t="shared" si="91"/>
        <v>0</v>
      </c>
      <c r="EE61" s="77">
        <f t="shared" si="91"/>
        <v>0</v>
      </c>
      <c r="EF61" s="77">
        <f t="shared" si="91"/>
        <v>0</v>
      </c>
      <c r="EG61" s="77">
        <f t="shared" si="91"/>
        <v>0</v>
      </c>
      <c r="EH61" s="77">
        <f t="shared" si="91"/>
        <v>0</v>
      </c>
      <c r="EI61" s="77">
        <f t="shared" si="92"/>
        <v>0</v>
      </c>
      <c r="EJ61" s="77">
        <f t="shared" si="92"/>
        <v>0</v>
      </c>
      <c r="EK61" s="77">
        <f t="shared" si="92"/>
        <v>0</v>
      </c>
      <c r="EL61" s="77">
        <f t="shared" si="92"/>
        <v>0</v>
      </c>
      <c r="EM61" s="77">
        <f t="shared" si="92"/>
        <v>0</v>
      </c>
      <c r="EN61" s="77">
        <f t="shared" si="92"/>
        <v>0</v>
      </c>
      <c r="EO61" s="77">
        <f t="shared" si="92"/>
        <v>0</v>
      </c>
      <c r="EP61" s="77">
        <f t="shared" si="92"/>
        <v>0</v>
      </c>
      <c r="EQ61" s="77">
        <f t="shared" si="92"/>
        <v>0</v>
      </c>
      <c r="ER61" s="77">
        <f t="shared" si="92"/>
        <v>0</v>
      </c>
      <c r="ES61" s="77">
        <f t="shared" si="93"/>
        <v>0</v>
      </c>
      <c r="ET61" s="77">
        <f t="shared" si="93"/>
        <v>0</v>
      </c>
      <c r="EU61" s="77">
        <f t="shared" si="93"/>
        <v>0</v>
      </c>
      <c r="EV61" s="77">
        <f t="shared" si="93"/>
        <v>0</v>
      </c>
      <c r="EW61" s="77">
        <f t="shared" si="93"/>
        <v>0</v>
      </c>
      <c r="EX61" s="77">
        <f t="shared" si="93"/>
        <v>0</v>
      </c>
      <c r="EY61" s="77">
        <f t="shared" si="93"/>
        <v>0</v>
      </c>
      <c r="EZ61" s="77">
        <f t="shared" si="93"/>
        <v>0</v>
      </c>
      <c r="FA61" s="77">
        <f t="shared" si="93"/>
        <v>0</v>
      </c>
      <c r="FB61" s="77">
        <f t="shared" si="93"/>
        <v>0</v>
      </c>
      <c r="FC61" s="77">
        <f t="shared" si="94"/>
        <v>0</v>
      </c>
      <c r="FD61" s="77">
        <f t="shared" si="94"/>
        <v>0</v>
      </c>
      <c r="FE61" s="77">
        <f t="shared" si="94"/>
        <v>0</v>
      </c>
      <c r="FF61" s="77">
        <f t="shared" si="94"/>
        <v>0</v>
      </c>
      <c r="FG61" s="77">
        <f t="shared" si="94"/>
        <v>0</v>
      </c>
      <c r="FH61" s="77">
        <f t="shared" si="94"/>
        <v>0</v>
      </c>
      <c r="FI61" s="77">
        <f t="shared" si="94"/>
        <v>0</v>
      </c>
      <c r="FJ61" s="77">
        <f t="shared" si="94"/>
        <v>0</v>
      </c>
      <c r="FK61" s="77">
        <f t="shared" si="94"/>
        <v>0</v>
      </c>
      <c r="FL61" s="77">
        <f t="shared" si="94"/>
        <v>0</v>
      </c>
      <c r="FM61" s="77">
        <f t="shared" si="95"/>
        <v>0</v>
      </c>
      <c r="FN61" s="77">
        <f t="shared" si="95"/>
        <v>0</v>
      </c>
      <c r="FO61" s="77">
        <f t="shared" si="95"/>
        <v>0</v>
      </c>
      <c r="FP61" s="77">
        <f t="shared" si="95"/>
        <v>0</v>
      </c>
      <c r="FQ61" s="77">
        <f t="shared" si="95"/>
        <v>0</v>
      </c>
      <c r="FR61" s="77">
        <f t="shared" si="95"/>
        <v>0</v>
      </c>
      <c r="FS61" s="77">
        <f t="shared" si="95"/>
        <v>0</v>
      </c>
      <c r="FT61" s="77">
        <f t="shared" si="95"/>
        <v>0</v>
      </c>
      <c r="FU61" s="77">
        <f t="shared" si="95"/>
        <v>0</v>
      </c>
      <c r="FV61" s="77">
        <f t="shared" si="95"/>
        <v>0</v>
      </c>
      <c r="FW61" s="77">
        <f t="shared" si="96"/>
        <v>0</v>
      </c>
      <c r="FX61" s="77">
        <f t="shared" si="96"/>
        <v>0</v>
      </c>
      <c r="FY61" s="77">
        <f t="shared" si="96"/>
        <v>0</v>
      </c>
      <c r="FZ61" s="77">
        <f t="shared" si="96"/>
        <v>0</v>
      </c>
      <c r="GA61" s="77">
        <f t="shared" si="96"/>
        <v>0</v>
      </c>
      <c r="GB61" s="77">
        <f t="shared" si="96"/>
        <v>0</v>
      </c>
      <c r="GC61" s="77">
        <f t="shared" si="96"/>
        <v>0</v>
      </c>
      <c r="GD61" s="77">
        <f t="shared" si="96"/>
        <v>0</v>
      </c>
      <c r="GE61" s="77">
        <f t="shared" si="96"/>
        <v>0</v>
      </c>
      <c r="GF61" s="77">
        <f t="shared" si="96"/>
        <v>0</v>
      </c>
      <c r="GG61" s="77">
        <f t="shared" si="96"/>
        <v>0</v>
      </c>
    </row>
    <row r="62" spans="1:189" ht="15.75" x14ac:dyDescent="0.25">
      <c r="A62" s="93"/>
      <c r="B62" s="94"/>
      <c r="C62" s="95"/>
      <c r="D62" s="95"/>
      <c r="E62" s="96"/>
      <c r="F62" s="94"/>
      <c r="G62" s="97">
        <f t="shared" si="15"/>
        <v>0</v>
      </c>
      <c r="H62" s="96"/>
      <c r="I62" s="97">
        <f t="shared" si="16"/>
        <v>0</v>
      </c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101"/>
      <c r="W62" s="101"/>
      <c r="X62" s="101"/>
      <c r="Y62" s="101"/>
      <c r="Z62" s="101"/>
      <c r="AA62" s="101"/>
      <c r="AB62" s="101"/>
      <c r="AC62" s="101"/>
      <c r="AD62" s="100">
        <f t="shared" si="20"/>
        <v>0</v>
      </c>
      <c r="AE62" s="100">
        <f t="shared" si="17"/>
        <v>0</v>
      </c>
      <c r="AF62" s="75"/>
      <c r="AG62" s="75"/>
      <c r="AH62" s="68">
        <f t="shared" si="18"/>
        <v>0</v>
      </c>
      <c r="AI62" s="79">
        <f>SUMIF(Списки!$D$2:$D$6,B62,Списки!$E$2:$E$6)</f>
        <v>0</v>
      </c>
      <c r="AJ62" s="79">
        <f t="shared" si="21"/>
        <v>31</v>
      </c>
      <c r="AK62" s="70"/>
      <c r="AL62" s="70">
        <f t="array" aca="1" ref="AL62" ca="1">IF(MONTH(AI62)=1,MIN(IF(F62=январь!$A$1:$AF$200,ROW(январь!$A$1:$AF$200))),IF(MONTH(AI62)=2,MIN(IF(F62=февраль!$A$1:$AF$200,ROW(февраль!$A$1:$AF$200))),IF(MONTH(AI62)=3,MIN(IF(F62=март!$A$1:$AF$200,ROW(март!$A$1:$AF$200))),IF(MONTH(AI62)=4,MIN(IF(F62=апрель!$A$1:$AF$200,ROW(апрель!$A$1:$AF$200))),IF(MONTH(AI62)=5,MIN(IF(F62=май!$A$1:$AF$200,ROW(май!$A$1:$AF$200))),0)))))</f>
        <v>3</v>
      </c>
      <c r="AM62" s="77" t="str">
        <f t="shared" ca="1" si="82"/>
        <v>П</v>
      </c>
      <c r="AN62" s="77" t="str">
        <f t="shared" ca="1" si="82"/>
        <v>П</v>
      </c>
      <c r="AO62" s="77" t="str">
        <f t="shared" ca="1" si="82"/>
        <v>КД</v>
      </c>
      <c r="AP62" s="77" t="str">
        <f t="shared" ca="1" si="82"/>
        <v>КД</v>
      </c>
      <c r="AQ62" s="77" t="str">
        <f t="shared" ca="1" si="82"/>
        <v>КД</v>
      </c>
      <c r="AR62" s="77" t="str">
        <f t="shared" ca="1" si="82"/>
        <v>КД</v>
      </c>
      <c r="AS62" s="77" t="str">
        <f t="shared" ca="1" si="82"/>
        <v>В</v>
      </c>
      <c r="AT62" s="77" t="str">
        <f t="shared" ca="1" si="82"/>
        <v>КД</v>
      </c>
      <c r="AU62" s="77">
        <f t="shared" ca="1" si="82"/>
        <v>0</v>
      </c>
      <c r="AV62" s="77">
        <f t="shared" ca="1" si="82"/>
        <v>3</v>
      </c>
      <c r="AW62" s="77">
        <f t="shared" ca="1" si="83"/>
        <v>4</v>
      </c>
      <c r="AX62" s="77">
        <f t="shared" ca="1" si="83"/>
        <v>6</v>
      </c>
      <c r="AY62" s="77">
        <f t="shared" ca="1" si="83"/>
        <v>3</v>
      </c>
      <c r="AZ62" s="77" t="str">
        <f t="shared" ca="1" si="83"/>
        <v>В</v>
      </c>
      <c r="BA62" s="77">
        <f t="shared" ca="1" si="83"/>
        <v>7</v>
      </c>
      <c r="BB62" s="77">
        <f t="shared" ca="1" si="83"/>
        <v>0</v>
      </c>
      <c r="BC62" s="77">
        <f t="shared" ca="1" si="83"/>
        <v>3</v>
      </c>
      <c r="BD62" s="77">
        <f t="shared" ca="1" si="83"/>
        <v>4</v>
      </c>
      <c r="BE62" s="77">
        <f t="shared" ca="1" si="83"/>
        <v>6</v>
      </c>
      <c r="BF62" s="77">
        <f t="shared" ca="1" si="83"/>
        <v>3</v>
      </c>
      <c r="BG62" s="77" t="str">
        <f t="shared" ca="1" si="84"/>
        <v>В</v>
      </c>
      <c r="BH62" s="77">
        <f t="shared" ca="1" si="84"/>
        <v>7</v>
      </c>
      <c r="BI62" s="77">
        <f t="shared" ca="1" si="84"/>
        <v>0</v>
      </c>
      <c r="BJ62" s="77">
        <f t="shared" ca="1" si="84"/>
        <v>3</v>
      </c>
      <c r="BK62" s="77">
        <f t="shared" ca="1" si="84"/>
        <v>4</v>
      </c>
      <c r="BL62" s="77">
        <f t="shared" ca="1" si="84"/>
        <v>6</v>
      </c>
      <c r="BM62" s="77">
        <f t="shared" ca="1" si="84"/>
        <v>3</v>
      </c>
      <c r="BN62" s="77" t="str">
        <f t="shared" ca="1" si="84"/>
        <v>В</v>
      </c>
      <c r="BO62" s="77">
        <f t="shared" ca="1" si="84"/>
        <v>7</v>
      </c>
      <c r="BP62" s="77">
        <f t="shared" ca="1" si="84"/>
        <v>0</v>
      </c>
      <c r="BQ62" s="77">
        <f t="shared" ca="1" si="84"/>
        <v>3</v>
      </c>
      <c r="BR62" s="77">
        <f t="shared" si="85"/>
        <v>0</v>
      </c>
      <c r="BS62" s="77">
        <f t="shared" si="85"/>
        <v>0</v>
      </c>
      <c r="BT62" s="77">
        <f t="shared" si="85"/>
        <v>0</v>
      </c>
      <c r="BU62" s="77">
        <f t="shared" si="85"/>
        <v>0</v>
      </c>
      <c r="BV62" s="77">
        <f t="shared" si="85"/>
        <v>0</v>
      </c>
      <c r="BW62" s="77">
        <f t="shared" si="85"/>
        <v>0</v>
      </c>
      <c r="BX62" s="77">
        <f t="shared" si="85"/>
        <v>0</v>
      </c>
      <c r="BY62" s="77">
        <f t="shared" si="85"/>
        <v>0</v>
      </c>
      <c r="BZ62" s="77">
        <f t="shared" si="85"/>
        <v>0</v>
      </c>
      <c r="CA62" s="77">
        <f t="shared" si="85"/>
        <v>0</v>
      </c>
      <c r="CB62" s="77">
        <f t="shared" si="86"/>
        <v>0</v>
      </c>
      <c r="CC62" s="77">
        <f t="shared" si="86"/>
        <v>0</v>
      </c>
      <c r="CD62" s="77">
        <f t="shared" si="86"/>
        <v>0</v>
      </c>
      <c r="CE62" s="77">
        <f t="shared" si="86"/>
        <v>0</v>
      </c>
      <c r="CF62" s="77">
        <f t="shared" si="86"/>
        <v>0</v>
      </c>
      <c r="CG62" s="77">
        <f t="shared" si="86"/>
        <v>0</v>
      </c>
      <c r="CH62" s="77">
        <f t="shared" si="86"/>
        <v>0</v>
      </c>
      <c r="CI62" s="77">
        <f t="shared" si="86"/>
        <v>0</v>
      </c>
      <c r="CJ62" s="77">
        <f t="shared" si="86"/>
        <v>0</v>
      </c>
      <c r="CK62" s="77">
        <f t="shared" si="86"/>
        <v>0</v>
      </c>
      <c r="CL62" s="77">
        <f t="shared" si="87"/>
        <v>0</v>
      </c>
      <c r="CM62" s="77">
        <f t="shared" si="87"/>
        <v>0</v>
      </c>
      <c r="CN62" s="77">
        <f t="shared" si="87"/>
        <v>0</v>
      </c>
      <c r="CO62" s="77">
        <f t="shared" si="87"/>
        <v>0</v>
      </c>
      <c r="CP62" s="77">
        <f t="shared" si="87"/>
        <v>0</v>
      </c>
      <c r="CQ62" s="77">
        <f t="shared" si="87"/>
        <v>0</v>
      </c>
      <c r="CR62" s="77">
        <f t="shared" si="87"/>
        <v>0</v>
      </c>
      <c r="CS62" s="77">
        <f t="shared" si="87"/>
        <v>0</v>
      </c>
      <c r="CT62" s="77">
        <f t="shared" si="88"/>
        <v>0</v>
      </c>
      <c r="CU62" s="77">
        <f t="shared" si="88"/>
        <v>0</v>
      </c>
      <c r="CV62" s="77">
        <f t="shared" si="88"/>
        <v>0</v>
      </c>
      <c r="CW62" s="77">
        <f t="shared" si="88"/>
        <v>0</v>
      </c>
      <c r="CX62" s="77">
        <f t="shared" si="88"/>
        <v>0</v>
      </c>
      <c r="CY62" s="77">
        <f t="shared" si="88"/>
        <v>0</v>
      </c>
      <c r="CZ62" s="77">
        <f t="shared" si="88"/>
        <v>0</v>
      </c>
      <c r="DA62" s="77">
        <f t="shared" si="88"/>
        <v>0</v>
      </c>
      <c r="DB62" s="77">
        <f t="shared" si="88"/>
        <v>0</v>
      </c>
      <c r="DC62" s="77">
        <f t="shared" si="88"/>
        <v>0</v>
      </c>
      <c r="DD62" s="77">
        <f t="shared" si="89"/>
        <v>0</v>
      </c>
      <c r="DE62" s="77">
        <f t="shared" si="89"/>
        <v>0</v>
      </c>
      <c r="DF62" s="77">
        <f t="shared" si="89"/>
        <v>0</v>
      </c>
      <c r="DG62" s="77">
        <f t="shared" si="89"/>
        <v>0</v>
      </c>
      <c r="DH62" s="77">
        <f t="shared" si="89"/>
        <v>0</v>
      </c>
      <c r="DI62" s="77">
        <f t="shared" si="89"/>
        <v>0</v>
      </c>
      <c r="DJ62" s="77">
        <f t="shared" si="89"/>
        <v>0</v>
      </c>
      <c r="DK62" s="77">
        <f t="shared" si="89"/>
        <v>0</v>
      </c>
      <c r="DL62" s="77">
        <f t="shared" si="89"/>
        <v>0</v>
      </c>
      <c r="DM62" s="77">
        <f t="shared" si="89"/>
        <v>0</v>
      </c>
      <c r="DN62" s="77">
        <f t="shared" si="90"/>
        <v>0</v>
      </c>
      <c r="DO62" s="77">
        <f t="shared" si="90"/>
        <v>0</v>
      </c>
      <c r="DP62" s="77">
        <f t="shared" si="90"/>
        <v>0</v>
      </c>
      <c r="DQ62" s="77">
        <f t="shared" si="90"/>
        <v>0</v>
      </c>
      <c r="DR62" s="77">
        <f t="shared" si="90"/>
        <v>0</v>
      </c>
      <c r="DS62" s="77">
        <f t="shared" si="90"/>
        <v>0</v>
      </c>
      <c r="DT62" s="77">
        <f t="shared" si="90"/>
        <v>0</v>
      </c>
      <c r="DU62" s="77">
        <f t="shared" si="90"/>
        <v>0</v>
      </c>
      <c r="DV62" s="77">
        <f t="shared" si="90"/>
        <v>0</v>
      </c>
      <c r="DW62" s="77">
        <f t="shared" si="90"/>
        <v>0</v>
      </c>
      <c r="DX62" s="77">
        <f t="shared" si="90"/>
        <v>0</v>
      </c>
      <c r="DY62" s="77">
        <f t="shared" si="91"/>
        <v>0</v>
      </c>
      <c r="DZ62" s="77">
        <f t="shared" si="91"/>
        <v>0</v>
      </c>
      <c r="EA62" s="77">
        <f t="shared" si="91"/>
        <v>0</v>
      </c>
      <c r="EB62" s="77">
        <f t="shared" si="91"/>
        <v>0</v>
      </c>
      <c r="EC62" s="77">
        <f t="shared" si="91"/>
        <v>0</v>
      </c>
      <c r="ED62" s="77">
        <f t="shared" si="91"/>
        <v>0</v>
      </c>
      <c r="EE62" s="77">
        <f t="shared" si="91"/>
        <v>0</v>
      </c>
      <c r="EF62" s="77">
        <f t="shared" si="91"/>
        <v>0</v>
      </c>
      <c r="EG62" s="77">
        <f t="shared" si="91"/>
        <v>0</v>
      </c>
      <c r="EH62" s="77">
        <f t="shared" si="91"/>
        <v>0</v>
      </c>
      <c r="EI62" s="77">
        <f t="shared" si="92"/>
        <v>0</v>
      </c>
      <c r="EJ62" s="77">
        <f t="shared" si="92"/>
        <v>0</v>
      </c>
      <c r="EK62" s="77">
        <f t="shared" si="92"/>
        <v>0</v>
      </c>
      <c r="EL62" s="77">
        <f t="shared" si="92"/>
        <v>0</v>
      </c>
      <c r="EM62" s="77">
        <f t="shared" si="92"/>
        <v>0</v>
      </c>
      <c r="EN62" s="77">
        <f t="shared" si="92"/>
        <v>0</v>
      </c>
      <c r="EO62" s="77">
        <f t="shared" si="92"/>
        <v>0</v>
      </c>
      <c r="EP62" s="77">
        <f t="shared" si="92"/>
        <v>0</v>
      </c>
      <c r="EQ62" s="77">
        <f t="shared" si="92"/>
        <v>0</v>
      </c>
      <c r="ER62" s="77">
        <f t="shared" si="92"/>
        <v>0</v>
      </c>
      <c r="ES62" s="77">
        <f t="shared" si="93"/>
        <v>0</v>
      </c>
      <c r="ET62" s="77">
        <f t="shared" si="93"/>
        <v>0</v>
      </c>
      <c r="EU62" s="77">
        <f t="shared" si="93"/>
        <v>0</v>
      </c>
      <c r="EV62" s="77">
        <f t="shared" si="93"/>
        <v>0</v>
      </c>
      <c r="EW62" s="77">
        <f t="shared" si="93"/>
        <v>0</v>
      </c>
      <c r="EX62" s="77">
        <f t="shared" si="93"/>
        <v>0</v>
      </c>
      <c r="EY62" s="77">
        <f t="shared" si="93"/>
        <v>0</v>
      </c>
      <c r="EZ62" s="77">
        <f t="shared" si="93"/>
        <v>0</v>
      </c>
      <c r="FA62" s="77">
        <f t="shared" si="93"/>
        <v>0</v>
      </c>
      <c r="FB62" s="77">
        <f t="shared" si="93"/>
        <v>0</v>
      </c>
      <c r="FC62" s="77">
        <f t="shared" si="94"/>
        <v>0</v>
      </c>
      <c r="FD62" s="77">
        <f t="shared" si="94"/>
        <v>0</v>
      </c>
      <c r="FE62" s="77">
        <f t="shared" si="94"/>
        <v>0</v>
      </c>
      <c r="FF62" s="77">
        <f t="shared" si="94"/>
        <v>0</v>
      </c>
      <c r="FG62" s="77">
        <f t="shared" si="94"/>
        <v>0</v>
      </c>
      <c r="FH62" s="77">
        <f t="shared" si="94"/>
        <v>0</v>
      </c>
      <c r="FI62" s="77">
        <f t="shared" si="94"/>
        <v>0</v>
      </c>
      <c r="FJ62" s="77">
        <f t="shared" si="94"/>
        <v>0</v>
      </c>
      <c r="FK62" s="77">
        <f t="shared" si="94"/>
        <v>0</v>
      </c>
      <c r="FL62" s="77">
        <f t="shared" si="94"/>
        <v>0</v>
      </c>
      <c r="FM62" s="77">
        <f t="shared" si="95"/>
        <v>0</v>
      </c>
      <c r="FN62" s="77">
        <f t="shared" si="95"/>
        <v>0</v>
      </c>
      <c r="FO62" s="77">
        <f t="shared" si="95"/>
        <v>0</v>
      </c>
      <c r="FP62" s="77">
        <f t="shared" si="95"/>
        <v>0</v>
      </c>
      <c r="FQ62" s="77">
        <f t="shared" si="95"/>
        <v>0</v>
      </c>
      <c r="FR62" s="77">
        <f t="shared" si="95"/>
        <v>0</v>
      </c>
      <c r="FS62" s="77">
        <f t="shared" si="95"/>
        <v>0</v>
      </c>
      <c r="FT62" s="77">
        <f t="shared" si="95"/>
        <v>0</v>
      </c>
      <c r="FU62" s="77">
        <f t="shared" si="95"/>
        <v>0</v>
      </c>
      <c r="FV62" s="77">
        <f t="shared" si="95"/>
        <v>0</v>
      </c>
      <c r="FW62" s="77">
        <f t="shared" si="96"/>
        <v>0</v>
      </c>
      <c r="FX62" s="77">
        <f t="shared" si="96"/>
        <v>0</v>
      </c>
      <c r="FY62" s="77">
        <f t="shared" si="96"/>
        <v>0</v>
      </c>
      <c r="FZ62" s="77">
        <f t="shared" si="96"/>
        <v>0</v>
      </c>
      <c r="GA62" s="77">
        <f t="shared" si="96"/>
        <v>0</v>
      </c>
      <c r="GB62" s="77">
        <f t="shared" si="96"/>
        <v>0</v>
      </c>
      <c r="GC62" s="77">
        <f t="shared" si="96"/>
        <v>0</v>
      </c>
      <c r="GD62" s="77">
        <f t="shared" si="96"/>
        <v>0</v>
      </c>
      <c r="GE62" s="77">
        <f t="shared" si="96"/>
        <v>0</v>
      </c>
      <c r="GF62" s="77">
        <f t="shared" si="96"/>
        <v>0</v>
      </c>
      <c r="GG62" s="77">
        <f t="shared" si="96"/>
        <v>0</v>
      </c>
    </row>
    <row r="63" spans="1:189" ht="15.75" x14ac:dyDescent="0.25">
      <c r="A63" s="93"/>
      <c r="B63" s="94"/>
      <c r="C63" s="95"/>
      <c r="D63" s="95"/>
      <c r="E63" s="96"/>
      <c r="F63" s="94"/>
      <c r="G63" s="97">
        <f t="shared" si="15"/>
        <v>0</v>
      </c>
      <c r="H63" s="96"/>
      <c r="I63" s="97">
        <f t="shared" si="16"/>
        <v>0</v>
      </c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101"/>
      <c r="W63" s="101"/>
      <c r="X63" s="101"/>
      <c r="Y63" s="101"/>
      <c r="Z63" s="101"/>
      <c r="AA63" s="101"/>
      <c r="AB63" s="101"/>
      <c r="AC63" s="101"/>
      <c r="AD63" s="100">
        <f t="shared" si="20"/>
        <v>0</v>
      </c>
      <c r="AE63" s="100">
        <f t="shared" si="17"/>
        <v>0</v>
      </c>
      <c r="AF63" s="75"/>
      <c r="AG63" s="75"/>
      <c r="AH63" s="68">
        <f t="shared" si="18"/>
        <v>0</v>
      </c>
      <c r="AI63" s="79">
        <f>SUMIF(Списки!$D$2:$D$6,B63,Списки!$E$2:$E$6)</f>
        <v>0</v>
      </c>
      <c r="AJ63" s="79">
        <f t="shared" si="21"/>
        <v>31</v>
      </c>
      <c r="AK63" s="70"/>
      <c r="AL63" s="70">
        <f t="array" aca="1" ref="AL63" ca="1">IF(MONTH(AI63)=1,MIN(IF(F63=январь!$A$1:$AF$200,ROW(январь!$A$1:$AF$200))),IF(MONTH(AI63)=2,MIN(IF(F63=февраль!$A$1:$AF$200,ROW(февраль!$A$1:$AF$200))),IF(MONTH(AI63)=3,MIN(IF(F63=март!$A$1:$AF$200,ROW(март!$A$1:$AF$200))),IF(MONTH(AI63)=4,MIN(IF(F63=апрель!$A$1:$AF$200,ROW(апрель!$A$1:$AF$200))),IF(MONTH(AI63)=5,MIN(IF(F63=май!$A$1:$AF$200,ROW(май!$A$1:$AF$200))),0)))))</f>
        <v>3</v>
      </c>
      <c r="AM63" s="77" t="str">
        <f t="shared" ca="1" si="82"/>
        <v>П</v>
      </c>
      <c r="AN63" s="77" t="str">
        <f t="shared" ca="1" si="82"/>
        <v>П</v>
      </c>
      <c r="AO63" s="77" t="str">
        <f t="shared" ca="1" si="82"/>
        <v>КД</v>
      </c>
      <c r="AP63" s="77" t="str">
        <f t="shared" ca="1" si="82"/>
        <v>КД</v>
      </c>
      <c r="AQ63" s="77" t="str">
        <f t="shared" ca="1" si="82"/>
        <v>КД</v>
      </c>
      <c r="AR63" s="77" t="str">
        <f t="shared" ca="1" si="82"/>
        <v>КД</v>
      </c>
      <c r="AS63" s="77" t="str">
        <f t="shared" ca="1" si="82"/>
        <v>В</v>
      </c>
      <c r="AT63" s="77" t="str">
        <f t="shared" ca="1" si="82"/>
        <v>КД</v>
      </c>
      <c r="AU63" s="77">
        <f t="shared" ca="1" si="82"/>
        <v>0</v>
      </c>
      <c r="AV63" s="77">
        <f t="shared" ca="1" si="82"/>
        <v>3</v>
      </c>
      <c r="AW63" s="77">
        <f t="shared" ca="1" si="83"/>
        <v>4</v>
      </c>
      <c r="AX63" s="77">
        <f t="shared" ca="1" si="83"/>
        <v>6</v>
      </c>
      <c r="AY63" s="77">
        <f t="shared" ca="1" si="83"/>
        <v>3</v>
      </c>
      <c r="AZ63" s="77" t="str">
        <f t="shared" ca="1" si="83"/>
        <v>В</v>
      </c>
      <c r="BA63" s="77">
        <f t="shared" ca="1" si="83"/>
        <v>7</v>
      </c>
      <c r="BB63" s="77">
        <f t="shared" ca="1" si="83"/>
        <v>0</v>
      </c>
      <c r="BC63" s="77">
        <f t="shared" ca="1" si="83"/>
        <v>3</v>
      </c>
      <c r="BD63" s="77">
        <f t="shared" ca="1" si="83"/>
        <v>4</v>
      </c>
      <c r="BE63" s="77">
        <f t="shared" ca="1" si="83"/>
        <v>6</v>
      </c>
      <c r="BF63" s="77">
        <f t="shared" ca="1" si="83"/>
        <v>3</v>
      </c>
      <c r="BG63" s="77" t="str">
        <f t="shared" ca="1" si="84"/>
        <v>В</v>
      </c>
      <c r="BH63" s="77">
        <f t="shared" ca="1" si="84"/>
        <v>7</v>
      </c>
      <c r="BI63" s="77">
        <f t="shared" ca="1" si="84"/>
        <v>0</v>
      </c>
      <c r="BJ63" s="77">
        <f t="shared" ca="1" si="84"/>
        <v>3</v>
      </c>
      <c r="BK63" s="77">
        <f t="shared" ca="1" si="84"/>
        <v>4</v>
      </c>
      <c r="BL63" s="77">
        <f t="shared" ca="1" si="84"/>
        <v>6</v>
      </c>
      <c r="BM63" s="77">
        <f t="shared" ca="1" si="84"/>
        <v>3</v>
      </c>
      <c r="BN63" s="77" t="str">
        <f t="shared" ca="1" si="84"/>
        <v>В</v>
      </c>
      <c r="BO63" s="77">
        <f t="shared" ca="1" si="84"/>
        <v>7</v>
      </c>
      <c r="BP63" s="77">
        <f t="shared" ca="1" si="84"/>
        <v>0</v>
      </c>
      <c r="BQ63" s="77">
        <f t="shared" ca="1" si="84"/>
        <v>3</v>
      </c>
      <c r="BR63" s="77">
        <f t="shared" si="85"/>
        <v>0</v>
      </c>
      <c r="BS63" s="77">
        <f t="shared" si="85"/>
        <v>0</v>
      </c>
      <c r="BT63" s="77">
        <f t="shared" si="85"/>
        <v>0</v>
      </c>
      <c r="BU63" s="77">
        <f t="shared" si="85"/>
        <v>0</v>
      </c>
      <c r="BV63" s="77">
        <f t="shared" si="85"/>
        <v>0</v>
      </c>
      <c r="BW63" s="77">
        <f t="shared" si="85"/>
        <v>0</v>
      </c>
      <c r="BX63" s="77">
        <f t="shared" si="85"/>
        <v>0</v>
      </c>
      <c r="BY63" s="77">
        <f t="shared" si="85"/>
        <v>0</v>
      </c>
      <c r="BZ63" s="77">
        <f t="shared" si="85"/>
        <v>0</v>
      </c>
      <c r="CA63" s="77">
        <f t="shared" si="85"/>
        <v>0</v>
      </c>
      <c r="CB63" s="77">
        <f t="shared" si="86"/>
        <v>0</v>
      </c>
      <c r="CC63" s="77">
        <f t="shared" si="86"/>
        <v>0</v>
      </c>
      <c r="CD63" s="77">
        <f t="shared" si="86"/>
        <v>0</v>
      </c>
      <c r="CE63" s="77">
        <f t="shared" si="86"/>
        <v>0</v>
      </c>
      <c r="CF63" s="77">
        <f t="shared" si="86"/>
        <v>0</v>
      </c>
      <c r="CG63" s="77">
        <f t="shared" si="86"/>
        <v>0</v>
      </c>
      <c r="CH63" s="77">
        <f t="shared" si="86"/>
        <v>0</v>
      </c>
      <c r="CI63" s="77">
        <f t="shared" si="86"/>
        <v>0</v>
      </c>
      <c r="CJ63" s="77">
        <f t="shared" si="86"/>
        <v>0</v>
      </c>
      <c r="CK63" s="77">
        <f t="shared" si="86"/>
        <v>0</v>
      </c>
      <c r="CL63" s="77">
        <f t="shared" si="87"/>
        <v>0</v>
      </c>
      <c r="CM63" s="77">
        <f t="shared" si="87"/>
        <v>0</v>
      </c>
      <c r="CN63" s="77">
        <f t="shared" si="87"/>
        <v>0</v>
      </c>
      <c r="CO63" s="77">
        <f t="shared" si="87"/>
        <v>0</v>
      </c>
      <c r="CP63" s="77">
        <f t="shared" si="87"/>
        <v>0</v>
      </c>
      <c r="CQ63" s="77">
        <f t="shared" si="87"/>
        <v>0</v>
      </c>
      <c r="CR63" s="77">
        <f t="shared" si="87"/>
        <v>0</v>
      </c>
      <c r="CS63" s="77">
        <f t="shared" si="87"/>
        <v>0</v>
      </c>
      <c r="CT63" s="77">
        <f t="shared" si="88"/>
        <v>0</v>
      </c>
      <c r="CU63" s="77">
        <f t="shared" si="88"/>
        <v>0</v>
      </c>
      <c r="CV63" s="77">
        <f t="shared" si="88"/>
        <v>0</v>
      </c>
      <c r="CW63" s="77">
        <f t="shared" si="88"/>
        <v>0</v>
      </c>
      <c r="CX63" s="77">
        <f t="shared" si="88"/>
        <v>0</v>
      </c>
      <c r="CY63" s="77">
        <f t="shared" si="88"/>
        <v>0</v>
      </c>
      <c r="CZ63" s="77">
        <f t="shared" si="88"/>
        <v>0</v>
      </c>
      <c r="DA63" s="77">
        <f t="shared" si="88"/>
        <v>0</v>
      </c>
      <c r="DB63" s="77">
        <f t="shared" si="88"/>
        <v>0</v>
      </c>
      <c r="DC63" s="77">
        <f t="shared" si="88"/>
        <v>0</v>
      </c>
      <c r="DD63" s="77">
        <f t="shared" si="89"/>
        <v>0</v>
      </c>
      <c r="DE63" s="77">
        <f t="shared" si="89"/>
        <v>0</v>
      </c>
      <c r="DF63" s="77">
        <f t="shared" si="89"/>
        <v>0</v>
      </c>
      <c r="DG63" s="77">
        <f t="shared" si="89"/>
        <v>0</v>
      </c>
      <c r="DH63" s="77">
        <f t="shared" si="89"/>
        <v>0</v>
      </c>
      <c r="DI63" s="77">
        <f t="shared" si="89"/>
        <v>0</v>
      </c>
      <c r="DJ63" s="77">
        <f t="shared" si="89"/>
        <v>0</v>
      </c>
      <c r="DK63" s="77">
        <f t="shared" si="89"/>
        <v>0</v>
      </c>
      <c r="DL63" s="77">
        <f t="shared" si="89"/>
        <v>0</v>
      </c>
      <c r="DM63" s="77">
        <f t="shared" si="89"/>
        <v>0</v>
      </c>
      <c r="DN63" s="77">
        <f t="shared" si="90"/>
        <v>0</v>
      </c>
      <c r="DO63" s="77">
        <f t="shared" si="90"/>
        <v>0</v>
      </c>
      <c r="DP63" s="77">
        <f t="shared" si="90"/>
        <v>0</v>
      </c>
      <c r="DQ63" s="77">
        <f t="shared" si="90"/>
        <v>0</v>
      </c>
      <c r="DR63" s="77">
        <f t="shared" si="90"/>
        <v>0</v>
      </c>
      <c r="DS63" s="77">
        <f t="shared" si="90"/>
        <v>0</v>
      </c>
      <c r="DT63" s="77">
        <f t="shared" si="90"/>
        <v>0</v>
      </c>
      <c r="DU63" s="77">
        <f t="shared" si="90"/>
        <v>0</v>
      </c>
      <c r="DV63" s="77">
        <f t="shared" si="90"/>
        <v>0</v>
      </c>
      <c r="DW63" s="77">
        <f t="shared" si="90"/>
        <v>0</v>
      </c>
      <c r="DX63" s="77">
        <f t="shared" si="90"/>
        <v>0</v>
      </c>
      <c r="DY63" s="77">
        <f t="shared" si="91"/>
        <v>0</v>
      </c>
      <c r="DZ63" s="77">
        <f t="shared" si="91"/>
        <v>0</v>
      </c>
      <c r="EA63" s="77">
        <f t="shared" si="91"/>
        <v>0</v>
      </c>
      <c r="EB63" s="77">
        <f t="shared" si="91"/>
        <v>0</v>
      </c>
      <c r="EC63" s="77">
        <f t="shared" si="91"/>
        <v>0</v>
      </c>
      <c r="ED63" s="77">
        <f t="shared" si="91"/>
        <v>0</v>
      </c>
      <c r="EE63" s="77">
        <f t="shared" si="91"/>
        <v>0</v>
      </c>
      <c r="EF63" s="77">
        <f t="shared" si="91"/>
        <v>0</v>
      </c>
      <c r="EG63" s="77">
        <f t="shared" si="91"/>
        <v>0</v>
      </c>
      <c r="EH63" s="77">
        <f t="shared" si="91"/>
        <v>0</v>
      </c>
      <c r="EI63" s="77">
        <f t="shared" si="92"/>
        <v>0</v>
      </c>
      <c r="EJ63" s="77">
        <f t="shared" si="92"/>
        <v>0</v>
      </c>
      <c r="EK63" s="77">
        <f t="shared" si="92"/>
        <v>0</v>
      </c>
      <c r="EL63" s="77">
        <f t="shared" si="92"/>
        <v>0</v>
      </c>
      <c r="EM63" s="77">
        <f t="shared" si="92"/>
        <v>0</v>
      </c>
      <c r="EN63" s="77">
        <f t="shared" si="92"/>
        <v>0</v>
      </c>
      <c r="EO63" s="77">
        <f t="shared" si="92"/>
        <v>0</v>
      </c>
      <c r="EP63" s="77">
        <f t="shared" si="92"/>
        <v>0</v>
      </c>
      <c r="EQ63" s="77">
        <f t="shared" si="92"/>
        <v>0</v>
      </c>
      <c r="ER63" s="77">
        <f t="shared" si="92"/>
        <v>0</v>
      </c>
      <c r="ES63" s="77">
        <f t="shared" si="93"/>
        <v>0</v>
      </c>
      <c r="ET63" s="77">
        <f t="shared" si="93"/>
        <v>0</v>
      </c>
      <c r="EU63" s="77">
        <f t="shared" si="93"/>
        <v>0</v>
      </c>
      <c r="EV63" s="77">
        <f t="shared" si="93"/>
        <v>0</v>
      </c>
      <c r="EW63" s="77">
        <f t="shared" si="93"/>
        <v>0</v>
      </c>
      <c r="EX63" s="77">
        <f t="shared" si="93"/>
        <v>0</v>
      </c>
      <c r="EY63" s="77">
        <f t="shared" si="93"/>
        <v>0</v>
      </c>
      <c r="EZ63" s="77">
        <f t="shared" si="93"/>
        <v>0</v>
      </c>
      <c r="FA63" s="77">
        <f t="shared" si="93"/>
        <v>0</v>
      </c>
      <c r="FB63" s="77">
        <f t="shared" si="93"/>
        <v>0</v>
      </c>
      <c r="FC63" s="77">
        <f t="shared" si="94"/>
        <v>0</v>
      </c>
      <c r="FD63" s="77">
        <f t="shared" si="94"/>
        <v>0</v>
      </c>
      <c r="FE63" s="77">
        <f t="shared" si="94"/>
        <v>0</v>
      </c>
      <c r="FF63" s="77">
        <f t="shared" si="94"/>
        <v>0</v>
      </c>
      <c r="FG63" s="77">
        <f t="shared" si="94"/>
        <v>0</v>
      </c>
      <c r="FH63" s="77">
        <f t="shared" si="94"/>
        <v>0</v>
      </c>
      <c r="FI63" s="77">
        <f t="shared" si="94"/>
        <v>0</v>
      </c>
      <c r="FJ63" s="77">
        <f t="shared" si="94"/>
        <v>0</v>
      </c>
      <c r="FK63" s="77">
        <f t="shared" si="94"/>
        <v>0</v>
      </c>
      <c r="FL63" s="77">
        <f t="shared" si="94"/>
        <v>0</v>
      </c>
      <c r="FM63" s="77">
        <f t="shared" si="95"/>
        <v>0</v>
      </c>
      <c r="FN63" s="77">
        <f t="shared" si="95"/>
        <v>0</v>
      </c>
      <c r="FO63" s="77">
        <f t="shared" si="95"/>
        <v>0</v>
      </c>
      <c r="FP63" s="77">
        <f t="shared" si="95"/>
        <v>0</v>
      </c>
      <c r="FQ63" s="77">
        <f t="shared" si="95"/>
        <v>0</v>
      </c>
      <c r="FR63" s="77">
        <f t="shared" si="95"/>
        <v>0</v>
      </c>
      <c r="FS63" s="77">
        <f t="shared" si="95"/>
        <v>0</v>
      </c>
      <c r="FT63" s="77">
        <f t="shared" si="95"/>
        <v>0</v>
      </c>
      <c r="FU63" s="77">
        <f t="shared" si="95"/>
        <v>0</v>
      </c>
      <c r="FV63" s="77">
        <f t="shared" si="95"/>
        <v>0</v>
      </c>
      <c r="FW63" s="77">
        <f t="shared" si="96"/>
        <v>0</v>
      </c>
      <c r="FX63" s="77">
        <f t="shared" si="96"/>
        <v>0</v>
      </c>
      <c r="FY63" s="77">
        <f t="shared" si="96"/>
        <v>0</v>
      </c>
      <c r="FZ63" s="77">
        <f t="shared" si="96"/>
        <v>0</v>
      </c>
      <c r="GA63" s="77">
        <f t="shared" si="96"/>
        <v>0</v>
      </c>
      <c r="GB63" s="77">
        <f t="shared" si="96"/>
        <v>0</v>
      </c>
      <c r="GC63" s="77">
        <f t="shared" si="96"/>
        <v>0</v>
      </c>
      <c r="GD63" s="77">
        <f t="shared" si="96"/>
        <v>0</v>
      </c>
      <c r="GE63" s="77">
        <f t="shared" si="96"/>
        <v>0</v>
      </c>
      <c r="GF63" s="77">
        <f t="shared" si="96"/>
        <v>0</v>
      </c>
      <c r="GG63" s="77">
        <f t="shared" si="96"/>
        <v>0</v>
      </c>
    </row>
    <row r="64" spans="1:189" ht="15.75" x14ac:dyDescent="0.25">
      <c r="A64" s="93"/>
      <c r="B64" s="94"/>
      <c r="C64" s="95"/>
      <c r="D64" s="95"/>
      <c r="E64" s="96"/>
      <c r="F64" s="94"/>
      <c r="G64" s="97">
        <f t="shared" si="15"/>
        <v>0</v>
      </c>
      <c r="H64" s="96"/>
      <c r="I64" s="97">
        <f t="shared" si="16"/>
        <v>0</v>
      </c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101"/>
      <c r="W64" s="101"/>
      <c r="X64" s="101"/>
      <c r="Y64" s="101"/>
      <c r="Z64" s="101"/>
      <c r="AA64" s="101"/>
      <c r="AB64" s="101"/>
      <c r="AC64" s="101"/>
      <c r="AD64" s="100">
        <f t="shared" si="20"/>
        <v>0</v>
      </c>
      <c r="AE64" s="100">
        <f t="shared" si="17"/>
        <v>0</v>
      </c>
      <c r="AF64" s="75"/>
      <c r="AG64" s="75"/>
      <c r="AH64" s="68">
        <f t="shared" si="18"/>
        <v>0</v>
      </c>
      <c r="AI64" s="79">
        <f>SUMIF(Списки!$D$2:$D$6,B64,Списки!$E$2:$E$6)</f>
        <v>0</v>
      </c>
      <c r="AJ64" s="79">
        <f t="shared" si="21"/>
        <v>31</v>
      </c>
      <c r="AK64" s="70"/>
      <c r="AL64" s="70">
        <f t="array" aca="1" ref="AL64" ca="1">IF(MONTH(AI64)=1,MIN(IF(F64=январь!$A$1:$AF$200,ROW(январь!$A$1:$AF$200))),IF(MONTH(AI64)=2,MIN(IF(F64=февраль!$A$1:$AF$200,ROW(февраль!$A$1:$AF$200))),IF(MONTH(AI64)=3,MIN(IF(F64=март!$A$1:$AF$200,ROW(март!$A$1:$AF$200))),IF(MONTH(AI64)=4,MIN(IF(F64=апрель!$A$1:$AF$200,ROW(апрель!$A$1:$AF$200))),IF(MONTH(AI64)=5,MIN(IF(F64=май!$A$1:$AF$200,ROW(май!$A$1:$AF$200))),0)))))</f>
        <v>3</v>
      </c>
      <c r="AM64" s="77" t="str">
        <f t="shared" ref="AM64:AV73" ca="1" si="97">IF(MONTH($AI64)=1,INDEX(янв,$AL64,AM$2),0)</f>
        <v>П</v>
      </c>
      <c r="AN64" s="77" t="str">
        <f t="shared" ca="1" si="97"/>
        <v>П</v>
      </c>
      <c r="AO64" s="77" t="str">
        <f t="shared" ca="1" si="97"/>
        <v>КД</v>
      </c>
      <c r="AP64" s="77" t="str">
        <f t="shared" ca="1" si="97"/>
        <v>КД</v>
      </c>
      <c r="AQ64" s="77" t="str">
        <f t="shared" ca="1" si="97"/>
        <v>КД</v>
      </c>
      <c r="AR64" s="77" t="str">
        <f t="shared" ca="1" si="97"/>
        <v>КД</v>
      </c>
      <c r="AS64" s="77" t="str">
        <f t="shared" ca="1" si="97"/>
        <v>В</v>
      </c>
      <c r="AT64" s="77" t="str">
        <f t="shared" ca="1" si="97"/>
        <v>КД</v>
      </c>
      <c r="AU64" s="77">
        <f t="shared" ca="1" si="97"/>
        <v>0</v>
      </c>
      <c r="AV64" s="77">
        <f t="shared" ca="1" si="97"/>
        <v>3</v>
      </c>
      <c r="AW64" s="77">
        <f t="shared" ref="AW64:BF73" ca="1" si="98">IF(MONTH($AI64)=1,INDEX(янв,$AL64,AW$2),0)</f>
        <v>4</v>
      </c>
      <c r="AX64" s="77">
        <f t="shared" ca="1" si="98"/>
        <v>6</v>
      </c>
      <c r="AY64" s="77">
        <f t="shared" ca="1" si="98"/>
        <v>3</v>
      </c>
      <c r="AZ64" s="77" t="str">
        <f t="shared" ca="1" si="98"/>
        <v>В</v>
      </c>
      <c r="BA64" s="77">
        <f t="shared" ca="1" si="98"/>
        <v>7</v>
      </c>
      <c r="BB64" s="77">
        <f t="shared" ca="1" si="98"/>
        <v>0</v>
      </c>
      <c r="BC64" s="77">
        <f t="shared" ca="1" si="98"/>
        <v>3</v>
      </c>
      <c r="BD64" s="77">
        <f t="shared" ca="1" si="98"/>
        <v>4</v>
      </c>
      <c r="BE64" s="77">
        <f t="shared" ca="1" si="98"/>
        <v>6</v>
      </c>
      <c r="BF64" s="77">
        <f t="shared" ca="1" si="98"/>
        <v>3</v>
      </c>
      <c r="BG64" s="77" t="str">
        <f t="shared" ref="BG64:BQ73" ca="1" si="99">IF(MONTH($AI64)=1,INDEX(янв,$AL64,BG$2),0)</f>
        <v>В</v>
      </c>
      <c r="BH64" s="77">
        <f t="shared" ca="1" si="99"/>
        <v>7</v>
      </c>
      <c r="BI64" s="77">
        <f t="shared" ca="1" si="99"/>
        <v>0</v>
      </c>
      <c r="BJ64" s="77">
        <f t="shared" ca="1" si="99"/>
        <v>3</v>
      </c>
      <c r="BK64" s="77">
        <f t="shared" ca="1" si="99"/>
        <v>4</v>
      </c>
      <c r="BL64" s="77">
        <f t="shared" ca="1" si="99"/>
        <v>6</v>
      </c>
      <c r="BM64" s="77">
        <f t="shared" ca="1" si="99"/>
        <v>3</v>
      </c>
      <c r="BN64" s="77" t="str">
        <f t="shared" ca="1" si="99"/>
        <v>В</v>
      </c>
      <c r="BO64" s="77">
        <f t="shared" ca="1" si="99"/>
        <v>7</v>
      </c>
      <c r="BP64" s="77">
        <f t="shared" ca="1" si="99"/>
        <v>0</v>
      </c>
      <c r="BQ64" s="77">
        <f t="shared" ca="1" si="99"/>
        <v>3</v>
      </c>
      <c r="BR64" s="77">
        <f t="shared" ref="BR64:CA73" si="100">IF(MONTH($AI64)=2,INDEX(фев,$AL64,BR$2),0)</f>
        <v>0</v>
      </c>
      <c r="BS64" s="77">
        <f t="shared" si="100"/>
        <v>0</v>
      </c>
      <c r="BT64" s="77">
        <f t="shared" si="100"/>
        <v>0</v>
      </c>
      <c r="BU64" s="77">
        <f t="shared" si="100"/>
        <v>0</v>
      </c>
      <c r="BV64" s="77">
        <f t="shared" si="100"/>
        <v>0</v>
      </c>
      <c r="BW64" s="77">
        <f t="shared" si="100"/>
        <v>0</v>
      </c>
      <c r="BX64" s="77">
        <f t="shared" si="100"/>
        <v>0</v>
      </c>
      <c r="BY64" s="77">
        <f t="shared" si="100"/>
        <v>0</v>
      </c>
      <c r="BZ64" s="77">
        <f t="shared" si="100"/>
        <v>0</v>
      </c>
      <c r="CA64" s="77">
        <f t="shared" si="100"/>
        <v>0</v>
      </c>
      <c r="CB64" s="77">
        <f t="shared" ref="CB64:CK73" si="101">IF(MONTH($AI64)=2,INDEX(фев,$AL64,CB$2),0)</f>
        <v>0</v>
      </c>
      <c r="CC64" s="77">
        <f t="shared" si="101"/>
        <v>0</v>
      </c>
      <c r="CD64" s="77">
        <f t="shared" si="101"/>
        <v>0</v>
      </c>
      <c r="CE64" s="77">
        <f t="shared" si="101"/>
        <v>0</v>
      </c>
      <c r="CF64" s="77">
        <f t="shared" si="101"/>
        <v>0</v>
      </c>
      <c r="CG64" s="77">
        <f t="shared" si="101"/>
        <v>0</v>
      </c>
      <c r="CH64" s="77">
        <f t="shared" si="101"/>
        <v>0</v>
      </c>
      <c r="CI64" s="77">
        <f t="shared" si="101"/>
        <v>0</v>
      </c>
      <c r="CJ64" s="77">
        <f t="shared" si="101"/>
        <v>0</v>
      </c>
      <c r="CK64" s="77">
        <f t="shared" si="101"/>
        <v>0</v>
      </c>
      <c r="CL64" s="77">
        <f t="shared" ref="CL64:CS73" si="102">IF(MONTH($AI64)=2,INDEX(фев,$AL64,CL$2),0)</f>
        <v>0</v>
      </c>
      <c r="CM64" s="77">
        <f t="shared" si="102"/>
        <v>0</v>
      </c>
      <c r="CN64" s="77">
        <f t="shared" si="102"/>
        <v>0</v>
      </c>
      <c r="CO64" s="77">
        <f t="shared" si="102"/>
        <v>0</v>
      </c>
      <c r="CP64" s="77">
        <f t="shared" si="102"/>
        <v>0</v>
      </c>
      <c r="CQ64" s="77">
        <f t="shared" si="102"/>
        <v>0</v>
      </c>
      <c r="CR64" s="77">
        <f t="shared" si="102"/>
        <v>0</v>
      </c>
      <c r="CS64" s="77">
        <f t="shared" si="102"/>
        <v>0</v>
      </c>
      <c r="CT64" s="77">
        <f t="shared" ref="CT64:DC73" si="103">IF(MONTH($AI64)=3,INDEX(март,$AL64,CT$2),0)</f>
        <v>0</v>
      </c>
      <c r="CU64" s="77">
        <f t="shared" si="103"/>
        <v>0</v>
      </c>
      <c r="CV64" s="77">
        <f t="shared" si="103"/>
        <v>0</v>
      </c>
      <c r="CW64" s="77">
        <f t="shared" si="103"/>
        <v>0</v>
      </c>
      <c r="CX64" s="77">
        <f t="shared" si="103"/>
        <v>0</v>
      </c>
      <c r="CY64" s="77">
        <f t="shared" si="103"/>
        <v>0</v>
      </c>
      <c r="CZ64" s="77">
        <f t="shared" si="103"/>
        <v>0</v>
      </c>
      <c r="DA64" s="77">
        <f t="shared" si="103"/>
        <v>0</v>
      </c>
      <c r="DB64" s="77">
        <f t="shared" si="103"/>
        <v>0</v>
      </c>
      <c r="DC64" s="77">
        <f t="shared" si="103"/>
        <v>0</v>
      </c>
      <c r="DD64" s="77">
        <f t="shared" ref="DD64:DM73" si="104">IF(MONTH($AI64)=3,INDEX(март,$AL64,DD$2),0)</f>
        <v>0</v>
      </c>
      <c r="DE64" s="77">
        <f t="shared" si="104"/>
        <v>0</v>
      </c>
      <c r="DF64" s="77">
        <f t="shared" si="104"/>
        <v>0</v>
      </c>
      <c r="DG64" s="77">
        <f t="shared" si="104"/>
        <v>0</v>
      </c>
      <c r="DH64" s="77">
        <f t="shared" si="104"/>
        <v>0</v>
      </c>
      <c r="DI64" s="77">
        <f t="shared" si="104"/>
        <v>0</v>
      </c>
      <c r="DJ64" s="77">
        <f t="shared" si="104"/>
        <v>0</v>
      </c>
      <c r="DK64" s="77">
        <f t="shared" si="104"/>
        <v>0</v>
      </c>
      <c r="DL64" s="77">
        <f t="shared" si="104"/>
        <v>0</v>
      </c>
      <c r="DM64" s="77">
        <f t="shared" si="104"/>
        <v>0</v>
      </c>
      <c r="DN64" s="77">
        <f t="shared" ref="DN64:DX73" si="105">IF(MONTH($AI64)=3,INDEX(март,$AL64,DN$2),0)</f>
        <v>0</v>
      </c>
      <c r="DO64" s="77">
        <f t="shared" si="105"/>
        <v>0</v>
      </c>
      <c r="DP64" s="77">
        <f t="shared" si="105"/>
        <v>0</v>
      </c>
      <c r="DQ64" s="77">
        <f t="shared" si="105"/>
        <v>0</v>
      </c>
      <c r="DR64" s="77">
        <f t="shared" si="105"/>
        <v>0</v>
      </c>
      <c r="DS64" s="77">
        <f t="shared" si="105"/>
        <v>0</v>
      </c>
      <c r="DT64" s="77">
        <f t="shared" si="105"/>
        <v>0</v>
      </c>
      <c r="DU64" s="77">
        <f t="shared" si="105"/>
        <v>0</v>
      </c>
      <c r="DV64" s="77">
        <f t="shared" si="105"/>
        <v>0</v>
      </c>
      <c r="DW64" s="77">
        <f t="shared" si="105"/>
        <v>0</v>
      </c>
      <c r="DX64" s="77">
        <f t="shared" si="105"/>
        <v>0</v>
      </c>
      <c r="DY64" s="77">
        <f t="shared" ref="DY64:EH73" si="106">IF(MONTH($AI64)=4,INDEX(апр,$AL64,DY$2),0)</f>
        <v>0</v>
      </c>
      <c r="DZ64" s="77">
        <f t="shared" si="106"/>
        <v>0</v>
      </c>
      <c r="EA64" s="77">
        <f t="shared" si="106"/>
        <v>0</v>
      </c>
      <c r="EB64" s="77">
        <f t="shared" si="106"/>
        <v>0</v>
      </c>
      <c r="EC64" s="77">
        <f t="shared" si="106"/>
        <v>0</v>
      </c>
      <c r="ED64" s="77">
        <f t="shared" si="106"/>
        <v>0</v>
      </c>
      <c r="EE64" s="77">
        <f t="shared" si="106"/>
        <v>0</v>
      </c>
      <c r="EF64" s="77">
        <f t="shared" si="106"/>
        <v>0</v>
      </c>
      <c r="EG64" s="77">
        <f t="shared" si="106"/>
        <v>0</v>
      </c>
      <c r="EH64" s="77">
        <f t="shared" si="106"/>
        <v>0</v>
      </c>
      <c r="EI64" s="77">
        <f t="shared" ref="EI64:ER73" si="107">IF(MONTH($AI64)=4,INDEX(апр,$AL64,EI$2),0)</f>
        <v>0</v>
      </c>
      <c r="EJ64" s="77">
        <f t="shared" si="107"/>
        <v>0</v>
      </c>
      <c r="EK64" s="77">
        <f t="shared" si="107"/>
        <v>0</v>
      </c>
      <c r="EL64" s="77">
        <f t="shared" si="107"/>
        <v>0</v>
      </c>
      <c r="EM64" s="77">
        <f t="shared" si="107"/>
        <v>0</v>
      </c>
      <c r="EN64" s="77">
        <f t="shared" si="107"/>
        <v>0</v>
      </c>
      <c r="EO64" s="77">
        <f t="shared" si="107"/>
        <v>0</v>
      </c>
      <c r="EP64" s="77">
        <f t="shared" si="107"/>
        <v>0</v>
      </c>
      <c r="EQ64" s="77">
        <f t="shared" si="107"/>
        <v>0</v>
      </c>
      <c r="ER64" s="77">
        <f t="shared" si="107"/>
        <v>0</v>
      </c>
      <c r="ES64" s="77">
        <f t="shared" ref="ES64:FB73" si="108">IF(MONTH($AI64)=4,INDEX(апр,$AL64,ES$2),0)</f>
        <v>0</v>
      </c>
      <c r="ET64" s="77">
        <f t="shared" si="108"/>
        <v>0</v>
      </c>
      <c r="EU64" s="77">
        <f t="shared" si="108"/>
        <v>0</v>
      </c>
      <c r="EV64" s="77">
        <f t="shared" si="108"/>
        <v>0</v>
      </c>
      <c r="EW64" s="77">
        <f t="shared" si="108"/>
        <v>0</v>
      </c>
      <c r="EX64" s="77">
        <f t="shared" si="108"/>
        <v>0</v>
      </c>
      <c r="EY64" s="77">
        <f t="shared" si="108"/>
        <v>0</v>
      </c>
      <c r="EZ64" s="77">
        <f t="shared" si="108"/>
        <v>0</v>
      </c>
      <c r="FA64" s="77">
        <f t="shared" si="108"/>
        <v>0</v>
      </c>
      <c r="FB64" s="77">
        <f t="shared" si="108"/>
        <v>0</v>
      </c>
      <c r="FC64" s="77">
        <f t="shared" ref="FC64:FL73" si="109">IF(MONTH($AI64)=5,INDEX(май,$AL64,FC$2),0)</f>
        <v>0</v>
      </c>
      <c r="FD64" s="77">
        <f t="shared" si="109"/>
        <v>0</v>
      </c>
      <c r="FE64" s="77">
        <f t="shared" si="109"/>
        <v>0</v>
      </c>
      <c r="FF64" s="77">
        <f t="shared" si="109"/>
        <v>0</v>
      </c>
      <c r="FG64" s="77">
        <f t="shared" si="109"/>
        <v>0</v>
      </c>
      <c r="FH64" s="77">
        <f t="shared" si="109"/>
        <v>0</v>
      </c>
      <c r="FI64" s="77">
        <f t="shared" si="109"/>
        <v>0</v>
      </c>
      <c r="FJ64" s="77">
        <f t="shared" si="109"/>
        <v>0</v>
      </c>
      <c r="FK64" s="77">
        <f t="shared" si="109"/>
        <v>0</v>
      </c>
      <c r="FL64" s="77">
        <f t="shared" si="109"/>
        <v>0</v>
      </c>
      <c r="FM64" s="77">
        <f t="shared" ref="FM64:FV73" si="110">IF(MONTH($AI64)=5,INDEX(май,$AL64,FM$2),0)</f>
        <v>0</v>
      </c>
      <c r="FN64" s="77">
        <f t="shared" si="110"/>
        <v>0</v>
      </c>
      <c r="FO64" s="77">
        <f t="shared" si="110"/>
        <v>0</v>
      </c>
      <c r="FP64" s="77">
        <f t="shared" si="110"/>
        <v>0</v>
      </c>
      <c r="FQ64" s="77">
        <f t="shared" si="110"/>
        <v>0</v>
      </c>
      <c r="FR64" s="77">
        <f t="shared" si="110"/>
        <v>0</v>
      </c>
      <c r="FS64" s="77">
        <f t="shared" si="110"/>
        <v>0</v>
      </c>
      <c r="FT64" s="77">
        <f t="shared" si="110"/>
        <v>0</v>
      </c>
      <c r="FU64" s="77">
        <f t="shared" si="110"/>
        <v>0</v>
      </c>
      <c r="FV64" s="77">
        <f t="shared" si="110"/>
        <v>0</v>
      </c>
      <c r="FW64" s="77">
        <f t="shared" ref="FW64:GG73" si="111">IF(MONTH($AI64)=5,INDEX(май,$AL64,FW$2),0)</f>
        <v>0</v>
      </c>
      <c r="FX64" s="77">
        <f t="shared" si="111"/>
        <v>0</v>
      </c>
      <c r="FY64" s="77">
        <f t="shared" si="111"/>
        <v>0</v>
      </c>
      <c r="FZ64" s="77">
        <f t="shared" si="111"/>
        <v>0</v>
      </c>
      <c r="GA64" s="77">
        <f t="shared" si="111"/>
        <v>0</v>
      </c>
      <c r="GB64" s="77">
        <f t="shared" si="111"/>
        <v>0</v>
      </c>
      <c r="GC64" s="77">
        <f t="shared" si="111"/>
        <v>0</v>
      </c>
      <c r="GD64" s="77">
        <f t="shared" si="111"/>
        <v>0</v>
      </c>
      <c r="GE64" s="77">
        <f t="shared" si="111"/>
        <v>0</v>
      </c>
      <c r="GF64" s="77">
        <f t="shared" si="111"/>
        <v>0</v>
      </c>
      <c r="GG64" s="77">
        <f t="shared" si="111"/>
        <v>0</v>
      </c>
    </row>
    <row r="65" spans="1:189" ht="15.75" x14ac:dyDescent="0.25">
      <c r="A65" s="93"/>
      <c r="B65" s="94"/>
      <c r="C65" s="95"/>
      <c r="D65" s="95"/>
      <c r="E65" s="96"/>
      <c r="F65" s="94"/>
      <c r="G65" s="97">
        <f t="shared" si="15"/>
        <v>0</v>
      </c>
      <c r="H65" s="96"/>
      <c r="I65" s="97">
        <f t="shared" si="16"/>
        <v>0</v>
      </c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101"/>
      <c r="W65" s="101"/>
      <c r="X65" s="101"/>
      <c r="Y65" s="101"/>
      <c r="Z65" s="101"/>
      <c r="AA65" s="101"/>
      <c r="AB65" s="101"/>
      <c r="AC65" s="101"/>
      <c r="AD65" s="100">
        <f t="shared" si="20"/>
        <v>0</v>
      </c>
      <c r="AE65" s="100">
        <f t="shared" si="17"/>
        <v>0</v>
      </c>
      <c r="AF65" s="75"/>
      <c r="AG65" s="75"/>
      <c r="AH65" s="68">
        <f t="shared" si="18"/>
        <v>0</v>
      </c>
      <c r="AI65" s="79">
        <f>SUMIF(Списки!$D$2:$D$6,B65,Списки!$E$2:$E$6)</f>
        <v>0</v>
      </c>
      <c r="AJ65" s="79">
        <f t="shared" si="21"/>
        <v>31</v>
      </c>
      <c r="AK65" s="70"/>
      <c r="AL65" s="70">
        <f t="array" aca="1" ref="AL65" ca="1">IF(MONTH(AI65)=1,MIN(IF(F65=январь!$A$1:$AF$200,ROW(январь!$A$1:$AF$200))),IF(MONTH(AI65)=2,MIN(IF(F65=февраль!$A$1:$AF$200,ROW(февраль!$A$1:$AF$200))),IF(MONTH(AI65)=3,MIN(IF(F65=март!$A$1:$AF$200,ROW(март!$A$1:$AF$200))),IF(MONTH(AI65)=4,MIN(IF(F65=апрель!$A$1:$AF$200,ROW(апрель!$A$1:$AF$200))),IF(MONTH(AI65)=5,MIN(IF(F65=май!$A$1:$AF$200,ROW(май!$A$1:$AF$200))),0)))))</f>
        <v>3</v>
      </c>
      <c r="AM65" s="77" t="str">
        <f t="shared" ca="1" si="97"/>
        <v>П</v>
      </c>
      <c r="AN65" s="77" t="str">
        <f t="shared" ca="1" si="97"/>
        <v>П</v>
      </c>
      <c r="AO65" s="77" t="str">
        <f t="shared" ca="1" si="97"/>
        <v>КД</v>
      </c>
      <c r="AP65" s="77" t="str">
        <f t="shared" ca="1" si="97"/>
        <v>КД</v>
      </c>
      <c r="AQ65" s="77" t="str">
        <f t="shared" ca="1" si="97"/>
        <v>КД</v>
      </c>
      <c r="AR65" s="77" t="str">
        <f t="shared" ca="1" si="97"/>
        <v>КД</v>
      </c>
      <c r="AS65" s="77" t="str">
        <f t="shared" ca="1" si="97"/>
        <v>В</v>
      </c>
      <c r="AT65" s="77" t="str">
        <f t="shared" ca="1" si="97"/>
        <v>КД</v>
      </c>
      <c r="AU65" s="77">
        <f t="shared" ca="1" si="97"/>
        <v>0</v>
      </c>
      <c r="AV65" s="77">
        <f t="shared" ca="1" si="97"/>
        <v>3</v>
      </c>
      <c r="AW65" s="77">
        <f t="shared" ca="1" si="98"/>
        <v>4</v>
      </c>
      <c r="AX65" s="77">
        <f t="shared" ca="1" si="98"/>
        <v>6</v>
      </c>
      <c r="AY65" s="77">
        <f t="shared" ca="1" si="98"/>
        <v>3</v>
      </c>
      <c r="AZ65" s="77" t="str">
        <f t="shared" ca="1" si="98"/>
        <v>В</v>
      </c>
      <c r="BA65" s="77">
        <f t="shared" ca="1" si="98"/>
        <v>7</v>
      </c>
      <c r="BB65" s="77">
        <f t="shared" ca="1" si="98"/>
        <v>0</v>
      </c>
      <c r="BC65" s="77">
        <f t="shared" ca="1" si="98"/>
        <v>3</v>
      </c>
      <c r="BD65" s="77">
        <f t="shared" ca="1" si="98"/>
        <v>4</v>
      </c>
      <c r="BE65" s="77">
        <f t="shared" ca="1" si="98"/>
        <v>6</v>
      </c>
      <c r="BF65" s="77">
        <f t="shared" ca="1" si="98"/>
        <v>3</v>
      </c>
      <c r="BG65" s="77" t="str">
        <f t="shared" ca="1" si="99"/>
        <v>В</v>
      </c>
      <c r="BH65" s="77">
        <f t="shared" ca="1" si="99"/>
        <v>7</v>
      </c>
      <c r="BI65" s="77">
        <f t="shared" ca="1" si="99"/>
        <v>0</v>
      </c>
      <c r="BJ65" s="77">
        <f t="shared" ca="1" si="99"/>
        <v>3</v>
      </c>
      <c r="BK65" s="77">
        <f t="shared" ca="1" si="99"/>
        <v>4</v>
      </c>
      <c r="BL65" s="77">
        <f t="shared" ca="1" si="99"/>
        <v>6</v>
      </c>
      <c r="BM65" s="77">
        <f t="shared" ca="1" si="99"/>
        <v>3</v>
      </c>
      <c r="BN65" s="77" t="str">
        <f t="shared" ca="1" si="99"/>
        <v>В</v>
      </c>
      <c r="BO65" s="77">
        <f t="shared" ca="1" si="99"/>
        <v>7</v>
      </c>
      <c r="BP65" s="77">
        <f t="shared" ca="1" si="99"/>
        <v>0</v>
      </c>
      <c r="BQ65" s="77">
        <f t="shared" ca="1" si="99"/>
        <v>3</v>
      </c>
      <c r="BR65" s="77">
        <f t="shared" si="100"/>
        <v>0</v>
      </c>
      <c r="BS65" s="77">
        <f t="shared" si="100"/>
        <v>0</v>
      </c>
      <c r="BT65" s="77">
        <f t="shared" si="100"/>
        <v>0</v>
      </c>
      <c r="BU65" s="77">
        <f t="shared" si="100"/>
        <v>0</v>
      </c>
      <c r="BV65" s="77">
        <f t="shared" si="100"/>
        <v>0</v>
      </c>
      <c r="BW65" s="77">
        <f t="shared" si="100"/>
        <v>0</v>
      </c>
      <c r="BX65" s="77">
        <f t="shared" si="100"/>
        <v>0</v>
      </c>
      <c r="BY65" s="77">
        <f t="shared" si="100"/>
        <v>0</v>
      </c>
      <c r="BZ65" s="77">
        <f t="shared" si="100"/>
        <v>0</v>
      </c>
      <c r="CA65" s="77">
        <f t="shared" si="100"/>
        <v>0</v>
      </c>
      <c r="CB65" s="77">
        <f t="shared" si="101"/>
        <v>0</v>
      </c>
      <c r="CC65" s="77">
        <f t="shared" si="101"/>
        <v>0</v>
      </c>
      <c r="CD65" s="77">
        <f t="shared" si="101"/>
        <v>0</v>
      </c>
      <c r="CE65" s="77">
        <f t="shared" si="101"/>
        <v>0</v>
      </c>
      <c r="CF65" s="77">
        <f t="shared" si="101"/>
        <v>0</v>
      </c>
      <c r="CG65" s="77">
        <f t="shared" si="101"/>
        <v>0</v>
      </c>
      <c r="CH65" s="77">
        <f t="shared" si="101"/>
        <v>0</v>
      </c>
      <c r="CI65" s="77">
        <f t="shared" si="101"/>
        <v>0</v>
      </c>
      <c r="CJ65" s="77">
        <f t="shared" si="101"/>
        <v>0</v>
      </c>
      <c r="CK65" s="77">
        <f t="shared" si="101"/>
        <v>0</v>
      </c>
      <c r="CL65" s="77">
        <f t="shared" si="102"/>
        <v>0</v>
      </c>
      <c r="CM65" s="77">
        <f t="shared" si="102"/>
        <v>0</v>
      </c>
      <c r="CN65" s="77">
        <f t="shared" si="102"/>
        <v>0</v>
      </c>
      <c r="CO65" s="77">
        <f t="shared" si="102"/>
        <v>0</v>
      </c>
      <c r="CP65" s="77">
        <f t="shared" si="102"/>
        <v>0</v>
      </c>
      <c r="CQ65" s="77">
        <f t="shared" si="102"/>
        <v>0</v>
      </c>
      <c r="CR65" s="77">
        <f t="shared" si="102"/>
        <v>0</v>
      </c>
      <c r="CS65" s="77">
        <f t="shared" si="102"/>
        <v>0</v>
      </c>
      <c r="CT65" s="77">
        <f t="shared" si="103"/>
        <v>0</v>
      </c>
      <c r="CU65" s="77">
        <f t="shared" si="103"/>
        <v>0</v>
      </c>
      <c r="CV65" s="77">
        <f t="shared" si="103"/>
        <v>0</v>
      </c>
      <c r="CW65" s="77">
        <f t="shared" si="103"/>
        <v>0</v>
      </c>
      <c r="CX65" s="77">
        <f t="shared" si="103"/>
        <v>0</v>
      </c>
      <c r="CY65" s="77">
        <f t="shared" si="103"/>
        <v>0</v>
      </c>
      <c r="CZ65" s="77">
        <f t="shared" si="103"/>
        <v>0</v>
      </c>
      <c r="DA65" s="77">
        <f t="shared" si="103"/>
        <v>0</v>
      </c>
      <c r="DB65" s="77">
        <f t="shared" si="103"/>
        <v>0</v>
      </c>
      <c r="DC65" s="77">
        <f t="shared" si="103"/>
        <v>0</v>
      </c>
      <c r="DD65" s="77">
        <f t="shared" si="104"/>
        <v>0</v>
      </c>
      <c r="DE65" s="77">
        <f t="shared" si="104"/>
        <v>0</v>
      </c>
      <c r="DF65" s="77">
        <f t="shared" si="104"/>
        <v>0</v>
      </c>
      <c r="DG65" s="77">
        <f t="shared" si="104"/>
        <v>0</v>
      </c>
      <c r="DH65" s="77">
        <f t="shared" si="104"/>
        <v>0</v>
      </c>
      <c r="DI65" s="77">
        <f t="shared" si="104"/>
        <v>0</v>
      </c>
      <c r="DJ65" s="77">
        <f t="shared" si="104"/>
        <v>0</v>
      </c>
      <c r="DK65" s="77">
        <f t="shared" si="104"/>
        <v>0</v>
      </c>
      <c r="DL65" s="77">
        <f t="shared" si="104"/>
        <v>0</v>
      </c>
      <c r="DM65" s="77">
        <f t="shared" si="104"/>
        <v>0</v>
      </c>
      <c r="DN65" s="77">
        <f t="shared" si="105"/>
        <v>0</v>
      </c>
      <c r="DO65" s="77">
        <f t="shared" si="105"/>
        <v>0</v>
      </c>
      <c r="DP65" s="77">
        <f t="shared" si="105"/>
        <v>0</v>
      </c>
      <c r="DQ65" s="77">
        <f t="shared" si="105"/>
        <v>0</v>
      </c>
      <c r="DR65" s="77">
        <f t="shared" si="105"/>
        <v>0</v>
      </c>
      <c r="DS65" s="77">
        <f t="shared" si="105"/>
        <v>0</v>
      </c>
      <c r="DT65" s="77">
        <f t="shared" si="105"/>
        <v>0</v>
      </c>
      <c r="DU65" s="77">
        <f t="shared" si="105"/>
        <v>0</v>
      </c>
      <c r="DV65" s="77">
        <f t="shared" si="105"/>
        <v>0</v>
      </c>
      <c r="DW65" s="77">
        <f t="shared" si="105"/>
        <v>0</v>
      </c>
      <c r="DX65" s="77">
        <f t="shared" si="105"/>
        <v>0</v>
      </c>
      <c r="DY65" s="77">
        <f t="shared" si="106"/>
        <v>0</v>
      </c>
      <c r="DZ65" s="77">
        <f t="shared" si="106"/>
        <v>0</v>
      </c>
      <c r="EA65" s="77">
        <f t="shared" si="106"/>
        <v>0</v>
      </c>
      <c r="EB65" s="77">
        <f t="shared" si="106"/>
        <v>0</v>
      </c>
      <c r="EC65" s="77">
        <f t="shared" si="106"/>
        <v>0</v>
      </c>
      <c r="ED65" s="77">
        <f t="shared" si="106"/>
        <v>0</v>
      </c>
      <c r="EE65" s="77">
        <f t="shared" si="106"/>
        <v>0</v>
      </c>
      <c r="EF65" s="77">
        <f t="shared" si="106"/>
        <v>0</v>
      </c>
      <c r="EG65" s="77">
        <f t="shared" si="106"/>
        <v>0</v>
      </c>
      <c r="EH65" s="77">
        <f t="shared" si="106"/>
        <v>0</v>
      </c>
      <c r="EI65" s="77">
        <f t="shared" si="107"/>
        <v>0</v>
      </c>
      <c r="EJ65" s="77">
        <f t="shared" si="107"/>
        <v>0</v>
      </c>
      <c r="EK65" s="77">
        <f t="shared" si="107"/>
        <v>0</v>
      </c>
      <c r="EL65" s="77">
        <f t="shared" si="107"/>
        <v>0</v>
      </c>
      <c r="EM65" s="77">
        <f t="shared" si="107"/>
        <v>0</v>
      </c>
      <c r="EN65" s="77">
        <f t="shared" si="107"/>
        <v>0</v>
      </c>
      <c r="EO65" s="77">
        <f t="shared" si="107"/>
        <v>0</v>
      </c>
      <c r="EP65" s="77">
        <f t="shared" si="107"/>
        <v>0</v>
      </c>
      <c r="EQ65" s="77">
        <f t="shared" si="107"/>
        <v>0</v>
      </c>
      <c r="ER65" s="77">
        <f t="shared" si="107"/>
        <v>0</v>
      </c>
      <c r="ES65" s="77">
        <f t="shared" si="108"/>
        <v>0</v>
      </c>
      <c r="ET65" s="77">
        <f t="shared" si="108"/>
        <v>0</v>
      </c>
      <c r="EU65" s="77">
        <f t="shared" si="108"/>
        <v>0</v>
      </c>
      <c r="EV65" s="77">
        <f t="shared" si="108"/>
        <v>0</v>
      </c>
      <c r="EW65" s="77">
        <f t="shared" si="108"/>
        <v>0</v>
      </c>
      <c r="EX65" s="77">
        <f t="shared" si="108"/>
        <v>0</v>
      </c>
      <c r="EY65" s="77">
        <f t="shared" si="108"/>
        <v>0</v>
      </c>
      <c r="EZ65" s="77">
        <f t="shared" si="108"/>
        <v>0</v>
      </c>
      <c r="FA65" s="77">
        <f t="shared" si="108"/>
        <v>0</v>
      </c>
      <c r="FB65" s="77">
        <f t="shared" si="108"/>
        <v>0</v>
      </c>
      <c r="FC65" s="77">
        <f t="shared" si="109"/>
        <v>0</v>
      </c>
      <c r="FD65" s="77">
        <f t="shared" si="109"/>
        <v>0</v>
      </c>
      <c r="FE65" s="77">
        <f t="shared" si="109"/>
        <v>0</v>
      </c>
      <c r="FF65" s="77">
        <f t="shared" si="109"/>
        <v>0</v>
      </c>
      <c r="FG65" s="77">
        <f t="shared" si="109"/>
        <v>0</v>
      </c>
      <c r="FH65" s="77">
        <f t="shared" si="109"/>
        <v>0</v>
      </c>
      <c r="FI65" s="77">
        <f t="shared" si="109"/>
        <v>0</v>
      </c>
      <c r="FJ65" s="77">
        <f t="shared" si="109"/>
        <v>0</v>
      </c>
      <c r="FK65" s="77">
        <f t="shared" si="109"/>
        <v>0</v>
      </c>
      <c r="FL65" s="77">
        <f t="shared" si="109"/>
        <v>0</v>
      </c>
      <c r="FM65" s="77">
        <f t="shared" si="110"/>
        <v>0</v>
      </c>
      <c r="FN65" s="77">
        <f t="shared" si="110"/>
        <v>0</v>
      </c>
      <c r="FO65" s="77">
        <f t="shared" si="110"/>
        <v>0</v>
      </c>
      <c r="FP65" s="77">
        <f t="shared" si="110"/>
        <v>0</v>
      </c>
      <c r="FQ65" s="77">
        <f t="shared" si="110"/>
        <v>0</v>
      </c>
      <c r="FR65" s="77">
        <f t="shared" si="110"/>
        <v>0</v>
      </c>
      <c r="FS65" s="77">
        <f t="shared" si="110"/>
        <v>0</v>
      </c>
      <c r="FT65" s="77">
        <f t="shared" si="110"/>
        <v>0</v>
      </c>
      <c r="FU65" s="77">
        <f t="shared" si="110"/>
        <v>0</v>
      </c>
      <c r="FV65" s="77">
        <f t="shared" si="110"/>
        <v>0</v>
      </c>
      <c r="FW65" s="77">
        <f t="shared" si="111"/>
        <v>0</v>
      </c>
      <c r="FX65" s="77">
        <f t="shared" si="111"/>
        <v>0</v>
      </c>
      <c r="FY65" s="77">
        <f t="shared" si="111"/>
        <v>0</v>
      </c>
      <c r="FZ65" s="77">
        <f t="shared" si="111"/>
        <v>0</v>
      </c>
      <c r="GA65" s="77">
        <f t="shared" si="111"/>
        <v>0</v>
      </c>
      <c r="GB65" s="77">
        <f t="shared" si="111"/>
        <v>0</v>
      </c>
      <c r="GC65" s="77">
        <f t="shared" si="111"/>
        <v>0</v>
      </c>
      <c r="GD65" s="77">
        <f t="shared" si="111"/>
        <v>0</v>
      </c>
      <c r="GE65" s="77">
        <f t="shared" si="111"/>
        <v>0</v>
      </c>
      <c r="GF65" s="77">
        <f t="shared" si="111"/>
        <v>0</v>
      </c>
      <c r="GG65" s="77">
        <f t="shared" si="111"/>
        <v>0</v>
      </c>
    </row>
    <row r="66" spans="1:189" ht="15.75" x14ac:dyDescent="0.25">
      <c r="A66" s="93"/>
      <c r="B66" s="94"/>
      <c r="C66" s="95"/>
      <c r="D66" s="95"/>
      <c r="E66" s="96"/>
      <c r="F66" s="94"/>
      <c r="G66" s="97">
        <f t="shared" si="15"/>
        <v>0</v>
      </c>
      <c r="H66" s="96"/>
      <c r="I66" s="97">
        <f t="shared" si="16"/>
        <v>0</v>
      </c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101"/>
      <c r="W66" s="101"/>
      <c r="X66" s="101"/>
      <c r="Y66" s="101"/>
      <c r="Z66" s="101"/>
      <c r="AA66" s="101"/>
      <c r="AB66" s="101"/>
      <c r="AC66" s="101"/>
      <c r="AD66" s="100">
        <f t="shared" si="20"/>
        <v>0</v>
      </c>
      <c r="AE66" s="100">
        <f t="shared" si="17"/>
        <v>0</v>
      </c>
      <c r="AF66" s="75"/>
      <c r="AG66" s="75"/>
      <c r="AH66" s="68">
        <f t="shared" si="18"/>
        <v>0</v>
      </c>
      <c r="AI66" s="79">
        <f>SUMIF(Списки!$D$2:$D$6,B66,Списки!$E$2:$E$6)</f>
        <v>0</v>
      </c>
      <c r="AJ66" s="79">
        <f t="shared" si="21"/>
        <v>31</v>
      </c>
      <c r="AK66" s="70"/>
      <c r="AL66" s="70">
        <f t="array" aca="1" ref="AL66" ca="1">IF(MONTH(AI66)=1,MIN(IF(F66=январь!$A$1:$AF$200,ROW(январь!$A$1:$AF$200))),IF(MONTH(AI66)=2,MIN(IF(F66=февраль!$A$1:$AF$200,ROW(февраль!$A$1:$AF$200))),IF(MONTH(AI66)=3,MIN(IF(F66=март!$A$1:$AF$200,ROW(март!$A$1:$AF$200))),IF(MONTH(AI66)=4,MIN(IF(F66=апрель!$A$1:$AF$200,ROW(апрель!$A$1:$AF$200))),IF(MONTH(AI66)=5,MIN(IF(F66=май!$A$1:$AF$200,ROW(май!$A$1:$AF$200))),0)))))</f>
        <v>3</v>
      </c>
      <c r="AM66" s="77" t="str">
        <f t="shared" ca="1" si="97"/>
        <v>П</v>
      </c>
      <c r="AN66" s="77" t="str">
        <f t="shared" ca="1" si="97"/>
        <v>П</v>
      </c>
      <c r="AO66" s="77" t="str">
        <f t="shared" ca="1" si="97"/>
        <v>КД</v>
      </c>
      <c r="AP66" s="77" t="str">
        <f t="shared" ca="1" si="97"/>
        <v>КД</v>
      </c>
      <c r="AQ66" s="77" t="str">
        <f t="shared" ca="1" si="97"/>
        <v>КД</v>
      </c>
      <c r="AR66" s="77" t="str">
        <f t="shared" ca="1" si="97"/>
        <v>КД</v>
      </c>
      <c r="AS66" s="77" t="str">
        <f t="shared" ca="1" si="97"/>
        <v>В</v>
      </c>
      <c r="AT66" s="77" t="str">
        <f t="shared" ca="1" si="97"/>
        <v>КД</v>
      </c>
      <c r="AU66" s="77">
        <f t="shared" ca="1" si="97"/>
        <v>0</v>
      </c>
      <c r="AV66" s="77">
        <f t="shared" ca="1" si="97"/>
        <v>3</v>
      </c>
      <c r="AW66" s="77">
        <f t="shared" ca="1" si="98"/>
        <v>4</v>
      </c>
      <c r="AX66" s="77">
        <f t="shared" ca="1" si="98"/>
        <v>6</v>
      </c>
      <c r="AY66" s="77">
        <f t="shared" ca="1" si="98"/>
        <v>3</v>
      </c>
      <c r="AZ66" s="77" t="str">
        <f t="shared" ca="1" si="98"/>
        <v>В</v>
      </c>
      <c r="BA66" s="77">
        <f t="shared" ca="1" si="98"/>
        <v>7</v>
      </c>
      <c r="BB66" s="77">
        <f t="shared" ca="1" si="98"/>
        <v>0</v>
      </c>
      <c r="BC66" s="77">
        <f t="shared" ca="1" si="98"/>
        <v>3</v>
      </c>
      <c r="BD66" s="77">
        <f t="shared" ca="1" si="98"/>
        <v>4</v>
      </c>
      <c r="BE66" s="77">
        <f t="shared" ca="1" si="98"/>
        <v>6</v>
      </c>
      <c r="BF66" s="77">
        <f t="shared" ca="1" si="98"/>
        <v>3</v>
      </c>
      <c r="BG66" s="77" t="str">
        <f t="shared" ca="1" si="99"/>
        <v>В</v>
      </c>
      <c r="BH66" s="77">
        <f t="shared" ca="1" si="99"/>
        <v>7</v>
      </c>
      <c r="BI66" s="77">
        <f t="shared" ca="1" si="99"/>
        <v>0</v>
      </c>
      <c r="BJ66" s="77">
        <f t="shared" ca="1" si="99"/>
        <v>3</v>
      </c>
      <c r="BK66" s="77">
        <f t="shared" ca="1" si="99"/>
        <v>4</v>
      </c>
      <c r="BL66" s="77">
        <f t="shared" ca="1" si="99"/>
        <v>6</v>
      </c>
      <c r="BM66" s="77">
        <f t="shared" ca="1" si="99"/>
        <v>3</v>
      </c>
      <c r="BN66" s="77" t="str">
        <f t="shared" ca="1" si="99"/>
        <v>В</v>
      </c>
      <c r="BO66" s="77">
        <f t="shared" ca="1" si="99"/>
        <v>7</v>
      </c>
      <c r="BP66" s="77">
        <f t="shared" ca="1" si="99"/>
        <v>0</v>
      </c>
      <c r="BQ66" s="77">
        <f t="shared" ca="1" si="99"/>
        <v>3</v>
      </c>
      <c r="BR66" s="77">
        <f t="shared" si="100"/>
        <v>0</v>
      </c>
      <c r="BS66" s="77">
        <f t="shared" si="100"/>
        <v>0</v>
      </c>
      <c r="BT66" s="77">
        <f t="shared" si="100"/>
        <v>0</v>
      </c>
      <c r="BU66" s="77">
        <f t="shared" si="100"/>
        <v>0</v>
      </c>
      <c r="BV66" s="77">
        <f t="shared" si="100"/>
        <v>0</v>
      </c>
      <c r="BW66" s="77">
        <f t="shared" si="100"/>
        <v>0</v>
      </c>
      <c r="BX66" s="77">
        <f t="shared" si="100"/>
        <v>0</v>
      </c>
      <c r="BY66" s="77">
        <f t="shared" si="100"/>
        <v>0</v>
      </c>
      <c r="BZ66" s="77">
        <f t="shared" si="100"/>
        <v>0</v>
      </c>
      <c r="CA66" s="77">
        <f t="shared" si="100"/>
        <v>0</v>
      </c>
      <c r="CB66" s="77">
        <f t="shared" si="101"/>
        <v>0</v>
      </c>
      <c r="CC66" s="77">
        <f t="shared" si="101"/>
        <v>0</v>
      </c>
      <c r="CD66" s="77">
        <f t="shared" si="101"/>
        <v>0</v>
      </c>
      <c r="CE66" s="77">
        <f t="shared" si="101"/>
        <v>0</v>
      </c>
      <c r="CF66" s="77">
        <f t="shared" si="101"/>
        <v>0</v>
      </c>
      <c r="CG66" s="77">
        <f t="shared" si="101"/>
        <v>0</v>
      </c>
      <c r="CH66" s="77">
        <f t="shared" si="101"/>
        <v>0</v>
      </c>
      <c r="CI66" s="77">
        <f t="shared" si="101"/>
        <v>0</v>
      </c>
      <c r="CJ66" s="77">
        <f t="shared" si="101"/>
        <v>0</v>
      </c>
      <c r="CK66" s="77">
        <f t="shared" si="101"/>
        <v>0</v>
      </c>
      <c r="CL66" s="77">
        <f t="shared" si="102"/>
        <v>0</v>
      </c>
      <c r="CM66" s="77">
        <f t="shared" si="102"/>
        <v>0</v>
      </c>
      <c r="CN66" s="77">
        <f t="shared" si="102"/>
        <v>0</v>
      </c>
      <c r="CO66" s="77">
        <f t="shared" si="102"/>
        <v>0</v>
      </c>
      <c r="CP66" s="77">
        <f t="shared" si="102"/>
        <v>0</v>
      </c>
      <c r="CQ66" s="77">
        <f t="shared" si="102"/>
        <v>0</v>
      </c>
      <c r="CR66" s="77">
        <f t="shared" si="102"/>
        <v>0</v>
      </c>
      <c r="CS66" s="77">
        <f t="shared" si="102"/>
        <v>0</v>
      </c>
      <c r="CT66" s="77">
        <f t="shared" si="103"/>
        <v>0</v>
      </c>
      <c r="CU66" s="77">
        <f t="shared" si="103"/>
        <v>0</v>
      </c>
      <c r="CV66" s="77">
        <f t="shared" si="103"/>
        <v>0</v>
      </c>
      <c r="CW66" s="77">
        <f t="shared" si="103"/>
        <v>0</v>
      </c>
      <c r="CX66" s="77">
        <f t="shared" si="103"/>
        <v>0</v>
      </c>
      <c r="CY66" s="77">
        <f t="shared" si="103"/>
        <v>0</v>
      </c>
      <c r="CZ66" s="77">
        <f t="shared" si="103"/>
        <v>0</v>
      </c>
      <c r="DA66" s="77">
        <f t="shared" si="103"/>
        <v>0</v>
      </c>
      <c r="DB66" s="77">
        <f t="shared" si="103"/>
        <v>0</v>
      </c>
      <c r="DC66" s="77">
        <f t="shared" si="103"/>
        <v>0</v>
      </c>
      <c r="DD66" s="77">
        <f t="shared" si="104"/>
        <v>0</v>
      </c>
      <c r="DE66" s="77">
        <f t="shared" si="104"/>
        <v>0</v>
      </c>
      <c r="DF66" s="77">
        <f t="shared" si="104"/>
        <v>0</v>
      </c>
      <c r="DG66" s="77">
        <f t="shared" si="104"/>
        <v>0</v>
      </c>
      <c r="DH66" s="77">
        <f t="shared" si="104"/>
        <v>0</v>
      </c>
      <c r="DI66" s="77">
        <f t="shared" si="104"/>
        <v>0</v>
      </c>
      <c r="DJ66" s="77">
        <f t="shared" si="104"/>
        <v>0</v>
      </c>
      <c r="DK66" s="77">
        <f t="shared" si="104"/>
        <v>0</v>
      </c>
      <c r="DL66" s="77">
        <f t="shared" si="104"/>
        <v>0</v>
      </c>
      <c r="DM66" s="77">
        <f t="shared" si="104"/>
        <v>0</v>
      </c>
      <c r="DN66" s="77">
        <f t="shared" si="105"/>
        <v>0</v>
      </c>
      <c r="DO66" s="77">
        <f t="shared" si="105"/>
        <v>0</v>
      </c>
      <c r="DP66" s="77">
        <f t="shared" si="105"/>
        <v>0</v>
      </c>
      <c r="DQ66" s="77">
        <f t="shared" si="105"/>
        <v>0</v>
      </c>
      <c r="DR66" s="77">
        <f t="shared" si="105"/>
        <v>0</v>
      </c>
      <c r="DS66" s="77">
        <f t="shared" si="105"/>
        <v>0</v>
      </c>
      <c r="DT66" s="77">
        <f t="shared" si="105"/>
        <v>0</v>
      </c>
      <c r="DU66" s="77">
        <f t="shared" si="105"/>
        <v>0</v>
      </c>
      <c r="DV66" s="77">
        <f t="shared" si="105"/>
        <v>0</v>
      </c>
      <c r="DW66" s="77">
        <f t="shared" si="105"/>
        <v>0</v>
      </c>
      <c r="DX66" s="77">
        <f t="shared" si="105"/>
        <v>0</v>
      </c>
      <c r="DY66" s="77">
        <f t="shared" si="106"/>
        <v>0</v>
      </c>
      <c r="DZ66" s="77">
        <f t="shared" si="106"/>
        <v>0</v>
      </c>
      <c r="EA66" s="77">
        <f t="shared" si="106"/>
        <v>0</v>
      </c>
      <c r="EB66" s="77">
        <f t="shared" si="106"/>
        <v>0</v>
      </c>
      <c r="EC66" s="77">
        <f t="shared" si="106"/>
        <v>0</v>
      </c>
      <c r="ED66" s="77">
        <f t="shared" si="106"/>
        <v>0</v>
      </c>
      <c r="EE66" s="77">
        <f t="shared" si="106"/>
        <v>0</v>
      </c>
      <c r="EF66" s="77">
        <f t="shared" si="106"/>
        <v>0</v>
      </c>
      <c r="EG66" s="77">
        <f t="shared" si="106"/>
        <v>0</v>
      </c>
      <c r="EH66" s="77">
        <f t="shared" si="106"/>
        <v>0</v>
      </c>
      <c r="EI66" s="77">
        <f t="shared" si="107"/>
        <v>0</v>
      </c>
      <c r="EJ66" s="77">
        <f t="shared" si="107"/>
        <v>0</v>
      </c>
      <c r="EK66" s="77">
        <f t="shared" si="107"/>
        <v>0</v>
      </c>
      <c r="EL66" s="77">
        <f t="shared" si="107"/>
        <v>0</v>
      </c>
      <c r="EM66" s="77">
        <f t="shared" si="107"/>
        <v>0</v>
      </c>
      <c r="EN66" s="77">
        <f t="shared" si="107"/>
        <v>0</v>
      </c>
      <c r="EO66" s="77">
        <f t="shared" si="107"/>
        <v>0</v>
      </c>
      <c r="EP66" s="77">
        <f t="shared" si="107"/>
        <v>0</v>
      </c>
      <c r="EQ66" s="77">
        <f t="shared" si="107"/>
        <v>0</v>
      </c>
      <c r="ER66" s="77">
        <f t="shared" si="107"/>
        <v>0</v>
      </c>
      <c r="ES66" s="77">
        <f t="shared" si="108"/>
        <v>0</v>
      </c>
      <c r="ET66" s="77">
        <f t="shared" si="108"/>
        <v>0</v>
      </c>
      <c r="EU66" s="77">
        <f t="shared" si="108"/>
        <v>0</v>
      </c>
      <c r="EV66" s="77">
        <f t="shared" si="108"/>
        <v>0</v>
      </c>
      <c r="EW66" s="77">
        <f t="shared" si="108"/>
        <v>0</v>
      </c>
      <c r="EX66" s="77">
        <f t="shared" si="108"/>
        <v>0</v>
      </c>
      <c r="EY66" s="77">
        <f t="shared" si="108"/>
        <v>0</v>
      </c>
      <c r="EZ66" s="77">
        <f t="shared" si="108"/>
        <v>0</v>
      </c>
      <c r="FA66" s="77">
        <f t="shared" si="108"/>
        <v>0</v>
      </c>
      <c r="FB66" s="77">
        <f t="shared" si="108"/>
        <v>0</v>
      </c>
      <c r="FC66" s="77">
        <f t="shared" si="109"/>
        <v>0</v>
      </c>
      <c r="FD66" s="77">
        <f t="shared" si="109"/>
        <v>0</v>
      </c>
      <c r="FE66" s="77">
        <f t="shared" si="109"/>
        <v>0</v>
      </c>
      <c r="FF66" s="77">
        <f t="shared" si="109"/>
        <v>0</v>
      </c>
      <c r="FG66" s="77">
        <f t="shared" si="109"/>
        <v>0</v>
      </c>
      <c r="FH66" s="77">
        <f t="shared" si="109"/>
        <v>0</v>
      </c>
      <c r="FI66" s="77">
        <f t="shared" si="109"/>
        <v>0</v>
      </c>
      <c r="FJ66" s="77">
        <f t="shared" si="109"/>
        <v>0</v>
      </c>
      <c r="FK66" s="77">
        <f t="shared" si="109"/>
        <v>0</v>
      </c>
      <c r="FL66" s="77">
        <f t="shared" si="109"/>
        <v>0</v>
      </c>
      <c r="FM66" s="77">
        <f t="shared" si="110"/>
        <v>0</v>
      </c>
      <c r="FN66" s="77">
        <f t="shared" si="110"/>
        <v>0</v>
      </c>
      <c r="FO66" s="77">
        <f t="shared" si="110"/>
        <v>0</v>
      </c>
      <c r="FP66" s="77">
        <f t="shared" si="110"/>
        <v>0</v>
      </c>
      <c r="FQ66" s="77">
        <f t="shared" si="110"/>
        <v>0</v>
      </c>
      <c r="FR66" s="77">
        <f t="shared" si="110"/>
        <v>0</v>
      </c>
      <c r="FS66" s="77">
        <f t="shared" si="110"/>
        <v>0</v>
      </c>
      <c r="FT66" s="77">
        <f t="shared" si="110"/>
        <v>0</v>
      </c>
      <c r="FU66" s="77">
        <f t="shared" si="110"/>
        <v>0</v>
      </c>
      <c r="FV66" s="77">
        <f t="shared" si="110"/>
        <v>0</v>
      </c>
      <c r="FW66" s="77">
        <f t="shared" si="111"/>
        <v>0</v>
      </c>
      <c r="FX66" s="77">
        <f t="shared" si="111"/>
        <v>0</v>
      </c>
      <c r="FY66" s="77">
        <f t="shared" si="111"/>
        <v>0</v>
      </c>
      <c r="FZ66" s="77">
        <f t="shared" si="111"/>
        <v>0</v>
      </c>
      <c r="GA66" s="77">
        <f t="shared" si="111"/>
        <v>0</v>
      </c>
      <c r="GB66" s="77">
        <f t="shared" si="111"/>
        <v>0</v>
      </c>
      <c r="GC66" s="77">
        <f t="shared" si="111"/>
        <v>0</v>
      </c>
      <c r="GD66" s="77">
        <f t="shared" si="111"/>
        <v>0</v>
      </c>
      <c r="GE66" s="77">
        <f t="shared" si="111"/>
        <v>0</v>
      </c>
      <c r="GF66" s="77">
        <f t="shared" si="111"/>
        <v>0</v>
      </c>
      <c r="GG66" s="77">
        <f t="shared" si="111"/>
        <v>0</v>
      </c>
    </row>
    <row r="67" spans="1:189" ht="15.75" x14ac:dyDescent="0.25">
      <c r="A67" s="93"/>
      <c r="B67" s="94"/>
      <c r="C67" s="95"/>
      <c r="D67" s="95"/>
      <c r="E67" s="96"/>
      <c r="F67" s="94"/>
      <c r="G67" s="97">
        <f t="shared" si="15"/>
        <v>0</v>
      </c>
      <c r="H67" s="96"/>
      <c r="I67" s="97">
        <f t="shared" si="16"/>
        <v>0</v>
      </c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101"/>
      <c r="W67" s="101"/>
      <c r="X67" s="101"/>
      <c r="Y67" s="101"/>
      <c r="Z67" s="101"/>
      <c r="AA67" s="101"/>
      <c r="AB67" s="101"/>
      <c r="AC67" s="101"/>
      <c r="AD67" s="100">
        <f t="shared" si="20"/>
        <v>0</v>
      </c>
      <c r="AE67" s="100">
        <f t="shared" si="17"/>
        <v>0</v>
      </c>
      <c r="AF67" s="75"/>
      <c r="AG67" s="75"/>
      <c r="AH67" s="68">
        <f t="shared" si="18"/>
        <v>0</v>
      </c>
      <c r="AI67" s="79">
        <f>SUMIF(Списки!$D$2:$D$6,B67,Списки!$E$2:$E$6)</f>
        <v>0</v>
      </c>
      <c r="AJ67" s="79">
        <f t="shared" si="21"/>
        <v>31</v>
      </c>
      <c r="AK67" s="70"/>
      <c r="AL67" s="70">
        <f t="array" aca="1" ref="AL67" ca="1">IF(MONTH(AI67)=1,MIN(IF(F67=январь!$A$1:$AF$200,ROW(январь!$A$1:$AF$200))),IF(MONTH(AI67)=2,MIN(IF(F67=февраль!$A$1:$AF$200,ROW(февраль!$A$1:$AF$200))),IF(MONTH(AI67)=3,MIN(IF(F67=март!$A$1:$AF$200,ROW(март!$A$1:$AF$200))),IF(MONTH(AI67)=4,MIN(IF(F67=апрель!$A$1:$AF$200,ROW(апрель!$A$1:$AF$200))),IF(MONTH(AI67)=5,MIN(IF(F67=май!$A$1:$AF$200,ROW(май!$A$1:$AF$200))),0)))))</f>
        <v>3</v>
      </c>
      <c r="AM67" s="77" t="str">
        <f t="shared" ca="1" si="97"/>
        <v>П</v>
      </c>
      <c r="AN67" s="77" t="str">
        <f t="shared" ca="1" si="97"/>
        <v>П</v>
      </c>
      <c r="AO67" s="77" t="str">
        <f t="shared" ca="1" si="97"/>
        <v>КД</v>
      </c>
      <c r="AP67" s="77" t="str">
        <f t="shared" ca="1" si="97"/>
        <v>КД</v>
      </c>
      <c r="AQ67" s="77" t="str">
        <f t="shared" ca="1" si="97"/>
        <v>КД</v>
      </c>
      <c r="AR67" s="77" t="str">
        <f t="shared" ca="1" si="97"/>
        <v>КД</v>
      </c>
      <c r="AS67" s="77" t="str">
        <f t="shared" ca="1" si="97"/>
        <v>В</v>
      </c>
      <c r="AT67" s="77" t="str">
        <f t="shared" ca="1" si="97"/>
        <v>КД</v>
      </c>
      <c r="AU67" s="77">
        <f t="shared" ca="1" si="97"/>
        <v>0</v>
      </c>
      <c r="AV67" s="77">
        <f t="shared" ca="1" si="97"/>
        <v>3</v>
      </c>
      <c r="AW67" s="77">
        <f t="shared" ca="1" si="98"/>
        <v>4</v>
      </c>
      <c r="AX67" s="77">
        <f t="shared" ca="1" si="98"/>
        <v>6</v>
      </c>
      <c r="AY67" s="77">
        <f t="shared" ca="1" si="98"/>
        <v>3</v>
      </c>
      <c r="AZ67" s="77" t="str">
        <f t="shared" ca="1" si="98"/>
        <v>В</v>
      </c>
      <c r="BA67" s="77">
        <f t="shared" ca="1" si="98"/>
        <v>7</v>
      </c>
      <c r="BB67" s="77">
        <f t="shared" ca="1" si="98"/>
        <v>0</v>
      </c>
      <c r="BC67" s="77">
        <f t="shared" ca="1" si="98"/>
        <v>3</v>
      </c>
      <c r="BD67" s="77">
        <f t="shared" ca="1" si="98"/>
        <v>4</v>
      </c>
      <c r="BE67" s="77">
        <f t="shared" ca="1" si="98"/>
        <v>6</v>
      </c>
      <c r="BF67" s="77">
        <f t="shared" ca="1" si="98"/>
        <v>3</v>
      </c>
      <c r="BG67" s="77" t="str">
        <f t="shared" ca="1" si="99"/>
        <v>В</v>
      </c>
      <c r="BH67" s="77">
        <f t="shared" ca="1" si="99"/>
        <v>7</v>
      </c>
      <c r="BI67" s="77">
        <f t="shared" ca="1" si="99"/>
        <v>0</v>
      </c>
      <c r="BJ67" s="77">
        <f t="shared" ca="1" si="99"/>
        <v>3</v>
      </c>
      <c r="BK67" s="77">
        <f t="shared" ca="1" si="99"/>
        <v>4</v>
      </c>
      <c r="BL67" s="77">
        <f t="shared" ca="1" si="99"/>
        <v>6</v>
      </c>
      <c r="BM67" s="77">
        <f t="shared" ca="1" si="99"/>
        <v>3</v>
      </c>
      <c r="BN67" s="77" t="str">
        <f t="shared" ca="1" si="99"/>
        <v>В</v>
      </c>
      <c r="BO67" s="77">
        <f t="shared" ca="1" si="99"/>
        <v>7</v>
      </c>
      <c r="BP67" s="77">
        <f t="shared" ca="1" si="99"/>
        <v>0</v>
      </c>
      <c r="BQ67" s="77">
        <f t="shared" ca="1" si="99"/>
        <v>3</v>
      </c>
      <c r="BR67" s="77">
        <f t="shared" si="100"/>
        <v>0</v>
      </c>
      <c r="BS67" s="77">
        <f t="shared" si="100"/>
        <v>0</v>
      </c>
      <c r="BT67" s="77">
        <f t="shared" si="100"/>
        <v>0</v>
      </c>
      <c r="BU67" s="77">
        <f t="shared" si="100"/>
        <v>0</v>
      </c>
      <c r="BV67" s="77">
        <f t="shared" si="100"/>
        <v>0</v>
      </c>
      <c r="BW67" s="77">
        <f t="shared" si="100"/>
        <v>0</v>
      </c>
      <c r="BX67" s="77">
        <f t="shared" si="100"/>
        <v>0</v>
      </c>
      <c r="BY67" s="77">
        <f t="shared" si="100"/>
        <v>0</v>
      </c>
      <c r="BZ67" s="77">
        <f t="shared" si="100"/>
        <v>0</v>
      </c>
      <c r="CA67" s="77">
        <f t="shared" si="100"/>
        <v>0</v>
      </c>
      <c r="CB67" s="77">
        <f t="shared" si="101"/>
        <v>0</v>
      </c>
      <c r="CC67" s="77">
        <f t="shared" si="101"/>
        <v>0</v>
      </c>
      <c r="CD67" s="77">
        <f t="shared" si="101"/>
        <v>0</v>
      </c>
      <c r="CE67" s="77">
        <f t="shared" si="101"/>
        <v>0</v>
      </c>
      <c r="CF67" s="77">
        <f t="shared" si="101"/>
        <v>0</v>
      </c>
      <c r="CG67" s="77">
        <f t="shared" si="101"/>
        <v>0</v>
      </c>
      <c r="CH67" s="77">
        <f t="shared" si="101"/>
        <v>0</v>
      </c>
      <c r="CI67" s="77">
        <f t="shared" si="101"/>
        <v>0</v>
      </c>
      <c r="CJ67" s="77">
        <f t="shared" si="101"/>
        <v>0</v>
      </c>
      <c r="CK67" s="77">
        <f t="shared" si="101"/>
        <v>0</v>
      </c>
      <c r="CL67" s="77">
        <f t="shared" si="102"/>
        <v>0</v>
      </c>
      <c r="CM67" s="77">
        <f t="shared" si="102"/>
        <v>0</v>
      </c>
      <c r="CN67" s="77">
        <f t="shared" si="102"/>
        <v>0</v>
      </c>
      <c r="CO67" s="77">
        <f t="shared" si="102"/>
        <v>0</v>
      </c>
      <c r="CP67" s="77">
        <f t="shared" si="102"/>
        <v>0</v>
      </c>
      <c r="CQ67" s="77">
        <f t="shared" si="102"/>
        <v>0</v>
      </c>
      <c r="CR67" s="77">
        <f t="shared" si="102"/>
        <v>0</v>
      </c>
      <c r="CS67" s="77">
        <f t="shared" si="102"/>
        <v>0</v>
      </c>
      <c r="CT67" s="77">
        <f t="shared" si="103"/>
        <v>0</v>
      </c>
      <c r="CU67" s="77">
        <f t="shared" si="103"/>
        <v>0</v>
      </c>
      <c r="CV67" s="77">
        <f t="shared" si="103"/>
        <v>0</v>
      </c>
      <c r="CW67" s="77">
        <f t="shared" si="103"/>
        <v>0</v>
      </c>
      <c r="CX67" s="77">
        <f t="shared" si="103"/>
        <v>0</v>
      </c>
      <c r="CY67" s="77">
        <f t="shared" si="103"/>
        <v>0</v>
      </c>
      <c r="CZ67" s="77">
        <f t="shared" si="103"/>
        <v>0</v>
      </c>
      <c r="DA67" s="77">
        <f t="shared" si="103"/>
        <v>0</v>
      </c>
      <c r="DB67" s="77">
        <f t="shared" si="103"/>
        <v>0</v>
      </c>
      <c r="DC67" s="77">
        <f t="shared" si="103"/>
        <v>0</v>
      </c>
      <c r="DD67" s="77">
        <f t="shared" si="104"/>
        <v>0</v>
      </c>
      <c r="DE67" s="77">
        <f t="shared" si="104"/>
        <v>0</v>
      </c>
      <c r="DF67" s="77">
        <f t="shared" si="104"/>
        <v>0</v>
      </c>
      <c r="DG67" s="77">
        <f t="shared" si="104"/>
        <v>0</v>
      </c>
      <c r="DH67" s="77">
        <f t="shared" si="104"/>
        <v>0</v>
      </c>
      <c r="DI67" s="77">
        <f t="shared" si="104"/>
        <v>0</v>
      </c>
      <c r="DJ67" s="77">
        <f t="shared" si="104"/>
        <v>0</v>
      </c>
      <c r="DK67" s="77">
        <f t="shared" si="104"/>
        <v>0</v>
      </c>
      <c r="DL67" s="77">
        <f t="shared" si="104"/>
        <v>0</v>
      </c>
      <c r="DM67" s="77">
        <f t="shared" si="104"/>
        <v>0</v>
      </c>
      <c r="DN67" s="77">
        <f t="shared" si="105"/>
        <v>0</v>
      </c>
      <c r="DO67" s="77">
        <f t="shared" si="105"/>
        <v>0</v>
      </c>
      <c r="DP67" s="77">
        <f t="shared" si="105"/>
        <v>0</v>
      </c>
      <c r="DQ67" s="77">
        <f t="shared" si="105"/>
        <v>0</v>
      </c>
      <c r="DR67" s="77">
        <f t="shared" si="105"/>
        <v>0</v>
      </c>
      <c r="DS67" s="77">
        <f t="shared" si="105"/>
        <v>0</v>
      </c>
      <c r="DT67" s="77">
        <f t="shared" si="105"/>
        <v>0</v>
      </c>
      <c r="DU67" s="77">
        <f t="shared" si="105"/>
        <v>0</v>
      </c>
      <c r="DV67" s="77">
        <f t="shared" si="105"/>
        <v>0</v>
      </c>
      <c r="DW67" s="77">
        <f t="shared" si="105"/>
        <v>0</v>
      </c>
      <c r="DX67" s="77">
        <f t="shared" si="105"/>
        <v>0</v>
      </c>
      <c r="DY67" s="77">
        <f t="shared" si="106"/>
        <v>0</v>
      </c>
      <c r="DZ67" s="77">
        <f t="shared" si="106"/>
        <v>0</v>
      </c>
      <c r="EA67" s="77">
        <f t="shared" si="106"/>
        <v>0</v>
      </c>
      <c r="EB67" s="77">
        <f t="shared" si="106"/>
        <v>0</v>
      </c>
      <c r="EC67" s="77">
        <f t="shared" si="106"/>
        <v>0</v>
      </c>
      <c r="ED67" s="77">
        <f t="shared" si="106"/>
        <v>0</v>
      </c>
      <c r="EE67" s="77">
        <f t="shared" si="106"/>
        <v>0</v>
      </c>
      <c r="EF67" s="77">
        <f t="shared" si="106"/>
        <v>0</v>
      </c>
      <c r="EG67" s="77">
        <f t="shared" si="106"/>
        <v>0</v>
      </c>
      <c r="EH67" s="77">
        <f t="shared" si="106"/>
        <v>0</v>
      </c>
      <c r="EI67" s="77">
        <f t="shared" si="107"/>
        <v>0</v>
      </c>
      <c r="EJ67" s="77">
        <f t="shared" si="107"/>
        <v>0</v>
      </c>
      <c r="EK67" s="77">
        <f t="shared" si="107"/>
        <v>0</v>
      </c>
      <c r="EL67" s="77">
        <f t="shared" si="107"/>
        <v>0</v>
      </c>
      <c r="EM67" s="77">
        <f t="shared" si="107"/>
        <v>0</v>
      </c>
      <c r="EN67" s="77">
        <f t="shared" si="107"/>
        <v>0</v>
      </c>
      <c r="EO67" s="77">
        <f t="shared" si="107"/>
        <v>0</v>
      </c>
      <c r="EP67" s="77">
        <f t="shared" si="107"/>
        <v>0</v>
      </c>
      <c r="EQ67" s="77">
        <f t="shared" si="107"/>
        <v>0</v>
      </c>
      <c r="ER67" s="77">
        <f t="shared" si="107"/>
        <v>0</v>
      </c>
      <c r="ES67" s="77">
        <f t="shared" si="108"/>
        <v>0</v>
      </c>
      <c r="ET67" s="77">
        <f t="shared" si="108"/>
        <v>0</v>
      </c>
      <c r="EU67" s="77">
        <f t="shared" si="108"/>
        <v>0</v>
      </c>
      <c r="EV67" s="77">
        <f t="shared" si="108"/>
        <v>0</v>
      </c>
      <c r="EW67" s="77">
        <f t="shared" si="108"/>
        <v>0</v>
      </c>
      <c r="EX67" s="77">
        <f t="shared" si="108"/>
        <v>0</v>
      </c>
      <c r="EY67" s="77">
        <f t="shared" si="108"/>
        <v>0</v>
      </c>
      <c r="EZ67" s="77">
        <f t="shared" si="108"/>
        <v>0</v>
      </c>
      <c r="FA67" s="77">
        <f t="shared" si="108"/>
        <v>0</v>
      </c>
      <c r="FB67" s="77">
        <f t="shared" si="108"/>
        <v>0</v>
      </c>
      <c r="FC67" s="77">
        <f t="shared" si="109"/>
        <v>0</v>
      </c>
      <c r="FD67" s="77">
        <f t="shared" si="109"/>
        <v>0</v>
      </c>
      <c r="FE67" s="77">
        <f t="shared" si="109"/>
        <v>0</v>
      </c>
      <c r="FF67" s="77">
        <f t="shared" si="109"/>
        <v>0</v>
      </c>
      <c r="FG67" s="77">
        <f t="shared" si="109"/>
        <v>0</v>
      </c>
      <c r="FH67" s="77">
        <f t="shared" si="109"/>
        <v>0</v>
      </c>
      <c r="FI67" s="77">
        <f t="shared" si="109"/>
        <v>0</v>
      </c>
      <c r="FJ67" s="77">
        <f t="shared" si="109"/>
        <v>0</v>
      </c>
      <c r="FK67" s="77">
        <f t="shared" si="109"/>
        <v>0</v>
      </c>
      <c r="FL67" s="77">
        <f t="shared" si="109"/>
        <v>0</v>
      </c>
      <c r="FM67" s="77">
        <f t="shared" si="110"/>
        <v>0</v>
      </c>
      <c r="FN67" s="77">
        <f t="shared" si="110"/>
        <v>0</v>
      </c>
      <c r="FO67" s="77">
        <f t="shared" si="110"/>
        <v>0</v>
      </c>
      <c r="FP67" s="77">
        <f t="shared" si="110"/>
        <v>0</v>
      </c>
      <c r="FQ67" s="77">
        <f t="shared" si="110"/>
        <v>0</v>
      </c>
      <c r="FR67" s="77">
        <f t="shared" si="110"/>
        <v>0</v>
      </c>
      <c r="FS67" s="77">
        <f t="shared" si="110"/>
        <v>0</v>
      </c>
      <c r="FT67" s="77">
        <f t="shared" si="110"/>
        <v>0</v>
      </c>
      <c r="FU67" s="77">
        <f t="shared" si="110"/>
        <v>0</v>
      </c>
      <c r="FV67" s="77">
        <f t="shared" si="110"/>
        <v>0</v>
      </c>
      <c r="FW67" s="77">
        <f t="shared" si="111"/>
        <v>0</v>
      </c>
      <c r="FX67" s="77">
        <f t="shared" si="111"/>
        <v>0</v>
      </c>
      <c r="FY67" s="77">
        <f t="shared" si="111"/>
        <v>0</v>
      </c>
      <c r="FZ67" s="77">
        <f t="shared" si="111"/>
        <v>0</v>
      </c>
      <c r="GA67" s="77">
        <f t="shared" si="111"/>
        <v>0</v>
      </c>
      <c r="GB67" s="77">
        <f t="shared" si="111"/>
        <v>0</v>
      </c>
      <c r="GC67" s="77">
        <f t="shared" si="111"/>
        <v>0</v>
      </c>
      <c r="GD67" s="77">
        <f t="shared" si="111"/>
        <v>0</v>
      </c>
      <c r="GE67" s="77">
        <f t="shared" si="111"/>
        <v>0</v>
      </c>
      <c r="GF67" s="77">
        <f t="shared" si="111"/>
        <v>0</v>
      </c>
      <c r="GG67" s="77">
        <f t="shared" si="111"/>
        <v>0</v>
      </c>
    </row>
    <row r="68" spans="1:189" ht="15.75" x14ac:dyDescent="0.25">
      <c r="A68" s="93"/>
      <c r="B68" s="94"/>
      <c r="C68" s="95"/>
      <c r="D68" s="95"/>
      <c r="E68" s="96"/>
      <c r="F68" s="94"/>
      <c r="G68" s="97">
        <f t="shared" si="15"/>
        <v>0</v>
      </c>
      <c r="H68" s="96"/>
      <c r="I68" s="97">
        <f t="shared" si="16"/>
        <v>0</v>
      </c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101"/>
      <c r="W68" s="101"/>
      <c r="X68" s="101"/>
      <c r="Y68" s="101"/>
      <c r="Z68" s="101"/>
      <c r="AA68" s="101"/>
      <c r="AB68" s="101"/>
      <c r="AC68" s="101"/>
      <c r="AD68" s="100">
        <f t="shared" si="20"/>
        <v>0</v>
      </c>
      <c r="AE68" s="100">
        <f t="shared" ref="AE68:AE131" si="112">I68-AD68</f>
        <v>0</v>
      </c>
      <c r="AF68" s="75"/>
      <c r="AG68" s="75"/>
      <c r="AH68" s="68">
        <f t="shared" si="18"/>
        <v>0</v>
      </c>
      <c r="AI68" s="79">
        <f>SUMIF(Списки!$D$2:$D$6,B68,Списки!$E$2:$E$6)</f>
        <v>0</v>
      </c>
      <c r="AJ68" s="79">
        <f t="shared" si="21"/>
        <v>31</v>
      </c>
      <c r="AK68" s="70"/>
      <c r="AL68" s="70">
        <f t="array" aca="1" ref="AL68" ca="1">IF(MONTH(AI68)=1,MIN(IF(F68=январь!$A$1:$AF$200,ROW(январь!$A$1:$AF$200))),IF(MONTH(AI68)=2,MIN(IF(F68=февраль!$A$1:$AF$200,ROW(февраль!$A$1:$AF$200))),IF(MONTH(AI68)=3,MIN(IF(F68=март!$A$1:$AF$200,ROW(март!$A$1:$AF$200))),IF(MONTH(AI68)=4,MIN(IF(F68=апрель!$A$1:$AF$200,ROW(апрель!$A$1:$AF$200))),IF(MONTH(AI68)=5,MIN(IF(F68=май!$A$1:$AF$200,ROW(май!$A$1:$AF$200))),0)))))</f>
        <v>3</v>
      </c>
      <c r="AM68" s="77" t="str">
        <f t="shared" ca="1" si="97"/>
        <v>П</v>
      </c>
      <c r="AN68" s="77" t="str">
        <f t="shared" ca="1" si="97"/>
        <v>П</v>
      </c>
      <c r="AO68" s="77" t="str">
        <f t="shared" ca="1" si="97"/>
        <v>КД</v>
      </c>
      <c r="AP68" s="77" t="str">
        <f t="shared" ca="1" si="97"/>
        <v>КД</v>
      </c>
      <c r="AQ68" s="77" t="str">
        <f t="shared" ca="1" si="97"/>
        <v>КД</v>
      </c>
      <c r="AR68" s="77" t="str">
        <f t="shared" ca="1" si="97"/>
        <v>КД</v>
      </c>
      <c r="AS68" s="77" t="str">
        <f t="shared" ca="1" si="97"/>
        <v>В</v>
      </c>
      <c r="AT68" s="77" t="str">
        <f t="shared" ca="1" si="97"/>
        <v>КД</v>
      </c>
      <c r="AU68" s="77">
        <f t="shared" ca="1" si="97"/>
        <v>0</v>
      </c>
      <c r="AV68" s="77">
        <f t="shared" ca="1" si="97"/>
        <v>3</v>
      </c>
      <c r="AW68" s="77">
        <f t="shared" ca="1" si="98"/>
        <v>4</v>
      </c>
      <c r="AX68" s="77">
        <f t="shared" ca="1" si="98"/>
        <v>6</v>
      </c>
      <c r="AY68" s="77">
        <f t="shared" ca="1" si="98"/>
        <v>3</v>
      </c>
      <c r="AZ68" s="77" t="str">
        <f t="shared" ca="1" si="98"/>
        <v>В</v>
      </c>
      <c r="BA68" s="77">
        <f t="shared" ca="1" si="98"/>
        <v>7</v>
      </c>
      <c r="BB68" s="77">
        <f t="shared" ca="1" si="98"/>
        <v>0</v>
      </c>
      <c r="BC68" s="77">
        <f t="shared" ca="1" si="98"/>
        <v>3</v>
      </c>
      <c r="BD68" s="77">
        <f t="shared" ca="1" si="98"/>
        <v>4</v>
      </c>
      <c r="BE68" s="77">
        <f t="shared" ca="1" si="98"/>
        <v>6</v>
      </c>
      <c r="BF68" s="77">
        <f t="shared" ca="1" si="98"/>
        <v>3</v>
      </c>
      <c r="BG68" s="77" t="str">
        <f t="shared" ca="1" si="99"/>
        <v>В</v>
      </c>
      <c r="BH68" s="77">
        <f t="shared" ca="1" si="99"/>
        <v>7</v>
      </c>
      <c r="BI68" s="77">
        <f t="shared" ca="1" si="99"/>
        <v>0</v>
      </c>
      <c r="BJ68" s="77">
        <f t="shared" ca="1" si="99"/>
        <v>3</v>
      </c>
      <c r="BK68" s="77">
        <f t="shared" ca="1" si="99"/>
        <v>4</v>
      </c>
      <c r="BL68" s="77">
        <f t="shared" ca="1" si="99"/>
        <v>6</v>
      </c>
      <c r="BM68" s="77">
        <f t="shared" ca="1" si="99"/>
        <v>3</v>
      </c>
      <c r="BN68" s="77" t="str">
        <f t="shared" ca="1" si="99"/>
        <v>В</v>
      </c>
      <c r="BO68" s="77">
        <f t="shared" ca="1" si="99"/>
        <v>7</v>
      </c>
      <c r="BP68" s="77">
        <f t="shared" ca="1" si="99"/>
        <v>0</v>
      </c>
      <c r="BQ68" s="77">
        <f t="shared" ca="1" si="99"/>
        <v>3</v>
      </c>
      <c r="BR68" s="77">
        <f t="shared" si="100"/>
        <v>0</v>
      </c>
      <c r="BS68" s="77">
        <f t="shared" si="100"/>
        <v>0</v>
      </c>
      <c r="BT68" s="77">
        <f t="shared" si="100"/>
        <v>0</v>
      </c>
      <c r="BU68" s="77">
        <f t="shared" si="100"/>
        <v>0</v>
      </c>
      <c r="BV68" s="77">
        <f t="shared" si="100"/>
        <v>0</v>
      </c>
      <c r="BW68" s="77">
        <f t="shared" si="100"/>
        <v>0</v>
      </c>
      <c r="BX68" s="77">
        <f t="shared" si="100"/>
        <v>0</v>
      </c>
      <c r="BY68" s="77">
        <f t="shared" si="100"/>
        <v>0</v>
      </c>
      <c r="BZ68" s="77">
        <f t="shared" si="100"/>
        <v>0</v>
      </c>
      <c r="CA68" s="77">
        <f t="shared" si="100"/>
        <v>0</v>
      </c>
      <c r="CB68" s="77">
        <f t="shared" si="101"/>
        <v>0</v>
      </c>
      <c r="CC68" s="77">
        <f t="shared" si="101"/>
        <v>0</v>
      </c>
      <c r="CD68" s="77">
        <f t="shared" si="101"/>
        <v>0</v>
      </c>
      <c r="CE68" s="77">
        <f t="shared" si="101"/>
        <v>0</v>
      </c>
      <c r="CF68" s="77">
        <f t="shared" si="101"/>
        <v>0</v>
      </c>
      <c r="CG68" s="77">
        <f t="shared" si="101"/>
        <v>0</v>
      </c>
      <c r="CH68" s="77">
        <f t="shared" si="101"/>
        <v>0</v>
      </c>
      <c r="CI68" s="77">
        <f t="shared" si="101"/>
        <v>0</v>
      </c>
      <c r="CJ68" s="77">
        <f t="shared" si="101"/>
        <v>0</v>
      </c>
      <c r="CK68" s="77">
        <f t="shared" si="101"/>
        <v>0</v>
      </c>
      <c r="CL68" s="77">
        <f t="shared" si="102"/>
        <v>0</v>
      </c>
      <c r="CM68" s="77">
        <f t="shared" si="102"/>
        <v>0</v>
      </c>
      <c r="CN68" s="77">
        <f t="shared" si="102"/>
        <v>0</v>
      </c>
      <c r="CO68" s="77">
        <f t="shared" si="102"/>
        <v>0</v>
      </c>
      <c r="CP68" s="77">
        <f t="shared" si="102"/>
        <v>0</v>
      </c>
      <c r="CQ68" s="77">
        <f t="shared" si="102"/>
        <v>0</v>
      </c>
      <c r="CR68" s="77">
        <f t="shared" si="102"/>
        <v>0</v>
      </c>
      <c r="CS68" s="77">
        <f t="shared" si="102"/>
        <v>0</v>
      </c>
      <c r="CT68" s="77">
        <f t="shared" si="103"/>
        <v>0</v>
      </c>
      <c r="CU68" s="77">
        <f t="shared" si="103"/>
        <v>0</v>
      </c>
      <c r="CV68" s="77">
        <f t="shared" si="103"/>
        <v>0</v>
      </c>
      <c r="CW68" s="77">
        <f t="shared" si="103"/>
        <v>0</v>
      </c>
      <c r="CX68" s="77">
        <f t="shared" si="103"/>
        <v>0</v>
      </c>
      <c r="CY68" s="77">
        <f t="shared" si="103"/>
        <v>0</v>
      </c>
      <c r="CZ68" s="77">
        <f t="shared" si="103"/>
        <v>0</v>
      </c>
      <c r="DA68" s="77">
        <f t="shared" si="103"/>
        <v>0</v>
      </c>
      <c r="DB68" s="77">
        <f t="shared" si="103"/>
        <v>0</v>
      </c>
      <c r="DC68" s="77">
        <f t="shared" si="103"/>
        <v>0</v>
      </c>
      <c r="DD68" s="77">
        <f t="shared" si="104"/>
        <v>0</v>
      </c>
      <c r="DE68" s="77">
        <f t="shared" si="104"/>
        <v>0</v>
      </c>
      <c r="DF68" s="77">
        <f t="shared" si="104"/>
        <v>0</v>
      </c>
      <c r="DG68" s="77">
        <f t="shared" si="104"/>
        <v>0</v>
      </c>
      <c r="DH68" s="77">
        <f t="shared" si="104"/>
        <v>0</v>
      </c>
      <c r="DI68" s="77">
        <f t="shared" si="104"/>
        <v>0</v>
      </c>
      <c r="DJ68" s="77">
        <f t="shared" si="104"/>
        <v>0</v>
      </c>
      <c r="DK68" s="77">
        <f t="shared" si="104"/>
        <v>0</v>
      </c>
      <c r="DL68" s="77">
        <f t="shared" si="104"/>
        <v>0</v>
      </c>
      <c r="DM68" s="77">
        <f t="shared" si="104"/>
        <v>0</v>
      </c>
      <c r="DN68" s="77">
        <f t="shared" si="105"/>
        <v>0</v>
      </c>
      <c r="DO68" s="77">
        <f t="shared" si="105"/>
        <v>0</v>
      </c>
      <c r="DP68" s="77">
        <f t="shared" si="105"/>
        <v>0</v>
      </c>
      <c r="DQ68" s="77">
        <f t="shared" si="105"/>
        <v>0</v>
      </c>
      <c r="DR68" s="77">
        <f t="shared" si="105"/>
        <v>0</v>
      </c>
      <c r="DS68" s="77">
        <f t="shared" si="105"/>
        <v>0</v>
      </c>
      <c r="DT68" s="77">
        <f t="shared" si="105"/>
        <v>0</v>
      </c>
      <c r="DU68" s="77">
        <f t="shared" si="105"/>
        <v>0</v>
      </c>
      <c r="DV68" s="77">
        <f t="shared" si="105"/>
        <v>0</v>
      </c>
      <c r="DW68" s="77">
        <f t="shared" si="105"/>
        <v>0</v>
      </c>
      <c r="DX68" s="77">
        <f t="shared" si="105"/>
        <v>0</v>
      </c>
      <c r="DY68" s="77">
        <f t="shared" si="106"/>
        <v>0</v>
      </c>
      <c r="DZ68" s="77">
        <f t="shared" si="106"/>
        <v>0</v>
      </c>
      <c r="EA68" s="77">
        <f t="shared" si="106"/>
        <v>0</v>
      </c>
      <c r="EB68" s="77">
        <f t="shared" si="106"/>
        <v>0</v>
      </c>
      <c r="EC68" s="77">
        <f t="shared" si="106"/>
        <v>0</v>
      </c>
      <c r="ED68" s="77">
        <f t="shared" si="106"/>
        <v>0</v>
      </c>
      <c r="EE68" s="77">
        <f t="shared" si="106"/>
        <v>0</v>
      </c>
      <c r="EF68" s="77">
        <f t="shared" si="106"/>
        <v>0</v>
      </c>
      <c r="EG68" s="77">
        <f t="shared" si="106"/>
        <v>0</v>
      </c>
      <c r="EH68" s="77">
        <f t="shared" si="106"/>
        <v>0</v>
      </c>
      <c r="EI68" s="77">
        <f t="shared" si="107"/>
        <v>0</v>
      </c>
      <c r="EJ68" s="77">
        <f t="shared" si="107"/>
        <v>0</v>
      </c>
      <c r="EK68" s="77">
        <f t="shared" si="107"/>
        <v>0</v>
      </c>
      <c r="EL68" s="77">
        <f t="shared" si="107"/>
        <v>0</v>
      </c>
      <c r="EM68" s="77">
        <f t="shared" si="107"/>
        <v>0</v>
      </c>
      <c r="EN68" s="77">
        <f t="shared" si="107"/>
        <v>0</v>
      </c>
      <c r="EO68" s="77">
        <f t="shared" si="107"/>
        <v>0</v>
      </c>
      <c r="EP68" s="77">
        <f t="shared" si="107"/>
        <v>0</v>
      </c>
      <c r="EQ68" s="77">
        <f t="shared" si="107"/>
        <v>0</v>
      </c>
      <c r="ER68" s="77">
        <f t="shared" si="107"/>
        <v>0</v>
      </c>
      <c r="ES68" s="77">
        <f t="shared" si="108"/>
        <v>0</v>
      </c>
      <c r="ET68" s="77">
        <f t="shared" si="108"/>
        <v>0</v>
      </c>
      <c r="EU68" s="77">
        <f t="shared" si="108"/>
        <v>0</v>
      </c>
      <c r="EV68" s="77">
        <f t="shared" si="108"/>
        <v>0</v>
      </c>
      <c r="EW68" s="77">
        <f t="shared" si="108"/>
        <v>0</v>
      </c>
      <c r="EX68" s="77">
        <f t="shared" si="108"/>
        <v>0</v>
      </c>
      <c r="EY68" s="77">
        <f t="shared" si="108"/>
        <v>0</v>
      </c>
      <c r="EZ68" s="77">
        <f t="shared" si="108"/>
        <v>0</v>
      </c>
      <c r="FA68" s="77">
        <f t="shared" si="108"/>
        <v>0</v>
      </c>
      <c r="FB68" s="77">
        <f t="shared" si="108"/>
        <v>0</v>
      </c>
      <c r="FC68" s="77">
        <f t="shared" si="109"/>
        <v>0</v>
      </c>
      <c r="FD68" s="77">
        <f t="shared" si="109"/>
        <v>0</v>
      </c>
      <c r="FE68" s="77">
        <f t="shared" si="109"/>
        <v>0</v>
      </c>
      <c r="FF68" s="77">
        <f t="shared" si="109"/>
        <v>0</v>
      </c>
      <c r="FG68" s="77">
        <f t="shared" si="109"/>
        <v>0</v>
      </c>
      <c r="FH68" s="77">
        <f t="shared" si="109"/>
        <v>0</v>
      </c>
      <c r="FI68" s="77">
        <f t="shared" si="109"/>
        <v>0</v>
      </c>
      <c r="FJ68" s="77">
        <f t="shared" si="109"/>
        <v>0</v>
      </c>
      <c r="FK68" s="77">
        <f t="shared" si="109"/>
        <v>0</v>
      </c>
      <c r="FL68" s="77">
        <f t="shared" si="109"/>
        <v>0</v>
      </c>
      <c r="FM68" s="77">
        <f t="shared" si="110"/>
        <v>0</v>
      </c>
      <c r="FN68" s="77">
        <f t="shared" si="110"/>
        <v>0</v>
      </c>
      <c r="FO68" s="77">
        <f t="shared" si="110"/>
        <v>0</v>
      </c>
      <c r="FP68" s="77">
        <f t="shared" si="110"/>
        <v>0</v>
      </c>
      <c r="FQ68" s="77">
        <f t="shared" si="110"/>
        <v>0</v>
      </c>
      <c r="FR68" s="77">
        <f t="shared" si="110"/>
        <v>0</v>
      </c>
      <c r="FS68" s="77">
        <f t="shared" si="110"/>
        <v>0</v>
      </c>
      <c r="FT68" s="77">
        <f t="shared" si="110"/>
        <v>0</v>
      </c>
      <c r="FU68" s="77">
        <f t="shared" si="110"/>
        <v>0</v>
      </c>
      <c r="FV68" s="77">
        <f t="shared" si="110"/>
        <v>0</v>
      </c>
      <c r="FW68" s="77">
        <f t="shared" si="111"/>
        <v>0</v>
      </c>
      <c r="FX68" s="77">
        <f t="shared" si="111"/>
        <v>0</v>
      </c>
      <c r="FY68" s="77">
        <f t="shared" si="111"/>
        <v>0</v>
      </c>
      <c r="FZ68" s="77">
        <f t="shared" si="111"/>
        <v>0</v>
      </c>
      <c r="GA68" s="77">
        <f t="shared" si="111"/>
        <v>0</v>
      </c>
      <c r="GB68" s="77">
        <f t="shared" si="111"/>
        <v>0</v>
      </c>
      <c r="GC68" s="77">
        <f t="shared" si="111"/>
        <v>0</v>
      </c>
      <c r="GD68" s="77">
        <f t="shared" si="111"/>
        <v>0</v>
      </c>
      <c r="GE68" s="77">
        <f t="shared" si="111"/>
        <v>0</v>
      </c>
      <c r="GF68" s="77">
        <f t="shared" si="111"/>
        <v>0</v>
      </c>
      <c r="GG68" s="77">
        <f t="shared" si="111"/>
        <v>0</v>
      </c>
    </row>
    <row r="69" spans="1:189" ht="15.75" x14ac:dyDescent="0.25">
      <c r="A69" s="93"/>
      <c r="B69" s="94"/>
      <c r="C69" s="95"/>
      <c r="D69" s="95"/>
      <c r="E69" s="96"/>
      <c r="F69" s="94"/>
      <c r="G69" s="97">
        <f t="shared" ref="G69:G132" si="113">SUMIFS(AM69:GG69,$AM$3:$GG$3,"&gt;="&amp;C69,$AM$3:$GG$3,"&lt;="&amp;D69)</f>
        <v>0</v>
      </c>
      <c r="H69" s="96"/>
      <c r="I69" s="97">
        <f t="shared" ref="I69:I132" si="114">G69-H69</f>
        <v>0</v>
      </c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101"/>
      <c r="W69" s="101"/>
      <c r="X69" s="101"/>
      <c r="Y69" s="101"/>
      <c r="Z69" s="101"/>
      <c r="AA69" s="101"/>
      <c r="AB69" s="101"/>
      <c r="AC69" s="101"/>
      <c r="AD69" s="100">
        <f t="shared" si="20"/>
        <v>0</v>
      </c>
      <c r="AE69" s="100">
        <f t="shared" si="112"/>
        <v>0</v>
      </c>
      <c r="AF69" s="75"/>
      <c r="AG69" s="75"/>
      <c r="AH69" s="68">
        <f t="shared" ref="AH69:AH132" si="115">COUNTIFS($AM$3:$GG$3,"&gt;="&amp;C69,$AM$3:$GG$3,"&lt;="&amp;D69,AM69:GG69,"&lt;&gt;П",AM69:GG69,"&lt;&gt;В",AM69:GG69,"&lt;&gt;КД",AM69:GG69,"&lt;&gt;Н")</f>
        <v>0</v>
      </c>
      <c r="AI69" s="79">
        <f>SUMIF(Списки!$D$2:$D$6,B69,Списки!$E$2:$E$6)</f>
        <v>0</v>
      </c>
      <c r="AJ69" s="79">
        <f t="shared" si="21"/>
        <v>31</v>
      </c>
      <c r="AK69" s="70"/>
      <c r="AL69" s="70">
        <f t="array" aca="1" ref="AL69" ca="1">IF(MONTH(AI69)=1,MIN(IF(F69=январь!$A$1:$AF$200,ROW(январь!$A$1:$AF$200))),IF(MONTH(AI69)=2,MIN(IF(F69=февраль!$A$1:$AF$200,ROW(февраль!$A$1:$AF$200))),IF(MONTH(AI69)=3,MIN(IF(F69=март!$A$1:$AF$200,ROW(март!$A$1:$AF$200))),IF(MONTH(AI69)=4,MIN(IF(F69=апрель!$A$1:$AF$200,ROW(апрель!$A$1:$AF$200))),IF(MONTH(AI69)=5,MIN(IF(F69=май!$A$1:$AF$200,ROW(май!$A$1:$AF$200))),0)))))</f>
        <v>3</v>
      </c>
      <c r="AM69" s="77" t="str">
        <f t="shared" ca="1" si="97"/>
        <v>П</v>
      </c>
      <c r="AN69" s="77" t="str">
        <f t="shared" ca="1" si="97"/>
        <v>П</v>
      </c>
      <c r="AO69" s="77" t="str">
        <f t="shared" ca="1" si="97"/>
        <v>КД</v>
      </c>
      <c r="AP69" s="77" t="str">
        <f t="shared" ca="1" si="97"/>
        <v>КД</v>
      </c>
      <c r="AQ69" s="77" t="str">
        <f t="shared" ca="1" si="97"/>
        <v>КД</v>
      </c>
      <c r="AR69" s="77" t="str">
        <f t="shared" ca="1" si="97"/>
        <v>КД</v>
      </c>
      <c r="AS69" s="77" t="str">
        <f t="shared" ca="1" si="97"/>
        <v>В</v>
      </c>
      <c r="AT69" s="77" t="str">
        <f t="shared" ca="1" si="97"/>
        <v>КД</v>
      </c>
      <c r="AU69" s="77">
        <f t="shared" ca="1" si="97"/>
        <v>0</v>
      </c>
      <c r="AV69" s="77">
        <f t="shared" ca="1" si="97"/>
        <v>3</v>
      </c>
      <c r="AW69" s="77">
        <f t="shared" ca="1" si="98"/>
        <v>4</v>
      </c>
      <c r="AX69" s="77">
        <f t="shared" ca="1" si="98"/>
        <v>6</v>
      </c>
      <c r="AY69" s="77">
        <f t="shared" ca="1" si="98"/>
        <v>3</v>
      </c>
      <c r="AZ69" s="77" t="str">
        <f t="shared" ca="1" si="98"/>
        <v>В</v>
      </c>
      <c r="BA69" s="77">
        <f t="shared" ca="1" si="98"/>
        <v>7</v>
      </c>
      <c r="BB69" s="77">
        <f t="shared" ca="1" si="98"/>
        <v>0</v>
      </c>
      <c r="BC69" s="77">
        <f t="shared" ca="1" si="98"/>
        <v>3</v>
      </c>
      <c r="BD69" s="77">
        <f t="shared" ca="1" si="98"/>
        <v>4</v>
      </c>
      <c r="BE69" s="77">
        <f t="shared" ca="1" si="98"/>
        <v>6</v>
      </c>
      <c r="BF69" s="77">
        <f t="shared" ca="1" si="98"/>
        <v>3</v>
      </c>
      <c r="BG69" s="77" t="str">
        <f t="shared" ca="1" si="99"/>
        <v>В</v>
      </c>
      <c r="BH69" s="77">
        <f t="shared" ca="1" si="99"/>
        <v>7</v>
      </c>
      <c r="BI69" s="77">
        <f t="shared" ca="1" si="99"/>
        <v>0</v>
      </c>
      <c r="BJ69" s="77">
        <f t="shared" ca="1" si="99"/>
        <v>3</v>
      </c>
      <c r="BK69" s="77">
        <f t="shared" ca="1" si="99"/>
        <v>4</v>
      </c>
      <c r="BL69" s="77">
        <f t="shared" ca="1" si="99"/>
        <v>6</v>
      </c>
      <c r="BM69" s="77">
        <f t="shared" ca="1" si="99"/>
        <v>3</v>
      </c>
      <c r="BN69" s="77" t="str">
        <f t="shared" ca="1" si="99"/>
        <v>В</v>
      </c>
      <c r="BO69" s="77">
        <f t="shared" ca="1" si="99"/>
        <v>7</v>
      </c>
      <c r="BP69" s="77">
        <f t="shared" ca="1" si="99"/>
        <v>0</v>
      </c>
      <c r="BQ69" s="77">
        <f t="shared" ca="1" si="99"/>
        <v>3</v>
      </c>
      <c r="BR69" s="77">
        <f t="shared" si="100"/>
        <v>0</v>
      </c>
      <c r="BS69" s="77">
        <f t="shared" si="100"/>
        <v>0</v>
      </c>
      <c r="BT69" s="77">
        <f t="shared" si="100"/>
        <v>0</v>
      </c>
      <c r="BU69" s="77">
        <f t="shared" si="100"/>
        <v>0</v>
      </c>
      <c r="BV69" s="77">
        <f t="shared" si="100"/>
        <v>0</v>
      </c>
      <c r="BW69" s="77">
        <f t="shared" si="100"/>
        <v>0</v>
      </c>
      <c r="BX69" s="77">
        <f t="shared" si="100"/>
        <v>0</v>
      </c>
      <c r="BY69" s="77">
        <f t="shared" si="100"/>
        <v>0</v>
      </c>
      <c r="BZ69" s="77">
        <f t="shared" si="100"/>
        <v>0</v>
      </c>
      <c r="CA69" s="77">
        <f t="shared" si="100"/>
        <v>0</v>
      </c>
      <c r="CB69" s="77">
        <f t="shared" si="101"/>
        <v>0</v>
      </c>
      <c r="CC69" s="77">
        <f t="shared" si="101"/>
        <v>0</v>
      </c>
      <c r="CD69" s="77">
        <f t="shared" si="101"/>
        <v>0</v>
      </c>
      <c r="CE69" s="77">
        <f t="shared" si="101"/>
        <v>0</v>
      </c>
      <c r="CF69" s="77">
        <f t="shared" si="101"/>
        <v>0</v>
      </c>
      <c r="CG69" s="77">
        <f t="shared" si="101"/>
        <v>0</v>
      </c>
      <c r="CH69" s="77">
        <f t="shared" si="101"/>
        <v>0</v>
      </c>
      <c r="CI69" s="77">
        <f t="shared" si="101"/>
        <v>0</v>
      </c>
      <c r="CJ69" s="77">
        <f t="shared" si="101"/>
        <v>0</v>
      </c>
      <c r="CK69" s="77">
        <f t="shared" si="101"/>
        <v>0</v>
      </c>
      <c r="CL69" s="77">
        <f t="shared" si="102"/>
        <v>0</v>
      </c>
      <c r="CM69" s="77">
        <f t="shared" si="102"/>
        <v>0</v>
      </c>
      <c r="CN69" s="77">
        <f t="shared" si="102"/>
        <v>0</v>
      </c>
      <c r="CO69" s="77">
        <f t="shared" si="102"/>
        <v>0</v>
      </c>
      <c r="CP69" s="77">
        <f t="shared" si="102"/>
        <v>0</v>
      </c>
      <c r="CQ69" s="77">
        <f t="shared" si="102"/>
        <v>0</v>
      </c>
      <c r="CR69" s="77">
        <f t="shared" si="102"/>
        <v>0</v>
      </c>
      <c r="CS69" s="77">
        <f t="shared" si="102"/>
        <v>0</v>
      </c>
      <c r="CT69" s="77">
        <f t="shared" si="103"/>
        <v>0</v>
      </c>
      <c r="CU69" s="77">
        <f t="shared" si="103"/>
        <v>0</v>
      </c>
      <c r="CV69" s="77">
        <f t="shared" si="103"/>
        <v>0</v>
      </c>
      <c r="CW69" s="77">
        <f t="shared" si="103"/>
        <v>0</v>
      </c>
      <c r="CX69" s="77">
        <f t="shared" si="103"/>
        <v>0</v>
      </c>
      <c r="CY69" s="77">
        <f t="shared" si="103"/>
        <v>0</v>
      </c>
      <c r="CZ69" s="77">
        <f t="shared" si="103"/>
        <v>0</v>
      </c>
      <c r="DA69" s="77">
        <f t="shared" si="103"/>
        <v>0</v>
      </c>
      <c r="DB69" s="77">
        <f t="shared" si="103"/>
        <v>0</v>
      </c>
      <c r="DC69" s="77">
        <f t="shared" si="103"/>
        <v>0</v>
      </c>
      <c r="DD69" s="77">
        <f t="shared" si="104"/>
        <v>0</v>
      </c>
      <c r="DE69" s="77">
        <f t="shared" si="104"/>
        <v>0</v>
      </c>
      <c r="DF69" s="77">
        <f t="shared" si="104"/>
        <v>0</v>
      </c>
      <c r="DG69" s="77">
        <f t="shared" si="104"/>
        <v>0</v>
      </c>
      <c r="DH69" s="77">
        <f t="shared" si="104"/>
        <v>0</v>
      </c>
      <c r="DI69" s="77">
        <f t="shared" si="104"/>
        <v>0</v>
      </c>
      <c r="DJ69" s="77">
        <f t="shared" si="104"/>
        <v>0</v>
      </c>
      <c r="DK69" s="77">
        <f t="shared" si="104"/>
        <v>0</v>
      </c>
      <c r="DL69" s="77">
        <f t="shared" si="104"/>
        <v>0</v>
      </c>
      <c r="DM69" s="77">
        <f t="shared" si="104"/>
        <v>0</v>
      </c>
      <c r="DN69" s="77">
        <f t="shared" si="105"/>
        <v>0</v>
      </c>
      <c r="DO69" s="77">
        <f t="shared" si="105"/>
        <v>0</v>
      </c>
      <c r="DP69" s="77">
        <f t="shared" si="105"/>
        <v>0</v>
      </c>
      <c r="DQ69" s="77">
        <f t="shared" si="105"/>
        <v>0</v>
      </c>
      <c r="DR69" s="77">
        <f t="shared" si="105"/>
        <v>0</v>
      </c>
      <c r="DS69" s="77">
        <f t="shared" si="105"/>
        <v>0</v>
      </c>
      <c r="DT69" s="77">
        <f t="shared" si="105"/>
        <v>0</v>
      </c>
      <c r="DU69" s="77">
        <f t="shared" si="105"/>
        <v>0</v>
      </c>
      <c r="DV69" s="77">
        <f t="shared" si="105"/>
        <v>0</v>
      </c>
      <c r="DW69" s="77">
        <f t="shared" si="105"/>
        <v>0</v>
      </c>
      <c r="DX69" s="77">
        <f t="shared" si="105"/>
        <v>0</v>
      </c>
      <c r="DY69" s="77">
        <f t="shared" si="106"/>
        <v>0</v>
      </c>
      <c r="DZ69" s="77">
        <f t="shared" si="106"/>
        <v>0</v>
      </c>
      <c r="EA69" s="77">
        <f t="shared" si="106"/>
        <v>0</v>
      </c>
      <c r="EB69" s="77">
        <f t="shared" si="106"/>
        <v>0</v>
      </c>
      <c r="EC69" s="77">
        <f t="shared" si="106"/>
        <v>0</v>
      </c>
      <c r="ED69" s="77">
        <f t="shared" si="106"/>
        <v>0</v>
      </c>
      <c r="EE69" s="77">
        <f t="shared" si="106"/>
        <v>0</v>
      </c>
      <c r="EF69" s="77">
        <f t="shared" si="106"/>
        <v>0</v>
      </c>
      <c r="EG69" s="77">
        <f t="shared" si="106"/>
        <v>0</v>
      </c>
      <c r="EH69" s="77">
        <f t="shared" si="106"/>
        <v>0</v>
      </c>
      <c r="EI69" s="77">
        <f t="shared" si="107"/>
        <v>0</v>
      </c>
      <c r="EJ69" s="77">
        <f t="shared" si="107"/>
        <v>0</v>
      </c>
      <c r="EK69" s="77">
        <f t="shared" si="107"/>
        <v>0</v>
      </c>
      <c r="EL69" s="77">
        <f t="shared" si="107"/>
        <v>0</v>
      </c>
      <c r="EM69" s="77">
        <f t="shared" si="107"/>
        <v>0</v>
      </c>
      <c r="EN69" s="77">
        <f t="shared" si="107"/>
        <v>0</v>
      </c>
      <c r="EO69" s="77">
        <f t="shared" si="107"/>
        <v>0</v>
      </c>
      <c r="EP69" s="77">
        <f t="shared" si="107"/>
        <v>0</v>
      </c>
      <c r="EQ69" s="77">
        <f t="shared" si="107"/>
        <v>0</v>
      </c>
      <c r="ER69" s="77">
        <f t="shared" si="107"/>
        <v>0</v>
      </c>
      <c r="ES69" s="77">
        <f t="shared" si="108"/>
        <v>0</v>
      </c>
      <c r="ET69" s="77">
        <f t="shared" si="108"/>
        <v>0</v>
      </c>
      <c r="EU69" s="77">
        <f t="shared" si="108"/>
        <v>0</v>
      </c>
      <c r="EV69" s="77">
        <f t="shared" si="108"/>
        <v>0</v>
      </c>
      <c r="EW69" s="77">
        <f t="shared" si="108"/>
        <v>0</v>
      </c>
      <c r="EX69" s="77">
        <f t="shared" si="108"/>
        <v>0</v>
      </c>
      <c r="EY69" s="77">
        <f t="shared" si="108"/>
        <v>0</v>
      </c>
      <c r="EZ69" s="77">
        <f t="shared" si="108"/>
        <v>0</v>
      </c>
      <c r="FA69" s="77">
        <f t="shared" si="108"/>
        <v>0</v>
      </c>
      <c r="FB69" s="77">
        <f t="shared" si="108"/>
        <v>0</v>
      </c>
      <c r="FC69" s="77">
        <f t="shared" si="109"/>
        <v>0</v>
      </c>
      <c r="FD69" s="77">
        <f t="shared" si="109"/>
        <v>0</v>
      </c>
      <c r="FE69" s="77">
        <f t="shared" si="109"/>
        <v>0</v>
      </c>
      <c r="FF69" s="77">
        <f t="shared" si="109"/>
        <v>0</v>
      </c>
      <c r="FG69" s="77">
        <f t="shared" si="109"/>
        <v>0</v>
      </c>
      <c r="FH69" s="77">
        <f t="shared" si="109"/>
        <v>0</v>
      </c>
      <c r="FI69" s="77">
        <f t="shared" si="109"/>
        <v>0</v>
      </c>
      <c r="FJ69" s="77">
        <f t="shared" si="109"/>
        <v>0</v>
      </c>
      <c r="FK69" s="77">
        <f t="shared" si="109"/>
        <v>0</v>
      </c>
      <c r="FL69" s="77">
        <f t="shared" si="109"/>
        <v>0</v>
      </c>
      <c r="FM69" s="77">
        <f t="shared" si="110"/>
        <v>0</v>
      </c>
      <c r="FN69" s="77">
        <f t="shared" si="110"/>
        <v>0</v>
      </c>
      <c r="FO69" s="77">
        <f t="shared" si="110"/>
        <v>0</v>
      </c>
      <c r="FP69" s="77">
        <f t="shared" si="110"/>
        <v>0</v>
      </c>
      <c r="FQ69" s="77">
        <f t="shared" si="110"/>
        <v>0</v>
      </c>
      <c r="FR69" s="77">
        <f t="shared" si="110"/>
        <v>0</v>
      </c>
      <c r="FS69" s="77">
        <f t="shared" si="110"/>
        <v>0</v>
      </c>
      <c r="FT69" s="77">
        <f t="shared" si="110"/>
        <v>0</v>
      </c>
      <c r="FU69" s="77">
        <f t="shared" si="110"/>
        <v>0</v>
      </c>
      <c r="FV69" s="77">
        <f t="shared" si="110"/>
        <v>0</v>
      </c>
      <c r="FW69" s="77">
        <f t="shared" si="111"/>
        <v>0</v>
      </c>
      <c r="FX69" s="77">
        <f t="shared" si="111"/>
        <v>0</v>
      </c>
      <c r="FY69" s="77">
        <f t="shared" si="111"/>
        <v>0</v>
      </c>
      <c r="FZ69" s="77">
        <f t="shared" si="111"/>
        <v>0</v>
      </c>
      <c r="GA69" s="77">
        <f t="shared" si="111"/>
        <v>0</v>
      </c>
      <c r="GB69" s="77">
        <f t="shared" si="111"/>
        <v>0</v>
      </c>
      <c r="GC69" s="77">
        <f t="shared" si="111"/>
        <v>0</v>
      </c>
      <c r="GD69" s="77">
        <f t="shared" si="111"/>
        <v>0</v>
      </c>
      <c r="GE69" s="77">
        <f t="shared" si="111"/>
        <v>0</v>
      </c>
      <c r="GF69" s="77">
        <f t="shared" si="111"/>
        <v>0</v>
      </c>
      <c r="GG69" s="77">
        <f t="shared" si="111"/>
        <v>0</v>
      </c>
    </row>
    <row r="70" spans="1:189" ht="15.75" x14ac:dyDescent="0.25">
      <c r="A70" s="93"/>
      <c r="B70" s="94"/>
      <c r="C70" s="95"/>
      <c r="D70" s="95"/>
      <c r="E70" s="96"/>
      <c r="F70" s="94"/>
      <c r="G70" s="97">
        <f t="shared" si="113"/>
        <v>0</v>
      </c>
      <c r="H70" s="96"/>
      <c r="I70" s="97">
        <f t="shared" si="114"/>
        <v>0</v>
      </c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101"/>
      <c r="W70" s="101"/>
      <c r="X70" s="101"/>
      <c r="Y70" s="101"/>
      <c r="Z70" s="101"/>
      <c r="AA70" s="101"/>
      <c r="AB70" s="101"/>
      <c r="AC70" s="101"/>
      <c r="AD70" s="100">
        <f t="shared" ref="AD70:AD133" si="116">K70+M70+O70+Q70+S70+U70+W70+Y70+AA70+AC70</f>
        <v>0</v>
      </c>
      <c r="AE70" s="100">
        <f t="shared" si="112"/>
        <v>0</v>
      </c>
      <c r="AF70" s="75"/>
      <c r="AG70" s="75"/>
      <c r="AH70" s="68">
        <f t="shared" si="115"/>
        <v>0</v>
      </c>
      <c r="AI70" s="79">
        <f>SUMIF(Списки!$D$2:$D$6,B70,Списки!$E$2:$E$6)</f>
        <v>0</v>
      </c>
      <c r="AJ70" s="79">
        <f t="shared" si="21"/>
        <v>31</v>
      </c>
      <c r="AK70" s="70"/>
      <c r="AL70" s="70">
        <f t="array" aca="1" ref="AL70" ca="1">IF(MONTH(AI70)=1,MIN(IF(F70=январь!$A$1:$AF$200,ROW(январь!$A$1:$AF$200))),IF(MONTH(AI70)=2,MIN(IF(F70=февраль!$A$1:$AF$200,ROW(февраль!$A$1:$AF$200))),IF(MONTH(AI70)=3,MIN(IF(F70=март!$A$1:$AF$200,ROW(март!$A$1:$AF$200))),IF(MONTH(AI70)=4,MIN(IF(F70=апрель!$A$1:$AF$200,ROW(апрель!$A$1:$AF$200))),IF(MONTH(AI70)=5,MIN(IF(F70=май!$A$1:$AF$200,ROW(май!$A$1:$AF$200))),0)))))</f>
        <v>3</v>
      </c>
      <c r="AM70" s="77" t="str">
        <f t="shared" ca="1" si="97"/>
        <v>П</v>
      </c>
      <c r="AN70" s="77" t="str">
        <f t="shared" ca="1" si="97"/>
        <v>П</v>
      </c>
      <c r="AO70" s="77" t="str">
        <f t="shared" ca="1" si="97"/>
        <v>КД</v>
      </c>
      <c r="AP70" s="77" t="str">
        <f t="shared" ca="1" si="97"/>
        <v>КД</v>
      </c>
      <c r="AQ70" s="77" t="str">
        <f t="shared" ca="1" si="97"/>
        <v>КД</v>
      </c>
      <c r="AR70" s="77" t="str">
        <f t="shared" ca="1" si="97"/>
        <v>КД</v>
      </c>
      <c r="AS70" s="77" t="str">
        <f t="shared" ca="1" si="97"/>
        <v>В</v>
      </c>
      <c r="AT70" s="77" t="str">
        <f t="shared" ca="1" si="97"/>
        <v>КД</v>
      </c>
      <c r="AU70" s="77">
        <f t="shared" ca="1" si="97"/>
        <v>0</v>
      </c>
      <c r="AV70" s="77">
        <f t="shared" ca="1" si="97"/>
        <v>3</v>
      </c>
      <c r="AW70" s="77">
        <f t="shared" ca="1" si="98"/>
        <v>4</v>
      </c>
      <c r="AX70" s="77">
        <f t="shared" ca="1" si="98"/>
        <v>6</v>
      </c>
      <c r="AY70" s="77">
        <f t="shared" ca="1" si="98"/>
        <v>3</v>
      </c>
      <c r="AZ70" s="77" t="str">
        <f t="shared" ca="1" si="98"/>
        <v>В</v>
      </c>
      <c r="BA70" s="77">
        <f t="shared" ca="1" si="98"/>
        <v>7</v>
      </c>
      <c r="BB70" s="77">
        <f t="shared" ca="1" si="98"/>
        <v>0</v>
      </c>
      <c r="BC70" s="77">
        <f t="shared" ca="1" si="98"/>
        <v>3</v>
      </c>
      <c r="BD70" s="77">
        <f t="shared" ca="1" si="98"/>
        <v>4</v>
      </c>
      <c r="BE70" s="77">
        <f t="shared" ca="1" si="98"/>
        <v>6</v>
      </c>
      <c r="BF70" s="77">
        <f t="shared" ca="1" si="98"/>
        <v>3</v>
      </c>
      <c r="BG70" s="77" t="str">
        <f t="shared" ca="1" si="99"/>
        <v>В</v>
      </c>
      <c r="BH70" s="77">
        <f t="shared" ca="1" si="99"/>
        <v>7</v>
      </c>
      <c r="BI70" s="77">
        <f t="shared" ca="1" si="99"/>
        <v>0</v>
      </c>
      <c r="BJ70" s="77">
        <f t="shared" ca="1" si="99"/>
        <v>3</v>
      </c>
      <c r="BK70" s="77">
        <f t="shared" ca="1" si="99"/>
        <v>4</v>
      </c>
      <c r="BL70" s="77">
        <f t="shared" ca="1" si="99"/>
        <v>6</v>
      </c>
      <c r="BM70" s="77">
        <f t="shared" ca="1" si="99"/>
        <v>3</v>
      </c>
      <c r="BN70" s="77" t="str">
        <f t="shared" ca="1" si="99"/>
        <v>В</v>
      </c>
      <c r="BO70" s="77">
        <f t="shared" ca="1" si="99"/>
        <v>7</v>
      </c>
      <c r="BP70" s="77">
        <f t="shared" ca="1" si="99"/>
        <v>0</v>
      </c>
      <c r="BQ70" s="77">
        <f t="shared" ca="1" si="99"/>
        <v>3</v>
      </c>
      <c r="BR70" s="77">
        <f t="shared" si="100"/>
        <v>0</v>
      </c>
      <c r="BS70" s="77">
        <f t="shared" si="100"/>
        <v>0</v>
      </c>
      <c r="BT70" s="77">
        <f t="shared" si="100"/>
        <v>0</v>
      </c>
      <c r="BU70" s="77">
        <f t="shared" si="100"/>
        <v>0</v>
      </c>
      <c r="BV70" s="77">
        <f t="shared" si="100"/>
        <v>0</v>
      </c>
      <c r="BW70" s="77">
        <f t="shared" si="100"/>
        <v>0</v>
      </c>
      <c r="BX70" s="77">
        <f t="shared" si="100"/>
        <v>0</v>
      </c>
      <c r="BY70" s="77">
        <f t="shared" si="100"/>
        <v>0</v>
      </c>
      <c r="BZ70" s="77">
        <f t="shared" si="100"/>
        <v>0</v>
      </c>
      <c r="CA70" s="77">
        <f t="shared" si="100"/>
        <v>0</v>
      </c>
      <c r="CB70" s="77">
        <f t="shared" si="101"/>
        <v>0</v>
      </c>
      <c r="CC70" s="77">
        <f t="shared" si="101"/>
        <v>0</v>
      </c>
      <c r="CD70" s="77">
        <f t="shared" si="101"/>
        <v>0</v>
      </c>
      <c r="CE70" s="77">
        <f t="shared" si="101"/>
        <v>0</v>
      </c>
      <c r="CF70" s="77">
        <f t="shared" si="101"/>
        <v>0</v>
      </c>
      <c r="CG70" s="77">
        <f t="shared" si="101"/>
        <v>0</v>
      </c>
      <c r="CH70" s="77">
        <f t="shared" si="101"/>
        <v>0</v>
      </c>
      <c r="CI70" s="77">
        <f t="shared" si="101"/>
        <v>0</v>
      </c>
      <c r="CJ70" s="77">
        <f t="shared" si="101"/>
        <v>0</v>
      </c>
      <c r="CK70" s="77">
        <f t="shared" si="101"/>
        <v>0</v>
      </c>
      <c r="CL70" s="77">
        <f t="shared" si="102"/>
        <v>0</v>
      </c>
      <c r="CM70" s="77">
        <f t="shared" si="102"/>
        <v>0</v>
      </c>
      <c r="CN70" s="77">
        <f t="shared" si="102"/>
        <v>0</v>
      </c>
      <c r="CO70" s="77">
        <f t="shared" si="102"/>
        <v>0</v>
      </c>
      <c r="CP70" s="77">
        <f t="shared" si="102"/>
        <v>0</v>
      </c>
      <c r="CQ70" s="77">
        <f t="shared" si="102"/>
        <v>0</v>
      </c>
      <c r="CR70" s="77">
        <f t="shared" si="102"/>
        <v>0</v>
      </c>
      <c r="CS70" s="77">
        <f t="shared" si="102"/>
        <v>0</v>
      </c>
      <c r="CT70" s="77">
        <f t="shared" si="103"/>
        <v>0</v>
      </c>
      <c r="CU70" s="77">
        <f t="shared" si="103"/>
        <v>0</v>
      </c>
      <c r="CV70" s="77">
        <f t="shared" si="103"/>
        <v>0</v>
      </c>
      <c r="CW70" s="77">
        <f t="shared" si="103"/>
        <v>0</v>
      </c>
      <c r="CX70" s="77">
        <f t="shared" si="103"/>
        <v>0</v>
      </c>
      <c r="CY70" s="77">
        <f t="shared" si="103"/>
        <v>0</v>
      </c>
      <c r="CZ70" s="77">
        <f t="shared" si="103"/>
        <v>0</v>
      </c>
      <c r="DA70" s="77">
        <f t="shared" si="103"/>
        <v>0</v>
      </c>
      <c r="DB70" s="77">
        <f t="shared" si="103"/>
        <v>0</v>
      </c>
      <c r="DC70" s="77">
        <f t="shared" si="103"/>
        <v>0</v>
      </c>
      <c r="DD70" s="77">
        <f t="shared" si="104"/>
        <v>0</v>
      </c>
      <c r="DE70" s="77">
        <f t="shared" si="104"/>
        <v>0</v>
      </c>
      <c r="DF70" s="77">
        <f t="shared" si="104"/>
        <v>0</v>
      </c>
      <c r="DG70" s="77">
        <f t="shared" si="104"/>
        <v>0</v>
      </c>
      <c r="DH70" s="77">
        <f t="shared" si="104"/>
        <v>0</v>
      </c>
      <c r="DI70" s="77">
        <f t="shared" si="104"/>
        <v>0</v>
      </c>
      <c r="DJ70" s="77">
        <f t="shared" si="104"/>
        <v>0</v>
      </c>
      <c r="DK70" s="77">
        <f t="shared" si="104"/>
        <v>0</v>
      </c>
      <c r="DL70" s="77">
        <f t="shared" si="104"/>
        <v>0</v>
      </c>
      <c r="DM70" s="77">
        <f t="shared" si="104"/>
        <v>0</v>
      </c>
      <c r="DN70" s="77">
        <f t="shared" si="105"/>
        <v>0</v>
      </c>
      <c r="DO70" s="77">
        <f t="shared" si="105"/>
        <v>0</v>
      </c>
      <c r="DP70" s="77">
        <f t="shared" si="105"/>
        <v>0</v>
      </c>
      <c r="DQ70" s="77">
        <f t="shared" si="105"/>
        <v>0</v>
      </c>
      <c r="DR70" s="77">
        <f t="shared" si="105"/>
        <v>0</v>
      </c>
      <c r="DS70" s="77">
        <f t="shared" si="105"/>
        <v>0</v>
      </c>
      <c r="DT70" s="77">
        <f t="shared" si="105"/>
        <v>0</v>
      </c>
      <c r="DU70" s="77">
        <f t="shared" si="105"/>
        <v>0</v>
      </c>
      <c r="DV70" s="77">
        <f t="shared" si="105"/>
        <v>0</v>
      </c>
      <c r="DW70" s="77">
        <f t="shared" si="105"/>
        <v>0</v>
      </c>
      <c r="DX70" s="77">
        <f t="shared" si="105"/>
        <v>0</v>
      </c>
      <c r="DY70" s="77">
        <f t="shared" si="106"/>
        <v>0</v>
      </c>
      <c r="DZ70" s="77">
        <f t="shared" si="106"/>
        <v>0</v>
      </c>
      <c r="EA70" s="77">
        <f t="shared" si="106"/>
        <v>0</v>
      </c>
      <c r="EB70" s="77">
        <f t="shared" si="106"/>
        <v>0</v>
      </c>
      <c r="EC70" s="77">
        <f t="shared" si="106"/>
        <v>0</v>
      </c>
      <c r="ED70" s="77">
        <f t="shared" si="106"/>
        <v>0</v>
      </c>
      <c r="EE70" s="77">
        <f t="shared" si="106"/>
        <v>0</v>
      </c>
      <c r="EF70" s="77">
        <f t="shared" si="106"/>
        <v>0</v>
      </c>
      <c r="EG70" s="77">
        <f t="shared" si="106"/>
        <v>0</v>
      </c>
      <c r="EH70" s="77">
        <f t="shared" si="106"/>
        <v>0</v>
      </c>
      <c r="EI70" s="77">
        <f t="shared" si="107"/>
        <v>0</v>
      </c>
      <c r="EJ70" s="77">
        <f t="shared" si="107"/>
        <v>0</v>
      </c>
      <c r="EK70" s="77">
        <f t="shared" si="107"/>
        <v>0</v>
      </c>
      <c r="EL70" s="77">
        <f t="shared" si="107"/>
        <v>0</v>
      </c>
      <c r="EM70" s="77">
        <f t="shared" si="107"/>
        <v>0</v>
      </c>
      <c r="EN70" s="77">
        <f t="shared" si="107"/>
        <v>0</v>
      </c>
      <c r="EO70" s="77">
        <f t="shared" si="107"/>
        <v>0</v>
      </c>
      <c r="EP70" s="77">
        <f t="shared" si="107"/>
        <v>0</v>
      </c>
      <c r="EQ70" s="77">
        <f t="shared" si="107"/>
        <v>0</v>
      </c>
      <c r="ER70" s="77">
        <f t="shared" si="107"/>
        <v>0</v>
      </c>
      <c r="ES70" s="77">
        <f t="shared" si="108"/>
        <v>0</v>
      </c>
      <c r="ET70" s="77">
        <f t="shared" si="108"/>
        <v>0</v>
      </c>
      <c r="EU70" s="77">
        <f t="shared" si="108"/>
        <v>0</v>
      </c>
      <c r="EV70" s="77">
        <f t="shared" si="108"/>
        <v>0</v>
      </c>
      <c r="EW70" s="77">
        <f t="shared" si="108"/>
        <v>0</v>
      </c>
      <c r="EX70" s="77">
        <f t="shared" si="108"/>
        <v>0</v>
      </c>
      <c r="EY70" s="77">
        <f t="shared" si="108"/>
        <v>0</v>
      </c>
      <c r="EZ70" s="77">
        <f t="shared" si="108"/>
        <v>0</v>
      </c>
      <c r="FA70" s="77">
        <f t="shared" si="108"/>
        <v>0</v>
      </c>
      <c r="FB70" s="77">
        <f t="shared" si="108"/>
        <v>0</v>
      </c>
      <c r="FC70" s="77">
        <f t="shared" si="109"/>
        <v>0</v>
      </c>
      <c r="FD70" s="77">
        <f t="shared" si="109"/>
        <v>0</v>
      </c>
      <c r="FE70" s="77">
        <f t="shared" si="109"/>
        <v>0</v>
      </c>
      <c r="FF70" s="77">
        <f t="shared" si="109"/>
        <v>0</v>
      </c>
      <c r="FG70" s="77">
        <f t="shared" si="109"/>
        <v>0</v>
      </c>
      <c r="FH70" s="77">
        <f t="shared" si="109"/>
        <v>0</v>
      </c>
      <c r="FI70" s="77">
        <f t="shared" si="109"/>
        <v>0</v>
      </c>
      <c r="FJ70" s="77">
        <f t="shared" si="109"/>
        <v>0</v>
      </c>
      <c r="FK70" s="77">
        <f t="shared" si="109"/>
        <v>0</v>
      </c>
      <c r="FL70" s="77">
        <f t="shared" si="109"/>
        <v>0</v>
      </c>
      <c r="FM70" s="77">
        <f t="shared" si="110"/>
        <v>0</v>
      </c>
      <c r="FN70" s="77">
        <f t="shared" si="110"/>
        <v>0</v>
      </c>
      <c r="FO70" s="77">
        <f t="shared" si="110"/>
        <v>0</v>
      </c>
      <c r="FP70" s="77">
        <f t="shared" si="110"/>
        <v>0</v>
      </c>
      <c r="FQ70" s="77">
        <f t="shared" si="110"/>
        <v>0</v>
      </c>
      <c r="FR70" s="77">
        <f t="shared" si="110"/>
        <v>0</v>
      </c>
      <c r="FS70" s="77">
        <f t="shared" si="110"/>
        <v>0</v>
      </c>
      <c r="FT70" s="77">
        <f t="shared" si="110"/>
        <v>0</v>
      </c>
      <c r="FU70" s="77">
        <f t="shared" si="110"/>
        <v>0</v>
      </c>
      <c r="FV70" s="77">
        <f t="shared" si="110"/>
        <v>0</v>
      </c>
      <c r="FW70" s="77">
        <f t="shared" si="111"/>
        <v>0</v>
      </c>
      <c r="FX70" s="77">
        <f t="shared" si="111"/>
        <v>0</v>
      </c>
      <c r="FY70" s="77">
        <f t="shared" si="111"/>
        <v>0</v>
      </c>
      <c r="FZ70" s="77">
        <f t="shared" si="111"/>
        <v>0</v>
      </c>
      <c r="GA70" s="77">
        <f t="shared" si="111"/>
        <v>0</v>
      </c>
      <c r="GB70" s="77">
        <f t="shared" si="111"/>
        <v>0</v>
      </c>
      <c r="GC70" s="77">
        <f t="shared" si="111"/>
        <v>0</v>
      </c>
      <c r="GD70" s="77">
        <f t="shared" si="111"/>
        <v>0</v>
      </c>
      <c r="GE70" s="77">
        <f t="shared" si="111"/>
        <v>0</v>
      </c>
      <c r="GF70" s="77">
        <f t="shared" si="111"/>
        <v>0</v>
      </c>
      <c r="GG70" s="77">
        <f t="shared" si="111"/>
        <v>0</v>
      </c>
    </row>
    <row r="71" spans="1:189" ht="15.75" x14ac:dyDescent="0.25">
      <c r="A71" s="93"/>
      <c r="B71" s="94"/>
      <c r="C71" s="95"/>
      <c r="D71" s="95"/>
      <c r="E71" s="96"/>
      <c r="F71" s="94"/>
      <c r="G71" s="97">
        <f t="shared" si="113"/>
        <v>0</v>
      </c>
      <c r="H71" s="96"/>
      <c r="I71" s="97">
        <f t="shared" si="114"/>
        <v>0</v>
      </c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101"/>
      <c r="W71" s="101"/>
      <c r="X71" s="101"/>
      <c r="Y71" s="101"/>
      <c r="Z71" s="101"/>
      <c r="AA71" s="101"/>
      <c r="AB71" s="101"/>
      <c r="AC71" s="101"/>
      <c r="AD71" s="100">
        <f t="shared" si="116"/>
        <v>0</v>
      </c>
      <c r="AE71" s="100">
        <f t="shared" si="112"/>
        <v>0</v>
      </c>
      <c r="AF71" s="75"/>
      <c r="AG71" s="75"/>
      <c r="AH71" s="68">
        <f t="shared" si="115"/>
        <v>0</v>
      </c>
      <c r="AI71" s="79">
        <f>SUMIF(Списки!$D$2:$D$6,B71,Списки!$E$2:$E$6)</f>
        <v>0</v>
      </c>
      <c r="AJ71" s="79">
        <f t="shared" si="21"/>
        <v>31</v>
      </c>
      <c r="AK71" s="70"/>
      <c r="AL71" s="70">
        <f t="array" aca="1" ref="AL71" ca="1">IF(MONTH(AI71)=1,MIN(IF(F71=январь!$A$1:$AF$200,ROW(январь!$A$1:$AF$200))),IF(MONTH(AI71)=2,MIN(IF(F71=февраль!$A$1:$AF$200,ROW(февраль!$A$1:$AF$200))),IF(MONTH(AI71)=3,MIN(IF(F71=март!$A$1:$AF$200,ROW(март!$A$1:$AF$200))),IF(MONTH(AI71)=4,MIN(IF(F71=апрель!$A$1:$AF$200,ROW(апрель!$A$1:$AF$200))),IF(MONTH(AI71)=5,MIN(IF(F71=май!$A$1:$AF$200,ROW(май!$A$1:$AF$200))),0)))))</f>
        <v>3</v>
      </c>
      <c r="AM71" s="77" t="str">
        <f t="shared" ca="1" si="97"/>
        <v>П</v>
      </c>
      <c r="AN71" s="77" t="str">
        <f t="shared" ca="1" si="97"/>
        <v>П</v>
      </c>
      <c r="AO71" s="77" t="str">
        <f t="shared" ca="1" si="97"/>
        <v>КД</v>
      </c>
      <c r="AP71" s="77" t="str">
        <f t="shared" ca="1" si="97"/>
        <v>КД</v>
      </c>
      <c r="AQ71" s="77" t="str">
        <f t="shared" ca="1" si="97"/>
        <v>КД</v>
      </c>
      <c r="AR71" s="77" t="str">
        <f t="shared" ca="1" si="97"/>
        <v>КД</v>
      </c>
      <c r="AS71" s="77" t="str">
        <f t="shared" ca="1" si="97"/>
        <v>В</v>
      </c>
      <c r="AT71" s="77" t="str">
        <f t="shared" ca="1" si="97"/>
        <v>КД</v>
      </c>
      <c r="AU71" s="77">
        <f t="shared" ca="1" si="97"/>
        <v>0</v>
      </c>
      <c r="AV71" s="77">
        <f t="shared" ca="1" si="97"/>
        <v>3</v>
      </c>
      <c r="AW71" s="77">
        <f t="shared" ca="1" si="98"/>
        <v>4</v>
      </c>
      <c r="AX71" s="77">
        <f t="shared" ca="1" si="98"/>
        <v>6</v>
      </c>
      <c r="AY71" s="77">
        <f t="shared" ca="1" si="98"/>
        <v>3</v>
      </c>
      <c r="AZ71" s="77" t="str">
        <f t="shared" ca="1" si="98"/>
        <v>В</v>
      </c>
      <c r="BA71" s="77">
        <f t="shared" ca="1" si="98"/>
        <v>7</v>
      </c>
      <c r="BB71" s="77">
        <f t="shared" ca="1" si="98"/>
        <v>0</v>
      </c>
      <c r="BC71" s="77">
        <f t="shared" ca="1" si="98"/>
        <v>3</v>
      </c>
      <c r="BD71" s="77">
        <f t="shared" ca="1" si="98"/>
        <v>4</v>
      </c>
      <c r="BE71" s="77">
        <f t="shared" ca="1" si="98"/>
        <v>6</v>
      </c>
      <c r="BF71" s="77">
        <f t="shared" ca="1" si="98"/>
        <v>3</v>
      </c>
      <c r="BG71" s="77" t="str">
        <f t="shared" ca="1" si="99"/>
        <v>В</v>
      </c>
      <c r="BH71" s="77">
        <f t="shared" ca="1" si="99"/>
        <v>7</v>
      </c>
      <c r="BI71" s="77">
        <f t="shared" ca="1" si="99"/>
        <v>0</v>
      </c>
      <c r="BJ71" s="77">
        <f t="shared" ca="1" si="99"/>
        <v>3</v>
      </c>
      <c r="BK71" s="77">
        <f t="shared" ca="1" si="99"/>
        <v>4</v>
      </c>
      <c r="BL71" s="77">
        <f t="shared" ca="1" si="99"/>
        <v>6</v>
      </c>
      <c r="BM71" s="77">
        <f t="shared" ca="1" si="99"/>
        <v>3</v>
      </c>
      <c r="BN71" s="77" t="str">
        <f t="shared" ca="1" si="99"/>
        <v>В</v>
      </c>
      <c r="BO71" s="77">
        <f t="shared" ca="1" si="99"/>
        <v>7</v>
      </c>
      <c r="BP71" s="77">
        <f t="shared" ca="1" si="99"/>
        <v>0</v>
      </c>
      <c r="BQ71" s="77">
        <f t="shared" ca="1" si="99"/>
        <v>3</v>
      </c>
      <c r="BR71" s="77">
        <f t="shared" si="100"/>
        <v>0</v>
      </c>
      <c r="BS71" s="77">
        <f t="shared" si="100"/>
        <v>0</v>
      </c>
      <c r="BT71" s="77">
        <f t="shared" si="100"/>
        <v>0</v>
      </c>
      <c r="BU71" s="77">
        <f t="shared" si="100"/>
        <v>0</v>
      </c>
      <c r="BV71" s="77">
        <f t="shared" si="100"/>
        <v>0</v>
      </c>
      <c r="BW71" s="77">
        <f t="shared" si="100"/>
        <v>0</v>
      </c>
      <c r="BX71" s="77">
        <f t="shared" si="100"/>
        <v>0</v>
      </c>
      <c r="BY71" s="77">
        <f t="shared" si="100"/>
        <v>0</v>
      </c>
      <c r="BZ71" s="77">
        <f t="shared" si="100"/>
        <v>0</v>
      </c>
      <c r="CA71" s="77">
        <f t="shared" si="100"/>
        <v>0</v>
      </c>
      <c r="CB71" s="77">
        <f t="shared" si="101"/>
        <v>0</v>
      </c>
      <c r="CC71" s="77">
        <f t="shared" si="101"/>
        <v>0</v>
      </c>
      <c r="CD71" s="77">
        <f t="shared" si="101"/>
        <v>0</v>
      </c>
      <c r="CE71" s="77">
        <f t="shared" si="101"/>
        <v>0</v>
      </c>
      <c r="CF71" s="77">
        <f t="shared" si="101"/>
        <v>0</v>
      </c>
      <c r="CG71" s="77">
        <f t="shared" si="101"/>
        <v>0</v>
      </c>
      <c r="CH71" s="77">
        <f t="shared" si="101"/>
        <v>0</v>
      </c>
      <c r="CI71" s="77">
        <f t="shared" si="101"/>
        <v>0</v>
      </c>
      <c r="CJ71" s="77">
        <f t="shared" si="101"/>
        <v>0</v>
      </c>
      <c r="CK71" s="77">
        <f t="shared" si="101"/>
        <v>0</v>
      </c>
      <c r="CL71" s="77">
        <f t="shared" si="102"/>
        <v>0</v>
      </c>
      <c r="CM71" s="77">
        <f t="shared" si="102"/>
        <v>0</v>
      </c>
      <c r="CN71" s="77">
        <f t="shared" si="102"/>
        <v>0</v>
      </c>
      <c r="CO71" s="77">
        <f t="shared" si="102"/>
        <v>0</v>
      </c>
      <c r="CP71" s="77">
        <f t="shared" si="102"/>
        <v>0</v>
      </c>
      <c r="CQ71" s="77">
        <f t="shared" si="102"/>
        <v>0</v>
      </c>
      <c r="CR71" s="77">
        <f t="shared" si="102"/>
        <v>0</v>
      </c>
      <c r="CS71" s="77">
        <f t="shared" si="102"/>
        <v>0</v>
      </c>
      <c r="CT71" s="77">
        <f t="shared" si="103"/>
        <v>0</v>
      </c>
      <c r="CU71" s="77">
        <f t="shared" si="103"/>
        <v>0</v>
      </c>
      <c r="CV71" s="77">
        <f t="shared" si="103"/>
        <v>0</v>
      </c>
      <c r="CW71" s="77">
        <f t="shared" si="103"/>
        <v>0</v>
      </c>
      <c r="CX71" s="77">
        <f t="shared" si="103"/>
        <v>0</v>
      </c>
      <c r="CY71" s="77">
        <f t="shared" si="103"/>
        <v>0</v>
      </c>
      <c r="CZ71" s="77">
        <f t="shared" si="103"/>
        <v>0</v>
      </c>
      <c r="DA71" s="77">
        <f t="shared" si="103"/>
        <v>0</v>
      </c>
      <c r="DB71" s="77">
        <f t="shared" si="103"/>
        <v>0</v>
      </c>
      <c r="DC71" s="77">
        <f t="shared" si="103"/>
        <v>0</v>
      </c>
      <c r="DD71" s="77">
        <f t="shared" si="104"/>
        <v>0</v>
      </c>
      <c r="DE71" s="77">
        <f t="shared" si="104"/>
        <v>0</v>
      </c>
      <c r="DF71" s="77">
        <f t="shared" si="104"/>
        <v>0</v>
      </c>
      <c r="DG71" s="77">
        <f t="shared" si="104"/>
        <v>0</v>
      </c>
      <c r="DH71" s="77">
        <f t="shared" si="104"/>
        <v>0</v>
      </c>
      <c r="DI71" s="77">
        <f t="shared" si="104"/>
        <v>0</v>
      </c>
      <c r="DJ71" s="77">
        <f t="shared" si="104"/>
        <v>0</v>
      </c>
      <c r="DK71" s="77">
        <f t="shared" si="104"/>
        <v>0</v>
      </c>
      <c r="DL71" s="77">
        <f t="shared" si="104"/>
        <v>0</v>
      </c>
      <c r="DM71" s="77">
        <f t="shared" si="104"/>
        <v>0</v>
      </c>
      <c r="DN71" s="77">
        <f t="shared" si="105"/>
        <v>0</v>
      </c>
      <c r="DO71" s="77">
        <f t="shared" si="105"/>
        <v>0</v>
      </c>
      <c r="DP71" s="77">
        <f t="shared" si="105"/>
        <v>0</v>
      </c>
      <c r="DQ71" s="77">
        <f t="shared" si="105"/>
        <v>0</v>
      </c>
      <c r="DR71" s="77">
        <f t="shared" si="105"/>
        <v>0</v>
      </c>
      <c r="DS71" s="77">
        <f t="shared" si="105"/>
        <v>0</v>
      </c>
      <c r="DT71" s="77">
        <f t="shared" si="105"/>
        <v>0</v>
      </c>
      <c r="DU71" s="77">
        <f t="shared" si="105"/>
        <v>0</v>
      </c>
      <c r="DV71" s="77">
        <f t="shared" si="105"/>
        <v>0</v>
      </c>
      <c r="DW71" s="77">
        <f t="shared" si="105"/>
        <v>0</v>
      </c>
      <c r="DX71" s="77">
        <f t="shared" si="105"/>
        <v>0</v>
      </c>
      <c r="DY71" s="77">
        <f t="shared" si="106"/>
        <v>0</v>
      </c>
      <c r="DZ71" s="77">
        <f t="shared" si="106"/>
        <v>0</v>
      </c>
      <c r="EA71" s="77">
        <f t="shared" si="106"/>
        <v>0</v>
      </c>
      <c r="EB71" s="77">
        <f t="shared" si="106"/>
        <v>0</v>
      </c>
      <c r="EC71" s="77">
        <f t="shared" si="106"/>
        <v>0</v>
      </c>
      <c r="ED71" s="77">
        <f t="shared" si="106"/>
        <v>0</v>
      </c>
      <c r="EE71" s="77">
        <f t="shared" si="106"/>
        <v>0</v>
      </c>
      <c r="EF71" s="77">
        <f t="shared" si="106"/>
        <v>0</v>
      </c>
      <c r="EG71" s="77">
        <f t="shared" si="106"/>
        <v>0</v>
      </c>
      <c r="EH71" s="77">
        <f t="shared" si="106"/>
        <v>0</v>
      </c>
      <c r="EI71" s="77">
        <f t="shared" si="107"/>
        <v>0</v>
      </c>
      <c r="EJ71" s="77">
        <f t="shared" si="107"/>
        <v>0</v>
      </c>
      <c r="EK71" s="77">
        <f t="shared" si="107"/>
        <v>0</v>
      </c>
      <c r="EL71" s="77">
        <f t="shared" si="107"/>
        <v>0</v>
      </c>
      <c r="EM71" s="77">
        <f t="shared" si="107"/>
        <v>0</v>
      </c>
      <c r="EN71" s="77">
        <f t="shared" si="107"/>
        <v>0</v>
      </c>
      <c r="EO71" s="77">
        <f t="shared" si="107"/>
        <v>0</v>
      </c>
      <c r="EP71" s="77">
        <f t="shared" si="107"/>
        <v>0</v>
      </c>
      <c r="EQ71" s="77">
        <f t="shared" si="107"/>
        <v>0</v>
      </c>
      <c r="ER71" s="77">
        <f t="shared" si="107"/>
        <v>0</v>
      </c>
      <c r="ES71" s="77">
        <f t="shared" si="108"/>
        <v>0</v>
      </c>
      <c r="ET71" s="77">
        <f t="shared" si="108"/>
        <v>0</v>
      </c>
      <c r="EU71" s="77">
        <f t="shared" si="108"/>
        <v>0</v>
      </c>
      <c r="EV71" s="77">
        <f t="shared" si="108"/>
        <v>0</v>
      </c>
      <c r="EW71" s="77">
        <f t="shared" si="108"/>
        <v>0</v>
      </c>
      <c r="EX71" s="77">
        <f t="shared" si="108"/>
        <v>0</v>
      </c>
      <c r="EY71" s="77">
        <f t="shared" si="108"/>
        <v>0</v>
      </c>
      <c r="EZ71" s="77">
        <f t="shared" si="108"/>
        <v>0</v>
      </c>
      <c r="FA71" s="77">
        <f t="shared" si="108"/>
        <v>0</v>
      </c>
      <c r="FB71" s="77">
        <f t="shared" si="108"/>
        <v>0</v>
      </c>
      <c r="FC71" s="77">
        <f t="shared" si="109"/>
        <v>0</v>
      </c>
      <c r="FD71" s="77">
        <f t="shared" si="109"/>
        <v>0</v>
      </c>
      <c r="FE71" s="77">
        <f t="shared" si="109"/>
        <v>0</v>
      </c>
      <c r="FF71" s="77">
        <f t="shared" si="109"/>
        <v>0</v>
      </c>
      <c r="FG71" s="77">
        <f t="shared" si="109"/>
        <v>0</v>
      </c>
      <c r="FH71" s="77">
        <f t="shared" si="109"/>
        <v>0</v>
      </c>
      <c r="FI71" s="77">
        <f t="shared" si="109"/>
        <v>0</v>
      </c>
      <c r="FJ71" s="77">
        <f t="shared" si="109"/>
        <v>0</v>
      </c>
      <c r="FK71" s="77">
        <f t="shared" si="109"/>
        <v>0</v>
      </c>
      <c r="FL71" s="77">
        <f t="shared" si="109"/>
        <v>0</v>
      </c>
      <c r="FM71" s="77">
        <f t="shared" si="110"/>
        <v>0</v>
      </c>
      <c r="FN71" s="77">
        <f t="shared" si="110"/>
        <v>0</v>
      </c>
      <c r="FO71" s="77">
        <f t="shared" si="110"/>
        <v>0</v>
      </c>
      <c r="FP71" s="77">
        <f t="shared" si="110"/>
        <v>0</v>
      </c>
      <c r="FQ71" s="77">
        <f t="shared" si="110"/>
        <v>0</v>
      </c>
      <c r="FR71" s="77">
        <f t="shared" si="110"/>
        <v>0</v>
      </c>
      <c r="FS71" s="77">
        <f t="shared" si="110"/>
        <v>0</v>
      </c>
      <c r="FT71" s="77">
        <f t="shared" si="110"/>
        <v>0</v>
      </c>
      <c r="FU71" s="77">
        <f t="shared" si="110"/>
        <v>0</v>
      </c>
      <c r="FV71" s="77">
        <f t="shared" si="110"/>
        <v>0</v>
      </c>
      <c r="FW71" s="77">
        <f t="shared" si="111"/>
        <v>0</v>
      </c>
      <c r="FX71" s="77">
        <f t="shared" si="111"/>
        <v>0</v>
      </c>
      <c r="FY71" s="77">
        <f t="shared" si="111"/>
        <v>0</v>
      </c>
      <c r="FZ71" s="77">
        <f t="shared" si="111"/>
        <v>0</v>
      </c>
      <c r="GA71" s="77">
        <f t="shared" si="111"/>
        <v>0</v>
      </c>
      <c r="GB71" s="77">
        <f t="shared" si="111"/>
        <v>0</v>
      </c>
      <c r="GC71" s="77">
        <f t="shared" si="111"/>
        <v>0</v>
      </c>
      <c r="GD71" s="77">
        <f t="shared" si="111"/>
        <v>0</v>
      </c>
      <c r="GE71" s="77">
        <f t="shared" si="111"/>
        <v>0</v>
      </c>
      <c r="GF71" s="77">
        <f t="shared" si="111"/>
        <v>0</v>
      </c>
      <c r="GG71" s="77">
        <f t="shared" si="111"/>
        <v>0</v>
      </c>
    </row>
    <row r="72" spans="1:189" ht="15.75" x14ac:dyDescent="0.25">
      <c r="A72" s="93"/>
      <c r="B72" s="94"/>
      <c r="C72" s="95"/>
      <c r="D72" s="95"/>
      <c r="E72" s="96"/>
      <c r="F72" s="94"/>
      <c r="G72" s="97">
        <f t="shared" si="113"/>
        <v>0</v>
      </c>
      <c r="H72" s="96"/>
      <c r="I72" s="97">
        <f t="shared" si="114"/>
        <v>0</v>
      </c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101"/>
      <c r="W72" s="101"/>
      <c r="X72" s="101"/>
      <c r="Y72" s="101"/>
      <c r="Z72" s="101"/>
      <c r="AA72" s="101"/>
      <c r="AB72" s="101"/>
      <c r="AC72" s="101"/>
      <c r="AD72" s="100">
        <f t="shared" si="116"/>
        <v>0</v>
      </c>
      <c r="AE72" s="100">
        <f t="shared" si="112"/>
        <v>0</v>
      </c>
      <c r="AF72" s="75"/>
      <c r="AG72" s="75"/>
      <c r="AH72" s="68">
        <f t="shared" si="115"/>
        <v>0</v>
      </c>
      <c r="AI72" s="79">
        <f>SUMIF(Списки!$D$2:$D$6,B72,Списки!$E$2:$E$6)</f>
        <v>0</v>
      </c>
      <c r="AJ72" s="79">
        <f t="shared" ref="AJ72:AJ135" si="117">EOMONTH(AI72,0)</f>
        <v>31</v>
      </c>
      <c r="AK72" s="70"/>
      <c r="AL72" s="70">
        <f t="array" aca="1" ref="AL72" ca="1">IF(MONTH(AI72)=1,MIN(IF(F72=январь!$A$1:$AF$200,ROW(январь!$A$1:$AF$200))),IF(MONTH(AI72)=2,MIN(IF(F72=февраль!$A$1:$AF$200,ROW(февраль!$A$1:$AF$200))),IF(MONTH(AI72)=3,MIN(IF(F72=март!$A$1:$AF$200,ROW(март!$A$1:$AF$200))),IF(MONTH(AI72)=4,MIN(IF(F72=апрель!$A$1:$AF$200,ROW(апрель!$A$1:$AF$200))),IF(MONTH(AI72)=5,MIN(IF(F72=май!$A$1:$AF$200,ROW(май!$A$1:$AF$200))),0)))))</f>
        <v>3</v>
      </c>
      <c r="AM72" s="77" t="str">
        <f t="shared" ca="1" si="97"/>
        <v>П</v>
      </c>
      <c r="AN72" s="77" t="str">
        <f t="shared" ca="1" si="97"/>
        <v>П</v>
      </c>
      <c r="AO72" s="77" t="str">
        <f t="shared" ca="1" si="97"/>
        <v>КД</v>
      </c>
      <c r="AP72" s="77" t="str">
        <f t="shared" ca="1" si="97"/>
        <v>КД</v>
      </c>
      <c r="AQ72" s="77" t="str">
        <f t="shared" ca="1" si="97"/>
        <v>КД</v>
      </c>
      <c r="AR72" s="77" t="str">
        <f t="shared" ca="1" si="97"/>
        <v>КД</v>
      </c>
      <c r="AS72" s="77" t="str">
        <f t="shared" ca="1" si="97"/>
        <v>В</v>
      </c>
      <c r="AT72" s="77" t="str">
        <f t="shared" ca="1" si="97"/>
        <v>КД</v>
      </c>
      <c r="AU72" s="77">
        <f t="shared" ca="1" si="97"/>
        <v>0</v>
      </c>
      <c r="AV72" s="77">
        <f t="shared" ca="1" si="97"/>
        <v>3</v>
      </c>
      <c r="AW72" s="77">
        <f t="shared" ca="1" si="98"/>
        <v>4</v>
      </c>
      <c r="AX72" s="77">
        <f t="shared" ca="1" si="98"/>
        <v>6</v>
      </c>
      <c r="AY72" s="77">
        <f t="shared" ca="1" si="98"/>
        <v>3</v>
      </c>
      <c r="AZ72" s="77" t="str">
        <f t="shared" ca="1" si="98"/>
        <v>В</v>
      </c>
      <c r="BA72" s="77">
        <f t="shared" ca="1" si="98"/>
        <v>7</v>
      </c>
      <c r="BB72" s="77">
        <f t="shared" ca="1" si="98"/>
        <v>0</v>
      </c>
      <c r="BC72" s="77">
        <f t="shared" ca="1" si="98"/>
        <v>3</v>
      </c>
      <c r="BD72" s="77">
        <f t="shared" ca="1" si="98"/>
        <v>4</v>
      </c>
      <c r="BE72" s="77">
        <f t="shared" ca="1" si="98"/>
        <v>6</v>
      </c>
      <c r="BF72" s="77">
        <f t="shared" ca="1" si="98"/>
        <v>3</v>
      </c>
      <c r="BG72" s="77" t="str">
        <f t="shared" ca="1" si="99"/>
        <v>В</v>
      </c>
      <c r="BH72" s="77">
        <f t="shared" ca="1" si="99"/>
        <v>7</v>
      </c>
      <c r="BI72" s="77">
        <f t="shared" ca="1" si="99"/>
        <v>0</v>
      </c>
      <c r="BJ72" s="77">
        <f t="shared" ca="1" si="99"/>
        <v>3</v>
      </c>
      <c r="BK72" s="77">
        <f t="shared" ca="1" si="99"/>
        <v>4</v>
      </c>
      <c r="BL72" s="77">
        <f t="shared" ca="1" si="99"/>
        <v>6</v>
      </c>
      <c r="BM72" s="77">
        <f t="shared" ca="1" si="99"/>
        <v>3</v>
      </c>
      <c r="BN72" s="77" t="str">
        <f t="shared" ca="1" si="99"/>
        <v>В</v>
      </c>
      <c r="BO72" s="77">
        <f t="shared" ca="1" si="99"/>
        <v>7</v>
      </c>
      <c r="BP72" s="77">
        <f t="shared" ca="1" si="99"/>
        <v>0</v>
      </c>
      <c r="BQ72" s="77">
        <f t="shared" ca="1" si="99"/>
        <v>3</v>
      </c>
      <c r="BR72" s="77">
        <f t="shared" si="100"/>
        <v>0</v>
      </c>
      <c r="BS72" s="77">
        <f t="shared" si="100"/>
        <v>0</v>
      </c>
      <c r="BT72" s="77">
        <f t="shared" si="100"/>
        <v>0</v>
      </c>
      <c r="BU72" s="77">
        <f t="shared" si="100"/>
        <v>0</v>
      </c>
      <c r="BV72" s="77">
        <f t="shared" si="100"/>
        <v>0</v>
      </c>
      <c r="BW72" s="77">
        <f t="shared" si="100"/>
        <v>0</v>
      </c>
      <c r="BX72" s="77">
        <f t="shared" si="100"/>
        <v>0</v>
      </c>
      <c r="BY72" s="77">
        <f t="shared" si="100"/>
        <v>0</v>
      </c>
      <c r="BZ72" s="77">
        <f t="shared" si="100"/>
        <v>0</v>
      </c>
      <c r="CA72" s="77">
        <f t="shared" si="100"/>
        <v>0</v>
      </c>
      <c r="CB72" s="77">
        <f t="shared" si="101"/>
        <v>0</v>
      </c>
      <c r="CC72" s="77">
        <f t="shared" si="101"/>
        <v>0</v>
      </c>
      <c r="CD72" s="77">
        <f t="shared" si="101"/>
        <v>0</v>
      </c>
      <c r="CE72" s="77">
        <f t="shared" si="101"/>
        <v>0</v>
      </c>
      <c r="CF72" s="77">
        <f t="shared" si="101"/>
        <v>0</v>
      </c>
      <c r="CG72" s="77">
        <f t="shared" si="101"/>
        <v>0</v>
      </c>
      <c r="CH72" s="77">
        <f t="shared" si="101"/>
        <v>0</v>
      </c>
      <c r="CI72" s="77">
        <f t="shared" si="101"/>
        <v>0</v>
      </c>
      <c r="CJ72" s="77">
        <f t="shared" si="101"/>
        <v>0</v>
      </c>
      <c r="CK72" s="77">
        <f t="shared" si="101"/>
        <v>0</v>
      </c>
      <c r="CL72" s="77">
        <f t="shared" si="102"/>
        <v>0</v>
      </c>
      <c r="CM72" s="77">
        <f t="shared" si="102"/>
        <v>0</v>
      </c>
      <c r="CN72" s="77">
        <f t="shared" si="102"/>
        <v>0</v>
      </c>
      <c r="CO72" s="77">
        <f t="shared" si="102"/>
        <v>0</v>
      </c>
      <c r="CP72" s="77">
        <f t="shared" si="102"/>
        <v>0</v>
      </c>
      <c r="CQ72" s="77">
        <f t="shared" si="102"/>
        <v>0</v>
      </c>
      <c r="CR72" s="77">
        <f t="shared" si="102"/>
        <v>0</v>
      </c>
      <c r="CS72" s="77">
        <f t="shared" si="102"/>
        <v>0</v>
      </c>
      <c r="CT72" s="77">
        <f t="shared" si="103"/>
        <v>0</v>
      </c>
      <c r="CU72" s="77">
        <f t="shared" si="103"/>
        <v>0</v>
      </c>
      <c r="CV72" s="77">
        <f t="shared" si="103"/>
        <v>0</v>
      </c>
      <c r="CW72" s="77">
        <f t="shared" si="103"/>
        <v>0</v>
      </c>
      <c r="CX72" s="77">
        <f t="shared" si="103"/>
        <v>0</v>
      </c>
      <c r="CY72" s="77">
        <f t="shared" si="103"/>
        <v>0</v>
      </c>
      <c r="CZ72" s="77">
        <f t="shared" si="103"/>
        <v>0</v>
      </c>
      <c r="DA72" s="77">
        <f t="shared" si="103"/>
        <v>0</v>
      </c>
      <c r="DB72" s="77">
        <f t="shared" si="103"/>
        <v>0</v>
      </c>
      <c r="DC72" s="77">
        <f t="shared" si="103"/>
        <v>0</v>
      </c>
      <c r="DD72" s="77">
        <f t="shared" si="104"/>
        <v>0</v>
      </c>
      <c r="DE72" s="77">
        <f t="shared" si="104"/>
        <v>0</v>
      </c>
      <c r="DF72" s="77">
        <f t="shared" si="104"/>
        <v>0</v>
      </c>
      <c r="DG72" s="77">
        <f t="shared" si="104"/>
        <v>0</v>
      </c>
      <c r="DH72" s="77">
        <f t="shared" si="104"/>
        <v>0</v>
      </c>
      <c r="DI72" s="77">
        <f t="shared" si="104"/>
        <v>0</v>
      </c>
      <c r="DJ72" s="77">
        <f t="shared" si="104"/>
        <v>0</v>
      </c>
      <c r="DK72" s="77">
        <f t="shared" si="104"/>
        <v>0</v>
      </c>
      <c r="DL72" s="77">
        <f t="shared" si="104"/>
        <v>0</v>
      </c>
      <c r="DM72" s="77">
        <f t="shared" si="104"/>
        <v>0</v>
      </c>
      <c r="DN72" s="77">
        <f t="shared" si="105"/>
        <v>0</v>
      </c>
      <c r="DO72" s="77">
        <f t="shared" si="105"/>
        <v>0</v>
      </c>
      <c r="DP72" s="77">
        <f t="shared" si="105"/>
        <v>0</v>
      </c>
      <c r="DQ72" s="77">
        <f t="shared" si="105"/>
        <v>0</v>
      </c>
      <c r="DR72" s="77">
        <f t="shared" si="105"/>
        <v>0</v>
      </c>
      <c r="DS72" s="77">
        <f t="shared" si="105"/>
        <v>0</v>
      </c>
      <c r="DT72" s="77">
        <f t="shared" si="105"/>
        <v>0</v>
      </c>
      <c r="DU72" s="77">
        <f t="shared" si="105"/>
        <v>0</v>
      </c>
      <c r="DV72" s="77">
        <f t="shared" si="105"/>
        <v>0</v>
      </c>
      <c r="DW72" s="77">
        <f t="shared" si="105"/>
        <v>0</v>
      </c>
      <c r="DX72" s="77">
        <f t="shared" si="105"/>
        <v>0</v>
      </c>
      <c r="DY72" s="77">
        <f t="shared" si="106"/>
        <v>0</v>
      </c>
      <c r="DZ72" s="77">
        <f t="shared" si="106"/>
        <v>0</v>
      </c>
      <c r="EA72" s="77">
        <f t="shared" si="106"/>
        <v>0</v>
      </c>
      <c r="EB72" s="77">
        <f t="shared" si="106"/>
        <v>0</v>
      </c>
      <c r="EC72" s="77">
        <f t="shared" si="106"/>
        <v>0</v>
      </c>
      <c r="ED72" s="77">
        <f t="shared" si="106"/>
        <v>0</v>
      </c>
      <c r="EE72" s="77">
        <f t="shared" si="106"/>
        <v>0</v>
      </c>
      <c r="EF72" s="77">
        <f t="shared" si="106"/>
        <v>0</v>
      </c>
      <c r="EG72" s="77">
        <f t="shared" si="106"/>
        <v>0</v>
      </c>
      <c r="EH72" s="77">
        <f t="shared" si="106"/>
        <v>0</v>
      </c>
      <c r="EI72" s="77">
        <f t="shared" si="107"/>
        <v>0</v>
      </c>
      <c r="EJ72" s="77">
        <f t="shared" si="107"/>
        <v>0</v>
      </c>
      <c r="EK72" s="77">
        <f t="shared" si="107"/>
        <v>0</v>
      </c>
      <c r="EL72" s="77">
        <f t="shared" si="107"/>
        <v>0</v>
      </c>
      <c r="EM72" s="77">
        <f t="shared" si="107"/>
        <v>0</v>
      </c>
      <c r="EN72" s="77">
        <f t="shared" si="107"/>
        <v>0</v>
      </c>
      <c r="EO72" s="77">
        <f t="shared" si="107"/>
        <v>0</v>
      </c>
      <c r="EP72" s="77">
        <f t="shared" si="107"/>
        <v>0</v>
      </c>
      <c r="EQ72" s="77">
        <f t="shared" si="107"/>
        <v>0</v>
      </c>
      <c r="ER72" s="77">
        <f t="shared" si="107"/>
        <v>0</v>
      </c>
      <c r="ES72" s="77">
        <f t="shared" si="108"/>
        <v>0</v>
      </c>
      <c r="ET72" s="77">
        <f t="shared" si="108"/>
        <v>0</v>
      </c>
      <c r="EU72" s="77">
        <f t="shared" si="108"/>
        <v>0</v>
      </c>
      <c r="EV72" s="77">
        <f t="shared" si="108"/>
        <v>0</v>
      </c>
      <c r="EW72" s="77">
        <f t="shared" si="108"/>
        <v>0</v>
      </c>
      <c r="EX72" s="77">
        <f t="shared" si="108"/>
        <v>0</v>
      </c>
      <c r="EY72" s="77">
        <f t="shared" si="108"/>
        <v>0</v>
      </c>
      <c r="EZ72" s="77">
        <f t="shared" si="108"/>
        <v>0</v>
      </c>
      <c r="FA72" s="77">
        <f t="shared" si="108"/>
        <v>0</v>
      </c>
      <c r="FB72" s="77">
        <f t="shared" si="108"/>
        <v>0</v>
      </c>
      <c r="FC72" s="77">
        <f t="shared" si="109"/>
        <v>0</v>
      </c>
      <c r="FD72" s="77">
        <f t="shared" si="109"/>
        <v>0</v>
      </c>
      <c r="FE72" s="77">
        <f t="shared" si="109"/>
        <v>0</v>
      </c>
      <c r="FF72" s="77">
        <f t="shared" si="109"/>
        <v>0</v>
      </c>
      <c r="FG72" s="77">
        <f t="shared" si="109"/>
        <v>0</v>
      </c>
      <c r="FH72" s="77">
        <f t="shared" si="109"/>
        <v>0</v>
      </c>
      <c r="FI72" s="77">
        <f t="shared" si="109"/>
        <v>0</v>
      </c>
      <c r="FJ72" s="77">
        <f t="shared" si="109"/>
        <v>0</v>
      </c>
      <c r="FK72" s="77">
        <f t="shared" si="109"/>
        <v>0</v>
      </c>
      <c r="FL72" s="77">
        <f t="shared" si="109"/>
        <v>0</v>
      </c>
      <c r="FM72" s="77">
        <f t="shared" si="110"/>
        <v>0</v>
      </c>
      <c r="FN72" s="77">
        <f t="shared" si="110"/>
        <v>0</v>
      </c>
      <c r="FO72" s="77">
        <f t="shared" si="110"/>
        <v>0</v>
      </c>
      <c r="FP72" s="77">
        <f t="shared" si="110"/>
        <v>0</v>
      </c>
      <c r="FQ72" s="77">
        <f t="shared" si="110"/>
        <v>0</v>
      </c>
      <c r="FR72" s="77">
        <f t="shared" si="110"/>
        <v>0</v>
      </c>
      <c r="FS72" s="77">
        <f t="shared" si="110"/>
        <v>0</v>
      </c>
      <c r="FT72" s="77">
        <f t="shared" si="110"/>
        <v>0</v>
      </c>
      <c r="FU72" s="77">
        <f t="shared" si="110"/>
        <v>0</v>
      </c>
      <c r="FV72" s="77">
        <f t="shared" si="110"/>
        <v>0</v>
      </c>
      <c r="FW72" s="77">
        <f t="shared" si="111"/>
        <v>0</v>
      </c>
      <c r="FX72" s="77">
        <f t="shared" si="111"/>
        <v>0</v>
      </c>
      <c r="FY72" s="77">
        <f t="shared" si="111"/>
        <v>0</v>
      </c>
      <c r="FZ72" s="77">
        <f t="shared" si="111"/>
        <v>0</v>
      </c>
      <c r="GA72" s="77">
        <f t="shared" si="111"/>
        <v>0</v>
      </c>
      <c r="GB72" s="77">
        <f t="shared" si="111"/>
        <v>0</v>
      </c>
      <c r="GC72" s="77">
        <f t="shared" si="111"/>
        <v>0</v>
      </c>
      <c r="GD72" s="77">
        <f t="shared" si="111"/>
        <v>0</v>
      </c>
      <c r="GE72" s="77">
        <f t="shared" si="111"/>
        <v>0</v>
      </c>
      <c r="GF72" s="77">
        <f t="shared" si="111"/>
        <v>0</v>
      </c>
      <c r="GG72" s="77">
        <f t="shared" si="111"/>
        <v>0</v>
      </c>
    </row>
    <row r="73" spans="1:189" ht="15.75" x14ac:dyDescent="0.25">
      <c r="A73" s="93"/>
      <c r="B73" s="94"/>
      <c r="C73" s="95"/>
      <c r="D73" s="95"/>
      <c r="E73" s="96"/>
      <c r="F73" s="94"/>
      <c r="G73" s="97">
        <f t="shared" si="113"/>
        <v>0</v>
      </c>
      <c r="H73" s="96"/>
      <c r="I73" s="97">
        <f t="shared" si="114"/>
        <v>0</v>
      </c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101"/>
      <c r="W73" s="101"/>
      <c r="X73" s="101"/>
      <c r="Y73" s="101"/>
      <c r="Z73" s="101"/>
      <c r="AA73" s="101"/>
      <c r="AB73" s="101"/>
      <c r="AC73" s="101"/>
      <c r="AD73" s="100">
        <f t="shared" si="116"/>
        <v>0</v>
      </c>
      <c r="AE73" s="100">
        <f t="shared" si="112"/>
        <v>0</v>
      </c>
      <c r="AF73" s="75"/>
      <c r="AG73" s="75"/>
      <c r="AH73" s="68">
        <f t="shared" si="115"/>
        <v>0</v>
      </c>
      <c r="AI73" s="79">
        <f>SUMIF(Списки!$D$2:$D$6,B73,Списки!$E$2:$E$6)</f>
        <v>0</v>
      </c>
      <c r="AJ73" s="79">
        <f t="shared" si="117"/>
        <v>31</v>
      </c>
      <c r="AK73" s="70"/>
      <c r="AL73" s="70">
        <f t="array" aca="1" ref="AL73" ca="1">IF(MONTH(AI73)=1,MIN(IF(F73=январь!$A$1:$AF$200,ROW(январь!$A$1:$AF$200))),IF(MONTH(AI73)=2,MIN(IF(F73=февраль!$A$1:$AF$200,ROW(февраль!$A$1:$AF$200))),IF(MONTH(AI73)=3,MIN(IF(F73=март!$A$1:$AF$200,ROW(март!$A$1:$AF$200))),IF(MONTH(AI73)=4,MIN(IF(F73=апрель!$A$1:$AF$200,ROW(апрель!$A$1:$AF$200))),IF(MONTH(AI73)=5,MIN(IF(F73=май!$A$1:$AF$200,ROW(май!$A$1:$AF$200))),0)))))</f>
        <v>3</v>
      </c>
      <c r="AM73" s="77" t="str">
        <f t="shared" ca="1" si="97"/>
        <v>П</v>
      </c>
      <c r="AN73" s="77" t="str">
        <f t="shared" ca="1" si="97"/>
        <v>П</v>
      </c>
      <c r="AO73" s="77" t="str">
        <f t="shared" ca="1" si="97"/>
        <v>КД</v>
      </c>
      <c r="AP73" s="77" t="str">
        <f t="shared" ca="1" si="97"/>
        <v>КД</v>
      </c>
      <c r="AQ73" s="77" t="str">
        <f t="shared" ca="1" si="97"/>
        <v>КД</v>
      </c>
      <c r="AR73" s="77" t="str">
        <f t="shared" ca="1" si="97"/>
        <v>КД</v>
      </c>
      <c r="AS73" s="77" t="str">
        <f t="shared" ca="1" si="97"/>
        <v>В</v>
      </c>
      <c r="AT73" s="77" t="str">
        <f t="shared" ca="1" si="97"/>
        <v>КД</v>
      </c>
      <c r="AU73" s="77">
        <f t="shared" ca="1" si="97"/>
        <v>0</v>
      </c>
      <c r="AV73" s="77">
        <f t="shared" ca="1" si="97"/>
        <v>3</v>
      </c>
      <c r="AW73" s="77">
        <f t="shared" ca="1" si="98"/>
        <v>4</v>
      </c>
      <c r="AX73" s="77">
        <f t="shared" ca="1" si="98"/>
        <v>6</v>
      </c>
      <c r="AY73" s="77">
        <f t="shared" ca="1" si="98"/>
        <v>3</v>
      </c>
      <c r="AZ73" s="77" t="str">
        <f t="shared" ca="1" si="98"/>
        <v>В</v>
      </c>
      <c r="BA73" s="77">
        <f t="shared" ca="1" si="98"/>
        <v>7</v>
      </c>
      <c r="BB73" s="77">
        <f t="shared" ca="1" si="98"/>
        <v>0</v>
      </c>
      <c r="BC73" s="77">
        <f t="shared" ca="1" si="98"/>
        <v>3</v>
      </c>
      <c r="BD73" s="77">
        <f t="shared" ca="1" si="98"/>
        <v>4</v>
      </c>
      <c r="BE73" s="77">
        <f t="shared" ca="1" si="98"/>
        <v>6</v>
      </c>
      <c r="BF73" s="77">
        <f t="shared" ca="1" si="98"/>
        <v>3</v>
      </c>
      <c r="BG73" s="77" t="str">
        <f t="shared" ca="1" si="99"/>
        <v>В</v>
      </c>
      <c r="BH73" s="77">
        <f t="shared" ca="1" si="99"/>
        <v>7</v>
      </c>
      <c r="BI73" s="77">
        <f t="shared" ca="1" si="99"/>
        <v>0</v>
      </c>
      <c r="BJ73" s="77">
        <f t="shared" ca="1" si="99"/>
        <v>3</v>
      </c>
      <c r="BK73" s="77">
        <f t="shared" ca="1" si="99"/>
        <v>4</v>
      </c>
      <c r="BL73" s="77">
        <f t="shared" ca="1" si="99"/>
        <v>6</v>
      </c>
      <c r="BM73" s="77">
        <f t="shared" ca="1" si="99"/>
        <v>3</v>
      </c>
      <c r="BN73" s="77" t="str">
        <f t="shared" ca="1" si="99"/>
        <v>В</v>
      </c>
      <c r="BO73" s="77">
        <f t="shared" ca="1" si="99"/>
        <v>7</v>
      </c>
      <c r="BP73" s="77">
        <f t="shared" ca="1" si="99"/>
        <v>0</v>
      </c>
      <c r="BQ73" s="77">
        <f t="shared" ca="1" si="99"/>
        <v>3</v>
      </c>
      <c r="BR73" s="77">
        <f t="shared" si="100"/>
        <v>0</v>
      </c>
      <c r="BS73" s="77">
        <f t="shared" si="100"/>
        <v>0</v>
      </c>
      <c r="BT73" s="77">
        <f t="shared" si="100"/>
        <v>0</v>
      </c>
      <c r="BU73" s="77">
        <f t="shared" si="100"/>
        <v>0</v>
      </c>
      <c r="BV73" s="77">
        <f t="shared" si="100"/>
        <v>0</v>
      </c>
      <c r="BW73" s="77">
        <f t="shared" si="100"/>
        <v>0</v>
      </c>
      <c r="BX73" s="77">
        <f t="shared" si="100"/>
        <v>0</v>
      </c>
      <c r="BY73" s="77">
        <f t="shared" si="100"/>
        <v>0</v>
      </c>
      <c r="BZ73" s="77">
        <f t="shared" si="100"/>
        <v>0</v>
      </c>
      <c r="CA73" s="77">
        <f t="shared" si="100"/>
        <v>0</v>
      </c>
      <c r="CB73" s="77">
        <f t="shared" si="101"/>
        <v>0</v>
      </c>
      <c r="CC73" s="77">
        <f t="shared" si="101"/>
        <v>0</v>
      </c>
      <c r="CD73" s="77">
        <f t="shared" si="101"/>
        <v>0</v>
      </c>
      <c r="CE73" s="77">
        <f t="shared" si="101"/>
        <v>0</v>
      </c>
      <c r="CF73" s="77">
        <f t="shared" si="101"/>
        <v>0</v>
      </c>
      <c r="CG73" s="77">
        <f t="shared" si="101"/>
        <v>0</v>
      </c>
      <c r="CH73" s="77">
        <f t="shared" si="101"/>
        <v>0</v>
      </c>
      <c r="CI73" s="77">
        <f t="shared" si="101"/>
        <v>0</v>
      </c>
      <c r="CJ73" s="77">
        <f t="shared" si="101"/>
        <v>0</v>
      </c>
      <c r="CK73" s="77">
        <f t="shared" si="101"/>
        <v>0</v>
      </c>
      <c r="CL73" s="77">
        <f t="shared" si="102"/>
        <v>0</v>
      </c>
      <c r="CM73" s="77">
        <f t="shared" si="102"/>
        <v>0</v>
      </c>
      <c r="CN73" s="77">
        <f t="shared" si="102"/>
        <v>0</v>
      </c>
      <c r="CO73" s="77">
        <f t="shared" si="102"/>
        <v>0</v>
      </c>
      <c r="CP73" s="77">
        <f t="shared" si="102"/>
        <v>0</v>
      </c>
      <c r="CQ73" s="77">
        <f t="shared" si="102"/>
        <v>0</v>
      </c>
      <c r="CR73" s="77">
        <f t="shared" si="102"/>
        <v>0</v>
      </c>
      <c r="CS73" s="77">
        <f t="shared" si="102"/>
        <v>0</v>
      </c>
      <c r="CT73" s="77">
        <f t="shared" si="103"/>
        <v>0</v>
      </c>
      <c r="CU73" s="77">
        <f t="shared" si="103"/>
        <v>0</v>
      </c>
      <c r="CV73" s="77">
        <f t="shared" si="103"/>
        <v>0</v>
      </c>
      <c r="CW73" s="77">
        <f t="shared" si="103"/>
        <v>0</v>
      </c>
      <c r="CX73" s="77">
        <f t="shared" si="103"/>
        <v>0</v>
      </c>
      <c r="CY73" s="77">
        <f t="shared" si="103"/>
        <v>0</v>
      </c>
      <c r="CZ73" s="77">
        <f t="shared" si="103"/>
        <v>0</v>
      </c>
      <c r="DA73" s="77">
        <f t="shared" si="103"/>
        <v>0</v>
      </c>
      <c r="DB73" s="77">
        <f t="shared" si="103"/>
        <v>0</v>
      </c>
      <c r="DC73" s="77">
        <f t="shared" si="103"/>
        <v>0</v>
      </c>
      <c r="DD73" s="77">
        <f t="shared" si="104"/>
        <v>0</v>
      </c>
      <c r="DE73" s="77">
        <f t="shared" si="104"/>
        <v>0</v>
      </c>
      <c r="DF73" s="77">
        <f t="shared" si="104"/>
        <v>0</v>
      </c>
      <c r="DG73" s="77">
        <f t="shared" si="104"/>
        <v>0</v>
      </c>
      <c r="DH73" s="77">
        <f t="shared" si="104"/>
        <v>0</v>
      </c>
      <c r="DI73" s="77">
        <f t="shared" si="104"/>
        <v>0</v>
      </c>
      <c r="DJ73" s="77">
        <f t="shared" si="104"/>
        <v>0</v>
      </c>
      <c r="DK73" s="77">
        <f t="shared" si="104"/>
        <v>0</v>
      </c>
      <c r="DL73" s="77">
        <f t="shared" si="104"/>
        <v>0</v>
      </c>
      <c r="DM73" s="77">
        <f t="shared" si="104"/>
        <v>0</v>
      </c>
      <c r="DN73" s="77">
        <f t="shared" si="105"/>
        <v>0</v>
      </c>
      <c r="DO73" s="77">
        <f t="shared" si="105"/>
        <v>0</v>
      </c>
      <c r="DP73" s="77">
        <f t="shared" si="105"/>
        <v>0</v>
      </c>
      <c r="DQ73" s="77">
        <f t="shared" si="105"/>
        <v>0</v>
      </c>
      <c r="DR73" s="77">
        <f t="shared" si="105"/>
        <v>0</v>
      </c>
      <c r="DS73" s="77">
        <f t="shared" si="105"/>
        <v>0</v>
      </c>
      <c r="DT73" s="77">
        <f t="shared" si="105"/>
        <v>0</v>
      </c>
      <c r="DU73" s="77">
        <f t="shared" si="105"/>
        <v>0</v>
      </c>
      <c r="DV73" s="77">
        <f t="shared" si="105"/>
        <v>0</v>
      </c>
      <c r="DW73" s="77">
        <f t="shared" si="105"/>
        <v>0</v>
      </c>
      <c r="DX73" s="77">
        <f t="shared" si="105"/>
        <v>0</v>
      </c>
      <c r="DY73" s="77">
        <f t="shared" si="106"/>
        <v>0</v>
      </c>
      <c r="DZ73" s="77">
        <f t="shared" si="106"/>
        <v>0</v>
      </c>
      <c r="EA73" s="77">
        <f t="shared" si="106"/>
        <v>0</v>
      </c>
      <c r="EB73" s="77">
        <f t="shared" si="106"/>
        <v>0</v>
      </c>
      <c r="EC73" s="77">
        <f t="shared" si="106"/>
        <v>0</v>
      </c>
      <c r="ED73" s="77">
        <f t="shared" si="106"/>
        <v>0</v>
      </c>
      <c r="EE73" s="77">
        <f t="shared" si="106"/>
        <v>0</v>
      </c>
      <c r="EF73" s="77">
        <f t="shared" si="106"/>
        <v>0</v>
      </c>
      <c r="EG73" s="77">
        <f t="shared" si="106"/>
        <v>0</v>
      </c>
      <c r="EH73" s="77">
        <f t="shared" si="106"/>
        <v>0</v>
      </c>
      <c r="EI73" s="77">
        <f t="shared" si="107"/>
        <v>0</v>
      </c>
      <c r="EJ73" s="77">
        <f t="shared" si="107"/>
        <v>0</v>
      </c>
      <c r="EK73" s="77">
        <f t="shared" si="107"/>
        <v>0</v>
      </c>
      <c r="EL73" s="77">
        <f t="shared" si="107"/>
        <v>0</v>
      </c>
      <c r="EM73" s="77">
        <f t="shared" si="107"/>
        <v>0</v>
      </c>
      <c r="EN73" s="77">
        <f t="shared" si="107"/>
        <v>0</v>
      </c>
      <c r="EO73" s="77">
        <f t="shared" si="107"/>
        <v>0</v>
      </c>
      <c r="EP73" s="77">
        <f t="shared" si="107"/>
        <v>0</v>
      </c>
      <c r="EQ73" s="77">
        <f t="shared" si="107"/>
        <v>0</v>
      </c>
      <c r="ER73" s="77">
        <f t="shared" si="107"/>
        <v>0</v>
      </c>
      <c r="ES73" s="77">
        <f t="shared" si="108"/>
        <v>0</v>
      </c>
      <c r="ET73" s="77">
        <f t="shared" si="108"/>
        <v>0</v>
      </c>
      <c r="EU73" s="77">
        <f t="shared" si="108"/>
        <v>0</v>
      </c>
      <c r="EV73" s="77">
        <f t="shared" si="108"/>
        <v>0</v>
      </c>
      <c r="EW73" s="77">
        <f t="shared" si="108"/>
        <v>0</v>
      </c>
      <c r="EX73" s="77">
        <f t="shared" si="108"/>
        <v>0</v>
      </c>
      <c r="EY73" s="77">
        <f t="shared" si="108"/>
        <v>0</v>
      </c>
      <c r="EZ73" s="77">
        <f t="shared" si="108"/>
        <v>0</v>
      </c>
      <c r="FA73" s="77">
        <f t="shared" si="108"/>
        <v>0</v>
      </c>
      <c r="FB73" s="77">
        <f t="shared" si="108"/>
        <v>0</v>
      </c>
      <c r="FC73" s="77">
        <f t="shared" si="109"/>
        <v>0</v>
      </c>
      <c r="FD73" s="77">
        <f t="shared" si="109"/>
        <v>0</v>
      </c>
      <c r="FE73" s="77">
        <f t="shared" si="109"/>
        <v>0</v>
      </c>
      <c r="FF73" s="77">
        <f t="shared" si="109"/>
        <v>0</v>
      </c>
      <c r="FG73" s="77">
        <f t="shared" si="109"/>
        <v>0</v>
      </c>
      <c r="FH73" s="77">
        <f t="shared" si="109"/>
        <v>0</v>
      </c>
      <c r="FI73" s="77">
        <f t="shared" si="109"/>
        <v>0</v>
      </c>
      <c r="FJ73" s="77">
        <f t="shared" si="109"/>
        <v>0</v>
      </c>
      <c r="FK73" s="77">
        <f t="shared" si="109"/>
        <v>0</v>
      </c>
      <c r="FL73" s="77">
        <f t="shared" si="109"/>
        <v>0</v>
      </c>
      <c r="FM73" s="77">
        <f t="shared" si="110"/>
        <v>0</v>
      </c>
      <c r="FN73" s="77">
        <f t="shared" si="110"/>
        <v>0</v>
      </c>
      <c r="FO73" s="77">
        <f t="shared" si="110"/>
        <v>0</v>
      </c>
      <c r="FP73" s="77">
        <f t="shared" si="110"/>
        <v>0</v>
      </c>
      <c r="FQ73" s="77">
        <f t="shared" si="110"/>
        <v>0</v>
      </c>
      <c r="FR73" s="77">
        <f t="shared" si="110"/>
        <v>0</v>
      </c>
      <c r="FS73" s="77">
        <f t="shared" si="110"/>
        <v>0</v>
      </c>
      <c r="FT73" s="77">
        <f t="shared" si="110"/>
        <v>0</v>
      </c>
      <c r="FU73" s="77">
        <f t="shared" si="110"/>
        <v>0</v>
      </c>
      <c r="FV73" s="77">
        <f t="shared" si="110"/>
        <v>0</v>
      </c>
      <c r="FW73" s="77">
        <f t="shared" si="111"/>
        <v>0</v>
      </c>
      <c r="FX73" s="77">
        <f t="shared" si="111"/>
        <v>0</v>
      </c>
      <c r="FY73" s="77">
        <f t="shared" si="111"/>
        <v>0</v>
      </c>
      <c r="FZ73" s="77">
        <f t="shared" si="111"/>
        <v>0</v>
      </c>
      <c r="GA73" s="77">
        <f t="shared" si="111"/>
        <v>0</v>
      </c>
      <c r="GB73" s="77">
        <f t="shared" si="111"/>
        <v>0</v>
      </c>
      <c r="GC73" s="77">
        <f t="shared" si="111"/>
        <v>0</v>
      </c>
      <c r="GD73" s="77">
        <f t="shared" si="111"/>
        <v>0</v>
      </c>
      <c r="GE73" s="77">
        <f t="shared" si="111"/>
        <v>0</v>
      </c>
      <c r="GF73" s="77">
        <f t="shared" si="111"/>
        <v>0</v>
      </c>
      <c r="GG73" s="77">
        <f t="shared" si="111"/>
        <v>0</v>
      </c>
    </row>
    <row r="74" spans="1:189" ht="15.75" x14ac:dyDescent="0.25">
      <c r="A74" s="93"/>
      <c r="B74" s="94"/>
      <c r="C74" s="95"/>
      <c r="D74" s="95"/>
      <c r="E74" s="96"/>
      <c r="F74" s="94"/>
      <c r="G74" s="97">
        <f t="shared" si="113"/>
        <v>0</v>
      </c>
      <c r="H74" s="96"/>
      <c r="I74" s="97">
        <f t="shared" si="114"/>
        <v>0</v>
      </c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101"/>
      <c r="W74" s="101"/>
      <c r="X74" s="101"/>
      <c r="Y74" s="101"/>
      <c r="Z74" s="101"/>
      <c r="AA74" s="101"/>
      <c r="AB74" s="101"/>
      <c r="AC74" s="101"/>
      <c r="AD74" s="100">
        <f t="shared" si="116"/>
        <v>0</v>
      </c>
      <c r="AE74" s="100">
        <f t="shared" si="112"/>
        <v>0</v>
      </c>
      <c r="AF74" s="75"/>
      <c r="AG74" s="75"/>
      <c r="AH74" s="68">
        <f t="shared" si="115"/>
        <v>0</v>
      </c>
      <c r="AI74" s="79">
        <f>SUMIF(Списки!$D$2:$D$6,B74,Списки!$E$2:$E$6)</f>
        <v>0</v>
      </c>
      <c r="AJ74" s="79">
        <f t="shared" si="117"/>
        <v>31</v>
      </c>
      <c r="AK74" s="70"/>
      <c r="AL74" s="70">
        <f t="array" aca="1" ref="AL74" ca="1">IF(MONTH(AI74)=1,MIN(IF(F74=январь!$A$1:$AF$200,ROW(январь!$A$1:$AF$200))),IF(MONTH(AI74)=2,MIN(IF(F74=февраль!$A$1:$AF$200,ROW(февраль!$A$1:$AF$200))),IF(MONTH(AI74)=3,MIN(IF(F74=март!$A$1:$AF$200,ROW(март!$A$1:$AF$200))),IF(MONTH(AI74)=4,MIN(IF(F74=апрель!$A$1:$AF$200,ROW(апрель!$A$1:$AF$200))),IF(MONTH(AI74)=5,MIN(IF(F74=май!$A$1:$AF$200,ROW(май!$A$1:$AF$200))),0)))))</f>
        <v>3</v>
      </c>
      <c r="AM74" s="77" t="str">
        <f t="shared" ref="AM74:AV83" ca="1" si="118">IF(MONTH($AI74)=1,INDEX(янв,$AL74,AM$2),0)</f>
        <v>П</v>
      </c>
      <c r="AN74" s="77" t="str">
        <f t="shared" ca="1" si="118"/>
        <v>П</v>
      </c>
      <c r="AO74" s="77" t="str">
        <f t="shared" ca="1" si="118"/>
        <v>КД</v>
      </c>
      <c r="AP74" s="77" t="str">
        <f t="shared" ca="1" si="118"/>
        <v>КД</v>
      </c>
      <c r="AQ74" s="77" t="str">
        <f t="shared" ca="1" si="118"/>
        <v>КД</v>
      </c>
      <c r="AR74" s="77" t="str">
        <f t="shared" ca="1" si="118"/>
        <v>КД</v>
      </c>
      <c r="AS74" s="77" t="str">
        <f t="shared" ca="1" si="118"/>
        <v>В</v>
      </c>
      <c r="AT74" s="77" t="str">
        <f t="shared" ca="1" si="118"/>
        <v>КД</v>
      </c>
      <c r="AU74" s="77">
        <f t="shared" ca="1" si="118"/>
        <v>0</v>
      </c>
      <c r="AV74" s="77">
        <f t="shared" ca="1" si="118"/>
        <v>3</v>
      </c>
      <c r="AW74" s="77">
        <f t="shared" ref="AW74:BF83" ca="1" si="119">IF(MONTH($AI74)=1,INDEX(янв,$AL74,AW$2),0)</f>
        <v>4</v>
      </c>
      <c r="AX74" s="77">
        <f t="shared" ca="1" si="119"/>
        <v>6</v>
      </c>
      <c r="AY74" s="77">
        <f t="shared" ca="1" si="119"/>
        <v>3</v>
      </c>
      <c r="AZ74" s="77" t="str">
        <f t="shared" ca="1" si="119"/>
        <v>В</v>
      </c>
      <c r="BA74" s="77">
        <f t="shared" ca="1" si="119"/>
        <v>7</v>
      </c>
      <c r="BB74" s="77">
        <f t="shared" ca="1" si="119"/>
        <v>0</v>
      </c>
      <c r="BC74" s="77">
        <f t="shared" ca="1" si="119"/>
        <v>3</v>
      </c>
      <c r="BD74" s="77">
        <f t="shared" ca="1" si="119"/>
        <v>4</v>
      </c>
      <c r="BE74" s="77">
        <f t="shared" ca="1" si="119"/>
        <v>6</v>
      </c>
      <c r="BF74" s="77">
        <f t="shared" ca="1" si="119"/>
        <v>3</v>
      </c>
      <c r="BG74" s="77" t="str">
        <f t="shared" ref="BG74:BQ83" ca="1" si="120">IF(MONTH($AI74)=1,INDEX(янв,$AL74,BG$2),0)</f>
        <v>В</v>
      </c>
      <c r="BH74" s="77">
        <f t="shared" ca="1" si="120"/>
        <v>7</v>
      </c>
      <c r="BI74" s="77">
        <f t="shared" ca="1" si="120"/>
        <v>0</v>
      </c>
      <c r="BJ74" s="77">
        <f t="shared" ca="1" si="120"/>
        <v>3</v>
      </c>
      <c r="BK74" s="77">
        <f t="shared" ca="1" si="120"/>
        <v>4</v>
      </c>
      <c r="BL74" s="77">
        <f t="shared" ca="1" si="120"/>
        <v>6</v>
      </c>
      <c r="BM74" s="77">
        <f t="shared" ca="1" si="120"/>
        <v>3</v>
      </c>
      <c r="BN74" s="77" t="str">
        <f t="shared" ca="1" si="120"/>
        <v>В</v>
      </c>
      <c r="BO74" s="77">
        <f t="shared" ca="1" si="120"/>
        <v>7</v>
      </c>
      <c r="BP74" s="77">
        <f t="shared" ca="1" si="120"/>
        <v>0</v>
      </c>
      <c r="BQ74" s="77">
        <f t="shared" ca="1" si="120"/>
        <v>3</v>
      </c>
      <c r="BR74" s="77">
        <f t="shared" ref="BR74:CA83" si="121">IF(MONTH($AI74)=2,INDEX(фев,$AL74,BR$2),0)</f>
        <v>0</v>
      </c>
      <c r="BS74" s="77">
        <f t="shared" si="121"/>
        <v>0</v>
      </c>
      <c r="BT74" s="77">
        <f t="shared" si="121"/>
        <v>0</v>
      </c>
      <c r="BU74" s="77">
        <f t="shared" si="121"/>
        <v>0</v>
      </c>
      <c r="BV74" s="77">
        <f t="shared" si="121"/>
        <v>0</v>
      </c>
      <c r="BW74" s="77">
        <f t="shared" si="121"/>
        <v>0</v>
      </c>
      <c r="BX74" s="77">
        <f t="shared" si="121"/>
        <v>0</v>
      </c>
      <c r="BY74" s="77">
        <f t="shared" si="121"/>
        <v>0</v>
      </c>
      <c r="BZ74" s="77">
        <f t="shared" si="121"/>
        <v>0</v>
      </c>
      <c r="CA74" s="77">
        <f t="shared" si="121"/>
        <v>0</v>
      </c>
      <c r="CB74" s="77">
        <f t="shared" ref="CB74:CK83" si="122">IF(MONTH($AI74)=2,INDEX(фев,$AL74,CB$2),0)</f>
        <v>0</v>
      </c>
      <c r="CC74" s="77">
        <f t="shared" si="122"/>
        <v>0</v>
      </c>
      <c r="CD74" s="77">
        <f t="shared" si="122"/>
        <v>0</v>
      </c>
      <c r="CE74" s="77">
        <f t="shared" si="122"/>
        <v>0</v>
      </c>
      <c r="CF74" s="77">
        <f t="shared" si="122"/>
        <v>0</v>
      </c>
      <c r="CG74" s="77">
        <f t="shared" si="122"/>
        <v>0</v>
      </c>
      <c r="CH74" s="77">
        <f t="shared" si="122"/>
        <v>0</v>
      </c>
      <c r="CI74" s="77">
        <f t="shared" si="122"/>
        <v>0</v>
      </c>
      <c r="CJ74" s="77">
        <f t="shared" si="122"/>
        <v>0</v>
      </c>
      <c r="CK74" s="77">
        <f t="shared" si="122"/>
        <v>0</v>
      </c>
      <c r="CL74" s="77">
        <f t="shared" ref="CL74:CS83" si="123">IF(MONTH($AI74)=2,INDEX(фев,$AL74,CL$2),0)</f>
        <v>0</v>
      </c>
      <c r="CM74" s="77">
        <f t="shared" si="123"/>
        <v>0</v>
      </c>
      <c r="CN74" s="77">
        <f t="shared" si="123"/>
        <v>0</v>
      </c>
      <c r="CO74" s="77">
        <f t="shared" si="123"/>
        <v>0</v>
      </c>
      <c r="CP74" s="77">
        <f t="shared" si="123"/>
        <v>0</v>
      </c>
      <c r="CQ74" s="77">
        <f t="shared" si="123"/>
        <v>0</v>
      </c>
      <c r="CR74" s="77">
        <f t="shared" si="123"/>
        <v>0</v>
      </c>
      <c r="CS74" s="77">
        <f t="shared" si="123"/>
        <v>0</v>
      </c>
      <c r="CT74" s="77">
        <f t="shared" ref="CT74:DC83" si="124">IF(MONTH($AI74)=3,INDEX(март,$AL74,CT$2),0)</f>
        <v>0</v>
      </c>
      <c r="CU74" s="77">
        <f t="shared" si="124"/>
        <v>0</v>
      </c>
      <c r="CV74" s="77">
        <f t="shared" si="124"/>
        <v>0</v>
      </c>
      <c r="CW74" s="77">
        <f t="shared" si="124"/>
        <v>0</v>
      </c>
      <c r="CX74" s="77">
        <f t="shared" si="124"/>
        <v>0</v>
      </c>
      <c r="CY74" s="77">
        <f t="shared" si="124"/>
        <v>0</v>
      </c>
      <c r="CZ74" s="77">
        <f t="shared" si="124"/>
        <v>0</v>
      </c>
      <c r="DA74" s="77">
        <f t="shared" si="124"/>
        <v>0</v>
      </c>
      <c r="DB74" s="77">
        <f t="shared" si="124"/>
        <v>0</v>
      </c>
      <c r="DC74" s="77">
        <f t="shared" si="124"/>
        <v>0</v>
      </c>
      <c r="DD74" s="77">
        <f t="shared" ref="DD74:DM83" si="125">IF(MONTH($AI74)=3,INDEX(март,$AL74,DD$2),0)</f>
        <v>0</v>
      </c>
      <c r="DE74" s="77">
        <f t="shared" si="125"/>
        <v>0</v>
      </c>
      <c r="DF74" s="77">
        <f t="shared" si="125"/>
        <v>0</v>
      </c>
      <c r="DG74" s="77">
        <f t="shared" si="125"/>
        <v>0</v>
      </c>
      <c r="DH74" s="77">
        <f t="shared" si="125"/>
        <v>0</v>
      </c>
      <c r="DI74" s="77">
        <f t="shared" si="125"/>
        <v>0</v>
      </c>
      <c r="DJ74" s="77">
        <f t="shared" si="125"/>
        <v>0</v>
      </c>
      <c r="DK74" s="77">
        <f t="shared" si="125"/>
        <v>0</v>
      </c>
      <c r="DL74" s="77">
        <f t="shared" si="125"/>
        <v>0</v>
      </c>
      <c r="DM74" s="77">
        <f t="shared" si="125"/>
        <v>0</v>
      </c>
      <c r="DN74" s="77">
        <f t="shared" ref="DN74:DX83" si="126">IF(MONTH($AI74)=3,INDEX(март,$AL74,DN$2),0)</f>
        <v>0</v>
      </c>
      <c r="DO74" s="77">
        <f t="shared" si="126"/>
        <v>0</v>
      </c>
      <c r="DP74" s="77">
        <f t="shared" si="126"/>
        <v>0</v>
      </c>
      <c r="DQ74" s="77">
        <f t="shared" si="126"/>
        <v>0</v>
      </c>
      <c r="DR74" s="77">
        <f t="shared" si="126"/>
        <v>0</v>
      </c>
      <c r="DS74" s="77">
        <f t="shared" si="126"/>
        <v>0</v>
      </c>
      <c r="DT74" s="77">
        <f t="shared" si="126"/>
        <v>0</v>
      </c>
      <c r="DU74" s="77">
        <f t="shared" si="126"/>
        <v>0</v>
      </c>
      <c r="DV74" s="77">
        <f t="shared" si="126"/>
        <v>0</v>
      </c>
      <c r="DW74" s="77">
        <f t="shared" si="126"/>
        <v>0</v>
      </c>
      <c r="DX74" s="77">
        <f t="shared" si="126"/>
        <v>0</v>
      </c>
      <c r="DY74" s="77">
        <f t="shared" ref="DY74:EH83" si="127">IF(MONTH($AI74)=4,INDEX(апр,$AL74,DY$2),0)</f>
        <v>0</v>
      </c>
      <c r="DZ74" s="77">
        <f t="shared" si="127"/>
        <v>0</v>
      </c>
      <c r="EA74" s="77">
        <f t="shared" si="127"/>
        <v>0</v>
      </c>
      <c r="EB74" s="77">
        <f t="shared" si="127"/>
        <v>0</v>
      </c>
      <c r="EC74" s="77">
        <f t="shared" si="127"/>
        <v>0</v>
      </c>
      <c r="ED74" s="77">
        <f t="shared" si="127"/>
        <v>0</v>
      </c>
      <c r="EE74" s="77">
        <f t="shared" si="127"/>
        <v>0</v>
      </c>
      <c r="EF74" s="77">
        <f t="shared" si="127"/>
        <v>0</v>
      </c>
      <c r="EG74" s="77">
        <f t="shared" si="127"/>
        <v>0</v>
      </c>
      <c r="EH74" s="77">
        <f t="shared" si="127"/>
        <v>0</v>
      </c>
      <c r="EI74" s="77">
        <f t="shared" ref="EI74:ER83" si="128">IF(MONTH($AI74)=4,INDEX(апр,$AL74,EI$2),0)</f>
        <v>0</v>
      </c>
      <c r="EJ74" s="77">
        <f t="shared" si="128"/>
        <v>0</v>
      </c>
      <c r="EK74" s="77">
        <f t="shared" si="128"/>
        <v>0</v>
      </c>
      <c r="EL74" s="77">
        <f t="shared" si="128"/>
        <v>0</v>
      </c>
      <c r="EM74" s="77">
        <f t="shared" si="128"/>
        <v>0</v>
      </c>
      <c r="EN74" s="77">
        <f t="shared" si="128"/>
        <v>0</v>
      </c>
      <c r="EO74" s="77">
        <f t="shared" si="128"/>
        <v>0</v>
      </c>
      <c r="EP74" s="77">
        <f t="shared" si="128"/>
        <v>0</v>
      </c>
      <c r="EQ74" s="77">
        <f t="shared" si="128"/>
        <v>0</v>
      </c>
      <c r="ER74" s="77">
        <f t="shared" si="128"/>
        <v>0</v>
      </c>
      <c r="ES74" s="77">
        <f t="shared" ref="ES74:FB83" si="129">IF(MONTH($AI74)=4,INDEX(апр,$AL74,ES$2),0)</f>
        <v>0</v>
      </c>
      <c r="ET74" s="77">
        <f t="shared" si="129"/>
        <v>0</v>
      </c>
      <c r="EU74" s="77">
        <f t="shared" si="129"/>
        <v>0</v>
      </c>
      <c r="EV74" s="77">
        <f t="shared" si="129"/>
        <v>0</v>
      </c>
      <c r="EW74" s="77">
        <f t="shared" si="129"/>
        <v>0</v>
      </c>
      <c r="EX74" s="77">
        <f t="shared" si="129"/>
        <v>0</v>
      </c>
      <c r="EY74" s="77">
        <f t="shared" si="129"/>
        <v>0</v>
      </c>
      <c r="EZ74" s="77">
        <f t="shared" si="129"/>
        <v>0</v>
      </c>
      <c r="FA74" s="77">
        <f t="shared" si="129"/>
        <v>0</v>
      </c>
      <c r="FB74" s="77">
        <f t="shared" si="129"/>
        <v>0</v>
      </c>
      <c r="FC74" s="77">
        <f t="shared" ref="FC74:FL83" si="130">IF(MONTH($AI74)=5,INDEX(май,$AL74,FC$2),0)</f>
        <v>0</v>
      </c>
      <c r="FD74" s="77">
        <f t="shared" si="130"/>
        <v>0</v>
      </c>
      <c r="FE74" s="77">
        <f t="shared" si="130"/>
        <v>0</v>
      </c>
      <c r="FF74" s="77">
        <f t="shared" si="130"/>
        <v>0</v>
      </c>
      <c r="FG74" s="77">
        <f t="shared" si="130"/>
        <v>0</v>
      </c>
      <c r="FH74" s="77">
        <f t="shared" si="130"/>
        <v>0</v>
      </c>
      <c r="FI74" s="77">
        <f t="shared" si="130"/>
        <v>0</v>
      </c>
      <c r="FJ74" s="77">
        <f t="shared" si="130"/>
        <v>0</v>
      </c>
      <c r="FK74" s="77">
        <f t="shared" si="130"/>
        <v>0</v>
      </c>
      <c r="FL74" s="77">
        <f t="shared" si="130"/>
        <v>0</v>
      </c>
      <c r="FM74" s="77">
        <f t="shared" ref="FM74:FV83" si="131">IF(MONTH($AI74)=5,INDEX(май,$AL74,FM$2),0)</f>
        <v>0</v>
      </c>
      <c r="FN74" s="77">
        <f t="shared" si="131"/>
        <v>0</v>
      </c>
      <c r="FO74" s="77">
        <f t="shared" si="131"/>
        <v>0</v>
      </c>
      <c r="FP74" s="77">
        <f t="shared" si="131"/>
        <v>0</v>
      </c>
      <c r="FQ74" s="77">
        <f t="shared" si="131"/>
        <v>0</v>
      </c>
      <c r="FR74" s="77">
        <f t="shared" si="131"/>
        <v>0</v>
      </c>
      <c r="FS74" s="77">
        <f t="shared" si="131"/>
        <v>0</v>
      </c>
      <c r="FT74" s="77">
        <f t="shared" si="131"/>
        <v>0</v>
      </c>
      <c r="FU74" s="77">
        <f t="shared" si="131"/>
        <v>0</v>
      </c>
      <c r="FV74" s="77">
        <f t="shared" si="131"/>
        <v>0</v>
      </c>
      <c r="FW74" s="77">
        <f t="shared" ref="FW74:GG83" si="132">IF(MONTH($AI74)=5,INDEX(май,$AL74,FW$2),0)</f>
        <v>0</v>
      </c>
      <c r="FX74" s="77">
        <f t="shared" si="132"/>
        <v>0</v>
      </c>
      <c r="FY74" s="77">
        <f t="shared" si="132"/>
        <v>0</v>
      </c>
      <c r="FZ74" s="77">
        <f t="shared" si="132"/>
        <v>0</v>
      </c>
      <c r="GA74" s="77">
        <f t="shared" si="132"/>
        <v>0</v>
      </c>
      <c r="GB74" s="77">
        <f t="shared" si="132"/>
        <v>0</v>
      </c>
      <c r="GC74" s="77">
        <f t="shared" si="132"/>
        <v>0</v>
      </c>
      <c r="GD74" s="77">
        <f t="shared" si="132"/>
        <v>0</v>
      </c>
      <c r="GE74" s="77">
        <f t="shared" si="132"/>
        <v>0</v>
      </c>
      <c r="GF74" s="77">
        <f t="shared" si="132"/>
        <v>0</v>
      </c>
      <c r="GG74" s="77">
        <f t="shared" si="132"/>
        <v>0</v>
      </c>
    </row>
    <row r="75" spans="1:189" ht="15.75" x14ac:dyDescent="0.25">
      <c r="A75" s="93"/>
      <c r="B75" s="94"/>
      <c r="C75" s="95"/>
      <c r="D75" s="95"/>
      <c r="E75" s="96"/>
      <c r="F75" s="94"/>
      <c r="G75" s="97">
        <f t="shared" si="113"/>
        <v>0</v>
      </c>
      <c r="H75" s="96"/>
      <c r="I75" s="97">
        <f t="shared" si="114"/>
        <v>0</v>
      </c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101"/>
      <c r="W75" s="101"/>
      <c r="X75" s="101"/>
      <c r="Y75" s="101"/>
      <c r="Z75" s="101"/>
      <c r="AA75" s="101"/>
      <c r="AB75" s="101"/>
      <c r="AC75" s="101"/>
      <c r="AD75" s="100">
        <f t="shared" si="116"/>
        <v>0</v>
      </c>
      <c r="AE75" s="100">
        <f t="shared" si="112"/>
        <v>0</v>
      </c>
      <c r="AF75" s="75"/>
      <c r="AG75" s="75"/>
      <c r="AH75" s="68">
        <f t="shared" si="115"/>
        <v>0</v>
      </c>
      <c r="AI75" s="79">
        <f>SUMIF(Списки!$D$2:$D$6,B75,Списки!$E$2:$E$6)</f>
        <v>0</v>
      </c>
      <c r="AJ75" s="79">
        <f t="shared" si="117"/>
        <v>31</v>
      </c>
      <c r="AK75" s="70"/>
      <c r="AL75" s="70">
        <f t="array" aca="1" ref="AL75" ca="1">IF(MONTH(AI75)=1,MIN(IF(F75=январь!$A$1:$AF$200,ROW(январь!$A$1:$AF$200))),IF(MONTH(AI75)=2,MIN(IF(F75=февраль!$A$1:$AF$200,ROW(февраль!$A$1:$AF$200))),IF(MONTH(AI75)=3,MIN(IF(F75=март!$A$1:$AF$200,ROW(март!$A$1:$AF$200))),IF(MONTH(AI75)=4,MIN(IF(F75=апрель!$A$1:$AF$200,ROW(апрель!$A$1:$AF$200))),IF(MONTH(AI75)=5,MIN(IF(F75=май!$A$1:$AF$200,ROW(май!$A$1:$AF$200))),0)))))</f>
        <v>3</v>
      </c>
      <c r="AM75" s="77" t="str">
        <f t="shared" ca="1" si="118"/>
        <v>П</v>
      </c>
      <c r="AN75" s="77" t="str">
        <f t="shared" ca="1" si="118"/>
        <v>П</v>
      </c>
      <c r="AO75" s="77" t="str">
        <f t="shared" ca="1" si="118"/>
        <v>КД</v>
      </c>
      <c r="AP75" s="77" t="str">
        <f t="shared" ca="1" si="118"/>
        <v>КД</v>
      </c>
      <c r="AQ75" s="77" t="str">
        <f t="shared" ca="1" si="118"/>
        <v>КД</v>
      </c>
      <c r="AR75" s="77" t="str">
        <f t="shared" ca="1" si="118"/>
        <v>КД</v>
      </c>
      <c r="AS75" s="77" t="str">
        <f t="shared" ca="1" si="118"/>
        <v>В</v>
      </c>
      <c r="AT75" s="77" t="str">
        <f t="shared" ca="1" si="118"/>
        <v>КД</v>
      </c>
      <c r="AU75" s="77">
        <f t="shared" ca="1" si="118"/>
        <v>0</v>
      </c>
      <c r="AV75" s="77">
        <f t="shared" ca="1" si="118"/>
        <v>3</v>
      </c>
      <c r="AW75" s="77">
        <f t="shared" ca="1" si="119"/>
        <v>4</v>
      </c>
      <c r="AX75" s="77">
        <f t="shared" ca="1" si="119"/>
        <v>6</v>
      </c>
      <c r="AY75" s="77">
        <f t="shared" ca="1" si="119"/>
        <v>3</v>
      </c>
      <c r="AZ75" s="77" t="str">
        <f t="shared" ca="1" si="119"/>
        <v>В</v>
      </c>
      <c r="BA75" s="77">
        <f t="shared" ca="1" si="119"/>
        <v>7</v>
      </c>
      <c r="BB75" s="77">
        <f t="shared" ca="1" si="119"/>
        <v>0</v>
      </c>
      <c r="BC75" s="77">
        <f t="shared" ca="1" si="119"/>
        <v>3</v>
      </c>
      <c r="BD75" s="77">
        <f t="shared" ca="1" si="119"/>
        <v>4</v>
      </c>
      <c r="BE75" s="77">
        <f t="shared" ca="1" si="119"/>
        <v>6</v>
      </c>
      <c r="BF75" s="77">
        <f t="shared" ca="1" si="119"/>
        <v>3</v>
      </c>
      <c r="BG75" s="77" t="str">
        <f t="shared" ca="1" si="120"/>
        <v>В</v>
      </c>
      <c r="BH75" s="77">
        <f t="shared" ca="1" si="120"/>
        <v>7</v>
      </c>
      <c r="BI75" s="77">
        <f t="shared" ca="1" si="120"/>
        <v>0</v>
      </c>
      <c r="BJ75" s="77">
        <f t="shared" ca="1" si="120"/>
        <v>3</v>
      </c>
      <c r="BK75" s="77">
        <f t="shared" ca="1" si="120"/>
        <v>4</v>
      </c>
      <c r="BL75" s="77">
        <f t="shared" ca="1" si="120"/>
        <v>6</v>
      </c>
      <c r="BM75" s="77">
        <f t="shared" ca="1" si="120"/>
        <v>3</v>
      </c>
      <c r="BN75" s="77" t="str">
        <f t="shared" ca="1" si="120"/>
        <v>В</v>
      </c>
      <c r="BO75" s="77">
        <f t="shared" ca="1" si="120"/>
        <v>7</v>
      </c>
      <c r="BP75" s="77">
        <f t="shared" ca="1" si="120"/>
        <v>0</v>
      </c>
      <c r="BQ75" s="77">
        <f t="shared" ca="1" si="120"/>
        <v>3</v>
      </c>
      <c r="BR75" s="77">
        <f t="shared" si="121"/>
        <v>0</v>
      </c>
      <c r="BS75" s="77">
        <f t="shared" si="121"/>
        <v>0</v>
      </c>
      <c r="BT75" s="77">
        <f t="shared" si="121"/>
        <v>0</v>
      </c>
      <c r="BU75" s="77">
        <f t="shared" si="121"/>
        <v>0</v>
      </c>
      <c r="BV75" s="77">
        <f t="shared" si="121"/>
        <v>0</v>
      </c>
      <c r="BW75" s="77">
        <f t="shared" si="121"/>
        <v>0</v>
      </c>
      <c r="BX75" s="77">
        <f t="shared" si="121"/>
        <v>0</v>
      </c>
      <c r="BY75" s="77">
        <f t="shared" si="121"/>
        <v>0</v>
      </c>
      <c r="BZ75" s="77">
        <f t="shared" si="121"/>
        <v>0</v>
      </c>
      <c r="CA75" s="77">
        <f t="shared" si="121"/>
        <v>0</v>
      </c>
      <c r="CB75" s="77">
        <f t="shared" si="122"/>
        <v>0</v>
      </c>
      <c r="CC75" s="77">
        <f t="shared" si="122"/>
        <v>0</v>
      </c>
      <c r="CD75" s="77">
        <f t="shared" si="122"/>
        <v>0</v>
      </c>
      <c r="CE75" s="77">
        <f t="shared" si="122"/>
        <v>0</v>
      </c>
      <c r="CF75" s="77">
        <f t="shared" si="122"/>
        <v>0</v>
      </c>
      <c r="CG75" s="77">
        <f t="shared" si="122"/>
        <v>0</v>
      </c>
      <c r="CH75" s="77">
        <f t="shared" si="122"/>
        <v>0</v>
      </c>
      <c r="CI75" s="77">
        <f t="shared" si="122"/>
        <v>0</v>
      </c>
      <c r="CJ75" s="77">
        <f t="shared" si="122"/>
        <v>0</v>
      </c>
      <c r="CK75" s="77">
        <f t="shared" si="122"/>
        <v>0</v>
      </c>
      <c r="CL75" s="77">
        <f t="shared" si="123"/>
        <v>0</v>
      </c>
      <c r="CM75" s="77">
        <f t="shared" si="123"/>
        <v>0</v>
      </c>
      <c r="CN75" s="77">
        <f t="shared" si="123"/>
        <v>0</v>
      </c>
      <c r="CO75" s="77">
        <f t="shared" si="123"/>
        <v>0</v>
      </c>
      <c r="CP75" s="77">
        <f t="shared" si="123"/>
        <v>0</v>
      </c>
      <c r="CQ75" s="77">
        <f t="shared" si="123"/>
        <v>0</v>
      </c>
      <c r="CR75" s="77">
        <f t="shared" si="123"/>
        <v>0</v>
      </c>
      <c r="CS75" s="77">
        <f t="shared" si="123"/>
        <v>0</v>
      </c>
      <c r="CT75" s="77">
        <f t="shared" si="124"/>
        <v>0</v>
      </c>
      <c r="CU75" s="77">
        <f t="shared" si="124"/>
        <v>0</v>
      </c>
      <c r="CV75" s="77">
        <f t="shared" si="124"/>
        <v>0</v>
      </c>
      <c r="CW75" s="77">
        <f t="shared" si="124"/>
        <v>0</v>
      </c>
      <c r="CX75" s="77">
        <f t="shared" si="124"/>
        <v>0</v>
      </c>
      <c r="CY75" s="77">
        <f t="shared" si="124"/>
        <v>0</v>
      </c>
      <c r="CZ75" s="77">
        <f t="shared" si="124"/>
        <v>0</v>
      </c>
      <c r="DA75" s="77">
        <f t="shared" si="124"/>
        <v>0</v>
      </c>
      <c r="DB75" s="77">
        <f t="shared" si="124"/>
        <v>0</v>
      </c>
      <c r="DC75" s="77">
        <f t="shared" si="124"/>
        <v>0</v>
      </c>
      <c r="DD75" s="77">
        <f t="shared" si="125"/>
        <v>0</v>
      </c>
      <c r="DE75" s="77">
        <f t="shared" si="125"/>
        <v>0</v>
      </c>
      <c r="DF75" s="77">
        <f t="shared" si="125"/>
        <v>0</v>
      </c>
      <c r="DG75" s="77">
        <f t="shared" si="125"/>
        <v>0</v>
      </c>
      <c r="DH75" s="77">
        <f t="shared" si="125"/>
        <v>0</v>
      </c>
      <c r="DI75" s="77">
        <f t="shared" si="125"/>
        <v>0</v>
      </c>
      <c r="DJ75" s="77">
        <f t="shared" si="125"/>
        <v>0</v>
      </c>
      <c r="DK75" s="77">
        <f t="shared" si="125"/>
        <v>0</v>
      </c>
      <c r="DL75" s="77">
        <f t="shared" si="125"/>
        <v>0</v>
      </c>
      <c r="DM75" s="77">
        <f t="shared" si="125"/>
        <v>0</v>
      </c>
      <c r="DN75" s="77">
        <f t="shared" si="126"/>
        <v>0</v>
      </c>
      <c r="DO75" s="77">
        <f t="shared" si="126"/>
        <v>0</v>
      </c>
      <c r="DP75" s="77">
        <f t="shared" si="126"/>
        <v>0</v>
      </c>
      <c r="DQ75" s="77">
        <f t="shared" si="126"/>
        <v>0</v>
      </c>
      <c r="DR75" s="77">
        <f t="shared" si="126"/>
        <v>0</v>
      </c>
      <c r="DS75" s="77">
        <f t="shared" si="126"/>
        <v>0</v>
      </c>
      <c r="DT75" s="77">
        <f t="shared" si="126"/>
        <v>0</v>
      </c>
      <c r="DU75" s="77">
        <f t="shared" si="126"/>
        <v>0</v>
      </c>
      <c r="DV75" s="77">
        <f t="shared" si="126"/>
        <v>0</v>
      </c>
      <c r="DW75" s="77">
        <f t="shared" si="126"/>
        <v>0</v>
      </c>
      <c r="DX75" s="77">
        <f t="shared" si="126"/>
        <v>0</v>
      </c>
      <c r="DY75" s="77">
        <f t="shared" si="127"/>
        <v>0</v>
      </c>
      <c r="DZ75" s="77">
        <f t="shared" si="127"/>
        <v>0</v>
      </c>
      <c r="EA75" s="77">
        <f t="shared" si="127"/>
        <v>0</v>
      </c>
      <c r="EB75" s="77">
        <f t="shared" si="127"/>
        <v>0</v>
      </c>
      <c r="EC75" s="77">
        <f t="shared" si="127"/>
        <v>0</v>
      </c>
      <c r="ED75" s="77">
        <f t="shared" si="127"/>
        <v>0</v>
      </c>
      <c r="EE75" s="77">
        <f t="shared" si="127"/>
        <v>0</v>
      </c>
      <c r="EF75" s="77">
        <f t="shared" si="127"/>
        <v>0</v>
      </c>
      <c r="EG75" s="77">
        <f t="shared" si="127"/>
        <v>0</v>
      </c>
      <c r="EH75" s="77">
        <f t="shared" si="127"/>
        <v>0</v>
      </c>
      <c r="EI75" s="77">
        <f t="shared" si="128"/>
        <v>0</v>
      </c>
      <c r="EJ75" s="77">
        <f t="shared" si="128"/>
        <v>0</v>
      </c>
      <c r="EK75" s="77">
        <f t="shared" si="128"/>
        <v>0</v>
      </c>
      <c r="EL75" s="77">
        <f t="shared" si="128"/>
        <v>0</v>
      </c>
      <c r="EM75" s="77">
        <f t="shared" si="128"/>
        <v>0</v>
      </c>
      <c r="EN75" s="77">
        <f t="shared" si="128"/>
        <v>0</v>
      </c>
      <c r="EO75" s="77">
        <f t="shared" si="128"/>
        <v>0</v>
      </c>
      <c r="EP75" s="77">
        <f t="shared" si="128"/>
        <v>0</v>
      </c>
      <c r="EQ75" s="77">
        <f t="shared" si="128"/>
        <v>0</v>
      </c>
      <c r="ER75" s="77">
        <f t="shared" si="128"/>
        <v>0</v>
      </c>
      <c r="ES75" s="77">
        <f t="shared" si="129"/>
        <v>0</v>
      </c>
      <c r="ET75" s="77">
        <f t="shared" si="129"/>
        <v>0</v>
      </c>
      <c r="EU75" s="77">
        <f t="shared" si="129"/>
        <v>0</v>
      </c>
      <c r="EV75" s="77">
        <f t="shared" si="129"/>
        <v>0</v>
      </c>
      <c r="EW75" s="77">
        <f t="shared" si="129"/>
        <v>0</v>
      </c>
      <c r="EX75" s="77">
        <f t="shared" si="129"/>
        <v>0</v>
      </c>
      <c r="EY75" s="77">
        <f t="shared" si="129"/>
        <v>0</v>
      </c>
      <c r="EZ75" s="77">
        <f t="shared" si="129"/>
        <v>0</v>
      </c>
      <c r="FA75" s="77">
        <f t="shared" si="129"/>
        <v>0</v>
      </c>
      <c r="FB75" s="77">
        <f t="shared" si="129"/>
        <v>0</v>
      </c>
      <c r="FC75" s="77">
        <f t="shared" si="130"/>
        <v>0</v>
      </c>
      <c r="FD75" s="77">
        <f t="shared" si="130"/>
        <v>0</v>
      </c>
      <c r="FE75" s="77">
        <f t="shared" si="130"/>
        <v>0</v>
      </c>
      <c r="FF75" s="77">
        <f t="shared" si="130"/>
        <v>0</v>
      </c>
      <c r="FG75" s="77">
        <f t="shared" si="130"/>
        <v>0</v>
      </c>
      <c r="FH75" s="77">
        <f t="shared" si="130"/>
        <v>0</v>
      </c>
      <c r="FI75" s="77">
        <f t="shared" si="130"/>
        <v>0</v>
      </c>
      <c r="FJ75" s="77">
        <f t="shared" si="130"/>
        <v>0</v>
      </c>
      <c r="FK75" s="77">
        <f t="shared" si="130"/>
        <v>0</v>
      </c>
      <c r="FL75" s="77">
        <f t="shared" si="130"/>
        <v>0</v>
      </c>
      <c r="FM75" s="77">
        <f t="shared" si="131"/>
        <v>0</v>
      </c>
      <c r="FN75" s="77">
        <f t="shared" si="131"/>
        <v>0</v>
      </c>
      <c r="FO75" s="77">
        <f t="shared" si="131"/>
        <v>0</v>
      </c>
      <c r="FP75" s="77">
        <f t="shared" si="131"/>
        <v>0</v>
      </c>
      <c r="FQ75" s="77">
        <f t="shared" si="131"/>
        <v>0</v>
      </c>
      <c r="FR75" s="77">
        <f t="shared" si="131"/>
        <v>0</v>
      </c>
      <c r="FS75" s="77">
        <f t="shared" si="131"/>
        <v>0</v>
      </c>
      <c r="FT75" s="77">
        <f t="shared" si="131"/>
        <v>0</v>
      </c>
      <c r="FU75" s="77">
        <f t="shared" si="131"/>
        <v>0</v>
      </c>
      <c r="FV75" s="77">
        <f t="shared" si="131"/>
        <v>0</v>
      </c>
      <c r="FW75" s="77">
        <f t="shared" si="132"/>
        <v>0</v>
      </c>
      <c r="FX75" s="77">
        <f t="shared" si="132"/>
        <v>0</v>
      </c>
      <c r="FY75" s="77">
        <f t="shared" si="132"/>
        <v>0</v>
      </c>
      <c r="FZ75" s="77">
        <f t="shared" si="132"/>
        <v>0</v>
      </c>
      <c r="GA75" s="77">
        <f t="shared" si="132"/>
        <v>0</v>
      </c>
      <c r="GB75" s="77">
        <f t="shared" si="132"/>
        <v>0</v>
      </c>
      <c r="GC75" s="77">
        <f t="shared" si="132"/>
        <v>0</v>
      </c>
      <c r="GD75" s="77">
        <f t="shared" si="132"/>
        <v>0</v>
      </c>
      <c r="GE75" s="77">
        <f t="shared" si="132"/>
        <v>0</v>
      </c>
      <c r="GF75" s="77">
        <f t="shared" si="132"/>
        <v>0</v>
      </c>
      <c r="GG75" s="77">
        <f t="shared" si="132"/>
        <v>0</v>
      </c>
    </row>
    <row r="76" spans="1:189" ht="15.75" x14ac:dyDescent="0.25">
      <c r="A76" s="93"/>
      <c r="B76" s="94"/>
      <c r="C76" s="95"/>
      <c r="D76" s="95"/>
      <c r="E76" s="96"/>
      <c r="F76" s="94"/>
      <c r="G76" s="97">
        <f t="shared" si="113"/>
        <v>0</v>
      </c>
      <c r="H76" s="96"/>
      <c r="I76" s="97">
        <f t="shared" si="114"/>
        <v>0</v>
      </c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101"/>
      <c r="W76" s="101"/>
      <c r="X76" s="101"/>
      <c r="Y76" s="101"/>
      <c r="Z76" s="101"/>
      <c r="AA76" s="101"/>
      <c r="AB76" s="101"/>
      <c r="AC76" s="101"/>
      <c r="AD76" s="100">
        <f t="shared" si="116"/>
        <v>0</v>
      </c>
      <c r="AE76" s="100">
        <f t="shared" si="112"/>
        <v>0</v>
      </c>
      <c r="AF76" s="75"/>
      <c r="AG76" s="75"/>
      <c r="AH76" s="68">
        <f t="shared" si="115"/>
        <v>0</v>
      </c>
      <c r="AI76" s="79">
        <f>SUMIF(Списки!$D$2:$D$6,B76,Списки!$E$2:$E$6)</f>
        <v>0</v>
      </c>
      <c r="AJ76" s="79">
        <f t="shared" si="117"/>
        <v>31</v>
      </c>
      <c r="AK76" s="70"/>
      <c r="AL76" s="70">
        <f t="array" aca="1" ref="AL76" ca="1">IF(MONTH(AI76)=1,MIN(IF(F76=январь!$A$1:$AF$200,ROW(январь!$A$1:$AF$200))),IF(MONTH(AI76)=2,MIN(IF(F76=февраль!$A$1:$AF$200,ROW(февраль!$A$1:$AF$200))),IF(MONTH(AI76)=3,MIN(IF(F76=март!$A$1:$AF$200,ROW(март!$A$1:$AF$200))),IF(MONTH(AI76)=4,MIN(IF(F76=апрель!$A$1:$AF$200,ROW(апрель!$A$1:$AF$200))),IF(MONTH(AI76)=5,MIN(IF(F76=май!$A$1:$AF$200,ROW(май!$A$1:$AF$200))),0)))))</f>
        <v>3</v>
      </c>
      <c r="AM76" s="77" t="str">
        <f t="shared" ca="1" si="118"/>
        <v>П</v>
      </c>
      <c r="AN76" s="77" t="str">
        <f t="shared" ca="1" si="118"/>
        <v>П</v>
      </c>
      <c r="AO76" s="77" t="str">
        <f t="shared" ca="1" si="118"/>
        <v>КД</v>
      </c>
      <c r="AP76" s="77" t="str">
        <f t="shared" ca="1" si="118"/>
        <v>КД</v>
      </c>
      <c r="AQ76" s="77" t="str">
        <f t="shared" ca="1" si="118"/>
        <v>КД</v>
      </c>
      <c r="AR76" s="77" t="str">
        <f t="shared" ca="1" si="118"/>
        <v>КД</v>
      </c>
      <c r="AS76" s="77" t="str">
        <f t="shared" ca="1" si="118"/>
        <v>В</v>
      </c>
      <c r="AT76" s="77" t="str">
        <f t="shared" ca="1" si="118"/>
        <v>КД</v>
      </c>
      <c r="AU76" s="77">
        <f t="shared" ca="1" si="118"/>
        <v>0</v>
      </c>
      <c r="AV76" s="77">
        <f t="shared" ca="1" si="118"/>
        <v>3</v>
      </c>
      <c r="AW76" s="77">
        <f t="shared" ca="1" si="119"/>
        <v>4</v>
      </c>
      <c r="AX76" s="77">
        <f t="shared" ca="1" si="119"/>
        <v>6</v>
      </c>
      <c r="AY76" s="77">
        <f t="shared" ca="1" si="119"/>
        <v>3</v>
      </c>
      <c r="AZ76" s="77" t="str">
        <f t="shared" ca="1" si="119"/>
        <v>В</v>
      </c>
      <c r="BA76" s="77">
        <f t="shared" ca="1" si="119"/>
        <v>7</v>
      </c>
      <c r="BB76" s="77">
        <f t="shared" ca="1" si="119"/>
        <v>0</v>
      </c>
      <c r="BC76" s="77">
        <f t="shared" ca="1" si="119"/>
        <v>3</v>
      </c>
      <c r="BD76" s="77">
        <f t="shared" ca="1" si="119"/>
        <v>4</v>
      </c>
      <c r="BE76" s="77">
        <f t="shared" ca="1" si="119"/>
        <v>6</v>
      </c>
      <c r="BF76" s="77">
        <f t="shared" ca="1" si="119"/>
        <v>3</v>
      </c>
      <c r="BG76" s="77" t="str">
        <f t="shared" ca="1" si="120"/>
        <v>В</v>
      </c>
      <c r="BH76" s="77">
        <f t="shared" ca="1" si="120"/>
        <v>7</v>
      </c>
      <c r="BI76" s="77">
        <f t="shared" ca="1" si="120"/>
        <v>0</v>
      </c>
      <c r="BJ76" s="77">
        <f t="shared" ca="1" si="120"/>
        <v>3</v>
      </c>
      <c r="BK76" s="77">
        <f t="shared" ca="1" si="120"/>
        <v>4</v>
      </c>
      <c r="BL76" s="77">
        <f t="shared" ca="1" si="120"/>
        <v>6</v>
      </c>
      <c r="BM76" s="77">
        <f t="shared" ca="1" si="120"/>
        <v>3</v>
      </c>
      <c r="BN76" s="77" t="str">
        <f t="shared" ca="1" si="120"/>
        <v>В</v>
      </c>
      <c r="BO76" s="77">
        <f t="shared" ca="1" si="120"/>
        <v>7</v>
      </c>
      <c r="BP76" s="77">
        <f t="shared" ca="1" si="120"/>
        <v>0</v>
      </c>
      <c r="BQ76" s="77">
        <f t="shared" ca="1" si="120"/>
        <v>3</v>
      </c>
      <c r="BR76" s="77">
        <f t="shared" si="121"/>
        <v>0</v>
      </c>
      <c r="BS76" s="77">
        <f t="shared" si="121"/>
        <v>0</v>
      </c>
      <c r="BT76" s="77">
        <f t="shared" si="121"/>
        <v>0</v>
      </c>
      <c r="BU76" s="77">
        <f t="shared" si="121"/>
        <v>0</v>
      </c>
      <c r="BV76" s="77">
        <f t="shared" si="121"/>
        <v>0</v>
      </c>
      <c r="BW76" s="77">
        <f t="shared" si="121"/>
        <v>0</v>
      </c>
      <c r="BX76" s="77">
        <f t="shared" si="121"/>
        <v>0</v>
      </c>
      <c r="BY76" s="77">
        <f t="shared" si="121"/>
        <v>0</v>
      </c>
      <c r="BZ76" s="77">
        <f t="shared" si="121"/>
        <v>0</v>
      </c>
      <c r="CA76" s="77">
        <f t="shared" si="121"/>
        <v>0</v>
      </c>
      <c r="CB76" s="77">
        <f t="shared" si="122"/>
        <v>0</v>
      </c>
      <c r="CC76" s="77">
        <f t="shared" si="122"/>
        <v>0</v>
      </c>
      <c r="CD76" s="77">
        <f t="shared" si="122"/>
        <v>0</v>
      </c>
      <c r="CE76" s="77">
        <f t="shared" si="122"/>
        <v>0</v>
      </c>
      <c r="CF76" s="77">
        <f t="shared" si="122"/>
        <v>0</v>
      </c>
      <c r="CG76" s="77">
        <f t="shared" si="122"/>
        <v>0</v>
      </c>
      <c r="CH76" s="77">
        <f t="shared" si="122"/>
        <v>0</v>
      </c>
      <c r="CI76" s="77">
        <f t="shared" si="122"/>
        <v>0</v>
      </c>
      <c r="CJ76" s="77">
        <f t="shared" si="122"/>
        <v>0</v>
      </c>
      <c r="CK76" s="77">
        <f t="shared" si="122"/>
        <v>0</v>
      </c>
      <c r="CL76" s="77">
        <f t="shared" si="123"/>
        <v>0</v>
      </c>
      <c r="CM76" s="77">
        <f t="shared" si="123"/>
        <v>0</v>
      </c>
      <c r="CN76" s="77">
        <f t="shared" si="123"/>
        <v>0</v>
      </c>
      <c r="CO76" s="77">
        <f t="shared" si="123"/>
        <v>0</v>
      </c>
      <c r="CP76" s="77">
        <f t="shared" si="123"/>
        <v>0</v>
      </c>
      <c r="CQ76" s="77">
        <f t="shared" si="123"/>
        <v>0</v>
      </c>
      <c r="CR76" s="77">
        <f t="shared" si="123"/>
        <v>0</v>
      </c>
      <c r="CS76" s="77">
        <f t="shared" si="123"/>
        <v>0</v>
      </c>
      <c r="CT76" s="77">
        <f t="shared" si="124"/>
        <v>0</v>
      </c>
      <c r="CU76" s="77">
        <f t="shared" si="124"/>
        <v>0</v>
      </c>
      <c r="CV76" s="77">
        <f t="shared" si="124"/>
        <v>0</v>
      </c>
      <c r="CW76" s="77">
        <f t="shared" si="124"/>
        <v>0</v>
      </c>
      <c r="CX76" s="77">
        <f t="shared" si="124"/>
        <v>0</v>
      </c>
      <c r="CY76" s="77">
        <f t="shared" si="124"/>
        <v>0</v>
      </c>
      <c r="CZ76" s="77">
        <f t="shared" si="124"/>
        <v>0</v>
      </c>
      <c r="DA76" s="77">
        <f t="shared" si="124"/>
        <v>0</v>
      </c>
      <c r="DB76" s="77">
        <f t="shared" si="124"/>
        <v>0</v>
      </c>
      <c r="DC76" s="77">
        <f t="shared" si="124"/>
        <v>0</v>
      </c>
      <c r="DD76" s="77">
        <f t="shared" si="125"/>
        <v>0</v>
      </c>
      <c r="DE76" s="77">
        <f t="shared" si="125"/>
        <v>0</v>
      </c>
      <c r="DF76" s="77">
        <f t="shared" si="125"/>
        <v>0</v>
      </c>
      <c r="DG76" s="77">
        <f t="shared" si="125"/>
        <v>0</v>
      </c>
      <c r="DH76" s="77">
        <f t="shared" si="125"/>
        <v>0</v>
      </c>
      <c r="DI76" s="77">
        <f t="shared" si="125"/>
        <v>0</v>
      </c>
      <c r="DJ76" s="77">
        <f t="shared" si="125"/>
        <v>0</v>
      </c>
      <c r="DK76" s="77">
        <f t="shared" si="125"/>
        <v>0</v>
      </c>
      <c r="DL76" s="77">
        <f t="shared" si="125"/>
        <v>0</v>
      </c>
      <c r="DM76" s="77">
        <f t="shared" si="125"/>
        <v>0</v>
      </c>
      <c r="DN76" s="77">
        <f t="shared" si="126"/>
        <v>0</v>
      </c>
      <c r="DO76" s="77">
        <f t="shared" si="126"/>
        <v>0</v>
      </c>
      <c r="DP76" s="77">
        <f t="shared" si="126"/>
        <v>0</v>
      </c>
      <c r="DQ76" s="77">
        <f t="shared" si="126"/>
        <v>0</v>
      </c>
      <c r="DR76" s="77">
        <f t="shared" si="126"/>
        <v>0</v>
      </c>
      <c r="DS76" s="77">
        <f t="shared" si="126"/>
        <v>0</v>
      </c>
      <c r="DT76" s="77">
        <f t="shared" si="126"/>
        <v>0</v>
      </c>
      <c r="DU76" s="77">
        <f t="shared" si="126"/>
        <v>0</v>
      </c>
      <c r="DV76" s="77">
        <f t="shared" si="126"/>
        <v>0</v>
      </c>
      <c r="DW76" s="77">
        <f t="shared" si="126"/>
        <v>0</v>
      </c>
      <c r="DX76" s="77">
        <f t="shared" si="126"/>
        <v>0</v>
      </c>
      <c r="DY76" s="77">
        <f t="shared" si="127"/>
        <v>0</v>
      </c>
      <c r="DZ76" s="77">
        <f t="shared" si="127"/>
        <v>0</v>
      </c>
      <c r="EA76" s="77">
        <f t="shared" si="127"/>
        <v>0</v>
      </c>
      <c r="EB76" s="77">
        <f t="shared" si="127"/>
        <v>0</v>
      </c>
      <c r="EC76" s="77">
        <f t="shared" si="127"/>
        <v>0</v>
      </c>
      <c r="ED76" s="77">
        <f t="shared" si="127"/>
        <v>0</v>
      </c>
      <c r="EE76" s="77">
        <f t="shared" si="127"/>
        <v>0</v>
      </c>
      <c r="EF76" s="77">
        <f t="shared" si="127"/>
        <v>0</v>
      </c>
      <c r="EG76" s="77">
        <f t="shared" si="127"/>
        <v>0</v>
      </c>
      <c r="EH76" s="77">
        <f t="shared" si="127"/>
        <v>0</v>
      </c>
      <c r="EI76" s="77">
        <f t="shared" si="128"/>
        <v>0</v>
      </c>
      <c r="EJ76" s="77">
        <f t="shared" si="128"/>
        <v>0</v>
      </c>
      <c r="EK76" s="77">
        <f t="shared" si="128"/>
        <v>0</v>
      </c>
      <c r="EL76" s="77">
        <f t="shared" si="128"/>
        <v>0</v>
      </c>
      <c r="EM76" s="77">
        <f t="shared" si="128"/>
        <v>0</v>
      </c>
      <c r="EN76" s="77">
        <f t="shared" si="128"/>
        <v>0</v>
      </c>
      <c r="EO76" s="77">
        <f t="shared" si="128"/>
        <v>0</v>
      </c>
      <c r="EP76" s="77">
        <f t="shared" si="128"/>
        <v>0</v>
      </c>
      <c r="EQ76" s="77">
        <f t="shared" si="128"/>
        <v>0</v>
      </c>
      <c r="ER76" s="77">
        <f t="shared" si="128"/>
        <v>0</v>
      </c>
      <c r="ES76" s="77">
        <f t="shared" si="129"/>
        <v>0</v>
      </c>
      <c r="ET76" s="77">
        <f t="shared" si="129"/>
        <v>0</v>
      </c>
      <c r="EU76" s="77">
        <f t="shared" si="129"/>
        <v>0</v>
      </c>
      <c r="EV76" s="77">
        <f t="shared" si="129"/>
        <v>0</v>
      </c>
      <c r="EW76" s="77">
        <f t="shared" si="129"/>
        <v>0</v>
      </c>
      <c r="EX76" s="77">
        <f t="shared" si="129"/>
        <v>0</v>
      </c>
      <c r="EY76" s="77">
        <f t="shared" si="129"/>
        <v>0</v>
      </c>
      <c r="EZ76" s="77">
        <f t="shared" si="129"/>
        <v>0</v>
      </c>
      <c r="FA76" s="77">
        <f t="shared" si="129"/>
        <v>0</v>
      </c>
      <c r="FB76" s="77">
        <f t="shared" si="129"/>
        <v>0</v>
      </c>
      <c r="FC76" s="77">
        <f t="shared" si="130"/>
        <v>0</v>
      </c>
      <c r="FD76" s="77">
        <f t="shared" si="130"/>
        <v>0</v>
      </c>
      <c r="FE76" s="77">
        <f t="shared" si="130"/>
        <v>0</v>
      </c>
      <c r="FF76" s="77">
        <f t="shared" si="130"/>
        <v>0</v>
      </c>
      <c r="FG76" s="77">
        <f t="shared" si="130"/>
        <v>0</v>
      </c>
      <c r="FH76" s="77">
        <f t="shared" si="130"/>
        <v>0</v>
      </c>
      <c r="FI76" s="77">
        <f t="shared" si="130"/>
        <v>0</v>
      </c>
      <c r="FJ76" s="77">
        <f t="shared" si="130"/>
        <v>0</v>
      </c>
      <c r="FK76" s="77">
        <f t="shared" si="130"/>
        <v>0</v>
      </c>
      <c r="FL76" s="77">
        <f t="shared" si="130"/>
        <v>0</v>
      </c>
      <c r="FM76" s="77">
        <f t="shared" si="131"/>
        <v>0</v>
      </c>
      <c r="FN76" s="77">
        <f t="shared" si="131"/>
        <v>0</v>
      </c>
      <c r="FO76" s="77">
        <f t="shared" si="131"/>
        <v>0</v>
      </c>
      <c r="FP76" s="77">
        <f t="shared" si="131"/>
        <v>0</v>
      </c>
      <c r="FQ76" s="77">
        <f t="shared" si="131"/>
        <v>0</v>
      </c>
      <c r="FR76" s="77">
        <f t="shared" si="131"/>
        <v>0</v>
      </c>
      <c r="FS76" s="77">
        <f t="shared" si="131"/>
        <v>0</v>
      </c>
      <c r="FT76" s="77">
        <f t="shared" si="131"/>
        <v>0</v>
      </c>
      <c r="FU76" s="77">
        <f t="shared" si="131"/>
        <v>0</v>
      </c>
      <c r="FV76" s="77">
        <f t="shared" si="131"/>
        <v>0</v>
      </c>
      <c r="FW76" s="77">
        <f t="shared" si="132"/>
        <v>0</v>
      </c>
      <c r="FX76" s="77">
        <f t="shared" si="132"/>
        <v>0</v>
      </c>
      <c r="FY76" s="77">
        <f t="shared" si="132"/>
        <v>0</v>
      </c>
      <c r="FZ76" s="77">
        <f t="shared" si="132"/>
        <v>0</v>
      </c>
      <c r="GA76" s="77">
        <f t="shared" si="132"/>
        <v>0</v>
      </c>
      <c r="GB76" s="77">
        <f t="shared" si="132"/>
        <v>0</v>
      </c>
      <c r="GC76" s="77">
        <f t="shared" si="132"/>
        <v>0</v>
      </c>
      <c r="GD76" s="77">
        <f t="shared" si="132"/>
        <v>0</v>
      </c>
      <c r="GE76" s="77">
        <f t="shared" si="132"/>
        <v>0</v>
      </c>
      <c r="GF76" s="77">
        <f t="shared" si="132"/>
        <v>0</v>
      </c>
      <c r="GG76" s="77">
        <f t="shared" si="132"/>
        <v>0</v>
      </c>
    </row>
    <row r="77" spans="1:189" ht="15.75" x14ac:dyDescent="0.25">
      <c r="A77" s="93"/>
      <c r="B77" s="94"/>
      <c r="C77" s="95"/>
      <c r="D77" s="95"/>
      <c r="E77" s="96"/>
      <c r="F77" s="94"/>
      <c r="G77" s="97">
        <f t="shared" si="113"/>
        <v>0</v>
      </c>
      <c r="H77" s="96"/>
      <c r="I77" s="97">
        <f t="shared" si="114"/>
        <v>0</v>
      </c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101"/>
      <c r="W77" s="101"/>
      <c r="X77" s="101"/>
      <c r="Y77" s="101"/>
      <c r="Z77" s="101"/>
      <c r="AA77" s="101"/>
      <c r="AB77" s="101"/>
      <c r="AC77" s="101"/>
      <c r="AD77" s="100">
        <f t="shared" si="116"/>
        <v>0</v>
      </c>
      <c r="AE77" s="100">
        <f t="shared" si="112"/>
        <v>0</v>
      </c>
      <c r="AF77" s="75"/>
      <c r="AG77" s="75"/>
      <c r="AH77" s="68">
        <f t="shared" si="115"/>
        <v>0</v>
      </c>
      <c r="AI77" s="79">
        <f>SUMIF(Списки!$D$2:$D$6,B77,Списки!$E$2:$E$6)</f>
        <v>0</v>
      </c>
      <c r="AJ77" s="79">
        <f t="shared" si="117"/>
        <v>31</v>
      </c>
      <c r="AK77" s="70"/>
      <c r="AL77" s="70">
        <f t="array" aca="1" ref="AL77" ca="1">IF(MONTH(AI77)=1,MIN(IF(F77=январь!$A$1:$AF$200,ROW(январь!$A$1:$AF$200))),IF(MONTH(AI77)=2,MIN(IF(F77=февраль!$A$1:$AF$200,ROW(февраль!$A$1:$AF$200))),IF(MONTH(AI77)=3,MIN(IF(F77=март!$A$1:$AF$200,ROW(март!$A$1:$AF$200))),IF(MONTH(AI77)=4,MIN(IF(F77=апрель!$A$1:$AF$200,ROW(апрель!$A$1:$AF$200))),IF(MONTH(AI77)=5,MIN(IF(F77=май!$A$1:$AF$200,ROW(май!$A$1:$AF$200))),0)))))</f>
        <v>3</v>
      </c>
      <c r="AM77" s="77" t="str">
        <f t="shared" ca="1" si="118"/>
        <v>П</v>
      </c>
      <c r="AN77" s="77" t="str">
        <f t="shared" ca="1" si="118"/>
        <v>П</v>
      </c>
      <c r="AO77" s="77" t="str">
        <f t="shared" ca="1" si="118"/>
        <v>КД</v>
      </c>
      <c r="AP77" s="77" t="str">
        <f t="shared" ca="1" si="118"/>
        <v>КД</v>
      </c>
      <c r="AQ77" s="77" t="str">
        <f t="shared" ca="1" si="118"/>
        <v>КД</v>
      </c>
      <c r="AR77" s="77" t="str">
        <f t="shared" ca="1" si="118"/>
        <v>КД</v>
      </c>
      <c r="AS77" s="77" t="str">
        <f t="shared" ca="1" si="118"/>
        <v>В</v>
      </c>
      <c r="AT77" s="77" t="str">
        <f t="shared" ca="1" si="118"/>
        <v>КД</v>
      </c>
      <c r="AU77" s="77">
        <f t="shared" ca="1" si="118"/>
        <v>0</v>
      </c>
      <c r="AV77" s="77">
        <f t="shared" ca="1" si="118"/>
        <v>3</v>
      </c>
      <c r="AW77" s="77">
        <f t="shared" ca="1" si="119"/>
        <v>4</v>
      </c>
      <c r="AX77" s="77">
        <f t="shared" ca="1" si="119"/>
        <v>6</v>
      </c>
      <c r="AY77" s="77">
        <f t="shared" ca="1" si="119"/>
        <v>3</v>
      </c>
      <c r="AZ77" s="77" t="str">
        <f t="shared" ca="1" si="119"/>
        <v>В</v>
      </c>
      <c r="BA77" s="77">
        <f t="shared" ca="1" si="119"/>
        <v>7</v>
      </c>
      <c r="BB77" s="77">
        <f t="shared" ca="1" si="119"/>
        <v>0</v>
      </c>
      <c r="BC77" s="77">
        <f t="shared" ca="1" si="119"/>
        <v>3</v>
      </c>
      <c r="BD77" s="77">
        <f t="shared" ca="1" si="119"/>
        <v>4</v>
      </c>
      <c r="BE77" s="77">
        <f t="shared" ca="1" si="119"/>
        <v>6</v>
      </c>
      <c r="BF77" s="77">
        <f t="shared" ca="1" si="119"/>
        <v>3</v>
      </c>
      <c r="BG77" s="77" t="str">
        <f t="shared" ca="1" si="120"/>
        <v>В</v>
      </c>
      <c r="BH77" s="77">
        <f t="shared" ca="1" si="120"/>
        <v>7</v>
      </c>
      <c r="BI77" s="77">
        <f t="shared" ca="1" si="120"/>
        <v>0</v>
      </c>
      <c r="BJ77" s="77">
        <f t="shared" ca="1" si="120"/>
        <v>3</v>
      </c>
      <c r="BK77" s="77">
        <f t="shared" ca="1" si="120"/>
        <v>4</v>
      </c>
      <c r="BL77" s="77">
        <f t="shared" ca="1" si="120"/>
        <v>6</v>
      </c>
      <c r="BM77" s="77">
        <f t="shared" ca="1" si="120"/>
        <v>3</v>
      </c>
      <c r="BN77" s="77" t="str">
        <f t="shared" ca="1" si="120"/>
        <v>В</v>
      </c>
      <c r="BO77" s="77">
        <f t="shared" ca="1" si="120"/>
        <v>7</v>
      </c>
      <c r="BP77" s="77">
        <f t="shared" ca="1" si="120"/>
        <v>0</v>
      </c>
      <c r="BQ77" s="77">
        <f t="shared" ca="1" si="120"/>
        <v>3</v>
      </c>
      <c r="BR77" s="77">
        <f t="shared" si="121"/>
        <v>0</v>
      </c>
      <c r="BS77" s="77">
        <f t="shared" si="121"/>
        <v>0</v>
      </c>
      <c r="BT77" s="77">
        <f t="shared" si="121"/>
        <v>0</v>
      </c>
      <c r="BU77" s="77">
        <f t="shared" si="121"/>
        <v>0</v>
      </c>
      <c r="BV77" s="77">
        <f t="shared" si="121"/>
        <v>0</v>
      </c>
      <c r="BW77" s="77">
        <f t="shared" si="121"/>
        <v>0</v>
      </c>
      <c r="BX77" s="77">
        <f t="shared" si="121"/>
        <v>0</v>
      </c>
      <c r="BY77" s="77">
        <f t="shared" si="121"/>
        <v>0</v>
      </c>
      <c r="BZ77" s="77">
        <f t="shared" si="121"/>
        <v>0</v>
      </c>
      <c r="CA77" s="77">
        <f t="shared" si="121"/>
        <v>0</v>
      </c>
      <c r="CB77" s="77">
        <f t="shared" si="122"/>
        <v>0</v>
      </c>
      <c r="CC77" s="77">
        <f t="shared" si="122"/>
        <v>0</v>
      </c>
      <c r="CD77" s="77">
        <f t="shared" si="122"/>
        <v>0</v>
      </c>
      <c r="CE77" s="77">
        <f t="shared" si="122"/>
        <v>0</v>
      </c>
      <c r="CF77" s="77">
        <f t="shared" si="122"/>
        <v>0</v>
      </c>
      <c r="CG77" s="77">
        <f t="shared" si="122"/>
        <v>0</v>
      </c>
      <c r="CH77" s="77">
        <f t="shared" si="122"/>
        <v>0</v>
      </c>
      <c r="CI77" s="77">
        <f t="shared" si="122"/>
        <v>0</v>
      </c>
      <c r="CJ77" s="77">
        <f t="shared" si="122"/>
        <v>0</v>
      </c>
      <c r="CK77" s="77">
        <f t="shared" si="122"/>
        <v>0</v>
      </c>
      <c r="CL77" s="77">
        <f t="shared" si="123"/>
        <v>0</v>
      </c>
      <c r="CM77" s="77">
        <f t="shared" si="123"/>
        <v>0</v>
      </c>
      <c r="CN77" s="77">
        <f t="shared" si="123"/>
        <v>0</v>
      </c>
      <c r="CO77" s="77">
        <f t="shared" si="123"/>
        <v>0</v>
      </c>
      <c r="CP77" s="77">
        <f t="shared" si="123"/>
        <v>0</v>
      </c>
      <c r="CQ77" s="77">
        <f t="shared" si="123"/>
        <v>0</v>
      </c>
      <c r="CR77" s="77">
        <f t="shared" si="123"/>
        <v>0</v>
      </c>
      <c r="CS77" s="77">
        <f t="shared" si="123"/>
        <v>0</v>
      </c>
      <c r="CT77" s="77">
        <f t="shared" si="124"/>
        <v>0</v>
      </c>
      <c r="CU77" s="77">
        <f t="shared" si="124"/>
        <v>0</v>
      </c>
      <c r="CV77" s="77">
        <f t="shared" si="124"/>
        <v>0</v>
      </c>
      <c r="CW77" s="77">
        <f t="shared" si="124"/>
        <v>0</v>
      </c>
      <c r="CX77" s="77">
        <f t="shared" si="124"/>
        <v>0</v>
      </c>
      <c r="CY77" s="77">
        <f t="shared" si="124"/>
        <v>0</v>
      </c>
      <c r="CZ77" s="77">
        <f t="shared" si="124"/>
        <v>0</v>
      </c>
      <c r="DA77" s="77">
        <f t="shared" si="124"/>
        <v>0</v>
      </c>
      <c r="DB77" s="77">
        <f t="shared" si="124"/>
        <v>0</v>
      </c>
      <c r="DC77" s="77">
        <f t="shared" si="124"/>
        <v>0</v>
      </c>
      <c r="DD77" s="77">
        <f t="shared" si="125"/>
        <v>0</v>
      </c>
      <c r="DE77" s="77">
        <f t="shared" si="125"/>
        <v>0</v>
      </c>
      <c r="DF77" s="77">
        <f t="shared" si="125"/>
        <v>0</v>
      </c>
      <c r="DG77" s="77">
        <f t="shared" si="125"/>
        <v>0</v>
      </c>
      <c r="DH77" s="77">
        <f t="shared" si="125"/>
        <v>0</v>
      </c>
      <c r="DI77" s="77">
        <f t="shared" si="125"/>
        <v>0</v>
      </c>
      <c r="DJ77" s="77">
        <f t="shared" si="125"/>
        <v>0</v>
      </c>
      <c r="DK77" s="77">
        <f t="shared" si="125"/>
        <v>0</v>
      </c>
      <c r="DL77" s="77">
        <f t="shared" si="125"/>
        <v>0</v>
      </c>
      <c r="DM77" s="77">
        <f t="shared" si="125"/>
        <v>0</v>
      </c>
      <c r="DN77" s="77">
        <f t="shared" si="126"/>
        <v>0</v>
      </c>
      <c r="DO77" s="77">
        <f t="shared" si="126"/>
        <v>0</v>
      </c>
      <c r="DP77" s="77">
        <f t="shared" si="126"/>
        <v>0</v>
      </c>
      <c r="DQ77" s="77">
        <f t="shared" si="126"/>
        <v>0</v>
      </c>
      <c r="DR77" s="77">
        <f t="shared" si="126"/>
        <v>0</v>
      </c>
      <c r="DS77" s="77">
        <f t="shared" si="126"/>
        <v>0</v>
      </c>
      <c r="DT77" s="77">
        <f t="shared" si="126"/>
        <v>0</v>
      </c>
      <c r="DU77" s="77">
        <f t="shared" si="126"/>
        <v>0</v>
      </c>
      <c r="DV77" s="77">
        <f t="shared" si="126"/>
        <v>0</v>
      </c>
      <c r="DW77" s="77">
        <f t="shared" si="126"/>
        <v>0</v>
      </c>
      <c r="DX77" s="77">
        <f t="shared" si="126"/>
        <v>0</v>
      </c>
      <c r="DY77" s="77">
        <f t="shared" si="127"/>
        <v>0</v>
      </c>
      <c r="DZ77" s="77">
        <f t="shared" si="127"/>
        <v>0</v>
      </c>
      <c r="EA77" s="77">
        <f t="shared" si="127"/>
        <v>0</v>
      </c>
      <c r="EB77" s="77">
        <f t="shared" si="127"/>
        <v>0</v>
      </c>
      <c r="EC77" s="77">
        <f t="shared" si="127"/>
        <v>0</v>
      </c>
      <c r="ED77" s="77">
        <f t="shared" si="127"/>
        <v>0</v>
      </c>
      <c r="EE77" s="77">
        <f t="shared" si="127"/>
        <v>0</v>
      </c>
      <c r="EF77" s="77">
        <f t="shared" si="127"/>
        <v>0</v>
      </c>
      <c r="EG77" s="77">
        <f t="shared" si="127"/>
        <v>0</v>
      </c>
      <c r="EH77" s="77">
        <f t="shared" si="127"/>
        <v>0</v>
      </c>
      <c r="EI77" s="77">
        <f t="shared" si="128"/>
        <v>0</v>
      </c>
      <c r="EJ77" s="77">
        <f t="shared" si="128"/>
        <v>0</v>
      </c>
      <c r="EK77" s="77">
        <f t="shared" si="128"/>
        <v>0</v>
      </c>
      <c r="EL77" s="77">
        <f t="shared" si="128"/>
        <v>0</v>
      </c>
      <c r="EM77" s="77">
        <f t="shared" si="128"/>
        <v>0</v>
      </c>
      <c r="EN77" s="77">
        <f t="shared" si="128"/>
        <v>0</v>
      </c>
      <c r="EO77" s="77">
        <f t="shared" si="128"/>
        <v>0</v>
      </c>
      <c r="EP77" s="77">
        <f t="shared" si="128"/>
        <v>0</v>
      </c>
      <c r="EQ77" s="77">
        <f t="shared" si="128"/>
        <v>0</v>
      </c>
      <c r="ER77" s="77">
        <f t="shared" si="128"/>
        <v>0</v>
      </c>
      <c r="ES77" s="77">
        <f t="shared" si="129"/>
        <v>0</v>
      </c>
      <c r="ET77" s="77">
        <f t="shared" si="129"/>
        <v>0</v>
      </c>
      <c r="EU77" s="77">
        <f t="shared" si="129"/>
        <v>0</v>
      </c>
      <c r="EV77" s="77">
        <f t="shared" si="129"/>
        <v>0</v>
      </c>
      <c r="EW77" s="77">
        <f t="shared" si="129"/>
        <v>0</v>
      </c>
      <c r="EX77" s="77">
        <f t="shared" si="129"/>
        <v>0</v>
      </c>
      <c r="EY77" s="77">
        <f t="shared" si="129"/>
        <v>0</v>
      </c>
      <c r="EZ77" s="77">
        <f t="shared" si="129"/>
        <v>0</v>
      </c>
      <c r="FA77" s="77">
        <f t="shared" si="129"/>
        <v>0</v>
      </c>
      <c r="FB77" s="77">
        <f t="shared" si="129"/>
        <v>0</v>
      </c>
      <c r="FC77" s="77">
        <f t="shared" si="130"/>
        <v>0</v>
      </c>
      <c r="FD77" s="77">
        <f t="shared" si="130"/>
        <v>0</v>
      </c>
      <c r="FE77" s="77">
        <f t="shared" si="130"/>
        <v>0</v>
      </c>
      <c r="FF77" s="77">
        <f t="shared" si="130"/>
        <v>0</v>
      </c>
      <c r="FG77" s="77">
        <f t="shared" si="130"/>
        <v>0</v>
      </c>
      <c r="FH77" s="77">
        <f t="shared" si="130"/>
        <v>0</v>
      </c>
      <c r="FI77" s="77">
        <f t="shared" si="130"/>
        <v>0</v>
      </c>
      <c r="FJ77" s="77">
        <f t="shared" si="130"/>
        <v>0</v>
      </c>
      <c r="FK77" s="77">
        <f t="shared" si="130"/>
        <v>0</v>
      </c>
      <c r="FL77" s="77">
        <f t="shared" si="130"/>
        <v>0</v>
      </c>
      <c r="FM77" s="77">
        <f t="shared" si="131"/>
        <v>0</v>
      </c>
      <c r="FN77" s="77">
        <f t="shared" si="131"/>
        <v>0</v>
      </c>
      <c r="FO77" s="77">
        <f t="shared" si="131"/>
        <v>0</v>
      </c>
      <c r="FP77" s="77">
        <f t="shared" si="131"/>
        <v>0</v>
      </c>
      <c r="FQ77" s="77">
        <f t="shared" si="131"/>
        <v>0</v>
      </c>
      <c r="FR77" s="77">
        <f t="shared" si="131"/>
        <v>0</v>
      </c>
      <c r="FS77" s="77">
        <f t="shared" si="131"/>
        <v>0</v>
      </c>
      <c r="FT77" s="77">
        <f t="shared" si="131"/>
        <v>0</v>
      </c>
      <c r="FU77" s="77">
        <f t="shared" si="131"/>
        <v>0</v>
      </c>
      <c r="FV77" s="77">
        <f t="shared" si="131"/>
        <v>0</v>
      </c>
      <c r="FW77" s="77">
        <f t="shared" si="132"/>
        <v>0</v>
      </c>
      <c r="FX77" s="77">
        <f t="shared" si="132"/>
        <v>0</v>
      </c>
      <c r="FY77" s="77">
        <f t="shared" si="132"/>
        <v>0</v>
      </c>
      <c r="FZ77" s="77">
        <f t="shared" si="132"/>
        <v>0</v>
      </c>
      <c r="GA77" s="77">
        <f t="shared" si="132"/>
        <v>0</v>
      </c>
      <c r="GB77" s="77">
        <f t="shared" si="132"/>
        <v>0</v>
      </c>
      <c r="GC77" s="77">
        <f t="shared" si="132"/>
        <v>0</v>
      </c>
      <c r="GD77" s="77">
        <f t="shared" si="132"/>
        <v>0</v>
      </c>
      <c r="GE77" s="77">
        <f t="shared" si="132"/>
        <v>0</v>
      </c>
      <c r="GF77" s="77">
        <f t="shared" si="132"/>
        <v>0</v>
      </c>
      <c r="GG77" s="77">
        <f t="shared" si="132"/>
        <v>0</v>
      </c>
    </row>
    <row r="78" spans="1:189" ht="15.75" x14ac:dyDescent="0.25">
      <c r="A78" s="93"/>
      <c r="B78" s="94"/>
      <c r="C78" s="95"/>
      <c r="D78" s="95"/>
      <c r="E78" s="96"/>
      <c r="F78" s="94"/>
      <c r="G78" s="97">
        <f t="shared" si="113"/>
        <v>0</v>
      </c>
      <c r="H78" s="96"/>
      <c r="I78" s="97">
        <f t="shared" si="114"/>
        <v>0</v>
      </c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101"/>
      <c r="W78" s="101"/>
      <c r="X78" s="101"/>
      <c r="Y78" s="101"/>
      <c r="Z78" s="101"/>
      <c r="AA78" s="101"/>
      <c r="AB78" s="101"/>
      <c r="AC78" s="101"/>
      <c r="AD78" s="100">
        <f t="shared" si="116"/>
        <v>0</v>
      </c>
      <c r="AE78" s="100">
        <f t="shared" si="112"/>
        <v>0</v>
      </c>
      <c r="AF78" s="75"/>
      <c r="AG78" s="75"/>
      <c r="AH78" s="68">
        <f t="shared" si="115"/>
        <v>0</v>
      </c>
      <c r="AI78" s="79">
        <f>SUMIF(Списки!$D$2:$D$6,B78,Списки!$E$2:$E$6)</f>
        <v>0</v>
      </c>
      <c r="AJ78" s="79">
        <f t="shared" si="117"/>
        <v>31</v>
      </c>
      <c r="AK78" s="70"/>
      <c r="AL78" s="70">
        <f t="array" aca="1" ref="AL78" ca="1">IF(MONTH(AI78)=1,MIN(IF(F78=январь!$A$1:$AF$200,ROW(январь!$A$1:$AF$200))),IF(MONTH(AI78)=2,MIN(IF(F78=февраль!$A$1:$AF$200,ROW(февраль!$A$1:$AF$200))),IF(MONTH(AI78)=3,MIN(IF(F78=март!$A$1:$AF$200,ROW(март!$A$1:$AF$200))),IF(MONTH(AI78)=4,MIN(IF(F78=апрель!$A$1:$AF$200,ROW(апрель!$A$1:$AF$200))),IF(MONTH(AI78)=5,MIN(IF(F78=май!$A$1:$AF$200,ROW(май!$A$1:$AF$200))),0)))))</f>
        <v>3</v>
      </c>
      <c r="AM78" s="77" t="str">
        <f t="shared" ca="1" si="118"/>
        <v>П</v>
      </c>
      <c r="AN78" s="77" t="str">
        <f t="shared" ca="1" si="118"/>
        <v>П</v>
      </c>
      <c r="AO78" s="77" t="str">
        <f t="shared" ca="1" si="118"/>
        <v>КД</v>
      </c>
      <c r="AP78" s="77" t="str">
        <f t="shared" ca="1" si="118"/>
        <v>КД</v>
      </c>
      <c r="AQ78" s="77" t="str">
        <f t="shared" ca="1" si="118"/>
        <v>КД</v>
      </c>
      <c r="AR78" s="77" t="str">
        <f t="shared" ca="1" si="118"/>
        <v>КД</v>
      </c>
      <c r="AS78" s="77" t="str">
        <f t="shared" ca="1" si="118"/>
        <v>В</v>
      </c>
      <c r="AT78" s="77" t="str">
        <f t="shared" ca="1" si="118"/>
        <v>КД</v>
      </c>
      <c r="AU78" s="77">
        <f t="shared" ca="1" si="118"/>
        <v>0</v>
      </c>
      <c r="AV78" s="77">
        <f t="shared" ca="1" si="118"/>
        <v>3</v>
      </c>
      <c r="AW78" s="77">
        <f t="shared" ca="1" si="119"/>
        <v>4</v>
      </c>
      <c r="AX78" s="77">
        <f t="shared" ca="1" si="119"/>
        <v>6</v>
      </c>
      <c r="AY78" s="77">
        <f t="shared" ca="1" si="119"/>
        <v>3</v>
      </c>
      <c r="AZ78" s="77" t="str">
        <f t="shared" ca="1" si="119"/>
        <v>В</v>
      </c>
      <c r="BA78" s="77">
        <f t="shared" ca="1" si="119"/>
        <v>7</v>
      </c>
      <c r="BB78" s="77">
        <f t="shared" ca="1" si="119"/>
        <v>0</v>
      </c>
      <c r="BC78" s="77">
        <f t="shared" ca="1" si="119"/>
        <v>3</v>
      </c>
      <c r="BD78" s="77">
        <f t="shared" ca="1" si="119"/>
        <v>4</v>
      </c>
      <c r="BE78" s="77">
        <f t="shared" ca="1" si="119"/>
        <v>6</v>
      </c>
      <c r="BF78" s="77">
        <f t="shared" ca="1" si="119"/>
        <v>3</v>
      </c>
      <c r="BG78" s="77" t="str">
        <f t="shared" ca="1" si="120"/>
        <v>В</v>
      </c>
      <c r="BH78" s="77">
        <f t="shared" ca="1" si="120"/>
        <v>7</v>
      </c>
      <c r="BI78" s="77">
        <f t="shared" ca="1" si="120"/>
        <v>0</v>
      </c>
      <c r="BJ78" s="77">
        <f t="shared" ca="1" si="120"/>
        <v>3</v>
      </c>
      <c r="BK78" s="77">
        <f t="shared" ca="1" si="120"/>
        <v>4</v>
      </c>
      <c r="BL78" s="77">
        <f t="shared" ca="1" si="120"/>
        <v>6</v>
      </c>
      <c r="BM78" s="77">
        <f t="shared" ca="1" si="120"/>
        <v>3</v>
      </c>
      <c r="BN78" s="77" t="str">
        <f t="shared" ca="1" si="120"/>
        <v>В</v>
      </c>
      <c r="BO78" s="77">
        <f t="shared" ca="1" si="120"/>
        <v>7</v>
      </c>
      <c r="BP78" s="77">
        <f t="shared" ca="1" si="120"/>
        <v>0</v>
      </c>
      <c r="BQ78" s="77">
        <f t="shared" ca="1" si="120"/>
        <v>3</v>
      </c>
      <c r="BR78" s="77">
        <f t="shared" si="121"/>
        <v>0</v>
      </c>
      <c r="BS78" s="77">
        <f t="shared" si="121"/>
        <v>0</v>
      </c>
      <c r="BT78" s="77">
        <f t="shared" si="121"/>
        <v>0</v>
      </c>
      <c r="BU78" s="77">
        <f t="shared" si="121"/>
        <v>0</v>
      </c>
      <c r="BV78" s="77">
        <f t="shared" si="121"/>
        <v>0</v>
      </c>
      <c r="BW78" s="77">
        <f t="shared" si="121"/>
        <v>0</v>
      </c>
      <c r="BX78" s="77">
        <f t="shared" si="121"/>
        <v>0</v>
      </c>
      <c r="BY78" s="77">
        <f t="shared" si="121"/>
        <v>0</v>
      </c>
      <c r="BZ78" s="77">
        <f t="shared" si="121"/>
        <v>0</v>
      </c>
      <c r="CA78" s="77">
        <f t="shared" si="121"/>
        <v>0</v>
      </c>
      <c r="CB78" s="77">
        <f t="shared" si="122"/>
        <v>0</v>
      </c>
      <c r="CC78" s="77">
        <f t="shared" si="122"/>
        <v>0</v>
      </c>
      <c r="CD78" s="77">
        <f t="shared" si="122"/>
        <v>0</v>
      </c>
      <c r="CE78" s="77">
        <f t="shared" si="122"/>
        <v>0</v>
      </c>
      <c r="CF78" s="77">
        <f t="shared" si="122"/>
        <v>0</v>
      </c>
      <c r="CG78" s="77">
        <f t="shared" si="122"/>
        <v>0</v>
      </c>
      <c r="CH78" s="77">
        <f t="shared" si="122"/>
        <v>0</v>
      </c>
      <c r="CI78" s="77">
        <f t="shared" si="122"/>
        <v>0</v>
      </c>
      <c r="CJ78" s="77">
        <f t="shared" si="122"/>
        <v>0</v>
      </c>
      <c r="CK78" s="77">
        <f t="shared" si="122"/>
        <v>0</v>
      </c>
      <c r="CL78" s="77">
        <f t="shared" si="123"/>
        <v>0</v>
      </c>
      <c r="CM78" s="77">
        <f t="shared" si="123"/>
        <v>0</v>
      </c>
      <c r="CN78" s="77">
        <f t="shared" si="123"/>
        <v>0</v>
      </c>
      <c r="CO78" s="77">
        <f t="shared" si="123"/>
        <v>0</v>
      </c>
      <c r="CP78" s="77">
        <f t="shared" si="123"/>
        <v>0</v>
      </c>
      <c r="CQ78" s="77">
        <f t="shared" si="123"/>
        <v>0</v>
      </c>
      <c r="CR78" s="77">
        <f t="shared" si="123"/>
        <v>0</v>
      </c>
      <c r="CS78" s="77">
        <f t="shared" si="123"/>
        <v>0</v>
      </c>
      <c r="CT78" s="77">
        <f t="shared" si="124"/>
        <v>0</v>
      </c>
      <c r="CU78" s="77">
        <f t="shared" si="124"/>
        <v>0</v>
      </c>
      <c r="CV78" s="77">
        <f t="shared" si="124"/>
        <v>0</v>
      </c>
      <c r="CW78" s="77">
        <f t="shared" si="124"/>
        <v>0</v>
      </c>
      <c r="CX78" s="77">
        <f t="shared" si="124"/>
        <v>0</v>
      </c>
      <c r="CY78" s="77">
        <f t="shared" si="124"/>
        <v>0</v>
      </c>
      <c r="CZ78" s="77">
        <f t="shared" si="124"/>
        <v>0</v>
      </c>
      <c r="DA78" s="77">
        <f t="shared" si="124"/>
        <v>0</v>
      </c>
      <c r="DB78" s="77">
        <f t="shared" si="124"/>
        <v>0</v>
      </c>
      <c r="DC78" s="77">
        <f t="shared" si="124"/>
        <v>0</v>
      </c>
      <c r="DD78" s="77">
        <f t="shared" si="125"/>
        <v>0</v>
      </c>
      <c r="DE78" s="77">
        <f t="shared" si="125"/>
        <v>0</v>
      </c>
      <c r="DF78" s="77">
        <f t="shared" si="125"/>
        <v>0</v>
      </c>
      <c r="DG78" s="77">
        <f t="shared" si="125"/>
        <v>0</v>
      </c>
      <c r="DH78" s="77">
        <f t="shared" si="125"/>
        <v>0</v>
      </c>
      <c r="DI78" s="77">
        <f t="shared" si="125"/>
        <v>0</v>
      </c>
      <c r="DJ78" s="77">
        <f t="shared" si="125"/>
        <v>0</v>
      </c>
      <c r="DK78" s="77">
        <f t="shared" si="125"/>
        <v>0</v>
      </c>
      <c r="DL78" s="77">
        <f t="shared" si="125"/>
        <v>0</v>
      </c>
      <c r="DM78" s="77">
        <f t="shared" si="125"/>
        <v>0</v>
      </c>
      <c r="DN78" s="77">
        <f t="shared" si="126"/>
        <v>0</v>
      </c>
      <c r="DO78" s="77">
        <f t="shared" si="126"/>
        <v>0</v>
      </c>
      <c r="DP78" s="77">
        <f t="shared" si="126"/>
        <v>0</v>
      </c>
      <c r="DQ78" s="77">
        <f t="shared" si="126"/>
        <v>0</v>
      </c>
      <c r="DR78" s="77">
        <f t="shared" si="126"/>
        <v>0</v>
      </c>
      <c r="DS78" s="77">
        <f t="shared" si="126"/>
        <v>0</v>
      </c>
      <c r="DT78" s="77">
        <f t="shared" si="126"/>
        <v>0</v>
      </c>
      <c r="DU78" s="77">
        <f t="shared" si="126"/>
        <v>0</v>
      </c>
      <c r="DV78" s="77">
        <f t="shared" si="126"/>
        <v>0</v>
      </c>
      <c r="DW78" s="77">
        <f t="shared" si="126"/>
        <v>0</v>
      </c>
      <c r="DX78" s="77">
        <f t="shared" si="126"/>
        <v>0</v>
      </c>
      <c r="DY78" s="77">
        <f t="shared" si="127"/>
        <v>0</v>
      </c>
      <c r="DZ78" s="77">
        <f t="shared" si="127"/>
        <v>0</v>
      </c>
      <c r="EA78" s="77">
        <f t="shared" si="127"/>
        <v>0</v>
      </c>
      <c r="EB78" s="77">
        <f t="shared" si="127"/>
        <v>0</v>
      </c>
      <c r="EC78" s="77">
        <f t="shared" si="127"/>
        <v>0</v>
      </c>
      <c r="ED78" s="77">
        <f t="shared" si="127"/>
        <v>0</v>
      </c>
      <c r="EE78" s="77">
        <f t="shared" si="127"/>
        <v>0</v>
      </c>
      <c r="EF78" s="77">
        <f t="shared" si="127"/>
        <v>0</v>
      </c>
      <c r="EG78" s="77">
        <f t="shared" si="127"/>
        <v>0</v>
      </c>
      <c r="EH78" s="77">
        <f t="shared" si="127"/>
        <v>0</v>
      </c>
      <c r="EI78" s="77">
        <f t="shared" si="128"/>
        <v>0</v>
      </c>
      <c r="EJ78" s="77">
        <f t="shared" si="128"/>
        <v>0</v>
      </c>
      <c r="EK78" s="77">
        <f t="shared" si="128"/>
        <v>0</v>
      </c>
      <c r="EL78" s="77">
        <f t="shared" si="128"/>
        <v>0</v>
      </c>
      <c r="EM78" s="77">
        <f t="shared" si="128"/>
        <v>0</v>
      </c>
      <c r="EN78" s="77">
        <f t="shared" si="128"/>
        <v>0</v>
      </c>
      <c r="EO78" s="77">
        <f t="shared" si="128"/>
        <v>0</v>
      </c>
      <c r="EP78" s="77">
        <f t="shared" si="128"/>
        <v>0</v>
      </c>
      <c r="EQ78" s="77">
        <f t="shared" si="128"/>
        <v>0</v>
      </c>
      <c r="ER78" s="77">
        <f t="shared" si="128"/>
        <v>0</v>
      </c>
      <c r="ES78" s="77">
        <f t="shared" si="129"/>
        <v>0</v>
      </c>
      <c r="ET78" s="77">
        <f t="shared" si="129"/>
        <v>0</v>
      </c>
      <c r="EU78" s="77">
        <f t="shared" si="129"/>
        <v>0</v>
      </c>
      <c r="EV78" s="77">
        <f t="shared" si="129"/>
        <v>0</v>
      </c>
      <c r="EW78" s="77">
        <f t="shared" si="129"/>
        <v>0</v>
      </c>
      <c r="EX78" s="77">
        <f t="shared" si="129"/>
        <v>0</v>
      </c>
      <c r="EY78" s="77">
        <f t="shared" si="129"/>
        <v>0</v>
      </c>
      <c r="EZ78" s="77">
        <f t="shared" si="129"/>
        <v>0</v>
      </c>
      <c r="FA78" s="77">
        <f t="shared" si="129"/>
        <v>0</v>
      </c>
      <c r="FB78" s="77">
        <f t="shared" si="129"/>
        <v>0</v>
      </c>
      <c r="FC78" s="77">
        <f t="shared" si="130"/>
        <v>0</v>
      </c>
      <c r="FD78" s="77">
        <f t="shared" si="130"/>
        <v>0</v>
      </c>
      <c r="FE78" s="77">
        <f t="shared" si="130"/>
        <v>0</v>
      </c>
      <c r="FF78" s="77">
        <f t="shared" si="130"/>
        <v>0</v>
      </c>
      <c r="FG78" s="77">
        <f t="shared" si="130"/>
        <v>0</v>
      </c>
      <c r="FH78" s="77">
        <f t="shared" si="130"/>
        <v>0</v>
      </c>
      <c r="FI78" s="77">
        <f t="shared" si="130"/>
        <v>0</v>
      </c>
      <c r="FJ78" s="77">
        <f t="shared" si="130"/>
        <v>0</v>
      </c>
      <c r="FK78" s="77">
        <f t="shared" si="130"/>
        <v>0</v>
      </c>
      <c r="FL78" s="77">
        <f t="shared" si="130"/>
        <v>0</v>
      </c>
      <c r="FM78" s="77">
        <f t="shared" si="131"/>
        <v>0</v>
      </c>
      <c r="FN78" s="77">
        <f t="shared" si="131"/>
        <v>0</v>
      </c>
      <c r="FO78" s="77">
        <f t="shared" si="131"/>
        <v>0</v>
      </c>
      <c r="FP78" s="77">
        <f t="shared" si="131"/>
        <v>0</v>
      </c>
      <c r="FQ78" s="77">
        <f t="shared" si="131"/>
        <v>0</v>
      </c>
      <c r="FR78" s="77">
        <f t="shared" si="131"/>
        <v>0</v>
      </c>
      <c r="FS78" s="77">
        <f t="shared" si="131"/>
        <v>0</v>
      </c>
      <c r="FT78" s="77">
        <f t="shared" si="131"/>
        <v>0</v>
      </c>
      <c r="FU78" s="77">
        <f t="shared" si="131"/>
        <v>0</v>
      </c>
      <c r="FV78" s="77">
        <f t="shared" si="131"/>
        <v>0</v>
      </c>
      <c r="FW78" s="77">
        <f t="shared" si="132"/>
        <v>0</v>
      </c>
      <c r="FX78" s="77">
        <f t="shared" si="132"/>
        <v>0</v>
      </c>
      <c r="FY78" s="77">
        <f t="shared" si="132"/>
        <v>0</v>
      </c>
      <c r="FZ78" s="77">
        <f t="shared" si="132"/>
        <v>0</v>
      </c>
      <c r="GA78" s="77">
        <f t="shared" si="132"/>
        <v>0</v>
      </c>
      <c r="GB78" s="77">
        <f t="shared" si="132"/>
        <v>0</v>
      </c>
      <c r="GC78" s="77">
        <f t="shared" si="132"/>
        <v>0</v>
      </c>
      <c r="GD78" s="77">
        <f t="shared" si="132"/>
        <v>0</v>
      </c>
      <c r="GE78" s="77">
        <f t="shared" si="132"/>
        <v>0</v>
      </c>
      <c r="GF78" s="77">
        <f t="shared" si="132"/>
        <v>0</v>
      </c>
      <c r="GG78" s="77">
        <f t="shared" si="132"/>
        <v>0</v>
      </c>
    </row>
    <row r="79" spans="1:189" ht="15.75" x14ac:dyDescent="0.25">
      <c r="A79" s="93"/>
      <c r="B79" s="94"/>
      <c r="C79" s="95"/>
      <c r="D79" s="95"/>
      <c r="E79" s="96"/>
      <c r="F79" s="94"/>
      <c r="G79" s="97">
        <f t="shared" si="113"/>
        <v>0</v>
      </c>
      <c r="H79" s="96"/>
      <c r="I79" s="97">
        <f t="shared" si="114"/>
        <v>0</v>
      </c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101"/>
      <c r="W79" s="101"/>
      <c r="X79" s="101"/>
      <c r="Y79" s="101"/>
      <c r="Z79" s="101"/>
      <c r="AA79" s="101"/>
      <c r="AB79" s="101"/>
      <c r="AC79" s="101"/>
      <c r="AD79" s="100">
        <f t="shared" si="116"/>
        <v>0</v>
      </c>
      <c r="AE79" s="100">
        <f t="shared" si="112"/>
        <v>0</v>
      </c>
      <c r="AF79" s="75"/>
      <c r="AG79" s="75"/>
      <c r="AH79" s="68">
        <f t="shared" si="115"/>
        <v>0</v>
      </c>
      <c r="AI79" s="79">
        <f>SUMIF(Списки!$D$2:$D$6,B79,Списки!$E$2:$E$6)</f>
        <v>0</v>
      </c>
      <c r="AJ79" s="79">
        <f t="shared" si="117"/>
        <v>31</v>
      </c>
      <c r="AK79" s="70"/>
      <c r="AL79" s="70">
        <f t="array" aca="1" ref="AL79" ca="1">IF(MONTH(AI79)=1,MIN(IF(F79=январь!$A$1:$AF$200,ROW(январь!$A$1:$AF$200))),IF(MONTH(AI79)=2,MIN(IF(F79=февраль!$A$1:$AF$200,ROW(февраль!$A$1:$AF$200))),IF(MONTH(AI79)=3,MIN(IF(F79=март!$A$1:$AF$200,ROW(март!$A$1:$AF$200))),IF(MONTH(AI79)=4,MIN(IF(F79=апрель!$A$1:$AF$200,ROW(апрель!$A$1:$AF$200))),IF(MONTH(AI79)=5,MIN(IF(F79=май!$A$1:$AF$200,ROW(май!$A$1:$AF$200))),0)))))</f>
        <v>3</v>
      </c>
      <c r="AM79" s="77" t="str">
        <f t="shared" ca="1" si="118"/>
        <v>П</v>
      </c>
      <c r="AN79" s="77" t="str">
        <f t="shared" ca="1" si="118"/>
        <v>П</v>
      </c>
      <c r="AO79" s="77" t="str">
        <f t="shared" ca="1" si="118"/>
        <v>КД</v>
      </c>
      <c r="AP79" s="77" t="str">
        <f t="shared" ca="1" si="118"/>
        <v>КД</v>
      </c>
      <c r="AQ79" s="77" t="str">
        <f t="shared" ca="1" si="118"/>
        <v>КД</v>
      </c>
      <c r="AR79" s="77" t="str">
        <f t="shared" ca="1" si="118"/>
        <v>КД</v>
      </c>
      <c r="AS79" s="77" t="str">
        <f t="shared" ca="1" si="118"/>
        <v>В</v>
      </c>
      <c r="AT79" s="77" t="str">
        <f t="shared" ca="1" si="118"/>
        <v>КД</v>
      </c>
      <c r="AU79" s="77">
        <f t="shared" ca="1" si="118"/>
        <v>0</v>
      </c>
      <c r="AV79" s="77">
        <f t="shared" ca="1" si="118"/>
        <v>3</v>
      </c>
      <c r="AW79" s="77">
        <f t="shared" ca="1" si="119"/>
        <v>4</v>
      </c>
      <c r="AX79" s="77">
        <f t="shared" ca="1" si="119"/>
        <v>6</v>
      </c>
      <c r="AY79" s="77">
        <f t="shared" ca="1" si="119"/>
        <v>3</v>
      </c>
      <c r="AZ79" s="77" t="str">
        <f t="shared" ca="1" si="119"/>
        <v>В</v>
      </c>
      <c r="BA79" s="77">
        <f t="shared" ca="1" si="119"/>
        <v>7</v>
      </c>
      <c r="BB79" s="77">
        <f t="shared" ca="1" si="119"/>
        <v>0</v>
      </c>
      <c r="BC79" s="77">
        <f t="shared" ca="1" si="119"/>
        <v>3</v>
      </c>
      <c r="BD79" s="77">
        <f t="shared" ca="1" si="119"/>
        <v>4</v>
      </c>
      <c r="BE79" s="77">
        <f t="shared" ca="1" si="119"/>
        <v>6</v>
      </c>
      <c r="BF79" s="77">
        <f t="shared" ca="1" si="119"/>
        <v>3</v>
      </c>
      <c r="BG79" s="77" t="str">
        <f t="shared" ca="1" si="120"/>
        <v>В</v>
      </c>
      <c r="BH79" s="77">
        <f t="shared" ca="1" si="120"/>
        <v>7</v>
      </c>
      <c r="BI79" s="77">
        <f t="shared" ca="1" si="120"/>
        <v>0</v>
      </c>
      <c r="BJ79" s="77">
        <f t="shared" ca="1" si="120"/>
        <v>3</v>
      </c>
      <c r="BK79" s="77">
        <f t="shared" ca="1" si="120"/>
        <v>4</v>
      </c>
      <c r="BL79" s="77">
        <f t="shared" ca="1" si="120"/>
        <v>6</v>
      </c>
      <c r="BM79" s="77">
        <f t="shared" ca="1" si="120"/>
        <v>3</v>
      </c>
      <c r="BN79" s="77" t="str">
        <f t="shared" ca="1" si="120"/>
        <v>В</v>
      </c>
      <c r="BO79" s="77">
        <f t="shared" ca="1" si="120"/>
        <v>7</v>
      </c>
      <c r="BP79" s="77">
        <f t="shared" ca="1" si="120"/>
        <v>0</v>
      </c>
      <c r="BQ79" s="77">
        <f t="shared" ca="1" si="120"/>
        <v>3</v>
      </c>
      <c r="BR79" s="77">
        <f t="shared" si="121"/>
        <v>0</v>
      </c>
      <c r="BS79" s="77">
        <f t="shared" si="121"/>
        <v>0</v>
      </c>
      <c r="BT79" s="77">
        <f t="shared" si="121"/>
        <v>0</v>
      </c>
      <c r="BU79" s="77">
        <f t="shared" si="121"/>
        <v>0</v>
      </c>
      <c r="BV79" s="77">
        <f t="shared" si="121"/>
        <v>0</v>
      </c>
      <c r="BW79" s="77">
        <f t="shared" si="121"/>
        <v>0</v>
      </c>
      <c r="BX79" s="77">
        <f t="shared" si="121"/>
        <v>0</v>
      </c>
      <c r="BY79" s="77">
        <f t="shared" si="121"/>
        <v>0</v>
      </c>
      <c r="BZ79" s="77">
        <f t="shared" si="121"/>
        <v>0</v>
      </c>
      <c r="CA79" s="77">
        <f t="shared" si="121"/>
        <v>0</v>
      </c>
      <c r="CB79" s="77">
        <f t="shared" si="122"/>
        <v>0</v>
      </c>
      <c r="CC79" s="77">
        <f t="shared" si="122"/>
        <v>0</v>
      </c>
      <c r="CD79" s="77">
        <f t="shared" si="122"/>
        <v>0</v>
      </c>
      <c r="CE79" s="77">
        <f t="shared" si="122"/>
        <v>0</v>
      </c>
      <c r="CF79" s="77">
        <f t="shared" si="122"/>
        <v>0</v>
      </c>
      <c r="CG79" s="77">
        <f t="shared" si="122"/>
        <v>0</v>
      </c>
      <c r="CH79" s="77">
        <f t="shared" si="122"/>
        <v>0</v>
      </c>
      <c r="CI79" s="77">
        <f t="shared" si="122"/>
        <v>0</v>
      </c>
      <c r="CJ79" s="77">
        <f t="shared" si="122"/>
        <v>0</v>
      </c>
      <c r="CK79" s="77">
        <f t="shared" si="122"/>
        <v>0</v>
      </c>
      <c r="CL79" s="77">
        <f t="shared" si="123"/>
        <v>0</v>
      </c>
      <c r="CM79" s="77">
        <f t="shared" si="123"/>
        <v>0</v>
      </c>
      <c r="CN79" s="77">
        <f t="shared" si="123"/>
        <v>0</v>
      </c>
      <c r="CO79" s="77">
        <f t="shared" si="123"/>
        <v>0</v>
      </c>
      <c r="CP79" s="77">
        <f t="shared" si="123"/>
        <v>0</v>
      </c>
      <c r="CQ79" s="77">
        <f t="shared" si="123"/>
        <v>0</v>
      </c>
      <c r="CR79" s="77">
        <f t="shared" si="123"/>
        <v>0</v>
      </c>
      <c r="CS79" s="77">
        <f t="shared" si="123"/>
        <v>0</v>
      </c>
      <c r="CT79" s="77">
        <f t="shared" si="124"/>
        <v>0</v>
      </c>
      <c r="CU79" s="77">
        <f t="shared" si="124"/>
        <v>0</v>
      </c>
      <c r="CV79" s="77">
        <f t="shared" si="124"/>
        <v>0</v>
      </c>
      <c r="CW79" s="77">
        <f t="shared" si="124"/>
        <v>0</v>
      </c>
      <c r="CX79" s="77">
        <f t="shared" si="124"/>
        <v>0</v>
      </c>
      <c r="CY79" s="77">
        <f t="shared" si="124"/>
        <v>0</v>
      </c>
      <c r="CZ79" s="77">
        <f t="shared" si="124"/>
        <v>0</v>
      </c>
      <c r="DA79" s="77">
        <f t="shared" si="124"/>
        <v>0</v>
      </c>
      <c r="DB79" s="77">
        <f t="shared" si="124"/>
        <v>0</v>
      </c>
      <c r="DC79" s="77">
        <f t="shared" si="124"/>
        <v>0</v>
      </c>
      <c r="DD79" s="77">
        <f t="shared" si="125"/>
        <v>0</v>
      </c>
      <c r="DE79" s="77">
        <f t="shared" si="125"/>
        <v>0</v>
      </c>
      <c r="DF79" s="77">
        <f t="shared" si="125"/>
        <v>0</v>
      </c>
      <c r="DG79" s="77">
        <f t="shared" si="125"/>
        <v>0</v>
      </c>
      <c r="DH79" s="77">
        <f t="shared" si="125"/>
        <v>0</v>
      </c>
      <c r="DI79" s="77">
        <f t="shared" si="125"/>
        <v>0</v>
      </c>
      <c r="DJ79" s="77">
        <f t="shared" si="125"/>
        <v>0</v>
      </c>
      <c r="DK79" s="77">
        <f t="shared" si="125"/>
        <v>0</v>
      </c>
      <c r="DL79" s="77">
        <f t="shared" si="125"/>
        <v>0</v>
      </c>
      <c r="DM79" s="77">
        <f t="shared" si="125"/>
        <v>0</v>
      </c>
      <c r="DN79" s="77">
        <f t="shared" si="126"/>
        <v>0</v>
      </c>
      <c r="DO79" s="77">
        <f t="shared" si="126"/>
        <v>0</v>
      </c>
      <c r="DP79" s="77">
        <f t="shared" si="126"/>
        <v>0</v>
      </c>
      <c r="DQ79" s="77">
        <f t="shared" si="126"/>
        <v>0</v>
      </c>
      <c r="DR79" s="77">
        <f t="shared" si="126"/>
        <v>0</v>
      </c>
      <c r="DS79" s="77">
        <f t="shared" si="126"/>
        <v>0</v>
      </c>
      <c r="DT79" s="77">
        <f t="shared" si="126"/>
        <v>0</v>
      </c>
      <c r="DU79" s="77">
        <f t="shared" si="126"/>
        <v>0</v>
      </c>
      <c r="DV79" s="77">
        <f t="shared" si="126"/>
        <v>0</v>
      </c>
      <c r="DW79" s="77">
        <f t="shared" si="126"/>
        <v>0</v>
      </c>
      <c r="DX79" s="77">
        <f t="shared" si="126"/>
        <v>0</v>
      </c>
      <c r="DY79" s="77">
        <f t="shared" si="127"/>
        <v>0</v>
      </c>
      <c r="DZ79" s="77">
        <f t="shared" si="127"/>
        <v>0</v>
      </c>
      <c r="EA79" s="77">
        <f t="shared" si="127"/>
        <v>0</v>
      </c>
      <c r="EB79" s="77">
        <f t="shared" si="127"/>
        <v>0</v>
      </c>
      <c r="EC79" s="77">
        <f t="shared" si="127"/>
        <v>0</v>
      </c>
      <c r="ED79" s="77">
        <f t="shared" si="127"/>
        <v>0</v>
      </c>
      <c r="EE79" s="77">
        <f t="shared" si="127"/>
        <v>0</v>
      </c>
      <c r="EF79" s="77">
        <f t="shared" si="127"/>
        <v>0</v>
      </c>
      <c r="EG79" s="77">
        <f t="shared" si="127"/>
        <v>0</v>
      </c>
      <c r="EH79" s="77">
        <f t="shared" si="127"/>
        <v>0</v>
      </c>
      <c r="EI79" s="77">
        <f t="shared" si="128"/>
        <v>0</v>
      </c>
      <c r="EJ79" s="77">
        <f t="shared" si="128"/>
        <v>0</v>
      </c>
      <c r="EK79" s="77">
        <f t="shared" si="128"/>
        <v>0</v>
      </c>
      <c r="EL79" s="77">
        <f t="shared" si="128"/>
        <v>0</v>
      </c>
      <c r="EM79" s="77">
        <f t="shared" si="128"/>
        <v>0</v>
      </c>
      <c r="EN79" s="77">
        <f t="shared" si="128"/>
        <v>0</v>
      </c>
      <c r="EO79" s="77">
        <f t="shared" si="128"/>
        <v>0</v>
      </c>
      <c r="EP79" s="77">
        <f t="shared" si="128"/>
        <v>0</v>
      </c>
      <c r="EQ79" s="77">
        <f t="shared" si="128"/>
        <v>0</v>
      </c>
      <c r="ER79" s="77">
        <f t="shared" si="128"/>
        <v>0</v>
      </c>
      <c r="ES79" s="77">
        <f t="shared" si="129"/>
        <v>0</v>
      </c>
      <c r="ET79" s="77">
        <f t="shared" si="129"/>
        <v>0</v>
      </c>
      <c r="EU79" s="77">
        <f t="shared" si="129"/>
        <v>0</v>
      </c>
      <c r="EV79" s="77">
        <f t="shared" si="129"/>
        <v>0</v>
      </c>
      <c r="EW79" s="77">
        <f t="shared" si="129"/>
        <v>0</v>
      </c>
      <c r="EX79" s="77">
        <f t="shared" si="129"/>
        <v>0</v>
      </c>
      <c r="EY79" s="77">
        <f t="shared" si="129"/>
        <v>0</v>
      </c>
      <c r="EZ79" s="77">
        <f t="shared" si="129"/>
        <v>0</v>
      </c>
      <c r="FA79" s="77">
        <f t="shared" si="129"/>
        <v>0</v>
      </c>
      <c r="FB79" s="77">
        <f t="shared" si="129"/>
        <v>0</v>
      </c>
      <c r="FC79" s="77">
        <f t="shared" si="130"/>
        <v>0</v>
      </c>
      <c r="FD79" s="77">
        <f t="shared" si="130"/>
        <v>0</v>
      </c>
      <c r="FE79" s="77">
        <f t="shared" si="130"/>
        <v>0</v>
      </c>
      <c r="FF79" s="77">
        <f t="shared" si="130"/>
        <v>0</v>
      </c>
      <c r="FG79" s="77">
        <f t="shared" si="130"/>
        <v>0</v>
      </c>
      <c r="FH79" s="77">
        <f t="shared" si="130"/>
        <v>0</v>
      </c>
      <c r="FI79" s="77">
        <f t="shared" si="130"/>
        <v>0</v>
      </c>
      <c r="FJ79" s="77">
        <f t="shared" si="130"/>
        <v>0</v>
      </c>
      <c r="FK79" s="77">
        <f t="shared" si="130"/>
        <v>0</v>
      </c>
      <c r="FL79" s="77">
        <f t="shared" si="130"/>
        <v>0</v>
      </c>
      <c r="FM79" s="77">
        <f t="shared" si="131"/>
        <v>0</v>
      </c>
      <c r="FN79" s="77">
        <f t="shared" si="131"/>
        <v>0</v>
      </c>
      <c r="FO79" s="77">
        <f t="shared" si="131"/>
        <v>0</v>
      </c>
      <c r="FP79" s="77">
        <f t="shared" si="131"/>
        <v>0</v>
      </c>
      <c r="FQ79" s="77">
        <f t="shared" si="131"/>
        <v>0</v>
      </c>
      <c r="FR79" s="77">
        <f t="shared" si="131"/>
        <v>0</v>
      </c>
      <c r="FS79" s="77">
        <f t="shared" si="131"/>
        <v>0</v>
      </c>
      <c r="FT79" s="77">
        <f t="shared" si="131"/>
        <v>0</v>
      </c>
      <c r="FU79" s="77">
        <f t="shared" si="131"/>
        <v>0</v>
      </c>
      <c r="FV79" s="77">
        <f t="shared" si="131"/>
        <v>0</v>
      </c>
      <c r="FW79" s="77">
        <f t="shared" si="132"/>
        <v>0</v>
      </c>
      <c r="FX79" s="77">
        <f t="shared" si="132"/>
        <v>0</v>
      </c>
      <c r="FY79" s="77">
        <f t="shared" si="132"/>
        <v>0</v>
      </c>
      <c r="FZ79" s="77">
        <f t="shared" si="132"/>
        <v>0</v>
      </c>
      <c r="GA79" s="77">
        <f t="shared" si="132"/>
        <v>0</v>
      </c>
      <c r="GB79" s="77">
        <f t="shared" si="132"/>
        <v>0</v>
      </c>
      <c r="GC79" s="77">
        <f t="shared" si="132"/>
        <v>0</v>
      </c>
      <c r="GD79" s="77">
        <f t="shared" si="132"/>
        <v>0</v>
      </c>
      <c r="GE79" s="77">
        <f t="shared" si="132"/>
        <v>0</v>
      </c>
      <c r="GF79" s="77">
        <f t="shared" si="132"/>
        <v>0</v>
      </c>
      <c r="GG79" s="77">
        <f t="shared" si="132"/>
        <v>0</v>
      </c>
    </row>
    <row r="80" spans="1:189" ht="15.75" x14ac:dyDescent="0.25">
      <c r="A80" s="93"/>
      <c r="B80" s="94"/>
      <c r="C80" s="95"/>
      <c r="D80" s="95"/>
      <c r="E80" s="96"/>
      <c r="F80" s="94"/>
      <c r="G80" s="97">
        <f t="shared" si="113"/>
        <v>0</v>
      </c>
      <c r="H80" s="96"/>
      <c r="I80" s="97">
        <f t="shared" si="114"/>
        <v>0</v>
      </c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101"/>
      <c r="W80" s="101"/>
      <c r="X80" s="101"/>
      <c r="Y80" s="101"/>
      <c r="Z80" s="101"/>
      <c r="AA80" s="101"/>
      <c r="AB80" s="101"/>
      <c r="AC80" s="101"/>
      <c r="AD80" s="100">
        <f t="shared" si="116"/>
        <v>0</v>
      </c>
      <c r="AE80" s="100">
        <f t="shared" si="112"/>
        <v>0</v>
      </c>
      <c r="AF80" s="75"/>
      <c r="AG80" s="75"/>
      <c r="AH80" s="68">
        <f t="shared" si="115"/>
        <v>0</v>
      </c>
      <c r="AI80" s="79">
        <f>SUMIF(Списки!$D$2:$D$6,B80,Списки!$E$2:$E$6)</f>
        <v>0</v>
      </c>
      <c r="AJ80" s="79">
        <f t="shared" si="117"/>
        <v>31</v>
      </c>
      <c r="AK80" s="70"/>
      <c r="AL80" s="70">
        <f t="array" aca="1" ref="AL80" ca="1">IF(MONTH(AI80)=1,MIN(IF(F80=январь!$A$1:$AF$200,ROW(январь!$A$1:$AF$200))),IF(MONTH(AI80)=2,MIN(IF(F80=февраль!$A$1:$AF$200,ROW(февраль!$A$1:$AF$200))),IF(MONTH(AI80)=3,MIN(IF(F80=март!$A$1:$AF$200,ROW(март!$A$1:$AF$200))),IF(MONTH(AI80)=4,MIN(IF(F80=апрель!$A$1:$AF$200,ROW(апрель!$A$1:$AF$200))),IF(MONTH(AI80)=5,MIN(IF(F80=май!$A$1:$AF$200,ROW(май!$A$1:$AF$200))),0)))))</f>
        <v>3</v>
      </c>
      <c r="AM80" s="77" t="str">
        <f t="shared" ca="1" si="118"/>
        <v>П</v>
      </c>
      <c r="AN80" s="77" t="str">
        <f t="shared" ca="1" si="118"/>
        <v>П</v>
      </c>
      <c r="AO80" s="77" t="str">
        <f t="shared" ca="1" si="118"/>
        <v>КД</v>
      </c>
      <c r="AP80" s="77" t="str">
        <f t="shared" ca="1" si="118"/>
        <v>КД</v>
      </c>
      <c r="AQ80" s="77" t="str">
        <f t="shared" ca="1" si="118"/>
        <v>КД</v>
      </c>
      <c r="AR80" s="77" t="str">
        <f t="shared" ca="1" si="118"/>
        <v>КД</v>
      </c>
      <c r="AS80" s="77" t="str">
        <f t="shared" ca="1" si="118"/>
        <v>В</v>
      </c>
      <c r="AT80" s="77" t="str">
        <f t="shared" ca="1" si="118"/>
        <v>КД</v>
      </c>
      <c r="AU80" s="77">
        <f t="shared" ca="1" si="118"/>
        <v>0</v>
      </c>
      <c r="AV80" s="77">
        <f t="shared" ca="1" si="118"/>
        <v>3</v>
      </c>
      <c r="AW80" s="77">
        <f t="shared" ca="1" si="119"/>
        <v>4</v>
      </c>
      <c r="AX80" s="77">
        <f t="shared" ca="1" si="119"/>
        <v>6</v>
      </c>
      <c r="AY80" s="77">
        <f t="shared" ca="1" si="119"/>
        <v>3</v>
      </c>
      <c r="AZ80" s="77" t="str">
        <f t="shared" ca="1" si="119"/>
        <v>В</v>
      </c>
      <c r="BA80" s="77">
        <f t="shared" ca="1" si="119"/>
        <v>7</v>
      </c>
      <c r="BB80" s="77">
        <f t="shared" ca="1" si="119"/>
        <v>0</v>
      </c>
      <c r="BC80" s="77">
        <f t="shared" ca="1" si="119"/>
        <v>3</v>
      </c>
      <c r="BD80" s="77">
        <f t="shared" ca="1" si="119"/>
        <v>4</v>
      </c>
      <c r="BE80" s="77">
        <f t="shared" ca="1" si="119"/>
        <v>6</v>
      </c>
      <c r="BF80" s="77">
        <f t="shared" ca="1" si="119"/>
        <v>3</v>
      </c>
      <c r="BG80" s="77" t="str">
        <f t="shared" ca="1" si="120"/>
        <v>В</v>
      </c>
      <c r="BH80" s="77">
        <f t="shared" ca="1" si="120"/>
        <v>7</v>
      </c>
      <c r="BI80" s="77">
        <f t="shared" ca="1" si="120"/>
        <v>0</v>
      </c>
      <c r="BJ80" s="77">
        <f t="shared" ca="1" si="120"/>
        <v>3</v>
      </c>
      <c r="BK80" s="77">
        <f t="shared" ca="1" si="120"/>
        <v>4</v>
      </c>
      <c r="BL80" s="77">
        <f t="shared" ca="1" si="120"/>
        <v>6</v>
      </c>
      <c r="BM80" s="77">
        <f t="shared" ca="1" si="120"/>
        <v>3</v>
      </c>
      <c r="BN80" s="77" t="str">
        <f t="shared" ca="1" si="120"/>
        <v>В</v>
      </c>
      <c r="BO80" s="77">
        <f t="shared" ca="1" si="120"/>
        <v>7</v>
      </c>
      <c r="BP80" s="77">
        <f t="shared" ca="1" si="120"/>
        <v>0</v>
      </c>
      <c r="BQ80" s="77">
        <f t="shared" ca="1" si="120"/>
        <v>3</v>
      </c>
      <c r="BR80" s="77">
        <f t="shared" si="121"/>
        <v>0</v>
      </c>
      <c r="BS80" s="77">
        <f t="shared" si="121"/>
        <v>0</v>
      </c>
      <c r="BT80" s="77">
        <f t="shared" si="121"/>
        <v>0</v>
      </c>
      <c r="BU80" s="77">
        <f t="shared" si="121"/>
        <v>0</v>
      </c>
      <c r="BV80" s="77">
        <f t="shared" si="121"/>
        <v>0</v>
      </c>
      <c r="BW80" s="77">
        <f t="shared" si="121"/>
        <v>0</v>
      </c>
      <c r="BX80" s="77">
        <f t="shared" si="121"/>
        <v>0</v>
      </c>
      <c r="BY80" s="77">
        <f t="shared" si="121"/>
        <v>0</v>
      </c>
      <c r="BZ80" s="77">
        <f t="shared" si="121"/>
        <v>0</v>
      </c>
      <c r="CA80" s="77">
        <f t="shared" si="121"/>
        <v>0</v>
      </c>
      <c r="CB80" s="77">
        <f t="shared" si="122"/>
        <v>0</v>
      </c>
      <c r="CC80" s="77">
        <f t="shared" si="122"/>
        <v>0</v>
      </c>
      <c r="CD80" s="77">
        <f t="shared" si="122"/>
        <v>0</v>
      </c>
      <c r="CE80" s="77">
        <f t="shared" si="122"/>
        <v>0</v>
      </c>
      <c r="CF80" s="77">
        <f t="shared" si="122"/>
        <v>0</v>
      </c>
      <c r="CG80" s="77">
        <f t="shared" si="122"/>
        <v>0</v>
      </c>
      <c r="CH80" s="77">
        <f t="shared" si="122"/>
        <v>0</v>
      </c>
      <c r="CI80" s="77">
        <f t="shared" si="122"/>
        <v>0</v>
      </c>
      <c r="CJ80" s="77">
        <f t="shared" si="122"/>
        <v>0</v>
      </c>
      <c r="CK80" s="77">
        <f t="shared" si="122"/>
        <v>0</v>
      </c>
      <c r="CL80" s="77">
        <f t="shared" si="123"/>
        <v>0</v>
      </c>
      <c r="CM80" s="77">
        <f t="shared" si="123"/>
        <v>0</v>
      </c>
      <c r="CN80" s="77">
        <f t="shared" si="123"/>
        <v>0</v>
      </c>
      <c r="CO80" s="77">
        <f t="shared" si="123"/>
        <v>0</v>
      </c>
      <c r="CP80" s="77">
        <f t="shared" si="123"/>
        <v>0</v>
      </c>
      <c r="CQ80" s="77">
        <f t="shared" si="123"/>
        <v>0</v>
      </c>
      <c r="CR80" s="77">
        <f t="shared" si="123"/>
        <v>0</v>
      </c>
      <c r="CS80" s="77">
        <f t="shared" si="123"/>
        <v>0</v>
      </c>
      <c r="CT80" s="77">
        <f t="shared" si="124"/>
        <v>0</v>
      </c>
      <c r="CU80" s="77">
        <f t="shared" si="124"/>
        <v>0</v>
      </c>
      <c r="CV80" s="77">
        <f t="shared" si="124"/>
        <v>0</v>
      </c>
      <c r="CW80" s="77">
        <f t="shared" si="124"/>
        <v>0</v>
      </c>
      <c r="CX80" s="77">
        <f t="shared" si="124"/>
        <v>0</v>
      </c>
      <c r="CY80" s="77">
        <f t="shared" si="124"/>
        <v>0</v>
      </c>
      <c r="CZ80" s="77">
        <f t="shared" si="124"/>
        <v>0</v>
      </c>
      <c r="DA80" s="77">
        <f t="shared" si="124"/>
        <v>0</v>
      </c>
      <c r="DB80" s="77">
        <f t="shared" si="124"/>
        <v>0</v>
      </c>
      <c r="DC80" s="77">
        <f t="shared" si="124"/>
        <v>0</v>
      </c>
      <c r="DD80" s="77">
        <f t="shared" si="125"/>
        <v>0</v>
      </c>
      <c r="DE80" s="77">
        <f t="shared" si="125"/>
        <v>0</v>
      </c>
      <c r="DF80" s="77">
        <f t="shared" si="125"/>
        <v>0</v>
      </c>
      <c r="DG80" s="77">
        <f t="shared" si="125"/>
        <v>0</v>
      </c>
      <c r="DH80" s="77">
        <f t="shared" si="125"/>
        <v>0</v>
      </c>
      <c r="DI80" s="77">
        <f t="shared" si="125"/>
        <v>0</v>
      </c>
      <c r="DJ80" s="77">
        <f t="shared" si="125"/>
        <v>0</v>
      </c>
      <c r="DK80" s="77">
        <f t="shared" si="125"/>
        <v>0</v>
      </c>
      <c r="DL80" s="77">
        <f t="shared" si="125"/>
        <v>0</v>
      </c>
      <c r="DM80" s="77">
        <f t="shared" si="125"/>
        <v>0</v>
      </c>
      <c r="DN80" s="77">
        <f t="shared" si="126"/>
        <v>0</v>
      </c>
      <c r="DO80" s="77">
        <f t="shared" si="126"/>
        <v>0</v>
      </c>
      <c r="DP80" s="77">
        <f t="shared" si="126"/>
        <v>0</v>
      </c>
      <c r="DQ80" s="77">
        <f t="shared" si="126"/>
        <v>0</v>
      </c>
      <c r="DR80" s="77">
        <f t="shared" si="126"/>
        <v>0</v>
      </c>
      <c r="DS80" s="77">
        <f t="shared" si="126"/>
        <v>0</v>
      </c>
      <c r="DT80" s="77">
        <f t="shared" si="126"/>
        <v>0</v>
      </c>
      <c r="DU80" s="77">
        <f t="shared" si="126"/>
        <v>0</v>
      </c>
      <c r="DV80" s="77">
        <f t="shared" si="126"/>
        <v>0</v>
      </c>
      <c r="DW80" s="77">
        <f t="shared" si="126"/>
        <v>0</v>
      </c>
      <c r="DX80" s="77">
        <f t="shared" si="126"/>
        <v>0</v>
      </c>
      <c r="DY80" s="77">
        <f t="shared" si="127"/>
        <v>0</v>
      </c>
      <c r="DZ80" s="77">
        <f t="shared" si="127"/>
        <v>0</v>
      </c>
      <c r="EA80" s="77">
        <f t="shared" si="127"/>
        <v>0</v>
      </c>
      <c r="EB80" s="77">
        <f t="shared" si="127"/>
        <v>0</v>
      </c>
      <c r="EC80" s="77">
        <f t="shared" si="127"/>
        <v>0</v>
      </c>
      <c r="ED80" s="77">
        <f t="shared" si="127"/>
        <v>0</v>
      </c>
      <c r="EE80" s="77">
        <f t="shared" si="127"/>
        <v>0</v>
      </c>
      <c r="EF80" s="77">
        <f t="shared" si="127"/>
        <v>0</v>
      </c>
      <c r="EG80" s="77">
        <f t="shared" si="127"/>
        <v>0</v>
      </c>
      <c r="EH80" s="77">
        <f t="shared" si="127"/>
        <v>0</v>
      </c>
      <c r="EI80" s="77">
        <f t="shared" si="128"/>
        <v>0</v>
      </c>
      <c r="EJ80" s="77">
        <f t="shared" si="128"/>
        <v>0</v>
      </c>
      <c r="EK80" s="77">
        <f t="shared" si="128"/>
        <v>0</v>
      </c>
      <c r="EL80" s="77">
        <f t="shared" si="128"/>
        <v>0</v>
      </c>
      <c r="EM80" s="77">
        <f t="shared" si="128"/>
        <v>0</v>
      </c>
      <c r="EN80" s="77">
        <f t="shared" si="128"/>
        <v>0</v>
      </c>
      <c r="EO80" s="77">
        <f t="shared" si="128"/>
        <v>0</v>
      </c>
      <c r="EP80" s="77">
        <f t="shared" si="128"/>
        <v>0</v>
      </c>
      <c r="EQ80" s="77">
        <f t="shared" si="128"/>
        <v>0</v>
      </c>
      <c r="ER80" s="77">
        <f t="shared" si="128"/>
        <v>0</v>
      </c>
      <c r="ES80" s="77">
        <f t="shared" si="129"/>
        <v>0</v>
      </c>
      <c r="ET80" s="77">
        <f t="shared" si="129"/>
        <v>0</v>
      </c>
      <c r="EU80" s="77">
        <f t="shared" si="129"/>
        <v>0</v>
      </c>
      <c r="EV80" s="77">
        <f t="shared" si="129"/>
        <v>0</v>
      </c>
      <c r="EW80" s="77">
        <f t="shared" si="129"/>
        <v>0</v>
      </c>
      <c r="EX80" s="77">
        <f t="shared" si="129"/>
        <v>0</v>
      </c>
      <c r="EY80" s="77">
        <f t="shared" si="129"/>
        <v>0</v>
      </c>
      <c r="EZ80" s="77">
        <f t="shared" si="129"/>
        <v>0</v>
      </c>
      <c r="FA80" s="77">
        <f t="shared" si="129"/>
        <v>0</v>
      </c>
      <c r="FB80" s="77">
        <f t="shared" si="129"/>
        <v>0</v>
      </c>
      <c r="FC80" s="77">
        <f t="shared" si="130"/>
        <v>0</v>
      </c>
      <c r="FD80" s="77">
        <f t="shared" si="130"/>
        <v>0</v>
      </c>
      <c r="FE80" s="77">
        <f t="shared" si="130"/>
        <v>0</v>
      </c>
      <c r="FF80" s="77">
        <f t="shared" si="130"/>
        <v>0</v>
      </c>
      <c r="FG80" s="77">
        <f t="shared" si="130"/>
        <v>0</v>
      </c>
      <c r="FH80" s="77">
        <f t="shared" si="130"/>
        <v>0</v>
      </c>
      <c r="FI80" s="77">
        <f t="shared" si="130"/>
        <v>0</v>
      </c>
      <c r="FJ80" s="77">
        <f t="shared" si="130"/>
        <v>0</v>
      </c>
      <c r="FK80" s="77">
        <f t="shared" si="130"/>
        <v>0</v>
      </c>
      <c r="FL80" s="77">
        <f t="shared" si="130"/>
        <v>0</v>
      </c>
      <c r="FM80" s="77">
        <f t="shared" si="131"/>
        <v>0</v>
      </c>
      <c r="FN80" s="77">
        <f t="shared" si="131"/>
        <v>0</v>
      </c>
      <c r="FO80" s="77">
        <f t="shared" si="131"/>
        <v>0</v>
      </c>
      <c r="FP80" s="77">
        <f t="shared" si="131"/>
        <v>0</v>
      </c>
      <c r="FQ80" s="77">
        <f t="shared" si="131"/>
        <v>0</v>
      </c>
      <c r="FR80" s="77">
        <f t="shared" si="131"/>
        <v>0</v>
      </c>
      <c r="FS80" s="77">
        <f t="shared" si="131"/>
        <v>0</v>
      </c>
      <c r="FT80" s="77">
        <f t="shared" si="131"/>
        <v>0</v>
      </c>
      <c r="FU80" s="77">
        <f t="shared" si="131"/>
        <v>0</v>
      </c>
      <c r="FV80" s="77">
        <f t="shared" si="131"/>
        <v>0</v>
      </c>
      <c r="FW80" s="77">
        <f t="shared" si="132"/>
        <v>0</v>
      </c>
      <c r="FX80" s="77">
        <f t="shared" si="132"/>
        <v>0</v>
      </c>
      <c r="FY80" s="77">
        <f t="shared" si="132"/>
        <v>0</v>
      </c>
      <c r="FZ80" s="77">
        <f t="shared" si="132"/>
        <v>0</v>
      </c>
      <c r="GA80" s="77">
        <f t="shared" si="132"/>
        <v>0</v>
      </c>
      <c r="GB80" s="77">
        <f t="shared" si="132"/>
        <v>0</v>
      </c>
      <c r="GC80" s="77">
        <f t="shared" si="132"/>
        <v>0</v>
      </c>
      <c r="GD80" s="77">
        <f t="shared" si="132"/>
        <v>0</v>
      </c>
      <c r="GE80" s="77">
        <f t="shared" si="132"/>
        <v>0</v>
      </c>
      <c r="GF80" s="77">
        <f t="shared" si="132"/>
        <v>0</v>
      </c>
      <c r="GG80" s="77">
        <f t="shared" si="132"/>
        <v>0</v>
      </c>
    </row>
    <row r="81" spans="1:189" ht="15.75" x14ac:dyDescent="0.25">
      <c r="A81" s="93"/>
      <c r="B81" s="94"/>
      <c r="C81" s="95"/>
      <c r="D81" s="95"/>
      <c r="E81" s="96"/>
      <c r="F81" s="94"/>
      <c r="G81" s="97">
        <f t="shared" si="113"/>
        <v>0</v>
      </c>
      <c r="H81" s="96"/>
      <c r="I81" s="97">
        <f t="shared" si="114"/>
        <v>0</v>
      </c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101"/>
      <c r="W81" s="101"/>
      <c r="X81" s="101"/>
      <c r="Y81" s="101"/>
      <c r="Z81" s="101"/>
      <c r="AA81" s="101"/>
      <c r="AB81" s="101"/>
      <c r="AC81" s="101"/>
      <c r="AD81" s="100">
        <f t="shared" si="116"/>
        <v>0</v>
      </c>
      <c r="AE81" s="100">
        <f t="shared" si="112"/>
        <v>0</v>
      </c>
      <c r="AF81" s="75"/>
      <c r="AG81" s="75"/>
      <c r="AH81" s="68">
        <f t="shared" si="115"/>
        <v>0</v>
      </c>
      <c r="AI81" s="79">
        <f>SUMIF(Списки!$D$2:$D$6,B81,Списки!$E$2:$E$6)</f>
        <v>0</v>
      </c>
      <c r="AJ81" s="79">
        <f t="shared" si="117"/>
        <v>31</v>
      </c>
      <c r="AK81" s="70"/>
      <c r="AL81" s="70">
        <f t="array" aca="1" ref="AL81" ca="1">IF(MONTH(AI81)=1,MIN(IF(F81=январь!$A$1:$AF$200,ROW(январь!$A$1:$AF$200))),IF(MONTH(AI81)=2,MIN(IF(F81=февраль!$A$1:$AF$200,ROW(февраль!$A$1:$AF$200))),IF(MONTH(AI81)=3,MIN(IF(F81=март!$A$1:$AF$200,ROW(март!$A$1:$AF$200))),IF(MONTH(AI81)=4,MIN(IF(F81=апрель!$A$1:$AF$200,ROW(апрель!$A$1:$AF$200))),IF(MONTH(AI81)=5,MIN(IF(F81=май!$A$1:$AF$200,ROW(май!$A$1:$AF$200))),0)))))</f>
        <v>3</v>
      </c>
      <c r="AM81" s="77" t="str">
        <f t="shared" ca="1" si="118"/>
        <v>П</v>
      </c>
      <c r="AN81" s="77" t="str">
        <f t="shared" ca="1" si="118"/>
        <v>П</v>
      </c>
      <c r="AO81" s="77" t="str">
        <f t="shared" ca="1" si="118"/>
        <v>КД</v>
      </c>
      <c r="AP81" s="77" t="str">
        <f t="shared" ca="1" si="118"/>
        <v>КД</v>
      </c>
      <c r="AQ81" s="77" t="str">
        <f t="shared" ca="1" si="118"/>
        <v>КД</v>
      </c>
      <c r="AR81" s="77" t="str">
        <f t="shared" ca="1" si="118"/>
        <v>КД</v>
      </c>
      <c r="AS81" s="77" t="str">
        <f t="shared" ca="1" si="118"/>
        <v>В</v>
      </c>
      <c r="AT81" s="77" t="str">
        <f t="shared" ca="1" si="118"/>
        <v>КД</v>
      </c>
      <c r="AU81" s="77">
        <f t="shared" ca="1" si="118"/>
        <v>0</v>
      </c>
      <c r="AV81" s="77">
        <f t="shared" ca="1" si="118"/>
        <v>3</v>
      </c>
      <c r="AW81" s="77">
        <f t="shared" ca="1" si="119"/>
        <v>4</v>
      </c>
      <c r="AX81" s="77">
        <f t="shared" ca="1" si="119"/>
        <v>6</v>
      </c>
      <c r="AY81" s="77">
        <f t="shared" ca="1" si="119"/>
        <v>3</v>
      </c>
      <c r="AZ81" s="77" t="str">
        <f t="shared" ca="1" si="119"/>
        <v>В</v>
      </c>
      <c r="BA81" s="77">
        <f t="shared" ca="1" si="119"/>
        <v>7</v>
      </c>
      <c r="BB81" s="77">
        <f t="shared" ca="1" si="119"/>
        <v>0</v>
      </c>
      <c r="BC81" s="77">
        <f t="shared" ca="1" si="119"/>
        <v>3</v>
      </c>
      <c r="BD81" s="77">
        <f t="shared" ca="1" si="119"/>
        <v>4</v>
      </c>
      <c r="BE81" s="77">
        <f t="shared" ca="1" si="119"/>
        <v>6</v>
      </c>
      <c r="BF81" s="77">
        <f t="shared" ca="1" si="119"/>
        <v>3</v>
      </c>
      <c r="BG81" s="77" t="str">
        <f t="shared" ca="1" si="120"/>
        <v>В</v>
      </c>
      <c r="BH81" s="77">
        <f t="shared" ca="1" si="120"/>
        <v>7</v>
      </c>
      <c r="BI81" s="77">
        <f t="shared" ca="1" si="120"/>
        <v>0</v>
      </c>
      <c r="BJ81" s="77">
        <f t="shared" ca="1" si="120"/>
        <v>3</v>
      </c>
      <c r="BK81" s="77">
        <f t="shared" ca="1" si="120"/>
        <v>4</v>
      </c>
      <c r="BL81" s="77">
        <f t="shared" ca="1" si="120"/>
        <v>6</v>
      </c>
      <c r="BM81" s="77">
        <f t="shared" ca="1" si="120"/>
        <v>3</v>
      </c>
      <c r="BN81" s="77" t="str">
        <f t="shared" ca="1" si="120"/>
        <v>В</v>
      </c>
      <c r="BO81" s="77">
        <f t="shared" ca="1" si="120"/>
        <v>7</v>
      </c>
      <c r="BP81" s="77">
        <f t="shared" ca="1" si="120"/>
        <v>0</v>
      </c>
      <c r="BQ81" s="77">
        <f t="shared" ca="1" si="120"/>
        <v>3</v>
      </c>
      <c r="BR81" s="77">
        <f t="shared" si="121"/>
        <v>0</v>
      </c>
      <c r="BS81" s="77">
        <f t="shared" si="121"/>
        <v>0</v>
      </c>
      <c r="BT81" s="77">
        <f t="shared" si="121"/>
        <v>0</v>
      </c>
      <c r="BU81" s="77">
        <f t="shared" si="121"/>
        <v>0</v>
      </c>
      <c r="BV81" s="77">
        <f t="shared" si="121"/>
        <v>0</v>
      </c>
      <c r="BW81" s="77">
        <f t="shared" si="121"/>
        <v>0</v>
      </c>
      <c r="BX81" s="77">
        <f t="shared" si="121"/>
        <v>0</v>
      </c>
      <c r="BY81" s="77">
        <f t="shared" si="121"/>
        <v>0</v>
      </c>
      <c r="BZ81" s="77">
        <f t="shared" si="121"/>
        <v>0</v>
      </c>
      <c r="CA81" s="77">
        <f t="shared" si="121"/>
        <v>0</v>
      </c>
      <c r="CB81" s="77">
        <f t="shared" si="122"/>
        <v>0</v>
      </c>
      <c r="CC81" s="77">
        <f t="shared" si="122"/>
        <v>0</v>
      </c>
      <c r="CD81" s="77">
        <f t="shared" si="122"/>
        <v>0</v>
      </c>
      <c r="CE81" s="77">
        <f t="shared" si="122"/>
        <v>0</v>
      </c>
      <c r="CF81" s="77">
        <f t="shared" si="122"/>
        <v>0</v>
      </c>
      <c r="CG81" s="77">
        <f t="shared" si="122"/>
        <v>0</v>
      </c>
      <c r="CH81" s="77">
        <f t="shared" si="122"/>
        <v>0</v>
      </c>
      <c r="CI81" s="77">
        <f t="shared" si="122"/>
        <v>0</v>
      </c>
      <c r="CJ81" s="77">
        <f t="shared" si="122"/>
        <v>0</v>
      </c>
      <c r="CK81" s="77">
        <f t="shared" si="122"/>
        <v>0</v>
      </c>
      <c r="CL81" s="77">
        <f t="shared" si="123"/>
        <v>0</v>
      </c>
      <c r="CM81" s="77">
        <f t="shared" si="123"/>
        <v>0</v>
      </c>
      <c r="CN81" s="77">
        <f t="shared" si="123"/>
        <v>0</v>
      </c>
      <c r="CO81" s="77">
        <f t="shared" si="123"/>
        <v>0</v>
      </c>
      <c r="CP81" s="77">
        <f t="shared" si="123"/>
        <v>0</v>
      </c>
      <c r="CQ81" s="77">
        <f t="shared" si="123"/>
        <v>0</v>
      </c>
      <c r="CR81" s="77">
        <f t="shared" si="123"/>
        <v>0</v>
      </c>
      <c r="CS81" s="77">
        <f t="shared" si="123"/>
        <v>0</v>
      </c>
      <c r="CT81" s="77">
        <f t="shared" si="124"/>
        <v>0</v>
      </c>
      <c r="CU81" s="77">
        <f t="shared" si="124"/>
        <v>0</v>
      </c>
      <c r="CV81" s="77">
        <f t="shared" si="124"/>
        <v>0</v>
      </c>
      <c r="CW81" s="77">
        <f t="shared" si="124"/>
        <v>0</v>
      </c>
      <c r="CX81" s="77">
        <f t="shared" si="124"/>
        <v>0</v>
      </c>
      <c r="CY81" s="77">
        <f t="shared" si="124"/>
        <v>0</v>
      </c>
      <c r="CZ81" s="77">
        <f t="shared" si="124"/>
        <v>0</v>
      </c>
      <c r="DA81" s="77">
        <f t="shared" si="124"/>
        <v>0</v>
      </c>
      <c r="DB81" s="77">
        <f t="shared" si="124"/>
        <v>0</v>
      </c>
      <c r="DC81" s="77">
        <f t="shared" si="124"/>
        <v>0</v>
      </c>
      <c r="DD81" s="77">
        <f t="shared" si="125"/>
        <v>0</v>
      </c>
      <c r="DE81" s="77">
        <f t="shared" si="125"/>
        <v>0</v>
      </c>
      <c r="DF81" s="77">
        <f t="shared" si="125"/>
        <v>0</v>
      </c>
      <c r="DG81" s="77">
        <f t="shared" si="125"/>
        <v>0</v>
      </c>
      <c r="DH81" s="77">
        <f t="shared" si="125"/>
        <v>0</v>
      </c>
      <c r="DI81" s="77">
        <f t="shared" si="125"/>
        <v>0</v>
      </c>
      <c r="DJ81" s="77">
        <f t="shared" si="125"/>
        <v>0</v>
      </c>
      <c r="DK81" s="77">
        <f t="shared" si="125"/>
        <v>0</v>
      </c>
      <c r="DL81" s="77">
        <f t="shared" si="125"/>
        <v>0</v>
      </c>
      <c r="DM81" s="77">
        <f t="shared" si="125"/>
        <v>0</v>
      </c>
      <c r="DN81" s="77">
        <f t="shared" si="126"/>
        <v>0</v>
      </c>
      <c r="DO81" s="77">
        <f t="shared" si="126"/>
        <v>0</v>
      </c>
      <c r="DP81" s="77">
        <f t="shared" si="126"/>
        <v>0</v>
      </c>
      <c r="DQ81" s="77">
        <f t="shared" si="126"/>
        <v>0</v>
      </c>
      <c r="DR81" s="77">
        <f t="shared" si="126"/>
        <v>0</v>
      </c>
      <c r="DS81" s="77">
        <f t="shared" si="126"/>
        <v>0</v>
      </c>
      <c r="DT81" s="77">
        <f t="shared" si="126"/>
        <v>0</v>
      </c>
      <c r="DU81" s="77">
        <f t="shared" si="126"/>
        <v>0</v>
      </c>
      <c r="DV81" s="77">
        <f t="shared" si="126"/>
        <v>0</v>
      </c>
      <c r="DW81" s="77">
        <f t="shared" si="126"/>
        <v>0</v>
      </c>
      <c r="DX81" s="77">
        <f t="shared" si="126"/>
        <v>0</v>
      </c>
      <c r="DY81" s="77">
        <f t="shared" si="127"/>
        <v>0</v>
      </c>
      <c r="DZ81" s="77">
        <f t="shared" si="127"/>
        <v>0</v>
      </c>
      <c r="EA81" s="77">
        <f t="shared" si="127"/>
        <v>0</v>
      </c>
      <c r="EB81" s="77">
        <f t="shared" si="127"/>
        <v>0</v>
      </c>
      <c r="EC81" s="77">
        <f t="shared" si="127"/>
        <v>0</v>
      </c>
      <c r="ED81" s="77">
        <f t="shared" si="127"/>
        <v>0</v>
      </c>
      <c r="EE81" s="77">
        <f t="shared" si="127"/>
        <v>0</v>
      </c>
      <c r="EF81" s="77">
        <f t="shared" si="127"/>
        <v>0</v>
      </c>
      <c r="EG81" s="77">
        <f t="shared" si="127"/>
        <v>0</v>
      </c>
      <c r="EH81" s="77">
        <f t="shared" si="127"/>
        <v>0</v>
      </c>
      <c r="EI81" s="77">
        <f t="shared" si="128"/>
        <v>0</v>
      </c>
      <c r="EJ81" s="77">
        <f t="shared" si="128"/>
        <v>0</v>
      </c>
      <c r="EK81" s="77">
        <f t="shared" si="128"/>
        <v>0</v>
      </c>
      <c r="EL81" s="77">
        <f t="shared" si="128"/>
        <v>0</v>
      </c>
      <c r="EM81" s="77">
        <f t="shared" si="128"/>
        <v>0</v>
      </c>
      <c r="EN81" s="77">
        <f t="shared" si="128"/>
        <v>0</v>
      </c>
      <c r="EO81" s="77">
        <f t="shared" si="128"/>
        <v>0</v>
      </c>
      <c r="EP81" s="77">
        <f t="shared" si="128"/>
        <v>0</v>
      </c>
      <c r="EQ81" s="77">
        <f t="shared" si="128"/>
        <v>0</v>
      </c>
      <c r="ER81" s="77">
        <f t="shared" si="128"/>
        <v>0</v>
      </c>
      <c r="ES81" s="77">
        <f t="shared" si="129"/>
        <v>0</v>
      </c>
      <c r="ET81" s="77">
        <f t="shared" si="129"/>
        <v>0</v>
      </c>
      <c r="EU81" s="77">
        <f t="shared" si="129"/>
        <v>0</v>
      </c>
      <c r="EV81" s="77">
        <f t="shared" si="129"/>
        <v>0</v>
      </c>
      <c r="EW81" s="77">
        <f t="shared" si="129"/>
        <v>0</v>
      </c>
      <c r="EX81" s="77">
        <f t="shared" si="129"/>
        <v>0</v>
      </c>
      <c r="EY81" s="77">
        <f t="shared" si="129"/>
        <v>0</v>
      </c>
      <c r="EZ81" s="77">
        <f t="shared" si="129"/>
        <v>0</v>
      </c>
      <c r="FA81" s="77">
        <f t="shared" si="129"/>
        <v>0</v>
      </c>
      <c r="FB81" s="77">
        <f t="shared" si="129"/>
        <v>0</v>
      </c>
      <c r="FC81" s="77">
        <f t="shared" si="130"/>
        <v>0</v>
      </c>
      <c r="FD81" s="77">
        <f t="shared" si="130"/>
        <v>0</v>
      </c>
      <c r="FE81" s="77">
        <f t="shared" si="130"/>
        <v>0</v>
      </c>
      <c r="FF81" s="77">
        <f t="shared" si="130"/>
        <v>0</v>
      </c>
      <c r="FG81" s="77">
        <f t="shared" si="130"/>
        <v>0</v>
      </c>
      <c r="FH81" s="77">
        <f t="shared" si="130"/>
        <v>0</v>
      </c>
      <c r="FI81" s="77">
        <f t="shared" si="130"/>
        <v>0</v>
      </c>
      <c r="FJ81" s="77">
        <f t="shared" si="130"/>
        <v>0</v>
      </c>
      <c r="FK81" s="77">
        <f t="shared" si="130"/>
        <v>0</v>
      </c>
      <c r="FL81" s="77">
        <f t="shared" si="130"/>
        <v>0</v>
      </c>
      <c r="FM81" s="77">
        <f t="shared" si="131"/>
        <v>0</v>
      </c>
      <c r="FN81" s="77">
        <f t="shared" si="131"/>
        <v>0</v>
      </c>
      <c r="FO81" s="77">
        <f t="shared" si="131"/>
        <v>0</v>
      </c>
      <c r="FP81" s="77">
        <f t="shared" si="131"/>
        <v>0</v>
      </c>
      <c r="FQ81" s="77">
        <f t="shared" si="131"/>
        <v>0</v>
      </c>
      <c r="FR81" s="77">
        <f t="shared" si="131"/>
        <v>0</v>
      </c>
      <c r="FS81" s="77">
        <f t="shared" si="131"/>
        <v>0</v>
      </c>
      <c r="FT81" s="77">
        <f t="shared" si="131"/>
        <v>0</v>
      </c>
      <c r="FU81" s="77">
        <f t="shared" si="131"/>
        <v>0</v>
      </c>
      <c r="FV81" s="77">
        <f t="shared" si="131"/>
        <v>0</v>
      </c>
      <c r="FW81" s="77">
        <f t="shared" si="132"/>
        <v>0</v>
      </c>
      <c r="FX81" s="77">
        <f t="shared" si="132"/>
        <v>0</v>
      </c>
      <c r="FY81" s="77">
        <f t="shared" si="132"/>
        <v>0</v>
      </c>
      <c r="FZ81" s="77">
        <f t="shared" si="132"/>
        <v>0</v>
      </c>
      <c r="GA81" s="77">
        <f t="shared" si="132"/>
        <v>0</v>
      </c>
      <c r="GB81" s="77">
        <f t="shared" si="132"/>
        <v>0</v>
      </c>
      <c r="GC81" s="77">
        <f t="shared" si="132"/>
        <v>0</v>
      </c>
      <c r="GD81" s="77">
        <f t="shared" si="132"/>
        <v>0</v>
      </c>
      <c r="GE81" s="77">
        <f t="shared" si="132"/>
        <v>0</v>
      </c>
      <c r="GF81" s="77">
        <f t="shared" si="132"/>
        <v>0</v>
      </c>
      <c r="GG81" s="77">
        <f t="shared" si="132"/>
        <v>0</v>
      </c>
    </row>
    <row r="82" spans="1:189" ht="15.75" x14ac:dyDescent="0.25">
      <c r="A82" s="93"/>
      <c r="B82" s="94"/>
      <c r="C82" s="95"/>
      <c r="D82" s="95"/>
      <c r="E82" s="96"/>
      <c r="F82" s="94"/>
      <c r="G82" s="97">
        <f t="shared" si="113"/>
        <v>0</v>
      </c>
      <c r="H82" s="96"/>
      <c r="I82" s="97">
        <f t="shared" si="114"/>
        <v>0</v>
      </c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101"/>
      <c r="W82" s="101"/>
      <c r="X82" s="101"/>
      <c r="Y82" s="101"/>
      <c r="Z82" s="101"/>
      <c r="AA82" s="101"/>
      <c r="AB82" s="101"/>
      <c r="AC82" s="101"/>
      <c r="AD82" s="100">
        <f t="shared" si="116"/>
        <v>0</v>
      </c>
      <c r="AE82" s="100">
        <f t="shared" si="112"/>
        <v>0</v>
      </c>
      <c r="AF82" s="75"/>
      <c r="AG82" s="75"/>
      <c r="AH82" s="68">
        <f t="shared" si="115"/>
        <v>0</v>
      </c>
      <c r="AI82" s="79">
        <f>SUMIF(Списки!$D$2:$D$6,B82,Списки!$E$2:$E$6)</f>
        <v>0</v>
      </c>
      <c r="AJ82" s="79">
        <f t="shared" si="117"/>
        <v>31</v>
      </c>
      <c r="AK82" s="70"/>
      <c r="AL82" s="70">
        <f t="array" aca="1" ref="AL82" ca="1">IF(MONTH(AI82)=1,MIN(IF(F82=январь!$A$1:$AF$200,ROW(январь!$A$1:$AF$200))),IF(MONTH(AI82)=2,MIN(IF(F82=февраль!$A$1:$AF$200,ROW(февраль!$A$1:$AF$200))),IF(MONTH(AI82)=3,MIN(IF(F82=март!$A$1:$AF$200,ROW(март!$A$1:$AF$200))),IF(MONTH(AI82)=4,MIN(IF(F82=апрель!$A$1:$AF$200,ROW(апрель!$A$1:$AF$200))),IF(MONTH(AI82)=5,MIN(IF(F82=май!$A$1:$AF$200,ROW(май!$A$1:$AF$200))),0)))))</f>
        <v>3</v>
      </c>
      <c r="AM82" s="77" t="str">
        <f t="shared" ca="1" si="118"/>
        <v>П</v>
      </c>
      <c r="AN82" s="77" t="str">
        <f t="shared" ca="1" si="118"/>
        <v>П</v>
      </c>
      <c r="AO82" s="77" t="str">
        <f t="shared" ca="1" si="118"/>
        <v>КД</v>
      </c>
      <c r="AP82" s="77" t="str">
        <f t="shared" ca="1" si="118"/>
        <v>КД</v>
      </c>
      <c r="AQ82" s="77" t="str">
        <f t="shared" ca="1" si="118"/>
        <v>КД</v>
      </c>
      <c r="AR82" s="77" t="str">
        <f t="shared" ca="1" si="118"/>
        <v>КД</v>
      </c>
      <c r="AS82" s="77" t="str">
        <f t="shared" ca="1" si="118"/>
        <v>В</v>
      </c>
      <c r="AT82" s="77" t="str">
        <f t="shared" ca="1" si="118"/>
        <v>КД</v>
      </c>
      <c r="AU82" s="77">
        <f t="shared" ca="1" si="118"/>
        <v>0</v>
      </c>
      <c r="AV82" s="77">
        <f t="shared" ca="1" si="118"/>
        <v>3</v>
      </c>
      <c r="AW82" s="77">
        <f t="shared" ca="1" si="119"/>
        <v>4</v>
      </c>
      <c r="AX82" s="77">
        <f t="shared" ca="1" si="119"/>
        <v>6</v>
      </c>
      <c r="AY82" s="77">
        <f t="shared" ca="1" si="119"/>
        <v>3</v>
      </c>
      <c r="AZ82" s="77" t="str">
        <f t="shared" ca="1" si="119"/>
        <v>В</v>
      </c>
      <c r="BA82" s="77">
        <f t="shared" ca="1" si="119"/>
        <v>7</v>
      </c>
      <c r="BB82" s="77">
        <f t="shared" ca="1" si="119"/>
        <v>0</v>
      </c>
      <c r="BC82" s="77">
        <f t="shared" ca="1" si="119"/>
        <v>3</v>
      </c>
      <c r="BD82" s="77">
        <f t="shared" ca="1" si="119"/>
        <v>4</v>
      </c>
      <c r="BE82" s="77">
        <f t="shared" ca="1" si="119"/>
        <v>6</v>
      </c>
      <c r="BF82" s="77">
        <f t="shared" ca="1" si="119"/>
        <v>3</v>
      </c>
      <c r="BG82" s="77" t="str">
        <f t="shared" ca="1" si="120"/>
        <v>В</v>
      </c>
      <c r="BH82" s="77">
        <f t="shared" ca="1" si="120"/>
        <v>7</v>
      </c>
      <c r="BI82" s="77">
        <f t="shared" ca="1" si="120"/>
        <v>0</v>
      </c>
      <c r="BJ82" s="77">
        <f t="shared" ca="1" si="120"/>
        <v>3</v>
      </c>
      <c r="BK82" s="77">
        <f t="shared" ca="1" si="120"/>
        <v>4</v>
      </c>
      <c r="BL82" s="77">
        <f t="shared" ca="1" si="120"/>
        <v>6</v>
      </c>
      <c r="BM82" s="77">
        <f t="shared" ca="1" si="120"/>
        <v>3</v>
      </c>
      <c r="BN82" s="77" t="str">
        <f t="shared" ca="1" si="120"/>
        <v>В</v>
      </c>
      <c r="BO82" s="77">
        <f t="shared" ca="1" si="120"/>
        <v>7</v>
      </c>
      <c r="BP82" s="77">
        <f t="shared" ca="1" si="120"/>
        <v>0</v>
      </c>
      <c r="BQ82" s="77">
        <f t="shared" ca="1" si="120"/>
        <v>3</v>
      </c>
      <c r="BR82" s="77">
        <f t="shared" si="121"/>
        <v>0</v>
      </c>
      <c r="BS82" s="77">
        <f t="shared" si="121"/>
        <v>0</v>
      </c>
      <c r="BT82" s="77">
        <f t="shared" si="121"/>
        <v>0</v>
      </c>
      <c r="BU82" s="77">
        <f t="shared" si="121"/>
        <v>0</v>
      </c>
      <c r="BV82" s="77">
        <f t="shared" si="121"/>
        <v>0</v>
      </c>
      <c r="BW82" s="77">
        <f t="shared" si="121"/>
        <v>0</v>
      </c>
      <c r="BX82" s="77">
        <f t="shared" si="121"/>
        <v>0</v>
      </c>
      <c r="BY82" s="77">
        <f t="shared" si="121"/>
        <v>0</v>
      </c>
      <c r="BZ82" s="77">
        <f t="shared" si="121"/>
        <v>0</v>
      </c>
      <c r="CA82" s="77">
        <f t="shared" si="121"/>
        <v>0</v>
      </c>
      <c r="CB82" s="77">
        <f t="shared" si="122"/>
        <v>0</v>
      </c>
      <c r="CC82" s="77">
        <f t="shared" si="122"/>
        <v>0</v>
      </c>
      <c r="CD82" s="77">
        <f t="shared" si="122"/>
        <v>0</v>
      </c>
      <c r="CE82" s="77">
        <f t="shared" si="122"/>
        <v>0</v>
      </c>
      <c r="CF82" s="77">
        <f t="shared" si="122"/>
        <v>0</v>
      </c>
      <c r="CG82" s="77">
        <f t="shared" si="122"/>
        <v>0</v>
      </c>
      <c r="CH82" s="77">
        <f t="shared" si="122"/>
        <v>0</v>
      </c>
      <c r="CI82" s="77">
        <f t="shared" si="122"/>
        <v>0</v>
      </c>
      <c r="CJ82" s="77">
        <f t="shared" si="122"/>
        <v>0</v>
      </c>
      <c r="CK82" s="77">
        <f t="shared" si="122"/>
        <v>0</v>
      </c>
      <c r="CL82" s="77">
        <f t="shared" si="123"/>
        <v>0</v>
      </c>
      <c r="CM82" s="77">
        <f t="shared" si="123"/>
        <v>0</v>
      </c>
      <c r="CN82" s="77">
        <f t="shared" si="123"/>
        <v>0</v>
      </c>
      <c r="CO82" s="77">
        <f t="shared" si="123"/>
        <v>0</v>
      </c>
      <c r="CP82" s="77">
        <f t="shared" si="123"/>
        <v>0</v>
      </c>
      <c r="CQ82" s="77">
        <f t="shared" si="123"/>
        <v>0</v>
      </c>
      <c r="CR82" s="77">
        <f t="shared" si="123"/>
        <v>0</v>
      </c>
      <c r="CS82" s="77">
        <f t="shared" si="123"/>
        <v>0</v>
      </c>
      <c r="CT82" s="77">
        <f t="shared" si="124"/>
        <v>0</v>
      </c>
      <c r="CU82" s="77">
        <f t="shared" si="124"/>
        <v>0</v>
      </c>
      <c r="CV82" s="77">
        <f t="shared" si="124"/>
        <v>0</v>
      </c>
      <c r="CW82" s="77">
        <f t="shared" si="124"/>
        <v>0</v>
      </c>
      <c r="CX82" s="77">
        <f t="shared" si="124"/>
        <v>0</v>
      </c>
      <c r="CY82" s="77">
        <f t="shared" si="124"/>
        <v>0</v>
      </c>
      <c r="CZ82" s="77">
        <f t="shared" si="124"/>
        <v>0</v>
      </c>
      <c r="DA82" s="77">
        <f t="shared" si="124"/>
        <v>0</v>
      </c>
      <c r="DB82" s="77">
        <f t="shared" si="124"/>
        <v>0</v>
      </c>
      <c r="DC82" s="77">
        <f t="shared" si="124"/>
        <v>0</v>
      </c>
      <c r="DD82" s="77">
        <f t="shared" si="125"/>
        <v>0</v>
      </c>
      <c r="DE82" s="77">
        <f t="shared" si="125"/>
        <v>0</v>
      </c>
      <c r="DF82" s="77">
        <f t="shared" si="125"/>
        <v>0</v>
      </c>
      <c r="DG82" s="77">
        <f t="shared" si="125"/>
        <v>0</v>
      </c>
      <c r="DH82" s="77">
        <f t="shared" si="125"/>
        <v>0</v>
      </c>
      <c r="DI82" s="77">
        <f t="shared" si="125"/>
        <v>0</v>
      </c>
      <c r="DJ82" s="77">
        <f t="shared" si="125"/>
        <v>0</v>
      </c>
      <c r="DK82" s="77">
        <f t="shared" si="125"/>
        <v>0</v>
      </c>
      <c r="DL82" s="77">
        <f t="shared" si="125"/>
        <v>0</v>
      </c>
      <c r="DM82" s="77">
        <f t="shared" si="125"/>
        <v>0</v>
      </c>
      <c r="DN82" s="77">
        <f t="shared" si="126"/>
        <v>0</v>
      </c>
      <c r="DO82" s="77">
        <f t="shared" si="126"/>
        <v>0</v>
      </c>
      <c r="DP82" s="77">
        <f t="shared" si="126"/>
        <v>0</v>
      </c>
      <c r="DQ82" s="77">
        <f t="shared" si="126"/>
        <v>0</v>
      </c>
      <c r="DR82" s="77">
        <f t="shared" si="126"/>
        <v>0</v>
      </c>
      <c r="DS82" s="77">
        <f t="shared" si="126"/>
        <v>0</v>
      </c>
      <c r="DT82" s="77">
        <f t="shared" si="126"/>
        <v>0</v>
      </c>
      <c r="DU82" s="77">
        <f t="shared" si="126"/>
        <v>0</v>
      </c>
      <c r="DV82" s="77">
        <f t="shared" si="126"/>
        <v>0</v>
      </c>
      <c r="DW82" s="77">
        <f t="shared" si="126"/>
        <v>0</v>
      </c>
      <c r="DX82" s="77">
        <f t="shared" si="126"/>
        <v>0</v>
      </c>
      <c r="DY82" s="77">
        <f t="shared" si="127"/>
        <v>0</v>
      </c>
      <c r="DZ82" s="77">
        <f t="shared" si="127"/>
        <v>0</v>
      </c>
      <c r="EA82" s="77">
        <f t="shared" si="127"/>
        <v>0</v>
      </c>
      <c r="EB82" s="77">
        <f t="shared" si="127"/>
        <v>0</v>
      </c>
      <c r="EC82" s="77">
        <f t="shared" si="127"/>
        <v>0</v>
      </c>
      <c r="ED82" s="77">
        <f t="shared" si="127"/>
        <v>0</v>
      </c>
      <c r="EE82" s="77">
        <f t="shared" si="127"/>
        <v>0</v>
      </c>
      <c r="EF82" s="77">
        <f t="shared" si="127"/>
        <v>0</v>
      </c>
      <c r="EG82" s="77">
        <f t="shared" si="127"/>
        <v>0</v>
      </c>
      <c r="EH82" s="77">
        <f t="shared" si="127"/>
        <v>0</v>
      </c>
      <c r="EI82" s="77">
        <f t="shared" si="128"/>
        <v>0</v>
      </c>
      <c r="EJ82" s="77">
        <f t="shared" si="128"/>
        <v>0</v>
      </c>
      <c r="EK82" s="77">
        <f t="shared" si="128"/>
        <v>0</v>
      </c>
      <c r="EL82" s="77">
        <f t="shared" si="128"/>
        <v>0</v>
      </c>
      <c r="EM82" s="77">
        <f t="shared" si="128"/>
        <v>0</v>
      </c>
      <c r="EN82" s="77">
        <f t="shared" si="128"/>
        <v>0</v>
      </c>
      <c r="EO82" s="77">
        <f t="shared" si="128"/>
        <v>0</v>
      </c>
      <c r="EP82" s="77">
        <f t="shared" si="128"/>
        <v>0</v>
      </c>
      <c r="EQ82" s="77">
        <f t="shared" si="128"/>
        <v>0</v>
      </c>
      <c r="ER82" s="77">
        <f t="shared" si="128"/>
        <v>0</v>
      </c>
      <c r="ES82" s="77">
        <f t="shared" si="129"/>
        <v>0</v>
      </c>
      <c r="ET82" s="77">
        <f t="shared" si="129"/>
        <v>0</v>
      </c>
      <c r="EU82" s="77">
        <f t="shared" si="129"/>
        <v>0</v>
      </c>
      <c r="EV82" s="77">
        <f t="shared" si="129"/>
        <v>0</v>
      </c>
      <c r="EW82" s="77">
        <f t="shared" si="129"/>
        <v>0</v>
      </c>
      <c r="EX82" s="77">
        <f t="shared" si="129"/>
        <v>0</v>
      </c>
      <c r="EY82" s="77">
        <f t="shared" si="129"/>
        <v>0</v>
      </c>
      <c r="EZ82" s="77">
        <f t="shared" si="129"/>
        <v>0</v>
      </c>
      <c r="FA82" s="77">
        <f t="shared" si="129"/>
        <v>0</v>
      </c>
      <c r="FB82" s="77">
        <f t="shared" si="129"/>
        <v>0</v>
      </c>
      <c r="FC82" s="77">
        <f t="shared" si="130"/>
        <v>0</v>
      </c>
      <c r="FD82" s="77">
        <f t="shared" si="130"/>
        <v>0</v>
      </c>
      <c r="FE82" s="77">
        <f t="shared" si="130"/>
        <v>0</v>
      </c>
      <c r="FF82" s="77">
        <f t="shared" si="130"/>
        <v>0</v>
      </c>
      <c r="FG82" s="77">
        <f t="shared" si="130"/>
        <v>0</v>
      </c>
      <c r="FH82" s="77">
        <f t="shared" si="130"/>
        <v>0</v>
      </c>
      <c r="FI82" s="77">
        <f t="shared" si="130"/>
        <v>0</v>
      </c>
      <c r="FJ82" s="77">
        <f t="shared" si="130"/>
        <v>0</v>
      </c>
      <c r="FK82" s="77">
        <f t="shared" si="130"/>
        <v>0</v>
      </c>
      <c r="FL82" s="77">
        <f t="shared" si="130"/>
        <v>0</v>
      </c>
      <c r="FM82" s="77">
        <f t="shared" si="131"/>
        <v>0</v>
      </c>
      <c r="FN82" s="77">
        <f t="shared" si="131"/>
        <v>0</v>
      </c>
      <c r="FO82" s="77">
        <f t="shared" si="131"/>
        <v>0</v>
      </c>
      <c r="FP82" s="77">
        <f t="shared" si="131"/>
        <v>0</v>
      </c>
      <c r="FQ82" s="77">
        <f t="shared" si="131"/>
        <v>0</v>
      </c>
      <c r="FR82" s="77">
        <f t="shared" si="131"/>
        <v>0</v>
      </c>
      <c r="FS82" s="77">
        <f t="shared" si="131"/>
        <v>0</v>
      </c>
      <c r="FT82" s="77">
        <f t="shared" si="131"/>
        <v>0</v>
      </c>
      <c r="FU82" s="77">
        <f t="shared" si="131"/>
        <v>0</v>
      </c>
      <c r="FV82" s="77">
        <f t="shared" si="131"/>
        <v>0</v>
      </c>
      <c r="FW82" s="77">
        <f t="shared" si="132"/>
        <v>0</v>
      </c>
      <c r="FX82" s="77">
        <f t="shared" si="132"/>
        <v>0</v>
      </c>
      <c r="FY82" s="77">
        <f t="shared" si="132"/>
        <v>0</v>
      </c>
      <c r="FZ82" s="77">
        <f t="shared" si="132"/>
        <v>0</v>
      </c>
      <c r="GA82" s="77">
        <f t="shared" si="132"/>
        <v>0</v>
      </c>
      <c r="GB82" s="77">
        <f t="shared" si="132"/>
        <v>0</v>
      </c>
      <c r="GC82" s="77">
        <f t="shared" si="132"/>
        <v>0</v>
      </c>
      <c r="GD82" s="77">
        <f t="shared" si="132"/>
        <v>0</v>
      </c>
      <c r="GE82" s="77">
        <f t="shared" si="132"/>
        <v>0</v>
      </c>
      <c r="GF82" s="77">
        <f t="shared" si="132"/>
        <v>0</v>
      </c>
      <c r="GG82" s="77">
        <f t="shared" si="132"/>
        <v>0</v>
      </c>
    </row>
    <row r="83" spans="1:189" ht="15.75" x14ac:dyDescent="0.25">
      <c r="A83" s="93"/>
      <c r="B83" s="94"/>
      <c r="C83" s="95"/>
      <c r="D83" s="95"/>
      <c r="E83" s="96"/>
      <c r="F83" s="94"/>
      <c r="G83" s="97">
        <f t="shared" si="113"/>
        <v>0</v>
      </c>
      <c r="H83" s="96"/>
      <c r="I83" s="97">
        <f t="shared" si="114"/>
        <v>0</v>
      </c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101"/>
      <c r="W83" s="101"/>
      <c r="X83" s="101"/>
      <c r="Y83" s="101"/>
      <c r="Z83" s="101"/>
      <c r="AA83" s="101"/>
      <c r="AB83" s="101"/>
      <c r="AC83" s="101"/>
      <c r="AD83" s="100">
        <f t="shared" si="116"/>
        <v>0</v>
      </c>
      <c r="AE83" s="100">
        <f t="shared" si="112"/>
        <v>0</v>
      </c>
      <c r="AF83" s="75"/>
      <c r="AG83" s="75"/>
      <c r="AH83" s="68">
        <f t="shared" si="115"/>
        <v>0</v>
      </c>
      <c r="AI83" s="79">
        <f>SUMIF(Списки!$D$2:$D$6,B83,Списки!$E$2:$E$6)</f>
        <v>0</v>
      </c>
      <c r="AJ83" s="79">
        <f t="shared" si="117"/>
        <v>31</v>
      </c>
      <c r="AK83" s="70"/>
      <c r="AL83" s="70">
        <f t="array" aca="1" ref="AL83" ca="1">IF(MONTH(AI83)=1,MIN(IF(F83=январь!$A$1:$AF$200,ROW(январь!$A$1:$AF$200))),IF(MONTH(AI83)=2,MIN(IF(F83=февраль!$A$1:$AF$200,ROW(февраль!$A$1:$AF$200))),IF(MONTH(AI83)=3,MIN(IF(F83=март!$A$1:$AF$200,ROW(март!$A$1:$AF$200))),IF(MONTH(AI83)=4,MIN(IF(F83=апрель!$A$1:$AF$200,ROW(апрель!$A$1:$AF$200))),IF(MONTH(AI83)=5,MIN(IF(F83=май!$A$1:$AF$200,ROW(май!$A$1:$AF$200))),0)))))</f>
        <v>3</v>
      </c>
      <c r="AM83" s="77" t="str">
        <f t="shared" ca="1" si="118"/>
        <v>П</v>
      </c>
      <c r="AN83" s="77" t="str">
        <f t="shared" ca="1" si="118"/>
        <v>П</v>
      </c>
      <c r="AO83" s="77" t="str">
        <f t="shared" ca="1" si="118"/>
        <v>КД</v>
      </c>
      <c r="AP83" s="77" t="str">
        <f t="shared" ca="1" si="118"/>
        <v>КД</v>
      </c>
      <c r="AQ83" s="77" t="str">
        <f t="shared" ca="1" si="118"/>
        <v>КД</v>
      </c>
      <c r="AR83" s="77" t="str">
        <f t="shared" ca="1" si="118"/>
        <v>КД</v>
      </c>
      <c r="AS83" s="77" t="str">
        <f t="shared" ca="1" si="118"/>
        <v>В</v>
      </c>
      <c r="AT83" s="77" t="str">
        <f t="shared" ca="1" si="118"/>
        <v>КД</v>
      </c>
      <c r="AU83" s="77">
        <f t="shared" ca="1" si="118"/>
        <v>0</v>
      </c>
      <c r="AV83" s="77">
        <f t="shared" ca="1" si="118"/>
        <v>3</v>
      </c>
      <c r="AW83" s="77">
        <f t="shared" ca="1" si="119"/>
        <v>4</v>
      </c>
      <c r="AX83" s="77">
        <f t="shared" ca="1" si="119"/>
        <v>6</v>
      </c>
      <c r="AY83" s="77">
        <f t="shared" ca="1" si="119"/>
        <v>3</v>
      </c>
      <c r="AZ83" s="77" t="str">
        <f t="shared" ca="1" si="119"/>
        <v>В</v>
      </c>
      <c r="BA83" s="77">
        <f t="shared" ca="1" si="119"/>
        <v>7</v>
      </c>
      <c r="BB83" s="77">
        <f t="shared" ca="1" si="119"/>
        <v>0</v>
      </c>
      <c r="BC83" s="77">
        <f t="shared" ca="1" si="119"/>
        <v>3</v>
      </c>
      <c r="BD83" s="77">
        <f t="shared" ca="1" si="119"/>
        <v>4</v>
      </c>
      <c r="BE83" s="77">
        <f t="shared" ca="1" si="119"/>
        <v>6</v>
      </c>
      <c r="BF83" s="77">
        <f t="shared" ca="1" si="119"/>
        <v>3</v>
      </c>
      <c r="BG83" s="77" t="str">
        <f t="shared" ca="1" si="120"/>
        <v>В</v>
      </c>
      <c r="BH83" s="77">
        <f t="shared" ca="1" si="120"/>
        <v>7</v>
      </c>
      <c r="BI83" s="77">
        <f t="shared" ca="1" si="120"/>
        <v>0</v>
      </c>
      <c r="BJ83" s="77">
        <f t="shared" ca="1" si="120"/>
        <v>3</v>
      </c>
      <c r="BK83" s="77">
        <f t="shared" ca="1" si="120"/>
        <v>4</v>
      </c>
      <c r="BL83" s="77">
        <f t="shared" ca="1" si="120"/>
        <v>6</v>
      </c>
      <c r="BM83" s="77">
        <f t="shared" ca="1" si="120"/>
        <v>3</v>
      </c>
      <c r="BN83" s="77" t="str">
        <f t="shared" ca="1" si="120"/>
        <v>В</v>
      </c>
      <c r="BO83" s="77">
        <f t="shared" ca="1" si="120"/>
        <v>7</v>
      </c>
      <c r="BP83" s="77">
        <f t="shared" ca="1" si="120"/>
        <v>0</v>
      </c>
      <c r="BQ83" s="77">
        <f t="shared" ca="1" si="120"/>
        <v>3</v>
      </c>
      <c r="BR83" s="77">
        <f t="shared" si="121"/>
        <v>0</v>
      </c>
      <c r="BS83" s="77">
        <f t="shared" si="121"/>
        <v>0</v>
      </c>
      <c r="BT83" s="77">
        <f t="shared" si="121"/>
        <v>0</v>
      </c>
      <c r="BU83" s="77">
        <f t="shared" si="121"/>
        <v>0</v>
      </c>
      <c r="BV83" s="77">
        <f t="shared" si="121"/>
        <v>0</v>
      </c>
      <c r="BW83" s="77">
        <f t="shared" si="121"/>
        <v>0</v>
      </c>
      <c r="BX83" s="77">
        <f t="shared" si="121"/>
        <v>0</v>
      </c>
      <c r="BY83" s="77">
        <f t="shared" si="121"/>
        <v>0</v>
      </c>
      <c r="BZ83" s="77">
        <f t="shared" si="121"/>
        <v>0</v>
      </c>
      <c r="CA83" s="77">
        <f t="shared" si="121"/>
        <v>0</v>
      </c>
      <c r="CB83" s="77">
        <f t="shared" si="122"/>
        <v>0</v>
      </c>
      <c r="CC83" s="77">
        <f t="shared" si="122"/>
        <v>0</v>
      </c>
      <c r="CD83" s="77">
        <f t="shared" si="122"/>
        <v>0</v>
      </c>
      <c r="CE83" s="77">
        <f t="shared" si="122"/>
        <v>0</v>
      </c>
      <c r="CF83" s="77">
        <f t="shared" si="122"/>
        <v>0</v>
      </c>
      <c r="CG83" s="77">
        <f t="shared" si="122"/>
        <v>0</v>
      </c>
      <c r="CH83" s="77">
        <f t="shared" si="122"/>
        <v>0</v>
      </c>
      <c r="CI83" s="77">
        <f t="shared" si="122"/>
        <v>0</v>
      </c>
      <c r="CJ83" s="77">
        <f t="shared" si="122"/>
        <v>0</v>
      </c>
      <c r="CK83" s="77">
        <f t="shared" si="122"/>
        <v>0</v>
      </c>
      <c r="CL83" s="77">
        <f t="shared" si="123"/>
        <v>0</v>
      </c>
      <c r="CM83" s="77">
        <f t="shared" si="123"/>
        <v>0</v>
      </c>
      <c r="CN83" s="77">
        <f t="shared" si="123"/>
        <v>0</v>
      </c>
      <c r="CO83" s="77">
        <f t="shared" si="123"/>
        <v>0</v>
      </c>
      <c r="CP83" s="77">
        <f t="shared" si="123"/>
        <v>0</v>
      </c>
      <c r="CQ83" s="77">
        <f t="shared" si="123"/>
        <v>0</v>
      </c>
      <c r="CR83" s="77">
        <f t="shared" si="123"/>
        <v>0</v>
      </c>
      <c r="CS83" s="77">
        <f t="shared" si="123"/>
        <v>0</v>
      </c>
      <c r="CT83" s="77">
        <f t="shared" si="124"/>
        <v>0</v>
      </c>
      <c r="CU83" s="77">
        <f t="shared" si="124"/>
        <v>0</v>
      </c>
      <c r="CV83" s="77">
        <f t="shared" si="124"/>
        <v>0</v>
      </c>
      <c r="CW83" s="77">
        <f t="shared" si="124"/>
        <v>0</v>
      </c>
      <c r="CX83" s="77">
        <f t="shared" si="124"/>
        <v>0</v>
      </c>
      <c r="CY83" s="77">
        <f t="shared" si="124"/>
        <v>0</v>
      </c>
      <c r="CZ83" s="77">
        <f t="shared" si="124"/>
        <v>0</v>
      </c>
      <c r="DA83" s="77">
        <f t="shared" si="124"/>
        <v>0</v>
      </c>
      <c r="DB83" s="77">
        <f t="shared" si="124"/>
        <v>0</v>
      </c>
      <c r="DC83" s="77">
        <f t="shared" si="124"/>
        <v>0</v>
      </c>
      <c r="DD83" s="77">
        <f t="shared" si="125"/>
        <v>0</v>
      </c>
      <c r="DE83" s="77">
        <f t="shared" si="125"/>
        <v>0</v>
      </c>
      <c r="DF83" s="77">
        <f t="shared" si="125"/>
        <v>0</v>
      </c>
      <c r="DG83" s="77">
        <f t="shared" si="125"/>
        <v>0</v>
      </c>
      <c r="DH83" s="77">
        <f t="shared" si="125"/>
        <v>0</v>
      </c>
      <c r="DI83" s="77">
        <f t="shared" si="125"/>
        <v>0</v>
      </c>
      <c r="DJ83" s="77">
        <f t="shared" si="125"/>
        <v>0</v>
      </c>
      <c r="DK83" s="77">
        <f t="shared" si="125"/>
        <v>0</v>
      </c>
      <c r="DL83" s="77">
        <f t="shared" si="125"/>
        <v>0</v>
      </c>
      <c r="DM83" s="77">
        <f t="shared" si="125"/>
        <v>0</v>
      </c>
      <c r="DN83" s="77">
        <f t="shared" si="126"/>
        <v>0</v>
      </c>
      <c r="DO83" s="77">
        <f t="shared" si="126"/>
        <v>0</v>
      </c>
      <c r="DP83" s="77">
        <f t="shared" si="126"/>
        <v>0</v>
      </c>
      <c r="DQ83" s="77">
        <f t="shared" si="126"/>
        <v>0</v>
      </c>
      <c r="DR83" s="77">
        <f t="shared" si="126"/>
        <v>0</v>
      </c>
      <c r="DS83" s="77">
        <f t="shared" si="126"/>
        <v>0</v>
      </c>
      <c r="DT83" s="77">
        <f t="shared" si="126"/>
        <v>0</v>
      </c>
      <c r="DU83" s="77">
        <f t="shared" si="126"/>
        <v>0</v>
      </c>
      <c r="DV83" s="77">
        <f t="shared" si="126"/>
        <v>0</v>
      </c>
      <c r="DW83" s="77">
        <f t="shared" si="126"/>
        <v>0</v>
      </c>
      <c r="DX83" s="77">
        <f t="shared" si="126"/>
        <v>0</v>
      </c>
      <c r="DY83" s="77">
        <f t="shared" si="127"/>
        <v>0</v>
      </c>
      <c r="DZ83" s="77">
        <f t="shared" si="127"/>
        <v>0</v>
      </c>
      <c r="EA83" s="77">
        <f t="shared" si="127"/>
        <v>0</v>
      </c>
      <c r="EB83" s="77">
        <f t="shared" si="127"/>
        <v>0</v>
      </c>
      <c r="EC83" s="77">
        <f t="shared" si="127"/>
        <v>0</v>
      </c>
      <c r="ED83" s="77">
        <f t="shared" si="127"/>
        <v>0</v>
      </c>
      <c r="EE83" s="77">
        <f t="shared" si="127"/>
        <v>0</v>
      </c>
      <c r="EF83" s="77">
        <f t="shared" si="127"/>
        <v>0</v>
      </c>
      <c r="EG83" s="77">
        <f t="shared" si="127"/>
        <v>0</v>
      </c>
      <c r="EH83" s="77">
        <f t="shared" si="127"/>
        <v>0</v>
      </c>
      <c r="EI83" s="77">
        <f t="shared" si="128"/>
        <v>0</v>
      </c>
      <c r="EJ83" s="77">
        <f t="shared" si="128"/>
        <v>0</v>
      </c>
      <c r="EK83" s="77">
        <f t="shared" si="128"/>
        <v>0</v>
      </c>
      <c r="EL83" s="77">
        <f t="shared" si="128"/>
        <v>0</v>
      </c>
      <c r="EM83" s="77">
        <f t="shared" si="128"/>
        <v>0</v>
      </c>
      <c r="EN83" s="77">
        <f t="shared" si="128"/>
        <v>0</v>
      </c>
      <c r="EO83" s="77">
        <f t="shared" si="128"/>
        <v>0</v>
      </c>
      <c r="EP83" s="77">
        <f t="shared" si="128"/>
        <v>0</v>
      </c>
      <c r="EQ83" s="77">
        <f t="shared" si="128"/>
        <v>0</v>
      </c>
      <c r="ER83" s="77">
        <f t="shared" si="128"/>
        <v>0</v>
      </c>
      <c r="ES83" s="77">
        <f t="shared" si="129"/>
        <v>0</v>
      </c>
      <c r="ET83" s="77">
        <f t="shared" si="129"/>
        <v>0</v>
      </c>
      <c r="EU83" s="77">
        <f t="shared" si="129"/>
        <v>0</v>
      </c>
      <c r="EV83" s="77">
        <f t="shared" si="129"/>
        <v>0</v>
      </c>
      <c r="EW83" s="77">
        <f t="shared" si="129"/>
        <v>0</v>
      </c>
      <c r="EX83" s="77">
        <f t="shared" si="129"/>
        <v>0</v>
      </c>
      <c r="EY83" s="77">
        <f t="shared" si="129"/>
        <v>0</v>
      </c>
      <c r="EZ83" s="77">
        <f t="shared" si="129"/>
        <v>0</v>
      </c>
      <c r="FA83" s="77">
        <f t="shared" si="129"/>
        <v>0</v>
      </c>
      <c r="FB83" s="77">
        <f t="shared" si="129"/>
        <v>0</v>
      </c>
      <c r="FC83" s="77">
        <f t="shared" si="130"/>
        <v>0</v>
      </c>
      <c r="FD83" s="77">
        <f t="shared" si="130"/>
        <v>0</v>
      </c>
      <c r="FE83" s="77">
        <f t="shared" si="130"/>
        <v>0</v>
      </c>
      <c r="FF83" s="77">
        <f t="shared" si="130"/>
        <v>0</v>
      </c>
      <c r="FG83" s="77">
        <f t="shared" si="130"/>
        <v>0</v>
      </c>
      <c r="FH83" s="77">
        <f t="shared" si="130"/>
        <v>0</v>
      </c>
      <c r="FI83" s="77">
        <f t="shared" si="130"/>
        <v>0</v>
      </c>
      <c r="FJ83" s="77">
        <f t="shared" si="130"/>
        <v>0</v>
      </c>
      <c r="FK83" s="77">
        <f t="shared" si="130"/>
        <v>0</v>
      </c>
      <c r="FL83" s="77">
        <f t="shared" si="130"/>
        <v>0</v>
      </c>
      <c r="FM83" s="77">
        <f t="shared" si="131"/>
        <v>0</v>
      </c>
      <c r="FN83" s="77">
        <f t="shared" si="131"/>
        <v>0</v>
      </c>
      <c r="FO83" s="77">
        <f t="shared" si="131"/>
        <v>0</v>
      </c>
      <c r="FP83" s="77">
        <f t="shared" si="131"/>
        <v>0</v>
      </c>
      <c r="FQ83" s="77">
        <f t="shared" si="131"/>
        <v>0</v>
      </c>
      <c r="FR83" s="77">
        <f t="shared" si="131"/>
        <v>0</v>
      </c>
      <c r="FS83" s="77">
        <f t="shared" si="131"/>
        <v>0</v>
      </c>
      <c r="FT83" s="77">
        <f t="shared" si="131"/>
        <v>0</v>
      </c>
      <c r="FU83" s="77">
        <f t="shared" si="131"/>
        <v>0</v>
      </c>
      <c r="FV83" s="77">
        <f t="shared" si="131"/>
        <v>0</v>
      </c>
      <c r="FW83" s="77">
        <f t="shared" si="132"/>
        <v>0</v>
      </c>
      <c r="FX83" s="77">
        <f t="shared" si="132"/>
        <v>0</v>
      </c>
      <c r="FY83" s="77">
        <f t="shared" si="132"/>
        <v>0</v>
      </c>
      <c r="FZ83" s="77">
        <f t="shared" si="132"/>
        <v>0</v>
      </c>
      <c r="GA83" s="77">
        <f t="shared" si="132"/>
        <v>0</v>
      </c>
      <c r="GB83" s="77">
        <f t="shared" si="132"/>
        <v>0</v>
      </c>
      <c r="GC83" s="77">
        <f t="shared" si="132"/>
        <v>0</v>
      </c>
      <c r="GD83" s="77">
        <f t="shared" si="132"/>
        <v>0</v>
      </c>
      <c r="GE83" s="77">
        <f t="shared" si="132"/>
        <v>0</v>
      </c>
      <c r="GF83" s="77">
        <f t="shared" si="132"/>
        <v>0</v>
      </c>
      <c r="GG83" s="77">
        <f t="shared" si="132"/>
        <v>0</v>
      </c>
    </row>
    <row r="84" spans="1:189" ht="15.75" x14ac:dyDescent="0.25">
      <c r="A84" s="93"/>
      <c r="B84" s="94"/>
      <c r="C84" s="95"/>
      <c r="D84" s="95"/>
      <c r="E84" s="96"/>
      <c r="F84" s="94"/>
      <c r="G84" s="97">
        <f t="shared" si="113"/>
        <v>0</v>
      </c>
      <c r="H84" s="96"/>
      <c r="I84" s="97">
        <f t="shared" si="114"/>
        <v>0</v>
      </c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101"/>
      <c r="W84" s="101"/>
      <c r="X84" s="101"/>
      <c r="Y84" s="101"/>
      <c r="Z84" s="101"/>
      <c r="AA84" s="101"/>
      <c r="AB84" s="101"/>
      <c r="AC84" s="101"/>
      <c r="AD84" s="100">
        <f t="shared" si="116"/>
        <v>0</v>
      </c>
      <c r="AE84" s="100">
        <f t="shared" si="112"/>
        <v>0</v>
      </c>
      <c r="AF84" s="75"/>
      <c r="AG84" s="75"/>
      <c r="AH84" s="68">
        <f t="shared" si="115"/>
        <v>0</v>
      </c>
      <c r="AI84" s="79">
        <f>SUMIF(Списки!$D$2:$D$6,B84,Списки!$E$2:$E$6)</f>
        <v>0</v>
      </c>
      <c r="AJ84" s="79">
        <f t="shared" si="117"/>
        <v>31</v>
      </c>
      <c r="AK84" s="70"/>
      <c r="AL84" s="70">
        <f t="array" aca="1" ref="AL84" ca="1">IF(MONTH(AI84)=1,MIN(IF(F84=январь!$A$1:$AF$200,ROW(январь!$A$1:$AF$200))),IF(MONTH(AI84)=2,MIN(IF(F84=февраль!$A$1:$AF$200,ROW(февраль!$A$1:$AF$200))),IF(MONTH(AI84)=3,MIN(IF(F84=март!$A$1:$AF$200,ROW(март!$A$1:$AF$200))),IF(MONTH(AI84)=4,MIN(IF(F84=апрель!$A$1:$AF$200,ROW(апрель!$A$1:$AF$200))),IF(MONTH(AI84)=5,MIN(IF(F84=май!$A$1:$AF$200,ROW(май!$A$1:$AF$200))),0)))))</f>
        <v>3</v>
      </c>
      <c r="AM84" s="77" t="str">
        <f t="shared" ref="AM84:AV93" ca="1" si="133">IF(MONTH($AI84)=1,INDEX(янв,$AL84,AM$2),0)</f>
        <v>П</v>
      </c>
      <c r="AN84" s="77" t="str">
        <f t="shared" ca="1" si="133"/>
        <v>П</v>
      </c>
      <c r="AO84" s="77" t="str">
        <f t="shared" ca="1" si="133"/>
        <v>КД</v>
      </c>
      <c r="AP84" s="77" t="str">
        <f t="shared" ca="1" si="133"/>
        <v>КД</v>
      </c>
      <c r="AQ84" s="77" t="str">
        <f t="shared" ca="1" si="133"/>
        <v>КД</v>
      </c>
      <c r="AR84" s="77" t="str">
        <f t="shared" ca="1" si="133"/>
        <v>КД</v>
      </c>
      <c r="AS84" s="77" t="str">
        <f t="shared" ca="1" si="133"/>
        <v>В</v>
      </c>
      <c r="AT84" s="77" t="str">
        <f t="shared" ca="1" si="133"/>
        <v>КД</v>
      </c>
      <c r="AU84" s="77">
        <f t="shared" ca="1" si="133"/>
        <v>0</v>
      </c>
      <c r="AV84" s="77">
        <f t="shared" ca="1" si="133"/>
        <v>3</v>
      </c>
      <c r="AW84" s="77">
        <f t="shared" ref="AW84:BF93" ca="1" si="134">IF(MONTH($AI84)=1,INDEX(янв,$AL84,AW$2),0)</f>
        <v>4</v>
      </c>
      <c r="AX84" s="77">
        <f t="shared" ca="1" si="134"/>
        <v>6</v>
      </c>
      <c r="AY84" s="77">
        <f t="shared" ca="1" si="134"/>
        <v>3</v>
      </c>
      <c r="AZ84" s="77" t="str">
        <f t="shared" ca="1" si="134"/>
        <v>В</v>
      </c>
      <c r="BA84" s="77">
        <f t="shared" ca="1" si="134"/>
        <v>7</v>
      </c>
      <c r="BB84" s="77">
        <f t="shared" ca="1" si="134"/>
        <v>0</v>
      </c>
      <c r="BC84" s="77">
        <f t="shared" ca="1" si="134"/>
        <v>3</v>
      </c>
      <c r="BD84" s="77">
        <f t="shared" ca="1" si="134"/>
        <v>4</v>
      </c>
      <c r="BE84" s="77">
        <f t="shared" ca="1" si="134"/>
        <v>6</v>
      </c>
      <c r="BF84" s="77">
        <f t="shared" ca="1" si="134"/>
        <v>3</v>
      </c>
      <c r="BG84" s="77" t="str">
        <f t="shared" ref="BG84:BQ93" ca="1" si="135">IF(MONTH($AI84)=1,INDEX(янв,$AL84,BG$2),0)</f>
        <v>В</v>
      </c>
      <c r="BH84" s="77">
        <f t="shared" ca="1" si="135"/>
        <v>7</v>
      </c>
      <c r="BI84" s="77">
        <f t="shared" ca="1" si="135"/>
        <v>0</v>
      </c>
      <c r="BJ84" s="77">
        <f t="shared" ca="1" si="135"/>
        <v>3</v>
      </c>
      <c r="BK84" s="77">
        <f t="shared" ca="1" si="135"/>
        <v>4</v>
      </c>
      <c r="BL84" s="77">
        <f t="shared" ca="1" si="135"/>
        <v>6</v>
      </c>
      <c r="BM84" s="77">
        <f t="shared" ca="1" si="135"/>
        <v>3</v>
      </c>
      <c r="BN84" s="77" t="str">
        <f t="shared" ca="1" si="135"/>
        <v>В</v>
      </c>
      <c r="BO84" s="77">
        <f t="shared" ca="1" si="135"/>
        <v>7</v>
      </c>
      <c r="BP84" s="77">
        <f t="shared" ca="1" si="135"/>
        <v>0</v>
      </c>
      <c r="BQ84" s="77">
        <f t="shared" ca="1" si="135"/>
        <v>3</v>
      </c>
      <c r="BR84" s="77">
        <f t="shared" ref="BR84:CA93" si="136">IF(MONTH($AI84)=2,INDEX(фев,$AL84,BR$2),0)</f>
        <v>0</v>
      </c>
      <c r="BS84" s="77">
        <f t="shared" si="136"/>
        <v>0</v>
      </c>
      <c r="BT84" s="77">
        <f t="shared" si="136"/>
        <v>0</v>
      </c>
      <c r="BU84" s="77">
        <f t="shared" si="136"/>
        <v>0</v>
      </c>
      <c r="BV84" s="77">
        <f t="shared" si="136"/>
        <v>0</v>
      </c>
      <c r="BW84" s="77">
        <f t="shared" si="136"/>
        <v>0</v>
      </c>
      <c r="BX84" s="77">
        <f t="shared" si="136"/>
        <v>0</v>
      </c>
      <c r="BY84" s="77">
        <f t="shared" si="136"/>
        <v>0</v>
      </c>
      <c r="BZ84" s="77">
        <f t="shared" si="136"/>
        <v>0</v>
      </c>
      <c r="CA84" s="77">
        <f t="shared" si="136"/>
        <v>0</v>
      </c>
      <c r="CB84" s="77">
        <f t="shared" ref="CB84:CK93" si="137">IF(MONTH($AI84)=2,INDEX(фев,$AL84,CB$2),0)</f>
        <v>0</v>
      </c>
      <c r="CC84" s="77">
        <f t="shared" si="137"/>
        <v>0</v>
      </c>
      <c r="CD84" s="77">
        <f t="shared" si="137"/>
        <v>0</v>
      </c>
      <c r="CE84" s="77">
        <f t="shared" si="137"/>
        <v>0</v>
      </c>
      <c r="CF84" s="77">
        <f t="shared" si="137"/>
        <v>0</v>
      </c>
      <c r="CG84" s="77">
        <f t="shared" si="137"/>
        <v>0</v>
      </c>
      <c r="CH84" s="77">
        <f t="shared" si="137"/>
        <v>0</v>
      </c>
      <c r="CI84" s="77">
        <f t="shared" si="137"/>
        <v>0</v>
      </c>
      <c r="CJ84" s="77">
        <f t="shared" si="137"/>
        <v>0</v>
      </c>
      <c r="CK84" s="77">
        <f t="shared" si="137"/>
        <v>0</v>
      </c>
      <c r="CL84" s="77">
        <f t="shared" ref="CL84:CS93" si="138">IF(MONTH($AI84)=2,INDEX(фев,$AL84,CL$2),0)</f>
        <v>0</v>
      </c>
      <c r="CM84" s="77">
        <f t="shared" si="138"/>
        <v>0</v>
      </c>
      <c r="CN84" s="77">
        <f t="shared" si="138"/>
        <v>0</v>
      </c>
      <c r="CO84" s="77">
        <f t="shared" si="138"/>
        <v>0</v>
      </c>
      <c r="CP84" s="77">
        <f t="shared" si="138"/>
        <v>0</v>
      </c>
      <c r="CQ84" s="77">
        <f t="shared" si="138"/>
        <v>0</v>
      </c>
      <c r="CR84" s="77">
        <f t="shared" si="138"/>
        <v>0</v>
      </c>
      <c r="CS84" s="77">
        <f t="shared" si="138"/>
        <v>0</v>
      </c>
      <c r="CT84" s="77">
        <f t="shared" ref="CT84:DC93" si="139">IF(MONTH($AI84)=3,INDEX(март,$AL84,CT$2),0)</f>
        <v>0</v>
      </c>
      <c r="CU84" s="77">
        <f t="shared" si="139"/>
        <v>0</v>
      </c>
      <c r="CV84" s="77">
        <f t="shared" si="139"/>
        <v>0</v>
      </c>
      <c r="CW84" s="77">
        <f t="shared" si="139"/>
        <v>0</v>
      </c>
      <c r="CX84" s="77">
        <f t="shared" si="139"/>
        <v>0</v>
      </c>
      <c r="CY84" s="77">
        <f t="shared" si="139"/>
        <v>0</v>
      </c>
      <c r="CZ84" s="77">
        <f t="shared" si="139"/>
        <v>0</v>
      </c>
      <c r="DA84" s="77">
        <f t="shared" si="139"/>
        <v>0</v>
      </c>
      <c r="DB84" s="77">
        <f t="shared" si="139"/>
        <v>0</v>
      </c>
      <c r="DC84" s="77">
        <f t="shared" si="139"/>
        <v>0</v>
      </c>
      <c r="DD84" s="77">
        <f t="shared" ref="DD84:DM93" si="140">IF(MONTH($AI84)=3,INDEX(март,$AL84,DD$2),0)</f>
        <v>0</v>
      </c>
      <c r="DE84" s="77">
        <f t="shared" si="140"/>
        <v>0</v>
      </c>
      <c r="DF84" s="77">
        <f t="shared" si="140"/>
        <v>0</v>
      </c>
      <c r="DG84" s="77">
        <f t="shared" si="140"/>
        <v>0</v>
      </c>
      <c r="DH84" s="77">
        <f t="shared" si="140"/>
        <v>0</v>
      </c>
      <c r="DI84" s="77">
        <f t="shared" si="140"/>
        <v>0</v>
      </c>
      <c r="DJ84" s="77">
        <f t="shared" si="140"/>
        <v>0</v>
      </c>
      <c r="DK84" s="77">
        <f t="shared" si="140"/>
        <v>0</v>
      </c>
      <c r="DL84" s="77">
        <f t="shared" si="140"/>
        <v>0</v>
      </c>
      <c r="DM84" s="77">
        <f t="shared" si="140"/>
        <v>0</v>
      </c>
      <c r="DN84" s="77">
        <f t="shared" ref="DN84:DX93" si="141">IF(MONTH($AI84)=3,INDEX(март,$AL84,DN$2),0)</f>
        <v>0</v>
      </c>
      <c r="DO84" s="77">
        <f t="shared" si="141"/>
        <v>0</v>
      </c>
      <c r="DP84" s="77">
        <f t="shared" si="141"/>
        <v>0</v>
      </c>
      <c r="DQ84" s="77">
        <f t="shared" si="141"/>
        <v>0</v>
      </c>
      <c r="DR84" s="77">
        <f t="shared" si="141"/>
        <v>0</v>
      </c>
      <c r="DS84" s="77">
        <f t="shared" si="141"/>
        <v>0</v>
      </c>
      <c r="DT84" s="77">
        <f t="shared" si="141"/>
        <v>0</v>
      </c>
      <c r="DU84" s="77">
        <f t="shared" si="141"/>
        <v>0</v>
      </c>
      <c r="DV84" s="77">
        <f t="shared" si="141"/>
        <v>0</v>
      </c>
      <c r="DW84" s="77">
        <f t="shared" si="141"/>
        <v>0</v>
      </c>
      <c r="DX84" s="77">
        <f t="shared" si="141"/>
        <v>0</v>
      </c>
      <c r="DY84" s="77">
        <f t="shared" ref="DY84:EH93" si="142">IF(MONTH($AI84)=4,INDEX(апр,$AL84,DY$2),0)</f>
        <v>0</v>
      </c>
      <c r="DZ84" s="77">
        <f t="shared" si="142"/>
        <v>0</v>
      </c>
      <c r="EA84" s="77">
        <f t="shared" si="142"/>
        <v>0</v>
      </c>
      <c r="EB84" s="77">
        <f t="shared" si="142"/>
        <v>0</v>
      </c>
      <c r="EC84" s="77">
        <f t="shared" si="142"/>
        <v>0</v>
      </c>
      <c r="ED84" s="77">
        <f t="shared" si="142"/>
        <v>0</v>
      </c>
      <c r="EE84" s="77">
        <f t="shared" si="142"/>
        <v>0</v>
      </c>
      <c r="EF84" s="77">
        <f t="shared" si="142"/>
        <v>0</v>
      </c>
      <c r="EG84" s="77">
        <f t="shared" si="142"/>
        <v>0</v>
      </c>
      <c r="EH84" s="77">
        <f t="shared" si="142"/>
        <v>0</v>
      </c>
      <c r="EI84" s="77">
        <f t="shared" ref="EI84:ER93" si="143">IF(MONTH($AI84)=4,INDEX(апр,$AL84,EI$2),0)</f>
        <v>0</v>
      </c>
      <c r="EJ84" s="77">
        <f t="shared" si="143"/>
        <v>0</v>
      </c>
      <c r="EK84" s="77">
        <f t="shared" si="143"/>
        <v>0</v>
      </c>
      <c r="EL84" s="77">
        <f t="shared" si="143"/>
        <v>0</v>
      </c>
      <c r="EM84" s="77">
        <f t="shared" si="143"/>
        <v>0</v>
      </c>
      <c r="EN84" s="77">
        <f t="shared" si="143"/>
        <v>0</v>
      </c>
      <c r="EO84" s="77">
        <f t="shared" si="143"/>
        <v>0</v>
      </c>
      <c r="EP84" s="77">
        <f t="shared" si="143"/>
        <v>0</v>
      </c>
      <c r="EQ84" s="77">
        <f t="shared" si="143"/>
        <v>0</v>
      </c>
      <c r="ER84" s="77">
        <f t="shared" si="143"/>
        <v>0</v>
      </c>
      <c r="ES84" s="77">
        <f t="shared" ref="ES84:FB93" si="144">IF(MONTH($AI84)=4,INDEX(апр,$AL84,ES$2),0)</f>
        <v>0</v>
      </c>
      <c r="ET84" s="77">
        <f t="shared" si="144"/>
        <v>0</v>
      </c>
      <c r="EU84" s="77">
        <f t="shared" si="144"/>
        <v>0</v>
      </c>
      <c r="EV84" s="77">
        <f t="shared" si="144"/>
        <v>0</v>
      </c>
      <c r="EW84" s="77">
        <f t="shared" si="144"/>
        <v>0</v>
      </c>
      <c r="EX84" s="77">
        <f t="shared" si="144"/>
        <v>0</v>
      </c>
      <c r="EY84" s="77">
        <f t="shared" si="144"/>
        <v>0</v>
      </c>
      <c r="EZ84" s="77">
        <f t="shared" si="144"/>
        <v>0</v>
      </c>
      <c r="FA84" s="77">
        <f t="shared" si="144"/>
        <v>0</v>
      </c>
      <c r="FB84" s="77">
        <f t="shared" si="144"/>
        <v>0</v>
      </c>
      <c r="FC84" s="77">
        <f t="shared" ref="FC84:FL93" si="145">IF(MONTH($AI84)=5,INDEX(май,$AL84,FC$2),0)</f>
        <v>0</v>
      </c>
      <c r="FD84" s="77">
        <f t="shared" si="145"/>
        <v>0</v>
      </c>
      <c r="FE84" s="77">
        <f t="shared" si="145"/>
        <v>0</v>
      </c>
      <c r="FF84" s="77">
        <f t="shared" si="145"/>
        <v>0</v>
      </c>
      <c r="FG84" s="77">
        <f t="shared" si="145"/>
        <v>0</v>
      </c>
      <c r="FH84" s="77">
        <f t="shared" si="145"/>
        <v>0</v>
      </c>
      <c r="FI84" s="77">
        <f t="shared" si="145"/>
        <v>0</v>
      </c>
      <c r="FJ84" s="77">
        <f t="shared" si="145"/>
        <v>0</v>
      </c>
      <c r="FK84" s="77">
        <f t="shared" si="145"/>
        <v>0</v>
      </c>
      <c r="FL84" s="77">
        <f t="shared" si="145"/>
        <v>0</v>
      </c>
      <c r="FM84" s="77">
        <f t="shared" ref="FM84:FV93" si="146">IF(MONTH($AI84)=5,INDEX(май,$AL84,FM$2),0)</f>
        <v>0</v>
      </c>
      <c r="FN84" s="77">
        <f t="shared" si="146"/>
        <v>0</v>
      </c>
      <c r="FO84" s="77">
        <f t="shared" si="146"/>
        <v>0</v>
      </c>
      <c r="FP84" s="77">
        <f t="shared" si="146"/>
        <v>0</v>
      </c>
      <c r="FQ84" s="77">
        <f t="shared" si="146"/>
        <v>0</v>
      </c>
      <c r="FR84" s="77">
        <f t="shared" si="146"/>
        <v>0</v>
      </c>
      <c r="FS84" s="77">
        <f t="shared" si="146"/>
        <v>0</v>
      </c>
      <c r="FT84" s="77">
        <f t="shared" si="146"/>
        <v>0</v>
      </c>
      <c r="FU84" s="77">
        <f t="shared" si="146"/>
        <v>0</v>
      </c>
      <c r="FV84" s="77">
        <f t="shared" si="146"/>
        <v>0</v>
      </c>
      <c r="FW84" s="77">
        <f t="shared" ref="FW84:GG93" si="147">IF(MONTH($AI84)=5,INDEX(май,$AL84,FW$2),0)</f>
        <v>0</v>
      </c>
      <c r="FX84" s="77">
        <f t="shared" si="147"/>
        <v>0</v>
      </c>
      <c r="FY84" s="77">
        <f t="shared" si="147"/>
        <v>0</v>
      </c>
      <c r="FZ84" s="77">
        <f t="shared" si="147"/>
        <v>0</v>
      </c>
      <c r="GA84" s="77">
        <f t="shared" si="147"/>
        <v>0</v>
      </c>
      <c r="GB84" s="77">
        <f t="shared" si="147"/>
        <v>0</v>
      </c>
      <c r="GC84" s="77">
        <f t="shared" si="147"/>
        <v>0</v>
      </c>
      <c r="GD84" s="77">
        <f t="shared" si="147"/>
        <v>0</v>
      </c>
      <c r="GE84" s="77">
        <f t="shared" si="147"/>
        <v>0</v>
      </c>
      <c r="GF84" s="77">
        <f t="shared" si="147"/>
        <v>0</v>
      </c>
      <c r="GG84" s="77">
        <f t="shared" si="147"/>
        <v>0</v>
      </c>
    </row>
    <row r="85" spans="1:189" ht="15.75" x14ac:dyDescent="0.25">
      <c r="A85" s="93"/>
      <c r="B85" s="94"/>
      <c r="C85" s="95"/>
      <c r="D85" s="95"/>
      <c r="E85" s="96"/>
      <c r="F85" s="94"/>
      <c r="G85" s="97">
        <f t="shared" si="113"/>
        <v>0</v>
      </c>
      <c r="H85" s="96"/>
      <c r="I85" s="97">
        <f t="shared" si="114"/>
        <v>0</v>
      </c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101"/>
      <c r="W85" s="101"/>
      <c r="X85" s="101"/>
      <c r="Y85" s="101"/>
      <c r="Z85" s="101"/>
      <c r="AA85" s="101"/>
      <c r="AB85" s="101"/>
      <c r="AC85" s="101"/>
      <c r="AD85" s="100">
        <f t="shared" si="116"/>
        <v>0</v>
      </c>
      <c r="AE85" s="100">
        <f t="shared" si="112"/>
        <v>0</v>
      </c>
      <c r="AF85" s="75"/>
      <c r="AG85" s="75"/>
      <c r="AH85" s="68">
        <f t="shared" si="115"/>
        <v>0</v>
      </c>
      <c r="AI85" s="79">
        <f>SUMIF(Списки!$D$2:$D$6,B85,Списки!$E$2:$E$6)</f>
        <v>0</v>
      </c>
      <c r="AJ85" s="79">
        <f t="shared" si="117"/>
        <v>31</v>
      </c>
      <c r="AK85" s="70"/>
      <c r="AL85" s="70">
        <f t="array" aca="1" ref="AL85" ca="1">IF(MONTH(AI85)=1,MIN(IF(F85=январь!$A$1:$AF$200,ROW(январь!$A$1:$AF$200))),IF(MONTH(AI85)=2,MIN(IF(F85=февраль!$A$1:$AF$200,ROW(февраль!$A$1:$AF$200))),IF(MONTH(AI85)=3,MIN(IF(F85=март!$A$1:$AF$200,ROW(март!$A$1:$AF$200))),IF(MONTH(AI85)=4,MIN(IF(F85=апрель!$A$1:$AF$200,ROW(апрель!$A$1:$AF$200))),IF(MONTH(AI85)=5,MIN(IF(F85=май!$A$1:$AF$200,ROW(май!$A$1:$AF$200))),0)))))</f>
        <v>3</v>
      </c>
      <c r="AM85" s="77" t="str">
        <f t="shared" ca="1" si="133"/>
        <v>П</v>
      </c>
      <c r="AN85" s="77" t="str">
        <f t="shared" ca="1" si="133"/>
        <v>П</v>
      </c>
      <c r="AO85" s="77" t="str">
        <f t="shared" ca="1" si="133"/>
        <v>КД</v>
      </c>
      <c r="AP85" s="77" t="str">
        <f t="shared" ca="1" si="133"/>
        <v>КД</v>
      </c>
      <c r="AQ85" s="77" t="str">
        <f t="shared" ca="1" si="133"/>
        <v>КД</v>
      </c>
      <c r="AR85" s="77" t="str">
        <f t="shared" ca="1" si="133"/>
        <v>КД</v>
      </c>
      <c r="AS85" s="77" t="str">
        <f t="shared" ca="1" si="133"/>
        <v>В</v>
      </c>
      <c r="AT85" s="77" t="str">
        <f t="shared" ca="1" si="133"/>
        <v>КД</v>
      </c>
      <c r="AU85" s="77">
        <f t="shared" ca="1" si="133"/>
        <v>0</v>
      </c>
      <c r="AV85" s="77">
        <f t="shared" ca="1" si="133"/>
        <v>3</v>
      </c>
      <c r="AW85" s="77">
        <f t="shared" ca="1" si="134"/>
        <v>4</v>
      </c>
      <c r="AX85" s="77">
        <f t="shared" ca="1" si="134"/>
        <v>6</v>
      </c>
      <c r="AY85" s="77">
        <f t="shared" ca="1" si="134"/>
        <v>3</v>
      </c>
      <c r="AZ85" s="77" t="str">
        <f t="shared" ca="1" si="134"/>
        <v>В</v>
      </c>
      <c r="BA85" s="77">
        <f t="shared" ca="1" si="134"/>
        <v>7</v>
      </c>
      <c r="BB85" s="77">
        <f t="shared" ca="1" si="134"/>
        <v>0</v>
      </c>
      <c r="BC85" s="77">
        <f t="shared" ca="1" si="134"/>
        <v>3</v>
      </c>
      <c r="BD85" s="77">
        <f t="shared" ca="1" si="134"/>
        <v>4</v>
      </c>
      <c r="BE85" s="77">
        <f t="shared" ca="1" si="134"/>
        <v>6</v>
      </c>
      <c r="BF85" s="77">
        <f t="shared" ca="1" si="134"/>
        <v>3</v>
      </c>
      <c r="BG85" s="77" t="str">
        <f t="shared" ca="1" si="135"/>
        <v>В</v>
      </c>
      <c r="BH85" s="77">
        <f t="shared" ca="1" si="135"/>
        <v>7</v>
      </c>
      <c r="BI85" s="77">
        <f t="shared" ca="1" si="135"/>
        <v>0</v>
      </c>
      <c r="BJ85" s="77">
        <f t="shared" ca="1" si="135"/>
        <v>3</v>
      </c>
      <c r="BK85" s="77">
        <f t="shared" ca="1" si="135"/>
        <v>4</v>
      </c>
      <c r="BL85" s="77">
        <f t="shared" ca="1" si="135"/>
        <v>6</v>
      </c>
      <c r="BM85" s="77">
        <f t="shared" ca="1" si="135"/>
        <v>3</v>
      </c>
      <c r="BN85" s="77" t="str">
        <f t="shared" ca="1" si="135"/>
        <v>В</v>
      </c>
      <c r="BO85" s="77">
        <f t="shared" ca="1" si="135"/>
        <v>7</v>
      </c>
      <c r="BP85" s="77">
        <f t="shared" ca="1" si="135"/>
        <v>0</v>
      </c>
      <c r="BQ85" s="77">
        <f t="shared" ca="1" si="135"/>
        <v>3</v>
      </c>
      <c r="BR85" s="77">
        <f t="shared" si="136"/>
        <v>0</v>
      </c>
      <c r="BS85" s="77">
        <f t="shared" si="136"/>
        <v>0</v>
      </c>
      <c r="BT85" s="77">
        <f t="shared" si="136"/>
        <v>0</v>
      </c>
      <c r="BU85" s="77">
        <f t="shared" si="136"/>
        <v>0</v>
      </c>
      <c r="BV85" s="77">
        <f t="shared" si="136"/>
        <v>0</v>
      </c>
      <c r="BW85" s="77">
        <f t="shared" si="136"/>
        <v>0</v>
      </c>
      <c r="BX85" s="77">
        <f t="shared" si="136"/>
        <v>0</v>
      </c>
      <c r="BY85" s="77">
        <f t="shared" si="136"/>
        <v>0</v>
      </c>
      <c r="BZ85" s="77">
        <f t="shared" si="136"/>
        <v>0</v>
      </c>
      <c r="CA85" s="77">
        <f t="shared" si="136"/>
        <v>0</v>
      </c>
      <c r="CB85" s="77">
        <f t="shared" si="137"/>
        <v>0</v>
      </c>
      <c r="CC85" s="77">
        <f t="shared" si="137"/>
        <v>0</v>
      </c>
      <c r="CD85" s="77">
        <f t="shared" si="137"/>
        <v>0</v>
      </c>
      <c r="CE85" s="77">
        <f t="shared" si="137"/>
        <v>0</v>
      </c>
      <c r="CF85" s="77">
        <f t="shared" si="137"/>
        <v>0</v>
      </c>
      <c r="CG85" s="77">
        <f t="shared" si="137"/>
        <v>0</v>
      </c>
      <c r="CH85" s="77">
        <f t="shared" si="137"/>
        <v>0</v>
      </c>
      <c r="CI85" s="77">
        <f t="shared" si="137"/>
        <v>0</v>
      </c>
      <c r="CJ85" s="77">
        <f t="shared" si="137"/>
        <v>0</v>
      </c>
      <c r="CK85" s="77">
        <f t="shared" si="137"/>
        <v>0</v>
      </c>
      <c r="CL85" s="77">
        <f t="shared" si="138"/>
        <v>0</v>
      </c>
      <c r="CM85" s="77">
        <f t="shared" si="138"/>
        <v>0</v>
      </c>
      <c r="CN85" s="77">
        <f t="shared" si="138"/>
        <v>0</v>
      </c>
      <c r="CO85" s="77">
        <f t="shared" si="138"/>
        <v>0</v>
      </c>
      <c r="CP85" s="77">
        <f t="shared" si="138"/>
        <v>0</v>
      </c>
      <c r="CQ85" s="77">
        <f t="shared" si="138"/>
        <v>0</v>
      </c>
      <c r="CR85" s="77">
        <f t="shared" si="138"/>
        <v>0</v>
      </c>
      <c r="CS85" s="77">
        <f t="shared" si="138"/>
        <v>0</v>
      </c>
      <c r="CT85" s="77">
        <f t="shared" si="139"/>
        <v>0</v>
      </c>
      <c r="CU85" s="77">
        <f t="shared" si="139"/>
        <v>0</v>
      </c>
      <c r="CV85" s="77">
        <f t="shared" si="139"/>
        <v>0</v>
      </c>
      <c r="CW85" s="77">
        <f t="shared" si="139"/>
        <v>0</v>
      </c>
      <c r="CX85" s="77">
        <f t="shared" si="139"/>
        <v>0</v>
      </c>
      <c r="CY85" s="77">
        <f t="shared" si="139"/>
        <v>0</v>
      </c>
      <c r="CZ85" s="77">
        <f t="shared" si="139"/>
        <v>0</v>
      </c>
      <c r="DA85" s="77">
        <f t="shared" si="139"/>
        <v>0</v>
      </c>
      <c r="DB85" s="77">
        <f t="shared" si="139"/>
        <v>0</v>
      </c>
      <c r="DC85" s="77">
        <f t="shared" si="139"/>
        <v>0</v>
      </c>
      <c r="DD85" s="77">
        <f t="shared" si="140"/>
        <v>0</v>
      </c>
      <c r="DE85" s="77">
        <f t="shared" si="140"/>
        <v>0</v>
      </c>
      <c r="DF85" s="77">
        <f t="shared" si="140"/>
        <v>0</v>
      </c>
      <c r="DG85" s="77">
        <f t="shared" si="140"/>
        <v>0</v>
      </c>
      <c r="DH85" s="77">
        <f t="shared" si="140"/>
        <v>0</v>
      </c>
      <c r="DI85" s="77">
        <f t="shared" si="140"/>
        <v>0</v>
      </c>
      <c r="DJ85" s="77">
        <f t="shared" si="140"/>
        <v>0</v>
      </c>
      <c r="DK85" s="77">
        <f t="shared" si="140"/>
        <v>0</v>
      </c>
      <c r="DL85" s="77">
        <f t="shared" si="140"/>
        <v>0</v>
      </c>
      <c r="DM85" s="77">
        <f t="shared" si="140"/>
        <v>0</v>
      </c>
      <c r="DN85" s="77">
        <f t="shared" si="141"/>
        <v>0</v>
      </c>
      <c r="DO85" s="77">
        <f t="shared" si="141"/>
        <v>0</v>
      </c>
      <c r="DP85" s="77">
        <f t="shared" si="141"/>
        <v>0</v>
      </c>
      <c r="DQ85" s="77">
        <f t="shared" si="141"/>
        <v>0</v>
      </c>
      <c r="DR85" s="77">
        <f t="shared" si="141"/>
        <v>0</v>
      </c>
      <c r="DS85" s="77">
        <f t="shared" si="141"/>
        <v>0</v>
      </c>
      <c r="DT85" s="77">
        <f t="shared" si="141"/>
        <v>0</v>
      </c>
      <c r="DU85" s="77">
        <f t="shared" si="141"/>
        <v>0</v>
      </c>
      <c r="DV85" s="77">
        <f t="shared" si="141"/>
        <v>0</v>
      </c>
      <c r="DW85" s="77">
        <f t="shared" si="141"/>
        <v>0</v>
      </c>
      <c r="DX85" s="77">
        <f t="shared" si="141"/>
        <v>0</v>
      </c>
      <c r="DY85" s="77">
        <f t="shared" si="142"/>
        <v>0</v>
      </c>
      <c r="DZ85" s="77">
        <f t="shared" si="142"/>
        <v>0</v>
      </c>
      <c r="EA85" s="77">
        <f t="shared" si="142"/>
        <v>0</v>
      </c>
      <c r="EB85" s="77">
        <f t="shared" si="142"/>
        <v>0</v>
      </c>
      <c r="EC85" s="77">
        <f t="shared" si="142"/>
        <v>0</v>
      </c>
      <c r="ED85" s="77">
        <f t="shared" si="142"/>
        <v>0</v>
      </c>
      <c r="EE85" s="77">
        <f t="shared" si="142"/>
        <v>0</v>
      </c>
      <c r="EF85" s="77">
        <f t="shared" si="142"/>
        <v>0</v>
      </c>
      <c r="EG85" s="77">
        <f t="shared" si="142"/>
        <v>0</v>
      </c>
      <c r="EH85" s="77">
        <f t="shared" si="142"/>
        <v>0</v>
      </c>
      <c r="EI85" s="77">
        <f t="shared" si="143"/>
        <v>0</v>
      </c>
      <c r="EJ85" s="77">
        <f t="shared" si="143"/>
        <v>0</v>
      </c>
      <c r="EK85" s="77">
        <f t="shared" si="143"/>
        <v>0</v>
      </c>
      <c r="EL85" s="77">
        <f t="shared" si="143"/>
        <v>0</v>
      </c>
      <c r="EM85" s="77">
        <f t="shared" si="143"/>
        <v>0</v>
      </c>
      <c r="EN85" s="77">
        <f t="shared" si="143"/>
        <v>0</v>
      </c>
      <c r="EO85" s="77">
        <f t="shared" si="143"/>
        <v>0</v>
      </c>
      <c r="EP85" s="77">
        <f t="shared" si="143"/>
        <v>0</v>
      </c>
      <c r="EQ85" s="77">
        <f t="shared" si="143"/>
        <v>0</v>
      </c>
      <c r="ER85" s="77">
        <f t="shared" si="143"/>
        <v>0</v>
      </c>
      <c r="ES85" s="77">
        <f t="shared" si="144"/>
        <v>0</v>
      </c>
      <c r="ET85" s="77">
        <f t="shared" si="144"/>
        <v>0</v>
      </c>
      <c r="EU85" s="77">
        <f t="shared" si="144"/>
        <v>0</v>
      </c>
      <c r="EV85" s="77">
        <f t="shared" si="144"/>
        <v>0</v>
      </c>
      <c r="EW85" s="77">
        <f t="shared" si="144"/>
        <v>0</v>
      </c>
      <c r="EX85" s="77">
        <f t="shared" si="144"/>
        <v>0</v>
      </c>
      <c r="EY85" s="77">
        <f t="shared" si="144"/>
        <v>0</v>
      </c>
      <c r="EZ85" s="77">
        <f t="shared" si="144"/>
        <v>0</v>
      </c>
      <c r="FA85" s="77">
        <f t="shared" si="144"/>
        <v>0</v>
      </c>
      <c r="FB85" s="77">
        <f t="shared" si="144"/>
        <v>0</v>
      </c>
      <c r="FC85" s="77">
        <f t="shared" si="145"/>
        <v>0</v>
      </c>
      <c r="FD85" s="77">
        <f t="shared" si="145"/>
        <v>0</v>
      </c>
      <c r="FE85" s="77">
        <f t="shared" si="145"/>
        <v>0</v>
      </c>
      <c r="FF85" s="77">
        <f t="shared" si="145"/>
        <v>0</v>
      </c>
      <c r="FG85" s="77">
        <f t="shared" si="145"/>
        <v>0</v>
      </c>
      <c r="FH85" s="77">
        <f t="shared" si="145"/>
        <v>0</v>
      </c>
      <c r="FI85" s="77">
        <f t="shared" si="145"/>
        <v>0</v>
      </c>
      <c r="FJ85" s="77">
        <f t="shared" si="145"/>
        <v>0</v>
      </c>
      <c r="FK85" s="77">
        <f t="shared" si="145"/>
        <v>0</v>
      </c>
      <c r="FL85" s="77">
        <f t="shared" si="145"/>
        <v>0</v>
      </c>
      <c r="FM85" s="77">
        <f t="shared" si="146"/>
        <v>0</v>
      </c>
      <c r="FN85" s="77">
        <f t="shared" si="146"/>
        <v>0</v>
      </c>
      <c r="FO85" s="77">
        <f t="shared" si="146"/>
        <v>0</v>
      </c>
      <c r="FP85" s="77">
        <f t="shared" si="146"/>
        <v>0</v>
      </c>
      <c r="FQ85" s="77">
        <f t="shared" si="146"/>
        <v>0</v>
      </c>
      <c r="FR85" s="77">
        <f t="shared" si="146"/>
        <v>0</v>
      </c>
      <c r="FS85" s="77">
        <f t="shared" si="146"/>
        <v>0</v>
      </c>
      <c r="FT85" s="77">
        <f t="shared" si="146"/>
        <v>0</v>
      </c>
      <c r="FU85" s="77">
        <f t="shared" si="146"/>
        <v>0</v>
      </c>
      <c r="FV85" s="77">
        <f t="shared" si="146"/>
        <v>0</v>
      </c>
      <c r="FW85" s="77">
        <f t="shared" si="147"/>
        <v>0</v>
      </c>
      <c r="FX85" s="77">
        <f t="shared" si="147"/>
        <v>0</v>
      </c>
      <c r="FY85" s="77">
        <f t="shared" si="147"/>
        <v>0</v>
      </c>
      <c r="FZ85" s="77">
        <f t="shared" si="147"/>
        <v>0</v>
      </c>
      <c r="GA85" s="77">
        <f t="shared" si="147"/>
        <v>0</v>
      </c>
      <c r="GB85" s="77">
        <f t="shared" si="147"/>
        <v>0</v>
      </c>
      <c r="GC85" s="77">
        <f t="shared" si="147"/>
        <v>0</v>
      </c>
      <c r="GD85" s="77">
        <f t="shared" si="147"/>
        <v>0</v>
      </c>
      <c r="GE85" s="77">
        <f t="shared" si="147"/>
        <v>0</v>
      </c>
      <c r="GF85" s="77">
        <f t="shared" si="147"/>
        <v>0</v>
      </c>
      <c r="GG85" s="77">
        <f t="shared" si="147"/>
        <v>0</v>
      </c>
    </row>
    <row r="86" spans="1:189" ht="15.75" x14ac:dyDescent="0.25">
      <c r="A86" s="93"/>
      <c r="B86" s="94"/>
      <c r="C86" s="95"/>
      <c r="D86" s="95"/>
      <c r="E86" s="96"/>
      <c r="F86" s="94"/>
      <c r="G86" s="97">
        <f t="shared" si="113"/>
        <v>0</v>
      </c>
      <c r="H86" s="96"/>
      <c r="I86" s="97">
        <f t="shared" si="114"/>
        <v>0</v>
      </c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101"/>
      <c r="W86" s="101"/>
      <c r="X86" s="101"/>
      <c r="Y86" s="101"/>
      <c r="Z86" s="101"/>
      <c r="AA86" s="101"/>
      <c r="AB86" s="101"/>
      <c r="AC86" s="101"/>
      <c r="AD86" s="100">
        <f t="shared" si="116"/>
        <v>0</v>
      </c>
      <c r="AE86" s="100">
        <f t="shared" si="112"/>
        <v>0</v>
      </c>
      <c r="AF86" s="75"/>
      <c r="AG86" s="75"/>
      <c r="AH86" s="68">
        <f t="shared" si="115"/>
        <v>0</v>
      </c>
      <c r="AI86" s="79">
        <f>SUMIF(Списки!$D$2:$D$6,B86,Списки!$E$2:$E$6)</f>
        <v>0</v>
      </c>
      <c r="AJ86" s="79">
        <f t="shared" si="117"/>
        <v>31</v>
      </c>
      <c r="AK86" s="70"/>
      <c r="AL86" s="70">
        <f t="array" aca="1" ref="AL86" ca="1">IF(MONTH(AI86)=1,MIN(IF(F86=январь!$A$1:$AF$200,ROW(январь!$A$1:$AF$200))),IF(MONTH(AI86)=2,MIN(IF(F86=февраль!$A$1:$AF$200,ROW(февраль!$A$1:$AF$200))),IF(MONTH(AI86)=3,MIN(IF(F86=март!$A$1:$AF$200,ROW(март!$A$1:$AF$200))),IF(MONTH(AI86)=4,MIN(IF(F86=апрель!$A$1:$AF$200,ROW(апрель!$A$1:$AF$200))),IF(MONTH(AI86)=5,MIN(IF(F86=май!$A$1:$AF$200,ROW(май!$A$1:$AF$200))),0)))))</f>
        <v>3</v>
      </c>
      <c r="AM86" s="77" t="str">
        <f t="shared" ca="1" si="133"/>
        <v>П</v>
      </c>
      <c r="AN86" s="77" t="str">
        <f t="shared" ca="1" si="133"/>
        <v>П</v>
      </c>
      <c r="AO86" s="77" t="str">
        <f t="shared" ca="1" si="133"/>
        <v>КД</v>
      </c>
      <c r="AP86" s="77" t="str">
        <f t="shared" ca="1" si="133"/>
        <v>КД</v>
      </c>
      <c r="AQ86" s="77" t="str">
        <f t="shared" ca="1" si="133"/>
        <v>КД</v>
      </c>
      <c r="AR86" s="77" t="str">
        <f t="shared" ca="1" si="133"/>
        <v>КД</v>
      </c>
      <c r="AS86" s="77" t="str">
        <f t="shared" ca="1" si="133"/>
        <v>В</v>
      </c>
      <c r="AT86" s="77" t="str">
        <f t="shared" ca="1" si="133"/>
        <v>КД</v>
      </c>
      <c r="AU86" s="77">
        <f t="shared" ca="1" si="133"/>
        <v>0</v>
      </c>
      <c r="AV86" s="77">
        <f t="shared" ca="1" si="133"/>
        <v>3</v>
      </c>
      <c r="AW86" s="77">
        <f t="shared" ca="1" si="134"/>
        <v>4</v>
      </c>
      <c r="AX86" s="77">
        <f t="shared" ca="1" si="134"/>
        <v>6</v>
      </c>
      <c r="AY86" s="77">
        <f t="shared" ca="1" si="134"/>
        <v>3</v>
      </c>
      <c r="AZ86" s="77" t="str">
        <f t="shared" ca="1" si="134"/>
        <v>В</v>
      </c>
      <c r="BA86" s="77">
        <f t="shared" ca="1" si="134"/>
        <v>7</v>
      </c>
      <c r="BB86" s="77">
        <f t="shared" ca="1" si="134"/>
        <v>0</v>
      </c>
      <c r="BC86" s="77">
        <f t="shared" ca="1" si="134"/>
        <v>3</v>
      </c>
      <c r="BD86" s="77">
        <f t="shared" ca="1" si="134"/>
        <v>4</v>
      </c>
      <c r="BE86" s="77">
        <f t="shared" ca="1" si="134"/>
        <v>6</v>
      </c>
      <c r="BF86" s="77">
        <f t="shared" ca="1" si="134"/>
        <v>3</v>
      </c>
      <c r="BG86" s="77" t="str">
        <f t="shared" ca="1" si="135"/>
        <v>В</v>
      </c>
      <c r="BH86" s="77">
        <f t="shared" ca="1" si="135"/>
        <v>7</v>
      </c>
      <c r="BI86" s="77">
        <f t="shared" ca="1" si="135"/>
        <v>0</v>
      </c>
      <c r="BJ86" s="77">
        <f t="shared" ca="1" si="135"/>
        <v>3</v>
      </c>
      <c r="BK86" s="77">
        <f t="shared" ca="1" si="135"/>
        <v>4</v>
      </c>
      <c r="BL86" s="77">
        <f t="shared" ca="1" si="135"/>
        <v>6</v>
      </c>
      <c r="BM86" s="77">
        <f t="shared" ca="1" si="135"/>
        <v>3</v>
      </c>
      <c r="BN86" s="77" t="str">
        <f t="shared" ca="1" si="135"/>
        <v>В</v>
      </c>
      <c r="BO86" s="77">
        <f t="shared" ca="1" si="135"/>
        <v>7</v>
      </c>
      <c r="BP86" s="77">
        <f t="shared" ca="1" si="135"/>
        <v>0</v>
      </c>
      <c r="BQ86" s="77">
        <f t="shared" ca="1" si="135"/>
        <v>3</v>
      </c>
      <c r="BR86" s="77">
        <f t="shared" si="136"/>
        <v>0</v>
      </c>
      <c r="BS86" s="77">
        <f t="shared" si="136"/>
        <v>0</v>
      </c>
      <c r="BT86" s="77">
        <f t="shared" si="136"/>
        <v>0</v>
      </c>
      <c r="BU86" s="77">
        <f t="shared" si="136"/>
        <v>0</v>
      </c>
      <c r="BV86" s="77">
        <f t="shared" si="136"/>
        <v>0</v>
      </c>
      <c r="BW86" s="77">
        <f t="shared" si="136"/>
        <v>0</v>
      </c>
      <c r="BX86" s="77">
        <f t="shared" si="136"/>
        <v>0</v>
      </c>
      <c r="BY86" s="77">
        <f t="shared" si="136"/>
        <v>0</v>
      </c>
      <c r="BZ86" s="77">
        <f t="shared" si="136"/>
        <v>0</v>
      </c>
      <c r="CA86" s="77">
        <f t="shared" si="136"/>
        <v>0</v>
      </c>
      <c r="CB86" s="77">
        <f t="shared" si="137"/>
        <v>0</v>
      </c>
      <c r="CC86" s="77">
        <f t="shared" si="137"/>
        <v>0</v>
      </c>
      <c r="CD86" s="77">
        <f t="shared" si="137"/>
        <v>0</v>
      </c>
      <c r="CE86" s="77">
        <f t="shared" si="137"/>
        <v>0</v>
      </c>
      <c r="CF86" s="77">
        <f t="shared" si="137"/>
        <v>0</v>
      </c>
      <c r="CG86" s="77">
        <f t="shared" si="137"/>
        <v>0</v>
      </c>
      <c r="CH86" s="77">
        <f t="shared" si="137"/>
        <v>0</v>
      </c>
      <c r="CI86" s="77">
        <f t="shared" si="137"/>
        <v>0</v>
      </c>
      <c r="CJ86" s="77">
        <f t="shared" si="137"/>
        <v>0</v>
      </c>
      <c r="CK86" s="77">
        <f t="shared" si="137"/>
        <v>0</v>
      </c>
      <c r="CL86" s="77">
        <f t="shared" si="138"/>
        <v>0</v>
      </c>
      <c r="CM86" s="77">
        <f t="shared" si="138"/>
        <v>0</v>
      </c>
      <c r="CN86" s="77">
        <f t="shared" si="138"/>
        <v>0</v>
      </c>
      <c r="CO86" s="77">
        <f t="shared" si="138"/>
        <v>0</v>
      </c>
      <c r="CP86" s="77">
        <f t="shared" si="138"/>
        <v>0</v>
      </c>
      <c r="CQ86" s="77">
        <f t="shared" si="138"/>
        <v>0</v>
      </c>
      <c r="CR86" s="77">
        <f t="shared" si="138"/>
        <v>0</v>
      </c>
      <c r="CS86" s="77">
        <f t="shared" si="138"/>
        <v>0</v>
      </c>
      <c r="CT86" s="77">
        <f t="shared" si="139"/>
        <v>0</v>
      </c>
      <c r="CU86" s="77">
        <f t="shared" si="139"/>
        <v>0</v>
      </c>
      <c r="CV86" s="77">
        <f t="shared" si="139"/>
        <v>0</v>
      </c>
      <c r="CW86" s="77">
        <f t="shared" si="139"/>
        <v>0</v>
      </c>
      <c r="CX86" s="77">
        <f t="shared" si="139"/>
        <v>0</v>
      </c>
      <c r="CY86" s="77">
        <f t="shared" si="139"/>
        <v>0</v>
      </c>
      <c r="CZ86" s="77">
        <f t="shared" si="139"/>
        <v>0</v>
      </c>
      <c r="DA86" s="77">
        <f t="shared" si="139"/>
        <v>0</v>
      </c>
      <c r="DB86" s="77">
        <f t="shared" si="139"/>
        <v>0</v>
      </c>
      <c r="DC86" s="77">
        <f t="shared" si="139"/>
        <v>0</v>
      </c>
      <c r="DD86" s="77">
        <f t="shared" si="140"/>
        <v>0</v>
      </c>
      <c r="DE86" s="77">
        <f t="shared" si="140"/>
        <v>0</v>
      </c>
      <c r="DF86" s="77">
        <f t="shared" si="140"/>
        <v>0</v>
      </c>
      <c r="DG86" s="77">
        <f t="shared" si="140"/>
        <v>0</v>
      </c>
      <c r="DH86" s="77">
        <f t="shared" si="140"/>
        <v>0</v>
      </c>
      <c r="DI86" s="77">
        <f t="shared" si="140"/>
        <v>0</v>
      </c>
      <c r="DJ86" s="77">
        <f t="shared" si="140"/>
        <v>0</v>
      </c>
      <c r="DK86" s="77">
        <f t="shared" si="140"/>
        <v>0</v>
      </c>
      <c r="DL86" s="77">
        <f t="shared" si="140"/>
        <v>0</v>
      </c>
      <c r="DM86" s="77">
        <f t="shared" si="140"/>
        <v>0</v>
      </c>
      <c r="DN86" s="77">
        <f t="shared" si="141"/>
        <v>0</v>
      </c>
      <c r="DO86" s="77">
        <f t="shared" si="141"/>
        <v>0</v>
      </c>
      <c r="DP86" s="77">
        <f t="shared" si="141"/>
        <v>0</v>
      </c>
      <c r="DQ86" s="77">
        <f t="shared" si="141"/>
        <v>0</v>
      </c>
      <c r="DR86" s="77">
        <f t="shared" si="141"/>
        <v>0</v>
      </c>
      <c r="DS86" s="77">
        <f t="shared" si="141"/>
        <v>0</v>
      </c>
      <c r="DT86" s="77">
        <f t="shared" si="141"/>
        <v>0</v>
      </c>
      <c r="DU86" s="77">
        <f t="shared" si="141"/>
        <v>0</v>
      </c>
      <c r="DV86" s="77">
        <f t="shared" si="141"/>
        <v>0</v>
      </c>
      <c r="DW86" s="77">
        <f t="shared" si="141"/>
        <v>0</v>
      </c>
      <c r="DX86" s="77">
        <f t="shared" si="141"/>
        <v>0</v>
      </c>
      <c r="DY86" s="77">
        <f t="shared" si="142"/>
        <v>0</v>
      </c>
      <c r="DZ86" s="77">
        <f t="shared" si="142"/>
        <v>0</v>
      </c>
      <c r="EA86" s="77">
        <f t="shared" si="142"/>
        <v>0</v>
      </c>
      <c r="EB86" s="77">
        <f t="shared" si="142"/>
        <v>0</v>
      </c>
      <c r="EC86" s="77">
        <f t="shared" si="142"/>
        <v>0</v>
      </c>
      <c r="ED86" s="77">
        <f t="shared" si="142"/>
        <v>0</v>
      </c>
      <c r="EE86" s="77">
        <f t="shared" si="142"/>
        <v>0</v>
      </c>
      <c r="EF86" s="77">
        <f t="shared" si="142"/>
        <v>0</v>
      </c>
      <c r="EG86" s="77">
        <f t="shared" si="142"/>
        <v>0</v>
      </c>
      <c r="EH86" s="77">
        <f t="shared" si="142"/>
        <v>0</v>
      </c>
      <c r="EI86" s="77">
        <f t="shared" si="143"/>
        <v>0</v>
      </c>
      <c r="EJ86" s="77">
        <f t="shared" si="143"/>
        <v>0</v>
      </c>
      <c r="EK86" s="77">
        <f t="shared" si="143"/>
        <v>0</v>
      </c>
      <c r="EL86" s="77">
        <f t="shared" si="143"/>
        <v>0</v>
      </c>
      <c r="EM86" s="77">
        <f t="shared" si="143"/>
        <v>0</v>
      </c>
      <c r="EN86" s="77">
        <f t="shared" si="143"/>
        <v>0</v>
      </c>
      <c r="EO86" s="77">
        <f t="shared" si="143"/>
        <v>0</v>
      </c>
      <c r="EP86" s="77">
        <f t="shared" si="143"/>
        <v>0</v>
      </c>
      <c r="EQ86" s="77">
        <f t="shared" si="143"/>
        <v>0</v>
      </c>
      <c r="ER86" s="77">
        <f t="shared" si="143"/>
        <v>0</v>
      </c>
      <c r="ES86" s="77">
        <f t="shared" si="144"/>
        <v>0</v>
      </c>
      <c r="ET86" s="77">
        <f t="shared" si="144"/>
        <v>0</v>
      </c>
      <c r="EU86" s="77">
        <f t="shared" si="144"/>
        <v>0</v>
      </c>
      <c r="EV86" s="77">
        <f t="shared" si="144"/>
        <v>0</v>
      </c>
      <c r="EW86" s="77">
        <f t="shared" si="144"/>
        <v>0</v>
      </c>
      <c r="EX86" s="77">
        <f t="shared" si="144"/>
        <v>0</v>
      </c>
      <c r="EY86" s="77">
        <f t="shared" si="144"/>
        <v>0</v>
      </c>
      <c r="EZ86" s="77">
        <f t="shared" si="144"/>
        <v>0</v>
      </c>
      <c r="FA86" s="77">
        <f t="shared" si="144"/>
        <v>0</v>
      </c>
      <c r="FB86" s="77">
        <f t="shared" si="144"/>
        <v>0</v>
      </c>
      <c r="FC86" s="77">
        <f t="shared" si="145"/>
        <v>0</v>
      </c>
      <c r="FD86" s="77">
        <f t="shared" si="145"/>
        <v>0</v>
      </c>
      <c r="FE86" s="77">
        <f t="shared" si="145"/>
        <v>0</v>
      </c>
      <c r="FF86" s="77">
        <f t="shared" si="145"/>
        <v>0</v>
      </c>
      <c r="FG86" s="77">
        <f t="shared" si="145"/>
        <v>0</v>
      </c>
      <c r="FH86" s="77">
        <f t="shared" si="145"/>
        <v>0</v>
      </c>
      <c r="FI86" s="77">
        <f t="shared" si="145"/>
        <v>0</v>
      </c>
      <c r="FJ86" s="77">
        <f t="shared" si="145"/>
        <v>0</v>
      </c>
      <c r="FK86" s="77">
        <f t="shared" si="145"/>
        <v>0</v>
      </c>
      <c r="FL86" s="77">
        <f t="shared" si="145"/>
        <v>0</v>
      </c>
      <c r="FM86" s="77">
        <f t="shared" si="146"/>
        <v>0</v>
      </c>
      <c r="FN86" s="77">
        <f t="shared" si="146"/>
        <v>0</v>
      </c>
      <c r="FO86" s="77">
        <f t="shared" si="146"/>
        <v>0</v>
      </c>
      <c r="FP86" s="77">
        <f t="shared" si="146"/>
        <v>0</v>
      </c>
      <c r="FQ86" s="77">
        <f t="shared" si="146"/>
        <v>0</v>
      </c>
      <c r="FR86" s="77">
        <f t="shared" si="146"/>
        <v>0</v>
      </c>
      <c r="FS86" s="77">
        <f t="shared" si="146"/>
        <v>0</v>
      </c>
      <c r="FT86" s="77">
        <f t="shared" si="146"/>
        <v>0</v>
      </c>
      <c r="FU86" s="77">
        <f t="shared" si="146"/>
        <v>0</v>
      </c>
      <c r="FV86" s="77">
        <f t="shared" si="146"/>
        <v>0</v>
      </c>
      <c r="FW86" s="77">
        <f t="shared" si="147"/>
        <v>0</v>
      </c>
      <c r="FX86" s="77">
        <f t="shared" si="147"/>
        <v>0</v>
      </c>
      <c r="FY86" s="77">
        <f t="shared" si="147"/>
        <v>0</v>
      </c>
      <c r="FZ86" s="77">
        <f t="shared" si="147"/>
        <v>0</v>
      </c>
      <c r="GA86" s="77">
        <f t="shared" si="147"/>
        <v>0</v>
      </c>
      <c r="GB86" s="77">
        <f t="shared" si="147"/>
        <v>0</v>
      </c>
      <c r="GC86" s="77">
        <f t="shared" si="147"/>
        <v>0</v>
      </c>
      <c r="GD86" s="77">
        <f t="shared" si="147"/>
        <v>0</v>
      </c>
      <c r="GE86" s="77">
        <f t="shared" si="147"/>
        <v>0</v>
      </c>
      <c r="GF86" s="77">
        <f t="shared" si="147"/>
        <v>0</v>
      </c>
      <c r="GG86" s="77">
        <f t="shared" si="147"/>
        <v>0</v>
      </c>
    </row>
    <row r="87" spans="1:189" ht="15.75" x14ac:dyDescent="0.25">
      <c r="A87" s="93"/>
      <c r="B87" s="94"/>
      <c r="C87" s="95"/>
      <c r="D87" s="95"/>
      <c r="E87" s="96"/>
      <c r="F87" s="94"/>
      <c r="G87" s="97">
        <f t="shared" si="113"/>
        <v>0</v>
      </c>
      <c r="H87" s="96"/>
      <c r="I87" s="97">
        <f t="shared" si="114"/>
        <v>0</v>
      </c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101"/>
      <c r="W87" s="101"/>
      <c r="X87" s="101"/>
      <c r="Y87" s="101"/>
      <c r="Z87" s="101"/>
      <c r="AA87" s="101"/>
      <c r="AB87" s="101"/>
      <c r="AC87" s="101"/>
      <c r="AD87" s="100">
        <f t="shared" si="116"/>
        <v>0</v>
      </c>
      <c r="AE87" s="100">
        <f t="shared" si="112"/>
        <v>0</v>
      </c>
      <c r="AF87" s="75"/>
      <c r="AG87" s="75"/>
      <c r="AH87" s="68">
        <f t="shared" si="115"/>
        <v>0</v>
      </c>
      <c r="AI87" s="79">
        <f>SUMIF(Списки!$D$2:$D$6,B87,Списки!$E$2:$E$6)</f>
        <v>0</v>
      </c>
      <c r="AJ87" s="79">
        <f t="shared" si="117"/>
        <v>31</v>
      </c>
      <c r="AK87" s="70"/>
      <c r="AL87" s="70">
        <f t="array" aca="1" ref="AL87" ca="1">IF(MONTH(AI87)=1,MIN(IF(F87=январь!$A$1:$AF$200,ROW(январь!$A$1:$AF$200))),IF(MONTH(AI87)=2,MIN(IF(F87=февраль!$A$1:$AF$200,ROW(февраль!$A$1:$AF$200))),IF(MONTH(AI87)=3,MIN(IF(F87=март!$A$1:$AF$200,ROW(март!$A$1:$AF$200))),IF(MONTH(AI87)=4,MIN(IF(F87=апрель!$A$1:$AF$200,ROW(апрель!$A$1:$AF$200))),IF(MONTH(AI87)=5,MIN(IF(F87=май!$A$1:$AF$200,ROW(май!$A$1:$AF$200))),0)))))</f>
        <v>3</v>
      </c>
      <c r="AM87" s="77" t="str">
        <f t="shared" ca="1" si="133"/>
        <v>П</v>
      </c>
      <c r="AN87" s="77" t="str">
        <f t="shared" ca="1" si="133"/>
        <v>П</v>
      </c>
      <c r="AO87" s="77" t="str">
        <f t="shared" ca="1" si="133"/>
        <v>КД</v>
      </c>
      <c r="AP87" s="77" t="str">
        <f t="shared" ca="1" si="133"/>
        <v>КД</v>
      </c>
      <c r="AQ87" s="77" t="str">
        <f t="shared" ca="1" si="133"/>
        <v>КД</v>
      </c>
      <c r="AR87" s="77" t="str">
        <f t="shared" ca="1" si="133"/>
        <v>КД</v>
      </c>
      <c r="AS87" s="77" t="str">
        <f t="shared" ca="1" si="133"/>
        <v>В</v>
      </c>
      <c r="AT87" s="77" t="str">
        <f t="shared" ca="1" si="133"/>
        <v>КД</v>
      </c>
      <c r="AU87" s="77">
        <f t="shared" ca="1" si="133"/>
        <v>0</v>
      </c>
      <c r="AV87" s="77">
        <f t="shared" ca="1" si="133"/>
        <v>3</v>
      </c>
      <c r="AW87" s="77">
        <f t="shared" ca="1" si="134"/>
        <v>4</v>
      </c>
      <c r="AX87" s="77">
        <f t="shared" ca="1" si="134"/>
        <v>6</v>
      </c>
      <c r="AY87" s="77">
        <f t="shared" ca="1" si="134"/>
        <v>3</v>
      </c>
      <c r="AZ87" s="77" t="str">
        <f t="shared" ca="1" si="134"/>
        <v>В</v>
      </c>
      <c r="BA87" s="77">
        <f t="shared" ca="1" si="134"/>
        <v>7</v>
      </c>
      <c r="BB87" s="77">
        <f t="shared" ca="1" si="134"/>
        <v>0</v>
      </c>
      <c r="BC87" s="77">
        <f t="shared" ca="1" si="134"/>
        <v>3</v>
      </c>
      <c r="BD87" s="77">
        <f t="shared" ca="1" si="134"/>
        <v>4</v>
      </c>
      <c r="BE87" s="77">
        <f t="shared" ca="1" si="134"/>
        <v>6</v>
      </c>
      <c r="BF87" s="77">
        <f t="shared" ca="1" si="134"/>
        <v>3</v>
      </c>
      <c r="BG87" s="77" t="str">
        <f t="shared" ca="1" si="135"/>
        <v>В</v>
      </c>
      <c r="BH87" s="77">
        <f t="shared" ca="1" si="135"/>
        <v>7</v>
      </c>
      <c r="BI87" s="77">
        <f t="shared" ca="1" si="135"/>
        <v>0</v>
      </c>
      <c r="BJ87" s="77">
        <f t="shared" ca="1" si="135"/>
        <v>3</v>
      </c>
      <c r="BK87" s="77">
        <f t="shared" ca="1" si="135"/>
        <v>4</v>
      </c>
      <c r="BL87" s="77">
        <f t="shared" ca="1" si="135"/>
        <v>6</v>
      </c>
      <c r="BM87" s="77">
        <f t="shared" ca="1" si="135"/>
        <v>3</v>
      </c>
      <c r="BN87" s="77" t="str">
        <f t="shared" ca="1" si="135"/>
        <v>В</v>
      </c>
      <c r="BO87" s="77">
        <f t="shared" ca="1" si="135"/>
        <v>7</v>
      </c>
      <c r="BP87" s="77">
        <f t="shared" ca="1" si="135"/>
        <v>0</v>
      </c>
      <c r="BQ87" s="77">
        <f t="shared" ca="1" si="135"/>
        <v>3</v>
      </c>
      <c r="BR87" s="77">
        <f t="shared" si="136"/>
        <v>0</v>
      </c>
      <c r="BS87" s="77">
        <f t="shared" si="136"/>
        <v>0</v>
      </c>
      <c r="BT87" s="77">
        <f t="shared" si="136"/>
        <v>0</v>
      </c>
      <c r="BU87" s="77">
        <f t="shared" si="136"/>
        <v>0</v>
      </c>
      <c r="BV87" s="77">
        <f t="shared" si="136"/>
        <v>0</v>
      </c>
      <c r="BW87" s="77">
        <f t="shared" si="136"/>
        <v>0</v>
      </c>
      <c r="BX87" s="77">
        <f t="shared" si="136"/>
        <v>0</v>
      </c>
      <c r="BY87" s="77">
        <f t="shared" si="136"/>
        <v>0</v>
      </c>
      <c r="BZ87" s="77">
        <f t="shared" si="136"/>
        <v>0</v>
      </c>
      <c r="CA87" s="77">
        <f t="shared" si="136"/>
        <v>0</v>
      </c>
      <c r="CB87" s="77">
        <f t="shared" si="137"/>
        <v>0</v>
      </c>
      <c r="CC87" s="77">
        <f t="shared" si="137"/>
        <v>0</v>
      </c>
      <c r="CD87" s="77">
        <f t="shared" si="137"/>
        <v>0</v>
      </c>
      <c r="CE87" s="77">
        <f t="shared" si="137"/>
        <v>0</v>
      </c>
      <c r="CF87" s="77">
        <f t="shared" si="137"/>
        <v>0</v>
      </c>
      <c r="CG87" s="77">
        <f t="shared" si="137"/>
        <v>0</v>
      </c>
      <c r="CH87" s="77">
        <f t="shared" si="137"/>
        <v>0</v>
      </c>
      <c r="CI87" s="77">
        <f t="shared" si="137"/>
        <v>0</v>
      </c>
      <c r="CJ87" s="77">
        <f t="shared" si="137"/>
        <v>0</v>
      </c>
      <c r="CK87" s="77">
        <f t="shared" si="137"/>
        <v>0</v>
      </c>
      <c r="CL87" s="77">
        <f t="shared" si="138"/>
        <v>0</v>
      </c>
      <c r="CM87" s="77">
        <f t="shared" si="138"/>
        <v>0</v>
      </c>
      <c r="CN87" s="77">
        <f t="shared" si="138"/>
        <v>0</v>
      </c>
      <c r="CO87" s="77">
        <f t="shared" si="138"/>
        <v>0</v>
      </c>
      <c r="CP87" s="77">
        <f t="shared" si="138"/>
        <v>0</v>
      </c>
      <c r="CQ87" s="77">
        <f t="shared" si="138"/>
        <v>0</v>
      </c>
      <c r="CR87" s="77">
        <f t="shared" si="138"/>
        <v>0</v>
      </c>
      <c r="CS87" s="77">
        <f t="shared" si="138"/>
        <v>0</v>
      </c>
      <c r="CT87" s="77">
        <f t="shared" si="139"/>
        <v>0</v>
      </c>
      <c r="CU87" s="77">
        <f t="shared" si="139"/>
        <v>0</v>
      </c>
      <c r="CV87" s="77">
        <f t="shared" si="139"/>
        <v>0</v>
      </c>
      <c r="CW87" s="77">
        <f t="shared" si="139"/>
        <v>0</v>
      </c>
      <c r="CX87" s="77">
        <f t="shared" si="139"/>
        <v>0</v>
      </c>
      <c r="CY87" s="77">
        <f t="shared" si="139"/>
        <v>0</v>
      </c>
      <c r="CZ87" s="77">
        <f t="shared" si="139"/>
        <v>0</v>
      </c>
      <c r="DA87" s="77">
        <f t="shared" si="139"/>
        <v>0</v>
      </c>
      <c r="DB87" s="77">
        <f t="shared" si="139"/>
        <v>0</v>
      </c>
      <c r="DC87" s="77">
        <f t="shared" si="139"/>
        <v>0</v>
      </c>
      <c r="DD87" s="77">
        <f t="shared" si="140"/>
        <v>0</v>
      </c>
      <c r="DE87" s="77">
        <f t="shared" si="140"/>
        <v>0</v>
      </c>
      <c r="DF87" s="77">
        <f t="shared" si="140"/>
        <v>0</v>
      </c>
      <c r="DG87" s="77">
        <f t="shared" si="140"/>
        <v>0</v>
      </c>
      <c r="DH87" s="77">
        <f t="shared" si="140"/>
        <v>0</v>
      </c>
      <c r="DI87" s="77">
        <f t="shared" si="140"/>
        <v>0</v>
      </c>
      <c r="DJ87" s="77">
        <f t="shared" si="140"/>
        <v>0</v>
      </c>
      <c r="DK87" s="77">
        <f t="shared" si="140"/>
        <v>0</v>
      </c>
      <c r="DL87" s="77">
        <f t="shared" si="140"/>
        <v>0</v>
      </c>
      <c r="DM87" s="77">
        <f t="shared" si="140"/>
        <v>0</v>
      </c>
      <c r="DN87" s="77">
        <f t="shared" si="141"/>
        <v>0</v>
      </c>
      <c r="DO87" s="77">
        <f t="shared" si="141"/>
        <v>0</v>
      </c>
      <c r="DP87" s="77">
        <f t="shared" si="141"/>
        <v>0</v>
      </c>
      <c r="DQ87" s="77">
        <f t="shared" si="141"/>
        <v>0</v>
      </c>
      <c r="DR87" s="77">
        <f t="shared" si="141"/>
        <v>0</v>
      </c>
      <c r="DS87" s="77">
        <f t="shared" si="141"/>
        <v>0</v>
      </c>
      <c r="DT87" s="77">
        <f t="shared" si="141"/>
        <v>0</v>
      </c>
      <c r="DU87" s="77">
        <f t="shared" si="141"/>
        <v>0</v>
      </c>
      <c r="DV87" s="77">
        <f t="shared" si="141"/>
        <v>0</v>
      </c>
      <c r="DW87" s="77">
        <f t="shared" si="141"/>
        <v>0</v>
      </c>
      <c r="DX87" s="77">
        <f t="shared" si="141"/>
        <v>0</v>
      </c>
      <c r="DY87" s="77">
        <f t="shared" si="142"/>
        <v>0</v>
      </c>
      <c r="DZ87" s="77">
        <f t="shared" si="142"/>
        <v>0</v>
      </c>
      <c r="EA87" s="77">
        <f t="shared" si="142"/>
        <v>0</v>
      </c>
      <c r="EB87" s="77">
        <f t="shared" si="142"/>
        <v>0</v>
      </c>
      <c r="EC87" s="77">
        <f t="shared" si="142"/>
        <v>0</v>
      </c>
      <c r="ED87" s="77">
        <f t="shared" si="142"/>
        <v>0</v>
      </c>
      <c r="EE87" s="77">
        <f t="shared" si="142"/>
        <v>0</v>
      </c>
      <c r="EF87" s="77">
        <f t="shared" si="142"/>
        <v>0</v>
      </c>
      <c r="EG87" s="77">
        <f t="shared" si="142"/>
        <v>0</v>
      </c>
      <c r="EH87" s="77">
        <f t="shared" si="142"/>
        <v>0</v>
      </c>
      <c r="EI87" s="77">
        <f t="shared" si="143"/>
        <v>0</v>
      </c>
      <c r="EJ87" s="77">
        <f t="shared" si="143"/>
        <v>0</v>
      </c>
      <c r="EK87" s="77">
        <f t="shared" si="143"/>
        <v>0</v>
      </c>
      <c r="EL87" s="77">
        <f t="shared" si="143"/>
        <v>0</v>
      </c>
      <c r="EM87" s="77">
        <f t="shared" si="143"/>
        <v>0</v>
      </c>
      <c r="EN87" s="77">
        <f t="shared" si="143"/>
        <v>0</v>
      </c>
      <c r="EO87" s="77">
        <f t="shared" si="143"/>
        <v>0</v>
      </c>
      <c r="EP87" s="77">
        <f t="shared" si="143"/>
        <v>0</v>
      </c>
      <c r="EQ87" s="77">
        <f t="shared" si="143"/>
        <v>0</v>
      </c>
      <c r="ER87" s="77">
        <f t="shared" si="143"/>
        <v>0</v>
      </c>
      <c r="ES87" s="77">
        <f t="shared" si="144"/>
        <v>0</v>
      </c>
      <c r="ET87" s="77">
        <f t="shared" si="144"/>
        <v>0</v>
      </c>
      <c r="EU87" s="77">
        <f t="shared" si="144"/>
        <v>0</v>
      </c>
      <c r="EV87" s="77">
        <f t="shared" si="144"/>
        <v>0</v>
      </c>
      <c r="EW87" s="77">
        <f t="shared" si="144"/>
        <v>0</v>
      </c>
      <c r="EX87" s="77">
        <f t="shared" si="144"/>
        <v>0</v>
      </c>
      <c r="EY87" s="77">
        <f t="shared" si="144"/>
        <v>0</v>
      </c>
      <c r="EZ87" s="77">
        <f t="shared" si="144"/>
        <v>0</v>
      </c>
      <c r="FA87" s="77">
        <f t="shared" si="144"/>
        <v>0</v>
      </c>
      <c r="FB87" s="77">
        <f t="shared" si="144"/>
        <v>0</v>
      </c>
      <c r="FC87" s="77">
        <f t="shared" si="145"/>
        <v>0</v>
      </c>
      <c r="FD87" s="77">
        <f t="shared" si="145"/>
        <v>0</v>
      </c>
      <c r="FE87" s="77">
        <f t="shared" si="145"/>
        <v>0</v>
      </c>
      <c r="FF87" s="77">
        <f t="shared" si="145"/>
        <v>0</v>
      </c>
      <c r="FG87" s="77">
        <f t="shared" si="145"/>
        <v>0</v>
      </c>
      <c r="FH87" s="77">
        <f t="shared" si="145"/>
        <v>0</v>
      </c>
      <c r="FI87" s="77">
        <f t="shared" si="145"/>
        <v>0</v>
      </c>
      <c r="FJ87" s="77">
        <f t="shared" si="145"/>
        <v>0</v>
      </c>
      <c r="FK87" s="77">
        <f t="shared" si="145"/>
        <v>0</v>
      </c>
      <c r="FL87" s="77">
        <f t="shared" si="145"/>
        <v>0</v>
      </c>
      <c r="FM87" s="77">
        <f t="shared" si="146"/>
        <v>0</v>
      </c>
      <c r="FN87" s="77">
        <f t="shared" si="146"/>
        <v>0</v>
      </c>
      <c r="FO87" s="77">
        <f t="shared" si="146"/>
        <v>0</v>
      </c>
      <c r="FP87" s="77">
        <f t="shared" si="146"/>
        <v>0</v>
      </c>
      <c r="FQ87" s="77">
        <f t="shared" si="146"/>
        <v>0</v>
      </c>
      <c r="FR87" s="77">
        <f t="shared" si="146"/>
        <v>0</v>
      </c>
      <c r="FS87" s="77">
        <f t="shared" si="146"/>
        <v>0</v>
      </c>
      <c r="FT87" s="77">
        <f t="shared" si="146"/>
        <v>0</v>
      </c>
      <c r="FU87" s="77">
        <f t="shared" si="146"/>
        <v>0</v>
      </c>
      <c r="FV87" s="77">
        <f t="shared" si="146"/>
        <v>0</v>
      </c>
      <c r="FW87" s="77">
        <f t="shared" si="147"/>
        <v>0</v>
      </c>
      <c r="FX87" s="77">
        <f t="shared" si="147"/>
        <v>0</v>
      </c>
      <c r="FY87" s="77">
        <f t="shared" si="147"/>
        <v>0</v>
      </c>
      <c r="FZ87" s="77">
        <f t="shared" si="147"/>
        <v>0</v>
      </c>
      <c r="GA87" s="77">
        <f t="shared" si="147"/>
        <v>0</v>
      </c>
      <c r="GB87" s="77">
        <f t="shared" si="147"/>
        <v>0</v>
      </c>
      <c r="GC87" s="77">
        <f t="shared" si="147"/>
        <v>0</v>
      </c>
      <c r="GD87" s="77">
        <f t="shared" si="147"/>
        <v>0</v>
      </c>
      <c r="GE87" s="77">
        <f t="shared" si="147"/>
        <v>0</v>
      </c>
      <c r="GF87" s="77">
        <f t="shared" si="147"/>
        <v>0</v>
      </c>
      <c r="GG87" s="77">
        <f t="shared" si="147"/>
        <v>0</v>
      </c>
    </row>
    <row r="88" spans="1:189" ht="15.75" x14ac:dyDescent="0.25">
      <c r="A88" s="93"/>
      <c r="B88" s="94"/>
      <c r="C88" s="95"/>
      <c r="D88" s="95"/>
      <c r="E88" s="96"/>
      <c r="F88" s="94"/>
      <c r="G88" s="97">
        <f t="shared" si="113"/>
        <v>0</v>
      </c>
      <c r="H88" s="96"/>
      <c r="I88" s="97">
        <f t="shared" si="114"/>
        <v>0</v>
      </c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101"/>
      <c r="W88" s="101"/>
      <c r="X88" s="101"/>
      <c r="Y88" s="101"/>
      <c r="Z88" s="101"/>
      <c r="AA88" s="101"/>
      <c r="AB88" s="101"/>
      <c r="AC88" s="101"/>
      <c r="AD88" s="100">
        <f t="shared" si="116"/>
        <v>0</v>
      </c>
      <c r="AE88" s="100">
        <f t="shared" si="112"/>
        <v>0</v>
      </c>
      <c r="AF88" s="75"/>
      <c r="AG88" s="75"/>
      <c r="AH88" s="68">
        <f t="shared" si="115"/>
        <v>0</v>
      </c>
      <c r="AI88" s="79">
        <f>SUMIF(Списки!$D$2:$D$6,B88,Списки!$E$2:$E$6)</f>
        <v>0</v>
      </c>
      <c r="AJ88" s="79">
        <f t="shared" si="117"/>
        <v>31</v>
      </c>
      <c r="AK88" s="70"/>
      <c r="AL88" s="70">
        <f t="array" aca="1" ref="AL88" ca="1">IF(MONTH(AI88)=1,MIN(IF(F88=январь!$A$1:$AF$200,ROW(январь!$A$1:$AF$200))),IF(MONTH(AI88)=2,MIN(IF(F88=февраль!$A$1:$AF$200,ROW(февраль!$A$1:$AF$200))),IF(MONTH(AI88)=3,MIN(IF(F88=март!$A$1:$AF$200,ROW(март!$A$1:$AF$200))),IF(MONTH(AI88)=4,MIN(IF(F88=апрель!$A$1:$AF$200,ROW(апрель!$A$1:$AF$200))),IF(MONTH(AI88)=5,MIN(IF(F88=май!$A$1:$AF$200,ROW(май!$A$1:$AF$200))),0)))))</f>
        <v>3</v>
      </c>
      <c r="AM88" s="77" t="str">
        <f t="shared" ca="1" si="133"/>
        <v>П</v>
      </c>
      <c r="AN88" s="77" t="str">
        <f t="shared" ca="1" si="133"/>
        <v>П</v>
      </c>
      <c r="AO88" s="77" t="str">
        <f t="shared" ca="1" si="133"/>
        <v>КД</v>
      </c>
      <c r="AP88" s="77" t="str">
        <f t="shared" ca="1" si="133"/>
        <v>КД</v>
      </c>
      <c r="AQ88" s="77" t="str">
        <f t="shared" ca="1" si="133"/>
        <v>КД</v>
      </c>
      <c r="AR88" s="77" t="str">
        <f t="shared" ca="1" si="133"/>
        <v>КД</v>
      </c>
      <c r="AS88" s="77" t="str">
        <f t="shared" ca="1" si="133"/>
        <v>В</v>
      </c>
      <c r="AT88" s="77" t="str">
        <f t="shared" ca="1" si="133"/>
        <v>КД</v>
      </c>
      <c r="AU88" s="77">
        <f t="shared" ca="1" si="133"/>
        <v>0</v>
      </c>
      <c r="AV88" s="77">
        <f t="shared" ca="1" si="133"/>
        <v>3</v>
      </c>
      <c r="AW88" s="77">
        <f t="shared" ca="1" si="134"/>
        <v>4</v>
      </c>
      <c r="AX88" s="77">
        <f t="shared" ca="1" si="134"/>
        <v>6</v>
      </c>
      <c r="AY88" s="77">
        <f t="shared" ca="1" si="134"/>
        <v>3</v>
      </c>
      <c r="AZ88" s="77" t="str">
        <f t="shared" ca="1" si="134"/>
        <v>В</v>
      </c>
      <c r="BA88" s="77">
        <f t="shared" ca="1" si="134"/>
        <v>7</v>
      </c>
      <c r="BB88" s="77">
        <f t="shared" ca="1" si="134"/>
        <v>0</v>
      </c>
      <c r="BC88" s="77">
        <f t="shared" ca="1" si="134"/>
        <v>3</v>
      </c>
      <c r="BD88" s="77">
        <f t="shared" ca="1" si="134"/>
        <v>4</v>
      </c>
      <c r="BE88" s="77">
        <f t="shared" ca="1" si="134"/>
        <v>6</v>
      </c>
      <c r="BF88" s="77">
        <f t="shared" ca="1" si="134"/>
        <v>3</v>
      </c>
      <c r="BG88" s="77" t="str">
        <f t="shared" ca="1" si="135"/>
        <v>В</v>
      </c>
      <c r="BH88" s="77">
        <f t="shared" ca="1" si="135"/>
        <v>7</v>
      </c>
      <c r="BI88" s="77">
        <f t="shared" ca="1" si="135"/>
        <v>0</v>
      </c>
      <c r="BJ88" s="77">
        <f t="shared" ca="1" si="135"/>
        <v>3</v>
      </c>
      <c r="BK88" s="77">
        <f t="shared" ca="1" si="135"/>
        <v>4</v>
      </c>
      <c r="BL88" s="77">
        <f t="shared" ca="1" si="135"/>
        <v>6</v>
      </c>
      <c r="BM88" s="77">
        <f t="shared" ca="1" si="135"/>
        <v>3</v>
      </c>
      <c r="BN88" s="77" t="str">
        <f t="shared" ca="1" si="135"/>
        <v>В</v>
      </c>
      <c r="BO88" s="77">
        <f t="shared" ca="1" si="135"/>
        <v>7</v>
      </c>
      <c r="BP88" s="77">
        <f t="shared" ca="1" si="135"/>
        <v>0</v>
      </c>
      <c r="BQ88" s="77">
        <f t="shared" ca="1" si="135"/>
        <v>3</v>
      </c>
      <c r="BR88" s="77">
        <f t="shared" si="136"/>
        <v>0</v>
      </c>
      <c r="BS88" s="77">
        <f t="shared" si="136"/>
        <v>0</v>
      </c>
      <c r="BT88" s="77">
        <f t="shared" si="136"/>
        <v>0</v>
      </c>
      <c r="BU88" s="77">
        <f t="shared" si="136"/>
        <v>0</v>
      </c>
      <c r="BV88" s="77">
        <f t="shared" si="136"/>
        <v>0</v>
      </c>
      <c r="BW88" s="77">
        <f t="shared" si="136"/>
        <v>0</v>
      </c>
      <c r="BX88" s="77">
        <f t="shared" si="136"/>
        <v>0</v>
      </c>
      <c r="BY88" s="77">
        <f t="shared" si="136"/>
        <v>0</v>
      </c>
      <c r="BZ88" s="77">
        <f t="shared" si="136"/>
        <v>0</v>
      </c>
      <c r="CA88" s="77">
        <f t="shared" si="136"/>
        <v>0</v>
      </c>
      <c r="CB88" s="77">
        <f t="shared" si="137"/>
        <v>0</v>
      </c>
      <c r="CC88" s="77">
        <f t="shared" si="137"/>
        <v>0</v>
      </c>
      <c r="CD88" s="77">
        <f t="shared" si="137"/>
        <v>0</v>
      </c>
      <c r="CE88" s="77">
        <f t="shared" si="137"/>
        <v>0</v>
      </c>
      <c r="CF88" s="77">
        <f t="shared" si="137"/>
        <v>0</v>
      </c>
      <c r="CG88" s="77">
        <f t="shared" si="137"/>
        <v>0</v>
      </c>
      <c r="CH88" s="77">
        <f t="shared" si="137"/>
        <v>0</v>
      </c>
      <c r="CI88" s="77">
        <f t="shared" si="137"/>
        <v>0</v>
      </c>
      <c r="CJ88" s="77">
        <f t="shared" si="137"/>
        <v>0</v>
      </c>
      <c r="CK88" s="77">
        <f t="shared" si="137"/>
        <v>0</v>
      </c>
      <c r="CL88" s="77">
        <f t="shared" si="138"/>
        <v>0</v>
      </c>
      <c r="CM88" s="77">
        <f t="shared" si="138"/>
        <v>0</v>
      </c>
      <c r="CN88" s="77">
        <f t="shared" si="138"/>
        <v>0</v>
      </c>
      <c r="CO88" s="77">
        <f t="shared" si="138"/>
        <v>0</v>
      </c>
      <c r="CP88" s="77">
        <f t="shared" si="138"/>
        <v>0</v>
      </c>
      <c r="CQ88" s="77">
        <f t="shared" si="138"/>
        <v>0</v>
      </c>
      <c r="CR88" s="77">
        <f t="shared" si="138"/>
        <v>0</v>
      </c>
      <c r="CS88" s="77">
        <f t="shared" si="138"/>
        <v>0</v>
      </c>
      <c r="CT88" s="77">
        <f t="shared" si="139"/>
        <v>0</v>
      </c>
      <c r="CU88" s="77">
        <f t="shared" si="139"/>
        <v>0</v>
      </c>
      <c r="CV88" s="77">
        <f t="shared" si="139"/>
        <v>0</v>
      </c>
      <c r="CW88" s="77">
        <f t="shared" si="139"/>
        <v>0</v>
      </c>
      <c r="CX88" s="77">
        <f t="shared" si="139"/>
        <v>0</v>
      </c>
      <c r="CY88" s="77">
        <f t="shared" si="139"/>
        <v>0</v>
      </c>
      <c r="CZ88" s="77">
        <f t="shared" si="139"/>
        <v>0</v>
      </c>
      <c r="DA88" s="77">
        <f t="shared" si="139"/>
        <v>0</v>
      </c>
      <c r="DB88" s="77">
        <f t="shared" si="139"/>
        <v>0</v>
      </c>
      <c r="DC88" s="77">
        <f t="shared" si="139"/>
        <v>0</v>
      </c>
      <c r="DD88" s="77">
        <f t="shared" si="140"/>
        <v>0</v>
      </c>
      <c r="DE88" s="77">
        <f t="shared" si="140"/>
        <v>0</v>
      </c>
      <c r="DF88" s="77">
        <f t="shared" si="140"/>
        <v>0</v>
      </c>
      <c r="DG88" s="77">
        <f t="shared" si="140"/>
        <v>0</v>
      </c>
      <c r="DH88" s="77">
        <f t="shared" si="140"/>
        <v>0</v>
      </c>
      <c r="DI88" s="77">
        <f t="shared" si="140"/>
        <v>0</v>
      </c>
      <c r="DJ88" s="77">
        <f t="shared" si="140"/>
        <v>0</v>
      </c>
      <c r="DK88" s="77">
        <f t="shared" si="140"/>
        <v>0</v>
      </c>
      <c r="DL88" s="77">
        <f t="shared" si="140"/>
        <v>0</v>
      </c>
      <c r="DM88" s="77">
        <f t="shared" si="140"/>
        <v>0</v>
      </c>
      <c r="DN88" s="77">
        <f t="shared" si="141"/>
        <v>0</v>
      </c>
      <c r="DO88" s="77">
        <f t="shared" si="141"/>
        <v>0</v>
      </c>
      <c r="DP88" s="77">
        <f t="shared" si="141"/>
        <v>0</v>
      </c>
      <c r="DQ88" s="77">
        <f t="shared" si="141"/>
        <v>0</v>
      </c>
      <c r="DR88" s="77">
        <f t="shared" si="141"/>
        <v>0</v>
      </c>
      <c r="DS88" s="77">
        <f t="shared" si="141"/>
        <v>0</v>
      </c>
      <c r="DT88" s="77">
        <f t="shared" si="141"/>
        <v>0</v>
      </c>
      <c r="DU88" s="77">
        <f t="shared" si="141"/>
        <v>0</v>
      </c>
      <c r="DV88" s="77">
        <f t="shared" si="141"/>
        <v>0</v>
      </c>
      <c r="DW88" s="77">
        <f t="shared" si="141"/>
        <v>0</v>
      </c>
      <c r="DX88" s="77">
        <f t="shared" si="141"/>
        <v>0</v>
      </c>
      <c r="DY88" s="77">
        <f t="shared" si="142"/>
        <v>0</v>
      </c>
      <c r="DZ88" s="77">
        <f t="shared" si="142"/>
        <v>0</v>
      </c>
      <c r="EA88" s="77">
        <f t="shared" si="142"/>
        <v>0</v>
      </c>
      <c r="EB88" s="77">
        <f t="shared" si="142"/>
        <v>0</v>
      </c>
      <c r="EC88" s="77">
        <f t="shared" si="142"/>
        <v>0</v>
      </c>
      <c r="ED88" s="77">
        <f t="shared" si="142"/>
        <v>0</v>
      </c>
      <c r="EE88" s="77">
        <f t="shared" si="142"/>
        <v>0</v>
      </c>
      <c r="EF88" s="77">
        <f t="shared" si="142"/>
        <v>0</v>
      </c>
      <c r="EG88" s="77">
        <f t="shared" si="142"/>
        <v>0</v>
      </c>
      <c r="EH88" s="77">
        <f t="shared" si="142"/>
        <v>0</v>
      </c>
      <c r="EI88" s="77">
        <f t="shared" si="143"/>
        <v>0</v>
      </c>
      <c r="EJ88" s="77">
        <f t="shared" si="143"/>
        <v>0</v>
      </c>
      <c r="EK88" s="77">
        <f t="shared" si="143"/>
        <v>0</v>
      </c>
      <c r="EL88" s="77">
        <f t="shared" si="143"/>
        <v>0</v>
      </c>
      <c r="EM88" s="77">
        <f t="shared" si="143"/>
        <v>0</v>
      </c>
      <c r="EN88" s="77">
        <f t="shared" si="143"/>
        <v>0</v>
      </c>
      <c r="EO88" s="77">
        <f t="shared" si="143"/>
        <v>0</v>
      </c>
      <c r="EP88" s="77">
        <f t="shared" si="143"/>
        <v>0</v>
      </c>
      <c r="EQ88" s="77">
        <f t="shared" si="143"/>
        <v>0</v>
      </c>
      <c r="ER88" s="77">
        <f t="shared" si="143"/>
        <v>0</v>
      </c>
      <c r="ES88" s="77">
        <f t="shared" si="144"/>
        <v>0</v>
      </c>
      <c r="ET88" s="77">
        <f t="shared" si="144"/>
        <v>0</v>
      </c>
      <c r="EU88" s="77">
        <f t="shared" si="144"/>
        <v>0</v>
      </c>
      <c r="EV88" s="77">
        <f t="shared" si="144"/>
        <v>0</v>
      </c>
      <c r="EW88" s="77">
        <f t="shared" si="144"/>
        <v>0</v>
      </c>
      <c r="EX88" s="77">
        <f t="shared" si="144"/>
        <v>0</v>
      </c>
      <c r="EY88" s="77">
        <f t="shared" si="144"/>
        <v>0</v>
      </c>
      <c r="EZ88" s="77">
        <f t="shared" si="144"/>
        <v>0</v>
      </c>
      <c r="FA88" s="77">
        <f t="shared" si="144"/>
        <v>0</v>
      </c>
      <c r="FB88" s="77">
        <f t="shared" si="144"/>
        <v>0</v>
      </c>
      <c r="FC88" s="77">
        <f t="shared" si="145"/>
        <v>0</v>
      </c>
      <c r="FD88" s="77">
        <f t="shared" si="145"/>
        <v>0</v>
      </c>
      <c r="FE88" s="77">
        <f t="shared" si="145"/>
        <v>0</v>
      </c>
      <c r="FF88" s="77">
        <f t="shared" si="145"/>
        <v>0</v>
      </c>
      <c r="FG88" s="77">
        <f t="shared" si="145"/>
        <v>0</v>
      </c>
      <c r="FH88" s="77">
        <f t="shared" si="145"/>
        <v>0</v>
      </c>
      <c r="FI88" s="77">
        <f t="shared" si="145"/>
        <v>0</v>
      </c>
      <c r="FJ88" s="77">
        <f t="shared" si="145"/>
        <v>0</v>
      </c>
      <c r="FK88" s="77">
        <f t="shared" si="145"/>
        <v>0</v>
      </c>
      <c r="FL88" s="77">
        <f t="shared" si="145"/>
        <v>0</v>
      </c>
      <c r="FM88" s="77">
        <f t="shared" si="146"/>
        <v>0</v>
      </c>
      <c r="FN88" s="77">
        <f t="shared" si="146"/>
        <v>0</v>
      </c>
      <c r="FO88" s="77">
        <f t="shared" si="146"/>
        <v>0</v>
      </c>
      <c r="FP88" s="77">
        <f t="shared" si="146"/>
        <v>0</v>
      </c>
      <c r="FQ88" s="77">
        <f t="shared" si="146"/>
        <v>0</v>
      </c>
      <c r="FR88" s="77">
        <f t="shared" si="146"/>
        <v>0</v>
      </c>
      <c r="FS88" s="77">
        <f t="shared" si="146"/>
        <v>0</v>
      </c>
      <c r="FT88" s="77">
        <f t="shared" si="146"/>
        <v>0</v>
      </c>
      <c r="FU88" s="77">
        <f t="shared" si="146"/>
        <v>0</v>
      </c>
      <c r="FV88" s="77">
        <f t="shared" si="146"/>
        <v>0</v>
      </c>
      <c r="FW88" s="77">
        <f t="shared" si="147"/>
        <v>0</v>
      </c>
      <c r="FX88" s="77">
        <f t="shared" si="147"/>
        <v>0</v>
      </c>
      <c r="FY88" s="77">
        <f t="shared" si="147"/>
        <v>0</v>
      </c>
      <c r="FZ88" s="77">
        <f t="shared" si="147"/>
        <v>0</v>
      </c>
      <c r="GA88" s="77">
        <f t="shared" si="147"/>
        <v>0</v>
      </c>
      <c r="GB88" s="77">
        <f t="shared" si="147"/>
        <v>0</v>
      </c>
      <c r="GC88" s="77">
        <f t="shared" si="147"/>
        <v>0</v>
      </c>
      <c r="GD88" s="77">
        <f t="shared" si="147"/>
        <v>0</v>
      </c>
      <c r="GE88" s="77">
        <f t="shared" si="147"/>
        <v>0</v>
      </c>
      <c r="GF88" s="77">
        <f t="shared" si="147"/>
        <v>0</v>
      </c>
      <c r="GG88" s="77">
        <f t="shared" si="147"/>
        <v>0</v>
      </c>
    </row>
    <row r="89" spans="1:189" ht="15.75" x14ac:dyDescent="0.25">
      <c r="A89" s="93"/>
      <c r="B89" s="101"/>
      <c r="C89" s="102"/>
      <c r="D89" s="102"/>
      <c r="E89" s="93"/>
      <c r="F89" s="101"/>
      <c r="G89" s="97">
        <f t="shared" si="113"/>
        <v>0</v>
      </c>
      <c r="H89" s="96"/>
      <c r="I89" s="97">
        <f t="shared" si="114"/>
        <v>0</v>
      </c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0">
        <f t="shared" si="116"/>
        <v>0</v>
      </c>
      <c r="AE89" s="100">
        <f t="shared" si="112"/>
        <v>0</v>
      </c>
      <c r="AF89" s="75"/>
      <c r="AG89" s="75"/>
      <c r="AH89" s="68">
        <f t="shared" si="115"/>
        <v>0</v>
      </c>
      <c r="AI89" s="79">
        <f>SUMIF(Списки!$D$2:$D$6,B89,Списки!$E$2:$E$6)</f>
        <v>0</v>
      </c>
      <c r="AJ89" s="79">
        <f t="shared" si="117"/>
        <v>31</v>
      </c>
      <c r="AK89" s="70"/>
      <c r="AL89" s="70">
        <f t="array" aca="1" ref="AL89" ca="1">IF(MONTH(AI89)=1,MIN(IF(F89=январь!$A$1:$AF$200,ROW(январь!$A$1:$AF$200))),IF(MONTH(AI89)=2,MIN(IF(F89=февраль!$A$1:$AF$200,ROW(февраль!$A$1:$AF$200))),IF(MONTH(AI89)=3,MIN(IF(F89=март!$A$1:$AF$200,ROW(март!$A$1:$AF$200))),IF(MONTH(AI89)=4,MIN(IF(F89=апрель!$A$1:$AF$200,ROW(апрель!$A$1:$AF$200))),IF(MONTH(AI89)=5,MIN(IF(F89=май!$A$1:$AF$200,ROW(май!$A$1:$AF$200))),0)))))</f>
        <v>3</v>
      </c>
      <c r="AM89" s="77" t="str">
        <f t="shared" ca="1" si="133"/>
        <v>П</v>
      </c>
      <c r="AN89" s="77" t="str">
        <f t="shared" ca="1" si="133"/>
        <v>П</v>
      </c>
      <c r="AO89" s="77" t="str">
        <f t="shared" ca="1" si="133"/>
        <v>КД</v>
      </c>
      <c r="AP89" s="77" t="str">
        <f t="shared" ca="1" si="133"/>
        <v>КД</v>
      </c>
      <c r="AQ89" s="77" t="str">
        <f t="shared" ca="1" si="133"/>
        <v>КД</v>
      </c>
      <c r="AR89" s="77" t="str">
        <f t="shared" ca="1" si="133"/>
        <v>КД</v>
      </c>
      <c r="AS89" s="77" t="str">
        <f t="shared" ca="1" si="133"/>
        <v>В</v>
      </c>
      <c r="AT89" s="77" t="str">
        <f t="shared" ca="1" si="133"/>
        <v>КД</v>
      </c>
      <c r="AU89" s="77">
        <f t="shared" ca="1" si="133"/>
        <v>0</v>
      </c>
      <c r="AV89" s="77">
        <f t="shared" ca="1" si="133"/>
        <v>3</v>
      </c>
      <c r="AW89" s="77">
        <f t="shared" ca="1" si="134"/>
        <v>4</v>
      </c>
      <c r="AX89" s="77">
        <f t="shared" ca="1" si="134"/>
        <v>6</v>
      </c>
      <c r="AY89" s="77">
        <f t="shared" ca="1" si="134"/>
        <v>3</v>
      </c>
      <c r="AZ89" s="77" t="str">
        <f t="shared" ca="1" si="134"/>
        <v>В</v>
      </c>
      <c r="BA89" s="77">
        <f t="shared" ca="1" si="134"/>
        <v>7</v>
      </c>
      <c r="BB89" s="77">
        <f t="shared" ca="1" si="134"/>
        <v>0</v>
      </c>
      <c r="BC89" s="77">
        <f t="shared" ca="1" si="134"/>
        <v>3</v>
      </c>
      <c r="BD89" s="77">
        <f t="shared" ca="1" si="134"/>
        <v>4</v>
      </c>
      <c r="BE89" s="77">
        <f t="shared" ca="1" si="134"/>
        <v>6</v>
      </c>
      <c r="BF89" s="77">
        <f t="shared" ca="1" si="134"/>
        <v>3</v>
      </c>
      <c r="BG89" s="77" t="str">
        <f t="shared" ca="1" si="135"/>
        <v>В</v>
      </c>
      <c r="BH89" s="77">
        <f t="shared" ca="1" si="135"/>
        <v>7</v>
      </c>
      <c r="BI89" s="77">
        <f t="shared" ca="1" si="135"/>
        <v>0</v>
      </c>
      <c r="BJ89" s="77">
        <f t="shared" ca="1" si="135"/>
        <v>3</v>
      </c>
      <c r="BK89" s="77">
        <f t="shared" ca="1" si="135"/>
        <v>4</v>
      </c>
      <c r="BL89" s="77">
        <f t="shared" ca="1" si="135"/>
        <v>6</v>
      </c>
      <c r="BM89" s="77">
        <f t="shared" ca="1" si="135"/>
        <v>3</v>
      </c>
      <c r="BN89" s="77" t="str">
        <f t="shared" ca="1" si="135"/>
        <v>В</v>
      </c>
      <c r="BO89" s="77">
        <f t="shared" ca="1" si="135"/>
        <v>7</v>
      </c>
      <c r="BP89" s="77">
        <f t="shared" ca="1" si="135"/>
        <v>0</v>
      </c>
      <c r="BQ89" s="77">
        <f t="shared" ca="1" si="135"/>
        <v>3</v>
      </c>
      <c r="BR89" s="77">
        <f t="shared" si="136"/>
        <v>0</v>
      </c>
      <c r="BS89" s="77">
        <f t="shared" si="136"/>
        <v>0</v>
      </c>
      <c r="BT89" s="77">
        <f t="shared" si="136"/>
        <v>0</v>
      </c>
      <c r="BU89" s="77">
        <f t="shared" si="136"/>
        <v>0</v>
      </c>
      <c r="BV89" s="77">
        <f t="shared" si="136"/>
        <v>0</v>
      </c>
      <c r="BW89" s="77">
        <f t="shared" si="136"/>
        <v>0</v>
      </c>
      <c r="BX89" s="77">
        <f t="shared" si="136"/>
        <v>0</v>
      </c>
      <c r="BY89" s="77">
        <f t="shared" si="136"/>
        <v>0</v>
      </c>
      <c r="BZ89" s="77">
        <f t="shared" si="136"/>
        <v>0</v>
      </c>
      <c r="CA89" s="77">
        <f t="shared" si="136"/>
        <v>0</v>
      </c>
      <c r="CB89" s="77">
        <f t="shared" si="137"/>
        <v>0</v>
      </c>
      <c r="CC89" s="77">
        <f t="shared" si="137"/>
        <v>0</v>
      </c>
      <c r="CD89" s="77">
        <f t="shared" si="137"/>
        <v>0</v>
      </c>
      <c r="CE89" s="77">
        <f t="shared" si="137"/>
        <v>0</v>
      </c>
      <c r="CF89" s="77">
        <f t="shared" si="137"/>
        <v>0</v>
      </c>
      <c r="CG89" s="77">
        <f t="shared" si="137"/>
        <v>0</v>
      </c>
      <c r="CH89" s="77">
        <f t="shared" si="137"/>
        <v>0</v>
      </c>
      <c r="CI89" s="77">
        <f t="shared" si="137"/>
        <v>0</v>
      </c>
      <c r="CJ89" s="77">
        <f t="shared" si="137"/>
        <v>0</v>
      </c>
      <c r="CK89" s="77">
        <f t="shared" si="137"/>
        <v>0</v>
      </c>
      <c r="CL89" s="77">
        <f t="shared" si="138"/>
        <v>0</v>
      </c>
      <c r="CM89" s="77">
        <f t="shared" si="138"/>
        <v>0</v>
      </c>
      <c r="CN89" s="77">
        <f t="shared" si="138"/>
        <v>0</v>
      </c>
      <c r="CO89" s="77">
        <f t="shared" si="138"/>
        <v>0</v>
      </c>
      <c r="CP89" s="77">
        <f t="shared" si="138"/>
        <v>0</v>
      </c>
      <c r="CQ89" s="77">
        <f t="shared" si="138"/>
        <v>0</v>
      </c>
      <c r="CR89" s="77">
        <f t="shared" si="138"/>
        <v>0</v>
      </c>
      <c r="CS89" s="77">
        <f t="shared" si="138"/>
        <v>0</v>
      </c>
      <c r="CT89" s="77">
        <f t="shared" si="139"/>
        <v>0</v>
      </c>
      <c r="CU89" s="77">
        <f t="shared" si="139"/>
        <v>0</v>
      </c>
      <c r="CV89" s="77">
        <f t="shared" si="139"/>
        <v>0</v>
      </c>
      <c r="CW89" s="77">
        <f t="shared" si="139"/>
        <v>0</v>
      </c>
      <c r="CX89" s="77">
        <f t="shared" si="139"/>
        <v>0</v>
      </c>
      <c r="CY89" s="77">
        <f t="shared" si="139"/>
        <v>0</v>
      </c>
      <c r="CZ89" s="77">
        <f t="shared" si="139"/>
        <v>0</v>
      </c>
      <c r="DA89" s="77">
        <f t="shared" si="139"/>
        <v>0</v>
      </c>
      <c r="DB89" s="77">
        <f t="shared" si="139"/>
        <v>0</v>
      </c>
      <c r="DC89" s="77">
        <f t="shared" si="139"/>
        <v>0</v>
      </c>
      <c r="DD89" s="77">
        <f t="shared" si="140"/>
        <v>0</v>
      </c>
      <c r="DE89" s="77">
        <f t="shared" si="140"/>
        <v>0</v>
      </c>
      <c r="DF89" s="77">
        <f t="shared" si="140"/>
        <v>0</v>
      </c>
      <c r="DG89" s="77">
        <f t="shared" si="140"/>
        <v>0</v>
      </c>
      <c r="DH89" s="77">
        <f t="shared" si="140"/>
        <v>0</v>
      </c>
      <c r="DI89" s="77">
        <f t="shared" si="140"/>
        <v>0</v>
      </c>
      <c r="DJ89" s="77">
        <f t="shared" si="140"/>
        <v>0</v>
      </c>
      <c r="DK89" s="77">
        <f t="shared" si="140"/>
        <v>0</v>
      </c>
      <c r="DL89" s="77">
        <f t="shared" si="140"/>
        <v>0</v>
      </c>
      <c r="DM89" s="77">
        <f t="shared" si="140"/>
        <v>0</v>
      </c>
      <c r="DN89" s="77">
        <f t="shared" si="141"/>
        <v>0</v>
      </c>
      <c r="DO89" s="77">
        <f t="shared" si="141"/>
        <v>0</v>
      </c>
      <c r="DP89" s="77">
        <f t="shared" si="141"/>
        <v>0</v>
      </c>
      <c r="DQ89" s="77">
        <f t="shared" si="141"/>
        <v>0</v>
      </c>
      <c r="DR89" s="77">
        <f t="shared" si="141"/>
        <v>0</v>
      </c>
      <c r="DS89" s="77">
        <f t="shared" si="141"/>
        <v>0</v>
      </c>
      <c r="DT89" s="77">
        <f t="shared" si="141"/>
        <v>0</v>
      </c>
      <c r="DU89" s="77">
        <f t="shared" si="141"/>
        <v>0</v>
      </c>
      <c r="DV89" s="77">
        <f t="shared" si="141"/>
        <v>0</v>
      </c>
      <c r="DW89" s="77">
        <f t="shared" si="141"/>
        <v>0</v>
      </c>
      <c r="DX89" s="77">
        <f t="shared" si="141"/>
        <v>0</v>
      </c>
      <c r="DY89" s="77">
        <f t="shared" si="142"/>
        <v>0</v>
      </c>
      <c r="DZ89" s="77">
        <f t="shared" si="142"/>
        <v>0</v>
      </c>
      <c r="EA89" s="77">
        <f t="shared" si="142"/>
        <v>0</v>
      </c>
      <c r="EB89" s="77">
        <f t="shared" si="142"/>
        <v>0</v>
      </c>
      <c r="EC89" s="77">
        <f t="shared" si="142"/>
        <v>0</v>
      </c>
      <c r="ED89" s="77">
        <f t="shared" si="142"/>
        <v>0</v>
      </c>
      <c r="EE89" s="77">
        <f t="shared" si="142"/>
        <v>0</v>
      </c>
      <c r="EF89" s="77">
        <f t="shared" si="142"/>
        <v>0</v>
      </c>
      <c r="EG89" s="77">
        <f t="shared" si="142"/>
        <v>0</v>
      </c>
      <c r="EH89" s="77">
        <f t="shared" si="142"/>
        <v>0</v>
      </c>
      <c r="EI89" s="77">
        <f t="shared" si="143"/>
        <v>0</v>
      </c>
      <c r="EJ89" s="77">
        <f t="shared" si="143"/>
        <v>0</v>
      </c>
      <c r="EK89" s="77">
        <f t="shared" si="143"/>
        <v>0</v>
      </c>
      <c r="EL89" s="77">
        <f t="shared" si="143"/>
        <v>0</v>
      </c>
      <c r="EM89" s="77">
        <f t="shared" si="143"/>
        <v>0</v>
      </c>
      <c r="EN89" s="77">
        <f t="shared" si="143"/>
        <v>0</v>
      </c>
      <c r="EO89" s="77">
        <f t="shared" si="143"/>
        <v>0</v>
      </c>
      <c r="EP89" s="77">
        <f t="shared" si="143"/>
        <v>0</v>
      </c>
      <c r="EQ89" s="77">
        <f t="shared" si="143"/>
        <v>0</v>
      </c>
      <c r="ER89" s="77">
        <f t="shared" si="143"/>
        <v>0</v>
      </c>
      <c r="ES89" s="77">
        <f t="shared" si="144"/>
        <v>0</v>
      </c>
      <c r="ET89" s="77">
        <f t="shared" si="144"/>
        <v>0</v>
      </c>
      <c r="EU89" s="77">
        <f t="shared" si="144"/>
        <v>0</v>
      </c>
      <c r="EV89" s="77">
        <f t="shared" si="144"/>
        <v>0</v>
      </c>
      <c r="EW89" s="77">
        <f t="shared" si="144"/>
        <v>0</v>
      </c>
      <c r="EX89" s="77">
        <f t="shared" si="144"/>
        <v>0</v>
      </c>
      <c r="EY89" s="77">
        <f t="shared" si="144"/>
        <v>0</v>
      </c>
      <c r="EZ89" s="77">
        <f t="shared" si="144"/>
        <v>0</v>
      </c>
      <c r="FA89" s="77">
        <f t="shared" si="144"/>
        <v>0</v>
      </c>
      <c r="FB89" s="77">
        <f t="shared" si="144"/>
        <v>0</v>
      </c>
      <c r="FC89" s="77">
        <f t="shared" si="145"/>
        <v>0</v>
      </c>
      <c r="FD89" s="77">
        <f t="shared" si="145"/>
        <v>0</v>
      </c>
      <c r="FE89" s="77">
        <f t="shared" si="145"/>
        <v>0</v>
      </c>
      <c r="FF89" s="77">
        <f t="shared" si="145"/>
        <v>0</v>
      </c>
      <c r="FG89" s="77">
        <f t="shared" si="145"/>
        <v>0</v>
      </c>
      <c r="FH89" s="77">
        <f t="shared" si="145"/>
        <v>0</v>
      </c>
      <c r="FI89" s="77">
        <f t="shared" si="145"/>
        <v>0</v>
      </c>
      <c r="FJ89" s="77">
        <f t="shared" si="145"/>
        <v>0</v>
      </c>
      <c r="FK89" s="77">
        <f t="shared" si="145"/>
        <v>0</v>
      </c>
      <c r="FL89" s="77">
        <f t="shared" si="145"/>
        <v>0</v>
      </c>
      <c r="FM89" s="77">
        <f t="shared" si="146"/>
        <v>0</v>
      </c>
      <c r="FN89" s="77">
        <f t="shared" si="146"/>
        <v>0</v>
      </c>
      <c r="FO89" s="77">
        <f t="shared" si="146"/>
        <v>0</v>
      </c>
      <c r="FP89" s="77">
        <f t="shared" si="146"/>
        <v>0</v>
      </c>
      <c r="FQ89" s="77">
        <f t="shared" si="146"/>
        <v>0</v>
      </c>
      <c r="FR89" s="77">
        <f t="shared" si="146"/>
        <v>0</v>
      </c>
      <c r="FS89" s="77">
        <f t="shared" si="146"/>
        <v>0</v>
      </c>
      <c r="FT89" s="77">
        <f t="shared" si="146"/>
        <v>0</v>
      </c>
      <c r="FU89" s="77">
        <f t="shared" si="146"/>
        <v>0</v>
      </c>
      <c r="FV89" s="77">
        <f t="shared" si="146"/>
        <v>0</v>
      </c>
      <c r="FW89" s="77">
        <f t="shared" si="147"/>
        <v>0</v>
      </c>
      <c r="FX89" s="77">
        <f t="shared" si="147"/>
        <v>0</v>
      </c>
      <c r="FY89" s="77">
        <f t="shared" si="147"/>
        <v>0</v>
      </c>
      <c r="FZ89" s="77">
        <f t="shared" si="147"/>
        <v>0</v>
      </c>
      <c r="GA89" s="77">
        <f t="shared" si="147"/>
        <v>0</v>
      </c>
      <c r="GB89" s="77">
        <f t="shared" si="147"/>
        <v>0</v>
      </c>
      <c r="GC89" s="77">
        <f t="shared" si="147"/>
        <v>0</v>
      </c>
      <c r="GD89" s="77">
        <f t="shared" si="147"/>
        <v>0</v>
      </c>
      <c r="GE89" s="77">
        <f t="shared" si="147"/>
        <v>0</v>
      </c>
      <c r="GF89" s="77">
        <f t="shared" si="147"/>
        <v>0</v>
      </c>
      <c r="GG89" s="77">
        <f t="shared" si="147"/>
        <v>0</v>
      </c>
    </row>
    <row r="90" spans="1:189" ht="15.75" x14ac:dyDescent="0.25">
      <c r="A90" s="93"/>
      <c r="B90" s="101"/>
      <c r="C90" s="102"/>
      <c r="D90" s="102"/>
      <c r="E90" s="93"/>
      <c r="F90" s="101"/>
      <c r="G90" s="97">
        <f t="shared" si="113"/>
        <v>0</v>
      </c>
      <c r="H90" s="96"/>
      <c r="I90" s="97">
        <f t="shared" si="114"/>
        <v>0</v>
      </c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0">
        <f t="shared" si="116"/>
        <v>0</v>
      </c>
      <c r="AE90" s="100">
        <f t="shared" si="112"/>
        <v>0</v>
      </c>
      <c r="AF90" s="75"/>
      <c r="AG90" s="75"/>
      <c r="AH90" s="68">
        <f t="shared" si="115"/>
        <v>0</v>
      </c>
      <c r="AI90" s="79">
        <f>SUMIF(Списки!$D$2:$D$6,B90,Списки!$E$2:$E$6)</f>
        <v>0</v>
      </c>
      <c r="AJ90" s="79">
        <f t="shared" si="117"/>
        <v>31</v>
      </c>
      <c r="AK90" s="70"/>
      <c r="AL90" s="70">
        <f t="array" aca="1" ref="AL90" ca="1">IF(MONTH(AI90)=1,MIN(IF(F90=январь!$A$1:$AF$200,ROW(январь!$A$1:$AF$200))),IF(MONTH(AI90)=2,MIN(IF(F90=февраль!$A$1:$AF$200,ROW(февраль!$A$1:$AF$200))),IF(MONTH(AI90)=3,MIN(IF(F90=март!$A$1:$AF$200,ROW(март!$A$1:$AF$200))),IF(MONTH(AI90)=4,MIN(IF(F90=апрель!$A$1:$AF$200,ROW(апрель!$A$1:$AF$200))),IF(MONTH(AI90)=5,MIN(IF(F90=май!$A$1:$AF$200,ROW(май!$A$1:$AF$200))),0)))))</f>
        <v>3</v>
      </c>
      <c r="AM90" s="77" t="str">
        <f t="shared" ca="1" si="133"/>
        <v>П</v>
      </c>
      <c r="AN90" s="77" t="str">
        <f t="shared" ca="1" si="133"/>
        <v>П</v>
      </c>
      <c r="AO90" s="77" t="str">
        <f t="shared" ca="1" si="133"/>
        <v>КД</v>
      </c>
      <c r="AP90" s="77" t="str">
        <f t="shared" ca="1" si="133"/>
        <v>КД</v>
      </c>
      <c r="AQ90" s="77" t="str">
        <f t="shared" ca="1" si="133"/>
        <v>КД</v>
      </c>
      <c r="AR90" s="77" t="str">
        <f t="shared" ca="1" si="133"/>
        <v>КД</v>
      </c>
      <c r="AS90" s="77" t="str">
        <f t="shared" ca="1" si="133"/>
        <v>В</v>
      </c>
      <c r="AT90" s="77" t="str">
        <f t="shared" ca="1" si="133"/>
        <v>КД</v>
      </c>
      <c r="AU90" s="77">
        <f t="shared" ca="1" si="133"/>
        <v>0</v>
      </c>
      <c r="AV90" s="77">
        <f t="shared" ca="1" si="133"/>
        <v>3</v>
      </c>
      <c r="AW90" s="77">
        <f t="shared" ca="1" si="134"/>
        <v>4</v>
      </c>
      <c r="AX90" s="77">
        <f t="shared" ca="1" si="134"/>
        <v>6</v>
      </c>
      <c r="AY90" s="77">
        <f t="shared" ca="1" si="134"/>
        <v>3</v>
      </c>
      <c r="AZ90" s="77" t="str">
        <f t="shared" ca="1" si="134"/>
        <v>В</v>
      </c>
      <c r="BA90" s="77">
        <f t="shared" ca="1" si="134"/>
        <v>7</v>
      </c>
      <c r="BB90" s="77">
        <f t="shared" ca="1" si="134"/>
        <v>0</v>
      </c>
      <c r="BC90" s="77">
        <f t="shared" ca="1" si="134"/>
        <v>3</v>
      </c>
      <c r="BD90" s="77">
        <f t="shared" ca="1" si="134"/>
        <v>4</v>
      </c>
      <c r="BE90" s="77">
        <f t="shared" ca="1" si="134"/>
        <v>6</v>
      </c>
      <c r="BF90" s="77">
        <f t="shared" ca="1" si="134"/>
        <v>3</v>
      </c>
      <c r="BG90" s="77" t="str">
        <f t="shared" ca="1" si="135"/>
        <v>В</v>
      </c>
      <c r="BH90" s="77">
        <f t="shared" ca="1" si="135"/>
        <v>7</v>
      </c>
      <c r="BI90" s="77">
        <f t="shared" ca="1" si="135"/>
        <v>0</v>
      </c>
      <c r="BJ90" s="77">
        <f t="shared" ca="1" si="135"/>
        <v>3</v>
      </c>
      <c r="BK90" s="77">
        <f t="shared" ca="1" si="135"/>
        <v>4</v>
      </c>
      <c r="BL90" s="77">
        <f t="shared" ca="1" si="135"/>
        <v>6</v>
      </c>
      <c r="BM90" s="77">
        <f t="shared" ca="1" si="135"/>
        <v>3</v>
      </c>
      <c r="BN90" s="77" t="str">
        <f t="shared" ca="1" si="135"/>
        <v>В</v>
      </c>
      <c r="BO90" s="77">
        <f t="shared" ca="1" si="135"/>
        <v>7</v>
      </c>
      <c r="BP90" s="77">
        <f t="shared" ca="1" si="135"/>
        <v>0</v>
      </c>
      <c r="BQ90" s="77">
        <f t="shared" ca="1" si="135"/>
        <v>3</v>
      </c>
      <c r="BR90" s="77">
        <f t="shared" si="136"/>
        <v>0</v>
      </c>
      <c r="BS90" s="77">
        <f t="shared" si="136"/>
        <v>0</v>
      </c>
      <c r="BT90" s="77">
        <f t="shared" si="136"/>
        <v>0</v>
      </c>
      <c r="BU90" s="77">
        <f t="shared" si="136"/>
        <v>0</v>
      </c>
      <c r="BV90" s="77">
        <f t="shared" si="136"/>
        <v>0</v>
      </c>
      <c r="BW90" s="77">
        <f t="shared" si="136"/>
        <v>0</v>
      </c>
      <c r="BX90" s="77">
        <f t="shared" si="136"/>
        <v>0</v>
      </c>
      <c r="BY90" s="77">
        <f t="shared" si="136"/>
        <v>0</v>
      </c>
      <c r="BZ90" s="77">
        <f t="shared" si="136"/>
        <v>0</v>
      </c>
      <c r="CA90" s="77">
        <f t="shared" si="136"/>
        <v>0</v>
      </c>
      <c r="CB90" s="77">
        <f t="shared" si="137"/>
        <v>0</v>
      </c>
      <c r="CC90" s="77">
        <f t="shared" si="137"/>
        <v>0</v>
      </c>
      <c r="CD90" s="77">
        <f t="shared" si="137"/>
        <v>0</v>
      </c>
      <c r="CE90" s="77">
        <f t="shared" si="137"/>
        <v>0</v>
      </c>
      <c r="CF90" s="77">
        <f t="shared" si="137"/>
        <v>0</v>
      </c>
      <c r="CG90" s="77">
        <f t="shared" si="137"/>
        <v>0</v>
      </c>
      <c r="CH90" s="77">
        <f t="shared" si="137"/>
        <v>0</v>
      </c>
      <c r="CI90" s="77">
        <f t="shared" si="137"/>
        <v>0</v>
      </c>
      <c r="CJ90" s="77">
        <f t="shared" si="137"/>
        <v>0</v>
      </c>
      <c r="CK90" s="77">
        <f t="shared" si="137"/>
        <v>0</v>
      </c>
      <c r="CL90" s="77">
        <f t="shared" si="138"/>
        <v>0</v>
      </c>
      <c r="CM90" s="77">
        <f t="shared" si="138"/>
        <v>0</v>
      </c>
      <c r="CN90" s="77">
        <f t="shared" si="138"/>
        <v>0</v>
      </c>
      <c r="CO90" s="77">
        <f t="shared" si="138"/>
        <v>0</v>
      </c>
      <c r="CP90" s="77">
        <f t="shared" si="138"/>
        <v>0</v>
      </c>
      <c r="CQ90" s="77">
        <f t="shared" si="138"/>
        <v>0</v>
      </c>
      <c r="CR90" s="77">
        <f t="shared" si="138"/>
        <v>0</v>
      </c>
      <c r="CS90" s="77">
        <f t="shared" si="138"/>
        <v>0</v>
      </c>
      <c r="CT90" s="77">
        <f t="shared" si="139"/>
        <v>0</v>
      </c>
      <c r="CU90" s="77">
        <f t="shared" si="139"/>
        <v>0</v>
      </c>
      <c r="CV90" s="77">
        <f t="shared" si="139"/>
        <v>0</v>
      </c>
      <c r="CW90" s="77">
        <f t="shared" si="139"/>
        <v>0</v>
      </c>
      <c r="CX90" s="77">
        <f t="shared" si="139"/>
        <v>0</v>
      </c>
      <c r="CY90" s="77">
        <f t="shared" si="139"/>
        <v>0</v>
      </c>
      <c r="CZ90" s="77">
        <f t="shared" si="139"/>
        <v>0</v>
      </c>
      <c r="DA90" s="77">
        <f t="shared" si="139"/>
        <v>0</v>
      </c>
      <c r="DB90" s="77">
        <f t="shared" si="139"/>
        <v>0</v>
      </c>
      <c r="DC90" s="77">
        <f t="shared" si="139"/>
        <v>0</v>
      </c>
      <c r="DD90" s="77">
        <f t="shared" si="140"/>
        <v>0</v>
      </c>
      <c r="DE90" s="77">
        <f t="shared" si="140"/>
        <v>0</v>
      </c>
      <c r="DF90" s="77">
        <f t="shared" si="140"/>
        <v>0</v>
      </c>
      <c r="DG90" s="77">
        <f t="shared" si="140"/>
        <v>0</v>
      </c>
      <c r="DH90" s="77">
        <f t="shared" si="140"/>
        <v>0</v>
      </c>
      <c r="DI90" s="77">
        <f t="shared" si="140"/>
        <v>0</v>
      </c>
      <c r="DJ90" s="77">
        <f t="shared" si="140"/>
        <v>0</v>
      </c>
      <c r="DK90" s="77">
        <f t="shared" si="140"/>
        <v>0</v>
      </c>
      <c r="DL90" s="77">
        <f t="shared" si="140"/>
        <v>0</v>
      </c>
      <c r="DM90" s="77">
        <f t="shared" si="140"/>
        <v>0</v>
      </c>
      <c r="DN90" s="77">
        <f t="shared" si="141"/>
        <v>0</v>
      </c>
      <c r="DO90" s="77">
        <f t="shared" si="141"/>
        <v>0</v>
      </c>
      <c r="DP90" s="77">
        <f t="shared" si="141"/>
        <v>0</v>
      </c>
      <c r="DQ90" s="77">
        <f t="shared" si="141"/>
        <v>0</v>
      </c>
      <c r="DR90" s="77">
        <f t="shared" si="141"/>
        <v>0</v>
      </c>
      <c r="DS90" s="77">
        <f t="shared" si="141"/>
        <v>0</v>
      </c>
      <c r="DT90" s="77">
        <f t="shared" si="141"/>
        <v>0</v>
      </c>
      <c r="DU90" s="77">
        <f t="shared" si="141"/>
        <v>0</v>
      </c>
      <c r="DV90" s="77">
        <f t="shared" si="141"/>
        <v>0</v>
      </c>
      <c r="DW90" s="77">
        <f t="shared" si="141"/>
        <v>0</v>
      </c>
      <c r="DX90" s="77">
        <f t="shared" si="141"/>
        <v>0</v>
      </c>
      <c r="DY90" s="77">
        <f t="shared" si="142"/>
        <v>0</v>
      </c>
      <c r="DZ90" s="77">
        <f t="shared" si="142"/>
        <v>0</v>
      </c>
      <c r="EA90" s="77">
        <f t="shared" si="142"/>
        <v>0</v>
      </c>
      <c r="EB90" s="77">
        <f t="shared" si="142"/>
        <v>0</v>
      </c>
      <c r="EC90" s="77">
        <f t="shared" si="142"/>
        <v>0</v>
      </c>
      <c r="ED90" s="77">
        <f t="shared" si="142"/>
        <v>0</v>
      </c>
      <c r="EE90" s="77">
        <f t="shared" si="142"/>
        <v>0</v>
      </c>
      <c r="EF90" s="77">
        <f t="shared" si="142"/>
        <v>0</v>
      </c>
      <c r="EG90" s="77">
        <f t="shared" si="142"/>
        <v>0</v>
      </c>
      <c r="EH90" s="77">
        <f t="shared" si="142"/>
        <v>0</v>
      </c>
      <c r="EI90" s="77">
        <f t="shared" si="143"/>
        <v>0</v>
      </c>
      <c r="EJ90" s="77">
        <f t="shared" si="143"/>
        <v>0</v>
      </c>
      <c r="EK90" s="77">
        <f t="shared" si="143"/>
        <v>0</v>
      </c>
      <c r="EL90" s="77">
        <f t="shared" si="143"/>
        <v>0</v>
      </c>
      <c r="EM90" s="77">
        <f t="shared" si="143"/>
        <v>0</v>
      </c>
      <c r="EN90" s="77">
        <f t="shared" si="143"/>
        <v>0</v>
      </c>
      <c r="EO90" s="77">
        <f t="shared" si="143"/>
        <v>0</v>
      </c>
      <c r="EP90" s="77">
        <f t="shared" si="143"/>
        <v>0</v>
      </c>
      <c r="EQ90" s="77">
        <f t="shared" si="143"/>
        <v>0</v>
      </c>
      <c r="ER90" s="77">
        <f t="shared" si="143"/>
        <v>0</v>
      </c>
      <c r="ES90" s="77">
        <f t="shared" si="144"/>
        <v>0</v>
      </c>
      <c r="ET90" s="77">
        <f t="shared" si="144"/>
        <v>0</v>
      </c>
      <c r="EU90" s="77">
        <f t="shared" si="144"/>
        <v>0</v>
      </c>
      <c r="EV90" s="77">
        <f t="shared" si="144"/>
        <v>0</v>
      </c>
      <c r="EW90" s="77">
        <f t="shared" si="144"/>
        <v>0</v>
      </c>
      <c r="EX90" s="77">
        <f t="shared" si="144"/>
        <v>0</v>
      </c>
      <c r="EY90" s="77">
        <f t="shared" si="144"/>
        <v>0</v>
      </c>
      <c r="EZ90" s="77">
        <f t="shared" si="144"/>
        <v>0</v>
      </c>
      <c r="FA90" s="77">
        <f t="shared" si="144"/>
        <v>0</v>
      </c>
      <c r="FB90" s="77">
        <f t="shared" si="144"/>
        <v>0</v>
      </c>
      <c r="FC90" s="77">
        <f t="shared" si="145"/>
        <v>0</v>
      </c>
      <c r="FD90" s="77">
        <f t="shared" si="145"/>
        <v>0</v>
      </c>
      <c r="FE90" s="77">
        <f t="shared" si="145"/>
        <v>0</v>
      </c>
      <c r="FF90" s="77">
        <f t="shared" si="145"/>
        <v>0</v>
      </c>
      <c r="FG90" s="77">
        <f t="shared" si="145"/>
        <v>0</v>
      </c>
      <c r="FH90" s="77">
        <f t="shared" si="145"/>
        <v>0</v>
      </c>
      <c r="FI90" s="77">
        <f t="shared" si="145"/>
        <v>0</v>
      </c>
      <c r="FJ90" s="77">
        <f t="shared" si="145"/>
        <v>0</v>
      </c>
      <c r="FK90" s="77">
        <f t="shared" si="145"/>
        <v>0</v>
      </c>
      <c r="FL90" s="77">
        <f t="shared" si="145"/>
        <v>0</v>
      </c>
      <c r="FM90" s="77">
        <f t="shared" si="146"/>
        <v>0</v>
      </c>
      <c r="FN90" s="77">
        <f t="shared" si="146"/>
        <v>0</v>
      </c>
      <c r="FO90" s="77">
        <f t="shared" si="146"/>
        <v>0</v>
      </c>
      <c r="FP90" s="77">
        <f t="shared" si="146"/>
        <v>0</v>
      </c>
      <c r="FQ90" s="77">
        <f t="shared" si="146"/>
        <v>0</v>
      </c>
      <c r="FR90" s="77">
        <f t="shared" si="146"/>
        <v>0</v>
      </c>
      <c r="FS90" s="77">
        <f t="shared" si="146"/>
        <v>0</v>
      </c>
      <c r="FT90" s="77">
        <f t="shared" si="146"/>
        <v>0</v>
      </c>
      <c r="FU90" s="77">
        <f t="shared" si="146"/>
        <v>0</v>
      </c>
      <c r="FV90" s="77">
        <f t="shared" si="146"/>
        <v>0</v>
      </c>
      <c r="FW90" s="77">
        <f t="shared" si="147"/>
        <v>0</v>
      </c>
      <c r="FX90" s="77">
        <f t="shared" si="147"/>
        <v>0</v>
      </c>
      <c r="FY90" s="77">
        <f t="shared" si="147"/>
        <v>0</v>
      </c>
      <c r="FZ90" s="77">
        <f t="shared" si="147"/>
        <v>0</v>
      </c>
      <c r="GA90" s="77">
        <f t="shared" si="147"/>
        <v>0</v>
      </c>
      <c r="GB90" s="77">
        <f t="shared" si="147"/>
        <v>0</v>
      </c>
      <c r="GC90" s="77">
        <f t="shared" si="147"/>
        <v>0</v>
      </c>
      <c r="GD90" s="77">
        <f t="shared" si="147"/>
        <v>0</v>
      </c>
      <c r="GE90" s="77">
        <f t="shared" si="147"/>
        <v>0</v>
      </c>
      <c r="GF90" s="77">
        <f t="shared" si="147"/>
        <v>0</v>
      </c>
      <c r="GG90" s="77">
        <f t="shared" si="147"/>
        <v>0</v>
      </c>
    </row>
    <row r="91" spans="1:189" ht="15.75" x14ac:dyDescent="0.25">
      <c r="A91" s="93"/>
      <c r="B91" s="101"/>
      <c r="C91" s="102"/>
      <c r="D91" s="102"/>
      <c r="E91" s="93"/>
      <c r="F91" s="101"/>
      <c r="G91" s="97">
        <f t="shared" si="113"/>
        <v>0</v>
      </c>
      <c r="H91" s="96"/>
      <c r="I91" s="97">
        <f t="shared" si="114"/>
        <v>0</v>
      </c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0">
        <f t="shared" si="116"/>
        <v>0</v>
      </c>
      <c r="AE91" s="100">
        <f t="shared" si="112"/>
        <v>0</v>
      </c>
      <c r="AF91" s="75"/>
      <c r="AG91" s="75"/>
      <c r="AH91" s="68">
        <f t="shared" si="115"/>
        <v>0</v>
      </c>
      <c r="AI91" s="79">
        <f>SUMIF(Списки!$D$2:$D$6,B91,Списки!$E$2:$E$6)</f>
        <v>0</v>
      </c>
      <c r="AJ91" s="79">
        <f t="shared" si="117"/>
        <v>31</v>
      </c>
      <c r="AK91" s="70"/>
      <c r="AL91" s="70">
        <f t="array" aca="1" ref="AL91" ca="1">IF(MONTH(AI91)=1,MIN(IF(F91=январь!$A$1:$AF$200,ROW(январь!$A$1:$AF$200))),IF(MONTH(AI91)=2,MIN(IF(F91=февраль!$A$1:$AF$200,ROW(февраль!$A$1:$AF$200))),IF(MONTH(AI91)=3,MIN(IF(F91=март!$A$1:$AF$200,ROW(март!$A$1:$AF$200))),IF(MONTH(AI91)=4,MIN(IF(F91=апрель!$A$1:$AF$200,ROW(апрель!$A$1:$AF$200))),IF(MONTH(AI91)=5,MIN(IF(F91=май!$A$1:$AF$200,ROW(май!$A$1:$AF$200))),0)))))</f>
        <v>3</v>
      </c>
      <c r="AM91" s="77" t="str">
        <f t="shared" ca="1" si="133"/>
        <v>П</v>
      </c>
      <c r="AN91" s="77" t="str">
        <f t="shared" ca="1" si="133"/>
        <v>П</v>
      </c>
      <c r="AO91" s="77" t="str">
        <f t="shared" ca="1" si="133"/>
        <v>КД</v>
      </c>
      <c r="AP91" s="77" t="str">
        <f t="shared" ca="1" si="133"/>
        <v>КД</v>
      </c>
      <c r="AQ91" s="77" t="str">
        <f t="shared" ca="1" si="133"/>
        <v>КД</v>
      </c>
      <c r="AR91" s="77" t="str">
        <f t="shared" ca="1" si="133"/>
        <v>КД</v>
      </c>
      <c r="AS91" s="77" t="str">
        <f t="shared" ca="1" si="133"/>
        <v>В</v>
      </c>
      <c r="AT91" s="77" t="str">
        <f t="shared" ca="1" si="133"/>
        <v>КД</v>
      </c>
      <c r="AU91" s="77">
        <f t="shared" ca="1" si="133"/>
        <v>0</v>
      </c>
      <c r="AV91" s="77">
        <f t="shared" ca="1" si="133"/>
        <v>3</v>
      </c>
      <c r="AW91" s="77">
        <f t="shared" ca="1" si="134"/>
        <v>4</v>
      </c>
      <c r="AX91" s="77">
        <f t="shared" ca="1" si="134"/>
        <v>6</v>
      </c>
      <c r="AY91" s="77">
        <f t="shared" ca="1" si="134"/>
        <v>3</v>
      </c>
      <c r="AZ91" s="77" t="str">
        <f t="shared" ca="1" si="134"/>
        <v>В</v>
      </c>
      <c r="BA91" s="77">
        <f t="shared" ca="1" si="134"/>
        <v>7</v>
      </c>
      <c r="BB91" s="77">
        <f t="shared" ca="1" si="134"/>
        <v>0</v>
      </c>
      <c r="BC91" s="77">
        <f t="shared" ca="1" si="134"/>
        <v>3</v>
      </c>
      <c r="BD91" s="77">
        <f t="shared" ca="1" si="134"/>
        <v>4</v>
      </c>
      <c r="BE91" s="77">
        <f t="shared" ca="1" si="134"/>
        <v>6</v>
      </c>
      <c r="BF91" s="77">
        <f t="shared" ca="1" si="134"/>
        <v>3</v>
      </c>
      <c r="BG91" s="77" t="str">
        <f t="shared" ca="1" si="135"/>
        <v>В</v>
      </c>
      <c r="BH91" s="77">
        <f t="shared" ca="1" si="135"/>
        <v>7</v>
      </c>
      <c r="BI91" s="77">
        <f t="shared" ca="1" si="135"/>
        <v>0</v>
      </c>
      <c r="BJ91" s="77">
        <f t="shared" ca="1" si="135"/>
        <v>3</v>
      </c>
      <c r="BK91" s="77">
        <f t="shared" ca="1" si="135"/>
        <v>4</v>
      </c>
      <c r="BL91" s="77">
        <f t="shared" ca="1" si="135"/>
        <v>6</v>
      </c>
      <c r="BM91" s="77">
        <f t="shared" ca="1" si="135"/>
        <v>3</v>
      </c>
      <c r="BN91" s="77" t="str">
        <f t="shared" ca="1" si="135"/>
        <v>В</v>
      </c>
      <c r="BO91" s="77">
        <f t="shared" ca="1" si="135"/>
        <v>7</v>
      </c>
      <c r="BP91" s="77">
        <f t="shared" ca="1" si="135"/>
        <v>0</v>
      </c>
      <c r="BQ91" s="77">
        <f t="shared" ca="1" si="135"/>
        <v>3</v>
      </c>
      <c r="BR91" s="77">
        <f t="shared" si="136"/>
        <v>0</v>
      </c>
      <c r="BS91" s="77">
        <f t="shared" si="136"/>
        <v>0</v>
      </c>
      <c r="BT91" s="77">
        <f t="shared" si="136"/>
        <v>0</v>
      </c>
      <c r="BU91" s="77">
        <f t="shared" si="136"/>
        <v>0</v>
      </c>
      <c r="BV91" s="77">
        <f t="shared" si="136"/>
        <v>0</v>
      </c>
      <c r="BW91" s="77">
        <f t="shared" si="136"/>
        <v>0</v>
      </c>
      <c r="BX91" s="77">
        <f t="shared" si="136"/>
        <v>0</v>
      </c>
      <c r="BY91" s="77">
        <f t="shared" si="136"/>
        <v>0</v>
      </c>
      <c r="BZ91" s="77">
        <f t="shared" si="136"/>
        <v>0</v>
      </c>
      <c r="CA91" s="77">
        <f t="shared" si="136"/>
        <v>0</v>
      </c>
      <c r="CB91" s="77">
        <f t="shared" si="137"/>
        <v>0</v>
      </c>
      <c r="CC91" s="77">
        <f t="shared" si="137"/>
        <v>0</v>
      </c>
      <c r="CD91" s="77">
        <f t="shared" si="137"/>
        <v>0</v>
      </c>
      <c r="CE91" s="77">
        <f t="shared" si="137"/>
        <v>0</v>
      </c>
      <c r="CF91" s="77">
        <f t="shared" si="137"/>
        <v>0</v>
      </c>
      <c r="CG91" s="77">
        <f t="shared" si="137"/>
        <v>0</v>
      </c>
      <c r="CH91" s="77">
        <f t="shared" si="137"/>
        <v>0</v>
      </c>
      <c r="CI91" s="77">
        <f t="shared" si="137"/>
        <v>0</v>
      </c>
      <c r="CJ91" s="77">
        <f t="shared" si="137"/>
        <v>0</v>
      </c>
      <c r="CK91" s="77">
        <f t="shared" si="137"/>
        <v>0</v>
      </c>
      <c r="CL91" s="77">
        <f t="shared" si="138"/>
        <v>0</v>
      </c>
      <c r="CM91" s="77">
        <f t="shared" si="138"/>
        <v>0</v>
      </c>
      <c r="CN91" s="77">
        <f t="shared" si="138"/>
        <v>0</v>
      </c>
      <c r="CO91" s="77">
        <f t="shared" si="138"/>
        <v>0</v>
      </c>
      <c r="CP91" s="77">
        <f t="shared" si="138"/>
        <v>0</v>
      </c>
      <c r="CQ91" s="77">
        <f t="shared" si="138"/>
        <v>0</v>
      </c>
      <c r="CR91" s="77">
        <f t="shared" si="138"/>
        <v>0</v>
      </c>
      <c r="CS91" s="77">
        <f t="shared" si="138"/>
        <v>0</v>
      </c>
      <c r="CT91" s="77">
        <f t="shared" si="139"/>
        <v>0</v>
      </c>
      <c r="CU91" s="77">
        <f t="shared" si="139"/>
        <v>0</v>
      </c>
      <c r="CV91" s="77">
        <f t="shared" si="139"/>
        <v>0</v>
      </c>
      <c r="CW91" s="77">
        <f t="shared" si="139"/>
        <v>0</v>
      </c>
      <c r="CX91" s="77">
        <f t="shared" si="139"/>
        <v>0</v>
      </c>
      <c r="CY91" s="77">
        <f t="shared" si="139"/>
        <v>0</v>
      </c>
      <c r="CZ91" s="77">
        <f t="shared" si="139"/>
        <v>0</v>
      </c>
      <c r="DA91" s="77">
        <f t="shared" si="139"/>
        <v>0</v>
      </c>
      <c r="DB91" s="77">
        <f t="shared" si="139"/>
        <v>0</v>
      </c>
      <c r="DC91" s="77">
        <f t="shared" si="139"/>
        <v>0</v>
      </c>
      <c r="DD91" s="77">
        <f t="shared" si="140"/>
        <v>0</v>
      </c>
      <c r="DE91" s="77">
        <f t="shared" si="140"/>
        <v>0</v>
      </c>
      <c r="DF91" s="77">
        <f t="shared" si="140"/>
        <v>0</v>
      </c>
      <c r="DG91" s="77">
        <f t="shared" si="140"/>
        <v>0</v>
      </c>
      <c r="DH91" s="77">
        <f t="shared" si="140"/>
        <v>0</v>
      </c>
      <c r="DI91" s="77">
        <f t="shared" si="140"/>
        <v>0</v>
      </c>
      <c r="DJ91" s="77">
        <f t="shared" si="140"/>
        <v>0</v>
      </c>
      <c r="DK91" s="77">
        <f t="shared" si="140"/>
        <v>0</v>
      </c>
      <c r="DL91" s="77">
        <f t="shared" si="140"/>
        <v>0</v>
      </c>
      <c r="DM91" s="77">
        <f t="shared" si="140"/>
        <v>0</v>
      </c>
      <c r="DN91" s="77">
        <f t="shared" si="141"/>
        <v>0</v>
      </c>
      <c r="DO91" s="77">
        <f t="shared" si="141"/>
        <v>0</v>
      </c>
      <c r="DP91" s="77">
        <f t="shared" si="141"/>
        <v>0</v>
      </c>
      <c r="DQ91" s="77">
        <f t="shared" si="141"/>
        <v>0</v>
      </c>
      <c r="DR91" s="77">
        <f t="shared" si="141"/>
        <v>0</v>
      </c>
      <c r="DS91" s="77">
        <f t="shared" si="141"/>
        <v>0</v>
      </c>
      <c r="DT91" s="77">
        <f t="shared" si="141"/>
        <v>0</v>
      </c>
      <c r="DU91" s="77">
        <f t="shared" si="141"/>
        <v>0</v>
      </c>
      <c r="DV91" s="77">
        <f t="shared" si="141"/>
        <v>0</v>
      </c>
      <c r="DW91" s="77">
        <f t="shared" si="141"/>
        <v>0</v>
      </c>
      <c r="DX91" s="77">
        <f t="shared" si="141"/>
        <v>0</v>
      </c>
      <c r="DY91" s="77">
        <f t="shared" si="142"/>
        <v>0</v>
      </c>
      <c r="DZ91" s="77">
        <f t="shared" si="142"/>
        <v>0</v>
      </c>
      <c r="EA91" s="77">
        <f t="shared" si="142"/>
        <v>0</v>
      </c>
      <c r="EB91" s="77">
        <f t="shared" si="142"/>
        <v>0</v>
      </c>
      <c r="EC91" s="77">
        <f t="shared" si="142"/>
        <v>0</v>
      </c>
      <c r="ED91" s="77">
        <f t="shared" si="142"/>
        <v>0</v>
      </c>
      <c r="EE91" s="77">
        <f t="shared" si="142"/>
        <v>0</v>
      </c>
      <c r="EF91" s="77">
        <f t="shared" si="142"/>
        <v>0</v>
      </c>
      <c r="EG91" s="77">
        <f t="shared" si="142"/>
        <v>0</v>
      </c>
      <c r="EH91" s="77">
        <f t="shared" si="142"/>
        <v>0</v>
      </c>
      <c r="EI91" s="77">
        <f t="shared" si="143"/>
        <v>0</v>
      </c>
      <c r="EJ91" s="77">
        <f t="shared" si="143"/>
        <v>0</v>
      </c>
      <c r="EK91" s="77">
        <f t="shared" si="143"/>
        <v>0</v>
      </c>
      <c r="EL91" s="77">
        <f t="shared" si="143"/>
        <v>0</v>
      </c>
      <c r="EM91" s="77">
        <f t="shared" si="143"/>
        <v>0</v>
      </c>
      <c r="EN91" s="77">
        <f t="shared" si="143"/>
        <v>0</v>
      </c>
      <c r="EO91" s="77">
        <f t="shared" si="143"/>
        <v>0</v>
      </c>
      <c r="EP91" s="77">
        <f t="shared" si="143"/>
        <v>0</v>
      </c>
      <c r="EQ91" s="77">
        <f t="shared" si="143"/>
        <v>0</v>
      </c>
      <c r="ER91" s="77">
        <f t="shared" si="143"/>
        <v>0</v>
      </c>
      <c r="ES91" s="77">
        <f t="shared" si="144"/>
        <v>0</v>
      </c>
      <c r="ET91" s="77">
        <f t="shared" si="144"/>
        <v>0</v>
      </c>
      <c r="EU91" s="77">
        <f t="shared" si="144"/>
        <v>0</v>
      </c>
      <c r="EV91" s="77">
        <f t="shared" si="144"/>
        <v>0</v>
      </c>
      <c r="EW91" s="77">
        <f t="shared" si="144"/>
        <v>0</v>
      </c>
      <c r="EX91" s="77">
        <f t="shared" si="144"/>
        <v>0</v>
      </c>
      <c r="EY91" s="77">
        <f t="shared" si="144"/>
        <v>0</v>
      </c>
      <c r="EZ91" s="77">
        <f t="shared" si="144"/>
        <v>0</v>
      </c>
      <c r="FA91" s="77">
        <f t="shared" si="144"/>
        <v>0</v>
      </c>
      <c r="FB91" s="77">
        <f t="shared" si="144"/>
        <v>0</v>
      </c>
      <c r="FC91" s="77">
        <f t="shared" si="145"/>
        <v>0</v>
      </c>
      <c r="FD91" s="77">
        <f t="shared" si="145"/>
        <v>0</v>
      </c>
      <c r="FE91" s="77">
        <f t="shared" si="145"/>
        <v>0</v>
      </c>
      <c r="FF91" s="77">
        <f t="shared" si="145"/>
        <v>0</v>
      </c>
      <c r="FG91" s="77">
        <f t="shared" si="145"/>
        <v>0</v>
      </c>
      <c r="FH91" s="77">
        <f t="shared" si="145"/>
        <v>0</v>
      </c>
      <c r="FI91" s="77">
        <f t="shared" si="145"/>
        <v>0</v>
      </c>
      <c r="FJ91" s="77">
        <f t="shared" si="145"/>
        <v>0</v>
      </c>
      <c r="FK91" s="77">
        <f t="shared" si="145"/>
        <v>0</v>
      </c>
      <c r="FL91" s="77">
        <f t="shared" si="145"/>
        <v>0</v>
      </c>
      <c r="FM91" s="77">
        <f t="shared" si="146"/>
        <v>0</v>
      </c>
      <c r="FN91" s="77">
        <f t="shared" si="146"/>
        <v>0</v>
      </c>
      <c r="FO91" s="77">
        <f t="shared" si="146"/>
        <v>0</v>
      </c>
      <c r="FP91" s="77">
        <f t="shared" si="146"/>
        <v>0</v>
      </c>
      <c r="FQ91" s="77">
        <f t="shared" si="146"/>
        <v>0</v>
      </c>
      <c r="FR91" s="77">
        <f t="shared" si="146"/>
        <v>0</v>
      </c>
      <c r="FS91" s="77">
        <f t="shared" si="146"/>
        <v>0</v>
      </c>
      <c r="FT91" s="77">
        <f t="shared" si="146"/>
        <v>0</v>
      </c>
      <c r="FU91" s="77">
        <f t="shared" si="146"/>
        <v>0</v>
      </c>
      <c r="FV91" s="77">
        <f t="shared" si="146"/>
        <v>0</v>
      </c>
      <c r="FW91" s="77">
        <f t="shared" si="147"/>
        <v>0</v>
      </c>
      <c r="FX91" s="77">
        <f t="shared" si="147"/>
        <v>0</v>
      </c>
      <c r="FY91" s="77">
        <f t="shared" si="147"/>
        <v>0</v>
      </c>
      <c r="FZ91" s="77">
        <f t="shared" si="147"/>
        <v>0</v>
      </c>
      <c r="GA91" s="77">
        <f t="shared" si="147"/>
        <v>0</v>
      </c>
      <c r="GB91" s="77">
        <f t="shared" si="147"/>
        <v>0</v>
      </c>
      <c r="GC91" s="77">
        <f t="shared" si="147"/>
        <v>0</v>
      </c>
      <c r="GD91" s="77">
        <f t="shared" si="147"/>
        <v>0</v>
      </c>
      <c r="GE91" s="77">
        <f t="shared" si="147"/>
        <v>0</v>
      </c>
      <c r="GF91" s="77">
        <f t="shared" si="147"/>
        <v>0</v>
      </c>
      <c r="GG91" s="77">
        <f t="shared" si="147"/>
        <v>0</v>
      </c>
    </row>
    <row r="92" spans="1:189" ht="15.75" x14ac:dyDescent="0.25">
      <c r="A92" s="93"/>
      <c r="B92" s="101"/>
      <c r="C92" s="102"/>
      <c r="D92" s="102"/>
      <c r="E92" s="93"/>
      <c r="F92" s="101"/>
      <c r="G92" s="97">
        <f t="shared" si="113"/>
        <v>0</v>
      </c>
      <c r="H92" s="96"/>
      <c r="I92" s="97">
        <f t="shared" si="114"/>
        <v>0</v>
      </c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0">
        <f t="shared" si="116"/>
        <v>0</v>
      </c>
      <c r="AE92" s="100">
        <f t="shared" si="112"/>
        <v>0</v>
      </c>
      <c r="AF92" s="75"/>
      <c r="AG92" s="75"/>
      <c r="AH92" s="68">
        <f t="shared" si="115"/>
        <v>0</v>
      </c>
      <c r="AI92" s="79">
        <f>SUMIF(Списки!$D$2:$D$6,B92,Списки!$E$2:$E$6)</f>
        <v>0</v>
      </c>
      <c r="AJ92" s="79">
        <f t="shared" si="117"/>
        <v>31</v>
      </c>
      <c r="AK92" s="70"/>
      <c r="AL92" s="70">
        <f t="array" aca="1" ref="AL92" ca="1">IF(MONTH(AI92)=1,MIN(IF(F92=январь!$A$1:$AF$200,ROW(январь!$A$1:$AF$200))),IF(MONTH(AI92)=2,MIN(IF(F92=февраль!$A$1:$AF$200,ROW(февраль!$A$1:$AF$200))),IF(MONTH(AI92)=3,MIN(IF(F92=март!$A$1:$AF$200,ROW(март!$A$1:$AF$200))),IF(MONTH(AI92)=4,MIN(IF(F92=апрель!$A$1:$AF$200,ROW(апрель!$A$1:$AF$200))),IF(MONTH(AI92)=5,MIN(IF(F92=май!$A$1:$AF$200,ROW(май!$A$1:$AF$200))),0)))))</f>
        <v>3</v>
      </c>
      <c r="AM92" s="77" t="str">
        <f t="shared" ca="1" si="133"/>
        <v>П</v>
      </c>
      <c r="AN92" s="77" t="str">
        <f t="shared" ca="1" si="133"/>
        <v>П</v>
      </c>
      <c r="AO92" s="77" t="str">
        <f t="shared" ca="1" si="133"/>
        <v>КД</v>
      </c>
      <c r="AP92" s="77" t="str">
        <f t="shared" ca="1" si="133"/>
        <v>КД</v>
      </c>
      <c r="AQ92" s="77" t="str">
        <f t="shared" ca="1" si="133"/>
        <v>КД</v>
      </c>
      <c r="AR92" s="77" t="str">
        <f t="shared" ca="1" si="133"/>
        <v>КД</v>
      </c>
      <c r="AS92" s="77" t="str">
        <f t="shared" ca="1" si="133"/>
        <v>В</v>
      </c>
      <c r="AT92" s="77" t="str">
        <f t="shared" ca="1" si="133"/>
        <v>КД</v>
      </c>
      <c r="AU92" s="77">
        <f t="shared" ca="1" si="133"/>
        <v>0</v>
      </c>
      <c r="AV92" s="77">
        <f t="shared" ca="1" si="133"/>
        <v>3</v>
      </c>
      <c r="AW92" s="77">
        <f t="shared" ca="1" si="134"/>
        <v>4</v>
      </c>
      <c r="AX92" s="77">
        <f t="shared" ca="1" si="134"/>
        <v>6</v>
      </c>
      <c r="AY92" s="77">
        <f t="shared" ca="1" si="134"/>
        <v>3</v>
      </c>
      <c r="AZ92" s="77" t="str">
        <f t="shared" ca="1" si="134"/>
        <v>В</v>
      </c>
      <c r="BA92" s="77">
        <f t="shared" ca="1" si="134"/>
        <v>7</v>
      </c>
      <c r="BB92" s="77">
        <f t="shared" ca="1" si="134"/>
        <v>0</v>
      </c>
      <c r="BC92" s="77">
        <f t="shared" ca="1" si="134"/>
        <v>3</v>
      </c>
      <c r="BD92" s="77">
        <f t="shared" ca="1" si="134"/>
        <v>4</v>
      </c>
      <c r="BE92" s="77">
        <f t="shared" ca="1" si="134"/>
        <v>6</v>
      </c>
      <c r="BF92" s="77">
        <f t="shared" ca="1" si="134"/>
        <v>3</v>
      </c>
      <c r="BG92" s="77" t="str">
        <f t="shared" ca="1" si="135"/>
        <v>В</v>
      </c>
      <c r="BH92" s="77">
        <f t="shared" ca="1" si="135"/>
        <v>7</v>
      </c>
      <c r="BI92" s="77">
        <f t="shared" ca="1" si="135"/>
        <v>0</v>
      </c>
      <c r="BJ92" s="77">
        <f t="shared" ca="1" si="135"/>
        <v>3</v>
      </c>
      <c r="BK92" s="77">
        <f t="shared" ca="1" si="135"/>
        <v>4</v>
      </c>
      <c r="BL92" s="77">
        <f t="shared" ca="1" si="135"/>
        <v>6</v>
      </c>
      <c r="BM92" s="77">
        <f t="shared" ca="1" si="135"/>
        <v>3</v>
      </c>
      <c r="BN92" s="77" t="str">
        <f t="shared" ca="1" si="135"/>
        <v>В</v>
      </c>
      <c r="BO92" s="77">
        <f t="shared" ca="1" si="135"/>
        <v>7</v>
      </c>
      <c r="BP92" s="77">
        <f t="shared" ca="1" si="135"/>
        <v>0</v>
      </c>
      <c r="BQ92" s="77">
        <f t="shared" ca="1" si="135"/>
        <v>3</v>
      </c>
      <c r="BR92" s="77">
        <f t="shared" si="136"/>
        <v>0</v>
      </c>
      <c r="BS92" s="77">
        <f t="shared" si="136"/>
        <v>0</v>
      </c>
      <c r="BT92" s="77">
        <f t="shared" si="136"/>
        <v>0</v>
      </c>
      <c r="BU92" s="77">
        <f t="shared" si="136"/>
        <v>0</v>
      </c>
      <c r="BV92" s="77">
        <f t="shared" si="136"/>
        <v>0</v>
      </c>
      <c r="BW92" s="77">
        <f t="shared" si="136"/>
        <v>0</v>
      </c>
      <c r="BX92" s="77">
        <f t="shared" si="136"/>
        <v>0</v>
      </c>
      <c r="BY92" s="77">
        <f t="shared" si="136"/>
        <v>0</v>
      </c>
      <c r="BZ92" s="77">
        <f t="shared" si="136"/>
        <v>0</v>
      </c>
      <c r="CA92" s="77">
        <f t="shared" si="136"/>
        <v>0</v>
      </c>
      <c r="CB92" s="77">
        <f t="shared" si="137"/>
        <v>0</v>
      </c>
      <c r="CC92" s="77">
        <f t="shared" si="137"/>
        <v>0</v>
      </c>
      <c r="CD92" s="77">
        <f t="shared" si="137"/>
        <v>0</v>
      </c>
      <c r="CE92" s="77">
        <f t="shared" si="137"/>
        <v>0</v>
      </c>
      <c r="CF92" s="77">
        <f t="shared" si="137"/>
        <v>0</v>
      </c>
      <c r="CG92" s="77">
        <f t="shared" si="137"/>
        <v>0</v>
      </c>
      <c r="CH92" s="77">
        <f t="shared" si="137"/>
        <v>0</v>
      </c>
      <c r="CI92" s="77">
        <f t="shared" si="137"/>
        <v>0</v>
      </c>
      <c r="CJ92" s="77">
        <f t="shared" si="137"/>
        <v>0</v>
      </c>
      <c r="CK92" s="77">
        <f t="shared" si="137"/>
        <v>0</v>
      </c>
      <c r="CL92" s="77">
        <f t="shared" si="138"/>
        <v>0</v>
      </c>
      <c r="CM92" s="77">
        <f t="shared" si="138"/>
        <v>0</v>
      </c>
      <c r="CN92" s="77">
        <f t="shared" si="138"/>
        <v>0</v>
      </c>
      <c r="CO92" s="77">
        <f t="shared" si="138"/>
        <v>0</v>
      </c>
      <c r="CP92" s="77">
        <f t="shared" si="138"/>
        <v>0</v>
      </c>
      <c r="CQ92" s="77">
        <f t="shared" si="138"/>
        <v>0</v>
      </c>
      <c r="CR92" s="77">
        <f t="shared" si="138"/>
        <v>0</v>
      </c>
      <c r="CS92" s="77">
        <f t="shared" si="138"/>
        <v>0</v>
      </c>
      <c r="CT92" s="77">
        <f t="shared" si="139"/>
        <v>0</v>
      </c>
      <c r="CU92" s="77">
        <f t="shared" si="139"/>
        <v>0</v>
      </c>
      <c r="CV92" s="77">
        <f t="shared" si="139"/>
        <v>0</v>
      </c>
      <c r="CW92" s="77">
        <f t="shared" si="139"/>
        <v>0</v>
      </c>
      <c r="CX92" s="77">
        <f t="shared" si="139"/>
        <v>0</v>
      </c>
      <c r="CY92" s="77">
        <f t="shared" si="139"/>
        <v>0</v>
      </c>
      <c r="CZ92" s="77">
        <f t="shared" si="139"/>
        <v>0</v>
      </c>
      <c r="DA92" s="77">
        <f t="shared" si="139"/>
        <v>0</v>
      </c>
      <c r="DB92" s="77">
        <f t="shared" si="139"/>
        <v>0</v>
      </c>
      <c r="DC92" s="77">
        <f t="shared" si="139"/>
        <v>0</v>
      </c>
      <c r="DD92" s="77">
        <f t="shared" si="140"/>
        <v>0</v>
      </c>
      <c r="DE92" s="77">
        <f t="shared" si="140"/>
        <v>0</v>
      </c>
      <c r="DF92" s="77">
        <f t="shared" si="140"/>
        <v>0</v>
      </c>
      <c r="DG92" s="77">
        <f t="shared" si="140"/>
        <v>0</v>
      </c>
      <c r="DH92" s="77">
        <f t="shared" si="140"/>
        <v>0</v>
      </c>
      <c r="DI92" s="77">
        <f t="shared" si="140"/>
        <v>0</v>
      </c>
      <c r="DJ92" s="77">
        <f t="shared" si="140"/>
        <v>0</v>
      </c>
      <c r="DK92" s="77">
        <f t="shared" si="140"/>
        <v>0</v>
      </c>
      <c r="DL92" s="77">
        <f t="shared" si="140"/>
        <v>0</v>
      </c>
      <c r="DM92" s="77">
        <f t="shared" si="140"/>
        <v>0</v>
      </c>
      <c r="DN92" s="77">
        <f t="shared" si="141"/>
        <v>0</v>
      </c>
      <c r="DO92" s="77">
        <f t="shared" si="141"/>
        <v>0</v>
      </c>
      <c r="DP92" s="77">
        <f t="shared" si="141"/>
        <v>0</v>
      </c>
      <c r="DQ92" s="77">
        <f t="shared" si="141"/>
        <v>0</v>
      </c>
      <c r="DR92" s="77">
        <f t="shared" si="141"/>
        <v>0</v>
      </c>
      <c r="DS92" s="77">
        <f t="shared" si="141"/>
        <v>0</v>
      </c>
      <c r="DT92" s="77">
        <f t="shared" si="141"/>
        <v>0</v>
      </c>
      <c r="DU92" s="77">
        <f t="shared" si="141"/>
        <v>0</v>
      </c>
      <c r="DV92" s="77">
        <f t="shared" si="141"/>
        <v>0</v>
      </c>
      <c r="DW92" s="77">
        <f t="shared" si="141"/>
        <v>0</v>
      </c>
      <c r="DX92" s="77">
        <f t="shared" si="141"/>
        <v>0</v>
      </c>
      <c r="DY92" s="77">
        <f t="shared" si="142"/>
        <v>0</v>
      </c>
      <c r="DZ92" s="77">
        <f t="shared" si="142"/>
        <v>0</v>
      </c>
      <c r="EA92" s="77">
        <f t="shared" si="142"/>
        <v>0</v>
      </c>
      <c r="EB92" s="77">
        <f t="shared" si="142"/>
        <v>0</v>
      </c>
      <c r="EC92" s="77">
        <f t="shared" si="142"/>
        <v>0</v>
      </c>
      <c r="ED92" s="77">
        <f t="shared" si="142"/>
        <v>0</v>
      </c>
      <c r="EE92" s="77">
        <f t="shared" si="142"/>
        <v>0</v>
      </c>
      <c r="EF92" s="77">
        <f t="shared" si="142"/>
        <v>0</v>
      </c>
      <c r="EG92" s="77">
        <f t="shared" si="142"/>
        <v>0</v>
      </c>
      <c r="EH92" s="77">
        <f t="shared" si="142"/>
        <v>0</v>
      </c>
      <c r="EI92" s="77">
        <f t="shared" si="143"/>
        <v>0</v>
      </c>
      <c r="EJ92" s="77">
        <f t="shared" si="143"/>
        <v>0</v>
      </c>
      <c r="EK92" s="77">
        <f t="shared" si="143"/>
        <v>0</v>
      </c>
      <c r="EL92" s="77">
        <f t="shared" si="143"/>
        <v>0</v>
      </c>
      <c r="EM92" s="77">
        <f t="shared" si="143"/>
        <v>0</v>
      </c>
      <c r="EN92" s="77">
        <f t="shared" si="143"/>
        <v>0</v>
      </c>
      <c r="EO92" s="77">
        <f t="shared" si="143"/>
        <v>0</v>
      </c>
      <c r="EP92" s="77">
        <f t="shared" si="143"/>
        <v>0</v>
      </c>
      <c r="EQ92" s="77">
        <f t="shared" si="143"/>
        <v>0</v>
      </c>
      <c r="ER92" s="77">
        <f t="shared" si="143"/>
        <v>0</v>
      </c>
      <c r="ES92" s="77">
        <f t="shared" si="144"/>
        <v>0</v>
      </c>
      <c r="ET92" s="77">
        <f t="shared" si="144"/>
        <v>0</v>
      </c>
      <c r="EU92" s="77">
        <f t="shared" si="144"/>
        <v>0</v>
      </c>
      <c r="EV92" s="77">
        <f t="shared" si="144"/>
        <v>0</v>
      </c>
      <c r="EW92" s="77">
        <f t="shared" si="144"/>
        <v>0</v>
      </c>
      <c r="EX92" s="77">
        <f t="shared" si="144"/>
        <v>0</v>
      </c>
      <c r="EY92" s="77">
        <f t="shared" si="144"/>
        <v>0</v>
      </c>
      <c r="EZ92" s="77">
        <f t="shared" si="144"/>
        <v>0</v>
      </c>
      <c r="FA92" s="77">
        <f t="shared" si="144"/>
        <v>0</v>
      </c>
      <c r="FB92" s="77">
        <f t="shared" si="144"/>
        <v>0</v>
      </c>
      <c r="FC92" s="77">
        <f t="shared" si="145"/>
        <v>0</v>
      </c>
      <c r="FD92" s="77">
        <f t="shared" si="145"/>
        <v>0</v>
      </c>
      <c r="FE92" s="77">
        <f t="shared" si="145"/>
        <v>0</v>
      </c>
      <c r="FF92" s="77">
        <f t="shared" si="145"/>
        <v>0</v>
      </c>
      <c r="FG92" s="77">
        <f t="shared" si="145"/>
        <v>0</v>
      </c>
      <c r="FH92" s="77">
        <f t="shared" si="145"/>
        <v>0</v>
      </c>
      <c r="FI92" s="77">
        <f t="shared" si="145"/>
        <v>0</v>
      </c>
      <c r="FJ92" s="77">
        <f t="shared" si="145"/>
        <v>0</v>
      </c>
      <c r="FK92" s="77">
        <f t="shared" si="145"/>
        <v>0</v>
      </c>
      <c r="FL92" s="77">
        <f t="shared" si="145"/>
        <v>0</v>
      </c>
      <c r="FM92" s="77">
        <f t="shared" si="146"/>
        <v>0</v>
      </c>
      <c r="FN92" s="77">
        <f t="shared" si="146"/>
        <v>0</v>
      </c>
      <c r="FO92" s="77">
        <f t="shared" si="146"/>
        <v>0</v>
      </c>
      <c r="FP92" s="77">
        <f t="shared" si="146"/>
        <v>0</v>
      </c>
      <c r="FQ92" s="77">
        <f t="shared" si="146"/>
        <v>0</v>
      </c>
      <c r="FR92" s="77">
        <f t="shared" si="146"/>
        <v>0</v>
      </c>
      <c r="FS92" s="77">
        <f t="shared" si="146"/>
        <v>0</v>
      </c>
      <c r="FT92" s="77">
        <f t="shared" si="146"/>
        <v>0</v>
      </c>
      <c r="FU92" s="77">
        <f t="shared" si="146"/>
        <v>0</v>
      </c>
      <c r="FV92" s="77">
        <f t="shared" si="146"/>
        <v>0</v>
      </c>
      <c r="FW92" s="77">
        <f t="shared" si="147"/>
        <v>0</v>
      </c>
      <c r="FX92" s="77">
        <f t="shared" si="147"/>
        <v>0</v>
      </c>
      <c r="FY92" s="77">
        <f t="shared" si="147"/>
        <v>0</v>
      </c>
      <c r="FZ92" s="77">
        <f t="shared" si="147"/>
        <v>0</v>
      </c>
      <c r="GA92" s="77">
        <f t="shared" si="147"/>
        <v>0</v>
      </c>
      <c r="GB92" s="77">
        <f t="shared" si="147"/>
        <v>0</v>
      </c>
      <c r="GC92" s="77">
        <f t="shared" si="147"/>
        <v>0</v>
      </c>
      <c r="GD92" s="77">
        <f t="shared" si="147"/>
        <v>0</v>
      </c>
      <c r="GE92" s="77">
        <f t="shared" si="147"/>
        <v>0</v>
      </c>
      <c r="GF92" s="77">
        <f t="shared" si="147"/>
        <v>0</v>
      </c>
      <c r="GG92" s="77">
        <f t="shared" si="147"/>
        <v>0</v>
      </c>
    </row>
    <row r="93" spans="1:189" ht="15.75" x14ac:dyDescent="0.25">
      <c r="A93" s="93"/>
      <c r="B93" s="101"/>
      <c r="C93" s="102"/>
      <c r="D93" s="102"/>
      <c r="E93" s="93"/>
      <c r="F93" s="101"/>
      <c r="G93" s="97">
        <f t="shared" si="113"/>
        <v>0</v>
      </c>
      <c r="H93" s="96"/>
      <c r="I93" s="97">
        <f t="shared" si="114"/>
        <v>0</v>
      </c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0">
        <f t="shared" si="116"/>
        <v>0</v>
      </c>
      <c r="AE93" s="100">
        <f t="shared" si="112"/>
        <v>0</v>
      </c>
      <c r="AF93" s="75"/>
      <c r="AG93" s="75"/>
      <c r="AH93" s="68">
        <f t="shared" si="115"/>
        <v>0</v>
      </c>
      <c r="AI93" s="79">
        <f>SUMIF(Списки!$D$2:$D$6,B93,Списки!$E$2:$E$6)</f>
        <v>0</v>
      </c>
      <c r="AJ93" s="79">
        <f t="shared" si="117"/>
        <v>31</v>
      </c>
      <c r="AK93" s="70"/>
      <c r="AL93" s="70">
        <f t="array" aca="1" ref="AL93" ca="1">IF(MONTH(AI93)=1,MIN(IF(F93=январь!$A$1:$AF$200,ROW(январь!$A$1:$AF$200))),IF(MONTH(AI93)=2,MIN(IF(F93=февраль!$A$1:$AF$200,ROW(февраль!$A$1:$AF$200))),IF(MONTH(AI93)=3,MIN(IF(F93=март!$A$1:$AF$200,ROW(март!$A$1:$AF$200))),IF(MONTH(AI93)=4,MIN(IF(F93=апрель!$A$1:$AF$200,ROW(апрель!$A$1:$AF$200))),IF(MONTH(AI93)=5,MIN(IF(F93=май!$A$1:$AF$200,ROW(май!$A$1:$AF$200))),0)))))</f>
        <v>3</v>
      </c>
      <c r="AM93" s="77" t="str">
        <f t="shared" ca="1" si="133"/>
        <v>П</v>
      </c>
      <c r="AN93" s="77" t="str">
        <f t="shared" ca="1" si="133"/>
        <v>П</v>
      </c>
      <c r="AO93" s="77" t="str">
        <f t="shared" ca="1" si="133"/>
        <v>КД</v>
      </c>
      <c r="AP93" s="77" t="str">
        <f t="shared" ca="1" si="133"/>
        <v>КД</v>
      </c>
      <c r="AQ93" s="77" t="str">
        <f t="shared" ca="1" si="133"/>
        <v>КД</v>
      </c>
      <c r="AR93" s="77" t="str">
        <f t="shared" ca="1" si="133"/>
        <v>КД</v>
      </c>
      <c r="AS93" s="77" t="str">
        <f t="shared" ca="1" si="133"/>
        <v>В</v>
      </c>
      <c r="AT93" s="77" t="str">
        <f t="shared" ca="1" si="133"/>
        <v>КД</v>
      </c>
      <c r="AU93" s="77">
        <f t="shared" ca="1" si="133"/>
        <v>0</v>
      </c>
      <c r="AV93" s="77">
        <f t="shared" ca="1" si="133"/>
        <v>3</v>
      </c>
      <c r="AW93" s="77">
        <f t="shared" ca="1" si="134"/>
        <v>4</v>
      </c>
      <c r="AX93" s="77">
        <f t="shared" ca="1" si="134"/>
        <v>6</v>
      </c>
      <c r="AY93" s="77">
        <f t="shared" ca="1" si="134"/>
        <v>3</v>
      </c>
      <c r="AZ93" s="77" t="str">
        <f t="shared" ca="1" si="134"/>
        <v>В</v>
      </c>
      <c r="BA93" s="77">
        <f t="shared" ca="1" si="134"/>
        <v>7</v>
      </c>
      <c r="BB93" s="77">
        <f t="shared" ca="1" si="134"/>
        <v>0</v>
      </c>
      <c r="BC93" s="77">
        <f t="shared" ca="1" si="134"/>
        <v>3</v>
      </c>
      <c r="BD93" s="77">
        <f t="shared" ca="1" si="134"/>
        <v>4</v>
      </c>
      <c r="BE93" s="77">
        <f t="shared" ca="1" si="134"/>
        <v>6</v>
      </c>
      <c r="BF93" s="77">
        <f t="shared" ca="1" si="134"/>
        <v>3</v>
      </c>
      <c r="BG93" s="77" t="str">
        <f t="shared" ca="1" si="135"/>
        <v>В</v>
      </c>
      <c r="BH93" s="77">
        <f t="shared" ca="1" si="135"/>
        <v>7</v>
      </c>
      <c r="BI93" s="77">
        <f t="shared" ca="1" si="135"/>
        <v>0</v>
      </c>
      <c r="BJ93" s="77">
        <f t="shared" ca="1" si="135"/>
        <v>3</v>
      </c>
      <c r="BK93" s="77">
        <f t="shared" ca="1" si="135"/>
        <v>4</v>
      </c>
      <c r="BL93" s="77">
        <f t="shared" ca="1" si="135"/>
        <v>6</v>
      </c>
      <c r="BM93" s="77">
        <f t="shared" ca="1" si="135"/>
        <v>3</v>
      </c>
      <c r="BN93" s="77" t="str">
        <f t="shared" ca="1" si="135"/>
        <v>В</v>
      </c>
      <c r="BO93" s="77">
        <f t="shared" ca="1" si="135"/>
        <v>7</v>
      </c>
      <c r="BP93" s="77">
        <f t="shared" ca="1" si="135"/>
        <v>0</v>
      </c>
      <c r="BQ93" s="77">
        <f t="shared" ca="1" si="135"/>
        <v>3</v>
      </c>
      <c r="BR93" s="77">
        <f t="shared" si="136"/>
        <v>0</v>
      </c>
      <c r="BS93" s="77">
        <f t="shared" si="136"/>
        <v>0</v>
      </c>
      <c r="BT93" s="77">
        <f t="shared" si="136"/>
        <v>0</v>
      </c>
      <c r="BU93" s="77">
        <f t="shared" si="136"/>
        <v>0</v>
      </c>
      <c r="BV93" s="77">
        <f t="shared" si="136"/>
        <v>0</v>
      </c>
      <c r="BW93" s="77">
        <f t="shared" si="136"/>
        <v>0</v>
      </c>
      <c r="BX93" s="77">
        <f t="shared" si="136"/>
        <v>0</v>
      </c>
      <c r="BY93" s="77">
        <f t="shared" si="136"/>
        <v>0</v>
      </c>
      <c r="BZ93" s="77">
        <f t="shared" si="136"/>
        <v>0</v>
      </c>
      <c r="CA93" s="77">
        <f t="shared" si="136"/>
        <v>0</v>
      </c>
      <c r="CB93" s="77">
        <f t="shared" si="137"/>
        <v>0</v>
      </c>
      <c r="CC93" s="77">
        <f t="shared" si="137"/>
        <v>0</v>
      </c>
      <c r="CD93" s="77">
        <f t="shared" si="137"/>
        <v>0</v>
      </c>
      <c r="CE93" s="77">
        <f t="shared" si="137"/>
        <v>0</v>
      </c>
      <c r="CF93" s="77">
        <f t="shared" si="137"/>
        <v>0</v>
      </c>
      <c r="CG93" s="77">
        <f t="shared" si="137"/>
        <v>0</v>
      </c>
      <c r="CH93" s="77">
        <f t="shared" si="137"/>
        <v>0</v>
      </c>
      <c r="CI93" s="77">
        <f t="shared" si="137"/>
        <v>0</v>
      </c>
      <c r="CJ93" s="77">
        <f t="shared" si="137"/>
        <v>0</v>
      </c>
      <c r="CK93" s="77">
        <f t="shared" si="137"/>
        <v>0</v>
      </c>
      <c r="CL93" s="77">
        <f t="shared" si="138"/>
        <v>0</v>
      </c>
      <c r="CM93" s="77">
        <f t="shared" si="138"/>
        <v>0</v>
      </c>
      <c r="CN93" s="77">
        <f t="shared" si="138"/>
        <v>0</v>
      </c>
      <c r="CO93" s="77">
        <f t="shared" si="138"/>
        <v>0</v>
      </c>
      <c r="CP93" s="77">
        <f t="shared" si="138"/>
        <v>0</v>
      </c>
      <c r="CQ93" s="77">
        <f t="shared" si="138"/>
        <v>0</v>
      </c>
      <c r="CR93" s="77">
        <f t="shared" si="138"/>
        <v>0</v>
      </c>
      <c r="CS93" s="77">
        <f t="shared" si="138"/>
        <v>0</v>
      </c>
      <c r="CT93" s="77">
        <f t="shared" si="139"/>
        <v>0</v>
      </c>
      <c r="CU93" s="77">
        <f t="shared" si="139"/>
        <v>0</v>
      </c>
      <c r="CV93" s="77">
        <f t="shared" si="139"/>
        <v>0</v>
      </c>
      <c r="CW93" s="77">
        <f t="shared" si="139"/>
        <v>0</v>
      </c>
      <c r="CX93" s="77">
        <f t="shared" si="139"/>
        <v>0</v>
      </c>
      <c r="CY93" s="77">
        <f t="shared" si="139"/>
        <v>0</v>
      </c>
      <c r="CZ93" s="77">
        <f t="shared" si="139"/>
        <v>0</v>
      </c>
      <c r="DA93" s="77">
        <f t="shared" si="139"/>
        <v>0</v>
      </c>
      <c r="DB93" s="77">
        <f t="shared" si="139"/>
        <v>0</v>
      </c>
      <c r="DC93" s="77">
        <f t="shared" si="139"/>
        <v>0</v>
      </c>
      <c r="DD93" s="77">
        <f t="shared" si="140"/>
        <v>0</v>
      </c>
      <c r="DE93" s="77">
        <f t="shared" si="140"/>
        <v>0</v>
      </c>
      <c r="DF93" s="77">
        <f t="shared" si="140"/>
        <v>0</v>
      </c>
      <c r="DG93" s="77">
        <f t="shared" si="140"/>
        <v>0</v>
      </c>
      <c r="DH93" s="77">
        <f t="shared" si="140"/>
        <v>0</v>
      </c>
      <c r="DI93" s="77">
        <f t="shared" si="140"/>
        <v>0</v>
      </c>
      <c r="DJ93" s="77">
        <f t="shared" si="140"/>
        <v>0</v>
      </c>
      <c r="DK93" s="77">
        <f t="shared" si="140"/>
        <v>0</v>
      </c>
      <c r="DL93" s="77">
        <f t="shared" si="140"/>
        <v>0</v>
      </c>
      <c r="DM93" s="77">
        <f t="shared" si="140"/>
        <v>0</v>
      </c>
      <c r="DN93" s="77">
        <f t="shared" si="141"/>
        <v>0</v>
      </c>
      <c r="DO93" s="77">
        <f t="shared" si="141"/>
        <v>0</v>
      </c>
      <c r="DP93" s="77">
        <f t="shared" si="141"/>
        <v>0</v>
      </c>
      <c r="DQ93" s="77">
        <f t="shared" si="141"/>
        <v>0</v>
      </c>
      <c r="DR93" s="77">
        <f t="shared" si="141"/>
        <v>0</v>
      </c>
      <c r="DS93" s="77">
        <f t="shared" si="141"/>
        <v>0</v>
      </c>
      <c r="DT93" s="77">
        <f t="shared" si="141"/>
        <v>0</v>
      </c>
      <c r="DU93" s="77">
        <f t="shared" si="141"/>
        <v>0</v>
      </c>
      <c r="DV93" s="77">
        <f t="shared" si="141"/>
        <v>0</v>
      </c>
      <c r="DW93" s="77">
        <f t="shared" si="141"/>
        <v>0</v>
      </c>
      <c r="DX93" s="77">
        <f t="shared" si="141"/>
        <v>0</v>
      </c>
      <c r="DY93" s="77">
        <f t="shared" si="142"/>
        <v>0</v>
      </c>
      <c r="DZ93" s="77">
        <f t="shared" si="142"/>
        <v>0</v>
      </c>
      <c r="EA93" s="77">
        <f t="shared" si="142"/>
        <v>0</v>
      </c>
      <c r="EB93" s="77">
        <f t="shared" si="142"/>
        <v>0</v>
      </c>
      <c r="EC93" s="77">
        <f t="shared" si="142"/>
        <v>0</v>
      </c>
      <c r="ED93" s="77">
        <f t="shared" si="142"/>
        <v>0</v>
      </c>
      <c r="EE93" s="77">
        <f t="shared" si="142"/>
        <v>0</v>
      </c>
      <c r="EF93" s="77">
        <f t="shared" si="142"/>
        <v>0</v>
      </c>
      <c r="EG93" s="77">
        <f t="shared" si="142"/>
        <v>0</v>
      </c>
      <c r="EH93" s="77">
        <f t="shared" si="142"/>
        <v>0</v>
      </c>
      <c r="EI93" s="77">
        <f t="shared" si="143"/>
        <v>0</v>
      </c>
      <c r="EJ93" s="77">
        <f t="shared" si="143"/>
        <v>0</v>
      </c>
      <c r="EK93" s="77">
        <f t="shared" si="143"/>
        <v>0</v>
      </c>
      <c r="EL93" s="77">
        <f t="shared" si="143"/>
        <v>0</v>
      </c>
      <c r="EM93" s="77">
        <f t="shared" si="143"/>
        <v>0</v>
      </c>
      <c r="EN93" s="77">
        <f t="shared" si="143"/>
        <v>0</v>
      </c>
      <c r="EO93" s="77">
        <f t="shared" si="143"/>
        <v>0</v>
      </c>
      <c r="EP93" s="77">
        <f t="shared" si="143"/>
        <v>0</v>
      </c>
      <c r="EQ93" s="77">
        <f t="shared" si="143"/>
        <v>0</v>
      </c>
      <c r="ER93" s="77">
        <f t="shared" si="143"/>
        <v>0</v>
      </c>
      <c r="ES93" s="77">
        <f t="shared" si="144"/>
        <v>0</v>
      </c>
      <c r="ET93" s="77">
        <f t="shared" si="144"/>
        <v>0</v>
      </c>
      <c r="EU93" s="77">
        <f t="shared" si="144"/>
        <v>0</v>
      </c>
      <c r="EV93" s="77">
        <f t="shared" si="144"/>
        <v>0</v>
      </c>
      <c r="EW93" s="77">
        <f t="shared" si="144"/>
        <v>0</v>
      </c>
      <c r="EX93" s="77">
        <f t="shared" si="144"/>
        <v>0</v>
      </c>
      <c r="EY93" s="77">
        <f t="shared" si="144"/>
        <v>0</v>
      </c>
      <c r="EZ93" s="77">
        <f t="shared" si="144"/>
        <v>0</v>
      </c>
      <c r="FA93" s="77">
        <f t="shared" si="144"/>
        <v>0</v>
      </c>
      <c r="FB93" s="77">
        <f t="shared" si="144"/>
        <v>0</v>
      </c>
      <c r="FC93" s="77">
        <f t="shared" si="145"/>
        <v>0</v>
      </c>
      <c r="FD93" s="77">
        <f t="shared" si="145"/>
        <v>0</v>
      </c>
      <c r="FE93" s="77">
        <f t="shared" si="145"/>
        <v>0</v>
      </c>
      <c r="FF93" s="77">
        <f t="shared" si="145"/>
        <v>0</v>
      </c>
      <c r="FG93" s="77">
        <f t="shared" si="145"/>
        <v>0</v>
      </c>
      <c r="FH93" s="77">
        <f t="shared" si="145"/>
        <v>0</v>
      </c>
      <c r="FI93" s="77">
        <f t="shared" si="145"/>
        <v>0</v>
      </c>
      <c r="FJ93" s="77">
        <f t="shared" si="145"/>
        <v>0</v>
      </c>
      <c r="FK93" s="77">
        <f t="shared" si="145"/>
        <v>0</v>
      </c>
      <c r="FL93" s="77">
        <f t="shared" si="145"/>
        <v>0</v>
      </c>
      <c r="FM93" s="77">
        <f t="shared" si="146"/>
        <v>0</v>
      </c>
      <c r="FN93" s="77">
        <f t="shared" si="146"/>
        <v>0</v>
      </c>
      <c r="FO93" s="77">
        <f t="shared" si="146"/>
        <v>0</v>
      </c>
      <c r="FP93" s="77">
        <f t="shared" si="146"/>
        <v>0</v>
      </c>
      <c r="FQ93" s="77">
        <f t="shared" si="146"/>
        <v>0</v>
      </c>
      <c r="FR93" s="77">
        <f t="shared" si="146"/>
        <v>0</v>
      </c>
      <c r="FS93" s="77">
        <f t="shared" si="146"/>
        <v>0</v>
      </c>
      <c r="FT93" s="77">
        <f t="shared" si="146"/>
        <v>0</v>
      </c>
      <c r="FU93" s="77">
        <f t="shared" si="146"/>
        <v>0</v>
      </c>
      <c r="FV93" s="77">
        <f t="shared" si="146"/>
        <v>0</v>
      </c>
      <c r="FW93" s="77">
        <f t="shared" si="147"/>
        <v>0</v>
      </c>
      <c r="FX93" s="77">
        <f t="shared" si="147"/>
        <v>0</v>
      </c>
      <c r="FY93" s="77">
        <f t="shared" si="147"/>
        <v>0</v>
      </c>
      <c r="FZ93" s="77">
        <f t="shared" si="147"/>
        <v>0</v>
      </c>
      <c r="GA93" s="77">
        <f t="shared" si="147"/>
        <v>0</v>
      </c>
      <c r="GB93" s="77">
        <f t="shared" si="147"/>
        <v>0</v>
      </c>
      <c r="GC93" s="77">
        <f t="shared" si="147"/>
        <v>0</v>
      </c>
      <c r="GD93" s="77">
        <f t="shared" si="147"/>
        <v>0</v>
      </c>
      <c r="GE93" s="77">
        <f t="shared" si="147"/>
        <v>0</v>
      </c>
      <c r="GF93" s="77">
        <f t="shared" si="147"/>
        <v>0</v>
      </c>
      <c r="GG93" s="77">
        <f t="shared" si="147"/>
        <v>0</v>
      </c>
    </row>
    <row r="94" spans="1:189" ht="15.75" x14ac:dyDescent="0.25">
      <c r="A94" s="93"/>
      <c r="B94" s="101"/>
      <c r="C94" s="102"/>
      <c r="D94" s="102"/>
      <c r="E94" s="93"/>
      <c r="F94" s="101"/>
      <c r="G94" s="97">
        <f t="shared" si="113"/>
        <v>0</v>
      </c>
      <c r="H94" s="96"/>
      <c r="I94" s="97">
        <f t="shared" si="114"/>
        <v>0</v>
      </c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0">
        <f t="shared" si="116"/>
        <v>0</v>
      </c>
      <c r="AE94" s="100">
        <f t="shared" si="112"/>
        <v>0</v>
      </c>
      <c r="AF94" s="75"/>
      <c r="AG94" s="75"/>
      <c r="AH94" s="68">
        <f t="shared" si="115"/>
        <v>0</v>
      </c>
      <c r="AI94" s="79">
        <f>SUMIF(Списки!$D$2:$D$6,B94,Списки!$E$2:$E$6)</f>
        <v>0</v>
      </c>
      <c r="AJ94" s="79">
        <f t="shared" si="117"/>
        <v>31</v>
      </c>
      <c r="AK94" s="70"/>
      <c r="AL94" s="70">
        <f t="array" aca="1" ref="AL94" ca="1">IF(MONTH(AI94)=1,MIN(IF(F94=январь!$A$1:$AF$200,ROW(январь!$A$1:$AF$200))),IF(MONTH(AI94)=2,MIN(IF(F94=февраль!$A$1:$AF$200,ROW(февраль!$A$1:$AF$200))),IF(MONTH(AI94)=3,MIN(IF(F94=март!$A$1:$AF$200,ROW(март!$A$1:$AF$200))),IF(MONTH(AI94)=4,MIN(IF(F94=апрель!$A$1:$AF$200,ROW(апрель!$A$1:$AF$200))),IF(MONTH(AI94)=5,MIN(IF(F94=май!$A$1:$AF$200,ROW(май!$A$1:$AF$200))),0)))))</f>
        <v>3</v>
      </c>
      <c r="AM94" s="77" t="str">
        <f t="shared" ref="AM94:AV103" ca="1" si="148">IF(MONTH($AI94)=1,INDEX(янв,$AL94,AM$2),0)</f>
        <v>П</v>
      </c>
      <c r="AN94" s="77" t="str">
        <f t="shared" ca="1" si="148"/>
        <v>П</v>
      </c>
      <c r="AO94" s="77" t="str">
        <f t="shared" ca="1" si="148"/>
        <v>КД</v>
      </c>
      <c r="AP94" s="77" t="str">
        <f t="shared" ca="1" si="148"/>
        <v>КД</v>
      </c>
      <c r="AQ94" s="77" t="str">
        <f t="shared" ca="1" si="148"/>
        <v>КД</v>
      </c>
      <c r="AR94" s="77" t="str">
        <f t="shared" ca="1" si="148"/>
        <v>КД</v>
      </c>
      <c r="AS94" s="77" t="str">
        <f t="shared" ca="1" si="148"/>
        <v>В</v>
      </c>
      <c r="AT94" s="77" t="str">
        <f t="shared" ca="1" si="148"/>
        <v>КД</v>
      </c>
      <c r="AU94" s="77">
        <f t="shared" ca="1" si="148"/>
        <v>0</v>
      </c>
      <c r="AV94" s="77">
        <f t="shared" ca="1" si="148"/>
        <v>3</v>
      </c>
      <c r="AW94" s="77">
        <f t="shared" ref="AW94:BF103" ca="1" si="149">IF(MONTH($AI94)=1,INDEX(янв,$AL94,AW$2),0)</f>
        <v>4</v>
      </c>
      <c r="AX94" s="77">
        <f t="shared" ca="1" si="149"/>
        <v>6</v>
      </c>
      <c r="AY94" s="77">
        <f t="shared" ca="1" si="149"/>
        <v>3</v>
      </c>
      <c r="AZ94" s="77" t="str">
        <f t="shared" ca="1" si="149"/>
        <v>В</v>
      </c>
      <c r="BA94" s="77">
        <f t="shared" ca="1" si="149"/>
        <v>7</v>
      </c>
      <c r="BB94" s="77">
        <f t="shared" ca="1" si="149"/>
        <v>0</v>
      </c>
      <c r="BC94" s="77">
        <f t="shared" ca="1" si="149"/>
        <v>3</v>
      </c>
      <c r="BD94" s="77">
        <f t="shared" ca="1" si="149"/>
        <v>4</v>
      </c>
      <c r="BE94" s="77">
        <f t="shared" ca="1" si="149"/>
        <v>6</v>
      </c>
      <c r="BF94" s="77">
        <f t="shared" ca="1" si="149"/>
        <v>3</v>
      </c>
      <c r="BG94" s="77" t="str">
        <f t="shared" ref="BG94:BQ103" ca="1" si="150">IF(MONTH($AI94)=1,INDEX(янв,$AL94,BG$2),0)</f>
        <v>В</v>
      </c>
      <c r="BH94" s="77">
        <f t="shared" ca="1" si="150"/>
        <v>7</v>
      </c>
      <c r="BI94" s="77">
        <f t="shared" ca="1" si="150"/>
        <v>0</v>
      </c>
      <c r="BJ94" s="77">
        <f t="shared" ca="1" si="150"/>
        <v>3</v>
      </c>
      <c r="BK94" s="77">
        <f t="shared" ca="1" si="150"/>
        <v>4</v>
      </c>
      <c r="BL94" s="77">
        <f t="shared" ca="1" si="150"/>
        <v>6</v>
      </c>
      <c r="BM94" s="77">
        <f t="shared" ca="1" si="150"/>
        <v>3</v>
      </c>
      <c r="BN94" s="77" t="str">
        <f t="shared" ca="1" si="150"/>
        <v>В</v>
      </c>
      <c r="BO94" s="77">
        <f t="shared" ca="1" si="150"/>
        <v>7</v>
      </c>
      <c r="BP94" s="77">
        <f t="shared" ca="1" si="150"/>
        <v>0</v>
      </c>
      <c r="BQ94" s="77">
        <f t="shared" ca="1" si="150"/>
        <v>3</v>
      </c>
      <c r="BR94" s="77">
        <f t="shared" ref="BR94:CA103" si="151">IF(MONTH($AI94)=2,INDEX(фев,$AL94,BR$2),0)</f>
        <v>0</v>
      </c>
      <c r="BS94" s="77">
        <f t="shared" si="151"/>
        <v>0</v>
      </c>
      <c r="BT94" s="77">
        <f t="shared" si="151"/>
        <v>0</v>
      </c>
      <c r="BU94" s="77">
        <f t="shared" si="151"/>
        <v>0</v>
      </c>
      <c r="BV94" s="77">
        <f t="shared" si="151"/>
        <v>0</v>
      </c>
      <c r="BW94" s="77">
        <f t="shared" si="151"/>
        <v>0</v>
      </c>
      <c r="BX94" s="77">
        <f t="shared" si="151"/>
        <v>0</v>
      </c>
      <c r="BY94" s="77">
        <f t="shared" si="151"/>
        <v>0</v>
      </c>
      <c r="BZ94" s="77">
        <f t="shared" si="151"/>
        <v>0</v>
      </c>
      <c r="CA94" s="77">
        <f t="shared" si="151"/>
        <v>0</v>
      </c>
      <c r="CB94" s="77">
        <f t="shared" ref="CB94:CK103" si="152">IF(MONTH($AI94)=2,INDEX(фев,$AL94,CB$2),0)</f>
        <v>0</v>
      </c>
      <c r="CC94" s="77">
        <f t="shared" si="152"/>
        <v>0</v>
      </c>
      <c r="CD94" s="77">
        <f t="shared" si="152"/>
        <v>0</v>
      </c>
      <c r="CE94" s="77">
        <f t="shared" si="152"/>
        <v>0</v>
      </c>
      <c r="CF94" s="77">
        <f t="shared" si="152"/>
        <v>0</v>
      </c>
      <c r="CG94" s="77">
        <f t="shared" si="152"/>
        <v>0</v>
      </c>
      <c r="CH94" s="77">
        <f t="shared" si="152"/>
        <v>0</v>
      </c>
      <c r="CI94" s="77">
        <f t="shared" si="152"/>
        <v>0</v>
      </c>
      <c r="CJ94" s="77">
        <f t="shared" si="152"/>
        <v>0</v>
      </c>
      <c r="CK94" s="77">
        <f t="shared" si="152"/>
        <v>0</v>
      </c>
      <c r="CL94" s="77">
        <f t="shared" ref="CL94:CS103" si="153">IF(MONTH($AI94)=2,INDEX(фев,$AL94,CL$2),0)</f>
        <v>0</v>
      </c>
      <c r="CM94" s="77">
        <f t="shared" si="153"/>
        <v>0</v>
      </c>
      <c r="CN94" s="77">
        <f t="shared" si="153"/>
        <v>0</v>
      </c>
      <c r="CO94" s="77">
        <f t="shared" si="153"/>
        <v>0</v>
      </c>
      <c r="CP94" s="77">
        <f t="shared" si="153"/>
        <v>0</v>
      </c>
      <c r="CQ94" s="77">
        <f t="shared" si="153"/>
        <v>0</v>
      </c>
      <c r="CR94" s="77">
        <f t="shared" si="153"/>
        <v>0</v>
      </c>
      <c r="CS94" s="77">
        <f t="shared" si="153"/>
        <v>0</v>
      </c>
      <c r="CT94" s="77">
        <f t="shared" ref="CT94:DC103" si="154">IF(MONTH($AI94)=3,INDEX(март,$AL94,CT$2),0)</f>
        <v>0</v>
      </c>
      <c r="CU94" s="77">
        <f t="shared" si="154"/>
        <v>0</v>
      </c>
      <c r="CV94" s="77">
        <f t="shared" si="154"/>
        <v>0</v>
      </c>
      <c r="CW94" s="77">
        <f t="shared" si="154"/>
        <v>0</v>
      </c>
      <c r="CX94" s="77">
        <f t="shared" si="154"/>
        <v>0</v>
      </c>
      <c r="CY94" s="77">
        <f t="shared" si="154"/>
        <v>0</v>
      </c>
      <c r="CZ94" s="77">
        <f t="shared" si="154"/>
        <v>0</v>
      </c>
      <c r="DA94" s="77">
        <f t="shared" si="154"/>
        <v>0</v>
      </c>
      <c r="DB94" s="77">
        <f t="shared" si="154"/>
        <v>0</v>
      </c>
      <c r="DC94" s="77">
        <f t="shared" si="154"/>
        <v>0</v>
      </c>
      <c r="DD94" s="77">
        <f t="shared" ref="DD94:DM103" si="155">IF(MONTH($AI94)=3,INDEX(март,$AL94,DD$2),0)</f>
        <v>0</v>
      </c>
      <c r="DE94" s="77">
        <f t="shared" si="155"/>
        <v>0</v>
      </c>
      <c r="DF94" s="77">
        <f t="shared" si="155"/>
        <v>0</v>
      </c>
      <c r="DG94" s="77">
        <f t="shared" si="155"/>
        <v>0</v>
      </c>
      <c r="DH94" s="77">
        <f t="shared" si="155"/>
        <v>0</v>
      </c>
      <c r="DI94" s="77">
        <f t="shared" si="155"/>
        <v>0</v>
      </c>
      <c r="DJ94" s="77">
        <f t="shared" si="155"/>
        <v>0</v>
      </c>
      <c r="DK94" s="77">
        <f t="shared" si="155"/>
        <v>0</v>
      </c>
      <c r="DL94" s="77">
        <f t="shared" si="155"/>
        <v>0</v>
      </c>
      <c r="DM94" s="77">
        <f t="shared" si="155"/>
        <v>0</v>
      </c>
      <c r="DN94" s="77">
        <f t="shared" ref="DN94:DX103" si="156">IF(MONTH($AI94)=3,INDEX(март,$AL94,DN$2),0)</f>
        <v>0</v>
      </c>
      <c r="DO94" s="77">
        <f t="shared" si="156"/>
        <v>0</v>
      </c>
      <c r="DP94" s="77">
        <f t="shared" si="156"/>
        <v>0</v>
      </c>
      <c r="DQ94" s="77">
        <f t="shared" si="156"/>
        <v>0</v>
      </c>
      <c r="DR94" s="77">
        <f t="shared" si="156"/>
        <v>0</v>
      </c>
      <c r="DS94" s="77">
        <f t="shared" si="156"/>
        <v>0</v>
      </c>
      <c r="DT94" s="77">
        <f t="shared" si="156"/>
        <v>0</v>
      </c>
      <c r="DU94" s="77">
        <f t="shared" si="156"/>
        <v>0</v>
      </c>
      <c r="DV94" s="77">
        <f t="shared" si="156"/>
        <v>0</v>
      </c>
      <c r="DW94" s="77">
        <f t="shared" si="156"/>
        <v>0</v>
      </c>
      <c r="DX94" s="77">
        <f t="shared" si="156"/>
        <v>0</v>
      </c>
      <c r="DY94" s="77">
        <f t="shared" ref="DY94:EH103" si="157">IF(MONTH($AI94)=4,INDEX(апр,$AL94,DY$2),0)</f>
        <v>0</v>
      </c>
      <c r="DZ94" s="77">
        <f t="shared" si="157"/>
        <v>0</v>
      </c>
      <c r="EA94" s="77">
        <f t="shared" si="157"/>
        <v>0</v>
      </c>
      <c r="EB94" s="77">
        <f t="shared" si="157"/>
        <v>0</v>
      </c>
      <c r="EC94" s="77">
        <f t="shared" si="157"/>
        <v>0</v>
      </c>
      <c r="ED94" s="77">
        <f t="shared" si="157"/>
        <v>0</v>
      </c>
      <c r="EE94" s="77">
        <f t="shared" si="157"/>
        <v>0</v>
      </c>
      <c r="EF94" s="77">
        <f t="shared" si="157"/>
        <v>0</v>
      </c>
      <c r="EG94" s="77">
        <f t="shared" si="157"/>
        <v>0</v>
      </c>
      <c r="EH94" s="77">
        <f t="shared" si="157"/>
        <v>0</v>
      </c>
      <c r="EI94" s="77">
        <f t="shared" ref="EI94:ER103" si="158">IF(MONTH($AI94)=4,INDEX(апр,$AL94,EI$2),0)</f>
        <v>0</v>
      </c>
      <c r="EJ94" s="77">
        <f t="shared" si="158"/>
        <v>0</v>
      </c>
      <c r="EK94" s="77">
        <f t="shared" si="158"/>
        <v>0</v>
      </c>
      <c r="EL94" s="77">
        <f t="shared" si="158"/>
        <v>0</v>
      </c>
      <c r="EM94" s="77">
        <f t="shared" si="158"/>
        <v>0</v>
      </c>
      <c r="EN94" s="77">
        <f t="shared" si="158"/>
        <v>0</v>
      </c>
      <c r="EO94" s="77">
        <f t="shared" si="158"/>
        <v>0</v>
      </c>
      <c r="EP94" s="77">
        <f t="shared" si="158"/>
        <v>0</v>
      </c>
      <c r="EQ94" s="77">
        <f t="shared" si="158"/>
        <v>0</v>
      </c>
      <c r="ER94" s="77">
        <f t="shared" si="158"/>
        <v>0</v>
      </c>
      <c r="ES94" s="77">
        <f t="shared" ref="ES94:FB103" si="159">IF(MONTH($AI94)=4,INDEX(апр,$AL94,ES$2),0)</f>
        <v>0</v>
      </c>
      <c r="ET94" s="77">
        <f t="shared" si="159"/>
        <v>0</v>
      </c>
      <c r="EU94" s="77">
        <f t="shared" si="159"/>
        <v>0</v>
      </c>
      <c r="EV94" s="77">
        <f t="shared" si="159"/>
        <v>0</v>
      </c>
      <c r="EW94" s="77">
        <f t="shared" si="159"/>
        <v>0</v>
      </c>
      <c r="EX94" s="77">
        <f t="shared" si="159"/>
        <v>0</v>
      </c>
      <c r="EY94" s="77">
        <f t="shared" si="159"/>
        <v>0</v>
      </c>
      <c r="EZ94" s="77">
        <f t="shared" si="159"/>
        <v>0</v>
      </c>
      <c r="FA94" s="77">
        <f t="shared" si="159"/>
        <v>0</v>
      </c>
      <c r="FB94" s="77">
        <f t="shared" si="159"/>
        <v>0</v>
      </c>
      <c r="FC94" s="77">
        <f t="shared" ref="FC94:FL103" si="160">IF(MONTH($AI94)=5,INDEX(май,$AL94,FC$2),0)</f>
        <v>0</v>
      </c>
      <c r="FD94" s="77">
        <f t="shared" si="160"/>
        <v>0</v>
      </c>
      <c r="FE94" s="77">
        <f t="shared" si="160"/>
        <v>0</v>
      </c>
      <c r="FF94" s="77">
        <f t="shared" si="160"/>
        <v>0</v>
      </c>
      <c r="FG94" s="77">
        <f t="shared" si="160"/>
        <v>0</v>
      </c>
      <c r="FH94" s="77">
        <f t="shared" si="160"/>
        <v>0</v>
      </c>
      <c r="FI94" s="77">
        <f t="shared" si="160"/>
        <v>0</v>
      </c>
      <c r="FJ94" s="77">
        <f t="shared" si="160"/>
        <v>0</v>
      </c>
      <c r="FK94" s="77">
        <f t="shared" si="160"/>
        <v>0</v>
      </c>
      <c r="FL94" s="77">
        <f t="shared" si="160"/>
        <v>0</v>
      </c>
      <c r="FM94" s="77">
        <f t="shared" ref="FM94:FV103" si="161">IF(MONTH($AI94)=5,INDEX(май,$AL94,FM$2),0)</f>
        <v>0</v>
      </c>
      <c r="FN94" s="77">
        <f t="shared" si="161"/>
        <v>0</v>
      </c>
      <c r="FO94" s="77">
        <f t="shared" si="161"/>
        <v>0</v>
      </c>
      <c r="FP94" s="77">
        <f t="shared" si="161"/>
        <v>0</v>
      </c>
      <c r="FQ94" s="77">
        <f t="shared" si="161"/>
        <v>0</v>
      </c>
      <c r="FR94" s="77">
        <f t="shared" si="161"/>
        <v>0</v>
      </c>
      <c r="FS94" s="77">
        <f t="shared" si="161"/>
        <v>0</v>
      </c>
      <c r="FT94" s="77">
        <f t="shared" si="161"/>
        <v>0</v>
      </c>
      <c r="FU94" s="77">
        <f t="shared" si="161"/>
        <v>0</v>
      </c>
      <c r="FV94" s="77">
        <f t="shared" si="161"/>
        <v>0</v>
      </c>
      <c r="FW94" s="77">
        <f t="shared" ref="FW94:GG103" si="162">IF(MONTH($AI94)=5,INDEX(май,$AL94,FW$2),0)</f>
        <v>0</v>
      </c>
      <c r="FX94" s="77">
        <f t="shared" si="162"/>
        <v>0</v>
      </c>
      <c r="FY94" s="77">
        <f t="shared" si="162"/>
        <v>0</v>
      </c>
      <c r="FZ94" s="77">
        <f t="shared" si="162"/>
        <v>0</v>
      </c>
      <c r="GA94" s="77">
        <f t="shared" si="162"/>
        <v>0</v>
      </c>
      <c r="GB94" s="77">
        <f t="shared" si="162"/>
        <v>0</v>
      </c>
      <c r="GC94" s="77">
        <f t="shared" si="162"/>
        <v>0</v>
      </c>
      <c r="GD94" s="77">
        <f t="shared" si="162"/>
        <v>0</v>
      </c>
      <c r="GE94" s="77">
        <f t="shared" si="162"/>
        <v>0</v>
      </c>
      <c r="GF94" s="77">
        <f t="shared" si="162"/>
        <v>0</v>
      </c>
      <c r="GG94" s="77">
        <f t="shared" si="162"/>
        <v>0</v>
      </c>
    </row>
    <row r="95" spans="1:189" ht="15.75" x14ac:dyDescent="0.25">
      <c r="A95" s="93"/>
      <c r="B95" s="101"/>
      <c r="C95" s="102"/>
      <c r="D95" s="102"/>
      <c r="E95" s="93"/>
      <c r="F95" s="101"/>
      <c r="G95" s="97">
        <f t="shared" si="113"/>
        <v>0</v>
      </c>
      <c r="H95" s="96"/>
      <c r="I95" s="97">
        <f t="shared" si="114"/>
        <v>0</v>
      </c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0">
        <f t="shared" si="116"/>
        <v>0</v>
      </c>
      <c r="AE95" s="100">
        <f t="shared" si="112"/>
        <v>0</v>
      </c>
      <c r="AF95" s="75"/>
      <c r="AG95" s="75"/>
      <c r="AH95" s="68">
        <f t="shared" si="115"/>
        <v>0</v>
      </c>
      <c r="AI95" s="79">
        <f>SUMIF(Списки!$D$2:$D$6,B95,Списки!$E$2:$E$6)</f>
        <v>0</v>
      </c>
      <c r="AJ95" s="79">
        <f t="shared" si="117"/>
        <v>31</v>
      </c>
      <c r="AK95" s="70"/>
      <c r="AL95" s="70">
        <f t="array" aca="1" ref="AL95" ca="1">IF(MONTH(AI95)=1,MIN(IF(F95=январь!$A$1:$AF$200,ROW(январь!$A$1:$AF$200))),IF(MONTH(AI95)=2,MIN(IF(F95=февраль!$A$1:$AF$200,ROW(февраль!$A$1:$AF$200))),IF(MONTH(AI95)=3,MIN(IF(F95=март!$A$1:$AF$200,ROW(март!$A$1:$AF$200))),IF(MONTH(AI95)=4,MIN(IF(F95=апрель!$A$1:$AF$200,ROW(апрель!$A$1:$AF$200))),IF(MONTH(AI95)=5,MIN(IF(F95=май!$A$1:$AF$200,ROW(май!$A$1:$AF$200))),0)))))</f>
        <v>3</v>
      </c>
      <c r="AM95" s="77" t="str">
        <f t="shared" ca="1" si="148"/>
        <v>П</v>
      </c>
      <c r="AN95" s="77" t="str">
        <f t="shared" ca="1" si="148"/>
        <v>П</v>
      </c>
      <c r="AO95" s="77" t="str">
        <f t="shared" ca="1" si="148"/>
        <v>КД</v>
      </c>
      <c r="AP95" s="77" t="str">
        <f t="shared" ca="1" si="148"/>
        <v>КД</v>
      </c>
      <c r="AQ95" s="77" t="str">
        <f t="shared" ca="1" si="148"/>
        <v>КД</v>
      </c>
      <c r="AR95" s="77" t="str">
        <f t="shared" ca="1" si="148"/>
        <v>КД</v>
      </c>
      <c r="AS95" s="77" t="str">
        <f t="shared" ca="1" si="148"/>
        <v>В</v>
      </c>
      <c r="AT95" s="77" t="str">
        <f t="shared" ca="1" si="148"/>
        <v>КД</v>
      </c>
      <c r="AU95" s="77">
        <f t="shared" ca="1" si="148"/>
        <v>0</v>
      </c>
      <c r="AV95" s="77">
        <f t="shared" ca="1" si="148"/>
        <v>3</v>
      </c>
      <c r="AW95" s="77">
        <f t="shared" ca="1" si="149"/>
        <v>4</v>
      </c>
      <c r="AX95" s="77">
        <f t="shared" ca="1" si="149"/>
        <v>6</v>
      </c>
      <c r="AY95" s="77">
        <f t="shared" ca="1" si="149"/>
        <v>3</v>
      </c>
      <c r="AZ95" s="77" t="str">
        <f t="shared" ca="1" si="149"/>
        <v>В</v>
      </c>
      <c r="BA95" s="77">
        <f t="shared" ca="1" si="149"/>
        <v>7</v>
      </c>
      <c r="BB95" s="77">
        <f t="shared" ca="1" si="149"/>
        <v>0</v>
      </c>
      <c r="BC95" s="77">
        <f t="shared" ca="1" si="149"/>
        <v>3</v>
      </c>
      <c r="BD95" s="77">
        <f t="shared" ca="1" si="149"/>
        <v>4</v>
      </c>
      <c r="BE95" s="77">
        <f t="shared" ca="1" si="149"/>
        <v>6</v>
      </c>
      <c r="BF95" s="77">
        <f t="shared" ca="1" si="149"/>
        <v>3</v>
      </c>
      <c r="BG95" s="77" t="str">
        <f t="shared" ca="1" si="150"/>
        <v>В</v>
      </c>
      <c r="BH95" s="77">
        <f t="shared" ca="1" si="150"/>
        <v>7</v>
      </c>
      <c r="BI95" s="77">
        <f t="shared" ca="1" si="150"/>
        <v>0</v>
      </c>
      <c r="BJ95" s="77">
        <f t="shared" ca="1" si="150"/>
        <v>3</v>
      </c>
      <c r="BK95" s="77">
        <f t="shared" ca="1" si="150"/>
        <v>4</v>
      </c>
      <c r="BL95" s="77">
        <f t="shared" ca="1" si="150"/>
        <v>6</v>
      </c>
      <c r="BM95" s="77">
        <f t="shared" ca="1" si="150"/>
        <v>3</v>
      </c>
      <c r="BN95" s="77" t="str">
        <f t="shared" ca="1" si="150"/>
        <v>В</v>
      </c>
      <c r="BO95" s="77">
        <f t="shared" ca="1" si="150"/>
        <v>7</v>
      </c>
      <c r="BP95" s="77">
        <f t="shared" ca="1" si="150"/>
        <v>0</v>
      </c>
      <c r="BQ95" s="77">
        <f t="shared" ca="1" si="150"/>
        <v>3</v>
      </c>
      <c r="BR95" s="77">
        <f t="shared" si="151"/>
        <v>0</v>
      </c>
      <c r="BS95" s="77">
        <f t="shared" si="151"/>
        <v>0</v>
      </c>
      <c r="BT95" s="77">
        <f t="shared" si="151"/>
        <v>0</v>
      </c>
      <c r="BU95" s="77">
        <f t="shared" si="151"/>
        <v>0</v>
      </c>
      <c r="BV95" s="77">
        <f t="shared" si="151"/>
        <v>0</v>
      </c>
      <c r="BW95" s="77">
        <f t="shared" si="151"/>
        <v>0</v>
      </c>
      <c r="BX95" s="77">
        <f t="shared" si="151"/>
        <v>0</v>
      </c>
      <c r="BY95" s="77">
        <f t="shared" si="151"/>
        <v>0</v>
      </c>
      <c r="BZ95" s="77">
        <f t="shared" si="151"/>
        <v>0</v>
      </c>
      <c r="CA95" s="77">
        <f t="shared" si="151"/>
        <v>0</v>
      </c>
      <c r="CB95" s="77">
        <f t="shared" si="152"/>
        <v>0</v>
      </c>
      <c r="CC95" s="77">
        <f t="shared" si="152"/>
        <v>0</v>
      </c>
      <c r="CD95" s="77">
        <f t="shared" si="152"/>
        <v>0</v>
      </c>
      <c r="CE95" s="77">
        <f t="shared" si="152"/>
        <v>0</v>
      </c>
      <c r="CF95" s="77">
        <f t="shared" si="152"/>
        <v>0</v>
      </c>
      <c r="CG95" s="77">
        <f t="shared" si="152"/>
        <v>0</v>
      </c>
      <c r="CH95" s="77">
        <f t="shared" si="152"/>
        <v>0</v>
      </c>
      <c r="CI95" s="77">
        <f t="shared" si="152"/>
        <v>0</v>
      </c>
      <c r="CJ95" s="77">
        <f t="shared" si="152"/>
        <v>0</v>
      </c>
      <c r="CK95" s="77">
        <f t="shared" si="152"/>
        <v>0</v>
      </c>
      <c r="CL95" s="77">
        <f t="shared" si="153"/>
        <v>0</v>
      </c>
      <c r="CM95" s="77">
        <f t="shared" si="153"/>
        <v>0</v>
      </c>
      <c r="CN95" s="77">
        <f t="shared" si="153"/>
        <v>0</v>
      </c>
      <c r="CO95" s="77">
        <f t="shared" si="153"/>
        <v>0</v>
      </c>
      <c r="CP95" s="77">
        <f t="shared" si="153"/>
        <v>0</v>
      </c>
      <c r="CQ95" s="77">
        <f t="shared" si="153"/>
        <v>0</v>
      </c>
      <c r="CR95" s="77">
        <f t="shared" si="153"/>
        <v>0</v>
      </c>
      <c r="CS95" s="77">
        <f t="shared" si="153"/>
        <v>0</v>
      </c>
      <c r="CT95" s="77">
        <f t="shared" si="154"/>
        <v>0</v>
      </c>
      <c r="CU95" s="77">
        <f t="shared" si="154"/>
        <v>0</v>
      </c>
      <c r="CV95" s="77">
        <f t="shared" si="154"/>
        <v>0</v>
      </c>
      <c r="CW95" s="77">
        <f t="shared" si="154"/>
        <v>0</v>
      </c>
      <c r="CX95" s="77">
        <f t="shared" si="154"/>
        <v>0</v>
      </c>
      <c r="CY95" s="77">
        <f t="shared" si="154"/>
        <v>0</v>
      </c>
      <c r="CZ95" s="77">
        <f t="shared" si="154"/>
        <v>0</v>
      </c>
      <c r="DA95" s="77">
        <f t="shared" si="154"/>
        <v>0</v>
      </c>
      <c r="DB95" s="77">
        <f t="shared" si="154"/>
        <v>0</v>
      </c>
      <c r="DC95" s="77">
        <f t="shared" si="154"/>
        <v>0</v>
      </c>
      <c r="DD95" s="77">
        <f t="shared" si="155"/>
        <v>0</v>
      </c>
      <c r="DE95" s="77">
        <f t="shared" si="155"/>
        <v>0</v>
      </c>
      <c r="DF95" s="77">
        <f t="shared" si="155"/>
        <v>0</v>
      </c>
      <c r="DG95" s="77">
        <f t="shared" si="155"/>
        <v>0</v>
      </c>
      <c r="DH95" s="77">
        <f t="shared" si="155"/>
        <v>0</v>
      </c>
      <c r="DI95" s="77">
        <f t="shared" si="155"/>
        <v>0</v>
      </c>
      <c r="DJ95" s="77">
        <f t="shared" si="155"/>
        <v>0</v>
      </c>
      <c r="DK95" s="77">
        <f t="shared" si="155"/>
        <v>0</v>
      </c>
      <c r="DL95" s="77">
        <f t="shared" si="155"/>
        <v>0</v>
      </c>
      <c r="DM95" s="77">
        <f t="shared" si="155"/>
        <v>0</v>
      </c>
      <c r="DN95" s="77">
        <f t="shared" si="156"/>
        <v>0</v>
      </c>
      <c r="DO95" s="77">
        <f t="shared" si="156"/>
        <v>0</v>
      </c>
      <c r="DP95" s="77">
        <f t="shared" si="156"/>
        <v>0</v>
      </c>
      <c r="DQ95" s="77">
        <f t="shared" si="156"/>
        <v>0</v>
      </c>
      <c r="DR95" s="77">
        <f t="shared" si="156"/>
        <v>0</v>
      </c>
      <c r="DS95" s="77">
        <f t="shared" si="156"/>
        <v>0</v>
      </c>
      <c r="DT95" s="77">
        <f t="shared" si="156"/>
        <v>0</v>
      </c>
      <c r="DU95" s="77">
        <f t="shared" si="156"/>
        <v>0</v>
      </c>
      <c r="DV95" s="77">
        <f t="shared" si="156"/>
        <v>0</v>
      </c>
      <c r="DW95" s="77">
        <f t="shared" si="156"/>
        <v>0</v>
      </c>
      <c r="DX95" s="77">
        <f t="shared" si="156"/>
        <v>0</v>
      </c>
      <c r="DY95" s="77">
        <f t="shared" si="157"/>
        <v>0</v>
      </c>
      <c r="DZ95" s="77">
        <f t="shared" si="157"/>
        <v>0</v>
      </c>
      <c r="EA95" s="77">
        <f t="shared" si="157"/>
        <v>0</v>
      </c>
      <c r="EB95" s="77">
        <f t="shared" si="157"/>
        <v>0</v>
      </c>
      <c r="EC95" s="77">
        <f t="shared" si="157"/>
        <v>0</v>
      </c>
      <c r="ED95" s="77">
        <f t="shared" si="157"/>
        <v>0</v>
      </c>
      <c r="EE95" s="77">
        <f t="shared" si="157"/>
        <v>0</v>
      </c>
      <c r="EF95" s="77">
        <f t="shared" si="157"/>
        <v>0</v>
      </c>
      <c r="EG95" s="77">
        <f t="shared" si="157"/>
        <v>0</v>
      </c>
      <c r="EH95" s="77">
        <f t="shared" si="157"/>
        <v>0</v>
      </c>
      <c r="EI95" s="77">
        <f t="shared" si="158"/>
        <v>0</v>
      </c>
      <c r="EJ95" s="77">
        <f t="shared" si="158"/>
        <v>0</v>
      </c>
      <c r="EK95" s="77">
        <f t="shared" si="158"/>
        <v>0</v>
      </c>
      <c r="EL95" s="77">
        <f t="shared" si="158"/>
        <v>0</v>
      </c>
      <c r="EM95" s="77">
        <f t="shared" si="158"/>
        <v>0</v>
      </c>
      <c r="EN95" s="77">
        <f t="shared" si="158"/>
        <v>0</v>
      </c>
      <c r="EO95" s="77">
        <f t="shared" si="158"/>
        <v>0</v>
      </c>
      <c r="EP95" s="77">
        <f t="shared" si="158"/>
        <v>0</v>
      </c>
      <c r="EQ95" s="77">
        <f t="shared" si="158"/>
        <v>0</v>
      </c>
      <c r="ER95" s="77">
        <f t="shared" si="158"/>
        <v>0</v>
      </c>
      <c r="ES95" s="77">
        <f t="shared" si="159"/>
        <v>0</v>
      </c>
      <c r="ET95" s="77">
        <f t="shared" si="159"/>
        <v>0</v>
      </c>
      <c r="EU95" s="77">
        <f t="shared" si="159"/>
        <v>0</v>
      </c>
      <c r="EV95" s="77">
        <f t="shared" si="159"/>
        <v>0</v>
      </c>
      <c r="EW95" s="77">
        <f t="shared" si="159"/>
        <v>0</v>
      </c>
      <c r="EX95" s="77">
        <f t="shared" si="159"/>
        <v>0</v>
      </c>
      <c r="EY95" s="77">
        <f t="shared" si="159"/>
        <v>0</v>
      </c>
      <c r="EZ95" s="77">
        <f t="shared" si="159"/>
        <v>0</v>
      </c>
      <c r="FA95" s="77">
        <f t="shared" si="159"/>
        <v>0</v>
      </c>
      <c r="FB95" s="77">
        <f t="shared" si="159"/>
        <v>0</v>
      </c>
      <c r="FC95" s="77">
        <f t="shared" si="160"/>
        <v>0</v>
      </c>
      <c r="FD95" s="77">
        <f t="shared" si="160"/>
        <v>0</v>
      </c>
      <c r="FE95" s="77">
        <f t="shared" si="160"/>
        <v>0</v>
      </c>
      <c r="FF95" s="77">
        <f t="shared" si="160"/>
        <v>0</v>
      </c>
      <c r="FG95" s="77">
        <f t="shared" si="160"/>
        <v>0</v>
      </c>
      <c r="FH95" s="77">
        <f t="shared" si="160"/>
        <v>0</v>
      </c>
      <c r="FI95" s="77">
        <f t="shared" si="160"/>
        <v>0</v>
      </c>
      <c r="FJ95" s="77">
        <f t="shared" si="160"/>
        <v>0</v>
      </c>
      <c r="FK95" s="77">
        <f t="shared" si="160"/>
        <v>0</v>
      </c>
      <c r="FL95" s="77">
        <f t="shared" si="160"/>
        <v>0</v>
      </c>
      <c r="FM95" s="77">
        <f t="shared" si="161"/>
        <v>0</v>
      </c>
      <c r="FN95" s="77">
        <f t="shared" si="161"/>
        <v>0</v>
      </c>
      <c r="FO95" s="77">
        <f t="shared" si="161"/>
        <v>0</v>
      </c>
      <c r="FP95" s="77">
        <f t="shared" si="161"/>
        <v>0</v>
      </c>
      <c r="FQ95" s="77">
        <f t="shared" si="161"/>
        <v>0</v>
      </c>
      <c r="FR95" s="77">
        <f t="shared" si="161"/>
        <v>0</v>
      </c>
      <c r="FS95" s="77">
        <f t="shared" si="161"/>
        <v>0</v>
      </c>
      <c r="FT95" s="77">
        <f t="shared" si="161"/>
        <v>0</v>
      </c>
      <c r="FU95" s="77">
        <f t="shared" si="161"/>
        <v>0</v>
      </c>
      <c r="FV95" s="77">
        <f t="shared" si="161"/>
        <v>0</v>
      </c>
      <c r="FW95" s="77">
        <f t="shared" si="162"/>
        <v>0</v>
      </c>
      <c r="FX95" s="77">
        <f t="shared" si="162"/>
        <v>0</v>
      </c>
      <c r="FY95" s="77">
        <f t="shared" si="162"/>
        <v>0</v>
      </c>
      <c r="FZ95" s="77">
        <f t="shared" si="162"/>
        <v>0</v>
      </c>
      <c r="GA95" s="77">
        <f t="shared" si="162"/>
        <v>0</v>
      </c>
      <c r="GB95" s="77">
        <f t="shared" si="162"/>
        <v>0</v>
      </c>
      <c r="GC95" s="77">
        <f t="shared" si="162"/>
        <v>0</v>
      </c>
      <c r="GD95" s="77">
        <f t="shared" si="162"/>
        <v>0</v>
      </c>
      <c r="GE95" s="77">
        <f t="shared" si="162"/>
        <v>0</v>
      </c>
      <c r="GF95" s="77">
        <f t="shared" si="162"/>
        <v>0</v>
      </c>
      <c r="GG95" s="77">
        <f t="shared" si="162"/>
        <v>0</v>
      </c>
    </row>
    <row r="96" spans="1:189" ht="15.75" x14ac:dyDescent="0.25">
      <c r="A96" s="93"/>
      <c r="B96" s="101"/>
      <c r="C96" s="102"/>
      <c r="D96" s="102"/>
      <c r="E96" s="93"/>
      <c r="F96" s="101"/>
      <c r="G96" s="97">
        <f t="shared" si="113"/>
        <v>0</v>
      </c>
      <c r="H96" s="96"/>
      <c r="I96" s="97">
        <f t="shared" si="114"/>
        <v>0</v>
      </c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0">
        <f t="shared" si="116"/>
        <v>0</v>
      </c>
      <c r="AE96" s="100">
        <f t="shared" si="112"/>
        <v>0</v>
      </c>
      <c r="AF96" s="75"/>
      <c r="AG96" s="75"/>
      <c r="AH96" s="68">
        <f t="shared" si="115"/>
        <v>0</v>
      </c>
      <c r="AI96" s="79">
        <f>SUMIF(Списки!$D$2:$D$6,B96,Списки!$E$2:$E$6)</f>
        <v>0</v>
      </c>
      <c r="AJ96" s="79">
        <f t="shared" si="117"/>
        <v>31</v>
      </c>
      <c r="AK96" s="70"/>
      <c r="AL96" s="70">
        <f t="array" aca="1" ref="AL96" ca="1">IF(MONTH(AI96)=1,MIN(IF(F96=январь!$A$1:$AF$200,ROW(январь!$A$1:$AF$200))),IF(MONTH(AI96)=2,MIN(IF(F96=февраль!$A$1:$AF$200,ROW(февраль!$A$1:$AF$200))),IF(MONTH(AI96)=3,MIN(IF(F96=март!$A$1:$AF$200,ROW(март!$A$1:$AF$200))),IF(MONTH(AI96)=4,MIN(IF(F96=апрель!$A$1:$AF$200,ROW(апрель!$A$1:$AF$200))),IF(MONTH(AI96)=5,MIN(IF(F96=май!$A$1:$AF$200,ROW(май!$A$1:$AF$200))),0)))))</f>
        <v>3</v>
      </c>
      <c r="AM96" s="77" t="str">
        <f t="shared" ca="1" si="148"/>
        <v>П</v>
      </c>
      <c r="AN96" s="77" t="str">
        <f t="shared" ca="1" si="148"/>
        <v>П</v>
      </c>
      <c r="AO96" s="77" t="str">
        <f t="shared" ca="1" si="148"/>
        <v>КД</v>
      </c>
      <c r="AP96" s="77" t="str">
        <f t="shared" ca="1" si="148"/>
        <v>КД</v>
      </c>
      <c r="AQ96" s="77" t="str">
        <f t="shared" ca="1" si="148"/>
        <v>КД</v>
      </c>
      <c r="AR96" s="77" t="str">
        <f t="shared" ca="1" si="148"/>
        <v>КД</v>
      </c>
      <c r="AS96" s="77" t="str">
        <f t="shared" ca="1" si="148"/>
        <v>В</v>
      </c>
      <c r="AT96" s="77" t="str">
        <f t="shared" ca="1" si="148"/>
        <v>КД</v>
      </c>
      <c r="AU96" s="77">
        <f t="shared" ca="1" si="148"/>
        <v>0</v>
      </c>
      <c r="AV96" s="77">
        <f t="shared" ca="1" si="148"/>
        <v>3</v>
      </c>
      <c r="AW96" s="77">
        <f t="shared" ca="1" si="149"/>
        <v>4</v>
      </c>
      <c r="AX96" s="77">
        <f t="shared" ca="1" si="149"/>
        <v>6</v>
      </c>
      <c r="AY96" s="77">
        <f t="shared" ca="1" si="149"/>
        <v>3</v>
      </c>
      <c r="AZ96" s="77" t="str">
        <f t="shared" ca="1" si="149"/>
        <v>В</v>
      </c>
      <c r="BA96" s="77">
        <f t="shared" ca="1" si="149"/>
        <v>7</v>
      </c>
      <c r="BB96" s="77">
        <f t="shared" ca="1" si="149"/>
        <v>0</v>
      </c>
      <c r="BC96" s="77">
        <f t="shared" ca="1" si="149"/>
        <v>3</v>
      </c>
      <c r="BD96" s="77">
        <f t="shared" ca="1" si="149"/>
        <v>4</v>
      </c>
      <c r="BE96" s="77">
        <f t="shared" ca="1" si="149"/>
        <v>6</v>
      </c>
      <c r="BF96" s="77">
        <f t="shared" ca="1" si="149"/>
        <v>3</v>
      </c>
      <c r="BG96" s="77" t="str">
        <f t="shared" ca="1" si="150"/>
        <v>В</v>
      </c>
      <c r="BH96" s="77">
        <f t="shared" ca="1" si="150"/>
        <v>7</v>
      </c>
      <c r="BI96" s="77">
        <f t="shared" ca="1" si="150"/>
        <v>0</v>
      </c>
      <c r="BJ96" s="77">
        <f t="shared" ca="1" si="150"/>
        <v>3</v>
      </c>
      <c r="BK96" s="77">
        <f t="shared" ca="1" si="150"/>
        <v>4</v>
      </c>
      <c r="BL96" s="77">
        <f t="shared" ca="1" si="150"/>
        <v>6</v>
      </c>
      <c r="BM96" s="77">
        <f t="shared" ca="1" si="150"/>
        <v>3</v>
      </c>
      <c r="BN96" s="77" t="str">
        <f t="shared" ca="1" si="150"/>
        <v>В</v>
      </c>
      <c r="BO96" s="77">
        <f t="shared" ca="1" si="150"/>
        <v>7</v>
      </c>
      <c r="BP96" s="77">
        <f t="shared" ca="1" si="150"/>
        <v>0</v>
      </c>
      <c r="BQ96" s="77">
        <f t="shared" ca="1" si="150"/>
        <v>3</v>
      </c>
      <c r="BR96" s="77">
        <f t="shared" si="151"/>
        <v>0</v>
      </c>
      <c r="BS96" s="77">
        <f t="shared" si="151"/>
        <v>0</v>
      </c>
      <c r="BT96" s="77">
        <f t="shared" si="151"/>
        <v>0</v>
      </c>
      <c r="BU96" s="77">
        <f t="shared" si="151"/>
        <v>0</v>
      </c>
      <c r="BV96" s="77">
        <f t="shared" si="151"/>
        <v>0</v>
      </c>
      <c r="BW96" s="77">
        <f t="shared" si="151"/>
        <v>0</v>
      </c>
      <c r="BX96" s="77">
        <f t="shared" si="151"/>
        <v>0</v>
      </c>
      <c r="BY96" s="77">
        <f t="shared" si="151"/>
        <v>0</v>
      </c>
      <c r="BZ96" s="77">
        <f t="shared" si="151"/>
        <v>0</v>
      </c>
      <c r="CA96" s="77">
        <f t="shared" si="151"/>
        <v>0</v>
      </c>
      <c r="CB96" s="77">
        <f t="shared" si="152"/>
        <v>0</v>
      </c>
      <c r="CC96" s="77">
        <f t="shared" si="152"/>
        <v>0</v>
      </c>
      <c r="CD96" s="77">
        <f t="shared" si="152"/>
        <v>0</v>
      </c>
      <c r="CE96" s="77">
        <f t="shared" si="152"/>
        <v>0</v>
      </c>
      <c r="CF96" s="77">
        <f t="shared" si="152"/>
        <v>0</v>
      </c>
      <c r="CG96" s="77">
        <f t="shared" si="152"/>
        <v>0</v>
      </c>
      <c r="CH96" s="77">
        <f t="shared" si="152"/>
        <v>0</v>
      </c>
      <c r="CI96" s="77">
        <f t="shared" si="152"/>
        <v>0</v>
      </c>
      <c r="CJ96" s="77">
        <f t="shared" si="152"/>
        <v>0</v>
      </c>
      <c r="CK96" s="77">
        <f t="shared" si="152"/>
        <v>0</v>
      </c>
      <c r="CL96" s="77">
        <f t="shared" si="153"/>
        <v>0</v>
      </c>
      <c r="CM96" s="77">
        <f t="shared" si="153"/>
        <v>0</v>
      </c>
      <c r="CN96" s="77">
        <f t="shared" si="153"/>
        <v>0</v>
      </c>
      <c r="CO96" s="77">
        <f t="shared" si="153"/>
        <v>0</v>
      </c>
      <c r="CP96" s="77">
        <f t="shared" si="153"/>
        <v>0</v>
      </c>
      <c r="CQ96" s="77">
        <f t="shared" si="153"/>
        <v>0</v>
      </c>
      <c r="CR96" s="77">
        <f t="shared" si="153"/>
        <v>0</v>
      </c>
      <c r="CS96" s="77">
        <f t="shared" si="153"/>
        <v>0</v>
      </c>
      <c r="CT96" s="77">
        <f t="shared" si="154"/>
        <v>0</v>
      </c>
      <c r="CU96" s="77">
        <f t="shared" si="154"/>
        <v>0</v>
      </c>
      <c r="CV96" s="77">
        <f t="shared" si="154"/>
        <v>0</v>
      </c>
      <c r="CW96" s="77">
        <f t="shared" si="154"/>
        <v>0</v>
      </c>
      <c r="CX96" s="77">
        <f t="shared" si="154"/>
        <v>0</v>
      </c>
      <c r="CY96" s="77">
        <f t="shared" si="154"/>
        <v>0</v>
      </c>
      <c r="CZ96" s="77">
        <f t="shared" si="154"/>
        <v>0</v>
      </c>
      <c r="DA96" s="77">
        <f t="shared" si="154"/>
        <v>0</v>
      </c>
      <c r="DB96" s="77">
        <f t="shared" si="154"/>
        <v>0</v>
      </c>
      <c r="DC96" s="77">
        <f t="shared" si="154"/>
        <v>0</v>
      </c>
      <c r="DD96" s="77">
        <f t="shared" si="155"/>
        <v>0</v>
      </c>
      <c r="DE96" s="77">
        <f t="shared" si="155"/>
        <v>0</v>
      </c>
      <c r="DF96" s="77">
        <f t="shared" si="155"/>
        <v>0</v>
      </c>
      <c r="DG96" s="77">
        <f t="shared" si="155"/>
        <v>0</v>
      </c>
      <c r="DH96" s="77">
        <f t="shared" si="155"/>
        <v>0</v>
      </c>
      <c r="DI96" s="77">
        <f t="shared" si="155"/>
        <v>0</v>
      </c>
      <c r="DJ96" s="77">
        <f t="shared" si="155"/>
        <v>0</v>
      </c>
      <c r="DK96" s="77">
        <f t="shared" si="155"/>
        <v>0</v>
      </c>
      <c r="DL96" s="77">
        <f t="shared" si="155"/>
        <v>0</v>
      </c>
      <c r="DM96" s="77">
        <f t="shared" si="155"/>
        <v>0</v>
      </c>
      <c r="DN96" s="77">
        <f t="shared" si="156"/>
        <v>0</v>
      </c>
      <c r="DO96" s="77">
        <f t="shared" si="156"/>
        <v>0</v>
      </c>
      <c r="DP96" s="77">
        <f t="shared" si="156"/>
        <v>0</v>
      </c>
      <c r="DQ96" s="77">
        <f t="shared" si="156"/>
        <v>0</v>
      </c>
      <c r="DR96" s="77">
        <f t="shared" si="156"/>
        <v>0</v>
      </c>
      <c r="DS96" s="77">
        <f t="shared" si="156"/>
        <v>0</v>
      </c>
      <c r="DT96" s="77">
        <f t="shared" si="156"/>
        <v>0</v>
      </c>
      <c r="DU96" s="77">
        <f t="shared" si="156"/>
        <v>0</v>
      </c>
      <c r="DV96" s="77">
        <f t="shared" si="156"/>
        <v>0</v>
      </c>
      <c r="DW96" s="77">
        <f t="shared" si="156"/>
        <v>0</v>
      </c>
      <c r="DX96" s="77">
        <f t="shared" si="156"/>
        <v>0</v>
      </c>
      <c r="DY96" s="77">
        <f t="shared" si="157"/>
        <v>0</v>
      </c>
      <c r="DZ96" s="77">
        <f t="shared" si="157"/>
        <v>0</v>
      </c>
      <c r="EA96" s="77">
        <f t="shared" si="157"/>
        <v>0</v>
      </c>
      <c r="EB96" s="77">
        <f t="shared" si="157"/>
        <v>0</v>
      </c>
      <c r="EC96" s="77">
        <f t="shared" si="157"/>
        <v>0</v>
      </c>
      <c r="ED96" s="77">
        <f t="shared" si="157"/>
        <v>0</v>
      </c>
      <c r="EE96" s="77">
        <f t="shared" si="157"/>
        <v>0</v>
      </c>
      <c r="EF96" s="77">
        <f t="shared" si="157"/>
        <v>0</v>
      </c>
      <c r="EG96" s="77">
        <f t="shared" si="157"/>
        <v>0</v>
      </c>
      <c r="EH96" s="77">
        <f t="shared" si="157"/>
        <v>0</v>
      </c>
      <c r="EI96" s="77">
        <f t="shared" si="158"/>
        <v>0</v>
      </c>
      <c r="EJ96" s="77">
        <f t="shared" si="158"/>
        <v>0</v>
      </c>
      <c r="EK96" s="77">
        <f t="shared" si="158"/>
        <v>0</v>
      </c>
      <c r="EL96" s="77">
        <f t="shared" si="158"/>
        <v>0</v>
      </c>
      <c r="EM96" s="77">
        <f t="shared" si="158"/>
        <v>0</v>
      </c>
      <c r="EN96" s="77">
        <f t="shared" si="158"/>
        <v>0</v>
      </c>
      <c r="EO96" s="77">
        <f t="shared" si="158"/>
        <v>0</v>
      </c>
      <c r="EP96" s="77">
        <f t="shared" si="158"/>
        <v>0</v>
      </c>
      <c r="EQ96" s="77">
        <f t="shared" si="158"/>
        <v>0</v>
      </c>
      <c r="ER96" s="77">
        <f t="shared" si="158"/>
        <v>0</v>
      </c>
      <c r="ES96" s="77">
        <f t="shared" si="159"/>
        <v>0</v>
      </c>
      <c r="ET96" s="77">
        <f t="shared" si="159"/>
        <v>0</v>
      </c>
      <c r="EU96" s="77">
        <f t="shared" si="159"/>
        <v>0</v>
      </c>
      <c r="EV96" s="77">
        <f t="shared" si="159"/>
        <v>0</v>
      </c>
      <c r="EW96" s="77">
        <f t="shared" si="159"/>
        <v>0</v>
      </c>
      <c r="EX96" s="77">
        <f t="shared" si="159"/>
        <v>0</v>
      </c>
      <c r="EY96" s="77">
        <f t="shared" si="159"/>
        <v>0</v>
      </c>
      <c r="EZ96" s="77">
        <f t="shared" si="159"/>
        <v>0</v>
      </c>
      <c r="FA96" s="77">
        <f t="shared" si="159"/>
        <v>0</v>
      </c>
      <c r="FB96" s="77">
        <f t="shared" si="159"/>
        <v>0</v>
      </c>
      <c r="FC96" s="77">
        <f t="shared" si="160"/>
        <v>0</v>
      </c>
      <c r="FD96" s="77">
        <f t="shared" si="160"/>
        <v>0</v>
      </c>
      <c r="FE96" s="77">
        <f t="shared" si="160"/>
        <v>0</v>
      </c>
      <c r="FF96" s="77">
        <f t="shared" si="160"/>
        <v>0</v>
      </c>
      <c r="FG96" s="77">
        <f t="shared" si="160"/>
        <v>0</v>
      </c>
      <c r="FH96" s="77">
        <f t="shared" si="160"/>
        <v>0</v>
      </c>
      <c r="FI96" s="77">
        <f t="shared" si="160"/>
        <v>0</v>
      </c>
      <c r="FJ96" s="77">
        <f t="shared" si="160"/>
        <v>0</v>
      </c>
      <c r="FK96" s="77">
        <f t="shared" si="160"/>
        <v>0</v>
      </c>
      <c r="FL96" s="77">
        <f t="shared" si="160"/>
        <v>0</v>
      </c>
      <c r="FM96" s="77">
        <f t="shared" si="161"/>
        <v>0</v>
      </c>
      <c r="FN96" s="77">
        <f t="shared" si="161"/>
        <v>0</v>
      </c>
      <c r="FO96" s="77">
        <f t="shared" si="161"/>
        <v>0</v>
      </c>
      <c r="FP96" s="77">
        <f t="shared" si="161"/>
        <v>0</v>
      </c>
      <c r="FQ96" s="77">
        <f t="shared" si="161"/>
        <v>0</v>
      </c>
      <c r="FR96" s="77">
        <f t="shared" si="161"/>
        <v>0</v>
      </c>
      <c r="FS96" s="77">
        <f t="shared" si="161"/>
        <v>0</v>
      </c>
      <c r="FT96" s="77">
        <f t="shared" si="161"/>
        <v>0</v>
      </c>
      <c r="FU96" s="77">
        <f t="shared" si="161"/>
        <v>0</v>
      </c>
      <c r="FV96" s="77">
        <f t="shared" si="161"/>
        <v>0</v>
      </c>
      <c r="FW96" s="77">
        <f t="shared" si="162"/>
        <v>0</v>
      </c>
      <c r="FX96" s="77">
        <f t="shared" si="162"/>
        <v>0</v>
      </c>
      <c r="FY96" s="77">
        <f t="shared" si="162"/>
        <v>0</v>
      </c>
      <c r="FZ96" s="77">
        <f t="shared" si="162"/>
        <v>0</v>
      </c>
      <c r="GA96" s="77">
        <f t="shared" si="162"/>
        <v>0</v>
      </c>
      <c r="GB96" s="77">
        <f t="shared" si="162"/>
        <v>0</v>
      </c>
      <c r="GC96" s="77">
        <f t="shared" si="162"/>
        <v>0</v>
      </c>
      <c r="GD96" s="77">
        <f t="shared" si="162"/>
        <v>0</v>
      </c>
      <c r="GE96" s="77">
        <f t="shared" si="162"/>
        <v>0</v>
      </c>
      <c r="GF96" s="77">
        <f t="shared" si="162"/>
        <v>0</v>
      </c>
      <c r="GG96" s="77">
        <f t="shared" si="162"/>
        <v>0</v>
      </c>
    </row>
    <row r="97" spans="1:189" ht="15.75" x14ac:dyDescent="0.25">
      <c r="A97" s="93"/>
      <c r="B97" s="101"/>
      <c r="C97" s="102"/>
      <c r="D97" s="102"/>
      <c r="E97" s="93"/>
      <c r="F97" s="101"/>
      <c r="G97" s="97">
        <f t="shared" si="113"/>
        <v>0</v>
      </c>
      <c r="H97" s="96"/>
      <c r="I97" s="97">
        <f t="shared" si="114"/>
        <v>0</v>
      </c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0">
        <f t="shared" si="116"/>
        <v>0</v>
      </c>
      <c r="AE97" s="100">
        <f t="shared" si="112"/>
        <v>0</v>
      </c>
      <c r="AF97" s="75"/>
      <c r="AG97" s="75"/>
      <c r="AH97" s="68">
        <f t="shared" si="115"/>
        <v>0</v>
      </c>
      <c r="AI97" s="79">
        <f>SUMIF(Списки!$D$2:$D$6,B97,Списки!$E$2:$E$6)</f>
        <v>0</v>
      </c>
      <c r="AJ97" s="79">
        <f t="shared" si="117"/>
        <v>31</v>
      </c>
      <c r="AK97" s="70"/>
      <c r="AL97" s="70">
        <f t="array" aca="1" ref="AL97" ca="1">IF(MONTH(AI97)=1,MIN(IF(F97=январь!$A$1:$AF$200,ROW(январь!$A$1:$AF$200))),IF(MONTH(AI97)=2,MIN(IF(F97=февраль!$A$1:$AF$200,ROW(февраль!$A$1:$AF$200))),IF(MONTH(AI97)=3,MIN(IF(F97=март!$A$1:$AF$200,ROW(март!$A$1:$AF$200))),IF(MONTH(AI97)=4,MIN(IF(F97=апрель!$A$1:$AF$200,ROW(апрель!$A$1:$AF$200))),IF(MONTH(AI97)=5,MIN(IF(F97=май!$A$1:$AF$200,ROW(май!$A$1:$AF$200))),0)))))</f>
        <v>3</v>
      </c>
      <c r="AM97" s="77" t="str">
        <f t="shared" ca="1" si="148"/>
        <v>П</v>
      </c>
      <c r="AN97" s="77" t="str">
        <f t="shared" ca="1" si="148"/>
        <v>П</v>
      </c>
      <c r="AO97" s="77" t="str">
        <f t="shared" ca="1" si="148"/>
        <v>КД</v>
      </c>
      <c r="AP97" s="77" t="str">
        <f t="shared" ca="1" si="148"/>
        <v>КД</v>
      </c>
      <c r="AQ97" s="77" t="str">
        <f t="shared" ca="1" si="148"/>
        <v>КД</v>
      </c>
      <c r="AR97" s="77" t="str">
        <f t="shared" ca="1" si="148"/>
        <v>КД</v>
      </c>
      <c r="AS97" s="77" t="str">
        <f t="shared" ca="1" si="148"/>
        <v>В</v>
      </c>
      <c r="AT97" s="77" t="str">
        <f t="shared" ca="1" si="148"/>
        <v>КД</v>
      </c>
      <c r="AU97" s="77">
        <f t="shared" ca="1" si="148"/>
        <v>0</v>
      </c>
      <c r="AV97" s="77">
        <f t="shared" ca="1" si="148"/>
        <v>3</v>
      </c>
      <c r="AW97" s="77">
        <f t="shared" ca="1" si="149"/>
        <v>4</v>
      </c>
      <c r="AX97" s="77">
        <f t="shared" ca="1" si="149"/>
        <v>6</v>
      </c>
      <c r="AY97" s="77">
        <f t="shared" ca="1" si="149"/>
        <v>3</v>
      </c>
      <c r="AZ97" s="77" t="str">
        <f t="shared" ca="1" si="149"/>
        <v>В</v>
      </c>
      <c r="BA97" s="77">
        <f t="shared" ca="1" si="149"/>
        <v>7</v>
      </c>
      <c r="BB97" s="77">
        <f t="shared" ca="1" si="149"/>
        <v>0</v>
      </c>
      <c r="BC97" s="77">
        <f t="shared" ca="1" si="149"/>
        <v>3</v>
      </c>
      <c r="BD97" s="77">
        <f t="shared" ca="1" si="149"/>
        <v>4</v>
      </c>
      <c r="BE97" s="77">
        <f t="shared" ca="1" si="149"/>
        <v>6</v>
      </c>
      <c r="BF97" s="77">
        <f t="shared" ca="1" si="149"/>
        <v>3</v>
      </c>
      <c r="BG97" s="77" t="str">
        <f t="shared" ca="1" si="150"/>
        <v>В</v>
      </c>
      <c r="BH97" s="77">
        <f t="shared" ca="1" si="150"/>
        <v>7</v>
      </c>
      <c r="BI97" s="77">
        <f t="shared" ca="1" si="150"/>
        <v>0</v>
      </c>
      <c r="BJ97" s="77">
        <f t="shared" ca="1" si="150"/>
        <v>3</v>
      </c>
      <c r="BK97" s="77">
        <f t="shared" ca="1" si="150"/>
        <v>4</v>
      </c>
      <c r="BL97" s="77">
        <f t="shared" ca="1" si="150"/>
        <v>6</v>
      </c>
      <c r="BM97" s="77">
        <f t="shared" ca="1" si="150"/>
        <v>3</v>
      </c>
      <c r="BN97" s="77" t="str">
        <f t="shared" ca="1" si="150"/>
        <v>В</v>
      </c>
      <c r="BO97" s="77">
        <f t="shared" ca="1" si="150"/>
        <v>7</v>
      </c>
      <c r="BP97" s="77">
        <f t="shared" ca="1" si="150"/>
        <v>0</v>
      </c>
      <c r="BQ97" s="77">
        <f t="shared" ca="1" si="150"/>
        <v>3</v>
      </c>
      <c r="BR97" s="77">
        <f t="shared" si="151"/>
        <v>0</v>
      </c>
      <c r="BS97" s="77">
        <f t="shared" si="151"/>
        <v>0</v>
      </c>
      <c r="BT97" s="77">
        <f t="shared" si="151"/>
        <v>0</v>
      </c>
      <c r="BU97" s="77">
        <f t="shared" si="151"/>
        <v>0</v>
      </c>
      <c r="BV97" s="77">
        <f t="shared" si="151"/>
        <v>0</v>
      </c>
      <c r="BW97" s="77">
        <f t="shared" si="151"/>
        <v>0</v>
      </c>
      <c r="BX97" s="77">
        <f t="shared" si="151"/>
        <v>0</v>
      </c>
      <c r="BY97" s="77">
        <f t="shared" si="151"/>
        <v>0</v>
      </c>
      <c r="BZ97" s="77">
        <f t="shared" si="151"/>
        <v>0</v>
      </c>
      <c r="CA97" s="77">
        <f t="shared" si="151"/>
        <v>0</v>
      </c>
      <c r="CB97" s="77">
        <f t="shared" si="152"/>
        <v>0</v>
      </c>
      <c r="CC97" s="77">
        <f t="shared" si="152"/>
        <v>0</v>
      </c>
      <c r="CD97" s="77">
        <f t="shared" si="152"/>
        <v>0</v>
      </c>
      <c r="CE97" s="77">
        <f t="shared" si="152"/>
        <v>0</v>
      </c>
      <c r="CF97" s="77">
        <f t="shared" si="152"/>
        <v>0</v>
      </c>
      <c r="CG97" s="77">
        <f t="shared" si="152"/>
        <v>0</v>
      </c>
      <c r="CH97" s="77">
        <f t="shared" si="152"/>
        <v>0</v>
      </c>
      <c r="CI97" s="77">
        <f t="shared" si="152"/>
        <v>0</v>
      </c>
      <c r="CJ97" s="77">
        <f t="shared" si="152"/>
        <v>0</v>
      </c>
      <c r="CK97" s="77">
        <f t="shared" si="152"/>
        <v>0</v>
      </c>
      <c r="CL97" s="77">
        <f t="shared" si="153"/>
        <v>0</v>
      </c>
      <c r="CM97" s="77">
        <f t="shared" si="153"/>
        <v>0</v>
      </c>
      <c r="CN97" s="77">
        <f t="shared" si="153"/>
        <v>0</v>
      </c>
      <c r="CO97" s="77">
        <f t="shared" si="153"/>
        <v>0</v>
      </c>
      <c r="CP97" s="77">
        <f t="shared" si="153"/>
        <v>0</v>
      </c>
      <c r="CQ97" s="77">
        <f t="shared" si="153"/>
        <v>0</v>
      </c>
      <c r="CR97" s="77">
        <f t="shared" si="153"/>
        <v>0</v>
      </c>
      <c r="CS97" s="77">
        <f t="shared" si="153"/>
        <v>0</v>
      </c>
      <c r="CT97" s="77">
        <f t="shared" si="154"/>
        <v>0</v>
      </c>
      <c r="CU97" s="77">
        <f t="shared" si="154"/>
        <v>0</v>
      </c>
      <c r="CV97" s="77">
        <f t="shared" si="154"/>
        <v>0</v>
      </c>
      <c r="CW97" s="77">
        <f t="shared" si="154"/>
        <v>0</v>
      </c>
      <c r="CX97" s="77">
        <f t="shared" si="154"/>
        <v>0</v>
      </c>
      <c r="CY97" s="77">
        <f t="shared" si="154"/>
        <v>0</v>
      </c>
      <c r="CZ97" s="77">
        <f t="shared" si="154"/>
        <v>0</v>
      </c>
      <c r="DA97" s="77">
        <f t="shared" si="154"/>
        <v>0</v>
      </c>
      <c r="DB97" s="77">
        <f t="shared" si="154"/>
        <v>0</v>
      </c>
      <c r="DC97" s="77">
        <f t="shared" si="154"/>
        <v>0</v>
      </c>
      <c r="DD97" s="77">
        <f t="shared" si="155"/>
        <v>0</v>
      </c>
      <c r="DE97" s="77">
        <f t="shared" si="155"/>
        <v>0</v>
      </c>
      <c r="DF97" s="77">
        <f t="shared" si="155"/>
        <v>0</v>
      </c>
      <c r="DG97" s="77">
        <f t="shared" si="155"/>
        <v>0</v>
      </c>
      <c r="DH97" s="77">
        <f t="shared" si="155"/>
        <v>0</v>
      </c>
      <c r="DI97" s="77">
        <f t="shared" si="155"/>
        <v>0</v>
      </c>
      <c r="DJ97" s="77">
        <f t="shared" si="155"/>
        <v>0</v>
      </c>
      <c r="DK97" s="77">
        <f t="shared" si="155"/>
        <v>0</v>
      </c>
      <c r="DL97" s="77">
        <f t="shared" si="155"/>
        <v>0</v>
      </c>
      <c r="DM97" s="77">
        <f t="shared" si="155"/>
        <v>0</v>
      </c>
      <c r="DN97" s="77">
        <f t="shared" si="156"/>
        <v>0</v>
      </c>
      <c r="DO97" s="77">
        <f t="shared" si="156"/>
        <v>0</v>
      </c>
      <c r="DP97" s="77">
        <f t="shared" si="156"/>
        <v>0</v>
      </c>
      <c r="DQ97" s="77">
        <f t="shared" si="156"/>
        <v>0</v>
      </c>
      <c r="DR97" s="77">
        <f t="shared" si="156"/>
        <v>0</v>
      </c>
      <c r="DS97" s="77">
        <f t="shared" si="156"/>
        <v>0</v>
      </c>
      <c r="DT97" s="77">
        <f t="shared" si="156"/>
        <v>0</v>
      </c>
      <c r="DU97" s="77">
        <f t="shared" si="156"/>
        <v>0</v>
      </c>
      <c r="DV97" s="77">
        <f t="shared" si="156"/>
        <v>0</v>
      </c>
      <c r="DW97" s="77">
        <f t="shared" si="156"/>
        <v>0</v>
      </c>
      <c r="DX97" s="77">
        <f t="shared" si="156"/>
        <v>0</v>
      </c>
      <c r="DY97" s="77">
        <f t="shared" si="157"/>
        <v>0</v>
      </c>
      <c r="DZ97" s="77">
        <f t="shared" si="157"/>
        <v>0</v>
      </c>
      <c r="EA97" s="77">
        <f t="shared" si="157"/>
        <v>0</v>
      </c>
      <c r="EB97" s="77">
        <f t="shared" si="157"/>
        <v>0</v>
      </c>
      <c r="EC97" s="77">
        <f t="shared" si="157"/>
        <v>0</v>
      </c>
      <c r="ED97" s="77">
        <f t="shared" si="157"/>
        <v>0</v>
      </c>
      <c r="EE97" s="77">
        <f t="shared" si="157"/>
        <v>0</v>
      </c>
      <c r="EF97" s="77">
        <f t="shared" si="157"/>
        <v>0</v>
      </c>
      <c r="EG97" s="77">
        <f t="shared" si="157"/>
        <v>0</v>
      </c>
      <c r="EH97" s="77">
        <f t="shared" si="157"/>
        <v>0</v>
      </c>
      <c r="EI97" s="77">
        <f t="shared" si="158"/>
        <v>0</v>
      </c>
      <c r="EJ97" s="77">
        <f t="shared" si="158"/>
        <v>0</v>
      </c>
      <c r="EK97" s="77">
        <f t="shared" si="158"/>
        <v>0</v>
      </c>
      <c r="EL97" s="77">
        <f t="shared" si="158"/>
        <v>0</v>
      </c>
      <c r="EM97" s="77">
        <f t="shared" si="158"/>
        <v>0</v>
      </c>
      <c r="EN97" s="77">
        <f t="shared" si="158"/>
        <v>0</v>
      </c>
      <c r="EO97" s="77">
        <f t="shared" si="158"/>
        <v>0</v>
      </c>
      <c r="EP97" s="77">
        <f t="shared" si="158"/>
        <v>0</v>
      </c>
      <c r="EQ97" s="77">
        <f t="shared" si="158"/>
        <v>0</v>
      </c>
      <c r="ER97" s="77">
        <f t="shared" si="158"/>
        <v>0</v>
      </c>
      <c r="ES97" s="77">
        <f t="shared" si="159"/>
        <v>0</v>
      </c>
      <c r="ET97" s="77">
        <f t="shared" si="159"/>
        <v>0</v>
      </c>
      <c r="EU97" s="77">
        <f t="shared" si="159"/>
        <v>0</v>
      </c>
      <c r="EV97" s="77">
        <f t="shared" si="159"/>
        <v>0</v>
      </c>
      <c r="EW97" s="77">
        <f t="shared" si="159"/>
        <v>0</v>
      </c>
      <c r="EX97" s="77">
        <f t="shared" si="159"/>
        <v>0</v>
      </c>
      <c r="EY97" s="77">
        <f t="shared" si="159"/>
        <v>0</v>
      </c>
      <c r="EZ97" s="77">
        <f t="shared" si="159"/>
        <v>0</v>
      </c>
      <c r="FA97" s="77">
        <f t="shared" si="159"/>
        <v>0</v>
      </c>
      <c r="FB97" s="77">
        <f t="shared" si="159"/>
        <v>0</v>
      </c>
      <c r="FC97" s="77">
        <f t="shared" si="160"/>
        <v>0</v>
      </c>
      <c r="FD97" s="77">
        <f t="shared" si="160"/>
        <v>0</v>
      </c>
      <c r="FE97" s="77">
        <f t="shared" si="160"/>
        <v>0</v>
      </c>
      <c r="FF97" s="77">
        <f t="shared" si="160"/>
        <v>0</v>
      </c>
      <c r="FG97" s="77">
        <f t="shared" si="160"/>
        <v>0</v>
      </c>
      <c r="FH97" s="77">
        <f t="shared" si="160"/>
        <v>0</v>
      </c>
      <c r="FI97" s="77">
        <f t="shared" si="160"/>
        <v>0</v>
      </c>
      <c r="FJ97" s="77">
        <f t="shared" si="160"/>
        <v>0</v>
      </c>
      <c r="FK97" s="77">
        <f t="shared" si="160"/>
        <v>0</v>
      </c>
      <c r="FL97" s="77">
        <f t="shared" si="160"/>
        <v>0</v>
      </c>
      <c r="FM97" s="77">
        <f t="shared" si="161"/>
        <v>0</v>
      </c>
      <c r="FN97" s="77">
        <f t="shared" si="161"/>
        <v>0</v>
      </c>
      <c r="FO97" s="77">
        <f t="shared" si="161"/>
        <v>0</v>
      </c>
      <c r="FP97" s="77">
        <f t="shared" si="161"/>
        <v>0</v>
      </c>
      <c r="FQ97" s="77">
        <f t="shared" si="161"/>
        <v>0</v>
      </c>
      <c r="FR97" s="77">
        <f t="shared" si="161"/>
        <v>0</v>
      </c>
      <c r="FS97" s="77">
        <f t="shared" si="161"/>
        <v>0</v>
      </c>
      <c r="FT97" s="77">
        <f t="shared" si="161"/>
        <v>0</v>
      </c>
      <c r="FU97" s="77">
        <f t="shared" si="161"/>
        <v>0</v>
      </c>
      <c r="FV97" s="77">
        <f t="shared" si="161"/>
        <v>0</v>
      </c>
      <c r="FW97" s="77">
        <f t="shared" si="162"/>
        <v>0</v>
      </c>
      <c r="FX97" s="77">
        <f t="shared" si="162"/>
        <v>0</v>
      </c>
      <c r="FY97" s="77">
        <f t="shared" si="162"/>
        <v>0</v>
      </c>
      <c r="FZ97" s="77">
        <f t="shared" si="162"/>
        <v>0</v>
      </c>
      <c r="GA97" s="77">
        <f t="shared" si="162"/>
        <v>0</v>
      </c>
      <c r="GB97" s="77">
        <f t="shared" si="162"/>
        <v>0</v>
      </c>
      <c r="GC97" s="77">
        <f t="shared" si="162"/>
        <v>0</v>
      </c>
      <c r="GD97" s="77">
        <f t="shared" si="162"/>
        <v>0</v>
      </c>
      <c r="GE97" s="77">
        <f t="shared" si="162"/>
        <v>0</v>
      </c>
      <c r="GF97" s="77">
        <f t="shared" si="162"/>
        <v>0</v>
      </c>
      <c r="GG97" s="77">
        <f t="shared" si="162"/>
        <v>0</v>
      </c>
    </row>
    <row r="98" spans="1:189" ht="15.75" x14ac:dyDescent="0.25">
      <c r="A98" s="93"/>
      <c r="B98" s="101"/>
      <c r="C98" s="102"/>
      <c r="D98" s="102"/>
      <c r="E98" s="93"/>
      <c r="F98" s="101"/>
      <c r="G98" s="97">
        <f t="shared" si="113"/>
        <v>0</v>
      </c>
      <c r="H98" s="96"/>
      <c r="I98" s="97">
        <f t="shared" si="114"/>
        <v>0</v>
      </c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0">
        <f t="shared" si="116"/>
        <v>0</v>
      </c>
      <c r="AE98" s="100">
        <f t="shared" si="112"/>
        <v>0</v>
      </c>
      <c r="AF98" s="75"/>
      <c r="AG98" s="75"/>
      <c r="AH98" s="68">
        <f t="shared" si="115"/>
        <v>0</v>
      </c>
      <c r="AI98" s="79">
        <f>SUMIF(Списки!$D$2:$D$6,B98,Списки!$E$2:$E$6)</f>
        <v>0</v>
      </c>
      <c r="AJ98" s="79">
        <f t="shared" si="117"/>
        <v>31</v>
      </c>
      <c r="AK98" s="70"/>
      <c r="AL98" s="70">
        <f t="array" aca="1" ref="AL98" ca="1">IF(MONTH(AI98)=1,MIN(IF(F98=январь!$A$1:$AF$200,ROW(январь!$A$1:$AF$200))),IF(MONTH(AI98)=2,MIN(IF(F98=февраль!$A$1:$AF$200,ROW(февраль!$A$1:$AF$200))),IF(MONTH(AI98)=3,MIN(IF(F98=март!$A$1:$AF$200,ROW(март!$A$1:$AF$200))),IF(MONTH(AI98)=4,MIN(IF(F98=апрель!$A$1:$AF$200,ROW(апрель!$A$1:$AF$200))),IF(MONTH(AI98)=5,MIN(IF(F98=май!$A$1:$AF$200,ROW(май!$A$1:$AF$200))),0)))))</f>
        <v>3</v>
      </c>
      <c r="AM98" s="77" t="str">
        <f t="shared" ca="1" si="148"/>
        <v>П</v>
      </c>
      <c r="AN98" s="77" t="str">
        <f t="shared" ca="1" si="148"/>
        <v>П</v>
      </c>
      <c r="AO98" s="77" t="str">
        <f t="shared" ca="1" si="148"/>
        <v>КД</v>
      </c>
      <c r="AP98" s="77" t="str">
        <f t="shared" ca="1" si="148"/>
        <v>КД</v>
      </c>
      <c r="AQ98" s="77" t="str">
        <f t="shared" ca="1" si="148"/>
        <v>КД</v>
      </c>
      <c r="AR98" s="77" t="str">
        <f t="shared" ca="1" si="148"/>
        <v>КД</v>
      </c>
      <c r="AS98" s="77" t="str">
        <f t="shared" ca="1" si="148"/>
        <v>В</v>
      </c>
      <c r="AT98" s="77" t="str">
        <f t="shared" ca="1" si="148"/>
        <v>КД</v>
      </c>
      <c r="AU98" s="77">
        <f t="shared" ca="1" si="148"/>
        <v>0</v>
      </c>
      <c r="AV98" s="77">
        <f t="shared" ca="1" si="148"/>
        <v>3</v>
      </c>
      <c r="AW98" s="77">
        <f t="shared" ca="1" si="149"/>
        <v>4</v>
      </c>
      <c r="AX98" s="77">
        <f t="shared" ca="1" si="149"/>
        <v>6</v>
      </c>
      <c r="AY98" s="77">
        <f t="shared" ca="1" si="149"/>
        <v>3</v>
      </c>
      <c r="AZ98" s="77" t="str">
        <f t="shared" ca="1" si="149"/>
        <v>В</v>
      </c>
      <c r="BA98" s="77">
        <f t="shared" ca="1" si="149"/>
        <v>7</v>
      </c>
      <c r="BB98" s="77">
        <f t="shared" ca="1" si="149"/>
        <v>0</v>
      </c>
      <c r="BC98" s="77">
        <f t="shared" ca="1" si="149"/>
        <v>3</v>
      </c>
      <c r="BD98" s="77">
        <f t="shared" ca="1" si="149"/>
        <v>4</v>
      </c>
      <c r="BE98" s="77">
        <f t="shared" ca="1" si="149"/>
        <v>6</v>
      </c>
      <c r="BF98" s="77">
        <f t="shared" ca="1" si="149"/>
        <v>3</v>
      </c>
      <c r="BG98" s="77" t="str">
        <f t="shared" ca="1" si="150"/>
        <v>В</v>
      </c>
      <c r="BH98" s="77">
        <f t="shared" ca="1" si="150"/>
        <v>7</v>
      </c>
      <c r="BI98" s="77">
        <f t="shared" ca="1" si="150"/>
        <v>0</v>
      </c>
      <c r="BJ98" s="77">
        <f t="shared" ca="1" si="150"/>
        <v>3</v>
      </c>
      <c r="BK98" s="77">
        <f t="shared" ca="1" si="150"/>
        <v>4</v>
      </c>
      <c r="BL98" s="77">
        <f t="shared" ca="1" si="150"/>
        <v>6</v>
      </c>
      <c r="BM98" s="77">
        <f t="shared" ca="1" si="150"/>
        <v>3</v>
      </c>
      <c r="BN98" s="77" t="str">
        <f t="shared" ca="1" si="150"/>
        <v>В</v>
      </c>
      <c r="BO98" s="77">
        <f t="shared" ca="1" si="150"/>
        <v>7</v>
      </c>
      <c r="BP98" s="77">
        <f t="shared" ca="1" si="150"/>
        <v>0</v>
      </c>
      <c r="BQ98" s="77">
        <f t="shared" ca="1" si="150"/>
        <v>3</v>
      </c>
      <c r="BR98" s="77">
        <f t="shared" si="151"/>
        <v>0</v>
      </c>
      <c r="BS98" s="77">
        <f t="shared" si="151"/>
        <v>0</v>
      </c>
      <c r="BT98" s="77">
        <f t="shared" si="151"/>
        <v>0</v>
      </c>
      <c r="BU98" s="77">
        <f t="shared" si="151"/>
        <v>0</v>
      </c>
      <c r="BV98" s="77">
        <f t="shared" si="151"/>
        <v>0</v>
      </c>
      <c r="BW98" s="77">
        <f t="shared" si="151"/>
        <v>0</v>
      </c>
      <c r="BX98" s="77">
        <f t="shared" si="151"/>
        <v>0</v>
      </c>
      <c r="BY98" s="77">
        <f t="shared" si="151"/>
        <v>0</v>
      </c>
      <c r="BZ98" s="77">
        <f t="shared" si="151"/>
        <v>0</v>
      </c>
      <c r="CA98" s="77">
        <f t="shared" si="151"/>
        <v>0</v>
      </c>
      <c r="CB98" s="77">
        <f t="shared" si="152"/>
        <v>0</v>
      </c>
      <c r="CC98" s="77">
        <f t="shared" si="152"/>
        <v>0</v>
      </c>
      <c r="CD98" s="77">
        <f t="shared" si="152"/>
        <v>0</v>
      </c>
      <c r="CE98" s="77">
        <f t="shared" si="152"/>
        <v>0</v>
      </c>
      <c r="CF98" s="77">
        <f t="shared" si="152"/>
        <v>0</v>
      </c>
      <c r="CG98" s="77">
        <f t="shared" si="152"/>
        <v>0</v>
      </c>
      <c r="CH98" s="77">
        <f t="shared" si="152"/>
        <v>0</v>
      </c>
      <c r="CI98" s="77">
        <f t="shared" si="152"/>
        <v>0</v>
      </c>
      <c r="CJ98" s="77">
        <f t="shared" si="152"/>
        <v>0</v>
      </c>
      <c r="CK98" s="77">
        <f t="shared" si="152"/>
        <v>0</v>
      </c>
      <c r="CL98" s="77">
        <f t="shared" si="153"/>
        <v>0</v>
      </c>
      <c r="CM98" s="77">
        <f t="shared" si="153"/>
        <v>0</v>
      </c>
      <c r="CN98" s="77">
        <f t="shared" si="153"/>
        <v>0</v>
      </c>
      <c r="CO98" s="77">
        <f t="shared" si="153"/>
        <v>0</v>
      </c>
      <c r="CP98" s="77">
        <f t="shared" si="153"/>
        <v>0</v>
      </c>
      <c r="CQ98" s="77">
        <f t="shared" si="153"/>
        <v>0</v>
      </c>
      <c r="CR98" s="77">
        <f t="shared" si="153"/>
        <v>0</v>
      </c>
      <c r="CS98" s="77">
        <f t="shared" si="153"/>
        <v>0</v>
      </c>
      <c r="CT98" s="77">
        <f t="shared" si="154"/>
        <v>0</v>
      </c>
      <c r="CU98" s="77">
        <f t="shared" si="154"/>
        <v>0</v>
      </c>
      <c r="CV98" s="77">
        <f t="shared" si="154"/>
        <v>0</v>
      </c>
      <c r="CW98" s="77">
        <f t="shared" si="154"/>
        <v>0</v>
      </c>
      <c r="CX98" s="77">
        <f t="shared" si="154"/>
        <v>0</v>
      </c>
      <c r="CY98" s="77">
        <f t="shared" si="154"/>
        <v>0</v>
      </c>
      <c r="CZ98" s="77">
        <f t="shared" si="154"/>
        <v>0</v>
      </c>
      <c r="DA98" s="77">
        <f t="shared" si="154"/>
        <v>0</v>
      </c>
      <c r="DB98" s="77">
        <f t="shared" si="154"/>
        <v>0</v>
      </c>
      <c r="DC98" s="77">
        <f t="shared" si="154"/>
        <v>0</v>
      </c>
      <c r="DD98" s="77">
        <f t="shared" si="155"/>
        <v>0</v>
      </c>
      <c r="DE98" s="77">
        <f t="shared" si="155"/>
        <v>0</v>
      </c>
      <c r="DF98" s="77">
        <f t="shared" si="155"/>
        <v>0</v>
      </c>
      <c r="DG98" s="77">
        <f t="shared" si="155"/>
        <v>0</v>
      </c>
      <c r="DH98" s="77">
        <f t="shared" si="155"/>
        <v>0</v>
      </c>
      <c r="DI98" s="77">
        <f t="shared" si="155"/>
        <v>0</v>
      </c>
      <c r="DJ98" s="77">
        <f t="shared" si="155"/>
        <v>0</v>
      </c>
      <c r="DK98" s="77">
        <f t="shared" si="155"/>
        <v>0</v>
      </c>
      <c r="DL98" s="77">
        <f t="shared" si="155"/>
        <v>0</v>
      </c>
      <c r="DM98" s="77">
        <f t="shared" si="155"/>
        <v>0</v>
      </c>
      <c r="DN98" s="77">
        <f t="shared" si="156"/>
        <v>0</v>
      </c>
      <c r="DO98" s="77">
        <f t="shared" si="156"/>
        <v>0</v>
      </c>
      <c r="DP98" s="77">
        <f t="shared" si="156"/>
        <v>0</v>
      </c>
      <c r="DQ98" s="77">
        <f t="shared" si="156"/>
        <v>0</v>
      </c>
      <c r="DR98" s="77">
        <f t="shared" si="156"/>
        <v>0</v>
      </c>
      <c r="DS98" s="77">
        <f t="shared" si="156"/>
        <v>0</v>
      </c>
      <c r="DT98" s="77">
        <f t="shared" si="156"/>
        <v>0</v>
      </c>
      <c r="DU98" s="77">
        <f t="shared" si="156"/>
        <v>0</v>
      </c>
      <c r="DV98" s="77">
        <f t="shared" si="156"/>
        <v>0</v>
      </c>
      <c r="DW98" s="77">
        <f t="shared" si="156"/>
        <v>0</v>
      </c>
      <c r="DX98" s="77">
        <f t="shared" si="156"/>
        <v>0</v>
      </c>
      <c r="DY98" s="77">
        <f t="shared" si="157"/>
        <v>0</v>
      </c>
      <c r="DZ98" s="77">
        <f t="shared" si="157"/>
        <v>0</v>
      </c>
      <c r="EA98" s="77">
        <f t="shared" si="157"/>
        <v>0</v>
      </c>
      <c r="EB98" s="77">
        <f t="shared" si="157"/>
        <v>0</v>
      </c>
      <c r="EC98" s="77">
        <f t="shared" si="157"/>
        <v>0</v>
      </c>
      <c r="ED98" s="77">
        <f t="shared" si="157"/>
        <v>0</v>
      </c>
      <c r="EE98" s="77">
        <f t="shared" si="157"/>
        <v>0</v>
      </c>
      <c r="EF98" s="77">
        <f t="shared" si="157"/>
        <v>0</v>
      </c>
      <c r="EG98" s="77">
        <f t="shared" si="157"/>
        <v>0</v>
      </c>
      <c r="EH98" s="77">
        <f t="shared" si="157"/>
        <v>0</v>
      </c>
      <c r="EI98" s="77">
        <f t="shared" si="158"/>
        <v>0</v>
      </c>
      <c r="EJ98" s="77">
        <f t="shared" si="158"/>
        <v>0</v>
      </c>
      <c r="EK98" s="77">
        <f t="shared" si="158"/>
        <v>0</v>
      </c>
      <c r="EL98" s="77">
        <f t="shared" si="158"/>
        <v>0</v>
      </c>
      <c r="EM98" s="77">
        <f t="shared" si="158"/>
        <v>0</v>
      </c>
      <c r="EN98" s="77">
        <f t="shared" si="158"/>
        <v>0</v>
      </c>
      <c r="EO98" s="77">
        <f t="shared" si="158"/>
        <v>0</v>
      </c>
      <c r="EP98" s="77">
        <f t="shared" si="158"/>
        <v>0</v>
      </c>
      <c r="EQ98" s="77">
        <f t="shared" si="158"/>
        <v>0</v>
      </c>
      <c r="ER98" s="77">
        <f t="shared" si="158"/>
        <v>0</v>
      </c>
      <c r="ES98" s="77">
        <f t="shared" si="159"/>
        <v>0</v>
      </c>
      <c r="ET98" s="77">
        <f t="shared" si="159"/>
        <v>0</v>
      </c>
      <c r="EU98" s="77">
        <f t="shared" si="159"/>
        <v>0</v>
      </c>
      <c r="EV98" s="77">
        <f t="shared" si="159"/>
        <v>0</v>
      </c>
      <c r="EW98" s="77">
        <f t="shared" si="159"/>
        <v>0</v>
      </c>
      <c r="EX98" s="77">
        <f t="shared" si="159"/>
        <v>0</v>
      </c>
      <c r="EY98" s="77">
        <f t="shared" si="159"/>
        <v>0</v>
      </c>
      <c r="EZ98" s="77">
        <f t="shared" si="159"/>
        <v>0</v>
      </c>
      <c r="FA98" s="77">
        <f t="shared" si="159"/>
        <v>0</v>
      </c>
      <c r="FB98" s="77">
        <f t="shared" si="159"/>
        <v>0</v>
      </c>
      <c r="FC98" s="77">
        <f t="shared" si="160"/>
        <v>0</v>
      </c>
      <c r="FD98" s="77">
        <f t="shared" si="160"/>
        <v>0</v>
      </c>
      <c r="FE98" s="77">
        <f t="shared" si="160"/>
        <v>0</v>
      </c>
      <c r="FF98" s="77">
        <f t="shared" si="160"/>
        <v>0</v>
      </c>
      <c r="FG98" s="77">
        <f t="shared" si="160"/>
        <v>0</v>
      </c>
      <c r="FH98" s="77">
        <f t="shared" si="160"/>
        <v>0</v>
      </c>
      <c r="FI98" s="77">
        <f t="shared" si="160"/>
        <v>0</v>
      </c>
      <c r="FJ98" s="77">
        <f t="shared" si="160"/>
        <v>0</v>
      </c>
      <c r="FK98" s="77">
        <f t="shared" si="160"/>
        <v>0</v>
      </c>
      <c r="FL98" s="77">
        <f t="shared" si="160"/>
        <v>0</v>
      </c>
      <c r="FM98" s="77">
        <f t="shared" si="161"/>
        <v>0</v>
      </c>
      <c r="FN98" s="77">
        <f t="shared" si="161"/>
        <v>0</v>
      </c>
      <c r="FO98" s="77">
        <f t="shared" si="161"/>
        <v>0</v>
      </c>
      <c r="FP98" s="77">
        <f t="shared" si="161"/>
        <v>0</v>
      </c>
      <c r="FQ98" s="77">
        <f t="shared" si="161"/>
        <v>0</v>
      </c>
      <c r="FR98" s="77">
        <f t="shared" si="161"/>
        <v>0</v>
      </c>
      <c r="FS98" s="77">
        <f t="shared" si="161"/>
        <v>0</v>
      </c>
      <c r="FT98" s="77">
        <f t="shared" si="161"/>
        <v>0</v>
      </c>
      <c r="FU98" s="77">
        <f t="shared" si="161"/>
        <v>0</v>
      </c>
      <c r="FV98" s="77">
        <f t="shared" si="161"/>
        <v>0</v>
      </c>
      <c r="FW98" s="77">
        <f t="shared" si="162"/>
        <v>0</v>
      </c>
      <c r="FX98" s="77">
        <f t="shared" si="162"/>
        <v>0</v>
      </c>
      <c r="FY98" s="77">
        <f t="shared" si="162"/>
        <v>0</v>
      </c>
      <c r="FZ98" s="77">
        <f t="shared" si="162"/>
        <v>0</v>
      </c>
      <c r="GA98" s="77">
        <f t="shared" si="162"/>
        <v>0</v>
      </c>
      <c r="GB98" s="77">
        <f t="shared" si="162"/>
        <v>0</v>
      </c>
      <c r="GC98" s="77">
        <f t="shared" si="162"/>
        <v>0</v>
      </c>
      <c r="GD98" s="77">
        <f t="shared" si="162"/>
        <v>0</v>
      </c>
      <c r="GE98" s="77">
        <f t="shared" si="162"/>
        <v>0</v>
      </c>
      <c r="GF98" s="77">
        <f t="shared" si="162"/>
        <v>0</v>
      </c>
      <c r="GG98" s="77">
        <f t="shared" si="162"/>
        <v>0</v>
      </c>
    </row>
    <row r="99" spans="1:189" ht="15.75" x14ac:dyDescent="0.25">
      <c r="A99" s="93"/>
      <c r="B99" s="101"/>
      <c r="C99" s="102"/>
      <c r="D99" s="102"/>
      <c r="E99" s="93"/>
      <c r="F99" s="101"/>
      <c r="G99" s="97">
        <f t="shared" si="113"/>
        <v>0</v>
      </c>
      <c r="H99" s="96"/>
      <c r="I99" s="97">
        <f t="shared" si="114"/>
        <v>0</v>
      </c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0">
        <f t="shared" si="116"/>
        <v>0</v>
      </c>
      <c r="AE99" s="100">
        <f t="shared" si="112"/>
        <v>0</v>
      </c>
      <c r="AF99" s="75"/>
      <c r="AG99" s="75"/>
      <c r="AH99" s="68">
        <f t="shared" si="115"/>
        <v>0</v>
      </c>
      <c r="AI99" s="79">
        <f>SUMIF(Списки!$D$2:$D$6,B99,Списки!$E$2:$E$6)</f>
        <v>0</v>
      </c>
      <c r="AJ99" s="79">
        <f t="shared" si="117"/>
        <v>31</v>
      </c>
      <c r="AK99" s="70"/>
      <c r="AL99" s="70">
        <f t="array" aca="1" ref="AL99" ca="1">IF(MONTH(AI99)=1,MIN(IF(F99=январь!$A$1:$AF$200,ROW(январь!$A$1:$AF$200))),IF(MONTH(AI99)=2,MIN(IF(F99=февраль!$A$1:$AF$200,ROW(февраль!$A$1:$AF$200))),IF(MONTH(AI99)=3,MIN(IF(F99=март!$A$1:$AF$200,ROW(март!$A$1:$AF$200))),IF(MONTH(AI99)=4,MIN(IF(F99=апрель!$A$1:$AF$200,ROW(апрель!$A$1:$AF$200))),IF(MONTH(AI99)=5,MIN(IF(F99=май!$A$1:$AF$200,ROW(май!$A$1:$AF$200))),0)))))</f>
        <v>3</v>
      </c>
      <c r="AM99" s="77" t="str">
        <f t="shared" ca="1" si="148"/>
        <v>П</v>
      </c>
      <c r="AN99" s="77" t="str">
        <f t="shared" ca="1" si="148"/>
        <v>П</v>
      </c>
      <c r="AO99" s="77" t="str">
        <f t="shared" ca="1" si="148"/>
        <v>КД</v>
      </c>
      <c r="AP99" s="77" t="str">
        <f t="shared" ca="1" si="148"/>
        <v>КД</v>
      </c>
      <c r="AQ99" s="77" t="str">
        <f t="shared" ca="1" si="148"/>
        <v>КД</v>
      </c>
      <c r="AR99" s="77" t="str">
        <f t="shared" ca="1" si="148"/>
        <v>КД</v>
      </c>
      <c r="AS99" s="77" t="str">
        <f t="shared" ca="1" si="148"/>
        <v>В</v>
      </c>
      <c r="AT99" s="77" t="str">
        <f t="shared" ca="1" si="148"/>
        <v>КД</v>
      </c>
      <c r="AU99" s="77">
        <f t="shared" ca="1" si="148"/>
        <v>0</v>
      </c>
      <c r="AV99" s="77">
        <f t="shared" ca="1" si="148"/>
        <v>3</v>
      </c>
      <c r="AW99" s="77">
        <f t="shared" ca="1" si="149"/>
        <v>4</v>
      </c>
      <c r="AX99" s="77">
        <f t="shared" ca="1" si="149"/>
        <v>6</v>
      </c>
      <c r="AY99" s="77">
        <f t="shared" ca="1" si="149"/>
        <v>3</v>
      </c>
      <c r="AZ99" s="77" t="str">
        <f t="shared" ca="1" si="149"/>
        <v>В</v>
      </c>
      <c r="BA99" s="77">
        <f t="shared" ca="1" si="149"/>
        <v>7</v>
      </c>
      <c r="BB99" s="77">
        <f t="shared" ca="1" si="149"/>
        <v>0</v>
      </c>
      <c r="BC99" s="77">
        <f t="shared" ca="1" si="149"/>
        <v>3</v>
      </c>
      <c r="BD99" s="77">
        <f t="shared" ca="1" si="149"/>
        <v>4</v>
      </c>
      <c r="BE99" s="77">
        <f t="shared" ca="1" si="149"/>
        <v>6</v>
      </c>
      <c r="BF99" s="77">
        <f t="shared" ca="1" si="149"/>
        <v>3</v>
      </c>
      <c r="BG99" s="77" t="str">
        <f t="shared" ca="1" si="150"/>
        <v>В</v>
      </c>
      <c r="BH99" s="77">
        <f t="shared" ca="1" si="150"/>
        <v>7</v>
      </c>
      <c r="BI99" s="77">
        <f t="shared" ca="1" si="150"/>
        <v>0</v>
      </c>
      <c r="BJ99" s="77">
        <f t="shared" ca="1" si="150"/>
        <v>3</v>
      </c>
      <c r="BK99" s="77">
        <f t="shared" ca="1" si="150"/>
        <v>4</v>
      </c>
      <c r="BL99" s="77">
        <f t="shared" ca="1" si="150"/>
        <v>6</v>
      </c>
      <c r="BM99" s="77">
        <f t="shared" ca="1" si="150"/>
        <v>3</v>
      </c>
      <c r="BN99" s="77" t="str">
        <f t="shared" ca="1" si="150"/>
        <v>В</v>
      </c>
      <c r="BO99" s="77">
        <f t="shared" ca="1" si="150"/>
        <v>7</v>
      </c>
      <c r="BP99" s="77">
        <f t="shared" ca="1" si="150"/>
        <v>0</v>
      </c>
      <c r="BQ99" s="77">
        <f t="shared" ca="1" si="150"/>
        <v>3</v>
      </c>
      <c r="BR99" s="77">
        <f t="shared" si="151"/>
        <v>0</v>
      </c>
      <c r="BS99" s="77">
        <f t="shared" si="151"/>
        <v>0</v>
      </c>
      <c r="BT99" s="77">
        <f t="shared" si="151"/>
        <v>0</v>
      </c>
      <c r="BU99" s="77">
        <f t="shared" si="151"/>
        <v>0</v>
      </c>
      <c r="BV99" s="77">
        <f t="shared" si="151"/>
        <v>0</v>
      </c>
      <c r="BW99" s="77">
        <f t="shared" si="151"/>
        <v>0</v>
      </c>
      <c r="BX99" s="77">
        <f t="shared" si="151"/>
        <v>0</v>
      </c>
      <c r="BY99" s="77">
        <f t="shared" si="151"/>
        <v>0</v>
      </c>
      <c r="BZ99" s="77">
        <f t="shared" si="151"/>
        <v>0</v>
      </c>
      <c r="CA99" s="77">
        <f t="shared" si="151"/>
        <v>0</v>
      </c>
      <c r="CB99" s="77">
        <f t="shared" si="152"/>
        <v>0</v>
      </c>
      <c r="CC99" s="77">
        <f t="shared" si="152"/>
        <v>0</v>
      </c>
      <c r="CD99" s="77">
        <f t="shared" si="152"/>
        <v>0</v>
      </c>
      <c r="CE99" s="77">
        <f t="shared" si="152"/>
        <v>0</v>
      </c>
      <c r="CF99" s="77">
        <f t="shared" si="152"/>
        <v>0</v>
      </c>
      <c r="CG99" s="77">
        <f t="shared" si="152"/>
        <v>0</v>
      </c>
      <c r="CH99" s="77">
        <f t="shared" si="152"/>
        <v>0</v>
      </c>
      <c r="CI99" s="77">
        <f t="shared" si="152"/>
        <v>0</v>
      </c>
      <c r="CJ99" s="77">
        <f t="shared" si="152"/>
        <v>0</v>
      </c>
      <c r="CK99" s="77">
        <f t="shared" si="152"/>
        <v>0</v>
      </c>
      <c r="CL99" s="77">
        <f t="shared" si="153"/>
        <v>0</v>
      </c>
      <c r="CM99" s="77">
        <f t="shared" si="153"/>
        <v>0</v>
      </c>
      <c r="CN99" s="77">
        <f t="shared" si="153"/>
        <v>0</v>
      </c>
      <c r="CO99" s="77">
        <f t="shared" si="153"/>
        <v>0</v>
      </c>
      <c r="CP99" s="77">
        <f t="shared" si="153"/>
        <v>0</v>
      </c>
      <c r="CQ99" s="77">
        <f t="shared" si="153"/>
        <v>0</v>
      </c>
      <c r="CR99" s="77">
        <f t="shared" si="153"/>
        <v>0</v>
      </c>
      <c r="CS99" s="77">
        <f t="shared" si="153"/>
        <v>0</v>
      </c>
      <c r="CT99" s="77">
        <f t="shared" si="154"/>
        <v>0</v>
      </c>
      <c r="CU99" s="77">
        <f t="shared" si="154"/>
        <v>0</v>
      </c>
      <c r="CV99" s="77">
        <f t="shared" si="154"/>
        <v>0</v>
      </c>
      <c r="CW99" s="77">
        <f t="shared" si="154"/>
        <v>0</v>
      </c>
      <c r="CX99" s="77">
        <f t="shared" si="154"/>
        <v>0</v>
      </c>
      <c r="CY99" s="77">
        <f t="shared" si="154"/>
        <v>0</v>
      </c>
      <c r="CZ99" s="77">
        <f t="shared" si="154"/>
        <v>0</v>
      </c>
      <c r="DA99" s="77">
        <f t="shared" si="154"/>
        <v>0</v>
      </c>
      <c r="DB99" s="77">
        <f t="shared" si="154"/>
        <v>0</v>
      </c>
      <c r="DC99" s="77">
        <f t="shared" si="154"/>
        <v>0</v>
      </c>
      <c r="DD99" s="77">
        <f t="shared" si="155"/>
        <v>0</v>
      </c>
      <c r="DE99" s="77">
        <f t="shared" si="155"/>
        <v>0</v>
      </c>
      <c r="DF99" s="77">
        <f t="shared" si="155"/>
        <v>0</v>
      </c>
      <c r="DG99" s="77">
        <f t="shared" si="155"/>
        <v>0</v>
      </c>
      <c r="DH99" s="77">
        <f t="shared" si="155"/>
        <v>0</v>
      </c>
      <c r="DI99" s="77">
        <f t="shared" si="155"/>
        <v>0</v>
      </c>
      <c r="DJ99" s="77">
        <f t="shared" si="155"/>
        <v>0</v>
      </c>
      <c r="DK99" s="77">
        <f t="shared" si="155"/>
        <v>0</v>
      </c>
      <c r="DL99" s="77">
        <f t="shared" si="155"/>
        <v>0</v>
      </c>
      <c r="DM99" s="77">
        <f t="shared" si="155"/>
        <v>0</v>
      </c>
      <c r="DN99" s="77">
        <f t="shared" si="156"/>
        <v>0</v>
      </c>
      <c r="DO99" s="77">
        <f t="shared" si="156"/>
        <v>0</v>
      </c>
      <c r="DP99" s="77">
        <f t="shared" si="156"/>
        <v>0</v>
      </c>
      <c r="DQ99" s="77">
        <f t="shared" si="156"/>
        <v>0</v>
      </c>
      <c r="DR99" s="77">
        <f t="shared" si="156"/>
        <v>0</v>
      </c>
      <c r="DS99" s="77">
        <f t="shared" si="156"/>
        <v>0</v>
      </c>
      <c r="DT99" s="77">
        <f t="shared" si="156"/>
        <v>0</v>
      </c>
      <c r="DU99" s="77">
        <f t="shared" si="156"/>
        <v>0</v>
      </c>
      <c r="DV99" s="77">
        <f t="shared" si="156"/>
        <v>0</v>
      </c>
      <c r="DW99" s="77">
        <f t="shared" si="156"/>
        <v>0</v>
      </c>
      <c r="DX99" s="77">
        <f t="shared" si="156"/>
        <v>0</v>
      </c>
      <c r="DY99" s="77">
        <f t="shared" si="157"/>
        <v>0</v>
      </c>
      <c r="DZ99" s="77">
        <f t="shared" si="157"/>
        <v>0</v>
      </c>
      <c r="EA99" s="77">
        <f t="shared" si="157"/>
        <v>0</v>
      </c>
      <c r="EB99" s="77">
        <f t="shared" si="157"/>
        <v>0</v>
      </c>
      <c r="EC99" s="77">
        <f t="shared" si="157"/>
        <v>0</v>
      </c>
      <c r="ED99" s="77">
        <f t="shared" si="157"/>
        <v>0</v>
      </c>
      <c r="EE99" s="77">
        <f t="shared" si="157"/>
        <v>0</v>
      </c>
      <c r="EF99" s="77">
        <f t="shared" si="157"/>
        <v>0</v>
      </c>
      <c r="EG99" s="77">
        <f t="shared" si="157"/>
        <v>0</v>
      </c>
      <c r="EH99" s="77">
        <f t="shared" si="157"/>
        <v>0</v>
      </c>
      <c r="EI99" s="77">
        <f t="shared" si="158"/>
        <v>0</v>
      </c>
      <c r="EJ99" s="77">
        <f t="shared" si="158"/>
        <v>0</v>
      </c>
      <c r="EK99" s="77">
        <f t="shared" si="158"/>
        <v>0</v>
      </c>
      <c r="EL99" s="77">
        <f t="shared" si="158"/>
        <v>0</v>
      </c>
      <c r="EM99" s="77">
        <f t="shared" si="158"/>
        <v>0</v>
      </c>
      <c r="EN99" s="77">
        <f t="shared" si="158"/>
        <v>0</v>
      </c>
      <c r="EO99" s="77">
        <f t="shared" si="158"/>
        <v>0</v>
      </c>
      <c r="EP99" s="77">
        <f t="shared" si="158"/>
        <v>0</v>
      </c>
      <c r="EQ99" s="77">
        <f t="shared" si="158"/>
        <v>0</v>
      </c>
      <c r="ER99" s="77">
        <f t="shared" si="158"/>
        <v>0</v>
      </c>
      <c r="ES99" s="77">
        <f t="shared" si="159"/>
        <v>0</v>
      </c>
      <c r="ET99" s="77">
        <f t="shared" si="159"/>
        <v>0</v>
      </c>
      <c r="EU99" s="77">
        <f t="shared" si="159"/>
        <v>0</v>
      </c>
      <c r="EV99" s="77">
        <f t="shared" si="159"/>
        <v>0</v>
      </c>
      <c r="EW99" s="77">
        <f t="shared" si="159"/>
        <v>0</v>
      </c>
      <c r="EX99" s="77">
        <f t="shared" si="159"/>
        <v>0</v>
      </c>
      <c r="EY99" s="77">
        <f t="shared" si="159"/>
        <v>0</v>
      </c>
      <c r="EZ99" s="77">
        <f t="shared" si="159"/>
        <v>0</v>
      </c>
      <c r="FA99" s="77">
        <f t="shared" si="159"/>
        <v>0</v>
      </c>
      <c r="FB99" s="77">
        <f t="shared" si="159"/>
        <v>0</v>
      </c>
      <c r="FC99" s="77">
        <f t="shared" si="160"/>
        <v>0</v>
      </c>
      <c r="FD99" s="77">
        <f t="shared" si="160"/>
        <v>0</v>
      </c>
      <c r="FE99" s="77">
        <f t="shared" si="160"/>
        <v>0</v>
      </c>
      <c r="FF99" s="77">
        <f t="shared" si="160"/>
        <v>0</v>
      </c>
      <c r="FG99" s="77">
        <f t="shared" si="160"/>
        <v>0</v>
      </c>
      <c r="FH99" s="77">
        <f t="shared" si="160"/>
        <v>0</v>
      </c>
      <c r="FI99" s="77">
        <f t="shared" si="160"/>
        <v>0</v>
      </c>
      <c r="FJ99" s="77">
        <f t="shared" si="160"/>
        <v>0</v>
      </c>
      <c r="FK99" s="77">
        <f t="shared" si="160"/>
        <v>0</v>
      </c>
      <c r="FL99" s="77">
        <f t="shared" si="160"/>
        <v>0</v>
      </c>
      <c r="FM99" s="77">
        <f t="shared" si="161"/>
        <v>0</v>
      </c>
      <c r="FN99" s="77">
        <f t="shared" si="161"/>
        <v>0</v>
      </c>
      <c r="FO99" s="77">
        <f t="shared" si="161"/>
        <v>0</v>
      </c>
      <c r="FP99" s="77">
        <f t="shared" si="161"/>
        <v>0</v>
      </c>
      <c r="FQ99" s="77">
        <f t="shared" si="161"/>
        <v>0</v>
      </c>
      <c r="FR99" s="77">
        <f t="shared" si="161"/>
        <v>0</v>
      </c>
      <c r="FS99" s="77">
        <f t="shared" si="161"/>
        <v>0</v>
      </c>
      <c r="FT99" s="77">
        <f t="shared" si="161"/>
        <v>0</v>
      </c>
      <c r="FU99" s="77">
        <f t="shared" si="161"/>
        <v>0</v>
      </c>
      <c r="FV99" s="77">
        <f t="shared" si="161"/>
        <v>0</v>
      </c>
      <c r="FW99" s="77">
        <f t="shared" si="162"/>
        <v>0</v>
      </c>
      <c r="FX99" s="77">
        <f t="shared" si="162"/>
        <v>0</v>
      </c>
      <c r="FY99" s="77">
        <f t="shared" si="162"/>
        <v>0</v>
      </c>
      <c r="FZ99" s="77">
        <f t="shared" si="162"/>
        <v>0</v>
      </c>
      <c r="GA99" s="77">
        <f t="shared" si="162"/>
        <v>0</v>
      </c>
      <c r="GB99" s="77">
        <f t="shared" si="162"/>
        <v>0</v>
      </c>
      <c r="GC99" s="77">
        <f t="shared" si="162"/>
        <v>0</v>
      </c>
      <c r="GD99" s="77">
        <f t="shared" si="162"/>
        <v>0</v>
      </c>
      <c r="GE99" s="77">
        <f t="shared" si="162"/>
        <v>0</v>
      </c>
      <c r="GF99" s="77">
        <f t="shared" si="162"/>
        <v>0</v>
      </c>
      <c r="GG99" s="77">
        <f t="shared" si="162"/>
        <v>0</v>
      </c>
    </row>
    <row r="100" spans="1:189" ht="15.75" x14ac:dyDescent="0.25">
      <c r="A100" s="93"/>
      <c r="B100" s="101"/>
      <c r="C100" s="102"/>
      <c r="D100" s="102"/>
      <c r="E100" s="93"/>
      <c r="F100" s="101"/>
      <c r="G100" s="97">
        <f t="shared" si="113"/>
        <v>0</v>
      </c>
      <c r="H100" s="96"/>
      <c r="I100" s="97">
        <f t="shared" si="114"/>
        <v>0</v>
      </c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0">
        <f t="shared" si="116"/>
        <v>0</v>
      </c>
      <c r="AE100" s="100">
        <f t="shared" si="112"/>
        <v>0</v>
      </c>
      <c r="AF100" s="75"/>
      <c r="AG100" s="75"/>
      <c r="AH100" s="68">
        <f t="shared" si="115"/>
        <v>0</v>
      </c>
      <c r="AI100" s="79">
        <f>SUMIF(Списки!$D$2:$D$6,B100,Списки!$E$2:$E$6)</f>
        <v>0</v>
      </c>
      <c r="AJ100" s="79">
        <f t="shared" si="117"/>
        <v>31</v>
      </c>
      <c r="AK100" s="70"/>
      <c r="AL100" s="70">
        <f t="array" aca="1" ref="AL100" ca="1">IF(MONTH(AI100)=1,MIN(IF(F100=январь!$A$1:$AF$200,ROW(январь!$A$1:$AF$200))),IF(MONTH(AI100)=2,MIN(IF(F100=февраль!$A$1:$AF$200,ROW(февраль!$A$1:$AF$200))),IF(MONTH(AI100)=3,MIN(IF(F100=март!$A$1:$AF$200,ROW(март!$A$1:$AF$200))),IF(MONTH(AI100)=4,MIN(IF(F100=апрель!$A$1:$AF$200,ROW(апрель!$A$1:$AF$200))),IF(MONTH(AI100)=5,MIN(IF(F100=май!$A$1:$AF$200,ROW(май!$A$1:$AF$200))),0)))))</f>
        <v>3</v>
      </c>
      <c r="AM100" s="77" t="str">
        <f t="shared" ca="1" si="148"/>
        <v>П</v>
      </c>
      <c r="AN100" s="77" t="str">
        <f t="shared" ca="1" si="148"/>
        <v>П</v>
      </c>
      <c r="AO100" s="77" t="str">
        <f t="shared" ca="1" si="148"/>
        <v>КД</v>
      </c>
      <c r="AP100" s="77" t="str">
        <f t="shared" ca="1" si="148"/>
        <v>КД</v>
      </c>
      <c r="AQ100" s="77" t="str">
        <f t="shared" ca="1" si="148"/>
        <v>КД</v>
      </c>
      <c r="AR100" s="77" t="str">
        <f t="shared" ca="1" si="148"/>
        <v>КД</v>
      </c>
      <c r="AS100" s="77" t="str">
        <f t="shared" ca="1" si="148"/>
        <v>В</v>
      </c>
      <c r="AT100" s="77" t="str">
        <f t="shared" ca="1" si="148"/>
        <v>КД</v>
      </c>
      <c r="AU100" s="77">
        <f t="shared" ca="1" si="148"/>
        <v>0</v>
      </c>
      <c r="AV100" s="77">
        <f t="shared" ca="1" si="148"/>
        <v>3</v>
      </c>
      <c r="AW100" s="77">
        <f t="shared" ca="1" si="149"/>
        <v>4</v>
      </c>
      <c r="AX100" s="77">
        <f t="shared" ca="1" si="149"/>
        <v>6</v>
      </c>
      <c r="AY100" s="77">
        <f t="shared" ca="1" si="149"/>
        <v>3</v>
      </c>
      <c r="AZ100" s="77" t="str">
        <f t="shared" ca="1" si="149"/>
        <v>В</v>
      </c>
      <c r="BA100" s="77">
        <f t="shared" ca="1" si="149"/>
        <v>7</v>
      </c>
      <c r="BB100" s="77">
        <f t="shared" ca="1" si="149"/>
        <v>0</v>
      </c>
      <c r="BC100" s="77">
        <f t="shared" ca="1" si="149"/>
        <v>3</v>
      </c>
      <c r="BD100" s="77">
        <f t="shared" ca="1" si="149"/>
        <v>4</v>
      </c>
      <c r="BE100" s="77">
        <f t="shared" ca="1" si="149"/>
        <v>6</v>
      </c>
      <c r="BF100" s="77">
        <f t="shared" ca="1" si="149"/>
        <v>3</v>
      </c>
      <c r="BG100" s="77" t="str">
        <f t="shared" ca="1" si="150"/>
        <v>В</v>
      </c>
      <c r="BH100" s="77">
        <f t="shared" ca="1" si="150"/>
        <v>7</v>
      </c>
      <c r="BI100" s="77">
        <f t="shared" ca="1" si="150"/>
        <v>0</v>
      </c>
      <c r="BJ100" s="77">
        <f t="shared" ca="1" si="150"/>
        <v>3</v>
      </c>
      <c r="BK100" s="77">
        <f t="shared" ca="1" si="150"/>
        <v>4</v>
      </c>
      <c r="BL100" s="77">
        <f t="shared" ca="1" si="150"/>
        <v>6</v>
      </c>
      <c r="BM100" s="77">
        <f t="shared" ca="1" si="150"/>
        <v>3</v>
      </c>
      <c r="BN100" s="77" t="str">
        <f t="shared" ca="1" si="150"/>
        <v>В</v>
      </c>
      <c r="BO100" s="77">
        <f t="shared" ca="1" si="150"/>
        <v>7</v>
      </c>
      <c r="BP100" s="77">
        <f t="shared" ca="1" si="150"/>
        <v>0</v>
      </c>
      <c r="BQ100" s="77">
        <f t="shared" ca="1" si="150"/>
        <v>3</v>
      </c>
      <c r="BR100" s="77">
        <f t="shared" si="151"/>
        <v>0</v>
      </c>
      <c r="BS100" s="77">
        <f t="shared" si="151"/>
        <v>0</v>
      </c>
      <c r="BT100" s="77">
        <f t="shared" si="151"/>
        <v>0</v>
      </c>
      <c r="BU100" s="77">
        <f t="shared" si="151"/>
        <v>0</v>
      </c>
      <c r="BV100" s="77">
        <f t="shared" si="151"/>
        <v>0</v>
      </c>
      <c r="BW100" s="77">
        <f t="shared" si="151"/>
        <v>0</v>
      </c>
      <c r="BX100" s="77">
        <f t="shared" si="151"/>
        <v>0</v>
      </c>
      <c r="BY100" s="77">
        <f t="shared" si="151"/>
        <v>0</v>
      </c>
      <c r="BZ100" s="77">
        <f t="shared" si="151"/>
        <v>0</v>
      </c>
      <c r="CA100" s="77">
        <f t="shared" si="151"/>
        <v>0</v>
      </c>
      <c r="CB100" s="77">
        <f t="shared" si="152"/>
        <v>0</v>
      </c>
      <c r="CC100" s="77">
        <f t="shared" si="152"/>
        <v>0</v>
      </c>
      <c r="CD100" s="77">
        <f t="shared" si="152"/>
        <v>0</v>
      </c>
      <c r="CE100" s="77">
        <f t="shared" si="152"/>
        <v>0</v>
      </c>
      <c r="CF100" s="77">
        <f t="shared" si="152"/>
        <v>0</v>
      </c>
      <c r="CG100" s="77">
        <f t="shared" si="152"/>
        <v>0</v>
      </c>
      <c r="CH100" s="77">
        <f t="shared" si="152"/>
        <v>0</v>
      </c>
      <c r="CI100" s="77">
        <f t="shared" si="152"/>
        <v>0</v>
      </c>
      <c r="CJ100" s="77">
        <f t="shared" si="152"/>
        <v>0</v>
      </c>
      <c r="CK100" s="77">
        <f t="shared" si="152"/>
        <v>0</v>
      </c>
      <c r="CL100" s="77">
        <f t="shared" si="153"/>
        <v>0</v>
      </c>
      <c r="CM100" s="77">
        <f t="shared" si="153"/>
        <v>0</v>
      </c>
      <c r="CN100" s="77">
        <f t="shared" si="153"/>
        <v>0</v>
      </c>
      <c r="CO100" s="77">
        <f t="shared" si="153"/>
        <v>0</v>
      </c>
      <c r="CP100" s="77">
        <f t="shared" si="153"/>
        <v>0</v>
      </c>
      <c r="CQ100" s="77">
        <f t="shared" si="153"/>
        <v>0</v>
      </c>
      <c r="CR100" s="77">
        <f t="shared" si="153"/>
        <v>0</v>
      </c>
      <c r="CS100" s="77">
        <f t="shared" si="153"/>
        <v>0</v>
      </c>
      <c r="CT100" s="77">
        <f t="shared" si="154"/>
        <v>0</v>
      </c>
      <c r="CU100" s="77">
        <f t="shared" si="154"/>
        <v>0</v>
      </c>
      <c r="CV100" s="77">
        <f t="shared" si="154"/>
        <v>0</v>
      </c>
      <c r="CW100" s="77">
        <f t="shared" si="154"/>
        <v>0</v>
      </c>
      <c r="CX100" s="77">
        <f t="shared" si="154"/>
        <v>0</v>
      </c>
      <c r="CY100" s="77">
        <f t="shared" si="154"/>
        <v>0</v>
      </c>
      <c r="CZ100" s="77">
        <f t="shared" si="154"/>
        <v>0</v>
      </c>
      <c r="DA100" s="77">
        <f t="shared" si="154"/>
        <v>0</v>
      </c>
      <c r="DB100" s="77">
        <f t="shared" si="154"/>
        <v>0</v>
      </c>
      <c r="DC100" s="77">
        <f t="shared" si="154"/>
        <v>0</v>
      </c>
      <c r="DD100" s="77">
        <f t="shared" si="155"/>
        <v>0</v>
      </c>
      <c r="DE100" s="77">
        <f t="shared" si="155"/>
        <v>0</v>
      </c>
      <c r="DF100" s="77">
        <f t="shared" si="155"/>
        <v>0</v>
      </c>
      <c r="DG100" s="77">
        <f t="shared" si="155"/>
        <v>0</v>
      </c>
      <c r="DH100" s="77">
        <f t="shared" si="155"/>
        <v>0</v>
      </c>
      <c r="DI100" s="77">
        <f t="shared" si="155"/>
        <v>0</v>
      </c>
      <c r="DJ100" s="77">
        <f t="shared" si="155"/>
        <v>0</v>
      </c>
      <c r="DK100" s="77">
        <f t="shared" si="155"/>
        <v>0</v>
      </c>
      <c r="DL100" s="77">
        <f t="shared" si="155"/>
        <v>0</v>
      </c>
      <c r="DM100" s="77">
        <f t="shared" si="155"/>
        <v>0</v>
      </c>
      <c r="DN100" s="77">
        <f t="shared" si="156"/>
        <v>0</v>
      </c>
      <c r="DO100" s="77">
        <f t="shared" si="156"/>
        <v>0</v>
      </c>
      <c r="DP100" s="77">
        <f t="shared" si="156"/>
        <v>0</v>
      </c>
      <c r="DQ100" s="77">
        <f t="shared" si="156"/>
        <v>0</v>
      </c>
      <c r="DR100" s="77">
        <f t="shared" si="156"/>
        <v>0</v>
      </c>
      <c r="DS100" s="77">
        <f t="shared" si="156"/>
        <v>0</v>
      </c>
      <c r="DT100" s="77">
        <f t="shared" si="156"/>
        <v>0</v>
      </c>
      <c r="DU100" s="77">
        <f t="shared" si="156"/>
        <v>0</v>
      </c>
      <c r="DV100" s="77">
        <f t="shared" si="156"/>
        <v>0</v>
      </c>
      <c r="DW100" s="77">
        <f t="shared" si="156"/>
        <v>0</v>
      </c>
      <c r="DX100" s="77">
        <f t="shared" si="156"/>
        <v>0</v>
      </c>
      <c r="DY100" s="77">
        <f t="shared" si="157"/>
        <v>0</v>
      </c>
      <c r="DZ100" s="77">
        <f t="shared" si="157"/>
        <v>0</v>
      </c>
      <c r="EA100" s="77">
        <f t="shared" si="157"/>
        <v>0</v>
      </c>
      <c r="EB100" s="77">
        <f t="shared" si="157"/>
        <v>0</v>
      </c>
      <c r="EC100" s="77">
        <f t="shared" si="157"/>
        <v>0</v>
      </c>
      <c r="ED100" s="77">
        <f t="shared" si="157"/>
        <v>0</v>
      </c>
      <c r="EE100" s="77">
        <f t="shared" si="157"/>
        <v>0</v>
      </c>
      <c r="EF100" s="77">
        <f t="shared" si="157"/>
        <v>0</v>
      </c>
      <c r="EG100" s="77">
        <f t="shared" si="157"/>
        <v>0</v>
      </c>
      <c r="EH100" s="77">
        <f t="shared" si="157"/>
        <v>0</v>
      </c>
      <c r="EI100" s="77">
        <f t="shared" si="158"/>
        <v>0</v>
      </c>
      <c r="EJ100" s="77">
        <f t="shared" si="158"/>
        <v>0</v>
      </c>
      <c r="EK100" s="77">
        <f t="shared" si="158"/>
        <v>0</v>
      </c>
      <c r="EL100" s="77">
        <f t="shared" si="158"/>
        <v>0</v>
      </c>
      <c r="EM100" s="77">
        <f t="shared" si="158"/>
        <v>0</v>
      </c>
      <c r="EN100" s="77">
        <f t="shared" si="158"/>
        <v>0</v>
      </c>
      <c r="EO100" s="77">
        <f t="shared" si="158"/>
        <v>0</v>
      </c>
      <c r="EP100" s="77">
        <f t="shared" si="158"/>
        <v>0</v>
      </c>
      <c r="EQ100" s="77">
        <f t="shared" si="158"/>
        <v>0</v>
      </c>
      <c r="ER100" s="77">
        <f t="shared" si="158"/>
        <v>0</v>
      </c>
      <c r="ES100" s="77">
        <f t="shared" si="159"/>
        <v>0</v>
      </c>
      <c r="ET100" s="77">
        <f t="shared" si="159"/>
        <v>0</v>
      </c>
      <c r="EU100" s="77">
        <f t="shared" si="159"/>
        <v>0</v>
      </c>
      <c r="EV100" s="77">
        <f t="shared" si="159"/>
        <v>0</v>
      </c>
      <c r="EW100" s="77">
        <f t="shared" si="159"/>
        <v>0</v>
      </c>
      <c r="EX100" s="77">
        <f t="shared" si="159"/>
        <v>0</v>
      </c>
      <c r="EY100" s="77">
        <f t="shared" si="159"/>
        <v>0</v>
      </c>
      <c r="EZ100" s="77">
        <f t="shared" si="159"/>
        <v>0</v>
      </c>
      <c r="FA100" s="77">
        <f t="shared" si="159"/>
        <v>0</v>
      </c>
      <c r="FB100" s="77">
        <f t="shared" si="159"/>
        <v>0</v>
      </c>
      <c r="FC100" s="77">
        <f t="shared" si="160"/>
        <v>0</v>
      </c>
      <c r="FD100" s="77">
        <f t="shared" si="160"/>
        <v>0</v>
      </c>
      <c r="FE100" s="77">
        <f t="shared" si="160"/>
        <v>0</v>
      </c>
      <c r="FF100" s="77">
        <f t="shared" si="160"/>
        <v>0</v>
      </c>
      <c r="FG100" s="77">
        <f t="shared" si="160"/>
        <v>0</v>
      </c>
      <c r="FH100" s="77">
        <f t="shared" si="160"/>
        <v>0</v>
      </c>
      <c r="FI100" s="77">
        <f t="shared" si="160"/>
        <v>0</v>
      </c>
      <c r="FJ100" s="77">
        <f t="shared" si="160"/>
        <v>0</v>
      </c>
      <c r="FK100" s="77">
        <f t="shared" si="160"/>
        <v>0</v>
      </c>
      <c r="FL100" s="77">
        <f t="shared" si="160"/>
        <v>0</v>
      </c>
      <c r="FM100" s="77">
        <f t="shared" si="161"/>
        <v>0</v>
      </c>
      <c r="FN100" s="77">
        <f t="shared" si="161"/>
        <v>0</v>
      </c>
      <c r="FO100" s="77">
        <f t="shared" si="161"/>
        <v>0</v>
      </c>
      <c r="FP100" s="77">
        <f t="shared" si="161"/>
        <v>0</v>
      </c>
      <c r="FQ100" s="77">
        <f t="shared" si="161"/>
        <v>0</v>
      </c>
      <c r="FR100" s="77">
        <f t="shared" si="161"/>
        <v>0</v>
      </c>
      <c r="FS100" s="77">
        <f t="shared" si="161"/>
        <v>0</v>
      </c>
      <c r="FT100" s="77">
        <f t="shared" si="161"/>
        <v>0</v>
      </c>
      <c r="FU100" s="77">
        <f t="shared" si="161"/>
        <v>0</v>
      </c>
      <c r="FV100" s="77">
        <f t="shared" si="161"/>
        <v>0</v>
      </c>
      <c r="FW100" s="77">
        <f t="shared" si="162"/>
        <v>0</v>
      </c>
      <c r="FX100" s="77">
        <f t="shared" si="162"/>
        <v>0</v>
      </c>
      <c r="FY100" s="77">
        <f t="shared" si="162"/>
        <v>0</v>
      </c>
      <c r="FZ100" s="77">
        <f t="shared" si="162"/>
        <v>0</v>
      </c>
      <c r="GA100" s="77">
        <f t="shared" si="162"/>
        <v>0</v>
      </c>
      <c r="GB100" s="77">
        <f t="shared" si="162"/>
        <v>0</v>
      </c>
      <c r="GC100" s="77">
        <f t="shared" si="162"/>
        <v>0</v>
      </c>
      <c r="GD100" s="77">
        <f t="shared" si="162"/>
        <v>0</v>
      </c>
      <c r="GE100" s="77">
        <f t="shared" si="162"/>
        <v>0</v>
      </c>
      <c r="GF100" s="77">
        <f t="shared" si="162"/>
        <v>0</v>
      </c>
      <c r="GG100" s="77">
        <f t="shared" si="162"/>
        <v>0</v>
      </c>
    </row>
    <row r="101" spans="1:189" ht="15.75" x14ac:dyDescent="0.25">
      <c r="A101" s="93"/>
      <c r="B101" s="101"/>
      <c r="C101" s="102"/>
      <c r="D101" s="102"/>
      <c r="E101" s="93"/>
      <c r="F101" s="101"/>
      <c r="G101" s="97">
        <f t="shared" si="113"/>
        <v>0</v>
      </c>
      <c r="H101" s="96"/>
      <c r="I101" s="97">
        <f t="shared" si="114"/>
        <v>0</v>
      </c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0">
        <f t="shared" si="116"/>
        <v>0</v>
      </c>
      <c r="AE101" s="100">
        <f t="shared" si="112"/>
        <v>0</v>
      </c>
      <c r="AF101" s="75"/>
      <c r="AG101" s="75"/>
      <c r="AH101" s="68">
        <f t="shared" si="115"/>
        <v>0</v>
      </c>
      <c r="AI101" s="79">
        <f>SUMIF(Списки!$D$2:$D$6,B101,Списки!$E$2:$E$6)</f>
        <v>0</v>
      </c>
      <c r="AJ101" s="79">
        <f t="shared" si="117"/>
        <v>31</v>
      </c>
      <c r="AK101" s="70"/>
      <c r="AL101" s="70">
        <f t="array" aca="1" ref="AL101" ca="1">IF(MONTH(AI101)=1,MIN(IF(F101=январь!$A$1:$AF$200,ROW(январь!$A$1:$AF$200))),IF(MONTH(AI101)=2,MIN(IF(F101=февраль!$A$1:$AF$200,ROW(февраль!$A$1:$AF$200))),IF(MONTH(AI101)=3,MIN(IF(F101=март!$A$1:$AF$200,ROW(март!$A$1:$AF$200))),IF(MONTH(AI101)=4,MIN(IF(F101=апрель!$A$1:$AF$200,ROW(апрель!$A$1:$AF$200))),IF(MONTH(AI101)=5,MIN(IF(F101=май!$A$1:$AF$200,ROW(май!$A$1:$AF$200))),0)))))</f>
        <v>3</v>
      </c>
      <c r="AM101" s="77" t="str">
        <f t="shared" ca="1" si="148"/>
        <v>П</v>
      </c>
      <c r="AN101" s="77" t="str">
        <f t="shared" ca="1" si="148"/>
        <v>П</v>
      </c>
      <c r="AO101" s="77" t="str">
        <f t="shared" ca="1" si="148"/>
        <v>КД</v>
      </c>
      <c r="AP101" s="77" t="str">
        <f t="shared" ca="1" si="148"/>
        <v>КД</v>
      </c>
      <c r="AQ101" s="77" t="str">
        <f t="shared" ca="1" si="148"/>
        <v>КД</v>
      </c>
      <c r="AR101" s="77" t="str">
        <f t="shared" ca="1" si="148"/>
        <v>КД</v>
      </c>
      <c r="AS101" s="77" t="str">
        <f t="shared" ca="1" si="148"/>
        <v>В</v>
      </c>
      <c r="AT101" s="77" t="str">
        <f t="shared" ca="1" si="148"/>
        <v>КД</v>
      </c>
      <c r="AU101" s="77">
        <f t="shared" ca="1" si="148"/>
        <v>0</v>
      </c>
      <c r="AV101" s="77">
        <f t="shared" ca="1" si="148"/>
        <v>3</v>
      </c>
      <c r="AW101" s="77">
        <f t="shared" ca="1" si="149"/>
        <v>4</v>
      </c>
      <c r="AX101" s="77">
        <f t="shared" ca="1" si="149"/>
        <v>6</v>
      </c>
      <c r="AY101" s="77">
        <f t="shared" ca="1" si="149"/>
        <v>3</v>
      </c>
      <c r="AZ101" s="77" t="str">
        <f t="shared" ca="1" si="149"/>
        <v>В</v>
      </c>
      <c r="BA101" s="77">
        <f t="shared" ca="1" si="149"/>
        <v>7</v>
      </c>
      <c r="BB101" s="77">
        <f t="shared" ca="1" si="149"/>
        <v>0</v>
      </c>
      <c r="BC101" s="77">
        <f t="shared" ca="1" si="149"/>
        <v>3</v>
      </c>
      <c r="BD101" s="77">
        <f t="shared" ca="1" si="149"/>
        <v>4</v>
      </c>
      <c r="BE101" s="77">
        <f t="shared" ca="1" si="149"/>
        <v>6</v>
      </c>
      <c r="BF101" s="77">
        <f t="shared" ca="1" si="149"/>
        <v>3</v>
      </c>
      <c r="BG101" s="77" t="str">
        <f t="shared" ca="1" si="150"/>
        <v>В</v>
      </c>
      <c r="BH101" s="77">
        <f t="shared" ca="1" si="150"/>
        <v>7</v>
      </c>
      <c r="BI101" s="77">
        <f t="shared" ca="1" si="150"/>
        <v>0</v>
      </c>
      <c r="BJ101" s="77">
        <f t="shared" ca="1" si="150"/>
        <v>3</v>
      </c>
      <c r="BK101" s="77">
        <f t="shared" ca="1" si="150"/>
        <v>4</v>
      </c>
      <c r="BL101" s="77">
        <f t="shared" ca="1" si="150"/>
        <v>6</v>
      </c>
      <c r="BM101" s="77">
        <f t="shared" ca="1" si="150"/>
        <v>3</v>
      </c>
      <c r="BN101" s="77" t="str">
        <f t="shared" ca="1" si="150"/>
        <v>В</v>
      </c>
      <c r="BO101" s="77">
        <f t="shared" ca="1" si="150"/>
        <v>7</v>
      </c>
      <c r="BP101" s="77">
        <f t="shared" ca="1" si="150"/>
        <v>0</v>
      </c>
      <c r="BQ101" s="77">
        <f t="shared" ca="1" si="150"/>
        <v>3</v>
      </c>
      <c r="BR101" s="77">
        <f t="shared" si="151"/>
        <v>0</v>
      </c>
      <c r="BS101" s="77">
        <f t="shared" si="151"/>
        <v>0</v>
      </c>
      <c r="BT101" s="77">
        <f t="shared" si="151"/>
        <v>0</v>
      </c>
      <c r="BU101" s="77">
        <f t="shared" si="151"/>
        <v>0</v>
      </c>
      <c r="BV101" s="77">
        <f t="shared" si="151"/>
        <v>0</v>
      </c>
      <c r="BW101" s="77">
        <f t="shared" si="151"/>
        <v>0</v>
      </c>
      <c r="BX101" s="77">
        <f t="shared" si="151"/>
        <v>0</v>
      </c>
      <c r="BY101" s="77">
        <f t="shared" si="151"/>
        <v>0</v>
      </c>
      <c r="BZ101" s="77">
        <f t="shared" si="151"/>
        <v>0</v>
      </c>
      <c r="CA101" s="77">
        <f t="shared" si="151"/>
        <v>0</v>
      </c>
      <c r="CB101" s="77">
        <f t="shared" si="152"/>
        <v>0</v>
      </c>
      <c r="CC101" s="77">
        <f t="shared" si="152"/>
        <v>0</v>
      </c>
      <c r="CD101" s="77">
        <f t="shared" si="152"/>
        <v>0</v>
      </c>
      <c r="CE101" s="77">
        <f t="shared" si="152"/>
        <v>0</v>
      </c>
      <c r="CF101" s="77">
        <f t="shared" si="152"/>
        <v>0</v>
      </c>
      <c r="CG101" s="77">
        <f t="shared" si="152"/>
        <v>0</v>
      </c>
      <c r="CH101" s="77">
        <f t="shared" si="152"/>
        <v>0</v>
      </c>
      <c r="CI101" s="77">
        <f t="shared" si="152"/>
        <v>0</v>
      </c>
      <c r="CJ101" s="77">
        <f t="shared" si="152"/>
        <v>0</v>
      </c>
      <c r="CK101" s="77">
        <f t="shared" si="152"/>
        <v>0</v>
      </c>
      <c r="CL101" s="77">
        <f t="shared" si="153"/>
        <v>0</v>
      </c>
      <c r="CM101" s="77">
        <f t="shared" si="153"/>
        <v>0</v>
      </c>
      <c r="CN101" s="77">
        <f t="shared" si="153"/>
        <v>0</v>
      </c>
      <c r="CO101" s="77">
        <f t="shared" si="153"/>
        <v>0</v>
      </c>
      <c r="CP101" s="77">
        <f t="shared" si="153"/>
        <v>0</v>
      </c>
      <c r="CQ101" s="77">
        <f t="shared" si="153"/>
        <v>0</v>
      </c>
      <c r="CR101" s="77">
        <f t="shared" si="153"/>
        <v>0</v>
      </c>
      <c r="CS101" s="77">
        <f t="shared" si="153"/>
        <v>0</v>
      </c>
      <c r="CT101" s="77">
        <f t="shared" si="154"/>
        <v>0</v>
      </c>
      <c r="CU101" s="77">
        <f t="shared" si="154"/>
        <v>0</v>
      </c>
      <c r="CV101" s="77">
        <f t="shared" si="154"/>
        <v>0</v>
      </c>
      <c r="CW101" s="77">
        <f t="shared" si="154"/>
        <v>0</v>
      </c>
      <c r="CX101" s="77">
        <f t="shared" si="154"/>
        <v>0</v>
      </c>
      <c r="CY101" s="77">
        <f t="shared" si="154"/>
        <v>0</v>
      </c>
      <c r="CZ101" s="77">
        <f t="shared" si="154"/>
        <v>0</v>
      </c>
      <c r="DA101" s="77">
        <f t="shared" si="154"/>
        <v>0</v>
      </c>
      <c r="DB101" s="77">
        <f t="shared" si="154"/>
        <v>0</v>
      </c>
      <c r="DC101" s="77">
        <f t="shared" si="154"/>
        <v>0</v>
      </c>
      <c r="DD101" s="77">
        <f t="shared" si="155"/>
        <v>0</v>
      </c>
      <c r="DE101" s="77">
        <f t="shared" si="155"/>
        <v>0</v>
      </c>
      <c r="DF101" s="77">
        <f t="shared" si="155"/>
        <v>0</v>
      </c>
      <c r="DG101" s="77">
        <f t="shared" si="155"/>
        <v>0</v>
      </c>
      <c r="DH101" s="77">
        <f t="shared" si="155"/>
        <v>0</v>
      </c>
      <c r="DI101" s="77">
        <f t="shared" si="155"/>
        <v>0</v>
      </c>
      <c r="DJ101" s="77">
        <f t="shared" si="155"/>
        <v>0</v>
      </c>
      <c r="DK101" s="77">
        <f t="shared" si="155"/>
        <v>0</v>
      </c>
      <c r="DL101" s="77">
        <f t="shared" si="155"/>
        <v>0</v>
      </c>
      <c r="DM101" s="77">
        <f t="shared" si="155"/>
        <v>0</v>
      </c>
      <c r="DN101" s="77">
        <f t="shared" si="156"/>
        <v>0</v>
      </c>
      <c r="DO101" s="77">
        <f t="shared" si="156"/>
        <v>0</v>
      </c>
      <c r="DP101" s="77">
        <f t="shared" si="156"/>
        <v>0</v>
      </c>
      <c r="DQ101" s="77">
        <f t="shared" si="156"/>
        <v>0</v>
      </c>
      <c r="DR101" s="77">
        <f t="shared" si="156"/>
        <v>0</v>
      </c>
      <c r="DS101" s="77">
        <f t="shared" si="156"/>
        <v>0</v>
      </c>
      <c r="DT101" s="77">
        <f t="shared" si="156"/>
        <v>0</v>
      </c>
      <c r="DU101" s="77">
        <f t="shared" si="156"/>
        <v>0</v>
      </c>
      <c r="DV101" s="77">
        <f t="shared" si="156"/>
        <v>0</v>
      </c>
      <c r="DW101" s="77">
        <f t="shared" si="156"/>
        <v>0</v>
      </c>
      <c r="DX101" s="77">
        <f t="shared" si="156"/>
        <v>0</v>
      </c>
      <c r="DY101" s="77">
        <f t="shared" si="157"/>
        <v>0</v>
      </c>
      <c r="DZ101" s="77">
        <f t="shared" si="157"/>
        <v>0</v>
      </c>
      <c r="EA101" s="77">
        <f t="shared" si="157"/>
        <v>0</v>
      </c>
      <c r="EB101" s="77">
        <f t="shared" si="157"/>
        <v>0</v>
      </c>
      <c r="EC101" s="77">
        <f t="shared" si="157"/>
        <v>0</v>
      </c>
      <c r="ED101" s="77">
        <f t="shared" si="157"/>
        <v>0</v>
      </c>
      <c r="EE101" s="77">
        <f t="shared" si="157"/>
        <v>0</v>
      </c>
      <c r="EF101" s="77">
        <f t="shared" si="157"/>
        <v>0</v>
      </c>
      <c r="EG101" s="77">
        <f t="shared" si="157"/>
        <v>0</v>
      </c>
      <c r="EH101" s="77">
        <f t="shared" si="157"/>
        <v>0</v>
      </c>
      <c r="EI101" s="77">
        <f t="shared" si="158"/>
        <v>0</v>
      </c>
      <c r="EJ101" s="77">
        <f t="shared" si="158"/>
        <v>0</v>
      </c>
      <c r="EK101" s="77">
        <f t="shared" si="158"/>
        <v>0</v>
      </c>
      <c r="EL101" s="77">
        <f t="shared" si="158"/>
        <v>0</v>
      </c>
      <c r="EM101" s="77">
        <f t="shared" si="158"/>
        <v>0</v>
      </c>
      <c r="EN101" s="77">
        <f t="shared" si="158"/>
        <v>0</v>
      </c>
      <c r="EO101" s="77">
        <f t="shared" si="158"/>
        <v>0</v>
      </c>
      <c r="EP101" s="77">
        <f t="shared" si="158"/>
        <v>0</v>
      </c>
      <c r="EQ101" s="77">
        <f t="shared" si="158"/>
        <v>0</v>
      </c>
      <c r="ER101" s="77">
        <f t="shared" si="158"/>
        <v>0</v>
      </c>
      <c r="ES101" s="77">
        <f t="shared" si="159"/>
        <v>0</v>
      </c>
      <c r="ET101" s="77">
        <f t="shared" si="159"/>
        <v>0</v>
      </c>
      <c r="EU101" s="77">
        <f t="shared" si="159"/>
        <v>0</v>
      </c>
      <c r="EV101" s="77">
        <f t="shared" si="159"/>
        <v>0</v>
      </c>
      <c r="EW101" s="77">
        <f t="shared" si="159"/>
        <v>0</v>
      </c>
      <c r="EX101" s="77">
        <f t="shared" si="159"/>
        <v>0</v>
      </c>
      <c r="EY101" s="77">
        <f t="shared" si="159"/>
        <v>0</v>
      </c>
      <c r="EZ101" s="77">
        <f t="shared" si="159"/>
        <v>0</v>
      </c>
      <c r="FA101" s="77">
        <f t="shared" si="159"/>
        <v>0</v>
      </c>
      <c r="FB101" s="77">
        <f t="shared" si="159"/>
        <v>0</v>
      </c>
      <c r="FC101" s="77">
        <f t="shared" si="160"/>
        <v>0</v>
      </c>
      <c r="FD101" s="77">
        <f t="shared" si="160"/>
        <v>0</v>
      </c>
      <c r="FE101" s="77">
        <f t="shared" si="160"/>
        <v>0</v>
      </c>
      <c r="FF101" s="77">
        <f t="shared" si="160"/>
        <v>0</v>
      </c>
      <c r="FG101" s="77">
        <f t="shared" si="160"/>
        <v>0</v>
      </c>
      <c r="FH101" s="77">
        <f t="shared" si="160"/>
        <v>0</v>
      </c>
      <c r="FI101" s="77">
        <f t="shared" si="160"/>
        <v>0</v>
      </c>
      <c r="FJ101" s="77">
        <f t="shared" si="160"/>
        <v>0</v>
      </c>
      <c r="FK101" s="77">
        <f t="shared" si="160"/>
        <v>0</v>
      </c>
      <c r="FL101" s="77">
        <f t="shared" si="160"/>
        <v>0</v>
      </c>
      <c r="FM101" s="77">
        <f t="shared" si="161"/>
        <v>0</v>
      </c>
      <c r="FN101" s="77">
        <f t="shared" si="161"/>
        <v>0</v>
      </c>
      <c r="FO101" s="77">
        <f t="shared" si="161"/>
        <v>0</v>
      </c>
      <c r="FP101" s="77">
        <f t="shared" si="161"/>
        <v>0</v>
      </c>
      <c r="FQ101" s="77">
        <f t="shared" si="161"/>
        <v>0</v>
      </c>
      <c r="FR101" s="77">
        <f t="shared" si="161"/>
        <v>0</v>
      </c>
      <c r="FS101" s="77">
        <f t="shared" si="161"/>
        <v>0</v>
      </c>
      <c r="FT101" s="77">
        <f t="shared" si="161"/>
        <v>0</v>
      </c>
      <c r="FU101" s="77">
        <f t="shared" si="161"/>
        <v>0</v>
      </c>
      <c r="FV101" s="77">
        <f t="shared" si="161"/>
        <v>0</v>
      </c>
      <c r="FW101" s="77">
        <f t="shared" si="162"/>
        <v>0</v>
      </c>
      <c r="FX101" s="77">
        <f t="shared" si="162"/>
        <v>0</v>
      </c>
      <c r="FY101" s="77">
        <f t="shared" si="162"/>
        <v>0</v>
      </c>
      <c r="FZ101" s="77">
        <f t="shared" si="162"/>
        <v>0</v>
      </c>
      <c r="GA101" s="77">
        <f t="shared" si="162"/>
        <v>0</v>
      </c>
      <c r="GB101" s="77">
        <f t="shared" si="162"/>
        <v>0</v>
      </c>
      <c r="GC101" s="77">
        <f t="shared" si="162"/>
        <v>0</v>
      </c>
      <c r="GD101" s="77">
        <f t="shared" si="162"/>
        <v>0</v>
      </c>
      <c r="GE101" s="77">
        <f t="shared" si="162"/>
        <v>0</v>
      </c>
      <c r="GF101" s="77">
        <f t="shared" si="162"/>
        <v>0</v>
      </c>
      <c r="GG101" s="77">
        <f t="shared" si="162"/>
        <v>0</v>
      </c>
    </row>
    <row r="102" spans="1:189" ht="15.75" x14ac:dyDescent="0.25">
      <c r="A102" s="93"/>
      <c r="B102" s="101"/>
      <c r="C102" s="102"/>
      <c r="D102" s="102"/>
      <c r="E102" s="93"/>
      <c r="F102" s="101"/>
      <c r="G102" s="97">
        <f t="shared" si="113"/>
        <v>0</v>
      </c>
      <c r="H102" s="96"/>
      <c r="I102" s="97">
        <f t="shared" si="114"/>
        <v>0</v>
      </c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0">
        <f t="shared" si="116"/>
        <v>0</v>
      </c>
      <c r="AE102" s="100">
        <f t="shared" si="112"/>
        <v>0</v>
      </c>
      <c r="AF102" s="75"/>
      <c r="AG102" s="75"/>
      <c r="AH102" s="68">
        <f t="shared" si="115"/>
        <v>0</v>
      </c>
      <c r="AI102" s="79">
        <f>SUMIF(Списки!$D$2:$D$6,B102,Списки!$E$2:$E$6)</f>
        <v>0</v>
      </c>
      <c r="AJ102" s="79">
        <f t="shared" si="117"/>
        <v>31</v>
      </c>
      <c r="AK102" s="70"/>
      <c r="AL102" s="70">
        <f t="array" aca="1" ref="AL102" ca="1">IF(MONTH(AI102)=1,MIN(IF(F102=январь!$A$1:$AF$200,ROW(январь!$A$1:$AF$200))),IF(MONTH(AI102)=2,MIN(IF(F102=февраль!$A$1:$AF$200,ROW(февраль!$A$1:$AF$200))),IF(MONTH(AI102)=3,MIN(IF(F102=март!$A$1:$AF$200,ROW(март!$A$1:$AF$200))),IF(MONTH(AI102)=4,MIN(IF(F102=апрель!$A$1:$AF$200,ROW(апрель!$A$1:$AF$200))),IF(MONTH(AI102)=5,MIN(IF(F102=май!$A$1:$AF$200,ROW(май!$A$1:$AF$200))),0)))))</f>
        <v>3</v>
      </c>
      <c r="AM102" s="77" t="str">
        <f t="shared" ca="1" si="148"/>
        <v>П</v>
      </c>
      <c r="AN102" s="77" t="str">
        <f t="shared" ca="1" si="148"/>
        <v>П</v>
      </c>
      <c r="AO102" s="77" t="str">
        <f t="shared" ca="1" si="148"/>
        <v>КД</v>
      </c>
      <c r="AP102" s="77" t="str">
        <f t="shared" ca="1" si="148"/>
        <v>КД</v>
      </c>
      <c r="AQ102" s="77" t="str">
        <f t="shared" ca="1" si="148"/>
        <v>КД</v>
      </c>
      <c r="AR102" s="77" t="str">
        <f t="shared" ca="1" si="148"/>
        <v>КД</v>
      </c>
      <c r="AS102" s="77" t="str">
        <f t="shared" ca="1" si="148"/>
        <v>В</v>
      </c>
      <c r="AT102" s="77" t="str">
        <f t="shared" ca="1" si="148"/>
        <v>КД</v>
      </c>
      <c r="AU102" s="77">
        <f t="shared" ca="1" si="148"/>
        <v>0</v>
      </c>
      <c r="AV102" s="77">
        <f t="shared" ca="1" si="148"/>
        <v>3</v>
      </c>
      <c r="AW102" s="77">
        <f t="shared" ca="1" si="149"/>
        <v>4</v>
      </c>
      <c r="AX102" s="77">
        <f t="shared" ca="1" si="149"/>
        <v>6</v>
      </c>
      <c r="AY102" s="77">
        <f t="shared" ca="1" si="149"/>
        <v>3</v>
      </c>
      <c r="AZ102" s="77" t="str">
        <f t="shared" ca="1" si="149"/>
        <v>В</v>
      </c>
      <c r="BA102" s="77">
        <f t="shared" ca="1" si="149"/>
        <v>7</v>
      </c>
      <c r="BB102" s="77">
        <f t="shared" ca="1" si="149"/>
        <v>0</v>
      </c>
      <c r="BC102" s="77">
        <f t="shared" ca="1" si="149"/>
        <v>3</v>
      </c>
      <c r="BD102" s="77">
        <f t="shared" ca="1" si="149"/>
        <v>4</v>
      </c>
      <c r="BE102" s="77">
        <f t="shared" ca="1" si="149"/>
        <v>6</v>
      </c>
      <c r="BF102" s="77">
        <f t="shared" ca="1" si="149"/>
        <v>3</v>
      </c>
      <c r="BG102" s="77" t="str">
        <f t="shared" ca="1" si="150"/>
        <v>В</v>
      </c>
      <c r="BH102" s="77">
        <f t="shared" ca="1" si="150"/>
        <v>7</v>
      </c>
      <c r="BI102" s="77">
        <f t="shared" ca="1" si="150"/>
        <v>0</v>
      </c>
      <c r="BJ102" s="77">
        <f t="shared" ca="1" si="150"/>
        <v>3</v>
      </c>
      <c r="BK102" s="77">
        <f t="shared" ca="1" si="150"/>
        <v>4</v>
      </c>
      <c r="BL102" s="77">
        <f t="shared" ca="1" si="150"/>
        <v>6</v>
      </c>
      <c r="BM102" s="77">
        <f t="shared" ca="1" si="150"/>
        <v>3</v>
      </c>
      <c r="BN102" s="77" t="str">
        <f t="shared" ca="1" si="150"/>
        <v>В</v>
      </c>
      <c r="BO102" s="77">
        <f t="shared" ca="1" si="150"/>
        <v>7</v>
      </c>
      <c r="BP102" s="77">
        <f t="shared" ca="1" si="150"/>
        <v>0</v>
      </c>
      <c r="BQ102" s="77">
        <f t="shared" ca="1" si="150"/>
        <v>3</v>
      </c>
      <c r="BR102" s="77">
        <f t="shared" si="151"/>
        <v>0</v>
      </c>
      <c r="BS102" s="77">
        <f t="shared" si="151"/>
        <v>0</v>
      </c>
      <c r="BT102" s="77">
        <f t="shared" si="151"/>
        <v>0</v>
      </c>
      <c r="BU102" s="77">
        <f t="shared" si="151"/>
        <v>0</v>
      </c>
      <c r="BV102" s="77">
        <f t="shared" si="151"/>
        <v>0</v>
      </c>
      <c r="BW102" s="77">
        <f t="shared" si="151"/>
        <v>0</v>
      </c>
      <c r="BX102" s="77">
        <f t="shared" si="151"/>
        <v>0</v>
      </c>
      <c r="BY102" s="77">
        <f t="shared" si="151"/>
        <v>0</v>
      </c>
      <c r="BZ102" s="77">
        <f t="shared" si="151"/>
        <v>0</v>
      </c>
      <c r="CA102" s="77">
        <f t="shared" si="151"/>
        <v>0</v>
      </c>
      <c r="CB102" s="77">
        <f t="shared" si="152"/>
        <v>0</v>
      </c>
      <c r="CC102" s="77">
        <f t="shared" si="152"/>
        <v>0</v>
      </c>
      <c r="CD102" s="77">
        <f t="shared" si="152"/>
        <v>0</v>
      </c>
      <c r="CE102" s="77">
        <f t="shared" si="152"/>
        <v>0</v>
      </c>
      <c r="CF102" s="77">
        <f t="shared" si="152"/>
        <v>0</v>
      </c>
      <c r="CG102" s="77">
        <f t="shared" si="152"/>
        <v>0</v>
      </c>
      <c r="CH102" s="77">
        <f t="shared" si="152"/>
        <v>0</v>
      </c>
      <c r="CI102" s="77">
        <f t="shared" si="152"/>
        <v>0</v>
      </c>
      <c r="CJ102" s="77">
        <f t="shared" si="152"/>
        <v>0</v>
      </c>
      <c r="CK102" s="77">
        <f t="shared" si="152"/>
        <v>0</v>
      </c>
      <c r="CL102" s="77">
        <f t="shared" si="153"/>
        <v>0</v>
      </c>
      <c r="CM102" s="77">
        <f t="shared" si="153"/>
        <v>0</v>
      </c>
      <c r="CN102" s="77">
        <f t="shared" si="153"/>
        <v>0</v>
      </c>
      <c r="CO102" s="77">
        <f t="shared" si="153"/>
        <v>0</v>
      </c>
      <c r="CP102" s="77">
        <f t="shared" si="153"/>
        <v>0</v>
      </c>
      <c r="CQ102" s="77">
        <f t="shared" si="153"/>
        <v>0</v>
      </c>
      <c r="CR102" s="77">
        <f t="shared" si="153"/>
        <v>0</v>
      </c>
      <c r="CS102" s="77">
        <f t="shared" si="153"/>
        <v>0</v>
      </c>
      <c r="CT102" s="77">
        <f t="shared" si="154"/>
        <v>0</v>
      </c>
      <c r="CU102" s="77">
        <f t="shared" si="154"/>
        <v>0</v>
      </c>
      <c r="CV102" s="77">
        <f t="shared" si="154"/>
        <v>0</v>
      </c>
      <c r="CW102" s="77">
        <f t="shared" si="154"/>
        <v>0</v>
      </c>
      <c r="CX102" s="77">
        <f t="shared" si="154"/>
        <v>0</v>
      </c>
      <c r="CY102" s="77">
        <f t="shared" si="154"/>
        <v>0</v>
      </c>
      <c r="CZ102" s="77">
        <f t="shared" si="154"/>
        <v>0</v>
      </c>
      <c r="DA102" s="77">
        <f t="shared" si="154"/>
        <v>0</v>
      </c>
      <c r="DB102" s="77">
        <f t="shared" si="154"/>
        <v>0</v>
      </c>
      <c r="DC102" s="77">
        <f t="shared" si="154"/>
        <v>0</v>
      </c>
      <c r="DD102" s="77">
        <f t="shared" si="155"/>
        <v>0</v>
      </c>
      <c r="DE102" s="77">
        <f t="shared" si="155"/>
        <v>0</v>
      </c>
      <c r="DF102" s="77">
        <f t="shared" si="155"/>
        <v>0</v>
      </c>
      <c r="DG102" s="77">
        <f t="shared" si="155"/>
        <v>0</v>
      </c>
      <c r="DH102" s="77">
        <f t="shared" si="155"/>
        <v>0</v>
      </c>
      <c r="DI102" s="77">
        <f t="shared" si="155"/>
        <v>0</v>
      </c>
      <c r="DJ102" s="77">
        <f t="shared" si="155"/>
        <v>0</v>
      </c>
      <c r="DK102" s="77">
        <f t="shared" si="155"/>
        <v>0</v>
      </c>
      <c r="DL102" s="77">
        <f t="shared" si="155"/>
        <v>0</v>
      </c>
      <c r="DM102" s="77">
        <f t="shared" si="155"/>
        <v>0</v>
      </c>
      <c r="DN102" s="77">
        <f t="shared" si="156"/>
        <v>0</v>
      </c>
      <c r="DO102" s="77">
        <f t="shared" si="156"/>
        <v>0</v>
      </c>
      <c r="DP102" s="77">
        <f t="shared" si="156"/>
        <v>0</v>
      </c>
      <c r="DQ102" s="77">
        <f t="shared" si="156"/>
        <v>0</v>
      </c>
      <c r="DR102" s="77">
        <f t="shared" si="156"/>
        <v>0</v>
      </c>
      <c r="DS102" s="77">
        <f t="shared" si="156"/>
        <v>0</v>
      </c>
      <c r="DT102" s="77">
        <f t="shared" si="156"/>
        <v>0</v>
      </c>
      <c r="DU102" s="77">
        <f t="shared" si="156"/>
        <v>0</v>
      </c>
      <c r="DV102" s="77">
        <f t="shared" si="156"/>
        <v>0</v>
      </c>
      <c r="DW102" s="77">
        <f t="shared" si="156"/>
        <v>0</v>
      </c>
      <c r="DX102" s="77">
        <f t="shared" si="156"/>
        <v>0</v>
      </c>
      <c r="DY102" s="77">
        <f t="shared" si="157"/>
        <v>0</v>
      </c>
      <c r="DZ102" s="77">
        <f t="shared" si="157"/>
        <v>0</v>
      </c>
      <c r="EA102" s="77">
        <f t="shared" si="157"/>
        <v>0</v>
      </c>
      <c r="EB102" s="77">
        <f t="shared" si="157"/>
        <v>0</v>
      </c>
      <c r="EC102" s="77">
        <f t="shared" si="157"/>
        <v>0</v>
      </c>
      <c r="ED102" s="77">
        <f t="shared" si="157"/>
        <v>0</v>
      </c>
      <c r="EE102" s="77">
        <f t="shared" si="157"/>
        <v>0</v>
      </c>
      <c r="EF102" s="77">
        <f t="shared" si="157"/>
        <v>0</v>
      </c>
      <c r="EG102" s="77">
        <f t="shared" si="157"/>
        <v>0</v>
      </c>
      <c r="EH102" s="77">
        <f t="shared" si="157"/>
        <v>0</v>
      </c>
      <c r="EI102" s="77">
        <f t="shared" si="158"/>
        <v>0</v>
      </c>
      <c r="EJ102" s="77">
        <f t="shared" si="158"/>
        <v>0</v>
      </c>
      <c r="EK102" s="77">
        <f t="shared" si="158"/>
        <v>0</v>
      </c>
      <c r="EL102" s="77">
        <f t="shared" si="158"/>
        <v>0</v>
      </c>
      <c r="EM102" s="77">
        <f t="shared" si="158"/>
        <v>0</v>
      </c>
      <c r="EN102" s="77">
        <f t="shared" si="158"/>
        <v>0</v>
      </c>
      <c r="EO102" s="77">
        <f t="shared" si="158"/>
        <v>0</v>
      </c>
      <c r="EP102" s="77">
        <f t="shared" si="158"/>
        <v>0</v>
      </c>
      <c r="EQ102" s="77">
        <f t="shared" si="158"/>
        <v>0</v>
      </c>
      <c r="ER102" s="77">
        <f t="shared" si="158"/>
        <v>0</v>
      </c>
      <c r="ES102" s="77">
        <f t="shared" si="159"/>
        <v>0</v>
      </c>
      <c r="ET102" s="77">
        <f t="shared" si="159"/>
        <v>0</v>
      </c>
      <c r="EU102" s="77">
        <f t="shared" si="159"/>
        <v>0</v>
      </c>
      <c r="EV102" s="77">
        <f t="shared" si="159"/>
        <v>0</v>
      </c>
      <c r="EW102" s="77">
        <f t="shared" si="159"/>
        <v>0</v>
      </c>
      <c r="EX102" s="77">
        <f t="shared" si="159"/>
        <v>0</v>
      </c>
      <c r="EY102" s="77">
        <f t="shared" si="159"/>
        <v>0</v>
      </c>
      <c r="EZ102" s="77">
        <f t="shared" si="159"/>
        <v>0</v>
      </c>
      <c r="FA102" s="77">
        <f t="shared" si="159"/>
        <v>0</v>
      </c>
      <c r="FB102" s="77">
        <f t="shared" si="159"/>
        <v>0</v>
      </c>
      <c r="FC102" s="77">
        <f t="shared" si="160"/>
        <v>0</v>
      </c>
      <c r="FD102" s="77">
        <f t="shared" si="160"/>
        <v>0</v>
      </c>
      <c r="FE102" s="77">
        <f t="shared" si="160"/>
        <v>0</v>
      </c>
      <c r="FF102" s="77">
        <f t="shared" si="160"/>
        <v>0</v>
      </c>
      <c r="FG102" s="77">
        <f t="shared" si="160"/>
        <v>0</v>
      </c>
      <c r="FH102" s="77">
        <f t="shared" si="160"/>
        <v>0</v>
      </c>
      <c r="FI102" s="77">
        <f t="shared" si="160"/>
        <v>0</v>
      </c>
      <c r="FJ102" s="77">
        <f t="shared" si="160"/>
        <v>0</v>
      </c>
      <c r="FK102" s="77">
        <f t="shared" si="160"/>
        <v>0</v>
      </c>
      <c r="FL102" s="77">
        <f t="shared" si="160"/>
        <v>0</v>
      </c>
      <c r="FM102" s="77">
        <f t="shared" si="161"/>
        <v>0</v>
      </c>
      <c r="FN102" s="77">
        <f t="shared" si="161"/>
        <v>0</v>
      </c>
      <c r="FO102" s="77">
        <f t="shared" si="161"/>
        <v>0</v>
      </c>
      <c r="FP102" s="77">
        <f t="shared" si="161"/>
        <v>0</v>
      </c>
      <c r="FQ102" s="77">
        <f t="shared" si="161"/>
        <v>0</v>
      </c>
      <c r="FR102" s="77">
        <f t="shared" si="161"/>
        <v>0</v>
      </c>
      <c r="FS102" s="77">
        <f t="shared" si="161"/>
        <v>0</v>
      </c>
      <c r="FT102" s="77">
        <f t="shared" si="161"/>
        <v>0</v>
      </c>
      <c r="FU102" s="77">
        <f t="shared" si="161"/>
        <v>0</v>
      </c>
      <c r="FV102" s="77">
        <f t="shared" si="161"/>
        <v>0</v>
      </c>
      <c r="FW102" s="77">
        <f t="shared" si="162"/>
        <v>0</v>
      </c>
      <c r="FX102" s="77">
        <f t="shared" si="162"/>
        <v>0</v>
      </c>
      <c r="FY102" s="77">
        <f t="shared" si="162"/>
        <v>0</v>
      </c>
      <c r="FZ102" s="77">
        <f t="shared" si="162"/>
        <v>0</v>
      </c>
      <c r="GA102" s="77">
        <f t="shared" si="162"/>
        <v>0</v>
      </c>
      <c r="GB102" s="77">
        <f t="shared" si="162"/>
        <v>0</v>
      </c>
      <c r="GC102" s="77">
        <f t="shared" si="162"/>
        <v>0</v>
      </c>
      <c r="GD102" s="77">
        <f t="shared" si="162"/>
        <v>0</v>
      </c>
      <c r="GE102" s="77">
        <f t="shared" si="162"/>
        <v>0</v>
      </c>
      <c r="GF102" s="77">
        <f t="shared" si="162"/>
        <v>0</v>
      </c>
      <c r="GG102" s="77">
        <f t="shared" si="162"/>
        <v>0</v>
      </c>
    </row>
    <row r="103" spans="1:189" ht="15.75" x14ac:dyDescent="0.25">
      <c r="A103" s="93"/>
      <c r="B103" s="101"/>
      <c r="C103" s="102"/>
      <c r="D103" s="102"/>
      <c r="E103" s="93"/>
      <c r="F103" s="101"/>
      <c r="G103" s="97">
        <f t="shared" si="113"/>
        <v>0</v>
      </c>
      <c r="H103" s="96"/>
      <c r="I103" s="97">
        <f t="shared" si="114"/>
        <v>0</v>
      </c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0">
        <f t="shared" si="116"/>
        <v>0</v>
      </c>
      <c r="AE103" s="100">
        <f t="shared" si="112"/>
        <v>0</v>
      </c>
      <c r="AF103" s="75"/>
      <c r="AG103" s="75"/>
      <c r="AH103" s="68">
        <f t="shared" si="115"/>
        <v>0</v>
      </c>
      <c r="AI103" s="79">
        <f>SUMIF(Списки!$D$2:$D$6,B103,Списки!$E$2:$E$6)</f>
        <v>0</v>
      </c>
      <c r="AJ103" s="79">
        <f t="shared" si="117"/>
        <v>31</v>
      </c>
      <c r="AK103" s="70"/>
      <c r="AL103" s="70">
        <f t="array" aca="1" ref="AL103" ca="1">IF(MONTH(AI103)=1,MIN(IF(F103=январь!$A$1:$AF$200,ROW(январь!$A$1:$AF$200))),IF(MONTH(AI103)=2,MIN(IF(F103=февраль!$A$1:$AF$200,ROW(февраль!$A$1:$AF$200))),IF(MONTH(AI103)=3,MIN(IF(F103=март!$A$1:$AF$200,ROW(март!$A$1:$AF$200))),IF(MONTH(AI103)=4,MIN(IF(F103=апрель!$A$1:$AF$200,ROW(апрель!$A$1:$AF$200))),IF(MONTH(AI103)=5,MIN(IF(F103=май!$A$1:$AF$200,ROW(май!$A$1:$AF$200))),0)))))</f>
        <v>3</v>
      </c>
      <c r="AM103" s="77" t="str">
        <f t="shared" ca="1" si="148"/>
        <v>П</v>
      </c>
      <c r="AN103" s="77" t="str">
        <f t="shared" ca="1" si="148"/>
        <v>П</v>
      </c>
      <c r="AO103" s="77" t="str">
        <f t="shared" ca="1" si="148"/>
        <v>КД</v>
      </c>
      <c r="AP103" s="77" t="str">
        <f t="shared" ca="1" si="148"/>
        <v>КД</v>
      </c>
      <c r="AQ103" s="77" t="str">
        <f t="shared" ca="1" si="148"/>
        <v>КД</v>
      </c>
      <c r="AR103" s="77" t="str">
        <f t="shared" ca="1" si="148"/>
        <v>КД</v>
      </c>
      <c r="AS103" s="77" t="str">
        <f t="shared" ca="1" si="148"/>
        <v>В</v>
      </c>
      <c r="AT103" s="77" t="str">
        <f t="shared" ca="1" si="148"/>
        <v>КД</v>
      </c>
      <c r="AU103" s="77">
        <f t="shared" ca="1" si="148"/>
        <v>0</v>
      </c>
      <c r="AV103" s="77">
        <f t="shared" ca="1" si="148"/>
        <v>3</v>
      </c>
      <c r="AW103" s="77">
        <f t="shared" ca="1" si="149"/>
        <v>4</v>
      </c>
      <c r="AX103" s="77">
        <f t="shared" ca="1" si="149"/>
        <v>6</v>
      </c>
      <c r="AY103" s="77">
        <f t="shared" ca="1" si="149"/>
        <v>3</v>
      </c>
      <c r="AZ103" s="77" t="str">
        <f t="shared" ca="1" si="149"/>
        <v>В</v>
      </c>
      <c r="BA103" s="77">
        <f t="shared" ca="1" si="149"/>
        <v>7</v>
      </c>
      <c r="BB103" s="77">
        <f t="shared" ca="1" si="149"/>
        <v>0</v>
      </c>
      <c r="BC103" s="77">
        <f t="shared" ca="1" si="149"/>
        <v>3</v>
      </c>
      <c r="BD103" s="77">
        <f t="shared" ca="1" si="149"/>
        <v>4</v>
      </c>
      <c r="BE103" s="77">
        <f t="shared" ca="1" si="149"/>
        <v>6</v>
      </c>
      <c r="BF103" s="77">
        <f t="shared" ca="1" si="149"/>
        <v>3</v>
      </c>
      <c r="BG103" s="77" t="str">
        <f t="shared" ca="1" si="150"/>
        <v>В</v>
      </c>
      <c r="BH103" s="77">
        <f t="shared" ca="1" si="150"/>
        <v>7</v>
      </c>
      <c r="BI103" s="77">
        <f t="shared" ca="1" si="150"/>
        <v>0</v>
      </c>
      <c r="BJ103" s="77">
        <f t="shared" ca="1" si="150"/>
        <v>3</v>
      </c>
      <c r="BK103" s="77">
        <f t="shared" ca="1" si="150"/>
        <v>4</v>
      </c>
      <c r="BL103" s="77">
        <f t="shared" ca="1" si="150"/>
        <v>6</v>
      </c>
      <c r="BM103" s="77">
        <f t="shared" ca="1" si="150"/>
        <v>3</v>
      </c>
      <c r="BN103" s="77" t="str">
        <f t="shared" ca="1" si="150"/>
        <v>В</v>
      </c>
      <c r="BO103" s="77">
        <f t="shared" ca="1" si="150"/>
        <v>7</v>
      </c>
      <c r="BP103" s="77">
        <f t="shared" ca="1" si="150"/>
        <v>0</v>
      </c>
      <c r="BQ103" s="77">
        <f t="shared" ca="1" si="150"/>
        <v>3</v>
      </c>
      <c r="BR103" s="77">
        <f t="shared" si="151"/>
        <v>0</v>
      </c>
      <c r="BS103" s="77">
        <f t="shared" si="151"/>
        <v>0</v>
      </c>
      <c r="BT103" s="77">
        <f t="shared" si="151"/>
        <v>0</v>
      </c>
      <c r="BU103" s="77">
        <f t="shared" si="151"/>
        <v>0</v>
      </c>
      <c r="BV103" s="77">
        <f t="shared" si="151"/>
        <v>0</v>
      </c>
      <c r="BW103" s="77">
        <f t="shared" si="151"/>
        <v>0</v>
      </c>
      <c r="BX103" s="77">
        <f t="shared" si="151"/>
        <v>0</v>
      </c>
      <c r="BY103" s="77">
        <f t="shared" si="151"/>
        <v>0</v>
      </c>
      <c r="BZ103" s="77">
        <f t="shared" si="151"/>
        <v>0</v>
      </c>
      <c r="CA103" s="77">
        <f t="shared" si="151"/>
        <v>0</v>
      </c>
      <c r="CB103" s="77">
        <f t="shared" si="152"/>
        <v>0</v>
      </c>
      <c r="CC103" s="77">
        <f t="shared" si="152"/>
        <v>0</v>
      </c>
      <c r="CD103" s="77">
        <f t="shared" si="152"/>
        <v>0</v>
      </c>
      <c r="CE103" s="77">
        <f t="shared" si="152"/>
        <v>0</v>
      </c>
      <c r="CF103" s="77">
        <f t="shared" si="152"/>
        <v>0</v>
      </c>
      <c r="CG103" s="77">
        <f t="shared" si="152"/>
        <v>0</v>
      </c>
      <c r="CH103" s="77">
        <f t="shared" si="152"/>
        <v>0</v>
      </c>
      <c r="CI103" s="77">
        <f t="shared" si="152"/>
        <v>0</v>
      </c>
      <c r="CJ103" s="77">
        <f t="shared" si="152"/>
        <v>0</v>
      </c>
      <c r="CK103" s="77">
        <f t="shared" si="152"/>
        <v>0</v>
      </c>
      <c r="CL103" s="77">
        <f t="shared" si="153"/>
        <v>0</v>
      </c>
      <c r="CM103" s="77">
        <f t="shared" si="153"/>
        <v>0</v>
      </c>
      <c r="CN103" s="77">
        <f t="shared" si="153"/>
        <v>0</v>
      </c>
      <c r="CO103" s="77">
        <f t="shared" si="153"/>
        <v>0</v>
      </c>
      <c r="CP103" s="77">
        <f t="shared" si="153"/>
        <v>0</v>
      </c>
      <c r="CQ103" s="77">
        <f t="shared" si="153"/>
        <v>0</v>
      </c>
      <c r="CR103" s="77">
        <f t="shared" si="153"/>
        <v>0</v>
      </c>
      <c r="CS103" s="77">
        <f t="shared" si="153"/>
        <v>0</v>
      </c>
      <c r="CT103" s="77">
        <f t="shared" si="154"/>
        <v>0</v>
      </c>
      <c r="CU103" s="77">
        <f t="shared" si="154"/>
        <v>0</v>
      </c>
      <c r="CV103" s="77">
        <f t="shared" si="154"/>
        <v>0</v>
      </c>
      <c r="CW103" s="77">
        <f t="shared" si="154"/>
        <v>0</v>
      </c>
      <c r="CX103" s="77">
        <f t="shared" si="154"/>
        <v>0</v>
      </c>
      <c r="CY103" s="77">
        <f t="shared" si="154"/>
        <v>0</v>
      </c>
      <c r="CZ103" s="77">
        <f t="shared" si="154"/>
        <v>0</v>
      </c>
      <c r="DA103" s="77">
        <f t="shared" si="154"/>
        <v>0</v>
      </c>
      <c r="DB103" s="77">
        <f t="shared" si="154"/>
        <v>0</v>
      </c>
      <c r="DC103" s="77">
        <f t="shared" si="154"/>
        <v>0</v>
      </c>
      <c r="DD103" s="77">
        <f t="shared" si="155"/>
        <v>0</v>
      </c>
      <c r="DE103" s="77">
        <f t="shared" si="155"/>
        <v>0</v>
      </c>
      <c r="DF103" s="77">
        <f t="shared" si="155"/>
        <v>0</v>
      </c>
      <c r="DG103" s="77">
        <f t="shared" si="155"/>
        <v>0</v>
      </c>
      <c r="DH103" s="77">
        <f t="shared" si="155"/>
        <v>0</v>
      </c>
      <c r="DI103" s="77">
        <f t="shared" si="155"/>
        <v>0</v>
      </c>
      <c r="DJ103" s="77">
        <f t="shared" si="155"/>
        <v>0</v>
      </c>
      <c r="DK103" s="77">
        <f t="shared" si="155"/>
        <v>0</v>
      </c>
      <c r="DL103" s="77">
        <f t="shared" si="155"/>
        <v>0</v>
      </c>
      <c r="DM103" s="77">
        <f t="shared" si="155"/>
        <v>0</v>
      </c>
      <c r="DN103" s="77">
        <f t="shared" si="156"/>
        <v>0</v>
      </c>
      <c r="DO103" s="77">
        <f t="shared" si="156"/>
        <v>0</v>
      </c>
      <c r="DP103" s="77">
        <f t="shared" si="156"/>
        <v>0</v>
      </c>
      <c r="DQ103" s="77">
        <f t="shared" si="156"/>
        <v>0</v>
      </c>
      <c r="DR103" s="77">
        <f t="shared" si="156"/>
        <v>0</v>
      </c>
      <c r="DS103" s="77">
        <f t="shared" si="156"/>
        <v>0</v>
      </c>
      <c r="DT103" s="77">
        <f t="shared" si="156"/>
        <v>0</v>
      </c>
      <c r="DU103" s="77">
        <f t="shared" si="156"/>
        <v>0</v>
      </c>
      <c r="DV103" s="77">
        <f t="shared" si="156"/>
        <v>0</v>
      </c>
      <c r="DW103" s="77">
        <f t="shared" si="156"/>
        <v>0</v>
      </c>
      <c r="DX103" s="77">
        <f t="shared" si="156"/>
        <v>0</v>
      </c>
      <c r="DY103" s="77">
        <f t="shared" si="157"/>
        <v>0</v>
      </c>
      <c r="DZ103" s="77">
        <f t="shared" si="157"/>
        <v>0</v>
      </c>
      <c r="EA103" s="77">
        <f t="shared" si="157"/>
        <v>0</v>
      </c>
      <c r="EB103" s="77">
        <f t="shared" si="157"/>
        <v>0</v>
      </c>
      <c r="EC103" s="77">
        <f t="shared" si="157"/>
        <v>0</v>
      </c>
      <c r="ED103" s="77">
        <f t="shared" si="157"/>
        <v>0</v>
      </c>
      <c r="EE103" s="77">
        <f t="shared" si="157"/>
        <v>0</v>
      </c>
      <c r="EF103" s="77">
        <f t="shared" si="157"/>
        <v>0</v>
      </c>
      <c r="EG103" s="77">
        <f t="shared" si="157"/>
        <v>0</v>
      </c>
      <c r="EH103" s="77">
        <f t="shared" si="157"/>
        <v>0</v>
      </c>
      <c r="EI103" s="77">
        <f t="shared" si="158"/>
        <v>0</v>
      </c>
      <c r="EJ103" s="77">
        <f t="shared" si="158"/>
        <v>0</v>
      </c>
      <c r="EK103" s="77">
        <f t="shared" si="158"/>
        <v>0</v>
      </c>
      <c r="EL103" s="77">
        <f t="shared" si="158"/>
        <v>0</v>
      </c>
      <c r="EM103" s="77">
        <f t="shared" si="158"/>
        <v>0</v>
      </c>
      <c r="EN103" s="77">
        <f t="shared" si="158"/>
        <v>0</v>
      </c>
      <c r="EO103" s="77">
        <f t="shared" si="158"/>
        <v>0</v>
      </c>
      <c r="EP103" s="77">
        <f t="shared" si="158"/>
        <v>0</v>
      </c>
      <c r="EQ103" s="77">
        <f t="shared" si="158"/>
        <v>0</v>
      </c>
      <c r="ER103" s="77">
        <f t="shared" si="158"/>
        <v>0</v>
      </c>
      <c r="ES103" s="77">
        <f t="shared" si="159"/>
        <v>0</v>
      </c>
      <c r="ET103" s="77">
        <f t="shared" si="159"/>
        <v>0</v>
      </c>
      <c r="EU103" s="77">
        <f t="shared" si="159"/>
        <v>0</v>
      </c>
      <c r="EV103" s="77">
        <f t="shared" si="159"/>
        <v>0</v>
      </c>
      <c r="EW103" s="77">
        <f t="shared" si="159"/>
        <v>0</v>
      </c>
      <c r="EX103" s="77">
        <f t="shared" si="159"/>
        <v>0</v>
      </c>
      <c r="EY103" s="77">
        <f t="shared" si="159"/>
        <v>0</v>
      </c>
      <c r="EZ103" s="77">
        <f t="shared" si="159"/>
        <v>0</v>
      </c>
      <c r="FA103" s="77">
        <f t="shared" si="159"/>
        <v>0</v>
      </c>
      <c r="FB103" s="77">
        <f t="shared" si="159"/>
        <v>0</v>
      </c>
      <c r="FC103" s="77">
        <f t="shared" si="160"/>
        <v>0</v>
      </c>
      <c r="FD103" s="77">
        <f t="shared" si="160"/>
        <v>0</v>
      </c>
      <c r="FE103" s="77">
        <f t="shared" si="160"/>
        <v>0</v>
      </c>
      <c r="FF103" s="77">
        <f t="shared" si="160"/>
        <v>0</v>
      </c>
      <c r="FG103" s="77">
        <f t="shared" si="160"/>
        <v>0</v>
      </c>
      <c r="FH103" s="77">
        <f t="shared" si="160"/>
        <v>0</v>
      </c>
      <c r="FI103" s="77">
        <f t="shared" si="160"/>
        <v>0</v>
      </c>
      <c r="FJ103" s="77">
        <f t="shared" si="160"/>
        <v>0</v>
      </c>
      <c r="FK103" s="77">
        <f t="shared" si="160"/>
        <v>0</v>
      </c>
      <c r="FL103" s="77">
        <f t="shared" si="160"/>
        <v>0</v>
      </c>
      <c r="FM103" s="77">
        <f t="shared" si="161"/>
        <v>0</v>
      </c>
      <c r="FN103" s="77">
        <f t="shared" si="161"/>
        <v>0</v>
      </c>
      <c r="FO103" s="77">
        <f t="shared" si="161"/>
        <v>0</v>
      </c>
      <c r="FP103" s="77">
        <f t="shared" si="161"/>
        <v>0</v>
      </c>
      <c r="FQ103" s="77">
        <f t="shared" si="161"/>
        <v>0</v>
      </c>
      <c r="FR103" s="77">
        <f t="shared" si="161"/>
        <v>0</v>
      </c>
      <c r="FS103" s="77">
        <f t="shared" si="161"/>
        <v>0</v>
      </c>
      <c r="FT103" s="77">
        <f t="shared" si="161"/>
        <v>0</v>
      </c>
      <c r="FU103" s="77">
        <f t="shared" si="161"/>
        <v>0</v>
      </c>
      <c r="FV103" s="77">
        <f t="shared" si="161"/>
        <v>0</v>
      </c>
      <c r="FW103" s="77">
        <f t="shared" si="162"/>
        <v>0</v>
      </c>
      <c r="FX103" s="77">
        <f t="shared" si="162"/>
        <v>0</v>
      </c>
      <c r="FY103" s="77">
        <f t="shared" si="162"/>
        <v>0</v>
      </c>
      <c r="FZ103" s="77">
        <f t="shared" si="162"/>
        <v>0</v>
      </c>
      <c r="GA103" s="77">
        <f t="shared" si="162"/>
        <v>0</v>
      </c>
      <c r="GB103" s="77">
        <f t="shared" si="162"/>
        <v>0</v>
      </c>
      <c r="GC103" s="77">
        <f t="shared" si="162"/>
        <v>0</v>
      </c>
      <c r="GD103" s="77">
        <f t="shared" si="162"/>
        <v>0</v>
      </c>
      <c r="GE103" s="77">
        <f t="shared" si="162"/>
        <v>0</v>
      </c>
      <c r="GF103" s="77">
        <f t="shared" si="162"/>
        <v>0</v>
      </c>
      <c r="GG103" s="77">
        <f t="shared" si="162"/>
        <v>0</v>
      </c>
    </row>
    <row r="104" spans="1:189" ht="15.75" x14ac:dyDescent="0.25">
      <c r="A104" s="93"/>
      <c r="B104" s="101"/>
      <c r="C104" s="102"/>
      <c r="D104" s="102"/>
      <c r="E104" s="93"/>
      <c r="F104" s="101"/>
      <c r="G104" s="97">
        <f t="shared" si="113"/>
        <v>0</v>
      </c>
      <c r="H104" s="96"/>
      <c r="I104" s="97">
        <f t="shared" si="114"/>
        <v>0</v>
      </c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0">
        <f t="shared" si="116"/>
        <v>0</v>
      </c>
      <c r="AE104" s="100">
        <f t="shared" si="112"/>
        <v>0</v>
      </c>
      <c r="AF104" s="75"/>
      <c r="AG104" s="75"/>
      <c r="AH104" s="68">
        <f t="shared" si="115"/>
        <v>0</v>
      </c>
      <c r="AI104" s="79">
        <f>SUMIF(Списки!$D$2:$D$6,B104,Списки!$E$2:$E$6)</f>
        <v>0</v>
      </c>
      <c r="AJ104" s="79">
        <f t="shared" si="117"/>
        <v>31</v>
      </c>
      <c r="AK104" s="70"/>
      <c r="AL104" s="70">
        <f t="array" aca="1" ref="AL104" ca="1">IF(MONTH(AI104)=1,MIN(IF(F104=январь!$A$1:$AF$200,ROW(январь!$A$1:$AF$200))),IF(MONTH(AI104)=2,MIN(IF(F104=февраль!$A$1:$AF$200,ROW(февраль!$A$1:$AF$200))),IF(MONTH(AI104)=3,MIN(IF(F104=март!$A$1:$AF$200,ROW(март!$A$1:$AF$200))),IF(MONTH(AI104)=4,MIN(IF(F104=апрель!$A$1:$AF$200,ROW(апрель!$A$1:$AF$200))),IF(MONTH(AI104)=5,MIN(IF(F104=май!$A$1:$AF$200,ROW(май!$A$1:$AF$200))),0)))))</f>
        <v>3</v>
      </c>
      <c r="AM104" s="77" t="str">
        <f t="shared" ref="AM104:AV113" ca="1" si="163">IF(MONTH($AI104)=1,INDEX(янв,$AL104,AM$2),0)</f>
        <v>П</v>
      </c>
      <c r="AN104" s="77" t="str">
        <f t="shared" ca="1" si="163"/>
        <v>П</v>
      </c>
      <c r="AO104" s="77" t="str">
        <f t="shared" ca="1" si="163"/>
        <v>КД</v>
      </c>
      <c r="AP104" s="77" t="str">
        <f t="shared" ca="1" si="163"/>
        <v>КД</v>
      </c>
      <c r="AQ104" s="77" t="str">
        <f t="shared" ca="1" si="163"/>
        <v>КД</v>
      </c>
      <c r="AR104" s="77" t="str">
        <f t="shared" ca="1" si="163"/>
        <v>КД</v>
      </c>
      <c r="AS104" s="77" t="str">
        <f t="shared" ca="1" si="163"/>
        <v>В</v>
      </c>
      <c r="AT104" s="77" t="str">
        <f t="shared" ca="1" si="163"/>
        <v>КД</v>
      </c>
      <c r="AU104" s="77">
        <f t="shared" ca="1" si="163"/>
        <v>0</v>
      </c>
      <c r="AV104" s="77">
        <f t="shared" ca="1" si="163"/>
        <v>3</v>
      </c>
      <c r="AW104" s="77">
        <f t="shared" ref="AW104:BF113" ca="1" si="164">IF(MONTH($AI104)=1,INDEX(янв,$AL104,AW$2),0)</f>
        <v>4</v>
      </c>
      <c r="AX104" s="77">
        <f t="shared" ca="1" si="164"/>
        <v>6</v>
      </c>
      <c r="AY104" s="77">
        <f t="shared" ca="1" si="164"/>
        <v>3</v>
      </c>
      <c r="AZ104" s="77" t="str">
        <f t="shared" ca="1" si="164"/>
        <v>В</v>
      </c>
      <c r="BA104" s="77">
        <f t="shared" ca="1" si="164"/>
        <v>7</v>
      </c>
      <c r="BB104" s="77">
        <f t="shared" ca="1" si="164"/>
        <v>0</v>
      </c>
      <c r="BC104" s="77">
        <f t="shared" ca="1" si="164"/>
        <v>3</v>
      </c>
      <c r="BD104" s="77">
        <f t="shared" ca="1" si="164"/>
        <v>4</v>
      </c>
      <c r="BE104" s="77">
        <f t="shared" ca="1" si="164"/>
        <v>6</v>
      </c>
      <c r="BF104" s="77">
        <f t="shared" ca="1" si="164"/>
        <v>3</v>
      </c>
      <c r="BG104" s="77" t="str">
        <f t="shared" ref="BG104:BQ113" ca="1" si="165">IF(MONTH($AI104)=1,INDEX(янв,$AL104,BG$2),0)</f>
        <v>В</v>
      </c>
      <c r="BH104" s="77">
        <f t="shared" ca="1" si="165"/>
        <v>7</v>
      </c>
      <c r="BI104" s="77">
        <f t="shared" ca="1" si="165"/>
        <v>0</v>
      </c>
      <c r="BJ104" s="77">
        <f t="shared" ca="1" si="165"/>
        <v>3</v>
      </c>
      <c r="BK104" s="77">
        <f t="shared" ca="1" si="165"/>
        <v>4</v>
      </c>
      <c r="BL104" s="77">
        <f t="shared" ca="1" si="165"/>
        <v>6</v>
      </c>
      <c r="BM104" s="77">
        <f t="shared" ca="1" si="165"/>
        <v>3</v>
      </c>
      <c r="BN104" s="77" t="str">
        <f t="shared" ca="1" si="165"/>
        <v>В</v>
      </c>
      <c r="BO104" s="77">
        <f t="shared" ca="1" si="165"/>
        <v>7</v>
      </c>
      <c r="BP104" s="77">
        <f t="shared" ca="1" si="165"/>
        <v>0</v>
      </c>
      <c r="BQ104" s="77">
        <f t="shared" ca="1" si="165"/>
        <v>3</v>
      </c>
      <c r="BR104" s="77">
        <f t="shared" ref="BR104:CA113" si="166">IF(MONTH($AI104)=2,INDEX(фев,$AL104,BR$2),0)</f>
        <v>0</v>
      </c>
      <c r="BS104" s="77">
        <f t="shared" si="166"/>
        <v>0</v>
      </c>
      <c r="BT104" s="77">
        <f t="shared" si="166"/>
        <v>0</v>
      </c>
      <c r="BU104" s="77">
        <f t="shared" si="166"/>
        <v>0</v>
      </c>
      <c r="BV104" s="77">
        <f t="shared" si="166"/>
        <v>0</v>
      </c>
      <c r="BW104" s="77">
        <f t="shared" si="166"/>
        <v>0</v>
      </c>
      <c r="BX104" s="77">
        <f t="shared" si="166"/>
        <v>0</v>
      </c>
      <c r="BY104" s="77">
        <f t="shared" si="166"/>
        <v>0</v>
      </c>
      <c r="BZ104" s="77">
        <f t="shared" si="166"/>
        <v>0</v>
      </c>
      <c r="CA104" s="77">
        <f t="shared" si="166"/>
        <v>0</v>
      </c>
      <c r="CB104" s="77">
        <f t="shared" ref="CB104:CK113" si="167">IF(MONTH($AI104)=2,INDEX(фев,$AL104,CB$2),0)</f>
        <v>0</v>
      </c>
      <c r="CC104" s="77">
        <f t="shared" si="167"/>
        <v>0</v>
      </c>
      <c r="CD104" s="77">
        <f t="shared" si="167"/>
        <v>0</v>
      </c>
      <c r="CE104" s="77">
        <f t="shared" si="167"/>
        <v>0</v>
      </c>
      <c r="CF104" s="77">
        <f t="shared" si="167"/>
        <v>0</v>
      </c>
      <c r="CG104" s="77">
        <f t="shared" si="167"/>
        <v>0</v>
      </c>
      <c r="CH104" s="77">
        <f t="shared" si="167"/>
        <v>0</v>
      </c>
      <c r="CI104" s="77">
        <f t="shared" si="167"/>
        <v>0</v>
      </c>
      <c r="CJ104" s="77">
        <f t="shared" si="167"/>
        <v>0</v>
      </c>
      <c r="CK104" s="77">
        <f t="shared" si="167"/>
        <v>0</v>
      </c>
      <c r="CL104" s="77">
        <f t="shared" ref="CL104:CS113" si="168">IF(MONTH($AI104)=2,INDEX(фев,$AL104,CL$2),0)</f>
        <v>0</v>
      </c>
      <c r="CM104" s="77">
        <f t="shared" si="168"/>
        <v>0</v>
      </c>
      <c r="CN104" s="77">
        <f t="shared" si="168"/>
        <v>0</v>
      </c>
      <c r="CO104" s="77">
        <f t="shared" si="168"/>
        <v>0</v>
      </c>
      <c r="CP104" s="77">
        <f t="shared" si="168"/>
        <v>0</v>
      </c>
      <c r="CQ104" s="77">
        <f t="shared" si="168"/>
        <v>0</v>
      </c>
      <c r="CR104" s="77">
        <f t="shared" si="168"/>
        <v>0</v>
      </c>
      <c r="CS104" s="77">
        <f t="shared" si="168"/>
        <v>0</v>
      </c>
      <c r="CT104" s="77">
        <f t="shared" ref="CT104:DC113" si="169">IF(MONTH($AI104)=3,INDEX(март,$AL104,CT$2),0)</f>
        <v>0</v>
      </c>
      <c r="CU104" s="77">
        <f t="shared" si="169"/>
        <v>0</v>
      </c>
      <c r="CV104" s="77">
        <f t="shared" si="169"/>
        <v>0</v>
      </c>
      <c r="CW104" s="77">
        <f t="shared" si="169"/>
        <v>0</v>
      </c>
      <c r="CX104" s="77">
        <f t="shared" si="169"/>
        <v>0</v>
      </c>
      <c r="CY104" s="77">
        <f t="shared" si="169"/>
        <v>0</v>
      </c>
      <c r="CZ104" s="77">
        <f t="shared" si="169"/>
        <v>0</v>
      </c>
      <c r="DA104" s="77">
        <f t="shared" si="169"/>
        <v>0</v>
      </c>
      <c r="DB104" s="77">
        <f t="shared" si="169"/>
        <v>0</v>
      </c>
      <c r="DC104" s="77">
        <f t="shared" si="169"/>
        <v>0</v>
      </c>
      <c r="DD104" s="77">
        <f t="shared" ref="DD104:DM113" si="170">IF(MONTH($AI104)=3,INDEX(март,$AL104,DD$2),0)</f>
        <v>0</v>
      </c>
      <c r="DE104" s="77">
        <f t="shared" si="170"/>
        <v>0</v>
      </c>
      <c r="DF104" s="77">
        <f t="shared" si="170"/>
        <v>0</v>
      </c>
      <c r="DG104" s="77">
        <f t="shared" si="170"/>
        <v>0</v>
      </c>
      <c r="DH104" s="77">
        <f t="shared" si="170"/>
        <v>0</v>
      </c>
      <c r="DI104" s="77">
        <f t="shared" si="170"/>
        <v>0</v>
      </c>
      <c r="DJ104" s="77">
        <f t="shared" si="170"/>
        <v>0</v>
      </c>
      <c r="DK104" s="77">
        <f t="shared" si="170"/>
        <v>0</v>
      </c>
      <c r="DL104" s="77">
        <f t="shared" si="170"/>
        <v>0</v>
      </c>
      <c r="DM104" s="77">
        <f t="shared" si="170"/>
        <v>0</v>
      </c>
      <c r="DN104" s="77">
        <f t="shared" ref="DN104:DX113" si="171">IF(MONTH($AI104)=3,INDEX(март,$AL104,DN$2),0)</f>
        <v>0</v>
      </c>
      <c r="DO104" s="77">
        <f t="shared" si="171"/>
        <v>0</v>
      </c>
      <c r="DP104" s="77">
        <f t="shared" si="171"/>
        <v>0</v>
      </c>
      <c r="DQ104" s="77">
        <f t="shared" si="171"/>
        <v>0</v>
      </c>
      <c r="DR104" s="77">
        <f t="shared" si="171"/>
        <v>0</v>
      </c>
      <c r="DS104" s="77">
        <f t="shared" si="171"/>
        <v>0</v>
      </c>
      <c r="DT104" s="77">
        <f t="shared" si="171"/>
        <v>0</v>
      </c>
      <c r="DU104" s="77">
        <f t="shared" si="171"/>
        <v>0</v>
      </c>
      <c r="DV104" s="77">
        <f t="shared" si="171"/>
        <v>0</v>
      </c>
      <c r="DW104" s="77">
        <f t="shared" si="171"/>
        <v>0</v>
      </c>
      <c r="DX104" s="77">
        <f t="shared" si="171"/>
        <v>0</v>
      </c>
      <c r="DY104" s="77">
        <f t="shared" ref="DY104:EH113" si="172">IF(MONTH($AI104)=4,INDEX(апр,$AL104,DY$2),0)</f>
        <v>0</v>
      </c>
      <c r="DZ104" s="77">
        <f t="shared" si="172"/>
        <v>0</v>
      </c>
      <c r="EA104" s="77">
        <f t="shared" si="172"/>
        <v>0</v>
      </c>
      <c r="EB104" s="77">
        <f t="shared" si="172"/>
        <v>0</v>
      </c>
      <c r="EC104" s="77">
        <f t="shared" si="172"/>
        <v>0</v>
      </c>
      <c r="ED104" s="77">
        <f t="shared" si="172"/>
        <v>0</v>
      </c>
      <c r="EE104" s="77">
        <f t="shared" si="172"/>
        <v>0</v>
      </c>
      <c r="EF104" s="77">
        <f t="shared" si="172"/>
        <v>0</v>
      </c>
      <c r="EG104" s="77">
        <f t="shared" si="172"/>
        <v>0</v>
      </c>
      <c r="EH104" s="77">
        <f t="shared" si="172"/>
        <v>0</v>
      </c>
      <c r="EI104" s="77">
        <f t="shared" ref="EI104:ER113" si="173">IF(MONTH($AI104)=4,INDEX(апр,$AL104,EI$2),0)</f>
        <v>0</v>
      </c>
      <c r="EJ104" s="77">
        <f t="shared" si="173"/>
        <v>0</v>
      </c>
      <c r="EK104" s="77">
        <f t="shared" si="173"/>
        <v>0</v>
      </c>
      <c r="EL104" s="77">
        <f t="shared" si="173"/>
        <v>0</v>
      </c>
      <c r="EM104" s="77">
        <f t="shared" si="173"/>
        <v>0</v>
      </c>
      <c r="EN104" s="77">
        <f t="shared" si="173"/>
        <v>0</v>
      </c>
      <c r="EO104" s="77">
        <f t="shared" si="173"/>
        <v>0</v>
      </c>
      <c r="EP104" s="77">
        <f t="shared" si="173"/>
        <v>0</v>
      </c>
      <c r="EQ104" s="77">
        <f t="shared" si="173"/>
        <v>0</v>
      </c>
      <c r="ER104" s="77">
        <f t="shared" si="173"/>
        <v>0</v>
      </c>
      <c r="ES104" s="77">
        <f t="shared" ref="ES104:FB113" si="174">IF(MONTH($AI104)=4,INDEX(апр,$AL104,ES$2),0)</f>
        <v>0</v>
      </c>
      <c r="ET104" s="77">
        <f t="shared" si="174"/>
        <v>0</v>
      </c>
      <c r="EU104" s="77">
        <f t="shared" si="174"/>
        <v>0</v>
      </c>
      <c r="EV104" s="77">
        <f t="shared" si="174"/>
        <v>0</v>
      </c>
      <c r="EW104" s="77">
        <f t="shared" si="174"/>
        <v>0</v>
      </c>
      <c r="EX104" s="77">
        <f t="shared" si="174"/>
        <v>0</v>
      </c>
      <c r="EY104" s="77">
        <f t="shared" si="174"/>
        <v>0</v>
      </c>
      <c r="EZ104" s="77">
        <f t="shared" si="174"/>
        <v>0</v>
      </c>
      <c r="FA104" s="77">
        <f t="shared" si="174"/>
        <v>0</v>
      </c>
      <c r="FB104" s="77">
        <f t="shared" si="174"/>
        <v>0</v>
      </c>
      <c r="FC104" s="77">
        <f t="shared" ref="FC104:FL113" si="175">IF(MONTH($AI104)=5,INDEX(май,$AL104,FC$2),0)</f>
        <v>0</v>
      </c>
      <c r="FD104" s="77">
        <f t="shared" si="175"/>
        <v>0</v>
      </c>
      <c r="FE104" s="77">
        <f t="shared" si="175"/>
        <v>0</v>
      </c>
      <c r="FF104" s="77">
        <f t="shared" si="175"/>
        <v>0</v>
      </c>
      <c r="FG104" s="77">
        <f t="shared" si="175"/>
        <v>0</v>
      </c>
      <c r="FH104" s="77">
        <f t="shared" si="175"/>
        <v>0</v>
      </c>
      <c r="FI104" s="77">
        <f t="shared" si="175"/>
        <v>0</v>
      </c>
      <c r="FJ104" s="77">
        <f t="shared" si="175"/>
        <v>0</v>
      </c>
      <c r="FK104" s="77">
        <f t="shared" si="175"/>
        <v>0</v>
      </c>
      <c r="FL104" s="77">
        <f t="shared" si="175"/>
        <v>0</v>
      </c>
      <c r="FM104" s="77">
        <f t="shared" ref="FM104:FV113" si="176">IF(MONTH($AI104)=5,INDEX(май,$AL104,FM$2),0)</f>
        <v>0</v>
      </c>
      <c r="FN104" s="77">
        <f t="shared" si="176"/>
        <v>0</v>
      </c>
      <c r="FO104" s="77">
        <f t="shared" si="176"/>
        <v>0</v>
      </c>
      <c r="FP104" s="77">
        <f t="shared" si="176"/>
        <v>0</v>
      </c>
      <c r="FQ104" s="77">
        <f t="shared" si="176"/>
        <v>0</v>
      </c>
      <c r="FR104" s="77">
        <f t="shared" si="176"/>
        <v>0</v>
      </c>
      <c r="FS104" s="77">
        <f t="shared" si="176"/>
        <v>0</v>
      </c>
      <c r="FT104" s="77">
        <f t="shared" si="176"/>
        <v>0</v>
      </c>
      <c r="FU104" s="77">
        <f t="shared" si="176"/>
        <v>0</v>
      </c>
      <c r="FV104" s="77">
        <f t="shared" si="176"/>
        <v>0</v>
      </c>
      <c r="FW104" s="77">
        <f t="shared" ref="FW104:GG113" si="177">IF(MONTH($AI104)=5,INDEX(май,$AL104,FW$2),0)</f>
        <v>0</v>
      </c>
      <c r="FX104" s="77">
        <f t="shared" si="177"/>
        <v>0</v>
      </c>
      <c r="FY104" s="77">
        <f t="shared" si="177"/>
        <v>0</v>
      </c>
      <c r="FZ104" s="77">
        <f t="shared" si="177"/>
        <v>0</v>
      </c>
      <c r="GA104" s="77">
        <f t="shared" si="177"/>
        <v>0</v>
      </c>
      <c r="GB104" s="77">
        <f t="shared" si="177"/>
        <v>0</v>
      </c>
      <c r="GC104" s="77">
        <f t="shared" si="177"/>
        <v>0</v>
      </c>
      <c r="GD104" s="77">
        <f t="shared" si="177"/>
        <v>0</v>
      </c>
      <c r="GE104" s="77">
        <f t="shared" si="177"/>
        <v>0</v>
      </c>
      <c r="GF104" s="77">
        <f t="shared" si="177"/>
        <v>0</v>
      </c>
      <c r="GG104" s="77">
        <f t="shared" si="177"/>
        <v>0</v>
      </c>
    </row>
    <row r="105" spans="1:189" ht="15.75" x14ac:dyDescent="0.25">
      <c r="A105" s="93"/>
      <c r="B105" s="101"/>
      <c r="C105" s="102"/>
      <c r="D105" s="102"/>
      <c r="E105" s="93"/>
      <c r="F105" s="101"/>
      <c r="G105" s="97">
        <f t="shared" si="113"/>
        <v>0</v>
      </c>
      <c r="H105" s="96"/>
      <c r="I105" s="97">
        <f t="shared" si="114"/>
        <v>0</v>
      </c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0">
        <f t="shared" si="116"/>
        <v>0</v>
      </c>
      <c r="AE105" s="100">
        <f t="shared" si="112"/>
        <v>0</v>
      </c>
      <c r="AF105" s="75"/>
      <c r="AG105" s="75"/>
      <c r="AH105" s="68">
        <f t="shared" si="115"/>
        <v>0</v>
      </c>
      <c r="AI105" s="79">
        <f>SUMIF(Списки!$D$2:$D$6,B105,Списки!$E$2:$E$6)</f>
        <v>0</v>
      </c>
      <c r="AJ105" s="79">
        <f t="shared" si="117"/>
        <v>31</v>
      </c>
      <c r="AK105" s="70"/>
      <c r="AL105" s="70">
        <f t="array" aca="1" ref="AL105" ca="1">IF(MONTH(AI105)=1,MIN(IF(F105=январь!$A$1:$AF$200,ROW(январь!$A$1:$AF$200))),IF(MONTH(AI105)=2,MIN(IF(F105=февраль!$A$1:$AF$200,ROW(февраль!$A$1:$AF$200))),IF(MONTH(AI105)=3,MIN(IF(F105=март!$A$1:$AF$200,ROW(март!$A$1:$AF$200))),IF(MONTH(AI105)=4,MIN(IF(F105=апрель!$A$1:$AF$200,ROW(апрель!$A$1:$AF$200))),IF(MONTH(AI105)=5,MIN(IF(F105=май!$A$1:$AF$200,ROW(май!$A$1:$AF$200))),0)))))</f>
        <v>3</v>
      </c>
      <c r="AM105" s="77" t="str">
        <f t="shared" ca="1" si="163"/>
        <v>П</v>
      </c>
      <c r="AN105" s="77" t="str">
        <f t="shared" ca="1" si="163"/>
        <v>П</v>
      </c>
      <c r="AO105" s="77" t="str">
        <f t="shared" ca="1" si="163"/>
        <v>КД</v>
      </c>
      <c r="AP105" s="77" t="str">
        <f t="shared" ca="1" si="163"/>
        <v>КД</v>
      </c>
      <c r="AQ105" s="77" t="str">
        <f t="shared" ca="1" si="163"/>
        <v>КД</v>
      </c>
      <c r="AR105" s="77" t="str">
        <f t="shared" ca="1" si="163"/>
        <v>КД</v>
      </c>
      <c r="AS105" s="77" t="str">
        <f t="shared" ca="1" si="163"/>
        <v>В</v>
      </c>
      <c r="AT105" s="77" t="str">
        <f t="shared" ca="1" si="163"/>
        <v>КД</v>
      </c>
      <c r="AU105" s="77">
        <f t="shared" ca="1" si="163"/>
        <v>0</v>
      </c>
      <c r="AV105" s="77">
        <f t="shared" ca="1" si="163"/>
        <v>3</v>
      </c>
      <c r="AW105" s="77">
        <f t="shared" ca="1" si="164"/>
        <v>4</v>
      </c>
      <c r="AX105" s="77">
        <f t="shared" ca="1" si="164"/>
        <v>6</v>
      </c>
      <c r="AY105" s="77">
        <f t="shared" ca="1" si="164"/>
        <v>3</v>
      </c>
      <c r="AZ105" s="77" t="str">
        <f t="shared" ca="1" si="164"/>
        <v>В</v>
      </c>
      <c r="BA105" s="77">
        <f t="shared" ca="1" si="164"/>
        <v>7</v>
      </c>
      <c r="BB105" s="77">
        <f t="shared" ca="1" si="164"/>
        <v>0</v>
      </c>
      <c r="BC105" s="77">
        <f t="shared" ca="1" si="164"/>
        <v>3</v>
      </c>
      <c r="BD105" s="77">
        <f t="shared" ca="1" si="164"/>
        <v>4</v>
      </c>
      <c r="BE105" s="77">
        <f t="shared" ca="1" si="164"/>
        <v>6</v>
      </c>
      <c r="BF105" s="77">
        <f t="shared" ca="1" si="164"/>
        <v>3</v>
      </c>
      <c r="BG105" s="77" t="str">
        <f t="shared" ca="1" si="165"/>
        <v>В</v>
      </c>
      <c r="BH105" s="77">
        <f t="shared" ca="1" si="165"/>
        <v>7</v>
      </c>
      <c r="BI105" s="77">
        <f t="shared" ca="1" si="165"/>
        <v>0</v>
      </c>
      <c r="BJ105" s="77">
        <f t="shared" ca="1" si="165"/>
        <v>3</v>
      </c>
      <c r="BK105" s="77">
        <f t="shared" ca="1" si="165"/>
        <v>4</v>
      </c>
      <c r="BL105" s="77">
        <f t="shared" ca="1" si="165"/>
        <v>6</v>
      </c>
      <c r="BM105" s="77">
        <f t="shared" ca="1" si="165"/>
        <v>3</v>
      </c>
      <c r="BN105" s="77" t="str">
        <f t="shared" ca="1" si="165"/>
        <v>В</v>
      </c>
      <c r="BO105" s="77">
        <f t="shared" ca="1" si="165"/>
        <v>7</v>
      </c>
      <c r="BP105" s="77">
        <f t="shared" ca="1" si="165"/>
        <v>0</v>
      </c>
      <c r="BQ105" s="77">
        <f t="shared" ca="1" si="165"/>
        <v>3</v>
      </c>
      <c r="BR105" s="77">
        <f t="shared" si="166"/>
        <v>0</v>
      </c>
      <c r="BS105" s="77">
        <f t="shared" si="166"/>
        <v>0</v>
      </c>
      <c r="BT105" s="77">
        <f t="shared" si="166"/>
        <v>0</v>
      </c>
      <c r="BU105" s="77">
        <f t="shared" si="166"/>
        <v>0</v>
      </c>
      <c r="BV105" s="77">
        <f t="shared" si="166"/>
        <v>0</v>
      </c>
      <c r="BW105" s="77">
        <f t="shared" si="166"/>
        <v>0</v>
      </c>
      <c r="BX105" s="77">
        <f t="shared" si="166"/>
        <v>0</v>
      </c>
      <c r="BY105" s="77">
        <f t="shared" si="166"/>
        <v>0</v>
      </c>
      <c r="BZ105" s="77">
        <f t="shared" si="166"/>
        <v>0</v>
      </c>
      <c r="CA105" s="77">
        <f t="shared" si="166"/>
        <v>0</v>
      </c>
      <c r="CB105" s="77">
        <f t="shared" si="167"/>
        <v>0</v>
      </c>
      <c r="CC105" s="77">
        <f t="shared" si="167"/>
        <v>0</v>
      </c>
      <c r="CD105" s="77">
        <f t="shared" si="167"/>
        <v>0</v>
      </c>
      <c r="CE105" s="77">
        <f t="shared" si="167"/>
        <v>0</v>
      </c>
      <c r="CF105" s="77">
        <f t="shared" si="167"/>
        <v>0</v>
      </c>
      <c r="CG105" s="77">
        <f t="shared" si="167"/>
        <v>0</v>
      </c>
      <c r="CH105" s="77">
        <f t="shared" si="167"/>
        <v>0</v>
      </c>
      <c r="CI105" s="77">
        <f t="shared" si="167"/>
        <v>0</v>
      </c>
      <c r="CJ105" s="77">
        <f t="shared" si="167"/>
        <v>0</v>
      </c>
      <c r="CK105" s="77">
        <f t="shared" si="167"/>
        <v>0</v>
      </c>
      <c r="CL105" s="77">
        <f t="shared" si="168"/>
        <v>0</v>
      </c>
      <c r="CM105" s="77">
        <f t="shared" si="168"/>
        <v>0</v>
      </c>
      <c r="CN105" s="77">
        <f t="shared" si="168"/>
        <v>0</v>
      </c>
      <c r="CO105" s="77">
        <f t="shared" si="168"/>
        <v>0</v>
      </c>
      <c r="CP105" s="77">
        <f t="shared" si="168"/>
        <v>0</v>
      </c>
      <c r="CQ105" s="77">
        <f t="shared" si="168"/>
        <v>0</v>
      </c>
      <c r="CR105" s="77">
        <f t="shared" si="168"/>
        <v>0</v>
      </c>
      <c r="CS105" s="77">
        <f t="shared" si="168"/>
        <v>0</v>
      </c>
      <c r="CT105" s="77">
        <f t="shared" si="169"/>
        <v>0</v>
      </c>
      <c r="CU105" s="77">
        <f t="shared" si="169"/>
        <v>0</v>
      </c>
      <c r="CV105" s="77">
        <f t="shared" si="169"/>
        <v>0</v>
      </c>
      <c r="CW105" s="77">
        <f t="shared" si="169"/>
        <v>0</v>
      </c>
      <c r="CX105" s="77">
        <f t="shared" si="169"/>
        <v>0</v>
      </c>
      <c r="CY105" s="77">
        <f t="shared" si="169"/>
        <v>0</v>
      </c>
      <c r="CZ105" s="77">
        <f t="shared" si="169"/>
        <v>0</v>
      </c>
      <c r="DA105" s="77">
        <f t="shared" si="169"/>
        <v>0</v>
      </c>
      <c r="DB105" s="77">
        <f t="shared" si="169"/>
        <v>0</v>
      </c>
      <c r="DC105" s="77">
        <f t="shared" si="169"/>
        <v>0</v>
      </c>
      <c r="DD105" s="77">
        <f t="shared" si="170"/>
        <v>0</v>
      </c>
      <c r="DE105" s="77">
        <f t="shared" si="170"/>
        <v>0</v>
      </c>
      <c r="DF105" s="77">
        <f t="shared" si="170"/>
        <v>0</v>
      </c>
      <c r="DG105" s="77">
        <f t="shared" si="170"/>
        <v>0</v>
      </c>
      <c r="DH105" s="77">
        <f t="shared" si="170"/>
        <v>0</v>
      </c>
      <c r="DI105" s="77">
        <f t="shared" si="170"/>
        <v>0</v>
      </c>
      <c r="DJ105" s="77">
        <f t="shared" si="170"/>
        <v>0</v>
      </c>
      <c r="DK105" s="77">
        <f t="shared" si="170"/>
        <v>0</v>
      </c>
      <c r="DL105" s="77">
        <f t="shared" si="170"/>
        <v>0</v>
      </c>
      <c r="DM105" s="77">
        <f t="shared" si="170"/>
        <v>0</v>
      </c>
      <c r="DN105" s="77">
        <f t="shared" si="171"/>
        <v>0</v>
      </c>
      <c r="DO105" s="77">
        <f t="shared" si="171"/>
        <v>0</v>
      </c>
      <c r="DP105" s="77">
        <f t="shared" si="171"/>
        <v>0</v>
      </c>
      <c r="DQ105" s="77">
        <f t="shared" si="171"/>
        <v>0</v>
      </c>
      <c r="DR105" s="77">
        <f t="shared" si="171"/>
        <v>0</v>
      </c>
      <c r="DS105" s="77">
        <f t="shared" si="171"/>
        <v>0</v>
      </c>
      <c r="DT105" s="77">
        <f t="shared" si="171"/>
        <v>0</v>
      </c>
      <c r="DU105" s="77">
        <f t="shared" si="171"/>
        <v>0</v>
      </c>
      <c r="DV105" s="77">
        <f t="shared" si="171"/>
        <v>0</v>
      </c>
      <c r="DW105" s="77">
        <f t="shared" si="171"/>
        <v>0</v>
      </c>
      <c r="DX105" s="77">
        <f t="shared" si="171"/>
        <v>0</v>
      </c>
      <c r="DY105" s="77">
        <f t="shared" si="172"/>
        <v>0</v>
      </c>
      <c r="DZ105" s="77">
        <f t="shared" si="172"/>
        <v>0</v>
      </c>
      <c r="EA105" s="77">
        <f t="shared" si="172"/>
        <v>0</v>
      </c>
      <c r="EB105" s="77">
        <f t="shared" si="172"/>
        <v>0</v>
      </c>
      <c r="EC105" s="77">
        <f t="shared" si="172"/>
        <v>0</v>
      </c>
      <c r="ED105" s="77">
        <f t="shared" si="172"/>
        <v>0</v>
      </c>
      <c r="EE105" s="77">
        <f t="shared" si="172"/>
        <v>0</v>
      </c>
      <c r="EF105" s="77">
        <f t="shared" si="172"/>
        <v>0</v>
      </c>
      <c r="EG105" s="77">
        <f t="shared" si="172"/>
        <v>0</v>
      </c>
      <c r="EH105" s="77">
        <f t="shared" si="172"/>
        <v>0</v>
      </c>
      <c r="EI105" s="77">
        <f t="shared" si="173"/>
        <v>0</v>
      </c>
      <c r="EJ105" s="77">
        <f t="shared" si="173"/>
        <v>0</v>
      </c>
      <c r="EK105" s="77">
        <f t="shared" si="173"/>
        <v>0</v>
      </c>
      <c r="EL105" s="77">
        <f t="shared" si="173"/>
        <v>0</v>
      </c>
      <c r="EM105" s="77">
        <f t="shared" si="173"/>
        <v>0</v>
      </c>
      <c r="EN105" s="77">
        <f t="shared" si="173"/>
        <v>0</v>
      </c>
      <c r="EO105" s="77">
        <f t="shared" si="173"/>
        <v>0</v>
      </c>
      <c r="EP105" s="77">
        <f t="shared" si="173"/>
        <v>0</v>
      </c>
      <c r="EQ105" s="77">
        <f t="shared" si="173"/>
        <v>0</v>
      </c>
      <c r="ER105" s="77">
        <f t="shared" si="173"/>
        <v>0</v>
      </c>
      <c r="ES105" s="77">
        <f t="shared" si="174"/>
        <v>0</v>
      </c>
      <c r="ET105" s="77">
        <f t="shared" si="174"/>
        <v>0</v>
      </c>
      <c r="EU105" s="77">
        <f t="shared" si="174"/>
        <v>0</v>
      </c>
      <c r="EV105" s="77">
        <f t="shared" si="174"/>
        <v>0</v>
      </c>
      <c r="EW105" s="77">
        <f t="shared" si="174"/>
        <v>0</v>
      </c>
      <c r="EX105" s="77">
        <f t="shared" si="174"/>
        <v>0</v>
      </c>
      <c r="EY105" s="77">
        <f t="shared" si="174"/>
        <v>0</v>
      </c>
      <c r="EZ105" s="77">
        <f t="shared" si="174"/>
        <v>0</v>
      </c>
      <c r="FA105" s="77">
        <f t="shared" si="174"/>
        <v>0</v>
      </c>
      <c r="FB105" s="77">
        <f t="shared" si="174"/>
        <v>0</v>
      </c>
      <c r="FC105" s="77">
        <f t="shared" si="175"/>
        <v>0</v>
      </c>
      <c r="FD105" s="77">
        <f t="shared" si="175"/>
        <v>0</v>
      </c>
      <c r="FE105" s="77">
        <f t="shared" si="175"/>
        <v>0</v>
      </c>
      <c r="FF105" s="77">
        <f t="shared" si="175"/>
        <v>0</v>
      </c>
      <c r="FG105" s="77">
        <f t="shared" si="175"/>
        <v>0</v>
      </c>
      <c r="FH105" s="77">
        <f t="shared" si="175"/>
        <v>0</v>
      </c>
      <c r="FI105" s="77">
        <f t="shared" si="175"/>
        <v>0</v>
      </c>
      <c r="FJ105" s="77">
        <f t="shared" si="175"/>
        <v>0</v>
      </c>
      <c r="FK105" s="77">
        <f t="shared" si="175"/>
        <v>0</v>
      </c>
      <c r="FL105" s="77">
        <f t="shared" si="175"/>
        <v>0</v>
      </c>
      <c r="FM105" s="77">
        <f t="shared" si="176"/>
        <v>0</v>
      </c>
      <c r="FN105" s="77">
        <f t="shared" si="176"/>
        <v>0</v>
      </c>
      <c r="FO105" s="77">
        <f t="shared" si="176"/>
        <v>0</v>
      </c>
      <c r="FP105" s="77">
        <f t="shared" si="176"/>
        <v>0</v>
      </c>
      <c r="FQ105" s="77">
        <f t="shared" si="176"/>
        <v>0</v>
      </c>
      <c r="FR105" s="77">
        <f t="shared" si="176"/>
        <v>0</v>
      </c>
      <c r="FS105" s="77">
        <f t="shared" si="176"/>
        <v>0</v>
      </c>
      <c r="FT105" s="77">
        <f t="shared" si="176"/>
        <v>0</v>
      </c>
      <c r="FU105" s="77">
        <f t="shared" si="176"/>
        <v>0</v>
      </c>
      <c r="FV105" s="77">
        <f t="shared" si="176"/>
        <v>0</v>
      </c>
      <c r="FW105" s="77">
        <f t="shared" si="177"/>
        <v>0</v>
      </c>
      <c r="FX105" s="77">
        <f t="shared" si="177"/>
        <v>0</v>
      </c>
      <c r="FY105" s="77">
        <f t="shared" si="177"/>
        <v>0</v>
      </c>
      <c r="FZ105" s="77">
        <f t="shared" si="177"/>
        <v>0</v>
      </c>
      <c r="GA105" s="77">
        <f t="shared" si="177"/>
        <v>0</v>
      </c>
      <c r="GB105" s="77">
        <f t="shared" si="177"/>
        <v>0</v>
      </c>
      <c r="GC105" s="77">
        <f t="shared" si="177"/>
        <v>0</v>
      </c>
      <c r="GD105" s="77">
        <f t="shared" si="177"/>
        <v>0</v>
      </c>
      <c r="GE105" s="77">
        <f t="shared" si="177"/>
        <v>0</v>
      </c>
      <c r="GF105" s="77">
        <f t="shared" si="177"/>
        <v>0</v>
      </c>
      <c r="GG105" s="77">
        <f t="shared" si="177"/>
        <v>0</v>
      </c>
    </row>
    <row r="106" spans="1:189" ht="15.75" x14ac:dyDescent="0.25">
      <c r="A106" s="93"/>
      <c r="B106" s="101"/>
      <c r="C106" s="102"/>
      <c r="D106" s="102"/>
      <c r="E106" s="93"/>
      <c r="F106" s="101"/>
      <c r="G106" s="97">
        <f t="shared" si="113"/>
        <v>0</v>
      </c>
      <c r="H106" s="96"/>
      <c r="I106" s="97">
        <f t="shared" si="114"/>
        <v>0</v>
      </c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0">
        <f t="shared" si="116"/>
        <v>0</v>
      </c>
      <c r="AE106" s="100">
        <f t="shared" si="112"/>
        <v>0</v>
      </c>
      <c r="AF106" s="75"/>
      <c r="AG106" s="75"/>
      <c r="AH106" s="68">
        <f t="shared" si="115"/>
        <v>0</v>
      </c>
      <c r="AI106" s="79">
        <f>SUMIF(Списки!$D$2:$D$6,B106,Списки!$E$2:$E$6)</f>
        <v>0</v>
      </c>
      <c r="AJ106" s="79">
        <f t="shared" si="117"/>
        <v>31</v>
      </c>
      <c r="AK106" s="70"/>
      <c r="AL106" s="70">
        <f t="array" aca="1" ref="AL106" ca="1">IF(MONTH(AI106)=1,MIN(IF(F106=январь!$A$1:$AF$200,ROW(январь!$A$1:$AF$200))),IF(MONTH(AI106)=2,MIN(IF(F106=февраль!$A$1:$AF$200,ROW(февраль!$A$1:$AF$200))),IF(MONTH(AI106)=3,MIN(IF(F106=март!$A$1:$AF$200,ROW(март!$A$1:$AF$200))),IF(MONTH(AI106)=4,MIN(IF(F106=апрель!$A$1:$AF$200,ROW(апрель!$A$1:$AF$200))),IF(MONTH(AI106)=5,MIN(IF(F106=май!$A$1:$AF$200,ROW(май!$A$1:$AF$200))),0)))))</f>
        <v>3</v>
      </c>
      <c r="AM106" s="77" t="str">
        <f t="shared" ca="1" si="163"/>
        <v>П</v>
      </c>
      <c r="AN106" s="77" t="str">
        <f t="shared" ca="1" si="163"/>
        <v>П</v>
      </c>
      <c r="AO106" s="77" t="str">
        <f t="shared" ca="1" si="163"/>
        <v>КД</v>
      </c>
      <c r="AP106" s="77" t="str">
        <f t="shared" ca="1" si="163"/>
        <v>КД</v>
      </c>
      <c r="AQ106" s="77" t="str">
        <f t="shared" ca="1" si="163"/>
        <v>КД</v>
      </c>
      <c r="AR106" s="77" t="str">
        <f t="shared" ca="1" si="163"/>
        <v>КД</v>
      </c>
      <c r="AS106" s="77" t="str">
        <f t="shared" ca="1" si="163"/>
        <v>В</v>
      </c>
      <c r="AT106" s="77" t="str">
        <f t="shared" ca="1" si="163"/>
        <v>КД</v>
      </c>
      <c r="AU106" s="77">
        <f t="shared" ca="1" si="163"/>
        <v>0</v>
      </c>
      <c r="AV106" s="77">
        <f t="shared" ca="1" si="163"/>
        <v>3</v>
      </c>
      <c r="AW106" s="77">
        <f t="shared" ca="1" si="164"/>
        <v>4</v>
      </c>
      <c r="AX106" s="77">
        <f t="shared" ca="1" si="164"/>
        <v>6</v>
      </c>
      <c r="AY106" s="77">
        <f t="shared" ca="1" si="164"/>
        <v>3</v>
      </c>
      <c r="AZ106" s="77" t="str">
        <f t="shared" ca="1" si="164"/>
        <v>В</v>
      </c>
      <c r="BA106" s="77">
        <f t="shared" ca="1" si="164"/>
        <v>7</v>
      </c>
      <c r="BB106" s="77">
        <f t="shared" ca="1" si="164"/>
        <v>0</v>
      </c>
      <c r="BC106" s="77">
        <f t="shared" ca="1" si="164"/>
        <v>3</v>
      </c>
      <c r="BD106" s="77">
        <f t="shared" ca="1" si="164"/>
        <v>4</v>
      </c>
      <c r="BE106" s="77">
        <f t="shared" ca="1" si="164"/>
        <v>6</v>
      </c>
      <c r="BF106" s="77">
        <f t="shared" ca="1" si="164"/>
        <v>3</v>
      </c>
      <c r="BG106" s="77" t="str">
        <f t="shared" ca="1" si="165"/>
        <v>В</v>
      </c>
      <c r="BH106" s="77">
        <f t="shared" ca="1" si="165"/>
        <v>7</v>
      </c>
      <c r="BI106" s="77">
        <f t="shared" ca="1" si="165"/>
        <v>0</v>
      </c>
      <c r="BJ106" s="77">
        <f t="shared" ca="1" si="165"/>
        <v>3</v>
      </c>
      <c r="BK106" s="77">
        <f t="shared" ca="1" si="165"/>
        <v>4</v>
      </c>
      <c r="BL106" s="77">
        <f t="shared" ca="1" si="165"/>
        <v>6</v>
      </c>
      <c r="BM106" s="77">
        <f t="shared" ca="1" si="165"/>
        <v>3</v>
      </c>
      <c r="BN106" s="77" t="str">
        <f t="shared" ca="1" si="165"/>
        <v>В</v>
      </c>
      <c r="BO106" s="77">
        <f t="shared" ca="1" si="165"/>
        <v>7</v>
      </c>
      <c r="BP106" s="77">
        <f t="shared" ca="1" si="165"/>
        <v>0</v>
      </c>
      <c r="BQ106" s="77">
        <f t="shared" ca="1" si="165"/>
        <v>3</v>
      </c>
      <c r="BR106" s="77">
        <f t="shared" si="166"/>
        <v>0</v>
      </c>
      <c r="BS106" s="77">
        <f t="shared" si="166"/>
        <v>0</v>
      </c>
      <c r="BT106" s="77">
        <f t="shared" si="166"/>
        <v>0</v>
      </c>
      <c r="BU106" s="77">
        <f t="shared" si="166"/>
        <v>0</v>
      </c>
      <c r="BV106" s="77">
        <f t="shared" si="166"/>
        <v>0</v>
      </c>
      <c r="BW106" s="77">
        <f t="shared" si="166"/>
        <v>0</v>
      </c>
      <c r="BX106" s="77">
        <f t="shared" si="166"/>
        <v>0</v>
      </c>
      <c r="BY106" s="77">
        <f t="shared" si="166"/>
        <v>0</v>
      </c>
      <c r="BZ106" s="77">
        <f t="shared" si="166"/>
        <v>0</v>
      </c>
      <c r="CA106" s="77">
        <f t="shared" si="166"/>
        <v>0</v>
      </c>
      <c r="CB106" s="77">
        <f t="shared" si="167"/>
        <v>0</v>
      </c>
      <c r="CC106" s="77">
        <f t="shared" si="167"/>
        <v>0</v>
      </c>
      <c r="CD106" s="77">
        <f t="shared" si="167"/>
        <v>0</v>
      </c>
      <c r="CE106" s="77">
        <f t="shared" si="167"/>
        <v>0</v>
      </c>
      <c r="CF106" s="77">
        <f t="shared" si="167"/>
        <v>0</v>
      </c>
      <c r="CG106" s="77">
        <f t="shared" si="167"/>
        <v>0</v>
      </c>
      <c r="CH106" s="77">
        <f t="shared" si="167"/>
        <v>0</v>
      </c>
      <c r="CI106" s="77">
        <f t="shared" si="167"/>
        <v>0</v>
      </c>
      <c r="CJ106" s="77">
        <f t="shared" si="167"/>
        <v>0</v>
      </c>
      <c r="CK106" s="77">
        <f t="shared" si="167"/>
        <v>0</v>
      </c>
      <c r="CL106" s="77">
        <f t="shared" si="168"/>
        <v>0</v>
      </c>
      <c r="CM106" s="77">
        <f t="shared" si="168"/>
        <v>0</v>
      </c>
      <c r="CN106" s="77">
        <f t="shared" si="168"/>
        <v>0</v>
      </c>
      <c r="CO106" s="77">
        <f t="shared" si="168"/>
        <v>0</v>
      </c>
      <c r="CP106" s="77">
        <f t="shared" si="168"/>
        <v>0</v>
      </c>
      <c r="CQ106" s="77">
        <f t="shared" si="168"/>
        <v>0</v>
      </c>
      <c r="CR106" s="77">
        <f t="shared" si="168"/>
        <v>0</v>
      </c>
      <c r="CS106" s="77">
        <f t="shared" si="168"/>
        <v>0</v>
      </c>
      <c r="CT106" s="77">
        <f t="shared" si="169"/>
        <v>0</v>
      </c>
      <c r="CU106" s="77">
        <f t="shared" si="169"/>
        <v>0</v>
      </c>
      <c r="CV106" s="77">
        <f t="shared" si="169"/>
        <v>0</v>
      </c>
      <c r="CW106" s="77">
        <f t="shared" si="169"/>
        <v>0</v>
      </c>
      <c r="CX106" s="77">
        <f t="shared" si="169"/>
        <v>0</v>
      </c>
      <c r="CY106" s="77">
        <f t="shared" si="169"/>
        <v>0</v>
      </c>
      <c r="CZ106" s="77">
        <f t="shared" si="169"/>
        <v>0</v>
      </c>
      <c r="DA106" s="77">
        <f t="shared" si="169"/>
        <v>0</v>
      </c>
      <c r="DB106" s="77">
        <f t="shared" si="169"/>
        <v>0</v>
      </c>
      <c r="DC106" s="77">
        <f t="shared" si="169"/>
        <v>0</v>
      </c>
      <c r="DD106" s="77">
        <f t="shared" si="170"/>
        <v>0</v>
      </c>
      <c r="DE106" s="77">
        <f t="shared" si="170"/>
        <v>0</v>
      </c>
      <c r="DF106" s="77">
        <f t="shared" si="170"/>
        <v>0</v>
      </c>
      <c r="DG106" s="77">
        <f t="shared" si="170"/>
        <v>0</v>
      </c>
      <c r="DH106" s="77">
        <f t="shared" si="170"/>
        <v>0</v>
      </c>
      <c r="DI106" s="77">
        <f t="shared" si="170"/>
        <v>0</v>
      </c>
      <c r="DJ106" s="77">
        <f t="shared" si="170"/>
        <v>0</v>
      </c>
      <c r="DK106" s="77">
        <f t="shared" si="170"/>
        <v>0</v>
      </c>
      <c r="DL106" s="77">
        <f t="shared" si="170"/>
        <v>0</v>
      </c>
      <c r="DM106" s="77">
        <f t="shared" si="170"/>
        <v>0</v>
      </c>
      <c r="DN106" s="77">
        <f t="shared" si="171"/>
        <v>0</v>
      </c>
      <c r="DO106" s="77">
        <f t="shared" si="171"/>
        <v>0</v>
      </c>
      <c r="DP106" s="77">
        <f t="shared" si="171"/>
        <v>0</v>
      </c>
      <c r="DQ106" s="77">
        <f t="shared" si="171"/>
        <v>0</v>
      </c>
      <c r="DR106" s="77">
        <f t="shared" si="171"/>
        <v>0</v>
      </c>
      <c r="DS106" s="77">
        <f t="shared" si="171"/>
        <v>0</v>
      </c>
      <c r="DT106" s="77">
        <f t="shared" si="171"/>
        <v>0</v>
      </c>
      <c r="DU106" s="77">
        <f t="shared" si="171"/>
        <v>0</v>
      </c>
      <c r="DV106" s="77">
        <f t="shared" si="171"/>
        <v>0</v>
      </c>
      <c r="DW106" s="77">
        <f t="shared" si="171"/>
        <v>0</v>
      </c>
      <c r="DX106" s="77">
        <f t="shared" si="171"/>
        <v>0</v>
      </c>
      <c r="DY106" s="77">
        <f t="shared" si="172"/>
        <v>0</v>
      </c>
      <c r="DZ106" s="77">
        <f t="shared" si="172"/>
        <v>0</v>
      </c>
      <c r="EA106" s="77">
        <f t="shared" si="172"/>
        <v>0</v>
      </c>
      <c r="EB106" s="77">
        <f t="shared" si="172"/>
        <v>0</v>
      </c>
      <c r="EC106" s="77">
        <f t="shared" si="172"/>
        <v>0</v>
      </c>
      <c r="ED106" s="77">
        <f t="shared" si="172"/>
        <v>0</v>
      </c>
      <c r="EE106" s="77">
        <f t="shared" si="172"/>
        <v>0</v>
      </c>
      <c r="EF106" s="77">
        <f t="shared" si="172"/>
        <v>0</v>
      </c>
      <c r="EG106" s="77">
        <f t="shared" si="172"/>
        <v>0</v>
      </c>
      <c r="EH106" s="77">
        <f t="shared" si="172"/>
        <v>0</v>
      </c>
      <c r="EI106" s="77">
        <f t="shared" si="173"/>
        <v>0</v>
      </c>
      <c r="EJ106" s="77">
        <f t="shared" si="173"/>
        <v>0</v>
      </c>
      <c r="EK106" s="77">
        <f t="shared" si="173"/>
        <v>0</v>
      </c>
      <c r="EL106" s="77">
        <f t="shared" si="173"/>
        <v>0</v>
      </c>
      <c r="EM106" s="77">
        <f t="shared" si="173"/>
        <v>0</v>
      </c>
      <c r="EN106" s="77">
        <f t="shared" si="173"/>
        <v>0</v>
      </c>
      <c r="EO106" s="77">
        <f t="shared" si="173"/>
        <v>0</v>
      </c>
      <c r="EP106" s="77">
        <f t="shared" si="173"/>
        <v>0</v>
      </c>
      <c r="EQ106" s="77">
        <f t="shared" si="173"/>
        <v>0</v>
      </c>
      <c r="ER106" s="77">
        <f t="shared" si="173"/>
        <v>0</v>
      </c>
      <c r="ES106" s="77">
        <f t="shared" si="174"/>
        <v>0</v>
      </c>
      <c r="ET106" s="77">
        <f t="shared" si="174"/>
        <v>0</v>
      </c>
      <c r="EU106" s="77">
        <f t="shared" si="174"/>
        <v>0</v>
      </c>
      <c r="EV106" s="77">
        <f t="shared" si="174"/>
        <v>0</v>
      </c>
      <c r="EW106" s="77">
        <f t="shared" si="174"/>
        <v>0</v>
      </c>
      <c r="EX106" s="77">
        <f t="shared" si="174"/>
        <v>0</v>
      </c>
      <c r="EY106" s="77">
        <f t="shared" si="174"/>
        <v>0</v>
      </c>
      <c r="EZ106" s="77">
        <f t="shared" si="174"/>
        <v>0</v>
      </c>
      <c r="FA106" s="77">
        <f t="shared" si="174"/>
        <v>0</v>
      </c>
      <c r="FB106" s="77">
        <f t="shared" si="174"/>
        <v>0</v>
      </c>
      <c r="FC106" s="77">
        <f t="shared" si="175"/>
        <v>0</v>
      </c>
      <c r="FD106" s="77">
        <f t="shared" si="175"/>
        <v>0</v>
      </c>
      <c r="FE106" s="77">
        <f t="shared" si="175"/>
        <v>0</v>
      </c>
      <c r="FF106" s="77">
        <f t="shared" si="175"/>
        <v>0</v>
      </c>
      <c r="FG106" s="77">
        <f t="shared" si="175"/>
        <v>0</v>
      </c>
      <c r="FH106" s="77">
        <f t="shared" si="175"/>
        <v>0</v>
      </c>
      <c r="FI106" s="77">
        <f t="shared" si="175"/>
        <v>0</v>
      </c>
      <c r="FJ106" s="77">
        <f t="shared" si="175"/>
        <v>0</v>
      </c>
      <c r="FK106" s="77">
        <f t="shared" si="175"/>
        <v>0</v>
      </c>
      <c r="FL106" s="77">
        <f t="shared" si="175"/>
        <v>0</v>
      </c>
      <c r="FM106" s="77">
        <f t="shared" si="176"/>
        <v>0</v>
      </c>
      <c r="FN106" s="77">
        <f t="shared" si="176"/>
        <v>0</v>
      </c>
      <c r="FO106" s="77">
        <f t="shared" si="176"/>
        <v>0</v>
      </c>
      <c r="FP106" s="77">
        <f t="shared" si="176"/>
        <v>0</v>
      </c>
      <c r="FQ106" s="77">
        <f t="shared" si="176"/>
        <v>0</v>
      </c>
      <c r="FR106" s="77">
        <f t="shared" si="176"/>
        <v>0</v>
      </c>
      <c r="FS106" s="77">
        <f t="shared" si="176"/>
        <v>0</v>
      </c>
      <c r="FT106" s="77">
        <f t="shared" si="176"/>
        <v>0</v>
      </c>
      <c r="FU106" s="77">
        <f t="shared" si="176"/>
        <v>0</v>
      </c>
      <c r="FV106" s="77">
        <f t="shared" si="176"/>
        <v>0</v>
      </c>
      <c r="FW106" s="77">
        <f t="shared" si="177"/>
        <v>0</v>
      </c>
      <c r="FX106" s="77">
        <f t="shared" si="177"/>
        <v>0</v>
      </c>
      <c r="FY106" s="77">
        <f t="shared" si="177"/>
        <v>0</v>
      </c>
      <c r="FZ106" s="77">
        <f t="shared" si="177"/>
        <v>0</v>
      </c>
      <c r="GA106" s="77">
        <f t="shared" si="177"/>
        <v>0</v>
      </c>
      <c r="GB106" s="77">
        <f t="shared" si="177"/>
        <v>0</v>
      </c>
      <c r="GC106" s="77">
        <f t="shared" si="177"/>
        <v>0</v>
      </c>
      <c r="GD106" s="77">
        <f t="shared" si="177"/>
        <v>0</v>
      </c>
      <c r="GE106" s="77">
        <f t="shared" si="177"/>
        <v>0</v>
      </c>
      <c r="GF106" s="77">
        <f t="shared" si="177"/>
        <v>0</v>
      </c>
      <c r="GG106" s="77">
        <f t="shared" si="177"/>
        <v>0</v>
      </c>
    </row>
    <row r="107" spans="1:189" ht="15.75" x14ac:dyDescent="0.25">
      <c r="A107" s="93"/>
      <c r="B107" s="101"/>
      <c r="C107" s="102"/>
      <c r="D107" s="102"/>
      <c r="E107" s="93"/>
      <c r="F107" s="101"/>
      <c r="G107" s="97">
        <f t="shared" si="113"/>
        <v>0</v>
      </c>
      <c r="H107" s="96"/>
      <c r="I107" s="97">
        <f t="shared" si="114"/>
        <v>0</v>
      </c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0">
        <f t="shared" si="116"/>
        <v>0</v>
      </c>
      <c r="AE107" s="100">
        <f t="shared" si="112"/>
        <v>0</v>
      </c>
      <c r="AF107" s="75"/>
      <c r="AG107" s="75"/>
      <c r="AH107" s="68">
        <f t="shared" si="115"/>
        <v>0</v>
      </c>
      <c r="AI107" s="79">
        <f>SUMIF(Списки!$D$2:$D$6,B107,Списки!$E$2:$E$6)</f>
        <v>0</v>
      </c>
      <c r="AJ107" s="79">
        <f t="shared" si="117"/>
        <v>31</v>
      </c>
      <c r="AK107" s="70"/>
      <c r="AL107" s="70">
        <f t="array" aca="1" ref="AL107" ca="1">IF(MONTH(AI107)=1,MIN(IF(F107=январь!$A$1:$AF$200,ROW(январь!$A$1:$AF$200))),IF(MONTH(AI107)=2,MIN(IF(F107=февраль!$A$1:$AF$200,ROW(февраль!$A$1:$AF$200))),IF(MONTH(AI107)=3,MIN(IF(F107=март!$A$1:$AF$200,ROW(март!$A$1:$AF$200))),IF(MONTH(AI107)=4,MIN(IF(F107=апрель!$A$1:$AF$200,ROW(апрель!$A$1:$AF$200))),IF(MONTH(AI107)=5,MIN(IF(F107=май!$A$1:$AF$200,ROW(май!$A$1:$AF$200))),0)))))</f>
        <v>3</v>
      </c>
      <c r="AM107" s="77" t="str">
        <f t="shared" ca="1" si="163"/>
        <v>П</v>
      </c>
      <c r="AN107" s="77" t="str">
        <f t="shared" ca="1" si="163"/>
        <v>П</v>
      </c>
      <c r="AO107" s="77" t="str">
        <f t="shared" ca="1" si="163"/>
        <v>КД</v>
      </c>
      <c r="AP107" s="77" t="str">
        <f t="shared" ca="1" si="163"/>
        <v>КД</v>
      </c>
      <c r="AQ107" s="77" t="str">
        <f t="shared" ca="1" si="163"/>
        <v>КД</v>
      </c>
      <c r="AR107" s="77" t="str">
        <f t="shared" ca="1" si="163"/>
        <v>КД</v>
      </c>
      <c r="AS107" s="77" t="str">
        <f t="shared" ca="1" si="163"/>
        <v>В</v>
      </c>
      <c r="AT107" s="77" t="str">
        <f t="shared" ca="1" si="163"/>
        <v>КД</v>
      </c>
      <c r="AU107" s="77">
        <f t="shared" ca="1" si="163"/>
        <v>0</v>
      </c>
      <c r="AV107" s="77">
        <f t="shared" ca="1" si="163"/>
        <v>3</v>
      </c>
      <c r="AW107" s="77">
        <f t="shared" ca="1" si="164"/>
        <v>4</v>
      </c>
      <c r="AX107" s="77">
        <f t="shared" ca="1" si="164"/>
        <v>6</v>
      </c>
      <c r="AY107" s="77">
        <f t="shared" ca="1" si="164"/>
        <v>3</v>
      </c>
      <c r="AZ107" s="77" t="str">
        <f t="shared" ca="1" si="164"/>
        <v>В</v>
      </c>
      <c r="BA107" s="77">
        <f t="shared" ca="1" si="164"/>
        <v>7</v>
      </c>
      <c r="BB107" s="77">
        <f t="shared" ca="1" si="164"/>
        <v>0</v>
      </c>
      <c r="BC107" s="77">
        <f t="shared" ca="1" si="164"/>
        <v>3</v>
      </c>
      <c r="BD107" s="77">
        <f t="shared" ca="1" si="164"/>
        <v>4</v>
      </c>
      <c r="BE107" s="77">
        <f t="shared" ca="1" si="164"/>
        <v>6</v>
      </c>
      <c r="BF107" s="77">
        <f t="shared" ca="1" si="164"/>
        <v>3</v>
      </c>
      <c r="BG107" s="77" t="str">
        <f t="shared" ca="1" si="165"/>
        <v>В</v>
      </c>
      <c r="BH107" s="77">
        <f t="shared" ca="1" si="165"/>
        <v>7</v>
      </c>
      <c r="BI107" s="77">
        <f t="shared" ca="1" si="165"/>
        <v>0</v>
      </c>
      <c r="BJ107" s="77">
        <f t="shared" ca="1" si="165"/>
        <v>3</v>
      </c>
      <c r="BK107" s="77">
        <f t="shared" ca="1" si="165"/>
        <v>4</v>
      </c>
      <c r="BL107" s="77">
        <f t="shared" ca="1" si="165"/>
        <v>6</v>
      </c>
      <c r="BM107" s="77">
        <f t="shared" ca="1" si="165"/>
        <v>3</v>
      </c>
      <c r="BN107" s="77" t="str">
        <f t="shared" ca="1" si="165"/>
        <v>В</v>
      </c>
      <c r="BO107" s="77">
        <f t="shared" ca="1" si="165"/>
        <v>7</v>
      </c>
      <c r="BP107" s="77">
        <f t="shared" ca="1" si="165"/>
        <v>0</v>
      </c>
      <c r="BQ107" s="77">
        <f t="shared" ca="1" si="165"/>
        <v>3</v>
      </c>
      <c r="BR107" s="77">
        <f t="shared" si="166"/>
        <v>0</v>
      </c>
      <c r="BS107" s="77">
        <f t="shared" si="166"/>
        <v>0</v>
      </c>
      <c r="BT107" s="77">
        <f t="shared" si="166"/>
        <v>0</v>
      </c>
      <c r="BU107" s="77">
        <f t="shared" si="166"/>
        <v>0</v>
      </c>
      <c r="BV107" s="77">
        <f t="shared" si="166"/>
        <v>0</v>
      </c>
      <c r="BW107" s="77">
        <f t="shared" si="166"/>
        <v>0</v>
      </c>
      <c r="BX107" s="77">
        <f t="shared" si="166"/>
        <v>0</v>
      </c>
      <c r="BY107" s="77">
        <f t="shared" si="166"/>
        <v>0</v>
      </c>
      <c r="BZ107" s="77">
        <f t="shared" si="166"/>
        <v>0</v>
      </c>
      <c r="CA107" s="77">
        <f t="shared" si="166"/>
        <v>0</v>
      </c>
      <c r="CB107" s="77">
        <f t="shared" si="167"/>
        <v>0</v>
      </c>
      <c r="CC107" s="77">
        <f t="shared" si="167"/>
        <v>0</v>
      </c>
      <c r="CD107" s="77">
        <f t="shared" si="167"/>
        <v>0</v>
      </c>
      <c r="CE107" s="77">
        <f t="shared" si="167"/>
        <v>0</v>
      </c>
      <c r="CF107" s="77">
        <f t="shared" si="167"/>
        <v>0</v>
      </c>
      <c r="CG107" s="77">
        <f t="shared" si="167"/>
        <v>0</v>
      </c>
      <c r="CH107" s="77">
        <f t="shared" si="167"/>
        <v>0</v>
      </c>
      <c r="CI107" s="77">
        <f t="shared" si="167"/>
        <v>0</v>
      </c>
      <c r="CJ107" s="77">
        <f t="shared" si="167"/>
        <v>0</v>
      </c>
      <c r="CK107" s="77">
        <f t="shared" si="167"/>
        <v>0</v>
      </c>
      <c r="CL107" s="77">
        <f t="shared" si="168"/>
        <v>0</v>
      </c>
      <c r="CM107" s="77">
        <f t="shared" si="168"/>
        <v>0</v>
      </c>
      <c r="CN107" s="77">
        <f t="shared" si="168"/>
        <v>0</v>
      </c>
      <c r="CO107" s="77">
        <f t="shared" si="168"/>
        <v>0</v>
      </c>
      <c r="CP107" s="77">
        <f t="shared" si="168"/>
        <v>0</v>
      </c>
      <c r="CQ107" s="77">
        <f t="shared" si="168"/>
        <v>0</v>
      </c>
      <c r="CR107" s="77">
        <f t="shared" si="168"/>
        <v>0</v>
      </c>
      <c r="CS107" s="77">
        <f t="shared" si="168"/>
        <v>0</v>
      </c>
      <c r="CT107" s="77">
        <f t="shared" si="169"/>
        <v>0</v>
      </c>
      <c r="CU107" s="77">
        <f t="shared" si="169"/>
        <v>0</v>
      </c>
      <c r="CV107" s="77">
        <f t="shared" si="169"/>
        <v>0</v>
      </c>
      <c r="CW107" s="77">
        <f t="shared" si="169"/>
        <v>0</v>
      </c>
      <c r="CX107" s="77">
        <f t="shared" si="169"/>
        <v>0</v>
      </c>
      <c r="CY107" s="77">
        <f t="shared" si="169"/>
        <v>0</v>
      </c>
      <c r="CZ107" s="77">
        <f t="shared" si="169"/>
        <v>0</v>
      </c>
      <c r="DA107" s="77">
        <f t="shared" si="169"/>
        <v>0</v>
      </c>
      <c r="DB107" s="77">
        <f t="shared" si="169"/>
        <v>0</v>
      </c>
      <c r="DC107" s="77">
        <f t="shared" si="169"/>
        <v>0</v>
      </c>
      <c r="DD107" s="77">
        <f t="shared" si="170"/>
        <v>0</v>
      </c>
      <c r="DE107" s="77">
        <f t="shared" si="170"/>
        <v>0</v>
      </c>
      <c r="DF107" s="77">
        <f t="shared" si="170"/>
        <v>0</v>
      </c>
      <c r="DG107" s="77">
        <f t="shared" si="170"/>
        <v>0</v>
      </c>
      <c r="DH107" s="77">
        <f t="shared" si="170"/>
        <v>0</v>
      </c>
      <c r="DI107" s="77">
        <f t="shared" si="170"/>
        <v>0</v>
      </c>
      <c r="DJ107" s="77">
        <f t="shared" si="170"/>
        <v>0</v>
      </c>
      <c r="DK107" s="77">
        <f t="shared" si="170"/>
        <v>0</v>
      </c>
      <c r="DL107" s="77">
        <f t="shared" si="170"/>
        <v>0</v>
      </c>
      <c r="DM107" s="77">
        <f t="shared" si="170"/>
        <v>0</v>
      </c>
      <c r="DN107" s="77">
        <f t="shared" si="171"/>
        <v>0</v>
      </c>
      <c r="DO107" s="77">
        <f t="shared" si="171"/>
        <v>0</v>
      </c>
      <c r="DP107" s="77">
        <f t="shared" si="171"/>
        <v>0</v>
      </c>
      <c r="DQ107" s="77">
        <f t="shared" si="171"/>
        <v>0</v>
      </c>
      <c r="DR107" s="77">
        <f t="shared" si="171"/>
        <v>0</v>
      </c>
      <c r="DS107" s="77">
        <f t="shared" si="171"/>
        <v>0</v>
      </c>
      <c r="DT107" s="77">
        <f t="shared" si="171"/>
        <v>0</v>
      </c>
      <c r="DU107" s="77">
        <f t="shared" si="171"/>
        <v>0</v>
      </c>
      <c r="DV107" s="77">
        <f t="shared" si="171"/>
        <v>0</v>
      </c>
      <c r="DW107" s="77">
        <f t="shared" si="171"/>
        <v>0</v>
      </c>
      <c r="DX107" s="77">
        <f t="shared" si="171"/>
        <v>0</v>
      </c>
      <c r="DY107" s="77">
        <f t="shared" si="172"/>
        <v>0</v>
      </c>
      <c r="DZ107" s="77">
        <f t="shared" si="172"/>
        <v>0</v>
      </c>
      <c r="EA107" s="77">
        <f t="shared" si="172"/>
        <v>0</v>
      </c>
      <c r="EB107" s="77">
        <f t="shared" si="172"/>
        <v>0</v>
      </c>
      <c r="EC107" s="77">
        <f t="shared" si="172"/>
        <v>0</v>
      </c>
      <c r="ED107" s="77">
        <f t="shared" si="172"/>
        <v>0</v>
      </c>
      <c r="EE107" s="77">
        <f t="shared" si="172"/>
        <v>0</v>
      </c>
      <c r="EF107" s="77">
        <f t="shared" si="172"/>
        <v>0</v>
      </c>
      <c r="EG107" s="77">
        <f t="shared" si="172"/>
        <v>0</v>
      </c>
      <c r="EH107" s="77">
        <f t="shared" si="172"/>
        <v>0</v>
      </c>
      <c r="EI107" s="77">
        <f t="shared" si="173"/>
        <v>0</v>
      </c>
      <c r="EJ107" s="77">
        <f t="shared" si="173"/>
        <v>0</v>
      </c>
      <c r="EK107" s="77">
        <f t="shared" si="173"/>
        <v>0</v>
      </c>
      <c r="EL107" s="77">
        <f t="shared" si="173"/>
        <v>0</v>
      </c>
      <c r="EM107" s="77">
        <f t="shared" si="173"/>
        <v>0</v>
      </c>
      <c r="EN107" s="77">
        <f t="shared" si="173"/>
        <v>0</v>
      </c>
      <c r="EO107" s="77">
        <f t="shared" si="173"/>
        <v>0</v>
      </c>
      <c r="EP107" s="77">
        <f t="shared" si="173"/>
        <v>0</v>
      </c>
      <c r="EQ107" s="77">
        <f t="shared" si="173"/>
        <v>0</v>
      </c>
      <c r="ER107" s="77">
        <f t="shared" si="173"/>
        <v>0</v>
      </c>
      <c r="ES107" s="77">
        <f t="shared" si="174"/>
        <v>0</v>
      </c>
      <c r="ET107" s="77">
        <f t="shared" si="174"/>
        <v>0</v>
      </c>
      <c r="EU107" s="77">
        <f t="shared" si="174"/>
        <v>0</v>
      </c>
      <c r="EV107" s="77">
        <f t="shared" si="174"/>
        <v>0</v>
      </c>
      <c r="EW107" s="77">
        <f t="shared" si="174"/>
        <v>0</v>
      </c>
      <c r="EX107" s="77">
        <f t="shared" si="174"/>
        <v>0</v>
      </c>
      <c r="EY107" s="77">
        <f t="shared" si="174"/>
        <v>0</v>
      </c>
      <c r="EZ107" s="77">
        <f t="shared" si="174"/>
        <v>0</v>
      </c>
      <c r="FA107" s="77">
        <f t="shared" si="174"/>
        <v>0</v>
      </c>
      <c r="FB107" s="77">
        <f t="shared" si="174"/>
        <v>0</v>
      </c>
      <c r="FC107" s="77">
        <f t="shared" si="175"/>
        <v>0</v>
      </c>
      <c r="FD107" s="77">
        <f t="shared" si="175"/>
        <v>0</v>
      </c>
      <c r="FE107" s="77">
        <f t="shared" si="175"/>
        <v>0</v>
      </c>
      <c r="FF107" s="77">
        <f t="shared" si="175"/>
        <v>0</v>
      </c>
      <c r="FG107" s="77">
        <f t="shared" si="175"/>
        <v>0</v>
      </c>
      <c r="FH107" s="77">
        <f t="shared" si="175"/>
        <v>0</v>
      </c>
      <c r="FI107" s="77">
        <f t="shared" si="175"/>
        <v>0</v>
      </c>
      <c r="FJ107" s="77">
        <f t="shared" si="175"/>
        <v>0</v>
      </c>
      <c r="FK107" s="77">
        <f t="shared" si="175"/>
        <v>0</v>
      </c>
      <c r="FL107" s="77">
        <f t="shared" si="175"/>
        <v>0</v>
      </c>
      <c r="FM107" s="77">
        <f t="shared" si="176"/>
        <v>0</v>
      </c>
      <c r="FN107" s="77">
        <f t="shared" si="176"/>
        <v>0</v>
      </c>
      <c r="FO107" s="77">
        <f t="shared" si="176"/>
        <v>0</v>
      </c>
      <c r="FP107" s="77">
        <f t="shared" si="176"/>
        <v>0</v>
      </c>
      <c r="FQ107" s="77">
        <f t="shared" si="176"/>
        <v>0</v>
      </c>
      <c r="FR107" s="77">
        <f t="shared" si="176"/>
        <v>0</v>
      </c>
      <c r="FS107" s="77">
        <f t="shared" si="176"/>
        <v>0</v>
      </c>
      <c r="FT107" s="77">
        <f t="shared" si="176"/>
        <v>0</v>
      </c>
      <c r="FU107" s="77">
        <f t="shared" si="176"/>
        <v>0</v>
      </c>
      <c r="FV107" s="77">
        <f t="shared" si="176"/>
        <v>0</v>
      </c>
      <c r="FW107" s="77">
        <f t="shared" si="177"/>
        <v>0</v>
      </c>
      <c r="FX107" s="77">
        <f t="shared" si="177"/>
        <v>0</v>
      </c>
      <c r="FY107" s="77">
        <f t="shared" si="177"/>
        <v>0</v>
      </c>
      <c r="FZ107" s="77">
        <f t="shared" si="177"/>
        <v>0</v>
      </c>
      <c r="GA107" s="77">
        <f t="shared" si="177"/>
        <v>0</v>
      </c>
      <c r="GB107" s="77">
        <f t="shared" si="177"/>
        <v>0</v>
      </c>
      <c r="GC107" s="77">
        <f t="shared" si="177"/>
        <v>0</v>
      </c>
      <c r="GD107" s="77">
        <f t="shared" si="177"/>
        <v>0</v>
      </c>
      <c r="GE107" s="77">
        <f t="shared" si="177"/>
        <v>0</v>
      </c>
      <c r="GF107" s="77">
        <f t="shared" si="177"/>
        <v>0</v>
      </c>
      <c r="GG107" s="77">
        <f t="shared" si="177"/>
        <v>0</v>
      </c>
    </row>
    <row r="108" spans="1:189" ht="15.75" x14ac:dyDescent="0.25">
      <c r="A108" s="93"/>
      <c r="B108" s="101"/>
      <c r="C108" s="102"/>
      <c r="D108" s="102"/>
      <c r="E108" s="93"/>
      <c r="F108" s="101"/>
      <c r="G108" s="97">
        <f t="shared" si="113"/>
        <v>0</v>
      </c>
      <c r="H108" s="96"/>
      <c r="I108" s="97">
        <f t="shared" si="114"/>
        <v>0</v>
      </c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0">
        <f t="shared" si="116"/>
        <v>0</v>
      </c>
      <c r="AE108" s="100">
        <f t="shared" si="112"/>
        <v>0</v>
      </c>
      <c r="AF108" s="75"/>
      <c r="AG108" s="75"/>
      <c r="AH108" s="68">
        <f t="shared" si="115"/>
        <v>0</v>
      </c>
      <c r="AI108" s="79">
        <f>SUMIF(Списки!$D$2:$D$6,B108,Списки!$E$2:$E$6)</f>
        <v>0</v>
      </c>
      <c r="AJ108" s="79">
        <f t="shared" si="117"/>
        <v>31</v>
      </c>
      <c r="AK108" s="70"/>
      <c r="AL108" s="70">
        <f t="array" aca="1" ref="AL108" ca="1">IF(MONTH(AI108)=1,MIN(IF(F108=январь!$A$1:$AF$200,ROW(январь!$A$1:$AF$200))),IF(MONTH(AI108)=2,MIN(IF(F108=февраль!$A$1:$AF$200,ROW(февраль!$A$1:$AF$200))),IF(MONTH(AI108)=3,MIN(IF(F108=март!$A$1:$AF$200,ROW(март!$A$1:$AF$200))),IF(MONTH(AI108)=4,MIN(IF(F108=апрель!$A$1:$AF$200,ROW(апрель!$A$1:$AF$200))),IF(MONTH(AI108)=5,MIN(IF(F108=май!$A$1:$AF$200,ROW(май!$A$1:$AF$200))),0)))))</f>
        <v>3</v>
      </c>
      <c r="AM108" s="77" t="str">
        <f t="shared" ca="1" si="163"/>
        <v>П</v>
      </c>
      <c r="AN108" s="77" t="str">
        <f t="shared" ca="1" si="163"/>
        <v>П</v>
      </c>
      <c r="AO108" s="77" t="str">
        <f t="shared" ca="1" si="163"/>
        <v>КД</v>
      </c>
      <c r="AP108" s="77" t="str">
        <f t="shared" ca="1" si="163"/>
        <v>КД</v>
      </c>
      <c r="AQ108" s="77" t="str">
        <f t="shared" ca="1" si="163"/>
        <v>КД</v>
      </c>
      <c r="AR108" s="77" t="str">
        <f t="shared" ca="1" si="163"/>
        <v>КД</v>
      </c>
      <c r="AS108" s="77" t="str">
        <f t="shared" ca="1" si="163"/>
        <v>В</v>
      </c>
      <c r="AT108" s="77" t="str">
        <f t="shared" ca="1" si="163"/>
        <v>КД</v>
      </c>
      <c r="AU108" s="77">
        <f t="shared" ca="1" si="163"/>
        <v>0</v>
      </c>
      <c r="AV108" s="77">
        <f t="shared" ca="1" si="163"/>
        <v>3</v>
      </c>
      <c r="AW108" s="77">
        <f t="shared" ca="1" si="164"/>
        <v>4</v>
      </c>
      <c r="AX108" s="77">
        <f t="shared" ca="1" si="164"/>
        <v>6</v>
      </c>
      <c r="AY108" s="77">
        <f t="shared" ca="1" si="164"/>
        <v>3</v>
      </c>
      <c r="AZ108" s="77" t="str">
        <f t="shared" ca="1" si="164"/>
        <v>В</v>
      </c>
      <c r="BA108" s="77">
        <f t="shared" ca="1" si="164"/>
        <v>7</v>
      </c>
      <c r="BB108" s="77">
        <f t="shared" ca="1" si="164"/>
        <v>0</v>
      </c>
      <c r="BC108" s="77">
        <f t="shared" ca="1" si="164"/>
        <v>3</v>
      </c>
      <c r="BD108" s="77">
        <f t="shared" ca="1" si="164"/>
        <v>4</v>
      </c>
      <c r="BE108" s="77">
        <f t="shared" ca="1" si="164"/>
        <v>6</v>
      </c>
      <c r="BF108" s="77">
        <f t="shared" ca="1" si="164"/>
        <v>3</v>
      </c>
      <c r="BG108" s="77" t="str">
        <f t="shared" ca="1" si="165"/>
        <v>В</v>
      </c>
      <c r="BH108" s="77">
        <f t="shared" ca="1" si="165"/>
        <v>7</v>
      </c>
      <c r="BI108" s="77">
        <f t="shared" ca="1" si="165"/>
        <v>0</v>
      </c>
      <c r="BJ108" s="77">
        <f t="shared" ca="1" si="165"/>
        <v>3</v>
      </c>
      <c r="BK108" s="77">
        <f t="shared" ca="1" si="165"/>
        <v>4</v>
      </c>
      <c r="BL108" s="77">
        <f t="shared" ca="1" si="165"/>
        <v>6</v>
      </c>
      <c r="BM108" s="77">
        <f t="shared" ca="1" si="165"/>
        <v>3</v>
      </c>
      <c r="BN108" s="77" t="str">
        <f t="shared" ca="1" si="165"/>
        <v>В</v>
      </c>
      <c r="BO108" s="77">
        <f t="shared" ca="1" si="165"/>
        <v>7</v>
      </c>
      <c r="BP108" s="77">
        <f t="shared" ca="1" si="165"/>
        <v>0</v>
      </c>
      <c r="BQ108" s="77">
        <f t="shared" ca="1" si="165"/>
        <v>3</v>
      </c>
      <c r="BR108" s="77">
        <f t="shared" si="166"/>
        <v>0</v>
      </c>
      <c r="BS108" s="77">
        <f t="shared" si="166"/>
        <v>0</v>
      </c>
      <c r="BT108" s="77">
        <f t="shared" si="166"/>
        <v>0</v>
      </c>
      <c r="BU108" s="77">
        <f t="shared" si="166"/>
        <v>0</v>
      </c>
      <c r="BV108" s="77">
        <f t="shared" si="166"/>
        <v>0</v>
      </c>
      <c r="BW108" s="77">
        <f t="shared" si="166"/>
        <v>0</v>
      </c>
      <c r="BX108" s="77">
        <f t="shared" si="166"/>
        <v>0</v>
      </c>
      <c r="BY108" s="77">
        <f t="shared" si="166"/>
        <v>0</v>
      </c>
      <c r="BZ108" s="77">
        <f t="shared" si="166"/>
        <v>0</v>
      </c>
      <c r="CA108" s="77">
        <f t="shared" si="166"/>
        <v>0</v>
      </c>
      <c r="CB108" s="77">
        <f t="shared" si="167"/>
        <v>0</v>
      </c>
      <c r="CC108" s="77">
        <f t="shared" si="167"/>
        <v>0</v>
      </c>
      <c r="CD108" s="77">
        <f t="shared" si="167"/>
        <v>0</v>
      </c>
      <c r="CE108" s="77">
        <f t="shared" si="167"/>
        <v>0</v>
      </c>
      <c r="CF108" s="77">
        <f t="shared" si="167"/>
        <v>0</v>
      </c>
      <c r="CG108" s="77">
        <f t="shared" si="167"/>
        <v>0</v>
      </c>
      <c r="CH108" s="77">
        <f t="shared" si="167"/>
        <v>0</v>
      </c>
      <c r="CI108" s="77">
        <f t="shared" si="167"/>
        <v>0</v>
      </c>
      <c r="CJ108" s="77">
        <f t="shared" si="167"/>
        <v>0</v>
      </c>
      <c r="CK108" s="77">
        <f t="shared" si="167"/>
        <v>0</v>
      </c>
      <c r="CL108" s="77">
        <f t="shared" si="168"/>
        <v>0</v>
      </c>
      <c r="CM108" s="77">
        <f t="shared" si="168"/>
        <v>0</v>
      </c>
      <c r="CN108" s="77">
        <f t="shared" si="168"/>
        <v>0</v>
      </c>
      <c r="CO108" s="77">
        <f t="shared" si="168"/>
        <v>0</v>
      </c>
      <c r="CP108" s="77">
        <f t="shared" si="168"/>
        <v>0</v>
      </c>
      <c r="CQ108" s="77">
        <f t="shared" si="168"/>
        <v>0</v>
      </c>
      <c r="CR108" s="77">
        <f t="shared" si="168"/>
        <v>0</v>
      </c>
      <c r="CS108" s="77">
        <f t="shared" si="168"/>
        <v>0</v>
      </c>
      <c r="CT108" s="77">
        <f t="shared" si="169"/>
        <v>0</v>
      </c>
      <c r="CU108" s="77">
        <f t="shared" si="169"/>
        <v>0</v>
      </c>
      <c r="CV108" s="77">
        <f t="shared" si="169"/>
        <v>0</v>
      </c>
      <c r="CW108" s="77">
        <f t="shared" si="169"/>
        <v>0</v>
      </c>
      <c r="CX108" s="77">
        <f t="shared" si="169"/>
        <v>0</v>
      </c>
      <c r="CY108" s="77">
        <f t="shared" si="169"/>
        <v>0</v>
      </c>
      <c r="CZ108" s="77">
        <f t="shared" si="169"/>
        <v>0</v>
      </c>
      <c r="DA108" s="77">
        <f t="shared" si="169"/>
        <v>0</v>
      </c>
      <c r="DB108" s="77">
        <f t="shared" si="169"/>
        <v>0</v>
      </c>
      <c r="DC108" s="77">
        <f t="shared" si="169"/>
        <v>0</v>
      </c>
      <c r="DD108" s="77">
        <f t="shared" si="170"/>
        <v>0</v>
      </c>
      <c r="DE108" s="77">
        <f t="shared" si="170"/>
        <v>0</v>
      </c>
      <c r="DF108" s="77">
        <f t="shared" si="170"/>
        <v>0</v>
      </c>
      <c r="DG108" s="77">
        <f t="shared" si="170"/>
        <v>0</v>
      </c>
      <c r="DH108" s="77">
        <f t="shared" si="170"/>
        <v>0</v>
      </c>
      <c r="DI108" s="77">
        <f t="shared" si="170"/>
        <v>0</v>
      </c>
      <c r="DJ108" s="77">
        <f t="shared" si="170"/>
        <v>0</v>
      </c>
      <c r="DK108" s="77">
        <f t="shared" si="170"/>
        <v>0</v>
      </c>
      <c r="DL108" s="77">
        <f t="shared" si="170"/>
        <v>0</v>
      </c>
      <c r="DM108" s="77">
        <f t="shared" si="170"/>
        <v>0</v>
      </c>
      <c r="DN108" s="77">
        <f t="shared" si="171"/>
        <v>0</v>
      </c>
      <c r="DO108" s="77">
        <f t="shared" si="171"/>
        <v>0</v>
      </c>
      <c r="DP108" s="77">
        <f t="shared" si="171"/>
        <v>0</v>
      </c>
      <c r="DQ108" s="77">
        <f t="shared" si="171"/>
        <v>0</v>
      </c>
      <c r="DR108" s="77">
        <f t="shared" si="171"/>
        <v>0</v>
      </c>
      <c r="DS108" s="77">
        <f t="shared" si="171"/>
        <v>0</v>
      </c>
      <c r="DT108" s="77">
        <f t="shared" si="171"/>
        <v>0</v>
      </c>
      <c r="DU108" s="77">
        <f t="shared" si="171"/>
        <v>0</v>
      </c>
      <c r="DV108" s="77">
        <f t="shared" si="171"/>
        <v>0</v>
      </c>
      <c r="DW108" s="77">
        <f t="shared" si="171"/>
        <v>0</v>
      </c>
      <c r="DX108" s="77">
        <f t="shared" si="171"/>
        <v>0</v>
      </c>
      <c r="DY108" s="77">
        <f t="shared" si="172"/>
        <v>0</v>
      </c>
      <c r="DZ108" s="77">
        <f t="shared" si="172"/>
        <v>0</v>
      </c>
      <c r="EA108" s="77">
        <f t="shared" si="172"/>
        <v>0</v>
      </c>
      <c r="EB108" s="77">
        <f t="shared" si="172"/>
        <v>0</v>
      </c>
      <c r="EC108" s="77">
        <f t="shared" si="172"/>
        <v>0</v>
      </c>
      <c r="ED108" s="77">
        <f t="shared" si="172"/>
        <v>0</v>
      </c>
      <c r="EE108" s="77">
        <f t="shared" si="172"/>
        <v>0</v>
      </c>
      <c r="EF108" s="77">
        <f t="shared" si="172"/>
        <v>0</v>
      </c>
      <c r="EG108" s="77">
        <f t="shared" si="172"/>
        <v>0</v>
      </c>
      <c r="EH108" s="77">
        <f t="shared" si="172"/>
        <v>0</v>
      </c>
      <c r="EI108" s="77">
        <f t="shared" si="173"/>
        <v>0</v>
      </c>
      <c r="EJ108" s="77">
        <f t="shared" si="173"/>
        <v>0</v>
      </c>
      <c r="EK108" s="77">
        <f t="shared" si="173"/>
        <v>0</v>
      </c>
      <c r="EL108" s="77">
        <f t="shared" si="173"/>
        <v>0</v>
      </c>
      <c r="EM108" s="77">
        <f t="shared" si="173"/>
        <v>0</v>
      </c>
      <c r="EN108" s="77">
        <f t="shared" si="173"/>
        <v>0</v>
      </c>
      <c r="EO108" s="77">
        <f t="shared" si="173"/>
        <v>0</v>
      </c>
      <c r="EP108" s="77">
        <f t="shared" si="173"/>
        <v>0</v>
      </c>
      <c r="EQ108" s="77">
        <f t="shared" si="173"/>
        <v>0</v>
      </c>
      <c r="ER108" s="77">
        <f t="shared" si="173"/>
        <v>0</v>
      </c>
      <c r="ES108" s="77">
        <f t="shared" si="174"/>
        <v>0</v>
      </c>
      <c r="ET108" s="77">
        <f t="shared" si="174"/>
        <v>0</v>
      </c>
      <c r="EU108" s="77">
        <f t="shared" si="174"/>
        <v>0</v>
      </c>
      <c r="EV108" s="77">
        <f t="shared" si="174"/>
        <v>0</v>
      </c>
      <c r="EW108" s="77">
        <f t="shared" si="174"/>
        <v>0</v>
      </c>
      <c r="EX108" s="77">
        <f t="shared" si="174"/>
        <v>0</v>
      </c>
      <c r="EY108" s="77">
        <f t="shared" si="174"/>
        <v>0</v>
      </c>
      <c r="EZ108" s="77">
        <f t="shared" si="174"/>
        <v>0</v>
      </c>
      <c r="FA108" s="77">
        <f t="shared" si="174"/>
        <v>0</v>
      </c>
      <c r="FB108" s="77">
        <f t="shared" si="174"/>
        <v>0</v>
      </c>
      <c r="FC108" s="77">
        <f t="shared" si="175"/>
        <v>0</v>
      </c>
      <c r="FD108" s="77">
        <f t="shared" si="175"/>
        <v>0</v>
      </c>
      <c r="FE108" s="77">
        <f t="shared" si="175"/>
        <v>0</v>
      </c>
      <c r="FF108" s="77">
        <f t="shared" si="175"/>
        <v>0</v>
      </c>
      <c r="FG108" s="77">
        <f t="shared" si="175"/>
        <v>0</v>
      </c>
      <c r="FH108" s="77">
        <f t="shared" si="175"/>
        <v>0</v>
      </c>
      <c r="FI108" s="77">
        <f t="shared" si="175"/>
        <v>0</v>
      </c>
      <c r="FJ108" s="77">
        <f t="shared" si="175"/>
        <v>0</v>
      </c>
      <c r="FK108" s="77">
        <f t="shared" si="175"/>
        <v>0</v>
      </c>
      <c r="FL108" s="77">
        <f t="shared" si="175"/>
        <v>0</v>
      </c>
      <c r="FM108" s="77">
        <f t="shared" si="176"/>
        <v>0</v>
      </c>
      <c r="FN108" s="77">
        <f t="shared" si="176"/>
        <v>0</v>
      </c>
      <c r="FO108" s="77">
        <f t="shared" si="176"/>
        <v>0</v>
      </c>
      <c r="FP108" s="77">
        <f t="shared" si="176"/>
        <v>0</v>
      </c>
      <c r="FQ108" s="77">
        <f t="shared" si="176"/>
        <v>0</v>
      </c>
      <c r="FR108" s="77">
        <f t="shared" si="176"/>
        <v>0</v>
      </c>
      <c r="FS108" s="77">
        <f t="shared" si="176"/>
        <v>0</v>
      </c>
      <c r="FT108" s="77">
        <f t="shared" si="176"/>
        <v>0</v>
      </c>
      <c r="FU108" s="77">
        <f t="shared" si="176"/>
        <v>0</v>
      </c>
      <c r="FV108" s="77">
        <f t="shared" si="176"/>
        <v>0</v>
      </c>
      <c r="FW108" s="77">
        <f t="shared" si="177"/>
        <v>0</v>
      </c>
      <c r="FX108" s="77">
        <f t="shared" si="177"/>
        <v>0</v>
      </c>
      <c r="FY108" s="77">
        <f t="shared" si="177"/>
        <v>0</v>
      </c>
      <c r="FZ108" s="77">
        <f t="shared" si="177"/>
        <v>0</v>
      </c>
      <c r="GA108" s="77">
        <f t="shared" si="177"/>
        <v>0</v>
      </c>
      <c r="GB108" s="77">
        <f t="shared" si="177"/>
        <v>0</v>
      </c>
      <c r="GC108" s="77">
        <f t="shared" si="177"/>
        <v>0</v>
      </c>
      <c r="GD108" s="77">
        <f t="shared" si="177"/>
        <v>0</v>
      </c>
      <c r="GE108" s="77">
        <f t="shared" si="177"/>
        <v>0</v>
      </c>
      <c r="GF108" s="77">
        <f t="shared" si="177"/>
        <v>0</v>
      </c>
      <c r="GG108" s="77">
        <f t="shared" si="177"/>
        <v>0</v>
      </c>
    </row>
    <row r="109" spans="1:189" ht="15.75" x14ac:dyDescent="0.25">
      <c r="A109" s="93"/>
      <c r="B109" s="101"/>
      <c r="C109" s="102"/>
      <c r="D109" s="102"/>
      <c r="E109" s="93"/>
      <c r="F109" s="101"/>
      <c r="G109" s="97">
        <f t="shared" si="113"/>
        <v>0</v>
      </c>
      <c r="H109" s="96"/>
      <c r="I109" s="97">
        <f t="shared" si="114"/>
        <v>0</v>
      </c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0">
        <f t="shared" si="116"/>
        <v>0</v>
      </c>
      <c r="AE109" s="100">
        <f t="shared" si="112"/>
        <v>0</v>
      </c>
      <c r="AF109" s="75"/>
      <c r="AG109" s="75"/>
      <c r="AH109" s="68">
        <f t="shared" si="115"/>
        <v>0</v>
      </c>
      <c r="AI109" s="79">
        <f>SUMIF(Списки!$D$2:$D$6,B109,Списки!$E$2:$E$6)</f>
        <v>0</v>
      </c>
      <c r="AJ109" s="79">
        <f t="shared" si="117"/>
        <v>31</v>
      </c>
      <c r="AK109" s="70"/>
      <c r="AL109" s="70">
        <f t="array" aca="1" ref="AL109" ca="1">IF(MONTH(AI109)=1,MIN(IF(F109=январь!$A$1:$AF$200,ROW(январь!$A$1:$AF$200))),IF(MONTH(AI109)=2,MIN(IF(F109=февраль!$A$1:$AF$200,ROW(февраль!$A$1:$AF$200))),IF(MONTH(AI109)=3,MIN(IF(F109=март!$A$1:$AF$200,ROW(март!$A$1:$AF$200))),IF(MONTH(AI109)=4,MIN(IF(F109=апрель!$A$1:$AF$200,ROW(апрель!$A$1:$AF$200))),IF(MONTH(AI109)=5,MIN(IF(F109=май!$A$1:$AF$200,ROW(май!$A$1:$AF$200))),0)))))</f>
        <v>3</v>
      </c>
      <c r="AM109" s="77" t="str">
        <f t="shared" ca="1" si="163"/>
        <v>П</v>
      </c>
      <c r="AN109" s="77" t="str">
        <f t="shared" ca="1" si="163"/>
        <v>П</v>
      </c>
      <c r="AO109" s="77" t="str">
        <f t="shared" ca="1" si="163"/>
        <v>КД</v>
      </c>
      <c r="AP109" s="77" t="str">
        <f t="shared" ca="1" si="163"/>
        <v>КД</v>
      </c>
      <c r="AQ109" s="77" t="str">
        <f t="shared" ca="1" si="163"/>
        <v>КД</v>
      </c>
      <c r="AR109" s="77" t="str">
        <f t="shared" ca="1" si="163"/>
        <v>КД</v>
      </c>
      <c r="AS109" s="77" t="str">
        <f t="shared" ca="1" si="163"/>
        <v>В</v>
      </c>
      <c r="AT109" s="77" t="str">
        <f t="shared" ca="1" si="163"/>
        <v>КД</v>
      </c>
      <c r="AU109" s="77">
        <f t="shared" ca="1" si="163"/>
        <v>0</v>
      </c>
      <c r="AV109" s="77">
        <f t="shared" ca="1" si="163"/>
        <v>3</v>
      </c>
      <c r="AW109" s="77">
        <f t="shared" ca="1" si="164"/>
        <v>4</v>
      </c>
      <c r="AX109" s="77">
        <f t="shared" ca="1" si="164"/>
        <v>6</v>
      </c>
      <c r="AY109" s="77">
        <f t="shared" ca="1" si="164"/>
        <v>3</v>
      </c>
      <c r="AZ109" s="77" t="str">
        <f t="shared" ca="1" si="164"/>
        <v>В</v>
      </c>
      <c r="BA109" s="77">
        <f t="shared" ca="1" si="164"/>
        <v>7</v>
      </c>
      <c r="BB109" s="77">
        <f t="shared" ca="1" si="164"/>
        <v>0</v>
      </c>
      <c r="BC109" s="77">
        <f t="shared" ca="1" si="164"/>
        <v>3</v>
      </c>
      <c r="BD109" s="77">
        <f t="shared" ca="1" si="164"/>
        <v>4</v>
      </c>
      <c r="BE109" s="77">
        <f t="shared" ca="1" si="164"/>
        <v>6</v>
      </c>
      <c r="BF109" s="77">
        <f t="shared" ca="1" si="164"/>
        <v>3</v>
      </c>
      <c r="BG109" s="77" t="str">
        <f t="shared" ca="1" si="165"/>
        <v>В</v>
      </c>
      <c r="BH109" s="77">
        <f t="shared" ca="1" si="165"/>
        <v>7</v>
      </c>
      <c r="BI109" s="77">
        <f t="shared" ca="1" si="165"/>
        <v>0</v>
      </c>
      <c r="BJ109" s="77">
        <f t="shared" ca="1" si="165"/>
        <v>3</v>
      </c>
      <c r="BK109" s="77">
        <f t="shared" ca="1" si="165"/>
        <v>4</v>
      </c>
      <c r="BL109" s="77">
        <f t="shared" ca="1" si="165"/>
        <v>6</v>
      </c>
      <c r="BM109" s="77">
        <f t="shared" ca="1" si="165"/>
        <v>3</v>
      </c>
      <c r="BN109" s="77" t="str">
        <f t="shared" ca="1" si="165"/>
        <v>В</v>
      </c>
      <c r="BO109" s="77">
        <f t="shared" ca="1" si="165"/>
        <v>7</v>
      </c>
      <c r="BP109" s="77">
        <f t="shared" ca="1" si="165"/>
        <v>0</v>
      </c>
      <c r="BQ109" s="77">
        <f t="shared" ca="1" si="165"/>
        <v>3</v>
      </c>
      <c r="BR109" s="77">
        <f t="shared" si="166"/>
        <v>0</v>
      </c>
      <c r="BS109" s="77">
        <f t="shared" si="166"/>
        <v>0</v>
      </c>
      <c r="BT109" s="77">
        <f t="shared" si="166"/>
        <v>0</v>
      </c>
      <c r="BU109" s="77">
        <f t="shared" si="166"/>
        <v>0</v>
      </c>
      <c r="BV109" s="77">
        <f t="shared" si="166"/>
        <v>0</v>
      </c>
      <c r="BW109" s="77">
        <f t="shared" si="166"/>
        <v>0</v>
      </c>
      <c r="BX109" s="77">
        <f t="shared" si="166"/>
        <v>0</v>
      </c>
      <c r="BY109" s="77">
        <f t="shared" si="166"/>
        <v>0</v>
      </c>
      <c r="BZ109" s="77">
        <f t="shared" si="166"/>
        <v>0</v>
      </c>
      <c r="CA109" s="77">
        <f t="shared" si="166"/>
        <v>0</v>
      </c>
      <c r="CB109" s="77">
        <f t="shared" si="167"/>
        <v>0</v>
      </c>
      <c r="CC109" s="77">
        <f t="shared" si="167"/>
        <v>0</v>
      </c>
      <c r="CD109" s="77">
        <f t="shared" si="167"/>
        <v>0</v>
      </c>
      <c r="CE109" s="77">
        <f t="shared" si="167"/>
        <v>0</v>
      </c>
      <c r="CF109" s="77">
        <f t="shared" si="167"/>
        <v>0</v>
      </c>
      <c r="CG109" s="77">
        <f t="shared" si="167"/>
        <v>0</v>
      </c>
      <c r="CH109" s="77">
        <f t="shared" si="167"/>
        <v>0</v>
      </c>
      <c r="CI109" s="77">
        <f t="shared" si="167"/>
        <v>0</v>
      </c>
      <c r="CJ109" s="77">
        <f t="shared" si="167"/>
        <v>0</v>
      </c>
      <c r="CK109" s="77">
        <f t="shared" si="167"/>
        <v>0</v>
      </c>
      <c r="CL109" s="77">
        <f t="shared" si="168"/>
        <v>0</v>
      </c>
      <c r="CM109" s="77">
        <f t="shared" si="168"/>
        <v>0</v>
      </c>
      <c r="CN109" s="77">
        <f t="shared" si="168"/>
        <v>0</v>
      </c>
      <c r="CO109" s="77">
        <f t="shared" si="168"/>
        <v>0</v>
      </c>
      <c r="CP109" s="77">
        <f t="shared" si="168"/>
        <v>0</v>
      </c>
      <c r="CQ109" s="77">
        <f t="shared" si="168"/>
        <v>0</v>
      </c>
      <c r="CR109" s="77">
        <f t="shared" si="168"/>
        <v>0</v>
      </c>
      <c r="CS109" s="77">
        <f t="shared" si="168"/>
        <v>0</v>
      </c>
      <c r="CT109" s="77">
        <f t="shared" si="169"/>
        <v>0</v>
      </c>
      <c r="CU109" s="77">
        <f t="shared" si="169"/>
        <v>0</v>
      </c>
      <c r="CV109" s="77">
        <f t="shared" si="169"/>
        <v>0</v>
      </c>
      <c r="CW109" s="77">
        <f t="shared" si="169"/>
        <v>0</v>
      </c>
      <c r="CX109" s="77">
        <f t="shared" si="169"/>
        <v>0</v>
      </c>
      <c r="CY109" s="77">
        <f t="shared" si="169"/>
        <v>0</v>
      </c>
      <c r="CZ109" s="77">
        <f t="shared" si="169"/>
        <v>0</v>
      </c>
      <c r="DA109" s="77">
        <f t="shared" si="169"/>
        <v>0</v>
      </c>
      <c r="DB109" s="77">
        <f t="shared" si="169"/>
        <v>0</v>
      </c>
      <c r="DC109" s="77">
        <f t="shared" si="169"/>
        <v>0</v>
      </c>
      <c r="DD109" s="77">
        <f t="shared" si="170"/>
        <v>0</v>
      </c>
      <c r="DE109" s="77">
        <f t="shared" si="170"/>
        <v>0</v>
      </c>
      <c r="DF109" s="77">
        <f t="shared" si="170"/>
        <v>0</v>
      </c>
      <c r="DG109" s="77">
        <f t="shared" si="170"/>
        <v>0</v>
      </c>
      <c r="DH109" s="77">
        <f t="shared" si="170"/>
        <v>0</v>
      </c>
      <c r="DI109" s="77">
        <f t="shared" si="170"/>
        <v>0</v>
      </c>
      <c r="DJ109" s="77">
        <f t="shared" si="170"/>
        <v>0</v>
      </c>
      <c r="DK109" s="77">
        <f t="shared" si="170"/>
        <v>0</v>
      </c>
      <c r="DL109" s="77">
        <f t="shared" si="170"/>
        <v>0</v>
      </c>
      <c r="DM109" s="77">
        <f t="shared" si="170"/>
        <v>0</v>
      </c>
      <c r="DN109" s="77">
        <f t="shared" si="171"/>
        <v>0</v>
      </c>
      <c r="DO109" s="77">
        <f t="shared" si="171"/>
        <v>0</v>
      </c>
      <c r="DP109" s="77">
        <f t="shared" si="171"/>
        <v>0</v>
      </c>
      <c r="DQ109" s="77">
        <f t="shared" si="171"/>
        <v>0</v>
      </c>
      <c r="DR109" s="77">
        <f t="shared" si="171"/>
        <v>0</v>
      </c>
      <c r="DS109" s="77">
        <f t="shared" si="171"/>
        <v>0</v>
      </c>
      <c r="DT109" s="77">
        <f t="shared" si="171"/>
        <v>0</v>
      </c>
      <c r="DU109" s="77">
        <f t="shared" si="171"/>
        <v>0</v>
      </c>
      <c r="DV109" s="77">
        <f t="shared" si="171"/>
        <v>0</v>
      </c>
      <c r="DW109" s="77">
        <f t="shared" si="171"/>
        <v>0</v>
      </c>
      <c r="DX109" s="77">
        <f t="shared" si="171"/>
        <v>0</v>
      </c>
      <c r="DY109" s="77">
        <f t="shared" si="172"/>
        <v>0</v>
      </c>
      <c r="DZ109" s="77">
        <f t="shared" si="172"/>
        <v>0</v>
      </c>
      <c r="EA109" s="77">
        <f t="shared" si="172"/>
        <v>0</v>
      </c>
      <c r="EB109" s="77">
        <f t="shared" si="172"/>
        <v>0</v>
      </c>
      <c r="EC109" s="77">
        <f t="shared" si="172"/>
        <v>0</v>
      </c>
      <c r="ED109" s="77">
        <f t="shared" si="172"/>
        <v>0</v>
      </c>
      <c r="EE109" s="77">
        <f t="shared" si="172"/>
        <v>0</v>
      </c>
      <c r="EF109" s="77">
        <f t="shared" si="172"/>
        <v>0</v>
      </c>
      <c r="EG109" s="77">
        <f t="shared" si="172"/>
        <v>0</v>
      </c>
      <c r="EH109" s="77">
        <f t="shared" si="172"/>
        <v>0</v>
      </c>
      <c r="EI109" s="77">
        <f t="shared" si="173"/>
        <v>0</v>
      </c>
      <c r="EJ109" s="77">
        <f t="shared" si="173"/>
        <v>0</v>
      </c>
      <c r="EK109" s="77">
        <f t="shared" si="173"/>
        <v>0</v>
      </c>
      <c r="EL109" s="77">
        <f t="shared" si="173"/>
        <v>0</v>
      </c>
      <c r="EM109" s="77">
        <f t="shared" si="173"/>
        <v>0</v>
      </c>
      <c r="EN109" s="77">
        <f t="shared" si="173"/>
        <v>0</v>
      </c>
      <c r="EO109" s="77">
        <f t="shared" si="173"/>
        <v>0</v>
      </c>
      <c r="EP109" s="77">
        <f t="shared" si="173"/>
        <v>0</v>
      </c>
      <c r="EQ109" s="77">
        <f t="shared" si="173"/>
        <v>0</v>
      </c>
      <c r="ER109" s="77">
        <f t="shared" si="173"/>
        <v>0</v>
      </c>
      <c r="ES109" s="77">
        <f t="shared" si="174"/>
        <v>0</v>
      </c>
      <c r="ET109" s="77">
        <f t="shared" si="174"/>
        <v>0</v>
      </c>
      <c r="EU109" s="77">
        <f t="shared" si="174"/>
        <v>0</v>
      </c>
      <c r="EV109" s="77">
        <f t="shared" si="174"/>
        <v>0</v>
      </c>
      <c r="EW109" s="77">
        <f t="shared" si="174"/>
        <v>0</v>
      </c>
      <c r="EX109" s="77">
        <f t="shared" si="174"/>
        <v>0</v>
      </c>
      <c r="EY109" s="77">
        <f t="shared" si="174"/>
        <v>0</v>
      </c>
      <c r="EZ109" s="77">
        <f t="shared" si="174"/>
        <v>0</v>
      </c>
      <c r="FA109" s="77">
        <f t="shared" si="174"/>
        <v>0</v>
      </c>
      <c r="FB109" s="77">
        <f t="shared" si="174"/>
        <v>0</v>
      </c>
      <c r="FC109" s="77">
        <f t="shared" si="175"/>
        <v>0</v>
      </c>
      <c r="FD109" s="77">
        <f t="shared" si="175"/>
        <v>0</v>
      </c>
      <c r="FE109" s="77">
        <f t="shared" si="175"/>
        <v>0</v>
      </c>
      <c r="FF109" s="77">
        <f t="shared" si="175"/>
        <v>0</v>
      </c>
      <c r="FG109" s="77">
        <f t="shared" si="175"/>
        <v>0</v>
      </c>
      <c r="FH109" s="77">
        <f t="shared" si="175"/>
        <v>0</v>
      </c>
      <c r="FI109" s="77">
        <f t="shared" si="175"/>
        <v>0</v>
      </c>
      <c r="FJ109" s="77">
        <f t="shared" si="175"/>
        <v>0</v>
      </c>
      <c r="FK109" s="77">
        <f t="shared" si="175"/>
        <v>0</v>
      </c>
      <c r="FL109" s="77">
        <f t="shared" si="175"/>
        <v>0</v>
      </c>
      <c r="FM109" s="77">
        <f t="shared" si="176"/>
        <v>0</v>
      </c>
      <c r="FN109" s="77">
        <f t="shared" si="176"/>
        <v>0</v>
      </c>
      <c r="FO109" s="77">
        <f t="shared" si="176"/>
        <v>0</v>
      </c>
      <c r="FP109" s="77">
        <f t="shared" si="176"/>
        <v>0</v>
      </c>
      <c r="FQ109" s="77">
        <f t="shared" si="176"/>
        <v>0</v>
      </c>
      <c r="FR109" s="77">
        <f t="shared" si="176"/>
        <v>0</v>
      </c>
      <c r="FS109" s="77">
        <f t="shared" si="176"/>
        <v>0</v>
      </c>
      <c r="FT109" s="77">
        <f t="shared" si="176"/>
        <v>0</v>
      </c>
      <c r="FU109" s="77">
        <f t="shared" si="176"/>
        <v>0</v>
      </c>
      <c r="FV109" s="77">
        <f t="shared" si="176"/>
        <v>0</v>
      </c>
      <c r="FW109" s="77">
        <f t="shared" si="177"/>
        <v>0</v>
      </c>
      <c r="FX109" s="77">
        <f t="shared" si="177"/>
        <v>0</v>
      </c>
      <c r="FY109" s="77">
        <f t="shared" si="177"/>
        <v>0</v>
      </c>
      <c r="FZ109" s="77">
        <f t="shared" si="177"/>
        <v>0</v>
      </c>
      <c r="GA109" s="77">
        <f t="shared" si="177"/>
        <v>0</v>
      </c>
      <c r="GB109" s="77">
        <f t="shared" si="177"/>
        <v>0</v>
      </c>
      <c r="GC109" s="77">
        <f t="shared" si="177"/>
        <v>0</v>
      </c>
      <c r="GD109" s="77">
        <f t="shared" si="177"/>
        <v>0</v>
      </c>
      <c r="GE109" s="77">
        <f t="shared" si="177"/>
        <v>0</v>
      </c>
      <c r="GF109" s="77">
        <f t="shared" si="177"/>
        <v>0</v>
      </c>
      <c r="GG109" s="77">
        <f t="shared" si="177"/>
        <v>0</v>
      </c>
    </row>
    <row r="110" spans="1:189" ht="15.75" x14ac:dyDescent="0.25">
      <c r="A110" s="93"/>
      <c r="B110" s="101"/>
      <c r="C110" s="102"/>
      <c r="D110" s="102"/>
      <c r="E110" s="93"/>
      <c r="F110" s="101"/>
      <c r="G110" s="97">
        <f t="shared" si="113"/>
        <v>0</v>
      </c>
      <c r="H110" s="96"/>
      <c r="I110" s="97">
        <f t="shared" si="114"/>
        <v>0</v>
      </c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0">
        <f t="shared" si="116"/>
        <v>0</v>
      </c>
      <c r="AE110" s="100">
        <f t="shared" si="112"/>
        <v>0</v>
      </c>
      <c r="AF110" s="75"/>
      <c r="AG110" s="75"/>
      <c r="AH110" s="68">
        <f t="shared" si="115"/>
        <v>0</v>
      </c>
      <c r="AI110" s="79">
        <f>SUMIF(Списки!$D$2:$D$6,B110,Списки!$E$2:$E$6)</f>
        <v>0</v>
      </c>
      <c r="AJ110" s="79">
        <f t="shared" si="117"/>
        <v>31</v>
      </c>
      <c r="AK110" s="70"/>
      <c r="AL110" s="70">
        <f t="array" aca="1" ref="AL110" ca="1">IF(MONTH(AI110)=1,MIN(IF(F110=январь!$A$1:$AF$200,ROW(январь!$A$1:$AF$200))),IF(MONTH(AI110)=2,MIN(IF(F110=февраль!$A$1:$AF$200,ROW(февраль!$A$1:$AF$200))),IF(MONTH(AI110)=3,MIN(IF(F110=март!$A$1:$AF$200,ROW(март!$A$1:$AF$200))),IF(MONTH(AI110)=4,MIN(IF(F110=апрель!$A$1:$AF$200,ROW(апрель!$A$1:$AF$200))),IF(MONTH(AI110)=5,MIN(IF(F110=май!$A$1:$AF$200,ROW(май!$A$1:$AF$200))),0)))))</f>
        <v>3</v>
      </c>
      <c r="AM110" s="77" t="str">
        <f t="shared" ca="1" si="163"/>
        <v>П</v>
      </c>
      <c r="AN110" s="77" t="str">
        <f t="shared" ca="1" si="163"/>
        <v>П</v>
      </c>
      <c r="AO110" s="77" t="str">
        <f t="shared" ca="1" si="163"/>
        <v>КД</v>
      </c>
      <c r="AP110" s="77" t="str">
        <f t="shared" ca="1" si="163"/>
        <v>КД</v>
      </c>
      <c r="AQ110" s="77" t="str">
        <f t="shared" ca="1" si="163"/>
        <v>КД</v>
      </c>
      <c r="AR110" s="77" t="str">
        <f t="shared" ca="1" si="163"/>
        <v>КД</v>
      </c>
      <c r="AS110" s="77" t="str">
        <f t="shared" ca="1" si="163"/>
        <v>В</v>
      </c>
      <c r="AT110" s="77" t="str">
        <f t="shared" ca="1" si="163"/>
        <v>КД</v>
      </c>
      <c r="AU110" s="77">
        <f t="shared" ca="1" si="163"/>
        <v>0</v>
      </c>
      <c r="AV110" s="77">
        <f t="shared" ca="1" si="163"/>
        <v>3</v>
      </c>
      <c r="AW110" s="77">
        <f t="shared" ca="1" si="164"/>
        <v>4</v>
      </c>
      <c r="AX110" s="77">
        <f t="shared" ca="1" si="164"/>
        <v>6</v>
      </c>
      <c r="AY110" s="77">
        <f t="shared" ca="1" si="164"/>
        <v>3</v>
      </c>
      <c r="AZ110" s="77" t="str">
        <f t="shared" ca="1" si="164"/>
        <v>В</v>
      </c>
      <c r="BA110" s="77">
        <f t="shared" ca="1" si="164"/>
        <v>7</v>
      </c>
      <c r="BB110" s="77">
        <f t="shared" ca="1" si="164"/>
        <v>0</v>
      </c>
      <c r="BC110" s="77">
        <f t="shared" ca="1" si="164"/>
        <v>3</v>
      </c>
      <c r="BD110" s="77">
        <f t="shared" ca="1" si="164"/>
        <v>4</v>
      </c>
      <c r="BE110" s="77">
        <f t="shared" ca="1" si="164"/>
        <v>6</v>
      </c>
      <c r="BF110" s="77">
        <f t="shared" ca="1" si="164"/>
        <v>3</v>
      </c>
      <c r="BG110" s="77" t="str">
        <f t="shared" ca="1" si="165"/>
        <v>В</v>
      </c>
      <c r="BH110" s="77">
        <f t="shared" ca="1" si="165"/>
        <v>7</v>
      </c>
      <c r="BI110" s="77">
        <f t="shared" ca="1" si="165"/>
        <v>0</v>
      </c>
      <c r="BJ110" s="77">
        <f t="shared" ca="1" si="165"/>
        <v>3</v>
      </c>
      <c r="BK110" s="77">
        <f t="shared" ca="1" si="165"/>
        <v>4</v>
      </c>
      <c r="BL110" s="77">
        <f t="shared" ca="1" si="165"/>
        <v>6</v>
      </c>
      <c r="BM110" s="77">
        <f t="shared" ca="1" si="165"/>
        <v>3</v>
      </c>
      <c r="BN110" s="77" t="str">
        <f t="shared" ca="1" si="165"/>
        <v>В</v>
      </c>
      <c r="BO110" s="77">
        <f t="shared" ca="1" si="165"/>
        <v>7</v>
      </c>
      <c r="BP110" s="77">
        <f t="shared" ca="1" si="165"/>
        <v>0</v>
      </c>
      <c r="BQ110" s="77">
        <f t="shared" ca="1" si="165"/>
        <v>3</v>
      </c>
      <c r="BR110" s="77">
        <f t="shared" si="166"/>
        <v>0</v>
      </c>
      <c r="BS110" s="77">
        <f t="shared" si="166"/>
        <v>0</v>
      </c>
      <c r="BT110" s="77">
        <f t="shared" si="166"/>
        <v>0</v>
      </c>
      <c r="BU110" s="77">
        <f t="shared" si="166"/>
        <v>0</v>
      </c>
      <c r="BV110" s="77">
        <f t="shared" si="166"/>
        <v>0</v>
      </c>
      <c r="BW110" s="77">
        <f t="shared" si="166"/>
        <v>0</v>
      </c>
      <c r="BX110" s="77">
        <f t="shared" si="166"/>
        <v>0</v>
      </c>
      <c r="BY110" s="77">
        <f t="shared" si="166"/>
        <v>0</v>
      </c>
      <c r="BZ110" s="77">
        <f t="shared" si="166"/>
        <v>0</v>
      </c>
      <c r="CA110" s="77">
        <f t="shared" si="166"/>
        <v>0</v>
      </c>
      <c r="CB110" s="77">
        <f t="shared" si="167"/>
        <v>0</v>
      </c>
      <c r="CC110" s="77">
        <f t="shared" si="167"/>
        <v>0</v>
      </c>
      <c r="CD110" s="77">
        <f t="shared" si="167"/>
        <v>0</v>
      </c>
      <c r="CE110" s="77">
        <f t="shared" si="167"/>
        <v>0</v>
      </c>
      <c r="CF110" s="77">
        <f t="shared" si="167"/>
        <v>0</v>
      </c>
      <c r="CG110" s="77">
        <f t="shared" si="167"/>
        <v>0</v>
      </c>
      <c r="CH110" s="77">
        <f t="shared" si="167"/>
        <v>0</v>
      </c>
      <c r="CI110" s="77">
        <f t="shared" si="167"/>
        <v>0</v>
      </c>
      <c r="CJ110" s="77">
        <f t="shared" si="167"/>
        <v>0</v>
      </c>
      <c r="CK110" s="77">
        <f t="shared" si="167"/>
        <v>0</v>
      </c>
      <c r="CL110" s="77">
        <f t="shared" si="168"/>
        <v>0</v>
      </c>
      <c r="CM110" s="77">
        <f t="shared" si="168"/>
        <v>0</v>
      </c>
      <c r="CN110" s="77">
        <f t="shared" si="168"/>
        <v>0</v>
      </c>
      <c r="CO110" s="77">
        <f t="shared" si="168"/>
        <v>0</v>
      </c>
      <c r="CP110" s="77">
        <f t="shared" si="168"/>
        <v>0</v>
      </c>
      <c r="CQ110" s="77">
        <f t="shared" si="168"/>
        <v>0</v>
      </c>
      <c r="CR110" s="77">
        <f t="shared" si="168"/>
        <v>0</v>
      </c>
      <c r="CS110" s="77">
        <f t="shared" si="168"/>
        <v>0</v>
      </c>
      <c r="CT110" s="77">
        <f t="shared" si="169"/>
        <v>0</v>
      </c>
      <c r="CU110" s="77">
        <f t="shared" si="169"/>
        <v>0</v>
      </c>
      <c r="CV110" s="77">
        <f t="shared" si="169"/>
        <v>0</v>
      </c>
      <c r="CW110" s="77">
        <f t="shared" si="169"/>
        <v>0</v>
      </c>
      <c r="CX110" s="77">
        <f t="shared" si="169"/>
        <v>0</v>
      </c>
      <c r="CY110" s="77">
        <f t="shared" si="169"/>
        <v>0</v>
      </c>
      <c r="CZ110" s="77">
        <f t="shared" si="169"/>
        <v>0</v>
      </c>
      <c r="DA110" s="77">
        <f t="shared" si="169"/>
        <v>0</v>
      </c>
      <c r="DB110" s="77">
        <f t="shared" si="169"/>
        <v>0</v>
      </c>
      <c r="DC110" s="77">
        <f t="shared" si="169"/>
        <v>0</v>
      </c>
      <c r="DD110" s="77">
        <f t="shared" si="170"/>
        <v>0</v>
      </c>
      <c r="DE110" s="77">
        <f t="shared" si="170"/>
        <v>0</v>
      </c>
      <c r="DF110" s="77">
        <f t="shared" si="170"/>
        <v>0</v>
      </c>
      <c r="DG110" s="77">
        <f t="shared" si="170"/>
        <v>0</v>
      </c>
      <c r="DH110" s="77">
        <f t="shared" si="170"/>
        <v>0</v>
      </c>
      <c r="DI110" s="77">
        <f t="shared" si="170"/>
        <v>0</v>
      </c>
      <c r="DJ110" s="77">
        <f t="shared" si="170"/>
        <v>0</v>
      </c>
      <c r="DK110" s="77">
        <f t="shared" si="170"/>
        <v>0</v>
      </c>
      <c r="DL110" s="77">
        <f t="shared" si="170"/>
        <v>0</v>
      </c>
      <c r="DM110" s="77">
        <f t="shared" si="170"/>
        <v>0</v>
      </c>
      <c r="DN110" s="77">
        <f t="shared" si="171"/>
        <v>0</v>
      </c>
      <c r="DO110" s="77">
        <f t="shared" si="171"/>
        <v>0</v>
      </c>
      <c r="DP110" s="77">
        <f t="shared" si="171"/>
        <v>0</v>
      </c>
      <c r="DQ110" s="77">
        <f t="shared" si="171"/>
        <v>0</v>
      </c>
      <c r="DR110" s="77">
        <f t="shared" si="171"/>
        <v>0</v>
      </c>
      <c r="DS110" s="77">
        <f t="shared" si="171"/>
        <v>0</v>
      </c>
      <c r="DT110" s="77">
        <f t="shared" si="171"/>
        <v>0</v>
      </c>
      <c r="DU110" s="77">
        <f t="shared" si="171"/>
        <v>0</v>
      </c>
      <c r="DV110" s="77">
        <f t="shared" si="171"/>
        <v>0</v>
      </c>
      <c r="DW110" s="77">
        <f t="shared" si="171"/>
        <v>0</v>
      </c>
      <c r="DX110" s="77">
        <f t="shared" si="171"/>
        <v>0</v>
      </c>
      <c r="DY110" s="77">
        <f t="shared" si="172"/>
        <v>0</v>
      </c>
      <c r="DZ110" s="77">
        <f t="shared" si="172"/>
        <v>0</v>
      </c>
      <c r="EA110" s="77">
        <f t="shared" si="172"/>
        <v>0</v>
      </c>
      <c r="EB110" s="77">
        <f t="shared" si="172"/>
        <v>0</v>
      </c>
      <c r="EC110" s="77">
        <f t="shared" si="172"/>
        <v>0</v>
      </c>
      <c r="ED110" s="77">
        <f t="shared" si="172"/>
        <v>0</v>
      </c>
      <c r="EE110" s="77">
        <f t="shared" si="172"/>
        <v>0</v>
      </c>
      <c r="EF110" s="77">
        <f t="shared" si="172"/>
        <v>0</v>
      </c>
      <c r="EG110" s="77">
        <f t="shared" si="172"/>
        <v>0</v>
      </c>
      <c r="EH110" s="77">
        <f t="shared" si="172"/>
        <v>0</v>
      </c>
      <c r="EI110" s="77">
        <f t="shared" si="173"/>
        <v>0</v>
      </c>
      <c r="EJ110" s="77">
        <f t="shared" si="173"/>
        <v>0</v>
      </c>
      <c r="EK110" s="77">
        <f t="shared" si="173"/>
        <v>0</v>
      </c>
      <c r="EL110" s="77">
        <f t="shared" si="173"/>
        <v>0</v>
      </c>
      <c r="EM110" s="77">
        <f t="shared" si="173"/>
        <v>0</v>
      </c>
      <c r="EN110" s="77">
        <f t="shared" si="173"/>
        <v>0</v>
      </c>
      <c r="EO110" s="77">
        <f t="shared" si="173"/>
        <v>0</v>
      </c>
      <c r="EP110" s="77">
        <f t="shared" si="173"/>
        <v>0</v>
      </c>
      <c r="EQ110" s="77">
        <f t="shared" si="173"/>
        <v>0</v>
      </c>
      <c r="ER110" s="77">
        <f t="shared" si="173"/>
        <v>0</v>
      </c>
      <c r="ES110" s="77">
        <f t="shared" si="174"/>
        <v>0</v>
      </c>
      <c r="ET110" s="77">
        <f t="shared" si="174"/>
        <v>0</v>
      </c>
      <c r="EU110" s="77">
        <f t="shared" si="174"/>
        <v>0</v>
      </c>
      <c r="EV110" s="77">
        <f t="shared" si="174"/>
        <v>0</v>
      </c>
      <c r="EW110" s="77">
        <f t="shared" si="174"/>
        <v>0</v>
      </c>
      <c r="EX110" s="77">
        <f t="shared" si="174"/>
        <v>0</v>
      </c>
      <c r="EY110" s="77">
        <f t="shared" si="174"/>
        <v>0</v>
      </c>
      <c r="EZ110" s="77">
        <f t="shared" si="174"/>
        <v>0</v>
      </c>
      <c r="FA110" s="77">
        <f t="shared" si="174"/>
        <v>0</v>
      </c>
      <c r="FB110" s="77">
        <f t="shared" si="174"/>
        <v>0</v>
      </c>
      <c r="FC110" s="77">
        <f t="shared" si="175"/>
        <v>0</v>
      </c>
      <c r="FD110" s="77">
        <f t="shared" si="175"/>
        <v>0</v>
      </c>
      <c r="FE110" s="77">
        <f t="shared" si="175"/>
        <v>0</v>
      </c>
      <c r="FF110" s="77">
        <f t="shared" si="175"/>
        <v>0</v>
      </c>
      <c r="FG110" s="77">
        <f t="shared" si="175"/>
        <v>0</v>
      </c>
      <c r="FH110" s="77">
        <f t="shared" si="175"/>
        <v>0</v>
      </c>
      <c r="FI110" s="77">
        <f t="shared" si="175"/>
        <v>0</v>
      </c>
      <c r="FJ110" s="77">
        <f t="shared" si="175"/>
        <v>0</v>
      </c>
      <c r="FK110" s="77">
        <f t="shared" si="175"/>
        <v>0</v>
      </c>
      <c r="FL110" s="77">
        <f t="shared" si="175"/>
        <v>0</v>
      </c>
      <c r="FM110" s="77">
        <f t="shared" si="176"/>
        <v>0</v>
      </c>
      <c r="FN110" s="77">
        <f t="shared" si="176"/>
        <v>0</v>
      </c>
      <c r="FO110" s="77">
        <f t="shared" si="176"/>
        <v>0</v>
      </c>
      <c r="FP110" s="77">
        <f t="shared" si="176"/>
        <v>0</v>
      </c>
      <c r="FQ110" s="77">
        <f t="shared" si="176"/>
        <v>0</v>
      </c>
      <c r="FR110" s="77">
        <f t="shared" si="176"/>
        <v>0</v>
      </c>
      <c r="FS110" s="77">
        <f t="shared" si="176"/>
        <v>0</v>
      </c>
      <c r="FT110" s="77">
        <f t="shared" si="176"/>
        <v>0</v>
      </c>
      <c r="FU110" s="77">
        <f t="shared" si="176"/>
        <v>0</v>
      </c>
      <c r="FV110" s="77">
        <f t="shared" si="176"/>
        <v>0</v>
      </c>
      <c r="FW110" s="77">
        <f t="shared" si="177"/>
        <v>0</v>
      </c>
      <c r="FX110" s="77">
        <f t="shared" si="177"/>
        <v>0</v>
      </c>
      <c r="FY110" s="77">
        <f t="shared" si="177"/>
        <v>0</v>
      </c>
      <c r="FZ110" s="77">
        <f t="shared" si="177"/>
        <v>0</v>
      </c>
      <c r="GA110" s="77">
        <f t="shared" si="177"/>
        <v>0</v>
      </c>
      <c r="GB110" s="77">
        <f t="shared" si="177"/>
        <v>0</v>
      </c>
      <c r="GC110" s="77">
        <f t="shared" si="177"/>
        <v>0</v>
      </c>
      <c r="GD110" s="77">
        <f t="shared" si="177"/>
        <v>0</v>
      </c>
      <c r="GE110" s="77">
        <f t="shared" si="177"/>
        <v>0</v>
      </c>
      <c r="GF110" s="77">
        <f t="shared" si="177"/>
        <v>0</v>
      </c>
      <c r="GG110" s="77">
        <f t="shared" si="177"/>
        <v>0</v>
      </c>
    </row>
    <row r="111" spans="1:189" ht="15.75" x14ac:dyDescent="0.25">
      <c r="A111" s="93"/>
      <c r="B111" s="101"/>
      <c r="C111" s="102"/>
      <c r="D111" s="102"/>
      <c r="E111" s="93"/>
      <c r="F111" s="101"/>
      <c r="G111" s="97">
        <f t="shared" si="113"/>
        <v>0</v>
      </c>
      <c r="H111" s="96"/>
      <c r="I111" s="97">
        <f t="shared" si="114"/>
        <v>0</v>
      </c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0">
        <f t="shared" si="116"/>
        <v>0</v>
      </c>
      <c r="AE111" s="100">
        <f t="shared" si="112"/>
        <v>0</v>
      </c>
      <c r="AF111" s="75"/>
      <c r="AG111" s="75"/>
      <c r="AH111" s="68">
        <f t="shared" si="115"/>
        <v>0</v>
      </c>
      <c r="AI111" s="79">
        <f>SUMIF(Списки!$D$2:$D$6,B111,Списки!$E$2:$E$6)</f>
        <v>0</v>
      </c>
      <c r="AJ111" s="79">
        <f t="shared" si="117"/>
        <v>31</v>
      </c>
      <c r="AK111" s="70"/>
      <c r="AL111" s="70">
        <f t="array" aca="1" ref="AL111" ca="1">IF(MONTH(AI111)=1,MIN(IF(F111=январь!$A$1:$AF$200,ROW(январь!$A$1:$AF$200))),IF(MONTH(AI111)=2,MIN(IF(F111=февраль!$A$1:$AF$200,ROW(февраль!$A$1:$AF$200))),IF(MONTH(AI111)=3,MIN(IF(F111=март!$A$1:$AF$200,ROW(март!$A$1:$AF$200))),IF(MONTH(AI111)=4,MIN(IF(F111=апрель!$A$1:$AF$200,ROW(апрель!$A$1:$AF$200))),IF(MONTH(AI111)=5,MIN(IF(F111=май!$A$1:$AF$200,ROW(май!$A$1:$AF$200))),0)))))</f>
        <v>3</v>
      </c>
      <c r="AM111" s="77" t="str">
        <f t="shared" ca="1" si="163"/>
        <v>П</v>
      </c>
      <c r="AN111" s="77" t="str">
        <f t="shared" ca="1" si="163"/>
        <v>П</v>
      </c>
      <c r="AO111" s="77" t="str">
        <f t="shared" ca="1" si="163"/>
        <v>КД</v>
      </c>
      <c r="AP111" s="77" t="str">
        <f t="shared" ca="1" si="163"/>
        <v>КД</v>
      </c>
      <c r="AQ111" s="77" t="str">
        <f t="shared" ca="1" si="163"/>
        <v>КД</v>
      </c>
      <c r="AR111" s="77" t="str">
        <f t="shared" ca="1" si="163"/>
        <v>КД</v>
      </c>
      <c r="AS111" s="77" t="str">
        <f t="shared" ca="1" si="163"/>
        <v>В</v>
      </c>
      <c r="AT111" s="77" t="str">
        <f t="shared" ca="1" si="163"/>
        <v>КД</v>
      </c>
      <c r="AU111" s="77">
        <f t="shared" ca="1" si="163"/>
        <v>0</v>
      </c>
      <c r="AV111" s="77">
        <f t="shared" ca="1" si="163"/>
        <v>3</v>
      </c>
      <c r="AW111" s="77">
        <f t="shared" ca="1" si="164"/>
        <v>4</v>
      </c>
      <c r="AX111" s="77">
        <f t="shared" ca="1" si="164"/>
        <v>6</v>
      </c>
      <c r="AY111" s="77">
        <f t="shared" ca="1" si="164"/>
        <v>3</v>
      </c>
      <c r="AZ111" s="77" t="str">
        <f t="shared" ca="1" si="164"/>
        <v>В</v>
      </c>
      <c r="BA111" s="77">
        <f t="shared" ca="1" si="164"/>
        <v>7</v>
      </c>
      <c r="BB111" s="77">
        <f t="shared" ca="1" si="164"/>
        <v>0</v>
      </c>
      <c r="BC111" s="77">
        <f t="shared" ca="1" si="164"/>
        <v>3</v>
      </c>
      <c r="BD111" s="77">
        <f t="shared" ca="1" si="164"/>
        <v>4</v>
      </c>
      <c r="BE111" s="77">
        <f t="shared" ca="1" si="164"/>
        <v>6</v>
      </c>
      <c r="BF111" s="77">
        <f t="shared" ca="1" si="164"/>
        <v>3</v>
      </c>
      <c r="BG111" s="77" t="str">
        <f t="shared" ca="1" si="165"/>
        <v>В</v>
      </c>
      <c r="BH111" s="77">
        <f t="shared" ca="1" si="165"/>
        <v>7</v>
      </c>
      <c r="BI111" s="77">
        <f t="shared" ca="1" si="165"/>
        <v>0</v>
      </c>
      <c r="BJ111" s="77">
        <f t="shared" ca="1" si="165"/>
        <v>3</v>
      </c>
      <c r="BK111" s="77">
        <f t="shared" ca="1" si="165"/>
        <v>4</v>
      </c>
      <c r="BL111" s="77">
        <f t="shared" ca="1" si="165"/>
        <v>6</v>
      </c>
      <c r="BM111" s="77">
        <f t="shared" ca="1" si="165"/>
        <v>3</v>
      </c>
      <c r="BN111" s="77" t="str">
        <f t="shared" ca="1" si="165"/>
        <v>В</v>
      </c>
      <c r="BO111" s="77">
        <f t="shared" ca="1" si="165"/>
        <v>7</v>
      </c>
      <c r="BP111" s="77">
        <f t="shared" ca="1" si="165"/>
        <v>0</v>
      </c>
      <c r="BQ111" s="77">
        <f t="shared" ca="1" si="165"/>
        <v>3</v>
      </c>
      <c r="BR111" s="77">
        <f t="shared" si="166"/>
        <v>0</v>
      </c>
      <c r="BS111" s="77">
        <f t="shared" si="166"/>
        <v>0</v>
      </c>
      <c r="BT111" s="77">
        <f t="shared" si="166"/>
        <v>0</v>
      </c>
      <c r="BU111" s="77">
        <f t="shared" si="166"/>
        <v>0</v>
      </c>
      <c r="BV111" s="77">
        <f t="shared" si="166"/>
        <v>0</v>
      </c>
      <c r="BW111" s="77">
        <f t="shared" si="166"/>
        <v>0</v>
      </c>
      <c r="BX111" s="77">
        <f t="shared" si="166"/>
        <v>0</v>
      </c>
      <c r="BY111" s="77">
        <f t="shared" si="166"/>
        <v>0</v>
      </c>
      <c r="BZ111" s="77">
        <f t="shared" si="166"/>
        <v>0</v>
      </c>
      <c r="CA111" s="77">
        <f t="shared" si="166"/>
        <v>0</v>
      </c>
      <c r="CB111" s="77">
        <f t="shared" si="167"/>
        <v>0</v>
      </c>
      <c r="CC111" s="77">
        <f t="shared" si="167"/>
        <v>0</v>
      </c>
      <c r="CD111" s="77">
        <f t="shared" si="167"/>
        <v>0</v>
      </c>
      <c r="CE111" s="77">
        <f t="shared" si="167"/>
        <v>0</v>
      </c>
      <c r="CF111" s="77">
        <f t="shared" si="167"/>
        <v>0</v>
      </c>
      <c r="CG111" s="77">
        <f t="shared" si="167"/>
        <v>0</v>
      </c>
      <c r="CH111" s="77">
        <f t="shared" si="167"/>
        <v>0</v>
      </c>
      <c r="CI111" s="77">
        <f t="shared" si="167"/>
        <v>0</v>
      </c>
      <c r="CJ111" s="77">
        <f t="shared" si="167"/>
        <v>0</v>
      </c>
      <c r="CK111" s="77">
        <f t="shared" si="167"/>
        <v>0</v>
      </c>
      <c r="CL111" s="77">
        <f t="shared" si="168"/>
        <v>0</v>
      </c>
      <c r="CM111" s="77">
        <f t="shared" si="168"/>
        <v>0</v>
      </c>
      <c r="CN111" s="77">
        <f t="shared" si="168"/>
        <v>0</v>
      </c>
      <c r="CO111" s="77">
        <f t="shared" si="168"/>
        <v>0</v>
      </c>
      <c r="CP111" s="77">
        <f t="shared" si="168"/>
        <v>0</v>
      </c>
      <c r="CQ111" s="77">
        <f t="shared" si="168"/>
        <v>0</v>
      </c>
      <c r="CR111" s="77">
        <f t="shared" si="168"/>
        <v>0</v>
      </c>
      <c r="CS111" s="77">
        <f t="shared" si="168"/>
        <v>0</v>
      </c>
      <c r="CT111" s="77">
        <f t="shared" si="169"/>
        <v>0</v>
      </c>
      <c r="CU111" s="77">
        <f t="shared" si="169"/>
        <v>0</v>
      </c>
      <c r="CV111" s="77">
        <f t="shared" si="169"/>
        <v>0</v>
      </c>
      <c r="CW111" s="77">
        <f t="shared" si="169"/>
        <v>0</v>
      </c>
      <c r="CX111" s="77">
        <f t="shared" si="169"/>
        <v>0</v>
      </c>
      <c r="CY111" s="77">
        <f t="shared" si="169"/>
        <v>0</v>
      </c>
      <c r="CZ111" s="77">
        <f t="shared" si="169"/>
        <v>0</v>
      </c>
      <c r="DA111" s="77">
        <f t="shared" si="169"/>
        <v>0</v>
      </c>
      <c r="DB111" s="77">
        <f t="shared" si="169"/>
        <v>0</v>
      </c>
      <c r="DC111" s="77">
        <f t="shared" si="169"/>
        <v>0</v>
      </c>
      <c r="DD111" s="77">
        <f t="shared" si="170"/>
        <v>0</v>
      </c>
      <c r="DE111" s="77">
        <f t="shared" si="170"/>
        <v>0</v>
      </c>
      <c r="DF111" s="77">
        <f t="shared" si="170"/>
        <v>0</v>
      </c>
      <c r="DG111" s="77">
        <f t="shared" si="170"/>
        <v>0</v>
      </c>
      <c r="DH111" s="77">
        <f t="shared" si="170"/>
        <v>0</v>
      </c>
      <c r="DI111" s="77">
        <f t="shared" si="170"/>
        <v>0</v>
      </c>
      <c r="DJ111" s="77">
        <f t="shared" si="170"/>
        <v>0</v>
      </c>
      <c r="DK111" s="77">
        <f t="shared" si="170"/>
        <v>0</v>
      </c>
      <c r="DL111" s="77">
        <f t="shared" si="170"/>
        <v>0</v>
      </c>
      <c r="DM111" s="77">
        <f t="shared" si="170"/>
        <v>0</v>
      </c>
      <c r="DN111" s="77">
        <f t="shared" si="171"/>
        <v>0</v>
      </c>
      <c r="DO111" s="77">
        <f t="shared" si="171"/>
        <v>0</v>
      </c>
      <c r="DP111" s="77">
        <f t="shared" si="171"/>
        <v>0</v>
      </c>
      <c r="DQ111" s="77">
        <f t="shared" si="171"/>
        <v>0</v>
      </c>
      <c r="DR111" s="77">
        <f t="shared" si="171"/>
        <v>0</v>
      </c>
      <c r="DS111" s="77">
        <f t="shared" si="171"/>
        <v>0</v>
      </c>
      <c r="DT111" s="77">
        <f t="shared" si="171"/>
        <v>0</v>
      </c>
      <c r="DU111" s="77">
        <f t="shared" si="171"/>
        <v>0</v>
      </c>
      <c r="DV111" s="77">
        <f t="shared" si="171"/>
        <v>0</v>
      </c>
      <c r="DW111" s="77">
        <f t="shared" si="171"/>
        <v>0</v>
      </c>
      <c r="DX111" s="77">
        <f t="shared" si="171"/>
        <v>0</v>
      </c>
      <c r="DY111" s="77">
        <f t="shared" si="172"/>
        <v>0</v>
      </c>
      <c r="DZ111" s="77">
        <f t="shared" si="172"/>
        <v>0</v>
      </c>
      <c r="EA111" s="77">
        <f t="shared" si="172"/>
        <v>0</v>
      </c>
      <c r="EB111" s="77">
        <f t="shared" si="172"/>
        <v>0</v>
      </c>
      <c r="EC111" s="77">
        <f t="shared" si="172"/>
        <v>0</v>
      </c>
      <c r="ED111" s="77">
        <f t="shared" si="172"/>
        <v>0</v>
      </c>
      <c r="EE111" s="77">
        <f t="shared" si="172"/>
        <v>0</v>
      </c>
      <c r="EF111" s="77">
        <f t="shared" si="172"/>
        <v>0</v>
      </c>
      <c r="EG111" s="77">
        <f t="shared" si="172"/>
        <v>0</v>
      </c>
      <c r="EH111" s="77">
        <f t="shared" si="172"/>
        <v>0</v>
      </c>
      <c r="EI111" s="77">
        <f t="shared" si="173"/>
        <v>0</v>
      </c>
      <c r="EJ111" s="77">
        <f t="shared" si="173"/>
        <v>0</v>
      </c>
      <c r="EK111" s="77">
        <f t="shared" si="173"/>
        <v>0</v>
      </c>
      <c r="EL111" s="77">
        <f t="shared" si="173"/>
        <v>0</v>
      </c>
      <c r="EM111" s="77">
        <f t="shared" si="173"/>
        <v>0</v>
      </c>
      <c r="EN111" s="77">
        <f t="shared" si="173"/>
        <v>0</v>
      </c>
      <c r="EO111" s="77">
        <f t="shared" si="173"/>
        <v>0</v>
      </c>
      <c r="EP111" s="77">
        <f t="shared" si="173"/>
        <v>0</v>
      </c>
      <c r="EQ111" s="77">
        <f t="shared" si="173"/>
        <v>0</v>
      </c>
      <c r="ER111" s="77">
        <f t="shared" si="173"/>
        <v>0</v>
      </c>
      <c r="ES111" s="77">
        <f t="shared" si="174"/>
        <v>0</v>
      </c>
      <c r="ET111" s="77">
        <f t="shared" si="174"/>
        <v>0</v>
      </c>
      <c r="EU111" s="77">
        <f t="shared" si="174"/>
        <v>0</v>
      </c>
      <c r="EV111" s="77">
        <f t="shared" si="174"/>
        <v>0</v>
      </c>
      <c r="EW111" s="77">
        <f t="shared" si="174"/>
        <v>0</v>
      </c>
      <c r="EX111" s="77">
        <f t="shared" si="174"/>
        <v>0</v>
      </c>
      <c r="EY111" s="77">
        <f t="shared" si="174"/>
        <v>0</v>
      </c>
      <c r="EZ111" s="77">
        <f t="shared" si="174"/>
        <v>0</v>
      </c>
      <c r="FA111" s="77">
        <f t="shared" si="174"/>
        <v>0</v>
      </c>
      <c r="FB111" s="77">
        <f t="shared" si="174"/>
        <v>0</v>
      </c>
      <c r="FC111" s="77">
        <f t="shared" si="175"/>
        <v>0</v>
      </c>
      <c r="FD111" s="77">
        <f t="shared" si="175"/>
        <v>0</v>
      </c>
      <c r="FE111" s="77">
        <f t="shared" si="175"/>
        <v>0</v>
      </c>
      <c r="FF111" s="77">
        <f t="shared" si="175"/>
        <v>0</v>
      </c>
      <c r="FG111" s="77">
        <f t="shared" si="175"/>
        <v>0</v>
      </c>
      <c r="FH111" s="77">
        <f t="shared" si="175"/>
        <v>0</v>
      </c>
      <c r="FI111" s="77">
        <f t="shared" si="175"/>
        <v>0</v>
      </c>
      <c r="FJ111" s="77">
        <f t="shared" si="175"/>
        <v>0</v>
      </c>
      <c r="FK111" s="77">
        <f t="shared" si="175"/>
        <v>0</v>
      </c>
      <c r="FL111" s="77">
        <f t="shared" si="175"/>
        <v>0</v>
      </c>
      <c r="FM111" s="77">
        <f t="shared" si="176"/>
        <v>0</v>
      </c>
      <c r="FN111" s="77">
        <f t="shared" si="176"/>
        <v>0</v>
      </c>
      <c r="FO111" s="77">
        <f t="shared" si="176"/>
        <v>0</v>
      </c>
      <c r="FP111" s="77">
        <f t="shared" si="176"/>
        <v>0</v>
      </c>
      <c r="FQ111" s="77">
        <f t="shared" si="176"/>
        <v>0</v>
      </c>
      <c r="FR111" s="77">
        <f t="shared" si="176"/>
        <v>0</v>
      </c>
      <c r="FS111" s="77">
        <f t="shared" si="176"/>
        <v>0</v>
      </c>
      <c r="FT111" s="77">
        <f t="shared" si="176"/>
        <v>0</v>
      </c>
      <c r="FU111" s="77">
        <f t="shared" si="176"/>
        <v>0</v>
      </c>
      <c r="FV111" s="77">
        <f t="shared" si="176"/>
        <v>0</v>
      </c>
      <c r="FW111" s="77">
        <f t="shared" si="177"/>
        <v>0</v>
      </c>
      <c r="FX111" s="77">
        <f t="shared" si="177"/>
        <v>0</v>
      </c>
      <c r="FY111" s="77">
        <f t="shared" si="177"/>
        <v>0</v>
      </c>
      <c r="FZ111" s="77">
        <f t="shared" si="177"/>
        <v>0</v>
      </c>
      <c r="GA111" s="77">
        <f t="shared" si="177"/>
        <v>0</v>
      </c>
      <c r="GB111" s="77">
        <f t="shared" si="177"/>
        <v>0</v>
      </c>
      <c r="GC111" s="77">
        <f t="shared" si="177"/>
        <v>0</v>
      </c>
      <c r="GD111" s="77">
        <f t="shared" si="177"/>
        <v>0</v>
      </c>
      <c r="GE111" s="77">
        <f t="shared" si="177"/>
        <v>0</v>
      </c>
      <c r="GF111" s="77">
        <f t="shared" si="177"/>
        <v>0</v>
      </c>
      <c r="GG111" s="77">
        <f t="shared" si="177"/>
        <v>0</v>
      </c>
    </row>
    <row r="112" spans="1:189" ht="15.75" x14ac:dyDescent="0.25">
      <c r="A112" s="93"/>
      <c r="B112" s="101"/>
      <c r="C112" s="102"/>
      <c r="D112" s="102"/>
      <c r="E112" s="93"/>
      <c r="F112" s="101"/>
      <c r="G112" s="97">
        <f t="shared" si="113"/>
        <v>0</v>
      </c>
      <c r="H112" s="96"/>
      <c r="I112" s="97">
        <f t="shared" si="114"/>
        <v>0</v>
      </c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0">
        <f t="shared" si="116"/>
        <v>0</v>
      </c>
      <c r="AE112" s="100">
        <f t="shared" si="112"/>
        <v>0</v>
      </c>
      <c r="AF112" s="75"/>
      <c r="AG112" s="75"/>
      <c r="AH112" s="68">
        <f t="shared" si="115"/>
        <v>0</v>
      </c>
      <c r="AI112" s="79">
        <f>SUMIF(Списки!$D$2:$D$6,B112,Списки!$E$2:$E$6)</f>
        <v>0</v>
      </c>
      <c r="AJ112" s="79">
        <f t="shared" si="117"/>
        <v>31</v>
      </c>
      <c r="AK112" s="70"/>
      <c r="AL112" s="70">
        <f t="array" aca="1" ref="AL112" ca="1">IF(MONTH(AI112)=1,MIN(IF(F112=январь!$A$1:$AF$200,ROW(январь!$A$1:$AF$200))),IF(MONTH(AI112)=2,MIN(IF(F112=февраль!$A$1:$AF$200,ROW(февраль!$A$1:$AF$200))),IF(MONTH(AI112)=3,MIN(IF(F112=март!$A$1:$AF$200,ROW(март!$A$1:$AF$200))),IF(MONTH(AI112)=4,MIN(IF(F112=апрель!$A$1:$AF$200,ROW(апрель!$A$1:$AF$200))),IF(MONTH(AI112)=5,MIN(IF(F112=май!$A$1:$AF$200,ROW(май!$A$1:$AF$200))),0)))))</f>
        <v>3</v>
      </c>
      <c r="AM112" s="77" t="str">
        <f t="shared" ca="1" si="163"/>
        <v>П</v>
      </c>
      <c r="AN112" s="77" t="str">
        <f t="shared" ca="1" si="163"/>
        <v>П</v>
      </c>
      <c r="AO112" s="77" t="str">
        <f t="shared" ca="1" si="163"/>
        <v>КД</v>
      </c>
      <c r="AP112" s="77" t="str">
        <f t="shared" ca="1" si="163"/>
        <v>КД</v>
      </c>
      <c r="AQ112" s="77" t="str">
        <f t="shared" ca="1" si="163"/>
        <v>КД</v>
      </c>
      <c r="AR112" s="77" t="str">
        <f t="shared" ca="1" si="163"/>
        <v>КД</v>
      </c>
      <c r="AS112" s="77" t="str">
        <f t="shared" ca="1" si="163"/>
        <v>В</v>
      </c>
      <c r="AT112" s="77" t="str">
        <f t="shared" ca="1" si="163"/>
        <v>КД</v>
      </c>
      <c r="AU112" s="77">
        <f t="shared" ca="1" si="163"/>
        <v>0</v>
      </c>
      <c r="AV112" s="77">
        <f t="shared" ca="1" si="163"/>
        <v>3</v>
      </c>
      <c r="AW112" s="77">
        <f t="shared" ca="1" si="164"/>
        <v>4</v>
      </c>
      <c r="AX112" s="77">
        <f t="shared" ca="1" si="164"/>
        <v>6</v>
      </c>
      <c r="AY112" s="77">
        <f t="shared" ca="1" si="164"/>
        <v>3</v>
      </c>
      <c r="AZ112" s="77" t="str">
        <f t="shared" ca="1" si="164"/>
        <v>В</v>
      </c>
      <c r="BA112" s="77">
        <f t="shared" ca="1" si="164"/>
        <v>7</v>
      </c>
      <c r="BB112" s="77">
        <f t="shared" ca="1" si="164"/>
        <v>0</v>
      </c>
      <c r="BC112" s="77">
        <f t="shared" ca="1" si="164"/>
        <v>3</v>
      </c>
      <c r="BD112" s="77">
        <f t="shared" ca="1" si="164"/>
        <v>4</v>
      </c>
      <c r="BE112" s="77">
        <f t="shared" ca="1" si="164"/>
        <v>6</v>
      </c>
      <c r="BF112" s="77">
        <f t="shared" ca="1" si="164"/>
        <v>3</v>
      </c>
      <c r="BG112" s="77" t="str">
        <f t="shared" ca="1" si="165"/>
        <v>В</v>
      </c>
      <c r="BH112" s="77">
        <f t="shared" ca="1" si="165"/>
        <v>7</v>
      </c>
      <c r="BI112" s="77">
        <f t="shared" ca="1" si="165"/>
        <v>0</v>
      </c>
      <c r="BJ112" s="77">
        <f t="shared" ca="1" si="165"/>
        <v>3</v>
      </c>
      <c r="BK112" s="77">
        <f t="shared" ca="1" si="165"/>
        <v>4</v>
      </c>
      <c r="BL112" s="77">
        <f t="shared" ca="1" si="165"/>
        <v>6</v>
      </c>
      <c r="BM112" s="77">
        <f t="shared" ca="1" si="165"/>
        <v>3</v>
      </c>
      <c r="BN112" s="77" t="str">
        <f t="shared" ca="1" si="165"/>
        <v>В</v>
      </c>
      <c r="BO112" s="77">
        <f t="shared" ca="1" si="165"/>
        <v>7</v>
      </c>
      <c r="BP112" s="77">
        <f t="shared" ca="1" si="165"/>
        <v>0</v>
      </c>
      <c r="BQ112" s="77">
        <f t="shared" ca="1" si="165"/>
        <v>3</v>
      </c>
      <c r="BR112" s="77">
        <f t="shared" si="166"/>
        <v>0</v>
      </c>
      <c r="BS112" s="77">
        <f t="shared" si="166"/>
        <v>0</v>
      </c>
      <c r="BT112" s="77">
        <f t="shared" si="166"/>
        <v>0</v>
      </c>
      <c r="BU112" s="77">
        <f t="shared" si="166"/>
        <v>0</v>
      </c>
      <c r="BV112" s="77">
        <f t="shared" si="166"/>
        <v>0</v>
      </c>
      <c r="BW112" s="77">
        <f t="shared" si="166"/>
        <v>0</v>
      </c>
      <c r="BX112" s="77">
        <f t="shared" si="166"/>
        <v>0</v>
      </c>
      <c r="BY112" s="77">
        <f t="shared" si="166"/>
        <v>0</v>
      </c>
      <c r="BZ112" s="77">
        <f t="shared" si="166"/>
        <v>0</v>
      </c>
      <c r="CA112" s="77">
        <f t="shared" si="166"/>
        <v>0</v>
      </c>
      <c r="CB112" s="77">
        <f t="shared" si="167"/>
        <v>0</v>
      </c>
      <c r="CC112" s="77">
        <f t="shared" si="167"/>
        <v>0</v>
      </c>
      <c r="CD112" s="77">
        <f t="shared" si="167"/>
        <v>0</v>
      </c>
      <c r="CE112" s="77">
        <f t="shared" si="167"/>
        <v>0</v>
      </c>
      <c r="CF112" s="77">
        <f t="shared" si="167"/>
        <v>0</v>
      </c>
      <c r="CG112" s="77">
        <f t="shared" si="167"/>
        <v>0</v>
      </c>
      <c r="CH112" s="77">
        <f t="shared" si="167"/>
        <v>0</v>
      </c>
      <c r="CI112" s="77">
        <f t="shared" si="167"/>
        <v>0</v>
      </c>
      <c r="CJ112" s="77">
        <f t="shared" si="167"/>
        <v>0</v>
      </c>
      <c r="CK112" s="77">
        <f t="shared" si="167"/>
        <v>0</v>
      </c>
      <c r="CL112" s="77">
        <f t="shared" si="168"/>
        <v>0</v>
      </c>
      <c r="CM112" s="77">
        <f t="shared" si="168"/>
        <v>0</v>
      </c>
      <c r="CN112" s="77">
        <f t="shared" si="168"/>
        <v>0</v>
      </c>
      <c r="CO112" s="77">
        <f t="shared" si="168"/>
        <v>0</v>
      </c>
      <c r="CP112" s="77">
        <f t="shared" si="168"/>
        <v>0</v>
      </c>
      <c r="CQ112" s="77">
        <f t="shared" si="168"/>
        <v>0</v>
      </c>
      <c r="CR112" s="77">
        <f t="shared" si="168"/>
        <v>0</v>
      </c>
      <c r="CS112" s="77">
        <f t="shared" si="168"/>
        <v>0</v>
      </c>
      <c r="CT112" s="77">
        <f t="shared" si="169"/>
        <v>0</v>
      </c>
      <c r="CU112" s="77">
        <f t="shared" si="169"/>
        <v>0</v>
      </c>
      <c r="CV112" s="77">
        <f t="shared" si="169"/>
        <v>0</v>
      </c>
      <c r="CW112" s="77">
        <f t="shared" si="169"/>
        <v>0</v>
      </c>
      <c r="CX112" s="77">
        <f t="shared" si="169"/>
        <v>0</v>
      </c>
      <c r="CY112" s="77">
        <f t="shared" si="169"/>
        <v>0</v>
      </c>
      <c r="CZ112" s="77">
        <f t="shared" si="169"/>
        <v>0</v>
      </c>
      <c r="DA112" s="77">
        <f t="shared" si="169"/>
        <v>0</v>
      </c>
      <c r="DB112" s="77">
        <f t="shared" si="169"/>
        <v>0</v>
      </c>
      <c r="DC112" s="77">
        <f t="shared" si="169"/>
        <v>0</v>
      </c>
      <c r="DD112" s="77">
        <f t="shared" si="170"/>
        <v>0</v>
      </c>
      <c r="DE112" s="77">
        <f t="shared" si="170"/>
        <v>0</v>
      </c>
      <c r="DF112" s="77">
        <f t="shared" si="170"/>
        <v>0</v>
      </c>
      <c r="DG112" s="77">
        <f t="shared" si="170"/>
        <v>0</v>
      </c>
      <c r="DH112" s="77">
        <f t="shared" si="170"/>
        <v>0</v>
      </c>
      <c r="DI112" s="77">
        <f t="shared" si="170"/>
        <v>0</v>
      </c>
      <c r="DJ112" s="77">
        <f t="shared" si="170"/>
        <v>0</v>
      </c>
      <c r="DK112" s="77">
        <f t="shared" si="170"/>
        <v>0</v>
      </c>
      <c r="DL112" s="77">
        <f t="shared" si="170"/>
        <v>0</v>
      </c>
      <c r="DM112" s="77">
        <f t="shared" si="170"/>
        <v>0</v>
      </c>
      <c r="DN112" s="77">
        <f t="shared" si="171"/>
        <v>0</v>
      </c>
      <c r="DO112" s="77">
        <f t="shared" si="171"/>
        <v>0</v>
      </c>
      <c r="DP112" s="77">
        <f t="shared" si="171"/>
        <v>0</v>
      </c>
      <c r="DQ112" s="77">
        <f t="shared" si="171"/>
        <v>0</v>
      </c>
      <c r="DR112" s="77">
        <f t="shared" si="171"/>
        <v>0</v>
      </c>
      <c r="DS112" s="77">
        <f t="shared" si="171"/>
        <v>0</v>
      </c>
      <c r="DT112" s="77">
        <f t="shared" si="171"/>
        <v>0</v>
      </c>
      <c r="DU112" s="77">
        <f t="shared" si="171"/>
        <v>0</v>
      </c>
      <c r="DV112" s="77">
        <f t="shared" si="171"/>
        <v>0</v>
      </c>
      <c r="DW112" s="77">
        <f t="shared" si="171"/>
        <v>0</v>
      </c>
      <c r="DX112" s="77">
        <f t="shared" si="171"/>
        <v>0</v>
      </c>
      <c r="DY112" s="77">
        <f t="shared" si="172"/>
        <v>0</v>
      </c>
      <c r="DZ112" s="77">
        <f t="shared" si="172"/>
        <v>0</v>
      </c>
      <c r="EA112" s="77">
        <f t="shared" si="172"/>
        <v>0</v>
      </c>
      <c r="EB112" s="77">
        <f t="shared" si="172"/>
        <v>0</v>
      </c>
      <c r="EC112" s="77">
        <f t="shared" si="172"/>
        <v>0</v>
      </c>
      <c r="ED112" s="77">
        <f t="shared" si="172"/>
        <v>0</v>
      </c>
      <c r="EE112" s="77">
        <f t="shared" si="172"/>
        <v>0</v>
      </c>
      <c r="EF112" s="77">
        <f t="shared" si="172"/>
        <v>0</v>
      </c>
      <c r="EG112" s="77">
        <f t="shared" si="172"/>
        <v>0</v>
      </c>
      <c r="EH112" s="77">
        <f t="shared" si="172"/>
        <v>0</v>
      </c>
      <c r="EI112" s="77">
        <f t="shared" si="173"/>
        <v>0</v>
      </c>
      <c r="EJ112" s="77">
        <f t="shared" si="173"/>
        <v>0</v>
      </c>
      <c r="EK112" s="77">
        <f t="shared" si="173"/>
        <v>0</v>
      </c>
      <c r="EL112" s="77">
        <f t="shared" si="173"/>
        <v>0</v>
      </c>
      <c r="EM112" s="77">
        <f t="shared" si="173"/>
        <v>0</v>
      </c>
      <c r="EN112" s="77">
        <f t="shared" si="173"/>
        <v>0</v>
      </c>
      <c r="EO112" s="77">
        <f t="shared" si="173"/>
        <v>0</v>
      </c>
      <c r="EP112" s="77">
        <f t="shared" si="173"/>
        <v>0</v>
      </c>
      <c r="EQ112" s="77">
        <f t="shared" si="173"/>
        <v>0</v>
      </c>
      <c r="ER112" s="77">
        <f t="shared" si="173"/>
        <v>0</v>
      </c>
      <c r="ES112" s="77">
        <f t="shared" si="174"/>
        <v>0</v>
      </c>
      <c r="ET112" s="77">
        <f t="shared" si="174"/>
        <v>0</v>
      </c>
      <c r="EU112" s="77">
        <f t="shared" si="174"/>
        <v>0</v>
      </c>
      <c r="EV112" s="77">
        <f t="shared" si="174"/>
        <v>0</v>
      </c>
      <c r="EW112" s="77">
        <f t="shared" si="174"/>
        <v>0</v>
      </c>
      <c r="EX112" s="77">
        <f t="shared" si="174"/>
        <v>0</v>
      </c>
      <c r="EY112" s="77">
        <f t="shared" si="174"/>
        <v>0</v>
      </c>
      <c r="EZ112" s="77">
        <f t="shared" si="174"/>
        <v>0</v>
      </c>
      <c r="FA112" s="77">
        <f t="shared" si="174"/>
        <v>0</v>
      </c>
      <c r="FB112" s="77">
        <f t="shared" si="174"/>
        <v>0</v>
      </c>
      <c r="FC112" s="77">
        <f t="shared" si="175"/>
        <v>0</v>
      </c>
      <c r="FD112" s="77">
        <f t="shared" si="175"/>
        <v>0</v>
      </c>
      <c r="FE112" s="77">
        <f t="shared" si="175"/>
        <v>0</v>
      </c>
      <c r="FF112" s="77">
        <f t="shared" si="175"/>
        <v>0</v>
      </c>
      <c r="FG112" s="77">
        <f t="shared" si="175"/>
        <v>0</v>
      </c>
      <c r="FH112" s="77">
        <f t="shared" si="175"/>
        <v>0</v>
      </c>
      <c r="FI112" s="77">
        <f t="shared" si="175"/>
        <v>0</v>
      </c>
      <c r="FJ112" s="77">
        <f t="shared" si="175"/>
        <v>0</v>
      </c>
      <c r="FK112" s="77">
        <f t="shared" si="175"/>
        <v>0</v>
      </c>
      <c r="FL112" s="77">
        <f t="shared" si="175"/>
        <v>0</v>
      </c>
      <c r="FM112" s="77">
        <f t="shared" si="176"/>
        <v>0</v>
      </c>
      <c r="FN112" s="77">
        <f t="shared" si="176"/>
        <v>0</v>
      </c>
      <c r="FO112" s="77">
        <f t="shared" si="176"/>
        <v>0</v>
      </c>
      <c r="FP112" s="77">
        <f t="shared" si="176"/>
        <v>0</v>
      </c>
      <c r="FQ112" s="77">
        <f t="shared" si="176"/>
        <v>0</v>
      </c>
      <c r="FR112" s="77">
        <f t="shared" si="176"/>
        <v>0</v>
      </c>
      <c r="FS112" s="77">
        <f t="shared" si="176"/>
        <v>0</v>
      </c>
      <c r="FT112" s="77">
        <f t="shared" si="176"/>
        <v>0</v>
      </c>
      <c r="FU112" s="77">
        <f t="shared" si="176"/>
        <v>0</v>
      </c>
      <c r="FV112" s="77">
        <f t="shared" si="176"/>
        <v>0</v>
      </c>
      <c r="FW112" s="77">
        <f t="shared" si="177"/>
        <v>0</v>
      </c>
      <c r="FX112" s="77">
        <f t="shared" si="177"/>
        <v>0</v>
      </c>
      <c r="FY112" s="77">
        <f t="shared" si="177"/>
        <v>0</v>
      </c>
      <c r="FZ112" s="77">
        <f t="shared" si="177"/>
        <v>0</v>
      </c>
      <c r="GA112" s="77">
        <f t="shared" si="177"/>
        <v>0</v>
      </c>
      <c r="GB112" s="77">
        <f t="shared" si="177"/>
        <v>0</v>
      </c>
      <c r="GC112" s="77">
        <f t="shared" si="177"/>
        <v>0</v>
      </c>
      <c r="GD112" s="77">
        <f t="shared" si="177"/>
        <v>0</v>
      </c>
      <c r="GE112" s="77">
        <f t="shared" si="177"/>
        <v>0</v>
      </c>
      <c r="GF112" s="77">
        <f t="shared" si="177"/>
        <v>0</v>
      </c>
      <c r="GG112" s="77">
        <f t="shared" si="177"/>
        <v>0</v>
      </c>
    </row>
    <row r="113" spans="1:189" ht="15.75" x14ac:dyDescent="0.25">
      <c r="A113" s="93"/>
      <c r="B113" s="101"/>
      <c r="C113" s="102"/>
      <c r="D113" s="102"/>
      <c r="E113" s="93"/>
      <c r="F113" s="101"/>
      <c r="G113" s="97">
        <f t="shared" si="113"/>
        <v>0</v>
      </c>
      <c r="H113" s="96"/>
      <c r="I113" s="97">
        <f t="shared" si="114"/>
        <v>0</v>
      </c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0">
        <f t="shared" si="116"/>
        <v>0</v>
      </c>
      <c r="AE113" s="100">
        <f t="shared" si="112"/>
        <v>0</v>
      </c>
      <c r="AF113" s="75"/>
      <c r="AG113" s="75"/>
      <c r="AH113" s="68">
        <f t="shared" si="115"/>
        <v>0</v>
      </c>
      <c r="AI113" s="79">
        <f>SUMIF(Списки!$D$2:$D$6,B113,Списки!$E$2:$E$6)</f>
        <v>0</v>
      </c>
      <c r="AJ113" s="79">
        <f t="shared" si="117"/>
        <v>31</v>
      </c>
      <c r="AK113" s="70"/>
      <c r="AL113" s="70">
        <f t="array" aca="1" ref="AL113" ca="1">IF(MONTH(AI113)=1,MIN(IF(F113=январь!$A$1:$AF$200,ROW(январь!$A$1:$AF$200))),IF(MONTH(AI113)=2,MIN(IF(F113=февраль!$A$1:$AF$200,ROW(февраль!$A$1:$AF$200))),IF(MONTH(AI113)=3,MIN(IF(F113=март!$A$1:$AF$200,ROW(март!$A$1:$AF$200))),IF(MONTH(AI113)=4,MIN(IF(F113=апрель!$A$1:$AF$200,ROW(апрель!$A$1:$AF$200))),IF(MONTH(AI113)=5,MIN(IF(F113=май!$A$1:$AF$200,ROW(май!$A$1:$AF$200))),0)))))</f>
        <v>3</v>
      </c>
      <c r="AM113" s="77" t="str">
        <f t="shared" ca="1" si="163"/>
        <v>П</v>
      </c>
      <c r="AN113" s="77" t="str">
        <f t="shared" ca="1" si="163"/>
        <v>П</v>
      </c>
      <c r="AO113" s="77" t="str">
        <f t="shared" ca="1" si="163"/>
        <v>КД</v>
      </c>
      <c r="AP113" s="77" t="str">
        <f t="shared" ca="1" si="163"/>
        <v>КД</v>
      </c>
      <c r="AQ113" s="77" t="str">
        <f t="shared" ca="1" si="163"/>
        <v>КД</v>
      </c>
      <c r="AR113" s="77" t="str">
        <f t="shared" ca="1" si="163"/>
        <v>КД</v>
      </c>
      <c r="AS113" s="77" t="str">
        <f t="shared" ca="1" si="163"/>
        <v>В</v>
      </c>
      <c r="AT113" s="77" t="str">
        <f t="shared" ca="1" si="163"/>
        <v>КД</v>
      </c>
      <c r="AU113" s="77">
        <f t="shared" ca="1" si="163"/>
        <v>0</v>
      </c>
      <c r="AV113" s="77">
        <f t="shared" ca="1" si="163"/>
        <v>3</v>
      </c>
      <c r="AW113" s="77">
        <f t="shared" ca="1" si="164"/>
        <v>4</v>
      </c>
      <c r="AX113" s="77">
        <f t="shared" ca="1" si="164"/>
        <v>6</v>
      </c>
      <c r="AY113" s="77">
        <f t="shared" ca="1" si="164"/>
        <v>3</v>
      </c>
      <c r="AZ113" s="77" t="str">
        <f t="shared" ca="1" si="164"/>
        <v>В</v>
      </c>
      <c r="BA113" s="77">
        <f t="shared" ca="1" si="164"/>
        <v>7</v>
      </c>
      <c r="BB113" s="77">
        <f t="shared" ca="1" si="164"/>
        <v>0</v>
      </c>
      <c r="BC113" s="77">
        <f t="shared" ca="1" si="164"/>
        <v>3</v>
      </c>
      <c r="BD113" s="77">
        <f t="shared" ca="1" si="164"/>
        <v>4</v>
      </c>
      <c r="BE113" s="77">
        <f t="shared" ca="1" si="164"/>
        <v>6</v>
      </c>
      <c r="BF113" s="77">
        <f t="shared" ca="1" si="164"/>
        <v>3</v>
      </c>
      <c r="BG113" s="77" t="str">
        <f t="shared" ca="1" si="165"/>
        <v>В</v>
      </c>
      <c r="BH113" s="77">
        <f t="shared" ca="1" si="165"/>
        <v>7</v>
      </c>
      <c r="BI113" s="77">
        <f t="shared" ca="1" si="165"/>
        <v>0</v>
      </c>
      <c r="BJ113" s="77">
        <f t="shared" ca="1" si="165"/>
        <v>3</v>
      </c>
      <c r="BK113" s="77">
        <f t="shared" ca="1" si="165"/>
        <v>4</v>
      </c>
      <c r="BL113" s="77">
        <f t="shared" ca="1" si="165"/>
        <v>6</v>
      </c>
      <c r="BM113" s="77">
        <f t="shared" ca="1" si="165"/>
        <v>3</v>
      </c>
      <c r="BN113" s="77" t="str">
        <f t="shared" ca="1" si="165"/>
        <v>В</v>
      </c>
      <c r="BO113" s="77">
        <f t="shared" ca="1" si="165"/>
        <v>7</v>
      </c>
      <c r="BP113" s="77">
        <f t="shared" ca="1" si="165"/>
        <v>0</v>
      </c>
      <c r="BQ113" s="77">
        <f t="shared" ca="1" si="165"/>
        <v>3</v>
      </c>
      <c r="BR113" s="77">
        <f t="shared" si="166"/>
        <v>0</v>
      </c>
      <c r="BS113" s="77">
        <f t="shared" si="166"/>
        <v>0</v>
      </c>
      <c r="BT113" s="77">
        <f t="shared" si="166"/>
        <v>0</v>
      </c>
      <c r="BU113" s="77">
        <f t="shared" si="166"/>
        <v>0</v>
      </c>
      <c r="BV113" s="77">
        <f t="shared" si="166"/>
        <v>0</v>
      </c>
      <c r="BW113" s="77">
        <f t="shared" si="166"/>
        <v>0</v>
      </c>
      <c r="BX113" s="77">
        <f t="shared" si="166"/>
        <v>0</v>
      </c>
      <c r="BY113" s="77">
        <f t="shared" si="166"/>
        <v>0</v>
      </c>
      <c r="BZ113" s="77">
        <f t="shared" si="166"/>
        <v>0</v>
      </c>
      <c r="CA113" s="77">
        <f t="shared" si="166"/>
        <v>0</v>
      </c>
      <c r="CB113" s="77">
        <f t="shared" si="167"/>
        <v>0</v>
      </c>
      <c r="CC113" s="77">
        <f t="shared" si="167"/>
        <v>0</v>
      </c>
      <c r="CD113" s="77">
        <f t="shared" si="167"/>
        <v>0</v>
      </c>
      <c r="CE113" s="77">
        <f t="shared" si="167"/>
        <v>0</v>
      </c>
      <c r="CF113" s="77">
        <f t="shared" si="167"/>
        <v>0</v>
      </c>
      <c r="CG113" s="77">
        <f t="shared" si="167"/>
        <v>0</v>
      </c>
      <c r="CH113" s="77">
        <f t="shared" si="167"/>
        <v>0</v>
      </c>
      <c r="CI113" s="77">
        <f t="shared" si="167"/>
        <v>0</v>
      </c>
      <c r="CJ113" s="77">
        <f t="shared" si="167"/>
        <v>0</v>
      </c>
      <c r="CK113" s="77">
        <f t="shared" si="167"/>
        <v>0</v>
      </c>
      <c r="CL113" s="77">
        <f t="shared" si="168"/>
        <v>0</v>
      </c>
      <c r="CM113" s="77">
        <f t="shared" si="168"/>
        <v>0</v>
      </c>
      <c r="CN113" s="77">
        <f t="shared" si="168"/>
        <v>0</v>
      </c>
      <c r="CO113" s="77">
        <f t="shared" si="168"/>
        <v>0</v>
      </c>
      <c r="CP113" s="77">
        <f t="shared" si="168"/>
        <v>0</v>
      </c>
      <c r="CQ113" s="77">
        <f t="shared" si="168"/>
        <v>0</v>
      </c>
      <c r="CR113" s="77">
        <f t="shared" si="168"/>
        <v>0</v>
      </c>
      <c r="CS113" s="77">
        <f t="shared" si="168"/>
        <v>0</v>
      </c>
      <c r="CT113" s="77">
        <f t="shared" si="169"/>
        <v>0</v>
      </c>
      <c r="CU113" s="77">
        <f t="shared" si="169"/>
        <v>0</v>
      </c>
      <c r="CV113" s="77">
        <f t="shared" si="169"/>
        <v>0</v>
      </c>
      <c r="CW113" s="77">
        <f t="shared" si="169"/>
        <v>0</v>
      </c>
      <c r="CX113" s="77">
        <f t="shared" si="169"/>
        <v>0</v>
      </c>
      <c r="CY113" s="77">
        <f t="shared" si="169"/>
        <v>0</v>
      </c>
      <c r="CZ113" s="77">
        <f t="shared" si="169"/>
        <v>0</v>
      </c>
      <c r="DA113" s="77">
        <f t="shared" si="169"/>
        <v>0</v>
      </c>
      <c r="DB113" s="77">
        <f t="shared" si="169"/>
        <v>0</v>
      </c>
      <c r="DC113" s="77">
        <f t="shared" si="169"/>
        <v>0</v>
      </c>
      <c r="DD113" s="77">
        <f t="shared" si="170"/>
        <v>0</v>
      </c>
      <c r="DE113" s="77">
        <f t="shared" si="170"/>
        <v>0</v>
      </c>
      <c r="DF113" s="77">
        <f t="shared" si="170"/>
        <v>0</v>
      </c>
      <c r="DG113" s="77">
        <f t="shared" si="170"/>
        <v>0</v>
      </c>
      <c r="DH113" s="77">
        <f t="shared" si="170"/>
        <v>0</v>
      </c>
      <c r="DI113" s="77">
        <f t="shared" si="170"/>
        <v>0</v>
      </c>
      <c r="DJ113" s="77">
        <f t="shared" si="170"/>
        <v>0</v>
      </c>
      <c r="DK113" s="77">
        <f t="shared" si="170"/>
        <v>0</v>
      </c>
      <c r="DL113" s="77">
        <f t="shared" si="170"/>
        <v>0</v>
      </c>
      <c r="DM113" s="77">
        <f t="shared" si="170"/>
        <v>0</v>
      </c>
      <c r="DN113" s="77">
        <f t="shared" si="171"/>
        <v>0</v>
      </c>
      <c r="DO113" s="77">
        <f t="shared" si="171"/>
        <v>0</v>
      </c>
      <c r="DP113" s="77">
        <f t="shared" si="171"/>
        <v>0</v>
      </c>
      <c r="DQ113" s="77">
        <f t="shared" si="171"/>
        <v>0</v>
      </c>
      <c r="DR113" s="77">
        <f t="shared" si="171"/>
        <v>0</v>
      </c>
      <c r="DS113" s="77">
        <f t="shared" si="171"/>
        <v>0</v>
      </c>
      <c r="DT113" s="77">
        <f t="shared" si="171"/>
        <v>0</v>
      </c>
      <c r="DU113" s="77">
        <f t="shared" si="171"/>
        <v>0</v>
      </c>
      <c r="DV113" s="77">
        <f t="shared" si="171"/>
        <v>0</v>
      </c>
      <c r="DW113" s="77">
        <f t="shared" si="171"/>
        <v>0</v>
      </c>
      <c r="DX113" s="77">
        <f t="shared" si="171"/>
        <v>0</v>
      </c>
      <c r="DY113" s="77">
        <f t="shared" si="172"/>
        <v>0</v>
      </c>
      <c r="DZ113" s="77">
        <f t="shared" si="172"/>
        <v>0</v>
      </c>
      <c r="EA113" s="77">
        <f t="shared" si="172"/>
        <v>0</v>
      </c>
      <c r="EB113" s="77">
        <f t="shared" si="172"/>
        <v>0</v>
      </c>
      <c r="EC113" s="77">
        <f t="shared" si="172"/>
        <v>0</v>
      </c>
      <c r="ED113" s="77">
        <f t="shared" si="172"/>
        <v>0</v>
      </c>
      <c r="EE113" s="77">
        <f t="shared" si="172"/>
        <v>0</v>
      </c>
      <c r="EF113" s="77">
        <f t="shared" si="172"/>
        <v>0</v>
      </c>
      <c r="EG113" s="77">
        <f t="shared" si="172"/>
        <v>0</v>
      </c>
      <c r="EH113" s="77">
        <f t="shared" si="172"/>
        <v>0</v>
      </c>
      <c r="EI113" s="77">
        <f t="shared" si="173"/>
        <v>0</v>
      </c>
      <c r="EJ113" s="77">
        <f t="shared" si="173"/>
        <v>0</v>
      </c>
      <c r="EK113" s="77">
        <f t="shared" si="173"/>
        <v>0</v>
      </c>
      <c r="EL113" s="77">
        <f t="shared" si="173"/>
        <v>0</v>
      </c>
      <c r="EM113" s="77">
        <f t="shared" si="173"/>
        <v>0</v>
      </c>
      <c r="EN113" s="77">
        <f t="shared" si="173"/>
        <v>0</v>
      </c>
      <c r="EO113" s="77">
        <f t="shared" si="173"/>
        <v>0</v>
      </c>
      <c r="EP113" s="77">
        <f t="shared" si="173"/>
        <v>0</v>
      </c>
      <c r="EQ113" s="77">
        <f t="shared" si="173"/>
        <v>0</v>
      </c>
      <c r="ER113" s="77">
        <f t="shared" si="173"/>
        <v>0</v>
      </c>
      <c r="ES113" s="77">
        <f t="shared" si="174"/>
        <v>0</v>
      </c>
      <c r="ET113" s="77">
        <f t="shared" si="174"/>
        <v>0</v>
      </c>
      <c r="EU113" s="77">
        <f t="shared" si="174"/>
        <v>0</v>
      </c>
      <c r="EV113" s="77">
        <f t="shared" si="174"/>
        <v>0</v>
      </c>
      <c r="EW113" s="77">
        <f t="shared" si="174"/>
        <v>0</v>
      </c>
      <c r="EX113" s="77">
        <f t="shared" si="174"/>
        <v>0</v>
      </c>
      <c r="EY113" s="77">
        <f t="shared" si="174"/>
        <v>0</v>
      </c>
      <c r="EZ113" s="77">
        <f t="shared" si="174"/>
        <v>0</v>
      </c>
      <c r="FA113" s="77">
        <f t="shared" si="174"/>
        <v>0</v>
      </c>
      <c r="FB113" s="77">
        <f t="shared" si="174"/>
        <v>0</v>
      </c>
      <c r="FC113" s="77">
        <f t="shared" si="175"/>
        <v>0</v>
      </c>
      <c r="FD113" s="77">
        <f t="shared" si="175"/>
        <v>0</v>
      </c>
      <c r="FE113" s="77">
        <f t="shared" si="175"/>
        <v>0</v>
      </c>
      <c r="FF113" s="77">
        <f t="shared" si="175"/>
        <v>0</v>
      </c>
      <c r="FG113" s="77">
        <f t="shared" si="175"/>
        <v>0</v>
      </c>
      <c r="FH113" s="77">
        <f t="shared" si="175"/>
        <v>0</v>
      </c>
      <c r="FI113" s="77">
        <f t="shared" si="175"/>
        <v>0</v>
      </c>
      <c r="FJ113" s="77">
        <f t="shared" si="175"/>
        <v>0</v>
      </c>
      <c r="FK113" s="77">
        <f t="shared" si="175"/>
        <v>0</v>
      </c>
      <c r="FL113" s="77">
        <f t="shared" si="175"/>
        <v>0</v>
      </c>
      <c r="FM113" s="77">
        <f t="shared" si="176"/>
        <v>0</v>
      </c>
      <c r="FN113" s="77">
        <f t="shared" si="176"/>
        <v>0</v>
      </c>
      <c r="FO113" s="77">
        <f t="shared" si="176"/>
        <v>0</v>
      </c>
      <c r="FP113" s="77">
        <f t="shared" si="176"/>
        <v>0</v>
      </c>
      <c r="FQ113" s="77">
        <f t="shared" si="176"/>
        <v>0</v>
      </c>
      <c r="FR113" s="77">
        <f t="shared" si="176"/>
        <v>0</v>
      </c>
      <c r="FS113" s="77">
        <f t="shared" si="176"/>
        <v>0</v>
      </c>
      <c r="FT113" s="77">
        <f t="shared" si="176"/>
        <v>0</v>
      </c>
      <c r="FU113" s="77">
        <f t="shared" si="176"/>
        <v>0</v>
      </c>
      <c r="FV113" s="77">
        <f t="shared" si="176"/>
        <v>0</v>
      </c>
      <c r="FW113" s="77">
        <f t="shared" si="177"/>
        <v>0</v>
      </c>
      <c r="FX113" s="77">
        <f t="shared" si="177"/>
        <v>0</v>
      </c>
      <c r="FY113" s="77">
        <f t="shared" si="177"/>
        <v>0</v>
      </c>
      <c r="FZ113" s="77">
        <f t="shared" si="177"/>
        <v>0</v>
      </c>
      <c r="GA113" s="77">
        <f t="shared" si="177"/>
        <v>0</v>
      </c>
      <c r="GB113" s="77">
        <f t="shared" si="177"/>
        <v>0</v>
      </c>
      <c r="GC113" s="77">
        <f t="shared" si="177"/>
        <v>0</v>
      </c>
      <c r="GD113" s="77">
        <f t="shared" si="177"/>
        <v>0</v>
      </c>
      <c r="GE113" s="77">
        <f t="shared" si="177"/>
        <v>0</v>
      </c>
      <c r="GF113" s="77">
        <f t="shared" si="177"/>
        <v>0</v>
      </c>
      <c r="GG113" s="77">
        <f t="shared" si="177"/>
        <v>0</v>
      </c>
    </row>
    <row r="114" spans="1:189" ht="15.75" x14ac:dyDescent="0.25">
      <c r="A114" s="93"/>
      <c r="B114" s="101"/>
      <c r="C114" s="102"/>
      <c r="D114" s="102"/>
      <c r="E114" s="93"/>
      <c r="F114" s="101"/>
      <c r="G114" s="97">
        <f t="shared" si="113"/>
        <v>0</v>
      </c>
      <c r="H114" s="96"/>
      <c r="I114" s="97">
        <f t="shared" si="114"/>
        <v>0</v>
      </c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0">
        <f t="shared" si="116"/>
        <v>0</v>
      </c>
      <c r="AE114" s="100">
        <f t="shared" si="112"/>
        <v>0</v>
      </c>
      <c r="AF114" s="75"/>
      <c r="AG114" s="75"/>
      <c r="AH114" s="68">
        <f t="shared" si="115"/>
        <v>0</v>
      </c>
      <c r="AI114" s="79">
        <f>SUMIF(Списки!$D$2:$D$6,B114,Списки!$E$2:$E$6)</f>
        <v>0</v>
      </c>
      <c r="AJ114" s="79">
        <f t="shared" si="117"/>
        <v>31</v>
      </c>
      <c r="AK114" s="70"/>
      <c r="AL114" s="70">
        <f t="array" aca="1" ref="AL114" ca="1">IF(MONTH(AI114)=1,MIN(IF(F114=январь!$A$1:$AF$200,ROW(январь!$A$1:$AF$200))),IF(MONTH(AI114)=2,MIN(IF(F114=февраль!$A$1:$AF$200,ROW(февраль!$A$1:$AF$200))),IF(MONTH(AI114)=3,MIN(IF(F114=март!$A$1:$AF$200,ROW(март!$A$1:$AF$200))),IF(MONTH(AI114)=4,MIN(IF(F114=апрель!$A$1:$AF$200,ROW(апрель!$A$1:$AF$200))),IF(MONTH(AI114)=5,MIN(IF(F114=май!$A$1:$AF$200,ROW(май!$A$1:$AF$200))),0)))))</f>
        <v>3</v>
      </c>
      <c r="AM114" s="77" t="str">
        <f t="shared" ref="AM114:AV123" ca="1" si="178">IF(MONTH($AI114)=1,INDEX(янв,$AL114,AM$2),0)</f>
        <v>П</v>
      </c>
      <c r="AN114" s="77" t="str">
        <f t="shared" ca="1" si="178"/>
        <v>П</v>
      </c>
      <c r="AO114" s="77" t="str">
        <f t="shared" ca="1" si="178"/>
        <v>КД</v>
      </c>
      <c r="AP114" s="77" t="str">
        <f t="shared" ca="1" si="178"/>
        <v>КД</v>
      </c>
      <c r="AQ114" s="77" t="str">
        <f t="shared" ca="1" si="178"/>
        <v>КД</v>
      </c>
      <c r="AR114" s="77" t="str">
        <f t="shared" ca="1" si="178"/>
        <v>КД</v>
      </c>
      <c r="AS114" s="77" t="str">
        <f t="shared" ca="1" si="178"/>
        <v>В</v>
      </c>
      <c r="AT114" s="77" t="str">
        <f t="shared" ca="1" si="178"/>
        <v>КД</v>
      </c>
      <c r="AU114" s="77">
        <f t="shared" ca="1" si="178"/>
        <v>0</v>
      </c>
      <c r="AV114" s="77">
        <f t="shared" ca="1" si="178"/>
        <v>3</v>
      </c>
      <c r="AW114" s="77">
        <f t="shared" ref="AW114:BF123" ca="1" si="179">IF(MONTH($AI114)=1,INDEX(янв,$AL114,AW$2),0)</f>
        <v>4</v>
      </c>
      <c r="AX114" s="77">
        <f t="shared" ca="1" si="179"/>
        <v>6</v>
      </c>
      <c r="AY114" s="77">
        <f t="shared" ca="1" si="179"/>
        <v>3</v>
      </c>
      <c r="AZ114" s="77" t="str">
        <f t="shared" ca="1" si="179"/>
        <v>В</v>
      </c>
      <c r="BA114" s="77">
        <f t="shared" ca="1" si="179"/>
        <v>7</v>
      </c>
      <c r="BB114" s="77">
        <f t="shared" ca="1" si="179"/>
        <v>0</v>
      </c>
      <c r="BC114" s="77">
        <f t="shared" ca="1" si="179"/>
        <v>3</v>
      </c>
      <c r="BD114" s="77">
        <f t="shared" ca="1" si="179"/>
        <v>4</v>
      </c>
      <c r="BE114" s="77">
        <f t="shared" ca="1" si="179"/>
        <v>6</v>
      </c>
      <c r="BF114" s="77">
        <f t="shared" ca="1" si="179"/>
        <v>3</v>
      </c>
      <c r="BG114" s="77" t="str">
        <f t="shared" ref="BG114:BQ123" ca="1" si="180">IF(MONTH($AI114)=1,INDEX(янв,$AL114,BG$2),0)</f>
        <v>В</v>
      </c>
      <c r="BH114" s="77">
        <f t="shared" ca="1" si="180"/>
        <v>7</v>
      </c>
      <c r="BI114" s="77">
        <f t="shared" ca="1" si="180"/>
        <v>0</v>
      </c>
      <c r="BJ114" s="77">
        <f t="shared" ca="1" si="180"/>
        <v>3</v>
      </c>
      <c r="BK114" s="77">
        <f t="shared" ca="1" si="180"/>
        <v>4</v>
      </c>
      <c r="BL114" s="77">
        <f t="shared" ca="1" si="180"/>
        <v>6</v>
      </c>
      <c r="BM114" s="77">
        <f t="shared" ca="1" si="180"/>
        <v>3</v>
      </c>
      <c r="BN114" s="77" t="str">
        <f t="shared" ca="1" si="180"/>
        <v>В</v>
      </c>
      <c r="BO114" s="77">
        <f t="shared" ca="1" si="180"/>
        <v>7</v>
      </c>
      <c r="BP114" s="77">
        <f t="shared" ca="1" si="180"/>
        <v>0</v>
      </c>
      <c r="BQ114" s="77">
        <f t="shared" ca="1" si="180"/>
        <v>3</v>
      </c>
      <c r="BR114" s="77">
        <f t="shared" ref="BR114:CA123" si="181">IF(MONTH($AI114)=2,INDEX(фев,$AL114,BR$2),0)</f>
        <v>0</v>
      </c>
      <c r="BS114" s="77">
        <f t="shared" si="181"/>
        <v>0</v>
      </c>
      <c r="BT114" s="77">
        <f t="shared" si="181"/>
        <v>0</v>
      </c>
      <c r="BU114" s="77">
        <f t="shared" si="181"/>
        <v>0</v>
      </c>
      <c r="BV114" s="77">
        <f t="shared" si="181"/>
        <v>0</v>
      </c>
      <c r="BW114" s="77">
        <f t="shared" si="181"/>
        <v>0</v>
      </c>
      <c r="BX114" s="77">
        <f t="shared" si="181"/>
        <v>0</v>
      </c>
      <c r="BY114" s="77">
        <f t="shared" si="181"/>
        <v>0</v>
      </c>
      <c r="BZ114" s="77">
        <f t="shared" si="181"/>
        <v>0</v>
      </c>
      <c r="CA114" s="77">
        <f t="shared" si="181"/>
        <v>0</v>
      </c>
      <c r="CB114" s="77">
        <f t="shared" ref="CB114:CK123" si="182">IF(MONTH($AI114)=2,INDEX(фев,$AL114,CB$2),0)</f>
        <v>0</v>
      </c>
      <c r="CC114" s="77">
        <f t="shared" si="182"/>
        <v>0</v>
      </c>
      <c r="CD114" s="77">
        <f t="shared" si="182"/>
        <v>0</v>
      </c>
      <c r="CE114" s="77">
        <f t="shared" si="182"/>
        <v>0</v>
      </c>
      <c r="CF114" s="77">
        <f t="shared" si="182"/>
        <v>0</v>
      </c>
      <c r="CG114" s="77">
        <f t="shared" si="182"/>
        <v>0</v>
      </c>
      <c r="CH114" s="77">
        <f t="shared" si="182"/>
        <v>0</v>
      </c>
      <c r="CI114" s="77">
        <f t="shared" si="182"/>
        <v>0</v>
      </c>
      <c r="CJ114" s="77">
        <f t="shared" si="182"/>
        <v>0</v>
      </c>
      <c r="CK114" s="77">
        <f t="shared" si="182"/>
        <v>0</v>
      </c>
      <c r="CL114" s="77">
        <f t="shared" ref="CL114:CS123" si="183">IF(MONTH($AI114)=2,INDEX(фев,$AL114,CL$2),0)</f>
        <v>0</v>
      </c>
      <c r="CM114" s="77">
        <f t="shared" si="183"/>
        <v>0</v>
      </c>
      <c r="CN114" s="77">
        <f t="shared" si="183"/>
        <v>0</v>
      </c>
      <c r="CO114" s="77">
        <f t="shared" si="183"/>
        <v>0</v>
      </c>
      <c r="CP114" s="77">
        <f t="shared" si="183"/>
        <v>0</v>
      </c>
      <c r="CQ114" s="77">
        <f t="shared" si="183"/>
        <v>0</v>
      </c>
      <c r="CR114" s="77">
        <f t="shared" si="183"/>
        <v>0</v>
      </c>
      <c r="CS114" s="77">
        <f t="shared" si="183"/>
        <v>0</v>
      </c>
      <c r="CT114" s="77">
        <f t="shared" ref="CT114:DC123" si="184">IF(MONTH($AI114)=3,INDEX(март,$AL114,CT$2),0)</f>
        <v>0</v>
      </c>
      <c r="CU114" s="77">
        <f t="shared" si="184"/>
        <v>0</v>
      </c>
      <c r="CV114" s="77">
        <f t="shared" si="184"/>
        <v>0</v>
      </c>
      <c r="CW114" s="77">
        <f t="shared" si="184"/>
        <v>0</v>
      </c>
      <c r="CX114" s="77">
        <f t="shared" si="184"/>
        <v>0</v>
      </c>
      <c r="CY114" s="77">
        <f t="shared" si="184"/>
        <v>0</v>
      </c>
      <c r="CZ114" s="77">
        <f t="shared" si="184"/>
        <v>0</v>
      </c>
      <c r="DA114" s="77">
        <f t="shared" si="184"/>
        <v>0</v>
      </c>
      <c r="DB114" s="77">
        <f t="shared" si="184"/>
        <v>0</v>
      </c>
      <c r="DC114" s="77">
        <f t="shared" si="184"/>
        <v>0</v>
      </c>
      <c r="DD114" s="77">
        <f t="shared" ref="DD114:DM123" si="185">IF(MONTH($AI114)=3,INDEX(март,$AL114,DD$2),0)</f>
        <v>0</v>
      </c>
      <c r="DE114" s="77">
        <f t="shared" si="185"/>
        <v>0</v>
      </c>
      <c r="DF114" s="77">
        <f t="shared" si="185"/>
        <v>0</v>
      </c>
      <c r="DG114" s="77">
        <f t="shared" si="185"/>
        <v>0</v>
      </c>
      <c r="DH114" s="77">
        <f t="shared" si="185"/>
        <v>0</v>
      </c>
      <c r="DI114" s="77">
        <f t="shared" si="185"/>
        <v>0</v>
      </c>
      <c r="DJ114" s="77">
        <f t="shared" si="185"/>
        <v>0</v>
      </c>
      <c r="DK114" s="77">
        <f t="shared" si="185"/>
        <v>0</v>
      </c>
      <c r="DL114" s="77">
        <f t="shared" si="185"/>
        <v>0</v>
      </c>
      <c r="DM114" s="77">
        <f t="shared" si="185"/>
        <v>0</v>
      </c>
      <c r="DN114" s="77">
        <f t="shared" ref="DN114:DX123" si="186">IF(MONTH($AI114)=3,INDEX(март,$AL114,DN$2),0)</f>
        <v>0</v>
      </c>
      <c r="DO114" s="77">
        <f t="shared" si="186"/>
        <v>0</v>
      </c>
      <c r="DP114" s="77">
        <f t="shared" si="186"/>
        <v>0</v>
      </c>
      <c r="DQ114" s="77">
        <f t="shared" si="186"/>
        <v>0</v>
      </c>
      <c r="DR114" s="77">
        <f t="shared" si="186"/>
        <v>0</v>
      </c>
      <c r="DS114" s="77">
        <f t="shared" si="186"/>
        <v>0</v>
      </c>
      <c r="DT114" s="77">
        <f t="shared" si="186"/>
        <v>0</v>
      </c>
      <c r="DU114" s="77">
        <f t="shared" si="186"/>
        <v>0</v>
      </c>
      <c r="DV114" s="77">
        <f t="shared" si="186"/>
        <v>0</v>
      </c>
      <c r="DW114" s="77">
        <f t="shared" si="186"/>
        <v>0</v>
      </c>
      <c r="DX114" s="77">
        <f t="shared" si="186"/>
        <v>0</v>
      </c>
      <c r="DY114" s="77">
        <f t="shared" ref="DY114:EH123" si="187">IF(MONTH($AI114)=4,INDEX(апр,$AL114,DY$2),0)</f>
        <v>0</v>
      </c>
      <c r="DZ114" s="77">
        <f t="shared" si="187"/>
        <v>0</v>
      </c>
      <c r="EA114" s="77">
        <f t="shared" si="187"/>
        <v>0</v>
      </c>
      <c r="EB114" s="77">
        <f t="shared" si="187"/>
        <v>0</v>
      </c>
      <c r="EC114" s="77">
        <f t="shared" si="187"/>
        <v>0</v>
      </c>
      <c r="ED114" s="77">
        <f t="shared" si="187"/>
        <v>0</v>
      </c>
      <c r="EE114" s="77">
        <f t="shared" si="187"/>
        <v>0</v>
      </c>
      <c r="EF114" s="77">
        <f t="shared" si="187"/>
        <v>0</v>
      </c>
      <c r="EG114" s="77">
        <f t="shared" si="187"/>
        <v>0</v>
      </c>
      <c r="EH114" s="77">
        <f t="shared" si="187"/>
        <v>0</v>
      </c>
      <c r="EI114" s="77">
        <f t="shared" ref="EI114:ER123" si="188">IF(MONTH($AI114)=4,INDEX(апр,$AL114,EI$2),0)</f>
        <v>0</v>
      </c>
      <c r="EJ114" s="77">
        <f t="shared" si="188"/>
        <v>0</v>
      </c>
      <c r="EK114" s="77">
        <f t="shared" si="188"/>
        <v>0</v>
      </c>
      <c r="EL114" s="77">
        <f t="shared" si="188"/>
        <v>0</v>
      </c>
      <c r="EM114" s="77">
        <f t="shared" si="188"/>
        <v>0</v>
      </c>
      <c r="EN114" s="77">
        <f t="shared" si="188"/>
        <v>0</v>
      </c>
      <c r="EO114" s="77">
        <f t="shared" si="188"/>
        <v>0</v>
      </c>
      <c r="EP114" s="77">
        <f t="shared" si="188"/>
        <v>0</v>
      </c>
      <c r="EQ114" s="77">
        <f t="shared" si="188"/>
        <v>0</v>
      </c>
      <c r="ER114" s="77">
        <f t="shared" si="188"/>
        <v>0</v>
      </c>
      <c r="ES114" s="77">
        <f t="shared" ref="ES114:FB123" si="189">IF(MONTH($AI114)=4,INDEX(апр,$AL114,ES$2),0)</f>
        <v>0</v>
      </c>
      <c r="ET114" s="77">
        <f t="shared" si="189"/>
        <v>0</v>
      </c>
      <c r="EU114" s="77">
        <f t="shared" si="189"/>
        <v>0</v>
      </c>
      <c r="EV114" s="77">
        <f t="shared" si="189"/>
        <v>0</v>
      </c>
      <c r="EW114" s="77">
        <f t="shared" si="189"/>
        <v>0</v>
      </c>
      <c r="EX114" s="77">
        <f t="shared" si="189"/>
        <v>0</v>
      </c>
      <c r="EY114" s="77">
        <f t="shared" si="189"/>
        <v>0</v>
      </c>
      <c r="EZ114" s="77">
        <f t="shared" si="189"/>
        <v>0</v>
      </c>
      <c r="FA114" s="77">
        <f t="shared" si="189"/>
        <v>0</v>
      </c>
      <c r="FB114" s="77">
        <f t="shared" si="189"/>
        <v>0</v>
      </c>
      <c r="FC114" s="77">
        <f t="shared" ref="FC114:FL123" si="190">IF(MONTH($AI114)=5,INDEX(май,$AL114,FC$2),0)</f>
        <v>0</v>
      </c>
      <c r="FD114" s="77">
        <f t="shared" si="190"/>
        <v>0</v>
      </c>
      <c r="FE114" s="77">
        <f t="shared" si="190"/>
        <v>0</v>
      </c>
      <c r="FF114" s="77">
        <f t="shared" si="190"/>
        <v>0</v>
      </c>
      <c r="FG114" s="77">
        <f t="shared" si="190"/>
        <v>0</v>
      </c>
      <c r="FH114" s="77">
        <f t="shared" si="190"/>
        <v>0</v>
      </c>
      <c r="FI114" s="77">
        <f t="shared" si="190"/>
        <v>0</v>
      </c>
      <c r="FJ114" s="77">
        <f t="shared" si="190"/>
        <v>0</v>
      </c>
      <c r="FK114" s="77">
        <f t="shared" si="190"/>
        <v>0</v>
      </c>
      <c r="FL114" s="77">
        <f t="shared" si="190"/>
        <v>0</v>
      </c>
      <c r="FM114" s="77">
        <f t="shared" ref="FM114:FV123" si="191">IF(MONTH($AI114)=5,INDEX(май,$AL114,FM$2),0)</f>
        <v>0</v>
      </c>
      <c r="FN114" s="77">
        <f t="shared" si="191"/>
        <v>0</v>
      </c>
      <c r="FO114" s="77">
        <f t="shared" si="191"/>
        <v>0</v>
      </c>
      <c r="FP114" s="77">
        <f t="shared" si="191"/>
        <v>0</v>
      </c>
      <c r="FQ114" s="77">
        <f t="shared" si="191"/>
        <v>0</v>
      </c>
      <c r="FR114" s="77">
        <f t="shared" si="191"/>
        <v>0</v>
      </c>
      <c r="FS114" s="77">
        <f t="shared" si="191"/>
        <v>0</v>
      </c>
      <c r="FT114" s="77">
        <f t="shared" si="191"/>
        <v>0</v>
      </c>
      <c r="FU114" s="77">
        <f t="shared" si="191"/>
        <v>0</v>
      </c>
      <c r="FV114" s="77">
        <f t="shared" si="191"/>
        <v>0</v>
      </c>
      <c r="FW114" s="77">
        <f t="shared" ref="FW114:GG123" si="192">IF(MONTH($AI114)=5,INDEX(май,$AL114,FW$2),0)</f>
        <v>0</v>
      </c>
      <c r="FX114" s="77">
        <f t="shared" si="192"/>
        <v>0</v>
      </c>
      <c r="FY114" s="77">
        <f t="shared" si="192"/>
        <v>0</v>
      </c>
      <c r="FZ114" s="77">
        <f t="shared" si="192"/>
        <v>0</v>
      </c>
      <c r="GA114" s="77">
        <f t="shared" si="192"/>
        <v>0</v>
      </c>
      <c r="GB114" s="77">
        <f t="shared" si="192"/>
        <v>0</v>
      </c>
      <c r="GC114" s="77">
        <f t="shared" si="192"/>
        <v>0</v>
      </c>
      <c r="GD114" s="77">
        <f t="shared" si="192"/>
        <v>0</v>
      </c>
      <c r="GE114" s="77">
        <f t="shared" si="192"/>
        <v>0</v>
      </c>
      <c r="GF114" s="77">
        <f t="shared" si="192"/>
        <v>0</v>
      </c>
      <c r="GG114" s="77">
        <f t="shared" si="192"/>
        <v>0</v>
      </c>
    </row>
    <row r="115" spans="1:189" ht="15.75" x14ac:dyDescent="0.25">
      <c r="A115" s="93"/>
      <c r="B115" s="101"/>
      <c r="C115" s="102"/>
      <c r="D115" s="102"/>
      <c r="E115" s="93"/>
      <c r="F115" s="101"/>
      <c r="G115" s="97">
        <f t="shared" si="113"/>
        <v>0</v>
      </c>
      <c r="H115" s="96"/>
      <c r="I115" s="97">
        <f t="shared" si="114"/>
        <v>0</v>
      </c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0">
        <f t="shared" si="116"/>
        <v>0</v>
      </c>
      <c r="AE115" s="100">
        <f t="shared" si="112"/>
        <v>0</v>
      </c>
      <c r="AF115" s="75"/>
      <c r="AG115" s="75"/>
      <c r="AH115" s="68">
        <f t="shared" si="115"/>
        <v>0</v>
      </c>
      <c r="AI115" s="79">
        <f>SUMIF(Списки!$D$2:$D$6,B115,Списки!$E$2:$E$6)</f>
        <v>0</v>
      </c>
      <c r="AJ115" s="79">
        <f t="shared" si="117"/>
        <v>31</v>
      </c>
      <c r="AK115" s="70"/>
      <c r="AL115" s="70">
        <f t="array" aca="1" ref="AL115" ca="1">IF(MONTH(AI115)=1,MIN(IF(F115=январь!$A$1:$AF$200,ROW(январь!$A$1:$AF$200))),IF(MONTH(AI115)=2,MIN(IF(F115=февраль!$A$1:$AF$200,ROW(февраль!$A$1:$AF$200))),IF(MONTH(AI115)=3,MIN(IF(F115=март!$A$1:$AF$200,ROW(март!$A$1:$AF$200))),IF(MONTH(AI115)=4,MIN(IF(F115=апрель!$A$1:$AF$200,ROW(апрель!$A$1:$AF$200))),IF(MONTH(AI115)=5,MIN(IF(F115=май!$A$1:$AF$200,ROW(май!$A$1:$AF$200))),0)))))</f>
        <v>3</v>
      </c>
      <c r="AM115" s="77" t="str">
        <f t="shared" ca="1" si="178"/>
        <v>П</v>
      </c>
      <c r="AN115" s="77" t="str">
        <f t="shared" ca="1" si="178"/>
        <v>П</v>
      </c>
      <c r="AO115" s="77" t="str">
        <f t="shared" ca="1" si="178"/>
        <v>КД</v>
      </c>
      <c r="AP115" s="77" t="str">
        <f t="shared" ca="1" si="178"/>
        <v>КД</v>
      </c>
      <c r="AQ115" s="77" t="str">
        <f t="shared" ca="1" si="178"/>
        <v>КД</v>
      </c>
      <c r="AR115" s="77" t="str">
        <f t="shared" ca="1" si="178"/>
        <v>КД</v>
      </c>
      <c r="AS115" s="77" t="str">
        <f t="shared" ca="1" si="178"/>
        <v>В</v>
      </c>
      <c r="AT115" s="77" t="str">
        <f t="shared" ca="1" si="178"/>
        <v>КД</v>
      </c>
      <c r="AU115" s="77">
        <f t="shared" ca="1" si="178"/>
        <v>0</v>
      </c>
      <c r="AV115" s="77">
        <f t="shared" ca="1" si="178"/>
        <v>3</v>
      </c>
      <c r="AW115" s="77">
        <f t="shared" ca="1" si="179"/>
        <v>4</v>
      </c>
      <c r="AX115" s="77">
        <f t="shared" ca="1" si="179"/>
        <v>6</v>
      </c>
      <c r="AY115" s="77">
        <f t="shared" ca="1" si="179"/>
        <v>3</v>
      </c>
      <c r="AZ115" s="77" t="str">
        <f t="shared" ca="1" si="179"/>
        <v>В</v>
      </c>
      <c r="BA115" s="77">
        <f t="shared" ca="1" si="179"/>
        <v>7</v>
      </c>
      <c r="BB115" s="77">
        <f t="shared" ca="1" si="179"/>
        <v>0</v>
      </c>
      <c r="BC115" s="77">
        <f t="shared" ca="1" si="179"/>
        <v>3</v>
      </c>
      <c r="BD115" s="77">
        <f t="shared" ca="1" si="179"/>
        <v>4</v>
      </c>
      <c r="BE115" s="77">
        <f t="shared" ca="1" si="179"/>
        <v>6</v>
      </c>
      <c r="BF115" s="77">
        <f t="shared" ca="1" si="179"/>
        <v>3</v>
      </c>
      <c r="BG115" s="77" t="str">
        <f t="shared" ca="1" si="180"/>
        <v>В</v>
      </c>
      <c r="BH115" s="77">
        <f t="shared" ca="1" si="180"/>
        <v>7</v>
      </c>
      <c r="BI115" s="77">
        <f t="shared" ca="1" si="180"/>
        <v>0</v>
      </c>
      <c r="BJ115" s="77">
        <f t="shared" ca="1" si="180"/>
        <v>3</v>
      </c>
      <c r="BK115" s="77">
        <f t="shared" ca="1" si="180"/>
        <v>4</v>
      </c>
      <c r="BL115" s="77">
        <f t="shared" ca="1" si="180"/>
        <v>6</v>
      </c>
      <c r="BM115" s="77">
        <f t="shared" ca="1" si="180"/>
        <v>3</v>
      </c>
      <c r="BN115" s="77" t="str">
        <f t="shared" ca="1" si="180"/>
        <v>В</v>
      </c>
      <c r="BO115" s="77">
        <f t="shared" ca="1" si="180"/>
        <v>7</v>
      </c>
      <c r="BP115" s="77">
        <f t="shared" ca="1" si="180"/>
        <v>0</v>
      </c>
      <c r="BQ115" s="77">
        <f t="shared" ca="1" si="180"/>
        <v>3</v>
      </c>
      <c r="BR115" s="77">
        <f t="shared" si="181"/>
        <v>0</v>
      </c>
      <c r="BS115" s="77">
        <f t="shared" si="181"/>
        <v>0</v>
      </c>
      <c r="BT115" s="77">
        <f t="shared" si="181"/>
        <v>0</v>
      </c>
      <c r="BU115" s="77">
        <f t="shared" si="181"/>
        <v>0</v>
      </c>
      <c r="BV115" s="77">
        <f t="shared" si="181"/>
        <v>0</v>
      </c>
      <c r="BW115" s="77">
        <f t="shared" si="181"/>
        <v>0</v>
      </c>
      <c r="BX115" s="77">
        <f t="shared" si="181"/>
        <v>0</v>
      </c>
      <c r="BY115" s="77">
        <f t="shared" si="181"/>
        <v>0</v>
      </c>
      <c r="BZ115" s="77">
        <f t="shared" si="181"/>
        <v>0</v>
      </c>
      <c r="CA115" s="77">
        <f t="shared" si="181"/>
        <v>0</v>
      </c>
      <c r="CB115" s="77">
        <f t="shared" si="182"/>
        <v>0</v>
      </c>
      <c r="CC115" s="77">
        <f t="shared" si="182"/>
        <v>0</v>
      </c>
      <c r="CD115" s="77">
        <f t="shared" si="182"/>
        <v>0</v>
      </c>
      <c r="CE115" s="77">
        <f t="shared" si="182"/>
        <v>0</v>
      </c>
      <c r="CF115" s="77">
        <f t="shared" si="182"/>
        <v>0</v>
      </c>
      <c r="CG115" s="77">
        <f t="shared" si="182"/>
        <v>0</v>
      </c>
      <c r="CH115" s="77">
        <f t="shared" si="182"/>
        <v>0</v>
      </c>
      <c r="CI115" s="77">
        <f t="shared" si="182"/>
        <v>0</v>
      </c>
      <c r="CJ115" s="77">
        <f t="shared" si="182"/>
        <v>0</v>
      </c>
      <c r="CK115" s="77">
        <f t="shared" si="182"/>
        <v>0</v>
      </c>
      <c r="CL115" s="77">
        <f t="shared" si="183"/>
        <v>0</v>
      </c>
      <c r="CM115" s="77">
        <f t="shared" si="183"/>
        <v>0</v>
      </c>
      <c r="CN115" s="77">
        <f t="shared" si="183"/>
        <v>0</v>
      </c>
      <c r="CO115" s="77">
        <f t="shared" si="183"/>
        <v>0</v>
      </c>
      <c r="CP115" s="77">
        <f t="shared" si="183"/>
        <v>0</v>
      </c>
      <c r="CQ115" s="77">
        <f t="shared" si="183"/>
        <v>0</v>
      </c>
      <c r="CR115" s="77">
        <f t="shared" si="183"/>
        <v>0</v>
      </c>
      <c r="CS115" s="77">
        <f t="shared" si="183"/>
        <v>0</v>
      </c>
      <c r="CT115" s="77">
        <f t="shared" si="184"/>
        <v>0</v>
      </c>
      <c r="CU115" s="77">
        <f t="shared" si="184"/>
        <v>0</v>
      </c>
      <c r="CV115" s="77">
        <f t="shared" si="184"/>
        <v>0</v>
      </c>
      <c r="CW115" s="77">
        <f t="shared" si="184"/>
        <v>0</v>
      </c>
      <c r="CX115" s="77">
        <f t="shared" si="184"/>
        <v>0</v>
      </c>
      <c r="CY115" s="77">
        <f t="shared" si="184"/>
        <v>0</v>
      </c>
      <c r="CZ115" s="77">
        <f t="shared" si="184"/>
        <v>0</v>
      </c>
      <c r="DA115" s="77">
        <f t="shared" si="184"/>
        <v>0</v>
      </c>
      <c r="DB115" s="77">
        <f t="shared" si="184"/>
        <v>0</v>
      </c>
      <c r="DC115" s="77">
        <f t="shared" si="184"/>
        <v>0</v>
      </c>
      <c r="DD115" s="77">
        <f t="shared" si="185"/>
        <v>0</v>
      </c>
      <c r="DE115" s="77">
        <f t="shared" si="185"/>
        <v>0</v>
      </c>
      <c r="DF115" s="77">
        <f t="shared" si="185"/>
        <v>0</v>
      </c>
      <c r="DG115" s="77">
        <f t="shared" si="185"/>
        <v>0</v>
      </c>
      <c r="DH115" s="77">
        <f t="shared" si="185"/>
        <v>0</v>
      </c>
      <c r="DI115" s="77">
        <f t="shared" si="185"/>
        <v>0</v>
      </c>
      <c r="DJ115" s="77">
        <f t="shared" si="185"/>
        <v>0</v>
      </c>
      <c r="DK115" s="77">
        <f t="shared" si="185"/>
        <v>0</v>
      </c>
      <c r="DL115" s="77">
        <f t="shared" si="185"/>
        <v>0</v>
      </c>
      <c r="DM115" s="77">
        <f t="shared" si="185"/>
        <v>0</v>
      </c>
      <c r="DN115" s="77">
        <f t="shared" si="186"/>
        <v>0</v>
      </c>
      <c r="DO115" s="77">
        <f t="shared" si="186"/>
        <v>0</v>
      </c>
      <c r="DP115" s="77">
        <f t="shared" si="186"/>
        <v>0</v>
      </c>
      <c r="DQ115" s="77">
        <f t="shared" si="186"/>
        <v>0</v>
      </c>
      <c r="DR115" s="77">
        <f t="shared" si="186"/>
        <v>0</v>
      </c>
      <c r="DS115" s="77">
        <f t="shared" si="186"/>
        <v>0</v>
      </c>
      <c r="DT115" s="77">
        <f t="shared" si="186"/>
        <v>0</v>
      </c>
      <c r="DU115" s="77">
        <f t="shared" si="186"/>
        <v>0</v>
      </c>
      <c r="DV115" s="77">
        <f t="shared" si="186"/>
        <v>0</v>
      </c>
      <c r="DW115" s="77">
        <f t="shared" si="186"/>
        <v>0</v>
      </c>
      <c r="DX115" s="77">
        <f t="shared" si="186"/>
        <v>0</v>
      </c>
      <c r="DY115" s="77">
        <f t="shared" si="187"/>
        <v>0</v>
      </c>
      <c r="DZ115" s="77">
        <f t="shared" si="187"/>
        <v>0</v>
      </c>
      <c r="EA115" s="77">
        <f t="shared" si="187"/>
        <v>0</v>
      </c>
      <c r="EB115" s="77">
        <f t="shared" si="187"/>
        <v>0</v>
      </c>
      <c r="EC115" s="77">
        <f t="shared" si="187"/>
        <v>0</v>
      </c>
      <c r="ED115" s="77">
        <f t="shared" si="187"/>
        <v>0</v>
      </c>
      <c r="EE115" s="77">
        <f t="shared" si="187"/>
        <v>0</v>
      </c>
      <c r="EF115" s="77">
        <f t="shared" si="187"/>
        <v>0</v>
      </c>
      <c r="EG115" s="77">
        <f t="shared" si="187"/>
        <v>0</v>
      </c>
      <c r="EH115" s="77">
        <f t="shared" si="187"/>
        <v>0</v>
      </c>
      <c r="EI115" s="77">
        <f t="shared" si="188"/>
        <v>0</v>
      </c>
      <c r="EJ115" s="77">
        <f t="shared" si="188"/>
        <v>0</v>
      </c>
      <c r="EK115" s="77">
        <f t="shared" si="188"/>
        <v>0</v>
      </c>
      <c r="EL115" s="77">
        <f t="shared" si="188"/>
        <v>0</v>
      </c>
      <c r="EM115" s="77">
        <f t="shared" si="188"/>
        <v>0</v>
      </c>
      <c r="EN115" s="77">
        <f t="shared" si="188"/>
        <v>0</v>
      </c>
      <c r="EO115" s="77">
        <f t="shared" si="188"/>
        <v>0</v>
      </c>
      <c r="EP115" s="77">
        <f t="shared" si="188"/>
        <v>0</v>
      </c>
      <c r="EQ115" s="77">
        <f t="shared" si="188"/>
        <v>0</v>
      </c>
      <c r="ER115" s="77">
        <f t="shared" si="188"/>
        <v>0</v>
      </c>
      <c r="ES115" s="77">
        <f t="shared" si="189"/>
        <v>0</v>
      </c>
      <c r="ET115" s="77">
        <f t="shared" si="189"/>
        <v>0</v>
      </c>
      <c r="EU115" s="77">
        <f t="shared" si="189"/>
        <v>0</v>
      </c>
      <c r="EV115" s="77">
        <f t="shared" si="189"/>
        <v>0</v>
      </c>
      <c r="EW115" s="77">
        <f t="shared" si="189"/>
        <v>0</v>
      </c>
      <c r="EX115" s="77">
        <f t="shared" si="189"/>
        <v>0</v>
      </c>
      <c r="EY115" s="77">
        <f t="shared" si="189"/>
        <v>0</v>
      </c>
      <c r="EZ115" s="77">
        <f t="shared" si="189"/>
        <v>0</v>
      </c>
      <c r="FA115" s="77">
        <f t="shared" si="189"/>
        <v>0</v>
      </c>
      <c r="FB115" s="77">
        <f t="shared" si="189"/>
        <v>0</v>
      </c>
      <c r="FC115" s="77">
        <f t="shared" si="190"/>
        <v>0</v>
      </c>
      <c r="FD115" s="77">
        <f t="shared" si="190"/>
        <v>0</v>
      </c>
      <c r="FE115" s="77">
        <f t="shared" si="190"/>
        <v>0</v>
      </c>
      <c r="FF115" s="77">
        <f t="shared" si="190"/>
        <v>0</v>
      </c>
      <c r="FG115" s="77">
        <f t="shared" si="190"/>
        <v>0</v>
      </c>
      <c r="FH115" s="77">
        <f t="shared" si="190"/>
        <v>0</v>
      </c>
      <c r="FI115" s="77">
        <f t="shared" si="190"/>
        <v>0</v>
      </c>
      <c r="FJ115" s="77">
        <f t="shared" si="190"/>
        <v>0</v>
      </c>
      <c r="FK115" s="77">
        <f t="shared" si="190"/>
        <v>0</v>
      </c>
      <c r="FL115" s="77">
        <f t="shared" si="190"/>
        <v>0</v>
      </c>
      <c r="FM115" s="77">
        <f t="shared" si="191"/>
        <v>0</v>
      </c>
      <c r="FN115" s="77">
        <f t="shared" si="191"/>
        <v>0</v>
      </c>
      <c r="FO115" s="77">
        <f t="shared" si="191"/>
        <v>0</v>
      </c>
      <c r="FP115" s="77">
        <f t="shared" si="191"/>
        <v>0</v>
      </c>
      <c r="FQ115" s="77">
        <f t="shared" si="191"/>
        <v>0</v>
      </c>
      <c r="FR115" s="77">
        <f t="shared" si="191"/>
        <v>0</v>
      </c>
      <c r="FS115" s="77">
        <f t="shared" si="191"/>
        <v>0</v>
      </c>
      <c r="FT115" s="77">
        <f t="shared" si="191"/>
        <v>0</v>
      </c>
      <c r="FU115" s="77">
        <f t="shared" si="191"/>
        <v>0</v>
      </c>
      <c r="FV115" s="77">
        <f t="shared" si="191"/>
        <v>0</v>
      </c>
      <c r="FW115" s="77">
        <f t="shared" si="192"/>
        <v>0</v>
      </c>
      <c r="FX115" s="77">
        <f t="shared" si="192"/>
        <v>0</v>
      </c>
      <c r="FY115" s="77">
        <f t="shared" si="192"/>
        <v>0</v>
      </c>
      <c r="FZ115" s="77">
        <f t="shared" si="192"/>
        <v>0</v>
      </c>
      <c r="GA115" s="77">
        <f t="shared" si="192"/>
        <v>0</v>
      </c>
      <c r="GB115" s="77">
        <f t="shared" si="192"/>
        <v>0</v>
      </c>
      <c r="GC115" s="77">
        <f t="shared" si="192"/>
        <v>0</v>
      </c>
      <c r="GD115" s="77">
        <f t="shared" si="192"/>
        <v>0</v>
      </c>
      <c r="GE115" s="77">
        <f t="shared" si="192"/>
        <v>0</v>
      </c>
      <c r="GF115" s="77">
        <f t="shared" si="192"/>
        <v>0</v>
      </c>
      <c r="GG115" s="77">
        <f t="shared" si="192"/>
        <v>0</v>
      </c>
    </row>
    <row r="116" spans="1:189" ht="15.75" x14ac:dyDescent="0.25">
      <c r="A116" s="93"/>
      <c r="B116" s="101"/>
      <c r="C116" s="102"/>
      <c r="D116" s="102"/>
      <c r="E116" s="93"/>
      <c r="F116" s="101"/>
      <c r="G116" s="97">
        <f t="shared" si="113"/>
        <v>0</v>
      </c>
      <c r="H116" s="96"/>
      <c r="I116" s="97">
        <f t="shared" si="114"/>
        <v>0</v>
      </c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0">
        <f t="shared" si="116"/>
        <v>0</v>
      </c>
      <c r="AE116" s="100">
        <f t="shared" si="112"/>
        <v>0</v>
      </c>
      <c r="AF116" s="75"/>
      <c r="AG116" s="75"/>
      <c r="AH116" s="68">
        <f t="shared" si="115"/>
        <v>0</v>
      </c>
      <c r="AI116" s="79">
        <f>SUMIF(Списки!$D$2:$D$6,B116,Списки!$E$2:$E$6)</f>
        <v>0</v>
      </c>
      <c r="AJ116" s="79">
        <f t="shared" si="117"/>
        <v>31</v>
      </c>
      <c r="AK116" s="70"/>
      <c r="AL116" s="70">
        <f t="array" aca="1" ref="AL116" ca="1">IF(MONTH(AI116)=1,MIN(IF(F116=январь!$A$1:$AF$200,ROW(январь!$A$1:$AF$200))),IF(MONTH(AI116)=2,MIN(IF(F116=февраль!$A$1:$AF$200,ROW(февраль!$A$1:$AF$200))),IF(MONTH(AI116)=3,MIN(IF(F116=март!$A$1:$AF$200,ROW(март!$A$1:$AF$200))),IF(MONTH(AI116)=4,MIN(IF(F116=апрель!$A$1:$AF$200,ROW(апрель!$A$1:$AF$200))),IF(MONTH(AI116)=5,MIN(IF(F116=май!$A$1:$AF$200,ROW(май!$A$1:$AF$200))),0)))))</f>
        <v>3</v>
      </c>
      <c r="AM116" s="77" t="str">
        <f t="shared" ca="1" si="178"/>
        <v>П</v>
      </c>
      <c r="AN116" s="77" t="str">
        <f t="shared" ca="1" si="178"/>
        <v>П</v>
      </c>
      <c r="AO116" s="77" t="str">
        <f t="shared" ca="1" si="178"/>
        <v>КД</v>
      </c>
      <c r="AP116" s="77" t="str">
        <f t="shared" ca="1" si="178"/>
        <v>КД</v>
      </c>
      <c r="AQ116" s="77" t="str">
        <f t="shared" ca="1" si="178"/>
        <v>КД</v>
      </c>
      <c r="AR116" s="77" t="str">
        <f t="shared" ca="1" si="178"/>
        <v>КД</v>
      </c>
      <c r="AS116" s="77" t="str">
        <f t="shared" ca="1" si="178"/>
        <v>В</v>
      </c>
      <c r="AT116" s="77" t="str">
        <f t="shared" ca="1" si="178"/>
        <v>КД</v>
      </c>
      <c r="AU116" s="77">
        <f t="shared" ca="1" si="178"/>
        <v>0</v>
      </c>
      <c r="AV116" s="77">
        <f t="shared" ca="1" si="178"/>
        <v>3</v>
      </c>
      <c r="AW116" s="77">
        <f t="shared" ca="1" si="179"/>
        <v>4</v>
      </c>
      <c r="AX116" s="77">
        <f t="shared" ca="1" si="179"/>
        <v>6</v>
      </c>
      <c r="AY116" s="77">
        <f t="shared" ca="1" si="179"/>
        <v>3</v>
      </c>
      <c r="AZ116" s="77" t="str">
        <f t="shared" ca="1" si="179"/>
        <v>В</v>
      </c>
      <c r="BA116" s="77">
        <f t="shared" ca="1" si="179"/>
        <v>7</v>
      </c>
      <c r="BB116" s="77">
        <f t="shared" ca="1" si="179"/>
        <v>0</v>
      </c>
      <c r="BC116" s="77">
        <f t="shared" ca="1" si="179"/>
        <v>3</v>
      </c>
      <c r="BD116" s="77">
        <f t="shared" ca="1" si="179"/>
        <v>4</v>
      </c>
      <c r="BE116" s="77">
        <f t="shared" ca="1" si="179"/>
        <v>6</v>
      </c>
      <c r="BF116" s="77">
        <f t="shared" ca="1" si="179"/>
        <v>3</v>
      </c>
      <c r="BG116" s="77" t="str">
        <f t="shared" ca="1" si="180"/>
        <v>В</v>
      </c>
      <c r="BH116" s="77">
        <f t="shared" ca="1" si="180"/>
        <v>7</v>
      </c>
      <c r="BI116" s="77">
        <f t="shared" ca="1" si="180"/>
        <v>0</v>
      </c>
      <c r="BJ116" s="77">
        <f t="shared" ca="1" si="180"/>
        <v>3</v>
      </c>
      <c r="BK116" s="77">
        <f t="shared" ca="1" si="180"/>
        <v>4</v>
      </c>
      <c r="BL116" s="77">
        <f t="shared" ca="1" si="180"/>
        <v>6</v>
      </c>
      <c r="BM116" s="77">
        <f t="shared" ca="1" si="180"/>
        <v>3</v>
      </c>
      <c r="BN116" s="77" t="str">
        <f t="shared" ca="1" si="180"/>
        <v>В</v>
      </c>
      <c r="BO116" s="77">
        <f t="shared" ca="1" si="180"/>
        <v>7</v>
      </c>
      <c r="BP116" s="77">
        <f t="shared" ca="1" si="180"/>
        <v>0</v>
      </c>
      <c r="BQ116" s="77">
        <f t="shared" ca="1" si="180"/>
        <v>3</v>
      </c>
      <c r="BR116" s="77">
        <f t="shared" si="181"/>
        <v>0</v>
      </c>
      <c r="BS116" s="77">
        <f t="shared" si="181"/>
        <v>0</v>
      </c>
      <c r="BT116" s="77">
        <f t="shared" si="181"/>
        <v>0</v>
      </c>
      <c r="BU116" s="77">
        <f t="shared" si="181"/>
        <v>0</v>
      </c>
      <c r="BV116" s="77">
        <f t="shared" si="181"/>
        <v>0</v>
      </c>
      <c r="BW116" s="77">
        <f t="shared" si="181"/>
        <v>0</v>
      </c>
      <c r="BX116" s="77">
        <f t="shared" si="181"/>
        <v>0</v>
      </c>
      <c r="BY116" s="77">
        <f t="shared" si="181"/>
        <v>0</v>
      </c>
      <c r="BZ116" s="77">
        <f t="shared" si="181"/>
        <v>0</v>
      </c>
      <c r="CA116" s="77">
        <f t="shared" si="181"/>
        <v>0</v>
      </c>
      <c r="CB116" s="77">
        <f t="shared" si="182"/>
        <v>0</v>
      </c>
      <c r="CC116" s="77">
        <f t="shared" si="182"/>
        <v>0</v>
      </c>
      <c r="CD116" s="77">
        <f t="shared" si="182"/>
        <v>0</v>
      </c>
      <c r="CE116" s="77">
        <f t="shared" si="182"/>
        <v>0</v>
      </c>
      <c r="CF116" s="77">
        <f t="shared" si="182"/>
        <v>0</v>
      </c>
      <c r="CG116" s="77">
        <f t="shared" si="182"/>
        <v>0</v>
      </c>
      <c r="CH116" s="77">
        <f t="shared" si="182"/>
        <v>0</v>
      </c>
      <c r="CI116" s="77">
        <f t="shared" si="182"/>
        <v>0</v>
      </c>
      <c r="CJ116" s="77">
        <f t="shared" si="182"/>
        <v>0</v>
      </c>
      <c r="CK116" s="77">
        <f t="shared" si="182"/>
        <v>0</v>
      </c>
      <c r="CL116" s="77">
        <f t="shared" si="183"/>
        <v>0</v>
      </c>
      <c r="CM116" s="77">
        <f t="shared" si="183"/>
        <v>0</v>
      </c>
      <c r="CN116" s="77">
        <f t="shared" si="183"/>
        <v>0</v>
      </c>
      <c r="CO116" s="77">
        <f t="shared" si="183"/>
        <v>0</v>
      </c>
      <c r="CP116" s="77">
        <f t="shared" si="183"/>
        <v>0</v>
      </c>
      <c r="CQ116" s="77">
        <f t="shared" si="183"/>
        <v>0</v>
      </c>
      <c r="CR116" s="77">
        <f t="shared" si="183"/>
        <v>0</v>
      </c>
      <c r="CS116" s="77">
        <f t="shared" si="183"/>
        <v>0</v>
      </c>
      <c r="CT116" s="77">
        <f t="shared" si="184"/>
        <v>0</v>
      </c>
      <c r="CU116" s="77">
        <f t="shared" si="184"/>
        <v>0</v>
      </c>
      <c r="CV116" s="77">
        <f t="shared" si="184"/>
        <v>0</v>
      </c>
      <c r="CW116" s="77">
        <f t="shared" si="184"/>
        <v>0</v>
      </c>
      <c r="CX116" s="77">
        <f t="shared" si="184"/>
        <v>0</v>
      </c>
      <c r="CY116" s="77">
        <f t="shared" si="184"/>
        <v>0</v>
      </c>
      <c r="CZ116" s="77">
        <f t="shared" si="184"/>
        <v>0</v>
      </c>
      <c r="DA116" s="77">
        <f t="shared" si="184"/>
        <v>0</v>
      </c>
      <c r="DB116" s="77">
        <f t="shared" si="184"/>
        <v>0</v>
      </c>
      <c r="DC116" s="77">
        <f t="shared" si="184"/>
        <v>0</v>
      </c>
      <c r="DD116" s="77">
        <f t="shared" si="185"/>
        <v>0</v>
      </c>
      <c r="DE116" s="77">
        <f t="shared" si="185"/>
        <v>0</v>
      </c>
      <c r="DF116" s="77">
        <f t="shared" si="185"/>
        <v>0</v>
      </c>
      <c r="DG116" s="77">
        <f t="shared" si="185"/>
        <v>0</v>
      </c>
      <c r="DH116" s="77">
        <f t="shared" si="185"/>
        <v>0</v>
      </c>
      <c r="DI116" s="77">
        <f t="shared" si="185"/>
        <v>0</v>
      </c>
      <c r="DJ116" s="77">
        <f t="shared" si="185"/>
        <v>0</v>
      </c>
      <c r="DK116" s="77">
        <f t="shared" si="185"/>
        <v>0</v>
      </c>
      <c r="DL116" s="77">
        <f t="shared" si="185"/>
        <v>0</v>
      </c>
      <c r="DM116" s="77">
        <f t="shared" si="185"/>
        <v>0</v>
      </c>
      <c r="DN116" s="77">
        <f t="shared" si="186"/>
        <v>0</v>
      </c>
      <c r="DO116" s="77">
        <f t="shared" si="186"/>
        <v>0</v>
      </c>
      <c r="DP116" s="77">
        <f t="shared" si="186"/>
        <v>0</v>
      </c>
      <c r="DQ116" s="77">
        <f t="shared" si="186"/>
        <v>0</v>
      </c>
      <c r="DR116" s="77">
        <f t="shared" si="186"/>
        <v>0</v>
      </c>
      <c r="DS116" s="77">
        <f t="shared" si="186"/>
        <v>0</v>
      </c>
      <c r="DT116" s="77">
        <f t="shared" si="186"/>
        <v>0</v>
      </c>
      <c r="DU116" s="77">
        <f t="shared" si="186"/>
        <v>0</v>
      </c>
      <c r="DV116" s="77">
        <f t="shared" si="186"/>
        <v>0</v>
      </c>
      <c r="DW116" s="77">
        <f t="shared" si="186"/>
        <v>0</v>
      </c>
      <c r="DX116" s="77">
        <f t="shared" si="186"/>
        <v>0</v>
      </c>
      <c r="DY116" s="77">
        <f t="shared" si="187"/>
        <v>0</v>
      </c>
      <c r="DZ116" s="77">
        <f t="shared" si="187"/>
        <v>0</v>
      </c>
      <c r="EA116" s="77">
        <f t="shared" si="187"/>
        <v>0</v>
      </c>
      <c r="EB116" s="77">
        <f t="shared" si="187"/>
        <v>0</v>
      </c>
      <c r="EC116" s="77">
        <f t="shared" si="187"/>
        <v>0</v>
      </c>
      <c r="ED116" s="77">
        <f t="shared" si="187"/>
        <v>0</v>
      </c>
      <c r="EE116" s="77">
        <f t="shared" si="187"/>
        <v>0</v>
      </c>
      <c r="EF116" s="77">
        <f t="shared" si="187"/>
        <v>0</v>
      </c>
      <c r="EG116" s="77">
        <f t="shared" si="187"/>
        <v>0</v>
      </c>
      <c r="EH116" s="77">
        <f t="shared" si="187"/>
        <v>0</v>
      </c>
      <c r="EI116" s="77">
        <f t="shared" si="188"/>
        <v>0</v>
      </c>
      <c r="EJ116" s="77">
        <f t="shared" si="188"/>
        <v>0</v>
      </c>
      <c r="EK116" s="77">
        <f t="shared" si="188"/>
        <v>0</v>
      </c>
      <c r="EL116" s="77">
        <f t="shared" si="188"/>
        <v>0</v>
      </c>
      <c r="EM116" s="77">
        <f t="shared" si="188"/>
        <v>0</v>
      </c>
      <c r="EN116" s="77">
        <f t="shared" si="188"/>
        <v>0</v>
      </c>
      <c r="EO116" s="77">
        <f t="shared" si="188"/>
        <v>0</v>
      </c>
      <c r="EP116" s="77">
        <f t="shared" si="188"/>
        <v>0</v>
      </c>
      <c r="EQ116" s="77">
        <f t="shared" si="188"/>
        <v>0</v>
      </c>
      <c r="ER116" s="77">
        <f t="shared" si="188"/>
        <v>0</v>
      </c>
      <c r="ES116" s="77">
        <f t="shared" si="189"/>
        <v>0</v>
      </c>
      <c r="ET116" s="77">
        <f t="shared" si="189"/>
        <v>0</v>
      </c>
      <c r="EU116" s="77">
        <f t="shared" si="189"/>
        <v>0</v>
      </c>
      <c r="EV116" s="77">
        <f t="shared" si="189"/>
        <v>0</v>
      </c>
      <c r="EW116" s="77">
        <f t="shared" si="189"/>
        <v>0</v>
      </c>
      <c r="EX116" s="77">
        <f t="shared" si="189"/>
        <v>0</v>
      </c>
      <c r="EY116" s="77">
        <f t="shared" si="189"/>
        <v>0</v>
      </c>
      <c r="EZ116" s="77">
        <f t="shared" si="189"/>
        <v>0</v>
      </c>
      <c r="FA116" s="77">
        <f t="shared" si="189"/>
        <v>0</v>
      </c>
      <c r="FB116" s="77">
        <f t="shared" si="189"/>
        <v>0</v>
      </c>
      <c r="FC116" s="77">
        <f t="shared" si="190"/>
        <v>0</v>
      </c>
      <c r="FD116" s="77">
        <f t="shared" si="190"/>
        <v>0</v>
      </c>
      <c r="FE116" s="77">
        <f t="shared" si="190"/>
        <v>0</v>
      </c>
      <c r="FF116" s="77">
        <f t="shared" si="190"/>
        <v>0</v>
      </c>
      <c r="FG116" s="77">
        <f t="shared" si="190"/>
        <v>0</v>
      </c>
      <c r="FH116" s="77">
        <f t="shared" si="190"/>
        <v>0</v>
      </c>
      <c r="FI116" s="77">
        <f t="shared" si="190"/>
        <v>0</v>
      </c>
      <c r="FJ116" s="77">
        <f t="shared" si="190"/>
        <v>0</v>
      </c>
      <c r="FK116" s="77">
        <f t="shared" si="190"/>
        <v>0</v>
      </c>
      <c r="FL116" s="77">
        <f t="shared" si="190"/>
        <v>0</v>
      </c>
      <c r="FM116" s="77">
        <f t="shared" si="191"/>
        <v>0</v>
      </c>
      <c r="FN116" s="77">
        <f t="shared" si="191"/>
        <v>0</v>
      </c>
      <c r="FO116" s="77">
        <f t="shared" si="191"/>
        <v>0</v>
      </c>
      <c r="FP116" s="77">
        <f t="shared" si="191"/>
        <v>0</v>
      </c>
      <c r="FQ116" s="77">
        <f t="shared" si="191"/>
        <v>0</v>
      </c>
      <c r="FR116" s="77">
        <f t="shared" si="191"/>
        <v>0</v>
      </c>
      <c r="FS116" s="77">
        <f t="shared" si="191"/>
        <v>0</v>
      </c>
      <c r="FT116" s="77">
        <f t="shared" si="191"/>
        <v>0</v>
      </c>
      <c r="FU116" s="77">
        <f t="shared" si="191"/>
        <v>0</v>
      </c>
      <c r="FV116" s="77">
        <f t="shared" si="191"/>
        <v>0</v>
      </c>
      <c r="FW116" s="77">
        <f t="shared" si="192"/>
        <v>0</v>
      </c>
      <c r="FX116" s="77">
        <f t="shared" si="192"/>
        <v>0</v>
      </c>
      <c r="FY116" s="77">
        <f t="shared" si="192"/>
        <v>0</v>
      </c>
      <c r="FZ116" s="77">
        <f t="shared" si="192"/>
        <v>0</v>
      </c>
      <c r="GA116" s="77">
        <f t="shared" si="192"/>
        <v>0</v>
      </c>
      <c r="GB116" s="77">
        <f t="shared" si="192"/>
        <v>0</v>
      </c>
      <c r="GC116" s="77">
        <f t="shared" si="192"/>
        <v>0</v>
      </c>
      <c r="GD116" s="77">
        <f t="shared" si="192"/>
        <v>0</v>
      </c>
      <c r="GE116" s="77">
        <f t="shared" si="192"/>
        <v>0</v>
      </c>
      <c r="GF116" s="77">
        <f t="shared" si="192"/>
        <v>0</v>
      </c>
      <c r="GG116" s="77">
        <f t="shared" si="192"/>
        <v>0</v>
      </c>
    </row>
    <row r="117" spans="1:189" ht="15.75" x14ac:dyDescent="0.25">
      <c r="A117" s="93"/>
      <c r="B117" s="101"/>
      <c r="C117" s="102"/>
      <c r="D117" s="102"/>
      <c r="E117" s="93"/>
      <c r="F117" s="101"/>
      <c r="G117" s="97">
        <f t="shared" si="113"/>
        <v>0</v>
      </c>
      <c r="H117" s="96"/>
      <c r="I117" s="97">
        <f t="shared" si="114"/>
        <v>0</v>
      </c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0">
        <f t="shared" si="116"/>
        <v>0</v>
      </c>
      <c r="AE117" s="100">
        <f t="shared" si="112"/>
        <v>0</v>
      </c>
      <c r="AF117" s="75"/>
      <c r="AG117" s="75"/>
      <c r="AH117" s="68">
        <f t="shared" si="115"/>
        <v>0</v>
      </c>
      <c r="AI117" s="79">
        <f>SUMIF(Списки!$D$2:$D$6,B117,Списки!$E$2:$E$6)</f>
        <v>0</v>
      </c>
      <c r="AJ117" s="79">
        <f t="shared" si="117"/>
        <v>31</v>
      </c>
      <c r="AK117" s="70"/>
      <c r="AL117" s="70">
        <f t="array" aca="1" ref="AL117" ca="1">IF(MONTH(AI117)=1,MIN(IF(F117=январь!$A$1:$AF$200,ROW(январь!$A$1:$AF$200))),IF(MONTH(AI117)=2,MIN(IF(F117=февраль!$A$1:$AF$200,ROW(февраль!$A$1:$AF$200))),IF(MONTH(AI117)=3,MIN(IF(F117=март!$A$1:$AF$200,ROW(март!$A$1:$AF$200))),IF(MONTH(AI117)=4,MIN(IF(F117=апрель!$A$1:$AF$200,ROW(апрель!$A$1:$AF$200))),IF(MONTH(AI117)=5,MIN(IF(F117=май!$A$1:$AF$200,ROW(май!$A$1:$AF$200))),0)))))</f>
        <v>3</v>
      </c>
      <c r="AM117" s="77" t="str">
        <f t="shared" ca="1" si="178"/>
        <v>П</v>
      </c>
      <c r="AN117" s="77" t="str">
        <f t="shared" ca="1" si="178"/>
        <v>П</v>
      </c>
      <c r="AO117" s="77" t="str">
        <f t="shared" ca="1" si="178"/>
        <v>КД</v>
      </c>
      <c r="AP117" s="77" t="str">
        <f t="shared" ca="1" si="178"/>
        <v>КД</v>
      </c>
      <c r="AQ117" s="77" t="str">
        <f t="shared" ca="1" si="178"/>
        <v>КД</v>
      </c>
      <c r="AR117" s="77" t="str">
        <f t="shared" ca="1" si="178"/>
        <v>КД</v>
      </c>
      <c r="AS117" s="77" t="str">
        <f t="shared" ca="1" si="178"/>
        <v>В</v>
      </c>
      <c r="AT117" s="77" t="str">
        <f t="shared" ca="1" si="178"/>
        <v>КД</v>
      </c>
      <c r="AU117" s="77">
        <f t="shared" ca="1" si="178"/>
        <v>0</v>
      </c>
      <c r="AV117" s="77">
        <f t="shared" ca="1" si="178"/>
        <v>3</v>
      </c>
      <c r="AW117" s="77">
        <f t="shared" ca="1" si="179"/>
        <v>4</v>
      </c>
      <c r="AX117" s="77">
        <f t="shared" ca="1" si="179"/>
        <v>6</v>
      </c>
      <c r="AY117" s="77">
        <f t="shared" ca="1" si="179"/>
        <v>3</v>
      </c>
      <c r="AZ117" s="77" t="str">
        <f t="shared" ca="1" si="179"/>
        <v>В</v>
      </c>
      <c r="BA117" s="77">
        <f t="shared" ca="1" si="179"/>
        <v>7</v>
      </c>
      <c r="BB117" s="77">
        <f t="shared" ca="1" si="179"/>
        <v>0</v>
      </c>
      <c r="BC117" s="77">
        <f t="shared" ca="1" si="179"/>
        <v>3</v>
      </c>
      <c r="BD117" s="77">
        <f t="shared" ca="1" si="179"/>
        <v>4</v>
      </c>
      <c r="BE117" s="77">
        <f t="shared" ca="1" si="179"/>
        <v>6</v>
      </c>
      <c r="BF117" s="77">
        <f t="shared" ca="1" si="179"/>
        <v>3</v>
      </c>
      <c r="BG117" s="77" t="str">
        <f t="shared" ca="1" si="180"/>
        <v>В</v>
      </c>
      <c r="BH117" s="77">
        <f t="shared" ca="1" si="180"/>
        <v>7</v>
      </c>
      <c r="BI117" s="77">
        <f t="shared" ca="1" si="180"/>
        <v>0</v>
      </c>
      <c r="BJ117" s="77">
        <f t="shared" ca="1" si="180"/>
        <v>3</v>
      </c>
      <c r="BK117" s="77">
        <f t="shared" ca="1" si="180"/>
        <v>4</v>
      </c>
      <c r="BL117" s="77">
        <f t="shared" ca="1" si="180"/>
        <v>6</v>
      </c>
      <c r="BM117" s="77">
        <f t="shared" ca="1" si="180"/>
        <v>3</v>
      </c>
      <c r="BN117" s="77" t="str">
        <f t="shared" ca="1" si="180"/>
        <v>В</v>
      </c>
      <c r="BO117" s="77">
        <f t="shared" ca="1" si="180"/>
        <v>7</v>
      </c>
      <c r="BP117" s="77">
        <f t="shared" ca="1" si="180"/>
        <v>0</v>
      </c>
      <c r="BQ117" s="77">
        <f t="shared" ca="1" si="180"/>
        <v>3</v>
      </c>
      <c r="BR117" s="77">
        <f t="shared" si="181"/>
        <v>0</v>
      </c>
      <c r="BS117" s="77">
        <f t="shared" si="181"/>
        <v>0</v>
      </c>
      <c r="BT117" s="77">
        <f t="shared" si="181"/>
        <v>0</v>
      </c>
      <c r="BU117" s="77">
        <f t="shared" si="181"/>
        <v>0</v>
      </c>
      <c r="BV117" s="77">
        <f t="shared" si="181"/>
        <v>0</v>
      </c>
      <c r="BW117" s="77">
        <f t="shared" si="181"/>
        <v>0</v>
      </c>
      <c r="BX117" s="77">
        <f t="shared" si="181"/>
        <v>0</v>
      </c>
      <c r="BY117" s="77">
        <f t="shared" si="181"/>
        <v>0</v>
      </c>
      <c r="BZ117" s="77">
        <f t="shared" si="181"/>
        <v>0</v>
      </c>
      <c r="CA117" s="77">
        <f t="shared" si="181"/>
        <v>0</v>
      </c>
      <c r="CB117" s="77">
        <f t="shared" si="182"/>
        <v>0</v>
      </c>
      <c r="CC117" s="77">
        <f t="shared" si="182"/>
        <v>0</v>
      </c>
      <c r="CD117" s="77">
        <f t="shared" si="182"/>
        <v>0</v>
      </c>
      <c r="CE117" s="77">
        <f t="shared" si="182"/>
        <v>0</v>
      </c>
      <c r="CF117" s="77">
        <f t="shared" si="182"/>
        <v>0</v>
      </c>
      <c r="CG117" s="77">
        <f t="shared" si="182"/>
        <v>0</v>
      </c>
      <c r="CH117" s="77">
        <f t="shared" si="182"/>
        <v>0</v>
      </c>
      <c r="CI117" s="77">
        <f t="shared" si="182"/>
        <v>0</v>
      </c>
      <c r="CJ117" s="77">
        <f t="shared" si="182"/>
        <v>0</v>
      </c>
      <c r="CK117" s="77">
        <f t="shared" si="182"/>
        <v>0</v>
      </c>
      <c r="CL117" s="77">
        <f t="shared" si="183"/>
        <v>0</v>
      </c>
      <c r="CM117" s="77">
        <f t="shared" si="183"/>
        <v>0</v>
      </c>
      <c r="CN117" s="77">
        <f t="shared" si="183"/>
        <v>0</v>
      </c>
      <c r="CO117" s="77">
        <f t="shared" si="183"/>
        <v>0</v>
      </c>
      <c r="CP117" s="77">
        <f t="shared" si="183"/>
        <v>0</v>
      </c>
      <c r="CQ117" s="77">
        <f t="shared" si="183"/>
        <v>0</v>
      </c>
      <c r="CR117" s="77">
        <f t="shared" si="183"/>
        <v>0</v>
      </c>
      <c r="CS117" s="77">
        <f t="shared" si="183"/>
        <v>0</v>
      </c>
      <c r="CT117" s="77">
        <f t="shared" si="184"/>
        <v>0</v>
      </c>
      <c r="CU117" s="77">
        <f t="shared" si="184"/>
        <v>0</v>
      </c>
      <c r="CV117" s="77">
        <f t="shared" si="184"/>
        <v>0</v>
      </c>
      <c r="CW117" s="77">
        <f t="shared" si="184"/>
        <v>0</v>
      </c>
      <c r="CX117" s="77">
        <f t="shared" si="184"/>
        <v>0</v>
      </c>
      <c r="CY117" s="77">
        <f t="shared" si="184"/>
        <v>0</v>
      </c>
      <c r="CZ117" s="77">
        <f t="shared" si="184"/>
        <v>0</v>
      </c>
      <c r="DA117" s="77">
        <f t="shared" si="184"/>
        <v>0</v>
      </c>
      <c r="DB117" s="77">
        <f t="shared" si="184"/>
        <v>0</v>
      </c>
      <c r="DC117" s="77">
        <f t="shared" si="184"/>
        <v>0</v>
      </c>
      <c r="DD117" s="77">
        <f t="shared" si="185"/>
        <v>0</v>
      </c>
      <c r="DE117" s="77">
        <f t="shared" si="185"/>
        <v>0</v>
      </c>
      <c r="DF117" s="77">
        <f t="shared" si="185"/>
        <v>0</v>
      </c>
      <c r="DG117" s="77">
        <f t="shared" si="185"/>
        <v>0</v>
      </c>
      <c r="DH117" s="77">
        <f t="shared" si="185"/>
        <v>0</v>
      </c>
      <c r="DI117" s="77">
        <f t="shared" si="185"/>
        <v>0</v>
      </c>
      <c r="DJ117" s="77">
        <f t="shared" si="185"/>
        <v>0</v>
      </c>
      <c r="DK117" s="77">
        <f t="shared" si="185"/>
        <v>0</v>
      </c>
      <c r="DL117" s="77">
        <f t="shared" si="185"/>
        <v>0</v>
      </c>
      <c r="DM117" s="77">
        <f t="shared" si="185"/>
        <v>0</v>
      </c>
      <c r="DN117" s="77">
        <f t="shared" si="186"/>
        <v>0</v>
      </c>
      <c r="DO117" s="77">
        <f t="shared" si="186"/>
        <v>0</v>
      </c>
      <c r="DP117" s="77">
        <f t="shared" si="186"/>
        <v>0</v>
      </c>
      <c r="DQ117" s="77">
        <f t="shared" si="186"/>
        <v>0</v>
      </c>
      <c r="DR117" s="77">
        <f t="shared" si="186"/>
        <v>0</v>
      </c>
      <c r="DS117" s="77">
        <f t="shared" si="186"/>
        <v>0</v>
      </c>
      <c r="DT117" s="77">
        <f t="shared" si="186"/>
        <v>0</v>
      </c>
      <c r="DU117" s="77">
        <f t="shared" si="186"/>
        <v>0</v>
      </c>
      <c r="DV117" s="77">
        <f t="shared" si="186"/>
        <v>0</v>
      </c>
      <c r="DW117" s="77">
        <f t="shared" si="186"/>
        <v>0</v>
      </c>
      <c r="DX117" s="77">
        <f t="shared" si="186"/>
        <v>0</v>
      </c>
      <c r="DY117" s="77">
        <f t="shared" si="187"/>
        <v>0</v>
      </c>
      <c r="DZ117" s="77">
        <f t="shared" si="187"/>
        <v>0</v>
      </c>
      <c r="EA117" s="77">
        <f t="shared" si="187"/>
        <v>0</v>
      </c>
      <c r="EB117" s="77">
        <f t="shared" si="187"/>
        <v>0</v>
      </c>
      <c r="EC117" s="77">
        <f t="shared" si="187"/>
        <v>0</v>
      </c>
      <c r="ED117" s="77">
        <f t="shared" si="187"/>
        <v>0</v>
      </c>
      <c r="EE117" s="77">
        <f t="shared" si="187"/>
        <v>0</v>
      </c>
      <c r="EF117" s="77">
        <f t="shared" si="187"/>
        <v>0</v>
      </c>
      <c r="EG117" s="77">
        <f t="shared" si="187"/>
        <v>0</v>
      </c>
      <c r="EH117" s="77">
        <f t="shared" si="187"/>
        <v>0</v>
      </c>
      <c r="EI117" s="77">
        <f t="shared" si="188"/>
        <v>0</v>
      </c>
      <c r="EJ117" s="77">
        <f t="shared" si="188"/>
        <v>0</v>
      </c>
      <c r="EK117" s="77">
        <f t="shared" si="188"/>
        <v>0</v>
      </c>
      <c r="EL117" s="77">
        <f t="shared" si="188"/>
        <v>0</v>
      </c>
      <c r="EM117" s="77">
        <f t="shared" si="188"/>
        <v>0</v>
      </c>
      <c r="EN117" s="77">
        <f t="shared" si="188"/>
        <v>0</v>
      </c>
      <c r="EO117" s="77">
        <f t="shared" si="188"/>
        <v>0</v>
      </c>
      <c r="EP117" s="77">
        <f t="shared" si="188"/>
        <v>0</v>
      </c>
      <c r="EQ117" s="77">
        <f t="shared" si="188"/>
        <v>0</v>
      </c>
      <c r="ER117" s="77">
        <f t="shared" si="188"/>
        <v>0</v>
      </c>
      <c r="ES117" s="77">
        <f t="shared" si="189"/>
        <v>0</v>
      </c>
      <c r="ET117" s="77">
        <f t="shared" si="189"/>
        <v>0</v>
      </c>
      <c r="EU117" s="77">
        <f t="shared" si="189"/>
        <v>0</v>
      </c>
      <c r="EV117" s="77">
        <f t="shared" si="189"/>
        <v>0</v>
      </c>
      <c r="EW117" s="77">
        <f t="shared" si="189"/>
        <v>0</v>
      </c>
      <c r="EX117" s="77">
        <f t="shared" si="189"/>
        <v>0</v>
      </c>
      <c r="EY117" s="77">
        <f t="shared" si="189"/>
        <v>0</v>
      </c>
      <c r="EZ117" s="77">
        <f t="shared" si="189"/>
        <v>0</v>
      </c>
      <c r="FA117" s="77">
        <f t="shared" si="189"/>
        <v>0</v>
      </c>
      <c r="FB117" s="77">
        <f t="shared" si="189"/>
        <v>0</v>
      </c>
      <c r="FC117" s="77">
        <f t="shared" si="190"/>
        <v>0</v>
      </c>
      <c r="FD117" s="77">
        <f t="shared" si="190"/>
        <v>0</v>
      </c>
      <c r="FE117" s="77">
        <f t="shared" si="190"/>
        <v>0</v>
      </c>
      <c r="FF117" s="77">
        <f t="shared" si="190"/>
        <v>0</v>
      </c>
      <c r="FG117" s="77">
        <f t="shared" si="190"/>
        <v>0</v>
      </c>
      <c r="FH117" s="77">
        <f t="shared" si="190"/>
        <v>0</v>
      </c>
      <c r="FI117" s="77">
        <f t="shared" si="190"/>
        <v>0</v>
      </c>
      <c r="FJ117" s="77">
        <f t="shared" si="190"/>
        <v>0</v>
      </c>
      <c r="FK117" s="77">
        <f t="shared" si="190"/>
        <v>0</v>
      </c>
      <c r="FL117" s="77">
        <f t="shared" si="190"/>
        <v>0</v>
      </c>
      <c r="FM117" s="77">
        <f t="shared" si="191"/>
        <v>0</v>
      </c>
      <c r="FN117" s="77">
        <f t="shared" si="191"/>
        <v>0</v>
      </c>
      <c r="FO117" s="77">
        <f t="shared" si="191"/>
        <v>0</v>
      </c>
      <c r="FP117" s="77">
        <f t="shared" si="191"/>
        <v>0</v>
      </c>
      <c r="FQ117" s="77">
        <f t="shared" si="191"/>
        <v>0</v>
      </c>
      <c r="FR117" s="77">
        <f t="shared" si="191"/>
        <v>0</v>
      </c>
      <c r="FS117" s="77">
        <f t="shared" si="191"/>
        <v>0</v>
      </c>
      <c r="FT117" s="77">
        <f t="shared" si="191"/>
        <v>0</v>
      </c>
      <c r="FU117" s="77">
        <f t="shared" si="191"/>
        <v>0</v>
      </c>
      <c r="FV117" s="77">
        <f t="shared" si="191"/>
        <v>0</v>
      </c>
      <c r="FW117" s="77">
        <f t="shared" si="192"/>
        <v>0</v>
      </c>
      <c r="FX117" s="77">
        <f t="shared" si="192"/>
        <v>0</v>
      </c>
      <c r="FY117" s="77">
        <f t="shared" si="192"/>
        <v>0</v>
      </c>
      <c r="FZ117" s="77">
        <f t="shared" si="192"/>
        <v>0</v>
      </c>
      <c r="GA117" s="77">
        <f t="shared" si="192"/>
        <v>0</v>
      </c>
      <c r="GB117" s="77">
        <f t="shared" si="192"/>
        <v>0</v>
      </c>
      <c r="GC117" s="77">
        <f t="shared" si="192"/>
        <v>0</v>
      </c>
      <c r="GD117" s="77">
        <f t="shared" si="192"/>
        <v>0</v>
      </c>
      <c r="GE117" s="77">
        <f t="shared" si="192"/>
        <v>0</v>
      </c>
      <c r="GF117" s="77">
        <f t="shared" si="192"/>
        <v>0</v>
      </c>
      <c r="GG117" s="77">
        <f t="shared" si="192"/>
        <v>0</v>
      </c>
    </row>
    <row r="118" spans="1:189" ht="15.75" x14ac:dyDescent="0.25">
      <c r="A118" s="93"/>
      <c r="B118" s="101"/>
      <c r="C118" s="102"/>
      <c r="D118" s="102"/>
      <c r="E118" s="93"/>
      <c r="F118" s="101"/>
      <c r="G118" s="97">
        <f t="shared" si="113"/>
        <v>0</v>
      </c>
      <c r="H118" s="96"/>
      <c r="I118" s="97">
        <f t="shared" si="114"/>
        <v>0</v>
      </c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0">
        <f t="shared" si="116"/>
        <v>0</v>
      </c>
      <c r="AE118" s="100">
        <f t="shared" si="112"/>
        <v>0</v>
      </c>
      <c r="AF118" s="75"/>
      <c r="AG118" s="75"/>
      <c r="AH118" s="68">
        <f t="shared" si="115"/>
        <v>0</v>
      </c>
      <c r="AI118" s="79">
        <f>SUMIF(Списки!$D$2:$D$6,B118,Списки!$E$2:$E$6)</f>
        <v>0</v>
      </c>
      <c r="AJ118" s="79">
        <f t="shared" si="117"/>
        <v>31</v>
      </c>
      <c r="AK118" s="70"/>
      <c r="AL118" s="70">
        <f t="array" aca="1" ref="AL118" ca="1">IF(MONTH(AI118)=1,MIN(IF(F118=январь!$A$1:$AF$200,ROW(январь!$A$1:$AF$200))),IF(MONTH(AI118)=2,MIN(IF(F118=февраль!$A$1:$AF$200,ROW(февраль!$A$1:$AF$200))),IF(MONTH(AI118)=3,MIN(IF(F118=март!$A$1:$AF$200,ROW(март!$A$1:$AF$200))),IF(MONTH(AI118)=4,MIN(IF(F118=апрель!$A$1:$AF$200,ROW(апрель!$A$1:$AF$200))),IF(MONTH(AI118)=5,MIN(IF(F118=май!$A$1:$AF$200,ROW(май!$A$1:$AF$200))),0)))))</f>
        <v>3</v>
      </c>
      <c r="AM118" s="77" t="str">
        <f t="shared" ca="1" si="178"/>
        <v>П</v>
      </c>
      <c r="AN118" s="77" t="str">
        <f t="shared" ca="1" si="178"/>
        <v>П</v>
      </c>
      <c r="AO118" s="77" t="str">
        <f t="shared" ca="1" si="178"/>
        <v>КД</v>
      </c>
      <c r="AP118" s="77" t="str">
        <f t="shared" ca="1" si="178"/>
        <v>КД</v>
      </c>
      <c r="AQ118" s="77" t="str">
        <f t="shared" ca="1" si="178"/>
        <v>КД</v>
      </c>
      <c r="AR118" s="77" t="str">
        <f t="shared" ca="1" si="178"/>
        <v>КД</v>
      </c>
      <c r="AS118" s="77" t="str">
        <f t="shared" ca="1" si="178"/>
        <v>В</v>
      </c>
      <c r="AT118" s="77" t="str">
        <f t="shared" ca="1" si="178"/>
        <v>КД</v>
      </c>
      <c r="AU118" s="77">
        <f t="shared" ca="1" si="178"/>
        <v>0</v>
      </c>
      <c r="AV118" s="77">
        <f t="shared" ca="1" si="178"/>
        <v>3</v>
      </c>
      <c r="AW118" s="77">
        <f t="shared" ca="1" si="179"/>
        <v>4</v>
      </c>
      <c r="AX118" s="77">
        <f t="shared" ca="1" si="179"/>
        <v>6</v>
      </c>
      <c r="AY118" s="77">
        <f t="shared" ca="1" si="179"/>
        <v>3</v>
      </c>
      <c r="AZ118" s="77" t="str">
        <f t="shared" ca="1" si="179"/>
        <v>В</v>
      </c>
      <c r="BA118" s="77">
        <f t="shared" ca="1" si="179"/>
        <v>7</v>
      </c>
      <c r="BB118" s="77">
        <f t="shared" ca="1" si="179"/>
        <v>0</v>
      </c>
      <c r="BC118" s="77">
        <f t="shared" ca="1" si="179"/>
        <v>3</v>
      </c>
      <c r="BD118" s="77">
        <f t="shared" ca="1" si="179"/>
        <v>4</v>
      </c>
      <c r="BE118" s="77">
        <f t="shared" ca="1" si="179"/>
        <v>6</v>
      </c>
      <c r="BF118" s="77">
        <f t="shared" ca="1" si="179"/>
        <v>3</v>
      </c>
      <c r="BG118" s="77" t="str">
        <f t="shared" ca="1" si="180"/>
        <v>В</v>
      </c>
      <c r="BH118" s="77">
        <f t="shared" ca="1" si="180"/>
        <v>7</v>
      </c>
      <c r="BI118" s="77">
        <f t="shared" ca="1" si="180"/>
        <v>0</v>
      </c>
      <c r="BJ118" s="77">
        <f t="shared" ca="1" si="180"/>
        <v>3</v>
      </c>
      <c r="BK118" s="77">
        <f t="shared" ca="1" si="180"/>
        <v>4</v>
      </c>
      <c r="BL118" s="77">
        <f t="shared" ca="1" si="180"/>
        <v>6</v>
      </c>
      <c r="BM118" s="77">
        <f t="shared" ca="1" si="180"/>
        <v>3</v>
      </c>
      <c r="BN118" s="77" t="str">
        <f t="shared" ca="1" si="180"/>
        <v>В</v>
      </c>
      <c r="BO118" s="77">
        <f t="shared" ca="1" si="180"/>
        <v>7</v>
      </c>
      <c r="BP118" s="77">
        <f t="shared" ca="1" si="180"/>
        <v>0</v>
      </c>
      <c r="BQ118" s="77">
        <f t="shared" ca="1" si="180"/>
        <v>3</v>
      </c>
      <c r="BR118" s="77">
        <f t="shared" si="181"/>
        <v>0</v>
      </c>
      <c r="BS118" s="77">
        <f t="shared" si="181"/>
        <v>0</v>
      </c>
      <c r="BT118" s="77">
        <f t="shared" si="181"/>
        <v>0</v>
      </c>
      <c r="BU118" s="77">
        <f t="shared" si="181"/>
        <v>0</v>
      </c>
      <c r="BV118" s="77">
        <f t="shared" si="181"/>
        <v>0</v>
      </c>
      <c r="BW118" s="77">
        <f t="shared" si="181"/>
        <v>0</v>
      </c>
      <c r="BX118" s="77">
        <f t="shared" si="181"/>
        <v>0</v>
      </c>
      <c r="BY118" s="77">
        <f t="shared" si="181"/>
        <v>0</v>
      </c>
      <c r="BZ118" s="77">
        <f t="shared" si="181"/>
        <v>0</v>
      </c>
      <c r="CA118" s="77">
        <f t="shared" si="181"/>
        <v>0</v>
      </c>
      <c r="CB118" s="77">
        <f t="shared" si="182"/>
        <v>0</v>
      </c>
      <c r="CC118" s="77">
        <f t="shared" si="182"/>
        <v>0</v>
      </c>
      <c r="CD118" s="77">
        <f t="shared" si="182"/>
        <v>0</v>
      </c>
      <c r="CE118" s="77">
        <f t="shared" si="182"/>
        <v>0</v>
      </c>
      <c r="CF118" s="77">
        <f t="shared" si="182"/>
        <v>0</v>
      </c>
      <c r="CG118" s="77">
        <f t="shared" si="182"/>
        <v>0</v>
      </c>
      <c r="CH118" s="77">
        <f t="shared" si="182"/>
        <v>0</v>
      </c>
      <c r="CI118" s="77">
        <f t="shared" si="182"/>
        <v>0</v>
      </c>
      <c r="CJ118" s="77">
        <f t="shared" si="182"/>
        <v>0</v>
      </c>
      <c r="CK118" s="77">
        <f t="shared" si="182"/>
        <v>0</v>
      </c>
      <c r="CL118" s="77">
        <f t="shared" si="183"/>
        <v>0</v>
      </c>
      <c r="CM118" s="77">
        <f t="shared" si="183"/>
        <v>0</v>
      </c>
      <c r="CN118" s="77">
        <f t="shared" si="183"/>
        <v>0</v>
      </c>
      <c r="CO118" s="77">
        <f t="shared" si="183"/>
        <v>0</v>
      </c>
      <c r="CP118" s="77">
        <f t="shared" si="183"/>
        <v>0</v>
      </c>
      <c r="CQ118" s="77">
        <f t="shared" si="183"/>
        <v>0</v>
      </c>
      <c r="CR118" s="77">
        <f t="shared" si="183"/>
        <v>0</v>
      </c>
      <c r="CS118" s="77">
        <f t="shared" si="183"/>
        <v>0</v>
      </c>
      <c r="CT118" s="77">
        <f t="shared" si="184"/>
        <v>0</v>
      </c>
      <c r="CU118" s="77">
        <f t="shared" si="184"/>
        <v>0</v>
      </c>
      <c r="CV118" s="77">
        <f t="shared" si="184"/>
        <v>0</v>
      </c>
      <c r="CW118" s="77">
        <f t="shared" si="184"/>
        <v>0</v>
      </c>
      <c r="CX118" s="77">
        <f t="shared" si="184"/>
        <v>0</v>
      </c>
      <c r="CY118" s="77">
        <f t="shared" si="184"/>
        <v>0</v>
      </c>
      <c r="CZ118" s="77">
        <f t="shared" si="184"/>
        <v>0</v>
      </c>
      <c r="DA118" s="77">
        <f t="shared" si="184"/>
        <v>0</v>
      </c>
      <c r="DB118" s="77">
        <f t="shared" si="184"/>
        <v>0</v>
      </c>
      <c r="DC118" s="77">
        <f t="shared" si="184"/>
        <v>0</v>
      </c>
      <c r="DD118" s="77">
        <f t="shared" si="185"/>
        <v>0</v>
      </c>
      <c r="DE118" s="77">
        <f t="shared" si="185"/>
        <v>0</v>
      </c>
      <c r="DF118" s="77">
        <f t="shared" si="185"/>
        <v>0</v>
      </c>
      <c r="DG118" s="77">
        <f t="shared" si="185"/>
        <v>0</v>
      </c>
      <c r="DH118" s="77">
        <f t="shared" si="185"/>
        <v>0</v>
      </c>
      <c r="DI118" s="77">
        <f t="shared" si="185"/>
        <v>0</v>
      </c>
      <c r="DJ118" s="77">
        <f t="shared" si="185"/>
        <v>0</v>
      </c>
      <c r="DK118" s="77">
        <f t="shared" si="185"/>
        <v>0</v>
      </c>
      <c r="DL118" s="77">
        <f t="shared" si="185"/>
        <v>0</v>
      </c>
      <c r="DM118" s="77">
        <f t="shared" si="185"/>
        <v>0</v>
      </c>
      <c r="DN118" s="77">
        <f t="shared" si="186"/>
        <v>0</v>
      </c>
      <c r="DO118" s="77">
        <f t="shared" si="186"/>
        <v>0</v>
      </c>
      <c r="DP118" s="77">
        <f t="shared" si="186"/>
        <v>0</v>
      </c>
      <c r="DQ118" s="77">
        <f t="shared" si="186"/>
        <v>0</v>
      </c>
      <c r="DR118" s="77">
        <f t="shared" si="186"/>
        <v>0</v>
      </c>
      <c r="DS118" s="77">
        <f t="shared" si="186"/>
        <v>0</v>
      </c>
      <c r="DT118" s="77">
        <f t="shared" si="186"/>
        <v>0</v>
      </c>
      <c r="DU118" s="77">
        <f t="shared" si="186"/>
        <v>0</v>
      </c>
      <c r="DV118" s="77">
        <f t="shared" si="186"/>
        <v>0</v>
      </c>
      <c r="DW118" s="77">
        <f t="shared" si="186"/>
        <v>0</v>
      </c>
      <c r="DX118" s="77">
        <f t="shared" si="186"/>
        <v>0</v>
      </c>
      <c r="DY118" s="77">
        <f t="shared" si="187"/>
        <v>0</v>
      </c>
      <c r="DZ118" s="77">
        <f t="shared" si="187"/>
        <v>0</v>
      </c>
      <c r="EA118" s="77">
        <f t="shared" si="187"/>
        <v>0</v>
      </c>
      <c r="EB118" s="77">
        <f t="shared" si="187"/>
        <v>0</v>
      </c>
      <c r="EC118" s="77">
        <f t="shared" si="187"/>
        <v>0</v>
      </c>
      <c r="ED118" s="77">
        <f t="shared" si="187"/>
        <v>0</v>
      </c>
      <c r="EE118" s="77">
        <f t="shared" si="187"/>
        <v>0</v>
      </c>
      <c r="EF118" s="77">
        <f t="shared" si="187"/>
        <v>0</v>
      </c>
      <c r="EG118" s="77">
        <f t="shared" si="187"/>
        <v>0</v>
      </c>
      <c r="EH118" s="77">
        <f t="shared" si="187"/>
        <v>0</v>
      </c>
      <c r="EI118" s="77">
        <f t="shared" si="188"/>
        <v>0</v>
      </c>
      <c r="EJ118" s="77">
        <f t="shared" si="188"/>
        <v>0</v>
      </c>
      <c r="EK118" s="77">
        <f t="shared" si="188"/>
        <v>0</v>
      </c>
      <c r="EL118" s="77">
        <f t="shared" si="188"/>
        <v>0</v>
      </c>
      <c r="EM118" s="77">
        <f t="shared" si="188"/>
        <v>0</v>
      </c>
      <c r="EN118" s="77">
        <f t="shared" si="188"/>
        <v>0</v>
      </c>
      <c r="EO118" s="77">
        <f t="shared" si="188"/>
        <v>0</v>
      </c>
      <c r="EP118" s="77">
        <f t="shared" si="188"/>
        <v>0</v>
      </c>
      <c r="EQ118" s="77">
        <f t="shared" si="188"/>
        <v>0</v>
      </c>
      <c r="ER118" s="77">
        <f t="shared" si="188"/>
        <v>0</v>
      </c>
      <c r="ES118" s="77">
        <f t="shared" si="189"/>
        <v>0</v>
      </c>
      <c r="ET118" s="77">
        <f t="shared" si="189"/>
        <v>0</v>
      </c>
      <c r="EU118" s="77">
        <f t="shared" si="189"/>
        <v>0</v>
      </c>
      <c r="EV118" s="77">
        <f t="shared" si="189"/>
        <v>0</v>
      </c>
      <c r="EW118" s="77">
        <f t="shared" si="189"/>
        <v>0</v>
      </c>
      <c r="EX118" s="77">
        <f t="shared" si="189"/>
        <v>0</v>
      </c>
      <c r="EY118" s="77">
        <f t="shared" si="189"/>
        <v>0</v>
      </c>
      <c r="EZ118" s="77">
        <f t="shared" si="189"/>
        <v>0</v>
      </c>
      <c r="FA118" s="77">
        <f t="shared" si="189"/>
        <v>0</v>
      </c>
      <c r="FB118" s="77">
        <f t="shared" si="189"/>
        <v>0</v>
      </c>
      <c r="FC118" s="77">
        <f t="shared" si="190"/>
        <v>0</v>
      </c>
      <c r="FD118" s="77">
        <f t="shared" si="190"/>
        <v>0</v>
      </c>
      <c r="FE118" s="77">
        <f t="shared" si="190"/>
        <v>0</v>
      </c>
      <c r="FF118" s="77">
        <f t="shared" si="190"/>
        <v>0</v>
      </c>
      <c r="FG118" s="77">
        <f t="shared" si="190"/>
        <v>0</v>
      </c>
      <c r="FH118" s="77">
        <f t="shared" si="190"/>
        <v>0</v>
      </c>
      <c r="FI118" s="77">
        <f t="shared" si="190"/>
        <v>0</v>
      </c>
      <c r="FJ118" s="77">
        <f t="shared" si="190"/>
        <v>0</v>
      </c>
      <c r="FK118" s="77">
        <f t="shared" si="190"/>
        <v>0</v>
      </c>
      <c r="FL118" s="77">
        <f t="shared" si="190"/>
        <v>0</v>
      </c>
      <c r="FM118" s="77">
        <f t="shared" si="191"/>
        <v>0</v>
      </c>
      <c r="FN118" s="77">
        <f t="shared" si="191"/>
        <v>0</v>
      </c>
      <c r="FO118" s="77">
        <f t="shared" si="191"/>
        <v>0</v>
      </c>
      <c r="FP118" s="77">
        <f t="shared" si="191"/>
        <v>0</v>
      </c>
      <c r="FQ118" s="77">
        <f t="shared" si="191"/>
        <v>0</v>
      </c>
      <c r="FR118" s="77">
        <f t="shared" si="191"/>
        <v>0</v>
      </c>
      <c r="FS118" s="77">
        <f t="shared" si="191"/>
        <v>0</v>
      </c>
      <c r="FT118" s="77">
        <f t="shared" si="191"/>
        <v>0</v>
      </c>
      <c r="FU118" s="77">
        <f t="shared" si="191"/>
        <v>0</v>
      </c>
      <c r="FV118" s="77">
        <f t="shared" si="191"/>
        <v>0</v>
      </c>
      <c r="FW118" s="77">
        <f t="shared" si="192"/>
        <v>0</v>
      </c>
      <c r="FX118" s="77">
        <f t="shared" si="192"/>
        <v>0</v>
      </c>
      <c r="FY118" s="77">
        <f t="shared" si="192"/>
        <v>0</v>
      </c>
      <c r="FZ118" s="77">
        <f t="shared" si="192"/>
        <v>0</v>
      </c>
      <c r="GA118" s="77">
        <f t="shared" si="192"/>
        <v>0</v>
      </c>
      <c r="GB118" s="77">
        <f t="shared" si="192"/>
        <v>0</v>
      </c>
      <c r="GC118" s="77">
        <f t="shared" si="192"/>
        <v>0</v>
      </c>
      <c r="GD118" s="77">
        <f t="shared" si="192"/>
        <v>0</v>
      </c>
      <c r="GE118" s="77">
        <f t="shared" si="192"/>
        <v>0</v>
      </c>
      <c r="GF118" s="77">
        <f t="shared" si="192"/>
        <v>0</v>
      </c>
      <c r="GG118" s="77">
        <f t="shared" si="192"/>
        <v>0</v>
      </c>
    </row>
    <row r="119" spans="1:189" ht="15.75" x14ac:dyDescent="0.25">
      <c r="A119" s="93"/>
      <c r="B119" s="101"/>
      <c r="C119" s="102"/>
      <c r="D119" s="102"/>
      <c r="E119" s="93"/>
      <c r="F119" s="101"/>
      <c r="G119" s="97">
        <f t="shared" si="113"/>
        <v>0</v>
      </c>
      <c r="H119" s="96"/>
      <c r="I119" s="97">
        <f t="shared" si="114"/>
        <v>0</v>
      </c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0">
        <f t="shared" si="116"/>
        <v>0</v>
      </c>
      <c r="AE119" s="100">
        <f t="shared" si="112"/>
        <v>0</v>
      </c>
      <c r="AF119" s="75"/>
      <c r="AG119" s="75"/>
      <c r="AH119" s="68">
        <f t="shared" si="115"/>
        <v>0</v>
      </c>
      <c r="AI119" s="79">
        <f>SUMIF(Списки!$D$2:$D$6,B119,Списки!$E$2:$E$6)</f>
        <v>0</v>
      </c>
      <c r="AJ119" s="79">
        <f t="shared" si="117"/>
        <v>31</v>
      </c>
      <c r="AK119" s="70"/>
      <c r="AL119" s="70">
        <f t="array" aca="1" ref="AL119" ca="1">IF(MONTH(AI119)=1,MIN(IF(F119=январь!$A$1:$AF$200,ROW(январь!$A$1:$AF$200))),IF(MONTH(AI119)=2,MIN(IF(F119=февраль!$A$1:$AF$200,ROW(февраль!$A$1:$AF$200))),IF(MONTH(AI119)=3,MIN(IF(F119=март!$A$1:$AF$200,ROW(март!$A$1:$AF$200))),IF(MONTH(AI119)=4,MIN(IF(F119=апрель!$A$1:$AF$200,ROW(апрель!$A$1:$AF$200))),IF(MONTH(AI119)=5,MIN(IF(F119=май!$A$1:$AF$200,ROW(май!$A$1:$AF$200))),0)))))</f>
        <v>3</v>
      </c>
      <c r="AM119" s="77" t="str">
        <f t="shared" ca="1" si="178"/>
        <v>П</v>
      </c>
      <c r="AN119" s="77" t="str">
        <f t="shared" ca="1" si="178"/>
        <v>П</v>
      </c>
      <c r="AO119" s="77" t="str">
        <f t="shared" ca="1" si="178"/>
        <v>КД</v>
      </c>
      <c r="AP119" s="77" t="str">
        <f t="shared" ca="1" si="178"/>
        <v>КД</v>
      </c>
      <c r="AQ119" s="77" t="str">
        <f t="shared" ca="1" si="178"/>
        <v>КД</v>
      </c>
      <c r="AR119" s="77" t="str">
        <f t="shared" ca="1" si="178"/>
        <v>КД</v>
      </c>
      <c r="AS119" s="77" t="str">
        <f t="shared" ca="1" si="178"/>
        <v>В</v>
      </c>
      <c r="AT119" s="77" t="str">
        <f t="shared" ca="1" si="178"/>
        <v>КД</v>
      </c>
      <c r="AU119" s="77">
        <f t="shared" ca="1" si="178"/>
        <v>0</v>
      </c>
      <c r="AV119" s="77">
        <f t="shared" ca="1" si="178"/>
        <v>3</v>
      </c>
      <c r="AW119" s="77">
        <f t="shared" ca="1" si="179"/>
        <v>4</v>
      </c>
      <c r="AX119" s="77">
        <f t="shared" ca="1" si="179"/>
        <v>6</v>
      </c>
      <c r="AY119" s="77">
        <f t="shared" ca="1" si="179"/>
        <v>3</v>
      </c>
      <c r="AZ119" s="77" t="str">
        <f t="shared" ca="1" si="179"/>
        <v>В</v>
      </c>
      <c r="BA119" s="77">
        <f t="shared" ca="1" si="179"/>
        <v>7</v>
      </c>
      <c r="BB119" s="77">
        <f t="shared" ca="1" si="179"/>
        <v>0</v>
      </c>
      <c r="BC119" s="77">
        <f t="shared" ca="1" si="179"/>
        <v>3</v>
      </c>
      <c r="BD119" s="77">
        <f t="shared" ca="1" si="179"/>
        <v>4</v>
      </c>
      <c r="BE119" s="77">
        <f t="shared" ca="1" si="179"/>
        <v>6</v>
      </c>
      <c r="BF119" s="77">
        <f t="shared" ca="1" si="179"/>
        <v>3</v>
      </c>
      <c r="BG119" s="77" t="str">
        <f t="shared" ca="1" si="180"/>
        <v>В</v>
      </c>
      <c r="BH119" s="77">
        <f t="shared" ca="1" si="180"/>
        <v>7</v>
      </c>
      <c r="BI119" s="77">
        <f t="shared" ca="1" si="180"/>
        <v>0</v>
      </c>
      <c r="BJ119" s="77">
        <f t="shared" ca="1" si="180"/>
        <v>3</v>
      </c>
      <c r="BK119" s="77">
        <f t="shared" ca="1" si="180"/>
        <v>4</v>
      </c>
      <c r="BL119" s="77">
        <f t="shared" ca="1" si="180"/>
        <v>6</v>
      </c>
      <c r="BM119" s="77">
        <f t="shared" ca="1" si="180"/>
        <v>3</v>
      </c>
      <c r="BN119" s="77" t="str">
        <f t="shared" ca="1" si="180"/>
        <v>В</v>
      </c>
      <c r="BO119" s="77">
        <f t="shared" ca="1" si="180"/>
        <v>7</v>
      </c>
      <c r="BP119" s="77">
        <f t="shared" ca="1" si="180"/>
        <v>0</v>
      </c>
      <c r="BQ119" s="77">
        <f t="shared" ca="1" si="180"/>
        <v>3</v>
      </c>
      <c r="BR119" s="77">
        <f t="shared" si="181"/>
        <v>0</v>
      </c>
      <c r="BS119" s="77">
        <f t="shared" si="181"/>
        <v>0</v>
      </c>
      <c r="BT119" s="77">
        <f t="shared" si="181"/>
        <v>0</v>
      </c>
      <c r="BU119" s="77">
        <f t="shared" si="181"/>
        <v>0</v>
      </c>
      <c r="BV119" s="77">
        <f t="shared" si="181"/>
        <v>0</v>
      </c>
      <c r="BW119" s="77">
        <f t="shared" si="181"/>
        <v>0</v>
      </c>
      <c r="BX119" s="77">
        <f t="shared" si="181"/>
        <v>0</v>
      </c>
      <c r="BY119" s="77">
        <f t="shared" si="181"/>
        <v>0</v>
      </c>
      <c r="BZ119" s="77">
        <f t="shared" si="181"/>
        <v>0</v>
      </c>
      <c r="CA119" s="77">
        <f t="shared" si="181"/>
        <v>0</v>
      </c>
      <c r="CB119" s="77">
        <f t="shared" si="182"/>
        <v>0</v>
      </c>
      <c r="CC119" s="77">
        <f t="shared" si="182"/>
        <v>0</v>
      </c>
      <c r="CD119" s="77">
        <f t="shared" si="182"/>
        <v>0</v>
      </c>
      <c r="CE119" s="77">
        <f t="shared" si="182"/>
        <v>0</v>
      </c>
      <c r="CF119" s="77">
        <f t="shared" si="182"/>
        <v>0</v>
      </c>
      <c r="CG119" s="77">
        <f t="shared" si="182"/>
        <v>0</v>
      </c>
      <c r="CH119" s="77">
        <f t="shared" si="182"/>
        <v>0</v>
      </c>
      <c r="CI119" s="77">
        <f t="shared" si="182"/>
        <v>0</v>
      </c>
      <c r="CJ119" s="77">
        <f t="shared" si="182"/>
        <v>0</v>
      </c>
      <c r="CK119" s="77">
        <f t="shared" si="182"/>
        <v>0</v>
      </c>
      <c r="CL119" s="77">
        <f t="shared" si="183"/>
        <v>0</v>
      </c>
      <c r="CM119" s="77">
        <f t="shared" si="183"/>
        <v>0</v>
      </c>
      <c r="CN119" s="77">
        <f t="shared" si="183"/>
        <v>0</v>
      </c>
      <c r="CO119" s="77">
        <f t="shared" si="183"/>
        <v>0</v>
      </c>
      <c r="CP119" s="77">
        <f t="shared" si="183"/>
        <v>0</v>
      </c>
      <c r="CQ119" s="77">
        <f t="shared" si="183"/>
        <v>0</v>
      </c>
      <c r="CR119" s="77">
        <f t="shared" si="183"/>
        <v>0</v>
      </c>
      <c r="CS119" s="77">
        <f t="shared" si="183"/>
        <v>0</v>
      </c>
      <c r="CT119" s="77">
        <f t="shared" si="184"/>
        <v>0</v>
      </c>
      <c r="CU119" s="77">
        <f t="shared" si="184"/>
        <v>0</v>
      </c>
      <c r="CV119" s="77">
        <f t="shared" si="184"/>
        <v>0</v>
      </c>
      <c r="CW119" s="77">
        <f t="shared" si="184"/>
        <v>0</v>
      </c>
      <c r="CX119" s="77">
        <f t="shared" si="184"/>
        <v>0</v>
      </c>
      <c r="CY119" s="77">
        <f t="shared" si="184"/>
        <v>0</v>
      </c>
      <c r="CZ119" s="77">
        <f t="shared" si="184"/>
        <v>0</v>
      </c>
      <c r="DA119" s="77">
        <f t="shared" si="184"/>
        <v>0</v>
      </c>
      <c r="DB119" s="77">
        <f t="shared" si="184"/>
        <v>0</v>
      </c>
      <c r="DC119" s="77">
        <f t="shared" si="184"/>
        <v>0</v>
      </c>
      <c r="DD119" s="77">
        <f t="shared" si="185"/>
        <v>0</v>
      </c>
      <c r="DE119" s="77">
        <f t="shared" si="185"/>
        <v>0</v>
      </c>
      <c r="DF119" s="77">
        <f t="shared" si="185"/>
        <v>0</v>
      </c>
      <c r="DG119" s="77">
        <f t="shared" si="185"/>
        <v>0</v>
      </c>
      <c r="DH119" s="77">
        <f t="shared" si="185"/>
        <v>0</v>
      </c>
      <c r="DI119" s="77">
        <f t="shared" si="185"/>
        <v>0</v>
      </c>
      <c r="DJ119" s="77">
        <f t="shared" si="185"/>
        <v>0</v>
      </c>
      <c r="DK119" s="77">
        <f t="shared" si="185"/>
        <v>0</v>
      </c>
      <c r="DL119" s="77">
        <f t="shared" si="185"/>
        <v>0</v>
      </c>
      <c r="DM119" s="77">
        <f t="shared" si="185"/>
        <v>0</v>
      </c>
      <c r="DN119" s="77">
        <f t="shared" si="186"/>
        <v>0</v>
      </c>
      <c r="DO119" s="77">
        <f t="shared" si="186"/>
        <v>0</v>
      </c>
      <c r="DP119" s="77">
        <f t="shared" si="186"/>
        <v>0</v>
      </c>
      <c r="DQ119" s="77">
        <f t="shared" si="186"/>
        <v>0</v>
      </c>
      <c r="DR119" s="77">
        <f t="shared" si="186"/>
        <v>0</v>
      </c>
      <c r="DS119" s="77">
        <f t="shared" si="186"/>
        <v>0</v>
      </c>
      <c r="DT119" s="77">
        <f t="shared" si="186"/>
        <v>0</v>
      </c>
      <c r="DU119" s="77">
        <f t="shared" si="186"/>
        <v>0</v>
      </c>
      <c r="DV119" s="77">
        <f t="shared" si="186"/>
        <v>0</v>
      </c>
      <c r="DW119" s="77">
        <f t="shared" si="186"/>
        <v>0</v>
      </c>
      <c r="DX119" s="77">
        <f t="shared" si="186"/>
        <v>0</v>
      </c>
      <c r="DY119" s="77">
        <f t="shared" si="187"/>
        <v>0</v>
      </c>
      <c r="DZ119" s="77">
        <f t="shared" si="187"/>
        <v>0</v>
      </c>
      <c r="EA119" s="77">
        <f t="shared" si="187"/>
        <v>0</v>
      </c>
      <c r="EB119" s="77">
        <f t="shared" si="187"/>
        <v>0</v>
      </c>
      <c r="EC119" s="77">
        <f t="shared" si="187"/>
        <v>0</v>
      </c>
      <c r="ED119" s="77">
        <f t="shared" si="187"/>
        <v>0</v>
      </c>
      <c r="EE119" s="77">
        <f t="shared" si="187"/>
        <v>0</v>
      </c>
      <c r="EF119" s="77">
        <f t="shared" si="187"/>
        <v>0</v>
      </c>
      <c r="EG119" s="77">
        <f t="shared" si="187"/>
        <v>0</v>
      </c>
      <c r="EH119" s="77">
        <f t="shared" si="187"/>
        <v>0</v>
      </c>
      <c r="EI119" s="77">
        <f t="shared" si="188"/>
        <v>0</v>
      </c>
      <c r="EJ119" s="77">
        <f t="shared" si="188"/>
        <v>0</v>
      </c>
      <c r="EK119" s="77">
        <f t="shared" si="188"/>
        <v>0</v>
      </c>
      <c r="EL119" s="77">
        <f t="shared" si="188"/>
        <v>0</v>
      </c>
      <c r="EM119" s="77">
        <f t="shared" si="188"/>
        <v>0</v>
      </c>
      <c r="EN119" s="77">
        <f t="shared" si="188"/>
        <v>0</v>
      </c>
      <c r="EO119" s="77">
        <f t="shared" si="188"/>
        <v>0</v>
      </c>
      <c r="EP119" s="77">
        <f t="shared" si="188"/>
        <v>0</v>
      </c>
      <c r="EQ119" s="77">
        <f t="shared" si="188"/>
        <v>0</v>
      </c>
      <c r="ER119" s="77">
        <f t="shared" si="188"/>
        <v>0</v>
      </c>
      <c r="ES119" s="77">
        <f t="shared" si="189"/>
        <v>0</v>
      </c>
      <c r="ET119" s="77">
        <f t="shared" si="189"/>
        <v>0</v>
      </c>
      <c r="EU119" s="77">
        <f t="shared" si="189"/>
        <v>0</v>
      </c>
      <c r="EV119" s="77">
        <f t="shared" si="189"/>
        <v>0</v>
      </c>
      <c r="EW119" s="77">
        <f t="shared" si="189"/>
        <v>0</v>
      </c>
      <c r="EX119" s="77">
        <f t="shared" si="189"/>
        <v>0</v>
      </c>
      <c r="EY119" s="77">
        <f t="shared" si="189"/>
        <v>0</v>
      </c>
      <c r="EZ119" s="77">
        <f t="shared" si="189"/>
        <v>0</v>
      </c>
      <c r="FA119" s="77">
        <f t="shared" si="189"/>
        <v>0</v>
      </c>
      <c r="FB119" s="77">
        <f t="shared" si="189"/>
        <v>0</v>
      </c>
      <c r="FC119" s="77">
        <f t="shared" si="190"/>
        <v>0</v>
      </c>
      <c r="FD119" s="77">
        <f t="shared" si="190"/>
        <v>0</v>
      </c>
      <c r="FE119" s="77">
        <f t="shared" si="190"/>
        <v>0</v>
      </c>
      <c r="FF119" s="77">
        <f t="shared" si="190"/>
        <v>0</v>
      </c>
      <c r="FG119" s="77">
        <f t="shared" si="190"/>
        <v>0</v>
      </c>
      <c r="FH119" s="77">
        <f t="shared" si="190"/>
        <v>0</v>
      </c>
      <c r="FI119" s="77">
        <f t="shared" si="190"/>
        <v>0</v>
      </c>
      <c r="FJ119" s="77">
        <f t="shared" si="190"/>
        <v>0</v>
      </c>
      <c r="FK119" s="77">
        <f t="shared" si="190"/>
        <v>0</v>
      </c>
      <c r="FL119" s="77">
        <f t="shared" si="190"/>
        <v>0</v>
      </c>
      <c r="FM119" s="77">
        <f t="shared" si="191"/>
        <v>0</v>
      </c>
      <c r="FN119" s="77">
        <f t="shared" si="191"/>
        <v>0</v>
      </c>
      <c r="FO119" s="77">
        <f t="shared" si="191"/>
        <v>0</v>
      </c>
      <c r="FP119" s="77">
        <f t="shared" si="191"/>
        <v>0</v>
      </c>
      <c r="FQ119" s="77">
        <f t="shared" si="191"/>
        <v>0</v>
      </c>
      <c r="FR119" s="77">
        <f t="shared" si="191"/>
        <v>0</v>
      </c>
      <c r="FS119" s="77">
        <f t="shared" si="191"/>
        <v>0</v>
      </c>
      <c r="FT119" s="77">
        <f t="shared" si="191"/>
        <v>0</v>
      </c>
      <c r="FU119" s="77">
        <f t="shared" si="191"/>
        <v>0</v>
      </c>
      <c r="FV119" s="77">
        <f t="shared" si="191"/>
        <v>0</v>
      </c>
      <c r="FW119" s="77">
        <f t="shared" si="192"/>
        <v>0</v>
      </c>
      <c r="FX119" s="77">
        <f t="shared" si="192"/>
        <v>0</v>
      </c>
      <c r="FY119" s="77">
        <f t="shared" si="192"/>
        <v>0</v>
      </c>
      <c r="FZ119" s="77">
        <f t="shared" si="192"/>
        <v>0</v>
      </c>
      <c r="GA119" s="77">
        <f t="shared" si="192"/>
        <v>0</v>
      </c>
      <c r="GB119" s="77">
        <f t="shared" si="192"/>
        <v>0</v>
      </c>
      <c r="GC119" s="77">
        <f t="shared" si="192"/>
        <v>0</v>
      </c>
      <c r="GD119" s="77">
        <f t="shared" si="192"/>
        <v>0</v>
      </c>
      <c r="GE119" s="77">
        <f t="shared" si="192"/>
        <v>0</v>
      </c>
      <c r="GF119" s="77">
        <f t="shared" si="192"/>
        <v>0</v>
      </c>
      <c r="GG119" s="77">
        <f t="shared" si="192"/>
        <v>0</v>
      </c>
    </row>
    <row r="120" spans="1:189" ht="15.75" x14ac:dyDescent="0.25">
      <c r="A120" s="93"/>
      <c r="B120" s="101"/>
      <c r="C120" s="102"/>
      <c r="D120" s="102"/>
      <c r="E120" s="93"/>
      <c r="F120" s="101"/>
      <c r="G120" s="97">
        <f t="shared" si="113"/>
        <v>0</v>
      </c>
      <c r="H120" s="96"/>
      <c r="I120" s="97">
        <f t="shared" si="114"/>
        <v>0</v>
      </c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0">
        <f t="shared" si="116"/>
        <v>0</v>
      </c>
      <c r="AE120" s="100">
        <f t="shared" si="112"/>
        <v>0</v>
      </c>
      <c r="AF120" s="75"/>
      <c r="AG120" s="75"/>
      <c r="AH120" s="68">
        <f t="shared" si="115"/>
        <v>0</v>
      </c>
      <c r="AI120" s="79">
        <f>SUMIF(Списки!$D$2:$D$6,B120,Списки!$E$2:$E$6)</f>
        <v>0</v>
      </c>
      <c r="AJ120" s="79">
        <f t="shared" si="117"/>
        <v>31</v>
      </c>
      <c r="AK120" s="70"/>
      <c r="AL120" s="70">
        <f t="array" aca="1" ref="AL120" ca="1">IF(MONTH(AI120)=1,MIN(IF(F120=январь!$A$1:$AF$200,ROW(январь!$A$1:$AF$200))),IF(MONTH(AI120)=2,MIN(IF(F120=февраль!$A$1:$AF$200,ROW(февраль!$A$1:$AF$200))),IF(MONTH(AI120)=3,MIN(IF(F120=март!$A$1:$AF$200,ROW(март!$A$1:$AF$200))),IF(MONTH(AI120)=4,MIN(IF(F120=апрель!$A$1:$AF$200,ROW(апрель!$A$1:$AF$200))),IF(MONTH(AI120)=5,MIN(IF(F120=май!$A$1:$AF$200,ROW(май!$A$1:$AF$200))),0)))))</f>
        <v>3</v>
      </c>
      <c r="AM120" s="77" t="str">
        <f t="shared" ca="1" si="178"/>
        <v>П</v>
      </c>
      <c r="AN120" s="77" t="str">
        <f t="shared" ca="1" si="178"/>
        <v>П</v>
      </c>
      <c r="AO120" s="77" t="str">
        <f t="shared" ca="1" si="178"/>
        <v>КД</v>
      </c>
      <c r="AP120" s="77" t="str">
        <f t="shared" ca="1" si="178"/>
        <v>КД</v>
      </c>
      <c r="AQ120" s="77" t="str">
        <f t="shared" ca="1" si="178"/>
        <v>КД</v>
      </c>
      <c r="AR120" s="77" t="str">
        <f t="shared" ca="1" si="178"/>
        <v>КД</v>
      </c>
      <c r="AS120" s="77" t="str">
        <f t="shared" ca="1" si="178"/>
        <v>В</v>
      </c>
      <c r="AT120" s="77" t="str">
        <f t="shared" ca="1" si="178"/>
        <v>КД</v>
      </c>
      <c r="AU120" s="77">
        <f t="shared" ca="1" si="178"/>
        <v>0</v>
      </c>
      <c r="AV120" s="77">
        <f t="shared" ca="1" si="178"/>
        <v>3</v>
      </c>
      <c r="AW120" s="77">
        <f t="shared" ca="1" si="179"/>
        <v>4</v>
      </c>
      <c r="AX120" s="77">
        <f t="shared" ca="1" si="179"/>
        <v>6</v>
      </c>
      <c r="AY120" s="77">
        <f t="shared" ca="1" si="179"/>
        <v>3</v>
      </c>
      <c r="AZ120" s="77" t="str">
        <f t="shared" ca="1" si="179"/>
        <v>В</v>
      </c>
      <c r="BA120" s="77">
        <f t="shared" ca="1" si="179"/>
        <v>7</v>
      </c>
      <c r="BB120" s="77">
        <f t="shared" ca="1" si="179"/>
        <v>0</v>
      </c>
      <c r="BC120" s="77">
        <f t="shared" ca="1" si="179"/>
        <v>3</v>
      </c>
      <c r="BD120" s="77">
        <f t="shared" ca="1" si="179"/>
        <v>4</v>
      </c>
      <c r="BE120" s="77">
        <f t="shared" ca="1" si="179"/>
        <v>6</v>
      </c>
      <c r="BF120" s="77">
        <f t="shared" ca="1" si="179"/>
        <v>3</v>
      </c>
      <c r="BG120" s="77" t="str">
        <f t="shared" ca="1" si="180"/>
        <v>В</v>
      </c>
      <c r="BH120" s="77">
        <f t="shared" ca="1" si="180"/>
        <v>7</v>
      </c>
      <c r="BI120" s="77">
        <f t="shared" ca="1" si="180"/>
        <v>0</v>
      </c>
      <c r="BJ120" s="77">
        <f t="shared" ca="1" si="180"/>
        <v>3</v>
      </c>
      <c r="BK120" s="77">
        <f t="shared" ca="1" si="180"/>
        <v>4</v>
      </c>
      <c r="BL120" s="77">
        <f t="shared" ca="1" si="180"/>
        <v>6</v>
      </c>
      <c r="BM120" s="77">
        <f t="shared" ca="1" si="180"/>
        <v>3</v>
      </c>
      <c r="BN120" s="77" t="str">
        <f t="shared" ca="1" si="180"/>
        <v>В</v>
      </c>
      <c r="BO120" s="77">
        <f t="shared" ca="1" si="180"/>
        <v>7</v>
      </c>
      <c r="BP120" s="77">
        <f t="shared" ca="1" si="180"/>
        <v>0</v>
      </c>
      <c r="BQ120" s="77">
        <f t="shared" ca="1" si="180"/>
        <v>3</v>
      </c>
      <c r="BR120" s="77">
        <f t="shared" si="181"/>
        <v>0</v>
      </c>
      <c r="BS120" s="77">
        <f t="shared" si="181"/>
        <v>0</v>
      </c>
      <c r="BT120" s="77">
        <f t="shared" si="181"/>
        <v>0</v>
      </c>
      <c r="BU120" s="77">
        <f t="shared" si="181"/>
        <v>0</v>
      </c>
      <c r="BV120" s="77">
        <f t="shared" si="181"/>
        <v>0</v>
      </c>
      <c r="BW120" s="77">
        <f t="shared" si="181"/>
        <v>0</v>
      </c>
      <c r="BX120" s="77">
        <f t="shared" si="181"/>
        <v>0</v>
      </c>
      <c r="BY120" s="77">
        <f t="shared" si="181"/>
        <v>0</v>
      </c>
      <c r="BZ120" s="77">
        <f t="shared" si="181"/>
        <v>0</v>
      </c>
      <c r="CA120" s="77">
        <f t="shared" si="181"/>
        <v>0</v>
      </c>
      <c r="CB120" s="77">
        <f t="shared" si="182"/>
        <v>0</v>
      </c>
      <c r="CC120" s="77">
        <f t="shared" si="182"/>
        <v>0</v>
      </c>
      <c r="CD120" s="77">
        <f t="shared" si="182"/>
        <v>0</v>
      </c>
      <c r="CE120" s="77">
        <f t="shared" si="182"/>
        <v>0</v>
      </c>
      <c r="CF120" s="77">
        <f t="shared" si="182"/>
        <v>0</v>
      </c>
      <c r="CG120" s="77">
        <f t="shared" si="182"/>
        <v>0</v>
      </c>
      <c r="CH120" s="77">
        <f t="shared" si="182"/>
        <v>0</v>
      </c>
      <c r="CI120" s="77">
        <f t="shared" si="182"/>
        <v>0</v>
      </c>
      <c r="CJ120" s="77">
        <f t="shared" si="182"/>
        <v>0</v>
      </c>
      <c r="CK120" s="77">
        <f t="shared" si="182"/>
        <v>0</v>
      </c>
      <c r="CL120" s="77">
        <f t="shared" si="183"/>
        <v>0</v>
      </c>
      <c r="CM120" s="77">
        <f t="shared" si="183"/>
        <v>0</v>
      </c>
      <c r="CN120" s="77">
        <f t="shared" si="183"/>
        <v>0</v>
      </c>
      <c r="CO120" s="77">
        <f t="shared" si="183"/>
        <v>0</v>
      </c>
      <c r="CP120" s="77">
        <f t="shared" si="183"/>
        <v>0</v>
      </c>
      <c r="CQ120" s="77">
        <f t="shared" si="183"/>
        <v>0</v>
      </c>
      <c r="CR120" s="77">
        <f t="shared" si="183"/>
        <v>0</v>
      </c>
      <c r="CS120" s="77">
        <f t="shared" si="183"/>
        <v>0</v>
      </c>
      <c r="CT120" s="77">
        <f t="shared" si="184"/>
        <v>0</v>
      </c>
      <c r="CU120" s="77">
        <f t="shared" si="184"/>
        <v>0</v>
      </c>
      <c r="CV120" s="77">
        <f t="shared" si="184"/>
        <v>0</v>
      </c>
      <c r="CW120" s="77">
        <f t="shared" si="184"/>
        <v>0</v>
      </c>
      <c r="CX120" s="77">
        <f t="shared" si="184"/>
        <v>0</v>
      </c>
      <c r="CY120" s="77">
        <f t="shared" si="184"/>
        <v>0</v>
      </c>
      <c r="CZ120" s="77">
        <f t="shared" si="184"/>
        <v>0</v>
      </c>
      <c r="DA120" s="77">
        <f t="shared" si="184"/>
        <v>0</v>
      </c>
      <c r="DB120" s="77">
        <f t="shared" si="184"/>
        <v>0</v>
      </c>
      <c r="DC120" s="77">
        <f t="shared" si="184"/>
        <v>0</v>
      </c>
      <c r="DD120" s="77">
        <f t="shared" si="185"/>
        <v>0</v>
      </c>
      <c r="DE120" s="77">
        <f t="shared" si="185"/>
        <v>0</v>
      </c>
      <c r="DF120" s="77">
        <f t="shared" si="185"/>
        <v>0</v>
      </c>
      <c r="DG120" s="77">
        <f t="shared" si="185"/>
        <v>0</v>
      </c>
      <c r="DH120" s="77">
        <f t="shared" si="185"/>
        <v>0</v>
      </c>
      <c r="DI120" s="77">
        <f t="shared" si="185"/>
        <v>0</v>
      </c>
      <c r="DJ120" s="77">
        <f t="shared" si="185"/>
        <v>0</v>
      </c>
      <c r="DK120" s="77">
        <f t="shared" si="185"/>
        <v>0</v>
      </c>
      <c r="DL120" s="77">
        <f t="shared" si="185"/>
        <v>0</v>
      </c>
      <c r="DM120" s="77">
        <f t="shared" si="185"/>
        <v>0</v>
      </c>
      <c r="DN120" s="77">
        <f t="shared" si="186"/>
        <v>0</v>
      </c>
      <c r="DO120" s="77">
        <f t="shared" si="186"/>
        <v>0</v>
      </c>
      <c r="DP120" s="77">
        <f t="shared" si="186"/>
        <v>0</v>
      </c>
      <c r="DQ120" s="77">
        <f t="shared" si="186"/>
        <v>0</v>
      </c>
      <c r="DR120" s="77">
        <f t="shared" si="186"/>
        <v>0</v>
      </c>
      <c r="DS120" s="77">
        <f t="shared" si="186"/>
        <v>0</v>
      </c>
      <c r="DT120" s="77">
        <f t="shared" si="186"/>
        <v>0</v>
      </c>
      <c r="DU120" s="77">
        <f t="shared" si="186"/>
        <v>0</v>
      </c>
      <c r="DV120" s="77">
        <f t="shared" si="186"/>
        <v>0</v>
      </c>
      <c r="DW120" s="77">
        <f t="shared" si="186"/>
        <v>0</v>
      </c>
      <c r="DX120" s="77">
        <f t="shared" si="186"/>
        <v>0</v>
      </c>
      <c r="DY120" s="77">
        <f t="shared" si="187"/>
        <v>0</v>
      </c>
      <c r="DZ120" s="77">
        <f t="shared" si="187"/>
        <v>0</v>
      </c>
      <c r="EA120" s="77">
        <f t="shared" si="187"/>
        <v>0</v>
      </c>
      <c r="EB120" s="77">
        <f t="shared" si="187"/>
        <v>0</v>
      </c>
      <c r="EC120" s="77">
        <f t="shared" si="187"/>
        <v>0</v>
      </c>
      <c r="ED120" s="77">
        <f t="shared" si="187"/>
        <v>0</v>
      </c>
      <c r="EE120" s="77">
        <f t="shared" si="187"/>
        <v>0</v>
      </c>
      <c r="EF120" s="77">
        <f t="shared" si="187"/>
        <v>0</v>
      </c>
      <c r="EG120" s="77">
        <f t="shared" si="187"/>
        <v>0</v>
      </c>
      <c r="EH120" s="77">
        <f t="shared" si="187"/>
        <v>0</v>
      </c>
      <c r="EI120" s="77">
        <f t="shared" si="188"/>
        <v>0</v>
      </c>
      <c r="EJ120" s="77">
        <f t="shared" si="188"/>
        <v>0</v>
      </c>
      <c r="EK120" s="77">
        <f t="shared" si="188"/>
        <v>0</v>
      </c>
      <c r="EL120" s="77">
        <f t="shared" si="188"/>
        <v>0</v>
      </c>
      <c r="EM120" s="77">
        <f t="shared" si="188"/>
        <v>0</v>
      </c>
      <c r="EN120" s="77">
        <f t="shared" si="188"/>
        <v>0</v>
      </c>
      <c r="EO120" s="77">
        <f t="shared" si="188"/>
        <v>0</v>
      </c>
      <c r="EP120" s="77">
        <f t="shared" si="188"/>
        <v>0</v>
      </c>
      <c r="EQ120" s="77">
        <f t="shared" si="188"/>
        <v>0</v>
      </c>
      <c r="ER120" s="77">
        <f t="shared" si="188"/>
        <v>0</v>
      </c>
      <c r="ES120" s="77">
        <f t="shared" si="189"/>
        <v>0</v>
      </c>
      <c r="ET120" s="77">
        <f t="shared" si="189"/>
        <v>0</v>
      </c>
      <c r="EU120" s="77">
        <f t="shared" si="189"/>
        <v>0</v>
      </c>
      <c r="EV120" s="77">
        <f t="shared" si="189"/>
        <v>0</v>
      </c>
      <c r="EW120" s="77">
        <f t="shared" si="189"/>
        <v>0</v>
      </c>
      <c r="EX120" s="77">
        <f t="shared" si="189"/>
        <v>0</v>
      </c>
      <c r="EY120" s="77">
        <f t="shared" si="189"/>
        <v>0</v>
      </c>
      <c r="EZ120" s="77">
        <f t="shared" si="189"/>
        <v>0</v>
      </c>
      <c r="FA120" s="77">
        <f t="shared" si="189"/>
        <v>0</v>
      </c>
      <c r="FB120" s="77">
        <f t="shared" si="189"/>
        <v>0</v>
      </c>
      <c r="FC120" s="77">
        <f t="shared" si="190"/>
        <v>0</v>
      </c>
      <c r="FD120" s="77">
        <f t="shared" si="190"/>
        <v>0</v>
      </c>
      <c r="FE120" s="77">
        <f t="shared" si="190"/>
        <v>0</v>
      </c>
      <c r="FF120" s="77">
        <f t="shared" si="190"/>
        <v>0</v>
      </c>
      <c r="FG120" s="77">
        <f t="shared" si="190"/>
        <v>0</v>
      </c>
      <c r="FH120" s="77">
        <f t="shared" si="190"/>
        <v>0</v>
      </c>
      <c r="FI120" s="77">
        <f t="shared" si="190"/>
        <v>0</v>
      </c>
      <c r="FJ120" s="77">
        <f t="shared" si="190"/>
        <v>0</v>
      </c>
      <c r="FK120" s="77">
        <f t="shared" si="190"/>
        <v>0</v>
      </c>
      <c r="FL120" s="77">
        <f t="shared" si="190"/>
        <v>0</v>
      </c>
      <c r="FM120" s="77">
        <f t="shared" si="191"/>
        <v>0</v>
      </c>
      <c r="FN120" s="77">
        <f t="shared" si="191"/>
        <v>0</v>
      </c>
      <c r="FO120" s="77">
        <f t="shared" si="191"/>
        <v>0</v>
      </c>
      <c r="FP120" s="77">
        <f t="shared" si="191"/>
        <v>0</v>
      </c>
      <c r="FQ120" s="77">
        <f t="shared" si="191"/>
        <v>0</v>
      </c>
      <c r="FR120" s="77">
        <f t="shared" si="191"/>
        <v>0</v>
      </c>
      <c r="FS120" s="77">
        <f t="shared" si="191"/>
        <v>0</v>
      </c>
      <c r="FT120" s="77">
        <f t="shared" si="191"/>
        <v>0</v>
      </c>
      <c r="FU120" s="77">
        <f t="shared" si="191"/>
        <v>0</v>
      </c>
      <c r="FV120" s="77">
        <f t="shared" si="191"/>
        <v>0</v>
      </c>
      <c r="FW120" s="77">
        <f t="shared" si="192"/>
        <v>0</v>
      </c>
      <c r="FX120" s="77">
        <f t="shared" si="192"/>
        <v>0</v>
      </c>
      <c r="FY120" s="77">
        <f t="shared" si="192"/>
        <v>0</v>
      </c>
      <c r="FZ120" s="77">
        <f t="shared" si="192"/>
        <v>0</v>
      </c>
      <c r="GA120" s="77">
        <f t="shared" si="192"/>
        <v>0</v>
      </c>
      <c r="GB120" s="77">
        <f t="shared" si="192"/>
        <v>0</v>
      </c>
      <c r="GC120" s="77">
        <f t="shared" si="192"/>
        <v>0</v>
      </c>
      <c r="GD120" s="77">
        <f t="shared" si="192"/>
        <v>0</v>
      </c>
      <c r="GE120" s="77">
        <f t="shared" si="192"/>
        <v>0</v>
      </c>
      <c r="GF120" s="77">
        <f t="shared" si="192"/>
        <v>0</v>
      </c>
      <c r="GG120" s="77">
        <f t="shared" si="192"/>
        <v>0</v>
      </c>
    </row>
    <row r="121" spans="1:189" ht="15.75" x14ac:dyDescent="0.25">
      <c r="A121" s="93"/>
      <c r="B121" s="101"/>
      <c r="C121" s="102"/>
      <c r="D121" s="102"/>
      <c r="E121" s="93"/>
      <c r="F121" s="101"/>
      <c r="G121" s="97">
        <f t="shared" si="113"/>
        <v>0</v>
      </c>
      <c r="H121" s="96"/>
      <c r="I121" s="97">
        <f t="shared" si="114"/>
        <v>0</v>
      </c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0">
        <f t="shared" si="116"/>
        <v>0</v>
      </c>
      <c r="AE121" s="100">
        <f t="shared" si="112"/>
        <v>0</v>
      </c>
      <c r="AF121" s="75"/>
      <c r="AG121" s="75"/>
      <c r="AH121" s="68">
        <f t="shared" si="115"/>
        <v>0</v>
      </c>
      <c r="AI121" s="79">
        <f>SUMIF(Списки!$D$2:$D$6,B121,Списки!$E$2:$E$6)</f>
        <v>0</v>
      </c>
      <c r="AJ121" s="79">
        <f t="shared" si="117"/>
        <v>31</v>
      </c>
      <c r="AK121" s="70"/>
      <c r="AL121" s="70">
        <f t="array" aca="1" ref="AL121" ca="1">IF(MONTH(AI121)=1,MIN(IF(F121=январь!$A$1:$AF$200,ROW(январь!$A$1:$AF$200))),IF(MONTH(AI121)=2,MIN(IF(F121=февраль!$A$1:$AF$200,ROW(февраль!$A$1:$AF$200))),IF(MONTH(AI121)=3,MIN(IF(F121=март!$A$1:$AF$200,ROW(март!$A$1:$AF$200))),IF(MONTH(AI121)=4,MIN(IF(F121=апрель!$A$1:$AF$200,ROW(апрель!$A$1:$AF$200))),IF(MONTH(AI121)=5,MIN(IF(F121=май!$A$1:$AF$200,ROW(май!$A$1:$AF$200))),0)))))</f>
        <v>3</v>
      </c>
      <c r="AM121" s="77" t="str">
        <f t="shared" ca="1" si="178"/>
        <v>П</v>
      </c>
      <c r="AN121" s="77" t="str">
        <f t="shared" ca="1" si="178"/>
        <v>П</v>
      </c>
      <c r="AO121" s="77" t="str">
        <f t="shared" ca="1" si="178"/>
        <v>КД</v>
      </c>
      <c r="AP121" s="77" t="str">
        <f t="shared" ca="1" si="178"/>
        <v>КД</v>
      </c>
      <c r="AQ121" s="77" t="str">
        <f t="shared" ca="1" si="178"/>
        <v>КД</v>
      </c>
      <c r="AR121" s="77" t="str">
        <f t="shared" ca="1" si="178"/>
        <v>КД</v>
      </c>
      <c r="AS121" s="77" t="str">
        <f t="shared" ca="1" si="178"/>
        <v>В</v>
      </c>
      <c r="AT121" s="77" t="str">
        <f t="shared" ca="1" si="178"/>
        <v>КД</v>
      </c>
      <c r="AU121" s="77">
        <f t="shared" ca="1" si="178"/>
        <v>0</v>
      </c>
      <c r="AV121" s="77">
        <f t="shared" ca="1" si="178"/>
        <v>3</v>
      </c>
      <c r="AW121" s="77">
        <f t="shared" ca="1" si="179"/>
        <v>4</v>
      </c>
      <c r="AX121" s="77">
        <f t="shared" ca="1" si="179"/>
        <v>6</v>
      </c>
      <c r="AY121" s="77">
        <f t="shared" ca="1" si="179"/>
        <v>3</v>
      </c>
      <c r="AZ121" s="77" t="str">
        <f t="shared" ca="1" si="179"/>
        <v>В</v>
      </c>
      <c r="BA121" s="77">
        <f t="shared" ca="1" si="179"/>
        <v>7</v>
      </c>
      <c r="BB121" s="77">
        <f t="shared" ca="1" si="179"/>
        <v>0</v>
      </c>
      <c r="BC121" s="77">
        <f t="shared" ca="1" si="179"/>
        <v>3</v>
      </c>
      <c r="BD121" s="77">
        <f t="shared" ca="1" si="179"/>
        <v>4</v>
      </c>
      <c r="BE121" s="77">
        <f t="shared" ca="1" si="179"/>
        <v>6</v>
      </c>
      <c r="BF121" s="77">
        <f t="shared" ca="1" si="179"/>
        <v>3</v>
      </c>
      <c r="BG121" s="77" t="str">
        <f t="shared" ca="1" si="180"/>
        <v>В</v>
      </c>
      <c r="BH121" s="77">
        <f t="shared" ca="1" si="180"/>
        <v>7</v>
      </c>
      <c r="BI121" s="77">
        <f t="shared" ca="1" si="180"/>
        <v>0</v>
      </c>
      <c r="BJ121" s="77">
        <f t="shared" ca="1" si="180"/>
        <v>3</v>
      </c>
      <c r="BK121" s="77">
        <f t="shared" ca="1" si="180"/>
        <v>4</v>
      </c>
      <c r="BL121" s="77">
        <f t="shared" ca="1" si="180"/>
        <v>6</v>
      </c>
      <c r="BM121" s="77">
        <f t="shared" ca="1" si="180"/>
        <v>3</v>
      </c>
      <c r="BN121" s="77" t="str">
        <f t="shared" ca="1" si="180"/>
        <v>В</v>
      </c>
      <c r="BO121" s="77">
        <f t="shared" ca="1" si="180"/>
        <v>7</v>
      </c>
      <c r="BP121" s="77">
        <f t="shared" ca="1" si="180"/>
        <v>0</v>
      </c>
      <c r="BQ121" s="77">
        <f t="shared" ca="1" si="180"/>
        <v>3</v>
      </c>
      <c r="BR121" s="77">
        <f t="shared" si="181"/>
        <v>0</v>
      </c>
      <c r="BS121" s="77">
        <f t="shared" si="181"/>
        <v>0</v>
      </c>
      <c r="BT121" s="77">
        <f t="shared" si="181"/>
        <v>0</v>
      </c>
      <c r="BU121" s="77">
        <f t="shared" si="181"/>
        <v>0</v>
      </c>
      <c r="BV121" s="77">
        <f t="shared" si="181"/>
        <v>0</v>
      </c>
      <c r="BW121" s="77">
        <f t="shared" si="181"/>
        <v>0</v>
      </c>
      <c r="BX121" s="77">
        <f t="shared" si="181"/>
        <v>0</v>
      </c>
      <c r="BY121" s="77">
        <f t="shared" si="181"/>
        <v>0</v>
      </c>
      <c r="BZ121" s="77">
        <f t="shared" si="181"/>
        <v>0</v>
      </c>
      <c r="CA121" s="77">
        <f t="shared" si="181"/>
        <v>0</v>
      </c>
      <c r="CB121" s="77">
        <f t="shared" si="182"/>
        <v>0</v>
      </c>
      <c r="CC121" s="77">
        <f t="shared" si="182"/>
        <v>0</v>
      </c>
      <c r="CD121" s="77">
        <f t="shared" si="182"/>
        <v>0</v>
      </c>
      <c r="CE121" s="77">
        <f t="shared" si="182"/>
        <v>0</v>
      </c>
      <c r="CF121" s="77">
        <f t="shared" si="182"/>
        <v>0</v>
      </c>
      <c r="CG121" s="77">
        <f t="shared" si="182"/>
        <v>0</v>
      </c>
      <c r="CH121" s="77">
        <f t="shared" si="182"/>
        <v>0</v>
      </c>
      <c r="CI121" s="77">
        <f t="shared" si="182"/>
        <v>0</v>
      </c>
      <c r="CJ121" s="77">
        <f t="shared" si="182"/>
        <v>0</v>
      </c>
      <c r="CK121" s="77">
        <f t="shared" si="182"/>
        <v>0</v>
      </c>
      <c r="CL121" s="77">
        <f t="shared" si="183"/>
        <v>0</v>
      </c>
      <c r="CM121" s="77">
        <f t="shared" si="183"/>
        <v>0</v>
      </c>
      <c r="CN121" s="77">
        <f t="shared" si="183"/>
        <v>0</v>
      </c>
      <c r="CO121" s="77">
        <f t="shared" si="183"/>
        <v>0</v>
      </c>
      <c r="CP121" s="77">
        <f t="shared" si="183"/>
        <v>0</v>
      </c>
      <c r="CQ121" s="77">
        <f t="shared" si="183"/>
        <v>0</v>
      </c>
      <c r="CR121" s="77">
        <f t="shared" si="183"/>
        <v>0</v>
      </c>
      <c r="CS121" s="77">
        <f t="shared" si="183"/>
        <v>0</v>
      </c>
      <c r="CT121" s="77">
        <f t="shared" si="184"/>
        <v>0</v>
      </c>
      <c r="CU121" s="77">
        <f t="shared" si="184"/>
        <v>0</v>
      </c>
      <c r="CV121" s="77">
        <f t="shared" si="184"/>
        <v>0</v>
      </c>
      <c r="CW121" s="77">
        <f t="shared" si="184"/>
        <v>0</v>
      </c>
      <c r="CX121" s="77">
        <f t="shared" si="184"/>
        <v>0</v>
      </c>
      <c r="CY121" s="77">
        <f t="shared" si="184"/>
        <v>0</v>
      </c>
      <c r="CZ121" s="77">
        <f t="shared" si="184"/>
        <v>0</v>
      </c>
      <c r="DA121" s="77">
        <f t="shared" si="184"/>
        <v>0</v>
      </c>
      <c r="DB121" s="77">
        <f t="shared" si="184"/>
        <v>0</v>
      </c>
      <c r="DC121" s="77">
        <f t="shared" si="184"/>
        <v>0</v>
      </c>
      <c r="DD121" s="77">
        <f t="shared" si="185"/>
        <v>0</v>
      </c>
      <c r="DE121" s="77">
        <f t="shared" si="185"/>
        <v>0</v>
      </c>
      <c r="DF121" s="77">
        <f t="shared" si="185"/>
        <v>0</v>
      </c>
      <c r="DG121" s="77">
        <f t="shared" si="185"/>
        <v>0</v>
      </c>
      <c r="DH121" s="77">
        <f t="shared" si="185"/>
        <v>0</v>
      </c>
      <c r="DI121" s="77">
        <f t="shared" si="185"/>
        <v>0</v>
      </c>
      <c r="DJ121" s="77">
        <f t="shared" si="185"/>
        <v>0</v>
      </c>
      <c r="DK121" s="77">
        <f t="shared" si="185"/>
        <v>0</v>
      </c>
      <c r="DL121" s="77">
        <f t="shared" si="185"/>
        <v>0</v>
      </c>
      <c r="DM121" s="77">
        <f t="shared" si="185"/>
        <v>0</v>
      </c>
      <c r="DN121" s="77">
        <f t="shared" si="186"/>
        <v>0</v>
      </c>
      <c r="DO121" s="77">
        <f t="shared" si="186"/>
        <v>0</v>
      </c>
      <c r="DP121" s="77">
        <f t="shared" si="186"/>
        <v>0</v>
      </c>
      <c r="DQ121" s="77">
        <f t="shared" si="186"/>
        <v>0</v>
      </c>
      <c r="DR121" s="77">
        <f t="shared" si="186"/>
        <v>0</v>
      </c>
      <c r="DS121" s="77">
        <f t="shared" si="186"/>
        <v>0</v>
      </c>
      <c r="DT121" s="77">
        <f t="shared" si="186"/>
        <v>0</v>
      </c>
      <c r="DU121" s="77">
        <f t="shared" si="186"/>
        <v>0</v>
      </c>
      <c r="DV121" s="77">
        <f t="shared" si="186"/>
        <v>0</v>
      </c>
      <c r="DW121" s="77">
        <f t="shared" si="186"/>
        <v>0</v>
      </c>
      <c r="DX121" s="77">
        <f t="shared" si="186"/>
        <v>0</v>
      </c>
      <c r="DY121" s="77">
        <f t="shared" si="187"/>
        <v>0</v>
      </c>
      <c r="DZ121" s="77">
        <f t="shared" si="187"/>
        <v>0</v>
      </c>
      <c r="EA121" s="77">
        <f t="shared" si="187"/>
        <v>0</v>
      </c>
      <c r="EB121" s="77">
        <f t="shared" si="187"/>
        <v>0</v>
      </c>
      <c r="EC121" s="77">
        <f t="shared" si="187"/>
        <v>0</v>
      </c>
      <c r="ED121" s="77">
        <f t="shared" si="187"/>
        <v>0</v>
      </c>
      <c r="EE121" s="77">
        <f t="shared" si="187"/>
        <v>0</v>
      </c>
      <c r="EF121" s="77">
        <f t="shared" si="187"/>
        <v>0</v>
      </c>
      <c r="EG121" s="77">
        <f t="shared" si="187"/>
        <v>0</v>
      </c>
      <c r="EH121" s="77">
        <f t="shared" si="187"/>
        <v>0</v>
      </c>
      <c r="EI121" s="77">
        <f t="shared" si="188"/>
        <v>0</v>
      </c>
      <c r="EJ121" s="77">
        <f t="shared" si="188"/>
        <v>0</v>
      </c>
      <c r="EK121" s="77">
        <f t="shared" si="188"/>
        <v>0</v>
      </c>
      <c r="EL121" s="77">
        <f t="shared" si="188"/>
        <v>0</v>
      </c>
      <c r="EM121" s="77">
        <f t="shared" si="188"/>
        <v>0</v>
      </c>
      <c r="EN121" s="77">
        <f t="shared" si="188"/>
        <v>0</v>
      </c>
      <c r="EO121" s="77">
        <f t="shared" si="188"/>
        <v>0</v>
      </c>
      <c r="EP121" s="77">
        <f t="shared" si="188"/>
        <v>0</v>
      </c>
      <c r="EQ121" s="77">
        <f t="shared" si="188"/>
        <v>0</v>
      </c>
      <c r="ER121" s="77">
        <f t="shared" si="188"/>
        <v>0</v>
      </c>
      <c r="ES121" s="77">
        <f t="shared" si="189"/>
        <v>0</v>
      </c>
      <c r="ET121" s="77">
        <f t="shared" si="189"/>
        <v>0</v>
      </c>
      <c r="EU121" s="77">
        <f t="shared" si="189"/>
        <v>0</v>
      </c>
      <c r="EV121" s="77">
        <f t="shared" si="189"/>
        <v>0</v>
      </c>
      <c r="EW121" s="77">
        <f t="shared" si="189"/>
        <v>0</v>
      </c>
      <c r="EX121" s="77">
        <f t="shared" si="189"/>
        <v>0</v>
      </c>
      <c r="EY121" s="77">
        <f t="shared" si="189"/>
        <v>0</v>
      </c>
      <c r="EZ121" s="77">
        <f t="shared" si="189"/>
        <v>0</v>
      </c>
      <c r="FA121" s="77">
        <f t="shared" si="189"/>
        <v>0</v>
      </c>
      <c r="FB121" s="77">
        <f t="shared" si="189"/>
        <v>0</v>
      </c>
      <c r="FC121" s="77">
        <f t="shared" si="190"/>
        <v>0</v>
      </c>
      <c r="FD121" s="77">
        <f t="shared" si="190"/>
        <v>0</v>
      </c>
      <c r="FE121" s="77">
        <f t="shared" si="190"/>
        <v>0</v>
      </c>
      <c r="FF121" s="77">
        <f t="shared" si="190"/>
        <v>0</v>
      </c>
      <c r="FG121" s="77">
        <f t="shared" si="190"/>
        <v>0</v>
      </c>
      <c r="FH121" s="77">
        <f t="shared" si="190"/>
        <v>0</v>
      </c>
      <c r="FI121" s="77">
        <f t="shared" si="190"/>
        <v>0</v>
      </c>
      <c r="FJ121" s="77">
        <f t="shared" si="190"/>
        <v>0</v>
      </c>
      <c r="FK121" s="77">
        <f t="shared" si="190"/>
        <v>0</v>
      </c>
      <c r="FL121" s="77">
        <f t="shared" si="190"/>
        <v>0</v>
      </c>
      <c r="FM121" s="77">
        <f t="shared" si="191"/>
        <v>0</v>
      </c>
      <c r="FN121" s="77">
        <f t="shared" si="191"/>
        <v>0</v>
      </c>
      <c r="FO121" s="77">
        <f t="shared" si="191"/>
        <v>0</v>
      </c>
      <c r="FP121" s="77">
        <f t="shared" si="191"/>
        <v>0</v>
      </c>
      <c r="FQ121" s="77">
        <f t="shared" si="191"/>
        <v>0</v>
      </c>
      <c r="FR121" s="77">
        <f t="shared" si="191"/>
        <v>0</v>
      </c>
      <c r="FS121" s="77">
        <f t="shared" si="191"/>
        <v>0</v>
      </c>
      <c r="FT121" s="77">
        <f t="shared" si="191"/>
        <v>0</v>
      </c>
      <c r="FU121" s="77">
        <f t="shared" si="191"/>
        <v>0</v>
      </c>
      <c r="FV121" s="77">
        <f t="shared" si="191"/>
        <v>0</v>
      </c>
      <c r="FW121" s="77">
        <f t="shared" si="192"/>
        <v>0</v>
      </c>
      <c r="FX121" s="77">
        <f t="shared" si="192"/>
        <v>0</v>
      </c>
      <c r="FY121" s="77">
        <f t="shared" si="192"/>
        <v>0</v>
      </c>
      <c r="FZ121" s="77">
        <f t="shared" si="192"/>
        <v>0</v>
      </c>
      <c r="GA121" s="77">
        <f t="shared" si="192"/>
        <v>0</v>
      </c>
      <c r="GB121" s="77">
        <f t="shared" si="192"/>
        <v>0</v>
      </c>
      <c r="GC121" s="77">
        <f t="shared" si="192"/>
        <v>0</v>
      </c>
      <c r="GD121" s="77">
        <f t="shared" si="192"/>
        <v>0</v>
      </c>
      <c r="GE121" s="77">
        <f t="shared" si="192"/>
        <v>0</v>
      </c>
      <c r="GF121" s="77">
        <f t="shared" si="192"/>
        <v>0</v>
      </c>
      <c r="GG121" s="77">
        <f t="shared" si="192"/>
        <v>0</v>
      </c>
    </row>
    <row r="122" spans="1:189" ht="15.75" x14ac:dyDescent="0.25">
      <c r="A122" s="93"/>
      <c r="B122" s="101"/>
      <c r="C122" s="102"/>
      <c r="D122" s="102"/>
      <c r="E122" s="93"/>
      <c r="F122" s="101"/>
      <c r="G122" s="97">
        <f t="shared" si="113"/>
        <v>0</v>
      </c>
      <c r="H122" s="96"/>
      <c r="I122" s="97">
        <f t="shared" si="114"/>
        <v>0</v>
      </c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0">
        <f t="shared" si="116"/>
        <v>0</v>
      </c>
      <c r="AE122" s="100">
        <f t="shared" si="112"/>
        <v>0</v>
      </c>
      <c r="AF122" s="75"/>
      <c r="AG122" s="75"/>
      <c r="AH122" s="68">
        <f t="shared" si="115"/>
        <v>0</v>
      </c>
      <c r="AI122" s="79">
        <f>SUMIF(Списки!$D$2:$D$6,B122,Списки!$E$2:$E$6)</f>
        <v>0</v>
      </c>
      <c r="AJ122" s="79">
        <f t="shared" si="117"/>
        <v>31</v>
      </c>
      <c r="AK122" s="70"/>
      <c r="AL122" s="70">
        <f t="array" aca="1" ref="AL122" ca="1">IF(MONTH(AI122)=1,MIN(IF(F122=январь!$A$1:$AF$200,ROW(январь!$A$1:$AF$200))),IF(MONTH(AI122)=2,MIN(IF(F122=февраль!$A$1:$AF$200,ROW(февраль!$A$1:$AF$200))),IF(MONTH(AI122)=3,MIN(IF(F122=март!$A$1:$AF$200,ROW(март!$A$1:$AF$200))),IF(MONTH(AI122)=4,MIN(IF(F122=апрель!$A$1:$AF$200,ROW(апрель!$A$1:$AF$200))),IF(MONTH(AI122)=5,MIN(IF(F122=май!$A$1:$AF$200,ROW(май!$A$1:$AF$200))),0)))))</f>
        <v>3</v>
      </c>
      <c r="AM122" s="77" t="str">
        <f t="shared" ca="1" si="178"/>
        <v>П</v>
      </c>
      <c r="AN122" s="77" t="str">
        <f t="shared" ca="1" si="178"/>
        <v>П</v>
      </c>
      <c r="AO122" s="77" t="str">
        <f t="shared" ca="1" si="178"/>
        <v>КД</v>
      </c>
      <c r="AP122" s="77" t="str">
        <f t="shared" ca="1" si="178"/>
        <v>КД</v>
      </c>
      <c r="AQ122" s="77" t="str">
        <f t="shared" ca="1" si="178"/>
        <v>КД</v>
      </c>
      <c r="AR122" s="77" t="str">
        <f t="shared" ca="1" si="178"/>
        <v>КД</v>
      </c>
      <c r="AS122" s="77" t="str">
        <f t="shared" ca="1" si="178"/>
        <v>В</v>
      </c>
      <c r="AT122" s="77" t="str">
        <f t="shared" ca="1" si="178"/>
        <v>КД</v>
      </c>
      <c r="AU122" s="77">
        <f t="shared" ca="1" si="178"/>
        <v>0</v>
      </c>
      <c r="AV122" s="77">
        <f t="shared" ca="1" si="178"/>
        <v>3</v>
      </c>
      <c r="AW122" s="77">
        <f t="shared" ca="1" si="179"/>
        <v>4</v>
      </c>
      <c r="AX122" s="77">
        <f t="shared" ca="1" si="179"/>
        <v>6</v>
      </c>
      <c r="AY122" s="77">
        <f t="shared" ca="1" si="179"/>
        <v>3</v>
      </c>
      <c r="AZ122" s="77" t="str">
        <f t="shared" ca="1" si="179"/>
        <v>В</v>
      </c>
      <c r="BA122" s="77">
        <f t="shared" ca="1" si="179"/>
        <v>7</v>
      </c>
      <c r="BB122" s="77">
        <f t="shared" ca="1" si="179"/>
        <v>0</v>
      </c>
      <c r="BC122" s="77">
        <f t="shared" ca="1" si="179"/>
        <v>3</v>
      </c>
      <c r="BD122" s="77">
        <f t="shared" ca="1" si="179"/>
        <v>4</v>
      </c>
      <c r="BE122" s="77">
        <f t="shared" ca="1" si="179"/>
        <v>6</v>
      </c>
      <c r="BF122" s="77">
        <f t="shared" ca="1" si="179"/>
        <v>3</v>
      </c>
      <c r="BG122" s="77" t="str">
        <f t="shared" ca="1" si="180"/>
        <v>В</v>
      </c>
      <c r="BH122" s="77">
        <f t="shared" ca="1" si="180"/>
        <v>7</v>
      </c>
      <c r="BI122" s="77">
        <f t="shared" ca="1" si="180"/>
        <v>0</v>
      </c>
      <c r="BJ122" s="77">
        <f t="shared" ca="1" si="180"/>
        <v>3</v>
      </c>
      <c r="BK122" s="77">
        <f t="shared" ca="1" si="180"/>
        <v>4</v>
      </c>
      <c r="BL122" s="77">
        <f t="shared" ca="1" si="180"/>
        <v>6</v>
      </c>
      <c r="BM122" s="77">
        <f t="shared" ca="1" si="180"/>
        <v>3</v>
      </c>
      <c r="BN122" s="77" t="str">
        <f t="shared" ca="1" si="180"/>
        <v>В</v>
      </c>
      <c r="BO122" s="77">
        <f t="shared" ca="1" si="180"/>
        <v>7</v>
      </c>
      <c r="BP122" s="77">
        <f t="shared" ca="1" si="180"/>
        <v>0</v>
      </c>
      <c r="BQ122" s="77">
        <f t="shared" ca="1" si="180"/>
        <v>3</v>
      </c>
      <c r="BR122" s="77">
        <f t="shared" si="181"/>
        <v>0</v>
      </c>
      <c r="BS122" s="77">
        <f t="shared" si="181"/>
        <v>0</v>
      </c>
      <c r="BT122" s="77">
        <f t="shared" si="181"/>
        <v>0</v>
      </c>
      <c r="BU122" s="77">
        <f t="shared" si="181"/>
        <v>0</v>
      </c>
      <c r="BV122" s="77">
        <f t="shared" si="181"/>
        <v>0</v>
      </c>
      <c r="BW122" s="77">
        <f t="shared" si="181"/>
        <v>0</v>
      </c>
      <c r="BX122" s="77">
        <f t="shared" si="181"/>
        <v>0</v>
      </c>
      <c r="BY122" s="77">
        <f t="shared" si="181"/>
        <v>0</v>
      </c>
      <c r="BZ122" s="77">
        <f t="shared" si="181"/>
        <v>0</v>
      </c>
      <c r="CA122" s="77">
        <f t="shared" si="181"/>
        <v>0</v>
      </c>
      <c r="CB122" s="77">
        <f t="shared" si="182"/>
        <v>0</v>
      </c>
      <c r="CC122" s="77">
        <f t="shared" si="182"/>
        <v>0</v>
      </c>
      <c r="CD122" s="77">
        <f t="shared" si="182"/>
        <v>0</v>
      </c>
      <c r="CE122" s="77">
        <f t="shared" si="182"/>
        <v>0</v>
      </c>
      <c r="CF122" s="77">
        <f t="shared" si="182"/>
        <v>0</v>
      </c>
      <c r="CG122" s="77">
        <f t="shared" si="182"/>
        <v>0</v>
      </c>
      <c r="CH122" s="77">
        <f t="shared" si="182"/>
        <v>0</v>
      </c>
      <c r="CI122" s="77">
        <f t="shared" si="182"/>
        <v>0</v>
      </c>
      <c r="CJ122" s="77">
        <f t="shared" si="182"/>
        <v>0</v>
      </c>
      <c r="CK122" s="77">
        <f t="shared" si="182"/>
        <v>0</v>
      </c>
      <c r="CL122" s="77">
        <f t="shared" si="183"/>
        <v>0</v>
      </c>
      <c r="CM122" s="77">
        <f t="shared" si="183"/>
        <v>0</v>
      </c>
      <c r="CN122" s="77">
        <f t="shared" si="183"/>
        <v>0</v>
      </c>
      <c r="CO122" s="77">
        <f t="shared" si="183"/>
        <v>0</v>
      </c>
      <c r="CP122" s="77">
        <f t="shared" si="183"/>
        <v>0</v>
      </c>
      <c r="CQ122" s="77">
        <f t="shared" si="183"/>
        <v>0</v>
      </c>
      <c r="CR122" s="77">
        <f t="shared" si="183"/>
        <v>0</v>
      </c>
      <c r="CS122" s="77">
        <f t="shared" si="183"/>
        <v>0</v>
      </c>
      <c r="CT122" s="77">
        <f t="shared" si="184"/>
        <v>0</v>
      </c>
      <c r="CU122" s="77">
        <f t="shared" si="184"/>
        <v>0</v>
      </c>
      <c r="CV122" s="77">
        <f t="shared" si="184"/>
        <v>0</v>
      </c>
      <c r="CW122" s="77">
        <f t="shared" si="184"/>
        <v>0</v>
      </c>
      <c r="CX122" s="77">
        <f t="shared" si="184"/>
        <v>0</v>
      </c>
      <c r="CY122" s="77">
        <f t="shared" si="184"/>
        <v>0</v>
      </c>
      <c r="CZ122" s="77">
        <f t="shared" si="184"/>
        <v>0</v>
      </c>
      <c r="DA122" s="77">
        <f t="shared" si="184"/>
        <v>0</v>
      </c>
      <c r="DB122" s="77">
        <f t="shared" si="184"/>
        <v>0</v>
      </c>
      <c r="DC122" s="77">
        <f t="shared" si="184"/>
        <v>0</v>
      </c>
      <c r="DD122" s="77">
        <f t="shared" si="185"/>
        <v>0</v>
      </c>
      <c r="DE122" s="77">
        <f t="shared" si="185"/>
        <v>0</v>
      </c>
      <c r="DF122" s="77">
        <f t="shared" si="185"/>
        <v>0</v>
      </c>
      <c r="DG122" s="77">
        <f t="shared" si="185"/>
        <v>0</v>
      </c>
      <c r="DH122" s="77">
        <f t="shared" si="185"/>
        <v>0</v>
      </c>
      <c r="DI122" s="77">
        <f t="shared" si="185"/>
        <v>0</v>
      </c>
      <c r="DJ122" s="77">
        <f t="shared" si="185"/>
        <v>0</v>
      </c>
      <c r="DK122" s="77">
        <f t="shared" si="185"/>
        <v>0</v>
      </c>
      <c r="DL122" s="77">
        <f t="shared" si="185"/>
        <v>0</v>
      </c>
      <c r="DM122" s="77">
        <f t="shared" si="185"/>
        <v>0</v>
      </c>
      <c r="DN122" s="77">
        <f t="shared" si="186"/>
        <v>0</v>
      </c>
      <c r="DO122" s="77">
        <f t="shared" si="186"/>
        <v>0</v>
      </c>
      <c r="DP122" s="77">
        <f t="shared" si="186"/>
        <v>0</v>
      </c>
      <c r="DQ122" s="77">
        <f t="shared" si="186"/>
        <v>0</v>
      </c>
      <c r="DR122" s="77">
        <f t="shared" si="186"/>
        <v>0</v>
      </c>
      <c r="DS122" s="77">
        <f t="shared" si="186"/>
        <v>0</v>
      </c>
      <c r="DT122" s="77">
        <f t="shared" si="186"/>
        <v>0</v>
      </c>
      <c r="DU122" s="77">
        <f t="shared" si="186"/>
        <v>0</v>
      </c>
      <c r="DV122" s="77">
        <f t="shared" si="186"/>
        <v>0</v>
      </c>
      <c r="DW122" s="77">
        <f t="shared" si="186"/>
        <v>0</v>
      </c>
      <c r="DX122" s="77">
        <f t="shared" si="186"/>
        <v>0</v>
      </c>
      <c r="DY122" s="77">
        <f t="shared" si="187"/>
        <v>0</v>
      </c>
      <c r="DZ122" s="77">
        <f t="shared" si="187"/>
        <v>0</v>
      </c>
      <c r="EA122" s="77">
        <f t="shared" si="187"/>
        <v>0</v>
      </c>
      <c r="EB122" s="77">
        <f t="shared" si="187"/>
        <v>0</v>
      </c>
      <c r="EC122" s="77">
        <f t="shared" si="187"/>
        <v>0</v>
      </c>
      <c r="ED122" s="77">
        <f t="shared" si="187"/>
        <v>0</v>
      </c>
      <c r="EE122" s="77">
        <f t="shared" si="187"/>
        <v>0</v>
      </c>
      <c r="EF122" s="77">
        <f t="shared" si="187"/>
        <v>0</v>
      </c>
      <c r="EG122" s="77">
        <f t="shared" si="187"/>
        <v>0</v>
      </c>
      <c r="EH122" s="77">
        <f t="shared" si="187"/>
        <v>0</v>
      </c>
      <c r="EI122" s="77">
        <f t="shared" si="188"/>
        <v>0</v>
      </c>
      <c r="EJ122" s="77">
        <f t="shared" si="188"/>
        <v>0</v>
      </c>
      <c r="EK122" s="77">
        <f t="shared" si="188"/>
        <v>0</v>
      </c>
      <c r="EL122" s="77">
        <f t="shared" si="188"/>
        <v>0</v>
      </c>
      <c r="EM122" s="77">
        <f t="shared" si="188"/>
        <v>0</v>
      </c>
      <c r="EN122" s="77">
        <f t="shared" si="188"/>
        <v>0</v>
      </c>
      <c r="EO122" s="77">
        <f t="shared" si="188"/>
        <v>0</v>
      </c>
      <c r="EP122" s="77">
        <f t="shared" si="188"/>
        <v>0</v>
      </c>
      <c r="EQ122" s="77">
        <f t="shared" si="188"/>
        <v>0</v>
      </c>
      <c r="ER122" s="77">
        <f t="shared" si="188"/>
        <v>0</v>
      </c>
      <c r="ES122" s="77">
        <f t="shared" si="189"/>
        <v>0</v>
      </c>
      <c r="ET122" s="77">
        <f t="shared" si="189"/>
        <v>0</v>
      </c>
      <c r="EU122" s="77">
        <f t="shared" si="189"/>
        <v>0</v>
      </c>
      <c r="EV122" s="77">
        <f t="shared" si="189"/>
        <v>0</v>
      </c>
      <c r="EW122" s="77">
        <f t="shared" si="189"/>
        <v>0</v>
      </c>
      <c r="EX122" s="77">
        <f t="shared" si="189"/>
        <v>0</v>
      </c>
      <c r="EY122" s="77">
        <f t="shared" si="189"/>
        <v>0</v>
      </c>
      <c r="EZ122" s="77">
        <f t="shared" si="189"/>
        <v>0</v>
      </c>
      <c r="FA122" s="77">
        <f t="shared" si="189"/>
        <v>0</v>
      </c>
      <c r="FB122" s="77">
        <f t="shared" si="189"/>
        <v>0</v>
      </c>
      <c r="FC122" s="77">
        <f t="shared" si="190"/>
        <v>0</v>
      </c>
      <c r="FD122" s="77">
        <f t="shared" si="190"/>
        <v>0</v>
      </c>
      <c r="FE122" s="77">
        <f t="shared" si="190"/>
        <v>0</v>
      </c>
      <c r="FF122" s="77">
        <f t="shared" si="190"/>
        <v>0</v>
      </c>
      <c r="FG122" s="77">
        <f t="shared" si="190"/>
        <v>0</v>
      </c>
      <c r="FH122" s="77">
        <f t="shared" si="190"/>
        <v>0</v>
      </c>
      <c r="FI122" s="77">
        <f t="shared" si="190"/>
        <v>0</v>
      </c>
      <c r="FJ122" s="77">
        <f t="shared" si="190"/>
        <v>0</v>
      </c>
      <c r="FK122" s="77">
        <f t="shared" si="190"/>
        <v>0</v>
      </c>
      <c r="FL122" s="77">
        <f t="shared" si="190"/>
        <v>0</v>
      </c>
      <c r="FM122" s="77">
        <f t="shared" si="191"/>
        <v>0</v>
      </c>
      <c r="FN122" s="77">
        <f t="shared" si="191"/>
        <v>0</v>
      </c>
      <c r="FO122" s="77">
        <f t="shared" si="191"/>
        <v>0</v>
      </c>
      <c r="FP122" s="77">
        <f t="shared" si="191"/>
        <v>0</v>
      </c>
      <c r="FQ122" s="77">
        <f t="shared" si="191"/>
        <v>0</v>
      </c>
      <c r="FR122" s="77">
        <f t="shared" si="191"/>
        <v>0</v>
      </c>
      <c r="FS122" s="77">
        <f t="shared" si="191"/>
        <v>0</v>
      </c>
      <c r="FT122" s="77">
        <f t="shared" si="191"/>
        <v>0</v>
      </c>
      <c r="FU122" s="77">
        <f t="shared" si="191"/>
        <v>0</v>
      </c>
      <c r="FV122" s="77">
        <f t="shared" si="191"/>
        <v>0</v>
      </c>
      <c r="FW122" s="77">
        <f t="shared" si="192"/>
        <v>0</v>
      </c>
      <c r="FX122" s="77">
        <f t="shared" si="192"/>
        <v>0</v>
      </c>
      <c r="FY122" s="77">
        <f t="shared" si="192"/>
        <v>0</v>
      </c>
      <c r="FZ122" s="77">
        <f t="shared" si="192"/>
        <v>0</v>
      </c>
      <c r="GA122" s="77">
        <f t="shared" si="192"/>
        <v>0</v>
      </c>
      <c r="GB122" s="77">
        <f t="shared" si="192"/>
        <v>0</v>
      </c>
      <c r="GC122" s="77">
        <f t="shared" si="192"/>
        <v>0</v>
      </c>
      <c r="GD122" s="77">
        <f t="shared" si="192"/>
        <v>0</v>
      </c>
      <c r="GE122" s="77">
        <f t="shared" si="192"/>
        <v>0</v>
      </c>
      <c r="GF122" s="77">
        <f t="shared" si="192"/>
        <v>0</v>
      </c>
      <c r="GG122" s="77">
        <f t="shared" si="192"/>
        <v>0</v>
      </c>
    </row>
    <row r="123" spans="1:189" ht="15.75" x14ac:dyDescent="0.25">
      <c r="A123" s="93"/>
      <c r="B123" s="101"/>
      <c r="C123" s="102"/>
      <c r="D123" s="102"/>
      <c r="E123" s="93"/>
      <c r="F123" s="101"/>
      <c r="G123" s="97">
        <f t="shared" si="113"/>
        <v>0</v>
      </c>
      <c r="H123" s="96"/>
      <c r="I123" s="97">
        <f t="shared" si="114"/>
        <v>0</v>
      </c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0">
        <f t="shared" si="116"/>
        <v>0</v>
      </c>
      <c r="AE123" s="100">
        <f t="shared" si="112"/>
        <v>0</v>
      </c>
      <c r="AF123" s="75"/>
      <c r="AG123" s="75"/>
      <c r="AH123" s="68">
        <f t="shared" si="115"/>
        <v>0</v>
      </c>
      <c r="AI123" s="79">
        <f>SUMIF(Списки!$D$2:$D$6,B123,Списки!$E$2:$E$6)</f>
        <v>0</v>
      </c>
      <c r="AJ123" s="79">
        <f t="shared" si="117"/>
        <v>31</v>
      </c>
      <c r="AK123" s="70"/>
      <c r="AL123" s="70">
        <f t="array" aca="1" ref="AL123" ca="1">IF(MONTH(AI123)=1,MIN(IF(F123=январь!$A$1:$AF$200,ROW(январь!$A$1:$AF$200))),IF(MONTH(AI123)=2,MIN(IF(F123=февраль!$A$1:$AF$200,ROW(февраль!$A$1:$AF$200))),IF(MONTH(AI123)=3,MIN(IF(F123=март!$A$1:$AF$200,ROW(март!$A$1:$AF$200))),IF(MONTH(AI123)=4,MIN(IF(F123=апрель!$A$1:$AF$200,ROW(апрель!$A$1:$AF$200))),IF(MONTH(AI123)=5,MIN(IF(F123=май!$A$1:$AF$200,ROW(май!$A$1:$AF$200))),0)))))</f>
        <v>3</v>
      </c>
      <c r="AM123" s="77" t="str">
        <f t="shared" ca="1" si="178"/>
        <v>П</v>
      </c>
      <c r="AN123" s="77" t="str">
        <f t="shared" ca="1" si="178"/>
        <v>П</v>
      </c>
      <c r="AO123" s="77" t="str">
        <f t="shared" ca="1" si="178"/>
        <v>КД</v>
      </c>
      <c r="AP123" s="77" t="str">
        <f t="shared" ca="1" si="178"/>
        <v>КД</v>
      </c>
      <c r="AQ123" s="77" t="str">
        <f t="shared" ca="1" si="178"/>
        <v>КД</v>
      </c>
      <c r="AR123" s="77" t="str">
        <f t="shared" ca="1" si="178"/>
        <v>КД</v>
      </c>
      <c r="AS123" s="77" t="str">
        <f t="shared" ca="1" si="178"/>
        <v>В</v>
      </c>
      <c r="AT123" s="77" t="str">
        <f t="shared" ca="1" si="178"/>
        <v>КД</v>
      </c>
      <c r="AU123" s="77">
        <f t="shared" ca="1" si="178"/>
        <v>0</v>
      </c>
      <c r="AV123" s="77">
        <f t="shared" ca="1" si="178"/>
        <v>3</v>
      </c>
      <c r="AW123" s="77">
        <f t="shared" ca="1" si="179"/>
        <v>4</v>
      </c>
      <c r="AX123" s="77">
        <f t="shared" ca="1" si="179"/>
        <v>6</v>
      </c>
      <c r="AY123" s="77">
        <f t="shared" ca="1" si="179"/>
        <v>3</v>
      </c>
      <c r="AZ123" s="77" t="str">
        <f t="shared" ca="1" si="179"/>
        <v>В</v>
      </c>
      <c r="BA123" s="77">
        <f t="shared" ca="1" si="179"/>
        <v>7</v>
      </c>
      <c r="BB123" s="77">
        <f t="shared" ca="1" si="179"/>
        <v>0</v>
      </c>
      <c r="BC123" s="77">
        <f t="shared" ca="1" si="179"/>
        <v>3</v>
      </c>
      <c r="BD123" s="77">
        <f t="shared" ca="1" si="179"/>
        <v>4</v>
      </c>
      <c r="BE123" s="77">
        <f t="shared" ca="1" si="179"/>
        <v>6</v>
      </c>
      <c r="BF123" s="77">
        <f t="shared" ca="1" si="179"/>
        <v>3</v>
      </c>
      <c r="BG123" s="77" t="str">
        <f t="shared" ca="1" si="180"/>
        <v>В</v>
      </c>
      <c r="BH123" s="77">
        <f t="shared" ca="1" si="180"/>
        <v>7</v>
      </c>
      <c r="BI123" s="77">
        <f t="shared" ca="1" si="180"/>
        <v>0</v>
      </c>
      <c r="BJ123" s="77">
        <f t="shared" ca="1" si="180"/>
        <v>3</v>
      </c>
      <c r="BK123" s="77">
        <f t="shared" ca="1" si="180"/>
        <v>4</v>
      </c>
      <c r="BL123" s="77">
        <f t="shared" ca="1" si="180"/>
        <v>6</v>
      </c>
      <c r="BM123" s="77">
        <f t="shared" ca="1" si="180"/>
        <v>3</v>
      </c>
      <c r="BN123" s="77" t="str">
        <f t="shared" ca="1" si="180"/>
        <v>В</v>
      </c>
      <c r="BO123" s="77">
        <f t="shared" ca="1" si="180"/>
        <v>7</v>
      </c>
      <c r="BP123" s="77">
        <f t="shared" ca="1" si="180"/>
        <v>0</v>
      </c>
      <c r="BQ123" s="77">
        <f t="shared" ca="1" si="180"/>
        <v>3</v>
      </c>
      <c r="BR123" s="77">
        <f t="shared" si="181"/>
        <v>0</v>
      </c>
      <c r="BS123" s="77">
        <f t="shared" si="181"/>
        <v>0</v>
      </c>
      <c r="BT123" s="77">
        <f t="shared" si="181"/>
        <v>0</v>
      </c>
      <c r="BU123" s="77">
        <f t="shared" si="181"/>
        <v>0</v>
      </c>
      <c r="BV123" s="77">
        <f t="shared" si="181"/>
        <v>0</v>
      </c>
      <c r="BW123" s="77">
        <f t="shared" si="181"/>
        <v>0</v>
      </c>
      <c r="BX123" s="77">
        <f t="shared" si="181"/>
        <v>0</v>
      </c>
      <c r="BY123" s="77">
        <f t="shared" si="181"/>
        <v>0</v>
      </c>
      <c r="BZ123" s="77">
        <f t="shared" si="181"/>
        <v>0</v>
      </c>
      <c r="CA123" s="77">
        <f t="shared" si="181"/>
        <v>0</v>
      </c>
      <c r="CB123" s="77">
        <f t="shared" si="182"/>
        <v>0</v>
      </c>
      <c r="CC123" s="77">
        <f t="shared" si="182"/>
        <v>0</v>
      </c>
      <c r="CD123" s="77">
        <f t="shared" si="182"/>
        <v>0</v>
      </c>
      <c r="CE123" s="77">
        <f t="shared" si="182"/>
        <v>0</v>
      </c>
      <c r="CF123" s="77">
        <f t="shared" si="182"/>
        <v>0</v>
      </c>
      <c r="CG123" s="77">
        <f t="shared" si="182"/>
        <v>0</v>
      </c>
      <c r="CH123" s="77">
        <f t="shared" si="182"/>
        <v>0</v>
      </c>
      <c r="CI123" s="77">
        <f t="shared" si="182"/>
        <v>0</v>
      </c>
      <c r="CJ123" s="77">
        <f t="shared" si="182"/>
        <v>0</v>
      </c>
      <c r="CK123" s="77">
        <f t="shared" si="182"/>
        <v>0</v>
      </c>
      <c r="CL123" s="77">
        <f t="shared" si="183"/>
        <v>0</v>
      </c>
      <c r="CM123" s="77">
        <f t="shared" si="183"/>
        <v>0</v>
      </c>
      <c r="CN123" s="77">
        <f t="shared" si="183"/>
        <v>0</v>
      </c>
      <c r="CO123" s="77">
        <f t="shared" si="183"/>
        <v>0</v>
      </c>
      <c r="CP123" s="77">
        <f t="shared" si="183"/>
        <v>0</v>
      </c>
      <c r="CQ123" s="77">
        <f t="shared" si="183"/>
        <v>0</v>
      </c>
      <c r="CR123" s="77">
        <f t="shared" si="183"/>
        <v>0</v>
      </c>
      <c r="CS123" s="77">
        <f t="shared" si="183"/>
        <v>0</v>
      </c>
      <c r="CT123" s="77">
        <f t="shared" si="184"/>
        <v>0</v>
      </c>
      <c r="CU123" s="77">
        <f t="shared" si="184"/>
        <v>0</v>
      </c>
      <c r="CV123" s="77">
        <f t="shared" si="184"/>
        <v>0</v>
      </c>
      <c r="CW123" s="77">
        <f t="shared" si="184"/>
        <v>0</v>
      </c>
      <c r="CX123" s="77">
        <f t="shared" si="184"/>
        <v>0</v>
      </c>
      <c r="CY123" s="77">
        <f t="shared" si="184"/>
        <v>0</v>
      </c>
      <c r="CZ123" s="77">
        <f t="shared" si="184"/>
        <v>0</v>
      </c>
      <c r="DA123" s="77">
        <f t="shared" si="184"/>
        <v>0</v>
      </c>
      <c r="DB123" s="77">
        <f t="shared" si="184"/>
        <v>0</v>
      </c>
      <c r="DC123" s="77">
        <f t="shared" si="184"/>
        <v>0</v>
      </c>
      <c r="DD123" s="77">
        <f t="shared" si="185"/>
        <v>0</v>
      </c>
      <c r="DE123" s="77">
        <f t="shared" si="185"/>
        <v>0</v>
      </c>
      <c r="DF123" s="77">
        <f t="shared" si="185"/>
        <v>0</v>
      </c>
      <c r="DG123" s="77">
        <f t="shared" si="185"/>
        <v>0</v>
      </c>
      <c r="DH123" s="77">
        <f t="shared" si="185"/>
        <v>0</v>
      </c>
      <c r="DI123" s="77">
        <f t="shared" si="185"/>
        <v>0</v>
      </c>
      <c r="DJ123" s="77">
        <f t="shared" si="185"/>
        <v>0</v>
      </c>
      <c r="DK123" s="77">
        <f t="shared" si="185"/>
        <v>0</v>
      </c>
      <c r="DL123" s="77">
        <f t="shared" si="185"/>
        <v>0</v>
      </c>
      <c r="DM123" s="77">
        <f t="shared" si="185"/>
        <v>0</v>
      </c>
      <c r="DN123" s="77">
        <f t="shared" si="186"/>
        <v>0</v>
      </c>
      <c r="DO123" s="77">
        <f t="shared" si="186"/>
        <v>0</v>
      </c>
      <c r="DP123" s="77">
        <f t="shared" si="186"/>
        <v>0</v>
      </c>
      <c r="DQ123" s="77">
        <f t="shared" si="186"/>
        <v>0</v>
      </c>
      <c r="DR123" s="77">
        <f t="shared" si="186"/>
        <v>0</v>
      </c>
      <c r="DS123" s="77">
        <f t="shared" si="186"/>
        <v>0</v>
      </c>
      <c r="DT123" s="77">
        <f t="shared" si="186"/>
        <v>0</v>
      </c>
      <c r="DU123" s="77">
        <f t="shared" si="186"/>
        <v>0</v>
      </c>
      <c r="DV123" s="77">
        <f t="shared" si="186"/>
        <v>0</v>
      </c>
      <c r="DW123" s="77">
        <f t="shared" si="186"/>
        <v>0</v>
      </c>
      <c r="DX123" s="77">
        <f t="shared" si="186"/>
        <v>0</v>
      </c>
      <c r="DY123" s="77">
        <f t="shared" si="187"/>
        <v>0</v>
      </c>
      <c r="DZ123" s="77">
        <f t="shared" si="187"/>
        <v>0</v>
      </c>
      <c r="EA123" s="77">
        <f t="shared" si="187"/>
        <v>0</v>
      </c>
      <c r="EB123" s="77">
        <f t="shared" si="187"/>
        <v>0</v>
      </c>
      <c r="EC123" s="77">
        <f t="shared" si="187"/>
        <v>0</v>
      </c>
      <c r="ED123" s="77">
        <f t="shared" si="187"/>
        <v>0</v>
      </c>
      <c r="EE123" s="77">
        <f t="shared" si="187"/>
        <v>0</v>
      </c>
      <c r="EF123" s="77">
        <f t="shared" si="187"/>
        <v>0</v>
      </c>
      <c r="EG123" s="77">
        <f t="shared" si="187"/>
        <v>0</v>
      </c>
      <c r="EH123" s="77">
        <f t="shared" si="187"/>
        <v>0</v>
      </c>
      <c r="EI123" s="77">
        <f t="shared" si="188"/>
        <v>0</v>
      </c>
      <c r="EJ123" s="77">
        <f t="shared" si="188"/>
        <v>0</v>
      </c>
      <c r="EK123" s="77">
        <f t="shared" si="188"/>
        <v>0</v>
      </c>
      <c r="EL123" s="77">
        <f t="shared" si="188"/>
        <v>0</v>
      </c>
      <c r="EM123" s="77">
        <f t="shared" si="188"/>
        <v>0</v>
      </c>
      <c r="EN123" s="77">
        <f t="shared" si="188"/>
        <v>0</v>
      </c>
      <c r="EO123" s="77">
        <f t="shared" si="188"/>
        <v>0</v>
      </c>
      <c r="EP123" s="77">
        <f t="shared" si="188"/>
        <v>0</v>
      </c>
      <c r="EQ123" s="77">
        <f t="shared" si="188"/>
        <v>0</v>
      </c>
      <c r="ER123" s="77">
        <f t="shared" si="188"/>
        <v>0</v>
      </c>
      <c r="ES123" s="77">
        <f t="shared" si="189"/>
        <v>0</v>
      </c>
      <c r="ET123" s="77">
        <f t="shared" si="189"/>
        <v>0</v>
      </c>
      <c r="EU123" s="77">
        <f t="shared" si="189"/>
        <v>0</v>
      </c>
      <c r="EV123" s="77">
        <f t="shared" si="189"/>
        <v>0</v>
      </c>
      <c r="EW123" s="77">
        <f t="shared" si="189"/>
        <v>0</v>
      </c>
      <c r="EX123" s="77">
        <f t="shared" si="189"/>
        <v>0</v>
      </c>
      <c r="EY123" s="77">
        <f t="shared" si="189"/>
        <v>0</v>
      </c>
      <c r="EZ123" s="77">
        <f t="shared" si="189"/>
        <v>0</v>
      </c>
      <c r="FA123" s="77">
        <f t="shared" si="189"/>
        <v>0</v>
      </c>
      <c r="FB123" s="77">
        <f t="shared" si="189"/>
        <v>0</v>
      </c>
      <c r="FC123" s="77">
        <f t="shared" si="190"/>
        <v>0</v>
      </c>
      <c r="FD123" s="77">
        <f t="shared" si="190"/>
        <v>0</v>
      </c>
      <c r="FE123" s="77">
        <f t="shared" si="190"/>
        <v>0</v>
      </c>
      <c r="FF123" s="77">
        <f t="shared" si="190"/>
        <v>0</v>
      </c>
      <c r="FG123" s="77">
        <f t="shared" si="190"/>
        <v>0</v>
      </c>
      <c r="FH123" s="77">
        <f t="shared" si="190"/>
        <v>0</v>
      </c>
      <c r="FI123" s="77">
        <f t="shared" si="190"/>
        <v>0</v>
      </c>
      <c r="FJ123" s="77">
        <f t="shared" si="190"/>
        <v>0</v>
      </c>
      <c r="FK123" s="77">
        <f t="shared" si="190"/>
        <v>0</v>
      </c>
      <c r="FL123" s="77">
        <f t="shared" si="190"/>
        <v>0</v>
      </c>
      <c r="FM123" s="77">
        <f t="shared" si="191"/>
        <v>0</v>
      </c>
      <c r="FN123" s="77">
        <f t="shared" si="191"/>
        <v>0</v>
      </c>
      <c r="FO123" s="77">
        <f t="shared" si="191"/>
        <v>0</v>
      </c>
      <c r="FP123" s="77">
        <f t="shared" si="191"/>
        <v>0</v>
      </c>
      <c r="FQ123" s="77">
        <f t="shared" si="191"/>
        <v>0</v>
      </c>
      <c r="FR123" s="77">
        <f t="shared" si="191"/>
        <v>0</v>
      </c>
      <c r="FS123" s="77">
        <f t="shared" si="191"/>
        <v>0</v>
      </c>
      <c r="FT123" s="77">
        <f t="shared" si="191"/>
        <v>0</v>
      </c>
      <c r="FU123" s="77">
        <f t="shared" si="191"/>
        <v>0</v>
      </c>
      <c r="FV123" s="77">
        <f t="shared" si="191"/>
        <v>0</v>
      </c>
      <c r="FW123" s="77">
        <f t="shared" si="192"/>
        <v>0</v>
      </c>
      <c r="FX123" s="77">
        <f t="shared" si="192"/>
        <v>0</v>
      </c>
      <c r="FY123" s="77">
        <f t="shared" si="192"/>
        <v>0</v>
      </c>
      <c r="FZ123" s="77">
        <f t="shared" si="192"/>
        <v>0</v>
      </c>
      <c r="GA123" s="77">
        <f t="shared" si="192"/>
        <v>0</v>
      </c>
      <c r="GB123" s="77">
        <f t="shared" si="192"/>
        <v>0</v>
      </c>
      <c r="GC123" s="77">
        <f t="shared" si="192"/>
        <v>0</v>
      </c>
      <c r="GD123" s="77">
        <f t="shared" si="192"/>
        <v>0</v>
      </c>
      <c r="GE123" s="77">
        <f t="shared" si="192"/>
        <v>0</v>
      </c>
      <c r="GF123" s="77">
        <f t="shared" si="192"/>
        <v>0</v>
      </c>
      <c r="GG123" s="77">
        <f t="shared" si="192"/>
        <v>0</v>
      </c>
    </row>
    <row r="124" spans="1:189" ht="15.75" x14ac:dyDescent="0.25">
      <c r="A124" s="93"/>
      <c r="B124" s="101"/>
      <c r="C124" s="102"/>
      <c r="D124" s="102"/>
      <c r="E124" s="93"/>
      <c r="F124" s="101"/>
      <c r="G124" s="97">
        <f t="shared" si="113"/>
        <v>0</v>
      </c>
      <c r="H124" s="96"/>
      <c r="I124" s="97">
        <f t="shared" si="114"/>
        <v>0</v>
      </c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0">
        <f t="shared" si="116"/>
        <v>0</v>
      </c>
      <c r="AE124" s="100">
        <f t="shared" si="112"/>
        <v>0</v>
      </c>
      <c r="AF124" s="75"/>
      <c r="AG124" s="75"/>
      <c r="AH124" s="68">
        <f t="shared" si="115"/>
        <v>0</v>
      </c>
      <c r="AI124" s="79">
        <f>SUMIF(Списки!$D$2:$D$6,B124,Списки!$E$2:$E$6)</f>
        <v>0</v>
      </c>
      <c r="AJ124" s="79">
        <f t="shared" si="117"/>
        <v>31</v>
      </c>
      <c r="AK124" s="70"/>
      <c r="AL124" s="70">
        <f t="array" aca="1" ref="AL124" ca="1">IF(MONTH(AI124)=1,MIN(IF(F124=январь!$A$1:$AF$200,ROW(январь!$A$1:$AF$200))),IF(MONTH(AI124)=2,MIN(IF(F124=февраль!$A$1:$AF$200,ROW(февраль!$A$1:$AF$200))),IF(MONTH(AI124)=3,MIN(IF(F124=март!$A$1:$AF$200,ROW(март!$A$1:$AF$200))),IF(MONTH(AI124)=4,MIN(IF(F124=апрель!$A$1:$AF$200,ROW(апрель!$A$1:$AF$200))),IF(MONTH(AI124)=5,MIN(IF(F124=май!$A$1:$AF$200,ROW(май!$A$1:$AF$200))),0)))))</f>
        <v>3</v>
      </c>
      <c r="AM124" s="77" t="str">
        <f t="shared" ref="AM124:AV133" ca="1" si="193">IF(MONTH($AI124)=1,INDEX(янв,$AL124,AM$2),0)</f>
        <v>П</v>
      </c>
      <c r="AN124" s="77" t="str">
        <f t="shared" ca="1" si="193"/>
        <v>П</v>
      </c>
      <c r="AO124" s="77" t="str">
        <f t="shared" ca="1" si="193"/>
        <v>КД</v>
      </c>
      <c r="AP124" s="77" t="str">
        <f t="shared" ca="1" si="193"/>
        <v>КД</v>
      </c>
      <c r="AQ124" s="77" t="str">
        <f t="shared" ca="1" si="193"/>
        <v>КД</v>
      </c>
      <c r="AR124" s="77" t="str">
        <f t="shared" ca="1" si="193"/>
        <v>КД</v>
      </c>
      <c r="AS124" s="77" t="str">
        <f t="shared" ca="1" si="193"/>
        <v>В</v>
      </c>
      <c r="AT124" s="77" t="str">
        <f t="shared" ca="1" si="193"/>
        <v>КД</v>
      </c>
      <c r="AU124" s="77">
        <f t="shared" ca="1" si="193"/>
        <v>0</v>
      </c>
      <c r="AV124" s="77">
        <f t="shared" ca="1" si="193"/>
        <v>3</v>
      </c>
      <c r="AW124" s="77">
        <f t="shared" ref="AW124:BF133" ca="1" si="194">IF(MONTH($AI124)=1,INDEX(янв,$AL124,AW$2),0)</f>
        <v>4</v>
      </c>
      <c r="AX124" s="77">
        <f t="shared" ca="1" si="194"/>
        <v>6</v>
      </c>
      <c r="AY124" s="77">
        <f t="shared" ca="1" si="194"/>
        <v>3</v>
      </c>
      <c r="AZ124" s="77" t="str">
        <f t="shared" ca="1" si="194"/>
        <v>В</v>
      </c>
      <c r="BA124" s="77">
        <f t="shared" ca="1" si="194"/>
        <v>7</v>
      </c>
      <c r="BB124" s="77">
        <f t="shared" ca="1" si="194"/>
        <v>0</v>
      </c>
      <c r="BC124" s="77">
        <f t="shared" ca="1" si="194"/>
        <v>3</v>
      </c>
      <c r="BD124" s="77">
        <f t="shared" ca="1" si="194"/>
        <v>4</v>
      </c>
      <c r="BE124" s="77">
        <f t="shared" ca="1" si="194"/>
        <v>6</v>
      </c>
      <c r="BF124" s="77">
        <f t="shared" ca="1" si="194"/>
        <v>3</v>
      </c>
      <c r="BG124" s="77" t="str">
        <f t="shared" ref="BG124:BQ133" ca="1" si="195">IF(MONTH($AI124)=1,INDEX(янв,$AL124,BG$2),0)</f>
        <v>В</v>
      </c>
      <c r="BH124" s="77">
        <f t="shared" ca="1" si="195"/>
        <v>7</v>
      </c>
      <c r="BI124" s="77">
        <f t="shared" ca="1" si="195"/>
        <v>0</v>
      </c>
      <c r="BJ124" s="77">
        <f t="shared" ca="1" si="195"/>
        <v>3</v>
      </c>
      <c r="BK124" s="77">
        <f t="shared" ca="1" si="195"/>
        <v>4</v>
      </c>
      <c r="BL124" s="77">
        <f t="shared" ca="1" si="195"/>
        <v>6</v>
      </c>
      <c r="BM124" s="77">
        <f t="shared" ca="1" si="195"/>
        <v>3</v>
      </c>
      <c r="BN124" s="77" t="str">
        <f t="shared" ca="1" si="195"/>
        <v>В</v>
      </c>
      <c r="BO124" s="77">
        <f t="shared" ca="1" si="195"/>
        <v>7</v>
      </c>
      <c r="BP124" s="77">
        <f t="shared" ca="1" si="195"/>
        <v>0</v>
      </c>
      <c r="BQ124" s="77">
        <f t="shared" ca="1" si="195"/>
        <v>3</v>
      </c>
      <c r="BR124" s="77">
        <f t="shared" ref="BR124:CA133" si="196">IF(MONTH($AI124)=2,INDEX(фев,$AL124,BR$2),0)</f>
        <v>0</v>
      </c>
      <c r="BS124" s="77">
        <f t="shared" si="196"/>
        <v>0</v>
      </c>
      <c r="BT124" s="77">
        <f t="shared" si="196"/>
        <v>0</v>
      </c>
      <c r="BU124" s="77">
        <f t="shared" si="196"/>
        <v>0</v>
      </c>
      <c r="BV124" s="77">
        <f t="shared" si="196"/>
        <v>0</v>
      </c>
      <c r="BW124" s="77">
        <f t="shared" si="196"/>
        <v>0</v>
      </c>
      <c r="BX124" s="77">
        <f t="shared" si="196"/>
        <v>0</v>
      </c>
      <c r="BY124" s="77">
        <f t="shared" si="196"/>
        <v>0</v>
      </c>
      <c r="BZ124" s="77">
        <f t="shared" si="196"/>
        <v>0</v>
      </c>
      <c r="CA124" s="77">
        <f t="shared" si="196"/>
        <v>0</v>
      </c>
      <c r="CB124" s="77">
        <f t="shared" ref="CB124:CK133" si="197">IF(MONTH($AI124)=2,INDEX(фев,$AL124,CB$2),0)</f>
        <v>0</v>
      </c>
      <c r="CC124" s="77">
        <f t="shared" si="197"/>
        <v>0</v>
      </c>
      <c r="CD124" s="77">
        <f t="shared" si="197"/>
        <v>0</v>
      </c>
      <c r="CE124" s="77">
        <f t="shared" si="197"/>
        <v>0</v>
      </c>
      <c r="CF124" s="77">
        <f t="shared" si="197"/>
        <v>0</v>
      </c>
      <c r="CG124" s="77">
        <f t="shared" si="197"/>
        <v>0</v>
      </c>
      <c r="CH124" s="77">
        <f t="shared" si="197"/>
        <v>0</v>
      </c>
      <c r="CI124" s="77">
        <f t="shared" si="197"/>
        <v>0</v>
      </c>
      <c r="CJ124" s="77">
        <f t="shared" si="197"/>
        <v>0</v>
      </c>
      <c r="CK124" s="77">
        <f t="shared" si="197"/>
        <v>0</v>
      </c>
      <c r="CL124" s="77">
        <f t="shared" ref="CL124:CS133" si="198">IF(MONTH($AI124)=2,INDEX(фев,$AL124,CL$2),0)</f>
        <v>0</v>
      </c>
      <c r="CM124" s="77">
        <f t="shared" si="198"/>
        <v>0</v>
      </c>
      <c r="CN124" s="77">
        <f t="shared" si="198"/>
        <v>0</v>
      </c>
      <c r="CO124" s="77">
        <f t="shared" si="198"/>
        <v>0</v>
      </c>
      <c r="CP124" s="77">
        <f t="shared" si="198"/>
        <v>0</v>
      </c>
      <c r="CQ124" s="77">
        <f t="shared" si="198"/>
        <v>0</v>
      </c>
      <c r="CR124" s="77">
        <f t="shared" si="198"/>
        <v>0</v>
      </c>
      <c r="CS124" s="77">
        <f t="shared" si="198"/>
        <v>0</v>
      </c>
      <c r="CT124" s="77">
        <f t="shared" ref="CT124:DC133" si="199">IF(MONTH($AI124)=3,INDEX(март,$AL124,CT$2),0)</f>
        <v>0</v>
      </c>
      <c r="CU124" s="77">
        <f t="shared" si="199"/>
        <v>0</v>
      </c>
      <c r="CV124" s="77">
        <f t="shared" si="199"/>
        <v>0</v>
      </c>
      <c r="CW124" s="77">
        <f t="shared" si="199"/>
        <v>0</v>
      </c>
      <c r="CX124" s="77">
        <f t="shared" si="199"/>
        <v>0</v>
      </c>
      <c r="CY124" s="77">
        <f t="shared" si="199"/>
        <v>0</v>
      </c>
      <c r="CZ124" s="77">
        <f t="shared" si="199"/>
        <v>0</v>
      </c>
      <c r="DA124" s="77">
        <f t="shared" si="199"/>
        <v>0</v>
      </c>
      <c r="DB124" s="77">
        <f t="shared" si="199"/>
        <v>0</v>
      </c>
      <c r="DC124" s="77">
        <f t="shared" si="199"/>
        <v>0</v>
      </c>
      <c r="DD124" s="77">
        <f t="shared" ref="DD124:DM133" si="200">IF(MONTH($AI124)=3,INDEX(март,$AL124,DD$2),0)</f>
        <v>0</v>
      </c>
      <c r="DE124" s="77">
        <f t="shared" si="200"/>
        <v>0</v>
      </c>
      <c r="DF124" s="77">
        <f t="shared" si="200"/>
        <v>0</v>
      </c>
      <c r="DG124" s="77">
        <f t="shared" si="200"/>
        <v>0</v>
      </c>
      <c r="DH124" s="77">
        <f t="shared" si="200"/>
        <v>0</v>
      </c>
      <c r="DI124" s="77">
        <f t="shared" si="200"/>
        <v>0</v>
      </c>
      <c r="DJ124" s="77">
        <f t="shared" si="200"/>
        <v>0</v>
      </c>
      <c r="DK124" s="77">
        <f t="shared" si="200"/>
        <v>0</v>
      </c>
      <c r="DL124" s="77">
        <f t="shared" si="200"/>
        <v>0</v>
      </c>
      <c r="DM124" s="77">
        <f t="shared" si="200"/>
        <v>0</v>
      </c>
      <c r="DN124" s="77">
        <f t="shared" ref="DN124:DX133" si="201">IF(MONTH($AI124)=3,INDEX(март,$AL124,DN$2),0)</f>
        <v>0</v>
      </c>
      <c r="DO124" s="77">
        <f t="shared" si="201"/>
        <v>0</v>
      </c>
      <c r="DP124" s="77">
        <f t="shared" si="201"/>
        <v>0</v>
      </c>
      <c r="DQ124" s="77">
        <f t="shared" si="201"/>
        <v>0</v>
      </c>
      <c r="DR124" s="77">
        <f t="shared" si="201"/>
        <v>0</v>
      </c>
      <c r="DS124" s="77">
        <f t="shared" si="201"/>
        <v>0</v>
      </c>
      <c r="DT124" s="77">
        <f t="shared" si="201"/>
        <v>0</v>
      </c>
      <c r="DU124" s="77">
        <f t="shared" si="201"/>
        <v>0</v>
      </c>
      <c r="DV124" s="77">
        <f t="shared" si="201"/>
        <v>0</v>
      </c>
      <c r="DW124" s="77">
        <f t="shared" si="201"/>
        <v>0</v>
      </c>
      <c r="DX124" s="77">
        <f t="shared" si="201"/>
        <v>0</v>
      </c>
      <c r="DY124" s="77">
        <f t="shared" ref="DY124:EH133" si="202">IF(MONTH($AI124)=4,INDEX(апр,$AL124,DY$2),0)</f>
        <v>0</v>
      </c>
      <c r="DZ124" s="77">
        <f t="shared" si="202"/>
        <v>0</v>
      </c>
      <c r="EA124" s="77">
        <f t="shared" si="202"/>
        <v>0</v>
      </c>
      <c r="EB124" s="77">
        <f t="shared" si="202"/>
        <v>0</v>
      </c>
      <c r="EC124" s="77">
        <f t="shared" si="202"/>
        <v>0</v>
      </c>
      <c r="ED124" s="77">
        <f t="shared" si="202"/>
        <v>0</v>
      </c>
      <c r="EE124" s="77">
        <f t="shared" si="202"/>
        <v>0</v>
      </c>
      <c r="EF124" s="77">
        <f t="shared" si="202"/>
        <v>0</v>
      </c>
      <c r="EG124" s="77">
        <f t="shared" si="202"/>
        <v>0</v>
      </c>
      <c r="EH124" s="77">
        <f t="shared" si="202"/>
        <v>0</v>
      </c>
      <c r="EI124" s="77">
        <f t="shared" ref="EI124:ER133" si="203">IF(MONTH($AI124)=4,INDEX(апр,$AL124,EI$2),0)</f>
        <v>0</v>
      </c>
      <c r="EJ124" s="77">
        <f t="shared" si="203"/>
        <v>0</v>
      </c>
      <c r="EK124" s="77">
        <f t="shared" si="203"/>
        <v>0</v>
      </c>
      <c r="EL124" s="77">
        <f t="shared" si="203"/>
        <v>0</v>
      </c>
      <c r="EM124" s="77">
        <f t="shared" si="203"/>
        <v>0</v>
      </c>
      <c r="EN124" s="77">
        <f t="shared" si="203"/>
        <v>0</v>
      </c>
      <c r="EO124" s="77">
        <f t="shared" si="203"/>
        <v>0</v>
      </c>
      <c r="EP124" s="77">
        <f t="shared" si="203"/>
        <v>0</v>
      </c>
      <c r="EQ124" s="77">
        <f t="shared" si="203"/>
        <v>0</v>
      </c>
      <c r="ER124" s="77">
        <f t="shared" si="203"/>
        <v>0</v>
      </c>
      <c r="ES124" s="77">
        <f t="shared" ref="ES124:FB133" si="204">IF(MONTH($AI124)=4,INDEX(апр,$AL124,ES$2),0)</f>
        <v>0</v>
      </c>
      <c r="ET124" s="77">
        <f t="shared" si="204"/>
        <v>0</v>
      </c>
      <c r="EU124" s="77">
        <f t="shared" si="204"/>
        <v>0</v>
      </c>
      <c r="EV124" s="77">
        <f t="shared" si="204"/>
        <v>0</v>
      </c>
      <c r="EW124" s="77">
        <f t="shared" si="204"/>
        <v>0</v>
      </c>
      <c r="EX124" s="77">
        <f t="shared" si="204"/>
        <v>0</v>
      </c>
      <c r="EY124" s="77">
        <f t="shared" si="204"/>
        <v>0</v>
      </c>
      <c r="EZ124" s="77">
        <f t="shared" si="204"/>
        <v>0</v>
      </c>
      <c r="FA124" s="77">
        <f t="shared" si="204"/>
        <v>0</v>
      </c>
      <c r="FB124" s="77">
        <f t="shared" si="204"/>
        <v>0</v>
      </c>
      <c r="FC124" s="77">
        <f t="shared" ref="FC124:FL133" si="205">IF(MONTH($AI124)=5,INDEX(май,$AL124,FC$2),0)</f>
        <v>0</v>
      </c>
      <c r="FD124" s="77">
        <f t="shared" si="205"/>
        <v>0</v>
      </c>
      <c r="FE124" s="77">
        <f t="shared" si="205"/>
        <v>0</v>
      </c>
      <c r="FF124" s="77">
        <f t="shared" si="205"/>
        <v>0</v>
      </c>
      <c r="FG124" s="77">
        <f t="shared" si="205"/>
        <v>0</v>
      </c>
      <c r="FH124" s="77">
        <f t="shared" si="205"/>
        <v>0</v>
      </c>
      <c r="FI124" s="77">
        <f t="shared" si="205"/>
        <v>0</v>
      </c>
      <c r="FJ124" s="77">
        <f t="shared" si="205"/>
        <v>0</v>
      </c>
      <c r="FK124" s="77">
        <f t="shared" si="205"/>
        <v>0</v>
      </c>
      <c r="FL124" s="77">
        <f t="shared" si="205"/>
        <v>0</v>
      </c>
      <c r="FM124" s="77">
        <f t="shared" ref="FM124:FV133" si="206">IF(MONTH($AI124)=5,INDEX(май,$AL124,FM$2),0)</f>
        <v>0</v>
      </c>
      <c r="FN124" s="77">
        <f t="shared" si="206"/>
        <v>0</v>
      </c>
      <c r="FO124" s="77">
        <f t="shared" si="206"/>
        <v>0</v>
      </c>
      <c r="FP124" s="77">
        <f t="shared" si="206"/>
        <v>0</v>
      </c>
      <c r="FQ124" s="77">
        <f t="shared" si="206"/>
        <v>0</v>
      </c>
      <c r="FR124" s="77">
        <f t="shared" si="206"/>
        <v>0</v>
      </c>
      <c r="FS124" s="77">
        <f t="shared" si="206"/>
        <v>0</v>
      </c>
      <c r="FT124" s="77">
        <f t="shared" si="206"/>
        <v>0</v>
      </c>
      <c r="FU124" s="77">
        <f t="shared" si="206"/>
        <v>0</v>
      </c>
      <c r="FV124" s="77">
        <f t="shared" si="206"/>
        <v>0</v>
      </c>
      <c r="FW124" s="77">
        <f t="shared" ref="FW124:GG133" si="207">IF(MONTH($AI124)=5,INDEX(май,$AL124,FW$2),0)</f>
        <v>0</v>
      </c>
      <c r="FX124" s="77">
        <f t="shared" si="207"/>
        <v>0</v>
      </c>
      <c r="FY124" s="77">
        <f t="shared" si="207"/>
        <v>0</v>
      </c>
      <c r="FZ124" s="77">
        <f t="shared" si="207"/>
        <v>0</v>
      </c>
      <c r="GA124" s="77">
        <f t="shared" si="207"/>
        <v>0</v>
      </c>
      <c r="GB124" s="77">
        <f t="shared" si="207"/>
        <v>0</v>
      </c>
      <c r="GC124" s="77">
        <f t="shared" si="207"/>
        <v>0</v>
      </c>
      <c r="GD124" s="77">
        <f t="shared" si="207"/>
        <v>0</v>
      </c>
      <c r="GE124" s="77">
        <f t="shared" si="207"/>
        <v>0</v>
      </c>
      <c r="GF124" s="77">
        <f t="shared" si="207"/>
        <v>0</v>
      </c>
      <c r="GG124" s="77">
        <f t="shared" si="207"/>
        <v>0</v>
      </c>
    </row>
    <row r="125" spans="1:189" ht="15.75" x14ac:dyDescent="0.25">
      <c r="A125" s="93"/>
      <c r="B125" s="101"/>
      <c r="C125" s="102"/>
      <c r="D125" s="102"/>
      <c r="E125" s="93"/>
      <c r="F125" s="101"/>
      <c r="G125" s="97">
        <f t="shared" si="113"/>
        <v>0</v>
      </c>
      <c r="H125" s="96"/>
      <c r="I125" s="97">
        <f t="shared" si="114"/>
        <v>0</v>
      </c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0">
        <f t="shared" si="116"/>
        <v>0</v>
      </c>
      <c r="AE125" s="100">
        <f t="shared" si="112"/>
        <v>0</v>
      </c>
      <c r="AF125" s="75"/>
      <c r="AG125" s="75"/>
      <c r="AH125" s="68">
        <f t="shared" si="115"/>
        <v>0</v>
      </c>
      <c r="AI125" s="79">
        <f>SUMIF(Списки!$D$2:$D$6,B125,Списки!$E$2:$E$6)</f>
        <v>0</v>
      </c>
      <c r="AJ125" s="79">
        <f t="shared" si="117"/>
        <v>31</v>
      </c>
      <c r="AK125" s="70"/>
      <c r="AL125" s="70">
        <f t="array" aca="1" ref="AL125" ca="1">IF(MONTH(AI125)=1,MIN(IF(F125=январь!$A$1:$AF$200,ROW(январь!$A$1:$AF$200))),IF(MONTH(AI125)=2,MIN(IF(F125=февраль!$A$1:$AF$200,ROW(февраль!$A$1:$AF$200))),IF(MONTH(AI125)=3,MIN(IF(F125=март!$A$1:$AF$200,ROW(март!$A$1:$AF$200))),IF(MONTH(AI125)=4,MIN(IF(F125=апрель!$A$1:$AF$200,ROW(апрель!$A$1:$AF$200))),IF(MONTH(AI125)=5,MIN(IF(F125=май!$A$1:$AF$200,ROW(май!$A$1:$AF$200))),0)))))</f>
        <v>3</v>
      </c>
      <c r="AM125" s="77" t="str">
        <f t="shared" ca="1" si="193"/>
        <v>П</v>
      </c>
      <c r="AN125" s="77" t="str">
        <f t="shared" ca="1" si="193"/>
        <v>П</v>
      </c>
      <c r="AO125" s="77" t="str">
        <f t="shared" ca="1" si="193"/>
        <v>КД</v>
      </c>
      <c r="AP125" s="77" t="str">
        <f t="shared" ca="1" si="193"/>
        <v>КД</v>
      </c>
      <c r="AQ125" s="77" t="str">
        <f t="shared" ca="1" si="193"/>
        <v>КД</v>
      </c>
      <c r="AR125" s="77" t="str">
        <f t="shared" ca="1" si="193"/>
        <v>КД</v>
      </c>
      <c r="AS125" s="77" t="str">
        <f t="shared" ca="1" si="193"/>
        <v>В</v>
      </c>
      <c r="AT125" s="77" t="str">
        <f t="shared" ca="1" si="193"/>
        <v>КД</v>
      </c>
      <c r="AU125" s="77">
        <f t="shared" ca="1" si="193"/>
        <v>0</v>
      </c>
      <c r="AV125" s="77">
        <f t="shared" ca="1" si="193"/>
        <v>3</v>
      </c>
      <c r="AW125" s="77">
        <f t="shared" ca="1" si="194"/>
        <v>4</v>
      </c>
      <c r="AX125" s="77">
        <f t="shared" ca="1" si="194"/>
        <v>6</v>
      </c>
      <c r="AY125" s="77">
        <f t="shared" ca="1" si="194"/>
        <v>3</v>
      </c>
      <c r="AZ125" s="77" t="str">
        <f t="shared" ca="1" si="194"/>
        <v>В</v>
      </c>
      <c r="BA125" s="77">
        <f t="shared" ca="1" si="194"/>
        <v>7</v>
      </c>
      <c r="BB125" s="77">
        <f t="shared" ca="1" si="194"/>
        <v>0</v>
      </c>
      <c r="BC125" s="77">
        <f t="shared" ca="1" si="194"/>
        <v>3</v>
      </c>
      <c r="BD125" s="77">
        <f t="shared" ca="1" si="194"/>
        <v>4</v>
      </c>
      <c r="BE125" s="77">
        <f t="shared" ca="1" si="194"/>
        <v>6</v>
      </c>
      <c r="BF125" s="77">
        <f t="shared" ca="1" si="194"/>
        <v>3</v>
      </c>
      <c r="BG125" s="77" t="str">
        <f t="shared" ca="1" si="195"/>
        <v>В</v>
      </c>
      <c r="BH125" s="77">
        <f t="shared" ca="1" si="195"/>
        <v>7</v>
      </c>
      <c r="BI125" s="77">
        <f t="shared" ca="1" si="195"/>
        <v>0</v>
      </c>
      <c r="BJ125" s="77">
        <f t="shared" ca="1" si="195"/>
        <v>3</v>
      </c>
      <c r="BK125" s="77">
        <f t="shared" ca="1" si="195"/>
        <v>4</v>
      </c>
      <c r="BL125" s="77">
        <f t="shared" ca="1" si="195"/>
        <v>6</v>
      </c>
      <c r="BM125" s="77">
        <f t="shared" ca="1" si="195"/>
        <v>3</v>
      </c>
      <c r="BN125" s="77" t="str">
        <f t="shared" ca="1" si="195"/>
        <v>В</v>
      </c>
      <c r="BO125" s="77">
        <f t="shared" ca="1" si="195"/>
        <v>7</v>
      </c>
      <c r="BP125" s="77">
        <f t="shared" ca="1" si="195"/>
        <v>0</v>
      </c>
      <c r="BQ125" s="77">
        <f t="shared" ca="1" si="195"/>
        <v>3</v>
      </c>
      <c r="BR125" s="77">
        <f t="shared" si="196"/>
        <v>0</v>
      </c>
      <c r="BS125" s="77">
        <f t="shared" si="196"/>
        <v>0</v>
      </c>
      <c r="BT125" s="77">
        <f t="shared" si="196"/>
        <v>0</v>
      </c>
      <c r="BU125" s="77">
        <f t="shared" si="196"/>
        <v>0</v>
      </c>
      <c r="BV125" s="77">
        <f t="shared" si="196"/>
        <v>0</v>
      </c>
      <c r="BW125" s="77">
        <f t="shared" si="196"/>
        <v>0</v>
      </c>
      <c r="BX125" s="77">
        <f t="shared" si="196"/>
        <v>0</v>
      </c>
      <c r="BY125" s="77">
        <f t="shared" si="196"/>
        <v>0</v>
      </c>
      <c r="BZ125" s="77">
        <f t="shared" si="196"/>
        <v>0</v>
      </c>
      <c r="CA125" s="77">
        <f t="shared" si="196"/>
        <v>0</v>
      </c>
      <c r="CB125" s="77">
        <f t="shared" si="197"/>
        <v>0</v>
      </c>
      <c r="CC125" s="77">
        <f t="shared" si="197"/>
        <v>0</v>
      </c>
      <c r="CD125" s="77">
        <f t="shared" si="197"/>
        <v>0</v>
      </c>
      <c r="CE125" s="77">
        <f t="shared" si="197"/>
        <v>0</v>
      </c>
      <c r="CF125" s="77">
        <f t="shared" si="197"/>
        <v>0</v>
      </c>
      <c r="CG125" s="77">
        <f t="shared" si="197"/>
        <v>0</v>
      </c>
      <c r="CH125" s="77">
        <f t="shared" si="197"/>
        <v>0</v>
      </c>
      <c r="CI125" s="77">
        <f t="shared" si="197"/>
        <v>0</v>
      </c>
      <c r="CJ125" s="77">
        <f t="shared" si="197"/>
        <v>0</v>
      </c>
      <c r="CK125" s="77">
        <f t="shared" si="197"/>
        <v>0</v>
      </c>
      <c r="CL125" s="77">
        <f t="shared" si="198"/>
        <v>0</v>
      </c>
      <c r="CM125" s="77">
        <f t="shared" si="198"/>
        <v>0</v>
      </c>
      <c r="CN125" s="77">
        <f t="shared" si="198"/>
        <v>0</v>
      </c>
      <c r="CO125" s="77">
        <f t="shared" si="198"/>
        <v>0</v>
      </c>
      <c r="CP125" s="77">
        <f t="shared" si="198"/>
        <v>0</v>
      </c>
      <c r="CQ125" s="77">
        <f t="shared" si="198"/>
        <v>0</v>
      </c>
      <c r="CR125" s="77">
        <f t="shared" si="198"/>
        <v>0</v>
      </c>
      <c r="CS125" s="77">
        <f t="shared" si="198"/>
        <v>0</v>
      </c>
      <c r="CT125" s="77">
        <f t="shared" si="199"/>
        <v>0</v>
      </c>
      <c r="CU125" s="77">
        <f t="shared" si="199"/>
        <v>0</v>
      </c>
      <c r="CV125" s="77">
        <f t="shared" si="199"/>
        <v>0</v>
      </c>
      <c r="CW125" s="77">
        <f t="shared" si="199"/>
        <v>0</v>
      </c>
      <c r="CX125" s="77">
        <f t="shared" si="199"/>
        <v>0</v>
      </c>
      <c r="CY125" s="77">
        <f t="shared" si="199"/>
        <v>0</v>
      </c>
      <c r="CZ125" s="77">
        <f t="shared" si="199"/>
        <v>0</v>
      </c>
      <c r="DA125" s="77">
        <f t="shared" si="199"/>
        <v>0</v>
      </c>
      <c r="DB125" s="77">
        <f t="shared" si="199"/>
        <v>0</v>
      </c>
      <c r="DC125" s="77">
        <f t="shared" si="199"/>
        <v>0</v>
      </c>
      <c r="DD125" s="77">
        <f t="shared" si="200"/>
        <v>0</v>
      </c>
      <c r="DE125" s="77">
        <f t="shared" si="200"/>
        <v>0</v>
      </c>
      <c r="DF125" s="77">
        <f t="shared" si="200"/>
        <v>0</v>
      </c>
      <c r="DG125" s="77">
        <f t="shared" si="200"/>
        <v>0</v>
      </c>
      <c r="DH125" s="77">
        <f t="shared" si="200"/>
        <v>0</v>
      </c>
      <c r="DI125" s="77">
        <f t="shared" si="200"/>
        <v>0</v>
      </c>
      <c r="DJ125" s="77">
        <f t="shared" si="200"/>
        <v>0</v>
      </c>
      <c r="DK125" s="77">
        <f t="shared" si="200"/>
        <v>0</v>
      </c>
      <c r="DL125" s="77">
        <f t="shared" si="200"/>
        <v>0</v>
      </c>
      <c r="DM125" s="77">
        <f t="shared" si="200"/>
        <v>0</v>
      </c>
      <c r="DN125" s="77">
        <f t="shared" si="201"/>
        <v>0</v>
      </c>
      <c r="DO125" s="77">
        <f t="shared" si="201"/>
        <v>0</v>
      </c>
      <c r="DP125" s="77">
        <f t="shared" si="201"/>
        <v>0</v>
      </c>
      <c r="DQ125" s="77">
        <f t="shared" si="201"/>
        <v>0</v>
      </c>
      <c r="DR125" s="77">
        <f t="shared" si="201"/>
        <v>0</v>
      </c>
      <c r="DS125" s="77">
        <f t="shared" si="201"/>
        <v>0</v>
      </c>
      <c r="DT125" s="77">
        <f t="shared" si="201"/>
        <v>0</v>
      </c>
      <c r="DU125" s="77">
        <f t="shared" si="201"/>
        <v>0</v>
      </c>
      <c r="DV125" s="77">
        <f t="shared" si="201"/>
        <v>0</v>
      </c>
      <c r="DW125" s="77">
        <f t="shared" si="201"/>
        <v>0</v>
      </c>
      <c r="DX125" s="77">
        <f t="shared" si="201"/>
        <v>0</v>
      </c>
      <c r="DY125" s="77">
        <f t="shared" si="202"/>
        <v>0</v>
      </c>
      <c r="DZ125" s="77">
        <f t="shared" si="202"/>
        <v>0</v>
      </c>
      <c r="EA125" s="77">
        <f t="shared" si="202"/>
        <v>0</v>
      </c>
      <c r="EB125" s="77">
        <f t="shared" si="202"/>
        <v>0</v>
      </c>
      <c r="EC125" s="77">
        <f t="shared" si="202"/>
        <v>0</v>
      </c>
      <c r="ED125" s="77">
        <f t="shared" si="202"/>
        <v>0</v>
      </c>
      <c r="EE125" s="77">
        <f t="shared" si="202"/>
        <v>0</v>
      </c>
      <c r="EF125" s="77">
        <f t="shared" si="202"/>
        <v>0</v>
      </c>
      <c r="EG125" s="77">
        <f t="shared" si="202"/>
        <v>0</v>
      </c>
      <c r="EH125" s="77">
        <f t="shared" si="202"/>
        <v>0</v>
      </c>
      <c r="EI125" s="77">
        <f t="shared" si="203"/>
        <v>0</v>
      </c>
      <c r="EJ125" s="77">
        <f t="shared" si="203"/>
        <v>0</v>
      </c>
      <c r="EK125" s="77">
        <f t="shared" si="203"/>
        <v>0</v>
      </c>
      <c r="EL125" s="77">
        <f t="shared" si="203"/>
        <v>0</v>
      </c>
      <c r="EM125" s="77">
        <f t="shared" si="203"/>
        <v>0</v>
      </c>
      <c r="EN125" s="77">
        <f t="shared" si="203"/>
        <v>0</v>
      </c>
      <c r="EO125" s="77">
        <f t="shared" si="203"/>
        <v>0</v>
      </c>
      <c r="EP125" s="77">
        <f t="shared" si="203"/>
        <v>0</v>
      </c>
      <c r="EQ125" s="77">
        <f t="shared" si="203"/>
        <v>0</v>
      </c>
      <c r="ER125" s="77">
        <f t="shared" si="203"/>
        <v>0</v>
      </c>
      <c r="ES125" s="77">
        <f t="shared" si="204"/>
        <v>0</v>
      </c>
      <c r="ET125" s="77">
        <f t="shared" si="204"/>
        <v>0</v>
      </c>
      <c r="EU125" s="77">
        <f t="shared" si="204"/>
        <v>0</v>
      </c>
      <c r="EV125" s="77">
        <f t="shared" si="204"/>
        <v>0</v>
      </c>
      <c r="EW125" s="77">
        <f t="shared" si="204"/>
        <v>0</v>
      </c>
      <c r="EX125" s="77">
        <f t="shared" si="204"/>
        <v>0</v>
      </c>
      <c r="EY125" s="77">
        <f t="shared" si="204"/>
        <v>0</v>
      </c>
      <c r="EZ125" s="77">
        <f t="shared" si="204"/>
        <v>0</v>
      </c>
      <c r="FA125" s="77">
        <f t="shared" si="204"/>
        <v>0</v>
      </c>
      <c r="FB125" s="77">
        <f t="shared" si="204"/>
        <v>0</v>
      </c>
      <c r="FC125" s="77">
        <f t="shared" si="205"/>
        <v>0</v>
      </c>
      <c r="FD125" s="77">
        <f t="shared" si="205"/>
        <v>0</v>
      </c>
      <c r="FE125" s="77">
        <f t="shared" si="205"/>
        <v>0</v>
      </c>
      <c r="FF125" s="77">
        <f t="shared" si="205"/>
        <v>0</v>
      </c>
      <c r="FG125" s="77">
        <f t="shared" si="205"/>
        <v>0</v>
      </c>
      <c r="FH125" s="77">
        <f t="shared" si="205"/>
        <v>0</v>
      </c>
      <c r="FI125" s="77">
        <f t="shared" si="205"/>
        <v>0</v>
      </c>
      <c r="FJ125" s="77">
        <f t="shared" si="205"/>
        <v>0</v>
      </c>
      <c r="FK125" s="77">
        <f t="shared" si="205"/>
        <v>0</v>
      </c>
      <c r="FL125" s="77">
        <f t="shared" si="205"/>
        <v>0</v>
      </c>
      <c r="FM125" s="77">
        <f t="shared" si="206"/>
        <v>0</v>
      </c>
      <c r="FN125" s="77">
        <f t="shared" si="206"/>
        <v>0</v>
      </c>
      <c r="FO125" s="77">
        <f t="shared" si="206"/>
        <v>0</v>
      </c>
      <c r="FP125" s="77">
        <f t="shared" si="206"/>
        <v>0</v>
      </c>
      <c r="FQ125" s="77">
        <f t="shared" si="206"/>
        <v>0</v>
      </c>
      <c r="FR125" s="77">
        <f t="shared" si="206"/>
        <v>0</v>
      </c>
      <c r="FS125" s="77">
        <f t="shared" si="206"/>
        <v>0</v>
      </c>
      <c r="FT125" s="77">
        <f t="shared" si="206"/>
        <v>0</v>
      </c>
      <c r="FU125" s="77">
        <f t="shared" si="206"/>
        <v>0</v>
      </c>
      <c r="FV125" s="77">
        <f t="shared" si="206"/>
        <v>0</v>
      </c>
      <c r="FW125" s="77">
        <f t="shared" si="207"/>
        <v>0</v>
      </c>
      <c r="FX125" s="77">
        <f t="shared" si="207"/>
        <v>0</v>
      </c>
      <c r="FY125" s="77">
        <f t="shared" si="207"/>
        <v>0</v>
      </c>
      <c r="FZ125" s="77">
        <f t="shared" si="207"/>
        <v>0</v>
      </c>
      <c r="GA125" s="77">
        <f t="shared" si="207"/>
        <v>0</v>
      </c>
      <c r="GB125" s="77">
        <f t="shared" si="207"/>
        <v>0</v>
      </c>
      <c r="GC125" s="77">
        <f t="shared" si="207"/>
        <v>0</v>
      </c>
      <c r="GD125" s="77">
        <f t="shared" si="207"/>
        <v>0</v>
      </c>
      <c r="GE125" s="77">
        <f t="shared" si="207"/>
        <v>0</v>
      </c>
      <c r="GF125" s="77">
        <f t="shared" si="207"/>
        <v>0</v>
      </c>
      <c r="GG125" s="77">
        <f t="shared" si="207"/>
        <v>0</v>
      </c>
    </row>
    <row r="126" spans="1:189" ht="15.75" x14ac:dyDescent="0.25">
      <c r="A126" s="93"/>
      <c r="B126" s="101"/>
      <c r="C126" s="102"/>
      <c r="D126" s="102"/>
      <c r="E126" s="93"/>
      <c r="F126" s="101"/>
      <c r="G126" s="97">
        <f t="shared" si="113"/>
        <v>0</v>
      </c>
      <c r="H126" s="96"/>
      <c r="I126" s="97">
        <f t="shared" si="114"/>
        <v>0</v>
      </c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0">
        <f t="shared" si="116"/>
        <v>0</v>
      </c>
      <c r="AE126" s="100">
        <f t="shared" si="112"/>
        <v>0</v>
      </c>
      <c r="AF126" s="75"/>
      <c r="AG126" s="75"/>
      <c r="AH126" s="68">
        <f t="shared" si="115"/>
        <v>0</v>
      </c>
      <c r="AI126" s="79">
        <f>SUMIF(Списки!$D$2:$D$6,B126,Списки!$E$2:$E$6)</f>
        <v>0</v>
      </c>
      <c r="AJ126" s="79">
        <f t="shared" si="117"/>
        <v>31</v>
      </c>
      <c r="AK126" s="70"/>
      <c r="AL126" s="70">
        <f t="array" aca="1" ref="AL126" ca="1">IF(MONTH(AI126)=1,MIN(IF(F126=январь!$A$1:$AF$200,ROW(январь!$A$1:$AF$200))),IF(MONTH(AI126)=2,MIN(IF(F126=февраль!$A$1:$AF$200,ROW(февраль!$A$1:$AF$200))),IF(MONTH(AI126)=3,MIN(IF(F126=март!$A$1:$AF$200,ROW(март!$A$1:$AF$200))),IF(MONTH(AI126)=4,MIN(IF(F126=апрель!$A$1:$AF$200,ROW(апрель!$A$1:$AF$200))),IF(MONTH(AI126)=5,MIN(IF(F126=май!$A$1:$AF$200,ROW(май!$A$1:$AF$200))),0)))))</f>
        <v>3</v>
      </c>
      <c r="AM126" s="77" t="str">
        <f t="shared" ca="1" si="193"/>
        <v>П</v>
      </c>
      <c r="AN126" s="77" t="str">
        <f t="shared" ca="1" si="193"/>
        <v>П</v>
      </c>
      <c r="AO126" s="77" t="str">
        <f t="shared" ca="1" si="193"/>
        <v>КД</v>
      </c>
      <c r="AP126" s="77" t="str">
        <f t="shared" ca="1" si="193"/>
        <v>КД</v>
      </c>
      <c r="AQ126" s="77" t="str">
        <f t="shared" ca="1" si="193"/>
        <v>КД</v>
      </c>
      <c r="AR126" s="77" t="str">
        <f t="shared" ca="1" si="193"/>
        <v>КД</v>
      </c>
      <c r="AS126" s="77" t="str">
        <f t="shared" ca="1" si="193"/>
        <v>В</v>
      </c>
      <c r="AT126" s="77" t="str">
        <f t="shared" ca="1" si="193"/>
        <v>КД</v>
      </c>
      <c r="AU126" s="77">
        <f t="shared" ca="1" si="193"/>
        <v>0</v>
      </c>
      <c r="AV126" s="77">
        <f t="shared" ca="1" si="193"/>
        <v>3</v>
      </c>
      <c r="AW126" s="77">
        <f t="shared" ca="1" si="194"/>
        <v>4</v>
      </c>
      <c r="AX126" s="77">
        <f t="shared" ca="1" si="194"/>
        <v>6</v>
      </c>
      <c r="AY126" s="77">
        <f t="shared" ca="1" si="194"/>
        <v>3</v>
      </c>
      <c r="AZ126" s="77" t="str">
        <f t="shared" ca="1" si="194"/>
        <v>В</v>
      </c>
      <c r="BA126" s="77">
        <f t="shared" ca="1" si="194"/>
        <v>7</v>
      </c>
      <c r="BB126" s="77">
        <f t="shared" ca="1" si="194"/>
        <v>0</v>
      </c>
      <c r="BC126" s="77">
        <f t="shared" ca="1" si="194"/>
        <v>3</v>
      </c>
      <c r="BD126" s="77">
        <f t="shared" ca="1" si="194"/>
        <v>4</v>
      </c>
      <c r="BE126" s="77">
        <f t="shared" ca="1" si="194"/>
        <v>6</v>
      </c>
      <c r="BF126" s="77">
        <f t="shared" ca="1" si="194"/>
        <v>3</v>
      </c>
      <c r="BG126" s="77" t="str">
        <f t="shared" ca="1" si="195"/>
        <v>В</v>
      </c>
      <c r="BH126" s="77">
        <f t="shared" ca="1" si="195"/>
        <v>7</v>
      </c>
      <c r="BI126" s="77">
        <f t="shared" ca="1" si="195"/>
        <v>0</v>
      </c>
      <c r="BJ126" s="77">
        <f t="shared" ca="1" si="195"/>
        <v>3</v>
      </c>
      <c r="BK126" s="77">
        <f t="shared" ca="1" si="195"/>
        <v>4</v>
      </c>
      <c r="BL126" s="77">
        <f t="shared" ca="1" si="195"/>
        <v>6</v>
      </c>
      <c r="BM126" s="77">
        <f t="shared" ca="1" si="195"/>
        <v>3</v>
      </c>
      <c r="BN126" s="77" t="str">
        <f t="shared" ca="1" si="195"/>
        <v>В</v>
      </c>
      <c r="BO126" s="77">
        <f t="shared" ca="1" si="195"/>
        <v>7</v>
      </c>
      <c r="BP126" s="77">
        <f t="shared" ca="1" si="195"/>
        <v>0</v>
      </c>
      <c r="BQ126" s="77">
        <f t="shared" ca="1" si="195"/>
        <v>3</v>
      </c>
      <c r="BR126" s="77">
        <f t="shared" si="196"/>
        <v>0</v>
      </c>
      <c r="BS126" s="77">
        <f t="shared" si="196"/>
        <v>0</v>
      </c>
      <c r="BT126" s="77">
        <f t="shared" si="196"/>
        <v>0</v>
      </c>
      <c r="BU126" s="77">
        <f t="shared" si="196"/>
        <v>0</v>
      </c>
      <c r="BV126" s="77">
        <f t="shared" si="196"/>
        <v>0</v>
      </c>
      <c r="BW126" s="77">
        <f t="shared" si="196"/>
        <v>0</v>
      </c>
      <c r="BX126" s="77">
        <f t="shared" si="196"/>
        <v>0</v>
      </c>
      <c r="BY126" s="77">
        <f t="shared" si="196"/>
        <v>0</v>
      </c>
      <c r="BZ126" s="77">
        <f t="shared" si="196"/>
        <v>0</v>
      </c>
      <c r="CA126" s="77">
        <f t="shared" si="196"/>
        <v>0</v>
      </c>
      <c r="CB126" s="77">
        <f t="shared" si="197"/>
        <v>0</v>
      </c>
      <c r="CC126" s="77">
        <f t="shared" si="197"/>
        <v>0</v>
      </c>
      <c r="CD126" s="77">
        <f t="shared" si="197"/>
        <v>0</v>
      </c>
      <c r="CE126" s="77">
        <f t="shared" si="197"/>
        <v>0</v>
      </c>
      <c r="CF126" s="77">
        <f t="shared" si="197"/>
        <v>0</v>
      </c>
      <c r="CG126" s="77">
        <f t="shared" si="197"/>
        <v>0</v>
      </c>
      <c r="CH126" s="77">
        <f t="shared" si="197"/>
        <v>0</v>
      </c>
      <c r="CI126" s="77">
        <f t="shared" si="197"/>
        <v>0</v>
      </c>
      <c r="CJ126" s="77">
        <f t="shared" si="197"/>
        <v>0</v>
      </c>
      <c r="CK126" s="77">
        <f t="shared" si="197"/>
        <v>0</v>
      </c>
      <c r="CL126" s="77">
        <f t="shared" si="198"/>
        <v>0</v>
      </c>
      <c r="CM126" s="77">
        <f t="shared" si="198"/>
        <v>0</v>
      </c>
      <c r="CN126" s="77">
        <f t="shared" si="198"/>
        <v>0</v>
      </c>
      <c r="CO126" s="77">
        <f t="shared" si="198"/>
        <v>0</v>
      </c>
      <c r="CP126" s="77">
        <f t="shared" si="198"/>
        <v>0</v>
      </c>
      <c r="CQ126" s="77">
        <f t="shared" si="198"/>
        <v>0</v>
      </c>
      <c r="CR126" s="77">
        <f t="shared" si="198"/>
        <v>0</v>
      </c>
      <c r="CS126" s="77">
        <f t="shared" si="198"/>
        <v>0</v>
      </c>
      <c r="CT126" s="77">
        <f t="shared" si="199"/>
        <v>0</v>
      </c>
      <c r="CU126" s="77">
        <f t="shared" si="199"/>
        <v>0</v>
      </c>
      <c r="CV126" s="77">
        <f t="shared" si="199"/>
        <v>0</v>
      </c>
      <c r="CW126" s="77">
        <f t="shared" si="199"/>
        <v>0</v>
      </c>
      <c r="CX126" s="77">
        <f t="shared" si="199"/>
        <v>0</v>
      </c>
      <c r="CY126" s="77">
        <f t="shared" si="199"/>
        <v>0</v>
      </c>
      <c r="CZ126" s="77">
        <f t="shared" si="199"/>
        <v>0</v>
      </c>
      <c r="DA126" s="77">
        <f t="shared" si="199"/>
        <v>0</v>
      </c>
      <c r="DB126" s="77">
        <f t="shared" si="199"/>
        <v>0</v>
      </c>
      <c r="DC126" s="77">
        <f t="shared" si="199"/>
        <v>0</v>
      </c>
      <c r="DD126" s="77">
        <f t="shared" si="200"/>
        <v>0</v>
      </c>
      <c r="DE126" s="77">
        <f t="shared" si="200"/>
        <v>0</v>
      </c>
      <c r="DF126" s="77">
        <f t="shared" si="200"/>
        <v>0</v>
      </c>
      <c r="DG126" s="77">
        <f t="shared" si="200"/>
        <v>0</v>
      </c>
      <c r="DH126" s="77">
        <f t="shared" si="200"/>
        <v>0</v>
      </c>
      <c r="DI126" s="77">
        <f t="shared" si="200"/>
        <v>0</v>
      </c>
      <c r="DJ126" s="77">
        <f t="shared" si="200"/>
        <v>0</v>
      </c>
      <c r="DK126" s="77">
        <f t="shared" si="200"/>
        <v>0</v>
      </c>
      <c r="DL126" s="77">
        <f t="shared" si="200"/>
        <v>0</v>
      </c>
      <c r="DM126" s="77">
        <f t="shared" si="200"/>
        <v>0</v>
      </c>
      <c r="DN126" s="77">
        <f t="shared" si="201"/>
        <v>0</v>
      </c>
      <c r="DO126" s="77">
        <f t="shared" si="201"/>
        <v>0</v>
      </c>
      <c r="DP126" s="77">
        <f t="shared" si="201"/>
        <v>0</v>
      </c>
      <c r="DQ126" s="77">
        <f t="shared" si="201"/>
        <v>0</v>
      </c>
      <c r="DR126" s="77">
        <f t="shared" si="201"/>
        <v>0</v>
      </c>
      <c r="DS126" s="77">
        <f t="shared" si="201"/>
        <v>0</v>
      </c>
      <c r="DT126" s="77">
        <f t="shared" si="201"/>
        <v>0</v>
      </c>
      <c r="DU126" s="77">
        <f t="shared" si="201"/>
        <v>0</v>
      </c>
      <c r="DV126" s="77">
        <f t="shared" si="201"/>
        <v>0</v>
      </c>
      <c r="DW126" s="77">
        <f t="shared" si="201"/>
        <v>0</v>
      </c>
      <c r="DX126" s="77">
        <f t="shared" si="201"/>
        <v>0</v>
      </c>
      <c r="DY126" s="77">
        <f t="shared" si="202"/>
        <v>0</v>
      </c>
      <c r="DZ126" s="77">
        <f t="shared" si="202"/>
        <v>0</v>
      </c>
      <c r="EA126" s="77">
        <f t="shared" si="202"/>
        <v>0</v>
      </c>
      <c r="EB126" s="77">
        <f t="shared" si="202"/>
        <v>0</v>
      </c>
      <c r="EC126" s="77">
        <f t="shared" si="202"/>
        <v>0</v>
      </c>
      <c r="ED126" s="77">
        <f t="shared" si="202"/>
        <v>0</v>
      </c>
      <c r="EE126" s="77">
        <f t="shared" si="202"/>
        <v>0</v>
      </c>
      <c r="EF126" s="77">
        <f t="shared" si="202"/>
        <v>0</v>
      </c>
      <c r="EG126" s="77">
        <f t="shared" si="202"/>
        <v>0</v>
      </c>
      <c r="EH126" s="77">
        <f t="shared" si="202"/>
        <v>0</v>
      </c>
      <c r="EI126" s="77">
        <f t="shared" si="203"/>
        <v>0</v>
      </c>
      <c r="EJ126" s="77">
        <f t="shared" si="203"/>
        <v>0</v>
      </c>
      <c r="EK126" s="77">
        <f t="shared" si="203"/>
        <v>0</v>
      </c>
      <c r="EL126" s="77">
        <f t="shared" si="203"/>
        <v>0</v>
      </c>
      <c r="EM126" s="77">
        <f t="shared" si="203"/>
        <v>0</v>
      </c>
      <c r="EN126" s="77">
        <f t="shared" si="203"/>
        <v>0</v>
      </c>
      <c r="EO126" s="77">
        <f t="shared" si="203"/>
        <v>0</v>
      </c>
      <c r="EP126" s="77">
        <f t="shared" si="203"/>
        <v>0</v>
      </c>
      <c r="EQ126" s="77">
        <f t="shared" si="203"/>
        <v>0</v>
      </c>
      <c r="ER126" s="77">
        <f t="shared" si="203"/>
        <v>0</v>
      </c>
      <c r="ES126" s="77">
        <f t="shared" si="204"/>
        <v>0</v>
      </c>
      <c r="ET126" s="77">
        <f t="shared" si="204"/>
        <v>0</v>
      </c>
      <c r="EU126" s="77">
        <f t="shared" si="204"/>
        <v>0</v>
      </c>
      <c r="EV126" s="77">
        <f t="shared" si="204"/>
        <v>0</v>
      </c>
      <c r="EW126" s="77">
        <f t="shared" si="204"/>
        <v>0</v>
      </c>
      <c r="EX126" s="77">
        <f t="shared" si="204"/>
        <v>0</v>
      </c>
      <c r="EY126" s="77">
        <f t="shared" si="204"/>
        <v>0</v>
      </c>
      <c r="EZ126" s="77">
        <f t="shared" si="204"/>
        <v>0</v>
      </c>
      <c r="FA126" s="77">
        <f t="shared" si="204"/>
        <v>0</v>
      </c>
      <c r="FB126" s="77">
        <f t="shared" si="204"/>
        <v>0</v>
      </c>
      <c r="FC126" s="77">
        <f t="shared" si="205"/>
        <v>0</v>
      </c>
      <c r="FD126" s="77">
        <f t="shared" si="205"/>
        <v>0</v>
      </c>
      <c r="FE126" s="77">
        <f t="shared" si="205"/>
        <v>0</v>
      </c>
      <c r="FF126" s="77">
        <f t="shared" si="205"/>
        <v>0</v>
      </c>
      <c r="FG126" s="77">
        <f t="shared" si="205"/>
        <v>0</v>
      </c>
      <c r="FH126" s="77">
        <f t="shared" si="205"/>
        <v>0</v>
      </c>
      <c r="FI126" s="77">
        <f t="shared" si="205"/>
        <v>0</v>
      </c>
      <c r="FJ126" s="77">
        <f t="shared" si="205"/>
        <v>0</v>
      </c>
      <c r="FK126" s="77">
        <f t="shared" si="205"/>
        <v>0</v>
      </c>
      <c r="FL126" s="77">
        <f t="shared" si="205"/>
        <v>0</v>
      </c>
      <c r="FM126" s="77">
        <f t="shared" si="206"/>
        <v>0</v>
      </c>
      <c r="FN126" s="77">
        <f t="shared" si="206"/>
        <v>0</v>
      </c>
      <c r="FO126" s="77">
        <f t="shared" si="206"/>
        <v>0</v>
      </c>
      <c r="FP126" s="77">
        <f t="shared" si="206"/>
        <v>0</v>
      </c>
      <c r="FQ126" s="77">
        <f t="shared" si="206"/>
        <v>0</v>
      </c>
      <c r="FR126" s="77">
        <f t="shared" si="206"/>
        <v>0</v>
      </c>
      <c r="FS126" s="77">
        <f t="shared" si="206"/>
        <v>0</v>
      </c>
      <c r="FT126" s="77">
        <f t="shared" si="206"/>
        <v>0</v>
      </c>
      <c r="FU126" s="77">
        <f t="shared" si="206"/>
        <v>0</v>
      </c>
      <c r="FV126" s="77">
        <f t="shared" si="206"/>
        <v>0</v>
      </c>
      <c r="FW126" s="77">
        <f t="shared" si="207"/>
        <v>0</v>
      </c>
      <c r="FX126" s="77">
        <f t="shared" si="207"/>
        <v>0</v>
      </c>
      <c r="FY126" s="77">
        <f t="shared" si="207"/>
        <v>0</v>
      </c>
      <c r="FZ126" s="77">
        <f t="shared" si="207"/>
        <v>0</v>
      </c>
      <c r="GA126" s="77">
        <f t="shared" si="207"/>
        <v>0</v>
      </c>
      <c r="GB126" s="77">
        <f t="shared" si="207"/>
        <v>0</v>
      </c>
      <c r="GC126" s="77">
        <f t="shared" si="207"/>
        <v>0</v>
      </c>
      <c r="GD126" s="77">
        <f t="shared" si="207"/>
        <v>0</v>
      </c>
      <c r="GE126" s="77">
        <f t="shared" si="207"/>
        <v>0</v>
      </c>
      <c r="GF126" s="77">
        <f t="shared" si="207"/>
        <v>0</v>
      </c>
      <c r="GG126" s="77">
        <f t="shared" si="207"/>
        <v>0</v>
      </c>
    </row>
    <row r="127" spans="1:189" ht="15.75" x14ac:dyDescent="0.25">
      <c r="A127" s="93"/>
      <c r="B127" s="101"/>
      <c r="C127" s="102"/>
      <c r="D127" s="102"/>
      <c r="E127" s="93"/>
      <c r="F127" s="101"/>
      <c r="G127" s="97">
        <f t="shared" si="113"/>
        <v>0</v>
      </c>
      <c r="H127" s="96"/>
      <c r="I127" s="97">
        <f t="shared" si="114"/>
        <v>0</v>
      </c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0">
        <f t="shared" si="116"/>
        <v>0</v>
      </c>
      <c r="AE127" s="100">
        <f t="shared" si="112"/>
        <v>0</v>
      </c>
      <c r="AF127" s="75"/>
      <c r="AG127" s="75"/>
      <c r="AH127" s="68">
        <f t="shared" si="115"/>
        <v>0</v>
      </c>
      <c r="AI127" s="79">
        <f>SUMIF(Списки!$D$2:$D$6,B127,Списки!$E$2:$E$6)</f>
        <v>0</v>
      </c>
      <c r="AJ127" s="79">
        <f t="shared" si="117"/>
        <v>31</v>
      </c>
      <c r="AK127" s="70"/>
      <c r="AL127" s="70">
        <f t="array" aca="1" ref="AL127" ca="1">IF(MONTH(AI127)=1,MIN(IF(F127=январь!$A$1:$AF$200,ROW(январь!$A$1:$AF$200))),IF(MONTH(AI127)=2,MIN(IF(F127=февраль!$A$1:$AF$200,ROW(февраль!$A$1:$AF$200))),IF(MONTH(AI127)=3,MIN(IF(F127=март!$A$1:$AF$200,ROW(март!$A$1:$AF$200))),IF(MONTH(AI127)=4,MIN(IF(F127=апрель!$A$1:$AF$200,ROW(апрель!$A$1:$AF$200))),IF(MONTH(AI127)=5,MIN(IF(F127=май!$A$1:$AF$200,ROW(май!$A$1:$AF$200))),0)))))</f>
        <v>3</v>
      </c>
      <c r="AM127" s="77" t="str">
        <f t="shared" ca="1" si="193"/>
        <v>П</v>
      </c>
      <c r="AN127" s="77" t="str">
        <f t="shared" ca="1" si="193"/>
        <v>П</v>
      </c>
      <c r="AO127" s="77" t="str">
        <f t="shared" ca="1" si="193"/>
        <v>КД</v>
      </c>
      <c r="AP127" s="77" t="str">
        <f t="shared" ca="1" si="193"/>
        <v>КД</v>
      </c>
      <c r="AQ127" s="77" t="str">
        <f t="shared" ca="1" si="193"/>
        <v>КД</v>
      </c>
      <c r="AR127" s="77" t="str">
        <f t="shared" ca="1" si="193"/>
        <v>КД</v>
      </c>
      <c r="AS127" s="77" t="str">
        <f t="shared" ca="1" si="193"/>
        <v>В</v>
      </c>
      <c r="AT127" s="77" t="str">
        <f t="shared" ca="1" si="193"/>
        <v>КД</v>
      </c>
      <c r="AU127" s="77">
        <f t="shared" ca="1" si="193"/>
        <v>0</v>
      </c>
      <c r="AV127" s="77">
        <f t="shared" ca="1" si="193"/>
        <v>3</v>
      </c>
      <c r="AW127" s="77">
        <f t="shared" ca="1" si="194"/>
        <v>4</v>
      </c>
      <c r="AX127" s="77">
        <f t="shared" ca="1" si="194"/>
        <v>6</v>
      </c>
      <c r="AY127" s="77">
        <f t="shared" ca="1" si="194"/>
        <v>3</v>
      </c>
      <c r="AZ127" s="77" t="str">
        <f t="shared" ca="1" si="194"/>
        <v>В</v>
      </c>
      <c r="BA127" s="77">
        <f t="shared" ca="1" si="194"/>
        <v>7</v>
      </c>
      <c r="BB127" s="77">
        <f t="shared" ca="1" si="194"/>
        <v>0</v>
      </c>
      <c r="BC127" s="77">
        <f t="shared" ca="1" si="194"/>
        <v>3</v>
      </c>
      <c r="BD127" s="77">
        <f t="shared" ca="1" si="194"/>
        <v>4</v>
      </c>
      <c r="BE127" s="77">
        <f t="shared" ca="1" si="194"/>
        <v>6</v>
      </c>
      <c r="BF127" s="77">
        <f t="shared" ca="1" si="194"/>
        <v>3</v>
      </c>
      <c r="BG127" s="77" t="str">
        <f t="shared" ca="1" si="195"/>
        <v>В</v>
      </c>
      <c r="BH127" s="77">
        <f t="shared" ca="1" si="195"/>
        <v>7</v>
      </c>
      <c r="BI127" s="77">
        <f t="shared" ca="1" si="195"/>
        <v>0</v>
      </c>
      <c r="BJ127" s="77">
        <f t="shared" ca="1" si="195"/>
        <v>3</v>
      </c>
      <c r="BK127" s="77">
        <f t="shared" ca="1" si="195"/>
        <v>4</v>
      </c>
      <c r="BL127" s="77">
        <f t="shared" ca="1" si="195"/>
        <v>6</v>
      </c>
      <c r="BM127" s="77">
        <f t="shared" ca="1" si="195"/>
        <v>3</v>
      </c>
      <c r="BN127" s="77" t="str">
        <f t="shared" ca="1" si="195"/>
        <v>В</v>
      </c>
      <c r="BO127" s="77">
        <f t="shared" ca="1" si="195"/>
        <v>7</v>
      </c>
      <c r="BP127" s="77">
        <f t="shared" ca="1" si="195"/>
        <v>0</v>
      </c>
      <c r="BQ127" s="77">
        <f t="shared" ca="1" si="195"/>
        <v>3</v>
      </c>
      <c r="BR127" s="77">
        <f t="shared" si="196"/>
        <v>0</v>
      </c>
      <c r="BS127" s="77">
        <f t="shared" si="196"/>
        <v>0</v>
      </c>
      <c r="BT127" s="77">
        <f t="shared" si="196"/>
        <v>0</v>
      </c>
      <c r="BU127" s="77">
        <f t="shared" si="196"/>
        <v>0</v>
      </c>
      <c r="BV127" s="77">
        <f t="shared" si="196"/>
        <v>0</v>
      </c>
      <c r="BW127" s="77">
        <f t="shared" si="196"/>
        <v>0</v>
      </c>
      <c r="BX127" s="77">
        <f t="shared" si="196"/>
        <v>0</v>
      </c>
      <c r="BY127" s="77">
        <f t="shared" si="196"/>
        <v>0</v>
      </c>
      <c r="BZ127" s="77">
        <f t="shared" si="196"/>
        <v>0</v>
      </c>
      <c r="CA127" s="77">
        <f t="shared" si="196"/>
        <v>0</v>
      </c>
      <c r="CB127" s="77">
        <f t="shared" si="197"/>
        <v>0</v>
      </c>
      <c r="CC127" s="77">
        <f t="shared" si="197"/>
        <v>0</v>
      </c>
      <c r="CD127" s="77">
        <f t="shared" si="197"/>
        <v>0</v>
      </c>
      <c r="CE127" s="77">
        <f t="shared" si="197"/>
        <v>0</v>
      </c>
      <c r="CF127" s="77">
        <f t="shared" si="197"/>
        <v>0</v>
      </c>
      <c r="CG127" s="77">
        <f t="shared" si="197"/>
        <v>0</v>
      </c>
      <c r="CH127" s="77">
        <f t="shared" si="197"/>
        <v>0</v>
      </c>
      <c r="CI127" s="77">
        <f t="shared" si="197"/>
        <v>0</v>
      </c>
      <c r="CJ127" s="77">
        <f t="shared" si="197"/>
        <v>0</v>
      </c>
      <c r="CK127" s="77">
        <f t="shared" si="197"/>
        <v>0</v>
      </c>
      <c r="CL127" s="77">
        <f t="shared" si="198"/>
        <v>0</v>
      </c>
      <c r="CM127" s="77">
        <f t="shared" si="198"/>
        <v>0</v>
      </c>
      <c r="CN127" s="77">
        <f t="shared" si="198"/>
        <v>0</v>
      </c>
      <c r="CO127" s="77">
        <f t="shared" si="198"/>
        <v>0</v>
      </c>
      <c r="CP127" s="77">
        <f t="shared" si="198"/>
        <v>0</v>
      </c>
      <c r="CQ127" s="77">
        <f t="shared" si="198"/>
        <v>0</v>
      </c>
      <c r="CR127" s="77">
        <f t="shared" si="198"/>
        <v>0</v>
      </c>
      <c r="CS127" s="77">
        <f t="shared" si="198"/>
        <v>0</v>
      </c>
      <c r="CT127" s="77">
        <f t="shared" si="199"/>
        <v>0</v>
      </c>
      <c r="CU127" s="77">
        <f t="shared" si="199"/>
        <v>0</v>
      </c>
      <c r="CV127" s="77">
        <f t="shared" si="199"/>
        <v>0</v>
      </c>
      <c r="CW127" s="77">
        <f t="shared" si="199"/>
        <v>0</v>
      </c>
      <c r="CX127" s="77">
        <f t="shared" si="199"/>
        <v>0</v>
      </c>
      <c r="CY127" s="77">
        <f t="shared" si="199"/>
        <v>0</v>
      </c>
      <c r="CZ127" s="77">
        <f t="shared" si="199"/>
        <v>0</v>
      </c>
      <c r="DA127" s="77">
        <f t="shared" si="199"/>
        <v>0</v>
      </c>
      <c r="DB127" s="77">
        <f t="shared" si="199"/>
        <v>0</v>
      </c>
      <c r="DC127" s="77">
        <f t="shared" si="199"/>
        <v>0</v>
      </c>
      <c r="DD127" s="77">
        <f t="shared" si="200"/>
        <v>0</v>
      </c>
      <c r="DE127" s="77">
        <f t="shared" si="200"/>
        <v>0</v>
      </c>
      <c r="DF127" s="77">
        <f t="shared" si="200"/>
        <v>0</v>
      </c>
      <c r="DG127" s="77">
        <f t="shared" si="200"/>
        <v>0</v>
      </c>
      <c r="DH127" s="77">
        <f t="shared" si="200"/>
        <v>0</v>
      </c>
      <c r="DI127" s="77">
        <f t="shared" si="200"/>
        <v>0</v>
      </c>
      <c r="DJ127" s="77">
        <f t="shared" si="200"/>
        <v>0</v>
      </c>
      <c r="DK127" s="77">
        <f t="shared" si="200"/>
        <v>0</v>
      </c>
      <c r="DL127" s="77">
        <f t="shared" si="200"/>
        <v>0</v>
      </c>
      <c r="DM127" s="77">
        <f t="shared" si="200"/>
        <v>0</v>
      </c>
      <c r="DN127" s="77">
        <f t="shared" si="201"/>
        <v>0</v>
      </c>
      <c r="DO127" s="77">
        <f t="shared" si="201"/>
        <v>0</v>
      </c>
      <c r="DP127" s="77">
        <f t="shared" si="201"/>
        <v>0</v>
      </c>
      <c r="DQ127" s="77">
        <f t="shared" si="201"/>
        <v>0</v>
      </c>
      <c r="DR127" s="77">
        <f t="shared" si="201"/>
        <v>0</v>
      </c>
      <c r="DS127" s="77">
        <f t="shared" si="201"/>
        <v>0</v>
      </c>
      <c r="DT127" s="77">
        <f t="shared" si="201"/>
        <v>0</v>
      </c>
      <c r="DU127" s="77">
        <f t="shared" si="201"/>
        <v>0</v>
      </c>
      <c r="DV127" s="77">
        <f t="shared" si="201"/>
        <v>0</v>
      </c>
      <c r="DW127" s="77">
        <f t="shared" si="201"/>
        <v>0</v>
      </c>
      <c r="DX127" s="77">
        <f t="shared" si="201"/>
        <v>0</v>
      </c>
      <c r="DY127" s="77">
        <f t="shared" si="202"/>
        <v>0</v>
      </c>
      <c r="DZ127" s="77">
        <f t="shared" si="202"/>
        <v>0</v>
      </c>
      <c r="EA127" s="77">
        <f t="shared" si="202"/>
        <v>0</v>
      </c>
      <c r="EB127" s="77">
        <f t="shared" si="202"/>
        <v>0</v>
      </c>
      <c r="EC127" s="77">
        <f t="shared" si="202"/>
        <v>0</v>
      </c>
      <c r="ED127" s="77">
        <f t="shared" si="202"/>
        <v>0</v>
      </c>
      <c r="EE127" s="77">
        <f t="shared" si="202"/>
        <v>0</v>
      </c>
      <c r="EF127" s="77">
        <f t="shared" si="202"/>
        <v>0</v>
      </c>
      <c r="EG127" s="77">
        <f t="shared" si="202"/>
        <v>0</v>
      </c>
      <c r="EH127" s="77">
        <f t="shared" si="202"/>
        <v>0</v>
      </c>
      <c r="EI127" s="77">
        <f t="shared" si="203"/>
        <v>0</v>
      </c>
      <c r="EJ127" s="77">
        <f t="shared" si="203"/>
        <v>0</v>
      </c>
      <c r="EK127" s="77">
        <f t="shared" si="203"/>
        <v>0</v>
      </c>
      <c r="EL127" s="77">
        <f t="shared" si="203"/>
        <v>0</v>
      </c>
      <c r="EM127" s="77">
        <f t="shared" si="203"/>
        <v>0</v>
      </c>
      <c r="EN127" s="77">
        <f t="shared" si="203"/>
        <v>0</v>
      </c>
      <c r="EO127" s="77">
        <f t="shared" si="203"/>
        <v>0</v>
      </c>
      <c r="EP127" s="77">
        <f t="shared" si="203"/>
        <v>0</v>
      </c>
      <c r="EQ127" s="77">
        <f t="shared" si="203"/>
        <v>0</v>
      </c>
      <c r="ER127" s="77">
        <f t="shared" si="203"/>
        <v>0</v>
      </c>
      <c r="ES127" s="77">
        <f t="shared" si="204"/>
        <v>0</v>
      </c>
      <c r="ET127" s="77">
        <f t="shared" si="204"/>
        <v>0</v>
      </c>
      <c r="EU127" s="77">
        <f t="shared" si="204"/>
        <v>0</v>
      </c>
      <c r="EV127" s="77">
        <f t="shared" si="204"/>
        <v>0</v>
      </c>
      <c r="EW127" s="77">
        <f t="shared" si="204"/>
        <v>0</v>
      </c>
      <c r="EX127" s="77">
        <f t="shared" si="204"/>
        <v>0</v>
      </c>
      <c r="EY127" s="77">
        <f t="shared" si="204"/>
        <v>0</v>
      </c>
      <c r="EZ127" s="77">
        <f t="shared" si="204"/>
        <v>0</v>
      </c>
      <c r="FA127" s="77">
        <f t="shared" si="204"/>
        <v>0</v>
      </c>
      <c r="FB127" s="77">
        <f t="shared" si="204"/>
        <v>0</v>
      </c>
      <c r="FC127" s="77">
        <f t="shared" si="205"/>
        <v>0</v>
      </c>
      <c r="FD127" s="77">
        <f t="shared" si="205"/>
        <v>0</v>
      </c>
      <c r="FE127" s="77">
        <f t="shared" si="205"/>
        <v>0</v>
      </c>
      <c r="FF127" s="77">
        <f t="shared" si="205"/>
        <v>0</v>
      </c>
      <c r="FG127" s="77">
        <f t="shared" si="205"/>
        <v>0</v>
      </c>
      <c r="FH127" s="77">
        <f t="shared" si="205"/>
        <v>0</v>
      </c>
      <c r="FI127" s="77">
        <f t="shared" si="205"/>
        <v>0</v>
      </c>
      <c r="FJ127" s="77">
        <f t="shared" si="205"/>
        <v>0</v>
      </c>
      <c r="FK127" s="77">
        <f t="shared" si="205"/>
        <v>0</v>
      </c>
      <c r="FL127" s="77">
        <f t="shared" si="205"/>
        <v>0</v>
      </c>
      <c r="FM127" s="77">
        <f t="shared" si="206"/>
        <v>0</v>
      </c>
      <c r="FN127" s="77">
        <f t="shared" si="206"/>
        <v>0</v>
      </c>
      <c r="FO127" s="77">
        <f t="shared" si="206"/>
        <v>0</v>
      </c>
      <c r="FP127" s="77">
        <f t="shared" si="206"/>
        <v>0</v>
      </c>
      <c r="FQ127" s="77">
        <f t="shared" si="206"/>
        <v>0</v>
      </c>
      <c r="FR127" s="77">
        <f t="shared" si="206"/>
        <v>0</v>
      </c>
      <c r="FS127" s="77">
        <f t="shared" si="206"/>
        <v>0</v>
      </c>
      <c r="FT127" s="77">
        <f t="shared" si="206"/>
        <v>0</v>
      </c>
      <c r="FU127" s="77">
        <f t="shared" si="206"/>
        <v>0</v>
      </c>
      <c r="FV127" s="77">
        <f t="shared" si="206"/>
        <v>0</v>
      </c>
      <c r="FW127" s="77">
        <f t="shared" si="207"/>
        <v>0</v>
      </c>
      <c r="FX127" s="77">
        <f t="shared" si="207"/>
        <v>0</v>
      </c>
      <c r="FY127" s="77">
        <f t="shared" si="207"/>
        <v>0</v>
      </c>
      <c r="FZ127" s="77">
        <f t="shared" si="207"/>
        <v>0</v>
      </c>
      <c r="GA127" s="77">
        <f t="shared" si="207"/>
        <v>0</v>
      </c>
      <c r="GB127" s="77">
        <f t="shared" si="207"/>
        <v>0</v>
      </c>
      <c r="GC127" s="77">
        <f t="shared" si="207"/>
        <v>0</v>
      </c>
      <c r="GD127" s="77">
        <f t="shared" si="207"/>
        <v>0</v>
      </c>
      <c r="GE127" s="77">
        <f t="shared" si="207"/>
        <v>0</v>
      </c>
      <c r="GF127" s="77">
        <f t="shared" si="207"/>
        <v>0</v>
      </c>
      <c r="GG127" s="77">
        <f t="shared" si="207"/>
        <v>0</v>
      </c>
    </row>
    <row r="128" spans="1:189" ht="15.75" x14ac:dyDescent="0.25">
      <c r="A128" s="93"/>
      <c r="B128" s="101"/>
      <c r="C128" s="102"/>
      <c r="D128" s="102"/>
      <c r="E128" s="93"/>
      <c r="F128" s="101"/>
      <c r="G128" s="97">
        <f t="shared" si="113"/>
        <v>0</v>
      </c>
      <c r="H128" s="96"/>
      <c r="I128" s="97">
        <f t="shared" si="114"/>
        <v>0</v>
      </c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0">
        <f t="shared" si="116"/>
        <v>0</v>
      </c>
      <c r="AE128" s="100">
        <f t="shared" si="112"/>
        <v>0</v>
      </c>
      <c r="AF128" s="75"/>
      <c r="AG128" s="75"/>
      <c r="AH128" s="68">
        <f t="shared" si="115"/>
        <v>0</v>
      </c>
      <c r="AI128" s="79">
        <f>SUMIF(Списки!$D$2:$D$6,B128,Списки!$E$2:$E$6)</f>
        <v>0</v>
      </c>
      <c r="AJ128" s="79">
        <f t="shared" si="117"/>
        <v>31</v>
      </c>
      <c r="AK128" s="70"/>
      <c r="AL128" s="70">
        <f t="array" aca="1" ref="AL128" ca="1">IF(MONTH(AI128)=1,MIN(IF(F128=январь!$A$1:$AF$200,ROW(январь!$A$1:$AF$200))),IF(MONTH(AI128)=2,MIN(IF(F128=февраль!$A$1:$AF$200,ROW(февраль!$A$1:$AF$200))),IF(MONTH(AI128)=3,MIN(IF(F128=март!$A$1:$AF$200,ROW(март!$A$1:$AF$200))),IF(MONTH(AI128)=4,MIN(IF(F128=апрель!$A$1:$AF$200,ROW(апрель!$A$1:$AF$200))),IF(MONTH(AI128)=5,MIN(IF(F128=май!$A$1:$AF$200,ROW(май!$A$1:$AF$200))),0)))))</f>
        <v>3</v>
      </c>
      <c r="AM128" s="77" t="str">
        <f t="shared" ca="1" si="193"/>
        <v>П</v>
      </c>
      <c r="AN128" s="77" t="str">
        <f t="shared" ca="1" si="193"/>
        <v>П</v>
      </c>
      <c r="AO128" s="77" t="str">
        <f t="shared" ca="1" si="193"/>
        <v>КД</v>
      </c>
      <c r="AP128" s="77" t="str">
        <f t="shared" ca="1" si="193"/>
        <v>КД</v>
      </c>
      <c r="AQ128" s="77" t="str">
        <f t="shared" ca="1" si="193"/>
        <v>КД</v>
      </c>
      <c r="AR128" s="77" t="str">
        <f t="shared" ca="1" si="193"/>
        <v>КД</v>
      </c>
      <c r="AS128" s="77" t="str">
        <f t="shared" ca="1" si="193"/>
        <v>В</v>
      </c>
      <c r="AT128" s="77" t="str">
        <f t="shared" ca="1" si="193"/>
        <v>КД</v>
      </c>
      <c r="AU128" s="77">
        <f t="shared" ca="1" si="193"/>
        <v>0</v>
      </c>
      <c r="AV128" s="77">
        <f t="shared" ca="1" si="193"/>
        <v>3</v>
      </c>
      <c r="AW128" s="77">
        <f t="shared" ca="1" si="194"/>
        <v>4</v>
      </c>
      <c r="AX128" s="77">
        <f t="shared" ca="1" si="194"/>
        <v>6</v>
      </c>
      <c r="AY128" s="77">
        <f t="shared" ca="1" si="194"/>
        <v>3</v>
      </c>
      <c r="AZ128" s="77" t="str">
        <f t="shared" ca="1" si="194"/>
        <v>В</v>
      </c>
      <c r="BA128" s="77">
        <f t="shared" ca="1" si="194"/>
        <v>7</v>
      </c>
      <c r="BB128" s="77">
        <f t="shared" ca="1" si="194"/>
        <v>0</v>
      </c>
      <c r="BC128" s="77">
        <f t="shared" ca="1" si="194"/>
        <v>3</v>
      </c>
      <c r="BD128" s="77">
        <f t="shared" ca="1" si="194"/>
        <v>4</v>
      </c>
      <c r="BE128" s="77">
        <f t="shared" ca="1" si="194"/>
        <v>6</v>
      </c>
      <c r="BF128" s="77">
        <f t="shared" ca="1" si="194"/>
        <v>3</v>
      </c>
      <c r="BG128" s="77" t="str">
        <f t="shared" ca="1" si="195"/>
        <v>В</v>
      </c>
      <c r="BH128" s="77">
        <f t="shared" ca="1" si="195"/>
        <v>7</v>
      </c>
      <c r="BI128" s="77">
        <f t="shared" ca="1" si="195"/>
        <v>0</v>
      </c>
      <c r="BJ128" s="77">
        <f t="shared" ca="1" si="195"/>
        <v>3</v>
      </c>
      <c r="BK128" s="77">
        <f t="shared" ca="1" si="195"/>
        <v>4</v>
      </c>
      <c r="BL128" s="77">
        <f t="shared" ca="1" si="195"/>
        <v>6</v>
      </c>
      <c r="BM128" s="77">
        <f t="shared" ca="1" si="195"/>
        <v>3</v>
      </c>
      <c r="BN128" s="77" t="str">
        <f t="shared" ca="1" si="195"/>
        <v>В</v>
      </c>
      <c r="BO128" s="77">
        <f t="shared" ca="1" si="195"/>
        <v>7</v>
      </c>
      <c r="BP128" s="77">
        <f t="shared" ca="1" si="195"/>
        <v>0</v>
      </c>
      <c r="BQ128" s="77">
        <f t="shared" ca="1" si="195"/>
        <v>3</v>
      </c>
      <c r="BR128" s="77">
        <f t="shared" si="196"/>
        <v>0</v>
      </c>
      <c r="BS128" s="77">
        <f t="shared" si="196"/>
        <v>0</v>
      </c>
      <c r="BT128" s="77">
        <f t="shared" si="196"/>
        <v>0</v>
      </c>
      <c r="BU128" s="77">
        <f t="shared" si="196"/>
        <v>0</v>
      </c>
      <c r="BV128" s="77">
        <f t="shared" si="196"/>
        <v>0</v>
      </c>
      <c r="BW128" s="77">
        <f t="shared" si="196"/>
        <v>0</v>
      </c>
      <c r="BX128" s="77">
        <f t="shared" si="196"/>
        <v>0</v>
      </c>
      <c r="BY128" s="77">
        <f t="shared" si="196"/>
        <v>0</v>
      </c>
      <c r="BZ128" s="77">
        <f t="shared" si="196"/>
        <v>0</v>
      </c>
      <c r="CA128" s="77">
        <f t="shared" si="196"/>
        <v>0</v>
      </c>
      <c r="CB128" s="77">
        <f t="shared" si="197"/>
        <v>0</v>
      </c>
      <c r="CC128" s="77">
        <f t="shared" si="197"/>
        <v>0</v>
      </c>
      <c r="CD128" s="77">
        <f t="shared" si="197"/>
        <v>0</v>
      </c>
      <c r="CE128" s="77">
        <f t="shared" si="197"/>
        <v>0</v>
      </c>
      <c r="CF128" s="77">
        <f t="shared" si="197"/>
        <v>0</v>
      </c>
      <c r="CG128" s="77">
        <f t="shared" si="197"/>
        <v>0</v>
      </c>
      <c r="CH128" s="77">
        <f t="shared" si="197"/>
        <v>0</v>
      </c>
      <c r="CI128" s="77">
        <f t="shared" si="197"/>
        <v>0</v>
      </c>
      <c r="CJ128" s="77">
        <f t="shared" si="197"/>
        <v>0</v>
      </c>
      <c r="CK128" s="77">
        <f t="shared" si="197"/>
        <v>0</v>
      </c>
      <c r="CL128" s="77">
        <f t="shared" si="198"/>
        <v>0</v>
      </c>
      <c r="CM128" s="77">
        <f t="shared" si="198"/>
        <v>0</v>
      </c>
      <c r="CN128" s="77">
        <f t="shared" si="198"/>
        <v>0</v>
      </c>
      <c r="CO128" s="77">
        <f t="shared" si="198"/>
        <v>0</v>
      </c>
      <c r="CP128" s="77">
        <f t="shared" si="198"/>
        <v>0</v>
      </c>
      <c r="CQ128" s="77">
        <f t="shared" si="198"/>
        <v>0</v>
      </c>
      <c r="CR128" s="77">
        <f t="shared" si="198"/>
        <v>0</v>
      </c>
      <c r="CS128" s="77">
        <f t="shared" si="198"/>
        <v>0</v>
      </c>
      <c r="CT128" s="77">
        <f t="shared" si="199"/>
        <v>0</v>
      </c>
      <c r="CU128" s="77">
        <f t="shared" si="199"/>
        <v>0</v>
      </c>
      <c r="CV128" s="77">
        <f t="shared" si="199"/>
        <v>0</v>
      </c>
      <c r="CW128" s="77">
        <f t="shared" si="199"/>
        <v>0</v>
      </c>
      <c r="CX128" s="77">
        <f t="shared" si="199"/>
        <v>0</v>
      </c>
      <c r="CY128" s="77">
        <f t="shared" si="199"/>
        <v>0</v>
      </c>
      <c r="CZ128" s="77">
        <f t="shared" si="199"/>
        <v>0</v>
      </c>
      <c r="DA128" s="77">
        <f t="shared" si="199"/>
        <v>0</v>
      </c>
      <c r="DB128" s="77">
        <f t="shared" si="199"/>
        <v>0</v>
      </c>
      <c r="DC128" s="77">
        <f t="shared" si="199"/>
        <v>0</v>
      </c>
      <c r="DD128" s="77">
        <f t="shared" si="200"/>
        <v>0</v>
      </c>
      <c r="DE128" s="77">
        <f t="shared" si="200"/>
        <v>0</v>
      </c>
      <c r="DF128" s="77">
        <f t="shared" si="200"/>
        <v>0</v>
      </c>
      <c r="DG128" s="77">
        <f t="shared" si="200"/>
        <v>0</v>
      </c>
      <c r="DH128" s="77">
        <f t="shared" si="200"/>
        <v>0</v>
      </c>
      <c r="DI128" s="77">
        <f t="shared" si="200"/>
        <v>0</v>
      </c>
      <c r="DJ128" s="77">
        <f t="shared" si="200"/>
        <v>0</v>
      </c>
      <c r="DK128" s="77">
        <f t="shared" si="200"/>
        <v>0</v>
      </c>
      <c r="DL128" s="77">
        <f t="shared" si="200"/>
        <v>0</v>
      </c>
      <c r="DM128" s="77">
        <f t="shared" si="200"/>
        <v>0</v>
      </c>
      <c r="DN128" s="77">
        <f t="shared" si="201"/>
        <v>0</v>
      </c>
      <c r="DO128" s="77">
        <f t="shared" si="201"/>
        <v>0</v>
      </c>
      <c r="DP128" s="77">
        <f t="shared" si="201"/>
        <v>0</v>
      </c>
      <c r="DQ128" s="77">
        <f t="shared" si="201"/>
        <v>0</v>
      </c>
      <c r="DR128" s="77">
        <f t="shared" si="201"/>
        <v>0</v>
      </c>
      <c r="DS128" s="77">
        <f t="shared" si="201"/>
        <v>0</v>
      </c>
      <c r="DT128" s="77">
        <f t="shared" si="201"/>
        <v>0</v>
      </c>
      <c r="DU128" s="77">
        <f t="shared" si="201"/>
        <v>0</v>
      </c>
      <c r="DV128" s="77">
        <f t="shared" si="201"/>
        <v>0</v>
      </c>
      <c r="DW128" s="77">
        <f t="shared" si="201"/>
        <v>0</v>
      </c>
      <c r="DX128" s="77">
        <f t="shared" si="201"/>
        <v>0</v>
      </c>
      <c r="DY128" s="77">
        <f t="shared" si="202"/>
        <v>0</v>
      </c>
      <c r="DZ128" s="77">
        <f t="shared" si="202"/>
        <v>0</v>
      </c>
      <c r="EA128" s="77">
        <f t="shared" si="202"/>
        <v>0</v>
      </c>
      <c r="EB128" s="77">
        <f t="shared" si="202"/>
        <v>0</v>
      </c>
      <c r="EC128" s="77">
        <f t="shared" si="202"/>
        <v>0</v>
      </c>
      <c r="ED128" s="77">
        <f t="shared" si="202"/>
        <v>0</v>
      </c>
      <c r="EE128" s="77">
        <f t="shared" si="202"/>
        <v>0</v>
      </c>
      <c r="EF128" s="77">
        <f t="shared" si="202"/>
        <v>0</v>
      </c>
      <c r="EG128" s="77">
        <f t="shared" si="202"/>
        <v>0</v>
      </c>
      <c r="EH128" s="77">
        <f t="shared" si="202"/>
        <v>0</v>
      </c>
      <c r="EI128" s="77">
        <f t="shared" si="203"/>
        <v>0</v>
      </c>
      <c r="EJ128" s="77">
        <f t="shared" si="203"/>
        <v>0</v>
      </c>
      <c r="EK128" s="77">
        <f t="shared" si="203"/>
        <v>0</v>
      </c>
      <c r="EL128" s="77">
        <f t="shared" si="203"/>
        <v>0</v>
      </c>
      <c r="EM128" s="77">
        <f t="shared" si="203"/>
        <v>0</v>
      </c>
      <c r="EN128" s="77">
        <f t="shared" si="203"/>
        <v>0</v>
      </c>
      <c r="EO128" s="77">
        <f t="shared" si="203"/>
        <v>0</v>
      </c>
      <c r="EP128" s="77">
        <f t="shared" si="203"/>
        <v>0</v>
      </c>
      <c r="EQ128" s="77">
        <f t="shared" si="203"/>
        <v>0</v>
      </c>
      <c r="ER128" s="77">
        <f t="shared" si="203"/>
        <v>0</v>
      </c>
      <c r="ES128" s="77">
        <f t="shared" si="204"/>
        <v>0</v>
      </c>
      <c r="ET128" s="77">
        <f t="shared" si="204"/>
        <v>0</v>
      </c>
      <c r="EU128" s="77">
        <f t="shared" si="204"/>
        <v>0</v>
      </c>
      <c r="EV128" s="77">
        <f t="shared" si="204"/>
        <v>0</v>
      </c>
      <c r="EW128" s="77">
        <f t="shared" si="204"/>
        <v>0</v>
      </c>
      <c r="EX128" s="77">
        <f t="shared" si="204"/>
        <v>0</v>
      </c>
      <c r="EY128" s="77">
        <f t="shared" si="204"/>
        <v>0</v>
      </c>
      <c r="EZ128" s="77">
        <f t="shared" si="204"/>
        <v>0</v>
      </c>
      <c r="FA128" s="77">
        <f t="shared" si="204"/>
        <v>0</v>
      </c>
      <c r="FB128" s="77">
        <f t="shared" si="204"/>
        <v>0</v>
      </c>
      <c r="FC128" s="77">
        <f t="shared" si="205"/>
        <v>0</v>
      </c>
      <c r="FD128" s="77">
        <f t="shared" si="205"/>
        <v>0</v>
      </c>
      <c r="FE128" s="77">
        <f t="shared" si="205"/>
        <v>0</v>
      </c>
      <c r="FF128" s="77">
        <f t="shared" si="205"/>
        <v>0</v>
      </c>
      <c r="FG128" s="77">
        <f t="shared" si="205"/>
        <v>0</v>
      </c>
      <c r="FH128" s="77">
        <f t="shared" si="205"/>
        <v>0</v>
      </c>
      <c r="FI128" s="77">
        <f t="shared" si="205"/>
        <v>0</v>
      </c>
      <c r="FJ128" s="77">
        <f t="shared" si="205"/>
        <v>0</v>
      </c>
      <c r="FK128" s="77">
        <f t="shared" si="205"/>
        <v>0</v>
      </c>
      <c r="FL128" s="77">
        <f t="shared" si="205"/>
        <v>0</v>
      </c>
      <c r="FM128" s="77">
        <f t="shared" si="206"/>
        <v>0</v>
      </c>
      <c r="FN128" s="77">
        <f t="shared" si="206"/>
        <v>0</v>
      </c>
      <c r="FO128" s="77">
        <f t="shared" si="206"/>
        <v>0</v>
      </c>
      <c r="FP128" s="77">
        <f t="shared" si="206"/>
        <v>0</v>
      </c>
      <c r="FQ128" s="77">
        <f t="shared" si="206"/>
        <v>0</v>
      </c>
      <c r="FR128" s="77">
        <f t="shared" si="206"/>
        <v>0</v>
      </c>
      <c r="FS128" s="77">
        <f t="shared" si="206"/>
        <v>0</v>
      </c>
      <c r="FT128" s="77">
        <f t="shared" si="206"/>
        <v>0</v>
      </c>
      <c r="FU128" s="77">
        <f t="shared" si="206"/>
        <v>0</v>
      </c>
      <c r="FV128" s="77">
        <f t="shared" si="206"/>
        <v>0</v>
      </c>
      <c r="FW128" s="77">
        <f t="shared" si="207"/>
        <v>0</v>
      </c>
      <c r="FX128" s="77">
        <f t="shared" si="207"/>
        <v>0</v>
      </c>
      <c r="FY128" s="77">
        <f t="shared" si="207"/>
        <v>0</v>
      </c>
      <c r="FZ128" s="77">
        <f t="shared" si="207"/>
        <v>0</v>
      </c>
      <c r="GA128" s="77">
        <f t="shared" si="207"/>
        <v>0</v>
      </c>
      <c r="GB128" s="77">
        <f t="shared" si="207"/>
        <v>0</v>
      </c>
      <c r="GC128" s="77">
        <f t="shared" si="207"/>
        <v>0</v>
      </c>
      <c r="GD128" s="77">
        <f t="shared" si="207"/>
        <v>0</v>
      </c>
      <c r="GE128" s="77">
        <f t="shared" si="207"/>
        <v>0</v>
      </c>
      <c r="GF128" s="77">
        <f t="shared" si="207"/>
        <v>0</v>
      </c>
      <c r="GG128" s="77">
        <f t="shared" si="207"/>
        <v>0</v>
      </c>
    </row>
    <row r="129" spans="1:189" ht="15.75" x14ac:dyDescent="0.25">
      <c r="A129" s="93"/>
      <c r="B129" s="101"/>
      <c r="C129" s="102"/>
      <c r="D129" s="102"/>
      <c r="E129" s="93"/>
      <c r="F129" s="101"/>
      <c r="G129" s="97">
        <f t="shared" si="113"/>
        <v>0</v>
      </c>
      <c r="H129" s="96"/>
      <c r="I129" s="97">
        <f t="shared" si="114"/>
        <v>0</v>
      </c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0">
        <f t="shared" si="116"/>
        <v>0</v>
      </c>
      <c r="AE129" s="100">
        <f t="shared" si="112"/>
        <v>0</v>
      </c>
      <c r="AF129" s="75"/>
      <c r="AG129" s="75"/>
      <c r="AH129" s="68">
        <f t="shared" si="115"/>
        <v>0</v>
      </c>
      <c r="AI129" s="79">
        <f>SUMIF(Списки!$D$2:$D$6,B129,Списки!$E$2:$E$6)</f>
        <v>0</v>
      </c>
      <c r="AJ129" s="79">
        <f t="shared" si="117"/>
        <v>31</v>
      </c>
      <c r="AK129" s="70"/>
      <c r="AL129" s="70">
        <f t="array" aca="1" ref="AL129" ca="1">IF(MONTH(AI129)=1,MIN(IF(F129=январь!$A$1:$AF$200,ROW(январь!$A$1:$AF$200))),IF(MONTH(AI129)=2,MIN(IF(F129=февраль!$A$1:$AF$200,ROW(февраль!$A$1:$AF$200))),IF(MONTH(AI129)=3,MIN(IF(F129=март!$A$1:$AF$200,ROW(март!$A$1:$AF$200))),IF(MONTH(AI129)=4,MIN(IF(F129=апрель!$A$1:$AF$200,ROW(апрель!$A$1:$AF$200))),IF(MONTH(AI129)=5,MIN(IF(F129=май!$A$1:$AF$200,ROW(май!$A$1:$AF$200))),0)))))</f>
        <v>3</v>
      </c>
      <c r="AM129" s="77" t="str">
        <f t="shared" ca="1" si="193"/>
        <v>П</v>
      </c>
      <c r="AN129" s="77" t="str">
        <f t="shared" ca="1" si="193"/>
        <v>П</v>
      </c>
      <c r="AO129" s="77" t="str">
        <f t="shared" ca="1" si="193"/>
        <v>КД</v>
      </c>
      <c r="AP129" s="77" t="str">
        <f t="shared" ca="1" si="193"/>
        <v>КД</v>
      </c>
      <c r="AQ129" s="77" t="str">
        <f t="shared" ca="1" si="193"/>
        <v>КД</v>
      </c>
      <c r="AR129" s="77" t="str">
        <f t="shared" ca="1" si="193"/>
        <v>КД</v>
      </c>
      <c r="AS129" s="77" t="str">
        <f t="shared" ca="1" si="193"/>
        <v>В</v>
      </c>
      <c r="AT129" s="77" t="str">
        <f t="shared" ca="1" si="193"/>
        <v>КД</v>
      </c>
      <c r="AU129" s="77">
        <f t="shared" ca="1" si="193"/>
        <v>0</v>
      </c>
      <c r="AV129" s="77">
        <f t="shared" ca="1" si="193"/>
        <v>3</v>
      </c>
      <c r="AW129" s="77">
        <f t="shared" ca="1" si="194"/>
        <v>4</v>
      </c>
      <c r="AX129" s="77">
        <f t="shared" ca="1" si="194"/>
        <v>6</v>
      </c>
      <c r="AY129" s="77">
        <f t="shared" ca="1" si="194"/>
        <v>3</v>
      </c>
      <c r="AZ129" s="77" t="str">
        <f t="shared" ca="1" si="194"/>
        <v>В</v>
      </c>
      <c r="BA129" s="77">
        <f t="shared" ca="1" si="194"/>
        <v>7</v>
      </c>
      <c r="BB129" s="77">
        <f t="shared" ca="1" si="194"/>
        <v>0</v>
      </c>
      <c r="BC129" s="77">
        <f t="shared" ca="1" si="194"/>
        <v>3</v>
      </c>
      <c r="BD129" s="77">
        <f t="shared" ca="1" si="194"/>
        <v>4</v>
      </c>
      <c r="BE129" s="77">
        <f t="shared" ca="1" si="194"/>
        <v>6</v>
      </c>
      <c r="BF129" s="77">
        <f t="shared" ca="1" si="194"/>
        <v>3</v>
      </c>
      <c r="BG129" s="77" t="str">
        <f t="shared" ca="1" si="195"/>
        <v>В</v>
      </c>
      <c r="BH129" s="77">
        <f t="shared" ca="1" si="195"/>
        <v>7</v>
      </c>
      <c r="BI129" s="77">
        <f t="shared" ca="1" si="195"/>
        <v>0</v>
      </c>
      <c r="BJ129" s="77">
        <f t="shared" ca="1" si="195"/>
        <v>3</v>
      </c>
      <c r="BK129" s="77">
        <f t="shared" ca="1" si="195"/>
        <v>4</v>
      </c>
      <c r="BL129" s="77">
        <f t="shared" ca="1" si="195"/>
        <v>6</v>
      </c>
      <c r="BM129" s="77">
        <f t="shared" ca="1" si="195"/>
        <v>3</v>
      </c>
      <c r="BN129" s="77" t="str">
        <f t="shared" ca="1" si="195"/>
        <v>В</v>
      </c>
      <c r="BO129" s="77">
        <f t="shared" ca="1" si="195"/>
        <v>7</v>
      </c>
      <c r="BP129" s="77">
        <f t="shared" ca="1" si="195"/>
        <v>0</v>
      </c>
      <c r="BQ129" s="77">
        <f t="shared" ca="1" si="195"/>
        <v>3</v>
      </c>
      <c r="BR129" s="77">
        <f t="shared" si="196"/>
        <v>0</v>
      </c>
      <c r="BS129" s="77">
        <f t="shared" si="196"/>
        <v>0</v>
      </c>
      <c r="BT129" s="77">
        <f t="shared" si="196"/>
        <v>0</v>
      </c>
      <c r="BU129" s="77">
        <f t="shared" si="196"/>
        <v>0</v>
      </c>
      <c r="BV129" s="77">
        <f t="shared" si="196"/>
        <v>0</v>
      </c>
      <c r="BW129" s="77">
        <f t="shared" si="196"/>
        <v>0</v>
      </c>
      <c r="BX129" s="77">
        <f t="shared" si="196"/>
        <v>0</v>
      </c>
      <c r="BY129" s="77">
        <f t="shared" si="196"/>
        <v>0</v>
      </c>
      <c r="BZ129" s="77">
        <f t="shared" si="196"/>
        <v>0</v>
      </c>
      <c r="CA129" s="77">
        <f t="shared" si="196"/>
        <v>0</v>
      </c>
      <c r="CB129" s="77">
        <f t="shared" si="197"/>
        <v>0</v>
      </c>
      <c r="CC129" s="77">
        <f t="shared" si="197"/>
        <v>0</v>
      </c>
      <c r="CD129" s="77">
        <f t="shared" si="197"/>
        <v>0</v>
      </c>
      <c r="CE129" s="77">
        <f t="shared" si="197"/>
        <v>0</v>
      </c>
      <c r="CF129" s="77">
        <f t="shared" si="197"/>
        <v>0</v>
      </c>
      <c r="CG129" s="77">
        <f t="shared" si="197"/>
        <v>0</v>
      </c>
      <c r="CH129" s="77">
        <f t="shared" si="197"/>
        <v>0</v>
      </c>
      <c r="CI129" s="77">
        <f t="shared" si="197"/>
        <v>0</v>
      </c>
      <c r="CJ129" s="77">
        <f t="shared" si="197"/>
        <v>0</v>
      </c>
      <c r="CK129" s="77">
        <f t="shared" si="197"/>
        <v>0</v>
      </c>
      <c r="CL129" s="77">
        <f t="shared" si="198"/>
        <v>0</v>
      </c>
      <c r="CM129" s="77">
        <f t="shared" si="198"/>
        <v>0</v>
      </c>
      <c r="CN129" s="77">
        <f t="shared" si="198"/>
        <v>0</v>
      </c>
      <c r="CO129" s="77">
        <f t="shared" si="198"/>
        <v>0</v>
      </c>
      <c r="CP129" s="77">
        <f t="shared" si="198"/>
        <v>0</v>
      </c>
      <c r="CQ129" s="77">
        <f t="shared" si="198"/>
        <v>0</v>
      </c>
      <c r="CR129" s="77">
        <f t="shared" si="198"/>
        <v>0</v>
      </c>
      <c r="CS129" s="77">
        <f t="shared" si="198"/>
        <v>0</v>
      </c>
      <c r="CT129" s="77">
        <f t="shared" si="199"/>
        <v>0</v>
      </c>
      <c r="CU129" s="77">
        <f t="shared" si="199"/>
        <v>0</v>
      </c>
      <c r="CV129" s="77">
        <f t="shared" si="199"/>
        <v>0</v>
      </c>
      <c r="CW129" s="77">
        <f t="shared" si="199"/>
        <v>0</v>
      </c>
      <c r="CX129" s="77">
        <f t="shared" si="199"/>
        <v>0</v>
      </c>
      <c r="CY129" s="77">
        <f t="shared" si="199"/>
        <v>0</v>
      </c>
      <c r="CZ129" s="77">
        <f t="shared" si="199"/>
        <v>0</v>
      </c>
      <c r="DA129" s="77">
        <f t="shared" si="199"/>
        <v>0</v>
      </c>
      <c r="DB129" s="77">
        <f t="shared" si="199"/>
        <v>0</v>
      </c>
      <c r="DC129" s="77">
        <f t="shared" si="199"/>
        <v>0</v>
      </c>
      <c r="DD129" s="77">
        <f t="shared" si="200"/>
        <v>0</v>
      </c>
      <c r="DE129" s="77">
        <f t="shared" si="200"/>
        <v>0</v>
      </c>
      <c r="DF129" s="77">
        <f t="shared" si="200"/>
        <v>0</v>
      </c>
      <c r="DG129" s="77">
        <f t="shared" si="200"/>
        <v>0</v>
      </c>
      <c r="DH129" s="77">
        <f t="shared" si="200"/>
        <v>0</v>
      </c>
      <c r="DI129" s="77">
        <f t="shared" si="200"/>
        <v>0</v>
      </c>
      <c r="DJ129" s="77">
        <f t="shared" si="200"/>
        <v>0</v>
      </c>
      <c r="DK129" s="77">
        <f t="shared" si="200"/>
        <v>0</v>
      </c>
      <c r="DL129" s="77">
        <f t="shared" si="200"/>
        <v>0</v>
      </c>
      <c r="DM129" s="77">
        <f t="shared" si="200"/>
        <v>0</v>
      </c>
      <c r="DN129" s="77">
        <f t="shared" si="201"/>
        <v>0</v>
      </c>
      <c r="DO129" s="77">
        <f t="shared" si="201"/>
        <v>0</v>
      </c>
      <c r="DP129" s="77">
        <f t="shared" si="201"/>
        <v>0</v>
      </c>
      <c r="DQ129" s="77">
        <f t="shared" si="201"/>
        <v>0</v>
      </c>
      <c r="DR129" s="77">
        <f t="shared" si="201"/>
        <v>0</v>
      </c>
      <c r="DS129" s="77">
        <f t="shared" si="201"/>
        <v>0</v>
      </c>
      <c r="DT129" s="77">
        <f t="shared" si="201"/>
        <v>0</v>
      </c>
      <c r="DU129" s="77">
        <f t="shared" si="201"/>
        <v>0</v>
      </c>
      <c r="DV129" s="77">
        <f t="shared" si="201"/>
        <v>0</v>
      </c>
      <c r="DW129" s="77">
        <f t="shared" si="201"/>
        <v>0</v>
      </c>
      <c r="DX129" s="77">
        <f t="shared" si="201"/>
        <v>0</v>
      </c>
      <c r="DY129" s="77">
        <f t="shared" si="202"/>
        <v>0</v>
      </c>
      <c r="DZ129" s="77">
        <f t="shared" si="202"/>
        <v>0</v>
      </c>
      <c r="EA129" s="77">
        <f t="shared" si="202"/>
        <v>0</v>
      </c>
      <c r="EB129" s="77">
        <f t="shared" si="202"/>
        <v>0</v>
      </c>
      <c r="EC129" s="77">
        <f t="shared" si="202"/>
        <v>0</v>
      </c>
      <c r="ED129" s="77">
        <f t="shared" si="202"/>
        <v>0</v>
      </c>
      <c r="EE129" s="77">
        <f t="shared" si="202"/>
        <v>0</v>
      </c>
      <c r="EF129" s="77">
        <f t="shared" si="202"/>
        <v>0</v>
      </c>
      <c r="EG129" s="77">
        <f t="shared" si="202"/>
        <v>0</v>
      </c>
      <c r="EH129" s="77">
        <f t="shared" si="202"/>
        <v>0</v>
      </c>
      <c r="EI129" s="77">
        <f t="shared" si="203"/>
        <v>0</v>
      </c>
      <c r="EJ129" s="77">
        <f t="shared" si="203"/>
        <v>0</v>
      </c>
      <c r="EK129" s="77">
        <f t="shared" si="203"/>
        <v>0</v>
      </c>
      <c r="EL129" s="77">
        <f t="shared" si="203"/>
        <v>0</v>
      </c>
      <c r="EM129" s="77">
        <f t="shared" si="203"/>
        <v>0</v>
      </c>
      <c r="EN129" s="77">
        <f t="shared" si="203"/>
        <v>0</v>
      </c>
      <c r="EO129" s="77">
        <f t="shared" si="203"/>
        <v>0</v>
      </c>
      <c r="EP129" s="77">
        <f t="shared" si="203"/>
        <v>0</v>
      </c>
      <c r="EQ129" s="77">
        <f t="shared" si="203"/>
        <v>0</v>
      </c>
      <c r="ER129" s="77">
        <f t="shared" si="203"/>
        <v>0</v>
      </c>
      <c r="ES129" s="77">
        <f t="shared" si="204"/>
        <v>0</v>
      </c>
      <c r="ET129" s="77">
        <f t="shared" si="204"/>
        <v>0</v>
      </c>
      <c r="EU129" s="77">
        <f t="shared" si="204"/>
        <v>0</v>
      </c>
      <c r="EV129" s="77">
        <f t="shared" si="204"/>
        <v>0</v>
      </c>
      <c r="EW129" s="77">
        <f t="shared" si="204"/>
        <v>0</v>
      </c>
      <c r="EX129" s="77">
        <f t="shared" si="204"/>
        <v>0</v>
      </c>
      <c r="EY129" s="77">
        <f t="shared" si="204"/>
        <v>0</v>
      </c>
      <c r="EZ129" s="77">
        <f t="shared" si="204"/>
        <v>0</v>
      </c>
      <c r="FA129" s="77">
        <f t="shared" si="204"/>
        <v>0</v>
      </c>
      <c r="FB129" s="77">
        <f t="shared" si="204"/>
        <v>0</v>
      </c>
      <c r="FC129" s="77">
        <f t="shared" si="205"/>
        <v>0</v>
      </c>
      <c r="FD129" s="77">
        <f t="shared" si="205"/>
        <v>0</v>
      </c>
      <c r="FE129" s="77">
        <f t="shared" si="205"/>
        <v>0</v>
      </c>
      <c r="FF129" s="77">
        <f t="shared" si="205"/>
        <v>0</v>
      </c>
      <c r="FG129" s="77">
        <f t="shared" si="205"/>
        <v>0</v>
      </c>
      <c r="FH129" s="77">
        <f t="shared" si="205"/>
        <v>0</v>
      </c>
      <c r="FI129" s="77">
        <f t="shared" si="205"/>
        <v>0</v>
      </c>
      <c r="FJ129" s="77">
        <f t="shared" si="205"/>
        <v>0</v>
      </c>
      <c r="FK129" s="77">
        <f t="shared" si="205"/>
        <v>0</v>
      </c>
      <c r="FL129" s="77">
        <f t="shared" si="205"/>
        <v>0</v>
      </c>
      <c r="FM129" s="77">
        <f t="shared" si="206"/>
        <v>0</v>
      </c>
      <c r="FN129" s="77">
        <f t="shared" si="206"/>
        <v>0</v>
      </c>
      <c r="FO129" s="77">
        <f t="shared" si="206"/>
        <v>0</v>
      </c>
      <c r="FP129" s="77">
        <f t="shared" si="206"/>
        <v>0</v>
      </c>
      <c r="FQ129" s="77">
        <f t="shared" si="206"/>
        <v>0</v>
      </c>
      <c r="FR129" s="77">
        <f t="shared" si="206"/>
        <v>0</v>
      </c>
      <c r="FS129" s="77">
        <f t="shared" si="206"/>
        <v>0</v>
      </c>
      <c r="FT129" s="77">
        <f t="shared" si="206"/>
        <v>0</v>
      </c>
      <c r="FU129" s="77">
        <f t="shared" si="206"/>
        <v>0</v>
      </c>
      <c r="FV129" s="77">
        <f t="shared" si="206"/>
        <v>0</v>
      </c>
      <c r="FW129" s="77">
        <f t="shared" si="207"/>
        <v>0</v>
      </c>
      <c r="FX129" s="77">
        <f t="shared" si="207"/>
        <v>0</v>
      </c>
      <c r="FY129" s="77">
        <f t="shared" si="207"/>
        <v>0</v>
      </c>
      <c r="FZ129" s="77">
        <f t="shared" si="207"/>
        <v>0</v>
      </c>
      <c r="GA129" s="77">
        <f t="shared" si="207"/>
        <v>0</v>
      </c>
      <c r="GB129" s="77">
        <f t="shared" si="207"/>
        <v>0</v>
      </c>
      <c r="GC129" s="77">
        <f t="shared" si="207"/>
        <v>0</v>
      </c>
      <c r="GD129" s="77">
        <f t="shared" si="207"/>
        <v>0</v>
      </c>
      <c r="GE129" s="77">
        <f t="shared" si="207"/>
        <v>0</v>
      </c>
      <c r="GF129" s="77">
        <f t="shared" si="207"/>
        <v>0</v>
      </c>
      <c r="GG129" s="77">
        <f t="shared" si="207"/>
        <v>0</v>
      </c>
    </row>
    <row r="130" spans="1:189" ht="15.75" x14ac:dyDescent="0.25">
      <c r="A130" s="93"/>
      <c r="B130" s="101"/>
      <c r="C130" s="102"/>
      <c r="D130" s="102"/>
      <c r="E130" s="93"/>
      <c r="F130" s="101"/>
      <c r="G130" s="97">
        <f t="shared" si="113"/>
        <v>0</v>
      </c>
      <c r="H130" s="96"/>
      <c r="I130" s="97">
        <f t="shared" si="114"/>
        <v>0</v>
      </c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0">
        <f t="shared" si="116"/>
        <v>0</v>
      </c>
      <c r="AE130" s="100">
        <f t="shared" si="112"/>
        <v>0</v>
      </c>
      <c r="AF130" s="75"/>
      <c r="AG130" s="75"/>
      <c r="AH130" s="68">
        <f t="shared" si="115"/>
        <v>0</v>
      </c>
      <c r="AI130" s="79">
        <f>SUMIF(Списки!$D$2:$D$6,B130,Списки!$E$2:$E$6)</f>
        <v>0</v>
      </c>
      <c r="AJ130" s="79">
        <f t="shared" si="117"/>
        <v>31</v>
      </c>
      <c r="AK130" s="70"/>
      <c r="AL130" s="70">
        <f t="array" aca="1" ref="AL130" ca="1">IF(MONTH(AI130)=1,MIN(IF(F130=январь!$A$1:$AF$200,ROW(январь!$A$1:$AF$200))),IF(MONTH(AI130)=2,MIN(IF(F130=февраль!$A$1:$AF$200,ROW(февраль!$A$1:$AF$200))),IF(MONTH(AI130)=3,MIN(IF(F130=март!$A$1:$AF$200,ROW(март!$A$1:$AF$200))),IF(MONTH(AI130)=4,MIN(IF(F130=апрель!$A$1:$AF$200,ROW(апрель!$A$1:$AF$200))),IF(MONTH(AI130)=5,MIN(IF(F130=май!$A$1:$AF$200,ROW(май!$A$1:$AF$200))),0)))))</f>
        <v>3</v>
      </c>
      <c r="AM130" s="77" t="str">
        <f t="shared" ca="1" si="193"/>
        <v>П</v>
      </c>
      <c r="AN130" s="77" t="str">
        <f t="shared" ca="1" si="193"/>
        <v>П</v>
      </c>
      <c r="AO130" s="77" t="str">
        <f t="shared" ca="1" si="193"/>
        <v>КД</v>
      </c>
      <c r="AP130" s="77" t="str">
        <f t="shared" ca="1" si="193"/>
        <v>КД</v>
      </c>
      <c r="AQ130" s="77" t="str">
        <f t="shared" ca="1" si="193"/>
        <v>КД</v>
      </c>
      <c r="AR130" s="77" t="str">
        <f t="shared" ca="1" si="193"/>
        <v>КД</v>
      </c>
      <c r="AS130" s="77" t="str">
        <f t="shared" ca="1" si="193"/>
        <v>В</v>
      </c>
      <c r="AT130" s="77" t="str">
        <f t="shared" ca="1" si="193"/>
        <v>КД</v>
      </c>
      <c r="AU130" s="77">
        <f t="shared" ca="1" si="193"/>
        <v>0</v>
      </c>
      <c r="AV130" s="77">
        <f t="shared" ca="1" si="193"/>
        <v>3</v>
      </c>
      <c r="AW130" s="77">
        <f t="shared" ca="1" si="194"/>
        <v>4</v>
      </c>
      <c r="AX130" s="77">
        <f t="shared" ca="1" si="194"/>
        <v>6</v>
      </c>
      <c r="AY130" s="77">
        <f t="shared" ca="1" si="194"/>
        <v>3</v>
      </c>
      <c r="AZ130" s="77" t="str">
        <f t="shared" ca="1" si="194"/>
        <v>В</v>
      </c>
      <c r="BA130" s="77">
        <f t="shared" ca="1" si="194"/>
        <v>7</v>
      </c>
      <c r="BB130" s="77">
        <f t="shared" ca="1" si="194"/>
        <v>0</v>
      </c>
      <c r="BC130" s="77">
        <f t="shared" ca="1" si="194"/>
        <v>3</v>
      </c>
      <c r="BD130" s="77">
        <f t="shared" ca="1" si="194"/>
        <v>4</v>
      </c>
      <c r="BE130" s="77">
        <f t="shared" ca="1" si="194"/>
        <v>6</v>
      </c>
      <c r="BF130" s="77">
        <f t="shared" ca="1" si="194"/>
        <v>3</v>
      </c>
      <c r="BG130" s="77" t="str">
        <f t="shared" ca="1" si="195"/>
        <v>В</v>
      </c>
      <c r="BH130" s="77">
        <f t="shared" ca="1" si="195"/>
        <v>7</v>
      </c>
      <c r="BI130" s="77">
        <f t="shared" ca="1" si="195"/>
        <v>0</v>
      </c>
      <c r="BJ130" s="77">
        <f t="shared" ca="1" si="195"/>
        <v>3</v>
      </c>
      <c r="BK130" s="77">
        <f t="shared" ca="1" si="195"/>
        <v>4</v>
      </c>
      <c r="BL130" s="77">
        <f t="shared" ca="1" si="195"/>
        <v>6</v>
      </c>
      <c r="BM130" s="77">
        <f t="shared" ca="1" si="195"/>
        <v>3</v>
      </c>
      <c r="BN130" s="77" t="str">
        <f t="shared" ca="1" si="195"/>
        <v>В</v>
      </c>
      <c r="BO130" s="77">
        <f t="shared" ca="1" si="195"/>
        <v>7</v>
      </c>
      <c r="BP130" s="77">
        <f t="shared" ca="1" si="195"/>
        <v>0</v>
      </c>
      <c r="BQ130" s="77">
        <f t="shared" ca="1" si="195"/>
        <v>3</v>
      </c>
      <c r="BR130" s="77">
        <f t="shared" si="196"/>
        <v>0</v>
      </c>
      <c r="BS130" s="77">
        <f t="shared" si="196"/>
        <v>0</v>
      </c>
      <c r="BT130" s="77">
        <f t="shared" si="196"/>
        <v>0</v>
      </c>
      <c r="BU130" s="77">
        <f t="shared" si="196"/>
        <v>0</v>
      </c>
      <c r="BV130" s="77">
        <f t="shared" si="196"/>
        <v>0</v>
      </c>
      <c r="BW130" s="77">
        <f t="shared" si="196"/>
        <v>0</v>
      </c>
      <c r="BX130" s="77">
        <f t="shared" si="196"/>
        <v>0</v>
      </c>
      <c r="BY130" s="77">
        <f t="shared" si="196"/>
        <v>0</v>
      </c>
      <c r="BZ130" s="77">
        <f t="shared" si="196"/>
        <v>0</v>
      </c>
      <c r="CA130" s="77">
        <f t="shared" si="196"/>
        <v>0</v>
      </c>
      <c r="CB130" s="77">
        <f t="shared" si="197"/>
        <v>0</v>
      </c>
      <c r="CC130" s="77">
        <f t="shared" si="197"/>
        <v>0</v>
      </c>
      <c r="CD130" s="77">
        <f t="shared" si="197"/>
        <v>0</v>
      </c>
      <c r="CE130" s="77">
        <f t="shared" si="197"/>
        <v>0</v>
      </c>
      <c r="CF130" s="77">
        <f t="shared" si="197"/>
        <v>0</v>
      </c>
      <c r="CG130" s="77">
        <f t="shared" si="197"/>
        <v>0</v>
      </c>
      <c r="CH130" s="77">
        <f t="shared" si="197"/>
        <v>0</v>
      </c>
      <c r="CI130" s="77">
        <f t="shared" si="197"/>
        <v>0</v>
      </c>
      <c r="CJ130" s="77">
        <f t="shared" si="197"/>
        <v>0</v>
      </c>
      <c r="CK130" s="77">
        <f t="shared" si="197"/>
        <v>0</v>
      </c>
      <c r="CL130" s="77">
        <f t="shared" si="198"/>
        <v>0</v>
      </c>
      <c r="CM130" s="77">
        <f t="shared" si="198"/>
        <v>0</v>
      </c>
      <c r="CN130" s="77">
        <f t="shared" si="198"/>
        <v>0</v>
      </c>
      <c r="CO130" s="77">
        <f t="shared" si="198"/>
        <v>0</v>
      </c>
      <c r="CP130" s="77">
        <f t="shared" si="198"/>
        <v>0</v>
      </c>
      <c r="CQ130" s="77">
        <f t="shared" si="198"/>
        <v>0</v>
      </c>
      <c r="CR130" s="77">
        <f t="shared" si="198"/>
        <v>0</v>
      </c>
      <c r="CS130" s="77">
        <f t="shared" si="198"/>
        <v>0</v>
      </c>
      <c r="CT130" s="77">
        <f t="shared" si="199"/>
        <v>0</v>
      </c>
      <c r="CU130" s="77">
        <f t="shared" si="199"/>
        <v>0</v>
      </c>
      <c r="CV130" s="77">
        <f t="shared" si="199"/>
        <v>0</v>
      </c>
      <c r="CW130" s="77">
        <f t="shared" si="199"/>
        <v>0</v>
      </c>
      <c r="CX130" s="77">
        <f t="shared" si="199"/>
        <v>0</v>
      </c>
      <c r="CY130" s="77">
        <f t="shared" si="199"/>
        <v>0</v>
      </c>
      <c r="CZ130" s="77">
        <f t="shared" si="199"/>
        <v>0</v>
      </c>
      <c r="DA130" s="77">
        <f t="shared" si="199"/>
        <v>0</v>
      </c>
      <c r="DB130" s="77">
        <f t="shared" si="199"/>
        <v>0</v>
      </c>
      <c r="DC130" s="77">
        <f t="shared" si="199"/>
        <v>0</v>
      </c>
      <c r="DD130" s="77">
        <f t="shared" si="200"/>
        <v>0</v>
      </c>
      <c r="DE130" s="77">
        <f t="shared" si="200"/>
        <v>0</v>
      </c>
      <c r="DF130" s="77">
        <f t="shared" si="200"/>
        <v>0</v>
      </c>
      <c r="DG130" s="77">
        <f t="shared" si="200"/>
        <v>0</v>
      </c>
      <c r="DH130" s="77">
        <f t="shared" si="200"/>
        <v>0</v>
      </c>
      <c r="DI130" s="77">
        <f t="shared" si="200"/>
        <v>0</v>
      </c>
      <c r="DJ130" s="77">
        <f t="shared" si="200"/>
        <v>0</v>
      </c>
      <c r="DK130" s="77">
        <f t="shared" si="200"/>
        <v>0</v>
      </c>
      <c r="DL130" s="77">
        <f t="shared" si="200"/>
        <v>0</v>
      </c>
      <c r="DM130" s="77">
        <f t="shared" si="200"/>
        <v>0</v>
      </c>
      <c r="DN130" s="77">
        <f t="shared" si="201"/>
        <v>0</v>
      </c>
      <c r="DO130" s="77">
        <f t="shared" si="201"/>
        <v>0</v>
      </c>
      <c r="DP130" s="77">
        <f t="shared" si="201"/>
        <v>0</v>
      </c>
      <c r="DQ130" s="77">
        <f t="shared" si="201"/>
        <v>0</v>
      </c>
      <c r="DR130" s="77">
        <f t="shared" si="201"/>
        <v>0</v>
      </c>
      <c r="DS130" s="77">
        <f t="shared" si="201"/>
        <v>0</v>
      </c>
      <c r="DT130" s="77">
        <f t="shared" si="201"/>
        <v>0</v>
      </c>
      <c r="DU130" s="77">
        <f t="shared" si="201"/>
        <v>0</v>
      </c>
      <c r="DV130" s="77">
        <f t="shared" si="201"/>
        <v>0</v>
      </c>
      <c r="DW130" s="77">
        <f t="shared" si="201"/>
        <v>0</v>
      </c>
      <c r="DX130" s="77">
        <f t="shared" si="201"/>
        <v>0</v>
      </c>
      <c r="DY130" s="77">
        <f t="shared" si="202"/>
        <v>0</v>
      </c>
      <c r="DZ130" s="77">
        <f t="shared" si="202"/>
        <v>0</v>
      </c>
      <c r="EA130" s="77">
        <f t="shared" si="202"/>
        <v>0</v>
      </c>
      <c r="EB130" s="77">
        <f t="shared" si="202"/>
        <v>0</v>
      </c>
      <c r="EC130" s="77">
        <f t="shared" si="202"/>
        <v>0</v>
      </c>
      <c r="ED130" s="77">
        <f t="shared" si="202"/>
        <v>0</v>
      </c>
      <c r="EE130" s="77">
        <f t="shared" si="202"/>
        <v>0</v>
      </c>
      <c r="EF130" s="77">
        <f t="shared" si="202"/>
        <v>0</v>
      </c>
      <c r="EG130" s="77">
        <f t="shared" si="202"/>
        <v>0</v>
      </c>
      <c r="EH130" s="77">
        <f t="shared" si="202"/>
        <v>0</v>
      </c>
      <c r="EI130" s="77">
        <f t="shared" si="203"/>
        <v>0</v>
      </c>
      <c r="EJ130" s="77">
        <f t="shared" si="203"/>
        <v>0</v>
      </c>
      <c r="EK130" s="77">
        <f t="shared" si="203"/>
        <v>0</v>
      </c>
      <c r="EL130" s="77">
        <f t="shared" si="203"/>
        <v>0</v>
      </c>
      <c r="EM130" s="77">
        <f t="shared" si="203"/>
        <v>0</v>
      </c>
      <c r="EN130" s="77">
        <f t="shared" si="203"/>
        <v>0</v>
      </c>
      <c r="EO130" s="77">
        <f t="shared" si="203"/>
        <v>0</v>
      </c>
      <c r="EP130" s="77">
        <f t="shared" si="203"/>
        <v>0</v>
      </c>
      <c r="EQ130" s="77">
        <f t="shared" si="203"/>
        <v>0</v>
      </c>
      <c r="ER130" s="77">
        <f t="shared" si="203"/>
        <v>0</v>
      </c>
      <c r="ES130" s="77">
        <f t="shared" si="204"/>
        <v>0</v>
      </c>
      <c r="ET130" s="77">
        <f t="shared" si="204"/>
        <v>0</v>
      </c>
      <c r="EU130" s="77">
        <f t="shared" si="204"/>
        <v>0</v>
      </c>
      <c r="EV130" s="77">
        <f t="shared" si="204"/>
        <v>0</v>
      </c>
      <c r="EW130" s="77">
        <f t="shared" si="204"/>
        <v>0</v>
      </c>
      <c r="EX130" s="77">
        <f t="shared" si="204"/>
        <v>0</v>
      </c>
      <c r="EY130" s="77">
        <f t="shared" si="204"/>
        <v>0</v>
      </c>
      <c r="EZ130" s="77">
        <f t="shared" si="204"/>
        <v>0</v>
      </c>
      <c r="FA130" s="77">
        <f t="shared" si="204"/>
        <v>0</v>
      </c>
      <c r="FB130" s="77">
        <f t="shared" si="204"/>
        <v>0</v>
      </c>
      <c r="FC130" s="77">
        <f t="shared" si="205"/>
        <v>0</v>
      </c>
      <c r="FD130" s="77">
        <f t="shared" si="205"/>
        <v>0</v>
      </c>
      <c r="FE130" s="77">
        <f t="shared" si="205"/>
        <v>0</v>
      </c>
      <c r="FF130" s="77">
        <f t="shared" si="205"/>
        <v>0</v>
      </c>
      <c r="FG130" s="77">
        <f t="shared" si="205"/>
        <v>0</v>
      </c>
      <c r="FH130" s="77">
        <f t="shared" si="205"/>
        <v>0</v>
      </c>
      <c r="FI130" s="77">
        <f t="shared" si="205"/>
        <v>0</v>
      </c>
      <c r="FJ130" s="77">
        <f t="shared" si="205"/>
        <v>0</v>
      </c>
      <c r="FK130" s="77">
        <f t="shared" si="205"/>
        <v>0</v>
      </c>
      <c r="FL130" s="77">
        <f t="shared" si="205"/>
        <v>0</v>
      </c>
      <c r="FM130" s="77">
        <f t="shared" si="206"/>
        <v>0</v>
      </c>
      <c r="FN130" s="77">
        <f t="shared" si="206"/>
        <v>0</v>
      </c>
      <c r="FO130" s="77">
        <f t="shared" si="206"/>
        <v>0</v>
      </c>
      <c r="FP130" s="77">
        <f t="shared" si="206"/>
        <v>0</v>
      </c>
      <c r="FQ130" s="77">
        <f t="shared" si="206"/>
        <v>0</v>
      </c>
      <c r="FR130" s="77">
        <f t="shared" si="206"/>
        <v>0</v>
      </c>
      <c r="FS130" s="77">
        <f t="shared" si="206"/>
        <v>0</v>
      </c>
      <c r="FT130" s="77">
        <f t="shared" si="206"/>
        <v>0</v>
      </c>
      <c r="FU130" s="77">
        <f t="shared" si="206"/>
        <v>0</v>
      </c>
      <c r="FV130" s="77">
        <f t="shared" si="206"/>
        <v>0</v>
      </c>
      <c r="FW130" s="77">
        <f t="shared" si="207"/>
        <v>0</v>
      </c>
      <c r="FX130" s="77">
        <f t="shared" si="207"/>
        <v>0</v>
      </c>
      <c r="FY130" s="77">
        <f t="shared" si="207"/>
        <v>0</v>
      </c>
      <c r="FZ130" s="77">
        <f t="shared" si="207"/>
        <v>0</v>
      </c>
      <c r="GA130" s="77">
        <f t="shared" si="207"/>
        <v>0</v>
      </c>
      <c r="GB130" s="77">
        <f t="shared" si="207"/>
        <v>0</v>
      </c>
      <c r="GC130" s="77">
        <f t="shared" si="207"/>
        <v>0</v>
      </c>
      <c r="GD130" s="77">
        <f t="shared" si="207"/>
        <v>0</v>
      </c>
      <c r="GE130" s="77">
        <f t="shared" si="207"/>
        <v>0</v>
      </c>
      <c r="GF130" s="77">
        <f t="shared" si="207"/>
        <v>0</v>
      </c>
      <c r="GG130" s="77">
        <f t="shared" si="207"/>
        <v>0</v>
      </c>
    </row>
    <row r="131" spans="1:189" ht="15.75" x14ac:dyDescent="0.25">
      <c r="A131" s="93"/>
      <c r="B131" s="101"/>
      <c r="C131" s="102"/>
      <c r="D131" s="102"/>
      <c r="E131" s="93"/>
      <c r="F131" s="101"/>
      <c r="G131" s="97">
        <f t="shared" si="113"/>
        <v>0</v>
      </c>
      <c r="H131" s="96"/>
      <c r="I131" s="97">
        <f t="shared" si="114"/>
        <v>0</v>
      </c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0">
        <f t="shared" si="116"/>
        <v>0</v>
      </c>
      <c r="AE131" s="100">
        <f t="shared" si="112"/>
        <v>0</v>
      </c>
      <c r="AF131" s="75"/>
      <c r="AG131" s="75"/>
      <c r="AH131" s="68">
        <f t="shared" si="115"/>
        <v>0</v>
      </c>
      <c r="AI131" s="79">
        <f>SUMIF(Списки!$D$2:$D$6,B131,Списки!$E$2:$E$6)</f>
        <v>0</v>
      </c>
      <c r="AJ131" s="79">
        <f t="shared" si="117"/>
        <v>31</v>
      </c>
      <c r="AK131" s="70"/>
      <c r="AL131" s="70">
        <f t="array" aca="1" ref="AL131" ca="1">IF(MONTH(AI131)=1,MIN(IF(F131=январь!$A$1:$AF$200,ROW(январь!$A$1:$AF$200))),IF(MONTH(AI131)=2,MIN(IF(F131=февраль!$A$1:$AF$200,ROW(февраль!$A$1:$AF$200))),IF(MONTH(AI131)=3,MIN(IF(F131=март!$A$1:$AF$200,ROW(март!$A$1:$AF$200))),IF(MONTH(AI131)=4,MIN(IF(F131=апрель!$A$1:$AF$200,ROW(апрель!$A$1:$AF$200))),IF(MONTH(AI131)=5,MIN(IF(F131=май!$A$1:$AF$200,ROW(май!$A$1:$AF$200))),0)))))</f>
        <v>3</v>
      </c>
      <c r="AM131" s="77" t="str">
        <f t="shared" ca="1" si="193"/>
        <v>П</v>
      </c>
      <c r="AN131" s="77" t="str">
        <f t="shared" ca="1" si="193"/>
        <v>П</v>
      </c>
      <c r="AO131" s="77" t="str">
        <f t="shared" ca="1" si="193"/>
        <v>КД</v>
      </c>
      <c r="AP131" s="77" t="str">
        <f t="shared" ca="1" si="193"/>
        <v>КД</v>
      </c>
      <c r="AQ131" s="77" t="str">
        <f t="shared" ca="1" si="193"/>
        <v>КД</v>
      </c>
      <c r="AR131" s="77" t="str">
        <f t="shared" ca="1" si="193"/>
        <v>КД</v>
      </c>
      <c r="AS131" s="77" t="str">
        <f t="shared" ca="1" si="193"/>
        <v>В</v>
      </c>
      <c r="AT131" s="77" t="str">
        <f t="shared" ca="1" si="193"/>
        <v>КД</v>
      </c>
      <c r="AU131" s="77">
        <f t="shared" ca="1" si="193"/>
        <v>0</v>
      </c>
      <c r="AV131" s="77">
        <f t="shared" ca="1" si="193"/>
        <v>3</v>
      </c>
      <c r="AW131" s="77">
        <f t="shared" ca="1" si="194"/>
        <v>4</v>
      </c>
      <c r="AX131" s="77">
        <f t="shared" ca="1" si="194"/>
        <v>6</v>
      </c>
      <c r="AY131" s="77">
        <f t="shared" ca="1" si="194"/>
        <v>3</v>
      </c>
      <c r="AZ131" s="77" t="str">
        <f t="shared" ca="1" si="194"/>
        <v>В</v>
      </c>
      <c r="BA131" s="77">
        <f t="shared" ca="1" si="194"/>
        <v>7</v>
      </c>
      <c r="BB131" s="77">
        <f t="shared" ca="1" si="194"/>
        <v>0</v>
      </c>
      <c r="BC131" s="77">
        <f t="shared" ca="1" si="194"/>
        <v>3</v>
      </c>
      <c r="BD131" s="77">
        <f t="shared" ca="1" si="194"/>
        <v>4</v>
      </c>
      <c r="BE131" s="77">
        <f t="shared" ca="1" si="194"/>
        <v>6</v>
      </c>
      <c r="BF131" s="77">
        <f t="shared" ca="1" si="194"/>
        <v>3</v>
      </c>
      <c r="BG131" s="77" t="str">
        <f t="shared" ca="1" si="195"/>
        <v>В</v>
      </c>
      <c r="BH131" s="77">
        <f t="shared" ca="1" si="195"/>
        <v>7</v>
      </c>
      <c r="BI131" s="77">
        <f t="shared" ca="1" si="195"/>
        <v>0</v>
      </c>
      <c r="BJ131" s="77">
        <f t="shared" ca="1" si="195"/>
        <v>3</v>
      </c>
      <c r="BK131" s="77">
        <f t="shared" ca="1" si="195"/>
        <v>4</v>
      </c>
      <c r="BL131" s="77">
        <f t="shared" ca="1" si="195"/>
        <v>6</v>
      </c>
      <c r="BM131" s="77">
        <f t="shared" ca="1" si="195"/>
        <v>3</v>
      </c>
      <c r="BN131" s="77" t="str">
        <f t="shared" ca="1" si="195"/>
        <v>В</v>
      </c>
      <c r="BO131" s="77">
        <f t="shared" ca="1" si="195"/>
        <v>7</v>
      </c>
      <c r="BP131" s="77">
        <f t="shared" ca="1" si="195"/>
        <v>0</v>
      </c>
      <c r="BQ131" s="77">
        <f t="shared" ca="1" si="195"/>
        <v>3</v>
      </c>
      <c r="BR131" s="77">
        <f t="shared" si="196"/>
        <v>0</v>
      </c>
      <c r="BS131" s="77">
        <f t="shared" si="196"/>
        <v>0</v>
      </c>
      <c r="BT131" s="77">
        <f t="shared" si="196"/>
        <v>0</v>
      </c>
      <c r="BU131" s="77">
        <f t="shared" si="196"/>
        <v>0</v>
      </c>
      <c r="BV131" s="77">
        <f t="shared" si="196"/>
        <v>0</v>
      </c>
      <c r="BW131" s="77">
        <f t="shared" si="196"/>
        <v>0</v>
      </c>
      <c r="BX131" s="77">
        <f t="shared" si="196"/>
        <v>0</v>
      </c>
      <c r="BY131" s="77">
        <f t="shared" si="196"/>
        <v>0</v>
      </c>
      <c r="BZ131" s="77">
        <f t="shared" si="196"/>
        <v>0</v>
      </c>
      <c r="CA131" s="77">
        <f t="shared" si="196"/>
        <v>0</v>
      </c>
      <c r="CB131" s="77">
        <f t="shared" si="197"/>
        <v>0</v>
      </c>
      <c r="CC131" s="77">
        <f t="shared" si="197"/>
        <v>0</v>
      </c>
      <c r="CD131" s="77">
        <f t="shared" si="197"/>
        <v>0</v>
      </c>
      <c r="CE131" s="77">
        <f t="shared" si="197"/>
        <v>0</v>
      </c>
      <c r="CF131" s="77">
        <f t="shared" si="197"/>
        <v>0</v>
      </c>
      <c r="CG131" s="77">
        <f t="shared" si="197"/>
        <v>0</v>
      </c>
      <c r="CH131" s="77">
        <f t="shared" si="197"/>
        <v>0</v>
      </c>
      <c r="CI131" s="77">
        <f t="shared" si="197"/>
        <v>0</v>
      </c>
      <c r="CJ131" s="77">
        <f t="shared" si="197"/>
        <v>0</v>
      </c>
      <c r="CK131" s="77">
        <f t="shared" si="197"/>
        <v>0</v>
      </c>
      <c r="CL131" s="77">
        <f t="shared" si="198"/>
        <v>0</v>
      </c>
      <c r="CM131" s="77">
        <f t="shared" si="198"/>
        <v>0</v>
      </c>
      <c r="CN131" s="77">
        <f t="shared" si="198"/>
        <v>0</v>
      </c>
      <c r="CO131" s="77">
        <f t="shared" si="198"/>
        <v>0</v>
      </c>
      <c r="CP131" s="77">
        <f t="shared" si="198"/>
        <v>0</v>
      </c>
      <c r="CQ131" s="77">
        <f t="shared" si="198"/>
        <v>0</v>
      </c>
      <c r="CR131" s="77">
        <f t="shared" si="198"/>
        <v>0</v>
      </c>
      <c r="CS131" s="77">
        <f t="shared" si="198"/>
        <v>0</v>
      </c>
      <c r="CT131" s="77">
        <f t="shared" si="199"/>
        <v>0</v>
      </c>
      <c r="CU131" s="77">
        <f t="shared" si="199"/>
        <v>0</v>
      </c>
      <c r="CV131" s="77">
        <f t="shared" si="199"/>
        <v>0</v>
      </c>
      <c r="CW131" s="77">
        <f t="shared" si="199"/>
        <v>0</v>
      </c>
      <c r="CX131" s="77">
        <f t="shared" si="199"/>
        <v>0</v>
      </c>
      <c r="CY131" s="77">
        <f t="shared" si="199"/>
        <v>0</v>
      </c>
      <c r="CZ131" s="77">
        <f t="shared" si="199"/>
        <v>0</v>
      </c>
      <c r="DA131" s="77">
        <f t="shared" si="199"/>
        <v>0</v>
      </c>
      <c r="DB131" s="77">
        <f t="shared" si="199"/>
        <v>0</v>
      </c>
      <c r="DC131" s="77">
        <f t="shared" si="199"/>
        <v>0</v>
      </c>
      <c r="DD131" s="77">
        <f t="shared" si="200"/>
        <v>0</v>
      </c>
      <c r="DE131" s="77">
        <f t="shared" si="200"/>
        <v>0</v>
      </c>
      <c r="DF131" s="77">
        <f t="shared" si="200"/>
        <v>0</v>
      </c>
      <c r="DG131" s="77">
        <f t="shared" si="200"/>
        <v>0</v>
      </c>
      <c r="DH131" s="77">
        <f t="shared" si="200"/>
        <v>0</v>
      </c>
      <c r="DI131" s="77">
        <f t="shared" si="200"/>
        <v>0</v>
      </c>
      <c r="DJ131" s="77">
        <f t="shared" si="200"/>
        <v>0</v>
      </c>
      <c r="DK131" s="77">
        <f t="shared" si="200"/>
        <v>0</v>
      </c>
      <c r="DL131" s="77">
        <f t="shared" si="200"/>
        <v>0</v>
      </c>
      <c r="DM131" s="77">
        <f t="shared" si="200"/>
        <v>0</v>
      </c>
      <c r="DN131" s="77">
        <f t="shared" si="201"/>
        <v>0</v>
      </c>
      <c r="DO131" s="77">
        <f t="shared" si="201"/>
        <v>0</v>
      </c>
      <c r="DP131" s="77">
        <f t="shared" si="201"/>
        <v>0</v>
      </c>
      <c r="DQ131" s="77">
        <f t="shared" si="201"/>
        <v>0</v>
      </c>
      <c r="DR131" s="77">
        <f t="shared" si="201"/>
        <v>0</v>
      </c>
      <c r="DS131" s="77">
        <f t="shared" si="201"/>
        <v>0</v>
      </c>
      <c r="DT131" s="77">
        <f t="shared" si="201"/>
        <v>0</v>
      </c>
      <c r="DU131" s="77">
        <f t="shared" si="201"/>
        <v>0</v>
      </c>
      <c r="DV131" s="77">
        <f t="shared" si="201"/>
        <v>0</v>
      </c>
      <c r="DW131" s="77">
        <f t="shared" si="201"/>
        <v>0</v>
      </c>
      <c r="DX131" s="77">
        <f t="shared" si="201"/>
        <v>0</v>
      </c>
      <c r="DY131" s="77">
        <f t="shared" si="202"/>
        <v>0</v>
      </c>
      <c r="DZ131" s="77">
        <f t="shared" si="202"/>
        <v>0</v>
      </c>
      <c r="EA131" s="77">
        <f t="shared" si="202"/>
        <v>0</v>
      </c>
      <c r="EB131" s="77">
        <f t="shared" si="202"/>
        <v>0</v>
      </c>
      <c r="EC131" s="77">
        <f t="shared" si="202"/>
        <v>0</v>
      </c>
      <c r="ED131" s="77">
        <f t="shared" si="202"/>
        <v>0</v>
      </c>
      <c r="EE131" s="77">
        <f t="shared" si="202"/>
        <v>0</v>
      </c>
      <c r="EF131" s="77">
        <f t="shared" si="202"/>
        <v>0</v>
      </c>
      <c r="EG131" s="77">
        <f t="shared" si="202"/>
        <v>0</v>
      </c>
      <c r="EH131" s="77">
        <f t="shared" si="202"/>
        <v>0</v>
      </c>
      <c r="EI131" s="77">
        <f t="shared" si="203"/>
        <v>0</v>
      </c>
      <c r="EJ131" s="77">
        <f t="shared" si="203"/>
        <v>0</v>
      </c>
      <c r="EK131" s="77">
        <f t="shared" si="203"/>
        <v>0</v>
      </c>
      <c r="EL131" s="77">
        <f t="shared" si="203"/>
        <v>0</v>
      </c>
      <c r="EM131" s="77">
        <f t="shared" si="203"/>
        <v>0</v>
      </c>
      <c r="EN131" s="77">
        <f t="shared" si="203"/>
        <v>0</v>
      </c>
      <c r="EO131" s="77">
        <f t="shared" si="203"/>
        <v>0</v>
      </c>
      <c r="EP131" s="77">
        <f t="shared" si="203"/>
        <v>0</v>
      </c>
      <c r="EQ131" s="77">
        <f t="shared" si="203"/>
        <v>0</v>
      </c>
      <c r="ER131" s="77">
        <f t="shared" si="203"/>
        <v>0</v>
      </c>
      <c r="ES131" s="77">
        <f t="shared" si="204"/>
        <v>0</v>
      </c>
      <c r="ET131" s="77">
        <f t="shared" si="204"/>
        <v>0</v>
      </c>
      <c r="EU131" s="77">
        <f t="shared" si="204"/>
        <v>0</v>
      </c>
      <c r="EV131" s="77">
        <f t="shared" si="204"/>
        <v>0</v>
      </c>
      <c r="EW131" s="77">
        <f t="shared" si="204"/>
        <v>0</v>
      </c>
      <c r="EX131" s="77">
        <f t="shared" si="204"/>
        <v>0</v>
      </c>
      <c r="EY131" s="77">
        <f t="shared" si="204"/>
        <v>0</v>
      </c>
      <c r="EZ131" s="77">
        <f t="shared" si="204"/>
        <v>0</v>
      </c>
      <c r="FA131" s="77">
        <f t="shared" si="204"/>
        <v>0</v>
      </c>
      <c r="FB131" s="77">
        <f t="shared" si="204"/>
        <v>0</v>
      </c>
      <c r="FC131" s="77">
        <f t="shared" si="205"/>
        <v>0</v>
      </c>
      <c r="FD131" s="77">
        <f t="shared" si="205"/>
        <v>0</v>
      </c>
      <c r="FE131" s="77">
        <f t="shared" si="205"/>
        <v>0</v>
      </c>
      <c r="FF131" s="77">
        <f t="shared" si="205"/>
        <v>0</v>
      </c>
      <c r="FG131" s="77">
        <f t="shared" si="205"/>
        <v>0</v>
      </c>
      <c r="FH131" s="77">
        <f t="shared" si="205"/>
        <v>0</v>
      </c>
      <c r="FI131" s="77">
        <f t="shared" si="205"/>
        <v>0</v>
      </c>
      <c r="FJ131" s="77">
        <f t="shared" si="205"/>
        <v>0</v>
      </c>
      <c r="FK131" s="77">
        <f t="shared" si="205"/>
        <v>0</v>
      </c>
      <c r="FL131" s="77">
        <f t="shared" si="205"/>
        <v>0</v>
      </c>
      <c r="FM131" s="77">
        <f t="shared" si="206"/>
        <v>0</v>
      </c>
      <c r="FN131" s="77">
        <f t="shared" si="206"/>
        <v>0</v>
      </c>
      <c r="FO131" s="77">
        <f t="shared" si="206"/>
        <v>0</v>
      </c>
      <c r="FP131" s="77">
        <f t="shared" si="206"/>
        <v>0</v>
      </c>
      <c r="FQ131" s="77">
        <f t="shared" si="206"/>
        <v>0</v>
      </c>
      <c r="FR131" s="77">
        <f t="shared" si="206"/>
        <v>0</v>
      </c>
      <c r="FS131" s="77">
        <f t="shared" si="206"/>
        <v>0</v>
      </c>
      <c r="FT131" s="77">
        <f t="shared" si="206"/>
        <v>0</v>
      </c>
      <c r="FU131" s="77">
        <f t="shared" si="206"/>
        <v>0</v>
      </c>
      <c r="FV131" s="77">
        <f t="shared" si="206"/>
        <v>0</v>
      </c>
      <c r="FW131" s="77">
        <f t="shared" si="207"/>
        <v>0</v>
      </c>
      <c r="FX131" s="77">
        <f t="shared" si="207"/>
        <v>0</v>
      </c>
      <c r="FY131" s="77">
        <f t="shared" si="207"/>
        <v>0</v>
      </c>
      <c r="FZ131" s="77">
        <f t="shared" si="207"/>
        <v>0</v>
      </c>
      <c r="GA131" s="77">
        <f t="shared" si="207"/>
        <v>0</v>
      </c>
      <c r="GB131" s="77">
        <f t="shared" si="207"/>
        <v>0</v>
      </c>
      <c r="GC131" s="77">
        <f t="shared" si="207"/>
        <v>0</v>
      </c>
      <c r="GD131" s="77">
        <f t="shared" si="207"/>
        <v>0</v>
      </c>
      <c r="GE131" s="77">
        <f t="shared" si="207"/>
        <v>0</v>
      </c>
      <c r="GF131" s="77">
        <f t="shared" si="207"/>
        <v>0</v>
      </c>
      <c r="GG131" s="77">
        <f t="shared" si="207"/>
        <v>0</v>
      </c>
    </row>
    <row r="132" spans="1:189" ht="15.75" x14ac:dyDescent="0.25">
      <c r="A132" s="93"/>
      <c r="B132" s="101"/>
      <c r="C132" s="102"/>
      <c r="D132" s="102"/>
      <c r="E132" s="93"/>
      <c r="F132" s="101"/>
      <c r="G132" s="97">
        <f t="shared" si="113"/>
        <v>0</v>
      </c>
      <c r="H132" s="96"/>
      <c r="I132" s="97">
        <f t="shared" si="114"/>
        <v>0</v>
      </c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0">
        <f t="shared" si="116"/>
        <v>0</v>
      </c>
      <c r="AE132" s="100">
        <f>I132-AD132</f>
        <v>0</v>
      </c>
      <c r="AF132" s="75"/>
      <c r="AG132" s="75"/>
      <c r="AH132" s="68">
        <f t="shared" si="115"/>
        <v>0</v>
      </c>
      <c r="AI132" s="79">
        <f>SUMIF(Списки!$D$2:$D$6,B132,Списки!$E$2:$E$6)</f>
        <v>0</v>
      </c>
      <c r="AJ132" s="79">
        <f t="shared" si="117"/>
        <v>31</v>
      </c>
      <c r="AK132" s="70"/>
      <c r="AL132" s="70">
        <f t="array" aca="1" ref="AL132" ca="1">IF(MONTH(AI132)=1,MIN(IF(F132=январь!$A$1:$AF$200,ROW(январь!$A$1:$AF$200))),IF(MONTH(AI132)=2,MIN(IF(F132=февраль!$A$1:$AF$200,ROW(февраль!$A$1:$AF$200))),IF(MONTH(AI132)=3,MIN(IF(F132=март!$A$1:$AF$200,ROW(март!$A$1:$AF$200))),IF(MONTH(AI132)=4,MIN(IF(F132=апрель!$A$1:$AF$200,ROW(апрель!$A$1:$AF$200))),IF(MONTH(AI132)=5,MIN(IF(F132=май!$A$1:$AF$200,ROW(май!$A$1:$AF$200))),0)))))</f>
        <v>3</v>
      </c>
      <c r="AM132" s="77" t="str">
        <f t="shared" ca="1" si="193"/>
        <v>П</v>
      </c>
      <c r="AN132" s="77" t="str">
        <f t="shared" ca="1" si="193"/>
        <v>П</v>
      </c>
      <c r="AO132" s="77" t="str">
        <f t="shared" ca="1" si="193"/>
        <v>КД</v>
      </c>
      <c r="AP132" s="77" t="str">
        <f t="shared" ca="1" si="193"/>
        <v>КД</v>
      </c>
      <c r="AQ132" s="77" t="str">
        <f t="shared" ca="1" si="193"/>
        <v>КД</v>
      </c>
      <c r="AR132" s="77" t="str">
        <f t="shared" ca="1" si="193"/>
        <v>КД</v>
      </c>
      <c r="AS132" s="77" t="str">
        <f t="shared" ca="1" si="193"/>
        <v>В</v>
      </c>
      <c r="AT132" s="77" t="str">
        <f t="shared" ca="1" si="193"/>
        <v>КД</v>
      </c>
      <c r="AU132" s="77">
        <f t="shared" ca="1" si="193"/>
        <v>0</v>
      </c>
      <c r="AV132" s="77">
        <f t="shared" ca="1" si="193"/>
        <v>3</v>
      </c>
      <c r="AW132" s="77">
        <f t="shared" ca="1" si="194"/>
        <v>4</v>
      </c>
      <c r="AX132" s="77">
        <f t="shared" ca="1" si="194"/>
        <v>6</v>
      </c>
      <c r="AY132" s="77">
        <f t="shared" ca="1" si="194"/>
        <v>3</v>
      </c>
      <c r="AZ132" s="77" t="str">
        <f t="shared" ca="1" si="194"/>
        <v>В</v>
      </c>
      <c r="BA132" s="77">
        <f t="shared" ca="1" si="194"/>
        <v>7</v>
      </c>
      <c r="BB132" s="77">
        <f t="shared" ca="1" si="194"/>
        <v>0</v>
      </c>
      <c r="BC132" s="77">
        <f t="shared" ca="1" si="194"/>
        <v>3</v>
      </c>
      <c r="BD132" s="77">
        <f t="shared" ca="1" si="194"/>
        <v>4</v>
      </c>
      <c r="BE132" s="77">
        <f t="shared" ca="1" si="194"/>
        <v>6</v>
      </c>
      <c r="BF132" s="77">
        <f t="shared" ca="1" si="194"/>
        <v>3</v>
      </c>
      <c r="BG132" s="77" t="str">
        <f t="shared" ca="1" si="195"/>
        <v>В</v>
      </c>
      <c r="BH132" s="77">
        <f t="shared" ca="1" si="195"/>
        <v>7</v>
      </c>
      <c r="BI132" s="77">
        <f t="shared" ca="1" si="195"/>
        <v>0</v>
      </c>
      <c r="BJ132" s="77">
        <f t="shared" ca="1" si="195"/>
        <v>3</v>
      </c>
      <c r="BK132" s="77">
        <f t="shared" ca="1" si="195"/>
        <v>4</v>
      </c>
      <c r="BL132" s="77">
        <f t="shared" ca="1" si="195"/>
        <v>6</v>
      </c>
      <c r="BM132" s="77">
        <f t="shared" ca="1" si="195"/>
        <v>3</v>
      </c>
      <c r="BN132" s="77" t="str">
        <f t="shared" ca="1" si="195"/>
        <v>В</v>
      </c>
      <c r="BO132" s="77">
        <f t="shared" ca="1" si="195"/>
        <v>7</v>
      </c>
      <c r="BP132" s="77">
        <f t="shared" ca="1" si="195"/>
        <v>0</v>
      </c>
      <c r="BQ132" s="77">
        <f t="shared" ca="1" si="195"/>
        <v>3</v>
      </c>
      <c r="BR132" s="77">
        <f t="shared" si="196"/>
        <v>0</v>
      </c>
      <c r="BS132" s="77">
        <f t="shared" si="196"/>
        <v>0</v>
      </c>
      <c r="BT132" s="77">
        <f t="shared" si="196"/>
        <v>0</v>
      </c>
      <c r="BU132" s="77">
        <f t="shared" si="196"/>
        <v>0</v>
      </c>
      <c r="BV132" s="77">
        <f t="shared" si="196"/>
        <v>0</v>
      </c>
      <c r="BW132" s="77">
        <f t="shared" si="196"/>
        <v>0</v>
      </c>
      <c r="BX132" s="77">
        <f t="shared" si="196"/>
        <v>0</v>
      </c>
      <c r="BY132" s="77">
        <f t="shared" si="196"/>
        <v>0</v>
      </c>
      <c r="BZ132" s="77">
        <f t="shared" si="196"/>
        <v>0</v>
      </c>
      <c r="CA132" s="77">
        <f t="shared" si="196"/>
        <v>0</v>
      </c>
      <c r="CB132" s="77">
        <f t="shared" si="197"/>
        <v>0</v>
      </c>
      <c r="CC132" s="77">
        <f t="shared" si="197"/>
        <v>0</v>
      </c>
      <c r="CD132" s="77">
        <f t="shared" si="197"/>
        <v>0</v>
      </c>
      <c r="CE132" s="77">
        <f t="shared" si="197"/>
        <v>0</v>
      </c>
      <c r="CF132" s="77">
        <f t="shared" si="197"/>
        <v>0</v>
      </c>
      <c r="CG132" s="77">
        <f t="shared" si="197"/>
        <v>0</v>
      </c>
      <c r="CH132" s="77">
        <f t="shared" si="197"/>
        <v>0</v>
      </c>
      <c r="CI132" s="77">
        <f t="shared" si="197"/>
        <v>0</v>
      </c>
      <c r="CJ132" s="77">
        <f t="shared" si="197"/>
        <v>0</v>
      </c>
      <c r="CK132" s="77">
        <f t="shared" si="197"/>
        <v>0</v>
      </c>
      <c r="CL132" s="77">
        <f t="shared" si="198"/>
        <v>0</v>
      </c>
      <c r="CM132" s="77">
        <f t="shared" si="198"/>
        <v>0</v>
      </c>
      <c r="CN132" s="77">
        <f t="shared" si="198"/>
        <v>0</v>
      </c>
      <c r="CO132" s="77">
        <f t="shared" si="198"/>
        <v>0</v>
      </c>
      <c r="CP132" s="77">
        <f t="shared" si="198"/>
        <v>0</v>
      </c>
      <c r="CQ132" s="77">
        <f t="shared" si="198"/>
        <v>0</v>
      </c>
      <c r="CR132" s="77">
        <f t="shared" si="198"/>
        <v>0</v>
      </c>
      <c r="CS132" s="77">
        <f t="shared" si="198"/>
        <v>0</v>
      </c>
      <c r="CT132" s="77">
        <f t="shared" si="199"/>
        <v>0</v>
      </c>
      <c r="CU132" s="77">
        <f t="shared" si="199"/>
        <v>0</v>
      </c>
      <c r="CV132" s="77">
        <f t="shared" si="199"/>
        <v>0</v>
      </c>
      <c r="CW132" s="77">
        <f t="shared" si="199"/>
        <v>0</v>
      </c>
      <c r="CX132" s="77">
        <f t="shared" si="199"/>
        <v>0</v>
      </c>
      <c r="CY132" s="77">
        <f t="shared" si="199"/>
        <v>0</v>
      </c>
      <c r="CZ132" s="77">
        <f t="shared" si="199"/>
        <v>0</v>
      </c>
      <c r="DA132" s="77">
        <f t="shared" si="199"/>
        <v>0</v>
      </c>
      <c r="DB132" s="77">
        <f t="shared" si="199"/>
        <v>0</v>
      </c>
      <c r="DC132" s="77">
        <f t="shared" si="199"/>
        <v>0</v>
      </c>
      <c r="DD132" s="77">
        <f t="shared" si="200"/>
        <v>0</v>
      </c>
      <c r="DE132" s="77">
        <f t="shared" si="200"/>
        <v>0</v>
      </c>
      <c r="DF132" s="77">
        <f t="shared" si="200"/>
        <v>0</v>
      </c>
      <c r="DG132" s="77">
        <f t="shared" si="200"/>
        <v>0</v>
      </c>
      <c r="DH132" s="77">
        <f t="shared" si="200"/>
        <v>0</v>
      </c>
      <c r="DI132" s="77">
        <f t="shared" si="200"/>
        <v>0</v>
      </c>
      <c r="DJ132" s="77">
        <f t="shared" si="200"/>
        <v>0</v>
      </c>
      <c r="DK132" s="77">
        <f t="shared" si="200"/>
        <v>0</v>
      </c>
      <c r="DL132" s="77">
        <f t="shared" si="200"/>
        <v>0</v>
      </c>
      <c r="DM132" s="77">
        <f t="shared" si="200"/>
        <v>0</v>
      </c>
      <c r="DN132" s="77">
        <f t="shared" si="201"/>
        <v>0</v>
      </c>
      <c r="DO132" s="77">
        <f t="shared" si="201"/>
        <v>0</v>
      </c>
      <c r="DP132" s="77">
        <f t="shared" si="201"/>
        <v>0</v>
      </c>
      <c r="DQ132" s="77">
        <f t="shared" si="201"/>
        <v>0</v>
      </c>
      <c r="DR132" s="77">
        <f t="shared" si="201"/>
        <v>0</v>
      </c>
      <c r="DS132" s="77">
        <f t="shared" si="201"/>
        <v>0</v>
      </c>
      <c r="DT132" s="77">
        <f t="shared" si="201"/>
        <v>0</v>
      </c>
      <c r="DU132" s="77">
        <f t="shared" si="201"/>
        <v>0</v>
      </c>
      <c r="DV132" s="77">
        <f t="shared" si="201"/>
        <v>0</v>
      </c>
      <c r="DW132" s="77">
        <f t="shared" si="201"/>
        <v>0</v>
      </c>
      <c r="DX132" s="77">
        <f t="shared" si="201"/>
        <v>0</v>
      </c>
      <c r="DY132" s="77">
        <f t="shared" si="202"/>
        <v>0</v>
      </c>
      <c r="DZ132" s="77">
        <f t="shared" si="202"/>
        <v>0</v>
      </c>
      <c r="EA132" s="77">
        <f t="shared" si="202"/>
        <v>0</v>
      </c>
      <c r="EB132" s="77">
        <f t="shared" si="202"/>
        <v>0</v>
      </c>
      <c r="EC132" s="77">
        <f t="shared" si="202"/>
        <v>0</v>
      </c>
      <c r="ED132" s="77">
        <f t="shared" si="202"/>
        <v>0</v>
      </c>
      <c r="EE132" s="77">
        <f t="shared" si="202"/>
        <v>0</v>
      </c>
      <c r="EF132" s="77">
        <f t="shared" si="202"/>
        <v>0</v>
      </c>
      <c r="EG132" s="77">
        <f t="shared" si="202"/>
        <v>0</v>
      </c>
      <c r="EH132" s="77">
        <f t="shared" si="202"/>
        <v>0</v>
      </c>
      <c r="EI132" s="77">
        <f t="shared" si="203"/>
        <v>0</v>
      </c>
      <c r="EJ132" s="77">
        <f t="shared" si="203"/>
        <v>0</v>
      </c>
      <c r="EK132" s="77">
        <f t="shared" si="203"/>
        <v>0</v>
      </c>
      <c r="EL132" s="77">
        <f t="shared" si="203"/>
        <v>0</v>
      </c>
      <c r="EM132" s="77">
        <f t="shared" si="203"/>
        <v>0</v>
      </c>
      <c r="EN132" s="77">
        <f t="shared" si="203"/>
        <v>0</v>
      </c>
      <c r="EO132" s="77">
        <f t="shared" si="203"/>
        <v>0</v>
      </c>
      <c r="EP132" s="77">
        <f t="shared" si="203"/>
        <v>0</v>
      </c>
      <c r="EQ132" s="77">
        <f t="shared" si="203"/>
        <v>0</v>
      </c>
      <c r="ER132" s="77">
        <f t="shared" si="203"/>
        <v>0</v>
      </c>
      <c r="ES132" s="77">
        <f t="shared" si="204"/>
        <v>0</v>
      </c>
      <c r="ET132" s="77">
        <f t="shared" si="204"/>
        <v>0</v>
      </c>
      <c r="EU132" s="77">
        <f t="shared" si="204"/>
        <v>0</v>
      </c>
      <c r="EV132" s="77">
        <f t="shared" si="204"/>
        <v>0</v>
      </c>
      <c r="EW132" s="77">
        <f t="shared" si="204"/>
        <v>0</v>
      </c>
      <c r="EX132" s="77">
        <f t="shared" si="204"/>
        <v>0</v>
      </c>
      <c r="EY132" s="77">
        <f t="shared" si="204"/>
        <v>0</v>
      </c>
      <c r="EZ132" s="77">
        <f t="shared" si="204"/>
        <v>0</v>
      </c>
      <c r="FA132" s="77">
        <f t="shared" si="204"/>
        <v>0</v>
      </c>
      <c r="FB132" s="77">
        <f t="shared" si="204"/>
        <v>0</v>
      </c>
      <c r="FC132" s="77">
        <f t="shared" si="205"/>
        <v>0</v>
      </c>
      <c r="FD132" s="77">
        <f t="shared" si="205"/>
        <v>0</v>
      </c>
      <c r="FE132" s="77">
        <f t="shared" si="205"/>
        <v>0</v>
      </c>
      <c r="FF132" s="77">
        <f t="shared" si="205"/>
        <v>0</v>
      </c>
      <c r="FG132" s="77">
        <f t="shared" si="205"/>
        <v>0</v>
      </c>
      <c r="FH132" s="77">
        <f t="shared" si="205"/>
        <v>0</v>
      </c>
      <c r="FI132" s="77">
        <f t="shared" si="205"/>
        <v>0</v>
      </c>
      <c r="FJ132" s="77">
        <f t="shared" si="205"/>
        <v>0</v>
      </c>
      <c r="FK132" s="77">
        <f t="shared" si="205"/>
        <v>0</v>
      </c>
      <c r="FL132" s="77">
        <f t="shared" si="205"/>
        <v>0</v>
      </c>
      <c r="FM132" s="77">
        <f t="shared" si="206"/>
        <v>0</v>
      </c>
      <c r="FN132" s="77">
        <f t="shared" si="206"/>
        <v>0</v>
      </c>
      <c r="FO132" s="77">
        <f t="shared" si="206"/>
        <v>0</v>
      </c>
      <c r="FP132" s="77">
        <f t="shared" si="206"/>
        <v>0</v>
      </c>
      <c r="FQ132" s="77">
        <f t="shared" si="206"/>
        <v>0</v>
      </c>
      <c r="FR132" s="77">
        <f t="shared" si="206"/>
        <v>0</v>
      </c>
      <c r="FS132" s="77">
        <f t="shared" si="206"/>
        <v>0</v>
      </c>
      <c r="FT132" s="77">
        <f t="shared" si="206"/>
        <v>0</v>
      </c>
      <c r="FU132" s="77">
        <f t="shared" si="206"/>
        <v>0</v>
      </c>
      <c r="FV132" s="77">
        <f t="shared" si="206"/>
        <v>0</v>
      </c>
      <c r="FW132" s="77">
        <f t="shared" si="207"/>
        <v>0</v>
      </c>
      <c r="FX132" s="77">
        <f t="shared" si="207"/>
        <v>0</v>
      </c>
      <c r="FY132" s="77">
        <f t="shared" si="207"/>
        <v>0</v>
      </c>
      <c r="FZ132" s="77">
        <f t="shared" si="207"/>
        <v>0</v>
      </c>
      <c r="GA132" s="77">
        <f t="shared" si="207"/>
        <v>0</v>
      </c>
      <c r="GB132" s="77">
        <f t="shared" si="207"/>
        <v>0</v>
      </c>
      <c r="GC132" s="77">
        <f t="shared" si="207"/>
        <v>0</v>
      </c>
      <c r="GD132" s="77">
        <f t="shared" si="207"/>
        <v>0</v>
      </c>
      <c r="GE132" s="77">
        <f t="shared" si="207"/>
        <v>0</v>
      </c>
      <c r="GF132" s="77">
        <f t="shared" si="207"/>
        <v>0</v>
      </c>
      <c r="GG132" s="77">
        <f t="shared" si="207"/>
        <v>0</v>
      </c>
    </row>
    <row r="133" spans="1:189" ht="15.75" x14ac:dyDescent="0.25">
      <c r="A133" s="93"/>
      <c r="B133" s="101"/>
      <c r="C133" s="102"/>
      <c r="D133" s="102"/>
      <c r="E133" s="93"/>
      <c r="F133" s="101"/>
      <c r="G133" s="97">
        <f t="shared" ref="G133:G196" si="208">SUMIFS(AM133:GG133,$AM$3:$GG$3,"&gt;="&amp;C133,$AM$3:$GG$3,"&lt;="&amp;D133)</f>
        <v>0</v>
      </c>
      <c r="H133" s="96"/>
      <c r="I133" s="97">
        <f t="shared" ref="I133:I196" si="209">G133-H133</f>
        <v>0</v>
      </c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0">
        <f t="shared" si="116"/>
        <v>0</v>
      </c>
      <c r="AE133" s="100">
        <f t="shared" ref="AE133:AE195" si="210">I133-AD133</f>
        <v>0</v>
      </c>
      <c r="AF133" s="75"/>
      <c r="AG133" s="75"/>
      <c r="AH133" s="68">
        <f t="shared" ref="AH133:AH196" si="211">COUNTIFS($AM$3:$GG$3,"&gt;="&amp;C133,$AM$3:$GG$3,"&lt;="&amp;D133,AM133:GG133,"&lt;&gt;П",AM133:GG133,"&lt;&gt;В",AM133:GG133,"&lt;&gt;КД",AM133:GG133,"&lt;&gt;Н")</f>
        <v>0</v>
      </c>
      <c r="AI133" s="79">
        <f>SUMIF(Списки!$D$2:$D$6,B133,Списки!$E$2:$E$6)</f>
        <v>0</v>
      </c>
      <c r="AJ133" s="79">
        <f t="shared" si="117"/>
        <v>31</v>
      </c>
      <c r="AK133" s="70"/>
      <c r="AL133" s="70">
        <f t="array" aca="1" ref="AL133" ca="1">IF(MONTH(AI133)=1,MIN(IF(F133=январь!$A$1:$AF$200,ROW(январь!$A$1:$AF$200))),IF(MONTH(AI133)=2,MIN(IF(F133=февраль!$A$1:$AF$200,ROW(февраль!$A$1:$AF$200))),IF(MONTH(AI133)=3,MIN(IF(F133=март!$A$1:$AF$200,ROW(март!$A$1:$AF$200))),IF(MONTH(AI133)=4,MIN(IF(F133=апрель!$A$1:$AF$200,ROW(апрель!$A$1:$AF$200))),IF(MONTH(AI133)=5,MIN(IF(F133=май!$A$1:$AF$200,ROW(май!$A$1:$AF$200))),0)))))</f>
        <v>3</v>
      </c>
      <c r="AM133" s="77" t="str">
        <f t="shared" ca="1" si="193"/>
        <v>П</v>
      </c>
      <c r="AN133" s="77" t="str">
        <f t="shared" ca="1" si="193"/>
        <v>П</v>
      </c>
      <c r="AO133" s="77" t="str">
        <f t="shared" ca="1" si="193"/>
        <v>КД</v>
      </c>
      <c r="AP133" s="77" t="str">
        <f t="shared" ca="1" si="193"/>
        <v>КД</v>
      </c>
      <c r="AQ133" s="77" t="str">
        <f t="shared" ca="1" si="193"/>
        <v>КД</v>
      </c>
      <c r="AR133" s="77" t="str">
        <f t="shared" ca="1" si="193"/>
        <v>КД</v>
      </c>
      <c r="AS133" s="77" t="str">
        <f t="shared" ca="1" si="193"/>
        <v>В</v>
      </c>
      <c r="AT133" s="77" t="str">
        <f t="shared" ca="1" si="193"/>
        <v>КД</v>
      </c>
      <c r="AU133" s="77">
        <f t="shared" ca="1" si="193"/>
        <v>0</v>
      </c>
      <c r="AV133" s="77">
        <f t="shared" ca="1" si="193"/>
        <v>3</v>
      </c>
      <c r="AW133" s="77">
        <f t="shared" ca="1" si="194"/>
        <v>4</v>
      </c>
      <c r="AX133" s="77">
        <f t="shared" ca="1" si="194"/>
        <v>6</v>
      </c>
      <c r="AY133" s="77">
        <f t="shared" ca="1" si="194"/>
        <v>3</v>
      </c>
      <c r="AZ133" s="77" t="str">
        <f t="shared" ca="1" si="194"/>
        <v>В</v>
      </c>
      <c r="BA133" s="77">
        <f t="shared" ca="1" si="194"/>
        <v>7</v>
      </c>
      <c r="BB133" s="77">
        <f t="shared" ca="1" si="194"/>
        <v>0</v>
      </c>
      <c r="BC133" s="77">
        <f t="shared" ca="1" si="194"/>
        <v>3</v>
      </c>
      <c r="BD133" s="77">
        <f t="shared" ca="1" si="194"/>
        <v>4</v>
      </c>
      <c r="BE133" s="77">
        <f t="shared" ca="1" si="194"/>
        <v>6</v>
      </c>
      <c r="BF133" s="77">
        <f t="shared" ca="1" si="194"/>
        <v>3</v>
      </c>
      <c r="BG133" s="77" t="str">
        <f t="shared" ca="1" si="195"/>
        <v>В</v>
      </c>
      <c r="BH133" s="77">
        <f t="shared" ca="1" si="195"/>
        <v>7</v>
      </c>
      <c r="BI133" s="77">
        <f t="shared" ca="1" si="195"/>
        <v>0</v>
      </c>
      <c r="BJ133" s="77">
        <f t="shared" ca="1" si="195"/>
        <v>3</v>
      </c>
      <c r="BK133" s="77">
        <f t="shared" ca="1" si="195"/>
        <v>4</v>
      </c>
      <c r="BL133" s="77">
        <f t="shared" ca="1" si="195"/>
        <v>6</v>
      </c>
      <c r="BM133" s="77">
        <f t="shared" ca="1" si="195"/>
        <v>3</v>
      </c>
      <c r="BN133" s="77" t="str">
        <f t="shared" ca="1" si="195"/>
        <v>В</v>
      </c>
      <c r="BO133" s="77">
        <f t="shared" ca="1" si="195"/>
        <v>7</v>
      </c>
      <c r="BP133" s="77">
        <f t="shared" ca="1" si="195"/>
        <v>0</v>
      </c>
      <c r="BQ133" s="77">
        <f t="shared" ca="1" si="195"/>
        <v>3</v>
      </c>
      <c r="BR133" s="77">
        <f t="shared" si="196"/>
        <v>0</v>
      </c>
      <c r="BS133" s="77">
        <f t="shared" si="196"/>
        <v>0</v>
      </c>
      <c r="BT133" s="77">
        <f t="shared" si="196"/>
        <v>0</v>
      </c>
      <c r="BU133" s="77">
        <f t="shared" si="196"/>
        <v>0</v>
      </c>
      <c r="BV133" s="77">
        <f t="shared" si="196"/>
        <v>0</v>
      </c>
      <c r="BW133" s="77">
        <f t="shared" si="196"/>
        <v>0</v>
      </c>
      <c r="BX133" s="77">
        <f t="shared" si="196"/>
        <v>0</v>
      </c>
      <c r="BY133" s="77">
        <f t="shared" si="196"/>
        <v>0</v>
      </c>
      <c r="BZ133" s="77">
        <f t="shared" si="196"/>
        <v>0</v>
      </c>
      <c r="CA133" s="77">
        <f t="shared" si="196"/>
        <v>0</v>
      </c>
      <c r="CB133" s="77">
        <f t="shared" si="197"/>
        <v>0</v>
      </c>
      <c r="CC133" s="77">
        <f t="shared" si="197"/>
        <v>0</v>
      </c>
      <c r="CD133" s="77">
        <f t="shared" si="197"/>
        <v>0</v>
      </c>
      <c r="CE133" s="77">
        <f t="shared" si="197"/>
        <v>0</v>
      </c>
      <c r="CF133" s="77">
        <f t="shared" si="197"/>
        <v>0</v>
      </c>
      <c r="CG133" s="77">
        <f t="shared" si="197"/>
        <v>0</v>
      </c>
      <c r="CH133" s="77">
        <f t="shared" si="197"/>
        <v>0</v>
      </c>
      <c r="CI133" s="77">
        <f t="shared" si="197"/>
        <v>0</v>
      </c>
      <c r="CJ133" s="77">
        <f t="shared" si="197"/>
        <v>0</v>
      </c>
      <c r="CK133" s="77">
        <f t="shared" si="197"/>
        <v>0</v>
      </c>
      <c r="CL133" s="77">
        <f t="shared" si="198"/>
        <v>0</v>
      </c>
      <c r="CM133" s="77">
        <f t="shared" si="198"/>
        <v>0</v>
      </c>
      <c r="CN133" s="77">
        <f t="shared" si="198"/>
        <v>0</v>
      </c>
      <c r="CO133" s="77">
        <f t="shared" si="198"/>
        <v>0</v>
      </c>
      <c r="CP133" s="77">
        <f t="shared" si="198"/>
        <v>0</v>
      </c>
      <c r="CQ133" s="77">
        <f t="shared" si="198"/>
        <v>0</v>
      </c>
      <c r="CR133" s="77">
        <f t="shared" si="198"/>
        <v>0</v>
      </c>
      <c r="CS133" s="77">
        <f t="shared" si="198"/>
        <v>0</v>
      </c>
      <c r="CT133" s="77">
        <f t="shared" si="199"/>
        <v>0</v>
      </c>
      <c r="CU133" s="77">
        <f t="shared" si="199"/>
        <v>0</v>
      </c>
      <c r="CV133" s="77">
        <f t="shared" si="199"/>
        <v>0</v>
      </c>
      <c r="CW133" s="77">
        <f t="shared" si="199"/>
        <v>0</v>
      </c>
      <c r="CX133" s="77">
        <f t="shared" si="199"/>
        <v>0</v>
      </c>
      <c r="CY133" s="77">
        <f t="shared" si="199"/>
        <v>0</v>
      </c>
      <c r="CZ133" s="77">
        <f t="shared" si="199"/>
        <v>0</v>
      </c>
      <c r="DA133" s="77">
        <f t="shared" si="199"/>
        <v>0</v>
      </c>
      <c r="DB133" s="77">
        <f t="shared" si="199"/>
        <v>0</v>
      </c>
      <c r="DC133" s="77">
        <f t="shared" si="199"/>
        <v>0</v>
      </c>
      <c r="DD133" s="77">
        <f t="shared" si="200"/>
        <v>0</v>
      </c>
      <c r="DE133" s="77">
        <f t="shared" si="200"/>
        <v>0</v>
      </c>
      <c r="DF133" s="77">
        <f t="shared" si="200"/>
        <v>0</v>
      </c>
      <c r="DG133" s="77">
        <f t="shared" si="200"/>
        <v>0</v>
      </c>
      <c r="DH133" s="77">
        <f t="shared" si="200"/>
        <v>0</v>
      </c>
      <c r="DI133" s="77">
        <f t="shared" si="200"/>
        <v>0</v>
      </c>
      <c r="DJ133" s="77">
        <f t="shared" si="200"/>
        <v>0</v>
      </c>
      <c r="DK133" s="77">
        <f t="shared" si="200"/>
        <v>0</v>
      </c>
      <c r="DL133" s="77">
        <f t="shared" si="200"/>
        <v>0</v>
      </c>
      <c r="DM133" s="77">
        <f t="shared" si="200"/>
        <v>0</v>
      </c>
      <c r="DN133" s="77">
        <f t="shared" si="201"/>
        <v>0</v>
      </c>
      <c r="DO133" s="77">
        <f t="shared" si="201"/>
        <v>0</v>
      </c>
      <c r="DP133" s="77">
        <f t="shared" si="201"/>
        <v>0</v>
      </c>
      <c r="DQ133" s="77">
        <f t="shared" si="201"/>
        <v>0</v>
      </c>
      <c r="DR133" s="77">
        <f t="shared" si="201"/>
        <v>0</v>
      </c>
      <c r="DS133" s="77">
        <f t="shared" si="201"/>
        <v>0</v>
      </c>
      <c r="DT133" s="77">
        <f t="shared" si="201"/>
        <v>0</v>
      </c>
      <c r="DU133" s="77">
        <f t="shared" si="201"/>
        <v>0</v>
      </c>
      <c r="DV133" s="77">
        <f t="shared" si="201"/>
        <v>0</v>
      </c>
      <c r="DW133" s="77">
        <f t="shared" si="201"/>
        <v>0</v>
      </c>
      <c r="DX133" s="77">
        <f t="shared" si="201"/>
        <v>0</v>
      </c>
      <c r="DY133" s="77">
        <f t="shared" si="202"/>
        <v>0</v>
      </c>
      <c r="DZ133" s="77">
        <f t="shared" si="202"/>
        <v>0</v>
      </c>
      <c r="EA133" s="77">
        <f t="shared" si="202"/>
        <v>0</v>
      </c>
      <c r="EB133" s="77">
        <f t="shared" si="202"/>
        <v>0</v>
      </c>
      <c r="EC133" s="77">
        <f t="shared" si="202"/>
        <v>0</v>
      </c>
      <c r="ED133" s="77">
        <f t="shared" si="202"/>
        <v>0</v>
      </c>
      <c r="EE133" s="77">
        <f t="shared" si="202"/>
        <v>0</v>
      </c>
      <c r="EF133" s="77">
        <f t="shared" si="202"/>
        <v>0</v>
      </c>
      <c r="EG133" s="77">
        <f t="shared" si="202"/>
        <v>0</v>
      </c>
      <c r="EH133" s="77">
        <f t="shared" si="202"/>
        <v>0</v>
      </c>
      <c r="EI133" s="77">
        <f t="shared" si="203"/>
        <v>0</v>
      </c>
      <c r="EJ133" s="77">
        <f t="shared" si="203"/>
        <v>0</v>
      </c>
      <c r="EK133" s="77">
        <f t="shared" si="203"/>
        <v>0</v>
      </c>
      <c r="EL133" s="77">
        <f t="shared" si="203"/>
        <v>0</v>
      </c>
      <c r="EM133" s="77">
        <f t="shared" si="203"/>
        <v>0</v>
      </c>
      <c r="EN133" s="77">
        <f t="shared" si="203"/>
        <v>0</v>
      </c>
      <c r="EO133" s="77">
        <f t="shared" si="203"/>
        <v>0</v>
      </c>
      <c r="EP133" s="77">
        <f t="shared" si="203"/>
        <v>0</v>
      </c>
      <c r="EQ133" s="77">
        <f t="shared" si="203"/>
        <v>0</v>
      </c>
      <c r="ER133" s="77">
        <f t="shared" si="203"/>
        <v>0</v>
      </c>
      <c r="ES133" s="77">
        <f t="shared" si="204"/>
        <v>0</v>
      </c>
      <c r="ET133" s="77">
        <f t="shared" si="204"/>
        <v>0</v>
      </c>
      <c r="EU133" s="77">
        <f t="shared" si="204"/>
        <v>0</v>
      </c>
      <c r="EV133" s="77">
        <f t="shared" si="204"/>
        <v>0</v>
      </c>
      <c r="EW133" s="77">
        <f t="shared" si="204"/>
        <v>0</v>
      </c>
      <c r="EX133" s="77">
        <f t="shared" si="204"/>
        <v>0</v>
      </c>
      <c r="EY133" s="77">
        <f t="shared" si="204"/>
        <v>0</v>
      </c>
      <c r="EZ133" s="77">
        <f t="shared" si="204"/>
        <v>0</v>
      </c>
      <c r="FA133" s="77">
        <f t="shared" si="204"/>
        <v>0</v>
      </c>
      <c r="FB133" s="77">
        <f t="shared" si="204"/>
        <v>0</v>
      </c>
      <c r="FC133" s="77">
        <f t="shared" si="205"/>
        <v>0</v>
      </c>
      <c r="FD133" s="77">
        <f t="shared" si="205"/>
        <v>0</v>
      </c>
      <c r="FE133" s="77">
        <f t="shared" si="205"/>
        <v>0</v>
      </c>
      <c r="FF133" s="77">
        <f t="shared" si="205"/>
        <v>0</v>
      </c>
      <c r="FG133" s="77">
        <f t="shared" si="205"/>
        <v>0</v>
      </c>
      <c r="FH133" s="77">
        <f t="shared" si="205"/>
        <v>0</v>
      </c>
      <c r="FI133" s="77">
        <f t="shared" si="205"/>
        <v>0</v>
      </c>
      <c r="FJ133" s="77">
        <f t="shared" si="205"/>
        <v>0</v>
      </c>
      <c r="FK133" s="77">
        <f t="shared" si="205"/>
        <v>0</v>
      </c>
      <c r="FL133" s="77">
        <f t="shared" si="205"/>
        <v>0</v>
      </c>
      <c r="FM133" s="77">
        <f t="shared" si="206"/>
        <v>0</v>
      </c>
      <c r="FN133" s="77">
        <f t="shared" si="206"/>
        <v>0</v>
      </c>
      <c r="FO133" s="77">
        <f t="shared" si="206"/>
        <v>0</v>
      </c>
      <c r="FP133" s="77">
        <f t="shared" si="206"/>
        <v>0</v>
      </c>
      <c r="FQ133" s="77">
        <f t="shared" si="206"/>
        <v>0</v>
      </c>
      <c r="FR133" s="77">
        <f t="shared" si="206"/>
        <v>0</v>
      </c>
      <c r="FS133" s="77">
        <f t="shared" si="206"/>
        <v>0</v>
      </c>
      <c r="FT133" s="77">
        <f t="shared" si="206"/>
        <v>0</v>
      </c>
      <c r="FU133" s="77">
        <f t="shared" si="206"/>
        <v>0</v>
      </c>
      <c r="FV133" s="77">
        <f t="shared" si="206"/>
        <v>0</v>
      </c>
      <c r="FW133" s="77">
        <f t="shared" si="207"/>
        <v>0</v>
      </c>
      <c r="FX133" s="77">
        <f t="shared" si="207"/>
        <v>0</v>
      </c>
      <c r="FY133" s="77">
        <f t="shared" si="207"/>
        <v>0</v>
      </c>
      <c r="FZ133" s="77">
        <f t="shared" si="207"/>
        <v>0</v>
      </c>
      <c r="GA133" s="77">
        <f t="shared" si="207"/>
        <v>0</v>
      </c>
      <c r="GB133" s="77">
        <f t="shared" si="207"/>
        <v>0</v>
      </c>
      <c r="GC133" s="77">
        <f t="shared" si="207"/>
        <v>0</v>
      </c>
      <c r="GD133" s="77">
        <f t="shared" si="207"/>
        <v>0</v>
      </c>
      <c r="GE133" s="77">
        <f t="shared" si="207"/>
        <v>0</v>
      </c>
      <c r="GF133" s="77">
        <f t="shared" si="207"/>
        <v>0</v>
      </c>
      <c r="GG133" s="77">
        <f t="shared" si="207"/>
        <v>0</v>
      </c>
    </row>
    <row r="134" spans="1:189" ht="15.75" x14ac:dyDescent="0.25">
      <c r="A134" s="93"/>
      <c r="B134" s="101"/>
      <c r="C134" s="102"/>
      <c r="D134" s="102"/>
      <c r="E134" s="93"/>
      <c r="F134" s="101"/>
      <c r="G134" s="97">
        <f t="shared" si="208"/>
        <v>0</v>
      </c>
      <c r="H134" s="96"/>
      <c r="I134" s="97">
        <f t="shared" si="209"/>
        <v>0</v>
      </c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0">
        <f t="shared" ref="AD134:AD197" si="212">K134+M134+O134+Q134+S134+U134+W134+Y134+AA134+AC134</f>
        <v>0</v>
      </c>
      <c r="AE134" s="100">
        <f t="shared" si="210"/>
        <v>0</v>
      </c>
      <c r="AF134" s="75"/>
      <c r="AG134" s="75"/>
      <c r="AH134" s="68">
        <f t="shared" si="211"/>
        <v>0</v>
      </c>
      <c r="AI134" s="79">
        <f>SUMIF(Списки!$D$2:$D$6,B134,Списки!$E$2:$E$6)</f>
        <v>0</v>
      </c>
      <c r="AJ134" s="79">
        <f t="shared" si="117"/>
        <v>31</v>
      </c>
      <c r="AK134" s="70"/>
      <c r="AL134" s="70">
        <f t="array" aca="1" ref="AL134" ca="1">IF(MONTH(AI134)=1,MIN(IF(F134=январь!$A$1:$AF$200,ROW(январь!$A$1:$AF$200))),IF(MONTH(AI134)=2,MIN(IF(F134=февраль!$A$1:$AF$200,ROW(февраль!$A$1:$AF$200))),IF(MONTH(AI134)=3,MIN(IF(F134=март!$A$1:$AF$200,ROW(март!$A$1:$AF$200))),IF(MONTH(AI134)=4,MIN(IF(F134=апрель!$A$1:$AF$200,ROW(апрель!$A$1:$AF$200))),IF(MONTH(AI134)=5,MIN(IF(F134=май!$A$1:$AF$200,ROW(май!$A$1:$AF$200))),0)))))</f>
        <v>3</v>
      </c>
      <c r="AM134" s="77" t="str">
        <f t="shared" ref="AM134:AV143" ca="1" si="213">IF(MONTH($AI134)=1,INDEX(янв,$AL134,AM$2),0)</f>
        <v>П</v>
      </c>
      <c r="AN134" s="77" t="str">
        <f t="shared" ca="1" si="213"/>
        <v>П</v>
      </c>
      <c r="AO134" s="77" t="str">
        <f t="shared" ca="1" si="213"/>
        <v>КД</v>
      </c>
      <c r="AP134" s="77" t="str">
        <f t="shared" ca="1" si="213"/>
        <v>КД</v>
      </c>
      <c r="AQ134" s="77" t="str">
        <f t="shared" ca="1" si="213"/>
        <v>КД</v>
      </c>
      <c r="AR134" s="77" t="str">
        <f t="shared" ca="1" si="213"/>
        <v>КД</v>
      </c>
      <c r="AS134" s="77" t="str">
        <f t="shared" ca="1" si="213"/>
        <v>В</v>
      </c>
      <c r="AT134" s="77" t="str">
        <f t="shared" ca="1" si="213"/>
        <v>КД</v>
      </c>
      <c r="AU134" s="77">
        <f t="shared" ca="1" si="213"/>
        <v>0</v>
      </c>
      <c r="AV134" s="77">
        <f t="shared" ca="1" si="213"/>
        <v>3</v>
      </c>
      <c r="AW134" s="77">
        <f t="shared" ref="AW134:BF143" ca="1" si="214">IF(MONTH($AI134)=1,INDEX(янв,$AL134,AW$2),0)</f>
        <v>4</v>
      </c>
      <c r="AX134" s="77">
        <f t="shared" ca="1" si="214"/>
        <v>6</v>
      </c>
      <c r="AY134" s="77">
        <f t="shared" ca="1" si="214"/>
        <v>3</v>
      </c>
      <c r="AZ134" s="77" t="str">
        <f t="shared" ca="1" si="214"/>
        <v>В</v>
      </c>
      <c r="BA134" s="77">
        <f t="shared" ca="1" si="214"/>
        <v>7</v>
      </c>
      <c r="BB134" s="77">
        <f t="shared" ca="1" si="214"/>
        <v>0</v>
      </c>
      <c r="BC134" s="77">
        <f t="shared" ca="1" si="214"/>
        <v>3</v>
      </c>
      <c r="BD134" s="77">
        <f t="shared" ca="1" si="214"/>
        <v>4</v>
      </c>
      <c r="BE134" s="77">
        <f t="shared" ca="1" si="214"/>
        <v>6</v>
      </c>
      <c r="BF134" s="77">
        <f t="shared" ca="1" si="214"/>
        <v>3</v>
      </c>
      <c r="BG134" s="77" t="str">
        <f t="shared" ref="BG134:BQ143" ca="1" si="215">IF(MONTH($AI134)=1,INDEX(янв,$AL134,BG$2),0)</f>
        <v>В</v>
      </c>
      <c r="BH134" s="77">
        <f t="shared" ca="1" si="215"/>
        <v>7</v>
      </c>
      <c r="BI134" s="77">
        <f t="shared" ca="1" si="215"/>
        <v>0</v>
      </c>
      <c r="BJ134" s="77">
        <f t="shared" ca="1" si="215"/>
        <v>3</v>
      </c>
      <c r="BK134" s="77">
        <f t="shared" ca="1" si="215"/>
        <v>4</v>
      </c>
      <c r="BL134" s="77">
        <f t="shared" ca="1" si="215"/>
        <v>6</v>
      </c>
      <c r="BM134" s="77">
        <f t="shared" ca="1" si="215"/>
        <v>3</v>
      </c>
      <c r="BN134" s="77" t="str">
        <f t="shared" ca="1" si="215"/>
        <v>В</v>
      </c>
      <c r="BO134" s="77">
        <f t="shared" ca="1" si="215"/>
        <v>7</v>
      </c>
      <c r="BP134" s="77">
        <f t="shared" ca="1" si="215"/>
        <v>0</v>
      </c>
      <c r="BQ134" s="77">
        <f t="shared" ca="1" si="215"/>
        <v>3</v>
      </c>
      <c r="BR134" s="77">
        <f t="shared" ref="BR134:CA143" si="216">IF(MONTH($AI134)=2,INDEX(фев,$AL134,BR$2),0)</f>
        <v>0</v>
      </c>
      <c r="BS134" s="77">
        <f t="shared" si="216"/>
        <v>0</v>
      </c>
      <c r="BT134" s="77">
        <f t="shared" si="216"/>
        <v>0</v>
      </c>
      <c r="BU134" s="77">
        <f t="shared" si="216"/>
        <v>0</v>
      </c>
      <c r="BV134" s="77">
        <f t="shared" si="216"/>
        <v>0</v>
      </c>
      <c r="BW134" s="77">
        <f t="shared" si="216"/>
        <v>0</v>
      </c>
      <c r="BX134" s="77">
        <f t="shared" si="216"/>
        <v>0</v>
      </c>
      <c r="BY134" s="77">
        <f t="shared" si="216"/>
        <v>0</v>
      </c>
      <c r="BZ134" s="77">
        <f t="shared" si="216"/>
        <v>0</v>
      </c>
      <c r="CA134" s="77">
        <f t="shared" si="216"/>
        <v>0</v>
      </c>
      <c r="CB134" s="77">
        <f t="shared" ref="CB134:CK143" si="217">IF(MONTH($AI134)=2,INDEX(фев,$AL134,CB$2),0)</f>
        <v>0</v>
      </c>
      <c r="CC134" s="77">
        <f t="shared" si="217"/>
        <v>0</v>
      </c>
      <c r="CD134" s="77">
        <f t="shared" si="217"/>
        <v>0</v>
      </c>
      <c r="CE134" s="77">
        <f t="shared" si="217"/>
        <v>0</v>
      </c>
      <c r="CF134" s="77">
        <f t="shared" si="217"/>
        <v>0</v>
      </c>
      <c r="CG134" s="77">
        <f t="shared" si="217"/>
        <v>0</v>
      </c>
      <c r="CH134" s="77">
        <f t="shared" si="217"/>
        <v>0</v>
      </c>
      <c r="CI134" s="77">
        <f t="shared" si="217"/>
        <v>0</v>
      </c>
      <c r="CJ134" s="77">
        <f t="shared" si="217"/>
        <v>0</v>
      </c>
      <c r="CK134" s="77">
        <f t="shared" si="217"/>
        <v>0</v>
      </c>
      <c r="CL134" s="77">
        <f t="shared" ref="CL134:CS143" si="218">IF(MONTH($AI134)=2,INDEX(фев,$AL134,CL$2),0)</f>
        <v>0</v>
      </c>
      <c r="CM134" s="77">
        <f t="shared" si="218"/>
        <v>0</v>
      </c>
      <c r="CN134" s="77">
        <f t="shared" si="218"/>
        <v>0</v>
      </c>
      <c r="CO134" s="77">
        <f t="shared" si="218"/>
        <v>0</v>
      </c>
      <c r="CP134" s="77">
        <f t="shared" si="218"/>
        <v>0</v>
      </c>
      <c r="CQ134" s="77">
        <f t="shared" si="218"/>
        <v>0</v>
      </c>
      <c r="CR134" s="77">
        <f t="shared" si="218"/>
        <v>0</v>
      </c>
      <c r="CS134" s="77">
        <f t="shared" si="218"/>
        <v>0</v>
      </c>
      <c r="CT134" s="77">
        <f t="shared" ref="CT134:DC143" si="219">IF(MONTH($AI134)=3,INDEX(март,$AL134,CT$2),0)</f>
        <v>0</v>
      </c>
      <c r="CU134" s="77">
        <f t="shared" si="219"/>
        <v>0</v>
      </c>
      <c r="CV134" s="77">
        <f t="shared" si="219"/>
        <v>0</v>
      </c>
      <c r="CW134" s="77">
        <f t="shared" si="219"/>
        <v>0</v>
      </c>
      <c r="CX134" s="77">
        <f t="shared" si="219"/>
        <v>0</v>
      </c>
      <c r="CY134" s="77">
        <f t="shared" si="219"/>
        <v>0</v>
      </c>
      <c r="CZ134" s="77">
        <f t="shared" si="219"/>
        <v>0</v>
      </c>
      <c r="DA134" s="77">
        <f t="shared" si="219"/>
        <v>0</v>
      </c>
      <c r="DB134" s="77">
        <f t="shared" si="219"/>
        <v>0</v>
      </c>
      <c r="DC134" s="77">
        <f t="shared" si="219"/>
        <v>0</v>
      </c>
      <c r="DD134" s="77">
        <f t="shared" ref="DD134:DM143" si="220">IF(MONTH($AI134)=3,INDEX(март,$AL134,DD$2),0)</f>
        <v>0</v>
      </c>
      <c r="DE134" s="77">
        <f t="shared" si="220"/>
        <v>0</v>
      </c>
      <c r="DF134" s="77">
        <f t="shared" si="220"/>
        <v>0</v>
      </c>
      <c r="DG134" s="77">
        <f t="shared" si="220"/>
        <v>0</v>
      </c>
      <c r="DH134" s="77">
        <f t="shared" si="220"/>
        <v>0</v>
      </c>
      <c r="DI134" s="77">
        <f t="shared" si="220"/>
        <v>0</v>
      </c>
      <c r="DJ134" s="77">
        <f t="shared" si="220"/>
        <v>0</v>
      </c>
      <c r="DK134" s="77">
        <f t="shared" si="220"/>
        <v>0</v>
      </c>
      <c r="DL134" s="77">
        <f t="shared" si="220"/>
        <v>0</v>
      </c>
      <c r="DM134" s="77">
        <f t="shared" si="220"/>
        <v>0</v>
      </c>
      <c r="DN134" s="77">
        <f t="shared" ref="DN134:DX143" si="221">IF(MONTH($AI134)=3,INDEX(март,$AL134,DN$2),0)</f>
        <v>0</v>
      </c>
      <c r="DO134" s="77">
        <f t="shared" si="221"/>
        <v>0</v>
      </c>
      <c r="DP134" s="77">
        <f t="shared" si="221"/>
        <v>0</v>
      </c>
      <c r="DQ134" s="77">
        <f t="shared" si="221"/>
        <v>0</v>
      </c>
      <c r="DR134" s="77">
        <f t="shared" si="221"/>
        <v>0</v>
      </c>
      <c r="DS134" s="77">
        <f t="shared" si="221"/>
        <v>0</v>
      </c>
      <c r="DT134" s="77">
        <f t="shared" si="221"/>
        <v>0</v>
      </c>
      <c r="DU134" s="77">
        <f t="shared" si="221"/>
        <v>0</v>
      </c>
      <c r="DV134" s="77">
        <f t="shared" si="221"/>
        <v>0</v>
      </c>
      <c r="DW134" s="77">
        <f t="shared" si="221"/>
        <v>0</v>
      </c>
      <c r="DX134" s="77">
        <f t="shared" si="221"/>
        <v>0</v>
      </c>
      <c r="DY134" s="77">
        <f t="shared" ref="DY134:EH143" si="222">IF(MONTH($AI134)=4,INDEX(апр,$AL134,DY$2),0)</f>
        <v>0</v>
      </c>
      <c r="DZ134" s="77">
        <f t="shared" si="222"/>
        <v>0</v>
      </c>
      <c r="EA134" s="77">
        <f t="shared" si="222"/>
        <v>0</v>
      </c>
      <c r="EB134" s="77">
        <f t="shared" si="222"/>
        <v>0</v>
      </c>
      <c r="EC134" s="77">
        <f t="shared" si="222"/>
        <v>0</v>
      </c>
      <c r="ED134" s="77">
        <f t="shared" si="222"/>
        <v>0</v>
      </c>
      <c r="EE134" s="77">
        <f t="shared" si="222"/>
        <v>0</v>
      </c>
      <c r="EF134" s="77">
        <f t="shared" si="222"/>
        <v>0</v>
      </c>
      <c r="EG134" s="77">
        <f t="shared" si="222"/>
        <v>0</v>
      </c>
      <c r="EH134" s="77">
        <f t="shared" si="222"/>
        <v>0</v>
      </c>
      <c r="EI134" s="77">
        <f t="shared" ref="EI134:ER143" si="223">IF(MONTH($AI134)=4,INDEX(апр,$AL134,EI$2),0)</f>
        <v>0</v>
      </c>
      <c r="EJ134" s="77">
        <f t="shared" si="223"/>
        <v>0</v>
      </c>
      <c r="EK134" s="77">
        <f t="shared" si="223"/>
        <v>0</v>
      </c>
      <c r="EL134" s="77">
        <f t="shared" si="223"/>
        <v>0</v>
      </c>
      <c r="EM134" s="77">
        <f t="shared" si="223"/>
        <v>0</v>
      </c>
      <c r="EN134" s="77">
        <f t="shared" si="223"/>
        <v>0</v>
      </c>
      <c r="EO134" s="77">
        <f t="shared" si="223"/>
        <v>0</v>
      </c>
      <c r="EP134" s="77">
        <f t="shared" si="223"/>
        <v>0</v>
      </c>
      <c r="EQ134" s="77">
        <f t="shared" si="223"/>
        <v>0</v>
      </c>
      <c r="ER134" s="77">
        <f t="shared" si="223"/>
        <v>0</v>
      </c>
      <c r="ES134" s="77">
        <f t="shared" ref="ES134:FB143" si="224">IF(MONTH($AI134)=4,INDEX(апр,$AL134,ES$2),0)</f>
        <v>0</v>
      </c>
      <c r="ET134" s="77">
        <f t="shared" si="224"/>
        <v>0</v>
      </c>
      <c r="EU134" s="77">
        <f t="shared" si="224"/>
        <v>0</v>
      </c>
      <c r="EV134" s="77">
        <f t="shared" si="224"/>
        <v>0</v>
      </c>
      <c r="EW134" s="77">
        <f t="shared" si="224"/>
        <v>0</v>
      </c>
      <c r="EX134" s="77">
        <f t="shared" si="224"/>
        <v>0</v>
      </c>
      <c r="EY134" s="77">
        <f t="shared" si="224"/>
        <v>0</v>
      </c>
      <c r="EZ134" s="77">
        <f t="shared" si="224"/>
        <v>0</v>
      </c>
      <c r="FA134" s="77">
        <f t="shared" si="224"/>
        <v>0</v>
      </c>
      <c r="FB134" s="77">
        <f t="shared" si="224"/>
        <v>0</v>
      </c>
      <c r="FC134" s="77">
        <f t="shared" ref="FC134:FL143" si="225">IF(MONTH($AI134)=5,INDEX(май,$AL134,FC$2),0)</f>
        <v>0</v>
      </c>
      <c r="FD134" s="77">
        <f t="shared" si="225"/>
        <v>0</v>
      </c>
      <c r="FE134" s="77">
        <f t="shared" si="225"/>
        <v>0</v>
      </c>
      <c r="FF134" s="77">
        <f t="shared" si="225"/>
        <v>0</v>
      </c>
      <c r="FG134" s="77">
        <f t="shared" si="225"/>
        <v>0</v>
      </c>
      <c r="FH134" s="77">
        <f t="shared" si="225"/>
        <v>0</v>
      </c>
      <c r="FI134" s="77">
        <f t="shared" si="225"/>
        <v>0</v>
      </c>
      <c r="FJ134" s="77">
        <f t="shared" si="225"/>
        <v>0</v>
      </c>
      <c r="FK134" s="77">
        <f t="shared" si="225"/>
        <v>0</v>
      </c>
      <c r="FL134" s="77">
        <f t="shared" si="225"/>
        <v>0</v>
      </c>
      <c r="FM134" s="77">
        <f t="shared" ref="FM134:FV143" si="226">IF(MONTH($AI134)=5,INDEX(май,$AL134,FM$2),0)</f>
        <v>0</v>
      </c>
      <c r="FN134" s="77">
        <f t="shared" si="226"/>
        <v>0</v>
      </c>
      <c r="FO134" s="77">
        <f t="shared" si="226"/>
        <v>0</v>
      </c>
      <c r="FP134" s="77">
        <f t="shared" si="226"/>
        <v>0</v>
      </c>
      <c r="FQ134" s="77">
        <f t="shared" si="226"/>
        <v>0</v>
      </c>
      <c r="FR134" s="77">
        <f t="shared" si="226"/>
        <v>0</v>
      </c>
      <c r="FS134" s="77">
        <f t="shared" si="226"/>
        <v>0</v>
      </c>
      <c r="FT134" s="77">
        <f t="shared" si="226"/>
        <v>0</v>
      </c>
      <c r="FU134" s="77">
        <f t="shared" si="226"/>
        <v>0</v>
      </c>
      <c r="FV134" s="77">
        <f t="shared" si="226"/>
        <v>0</v>
      </c>
      <c r="FW134" s="77">
        <f t="shared" ref="FW134:GG143" si="227">IF(MONTH($AI134)=5,INDEX(май,$AL134,FW$2),0)</f>
        <v>0</v>
      </c>
      <c r="FX134" s="77">
        <f t="shared" si="227"/>
        <v>0</v>
      </c>
      <c r="FY134" s="77">
        <f t="shared" si="227"/>
        <v>0</v>
      </c>
      <c r="FZ134" s="77">
        <f t="shared" si="227"/>
        <v>0</v>
      </c>
      <c r="GA134" s="77">
        <f t="shared" si="227"/>
        <v>0</v>
      </c>
      <c r="GB134" s="77">
        <f t="shared" si="227"/>
        <v>0</v>
      </c>
      <c r="GC134" s="77">
        <f t="shared" si="227"/>
        <v>0</v>
      </c>
      <c r="GD134" s="77">
        <f t="shared" si="227"/>
        <v>0</v>
      </c>
      <c r="GE134" s="77">
        <f t="shared" si="227"/>
        <v>0</v>
      </c>
      <c r="GF134" s="77">
        <f t="shared" si="227"/>
        <v>0</v>
      </c>
      <c r="GG134" s="77">
        <f t="shared" si="227"/>
        <v>0</v>
      </c>
    </row>
    <row r="135" spans="1:189" ht="15.75" x14ac:dyDescent="0.25">
      <c r="A135" s="93"/>
      <c r="B135" s="101"/>
      <c r="C135" s="102"/>
      <c r="D135" s="102"/>
      <c r="E135" s="93"/>
      <c r="F135" s="101"/>
      <c r="G135" s="97">
        <f t="shared" si="208"/>
        <v>0</v>
      </c>
      <c r="H135" s="96"/>
      <c r="I135" s="97">
        <f t="shared" si="209"/>
        <v>0</v>
      </c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0">
        <f t="shared" si="212"/>
        <v>0</v>
      </c>
      <c r="AE135" s="100">
        <f t="shared" si="210"/>
        <v>0</v>
      </c>
      <c r="AF135" s="75"/>
      <c r="AG135" s="75"/>
      <c r="AH135" s="68">
        <f t="shared" si="211"/>
        <v>0</v>
      </c>
      <c r="AI135" s="79">
        <f>SUMIF(Списки!$D$2:$D$6,B135,Списки!$E$2:$E$6)</f>
        <v>0</v>
      </c>
      <c r="AJ135" s="79">
        <f t="shared" si="117"/>
        <v>31</v>
      </c>
      <c r="AK135" s="70"/>
      <c r="AL135" s="70">
        <f t="array" aca="1" ref="AL135" ca="1">IF(MONTH(AI135)=1,MIN(IF(F135=январь!$A$1:$AF$200,ROW(январь!$A$1:$AF$200))),IF(MONTH(AI135)=2,MIN(IF(F135=февраль!$A$1:$AF$200,ROW(февраль!$A$1:$AF$200))),IF(MONTH(AI135)=3,MIN(IF(F135=март!$A$1:$AF$200,ROW(март!$A$1:$AF$200))),IF(MONTH(AI135)=4,MIN(IF(F135=апрель!$A$1:$AF$200,ROW(апрель!$A$1:$AF$200))),IF(MONTH(AI135)=5,MIN(IF(F135=май!$A$1:$AF$200,ROW(май!$A$1:$AF$200))),0)))))</f>
        <v>3</v>
      </c>
      <c r="AM135" s="77" t="str">
        <f t="shared" ca="1" si="213"/>
        <v>П</v>
      </c>
      <c r="AN135" s="77" t="str">
        <f t="shared" ca="1" si="213"/>
        <v>П</v>
      </c>
      <c r="AO135" s="77" t="str">
        <f t="shared" ca="1" si="213"/>
        <v>КД</v>
      </c>
      <c r="AP135" s="77" t="str">
        <f t="shared" ca="1" si="213"/>
        <v>КД</v>
      </c>
      <c r="AQ135" s="77" t="str">
        <f t="shared" ca="1" si="213"/>
        <v>КД</v>
      </c>
      <c r="AR135" s="77" t="str">
        <f t="shared" ca="1" si="213"/>
        <v>КД</v>
      </c>
      <c r="AS135" s="77" t="str">
        <f t="shared" ca="1" si="213"/>
        <v>В</v>
      </c>
      <c r="AT135" s="77" t="str">
        <f t="shared" ca="1" si="213"/>
        <v>КД</v>
      </c>
      <c r="AU135" s="77">
        <f t="shared" ca="1" si="213"/>
        <v>0</v>
      </c>
      <c r="AV135" s="77">
        <f t="shared" ca="1" si="213"/>
        <v>3</v>
      </c>
      <c r="AW135" s="77">
        <f t="shared" ca="1" si="214"/>
        <v>4</v>
      </c>
      <c r="AX135" s="77">
        <f t="shared" ca="1" si="214"/>
        <v>6</v>
      </c>
      <c r="AY135" s="77">
        <f t="shared" ca="1" si="214"/>
        <v>3</v>
      </c>
      <c r="AZ135" s="77" t="str">
        <f t="shared" ca="1" si="214"/>
        <v>В</v>
      </c>
      <c r="BA135" s="77">
        <f t="shared" ca="1" si="214"/>
        <v>7</v>
      </c>
      <c r="BB135" s="77">
        <f t="shared" ca="1" si="214"/>
        <v>0</v>
      </c>
      <c r="BC135" s="77">
        <f t="shared" ca="1" si="214"/>
        <v>3</v>
      </c>
      <c r="BD135" s="77">
        <f t="shared" ca="1" si="214"/>
        <v>4</v>
      </c>
      <c r="BE135" s="77">
        <f t="shared" ca="1" si="214"/>
        <v>6</v>
      </c>
      <c r="BF135" s="77">
        <f t="shared" ca="1" si="214"/>
        <v>3</v>
      </c>
      <c r="BG135" s="77" t="str">
        <f t="shared" ca="1" si="215"/>
        <v>В</v>
      </c>
      <c r="BH135" s="77">
        <f t="shared" ca="1" si="215"/>
        <v>7</v>
      </c>
      <c r="BI135" s="77">
        <f t="shared" ca="1" si="215"/>
        <v>0</v>
      </c>
      <c r="BJ135" s="77">
        <f t="shared" ca="1" si="215"/>
        <v>3</v>
      </c>
      <c r="BK135" s="77">
        <f t="shared" ca="1" si="215"/>
        <v>4</v>
      </c>
      <c r="BL135" s="77">
        <f t="shared" ca="1" si="215"/>
        <v>6</v>
      </c>
      <c r="BM135" s="77">
        <f t="shared" ca="1" si="215"/>
        <v>3</v>
      </c>
      <c r="BN135" s="77" t="str">
        <f t="shared" ca="1" si="215"/>
        <v>В</v>
      </c>
      <c r="BO135" s="77">
        <f t="shared" ca="1" si="215"/>
        <v>7</v>
      </c>
      <c r="BP135" s="77">
        <f t="shared" ca="1" si="215"/>
        <v>0</v>
      </c>
      <c r="BQ135" s="77">
        <f t="shared" ca="1" si="215"/>
        <v>3</v>
      </c>
      <c r="BR135" s="77">
        <f t="shared" si="216"/>
        <v>0</v>
      </c>
      <c r="BS135" s="77">
        <f t="shared" si="216"/>
        <v>0</v>
      </c>
      <c r="BT135" s="77">
        <f t="shared" si="216"/>
        <v>0</v>
      </c>
      <c r="BU135" s="77">
        <f t="shared" si="216"/>
        <v>0</v>
      </c>
      <c r="BV135" s="77">
        <f t="shared" si="216"/>
        <v>0</v>
      </c>
      <c r="BW135" s="77">
        <f t="shared" si="216"/>
        <v>0</v>
      </c>
      <c r="BX135" s="77">
        <f t="shared" si="216"/>
        <v>0</v>
      </c>
      <c r="BY135" s="77">
        <f t="shared" si="216"/>
        <v>0</v>
      </c>
      <c r="BZ135" s="77">
        <f t="shared" si="216"/>
        <v>0</v>
      </c>
      <c r="CA135" s="77">
        <f t="shared" si="216"/>
        <v>0</v>
      </c>
      <c r="CB135" s="77">
        <f t="shared" si="217"/>
        <v>0</v>
      </c>
      <c r="CC135" s="77">
        <f t="shared" si="217"/>
        <v>0</v>
      </c>
      <c r="CD135" s="77">
        <f t="shared" si="217"/>
        <v>0</v>
      </c>
      <c r="CE135" s="77">
        <f t="shared" si="217"/>
        <v>0</v>
      </c>
      <c r="CF135" s="77">
        <f t="shared" si="217"/>
        <v>0</v>
      </c>
      <c r="CG135" s="77">
        <f t="shared" si="217"/>
        <v>0</v>
      </c>
      <c r="CH135" s="77">
        <f t="shared" si="217"/>
        <v>0</v>
      </c>
      <c r="CI135" s="77">
        <f t="shared" si="217"/>
        <v>0</v>
      </c>
      <c r="CJ135" s="77">
        <f t="shared" si="217"/>
        <v>0</v>
      </c>
      <c r="CK135" s="77">
        <f t="shared" si="217"/>
        <v>0</v>
      </c>
      <c r="CL135" s="77">
        <f t="shared" si="218"/>
        <v>0</v>
      </c>
      <c r="CM135" s="77">
        <f t="shared" si="218"/>
        <v>0</v>
      </c>
      <c r="CN135" s="77">
        <f t="shared" si="218"/>
        <v>0</v>
      </c>
      <c r="CO135" s="77">
        <f t="shared" si="218"/>
        <v>0</v>
      </c>
      <c r="CP135" s="77">
        <f t="shared" si="218"/>
        <v>0</v>
      </c>
      <c r="CQ135" s="77">
        <f t="shared" si="218"/>
        <v>0</v>
      </c>
      <c r="CR135" s="77">
        <f t="shared" si="218"/>
        <v>0</v>
      </c>
      <c r="CS135" s="77">
        <f t="shared" si="218"/>
        <v>0</v>
      </c>
      <c r="CT135" s="77">
        <f t="shared" si="219"/>
        <v>0</v>
      </c>
      <c r="CU135" s="77">
        <f t="shared" si="219"/>
        <v>0</v>
      </c>
      <c r="CV135" s="77">
        <f t="shared" si="219"/>
        <v>0</v>
      </c>
      <c r="CW135" s="77">
        <f t="shared" si="219"/>
        <v>0</v>
      </c>
      <c r="CX135" s="77">
        <f t="shared" si="219"/>
        <v>0</v>
      </c>
      <c r="CY135" s="77">
        <f t="shared" si="219"/>
        <v>0</v>
      </c>
      <c r="CZ135" s="77">
        <f t="shared" si="219"/>
        <v>0</v>
      </c>
      <c r="DA135" s="77">
        <f t="shared" si="219"/>
        <v>0</v>
      </c>
      <c r="DB135" s="77">
        <f t="shared" si="219"/>
        <v>0</v>
      </c>
      <c r="DC135" s="77">
        <f t="shared" si="219"/>
        <v>0</v>
      </c>
      <c r="DD135" s="77">
        <f t="shared" si="220"/>
        <v>0</v>
      </c>
      <c r="DE135" s="77">
        <f t="shared" si="220"/>
        <v>0</v>
      </c>
      <c r="DF135" s="77">
        <f t="shared" si="220"/>
        <v>0</v>
      </c>
      <c r="DG135" s="77">
        <f t="shared" si="220"/>
        <v>0</v>
      </c>
      <c r="DH135" s="77">
        <f t="shared" si="220"/>
        <v>0</v>
      </c>
      <c r="DI135" s="77">
        <f t="shared" si="220"/>
        <v>0</v>
      </c>
      <c r="DJ135" s="77">
        <f t="shared" si="220"/>
        <v>0</v>
      </c>
      <c r="DK135" s="77">
        <f t="shared" si="220"/>
        <v>0</v>
      </c>
      <c r="DL135" s="77">
        <f t="shared" si="220"/>
        <v>0</v>
      </c>
      <c r="DM135" s="77">
        <f t="shared" si="220"/>
        <v>0</v>
      </c>
      <c r="DN135" s="77">
        <f t="shared" si="221"/>
        <v>0</v>
      </c>
      <c r="DO135" s="77">
        <f t="shared" si="221"/>
        <v>0</v>
      </c>
      <c r="DP135" s="77">
        <f t="shared" si="221"/>
        <v>0</v>
      </c>
      <c r="DQ135" s="77">
        <f t="shared" si="221"/>
        <v>0</v>
      </c>
      <c r="DR135" s="77">
        <f t="shared" si="221"/>
        <v>0</v>
      </c>
      <c r="DS135" s="77">
        <f t="shared" si="221"/>
        <v>0</v>
      </c>
      <c r="DT135" s="77">
        <f t="shared" si="221"/>
        <v>0</v>
      </c>
      <c r="DU135" s="77">
        <f t="shared" si="221"/>
        <v>0</v>
      </c>
      <c r="DV135" s="77">
        <f t="shared" si="221"/>
        <v>0</v>
      </c>
      <c r="DW135" s="77">
        <f t="shared" si="221"/>
        <v>0</v>
      </c>
      <c r="DX135" s="77">
        <f t="shared" si="221"/>
        <v>0</v>
      </c>
      <c r="DY135" s="77">
        <f t="shared" si="222"/>
        <v>0</v>
      </c>
      <c r="DZ135" s="77">
        <f t="shared" si="222"/>
        <v>0</v>
      </c>
      <c r="EA135" s="77">
        <f t="shared" si="222"/>
        <v>0</v>
      </c>
      <c r="EB135" s="77">
        <f t="shared" si="222"/>
        <v>0</v>
      </c>
      <c r="EC135" s="77">
        <f t="shared" si="222"/>
        <v>0</v>
      </c>
      <c r="ED135" s="77">
        <f t="shared" si="222"/>
        <v>0</v>
      </c>
      <c r="EE135" s="77">
        <f t="shared" si="222"/>
        <v>0</v>
      </c>
      <c r="EF135" s="77">
        <f t="shared" si="222"/>
        <v>0</v>
      </c>
      <c r="EG135" s="77">
        <f t="shared" si="222"/>
        <v>0</v>
      </c>
      <c r="EH135" s="77">
        <f t="shared" si="222"/>
        <v>0</v>
      </c>
      <c r="EI135" s="77">
        <f t="shared" si="223"/>
        <v>0</v>
      </c>
      <c r="EJ135" s="77">
        <f t="shared" si="223"/>
        <v>0</v>
      </c>
      <c r="EK135" s="77">
        <f t="shared" si="223"/>
        <v>0</v>
      </c>
      <c r="EL135" s="77">
        <f t="shared" si="223"/>
        <v>0</v>
      </c>
      <c r="EM135" s="77">
        <f t="shared" si="223"/>
        <v>0</v>
      </c>
      <c r="EN135" s="77">
        <f t="shared" si="223"/>
        <v>0</v>
      </c>
      <c r="EO135" s="77">
        <f t="shared" si="223"/>
        <v>0</v>
      </c>
      <c r="EP135" s="77">
        <f t="shared" si="223"/>
        <v>0</v>
      </c>
      <c r="EQ135" s="77">
        <f t="shared" si="223"/>
        <v>0</v>
      </c>
      <c r="ER135" s="77">
        <f t="shared" si="223"/>
        <v>0</v>
      </c>
      <c r="ES135" s="77">
        <f t="shared" si="224"/>
        <v>0</v>
      </c>
      <c r="ET135" s="77">
        <f t="shared" si="224"/>
        <v>0</v>
      </c>
      <c r="EU135" s="77">
        <f t="shared" si="224"/>
        <v>0</v>
      </c>
      <c r="EV135" s="77">
        <f t="shared" si="224"/>
        <v>0</v>
      </c>
      <c r="EW135" s="77">
        <f t="shared" si="224"/>
        <v>0</v>
      </c>
      <c r="EX135" s="77">
        <f t="shared" si="224"/>
        <v>0</v>
      </c>
      <c r="EY135" s="77">
        <f t="shared" si="224"/>
        <v>0</v>
      </c>
      <c r="EZ135" s="77">
        <f t="shared" si="224"/>
        <v>0</v>
      </c>
      <c r="FA135" s="77">
        <f t="shared" si="224"/>
        <v>0</v>
      </c>
      <c r="FB135" s="77">
        <f t="shared" si="224"/>
        <v>0</v>
      </c>
      <c r="FC135" s="77">
        <f t="shared" si="225"/>
        <v>0</v>
      </c>
      <c r="FD135" s="77">
        <f t="shared" si="225"/>
        <v>0</v>
      </c>
      <c r="FE135" s="77">
        <f t="shared" si="225"/>
        <v>0</v>
      </c>
      <c r="FF135" s="77">
        <f t="shared" si="225"/>
        <v>0</v>
      </c>
      <c r="FG135" s="77">
        <f t="shared" si="225"/>
        <v>0</v>
      </c>
      <c r="FH135" s="77">
        <f t="shared" si="225"/>
        <v>0</v>
      </c>
      <c r="FI135" s="77">
        <f t="shared" si="225"/>
        <v>0</v>
      </c>
      <c r="FJ135" s="77">
        <f t="shared" si="225"/>
        <v>0</v>
      </c>
      <c r="FK135" s="77">
        <f t="shared" si="225"/>
        <v>0</v>
      </c>
      <c r="FL135" s="77">
        <f t="shared" si="225"/>
        <v>0</v>
      </c>
      <c r="FM135" s="77">
        <f t="shared" si="226"/>
        <v>0</v>
      </c>
      <c r="FN135" s="77">
        <f t="shared" si="226"/>
        <v>0</v>
      </c>
      <c r="FO135" s="77">
        <f t="shared" si="226"/>
        <v>0</v>
      </c>
      <c r="FP135" s="77">
        <f t="shared" si="226"/>
        <v>0</v>
      </c>
      <c r="FQ135" s="77">
        <f t="shared" si="226"/>
        <v>0</v>
      </c>
      <c r="FR135" s="77">
        <f t="shared" si="226"/>
        <v>0</v>
      </c>
      <c r="FS135" s="77">
        <f t="shared" si="226"/>
        <v>0</v>
      </c>
      <c r="FT135" s="77">
        <f t="shared" si="226"/>
        <v>0</v>
      </c>
      <c r="FU135" s="77">
        <f t="shared" si="226"/>
        <v>0</v>
      </c>
      <c r="FV135" s="77">
        <f t="shared" si="226"/>
        <v>0</v>
      </c>
      <c r="FW135" s="77">
        <f t="shared" si="227"/>
        <v>0</v>
      </c>
      <c r="FX135" s="77">
        <f t="shared" si="227"/>
        <v>0</v>
      </c>
      <c r="FY135" s="77">
        <f t="shared" si="227"/>
        <v>0</v>
      </c>
      <c r="FZ135" s="77">
        <f t="shared" si="227"/>
        <v>0</v>
      </c>
      <c r="GA135" s="77">
        <f t="shared" si="227"/>
        <v>0</v>
      </c>
      <c r="GB135" s="77">
        <f t="shared" si="227"/>
        <v>0</v>
      </c>
      <c r="GC135" s="77">
        <f t="shared" si="227"/>
        <v>0</v>
      </c>
      <c r="GD135" s="77">
        <f t="shared" si="227"/>
        <v>0</v>
      </c>
      <c r="GE135" s="77">
        <f t="shared" si="227"/>
        <v>0</v>
      </c>
      <c r="GF135" s="77">
        <f t="shared" si="227"/>
        <v>0</v>
      </c>
      <c r="GG135" s="77">
        <f t="shared" si="227"/>
        <v>0</v>
      </c>
    </row>
    <row r="136" spans="1:189" ht="15.75" x14ac:dyDescent="0.25">
      <c r="A136" s="93"/>
      <c r="B136" s="101"/>
      <c r="C136" s="102"/>
      <c r="D136" s="102"/>
      <c r="E136" s="93"/>
      <c r="F136" s="101"/>
      <c r="G136" s="97">
        <f t="shared" si="208"/>
        <v>0</v>
      </c>
      <c r="H136" s="96"/>
      <c r="I136" s="97">
        <f t="shared" si="209"/>
        <v>0</v>
      </c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0">
        <f t="shared" si="212"/>
        <v>0</v>
      </c>
      <c r="AE136" s="100">
        <f t="shared" si="210"/>
        <v>0</v>
      </c>
      <c r="AF136" s="75"/>
      <c r="AG136" s="75"/>
      <c r="AH136" s="68">
        <f t="shared" si="211"/>
        <v>0</v>
      </c>
      <c r="AI136" s="79">
        <f>SUMIF(Списки!$D$2:$D$6,B136,Списки!$E$2:$E$6)</f>
        <v>0</v>
      </c>
      <c r="AJ136" s="79">
        <f t="shared" ref="AJ136:AJ199" si="228">EOMONTH(AI136,0)</f>
        <v>31</v>
      </c>
      <c r="AK136" s="70"/>
      <c r="AL136" s="70">
        <f t="array" aca="1" ref="AL136" ca="1">IF(MONTH(AI136)=1,MIN(IF(F136=январь!$A$1:$AF$200,ROW(январь!$A$1:$AF$200))),IF(MONTH(AI136)=2,MIN(IF(F136=февраль!$A$1:$AF$200,ROW(февраль!$A$1:$AF$200))),IF(MONTH(AI136)=3,MIN(IF(F136=март!$A$1:$AF$200,ROW(март!$A$1:$AF$200))),IF(MONTH(AI136)=4,MIN(IF(F136=апрель!$A$1:$AF$200,ROW(апрель!$A$1:$AF$200))),IF(MONTH(AI136)=5,MIN(IF(F136=май!$A$1:$AF$200,ROW(май!$A$1:$AF$200))),0)))))</f>
        <v>3</v>
      </c>
      <c r="AM136" s="77" t="str">
        <f t="shared" ca="1" si="213"/>
        <v>П</v>
      </c>
      <c r="AN136" s="77" t="str">
        <f t="shared" ca="1" si="213"/>
        <v>П</v>
      </c>
      <c r="AO136" s="77" t="str">
        <f t="shared" ca="1" si="213"/>
        <v>КД</v>
      </c>
      <c r="AP136" s="77" t="str">
        <f t="shared" ca="1" si="213"/>
        <v>КД</v>
      </c>
      <c r="AQ136" s="77" t="str">
        <f t="shared" ca="1" si="213"/>
        <v>КД</v>
      </c>
      <c r="AR136" s="77" t="str">
        <f t="shared" ca="1" si="213"/>
        <v>КД</v>
      </c>
      <c r="AS136" s="77" t="str">
        <f t="shared" ca="1" si="213"/>
        <v>В</v>
      </c>
      <c r="AT136" s="77" t="str">
        <f t="shared" ca="1" si="213"/>
        <v>КД</v>
      </c>
      <c r="AU136" s="77">
        <f t="shared" ca="1" si="213"/>
        <v>0</v>
      </c>
      <c r="AV136" s="77">
        <f t="shared" ca="1" si="213"/>
        <v>3</v>
      </c>
      <c r="AW136" s="77">
        <f t="shared" ca="1" si="214"/>
        <v>4</v>
      </c>
      <c r="AX136" s="77">
        <f t="shared" ca="1" si="214"/>
        <v>6</v>
      </c>
      <c r="AY136" s="77">
        <f t="shared" ca="1" si="214"/>
        <v>3</v>
      </c>
      <c r="AZ136" s="77" t="str">
        <f t="shared" ca="1" si="214"/>
        <v>В</v>
      </c>
      <c r="BA136" s="77">
        <f t="shared" ca="1" si="214"/>
        <v>7</v>
      </c>
      <c r="BB136" s="77">
        <f t="shared" ca="1" si="214"/>
        <v>0</v>
      </c>
      <c r="BC136" s="77">
        <f t="shared" ca="1" si="214"/>
        <v>3</v>
      </c>
      <c r="BD136" s="77">
        <f t="shared" ca="1" si="214"/>
        <v>4</v>
      </c>
      <c r="BE136" s="77">
        <f t="shared" ca="1" si="214"/>
        <v>6</v>
      </c>
      <c r="BF136" s="77">
        <f t="shared" ca="1" si="214"/>
        <v>3</v>
      </c>
      <c r="BG136" s="77" t="str">
        <f t="shared" ca="1" si="215"/>
        <v>В</v>
      </c>
      <c r="BH136" s="77">
        <f t="shared" ca="1" si="215"/>
        <v>7</v>
      </c>
      <c r="BI136" s="77">
        <f t="shared" ca="1" si="215"/>
        <v>0</v>
      </c>
      <c r="BJ136" s="77">
        <f t="shared" ca="1" si="215"/>
        <v>3</v>
      </c>
      <c r="BK136" s="77">
        <f t="shared" ca="1" si="215"/>
        <v>4</v>
      </c>
      <c r="BL136" s="77">
        <f t="shared" ca="1" si="215"/>
        <v>6</v>
      </c>
      <c r="BM136" s="77">
        <f t="shared" ca="1" si="215"/>
        <v>3</v>
      </c>
      <c r="BN136" s="77" t="str">
        <f t="shared" ca="1" si="215"/>
        <v>В</v>
      </c>
      <c r="BO136" s="77">
        <f t="shared" ca="1" si="215"/>
        <v>7</v>
      </c>
      <c r="BP136" s="77">
        <f t="shared" ca="1" si="215"/>
        <v>0</v>
      </c>
      <c r="BQ136" s="77">
        <f t="shared" ca="1" si="215"/>
        <v>3</v>
      </c>
      <c r="BR136" s="77">
        <f t="shared" si="216"/>
        <v>0</v>
      </c>
      <c r="BS136" s="77">
        <f t="shared" si="216"/>
        <v>0</v>
      </c>
      <c r="BT136" s="77">
        <f t="shared" si="216"/>
        <v>0</v>
      </c>
      <c r="BU136" s="77">
        <f t="shared" si="216"/>
        <v>0</v>
      </c>
      <c r="BV136" s="77">
        <f t="shared" si="216"/>
        <v>0</v>
      </c>
      <c r="BW136" s="77">
        <f t="shared" si="216"/>
        <v>0</v>
      </c>
      <c r="BX136" s="77">
        <f t="shared" si="216"/>
        <v>0</v>
      </c>
      <c r="BY136" s="77">
        <f t="shared" si="216"/>
        <v>0</v>
      </c>
      <c r="BZ136" s="77">
        <f t="shared" si="216"/>
        <v>0</v>
      </c>
      <c r="CA136" s="77">
        <f t="shared" si="216"/>
        <v>0</v>
      </c>
      <c r="CB136" s="77">
        <f t="shared" si="217"/>
        <v>0</v>
      </c>
      <c r="CC136" s="77">
        <f t="shared" si="217"/>
        <v>0</v>
      </c>
      <c r="CD136" s="77">
        <f t="shared" si="217"/>
        <v>0</v>
      </c>
      <c r="CE136" s="77">
        <f t="shared" si="217"/>
        <v>0</v>
      </c>
      <c r="CF136" s="77">
        <f t="shared" si="217"/>
        <v>0</v>
      </c>
      <c r="CG136" s="77">
        <f t="shared" si="217"/>
        <v>0</v>
      </c>
      <c r="CH136" s="77">
        <f t="shared" si="217"/>
        <v>0</v>
      </c>
      <c r="CI136" s="77">
        <f t="shared" si="217"/>
        <v>0</v>
      </c>
      <c r="CJ136" s="77">
        <f t="shared" si="217"/>
        <v>0</v>
      </c>
      <c r="CK136" s="77">
        <f t="shared" si="217"/>
        <v>0</v>
      </c>
      <c r="CL136" s="77">
        <f t="shared" si="218"/>
        <v>0</v>
      </c>
      <c r="CM136" s="77">
        <f t="shared" si="218"/>
        <v>0</v>
      </c>
      <c r="CN136" s="77">
        <f t="shared" si="218"/>
        <v>0</v>
      </c>
      <c r="CO136" s="77">
        <f t="shared" si="218"/>
        <v>0</v>
      </c>
      <c r="CP136" s="77">
        <f t="shared" si="218"/>
        <v>0</v>
      </c>
      <c r="CQ136" s="77">
        <f t="shared" si="218"/>
        <v>0</v>
      </c>
      <c r="CR136" s="77">
        <f t="shared" si="218"/>
        <v>0</v>
      </c>
      <c r="CS136" s="77">
        <f t="shared" si="218"/>
        <v>0</v>
      </c>
      <c r="CT136" s="77">
        <f t="shared" si="219"/>
        <v>0</v>
      </c>
      <c r="CU136" s="77">
        <f t="shared" si="219"/>
        <v>0</v>
      </c>
      <c r="CV136" s="77">
        <f t="shared" si="219"/>
        <v>0</v>
      </c>
      <c r="CW136" s="77">
        <f t="shared" si="219"/>
        <v>0</v>
      </c>
      <c r="CX136" s="77">
        <f t="shared" si="219"/>
        <v>0</v>
      </c>
      <c r="CY136" s="77">
        <f t="shared" si="219"/>
        <v>0</v>
      </c>
      <c r="CZ136" s="77">
        <f t="shared" si="219"/>
        <v>0</v>
      </c>
      <c r="DA136" s="77">
        <f t="shared" si="219"/>
        <v>0</v>
      </c>
      <c r="DB136" s="77">
        <f t="shared" si="219"/>
        <v>0</v>
      </c>
      <c r="DC136" s="77">
        <f t="shared" si="219"/>
        <v>0</v>
      </c>
      <c r="DD136" s="77">
        <f t="shared" si="220"/>
        <v>0</v>
      </c>
      <c r="DE136" s="77">
        <f t="shared" si="220"/>
        <v>0</v>
      </c>
      <c r="DF136" s="77">
        <f t="shared" si="220"/>
        <v>0</v>
      </c>
      <c r="DG136" s="77">
        <f t="shared" si="220"/>
        <v>0</v>
      </c>
      <c r="DH136" s="77">
        <f t="shared" si="220"/>
        <v>0</v>
      </c>
      <c r="DI136" s="77">
        <f t="shared" si="220"/>
        <v>0</v>
      </c>
      <c r="DJ136" s="77">
        <f t="shared" si="220"/>
        <v>0</v>
      </c>
      <c r="DK136" s="77">
        <f t="shared" si="220"/>
        <v>0</v>
      </c>
      <c r="DL136" s="77">
        <f t="shared" si="220"/>
        <v>0</v>
      </c>
      <c r="DM136" s="77">
        <f t="shared" si="220"/>
        <v>0</v>
      </c>
      <c r="DN136" s="77">
        <f t="shared" si="221"/>
        <v>0</v>
      </c>
      <c r="DO136" s="77">
        <f t="shared" si="221"/>
        <v>0</v>
      </c>
      <c r="DP136" s="77">
        <f t="shared" si="221"/>
        <v>0</v>
      </c>
      <c r="DQ136" s="77">
        <f t="shared" si="221"/>
        <v>0</v>
      </c>
      <c r="DR136" s="77">
        <f t="shared" si="221"/>
        <v>0</v>
      </c>
      <c r="DS136" s="77">
        <f t="shared" si="221"/>
        <v>0</v>
      </c>
      <c r="DT136" s="77">
        <f t="shared" si="221"/>
        <v>0</v>
      </c>
      <c r="DU136" s="77">
        <f t="shared" si="221"/>
        <v>0</v>
      </c>
      <c r="DV136" s="77">
        <f t="shared" si="221"/>
        <v>0</v>
      </c>
      <c r="DW136" s="77">
        <f t="shared" si="221"/>
        <v>0</v>
      </c>
      <c r="DX136" s="77">
        <f t="shared" si="221"/>
        <v>0</v>
      </c>
      <c r="DY136" s="77">
        <f t="shared" si="222"/>
        <v>0</v>
      </c>
      <c r="DZ136" s="77">
        <f t="shared" si="222"/>
        <v>0</v>
      </c>
      <c r="EA136" s="77">
        <f t="shared" si="222"/>
        <v>0</v>
      </c>
      <c r="EB136" s="77">
        <f t="shared" si="222"/>
        <v>0</v>
      </c>
      <c r="EC136" s="77">
        <f t="shared" si="222"/>
        <v>0</v>
      </c>
      <c r="ED136" s="77">
        <f t="shared" si="222"/>
        <v>0</v>
      </c>
      <c r="EE136" s="77">
        <f t="shared" si="222"/>
        <v>0</v>
      </c>
      <c r="EF136" s="77">
        <f t="shared" si="222"/>
        <v>0</v>
      </c>
      <c r="EG136" s="77">
        <f t="shared" si="222"/>
        <v>0</v>
      </c>
      <c r="EH136" s="77">
        <f t="shared" si="222"/>
        <v>0</v>
      </c>
      <c r="EI136" s="77">
        <f t="shared" si="223"/>
        <v>0</v>
      </c>
      <c r="EJ136" s="77">
        <f t="shared" si="223"/>
        <v>0</v>
      </c>
      <c r="EK136" s="77">
        <f t="shared" si="223"/>
        <v>0</v>
      </c>
      <c r="EL136" s="77">
        <f t="shared" si="223"/>
        <v>0</v>
      </c>
      <c r="EM136" s="77">
        <f t="shared" si="223"/>
        <v>0</v>
      </c>
      <c r="EN136" s="77">
        <f t="shared" si="223"/>
        <v>0</v>
      </c>
      <c r="EO136" s="77">
        <f t="shared" si="223"/>
        <v>0</v>
      </c>
      <c r="EP136" s="77">
        <f t="shared" si="223"/>
        <v>0</v>
      </c>
      <c r="EQ136" s="77">
        <f t="shared" si="223"/>
        <v>0</v>
      </c>
      <c r="ER136" s="77">
        <f t="shared" si="223"/>
        <v>0</v>
      </c>
      <c r="ES136" s="77">
        <f t="shared" si="224"/>
        <v>0</v>
      </c>
      <c r="ET136" s="77">
        <f t="shared" si="224"/>
        <v>0</v>
      </c>
      <c r="EU136" s="77">
        <f t="shared" si="224"/>
        <v>0</v>
      </c>
      <c r="EV136" s="77">
        <f t="shared" si="224"/>
        <v>0</v>
      </c>
      <c r="EW136" s="77">
        <f t="shared" si="224"/>
        <v>0</v>
      </c>
      <c r="EX136" s="77">
        <f t="shared" si="224"/>
        <v>0</v>
      </c>
      <c r="EY136" s="77">
        <f t="shared" si="224"/>
        <v>0</v>
      </c>
      <c r="EZ136" s="77">
        <f t="shared" si="224"/>
        <v>0</v>
      </c>
      <c r="FA136" s="77">
        <f t="shared" si="224"/>
        <v>0</v>
      </c>
      <c r="FB136" s="77">
        <f t="shared" si="224"/>
        <v>0</v>
      </c>
      <c r="FC136" s="77">
        <f t="shared" si="225"/>
        <v>0</v>
      </c>
      <c r="FD136" s="77">
        <f t="shared" si="225"/>
        <v>0</v>
      </c>
      <c r="FE136" s="77">
        <f t="shared" si="225"/>
        <v>0</v>
      </c>
      <c r="FF136" s="77">
        <f t="shared" si="225"/>
        <v>0</v>
      </c>
      <c r="FG136" s="77">
        <f t="shared" si="225"/>
        <v>0</v>
      </c>
      <c r="FH136" s="77">
        <f t="shared" si="225"/>
        <v>0</v>
      </c>
      <c r="FI136" s="77">
        <f t="shared" si="225"/>
        <v>0</v>
      </c>
      <c r="FJ136" s="77">
        <f t="shared" si="225"/>
        <v>0</v>
      </c>
      <c r="FK136" s="77">
        <f t="shared" si="225"/>
        <v>0</v>
      </c>
      <c r="FL136" s="77">
        <f t="shared" si="225"/>
        <v>0</v>
      </c>
      <c r="FM136" s="77">
        <f t="shared" si="226"/>
        <v>0</v>
      </c>
      <c r="FN136" s="77">
        <f t="shared" si="226"/>
        <v>0</v>
      </c>
      <c r="FO136" s="77">
        <f t="shared" si="226"/>
        <v>0</v>
      </c>
      <c r="FP136" s="77">
        <f t="shared" si="226"/>
        <v>0</v>
      </c>
      <c r="FQ136" s="77">
        <f t="shared" si="226"/>
        <v>0</v>
      </c>
      <c r="FR136" s="77">
        <f t="shared" si="226"/>
        <v>0</v>
      </c>
      <c r="FS136" s="77">
        <f t="shared" si="226"/>
        <v>0</v>
      </c>
      <c r="FT136" s="77">
        <f t="shared" si="226"/>
        <v>0</v>
      </c>
      <c r="FU136" s="77">
        <f t="shared" si="226"/>
        <v>0</v>
      </c>
      <c r="FV136" s="77">
        <f t="shared" si="226"/>
        <v>0</v>
      </c>
      <c r="FW136" s="77">
        <f t="shared" si="227"/>
        <v>0</v>
      </c>
      <c r="FX136" s="77">
        <f t="shared" si="227"/>
        <v>0</v>
      </c>
      <c r="FY136" s="77">
        <f t="shared" si="227"/>
        <v>0</v>
      </c>
      <c r="FZ136" s="77">
        <f t="shared" si="227"/>
        <v>0</v>
      </c>
      <c r="GA136" s="77">
        <f t="shared" si="227"/>
        <v>0</v>
      </c>
      <c r="GB136" s="77">
        <f t="shared" si="227"/>
        <v>0</v>
      </c>
      <c r="GC136" s="77">
        <f t="shared" si="227"/>
        <v>0</v>
      </c>
      <c r="GD136" s="77">
        <f t="shared" si="227"/>
        <v>0</v>
      </c>
      <c r="GE136" s="77">
        <f t="shared" si="227"/>
        <v>0</v>
      </c>
      <c r="GF136" s="77">
        <f t="shared" si="227"/>
        <v>0</v>
      </c>
      <c r="GG136" s="77">
        <f t="shared" si="227"/>
        <v>0</v>
      </c>
    </row>
    <row r="137" spans="1:189" ht="15.75" x14ac:dyDescent="0.25">
      <c r="A137" s="93"/>
      <c r="B137" s="101"/>
      <c r="C137" s="102"/>
      <c r="D137" s="102"/>
      <c r="E137" s="93"/>
      <c r="F137" s="101"/>
      <c r="G137" s="97">
        <f t="shared" si="208"/>
        <v>0</v>
      </c>
      <c r="H137" s="96"/>
      <c r="I137" s="97">
        <f t="shared" si="209"/>
        <v>0</v>
      </c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0">
        <f t="shared" si="212"/>
        <v>0</v>
      </c>
      <c r="AE137" s="100">
        <f t="shared" si="210"/>
        <v>0</v>
      </c>
      <c r="AF137" s="75"/>
      <c r="AG137" s="75"/>
      <c r="AH137" s="68">
        <f t="shared" si="211"/>
        <v>0</v>
      </c>
      <c r="AI137" s="79">
        <f>SUMIF(Списки!$D$2:$D$6,B137,Списки!$E$2:$E$6)</f>
        <v>0</v>
      </c>
      <c r="AJ137" s="79">
        <f t="shared" si="228"/>
        <v>31</v>
      </c>
      <c r="AK137" s="70"/>
      <c r="AL137" s="70">
        <f t="array" aca="1" ref="AL137" ca="1">IF(MONTH(AI137)=1,MIN(IF(F137=январь!$A$1:$AF$200,ROW(январь!$A$1:$AF$200))),IF(MONTH(AI137)=2,MIN(IF(F137=февраль!$A$1:$AF$200,ROW(февраль!$A$1:$AF$200))),IF(MONTH(AI137)=3,MIN(IF(F137=март!$A$1:$AF$200,ROW(март!$A$1:$AF$200))),IF(MONTH(AI137)=4,MIN(IF(F137=апрель!$A$1:$AF$200,ROW(апрель!$A$1:$AF$200))),IF(MONTH(AI137)=5,MIN(IF(F137=май!$A$1:$AF$200,ROW(май!$A$1:$AF$200))),0)))))</f>
        <v>3</v>
      </c>
      <c r="AM137" s="77" t="str">
        <f t="shared" ca="1" si="213"/>
        <v>П</v>
      </c>
      <c r="AN137" s="77" t="str">
        <f t="shared" ca="1" si="213"/>
        <v>П</v>
      </c>
      <c r="AO137" s="77" t="str">
        <f t="shared" ca="1" si="213"/>
        <v>КД</v>
      </c>
      <c r="AP137" s="77" t="str">
        <f t="shared" ca="1" si="213"/>
        <v>КД</v>
      </c>
      <c r="AQ137" s="77" t="str">
        <f t="shared" ca="1" si="213"/>
        <v>КД</v>
      </c>
      <c r="AR137" s="77" t="str">
        <f t="shared" ca="1" si="213"/>
        <v>КД</v>
      </c>
      <c r="AS137" s="77" t="str">
        <f t="shared" ca="1" si="213"/>
        <v>В</v>
      </c>
      <c r="AT137" s="77" t="str">
        <f t="shared" ca="1" si="213"/>
        <v>КД</v>
      </c>
      <c r="AU137" s="77">
        <f t="shared" ca="1" si="213"/>
        <v>0</v>
      </c>
      <c r="AV137" s="77">
        <f t="shared" ca="1" si="213"/>
        <v>3</v>
      </c>
      <c r="AW137" s="77">
        <f t="shared" ca="1" si="214"/>
        <v>4</v>
      </c>
      <c r="AX137" s="77">
        <f t="shared" ca="1" si="214"/>
        <v>6</v>
      </c>
      <c r="AY137" s="77">
        <f t="shared" ca="1" si="214"/>
        <v>3</v>
      </c>
      <c r="AZ137" s="77" t="str">
        <f t="shared" ca="1" si="214"/>
        <v>В</v>
      </c>
      <c r="BA137" s="77">
        <f t="shared" ca="1" si="214"/>
        <v>7</v>
      </c>
      <c r="BB137" s="77">
        <f t="shared" ca="1" si="214"/>
        <v>0</v>
      </c>
      <c r="BC137" s="77">
        <f t="shared" ca="1" si="214"/>
        <v>3</v>
      </c>
      <c r="BD137" s="77">
        <f t="shared" ca="1" si="214"/>
        <v>4</v>
      </c>
      <c r="BE137" s="77">
        <f t="shared" ca="1" si="214"/>
        <v>6</v>
      </c>
      <c r="BF137" s="77">
        <f t="shared" ca="1" si="214"/>
        <v>3</v>
      </c>
      <c r="BG137" s="77" t="str">
        <f t="shared" ca="1" si="215"/>
        <v>В</v>
      </c>
      <c r="BH137" s="77">
        <f t="shared" ca="1" si="215"/>
        <v>7</v>
      </c>
      <c r="BI137" s="77">
        <f t="shared" ca="1" si="215"/>
        <v>0</v>
      </c>
      <c r="BJ137" s="77">
        <f t="shared" ca="1" si="215"/>
        <v>3</v>
      </c>
      <c r="BK137" s="77">
        <f t="shared" ca="1" si="215"/>
        <v>4</v>
      </c>
      <c r="BL137" s="77">
        <f t="shared" ca="1" si="215"/>
        <v>6</v>
      </c>
      <c r="BM137" s="77">
        <f t="shared" ca="1" si="215"/>
        <v>3</v>
      </c>
      <c r="BN137" s="77" t="str">
        <f t="shared" ca="1" si="215"/>
        <v>В</v>
      </c>
      <c r="BO137" s="77">
        <f t="shared" ca="1" si="215"/>
        <v>7</v>
      </c>
      <c r="BP137" s="77">
        <f t="shared" ca="1" si="215"/>
        <v>0</v>
      </c>
      <c r="BQ137" s="77">
        <f t="shared" ca="1" si="215"/>
        <v>3</v>
      </c>
      <c r="BR137" s="77">
        <f t="shared" si="216"/>
        <v>0</v>
      </c>
      <c r="BS137" s="77">
        <f t="shared" si="216"/>
        <v>0</v>
      </c>
      <c r="BT137" s="77">
        <f t="shared" si="216"/>
        <v>0</v>
      </c>
      <c r="BU137" s="77">
        <f t="shared" si="216"/>
        <v>0</v>
      </c>
      <c r="BV137" s="77">
        <f t="shared" si="216"/>
        <v>0</v>
      </c>
      <c r="BW137" s="77">
        <f t="shared" si="216"/>
        <v>0</v>
      </c>
      <c r="BX137" s="77">
        <f t="shared" si="216"/>
        <v>0</v>
      </c>
      <c r="BY137" s="77">
        <f t="shared" si="216"/>
        <v>0</v>
      </c>
      <c r="BZ137" s="77">
        <f t="shared" si="216"/>
        <v>0</v>
      </c>
      <c r="CA137" s="77">
        <f t="shared" si="216"/>
        <v>0</v>
      </c>
      <c r="CB137" s="77">
        <f t="shared" si="217"/>
        <v>0</v>
      </c>
      <c r="CC137" s="77">
        <f t="shared" si="217"/>
        <v>0</v>
      </c>
      <c r="CD137" s="77">
        <f t="shared" si="217"/>
        <v>0</v>
      </c>
      <c r="CE137" s="77">
        <f t="shared" si="217"/>
        <v>0</v>
      </c>
      <c r="CF137" s="77">
        <f t="shared" si="217"/>
        <v>0</v>
      </c>
      <c r="CG137" s="77">
        <f t="shared" si="217"/>
        <v>0</v>
      </c>
      <c r="CH137" s="77">
        <f t="shared" si="217"/>
        <v>0</v>
      </c>
      <c r="CI137" s="77">
        <f t="shared" si="217"/>
        <v>0</v>
      </c>
      <c r="CJ137" s="77">
        <f t="shared" si="217"/>
        <v>0</v>
      </c>
      <c r="CK137" s="77">
        <f t="shared" si="217"/>
        <v>0</v>
      </c>
      <c r="CL137" s="77">
        <f t="shared" si="218"/>
        <v>0</v>
      </c>
      <c r="CM137" s="77">
        <f t="shared" si="218"/>
        <v>0</v>
      </c>
      <c r="CN137" s="77">
        <f t="shared" si="218"/>
        <v>0</v>
      </c>
      <c r="CO137" s="77">
        <f t="shared" si="218"/>
        <v>0</v>
      </c>
      <c r="CP137" s="77">
        <f t="shared" si="218"/>
        <v>0</v>
      </c>
      <c r="CQ137" s="77">
        <f t="shared" si="218"/>
        <v>0</v>
      </c>
      <c r="CR137" s="77">
        <f t="shared" si="218"/>
        <v>0</v>
      </c>
      <c r="CS137" s="77">
        <f t="shared" si="218"/>
        <v>0</v>
      </c>
      <c r="CT137" s="77">
        <f t="shared" si="219"/>
        <v>0</v>
      </c>
      <c r="CU137" s="77">
        <f t="shared" si="219"/>
        <v>0</v>
      </c>
      <c r="CV137" s="77">
        <f t="shared" si="219"/>
        <v>0</v>
      </c>
      <c r="CW137" s="77">
        <f t="shared" si="219"/>
        <v>0</v>
      </c>
      <c r="CX137" s="77">
        <f t="shared" si="219"/>
        <v>0</v>
      </c>
      <c r="CY137" s="77">
        <f t="shared" si="219"/>
        <v>0</v>
      </c>
      <c r="CZ137" s="77">
        <f t="shared" si="219"/>
        <v>0</v>
      </c>
      <c r="DA137" s="77">
        <f t="shared" si="219"/>
        <v>0</v>
      </c>
      <c r="DB137" s="77">
        <f t="shared" si="219"/>
        <v>0</v>
      </c>
      <c r="DC137" s="77">
        <f t="shared" si="219"/>
        <v>0</v>
      </c>
      <c r="DD137" s="77">
        <f t="shared" si="220"/>
        <v>0</v>
      </c>
      <c r="DE137" s="77">
        <f t="shared" si="220"/>
        <v>0</v>
      </c>
      <c r="DF137" s="77">
        <f t="shared" si="220"/>
        <v>0</v>
      </c>
      <c r="DG137" s="77">
        <f t="shared" si="220"/>
        <v>0</v>
      </c>
      <c r="DH137" s="77">
        <f t="shared" si="220"/>
        <v>0</v>
      </c>
      <c r="DI137" s="77">
        <f t="shared" si="220"/>
        <v>0</v>
      </c>
      <c r="DJ137" s="77">
        <f t="shared" si="220"/>
        <v>0</v>
      </c>
      <c r="DK137" s="77">
        <f t="shared" si="220"/>
        <v>0</v>
      </c>
      <c r="DL137" s="77">
        <f t="shared" si="220"/>
        <v>0</v>
      </c>
      <c r="DM137" s="77">
        <f t="shared" si="220"/>
        <v>0</v>
      </c>
      <c r="DN137" s="77">
        <f t="shared" si="221"/>
        <v>0</v>
      </c>
      <c r="DO137" s="77">
        <f t="shared" si="221"/>
        <v>0</v>
      </c>
      <c r="DP137" s="77">
        <f t="shared" si="221"/>
        <v>0</v>
      </c>
      <c r="DQ137" s="77">
        <f t="shared" si="221"/>
        <v>0</v>
      </c>
      <c r="DR137" s="77">
        <f t="shared" si="221"/>
        <v>0</v>
      </c>
      <c r="DS137" s="77">
        <f t="shared" si="221"/>
        <v>0</v>
      </c>
      <c r="DT137" s="77">
        <f t="shared" si="221"/>
        <v>0</v>
      </c>
      <c r="DU137" s="77">
        <f t="shared" si="221"/>
        <v>0</v>
      </c>
      <c r="DV137" s="77">
        <f t="shared" si="221"/>
        <v>0</v>
      </c>
      <c r="DW137" s="77">
        <f t="shared" si="221"/>
        <v>0</v>
      </c>
      <c r="DX137" s="77">
        <f t="shared" si="221"/>
        <v>0</v>
      </c>
      <c r="DY137" s="77">
        <f t="shared" si="222"/>
        <v>0</v>
      </c>
      <c r="DZ137" s="77">
        <f t="shared" si="222"/>
        <v>0</v>
      </c>
      <c r="EA137" s="77">
        <f t="shared" si="222"/>
        <v>0</v>
      </c>
      <c r="EB137" s="77">
        <f t="shared" si="222"/>
        <v>0</v>
      </c>
      <c r="EC137" s="77">
        <f t="shared" si="222"/>
        <v>0</v>
      </c>
      <c r="ED137" s="77">
        <f t="shared" si="222"/>
        <v>0</v>
      </c>
      <c r="EE137" s="77">
        <f t="shared" si="222"/>
        <v>0</v>
      </c>
      <c r="EF137" s="77">
        <f t="shared" si="222"/>
        <v>0</v>
      </c>
      <c r="EG137" s="77">
        <f t="shared" si="222"/>
        <v>0</v>
      </c>
      <c r="EH137" s="77">
        <f t="shared" si="222"/>
        <v>0</v>
      </c>
      <c r="EI137" s="77">
        <f t="shared" si="223"/>
        <v>0</v>
      </c>
      <c r="EJ137" s="77">
        <f t="shared" si="223"/>
        <v>0</v>
      </c>
      <c r="EK137" s="77">
        <f t="shared" si="223"/>
        <v>0</v>
      </c>
      <c r="EL137" s="77">
        <f t="shared" si="223"/>
        <v>0</v>
      </c>
      <c r="EM137" s="77">
        <f t="shared" si="223"/>
        <v>0</v>
      </c>
      <c r="EN137" s="77">
        <f t="shared" si="223"/>
        <v>0</v>
      </c>
      <c r="EO137" s="77">
        <f t="shared" si="223"/>
        <v>0</v>
      </c>
      <c r="EP137" s="77">
        <f t="shared" si="223"/>
        <v>0</v>
      </c>
      <c r="EQ137" s="77">
        <f t="shared" si="223"/>
        <v>0</v>
      </c>
      <c r="ER137" s="77">
        <f t="shared" si="223"/>
        <v>0</v>
      </c>
      <c r="ES137" s="77">
        <f t="shared" si="224"/>
        <v>0</v>
      </c>
      <c r="ET137" s="77">
        <f t="shared" si="224"/>
        <v>0</v>
      </c>
      <c r="EU137" s="77">
        <f t="shared" si="224"/>
        <v>0</v>
      </c>
      <c r="EV137" s="77">
        <f t="shared" si="224"/>
        <v>0</v>
      </c>
      <c r="EW137" s="77">
        <f t="shared" si="224"/>
        <v>0</v>
      </c>
      <c r="EX137" s="77">
        <f t="shared" si="224"/>
        <v>0</v>
      </c>
      <c r="EY137" s="77">
        <f t="shared" si="224"/>
        <v>0</v>
      </c>
      <c r="EZ137" s="77">
        <f t="shared" si="224"/>
        <v>0</v>
      </c>
      <c r="FA137" s="77">
        <f t="shared" si="224"/>
        <v>0</v>
      </c>
      <c r="FB137" s="77">
        <f t="shared" si="224"/>
        <v>0</v>
      </c>
      <c r="FC137" s="77">
        <f t="shared" si="225"/>
        <v>0</v>
      </c>
      <c r="FD137" s="77">
        <f t="shared" si="225"/>
        <v>0</v>
      </c>
      <c r="FE137" s="77">
        <f t="shared" si="225"/>
        <v>0</v>
      </c>
      <c r="FF137" s="77">
        <f t="shared" si="225"/>
        <v>0</v>
      </c>
      <c r="FG137" s="77">
        <f t="shared" si="225"/>
        <v>0</v>
      </c>
      <c r="FH137" s="77">
        <f t="shared" si="225"/>
        <v>0</v>
      </c>
      <c r="FI137" s="77">
        <f t="shared" si="225"/>
        <v>0</v>
      </c>
      <c r="FJ137" s="77">
        <f t="shared" si="225"/>
        <v>0</v>
      </c>
      <c r="FK137" s="77">
        <f t="shared" si="225"/>
        <v>0</v>
      </c>
      <c r="FL137" s="77">
        <f t="shared" si="225"/>
        <v>0</v>
      </c>
      <c r="FM137" s="77">
        <f t="shared" si="226"/>
        <v>0</v>
      </c>
      <c r="FN137" s="77">
        <f t="shared" si="226"/>
        <v>0</v>
      </c>
      <c r="FO137" s="77">
        <f t="shared" si="226"/>
        <v>0</v>
      </c>
      <c r="FP137" s="77">
        <f t="shared" si="226"/>
        <v>0</v>
      </c>
      <c r="FQ137" s="77">
        <f t="shared" si="226"/>
        <v>0</v>
      </c>
      <c r="FR137" s="77">
        <f t="shared" si="226"/>
        <v>0</v>
      </c>
      <c r="FS137" s="77">
        <f t="shared" si="226"/>
        <v>0</v>
      </c>
      <c r="FT137" s="77">
        <f t="shared" si="226"/>
        <v>0</v>
      </c>
      <c r="FU137" s="77">
        <f t="shared" si="226"/>
        <v>0</v>
      </c>
      <c r="FV137" s="77">
        <f t="shared" si="226"/>
        <v>0</v>
      </c>
      <c r="FW137" s="77">
        <f t="shared" si="227"/>
        <v>0</v>
      </c>
      <c r="FX137" s="77">
        <f t="shared" si="227"/>
        <v>0</v>
      </c>
      <c r="FY137" s="77">
        <f t="shared" si="227"/>
        <v>0</v>
      </c>
      <c r="FZ137" s="77">
        <f t="shared" si="227"/>
        <v>0</v>
      </c>
      <c r="GA137" s="77">
        <f t="shared" si="227"/>
        <v>0</v>
      </c>
      <c r="GB137" s="77">
        <f t="shared" si="227"/>
        <v>0</v>
      </c>
      <c r="GC137" s="77">
        <f t="shared" si="227"/>
        <v>0</v>
      </c>
      <c r="GD137" s="77">
        <f t="shared" si="227"/>
        <v>0</v>
      </c>
      <c r="GE137" s="77">
        <f t="shared" si="227"/>
        <v>0</v>
      </c>
      <c r="GF137" s="77">
        <f t="shared" si="227"/>
        <v>0</v>
      </c>
      <c r="GG137" s="77">
        <f t="shared" si="227"/>
        <v>0</v>
      </c>
    </row>
    <row r="138" spans="1:189" ht="15.75" x14ac:dyDescent="0.25">
      <c r="A138" s="93"/>
      <c r="B138" s="101"/>
      <c r="C138" s="102"/>
      <c r="D138" s="102"/>
      <c r="E138" s="93"/>
      <c r="F138" s="101"/>
      <c r="G138" s="97">
        <f t="shared" si="208"/>
        <v>0</v>
      </c>
      <c r="H138" s="96"/>
      <c r="I138" s="97">
        <f t="shared" si="209"/>
        <v>0</v>
      </c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0">
        <f t="shared" si="212"/>
        <v>0</v>
      </c>
      <c r="AE138" s="100">
        <f t="shared" si="210"/>
        <v>0</v>
      </c>
      <c r="AF138" s="75"/>
      <c r="AG138" s="75"/>
      <c r="AH138" s="68">
        <f t="shared" si="211"/>
        <v>0</v>
      </c>
      <c r="AI138" s="79">
        <f>SUMIF(Списки!$D$2:$D$6,B138,Списки!$E$2:$E$6)</f>
        <v>0</v>
      </c>
      <c r="AJ138" s="79">
        <f t="shared" si="228"/>
        <v>31</v>
      </c>
      <c r="AK138" s="70"/>
      <c r="AL138" s="70">
        <f t="array" aca="1" ref="AL138" ca="1">IF(MONTH(AI138)=1,MIN(IF(F138=январь!$A$1:$AF$200,ROW(январь!$A$1:$AF$200))),IF(MONTH(AI138)=2,MIN(IF(F138=февраль!$A$1:$AF$200,ROW(февраль!$A$1:$AF$200))),IF(MONTH(AI138)=3,MIN(IF(F138=март!$A$1:$AF$200,ROW(март!$A$1:$AF$200))),IF(MONTH(AI138)=4,MIN(IF(F138=апрель!$A$1:$AF$200,ROW(апрель!$A$1:$AF$200))),IF(MONTH(AI138)=5,MIN(IF(F138=май!$A$1:$AF$200,ROW(май!$A$1:$AF$200))),0)))))</f>
        <v>3</v>
      </c>
      <c r="AM138" s="77" t="str">
        <f t="shared" ca="1" si="213"/>
        <v>П</v>
      </c>
      <c r="AN138" s="77" t="str">
        <f t="shared" ca="1" si="213"/>
        <v>П</v>
      </c>
      <c r="AO138" s="77" t="str">
        <f t="shared" ca="1" si="213"/>
        <v>КД</v>
      </c>
      <c r="AP138" s="77" t="str">
        <f t="shared" ca="1" si="213"/>
        <v>КД</v>
      </c>
      <c r="AQ138" s="77" t="str">
        <f t="shared" ca="1" si="213"/>
        <v>КД</v>
      </c>
      <c r="AR138" s="77" t="str">
        <f t="shared" ca="1" si="213"/>
        <v>КД</v>
      </c>
      <c r="AS138" s="77" t="str">
        <f t="shared" ca="1" si="213"/>
        <v>В</v>
      </c>
      <c r="AT138" s="77" t="str">
        <f t="shared" ca="1" si="213"/>
        <v>КД</v>
      </c>
      <c r="AU138" s="77">
        <f t="shared" ca="1" si="213"/>
        <v>0</v>
      </c>
      <c r="AV138" s="77">
        <f t="shared" ca="1" si="213"/>
        <v>3</v>
      </c>
      <c r="AW138" s="77">
        <f t="shared" ca="1" si="214"/>
        <v>4</v>
      </c>
      <c r="AX138" s="77">
        <f t="shared" ca="1" si="214"/>
        <v>6</v>
      </c>
      <c r="AY138" s="77">
        <f t="shared" ca="1" si="214"/>
        <v>3</v>
      </c>
      <c r="AZ138" s="77" t="str">
        <f t="shared" ca="1" si="214"/>
        <v>В</v>
      </c>
      <c r="BA138" s="77">
        <f t="shared" ca="1" si="214"/>
        <v>7</v>
      </c>
      <c r="BB138" s="77">
        <f t="shared" ca="1" si="214"/>
        <v>0</v>
      </c>
      <c r="BC138" s="77">
        <f t="shared" ca="1" si="214"/>
        <v>3</v>
      </c>
      <c r="BD138" s="77">
        <f t="shared" ca="1" si="214"/>
        <v>4</v>
      </c>
      <c r="BE138" s="77">
        <f t="shared" ca="1" si="214"/>
        <v>6</v>
      </c>
      <c r="BF138" s="77">
        <f t="shared" ca="1" si="214"/>
        <v>3</v>
      </c>
      <c r="BG138" s="77" t="str">
        <f t="shared" ca="1" si="215"/>
        <v>В</v>
      </c>
      <c r="BH138" s="77">
        <f t="shared" ca="1" si="215"/>
        <v>7</v>
      </c>
      <c r="BI138" s="77">
        <f t="shared" ca="1" si="215"/>
        <v>0</v>
      </c>
      <c r="BJ138" s="77">
        <f t="shared" ca="1" si="215"/>
        <v>3</v>
      </c>
      <c r="BK138" s="77">
        <f t="shared" ca="1" si="215"/>
        <v>4</v>
      </c>
      <c r="BL138" s="77">
        <f t="shared" ca="1" si="215"/>
        <v>6</v>
      </c>
      <c r="BM138" s="77">
        <f t="shared" ca="1" si="215"/>
        <v>3</v>
      </c>
      <c r="BN138" s="77" t="str">
        <f t="shared" ca="1" si="215"/>
        <v>В</v>
      </c>
      <c r="BO138" s="77">
        <f t="shared" ca="1" si="215"/>
        <v>7</v>
      </c>
      <c r="BP138" s="77">
        <f t="shared" ca="1" si="215"/>
        <v>0</v>
      </c>
      <c r="BQ138" s="77">
        <f t="shared" ca="1" si="215"/>
        <v>3</v>
      </c>
      <c r="BR138" s="77">
        <f t="shared" si="216"/>
        <v>0</v>
      </c>
      <c r="BS138" s="77">
        <f t="shared" si="216"/>
        <v>0</v>
      </c>
      <c r="BT138" s="77">
        <f t="shared" si="216"/>
        <v>0</v>
      </c>
      <c r="BU138" s="77">
        <f t="shared" si="216"/>
        <v>0</v>
      </c>
      <c r="BV138" s="77">
        <f t="shared" si="216"/>
        <v>0</v>
      </c>
      <c r="BW138" s="77">
        <f t="shared" si="216"/>
        <v>0</v>
      </c>
      <c r="BX138" s="77">
        <f t="shared" si="216"/>
        <v>0</v>
      </c>
      <c r="BY138" s="77">
        <f t="shared" si="216"/>
        <v>0</v>
      </c>
      <c r="BZ138" s="77">
        <f t="shared" si="216"/>
        <v>0</v>
      </c>
      <c r="CA138" s="77">
        <f t="shared" si="216"/>
        <v>0</v>
      </c>
      <c r="CB138" s="77">
        <f t="shared" si="217"/>
        <v>0</v>
      </c>
      <c r="CC138" s="77">
        <f t="shared" si="217"/>
        <v>0</v>
      </c>
      <c r="CD138" s="77">
        <f t="shared" si="217"/>
        <v>0</v>
      </c>
      <c r="CE138" s="77">
        <f t="shared" si="217"/>
        <v>0</v>
      </c>
      <c r="CF138" s="77">
        <f t="shared" si="217"/>
        <v>0</v>
      </c>
      <c r="CG138" s="77">
        <f t="shared" si="217"/>
        <v>0</v>
      </c>
      <c r="CH138" s="77">
        <f t="shared" si="217"/>
        <v>0</v>
      </c>
      <c r="CI138" s="77">
        <f t="shared" si="217"/>
        <v>0</v>
      </c>
      <c r="CJ138" s="77">
        <f t="shared" si="217"/>
        <v>0</v>
      </c>
      <c r="CK138" s="77">
        <f t="shared" si="217"/>
        <v>0</v>
      </c>
      <c r="CL138" s="77">
        <f t="shared" si="218"/>
        <v>0</v>
      </c>
      <c r="CM138" s="77">
        <f t="shared" si="218"/>
        <v>0</v>
      </c>
      <c r="CN138" s="77">
        <f t="shared" si="218"/>
        <v>0</v>
      </c>
      <c r="CO138" s="77">
        <f t="shared" si="218"/>
        <v>0</v>
      </c>
      <c r="CP138" s="77">
        <f t="shared" si="218"/>
        <v>0</v>
      </c>
      <c r="CQ138" s="77">
        <f t="shared" si="218"/>
        <v>0</v>
      </c>
      <c r="CR138" s="77">
        <f t="shared" si="218"/>
        <v>0</v>
      </c>
      <c r="CS138" s="77">
        <f t="shared" si="218"/>
        <v>0</v>
      </c>
      <c r="CT138" s="77">
        <f t="shared" si="219"/>
        <v>0</v>
      </c>
      <c r="CU138" s="77">
        <f t="shared" si="219"/>
        <v>0</v>
      </c>
      <c r="CV138" s="77">
        <f t="shared" si="219"/>
        <v>0</v>
      </c>
      <c r="CW138" s="77">
        <f t="shared" si="219"/>
        <v>0</v>
      </c>
      <c r="CX138" s="77">
        <f t="shared" si="219"/>
        <v>0</v>
      </c>
      <c r="CY138" s="77">
        <f t="shared" si="219"/>
        <v>0</v>
      </c>
      <c r="CZ138" s="77">
        <f t="shared" si="219"/>
        <v>0</v>
      </c>
      <c r="DA138" s="77">
        <f t="shared" si="219"/>
        <v>0</v>
      </c>
      <c r="DB138" s="77">
        <f t="shared" si="219"/>
        <v>0</v>
      </c>
      <c r="DC138" s="77">
        <f t="shared" si="219"/>
        <v>0</v>
      </c>
      <c r="DD138" s="77">
        <f t="shared" si="220"/>
        <v>0</v>
      </c>
      <c r="DE138" s="77">
        <f t="shared" si="220"/>
        <v>0</v>
      </c>
      <c r="DF138" s="77">
        <f t="shared" si="220"/>
        <v>0</v>
      </c>
      <c r="DG138" s="77">
        <f t="shared" si="220"/>
        <v>0</v>
      </c>
      <c r="DH138" s="77">
        <f t="shared" si="220"/>
        <v>0</v>
      </c>
      <c r="DI138" s="77">
        <f t="shared" si="220"/>
        <v>0</v>
      </c>
      <c r="DJ138" s="77">
        <f t="shared" si="220"/>
        <v>0</v>
      </c>
      <c r="DK138" s="77">
        <f t="shared" si="220"/>
        <v>0</v>
      </c>
      <c r="DL138" s="77">
        <f t="shared" si="220"/>
        <v>0</v>
      </c>
      <c r="DM138" s="77">
        <f t="shared" si="220"/>
        <v>0</v>
      </c>
      <c r="DN138" s="77">
        <f t="shared" si="221"/>
        <v>0</v>
      </c>
      <c r="DO138" s="77">
        <f t="shared" si="221"/>
        <v>0</v>
      </c>
      <c r="DP138" s="77">
        <f t="shared" si="221"/>
        <v>0</v>
      </c>
      <c r="DQ138" s="77">
        <f t="shared" si="221"/>
        <v>0</v>
      </c>
      <c r="DR138" s="77">
        <f t="shared" si="221"/>
        <v>0</v>
      </c>
      <c r="DS138" s="77">
        <f t="shared" si="221"/>
        <v>0</v>
      </c>
      <c r="DT138" s="77">
        <f t="shared" si="221"/>
        <v>0</v>
      </c>
      <c r="DU138" s="77">
        <f t="shared" si="221"/>
        <v>0</v>
      </c>
      <c r="DV138" s="77">
        <f t="shared" si="221"/>
        <v>0</v>
      </c>
      <c r="DW138" s="77">
        <f t="shared" si="221"/>
        <v>0</v>
      </c>
      <c r="DX138" s="77">
        <f t="shared" si="221"/>
        <v>0</v>
      </c>
      <c r="DY138" s="77">
        <f t="shared" si="222"/>
        <v>0</v>
      </c>
      <c r="DZ138" s="77">
        <f t="shared" si="222"/>
        <v>0</v>
      </c>
      <c r="EA138" s="77">
        <f t="shared" si="222"/>
        <v>0</v>
      </c>
      <c r="EB138" s="77">
        <f t="shared" si="222"/>
        <v>0</v>
      </c>
      <c r="EC138" s="77">
        <f t="shared" si="222"/>
        <v>0</v>
      </c>
      <c r="ED138" s="77">
        <f t="shared" si="222"/>
        <v>0</v>
      </c>
      <c r="EE138" s="77">
        <f t="shared" si="222"/>
        <v>0</v>
      </c>
      <c r="EF138" s="77">
        <f t="shared" si="222"/>
        <v>0</v>
      </c>
      <c r="EG138" s="77">
        <f t="shared" si="222"/>
        <v>0</v>
      </c>
      <c r="EH138" s="77">
        <f t="shared" si="222"/>
        <v>0</v>
      </c>
      <c r="EI138" s="77">
        <f t="shared" si="223"/>
        <v>0</v>
      </c>
      <c r="EJ138" s="77">
        <f t="shared" si="223"/>
        <v>0</v>
      </c>
      <c r="EK138" s="77">
        <f t="shared" si="223"/>
        <v>0</v>
      </c>
      <c r="EL138" s="77">
        <f t="shared" si="223"/>
        <v>0</v>
      </c>
      <c r="EM138" s="77">
        <f t="shared" si="223"/>
        <v>0</v>
      </c>
      <c r="EN138" s="77">
        <f t="shared" si="223"/>
        <v>0</v>
      </c>
      <c r="EO138" s="77">
        <f t="shared" si="223"/>
        <v>0</v>
      </c>
      <c r="EP138" s="77">
        <f t="shared" si="223"/>
        <v>0</v>
      </c>
      <c r="EQ138" s="77">
        <f t="shared" si="223"/>
        <v>0</v>
      </c>
      <c r="ER138" s="77">
        <f t="shared" si="223"/>
        <v>0</v>
      </c>
      <c r="ES138" s="77">
        <f t="shared" si="224"/>
        <v>0</v>
      </c>
      <c r="ET138" s="77">
        <f t="shared" si="224"/>
        <v>0</v>
      </c>
      <c r="EU138" s="77">
        <f t="shared" si="224"/>
        <v>0</v>
      </c>
      <c r="EV138" s="77">
        <f t="shared" si="224"/>
        <v>0</v>
      </c>
      <c r="EW138" s="77">
        <f t="shared" si="224"/>
        <v>0</v>
      </c>
      <c r="EX138" s="77">
        <f t="shared" si="224"/>
        <v>0</v>
      </c>
      <c r="EY138" s="77">
        <f t="shared" si="224"/>
        <v>0</v>
      </c>
      <c r="EZ138" s="77">
        <f t="shared" si="224"/>
        <v>0</v>
      </c>
      <c r="FA138" s="77">
        <f t="shared" si="224"/>
        <v>0</v>
      </c>
      <c r="FB138" s="77">
        <f t="shared" si="224"/>
        <v>0</v>
      </c>
      <c r="FC138" s="77">
        <f t="shared" si="225"/>
        <v>0</v>
      </c>
      <c r="FD138" s="77">
        <f t="shared" si="225"/>
        <v>0</v>
      </c>
      <c r="FE138" s="77">
        <f t="shared" si="225"/>
        <v>0</v>
      </c>
      <c r="FF138" s="77">
        <f t="shared" si="225"/>
        <v>0</v>
      </c>
      <c r="FG138" s="77">
        <f t="shared" si="225"/>
        <v>0</v>
      </c>
      <c r="FH138" s="77">
        <f t="shared" si="225"/>
        <v>0</v>
      </c>
      <c r="FI138" s="77">
        <f t="shared" si="225"/>
        <v>0</v>
      </c>
      <c r="FJ138" s="77">
        <f t="shared" si="225"/>
        <v>0</v>
      </c>
      <c r="FK138" s="77">
        <f t="shared" si="225"/>
        <v>0</v>
      </c>
      <c r="FL138" s="77">
        <f t="shared" si="225"/>
        <v>0</v>
      </c>
      <c r="FM138" s="77">
        <f t="shared" si="226"/>
        <v>0</v>
      </c>
      <c r="FN138" s="77">
        <f t="shared" si="226"/>
        <v>0</v>
      </c>
      <c r="FO138" s="77">
        <f t="shared" si="226"/>
        <v>0</v>
      </c>
      <c r="FP138" s="77">
        <f t="shared" si="226"/>
        <v>0</v>
      </c>
      <c r="FQ138" s="77">
        <f t="shared" si="226"/>
        <v>0</v>
      </c>
      <c r="FR138" s="77">
        <f t="shared" si="226"/>
        <v>0</v>
      </c>
      <c r="FS138" s="77">
        <f t="shared" si="226"/>
        <v>0</v>
      </c>
      <c r="FT138" s="77">
        <f t="shared" si="226"/>
        <v>0</v>
      </c>
      <c r="FU138" s="77">
        <f t="shared" si="226"/>
        <v>0</v>
      </c>
      <c r="FV138" s="77">
        <f t="shared" si="226"/>
        <v>0</v>
      </c>
      <c r="FW138" s="77">
        <f t="shared" si="227"/>
        <v>0</v>
      </c>
      <c r="FX138" s="77">
        <f t="shared" si="227"/>
        <v>0</v>
      </c>
      <c r="FY138" s="77">
        <f t="shared" si="227"/>
        <v>0</v>
      </c>
      <c r="FZ138" s="77">
        <f t="shared" si="227"/>
        <v>0</v>
      </c>
      <c r="GA138" s="77">
        <f t="shared" si="227"/>
        <v>0</v>
      </c>
      <c r="GB138" s="77">
        <f t="shared" si="227"/>
        <v>0</v>
      </c>
      <c r="GC138" s="77">
        <f t="shared" si="227"/>
        <v>0</v>
      </c>
      <c r="GD138" s="77">
        <f t="shared" si="227"/>
        <v>0</v>
      </c>
      <c r="GE138" s="77">
        <f t="shared" si="227"/>
        <v>0</v>
      </c>
      <c r="GF138" s="77">
        <f t="shared" si="227"/>
        <v>0</v>
      </c>
      <c r="GG138" s="77">
        <f t="shared" si="227"/>
        <v>0</v>
      </c>
    </row>
    <row r="139" spans="1:189" ht="15.75" x14ac:dyDescent="0.25">
      <c r="A139" s="93"/>
      <c r="B139" s="101"/>
      <c r="C139" s="102"/>
      <c r="D139" s="102"/>
      <c r="E139" s="93"/>
      <c r="F139" s="101"/>
      <c r="G139" s="97">
        <f t="shared" si="208"/>
        <v>0</v>
      </c>
      <c r="H139" s="96"/>
      <c r="I139" s="97">
        <f t="shared" si="209"/>
        <v>0</v>
      </c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0">
        <f t="shared" si="212"/>
        <v>0</v>
      </c>
      <c r="AE139" s="100">
        <f t="shared" si="210"/>
        <v>0</v>
      </c>
      <c r="AF139" s="75"/>
      <c r="AG139" s="75"/>
      <c r="AH139" s="68">
        <f t="shared" si="211"/>
        <v>0</v>
      </c>
      <c r="AI139" s="79">
        <f>SUMIF(Списки!$D$2:$D$6,B139,Списки!$E$2:$E$6)</f>
        <v>0</v>
      </c>
      <c r="AJ139" s="79">
        <f t="shared" si="228"/>
        <v>31</v>
      </c>
      <c r="AK139" s="70"/>
      <c r="AL139" s="70">
        <f t="array" aca="1" ref="AL139" ca="1">IF(MONTH(AI139)=1,MIN(IF(F139=январь!$A$1:$AF$200,ROW(январь!$A$1:$AF$200))),IF(MONTH(AI139)=2,MIN(IF(F139=февраль!$A$1:$AF$200,ROW(февраль!$A$1:$AF$200))),IF(MONTH(AI139)=3,MIN(IF(F139=март!$A$1:$AF$200,ROW(март!$A$1:$AF$200))),IF(MONTH(AI139)=4,MIN(IF(F139=апрель!$A$1:$AF$200,ROW(апрель!$A$1:$AF$200))),IF(MONTH(AI139)=5,MIN(IF(F139=май!$A$1:$AF$200,ROW(май!$A$1:$AF$200))),0)))))</f>
        <v>3</v>
      </c>
      <c r="AM139" s="77" t="str">
        <f t="shared" ca="1" si="213"/>
        <v>П</v>
      </c>
      <c r="AN139" s="77" t="str">
        <f t="shared" ca="1" si="213"/>
        <v>П</v>
      </c>
      <c r="AO139" s="77" t="str">
        <f t="shared" ca="1" si="213"/>
        <v>КД</v>
      </c>
      <c r="AP139" s="77" t="str">
        <f t="shared" ca="1" si="213"/>
        <v>КД</v>
      </c>
      <c r="AQ139" s="77" t="str">
        <f t="shared" ca="1" si="213"/>
        <v>КД</v>
      </c>
      <c r="AR139" s="77" t="str">
        <f t="shared" ca="1" si="213"/>
        <v>КД</v>
      </c>
      <c r="AS139" s="77" t="str">
        <f t="shared" ca="1" si="213"/>
        <v>В</v>
      </c>
      <c r="AT139" s="77" t="str">
        <f t="shared" ca="1" si="213"/>
        <v>КД</v>
      </c>
      <c r="AU139" s="77">
        <f t="shared" ca="1" si="213"/>
        <v>0</v>
      </c>
      <c r="AV139" s="77">
        <f t="shared" ca="1" si="213"/>
        <v>3</v>
      </c>
      <c r="AW139" s="77">
        <f t="shared" ca="1" si="214"/>
        <v>4</v>
      </c>
      <c r="AX139" s="77">
        <f t="shared" ca="1" si="214"/>
        <v>6</v>
      </c>
      <c r="AY139" s="77">
        <f t="shared" ca="1" si="214"/>
        <v>3</v>
      </c>
      <c r="AZ139" s="77" t="str">
        <f t="shared" ca="1" si="214"/>
        <v>В</v>
      </c>
      <c r="BA139" s="77">
        <f t="shared" ca="1" si="214"/>
        <v>7</v>
      </c>
      <c r="BB139" s="77">
        <f t="shared" ca="1" si="214"/>
        <v>0</v>
      </c>
      <c r="BC139" s="77">
        <f t="shared" ca="1" si="214"/>
        <v>3</v>
      </c>
      <c r="BD139" s="77">
        <f t="shared" ca="1" si="214"/>
        <v>4</v>
      </c>
      <c r="BE139" s="77">
        <f t="shared" ca="1" si="214"/>
        <v>6</v>
      </c>
      <c r="BF139" s="77">
        <f t="shared" ca="1" si="214"/>
        <v>3</v>
      </c>
      <c r="BG139" s="77" t="str">
        <f t="shared" ca="1" si="215"/>
        <v>В</v>
      </c>
      <c r="BH139" s="77">
        <f t="shared" ca="1" si="215"/>
        <v>7</v>
      </c>
      <c r="BI139" s="77">
        <f t="shared" ca="1" si="215"/>
        <v>0</v>
      </c>
      <c r="BJ139" s="77">
        <f t="shared" ca="1" si="215"/>
        <v>3</v>
      </c>
      <c r="BK139" s="77">
        <f t="shared" ca="1" si="215"/>
        <v>4</v>
      </c>
      <c r="BL139" s="77">
        <f t="shared" ca="1" si="215"/>
        <v>6</v>
      </c>
      <c r="BM139" s="77">
        <f t="shared" ca="1" si="215"/>
        <v>3</v>
      </c>
      <c r="BN139" s="77" t="str">
        <f t="shared" ca="1" si="215"/>
        <v>В</v>
      </c>
      <c r="BO139" s="77">
        <f t="shared" ca="1" si="215"/>
        <v>7</v>
      </c>
      <c r="BP139" s="77">
        <f t="shared" ca="1" si="215"/>
        <v>0</v>
      </c>
      <c r="BQ139" s="77">
        <f t="shared" ca="1" si="215"/>
        <v>3</v>
      </c>
      <c r="BR139" s="77">
        <f t="shared" si="216"/>
        <v>0</v>
      </c>
      <c r="BS139" s="77">
        <f t="shared" si="216"/>
        <v>0</v>
      </c>
      <c r="BT139" s="77">
        <f t="shared" si="216"/>
        <v>0</v>
      </c>
      <c r="BU139" s="77">
        <f t="shared" si="216"/>
        <v>0</v>
      </c>
      <c r="BV139" s="77">
        <f t="shared" si="216"/>
        <v>0</v>
      </c>
      <c r="BW139" s="77">
        <f t="shared" si="216"/>
        <v>0</v>
      </c>
      <c r="BX139" s="77">
        <f t="shared" si="216"/>
        <v>0</v>
      </c>
      <c r="BY139" s="77">
        <f t="shared" si="216"/>
        <v>0</v>
      </c>
      <c r="BZ139" s="77">
        <f t="shared" si="216"/>
        <v>0</v>
      </c>
      <c r="CA139" s="77">
        <f t="shared" si="216"/>
        <v>0</v>
      </c>
      <c r="CB139" s="77">
        <f t="shared" si="217"/>
        <v>0</v>
      </c>
      <c r="CC139" s="77">
        <f t="shared" si="217"/>
        <v>0</v>
      </c>
      <c r="CD139" s="77">
        <f t="shared" si="217"/>
        <v>0</v>
      </c>
      <c r="CE139" s="77">
        <f t="shared" si="217"/>
        <v>0</v>
      </c>
      <c r="CF139" s="77">
        <f t="shared" si="217"/>
        <v>0</v>
      </c>
      <c r="CG139" s="77">
        <f t="shared" si="217"/>
        <v>0</v>
      </c>
      <c r="CH139" s="77">
        <f t="shared" si="217"/>
        <v>0</v>
      </c>
      <c r="CI139" s="77">
        <f t="shared" si="217"/>
        <v>0</v>
      </c>
      <c r="CJ139" s="77">
        <f t="shared" si="217"/>
        <v>0</v>
      </c>
      <c r="CK139" s="77">
        <f t="shared" si="217"/>
        <v>0</v>
      </c>
      <c r="CL139" s="77">
        <f t="shared" si="218"/>
        <v>0</v>
      </c>
      <c r="CM139" s="77">
        <f t="shared" si="218"/>
        <v>0</v>
      </c>
      <c r="CN139" s="77">
        <f t="shared" si="218"/>
        <v>0</v>
      </c>
      <c r="CO139" s="77">
        <f t="shared" si="218"/>
        <v>0</v>
      </c>
      <c r="CP139" s="77">
        <f t="shared" si="218"/>
        <v>0</v>
      </c>
      <c r="CQ139" s="77">
        <f t="shared" si="218"/>
        <v>0</v>
      </c>
      <c r="CR139" s="77">
        <f t="shared" si="218"/>
        <v>0</v>
      </c>
      <c r="CS139" s="77">
        <f t="shared" si="218"/>
        <v>0</v>
      </c>
      <c r="CT139" s="77">
        <f t="shared" si="219"/>
        <v>0</v>
      </c>
      <c r="CU139" s="77">
        <f t="shared" si="219"/>
        <v>0</v>
      </c>
      <c r="CV139" s="77">
        <f t="shared" si="219"/>
        <v>0</v>
      </c>
      <c r="CW139" s="77">
        <f t="shared" si="219"/>
        <v>0</v>
      </c>
      <c r="CX139" s="77">
        <f t="shared" si="219"/>
        <v>0</v>
      </c>
      <c r="CY139" s="77">
        <f t="shared" si="219"/>
        <v>0</v>
      </c>
      <c r="CZ139" s="77">
        <f t="shared" si="219"/>
        <v>0</v>
      </c>
      <c r="DA139" s="77">
        <f t="shared" si="219"/>
        <v>0</v>
      </c>
      <c r="DB139" s="77">
        <f t="shared" si="219"/>
        <v>0</v>
      </c>
      <c r="DC139" s="77">
        <f t="shared" si="219"/>
        <v>0</v>
      </c>
      <c r="DD139" s="77">
        <f t="shared" si="220"/>
        <v>0</v>
      </c>
      <c r="DE139" s="77">
        <f t="shared" si="220"/>
        <v>0</v>
      </c>
      <c r="DF139" s="77">
        <f t="shared" si="220"/>
        <v>0</v>
      </c>
      <c r="DG139" s="77">
        <f t="shared" si="220"/>
        <v>0</v>
      </c>
      <c r="DH139" s="77">
        <f t="shared" si="220"/>
        <v>0</v>
      </c>
      <c r="DI139" s="77">
        <f t="shared" si="220"/>
        <v>0</v>
      </c>
      <c r="DJ139" s="77">
        <f t="shared" si="220"/>
        <v>0</v>
      </c>
      <c r="DK139" s="77">
        <f t="shared" si="220"/>
        <v>0</v>
      </c>
      <c r="DL139" s="77">
        <f t="shared" si="220"/>
        <v>0</v>
      </c>
      <c r="DM139" s="77">
        <f t="shared" si="220"/>
        <v>0</v>
      </c>
      <c r="DN139" s="77">
        <f t="shared" si="221"/>
        <v>0</v>
      </c>
      <c r="DO139" s="77">
        <f t="shared" si="221"/>
        <v>0</v>
      </c>
      <c r="DP139" s="77">
        <f t="shared" si="221"/>
        <v>0</v>
      </c>
      <c r="DQ139" s="77">
        <f t="shared" si="221"/>
        <v>0</v>
      </c>
      <c r="DR139" s="77">
        <f t="shared" si="221"/>
        <v>0</v>
      </c>
      <c r="DS139" s="77">
        <f t="shared" si="221"/>
        <v>0</v>
      </c>
      <c r="DT139" s="77">
        <f t="shared" si="221"/>
        <v>0</v>
      </c>
      <c r="DU139" s="77">
        <f t="shared" si="221"/>
        <v>0</v>
      </c>
      <c r="DV139" s="77">
        <f t="shared" si="221"/>
        <v>0</v>
      </c>
      <c r="DW139" s="77">
        <f t="shared" si="221"/>
        <v>0</v>
      </c>
      <c r="DX139" s="77">
        <f t="shared" si="221"/>
        <v>0</v>
      </c>
      <c r="DY139" s="77">
        <f t="shared" si="222"/>
        <v>0</v>
      </c>
      <c r="DZ139" s="77">
        <f t="shared" si="222"/>
        <v>0</v>
      </c>
      <c r="EA139" s="77">
        <f t="shared" si="222"/>
        <v>0</v>
      </c>
      <c r="EB139" s="77">
        <f t="shared" si="222"/>
        <v>0</v>
      </c>
      <c r="EC139" s="77">
        <f t="shared" si="222"/>
        <v>0</v>
      </c>
      <c r="ED139" s="77">
        <f t="shared" si="222"/>
        <v>0</v>
      </c>
      <c r="EE139" s="77">
        <f t="shared" si="222"/>
        <v>0</v>
      </c>
      <c r="EF139" s="77">
        <f t="shared" si="222"/>
        <v>0</v>
      </c>
      <c r="EG139" s="77">
        <f t="shared" si="222"/>
        <v>0</v>
      </c>
      <c r="EH139" s="77">
        <f t="shared" si="222"/>
        <v>0</v>
      </c>
      <c r="EI139" s="77">
        <f t="shared" si="223"/>
        <v>0</v>
      </c>
      <c r="EJ139" s="77">
        <f t="shared" si="223"/>
        <v>0</v>
      </c>
      <c r="EK139" s="77">
        <f t="shared" si="223"/>
        <v>0</v>
      </c>
      <c r="EL139" s="77">
        <f t="shared" si="223"/>
        <v>0</v>
      </c>
      <c r="EM139" s="77">
        <f t="shared" si="223"/>
        <v>0</v>
      </c>
      <c r="EN139" s="77">
        <f t="shared" si="223"/>
        <v>0</v>
      </c>
      <c r="EO139" s="77">
        <f t="shared" si="223"/>
        <v>0</v>
      </c>
      <c r="EP139" s="77">
        <f t="shared" si="223"/>
        <v>0</v>
      </c>
      <c r="EQ139" s="77">
        <f t="shared" si="223"/>
        <v>0</v>
      </c>
      <c r="ER139" s="77">
        <f t="shared" si="223"/>
        <v>0</v>
      </c>
      <c r="ES139" s="77">
        <f t="shared" si="224"/>
        <v>0</v>
      </c>
      <c r="ET139" s="77">
        <f t="shared" si="224"/>
        <v>0</v>
      </c>
      <c r="EU139" s="77">
        <f t="shared" si="224"/>
        <v>0</v>
      </c>
      <c r="EV139" s="77">
        <f t="shared" si="224"/>
        <v>0</v>
      </c>
      <c r="EW139" s="77">
        <f t="shared" si="224"/>
        <v>0</v>
      </c>
      <c r="EX139" s="77">
        <f t="shared" si="224"/>
        <v>0</v>
      </c>
      <c r="EY139" s="77">
        <f t="shared" si="224"/>
        <v>0</v>
      </c>
      <c r="EZ139" s="77">
        <f t="shared" si="224"/>
        <v>0</v>
      </c>
      <c r="FA139" s="77">
        <f t="shared" si="224"/>
        <v>0</v>
      </c>
      <c r="FB139" s="77">
        <f t="shared" si="224"/>
        <v>0</v>
      </c>
      <c r="FC139" s="77">
        <f t="shared" si="225"/>
        <v>0</v>
      </c>
      <c r="FD139" s="77">
        <f t="shared" si="225"/>
        <v>0</v>
      </c>
      <c r="FE139" s="77">
        <f t="shared" si="225"/>
        <v>0</v>
      </c>
      <c r="FF139" s="77">
        <f t="shared" si="225"/>
        <v>0</v>
      </c>
      <c r="FG139" s="77">
        <f t="shared" si="225"/>
        <v>0</v>
      </c>
      <c r="FH139" s="77">
        <f t="shared" si="225"/>
        <v>0</v>
      </c>
      <c r="FI139" s="77">
        <f t="shared" si="225"/>
        <v>0</v>
      </c>
      <c r="FJ139" s="77">
        <f t="shared" si="225"/>
        <v>0</v>
      </c>
      <c r="FK139" s="77">
        <f t="shared" si="225"/>
        <v>0</v>
      </c>
      <c r="FL139" s="77">
        <f t="shared" si="225"/>
        <v>0</v>
      </c>
      <c r="FM139" s="77">
        <f t="shared" si="226"/>
        <v>0</v>
      </c>
      <c r="FN139" s="77">
        <f t="shared" si="226"/>
        <v>0</v>
      </c>
      <c r="FO139" s="77">
        <f t="shared" si="226"/>
        <v>0</v>
      </c>
      <c r="FP139" s="77">
        <f t="shared" si="226"/>
        <v>0</v>
      </c>
      <c r="FQ139" s="77">
        <f t="shared" si="226"/>
        <v>0</v>
      </c>
      <c r="FR139" s="77">
        <f t="shared" si="226"/>
        <v>0</v>
      </c>
      <c r="FS139" s="77">
        <f t="shared" si="226"/>
        <v>0</v>
      </c>
      <c r="FT139" s="77">
        <f t="shared" si="226"/>
        <v>0</v>
      </c>
      <c r="FU139" s="77">
        <f t="shared" si="226"/>
        <v>0</v>
      </c>
      <c r="FV139" s="77">
        <f t="shared" si="226"/>
        <v>0</v>
      </c>
      <c r="FW139" s="77">
        <f t="shared" si="227"/>
        <v>0</v>
      </c>
      <c r="FX139" s="77">
        <f t="shared" si="227"/>
        <v>0</v>
      </c>
      <c r="FY139" s="77">
        <f t="shared" si="227"/>
        <v>0</v>
      </c>
      <c r="FZ139" s="77">
        <f t="shared" si="227"/>
        <v>0</v>
      </c>
      <c r="GA139" s="77">
        <f t="shared" si="227"/>
        <v>0</v>
      </c>
      <c r="GB139" s="77">
        <f t="shared" si="227"/>
        <v>0</v>
      </c>
      <c r="GC139" s="77">
        <f t="shared" si="227"/>
        <v>0</v>
      </c>
      <c r="GD139" s="77">
        <f t="shared" si="227"/>
        <v>0</v>
      </c>
      <c r="GE139" s="77">
        <f t="shared" si="227"/>
        <v>0</v>
      </c>
      <c r="GF139" s="77">
        <f t="shared" si="227"/>
        <v>0</v>
      </c>
      <c r="GG139" s="77">
        <f t="shared" si="227"/>
        <v>0</v>
      </c>
    </row>
    <row r="140" spans="1:189" ht="15.75" x14ac:dyDescent="0.25">
      <c r="A140" s="93"/>
      <c r="B140" s="101"/>
      <c r="C140" s="102"/>
      <c r="D140" s="102"/>
      <c r="E140" s="93"/>
      <c r="F140" s="101"/>
      <c r="G140" s="97">
        <f t="shared" si="208"/>
        <v>0</v>
      </c>
      <c r="H140" s="96"/>
      <c r="I140" s="97">
        <f t="shared" si="209"/>
        <v>0</v>
      </c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0">
        <f t="shared" si="212"/>
        <v>0</v>
      </c>
      <c r="AE140" s="100">
        <f t="shared" si="210"/>
        <v>0</v>
      </c>
      <c r="AF140" s="75"/>
      <c r="AG140" s="75"/>
      <c r="AH140" s="68">
        <f t="shared" si="211"/>
        <v>0</v>
      </c>
      <c r="AI140" s="79">
        <f>SUMIF(Списки!$D$2:$D$6,B140,Списки!$E$2:$E$6)</f>
        <v>0</v>
      </c>
      <c r="AJ140" s="79">
        <f t="shared" si="228"/>
        <v>31</v>
      </c>
      <c r="AK140" s="70"/>
      <c r="AL140" s="70">
        <f t="array" aca="1" ref="AL140" ca="1">IF(MONTH(AI140)=1,MIN(IF(F140=январь!$A$1:$AF$200,ROW(январь!$A$1:$AF$200))),IF(MONTH(AI140)=2,MIN(IF(F140=февраль!$A$1:$AF$200,ROW(февраль!$A$1:$AF$200))),IF(MONTH(AI140)=3,MIN(IF(F140=март!$A$1:$AF$200,ROW(март!$A$1:$AF$200))),IF(MONTH(AI140)=4,MIN(IF(F140=апрель!$A$1:$AF$200,ROW(апрель!$A$1:$AF$200))),IF(MONTH(AI140)=5,MIN(IF(F140=май!$A$1:$AF$200,ROW(май!$A$1:$AF$200))),0)))))</f>
        <v>3</v>
      </c>
      <c r="AM140" s="77" t="str">
        <f t="shared" ca="1" si="213"/>
        <v>П</v>
      </c>
      <c r="AN140" s="77" t="str">
        <f t="shared" ca="1" si="213"/>
        <v>П</v>
      </c>
      <c r="AO140" s="77" t="str">
        <f t="shared" ca="1" si="213"/>
        <v>КД</v>
      </c>
      <c r="AP140" s="77" t="str">
        <f t="shared" ca="1" si="213"/>
        <v>КД</v>
      </c>
      <c r="AQ140" s="77" t="str">
        <f t="shared" ca="1" si="213"/>
        <v>КД</v>
      </c>
      <c r="AR140" s="77" t="str">
        <f t="shared" ca="1" si="213"/>
        <v>КД</v>
      </c>
      <c r="AS140" s="77" t="str">
        <f t="shared" ca="1" si="213"/>
        <v>В</v>
      </c>
      <c r="AT140" s="77" t="str">
        <f t="shared" ca="1" si="213"/>
        <v>КД</v>
      </c>
      <c r="AU140" s="77">
        <f t="shared" ca="1" si="213"/>
        <v>0</v>
      </c>
      <c r="AV140" s="77">
        <f t="shared" ca="1" si="213"/>
        <v>3</v>
      </c>
      <c r="AW140" s="77">
        <f t="shared" ca="1" si="214"/>
        <v>4</v>
      </c>
      <c r="AX140" s="77">
        <f t="shared" ca="1" si="214"/>
        <v>6</v>
      </c>
      <c r="AY140" s="77">
        <f t="shared" ca="1" si="214"/>
        <v>3</v>
      </c>
      <c r="AZ140" s="77" t="str">
        <f t="shared" ca="1" si="214"/>
        <v>В</v>
      </c>
      <c r="BA140" s="77">
        <f t="shared" ca="1" si="214"/>
        <v>7</v>
      </c>
      <c r="BB140" s="77">
        <f t="shared" ca="1" si="214"/>
        <v>0</v>
      </c>
      <c r="BC140" s="77">
        <f t="shared" ca="1" si="214"/>
        <v>3</v>
      </c>
      <c r="BD140" s="77">
        <f t="shared" ca="1" si="214"/>
        <v>4</v>
      </c>
      <c r="BE140" s="77">
        <f t="shared" ca="1" si="214"/>
        <v>6</v>
      </c>
      <c r="BF140" s="77">
        <f t="shared" ca="1" si="214"/>
        <v>3</v>
      </c>
      <c r="BG140" s="77" t="str">
        <f t="shared" ca="1" si="215"/>
        <v>В</v>
      </c>
      <c r="BH140" s="77">
        <f t="shared" ca="1" si="215"/>
        <v>7</v>
      </c>
      <c r="BI140" s="77">
        <f t="shared" ca="1" si="215"/>
        <v>0</v>
      </c>
      <c r="BJ140" s="77">
        <f t="shared" ca="1" si="215"/>
        <v>3</v>
      </c>
      <c r="BK140" s="77">
        <f t="shared" ca="1" si="215"/>
        <v>4</v>
      </c>
      <c r="BL140" s="77">
        <f t="shared" ca="1" si="215"/>
        <v>6</v>
      </c>
      <c r="BM140" s="77">
        <f t="shared" ca="1" si="215"/>
        <v>3</v>
      </c>
      <c r="BN140" s="77" t="str">
        <f t="shared" ca="1" si="215"/>
        <v>В</v>
      </c>
      <c r="BO140" s="77">
        <f t="shared" ca="1" si="215"/>
        <v>7</v>
      </c>
      <c r="BP140" s="77">
        <f t="shared" ca="1" si="215"/>
        <v>0</v>
      </c>
      <c r="BQ140" s="77">
        <f t="shared" ca="1" si="215"/>
        <v>3</v>
      </c>
      <c r="BR140" s="77">
        <f t="shared" si="216"/>
        <v>0</v>
      </c>
      <c r="BS140" s="77">
        <f t="shared" si="216"/>
        <v>0</v>
      </c>
      <c r="BT140" s="77">
        <f t="shared" si="216"/>
        <v>0</v>
      </c>
      <c r="BU140" s="77">
        <f t="shared" si="216"/>
        <v>0</v>
      </c>
      <c r="BV140" s="77">
        <f t="shared" si="216"/>
        <v>0</v>
      </c>
      <c r="BW140" s="77">
        <f t="shared" si="216"/>
        <v>0</v>
      </c>
      <c r="BX140" s="77">
        <f t="shared" si="216"/>
        <v>0</v>
      </c>
      <c r="BY140" s="77">
        <f t="shared" si="216"/>
        <v>0</v>
      </c>
      <c r="BZ140" s="77">
        <f t="shared" si="216"/>
        <v>0</v>
      </c>
      <c r="CA140" s="77">
        <f t="shared" si="216"/>
        <v>0</v>
      </c>
      <c r="CB140" s="77">
        <f t="shared" si="217"/>
        <v>0</v>
      </c>
      <c r="CC140" s="77">
        <f t="shared" si="217"/>
        <v>0</v>
      </c>
      <c r="CD140" s="77">
        <f t="shared" si="217"/>
        <v>0</v>
      </c>
      <c r="CE140" s="77">
        <f t="shared" si="217"/>
        <v>0</v>
      </c>
      <c r="CF140" s="77">
        <f t="shared" si="217"/>
        <v>0</v>
      </c>
      <c r="CG140" s="77">
        <f t="shared" si="217"/>
        <v>0</v>
      </c>
      <c r="CH140" s="77">
        <f t="shared" si="217"/>
        <v>0</v>
      </c>
      <c r="CI140" s="77">
        <f t="shared" si="217"/>
        <v>0</v>
      </c>
      <c r="CJ140" s="77">
        <f t="shared" si="217"/>
        <v>0</v>
      </c>
      <c r="CK140" s="77">
        <f t="shared" si="217"/>
        <v>0</v>
      </c>
      <c r="CL140" s="77">
        <f t="shared" si="218"/>
        <v>0</v>
      </c>
      <c r="CM140" s="77">
        <f t="shared" si="218"/>
        <v>0</v>
      </c>
      <c r="CN140" s="77">
        <f t="shared" si="218"/>
        <v>0</v>
      </c>
      <c r="CO140" s="77">
        <f t="shared" si="218"/>
        <v>0</v>
      </c>
      <c r="CP140" s="77">
        <f t="shared" si="218"/>
        <v>0</v>
      </c>
      <c r="CQ140" s="77">
        <f t="shared" si="218"/>
        <v>0</v>
      </c>
      <c r="CR140" s="77">
        <f t="shared" si="218"/>
        <v>0</v>
      </c>
      <c r="CS140" s="77">
        <f t="shared" si="218"/>
        <v>0</v>
      </c>
      <c r="CT140" s="77">
        <f t="shared" si="219"/>
        <v>0</v>
      </c>
      <c r="CU140" s="77">
        <f t="shared" si="219"/>
        <v>0</v>
      </c>
      <c r="CV140" s="77">
        <f t="shared" si="219"/>
        <v>0</v>
      </c>
      <c r="CW140" s="77">
        <f t="shared" si="219"/>
        <v>0</v>
      </c>
      <c r="CX140" s="77">
        <f t="shared" si="219"/>
        <v>0</v>
      </c>
      <c r="CY140" s="77">
        <f t="shared" si="219"/>
        <v>0</v>
      </c>
      <c r="CZ140" s="77">
        <f t="shared" si="219"/>
        <v>0</v>
      </c>
      <c r="DA140" s="77">
        <f t="shared" si="219"/>
        <v>0</v>
      </c>
      <c r="DB140" s="77">
        <f t="shared" si="219"/>
        <v>0</v>
      </c>
      <c r="DC140" s="77">
        <f t="shared" si="219"/>
        <v>0</v>
      </c>
      <c r="DD140" s="77">
        <f t="shared" si="220"/>
        <v>0</v>
      </c>
      <c r="DE140" s="77">
        <f t="shared" si="220"/>
        <v>0</v>
      </c>
      <c r="DF140" s="77">
        <f t="shared" si="220"/>
        <v>0</v>
      </c>
      <c r="DG140" s="77">
        <f t="shared" si="220"/>
        <v>0</v>
      </c>
      <c r="DH140" s="77">
        <f t="shared" si="220"/>
        <v>0</v>
      </c>
      <c r="DI140" s="77">
        <f t="shared" si="220"/>
        <v>0</v>
      </c>
      <c r="DJ140" s="77">
        <f t="shared" si="220"/>
        <v>0</v>
      </c>
      <c r="DK140" s="77">
        <f t="shared" si="220"/>
        <v>0</v>
      </c>
      <c r="DL140" s="77">
        <f t="shared" si="220"/>
        <v>0</v>
      </c>
      <c r="DM140" s="77">
        <f t="shared" si="220"/>
        <v>0</v>
      </c>
      <c r="DN140" s="77">
        <f t="shared" si="221"/>
        <v>0</v>
      </c>
      <c r="DO140" s="77">
        <f t="shared" si="221"/>
        <v>0</v>
      </c>
      <c r="DP140" s="77">
        <f t="shared" si="221"/>
        <v>0</v>
      </c>
      <c r="DQ140" s="77">
        <f t="shared" si="221"/>
        <v>0</v>
      </c>
      <c r="DR140" s="77">
        <f t="shared" si="221"/>
        <v>0</v>
      </c>
      <c r="DS140" s="77">
        <f t="shared" si="221"/>
        <v>0</v>
      </c>
      <c r="DT140" s="77">
        <f t="shared" si="221"/>
        <v>0</v>
      </c>
      <c r="DU140" s="77">
        <f t="shared" si="221"/>
        <v>0</v>
      </c>
      <c r="DV140" s="77">
        <f t="shared" si="221"/>
        <v>0</v>
      </c>
      <c r="DW140" s="77">
        <f t="shared" si="221"/>
        <v>0</v>
      </c>
      <c r="DX140" s="77">
        <f t="shared" si="221"/>
        <v>0</v>
      </c>
      <c r="DY140" s="77">
        <f t="shared" si="222"/>
        <v>0</v>
      </c>
      <c r="DZ140" s="77">
        <f t="shared" si="222"/>
        <v>0</v>
      </c>
      <c r="EA140" s="77">
        <f t="shared" si="222"/>
        <v>0</v>
      </c>
      <c r="EB140" s="77">
        <f t="shared" si="222"/>
        <v>0</v>
      </c>
      <c r="EC140" s="77">
        <f t="shared" si="222"/>
        <v>0</v>
      </c>
      <c r="ED140" s="77">
        <f t="shared" si="222"/>
        <v>0</v>
      </c>
      <c r="EE140" s="77">
        <f t="shared" si="222"/>
        <v>0</v>
      </c>
      <c r="EF140" s="77">
        <f t="shared" si="222"/>
        <v>0</v>
      </c>
      <c r="EG140" s="77">
        <f t="shared" si="222"/>
        <v>0</v>
      </c>
      <c r="EH140" s="77">
        <f t="shared" si="222"/>
        <v>0</v>
      </c>
      <c r="EI140" s="77">
        <f t="shared" si="223"/>
        <v>0</v>
      </c>
      <c r="EJ140" s="77">
        <f t="shared" si="223"/>
        <v>0</v>
      </c>
      <c r="EK140" s="77">
        <f t="shared" si="223"/>
        <v>0</v>
      </c>
      <c r="EL140" s="77">
        <f t="shared" si="223"/>
        <v>0</v>
      </c>
      <c r="EM140" s="77">
        <f t="shared" si="223"/>
        <v>0</v>
      </c>
      <c r="EN140" s="77">
        <f t="shared" si="223"/>
        <v>0</v>
      </c>
      <c r="EO140" s="77">
        <f t="shared" si="223"/>
        <v>0</v>
      </c>
      <c r="EP140" s="77">
        <f t="shared" si="223"/>
        <v>0</v>
      </c>
      <c r="EQ140" s="77">
        <f t="shared" si="223"/>
        <v>0</v>
      </c>
      <c r="ER140" s="77">
        <f t="shared" si="223"/>
        <v>0</v>
      </c>
      <c r="ES140" s="77">
        <f t="shared" si="224"/>
        <v>0</v>
      </c>
      <c r="ET140" s="77">
        <f t="shared" si="224"/>
        <v>0</v>
      </c>
      <c r="EU140" s="77">
        <f t="shared" si="224"/>
        <v>0</v>
      </c>
      <c r="EV140" s="77">
        <f t="shared" si="224"/>
        <v>0</v>
      </c>
      <c r="EW140" s="77">
        <f t="shared" si="224"/>
        <v>0</v>
      </c>
      <c r="EX140" s="77">
        <f t="shared" si="224"/>
        <v>0</v>
      </c>
      <c r="EY140" s="77">
        <f t="shared" si="224"/>
        <v>0</v>
      </c>
      <c r="EZ140" s="77">
        <f t="shared" si="224"/>
        <v>0</v>
      </c>
      <c r="FA140" s="77">
        <f t="shared" si="224"/>
        <v>0</v>
      </c>
      <c r="FB140" s="77">
        <f t="shared" si="224"/>
        <v>0</v>
      </c>
      <c r="FC140" s="77">
        <f t="shared" si="225"/>
        <v>0</v>
      </c>
      <c r="FD140" s="77">
        <f t="shared" si="225"/>
        <v>0</v>
      </c>
      <c r="FE140" s="77">
        <f t="shared" si="225"/>
        <v>0</v>
      </c>
      <c r="FF140" s="77">
        <f t="shared" si="225"/>
        <v>0</v>
      </c>
      <c r="FG140" s="77">
        <f t="shared" si="225"/>
        <v>0</v>
      </c>
      <c r="FH140" s="77">
        <f t="shared" si="225"/>
        <v>0</v>
      </c>
      <c r="FI140" s="77">
        <f t="shared" si="225"/>
        <v>0</v>
      </c>
      <c r="FJ140" s="77">
        <f t="shared" si="225"/>
        <v>0</v>
      </c>
      <c r="FK140" s="77">
        <f t="shared" si="225"/>
        <v>0</v>
      </c>
      <c r="FL140" s="77">
        <f t="shared" si="225"/>
        <v>0</v>
      </c>
      <c r="FM140" s="77">
        <f t="shared" si="226"/>
        <v>0</v>
      </c>
      <c r="FN140" s="77">
        <f t="shared" si="226"/>
        <v>0</v>
      </c>
      <c r="FO140" s="77">
        <f t="shared" si="226"/>
        <v>0</v>
      </c>
      <c r="FP140" s="77">
        <f t="shared" si="226"/>
        <v>0</v>
      </c>
      <c r="FQ140" s="77">
        <f t="shared" si="226"/>
        <v>0</v>
      </c>
      <c r="FR140" s="77">
        <f t="shared" si="226"/>
        <v>0</v>
      </c>
      <c r="FS140" s="77">
        <f t="shared" si="226"/>
        <v>0</v>
      </c>
      <c r="FT140" s="77">
        <f t="shared" si="226"/>
        <v>0</v>
      </c>
      <c r="FU140" s="77">
        <f t="shared" si="226"/>
        <v>0</v>
      </c>
      <c r="FV140" s="77">
        <f t="shared" si="226"/>
        <v>0</v>
      </c>
      <c r="FW140" s="77">
        <f t="shared" si="227"/>
        <v>0</v>
      </c>
      <c r="FX140" s="77">
        <f t="shared" si="227"/>
        <v>0</v>
      </c>
      <c r="FY140" s="77">
        <f t="shared" si="227"/>
        <v>0</v>
      </c>
      <c r="FZ140" s="77">
        <f t="shared" si="227"/>
        <v>0</v>
      </c>
      <c r="GA140" s="77">
        <f t="shared" si="227"/>
        <v>0</v>
      </c>
      <c r="GB140" s="77">
        <f t="shared" si="227"/>
        <v>0</v>
      </c>
      <c r="GC140" s="77">
        <f t="shared" si="227"/>
        <v>0</v>
      </c>
      <c r="GD140" s="77">
        <f t="shared" si="227"/>
        <v>0</v>
      </c>
      <c r="GE140" s="77">
        <f t="shared" si="227"/>
        <v>0</v>
      </c>
      <c r="GF140" s="77">
        <f t="shared" si="227"/>
        <v>0</v>
      </c>
      <c r="GG140" s="77">
        <f t="shared" si="227"/>
        <v>0</v>
      </c>
    </row>
    <row r="141" spans="1:189" ht="15.75" x14ac:dyDescent="0.25">
      <c r="A141" s="93"/>
      <c r="B141" s="101"/>
      <c r="C141" s="102"/>
      <c r="D141" s="102"/>
      <c r="E141" s="93"/>
      <c r="F141" s="101"/>
      <c r="G141" s="97">
        <f t="shared" si="208"/>
        <v>0</v>
      </c>
      <c r="H141" s="96"/>
      <c r="I141" s="97">
        <f t="shared" si="209"/>
        <v>0</v>
      </c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0">
        <f t="shared" si="212"/>
        <v>0</v>
      </c>
      <c r="AE141" s="100">
        <f t="shared" si="210"/>
        <v>0</v>
      </c>
      <c r="AF141" s="75"/>
      <c r="AG141" s="75"/>
      <c r="AH141" s="68">
        <f t="shared" si="211"/>
        <v>0</v>
      </c>
      <c r="AI141" s="79">
        <f>SUMIF(Списки!$D$2:$D$6,B141,Списки!$E$2:$E$6)</f>
        <v>0</v>
      </c>
      <c r="AJ141" s="79">
        <f t="shared" si="228"/>
        <v>31</v>
      </c>
      <c r="AK141" s="70"/>
      <c r="AL141" s="70">
        <f t="array" aca="1" ref="AL141" ca="1">IF(MONTH(AI141)=1,MIN(IF(F141=январь!$A$1:$AF$200,ROW(январь!$A$1:$AF$200))),IF(MONTH(AI141)=2,MIN(IF(F141=февраль!$A$1:$AF$200,ROW(февраль!$A$1:$AF$200))),IF(MONTH(AI141)=3,MIN(IF(F141=март!$A$1:$AF$200,ROW(март!$A$1:$AF$200))),IF(MONTH(AI141)=4,MIN(IF(F141=апрель!$A$1:$AF$200,ROW(апрель!$A$1:$AF$200))),IF(MONTH(AI141)=5,MIN(IF(F141=май!$A$1:$AF$200,ROW(май!$A$1:$AF$200))),0)))))</f>
        <v>3</v>
      </c>
      <c r="AM141" s="77" t="str">
        <f t="shared" ca="1" si="213"/>
        <v>П</v>
      </c>
      <c r="AN141" s="77" t="str">
        <f t="shared" ca="1" si="213"/>
        <v>П</v>
      </c>
      <c r="AO141" s="77" t="str">
        <f t="shared" ca="1" si="213"/>
        <v>КД</v>
      </c>
      <c r="AP141" s="77" t="str">
        <f t="shared" ca="1" si="213"/>
        <v>КД</v>
      </c>
      <c r="AQ141" s="77" t="str">
        <f t="shared" ca="1" si="213"/>
        <v>КД</v>
      </c>
      <c r="AR141" s="77" t="str">
        <f t="shared" ca="1" si="213"/>
        <v>КД</v>
      </c>
      <c r="AS141" s="77" t="str">
        <f t="shared" ca="1" si="213"/>
        <v>В</v>
      </c>
      <c r="AT141" s="77" t="str">
        <f t="shared" ca="1" si="213"/>
        <v>КД</v>
      </c>
      <c r="AU141" s="77">
        <f t="shared" ca="1" si="213"/>
        <v>0</v>
      </c>
      <c r="AV141" s="77">
        <f t="shared" ca="1" si="213"/>
        <v>3</v>
      </c>
      <c r="AW141" s="77">
        <f t="shared" ca="1" si="214"/>
        <v>4</v>
      </c>
      <c r="AX141" s="77">
        <f t="shared" ca="1" si="214"/>
        <v>6</v>
      </c>
      <c r="AY141" s="77">
        <f t="shared" ca="1" si="214"/>
        <v>3</v>
      </c>
      <c r="AZ141" s="77" t="str">
        <f t="shared" ca="1" si="214"/>
        <v>В</v>
      </c>
      <c r="BA141" s="77">
        <f t="shared" ca="1" si="214"/>
        <v>7</v>
      </c>
      <c r="BB141" s="77">
        <f t="shared" ca="1" si="214"/>
        <v>0</v>
      </c>
      <c r="BC141" s="77">
        <f t="shared" ca="1" si="214"/>
        <v>3</v>
      </c>
      <c r="BD141" s="77">
        <f t="shared" ca="1" si="214"/>
        <v>4</v>
      </c>
      <c r="BE141" s="77">
        <f t="shared" ca="1" si="214"/>
        <v>6</v>
      </c>
      <c r="BF141" s="77">
        <f t="shared" ca="1" si="214"/>
        <v>3</v>
      </c>
      <c r="BG141" s="77" t="str">
        <f t="shared" ca="1" si="215"/>
        <v>В</v>
      </c>
      <c r="BH141" s="77">
        <f t="shared" ca="1" si="215"/>
        <v>7</v>
      </c>
      <c r="BI141" s="77">
        <f t="shared" ca="1" si="215"/>
        <v>0</v>
      </c>
      <c r="BJ141" s="77">
        <f t="shared" ca="1" si="215"/>
        <v>3</v>
      </c>
      <c r="BK141" s="77">
        <f t="shared" ca="1" si="215"/>
        <v>4</v>
      </c>
      <c r="BL141" s="77">
        <f t="shared" ca="1" si="215"/>
        <v>6</v>
      </c>
      <c r="BM141" s="77">
        <f t="shared" ca="1" si="215"/>
        <v>3</v>
      </c>
      <c r="BN141" s="77" t="str">
        <f t="shared" ca="1" si="215"/>
        <v>В</v>
      </c>
      <c r="BO141" s="77">
        <f t="shared" ca="1" si="215"/>
        <v>7</v>
      </c>
      <c r="BP141" s="77">
        <f t="shared" ca="1" si="215"/>
        <v>0</v>
      </c>
      <c r="BQ141" s="77">
        <f t="shared" ca="1" si="215"/>
        <v>3</v>
      </c>
      <c r="BR141" s="77">
        <f t="shared" si="216"/>
        <v>0</v>
      </c>
      <c r="BS141" s="77">
        <f t="shared" si="216"/>
        <v>0</v>
      </c>
      <c r="BT141" s="77">
        <f t="shared" si="216"/>
        <v>0</v>
      </c>
      <c r="BU141" s="77">
        <f t="shared" si="216"/>
        <v>0</v>
      </c>
      <c r="BV141" s="77">
        <f t="shared" si="216"/>
        <v>0</v>
      </c>
      <c r="BW141" s="77">
        <f t="shared" si="216"/>
        <v>0</v>
      </c>
      <c r="BX141" s="77">
        <f t="shared" si="216"/>
        <v>0</v>
      </c>
      <c r="BY141" s="77">
        <f t="shared" si="216"/>
        <v>0</v>
      </c>
      <c r="BZ141" s="77">
        <f t="shared" si="216"/>
        <v>0</v>
      </c>
      <c r="CA141" s="77">
        <f t="shared" si="216"/>
        <v>0</v>
      </c>
      <c r="CB141" s="77">
        <f t="shared" si="217"/>
        <v>0</v>
      </c>
      <c r="CC141" s="77">
        <f t="shared" si="217"/>
        <v>0</v>
      </c>
      <c r="CD141" s="77">
        <f t="shared" si="217"/>
        <v>0</v>
      </c>
      <c r="CE141" s="77">
        <f t="shared" si="217"/>
        <v>0</v>
      </c>
      <c r="CF141" s="77">
        <f t="shared" si="217"/>
        <v>0</v>
      </c>
      <c r="CG141" s="77">
        <f t="shared" si="217"/>
        <v>0</v>
      </c>
      <c r="CH141" s="77">
        <f t="shared" si="217"/>
        <v>0</v>
      </c>
      <c r="CI141" s="77">
        <f t="shared" si="217"/>
        <v>0</v>
      </c>
      <c r="CJ141" s="77">
        <f t="shared" si="217"/>
        <v>0</v>
      </c>
      <c r="CK141" s="77">
        <f t="shared" si="217"/>
        <v>0</v>
      </c>
      <c r="CL141" s="77">
        <f t="shared" si="218"/>
        <v>0</v>
      </c>
      <c r="CM141" s="77">
        <f t="shared" si="218"/>
        <v>0</v>
      </c>
      <c r="CN141" s="77">
        <f t="shared" si="218"/>
        <v>0</v>
      </c>
      <c r="CO141" s="77">
        <f t="shared" si="218"/>
        <v>0</v>
      </c>
      <c r="CP141" s="77">
        <f t="shared" si="218"/>
        <v>0</v>
      </c>
      <c r="CQ141" s="77">
        <f t="shared" si="218"/>
        <v>0</v>
      </c>
      <c r="CR141" s="77">
        <f t="shared" si="218"/>
        <v>0</v>
      </c>
      <c r="CS141" s="77">
        <f t="shared" si="218"/>
        <v>0</v>
      </c>
      <c r="CT141" s="77">
        <f t="shared" si="219"/>
        <v>0</v>
      </c>
      <c r="CU141" s="77">
        <f t="shared" si="219"/>
        <v>0</v>
      </c>
      <c r="CV141" s="77">
        <f t="shared" si="219"/>
        <v>0</v>
      </c>
      <c r="CW141" s="77">
        <f t="shared" si="219"/>
        <v>0</v>
      </c>
      <c r="CX141" s="77">
        <f t="shared" si="219"/>
        <v>0</v>
      </c>
      <c r="CY141" s="77">
        <f t="shared" si="219"/>
        <v>0</v>
      </c>
      <c r="CZ141" s="77">
        <f t="shared" si="219"/>
        <v>0</v>
      </c>
      <c r="DA141" s="77">
        <f t="shared" si="219"/>
        <v>0</v>
      </c>
      <c r="DB141" s="77">
        <f t="shared" si="219"/>
        <v>0</v>
      </c>
      <c r="DC141" s="77">
        <f t="shared" si="219"/>
        <v>0</v>
      </c>
      <c r="DD141" s="77">
        <f t="shared" si="220"/>
        <v>0</v>
      </c>
      <c r="DE141" s="77">
        <f t="shared" si="220"/>
        <v>0</v>
      </c>
      <c r="DF141" s="77">
        <f t="shared" si="220"/>
        <v>0</v>
      </c>
      <c r="DG141" s="77">
        <f t="shared" si="220"/>
        <v>0</v>
      </c>
      <c r="DH141" s="77">
        <f t="shared" si="220"/>
        <v>0</v>
      </c>
      <c r="DI141" s="77">
        <f t="shared" si="220"/>
        <v>0</v>
      </c>
      <c r="DJ141" s="77">
        <f t="shared" si="220"/>
        <v>0</v>
      </c>
      <c r="DK141" s="77">
        <f t="shared" si="220"/>
        <v>0</v>
      </c>
      <c r="DL141" s="77">
        <f t="shared" si="220"/>
        <v>0</v>
      </c>
      <c r="DM141" s="77">
        <f t="shared" si="220"/>
        <v>0</v>
      </c>
      <c r="DN141" s="77">
        <f t="shared" si="221"/>
        <v>0</v>
      </c>
      <c r="DO141" s="77">
        <f t="shared" si="221"/>
        <v>0</v>
      </c>
      <c r="DP141" s="77">
        <f t="shared" si="221"/>
        <v>0</v>
      </c>
      <c r="DQ141" s="77">
        <f t="shared" si="221"/>
        <v>0</v>
      </c>
      <c r="DR141" s="77">
        <f t="shared" si="221"/>
        <v>0</v>
      </c>
      <c r="DS141" s="77">
        <f t="shared" si="221"/>
        <v>0</v>
      </c>
      <c r="DT141" s="77">
        <f t="shared" si="221"/>
        <v>0</v>
      </c>
      <c r="DU141" s="77">
        <f t="shared" si="221"/>
        <v>0</v>
      </c>
      <c r="DV141" s="77">
        <f t="shared" si="221"/>
        <v>0</v>
      </c>
      <c r="DW141" s="77">
        <f t="shared" si="221"/>
        <v>0</v>
      </c>
      <c r="DX141" s="77">
        <f t="shared" si="221"/>
        <v>0</v>
      </c>
      <c r="DY141" s="77">
        <f t="shared" si="222"/>
        <v>0</v>
      </c>
      <c r="DZ141" s="77">
        <f t="shared" si="222"/>
        <v>0</v>
      </c>
      <c r="EA141" s="77">
        <f t="shared" si="222"/>
        <v>0</v>
      </c>
      <c r="EB141" s="77">
        <f t="shared" si="222"/>
        <v>0</v>
      </c>
      <c r="EC141" s="77">
        <f t="shared" si="222"/>
        <v>0</v>
      </c>
      <c r="ED141" s="77">
        <f t="shared" si="222"/>
        <v>0</v>
      </c>
      <c r="EE141" s="77">
        <f t="shared" si="222"/>
        <v>0</v>
      </c>
      <c r="EF141" s="77">
        <f t="shared" si="222"/>
        <v>0</v>
      </c>
      <c r="EG141" s="77">
        <f t="shared" si="222"/>
        <v>0</v>
      </c>
      <c r="EH141" s="77">
        <f t="shared" si="222"/>
        <v>0</v>
      </c>
      <c r="EI141" s="77">
        <f t="shared" si="223"/>
        <v>0</v>
      </c>
      <c r="EJ141" s="77">
        <f t="shared" si="223"/>
        <v>0</v>
      </c>
      <c r="EK141" s="77">
        <f t="shared" si="223"/>
        <v>0</v>
      </c>
      <c r="EL141" s="77">
        <f t="shared" si="223"/>
        <v>0</v>
      </c>
      <c r="EM141" s="77">
        <f t="shared" si="223"/>
        <v>0</v>
      </c>
      <c r="EN141" s="77">
        <f t="shared" si="223"/>
        <v>0</v>
      </c>
      <c r="EO141" s="77">
        <f t="shared" si="223"/>
        <v>0</v>
      </c>
      <c r="EP141" s="77">
        <f t="shared" si="223"/>
        <v>0</v>
      </c>
      <c r="EQ141" s="77">
        <f t="shared" si="223"/>
        <v>0</v>
      </c>
      <c r="ER141" s="77">
        <f t="shared" si="223"/>
        <v>0</v>
      </c>
      <c r="ES141" s="77">
        <f t="shared" si="224"/>
        <v>0</v>
      </c>
      <c r="ET141" s="77">
        <f t="shared" si="224"/>
        <v>0</v>
      </c>
      <c r="EU141" s="77">
        <f t="shared" si="224"/>
        <v>0</v>
      </c>
      <c r="EV141" s="77">
        <f t="shared" si="224"/>
        <v>0</v>
      </c>
      <c r="EW141" s="77">
        <f t="shared" si="224"/>
        <v>0</v>
      </c>
      <c r="EX141" s="77">
        <f t="shared" si="224"/>
        <v>0</v>
      </c>
      <c r="EY141" s="77">
        <f t="shared" si="224"/>
        <v>0</v>
      </c>
      <c r="EZ141" s="77">
        <f t="shared" si="224"/>
        <v>0</v>
      </c>
      <c r="FA141" s="77">
        <f t="shared" si="224"/>
        <v>0</v>
      </c>
      <c r="FB141" s="77">
        <f t="shared" si="224"/>
        <v>0</v>
      </c>
      <c r="FC141" s="77">
        <f t="shared" si="225"/>
        <v>0</v>
      </c>
      <c r="FD141" s="77">
        <f t="shared" si="225"/>
        <v>0</v>
      </c>
      <c r="FE141" s="77">
        <f t="shared" si="225"/>
        <v>0</v>
      </c>
      <c r="FF141" s="77">
        <f t="shared" si="225"/>
        <v>0</v>
      </c>
      <c r="FG141" s="77">
        <f t="shared" si="225"/>
        <v>0</v>
      </c>
      <c r="FH141" s="77">
        <f t="shared" si="225"/>
        <v>0</v>
      </c>
      <c r="FI141" s="77">
        <f t="shared" si="225"/>
        <v>0</v>
      </c>
      <c r="FJ141" s="77">
        <f t="shared" si="225"/>
        <v>0</v>
      </c>
      <c r="FK141" s="77">
        <f t="shared" si="225"/>
        <v>0</v>
      </c>
      <c r="FL141" s="77">
        <f t="shared" si="225"/>
        <v>0</v>
      </c>
      <c r="FM141" s="77">
        <f t="shared" si="226"/>
        <v>0</v>
      </c>
      <c r="FN141" s="77">
        <f t="shared" si="226"/>
        <v>0</v>
      </c>
      <c r="FO141" s="77">
        <f t="shared" si="226"/>
        <v>0</v>
      </c>
      <c r="FP141" s="77">
        <f t="shared" si="226"/>
        <v>0</v>
      </c>
      <c r="FQ141" s="77">
        <f t="shared" si="226"/>
        <v>0</v>
      </c>
      <c r="FR141" s="77">
        <f t="shared" si="226"/>
        <v>0</v>
      </c>
      <c r="FS141" s="77">
        <f t="shared" si="226"/>
        <v>0</v>
      </c>
      <c r="FT141" s="77">
        <f t="shared" si="226"/>
        <v>0</v>
      </c>
      <c r="FU141" s="77">
        <f t="shared" si="226"/>
        <v>0</v>
      </c>
      <c r="FV141" s="77">
        <f t="shared" si="226"/>
        <v>0</v>
      </c>
      <c r="FW141" s="77">
        <f t="shared" si="227"/>
        <v>0</v>
      </c>
      <c r="FX141" s="77">
        <f t="shared" si="227"/>
        <v>0</v>
      </c>
      <c r="FY141" s="77">
        <f t="shared" si="227"/>
        <v>0</v>
      </c>
      <c r="FZ141" s="77">
        <f t="shared" si="227"/>
        <v>0</v>
      </c>
      <c r="GA141" s="77">
        <f t="shared" si="227"/>
        <v>0</v>
      </c>
      <c r="GB141" s="77">
        <f t="shared" si="227"/>
        <v>0</v>
      </c>
      <c r="GC141" s="77">
        <f t="shared" si="227"/>
        <v>0</v>
      </c>
      <c r="GD141" s="77">
        <f t="shared" si="227"/>
        <v>0</v>
      </c>
      <c r="GE141" s="77">
        <f t="shared" si="227"/>
        <v>0</v>
      </c>
      <c r="GF141" s="77">
        <f t="shared" si="227"/>
        <v>0</v>
      </c>
      <c r="GG141" s="77">
        <f t="shared" si="227"/>
        <v>0</v>
      </c>
    </row>
    <row r="142" spans="1:189" ht="15.75" x14ac:dyDescent="0.25">
      <c r="A142" s="93"/>
      <c r="B142" s="101"/>
      <c r="C142" s="102"/>
      <c r="D142" s="102"/>
      <c r="E142" s="93"/>
      <c r="F142" s="101"/>
      <c r="G142" s="97">
        <f t="shared" si="208"/>
        <v>0</v>
      </c>
      <c r="H142" s="96"/>
      <c r="I142" s="97">
        <f t="shared" si="209"/>
        <v>0</v>
      </c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>
        <v>4</v>
      </c>
      <c r="AD142" s="100">
        <f t="shared" si="212"/>
        <v>4</v>
      </c>
      <c r="AE142" s="100">
        <f t="shared" si="210"/>
        <v>-4</v>
      </c>
      <c r="AF142" s="75"/>
      <c r="AG142" s="75"/>
      <c r="AH142" s="68">
        <f t="shared" si="211"/>
        <v>0</v>
      </c>
      <c r="AI142" s="79">
        <f>SUMIF(Списки!$D$2:$D$6,B142,Списки!$E$2:$E$6)</f>
        <v>0</v>
      </c>
      <c r="AJ142" s="79">
        <f t="shared" si="228"/>
        <v>31</v>
      </c>
      <c r="AK142" s="70"/>
      <c r="AL142" s="70">
        <f t="array" aca="1" ref="AL142" ca="1">IF(MONTH(AI142)=1,MIN(IF(F142=январь!$A$1:$AF$200,ROW(январь!$A$1:$AF$200))),IF(MONTH(AI142)=2,MIN(IF(F142=февраль!$A$1:$AF$200,ROW(февраль!$A$1:$AF$200))),IF(MONTH(AI142)=3,MIN(IF(F142=март!$A$1:$AF$200,ROW(март!$A$1:$AF$200))),IF(MONTH(AI142)=4,MIN(IF(F142=апрель!$A$1:$AF$200,ROW(апрель!$A$1:$AF$200))),IF(MONTH(AI142)=5,MIN(IF(F142=май!$A$1:$AF$200,ROW(май!$A$1:$AF$200))),0)))))</f>
        <v>3</v>
      </c>
      <c r="AM142" s="77" t="str">
        <f t="shared" ca="1" si="213"/>
        <v>П</v>
      </c>
      <c r="AN142" s="77" t="str">
        <f t="shared" ca="1" si="213"/>
        <v>П</v>
      </c>
      <c r="AO142" s="77" t="str">
        <f t="shared" ca="1" si="213"/>
        <v>КД</v>
      </c>
      <c r="AP142" s="77" t="str">
        <f t="shared" ca="1" si="213"/>
        <v>КД</v>
      </c>
      <c r="AQ142" s="77" t="str">
        <f t="shared" ca="1" si="213"/>
        <v>КД</v>
      </c>
      <c r="AR142" s="77" t="str">
        <f t="shared" ca="1" si="213"/>
        <v>КД</v>
      </c>
      <c r="AS142" s="77" t="str">
        <f t="shared" ca="1" si="213"/>
        <v>В</v>
      </c>
      <c r="AT142" s="77" t="str">
        <f t="shared" ca="1" si="213"/>
        <v>КД</v>
      </c>
      <c r="AU142" s="77">
        <f t="shared" ca="1" si="213"/>
        <v>0</v>
      </c>
      <c r="AV142" s="77">
        <f t="shared" ca="1" si="213"/>
        <v>3</v>
      </c>
      <c r="AW142" s="77">
        <f t="shared" ca="1" si="214"/>
        <v>4</v>
      </c>
      <c r="AX142" s="77">
        <f t="shared" ca="1" si="214"/>
        <v>6</v>
      </c>
      <c r="AY142" s="77">
        <f t="shared" ca="1" si="214"/>
        <v>3</v>
      </c>
      <c r="AZ142" s="77" t="str">
        <f t="shared" ca="1" si="214"/>
        <v>В</v>
      </c>
      <c r="BA142" s="77">
        <f t="shared" ca="1" si="214"/>
        <v>7</v>
      </c>
      <c r="BB142" s="77">
        <f t="shared" ca="1" si="214"/>
        <v>0</v>
      </c>
      <c r="BC142" s="77">
        <f t="shared" ca="1" si="214"/>
        <v>3</v>
      </c>
      <c r="BD142" s="77">
        <f t="shared" ca="1" si="214"/>
        <v>4</v>
      </c>
      <c r="BE142" s="77">
        <f t="shared" ca="1" si="214"/>
        <v>6</v>
      </c>
      <c r="BF142" s="77">
        <f t="shared" ca="1" si="214"/>
        <v>3</v>
      </c>
      <c r="BG142" s="77" t="str">
        <f t="shared" ca="1" si="215"/>
        <v>В</v>
      </c>
      <c r="BH142" s="77">
        <f t="shared" ca="1" si="215"/>
        <v>7</v>
      </c>
      <c r="BI142" s="77">
        <f t="shared" ca="1" si="215"/>
        <v>0</v>
      </c>
      <c r="BJ142" s="77">
        <f t="shared" ca="1" si="215"/>
        <v>3</v>
      </c>
      <c r="BK142" s="77">
        <f t="shared" ca="1" si="215"/>
        <v>4</v>
      </c>
      <c r="BL142" s="77">
        <f t="shared" ca="1" si="215"/>
        <v>6</v>
      </c>
      <c r="BM142" s="77">
        <f t="shared" ca="1" si="215"/>
        <v>3</v>
      </c>
      <c r="BN142" s="77" t="str">
        <f t="shared" ca="1" si="215"/>
        <v>В</v>
      </c>
      <c r="BO142" s="77">
        <f t="shared" ca="1" si="215"/>
        <v>7</v>
      </c>
      <c r="BP142" s="77">
        <f t="shared" ca="1" si="215"/>
        <v>0</v>
      </c>
      <c r="BQ142" s="77">
        <f t="shared" ca="1" si="215"/>
        <v>3</v>
      </c>
      <c r="BR142" s="77">
        <f t="shared" si="216"/>
        <v>0</v>
      </c>
      <c r="BS142" s="77">
        <f t="shared" si="216"/>
        <v>0</v>
      </c>
      <c r="BT142" s="77">
        <f t="shared" si="216"/>
        <v>0</v>
      </c>
      <c r="BU142" s="77">
        <f t="shared" si="216"/>
        <v>0</v>
      </c>
      <c r="BV142" s="77">
        <f t="shared" si="216"/>
        <v>0</v>
      </c>
      <c r="BW142" s="77">
        <f t="shared" si="216"/>
        <v>0</v>
      </c>
      <c r="BX142" s="77">
        <f t="shared" si="216"/>
        <v>0</v>
      </c>
      <c r="BY142" s="77">
        <f t="shared" si="216"/>
        <v>0</v>
      </c>
      <c r="BZ142" s="77">
        <f t="shared" si="216"/>
        <v>0</v>
      </c>
      <c r="CA142" s="77">
        <f t="shared" si="216"/>
        <v>0</v>
      </c>
      <c r="CB142" s="77">
        <f t="shared" si="217"/>
        <v>0</v>
      </c>
      <c r="CC142" s="77">
        <f t="shared" si="217"/>
        <v>0</v>
      </c>
      <c r="CD142" s="77">
        <f t="shared" si="217"/>
        <v>0</v>
      </c>
      <c r="CE142" s="77">
        <f t="shared" si="217"/>
        <v>0</v>
      </c>
      <c r="CF142" s="77">
        <f t="shared" si="217"/>
        <v>0</v>
      </c>
      <c r="CG142" s="77">
        <f t="shared" si="217"/>
        <v>0</v>
      </c>
      <c r="CH142" s="77">
        <f t="shared" si="217"/>
        <v>0</v>
      </c>
      <c r="CI142" s="77">
        <f t="shared" si="217"/>
        <v>0</v>
      </c>
      <c r="CJ142" s="77">
        <f t="shared" si="217"/>
        <v>0</v>
      </c>
      <c r="CK142" s="77">
        <f t="shared" si="217"/>
        <v>0</v>
      </c>
      <c r="CL142" s="77">
        <f t="shared" si="218"/>
        <v>0</v>
      </c>
      <c r="CM142" s="77">
        <f t="shared" si="218"/>
        <v>0</v>
      </c>
      <c r="CN142" s="77">
        <f t="shared" si="218"/>
        <v>0</v>
      </c>
      <c r="CO142" s="77">
        <f t="shared" si="218"/>
        <v>0</v>
      </c>
      <c r="CP142" s="77">
        <f t="shared" si="218"/>
        <v>0</v>
      </c>
      <c r="CQ142" s="77">
        <f t="shared" si="218"/>
        <v>0</v>
      </c>
      <c r="CR142" s="77">
        <f t="shared" si="218"/>
        <v>0</v>
      </c>
      <c r="CS142" s="77">
        <f t="shared" si="218"/>
        <v>0</v>
      </c>
      <c r="CT142" s="77">
        <f t="shared" si="219"/>
        <v>0</v>
      </c>
      <c r="CU142" s="77">
        <f t="shared" si="219"/>
        <v>0</v>
      </c>
      <c r="CV142" s="77">
        <f t="shared" si="219"/>
        <v>0</v>
      </c>
      <c r="CW142" s="77">
        <f t="shared" si="219"/>
        <v>0</v>
      </c>
      <c r="CX142" s="77">
        <f t="shared" si="219"/>
        <v>0</v>
      </c>
      <c r="CY142" s="77">
        <f t="shared" si="219"/>
        <v>0</v>
      </c>
      <c r="CZ142" s="77">
        <f t="shared" si="219"/>
        <v>0</v>
      </c>
      <c r="DA142" s="77">
        <f t="shared" si="219"/>
        <v>0</v>
      </c>
      <c r="DB142" s="77">
        <f t="shared" si="219"/>
        <v>0</v>
      </c>
      <c r="DC142" s="77">
        <f t="shared" si="219"/>
        <v>0</v>
      </c>
      <c r="DD142" s="77">
        <f t="shared" si="220"/>
        <v>0</v>
      </c>
      <c r="DE142" s="77">
        <f t="shared" si="220"/>
        <v>0</v>
      </c>
      <c r="DF142" s="77">
        <f t="shared" si="220"/>
        <v>0</v>
      </c>
      <c r="DG142" s="77">
        <f t="shared" si="220"/>
        <v>0</v>
      </c>
      <c r="DH142" s="77">
        <f t="shared" si="220"/>
        <v>0</v>
      </c>
      <c r="DI142" s="77">
        <f t="shared" si="220"/>
        <v>0</v>
      </c>
      <c r="DJ142" s="77">
        <f t="shared" si="220"/>
        <v>0</v>
      </c>
      <c r="DK142" s="77">
        <f t="shared" si="220"/>
        <v>0</v>
      </c>
      <c r="DL142" s="77">
        <f t="shared" si="220"/>
        <v>0</v>
      </c>
      <c r="DM142" s="77">
        <f t="shared" si="220"/>
        <v>0</v>
      </c>
      <c r="DN142" s="77">
        <f t="shared" si="221"/>
        <v>0</v>
      </c>
      <c r="DO142" s="77">
        <f t="shared" si="221"/>
        <v>0</v>
      </c>
      <c r="DP142" s="77">
        <f t="shared" si="221"/>
        <v>0</v>
      </c>
      <c r="DQ142" s="77">
        <f t="shared" si="221"/>
        <v>0</v>
      </c>
      <c r="DR142" s="77">
        <f t="shared" si="221"/>
        <v>0</v>
      </c>
      <c r="DS142" s="77">
        <f t="shared" si="221"/>
        <v>0</v>
      </c>
      <c r="DT142" s="77">
        <f t="shared" si="221"/>
        <v>0</v>
      </c>
      <c r="DU142" s="77">
        <f t="shared" si="221"/>
        <v>0</v>
      </c>
      <c r="DV142" s="77">
        <f t="shared" si="221"/>
        <v>0</v>
      </c>
      <c r="DW142" s="77">
        <f t="shared" si="221"/>
        <v>0</v>
      </c>
      <c r="DX142" s="77">
        <f t="shared" si="221"/>
        <v>0</v>
      </c>
      <c r="DY142" s="77">
        <f t="shared" si="222"/>
        <v>0</v>
      </c>
      <c r="DZ142" s="77">
        <f t="shared" si="222"/>
        <v>0</v>
      </c>
      <c r="EA142" s="77">
        <f t="shared" si="222"/>
        <v>0</v>
      </c>
      <c r="EB142" s="77">
        <f t="shared" si="222"/>
        <v>0</v>
      </c>
      <c r="EC142" s="77">
        <f t="shared" si="222"/>
        <v>0</v>
      </c>
      <c r="ED142" s="77">
        <f t="shared" si="222"/>
        <v>0</v>
      </c>
      <c r="EE142" s="77">
        <f t="shared" si="222"/>
        <v>0</v>
      </c>
      <c r="EF142" s="77">
        <f t="shared" si="222"/>
        <v>0</v>
      </c>
      <c r="EG142" s="77">
        <f t="shared" si="222"/>
        <v>0</v>
      </c>
      <c r="EH142" s="77">
        <f t="shared" si="222"/>
        <v>0</v>
      </c>
      <c r="EI142" s="77">
        <f t="shared" si="223"/>
        <v>0</v>
      </c>
      <c r="EJ142" s="77">
        <f t="shared" si="223"/>
        <v>0</v>
      </c>
      <c r="EK142" s="77">
        <f t="shared" si="223"/>
        <v>0</v>
      </c>
      <c r="EL142" s="77">
        <f t="shared" si="223"/>
        <v>0</v>
      </c>
      <c r="EM142" s="77">
        <f t="shared" si="223"/>
        <v>0</v>
      </c>
      <c r="EN142" s="77">
        <f t="shared" si="223"/>
        <v>0</v>
      </c>
      <c r="EO142" s="77">
        <f t="shared" si="223"/>
        <v>0</v>
      </c>
      <c r="EP142" s="77">
        <f t="shared" si="223"/>
        <v>0</v>
      </c>
      <c r="EQ142" s="77">
        <f t="shared" si="223"/>
        <v>0</v>
      </c>
      <c r="ER142" s="77">
        <f t="shared" si="223"/>
        <v>0</v>
      </c>
      <c r="ES142" s="77">
        <f t="shared" si="224"/>
        <v>0</v>
      </c>
      <c r="ET142" s="77">
        <f t="shared" si="224"/>
        <v>0</v>
      </c>
      <c r="EU142" s="77">
        <f t="shared" si="224"/>
        <v>0</v>
      </c>
      <c r="EV142" s="77">
        <f t="shared" si="224"/>
        <v>0</v>
      </c>
      <c r="EW142" s="77">
        <f t="shared" si="224"/>
        <v>0</v>
      </c>
      <c r="EX142" s="77">
        <f t="shared" si="224"/>
        <v>0</v>
      </c>
      <c r="EY142" s="77">
        <f t="shared" si="224"/>
        <v>0</v>
      </c>
      <c r="EZ142" s="77">
        <f t="shared" si="224"/>
        <v>0</v>
      </c>
      <c r="FA142" s="77">
        <f t="shared" si="224"/>
        <v>0</v>
      </c>
      <c r="FB142" s="77">
        <f t="shared" si="224"/>
        <v>0</v>
      </c>
      <c r="FC142" s="77">
        <f t="shared" si="225"/>
        <v>0</v>
      </c>
      <c r="FD142" s="77">
        <f t="shared" si="225"/>
        <v>0</v>
      </c>
      <c r="FE142" s="77">
        <f t="shared" si="225"/>
        <v>0</v>
      </c>
      <c r="FF142" s="77">
        <f t="shared" si="225"/>
        <v>0</v>
      </c>
      <c r="FG142" s="77">
        <f t="shared" si="225"/>
        <v>0</v>
      </c>
      <c r="FH142" s="77">
        <f t="shared" si="225"/>
        <v>0</v>
      </c>
      <c r="FI142" s="77">
        <f t="shared" si="225"/>
        <v>0</v>
      </c>
      <c r="FJ142" s="77">
        <f t="shared" si="225"/>
        <v>0</v>
      </c>
      <c r="FK142" s="77">
        <f t="shared" si="225"/>
        <v>0</v>
      </c>
      <c r="FL142" s="77">
        <f t="shared" si="225"/>
        <v>0</v>
      </c>
      <c r="FM142" s="77">
        <f t="shared" si="226"/>
        <v>0</v>
      </c>
      <c r="FN142" s="77">
        <f t="shared" si="226"/>
        <v>0</v>
      </c>
      <c r="FO142" s="77">
        <f t="shared" si="226"/>
        <v>0</v>
      </c>
      <c r="FP142" s="77">
        <f t="shared" si="226"/>
        <v>0</v>
      </c>
      <c r="FQ142" s="77">
        <f t="shared" si="226"/>
        <v>0</v>
      </c>
      <c r="FR142" s="77">
        <f t="shared" si="226"/>
        <v>0</v>
      </c>
      <c r="FS142" s="77">
        <f t="shared" si="226"/>
        <v>0</v>
      </c>
      <c r="FT142" s="77">
        <f t="shared" si="226"/>
        <v>0</v>
      </c>
      <c r="FU142" s="77">
        <f t="shared" si="226"/>
        <v>0</v>
      </c>
      <c r="FV142" s="77">
        <f t="shared" si="226"/>
        <v>0</v>
      </c>
      <c r="FW142" s="77">
        <f t="shared" si="227"/>
        <v>0</v>
      </c>
      <c r="FX142" s="77">
        <f t="shared" si="227"/>
        <v>0</v>
      </c>
      <c r="FY142" s="77">
        <f t="shared" si="227"/>
        <v>0</v>
      </c>
      <c r="FZ142" s="77">
        <f t="shared" si="227"/>
        <v>0</v>
      </c>
      <c r="GA142" s="77">
        <f t="shared" si="227"/>
        <v>0</v>
      </c>
      <c r="GB142" s="77">
        <f t="shared" si="227"/>
        <v>0</v>
      </c>
      <c r="GC142" s="77">
        <f t="shared" si="227"/>
        <v>0</v>
      </c>
      <c r="GD142" s="77">
        <f t="shared" si="227"/>
        <v>0</v>
      </c>
      <c r="GE142" s="77">
        <f t="shared" si="227"/>
        <v>0</v>
      </c>
      <c r="GF142" s="77">
        <f t="shared" si="227"/>
        <v>0</v>
      </c>
      <c r="GG142" s="77">
        <f t="shared" si="227"/>
        <v>0</v>
      </c>
    </row>
    <row r="143" spans="1:189" ht="15.75" x14ac:dyDescent="0.25">
      <c r="A143" s="93"/>
      <c r="B143" s="101"/>
      <c r="C143" s="102"/>
      <c r="D143" s="102"/>
      <c r="E143" s="93"/>
      <c r="F143" s="101"/>
      <c r="G143" s="97">
        <f t="shared" si="208"/>
        <v>0</v>
      </c>
      <c r="H143" s="96"/>
      <c r="I143" s="97">
        <f t="shared" si="209"/>
        <v>0</v>
      </c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0">
        <f t="shared" si="212"/>
        <v>0</v>
      </c>
      <c r="AE143" s="100">
        <f t="shared" si="210"/>
        <v>0</v>
      </c>
      <c r="AF143" s="75"/>
      <c r="AG143" s="75"/>
      <c r="AH143" s="68">
        <f t="shared" si="211"/>
        <v>0</v>
      </c>
      <c r="AI143" s="79">
        <f>SUMIF(Списки!$D$2:$D$6,B143,Списки!$E$2:$E$6)</f>
        <v>0</v>
      </c>
      <c r="AJ143" s="79">
        <f t="shared" si="228"/>
        <v>31</v>
      </c>
      <c r="AK143" s="70"/>
      <c r="AL143" s="70">
        <f t="array" aca="1" ref="AL143" ca="1">IF(MONTH(AI143)=1,MIN(IF(F143=январь!$A$1:$AF$200,ROW(январь!$A$1:$AF$200))),IF(MONTH(AI143)=2,MIN(IF(F143=февраль!$A$1:$AF$200,ROW(февраль!$A$1:$AF$200))),IF(MONTH(AI143)=3,MIN(IF(F143=март!$A$1:$AF$200,ROW(март!$A$1:$AF$200))),IF(MONTH(AI143)=4,MIN(IF(F143=апрель!$A$1:$AF$200,ROW(апрель!$A$1:$AF$200))),IF(MONTH(AI143)=5,MIN(IF(F143=май!$A$1:$AF$200,ROW(май!$A$1:$AF$200))),0)))))</f>
        <v>3</v>
      </c>
      <c r="AM143" s="77" t="str">
        <f t="shared" ca="1" si="213"/>
        <v>П</v>
      </c>
      <c r="AN143" s="77" t="str">
        <f t="shared" ca="1" si="213"/>
        <v>П</v>
      </c>
      <c r="AO143" s="77" t="str">
        <f t="shared" ca="1" si="213"/>
        <v>КД</v>
      </c>
      <c r="AP143" s="77" t="str">
        <f t="shared" ca="1" si="213"/>
        <v>КД</v>
      </c>
      <c r="AQ143" s="77" t="str">
        <f t="shared" ca="1" si="213"/>
        <v>КД</v>
      </c>
      <c r="AR143" s="77" t="str">
        <f t="shared" ca="1" si="213"/>
        <v>КД</v>
      </c>
      <c r="AS143" s="77" t="str">
        <f t="shared" ca="1" si="213"/>
        <v>В</v>
      </c>
      <c r="AT143" s="77" t="str">
        <f t="shared" ca="1" si="213"/>
        <v>КД</v>
      </c>
      <c r="AU143" s="77">
        <f t="shared" ca="1" si="213"/>
        <v>0</v>
      </c>
      <c r="AV143" s="77">
        <f t="shared" ca="1" si="213"/>
        <v>3</v>
      </c>
      <c r="AW143" s="77">
        <f t="shared" ca="1" si="214"/>
        <v>4</v>
      </c>
      <c r="AX143" s="77">
        <f t="shared" ca="1" si="214"/>
        <v>6</v>
      </c>
      <c r="AY143" s="77">
        <f t="shared" ca="1" si="214"/>
        <v>3</v>
      </c>
      <c r="AZ143" s="77" t="str">
        <f t="shared" ca="1" si="214"/>
        <v>В</v>
      </c>
      <c r="BA143" s="77">
        <f t="shared" ca="1" si="214"/>
        <v>7</v>
      </c>
      <c r="BB143" s="77">
        <f t="shared" ca="1" si="214"/>
        <v>0</v>
      </c>
      <c r="BC143" s="77">
        <f t="shared" ca="1" si="214"/>
        <v>3</v>
      </c>
      <c r="BD143" s="77">
        <f t="shared" ca="1" si="214"/>
        <v>4</v>
      </c>
      <c r="BE143" s="77">
        <f t="shared" ca="1" si="214"/>
        <v>6</v>
      </c>
      <c r="BF143" s="77">
        <f t="shared" ca="1" si="214"/>
        <v>3</v>
      </c>
      <c r="BG143" s="77" t="str">
        <f t="shared" ca="1" si="215"/>
        <v>В</v>
      </c>
      <c r="BH143" s="77">
        <f t="shared" ca="1" si="215"/>
        <v>7</v>
      </c>
      <c r="BI143" s="77">
        <f t="shared" ca="1" si="215"/>
        <v>0</v>
      </c>
      <c r="BJ143" s="77">
        <f t="shared" ca="1" si="215"/>
        <v>3</v>
      </c>
      <c r="BK143" s="77">
        <f t="shared" ca="1" si="215"/>
        <v>4</v>
      </c>
      <c r="BL143" s="77">
        <f t="shared" ca="1" si="215"/>
        <v>6</v>
      </c>
      <c r="BM143" s="77">
        <f t="shared" ca="1" si="215"/>
        <v>3</v>
      </c>
      <c r="BN143" s="77" t="str">
        <f t="shared" ca="1" si="215"/>
        <v>В</v>
      </c>
      <c r="BO143" s="77">
        <f t="shared" ca="1" si="215"/>
        <v>7</v>
      </c>
      <c r="BP143" s="77">
        <f t="shared" ca="1" si="215"/>
        <v>0</v>
      </c>
      <c r="BQ143" s="77">
        <f t="shared" ca="1" si="215"/>
        <v>3</v>
      </c>
      <c r="BR143" s="77">
        <f t="shared" si="216"/>
        <v>0</v>
      </c>
      <c r="BS143" s="77">
        <f t="shared" si="216"/>
        <v>0</v>
      </c>
      <c r="BT143" s="77">
        <f t="shared" si="216"/>
        <v>0</v>
      </c>
      <c r="BU143" s="77">
        <f t="shared" si="216"/>
        <v>0</v>
      </c>
      <c r="BV143" s="77">
        <f t="shared" si="216"/>
        <v>0</v>
      </c>
      <c r="BW143" s="77">
        <f t="shared" si="216"/>
        <v>0</v>
      </c>
      <c r="BX143" s="77">
        <f t="shared" si="216"/>
        <v>0</v>
      </c>
      <c r="BY143" s="77">
        <f t="shared" si="216"/>
        <v>0</v>
      </c>
      <c r="BZ143" s="77">
        <f t="shared" si="216"/>
        <v>0</v>
      </c>
      <c r="CA143" s="77">
        <f t="shared" si="216"/>
        <v>0</v>
      </c>
      <c r="CB143" s="77">
        <f t="shared" si="217"/>
        <v>0</v>
      </c>
      <c r="CC143" s="77">
        <f t="shared" si="217"/>
        <v>0</v>
      </c>
      <c r="CD143" s="77">
        <f t="shared" si="217"/>
        <v>0</v>
      </c>
      <c r="CE143" s="77">
        <f t="shared" si="217"/>
        <v>0</v>
      </c>
      <c r="CF143" s="77">
        <f t="shared" si="217"/>
        <v>0</v>
      </c>
      <c r="CG143" s="77">
        <f t="shared" si="217"/>
        <v>0</v>
      </c>
      <c r="CH143" s="77">
        <f t="shared" si="217"/>
        <v>0</v>
      </c>
      <c r="CI143" s="77">
        <f t="shared" si="217"/>
        <v>0</v>
      </c>
      <c r="CJ143" s="77">
        <f t="shared" si="217"/>
        <v>0</v>
      </c>
      <c r="CK143" s="77">
        <f t="shared" si="217"/>
        <v>0</v>
      </c>
      <c r="CL143" s="77">
        <f t="shared" si="218"/>
        <v>0</v>
      </c>
      <c r="CM143" s="77">
        <f t="shared" si="218"/>
        <v>0</v>
      </c>
      <c r="CN143" s="77">
        <f t="shared" si="218"/>
        <v>0</v>
      </c>
      <c r="CO143" s="77">
        <f t="shared" si="218"/>
        <v>0</v>
      </c>
      <c r="CP143" s="77">
        <f t="shared" si="218"/>
        <v>0</v>
      </c>
      <c r="CQ143" s="77">
        <f t="shared" si="218"/>
        <v>0</v>
      </c>
      <c r="CR143" s="77">
        <f t="shared" si="218"/>
        <v>0</v>
      </c>
      <c r="CS143" s="77">
        <f t="shared" si="218"/>
        <v>0</v>
      </c>
      <c r="CT143" s="77">
        <f t="shared" si="219"/>
        <v>0</v>
      </c>
      <c r="CU143" s="77">
        <f t="shared" si="219"/>
        <v>0</v>
      </c>
      <c r="CV143" s="77">
        <f t="shared" si="219"/>
        <v>0</v>
      </c>
      <c r="CW143" s="77">
        <f t="shared" si="219"/>
        <v>0</v>
      </c>
      <c r="CX143" s="77">
        <f t="shared" si="219"/>
        <v>0</v>
      </c>
      <c r="CY143" s="77">
        <f t="shared" si="219"/>
        <v>0</v>
      </c>
      <c r="CZ143" s="77">
        <f t="shared" si="219"/>
        <v>0</v>
      </c>
      <c r="DA143" s="77">
        <f t="shared" si="219"/>
        <v>0</v>
      </c>
      <c r="DB143" s="77">
        <f t="shared" si="219"/>
        <v>0</v>
      </c>
      <c r="DC143" s="77">
        <f t="shared" si="219"/>
        <v>0</v>
      </c>
      <c r="DD143" s="77">
        <f t="shared" si="220"/>
        <v>0</v>
      </c>
      <c r="DE143" s="77">
        <f t="shared" si="220"/>
        <v>0</v>
      </c>
      <c r="DF143" s="77">
        <f t="shared" si="220"/>
        <v>0</v>
      </c>
      <c r="DG143" s="77">
        <f t="shared" si="220"/>
        <v>0</v>
      </c>
      <c r="DH143" s="77">
        <f t="shared" si="220"/>
        <v>0</v>
      </c>
      <c r="DI143" s="77">
        <f t="shared" si="220"/>
        <v>0</v>
      </c>
      <c r="DJ143" s="77">
        <f t="shared" si="220"/>
        <v>0</v>
      </c>
      <c r="DK143" s="77">
        <f t="shared" si="220"/>
        <v>0</v>
      </c>
      <c r="DL143" s="77">
        <f t="shared" si="220"/>
        <v>0</v>
      </c>
      <c r="DM143" s="77">
        <f t="shared" si="220"/>
        <v>0</v>
      </c>
      <c r="DN143" s="77">
        <f t="shared" si="221"/>
        <v>0</v>
      </c>
      <c r="DO143" s="77">
        <f t="shared" si="221"/>
        <v>0</v>
      </c>
      <c r="DP143" s="77">
        <f t="shared" si="221"/>
        <v>0</v>
      </c>
      <c r="DQ143" s="77">
        <f t="shared" si="221"/>
        <v>0</v>
      </c>
      <c r="DR143" s="77">
        <f t="shared" si="221"/>
        <v>0</v>
      </c>
      <c r="DS143" s="77">
        <f t="shared" si="221"/>
        <v>0</v>
      </c>
      <c r="DT143" s="77">
        <f t="shared" si="221"/>
        <v>0</v>
      </c>
      <c r="DU143" s="77">
        <f t="shared" si="221"/>
        <v>0</v>
      </c>
      <c r="DV143" s="77">
        <f t="shared" si="221"/>
        <v>0</v>
      </c>
      <c r="DW143" s="77">
        <f t="shared" si="221"/>
        <v>0</v>
      </c>
      <c r="DX143" s="77">
        <f t="shared" si="221"/>
        <v>0</v>
      </c>
      <c r="DY143" s="77">
        <f t="shared" si="222"/>
        <v>0</v>
      </c>
      <c r="DZ143" s="77">
        <f t="shared" si="222"/>
        <v>0</v>
      </c>
      <c r="EA143" s="77">
        <f t="shared" si="222"/>
        <v>0</v>
      </c>
      <c r="EB143" s="77">
        <f t="shared" si="222"/>
        <v>0</v>
      </c>
      <c r="EC143" s="77">
        <f t="shared" si="222"/>
        <v>0</v>
      </c>
      <c r="ED143" s="77">
        <f t="shared" si="222"/>
        <v>0</v>
      </c>
      <c r="EE143" s="77">
        <f t="shared" si="222"/>
        <v>0</v>
      </c>
      <c r="EF143" s="77">
        <f t="shared" si="222"/>
        <v>0</v>
      </c>
      <c r="EG143" s="77">
        <f t="shared" si="222"/>
        <v>0</v>
      </c>
      <c r="EH143" s="77">
        <f t="shared" si="222"/>
        <v>0</v>
      </c>
      <c r="EI143" s="77">
        <f t="shared" si="223"/>
        <v>0</v>
      </c>
      <c r="EJ143" s="77">
        <f t="shared" si="223"/>
        <v>0</v>
      </c>
      <c r="EK143" s="77">
        <f t="shared" si="223"/>
        <v>0</v>
      </c>
      <c r="EL143" s="77">
        <f t="shared" si="223"/>
        <v>0</v>
      </c>
      <c r="EM143" s="77">
        <f t="shared" si="223"/>
        <v>0</v>
      </c>
      <c r="EN143" s="77">
        <f t="shared" si="223"/>
        <v>0</v>
      </c>
      <c r="EO143" s="77">
        <f t="shared" si="223"/>
        <v>0</v>
      </c>
      <c r="EP143" s="77">
        <f t="shared" si="223"/>
        <v>0</v>
      </c>
      <c r="EQ143" s="77">
        <f t="shared" si="223"/>
        <v>0</v>
      </c>
      <c r="ER143" s="77">
        <f t="shared" si="223"/>
        <v>0</v>
      </c>
      <c r="ES143" s="77">
        <f t="shared" si="224"/>
        <v>0</v>
      </c>
      <c r="ET143" s="77">
        <f t="shared" si="224"/>
        <v>0</v>
      </c>
      <c r="EU143" s="77">
        <f t="shared" si="224"/>
        <v>0</v>
      </c>
      <c r="EV143" s="77">
        <f t="shared" si="224"/>
        <v>0</v>
      </c>
      <c r="EW143" s="77">
        <f t="shared" si="224"/>
        <v>0</v>
      </c>
      <c r="EX143" s="77">
        <f t="shared" si="224"/>
        <v>0</v>
      </c>
      <c r="EY143" s="77">
        <f t="shared" si="224"/>
        <v>0</v>
      </c>
      <c r="EZ143" s="77">
        <f t="shared" si="224"/>
        <v>0</v>
      </c>
      <c r="FA143" s="77">
        <f t="shared" si="224"/>
        <v>0</v>
      </c>
      <c r="FB143" s="77">
        <f t="shared" si="224"/>
        <v>0</v>
      </c>
      <c r="FC143" s="77">
        <f t="shared" si="225"/>
        <v>0</v>
      </c>
      <c r="FD143" s="77">
        <f t="shared" si="225"/>
        <v>0</v>
      </c>
      <c r="FE143" s="77">
        <f t="shared" si="225"/>
        <v>0</v>
      </c>
      <c r="FF143" s="77">
        <f t="shared" si="225"/>
        <v>0</v>
      </c>
      <c r="FG143" s="77">
        <f t="shared" si="225"/>
        <v>0</v>
      </c>
      <c r="FH143" s="77">
        <f t="shared" si="225"/>
        <v>0</v>
      </c>
      <c r="FI143" s="77">
        <f t="shared" si="225"/>
        <v>0</v>
      </c>
      <c r="FJ143" s="77">
        <f t="shared" si="225"/>
        <v>0</v>
      </c>
      <c r="FK143" s="77">
        <f t="shared" si="225"/>
        <v>0</v>
      </c>
      <c r="FL143" s="77">
        <f t="shared" si="225"/>
        <v>0</v>
      </c>
      <c r="FM143" s="77">
        <f t="shared" si="226"/>
        <v>0</v>
      </c>
      <c r="FN143" s="77">
        <f t="shared" si="226"/>
        <v>0</v>
      </c>
      <c r="FO143" s="77">
        <f t="shared" si="226"/>
        <v>0</v>
      </c>
      <c r="FP143" s="77">
        <f t="shared" si="226"/>
        <v>0</v>
      </c>
      <c r="FQ143" s="77">
        <f t="shared" si="226"/>
        <v>0</v>
      </c>
      <c r="FR143" s="77">
        <f t="shared" si="226"/>
        <v>0</v>
      </c>
      <c r="FS143" s="77">
        <f t="shared" si="226"/>
        <v>0</v>
      </c>
      <c r="FT143" s="77">
        <f t="shared" si="226"/>
        <v>0</v>
      </c>
      <c r="FU143" s="77">
        <f t="shared" si="226"/>
        <v>0</v>
      </c>
      <c r="FV143" s="77">
        <f t="shared" si="226"/>
        <v>0</v>
      </c>
      <c r="FW143" s="77">
        <f t="shared" si="227"/>
        <v>0</v>
      </c>
      <c r="FX143" s="77">
        <f t="shared" si="227"/>
        <v>0</v>
      </c>
      <c r="FY143" s="77">
        <f t="shared" si="227"/>
        <v>0</v>
      </c>
      <c r="FZ143" s="77">
        <f t="shared" si="227"/>
        <v>0</v>
      </c>
      <c r="GA143" s="77">
        <f t="shared" si="227"/>
        <v>0</v>
      </c>
      <c r="GB143" s="77">
        <f t="shared" si="227"/>
        <v>0</v>
      </c>
      <c r="GC143" s="77">
        <f t="shared" si="227"/>
        <v>0</v>
      </c>
      <c r="GD143" s="77">
        <f t="shared" si="227"/>
        <v>0</v>
      </c>
      <c r="GE143" s="77">
        <f t="shared" si="227"/>
        <v>0</v>
      </c>
      <c r="GF143" s="77">
        <f t="shared" si="227"/>
        <v>0</v>
      </c>
      <c r="GG143" s="77">
        <f t="shared" si="227"/>
        <v>0</v>
      </c>
    </row>
    <row r="144" spans="1:189" ht="15.75" x14ac:dyDescent="0.25">
      <c r="A144" s="93"/>
      <c r="B144" s="101"/>
      <c r="C144" s="102"/>
      <c r="D144" s="102"/>
      <c r="E144" s="93"/>
      <c r="F144" s="101"/>
      <c r="G144" s="97">
        <f t="shared" si="208"/>
        <v>0</v>
      </c>
      <c r="H144" s="96"/>
      <c r="I144" s="97">
        <f t="shared" si="209"/>
        <v>0</v>
      </c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0">
        <f t="shared" si="212"/>
        <v>0</v>
      </c>
      <c r="AE144" s="100">
        <f t="shared" si="210"/>
        <v>0</v>
      </c>
      <c r="AF144" s="75"/>
      <c r="AG144" s="75"/>
      <c r="AH144" s="68">
        <f t="shared" si="211"/>
        <v>0</v>
      </c>
      <c r="AI144" s="79">
        <f>SUMIF(Списки!$D$2:$D$6,B144,Списки!$E$2:$E$6)</f>
        <v>0</v>
      </c>
      <c r="AJ144" s="79">
        <f t="shared" si="228"/>
        <v>31</v>
      </c>
      <c r="AK144" s="70"/>
      <c r="AL144" s="70">
        <f t="array" aca="1" ref="AL144" ca="1">IF(MONTH(AI144)=1,MIN(IF(F144=январь!$A$1:$AF$200,ROW(январь!$A$1:$AF$200))),IF(MONTH(AI144)=2,MIN(IF(F144=февраль!$A$1:$AF$200,ROW(февраль!$A$1:$AF$200))),IF(MONTH(AI144)=3,MIN(IF(F144=март!$A$1:$AF$200,ROW(март!$A$1:$AF$200))),IF(MONTH(AI144)=4,MIN(IF(F144=апрель!$A$1:$AF$200,ROW(апрель!$A$1:$AF$200))),IF(MONTH(AI144)=5,MIN(IF(F144=май!$A$1:$AF$200,ROW(май!$A$1:$AF$200))),0)))))</f>
        <v>3</v>
      </c>
      <c r="AM144" s="77" t="str">
        <f t="shared" ref="AM144:AV153" ca="1" si="229">IF(MONTH($AI144)=1,INDEX(янв,$AL144,AM$2),0)</f>
        <v>П</v>
      </c>
      <c r="AN144" s="77" t="str">
        <f t="shared" ca="1" si="229"/>
        <v>П</v>
      </c>
      <c r="AO144" s="77" t="str">
        <f t="shared" ca="1" si="229"/>
        <v>КД</v>
      </c>
      <c r="AP144" s="77" t="str">
        <f t="shared" ca="1" si="229"/>
        <v>КД</v>
      </c>
      <c r="AQ144" s="77" t="str">
        <f t="shared" ca="1" si="229"/>
        <v>КД</v>
      </c>
      <c r="AR144" s="77" t="str">
        <f t="shared" ca="1" si="229"/>
        <v>КД</v>
      </c>
      <c r="AS144" s="77" t="str">
        <f t="shared" ca="1" si="229"/>
        <v>В</v>
      </c>
      <c r="AT144" s="77" t="str">
        <f t="shared" ca="1" si="229"/>
        <v>КД</v>
      </c>
      <c r="AU144" s="77">
        <f t="shared" ca="1" si="229"/>
        <v>0</v>
      </c>
      <c r="AV144" s="77">
        <f t="shared" ca="1" si="229"/>
        <v>3</v>
      </c>
      <c r="AW144" s="77">
        <f t="shared" ref="AW144:BF153" ca="1" si="230">IF(MONTH($AI144)=1,INDEX(янв,$AL144,AW$2),0)</f>
        <v>4</v>
      </c>
      <c r="AX144" s="77">
        <f t="shared" ca="1" si="230"/>
        <v>6</v>
      </c>
      <c r="AY144" s="77">
        <f t="shared" ca="1" si="230"/>
        <v>3</v>
      </c>
      <c r="AZ144" s="77" t="str">
        <f t="shared" ca="1" si="230"/>
        <v>В</v>
      </c>
      <c r="BA144" s="77">
        <f t="shared" ca="1" si="230"/>
        <v>7</v>
      </c>
      <c r="BB144" s="77">
        <f t="shared" ca="1" si="230"/>
        <v>0</v>
      </c>
      <c r="BC144" s="77">
        <f t="shared" ca="1" si="230"/>
        <v>3</v>
      </c>
      <c r="BD144" s="77">
        <f t="shared" ca="1" si="230"/>
        <v>4</v>
      </c>
      <c r="BE144" s="77">
        <f t="shared" ca="1" si="230"/>
        <v>6</v>
      </c>
      <c r="BF144" s="77">
        <f t="shared" ca="1" si="230"/>
        <v>3</v>
      </c>
      <c r="BG144" s="77" t="str">
        <f t="shared" ref="BG144:BQ153" ca="1" si="231">IF(MONTH($AI144)=1,INDEX(янв,$AL144,BG$2),0)</f>
        <v>В</v>
      </c>
      <c r="BH144" s="77">
        <f t="shared" ca="1" si="231"/>
        <v>7</v>
      </c>
      <c r="BI144" s="77">
        <f t="shared" ca="1" si="231"/>
        <v>0</v>
      </c>
      <c r="BJ144" s="77">
        <f t="shared" ca="1" si="231"/>
        <v>3</v>
      </c>
      <c r="BK144" s="77">
        <f t="shared" ca="1" si="231"/>
        <v>4</v>
      </c>
      <c r="BL144" s="77">
        <f t="shared" ca="1" si="231"/>
        <v>6</v>
      </c>
      <c r="BM144" s="77">
        <f t="shared" ca="1" si="231"/>
        <v>3</v>
      </c>
      <c r="BN144" s="77" t="str">
        <f t="shared" ca="1" si="231"/>
        <v>В</v>
      </c>
      <c r="BO144" s="77">
        <f t="shared" ca="1" si="231"/>
        <v>7</v>
      </c>
      <c r="BP144" s="77">
        <f t="shared" ca="1" si="231"/>
        <v>0</v>
      </c>
      <c r="BQ144" s="77">
        <f t="shared" ca="1" si="231"/>
        <v>3</v>
      </c>
      <c r="BR144" s="77">
        <f t="shared" ref="BR144:CA153" si="232">IF(MONTH($AI144)=2,INDEX(фев,$AL144,BR$2),0)</f>
        <v>0</v>
      </c>
      <c r="BS144" s="77">
        <f t="shared" si="232"/>
        <v>0</v>
      </c>
      <c r="BT144" s="77">
        <f t="shared" si="232"/>
        <v>0</v>
      </c>
      <c r="BU144" s="77">
        <f t="shared" si="232"/>
        <v>0</v>
      </c>
      <c r="BV144" s="77">
        <f t="shared" si="232"/>
        <v>0</v>
      </c>
      <c r="BW144" s="77">
        <f t="shared" si="232"/>
        <v>0</v>
      </c>
      <c r="BX144" s="77">
        <f t="shared" si="232"/>
        <v>0</v>
      </c>
      <c r="BY144" s="77">
        <f t="shared" si="232"/>
        <v>0</v>
      </c>
      <c r="BZ144" s="77">
        <f t="shared" si="232"/>
        <v>0</v>
      </c>
      <c r="CA144" s="77">
        <f t="shared" si="232"/>
        <v>0</v>
      </c>
      <c r="CB144" s="77">
        <f t="shared" ref="CB144:CK153" si="233">IF(MONTH($AI144)=2,INDEX(фев,$AL144,CB$2),0)</f>
        <v>0</v>
      </c>
      <c r="CC144" s="77">
        <f t="shared" si="233"/>
        <v>0</v>
      </c>
      <c r="CD144" s="77">
        <f t="shared" si="233"/>
        <v>0</v>
      </c>
      <c r="CE144" s="77">
        <f t="shared" si="233"/>
        <v>0</v>
      </c>
      <c r="CF144" s="77">
        <f t="shared" si="233"/>
        <v>0</v>
      </c>
      <c r="CG144" s="77">
        <f t="shared" si="233"/>
        <v>0</v>
      </c>
      <c r="CH144" s="77">
        <f t="shared" si="233"/>
        <v>0</v>
      </c>
      <c r="CI144" s="77">
        <f t="shared" si="233"/>
        <v>0</v>
      </c>
      <c r="CJ144" s="77">
        <f t="shared" si="233"/>
        <v>0</v>
      </c>
      <c r="CK144" s="77">
        <f t="shared" si="233"/>
        <v>0</v>
      </c>
      <c r="CL144" s="77">
        <f t="shared" ref="CL144:CS153" si="234">IF(MONTH($AI144)=2,INDEX(фев,$AL144,CL$2),0)</f>
        <v>0</v>
      </c>
      <c r="CM144" s="77">
        <f t="shared" si="234"/>
        <v>0</v>
      </c>
      <c r="CN144" s="77">
        <f t="shared" si="234"/>
        <v>0</v>
      </c>
      <c r="CO144" s="77">
        <f t="shared" si="234"/>
        <v>0</v>
      </c>
      <c r="CP144" s="77">
        <f t="shared" si="234"/>
        <v>0</v>
      </c>
      <c r="CQ144" s="77">
        <f t="shared" si="234"/>
        <v>0</v>
      </c>
      <c r="CR144" s="77">
        <f t="shared" si="234"/>
        <v>0</v>
      </c>
      <c r="CS144" s="77">
        <f t="shared" si="234"/>
        <v>0</v>
      </c>
      <c r="CT144" s="77">
        <f t="shared" ref="CT144:DC153" si="235">IF(MONTH($AI144)=3,INDEX(март,$AL144,CT$2),0)</f>
        <v>0</v>
      </c>
      <c r="CU144" s="77">
        <f t="shared" si="235"/>
        <v>0</v>
      </c>
      <c r="CV144" s="77">
        <f t="shared" si="235"/>
        <v>0</v>
      </c>
      <c r="CW144" s="77">
        <f t="shared" si="235"/>
        <v>0</v>
      </c>
      <c r="CX144" s="77">
        <f t="shared" si="235"/>
        <v>0</v>
      </c>
      <c r="CY144" s="77">
        <f t="shared" si="235"/>
        <v>0</v>
      </c>
      <c r="CZ144" s="77">
        <f t="shared" si="235"/>
        <v>0</v>
      </c>
      <c r="DA144" s="77">
        <f t="shared" si="235"/>
        <v>0</v>
      </c>
      <c r="DB144" s="77">
        <f t="shared" si="235"/>
        <v>0</v>
      </c>
      <c r="DC144" s="77">
        <f t="shared" si="235"/>
        <v>0</v>
      </c>
      <c r="DD144" s="77">
        <f t="shared" ref="DD144:DM153" si="236">IF(MONTH($AI144)=3,INDEX(март,$AL144,DD$2),0)</f>
        <v>0</v>
      </c>
      <c r="DE144" s="77">
        <f t="shared" si="236"/>
        <v>0</v>
      </c>
      <c r="DF144" s="77">
        <f t="shared" si="236"/>
        <v>0</v>
      </c>
      <c r="DG144" s="77">
        <f t="shared" si="236"/>
        <v>0</v>
      </c>
      <c r="DH144" s="77">
        <f t="shared" si="236"/>
        <v>0</v>
      </c>
      <c r="DI144" s="77">
        <f t="shared" si="236"/>
        <v>0</v>
      </c>
      <c r="DJ144" s="77">
        <f t="shared" si="236"/>
        <v>0</v>
      </c>
      <c r="DK144" s="77">
        <f t="shared" si="236"/>
        <v>0</v>
      </c>
      <c r="DL144" s="77">
        <f t="shared" si="236"/>
        <v>0</v>
      </c>
      <c r="DM144" s="77">
        <f t="shared" si="236"/>
        <v>0</v>
      </c>
      <c r="DN144" s="77">
        <f t="shared" ref="DN144:DX153" si="237">IF(MONTH($AI144)=3,INDEX(март,$AL144,DN$2),0)</f>
        <v>0</v>
      </c>
      <c r="DO144" s="77">
        <f t="shared" si="237"/>
        <v>0</v>
      </c>
      <c r="DP144" s="77">
        <f t="shared" si="237"/>
        <v>0</v>
      </c>
      <c r="DQ144" s="77">
        <f t="shared" si="237"/>
        <v>0</v>
      </c>
      <c r="DR144" s="77">
        <f t="shared" si="237"/>
        <v>0</v>
      </c>
      <c r="DS144" s="77">
        <f t="shared" si="237"/>
        <v>0</v>
      </c>
      <c r="DT144" s="77">
        <f t="shared" si="237"/>
        <v>0</v>
      </c>
      <c r="DU144" s="77">
        <f t="shared" si="237"/>
        <v>0</v>
      </c>
      <c r="DV144" s="77">
        <f t="shared" si="237"/>
        <v>0</v>
      </c>
      <c r="DW144" s="77">
        <f t="shared" si="237"/>
        <v>0</v>
      </c>
      <c r="DX144" s="77">
        <f t="shared" si="237"/>
        <v>0</v>
      </c>
      <c r="DY144" s="77">
        <f t="shared" ref="DY144:EH153" si="238">IF(MONTH($AI144)=4,INDEX(апр,$AL144,DY$2),0)</f>
        <v>0</v>
      </c>
      <c r="DZ144" s="77">
        <f t="shared" si="238"/>
        <v>0</v>
      </c>
      <c r="EA144" s="77">
        <f t="shared" si="238"/>
        <v>0</v>
      </c>
      <c r="EB144" s="77">
        <f t="shared" si="238"/>
        <v>0</v>
      </c>
      <c r="EC144" s="77">
        <f t="shared" si="238"/>
        <v>0</v>
      </c>
      <c r="ED144" s="77">
        <f t="shared" si="238"/>
        <v>0</v>
      </c>
      <c r="EE144" s="77">
        <f t="shared" si="238"/>
        <v>0</v>
      </c>
      <c r="EF144" s="77">
        <f t="shared" si="238"/>
        <v>0</v>
      </c>
      <c r="EG144" s="77">
        <f t="shared" si="238"/>
        <v>0</v>
      </c>
      <c r="EH144" s="77">
        <f t="shared" si="238"/>
        <v>0</v>
      </c>
      <c r="EI144" s="77">
        <f t="shared" ref="EI144:ER153" si="239">IF(MONTH($AI144)=4,INDEX(апр,$AL144,EI$2),0)</f>
        <v>0</v>
      </c>
      <c r="EJ144" s="77">
        <f t="shared" si="239"/>
        <v>0</v>
      </c>
      <c r="EK144" s="77">
        <f t="shared" si="239"/>
        <v>0</v>
      </c>
      <c r="EL144" s="77">
        <f t="shared" si="239"/>
        <v>0</v>
      </c>
      <c r="EM144" s="77">
        <f t="shared" si="239"/>
        <v>0</v>
      </c>
      <c r="EN144" s="77">
        <f t="shared" si="239"/>
        <v>0</v>
      </c>
      <c r="EO144" s="77">
        <f t="shared" si="239"/>
        <v>0</v>
      </c>
      <c r="EP144" s="77">
        <f t="shared" si="239"/>
        <v>0</v>
      </c>
      <c r="EQ144" s="77">
        <f t="shared" si="239"/>
        <v>0</v>
      </c>
      <c r="ER144" s="77">
        <f t="shared" si="239"/>
        <v>0</v>
      </c>
      <c r="ES144" s="77">
        <f t="shared" ref="ES144:FB153" si="240">IF(MONTH($AI144)=4,INDEX(апр,$AL144,ES$2),0)</f>
        <v>0</v>
      </c>
      <c r="ET144" s="77">
        <f t="shared" si="240"/>
        <v>0</v>
      </c>
      <c r="EU144" s="77">
        <f t="shared" si="240"/>
        <v>0</v>
      </c>
      <c r="EV144" s="77">
        <f t="shared" si="240"/>
        <v>0</v>
      </c>
      <c r="EW144" s="77">
        <f t="shared" si="240"/>
        <v>0</v>
      </c>
      <c r="EX144" s="77">
        <f t="shared" si="240"/>
        <v>0</v>
      </c>
      <c r="EY144" s="77">
        <f t="shared" si="240"/>
        <v>0</v>
      </c>
      <c r="EZ144" s="77">
        <f t="shared" si="240"/>
        <v>0</v>
      </c>
      <c r="FA144" s="77">
        <f t="shared" si="240"/>
        <v>0</v>
      </c>
      <c r="FB144" s="77">
        <f t="shared" si="240"/>
        <v>0</v>
      </c>
      <c r="FC144" s="77">
        <f t="shared" ref="FC144:FL153" si="241">IF(MONTH($AI144)=5,INDEX(май,$AL144,FC$2),0)</f>
        <v>0</v>
      </c>
      <c r="FD144" s="77">
        <f t="shared" si="241"/>
        <v>0</v>
      </c>
      <c r="FE144" s="77">
        <f t="shared" si="241"/>
        <v>0</v>
      </c>
      <c r="FF144" s="77">
        <f t="shared" si="241"/>
        <v>0</v>
      </c>
      <c r="FG144" s="77">
        <f t="shared" si="241"/>
        <v>0</v>
      </c>
      <c r="FH144" s="77">
        <f t="shared" si="241"/>
        <v>0</v>
      </c>
      <c r="FI144" s="77">
        <f t="shared" si="241"/>
        <v>0</v>
      </c>
      <c r="FJ144" s="77">
        <f t="shared" si="241"/>
        <v>0</v>
      </c>
      <c r="FK144" s="77">
        <f t="shared" si="241"/>
        <v>0</v>
      </c>
      <c r="FL144" s="77">
        <f t="shared" si="241"/>
        <v>0</v>
      </c>
      <c r="FM144" s="77">
        <f t="shared" ref="FM144:FV153" si="242">IF(MONTH($AI144)=5,INDEX(май,$AL144,FM$2),0)</f>
        <v>0</v>
      </c>
      <c r="FN144" s="77">
        <f t="shared" si="242"/>
        <v>0</v>
      </c>
      <c r="FO144" s="77">
        <f t="shared" si="242"/>
        <v>0</v>
      </c>
      <c r="FP144" s="77">
        <f t="shared" si="242"/>
        <v>0</v>
      </c>
      <c r="FQ144" s="77">
        <f t="shared" si="242"/>
        <v>0</v>
      </c>
      <c r="FR144" s="77">
        <f t="shared" si="242"/>
        <v>0</v>
      </c>
      <c r="FS144" s="77">
        <f t="shared" si="242"/>
        <v>0</v>
      </c>
      <c r="FT144" s="77">
        <f t="shared" si="242"/>
        <v>0</v>
      </c>
      <c r="FU144" s="77">
        <f t="shared" si="242"/>
        <v>0</v>
      </c>
      <c r="FV144" s="77">
        <f t="shared" si="242"/>
        <v>0</v>
      </c>
      <c r="FW144" s="77">
        <f t="shared" ref="FW144:GG153" si="243">IF(MONTH($AI144)=5,INDEX(май,$AL144,FW$2),0)</f>
        <v>0</v>
      </c>
      <c r="FX144" s="77">
        <f t="shared" si="243"/>
        <v>0</v>
      </c>
      <c r="FY144" s="77">
        <f t="shared" si="243"/>
        <v>0</v>
      </c>
      <c r="FZ144" s="77">
        <f t="shared" si="243"/>
        <v>0</v>
      </c>
      <c r="GA144" s="77">
        <f t="shared" si="243"/>
        <v>0</v>
      </c>
      <c r="GB144" s="77">
        <f t="shared" si="243"/>
        <v>0</v>
      </c>
      <c r="GC144" s="77">
        <f t="shared" si="243"/>
        <v>0</v>
      </c>
      <c r="GD144" s="77">
        <f t="shared" si="243"/>
        <v>0</v>
      </c>
      <c r="GE144" s="77">
        <f t="shared" si="243"/>
        <v>0</v>
      </c>
      <c r="GF144" s="77">
        <f t="shared" si="243"/>
        <v>0</v>
      </c>
      <c r="GG144" s="77">
        <f t="shared" si="243"/>
        <v>0</v>
      </c>
    </row>
    <row r="145" spans="1:189" ht="15.75" x14ac:dyDescent="0.25">
      <c r="A145" s="93"/>
      <c r="B145" s="101"/>
      <c r="C145" s="102"/>
      <c r="D145" s="102"/>
      <c r="E145" s="93"/>
      <c r="F145" s="101"/>
      <c r="G145" s="97">
        <f t="shared" si="208"/>
        <v>0</v>
      </c>
      <c r="H145" s="96"/>
      <c r="I145" s="97">
        <f t="shared" si="209"/>
        <v>0</v>
      </c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0">
        <f t="shared" si="212"/>
        <v>0</v>
      </c>
      <c r="AE145" s="100">
        <f t="shared" si="210"/>
        <v>0</v>
      </c>
      <c r="AF145" s="75"/>
      <c r="AG145" s="75"/>
      <c r="AH145" s="68">
        <f t="shared" si="211"/>
        <v>0</v>
      </c>
      <c r="AI145" s="79">
        <f>SUMIF(Списки!$D$2:$D$6,B145,Списки!$E$2:$E$6)</f>
        <v>0</v>
      </c>
      <c r="AJ145" s="79">
        <f t="shared" si="228"/>
        <v>31</v>
      </c>
      <c r="AK145" s="70"/>
      <c r="AL145" s="70">
        <f t="array" aca="1" ref="AL145" ca="1">IF(MONTH(AI145)=1,MIN(IF(F145=январь!$A$1:$AF$200,ROW(январь!$A$1:$AF$200))),IF(MONTH(AI145)=2,MIN(IF(F145=февраль!$A$1:$AF$200,ROW(февраль!$A$1:$AF$200))),IF(MONTH(AI145)=3,MIN(IF(F145=март!$A$1:$AF$200,ROW(март!$A$1:$AF$200))),IF(MONTH(AI145)=4,MIN(IF(F145=апрель!$A$1:$AF$200,ROW(апрель!$A$1:$AF$200))),IF(MONTH(AI145)=5,MIN(IF(F145=май!$A$1:$AF$200,ROW(май!$A$1:$AF$200))),0)))))</f>
        <v>3</v>
      </c>
      <c r="AM145" s="77" t="str">
        <f t="shared" ca="1" si="229"/>
        <v>П</v>
      </c>
      <c r="AN145" s="77" t="str">
        <f t="shared" ca="1" si="229"/>
        <v>П</v>
      </c>
      <c r="AO145" s="77" t="str">
        <f t="shared" ca="1" si="229"/>
        <v>КД</v>
      </c>
      <c r="AP145" s="77" t="str">
        <f t="shared" ca="1" si="229"/>
        <v>КД</v>
      </c>
      <c r="AQ145" s="77" t="str">
        <f t="shared" ca="1" si="229"/>
        <v>КД</v>
      </c>
      <c r="AR145" s="77" t="str">
        <f t="shared" ca="1" si="229"/>
        <v>КД</v>
      </c>
      <c r="AS145" s="77" t="str">
        <f t="shared" ca="1" si="229"/>
        <v>В</v>
      </c>
      <c r="AT145" s="77" t="str">
        <f t="shared" ca="1" si="229"/>
        <v>КД</v>
      </c>
      <c r="AU145" s="77">
        <f t="shared" ca="1" si="229"/>
        <v>0</v>
      </c>
      <c r="AV145" s="77">
        <f t="shared" ca="1" si="229"/>
        <v>3</v>
      </c>
      <c r="AW145" s="77">
        <f t="shared" ca="1" si="230"/>
        <v>4</v>
      </c>
      <c r="AX145" s="77">
        <f t="shared" ca="1" si="230"/>
        <v>6</v>
      </c>
      <c r="AY145" s="77">
        <f t="shared" ca="1" si="230"/>
        <v>3</v>
      </c>
      <c r="AZ145" s="77" t="str">
        <f t="shared" ca="1" si="230"/>
        <v>В</v>
      </c>
      <c r="BA145" s="77">
        <f t="shared" ca="1" si="230"/>
        <v>7</v>
      </c>
      <c r="BB145" s="77">
        <f t="shared" ca="1" si="230"/>
        <v>0</v>
      </c>
      <c r="BC145" s="77">
        <f t="shared" ca="1" si="230"/>
        <v>3</v>
      </c>
      <c r="BD145" s="77">
        <f t="shared" ca="1" si="230"/>
        <v>4</v>
      </c>
      <c r="BE145" s="77">
        <f t="shared" ca="1" si="230"/>
        <v>6</v>
      </c>
      <c r="BF145" s="77">
        <f t="shared" ca="1" si="230"/>
        <v>3</v>
      </c>
      <c r="BG145" s="77" t="str">
        <f t="shared" ca="1" si="231"/>
        <v>В</v>
      </c>
      <c r="BH145" s="77">
        <f t="shared" ca="1" si="231"/>
        <v>7</v>
      </c>
      <c r="BI145" s="77">
        <f t="shared" ca="1" si="231"/>
        <v>0</v>
      </c>
      <c r="BJ145" s="77">
        <f t="shared" ca="1" si="231"/>
        <v>3</v>
      </c>
      <c r="BK145" s="77">
        <f t="shared" ca="1" si="231"/>
        <v>4</v>
      </c>
      <c r="BL145" s="77">
        <f t="shared" ca="1" si="231"/>
        <v>6</v>
      </c>
      <c r="BM145" s="77">
        <f t="shared" ca="1" si="231"/>
        <v>3</v>
      </c>
      <c r="BN145" s="77" t="str">
        <f t="shared" ca="1" si="231"/>
        <v>В</v>
      </c>
      <c r="BO145" s="77">
        <f t="shared" ca="1" si="231"/>
        <v>7</v>
      </c>
      <c r="BP145" s="77">
        <f t="shared" ca="1" si="231"/>
        <v>0</v>
      </c>
      <c r="BQ145" s="77">
        <f t="shared" ca="1" si="231"/>
        <v>3</v>
      </c>
      <c r="BR145" s="77">
        <f t="shared" si="232"/>
        <v>0</v>
      </c>
      <c r="BS145" s="77">
        <f t="shared" si="232"/>
        <v>0</v>
      </c>
      <c r="BT145" s="77">
        <f t="shared" si="232"/>
        <v>0</v>
      </c>
      <c r="BU145" s="77">
        <f t="shared" si="232"/>
        <v>0</v>
      </c>
      <c r="BV145" s="77">
        <f t="shared" si="232"/>
        <v>0</v>
      </c>
      <c r="BW145" s="77">
        <f t="shared" si="232"/>
        <v>0</v>
      </c>
      <c r="BX145" s="77">
        <f t="shared" si="232"/>
        <v>0</v>
      </c>
      <c r="BY145" s="77">
        <f t="shared" si="232"/>
        <v>0</v>
      </c>
      <c r="BZ145" s="77">
        <f t="shared" si="232"/>
        <v>0</v>
      </c>
      <c r="CA145" s="77">
        <f t="shared" si="232"/>
        <v>0</v>
      </c>
      <c r="CB145" s="77">
        <f t="shared" si="233"/>
        <v>0</v>
      </c>
      <c r="CC145" s="77">
        <f t="shared" si="233"/>
        <v>0</v>
      </c>
      <c r="CD145" s="77">
        <f t="shared" si="233"/>
        <v>0</v>
      </c>
      <c r="CE145" s="77">
        <f t="shared" si="233"/>
        <v>0</v>
      </c>
      <c r="CF145" s="77">
        <f t="shared" si="233"/>
        <v>0</v>
      </c>
      <c r="CG145" s="77">
        <f t="shared" si="233"/>
        <v>0</v>
      </c>
      <c r="CH145" s="77">
        <f t="shared" si="233"/>
        <v>0</v>
      </c>
      <c r="CI145" s="77">
        <f t="shared" si="233"/>
        <v>0</v>
      </c>
      <c r="CJ145" s="77">
        <f t="shared" si="233"/>
        <v>0</v>
      </c>
      <c r="CK145" s="77">
        <f t="shared" si="233"/>
        <v>0</v>
      </c>
      <c r="CL145" s="77">
        <f t="shared" si="234"/>
        <v>0</v>
      </c>
      <c r="CM145" s="77">
        <f t="shared" si="234"/>
        <v>0</v>
      </c>
      <c r="CN145" s="77">
        <f t="shared" si="234"/>
        <v>0</v>
      </c>
      <c r="CO145" s="77">
        <f t="shared" si="234"/>
        <v>0</v>
      </c>
      <c r="CP145" s="77">
        <f t="shared" si="234"/>
        <v>0</v>
      </c>
      <c r="CQ145" s="77">
        <f t="shared" si="234"/>
        <v>0</v>
      </c>
      <c r="CR145" s="77">
        <f t="shared" si="234"/>
        <v>0</v>
      </c>
      <c r="CS145" s="77">
        <f t="shared" si="234"/>
        <v>0</v>
      </c>
      <c r="CT145" s="77">
        <f t="shared" si="235"/>
        <v>0</v>
      </c>
      <c r="CU145" s="77">
        <f t="shared" si="235"/>
        <v>0</v>
      </c>
      <c r="CV145" s="77">
        <f t="shared" si="235"/>
        <v>0</v>
      </c>
      <c r="CW145" s="77">
        <f t="shared" si="235"/>
        <v>0</v>
      </c>
      <c r="CX145" s="77">
        <f t="shared" si="235"/>
        <v>0</v>
      </c>
      <c r="CY145" s="77">
        <f t="shared" si="235"/>
        <v>0</v>
      </c>
      <c r="CZ145" s="77">
        <f t="shared" si="235"/>
        <v>0</v>
      </c>
      <c r="DA145" s="77">
        <f t="shared" si="235"/>
        <v>0</v>
      </c>
      <c r="DB145" s="77">
        <f t="shared" si="235"/>
        <v>0</v>
      </c>
      <c r="DC145" s="77">
        <f t="shared" si="235"/>
        <v>0</v>
      </c>
      <c r="DD145" s="77">
        <f t="shared" si="236"/>
        <v>0</v>
      </c>
      <c r="DE145" s="77">
        <f t="shared" si="236"/>
        <v>0</v>
      </c>
      <c r="DF145" s="77">
        <f t="shared" si="236"/>
        <v>0</v>
      </c>
      <c r="DG145" s="77">
        <f t="shared" si="236"/>
        <v>0</v>
      </c>
      <c r="DH145" s="77">
        <f t="shared" si="236"/>
        <v>0</v>
      </c>
      <c r="DI145" s="77">
        <f t="shared" si="236"/>
        <v>0</v>
      </c>
      <c r="DJ145" s="77">
        <f t="shared" si="236"/>
        <v>0</v>
      </c>
      <c r="DK145" s="77">
        <f t="shared" si="236"/>
        <v>0</v>
      </c>
      <c r="DL145" s="77">
        <f t="shared" si="236"/>
        <v>0</v>
      </c>
      <c r="DM145" s="77">
        <f t="shared" si="236"/>
        <v>0</v>
      </c>
      <c r="DN145" s="77">
        <f t="shared" si="237"/>
        <v>0</v>
      </c>
      <c r="DO145" s="77">
        <f t="shared" si="237"/>
        <v>0</v>
      </c>
      <c r="DP145" s="77">
        <f t="shared" si="237"/>
        <v>0</v>
      </c>
      <c r="DQ145" s="77">
        <f t="shared" si="237"/>
        <v>0</v>
      </c>
      <c r="DR145" s="77">
        <f t="shared" si="237"/>
        <v>0</v>
      </c>
      <c r="DS145" s="77">
        <f t="shared" si="237"/>
        <v>0</v>
      </c>
      <c r="DT145" s="77">
        <f t="shared" si="237"/>
        <v>0</v>
      </c>
      <c r="DU145" s="77">
        <f t="shared" si="237"/>
        <v>0</v>
      </c>
      <c r="DV145" s="77">
        <f t="shared" si="237"/>
        <v>0</v>
      </c>
      <c r="DW145" s="77">
        <f t="shared" si="237"/>
        <v>0</v>
      </c>
      <c r="DX145" s="77">
        <f t="shared" si="237"/>
        <v>0</v>
      </c>
      <c r="DY145" s="77">
        <f t="shared" si="238"/>
        <v>0</v>
      </c>
      <c r="DZ145" s="77">
        <f t="shared" si="238"/>
        <v>0</v>
      </c>
      <c r="EA145" s="77">
        <f t="shared" si="238"/>
        <v>0</v>
      </c>
      <c r="EB145" s="77">
        <f t="shared" si="238"/>
        <v>0</v>
      </c>
      <c r="EC145" s="77">
        <f t="shared" si="238"/>
        <v>0</v>
      </c>
      <c r="ED145" s="77">
        <f t="shared" si="238"/>
        <v>0</v>
      </c>
      <c r="EE145" s="77">
        <f t="shared" si="238"/>
        <v>0</v>
      </c>
      <c r="EF145" s="77">
        <f t="shared" si="238"/>
        <v>0</v>
      </c>
      <c r="EG145" s="77">
        <f t="shared" si="238"/>
        <v>0</v>
      </c>
      <c r="EH145" s="77">
        <f t="shared" si="238"/>
        <v>0</v>
      </c>
      <c r="EI145" s="77">
        <f t="shared" si="239"/>
        <v>0</v>
      </c>
      <c r="EJ145" s="77">
        <f t="shared" si="239"/>
        <v>0</v>
      </c>
      <c r="EK145" s="77">
        <f t="shared" si="239"/>
        <v>0</v>
      </c>
      <c r="EL145" s="77">
        <f t="shared" si="239"/>
        <v>0</v>
      </c>
      <c r="EM145" s="77">
        <f t="shared" si="239"/>
        <v>0</v>
      </c>
      <c r="EN145" s="77">
        <f t="shared" si="239"/>
        <v>0</v>
      </c>
      <c r="EO145" s="77">
        <f t="shared" si="239"/>
        <v>0</v>
      </c>
      <c r="EP145" s="77">
        <f t="shared" si="239"/>
        <v>0</v>
      </c>
      <c r="EQ145" s="77">
        <f t="shared" si="239"/>
        <v>0</v>
      </c>
      <c r="ER145" s="77">
        <f t="shared" si="239"/>
        <v>0</v>
      </c>
      <c r="ES145" s="77">
        <f t="shared" si="240"/>
        <v>0</v>
      </c>
      <c r="ET145" s="77">
        <f t="shared" si="240"/>
        <v>0</v>
      </c>
      <c r="EU145" s="77">
        <f t="shared" si="240"/>
        <v>0</v>
      </c>
      <c r="EV145" s="77">
        <f t="shared" si="240"/>
        <v>0</v>
      </c>
      <c r="EW145" s="77">
        <f t="shared" si="240"/>
        <v>0</v>
      </c>
      <c r="EX145" s="77">
        <f t="shared" si="240"/>
        <v>0</v>
      </c>
      <c r="EY145" s="77">
        <f t="shared" si="240"/>
        <v>0</v>
      </c>
      <c r="EZ145" s="77">
        <f t="shared" si="240"/>
        <v>0</v>
      </c>
      <c r="FA145" s="77">
        <f t="shared" si="240"/>
        <v>0</v>
      </c>
      <c r="FB145" s="77">
        <f t="shared" si="240"/>
        <v>0</v>
      </c>
      <c r="FC145" s="77">
        <f t="shared" si="241"/>
        <v>0</v>
      </c>
      <c r="FD145" s="77">
        <f t="shared" si="241"/>
        <v>0</v>
      </c>
      <c r="FE145" s="77">
        <f t="shared" si="241"/>
        <v>0</v>
      </c>
      <c r="FF145" s="77">
        <f t="shared" si="241"/>
        <v>0</v>
      </c>
      <c r="FG145" s="77">
        <f t="shared" si="241"/>
        <v>0</v>
      </c>
      <c r="FH145" s="77">
        <f t="shared" si="241"/>
        <v>0</v>
      </c>
      <c r="FI145" s="77">
        <f t="shared" si="241"/>
        <v>0</v>
      </c>
      <c r="FJ145" s="77">
        <f t="shared" si="241"/>
        <v>0</v>
      </c>
      <c r="FK145" s="77">
        <f t="shared" si="241"/>
        <v>0</v>
      </c>
      <c r="FL145" s="77">
        <f t="shared" si="241"/>
        <v>0</v>
      </c>
      <c r="FM145" s="77">
        <f t="shared" si="242"/>
        <v>0</v>
      </c>
      <c r="FN145" s="77">
        <f t="shared" si="242"/>
        <v>0</v>
      </c>
      <c r="FO145" s="77">
        <f t="shared" si="242"/>
        <v>0</v>
      </c>
      <c r="FP145" s="77">
        <f t="shared" si="242"/>
        <v>0</v>
      </c>
      <c r="FQ145" s="77">
        <f t="shared" si="242"/>
        <v>0</v>
      </c>
      <c r="FR145" s="77">
        <f t="shared" si="242"/>
        <v>0</v>
      </c>
      <c r="FS145" s="77">
        <f t="shared" si="242"/>
        <v>0</v>
      </c>
      <c r="FT145" s="77">
        <f t="shared" si="242"/>
        <v>0</v>
      </c>
      <c r="FU145" s="77">
        <f t="shared" si="242"/>
        <v>0</v>
      </c>
      <c r="FV145" s="77">
        <f t="shared" si="242"/>
        <v>0</v>
      </c>
      <c r="FW145" s="77">
        <f t="shared" si="243"/>
        <v>0</v>
      </c>
      <c r="FX145" s="77">
        <f t="shared" si="243"/>
        <v>0</v>
      </c>
      <c r="FY145" s="77">
        <f t="shared" si="243"/>
        <v>0</v>
      </c>
      <c r="FZ145" s="77">
        <f t="shared" si="243"/>
        <v>0</v>
      </c>
      <c r="GA145" s="77">
        <f t="shared" si="243"/>
        <v>0</v>
      </c>
      <c r="GB145" s="77">
        <f t="shared" si="243"/>
        <v>0</v>
      </c>
      <c r="GC145" s="77">
        <f t="shared" si="243"/>
        <v>0</v>
      </c>
      <c r="GD145" s="77">
        <f t="shared" si="243"/>
        <v>0</v>
      </c>
      <c r="GE145" s="77">
        <f t="shared" si="243"/>
        <v>0</v>
      </c>
      <c r="GF145" s="77">
        <f t="shared" si="243"/>
        <v>0</v>
      </c>
      <c r="GG145" s="77">
        <f t="shared" si="243"/>
        <v>0</v>
      </c>
    </row>
    <row r="146" spans="1:189" ht="15.75" x14ac:dyDescent="0.25">
      <c r="A146" s="93"/>
      <c r="B146" s="101"/>
      <c r="C146" s="102"/>
      <c r="D146" s="102"/>
      <c r="E146" s="93"/>
      <c r="F146" s="101"/>
      <c r="G146" s="97">
        <f t="shared" si="208"/>
        <v>0</v>
      </c>
      <c r="H146" s="96"/>
      <c r="I146" s="97">
        <f t="shared" si="209"/>
        <v>0</v>
      </c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0">
        <f t="shared" si="212"/>
        <v>0</v>
      </c>
      <c r="AE146" s="100">
        <f t="shared" si="210"/>
        <v>0</v>
      </c>
      <c r="AF146" s="75"/>
      <c r="AG146" s="75"/>
      <c r="AH146" s="68">
        <f t="shared" si="211"/>
        <v>0</v>
      </c>
      <c r="AI146" s="79">
        <f>SUMIF(Списки!$D$2:$D$6,B146,Списки!$E$2:$E$6)</f>
        <v>0</v>
      </c>
      <c r="AJ146" s="79">
        <f t="shared" si="228"/>
        <v>31</v>
      </c>
      <c r="AK146" s="70"/>
      <c r="AL146" s="70">
        <f t="array" aca="1" ref="AL146" ca="1">IF(MONTH(AI146)=1,MIN(IF(F146=январь!$A$1:$AF$200,ROW(январь!$A$1:$AF$200))),IF(MONTH(AI146)=2,MIN(IF(F146=февраль!$A$1:$AF$200,ROW(февраль!$A$1:$AF$200))),IF(MONTH(AI146)=3,MIN(IF(F146=март!$A$1:$AF$200,ROW(март!$A$1:$AF$200))),IF(MONTH(AI146)=4,MIN(IF(F146=апрель!$A$1:$AF$200,ROW(апрель!$A$1:$AF$200))),IF(MONTH(AI146)=5,MIN(IF(F146=май!$A$1:$AF$200,ROW(май!$A$1:$AF$200))),0)))))</f>
        <v>3</v>
      </c>
      <c r="AM146" s="77" t="str">
        <f t="shared" ca="1" si="229"/>
        <v>П</v>
      </c>
      <c r="AN146" s="77" t="str">
        <f t="shared" ca="1" si="229"/>
        <v>П</v>
      </c>
      <c r="AO146" s="77" t="str">
        <f t="shared" ca="1" si="229"/>
        <v>КД</v>
      </c>
      <c r="AP146" s="77" t="str">
        <f t="shared" ca="1" si="229"/>
        <v>КД</v>
      </c>
      <c r="AQ146" s="77" t="str">
        <f t="shared" ca="1" si="229"/>
        <v>КД</v>
      </c>
      <c r="AR146" s="77" t="str">
        <f t="shared" ca="1" si="229"/>
        <v>КД</v>
      </c>
      <c r="AS146" s="77" t="str">
        <f t="shared" ca="1" si="229"/>
        <v>В</v>
      </c>
      <c r="AT146" s="77" t="str">
        <f t="shared" ca="1" si="229"/>
        <v>КД</v>
      </c>
      <c r="AU146" s="77">
        <f t="shared" ca="1" si="229"/>
        <v>0</v>
      </c>
      <c r="AV146" s="77">
        <f t="shared" ca="1" si="229"/>
        <v>3</v>
      </c>
      <c r="AW146" s="77">
        <f t="shared" ca="1" si="230"/>
        <v>4</v>
      </c>
      <c r="AX146" s="77">
        <f t="shared" ca="1" si="230"/>
        <v>6</v>
      </c>
      <c r="AY146" s="77">
        <f t="shared" ca="1" si="230"/>
        <v>3</v>
      </c>
      <c r="AZ146" s="77" t="str">
        <f t="shared" ca="1" si="230"/>
        <v>В</v>
      </c>
      <c r="BA146" s="77">
        <f t="shared" ca="1" si="230"/>
        <v>7</v>
      </c>
      <c r="BB146" s="77">
        <f t="shared" ca="1" si="230"/>
        <v>0</v>
      </c>
      <c r="BC146" s="77">
        <f t="shared" ca="1" si="230"/>
        <v>3</v>
      </c>
      <c r="BD146" s="77">
        <f t="shared" ca="1" si="230"/>
        <v>4</v>
      </c>
      <c r="BE146" s="77">
        <f t="shared" ca="1" si="230"/>
        <v>6</v>
      </c>
      <c r="BF146" s="77">
        <f t="shared" ca="1" si="230"/>
        <v>3</v>
      </c>
      <c r="BG146" s="77" t="str">
        <f t="shared" ca="1" si="231"/>
        <v>В</v>
      </c>
      <c r="BH146" s="77">
        <f t="shared" ca="1" si="231"/>
        <v>7</v>
      </c>
      <c r="BI146" s="77">
        <f t="shared" ca="1" si="231"/>
        <v>0</v>
      </c>
      <c r="BJ146" s="77">
        <f t="shared" ca="1" si="231"/>
        <v>3</v>
      </c>
      <c r="BK146" s="77">
        <f t="shared" ca="1" si="231"/>
        <v>4</v>
      </c>
      <c r="BL146" s="77">
        <f t="shared" ca="1" si="231"/>
        <v>6</v>
      </c>
      <c r="BM146" s="77">
        <f t="shared" ca="1" si="231"/>
        <v>3</v>
      </c>
      <c r="BN146" s="77" t="str">
        <f t="shared" ca="1" si="231"/>
        <v>В</v>
      </c>
      <c r="BO146" s="77">
        <f t="shared" ca="1" si="231"/>
        <v>7</v>
      </c>
      <c r="BP146" s="77">
        <f t="shared" ca="1" si="231"/>
        <v>0</v>
      </c>
      <c r="BQ146" s="77">
        <f t="shared" ca="1" si="231"/>
        <v>3</v>
      </c>
      <c r="BR146" s="77">
        <f t="shared" si="232"/>
        <v>0</v>
      </c>
      <c r="BS146" s="77">
        <f t="shared" si="232"/>
        <v>0</v>
      </c>
      <c r="BT146" s="77">
        <f t="shared" si="232"/>
        <v>0</v>
      </c>
      <c r="BU146" s="77">
        <f t="shared" si="232"/>
        <v>0</v>
      </c>
      <c r="BV146" s="77">
        <f t="shared" si="232"/>
        <v>0</v>
      </c>
      <c r="BW146" s="77">
        <f t="shared" si="232"/>
        <v>0</v>
      </c>
      <c r="BX146" s="77">
        <f t="shared" si="232"/>
        <v>0</v>
      </c>
      <c r="BY146" s="77">
        <f t="shared" si="232"/>
        <v>0</v>
      </c>
      <c r="BZ146" s="77">
        <f t="shared" si="232"/>
        <v>0</v>
      </c>
      <c r="CA146" s="77">
        <f t="shared" si="232"/>
        <v>0</v>
      </c>
      <c r="CB146" s="77">
        <f t="shared" si="233"/>
        <v>0</v>
      </c>
      <c r="CC146" s="77">
        <f t="shared" si="233"/>
        <v>0</v>
      </c>
      <c r="CD146" s="77">
        <f t="shared" si="233"/>
        <v>0</v>
      </c>
      <c r="CE146" s="77">
        <f t="shared" si="233"/>
        <v>0</v>
      </c>
      <c r="CF146" s="77">
        <f t="shared" si="233"/>
        <v>0</v>
      </c>
      <c r="CG146" s="77">
        <f t="shared" si="233"/>
        <v>0</v>
      </c>
      <c r="CH146" s="77">
        <f t="shared" si="233"/>
        <v>0</v>
      </c>
      <c r="CI146" s="77">
        <f t="shared" si="233"/>
        <v>0</v>
      </c>
      <c r="CJ146" s="77">
        <f t="shared" si="233"/>
        <v>0</v>
      </c>
      <c r="CK146" s="77">
        <f t="shared" si="233"/>
        <v>0</v>
      </c>
      <c r="CL146" s="77">
        <f t="shared" si="234"/>
        <v>0</v>
      </c>
      <c r="CM146" s="77">
        <f t="shared" si="234"/>
        <v>0</v>
      </c>
      <c r="CN146" s="77">
        <f t="shared" si="234"/>
        <v>0</v>
      </c>
      <c r="CO146" s="77">
        <f t="shared" si="234"/>
        <v>0</v>
      </c>
      <c r="CP146" s="77">
        <f t="shared" si="234"/>
        <v>0</v>
      </c>
      <c r="CQ146" s="77">
        <f t="shared" si="234"/>
        <v>0</v>
      </c>
      <c r="CR146" s="77">
        <f t="shared" si="234"/>
        <v>0</v>
      </c>
      <c r="CS146" s="77">
        <f t="shared" si="234"/>
        <v>0</v>
      </c>
      <c r="CT146" s="77">
        <f t="shared" si="235"/>
        <v>0</v>
      </c>
      <c r="CU146" s="77">
        <f t="shared" si="235"/>
        <v>0</v>
      </c>
      <c r="CV146" s="77">
        <f t="shared" si="235"/>
        <v>0</v>
      </c>
      <c r="CW146" s="77">
        <f t="shared" si="235"/>
        <v>0</v>
      </c>
      <c r="CX146" s="77">
        <f t="shared" si="235"/>
        <v>0</v>
      </c>
      <c r="CY146" s="77">
        <f t="shared" si="235"/>
        <v>0</v>
      </c>
      <c r="CZ146" s="77">
        <f t="shared" si="235"/>
        <v>0</v>
      </c>
      <c r="DA146" s="77">
        <f t="shared" si="235"/>
        <v>0</v>
      </c>
      <c r="DB146" s="77">
        <f t="shared" si="235"/>
        <v>0</v>
      </c>
      <c r="DC146" s="77">
        <f t="shared" si="235"/>
        <v>0</v>
      </c>
      <c r="DD146" s="77">
        <f t="shared" si="236"/>
        <v>0</v>
      </c>
      <c r="DE146" s="77">
        <f t="shared" si="236"/>
        <v>0</v>
      </c>
      <c r="DF146" s="77">
        <f t="shared" si="236"/>
        <v>0</v>
      </c>
      <c r="DG146" s="77">
        <f t="shared" si="236"/>
        <v>0</v>
      </c>
      <c r="DH146" s="77">
        <f t="shared" si="236"/>
        <v>0</v>
      </c>
      <c r="DI146" s="77">
        <f t="shared" si="236"/>
        <v>0</v>
      </c>
      <c r="DJ146" s="77">
        <f t="shared" si="236"/>
        <v>0</v>
      </c>
      <c r="DK146" s="77">
        <f t="shared" si="236"/>
        <v>0</v>
      </c>
      <c r="DL146" s="77">
        <f t="shared" si="236"/>
        <v>0</v>
      </c>
      <c r="DM146" s="77">
        <f t="shared" si="236"/>
        <v>0</v>
      </c>
      <c r="DN146" s="77">
        <f t="shared" si="237"/>
        <v>0</v>
      </c>
      <c r="DO146" s="77">
        <f t="shared" si="237"/>
        <v>0</v>
      </c>
      <c r="DP146" s="77">
        <f t="shared" si="237"/>
        <v>0</v>
      </c>
      <c r="DQ146" s="77">
        <f t="shared" si="237"/>
        <v>0</v>
      </c>
      <c r="DR146" s="77">
        <f t="shared" si="237"/>
        <v>0</v>
      </c>
      <c r="DS146" s="77">
        <f t="shared" si="237"/>
        <v>0</v>
      </c>
      <c r="DT146" s="77">
        <f t="shared" si="237"/>
        <v>0</v>
      </c>
      <c r="DU146" s="77">
        <f t="shared" si="237"/>
        <v>0</v>
      </c>
      <c r="DV146" s="77">
        <f t="shared" si="237"/>
        <v>0</v>
      </c>
      <c r="DW146" s="77">
        <f t="shared" si="237"/>
        <v>0</v>
      </c>
      <c r="DX146" s="77">
        <f t="shared" si="237"/>
        <v>0</v>
      </c>
      <c r="DY146" s="77">
        <f t="shared" si="238"/>
        <v>0</v>
      </c>
      <c r="DZ146" s="77">
        <f t="shared" si="238"/>
        <v>0</v>
      </c>
      <c r="EA146" s="77">
        <f t="shared" si="238"/>
        <v>0</v>
      </c>
      <c r="EB146" s="77">
        <f t="shared" si="238"/>
        <v>0</v>
      </c>
      <c r="EC146" s="77">
        <f t="shared" si="238"/>
        <v>0</v>
      </c>
      <c r="ED146" s="77">
        <f t="shared" si="238"/>
        <v>0</v>
      </c>
      <c r="EE146" s="77">
        <f t="shared" si="238"/>
        <v>0</v>
      </c>
      <c r="EF146" s="77">
        <f t="shared" si="238"/>
        <v>0</v>
      </c>
      <c r="EG146" s="77">
        <f t="shared" si="238"/>
        <v>0</v>
      </c>
      <c r="EH146" s="77">
        <f t="shared" si="238"/>
        <v>0</v>
      </c>
      <c r="EI146" s="77">
        <f t="shared" si="239"/>
        <v>0</v>
      </c>
      <c r="EJ146" s="77">
        <f t="shared" si="239"/>
        <v>0</v>
      </c>
      <c r="EK146" s="77">
        <f t="shared" si="239"/>
        <v>0</v>
      </c>
      <c r="EL146" s="77">
        <f t="shared" si="239"/>
        <v>0</v>
      </c>
      <c r="EM146" s="77">
        <f t="shared" si="239"/>
        <v>0</v>
      </c>
      <c r="EN146" s="77">
        <f t="shared" si="239"/>
        <v>0</v>
      </c>
      <c r="EO146" s="77">
        <f t="shared" si="239"/>
        <v>0</v>
      </c>
      <c r="EP146" s="77">
        <f t="shared" si="239"/>
        <v>0</v>
      </c>
      <c r="EQ146" s="77">
        <f t="shared" si="239"/>
        <v>0</v>
      </c>
      <c r="ER146" s="77">
        <f t="shared" si="239"/>
        <v>0</v>
      </c>
      <c r="ES146" s="77">
        <f t="shared" si="240"/>
        <v>0</v>
      </c>
      <c r="ET146" s="77">
        <f t="shared" si="240"/>
        <v>0</v>
      </c>
      <c r="EU146" s="77">
        <f t="shared" si="240"/>
        <v>0</v>
      </c>
      <c r="EV146" s="77">
        <f t="shared" si="240"/>
        <v>0</v>
      </c>
      <c r="EW146" s="77">
        <f t="shared" si="240"/>
        <v>0</v>
      </c>
      <c r="EX146" s="77">
        <f t="shared" si="240"/>
        <v>0</v>
      </c>
      <c r="EY146" s="77">
        <f t="shared" si="240"/>
        <v>0</v>
      </c>
      <c r="EZ146" s="77">
        <f t="shared" si="240"/>
        <v>0</v>
      </c>
      <c r="FA146" s="77">
        <f t="shared" si="240"/>
        <v>0</v>
      </c>
      <c r="FB146" s="77">
        <f t="shared" si="240"/>
        <v>0</v>
      </c>
      <c r="FC146" s="77">
        <f t="shared" si="241"/>
        <v>0</v>
      </c>
      <c r="FD146" s="77">
        <f t="shared" si="241"/>
        <v>0</v>
      </c>
      <c r="FE146" s="77">
        <f t="shared" si="241"/>
        <v>0</v>
      </c>
      <c r="FF146" s="77">
        <f t="shared" si="241"/>
        <v>0</v>
      </c>
      <c r="FG146" s="77">
        <f t="shared" si="241"/>
        <v>0</v>
      </c>
      <c r="FH146" s="77">
        <f t="shared" si="241"/>
        <v>0</v>
      </c>
      <c r="FI146" s="77">
        <f t="shared" si="241"/>
        <v>0</v>
      </c>
      <c r="FJ146" s="77">
        <f t="shared" si="241"/>
        <v>0</v>
      </c>
      <c r="FK146" s="77">
        <f t="shared" si="241"/>
        <v>0</v>
      </c>
      <c r="FL146" s="77">
        <f t="shared" si="241"/>
        <v>0</v>
      </c>
      <c r="FM146" s="77">
        <f t="shared" si="242"/>
        <v>0</v>
      </c>
      <c r="FN146" s="77">
        <f t="shared" si="242"/>
        <v>0</v>
      </c>
      <c r="FO146" s="77">
        <f t="shared" si="242"/>
        <v>0</v>
      </c>
      <c r="FP146" s="77">
        <f t="shared" si="242"/>
        <v>0</v>
      </c>
      <c r="FQ146" s="77">
        <f t="shared" si="242"/>
        <v>0</v>
      </c>
      <c r="FR146" s="77">
        <f t="shared" si="242"/>
        <v>0</v>
      </c>
      <c r="FS146" s="77">
        <f t="shared" si="242"/>
        <v>0</v>
      </c>
      <c r="FT146" s="77">
        <f t="shared" si="242"/>
        <v>0</v>
      </c>
      <c r="FU146" s="77">
        <f t="shared" si="242"/>
        <v>0</v>
      </c>
      <c r="FV146" s="77">
        <f t="shared" si="242"/>
        <v>0</v>
      </c>
      <c r="FW146" s="77">
        <f t="shared" si="243"/>
        <v>0</v>
      </c>
      <c r="FX146" s="77">
        <f t="shared" si="243"/>
        <v>0</v>
      </c>
      <c r="FY146" s="77">
        <f t="shared" si="243"/>
        <v>0</v>
      </c>
      <c r="FZ146" s="77">
        <f t="shared" si="243"/>
        <v>0</v>
      </c>
      <c r="GA146" s="77">
        <f t="shared" si="243"/>
        <v>0</v>
      </c>
      <c r="GB146" s="77">
        <f t="shared" si="243"/>
        <v>0</v>
      </c>
      <c r="GC146" s="77">
        <f t="shared" si="243"/>
        <v>0</v>
      </c>
      <c r="GD146" s="77">
        <f t="shared" si="243"/>
        <v>0</v>
      </c>
      <c r="GE146" s="77">
        <f t="shared" si="243"/>
        <v>0</v>
      </c>
      <c r="GF146" s="77">
        <f t="shared" si="243"/>
        <v>0</v>
      </c>
      <c r="GG146" s="77">
        <f t="shared" si="243"/>
        <v>0</v>
      </c>
    </row>
    <row r="147" spans="1:189" ht="15.75" x14ac:dyDescent="0.25">
      <c r="A147" s="93"/>
      <c r="B147" s="101"/>
      <c r="C147" s="102"/>
      <c r="D147" s="102"/>
      <c r="E147" s="93"/>
      <c r="F147" s="101"/>
      <c r="G147" s="97">
        <f t="shared" si="208"/>
        <v>0</v>
      </c>
      <c r="H147" s="96"/>
      <c r="I147" s="97">
        <f t="shared" si="209"/>
        <v>0</v>
      </c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0">
        <f t="shared" si="212"/>
        <v>0</v>
      </c>
      <c r="AE147" s="100">
        <f t="shared" si="210"/>
        <v>0</v>
      </c>
      <c r="AF147" s="75"/>
      <c r="AG147" s="75"/>
      <c r="AH147" s="68">
        <f t="shared" si="211"/>
        <v>0</v>
      </c>
      <c r="AI147" s="79">
        <f>SUMIF(Списки!$D$2:$D$6,B147,Списки!$E$2:$E$6)</f>
        <v>0</v>
      </c>
      <c r="AJ147" s="79">
        <f t="shared" si="228"/>
        <v>31</v>
      </c>
      <c r="AK147" s="70"/>
      <c r="AL147" s="70">
        <f t="array" aca="1" ref="AL147" ca="1">IF(MONTH(AI147)=1,MIN(IF(F147=январь!$A$1:$AF$200,ROW(январь!$A$1:$AF$200))),IF(MONTH(AI147)=2,MIN(IF(F147=февраль!$A$1:$AF$200,ROW(февраль!$A$1:$AF$200))),IF(MONTH(AI147)=3,MIN(IF(F147=март!$A$1:$AF$200,ROW(март!$A$1:$AF$200))),IF(MONTH(AI147)=4,MIN(IF(F147=апрель!$A$1:$AF$200,ROW(апрель!$A$1:$AF$200))),IF(MONTH(AI147)=5,MIN(IF(F147=май!$A$1:$AF$200,ROW(май!$A$1:$AF$200))),0)))))</f>
        <v>3</v>
      </c>
      <c r="AM147" s="77" t="str">
        <f t="shared" ca="1" si="229"/>
        <v>П</v>
      </c>
      <c r="AN147" s="77" t="str">
        <f t="shared" ca="1" si="229"/>
        <v>П</v>
      </c>
      <c r="AO147" s="77" t="str">
        <f t="shared" ca="1" si="229"/>
        <v>КД</v>
      </c>
      <c r="AP147" s="77" t="str">
        <f t="shared" ca="1" si="229"/>
        <v>КД</v>
      </c>
      <c r="AQ147" s="77" t="str">
        <f t="shared" ca="1" si="229"/>
        <v>КД</v>
      </c>
      <c r="AR147" s="77" t="str">
        <f t="shared" ca="1" si="229"/>
        <v>КД</v>
      </c>
      <c r="AS147" s="77" t="str">
        <f t="shared" ca="1" si="229"/>
        <v>В</v>
      </c>
      <c r="AT147" s="77" t="str">
        <f t="shared" ca="1" si="229"/>
        <v>КД</v>
      </c>
      <c r="AU147" s="77">
        <f t="shared" ca="1" si="229"/>
        <v>0</v>
      </c>
      <c r="AV147" s="77">
        <f t="shared" ca="1" si="229"/>
        <v>3</v>
      </c>
      <c r="AW147" s="77">
        <f t="shared" ca="1" si="230"/>
        <v>4</v>
      </c>
      <c r="AX147" s="77">
        <f t="shared" ca="1" si="230"/>
        <v>6</v>
      </c>
      <c r="AY147" s="77">
        <f t="shared" ca="1" si="230"/>
        <v>3</v>
      </c>
      <c r="AZ147" s="77" t="str">
        <f t="shared" ca="1" si="230"/>
        <v>В</v>
      </c>
      <c r="BA147" s="77">
        <f t="shared" ca="1" si="230"/>
        <v>7</v>
      </c>
      <c r="BB147" s="77">
        <f t="shared" ca="1" si="230"/>
        <v>0</v>
      </c>
      <c r="BC147" s="77">
        <f t="shared" ca="1" si="230"/>
        <v>3</v>
      </c>
      <c r="BD147" s="77">
        <f t="shared" ca="1" si="230"/>
        <v>4</v>
      </c>
      <c r="BE147" s="77">
        <f t="shared" ca="1" si="230"/>
        <v>6</v>
      </c>
      <c r="BF147" s="77">
        <f t="shared" ca="1" si="230"/>
        <v>3</v>
      </c>
      <c r="BG147" s="77" t="str">
        <f t="shared" ca="1" si="231"/>
        <v>В</v>
      </c>
      <c r="BH147" s="77">
        <f t="shared" ca="1" si="231"/>
        <v>7</v>
      </c>
      <c r="BI147" s="77">
        <f t="shared" ca="1" si="231"/>
        <v>0</v>
      </c>
      <c r="BJ147" s="77">
        <f t="shared" ca="1" si="231"/>
        <v>3</v>
      </c>
      <c r="BK147" s="77">
        <f t="shared" ca="1" si="231"/>
        <v>4</v>
      </c>
      <c r="BL147" s="77">
        <f t="shared" ca="1" si="231"/>
        <v>6</v>
      </c>
      <c r="BM147" s="77">
        <f t="shared" ca="1" si="231"/>
        <v>3</v>
      </c>
      <c r="BN147" s="77" t="str">
        <f t="shared" ca="1" si="231"/>
        <v>В</v>
      </c>
      <c r="BO147" s="77">
        <f t="shared" ca="1" si="231"/>
        <v>7</v>
      </c>
      <c r="BP147" s="77">
        <f t="shared" ca="1" si="231"/>
        <v>0</v>
      </c>
      <c r="BQ147" s="77">
        <f t="shared" ca="1" si="231"/>
        <v>3</v>
      </c>
      <c r="BR147" s="77">
        <f t="shared" si="232"/>
        <v>0</v>
      </c>
      <c r="BS147" s="77">
        <f t="shared" si="232"/>
        <v>0</v>
      </c>
      <c r="BT147" s="77">
        <f t="shared" si="232"/>
        <v>0</v>
      </c>
      <c r="BU147" s="77">
        <f t="shared" si="232"/>
        <v>0</v>
      </c>
      <c r="BV147" s="77">
        <f t="shared" si="232"/>
        <v>0</v>
      </c>
      <c r="BW147" s="77">
        <f t="shared" si="232"/>
        <v>0</v>
      </c>
      <c r="BX147" s="77">
        <f t="shared" si="232"/>
        <v>0</v>
      </c>
      <c r="BY147" s="77">
        <f t="shared" si="232"/>
        <v>0</v>
      </c>
      <c r="BZ147" s="77">
        <f t="shared" si="232"/>
        <v>0</v>
      </c>
      <c r="CA147" s="77">
        <f t="shared" si="232"/>
        <v>0</v>
      </c>
      <c r="CB147" s="77">
        <f t="shared" si="233"/>
        <v>0</v>
      </c>
      <c r="CC147" s="77">
        <f t="shared" si="233"/>
        <v>0</v>
      </c>
      <c r="CD147" s="77">
        <f t="shared" si="233"/>
        <v>0</v>
      </c>
      <c r="CE147" s="77">
        <f t="shared" si="233"/>
        <v>0</v>
      </c>
      <c r="CF147" s="77">
        <f t="shared" si="233"/>
        <v>0</v>
      </c>
      <c r="CG147" s="77">
        <f t="shared" si="233"/>
        <v>0</v>
      </c>
      <c r="CH147" s="77">
        <f t="shared" si="233"/>
        <v>0</v>
      </c>
      <c r="CI147" s="77">
        <f t="shared" si="233"/>
        <v>0</v>
      </c>
      <c r="CJ147" s="77">
        <f t="shared" si="233"/>
        <v>0</v>
      </c>
      <c r="CK147" s="77">
        <f t="shared" si="233"/>
        <v>0</v>
      </c>
      <c r="CL147" s="77">
        <f t="shared" si="234"/>
        <v>0</v>
      </c>
      <c r="CM147" s="77">
        <f t="shared" si="234"/>
        <v>0</v>
      </c>
      <c r="CN147" s="77">
        <f t="shared" si="234"/>
        <v>0</v>
      </c>
      <c r="CO147" s="77">
        <f t="shared" si="234"/>
        <v>0</v>
      </c>
      <c r="CP147" s="77">
        <f t="shared" si="234"/>
        <v>0</v>
      </c>
      <c r="CQ147" s="77">
        <f t="shared" si="234"/>
        <v>0</v>
      </c>
      <c r="CR147" s="77">
        <f t="shared" si="234"/>
        <v>0</v>
      </c>
      <c r="CS147" s="77">
        <f t="shared" si="234"/>
        <v>0</v>
      </c>
      <c r="CT147" s="77">
        <f t="shared" si="235"/>
        <v>0</v>
      </c>
      <c r="CU147" s="77">
        <f t="shared" si="235"/>
        <v>0</v>
      </c>
      <c r="CV147" s="77">
        <f t="shared" si="235"/>
        <v>0</v>
      </c>
      <c r="CW147" s="77">
        <f t="shared" si="235"/>
        <v>0</v>
      </c>
      <c r="CX147" s="77">
        <f t="shared" si="235"/>
        <v>0</v>
      </c>
      <c r="CY147" s="77">
        <f t="shared" si="235"/>
        <v>0</v>
      </c>
      <c r="CZ147" s="77">
        <f t="shared" si="235"/>
        <v>0</v>
      </c>
      <c r="DA147" s="77">
        <f t="shared" si="235"/>
        <v>0</v>
      </c>
      <c r="DB147" s="77">
        <f t="shared" si="235"/>
        <v>0</v>
      </c>
      <c r="DC147" s="77">
        <f t="shared" si="235"/>
        <v>0</v>
      </c>
      <c r="DD147" s="77">
        <f t="shared" si="236"/>
        <v>0</v>
      </c>
      <c r="DE147" s="77">
        <f t="shared" si="236"/>
        <v>0</v>
      </c>
      <c r="DF147" s="77">
        <f t="shared" si="236"/>
        <v>0</v>
      </c>
      <c r="DG147" s="77">
        <f t="shared" si="236"/>
        <v>0</v>
      </c>
      <c r="DH147" s="77">
        <f t="shared" si="236"/>
        <v>0</v>
      </c>
      <c r="DI147" s="77">
        <f t="shared" si="236"/>
        <v>0</v>
      </c>
      <c r="DJ147" s="77">
        <f t="shared" si="236"/>
        <v>0</v>
      </c>
      <c r="DK147" s="77">
        <f t="shared" si="236"/>
        <v>0</v>
      </c>
      <c r="DL147" s="77">
        <f t="shared" si="236"/>
        <v>0</v>
      </c>
      <c r="DM147" s="77">
        <f t="shared" si="236"/>
        <v>0</v>
      </c>
      <c r="DN147" s="77">
        <f t="shared" si="237"/>
        <v>0</v>
      </c>
      <c r="DO147" s="77">
        <f t="shared" si="237"/>
        <v>0</v>
      </c>
      <c r="DP147" s="77">
        <f t="shared" si="237"/>
        <v>0</v>
      </c>
      <c r="DQ147" s="77">
        <f t="shared" si="237"/>
        <v>0</v>
      </c>
      <c r="DR147" s="77">
        <f t="shared" si="237"/>
        <v>0</v>
      </c>
      <c r="DS147" s="77">
        <f t="shared" si="237"/>
        <v>0</v>
      </c>
      <c r="DT147" s="77">
        <f t="shared" si="237"/>
        <v>0</v>
      </c>
      <c r="DU147" s="77">
        <f t="shared" si="237"/>
        <v>0</v>
      </c>
      <c r="DV147" s="77">
        <f t="shared" si="237"/>
        <v>0</v>
      </c>
      <c r="DW147" s="77">
        <f t="shared" si="237"/>
        <v>0</v>
      </c>
      <c r="DX147" s="77">
        <f t="shared" si="237"/>
        <v>0</v>
      </c>
      <c r="DY147" s="77">
        <f t="shared" si="238"/>
        <v>0</v>
      </c>
      <c r="DZ147" s="77">
        <f t="shared" si="238"/>
        <v>0</v>
      </c>
      <c r="EA147" s="77">
        <f t="shared" si="238"/>
        <v>0</v>
      </c>
      <c r="EB147" s="77">
        <f t="shared" si="238"/>
        <v>0</v>
      </c>
      <c r="EC147" s="77">
        <f t="shared" si="238"/>
        <v>0</v>
      </c>
      <c r="ED147" s="77">
        <f t="shared" si="238"/>
        <v>0</v>
      </c>
      <c r="EE147" s="77">
        <f t="shared" si="238"/>
        <v>0</v>
      </c>
      <c r="EF147" s="77">
        <f t="shared" si="238"/>
        <v>0</v>
      </c>
      <c r="EG147" s="77">
        <f t="shared" si="238"/>
        <v>0</v>
      </c>
      <c r="EH147" s="77">
        <f t="shared" si="238"/>
        <v>0</v>
      </c>
      <c r="EI147" s="77">
        <f t="shared" si="239"/>
        <v>0</v>
      </c>
      <c r="EJ147" s="77">
        <f t="shared" si="239"/>
        <v>0</v>
      </c>
      <c r="EK147" s="77">
        <f t="shared" si="239"/>
        <v>0</v>
      </c>
      <c r="EL147" s="77">
        <f t="shared" si="239"/>
        <v>0</v>
      </c>
      <c r="EM147" s="77">
        <f t="shared" si="239"/>
        <v>0</v>
      </c>
      <c r="EN147" s="77">
        <f t="shared" si="239"/>
        <v>0</v>
      </c>
      <c r="EO147" s="77">
        <f t="shared" si="239"/>
        <v>0</v>
      </c>
      <c r="EP147" s="77">
        <f t="shared" si="239"/>
        <v>0</v>
      </c>
      <c r="EQ147" s="77">
        <f t="shared" si="239"/>
        <v>0</v>
      </c>
      <c r="ER147" s="77">
        <f t="shared" si="239"/>
        <v>0</v>
      </c>
      <c r="ES147" s="77">
        <f t="shared" si="240"/>
        <v>0</v>
      </c>
      <c r="ET147" s="77">
        <f t="shared" si="240"/>
        <v>0</v>
      </c>
      <c r="EU147" s="77">
        <f t="shared" si="240"/>
        <v>0</v>
      </c>
      <c r="EV147" s="77">
        <f t="shared" si="240"/>
        <v>0</v>
      </c>
      <c r="EW147" s="77">
        <f t="shared" si="240"/>
        <v>0</v>
      </c>
      <c r="EX147" s="77">
        <f t="shared" si="240"/>
        <v>0</v>
      </c>
      <c r="EY147" s="77">
        <f t="shared" si="240"/>
        <v>0</v>
      </c>
      <c r="EZ147" s="77">
        <f t="shared" si="240"/>
        <v>0</v>
      </c>
      <c r="FA147" s="77">
        <f t="shared" si="240"/>
        <v>0</v>
      </c>
      <c r="FB147" s="77">
        <f t="shared" si="240"/>
        <v>0</v>
      </c>
      <c r="FC147" s="77">
        <f t="shared" si="241"/>
        <v>0</v>
      </c>
      <c r="FD147" s="77">
        <f t="shared" si="241"/>
        <v>0</v>
      </c>
      <c r="FE147" s="77">
        <f t="shared" si="241"/>
        <v>0</v>
      </c>
      <c r="FF147" s="77">
        <f t="shared" si="241"/>
        <v>0</v>
      </c>
      <c r="FG147" s="77">
        <f t="shared" si="241"/>
        <v>0</v>
      </c>
      <c r="FH147" s="77">
        <f t="shared" si="241"/>
        <v>0</v>
      </c>
      <c r="FI147" s="77">
        <f t="shared" si="241"/>
        <v>0</v>
      </c>
      <c r="FJ147" s="77">
        <f t="shared" si="241"/>
        <v>0</v>
      </c>
      <c r="FK147" s="77">
        <f t="shared" si="241"/>
        <v>0</v>
      </c>
      <c r="FL147" s="77">
        <f t="shared" si="241"/>
        <v>0</v>
      </c>
      <c r="FM147" s="77">
        <f t="shared" si="242"/>
        <v>0</v>
      </c>
      <c r="FN147" s="77">
        <f t="shared" si="242"/>
        <v>0</v>
      </c>
      <c r="FO147" s="77">
        <f t="shared" si="242"/>
        <v>0</v>
      </c>
      <c r="FP147" s="77">
        <f t="shared" si="242"/>
        <v>0</v>
      </c>
      <c r="FQ147" s="77">
        <f t="shared" si="242"/>
        <v>0</v>
      </c>
      <c r="FR147" s="77">
        <f t="shared" si="242"/>
        <v>0</v>
      </c>
      <c r="FS147" s="77">
        <f t="shared" si="242"/>
        <v>0</v>
      </c>
      <c r="FT147" s="77">
        <f t="shared" si="242"/>
        <v>0</v>
      </c>
      <c r="FU147" s="77">
        <f t="shared" si="242"/>
        <v>0</v>
      </c>
      <c r="FV147" s="77">
        <f t="shared" si="242"/>
        <v>0</v>
      </c>
      <c r="FW147" s="77">
        <f t="shared" si="243"/>
        <v>0</v>
      </c>
      <c r="FX147" s="77">
        <f t="shared" si="243"/>
        <v>0</v>
      </c>
      <c r="FY147" s="77">
        <f t="shared" si="243"/>
        <v>0</v>
      </c>
      <c r="FZ147" s="77">
        <f t="shared" si="243"/>
        <v>0</v>
      </c>
      <c r="GA147" s="77">
        <f t="shared" si="243"/>
        <v>0</v>
      </c>
      <c r="GB147" s="77">
        <f t="shared" si="243"/>
        <v>0</v>
      </c>
      <c r="GC147" s="77">
        <f t="shared" si="243"/>
        <v>0</v>
      </c>
      <c r="GD147" s="77">
        <f t="shared" si="243"/>
        <v>0</v>
      </c>
      <c r="GE147" s="77">
        <f t="shared" si="243"/>
        <v>0</v>
      </c>
      <c r="GF147" s="77">
        <f t="shared" si="243"/>
        <v>0</v>
      </c>
      <c r="GG147" s="77">
        <f t="shared" si="243"/>
        <v>0</v>
      </c>
    </row>
    <row r="148" spans="1:189" ht="15.75" x14ac:dyDescent="0.25">
      <c r="A148" s="93"/>
      <c r="B148" s="101"/>
      <c r="C148" s="102"/>
      <c r="D148" s="102"/>
      <c r="E148" s="93"/>
      <c r="F148" s="101"/>
      <c r="G148" s="97">
        <f t="shared" si="208"/>
        <v>0</v>
      </c>
      <c r="H148" s="96"/>
      <c r="I148" s="97">
        <f t="shared" si="209"/>
        <v>0</v>
      </c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0">
        <f t="shared" si="212"/>
        <v>0</v>
      </c>
      <c r="AE148" s="100">
        <f t="shared" si="210"/>
        <v>0</v>
      </c>
      <c r="AF148" s="75"/>
      <c r="AG148" s="75"/>
      <c r="AH148" s="68">
        <f t="shared" si="211"/>
        <v>0</v>
      </c>
      <c r="AI148" s="79">
        <f>SUMIF(Списки!$D$2:$D$6,B148,Списки!$E$2:$E$6)</f>
        <v>0</v>
      </c>
      <c r="AJ148" s="79">
        <f t="shared" si="228"/>
        <v>31</v>
      </c>
      <c r="AK148" s="70"/>
      <c r="AL148" s="70">
        <f t="array" aca="1" ref="AL148" ca="1">IF(MONTH(AI148)=1,MIN(IF(F148=январь!$A$1:$AF$200,ROW(январь!$A$1:$AF$200))),IF(MONTH(AI148)=2,MIN(IF(F148=февраль!$A$1:$AF$200,ROW(февраль!$A$1:$AF$200))),IF(MONTH(AI148)=3,MIN(IF(F148=март!$A$1:$AF$200,ROW(март!$A$1:$AF$200))),IF(MONTH(AI148)=4,MIN(IF(F148=апрель!$A$1:$AF$200,ROW(апрель!$A$1:$AF$200))),IF(MONTH(AI148)=5,MIN(IF(F148=май!$A$1:$AF$200,ROW(май!$A$1:$AF$200))),0)))))</f>
        <v>3</v>
      </c>
      <c r="AM148" s="77" t="str">
        <f t="shared" ca="1" si="229"/>
        <v>П</v>
      </c>
      <c r="AN148" s="77" t="str">
        <f t="shared" ca="1" si="229"/>
        <v>П</v>
      </c>
      <c r="AO148" s="77" t="str">
        <f t="shared" ca="1" si="229"/>
        <v>КД</v>
      </c>
      <c r="AP148" s="77" t="str">
        <f t="shared" ca="1" si="229"/>
        <v>КД</v>
      </c>
      <c r="AQ148" s="77" t="str">
        <f t="shared" ca="1" si="229"/>
        <v>КД</v>
      </c>
      <c r="AR148" s="77" t="str">
        <f t="shared" ca="1" si="229"/>
        <v>КД</v>
      </c>
      <c r="AS148" s="77" t="str">
        <f t="shared" ca="1" si="229"/>
        <v>В</v>
      </c>
      <c r="AT148" s="77" t="str">
        <f t="shared" ca="1" si="229"/>
        <v>КД</v>
      </c>
      <c r="AU148" s="77">
        <f t="shared" ca="1" si="229"/>
        <v>0</v>
      </c>
      <c r="AV148" s="77">
        <f t="shared" ca="1" si="229"/>
        <v>3</v>
      </c>
      <c r="AW148" s="77">
        <f t="shared" ca="1" si="230"/>
        <v>4</v>
      </c>
      <c r="AX148" s="77">
        <f t="shared" ca="1" si="230"/>
        <v>6</v>
      </c>
      <c r="AY148" s="77">
        <f t="shared" ca="1" si="230"/>
        <v>3</v>
      </c>
      <c r="AZ148" s="77" t="str">
        <f t="shared" ca="1" si="230"/>
        <v>В</v>
      </c>
      <c r="BA148" s="77">
        <f t="shared" ca="1" si="230"/>
        <v>7</v>
      </c>
      <c r="BB148" s="77">
        <f t="shared" ca="1" si="230"/>
        <v>0</v>
      </c>
      <c r="BC148" s="77">
        <f t="shared" ca="1" si="230"/>
        <v>3</v>
      </c>
      <c r="BD148" s="77">
        <f t="shared" ca="1" si="230"/>
        <v>4</v>
      </c>
      <c r="BE148" s="77">
        <f t="shared" ca="1" si="230"/>
        <v>6</v>
      </c>
      <c r="BF148" s="77">
        <f t="shared" ca="1" si="230"/>
        <v>3</v>
      </c>
      <c r="BG148" s="77" t="str">
        <f t="shared" ca="1" si="231"/>
        <v>В</v>
      </c>
      <c r="BH148" s="77">
        <f t="shared" ca="1" si="231"/>
        <v>7</v>
      </c>
      <c r="BI148" s="77">
        <f t="shared" ca="1" si="231"/>
        <v>0</v>
      </c>
      <c r="BJ148" s="77">
        <f t="shared" ca="1" si="231"/>
        <v>3</v>
      </c>
      <c r="BK148" s="77">
        <f t="shared" ca="1" si="231"/>
        <v>4</v>
      </c>
      <c r="BL148" s="77">
        <f t="shared" ca="1" si="231"/>
        <v>6</v>
      </c>
      <c r="BM148" s="77">
        <f t="shared" ca="1" si="231"/>
        <v>3</v>
      </c>
      <c r="BN148" s="77" t="str">
        <f t="shared" ca="1" si="231"/>
        <v>В</v>
      </c>
      <c r="BO148" s="77">
        <f t="shared" ca="1" si="231"/>
        <v>7</v>
      </c>
      <c r="BP148" s="77">
        <f t="shared" ca="1" si="231"/>
        <v>0</v>
      </c>
      <c r="BQ148" s="77">
        <f t="shared" ca="1" si="231"/>
        <v>3</v>
      </c>
      <c r="BR148" s="77">
        <f t="shared" si="232"/>
        <v>0</v>
      </c>
      <c r="BS148" s="77">
        <f t="shared" si="232"/>
        <v>0</v>
      </c>
      <c r="BT148" s="77">
        <f t="shared" si="232"/>
        <v>0</v>
      </c>
      <c r="BU148" s="77">
        <f t="shared" si="232"/>
        <v>0</v>
      </c>
      <c r="BV148" s="77">
        <f t="shared" si="232"/>
        <v>0</v>
      </c>
      <c r="BW148" s="77">
        <f t="shared" si="232"/>
        <v>0</v>
      </c>
      <c r="BX148" s="77">
        <f t="shared" si="232"/>
        <v>0</v>
      </c>
      <c r="BY148" s="77">
        <f t="shared" si="232"/>
        <v>0</v>
      </c>
      <c r="BZ148" s="77">
        <f t="shared" si="232"/>
        <v>0</v>
      </c>
      <c r="CA148" s="77">
        <f t="shared" si="232"/>
        <v>0</v>
      </c>
      <c r="CB148" s="77">
        <f t="shared" si="233"/>
        <v>0</v>
      </c>
      <c r="CC148" s="77">
        <f t="shared" si="233"/>
        <v>0</v>
      </c>
      <c r="CD148" s="77">
        <f t="shared" si="233"/>
        <v>0</v>
      </c>
      <c r="CE148" s="77">
        <f t="shared" si="233"/>
        <v>0</v>
      </c>
      <c r="CF148" s="77">
        <f t="shared" si="233"/>
        <v>0</v>
      </c>
      <c r="CG148" s="77">
        <f t="shared" si="233"/>
        <v>0</v>
      </c>
      <c r="CH148" s="77">
        <f t="shared" si="233"/>
        <v>0</v>
      </c>
      <c r="CI148" s="77">
        <f t="shared" si="233"/>
        <v>0</v>
      </c>
      <c r="CJ148" s="77">
        <f t="shared" si="233"/>
        <v>0</v>
      </c>
      <c r="CK148" s="77">
        <f t="shared" si="233"/>
        <v>0</v>
      </c>
      <c r="CL148" s="77">
        <f t="shared" si="234"/>
        <v>0</v>
      </c>
      <c r="CM148" s="77">
        <f t="shared" si="234"/>
        <v>0</v>
      </c>
      <c r="CN148" s="77">
        <f t="shared" si="234"/>
        <v>0</v>
      </c>
      <c r="CO148" s="77">
        <f t="shared" si="234"/>
        <v>0</v>
      </c>
      <c r="CP148" s="77">
        <f t="shared" si="234"/>
        <v>0</v>
      </c>
      <c r="CQ148" s="77">
        <f t="shared" si="234"/>
        <v>0</v>
      </c>
      <c r="CR148" s="77">
        <f t="shared" si="234"/>
        <v>0</v>
      </c>
      <c r="CS148" s="77">
        <f t="shared" si="234"/>
        <v>0</v>
      </c>
      <c r="CT148" s="77">
        <f t="shared" si="235"/>
        <v>0</v>
      </c>
      <c r="CU148" s="77">
        <f t="shared" si="235"/>
        <v>0</v>
      </c>
      <c r="CV148" s="77">
        <f t="shared" si="235"/>
        <v>0</v>
      </c>
      <c r="CW148" s="77">
        <f t="shared" si="235"/>
        <v>0</v>
      </c>
      <c r="CX148" s="77">
        <f t="shared" si="235"/>
        <v>0</v>
      </c>
      <c r="CY148" s="77">
        <f t="shared" si="235"/>
        <v>0</v>
      </c>
      <c r="CZ148" s="77">
        <f t="shared" si="235"/>
        <v>0</v>
      </c>
      <c r="DA148" s="77">
        <f t="shared" si="235"/>
        <v>0</v>
      </c>
      <c r="DB148" s="77">
        <f t="shared" si="235"/>
        <v>0</v>
      </c>
      <c r="DC148" s="77">
        <f t="shared" si="235"/>
        <v>0</v>
      </c>
      <c r="DD148" s="77">
        <f t="shared" si="236"/>
        <v>0</v>
      </c>
      <c r="DE148" s="77">
        <f t="shared" si="236"/>
        <v>0</v>
      </c>
      <c r="DF148" s="77">
        <f t="shared" si="236"/>
        <v>0</v>
      </c>
      <c r="DG148" s="77">
        <f t="shared" si="236"/>
        <v>0</v>
      </c>
      <c r="DH148" s="77">
        <f t="shared" si="236"/>
        <v>0</v>
      </c>
      <c r="DI148" s="77">
        <f t="shared" si="236"/>
        <v>0</v>
      </c>
      <c r="DJ148" s="77">
        <f t="shared" si="236"/>
        <v>0</v>
      </c>
      <c r="DK148" s="77">
        <f t="shared" si="236"/>
        <v>0</v>
      </c>
      <c r="DL148" s="77">
        <f t="shared" si="236"/>
        <v>0</v>
      </c>
      <c r="DM148" s="77">
        <f t="shared" si="236"/>
        <v>0</v>
      </c>
      <c r="DN148" s="77">
        <f t="shared" si="237"/>
        <v>0</v>
      </c>
      <c r="DO148" s="77">
        <f t="shared" si="237"/>
        <v>0</v>
      </c>
      <c r="DP148" s="77">
        <f t="shared" si="237"/>
        <v>0</v>
      </c>
      <c r="DQ148" s="77">
        <f t="shared" si="237"/>
        <v>0</v>
      </c>
      <c r="DR148" s="77">
        <f t="shared" si="237"/>
        <v>0</v>
      </c>
      <c r="DS148" s="77">
        <f t="shared" si="237"/>
        <v>0</v>
      </c>
      <c r="DT148" s="77">
        <f t="shared" si="237"/>
        <v>0</v>
      </c>
      <c r="DU148" s="77">
        <f t="shared" si="237"/>
        <v>0</v>
      </c>
      <c r="DV148" s="77">
        <f t="shared" si="237"/>
        <v>0</v>
      </c>
      <c r="DW148" s="77">
        <f t="shared" si="237"/>
        <v>0</v>
      </c>
      <c r="DX148" s="77">
        <f t="shared" si="237"/>
        <v>0</v>
      </c>
      <c r="DY148" s="77">
        <f t="shared" si="238"/>
        <v>0</v>
      </c>
      <c r="DZ148" s="77">
        <f t="shared" si="238"/>
        <v>0</v>
      </c>
      <c r="EA148" s="77">
        <f t="shared" si="238"/>
        <v>0</v>
      </c>
      <c r="EB148" s="77">
        <f t="shared" si="238"/>
        <v>0</v>
      </c>
      <c r="EC148" s="77">
        <f t="shared" si="238"/>
        <v>0</v>
      </c>
      <c r="ED148" s="77">
        <f t="shared" si="238"/>
        <v>0</v>
      </c>
      <c r="EE148" s="77">
        <f t="shared" si="238"/>
        <v>0</v>
      </c>
      <c r="EF148" s="77">
        <f t="shared" si="238"/>
        <v>0</v>
      </c>
      <c r="EG148" s="77">
        <f t="shared" si="238"/>
        <v>0</v>
      </c>
      <c r="EH148" s="77">
        <f t="shared" si="238"/>
        <v>0</v>
      </c>
      <c r="EI148" s="77">
        <f t="shared" si="239"/>
        <v>0</v>
      </c>
      <c r="EJ148" s="77">
        <f t="shared" si="239"/>
        <v>0</v>
      </c>
      <c r="EK148" s="77">
        <f t="shared" si="239"/>
        <v>0</v>
      </c>
      <c r="EL148" s="77">
        <f t="shared" si="239"/>
        <v>0</v>
      </c>
      <c r="EM148" s="77">
        <f t="shared" si="239"/>
        <v>0</v>
      </c>
      <c r="EN148" s="77">
        <f t="shared" si="239"/>
        <v>0</v>
      </c>
      <c r="EO148" s="77">
        <f t="shared" si="239"/>
        <v>0</v>
      </c>
      <c r="EP148" s="77">
        <f t="shared" si="239"/>
        <v>0</v>
      </c>
      <c r="EQ148" s="77">
        <f t="shared" si="239"/>
        <v>0</v>
      </c>
      <c r="ER148" s="77">
        <f t="shared" si="239"/>
        <v>0</v>
      </c>
      <c r="ES148" s="77">
        <f t="shared" si="240"/>
        <v>0</v>
      </c>
      <c r="ET148" s="77">
        <f t="shared" si="240"/>
        <v>0</v>
      </c>
      <c r="EU148" s="77">
        <f t="shared" si="240"/>
        <v>0</v>
      </c>
      <c r="EV148" s="77">
        <f t="shared" si="240"/>
        <v>0</v>
      </c>
      <c r="EW148" s="77">
        <f t="shared" si="240"/>
        <v>0</v>
      </c>
      <c r="EX148" s="77">
        <f t="shared" si="240"/>
        <v>0</v>
      </c>
      <c r="EY148" s="77">
        <f t="shared" si="240"/>
        <v>0</v>
      </c>
      <c r="EZ148" s="77">
        <f t="shared" si="240"/>
        <v>0</v>
      </c>
      <c r="FA148" s="77">
        <f t="shared" si="240"/>
        <v>0</v>
      </c>
      <c r="FB148" s="77">
        <f t="shared" si="240"/>
        <v>0</v>
      </c>
      <c r="FC148" s="77">
        <f t="shared" si="241"/>
        <v>0</v>
      </c>
      <c r="FD148" s="77">
        <f t="shared" si="241"/>
        <v>0</v>
      </c>
      <c r="FE148" s="77">
        <f t="shared" si="241"/>
        <v>0</v>
      </c>
      <c r="FF148" s="77">
        <f t="shared" si="241"/>
        <v>0</v>
      </c>
      <c r="FG148" s="77">
        <f t="shared" si="241"/>
        <v>0</v>
      </c>
      <c r="FH148" s="77">
        <f t="shared" si="241"/>
        <v>0</v>
      </c>
      <c r="FI148" s="77">
        <f t="shared" si="241"/>
        <v>0</v>
      </c>
      <c r="FJ148" s="77">
        <f t="shared" si="241"/>
        <v>0</v>
      </c>
      <c r="FK148" s="77">
        <f t="shared" si="241"/>
        <v>0</v>
      </c>
      <c r="FL148" s="77">
        <f t="shared" si="241"/>
        <v>0</v>
      </c>
      <c r="FM148" s="77">
        <f t="shared" si="242"/>
        <v>0</v>
      </c>
      <c r="FN148" s="77">
        <f t="shared" si="242"/>
        <v>0</v>
      </c>
      <c r="FO148" s="77">
        <f t="shared" si="242"/>
        <v>0</v>
      </c>
      <c r="FP148" s="77">
        <f t="shared" si="242"/>
        <v>0</v>
      </c>
      <c r="FQ148" s="77">
        <f t="shared" si="242"/>
        <v>0</v>
      </c>
      <c r="FR148" s="77">
        <f t="shared" si="242"/>
        <v>0</v>
      </c>
      <c r="FS148" s="77">
        <f t="shared" si="242"/>
        <v>0</v>
      </c>
      <c r="FT148" s="77">
        <f t="shared" si="242"/>
        <v>0</v>
      </c>
      <c r="FU148" s="77">
        <f t="shared" si="242"/>
        <v>0</v>
      </c>
      <c r="FV148" s="77">
        <f t="shared" si="242"/>
        <v>0</v>
      </c>
      <c r="FW148" s="77">
        <f t="shared" si="243"/>
        <v>0</v>
      </c>
      <c r="FX148" s="77">
        <f t="shared" si="243"/>
        <v>0</v>
      </c>
      <c r="FY148" s="77">
        <f t="shared" si="243"/>
        <v>0</v>
      </c>
      <c r="FZ148" s="77">
        <f t="shared" si="243"/>
        <v>0</v>
      </c>
      <c r="GA148" s="77">
        <f t="shared" si="243"/>
        <v>0</v>
      </c>
      <c r="GB148" s="77">
        <f t="shared" si="243"/>
        <v>0</v>
      </c>
      <c r="GC148" s="77">
        <f t="shared" si="243"/>
        <v>0</v>
      </c>
      <c r="GD148" s="77">
        <f t="shared" si="243"/>
        <v>0</v>
      </c>
      <c r="GE148" s="77">
        <f t="shared" si="243"/>
        <v>0</v>
      </c>
      <c r="GF148" s="77">
        <f t="shared" si="243"/>
        <v>0</v>
      </c>
      <c r="GG148" s="77">
        <f t="shared" si="243"/>
        <v>0</v>
      </c>
    </row>
    <row r="149" spans="1:189" ht="15.75" x14ac:dyDescent="0.25">
      <c r="A149" s="93"/>
      <c r="B149" s="101"/>
      <c r="C149" s="102"/>
      <c r="D149" s="102"/>
      <c r="E149" s="93"/>
      <c r="F149" s="101"/>
      <c r="G149" s="97">
        <f t="shared" si="208"/>
        <v>0</v>
      </c>
      <c r="H149" s="96"/>
      <c r="I149" s="97">
        <f t="shared" si="209"/>
        <v>0</v>
      </c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0">
        <f t="shared" si="212"/>
        <v>0</v>
      </c>
      <c r="AE149" s="100">
        <f t="shared" si="210"/>
        <v>0</v>
      </c>
      <c r="AF149" s="75"/>
      <c r="AG149" s="75"/>
      <c r="AH149" s="68">
        <f t="shared" si="211"/>
        <v>0</v>
      </c>
      <c r="AI149" s="79">
        <f>SUMIF(Списки!$D$2:$D$6,B149,Списки!$E$2:$E$6)</f>
        <v>0</v>
      </c>
      <c r="AJ149" s="79">
        <f t="shared" si="228"/>
        <v>31</v>
      </c>
      <c r="AK149" s="70"/>
      <c r="AL149" s="70">
        <f t="array" aca="1" ref="AL149" ca="1">IF(MONTH(AI149)=1,MIN(IF(F149=январь!$A$1:$AF$200,ROW(январь!$A$1:$AF$200))),IF(MONTH(AI149)=2,MIN(IF(F149=февраль!$A$1:$AF$200,ROW(февраль!$A$1:$AF$200))),IF(MONTH(AI149)=3,MIN(IF(F149=март!$A$1:$AF$200,ROW(март!$A$1:$AF$200))),IF(MONTH(AI149)=4,MIN(IF(F149=апрель!$A$1:$AF$200,ROW(апрель!$A$1:$AF$200))),IF(MONTH(AI149)=5,MIN(IF(F149=май!$A$1:$AF$200,ROW(май!$A$1:$AF$200))),0)))))</f>
        <v>3</v>
      </c>
      <c r="AM149" s="77" t="str">
        <f t="shared" ca="1" si="229"/>
        <v>П</v>
      </c>
      <c r="AN149" s="77" t="str">
        <f t="shared" ca="1" si="229"/>
        <v>П</v>
      </c>
      <c r="AO149" s="77" t="str">
        <f t="shared" ca="1" si="229"/>
        <v>КД</v>
      </c>
      <c r="AP149" s="77" t="str">
        <f t="shared" ca="1" si="229"/>
        <v>КД</v>
      </c>
      <c r="AQ149" s="77" t="str">
        <f t="shared" ca="1" si="229"/>
        <v>КД</v>
      </c>
      <c r="AR149" s="77" t="str">
        <f t="shared" ca="1" si="229"/>
        <v>КД</v>
      </c>
      <c r="AS149" s="77" t="str">
        <f t="shared" ca="1" si="229"/>
        <v>В</v>
      </c>
      <c r="AT149" s="77" t="str">
        <f t="shared" ca="1" si="229"/>
        <v>КД</v>
      </c>
      <c r="AU149" s="77">
        <f t="shared" ca="1" si="229"/>
        <v>0</v>
      </c>
      <c r="AV149" s="77">
        <f t="shared" ca="1" si="229"/>
        <v>3</v>
      </c>
      <c r="AW149" s="77">
        <f t="shared" ca="1" si="230"/>
        <v>4</v>
      </c>
      <c r="AX149" s="77">
        <f t="shared" ca="1" si="230"/>
        <v>6</v>
      </c>
      <c r="AY149" s="77">
        <f t="shared" ca="1" si="230"/>
        <v>3</v>
      </c>
      <c r="AZ149" s="77" t="str">
        <f t="shared" ca="1" si="230"/>
        <v>В</v>
      </c>
      <c r="BA149" s="77">
        <f t="shared" ca="1" si="230"/>
        <v>7</v>
      </c>
      <c r="BB149" s="77">
        <f t="shared" ca="1" si="230"/>
        <v>0</v>
      </c>
      <c r="BC149" s="77">
        <f t="shared" ca="1" si="230"/>
        <v>3</v>
      </c>
      <c r="BD149" s="77">
        <f t="shared" ca="1" si="230"/>
        <v>4</v>
      </c>
      <c r="BE149" s="77">
        <f t="shared" ca="1" si="230"/>
        <v>6</v>
      </c>
      <c r="BF149" s="77">
        <f t="shared" ca="1" si="230"/>
        <v>3</v>
      </c>
      <c r="BG149" s="77" t="str">
        <f t="shared" ca="1" si="231"/>
        <v>В</v>
      </c>
      <c r="BH149" s="77">
        <f t="shared" ca="1" si="231"/>
        <v>7</v>
      </c>
      <c r="BI149" s="77">
        <f t="shared" ca="1" si="231"/>
        <v>0</v>
      </c>
      <c r="BJ149" s="77">
        <f t="shared" ca="1" si="231"/>
        <v>3</v>
      </c>
      <c r="BK149" s="77">
        <f t="shared" ca="1" si="231"/>
        <v>4</v>
      </c>
      <c r="BL149" s="77">
        <f t="shared" ca="1" si="231"/>
        <v>6</v>
      </c>
      <c r="BM149" s="77">
        <f t="shared" ca="1" si="231"/>
        <v>3</v>
      </c>
      <c r="BN149" s="77" t="str">
        <f t="shared" ca="1" si="231"/>
        <v>В</v>
      </c>
      <c r="BO149" s="77">
        <f t="shared" ca="1" si="231"/>
        <v>7</v>
      </c>
      <c r="BP149" s="77">
        <f t="shared" ca="1" si="231"/>
        <v>0</v>
      </c>
      <c r="BQ149" s="77">
        <f t="shared" ca="1" si="231"/>
        <v>3</v>
      </c>
      <c r="BR149" s="77">
        <f t="shared" si="232"/>
        <v>0</v>
      </c>
      <c r="BS149" s="77">
        <f t="shared" si="232"/>
        <v>0</v>
      </c>
      <c r="BT149" s="77">
        <f t="shared" si="232"/>
        <v>0</v>
      </c>
      <c r="BU149" s="77">
        <f t="shared" si="232"/>
        <v>0</v>
      </c>
      <c r="BV149" s="77">
        <f t="shared" si="232"/>
        <v>0</v>
      </c>
      <c r="BW149" s="77">
        <f t="shared" si="232"/>
        <v>0</v>
      </c>
      <c r="BX149" s="77">
        <f t="shared" si="232"/>
        <v>0</v>
      </c>
      <c r="BY149" s="77">
        <f t="shared" si="232"/>
        <v>0</v>
      </c>
      <c r="BZ149" s="77">
        <f t="shared" si="232"/>
        <v>0</v>
      </c>
      <c r="CA149" s="77">
        <f t="shared" si="232"/>
        <v>0</v>
      </c>
      <c r="CB149" s="77">
        <f t="shared" si="233"/>
        <v>0</v>
      </c>
      <c r="CC149" s="77">
        <f t="shared" si="233"/>
        <v>0</v>
      </c>
      <c r="CD149" s="77">
        <f t="shared" si="233"/>
        <v>0</v>
      </c>
      <c r="CE149" s="77">
        <f t="shared" si="233"/>
        <v>0</v>
      </c>
      <c r="CF149" s="77">
        <f t="shared" si="233"/>
        <v>0</v>
      </c>
      <c r="CG149" s="77">
        <f t="shared" si="233"/>
        <v>0</v>
      </c>
      <c r="CH149" s="77">
        <f t="shared" si="233"/>
        <v>0</v>
      </c>
      <c r="CI149" s="77">
        <f t="shared" si="233"/>
        <v>0</v>
      </c>
      <c r="CJ149" s="77">
        <f t="shared" si="233"/>
        <v>0</v>
      </c>
      <c r="CK149" s="77">
        <f t="shared" si="233"/>
        <v>0</v>
      </c>
      <c r="CL149" s="77">
        <f t="shared" si="234"/>
        <v>0</v>
      </c>
      <c r="CM149" s="77">
        <f t="shared" si="234"/>
        <v>0</v>
      </c>
      <c r="CN149" s="77">
        <f t="shared" si="234"/>
        <v>0</v>
      </c>
      <c r="CO149" s="77">
        <f t="shared" si="234"/>
        <v>0</v>
      </c>
      <c r="CP149" s="77">
        <f t="shared" si="234"/>
        <v>0</v>
      </c>
      <c r="CQ149" s="77">
        <f t="shared" si="234"/>
        <v>0</v>
      </c>
      <c r="CR149" s="77">
        <f t="shared" si="234"/>
        <v>0</v>
      </c>
      <c r="CS149" s="77">
        <f t="shared" si="234"/>
        <v>0</v>
      </c>
      <c r="CT149" s="77">
        <f t="shared" si="235"/>
        <v>0</v>
      </c>
      <c r="CU149" s="77">
        <f t="shared" si="235"/>
        <v>0</v>
      </c>
      <c r="CV149" s="77">
        <f t="shared" si="235"/>
        <v>0</v>
      </c>
      <c r="CW149" s="77">
        <f t="shared" si="235"/>
        <v>0</v>
      </c>
      <c r="CX149" s="77">
        <f t="shared" si="235"/>
        <v>0</v>
      </c>
      <c r="CY149" s="77">
        <f t="shared" si="235"/>
        <v>0</v>
      </c>
      <c r="CZ149" s="77">
        <f t="shared" si="235"/>
        <v>0</v>
      </c>
      <c r="DA149" s="77">
        <f t="shared" si="235"/>
        <v>0</v>
      </c>
      <c r="DB149" s="77">
        <f t="shared" si="235"/>
        <v>0</v>
      </c>
      <c r="DC149" s="77">
        <f t="shared" si="235"/>
        <v>0</v>
      </c>
      <c r="DD149" s="77">
        <f t="shared" si="236"/>
        <v>0</v>
      </c>
      <c r="DE149" s="77">
        <f t="shared" si="236"/>
        <v>0</v>
      </c>
      <c r="DF149" s="77">
        <f t="shared" si="236"/>
        <v>0</v>
      </c>
      <c r="DG149" s="77">
        <f t="shared" si="236"/>
        <v>0</v>
      </c>
      <c r="DH149" s="77">
        <f t="shared" si="236"/>
        <v>0</v>
      </c>
      <c r="DI149" s="77">
        <f t="shared" si="236"/>
        <v>0</v>
      </c>
      <c r="DJ149" s="77">
        <f t="shared" si="236"/>
        <v>0</v>
      </c>
      <c r="DK149" s="77">
        <f t="shared" si="236"/>
        <v>0</v>
      </c>
      <c r="DL149" s="77">
        <f t="shared" si="236"/>
        <v>0</v>
      </c>
      <c r="DM149" s="77">
        <f t="shared" si="236"/>
        <v>0</v>
      </c>
      <c r="DN149" s="77">
        <f t="shared" si="237"/>
        <v>0</v>
      </c>
      <c r="DO149" s="77">
        <f t="shared" si="237"/>
        <v>0</v>
      </c>
      <c r="DP149" s="77">
        <f t="shared" si="237"/>
        <v>0</v>
      </c>
      <c r="DQ149" s="77">
        <f t="shared" si="237"/>
        <v>0</v>
      </c>
      <c r="DR149" s="77">
        <f t="shared" si="237"/>
        <v>0</v>
      </c>
      <c r="DS149" s="77">
        <f t="shared" si="237"/>
        <v>0</v>
      </c>
      <c r="DT149" s="77">
        <f t="shared" si="237"/>
        <v>0</v>
      </c>
      <c r="DU149" s="77">
        <f t="shared" si="237"/>
        <v>0</v>
      </c>
      <c r="DV149" s="77">
        <f t="shared" si="237"/>
        <v>0</v>
      </c>
      <c r="DW149" s="77">
        <f t="shared" si="237"/>
        <v>0</v>
      </c>
      <c r="DX149" s="77">
        <f t="shared" si="237"/>
        <v>0</v>
      </c>
      <c r="DY149" s="77">
        <f t="shared" si="238"/>
        <v>0</v>
      </c>
      <c r="DZ149" s="77">
        <f t="shared" si="238"/>
        <v>0</v>
      </c>
      <c r="EA149" s="77">
        <f t="shared" si="238"/>
        <v>0</v>
      </c>
      <c r="EB149" s="77">
        <f t="shared" si="238"/>
        <v>0</v>
      </c>
      <c r="EC149" s="77">
        <f t="shared" si="238"/>
        <v>0</v>
      </c>
      <c r="ED149" s="77">
        <f t="shared" si="238"/>
        <v>0</v>
      </c>
      <c r="EE149" s="77">
        <f t="shared" si="238"/>
        <v>0</v>
      </c>
      <c r="EF149" s="77">
        <f t="shared" si="238"/>
        <v>0</v>
      </c>
      <c r="EG149" s="77">
        <f t="shared" si="238"/>
        <v>0</v>
      </c>
      <c r="EH149" s="77">
        <f t="shared" si="238"/>
        <v>0</v>
      </c>
      <c r="EI149" s="77">
        <f t="shared" si="239"/>
        <v>0</v>
      </c>
      <c r="EJ149" s="77">
        <f t="shared" si="239"/>
        <v>0</v>
      </c>
      <c r="EK149" s="77">
        <f t="shared" si="239"/>
        <v>0</v>
      </c>
      <c r="EL149" s="77">
        <f t="shared" si="239"/>
        <v>0</v>
      </c>
      <c r="EM149" s="77">
        <f t="shared" si="239"/>
        <v>0</v>
      </c>
      <c r="EN149" s="77">
        <f t="shared" si="239"/>
        <v>0</v>
      </c>
      <c r="EO149" s="77">
        <f t="shared" si="239"/>
        <v>0</v>
      </c>
      <c r="EP149" s="77">
        <f t="shared" si="239"/>
        <v>0</v>
      </c>
      <c r="EQ149" s="77">
        <f t="shared" si="239"/>
        <v>0</v>
      </c>
      <c r="ER149" s="77">
        <f t="shared" si="239"/>
        <v>0</v>
      </c>
      <c r="ES149" s="77">
        <f t="shared" si="240"/>
        <v>0</v>
      </c>
      <c r="ET149" s="77">
        <f t="shared" si="240"/>
        <v>0</v>
      </c>
      <c r="EU149" s="77">
        <f t="shared" si="240"/>
        <v>0</v>
      </c>
      <c r="EV149" s="77">
        <f t="shared" si="240"/>
        <v>0</v>
      </c>
      <c r="EW149" s="77">
        <f t="shared" si="240"/>
        <v>0</v>
      </c>
      <c r="EX149" s="77">
        <f t="shared" si="240"/>
        <v>0</v>
      </c>
      <c r="EY149" s="77">
        <f t="shared" si="240"/>
        <v>0</v>
      </c>
      <c r="EZ149" s="77">
        <f t="shared" si="240"/>
        <v>0</v>
      </c>
      <c r="FA149" s="77">
        <f t="shared" si="240"/>
        <v>0</v>
      </c>
      <c r="FB149" s="77">
        <f t="shared" si="240"/>
        <v>0</v>
      </c>
      <c r="FC149" s="77">
        <f t="shared" si="241"/>
        <v>0</v>
      </c>
      <c r="FD149" s="77">
        <f t="shared" si="241"/>
        <v>0</v>
      </c>
      <c r="FE149" s="77">
        <f t="shared" si="241"/>
        <v>0</v>
      </c>
      <c r="FF149" s="77">
        <f t="shared" si="241"/>
        <v>0</v>
      </c>
      <c r="FG149" s="77">
        <f t="shared" si="241"/>
        <v>0</v>
      </c>
      <c r="FH149" s="77">
        <f t="shared" si="241"/>
        <v>0</v>
      </c>
      <c r="FI149" s="77">
        <f t="shared" si="241"/>
        <v>0</v>
      </c>
      <c r="FJ149" s="77">
        <f t="shared" si="241"/>
        <v>0</v>
      </c>
      <c r="FK149" s="77">
        <f t="shared" si="241"/>
        <v>0</v>
      </c>
      <c r="FL149" s="77">
        <f t="shared" si="241"/>
        <v>0</v>
      </c>
      <c r="FM149" s="77">
        <f t="shared" si="242"/>
        <v>0</v>
      </c>
      <c r="FN149" s="77">
        <f t="shared" si="242"/>
        <v>0</v>
      </c>
      <c r="FO149" s="77">
        <f t="shared" si="242"/>
        <v>0</v>
      </c>
      <c r="FP149" s="77">
        <f t="shared" si="242"/>
        <v>0</v>
      </c>
      <c r="FQ149" s="77">
        <f t="shared" si="242"/>
        <v>0</v>
      </c>
      <c r="FR149" s="77">
        <f t="shared" si="242"/>
        <v>0</v>
      </c>
      <c r="FS149" s="77">
        <f t="shared" si="242"/>
        <v>0</v>
      </c>
      <c r="FT149" s="77">
        <f t="shared" si="242"/>
        <v>0</v>
      </c>
      <c r="FU149" s="77">
        <f t="shared" si="242"/>
        <v>0</v>
      </c>
      <c r="FV149" s="77">
        <f t="shared" si="242"/>
        <v>0</v>
      </c>
      <c r="FW149" s="77">
        <f t="shared" si="243"/>
        <v>0</v>
      </c>
      <c r="FX149" s="77">
        <f t="shared" si="243"/>
        <v>0</v>
      </c>
      <c r="FY149" s="77">
        <f t="shared" si="243"/>
        <v>0</v>
      </c>
      <c r="FZ149" s="77">
        <f t="shared" si="243"/>
        <v>0</v>
      </c>
      <c r="GA149" s="77">
        <f t="shared" si="243"/>
        <v>0</v>
      </c>
      <c r="GB149" s="77">
        <f t="shared" si="243"/>
        <v>0</v>
      </c>
      <c r="GC149" s="77">
        <f t="shared" si="243"/>
        <v>0</v>
      </c>
      <c r="GD149" s="77">
        <f t="shared" si="243"/>
        <v>0</v>
      </c>
      <c r="GE149" s="77">
        <f t="shared" si="243"/>
        <v>0</v>
      </c>
      <c r="GF149" s="77">
        <f t="shared" si="243"/>
        <v>0</v>
      </c>
      <c r="GG149" s="77">
        <f t="shared" si="243"/>
        <v>0</v>
      </c>
    </row>
    <row r="150" spans="1:189" ht="15.75" x14ac:dyDescent="0.25">
      <c r="A150" s="93"/>
      <c r="B150" s="101"/>
      <c r="C150" s="102"/>
      <c r="D150" s="102"/>
      <c r="E150" s="93"/>
      <c r="F150" s="101"/>
      <c r="G150" s="97">
        <f t="shared" si="208"/>
        <v>0</v>
      </c>
      <c r="H150" s="96"/>
      <c r="I150" s="97">
        <f t="shared" si="209"/>
        <v>0</v>
      </c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0">
        <f t="shared" si="212"/>
        <v>0</v>
      </c>
      <c r="AE150" s="100">
        <f t="shared" si="210"/>
        <v>0</v>
      </c>
      <c r="AF150" s="75"/>
      <c r="AG150" s="75"/>
      <c r="AH150" s="68">
        <f t="shared" si="211"/>
        <v>0</v>
      </c>
      <c r="AI150" s="79">
        <f>SUMIF(Списки!$D$2:$D$6,B150,Списки!$E$2:$E$6)</f>
        <v>0</v>
      </c>
      <c r="AJ150" s="79">
        <f t="shared" si="228"/>
        <v>31</v>
      </c>
      <c r="AK150" s="70"/>
      <c r="AL150" s="70">
        <f t="array" aca="1" ref="AL150" ca="1">IF(MONTH(AI150)=1,MIN(IF(F150=январь!$A$1:$AF$200,ROW(январь!$A$1:$AF$200))),IF(MONTH(AI150)=2,MIN(IF(F150=февраль!$A$1:$AF$200,ROW(февраль!$A$1:$AF$200))),IF(MONTH(AI150)=3,MIN(IF(F150=март!$A$1:$AF$200,ROW(март!$A$1:$AF$200))),IF(MONTH(AI150)=4,MIN(IF(F150=апрель!$A$1:$AF$200,ROW(апрель!$A$1:$AF$200))),IF(MONTH(AI150)=5,MIN(IF(F150=май!$A$1:$AF$200,ROW(май!$A$1:$AF$200))),0)))))</f>
        <v>3</v>
      </c>
      <c r="AM150" s="77" t="str">
        <f t="shared" ca="1" si="229"/>
        <v>П</v>
      </c>
      <c r="AN150" s="77" t="str">
        <f t="shared" ca="1" si="229"/>
        <v>П</v>
      </c>
      <c r="AO150" s="77" t="str">
        <f t="shared" ca="1" si="229"/>
        <v>КД</v>
      </c>
      <c r="AP150" s="77" t="str">
        <f t="shared" ca="1" si="229"/>
        <v>КД</v>
      </c>
      <c r="AQ150" s="77" t="str">
        <f t="shared" ca="1" si="229"/>
        <v>КД</v>
      </c>
      <c r="AR150" s="77" t="str">
        <f t="shared" ca="1" si="229"/>
        <v>КД</v>
      </c>
      <c r="AS150" s="77" t="str">
        <f t="shared" ca="1" si="229"/>
        <v>В</v>
      </c>
      <c r="AT150" s="77" t="str">
        <f t="shared" ca="1" si="229"/>
        <v>КД</v>
      </c>
      <c r="AU150" s="77">
        <f t="shared" ca="1" si="229"/>
        <v>0</v>
      </c>
      <c r="AV150" s="77">
        <f t="shared" ca="1" si="229"/>
        <v>3</v>
      </c>
      <c r="AW150" s="77">
        <f t="shared" ca="1" si="230"/>
        <v>4</v>
      </c>
      <c r="AX150" s="77">
        <f t="shared" ca="1" si="230"/>
        <v>6</v>
      </c>
      <c r="AY150" s="77">
        <f t="shared" ca="1" si="230"/>
        <v>3</v>
      </c>
      <c r="AZ150" s="77" t="str">
        <f t="shared" ca="1" si="230"/>
        <v>В</v>
      </c>
      <c r="BA150" s="77">
        <f t="shared" ca="1" si="230"/>
        <v>7</v>
      </c>
      <c r="BB150" s="77">
        <f t="shared" ca="1" si="230"/>
        <v>0</v>
      </c>
      <c r="BC150" s="77">
        <f t="shared" ca="1" si="230"/>
        <v>3</v>
      </c>
      <c r="BD150" s="77">
        <f t="shared" ca="1" si="230"/>
        <v>4</v>
      </c>
      <c r="BE150" s="77">
        <f t="shared" ca="1" si="230"/>
        <v>6</v>
      </c>
      <c r="BF150" s="77">
        <f t="shared" ca="1" si="230"/>
        <v>3</v>
      </c>
      <c r="BG150" s="77" t="str">
        <f t="shared" ca="1" si="231"/>
        <v>В</v>
      </c>
      <c r="BH150" s="77">
        <f t="shared" ca="1" si="231"/>
        <v>7</v>
      </c>
      <c r="BI150" s="77">
        <f t="shared" ca="1" si="231"/>
        <v>0</v>
      </c>
      <c r="BJ150" s="77">
        <f t="shared" ca="1" si="231"/>
        <v>3</v>
      </c>
      <c r="BK150" s="77">
        <f t="shared" ca="1" si="231"/>
        <v>4</v>
      </c>
      <c r="BL150" s="77">
        <f t="shared" ca="1" si="231"/>
        <v>6</v>
      </c>
      <c r="BM150" s="77">
        <f t="shared" ca="1" si="231"/>
        <v>3</v>
      </c>
      <c r="BN150" s="77" t="str">
        <f t="shared" ca="1" si="231"/>
        <v>В</v>
      </c>
      <c r="BO150" s="77">
        <f t="shared" ca="1" si="231"/>
        <v>7</v>
      </c>
      <c r="BP150" s="77">
        <f t="shared" ca="1" si="231"/>
        <v>0</v>
      </c>
      <c r="BQ150" s="77">
        <f t="shared" ca="1" si="231"/>
        <v>3</v>
      </c>
      <c r="BR150" s="77">
        <f t="shared" si="232"/>
        <v>0</v>
      </c>
      <c r="BS150" s="77">
        <f t="shared" si="232"/>
        <v>0</v>
      </c>
      <c r="BT150" s="77">
        <f t="shared" si="232"/>
        <v>0</v>
      </c>
      <c r="BU150" s="77">
        <f t="shared" si="232"/>
        <v>0</v>
      </c>
      <c r="BV150" s="77">
        <f t="shared" si="232"/>
        <v>0</v>
      </c>
      <c r="BW150" s="77">
        <f t="shared" si="232"/>
        <v>0</v>
      </c>
      <c r="BX150" s="77">
        <f t="shared" si="232"/>
        <v>0</v>
      </c>
      <c r="BY150" s="77">
        <f t="shared" si="232"/>
        <v>0</v>
      </c>
      <c r="BZ150" s="77">
        <f t="shared" si="232"/>
        <v>0</v>
      </c>
      <c r="CA150" s="77">
        <f t="shared" si="232"/>
        <v>0</v>
      </c>
      <c r="CB150" s="77">
        <f t="shared" si="233"/>
        <v>0</v>
      </c>
      <c r="CC150" s="77">
        <f t="shared" si="233"/>
        <v>0</v>
      </c>
      <c r="CD150" s="77">
        <f t="shared" si="233"/>
        <v>0</v>
      </c>
      <c r="CE150" s="77">
        <f t="shared" si="233"/>
        <v>0</v>
      </c>
      <c r="CF150" s="77">
        <f t="shared" si="233"/>
        <v>0</v>
      </c>
      <c r="CG150" s="77">
        <f t="shared" si="233"/>
        <v>0</v>
      </c>
      <c r="CH150" s="77">
        <f t="shared" si="233"/>
        <v>0</v>
      </c>
      <c r="CI150" s="77">
        <f t="shared" si="233"/>
        <v>0</v>
      </c>
      <c r="CJ150" s="77">
        <f t="shared" si="233"/>
        <v>0</v>
      </c>
      <c r="CK150" s="77">
        <f t="shared" si="233"/>
        <v>0</v>
      </c>
      <c r="CL150" s="77">
        <f t="shared" si="234"/>
        <v>0</v>
      </c>
      <c r="CM150" s="77">
        <f t="shared" si="234"/>
        <v>0</v>
      </c>
      <c r="CN150" s="77">
        <f t="shared" si="234"/>
        <v>0</v>
      </c>
      <c r="CO150" s="77">
        <f t="shared" si="234"/>
        <v>0</v>
      </c>
      <c r="CP150" s="77">
        <f t="shared" si="234"/>
        <v>0</v>
      </c>
      <c r="CQ150" s="77">
        <f t="shared" si="234"/>
        <v>0</v>
      </c>
      <c r="CR150" s="77">
        <f t="shared" si="234"/>
        <v>0</v>
      </c>
      <c r="CS150" s="77">
        <f t="shared" si="234"/>
        <v>0</v>
      </c>
      <c r="CT150" s="77">
        <f t="shared" si="235"/>
        <v>0</v>
      </c>
      <c r="CU150" s="77">
        <f t="shared" si="235"/>
        <v>0</v>
      </c>
      <c r="CV150" s="77">
        <f t="shared" si="235"/>
        <v>0</v>
      </c>
      <c r="CW150" s="77">
        <f t="shared" si="235"/>
        <v>0</v>
      </c>
      <c r="CX150" s="77">
        <f t="shared" si="235"/>
        <v>0</v>
      </c>
      <c r="CY150" s="77">
        <f t="shared" si="235"/>
        <v>0</v>
      </c>
      <c r="CZ150" s="77">
        <f t="shared" si="235"/>
        <v>0</v>
      </c>
      <c r="DA150" s="77">
        <f t="shared" si="235"/>
        <v>0</v>
      </c>
      <c r="DB150" s="77">
        <f t="shared" si="235"/>
        <v>0</v>
      </c>
      <c r="DC150" s="77">
        <f t="shared" si="235"/>
        <v>0</v>
      </c>
      <c r="DD150" s="77">
        <f t="shared" si="236"/>
        <v>0</v>
      </c>
      <c r="DE150" s="77">
        <f t="shared" si="236"/>
        <v>0</v>
      </c>
      <c r="DF150" s="77">
        <f t="shared" si="236"/>
        <v>0</v>
      </c>
      <c r="DG150" s="77">
        <f t="shared" si="236"/>
        <v>0</v>
      </c>
      <c r="DH150" s="77">
        <f t="shared" si="236"/>
        <v>0</v>
      </c>
      <c r="DI150" s="77">
        <f t="shared" si="236"/>
        <v>0</v>
      </c>
      <c r="DJ150" s="77">
        <f t="shared" si="236"/>
        <v>0</v>
      </c>
      <c r="DK150" s="77">
        <f t="shared" si="236"/>
        <v>0</v>
      </c>
      <c r="DL150" s="77">
        <f t="shared" si="236"/>
        <v>0</v>
      </c>
      <c r="DM150" s="77">
        <f t="shared" si="236"/>
        <v>0</v>
      </c>
      <c r="DN150" s="77">
        <f t="shared" si="237"/>
        <v>0</v>
      </c>
      <c r="DO150" s="77">
        <f t="shared" si="237"/>
        <v>0</v>
      </c>
      <c r="DP150" s="77">
        <f t="shared" si="237"/>
        <v>0</v>
      </c>
      <c r="DQ150" s="77">
        <f t="shared" si="237"/>
        <v>0</v>
      </c>
      <c r="DR150" s="77">
        <f t="shared" si="237"/>
        <v>0</v>
      </c>
      <c r="DS150" s="77">
        <f t="shared" si="237"/>
        <v>0</v>
      </c>
      <c r="DT150" s="77">
        <f t="shared" si="237"/>
        <v>0</v>
      </c>
      <c r="DU150" s="77">
        <f t="shared" si="237"/>
        <v>0</v>
      </c>
      <c r="DV150" s="77">
        <f t="shared" si="237"/>
        <v>0</v>
      </c>
      <c r="DW150" s="77">
        <f t="shared" si="237"/>
        <v>0</v>
      </c>
      <c r="DX150" s="77">
        <f t="shared" si="237"/>
        <v>0</v>
      </c>
      <c r="DY150" s="77">
        <f t="shared" si="238"/>
        <v>0</v>
      </c>
      <c r="DZ150" s="77">
        <f t="shared" si="238"/>
        <v>0</v>
      </c>
      <c r="EA150" s="77">
        <f t="shared" si="238"/>
        <v>0</v>
      </c>
      <c r="EB150" s="77">
        <f t="shared" si="238"/>
        <v>0</v>
      </c>
      <c r="EC150" s="77">
        <f t="shared" si="238"/>
        <v>0</v>
      </c>
      <c r="ED150" s="77">
        <f t="shared" si="238"/>
        <v>0</v>
      </c>
      <c r="EE150" s="77">
        <f t="shared" si="238"/>
        <v>0</v>
      </c>
      <c r="EF150" s="77">
        <f t="shared" si="238"/>
        <v>0</v>
      </c>
      <c r="EG150" s="77">
        <f t="shared" si="238"/>
        <v>0</v>
      </c>
      <c r="EH150" s="77">
        <f t="shared" si="238"/>
        <v>0</v>
      </c>
      <c r="EI150" s="77">
        <f t="shared" si="239"/>
        <v>0</v>
      </c>
      <c r="EJ150" s="77">
        <f t="shared" si="239"/>
        <v>0</v>
      </c>
      <c r="EK150" s="77">
        <f t="shared" si="239"/>
        <v>0</v>
      </c>
      <c r="EL150" s="77">
        <f t="shared" si="239"/>
        <v>0</v>
      </c>
      <c r="EM150" s="77">
        <f t="shared" si="239"/>
        <v>0</v>
      </c>
      <c r="EN150" s="77">
        <f t="shared" si="239"/>
        <v>0</v>
      </c>
      <c r="EO150" s="77">
        <f t="shared" si="239"/>
        <v>0</v>
      </c>
      <c r="EP150" s="77">
        <f t="shared" si="239"/>
        <v>0</v>
      </c>
      <c r="EQ150" s="77">
        <f t="shared" si="239"/>
        <v>0</v>
      </c>
      <c r="ER150" s="77">
        <f t="shared" si="239"/>
        <v>0</v>
      </c>
      <c r="ES150" s="77">
        <f t="shared" si="240"/>
        <v>0</v>
      </c>
      <c r="ET150" s="77">
        <f t="shared" si="240"/>
        <v>0</v>
      </c>
      <c r="EU150" s="77">
        <f t="shared" si="240"/>
        <v>0</v>
      </c>
      <c r="EV150" s="77">
        <f t="shared" si="240"/>
        <v>0</v>
      </c>
      <c r="EW150" s="77">
        <f t="shared" si="240"/>
        <v>0</v>
      </c>
      <c r="EX150" s="77">
        <f t="shared" si="240"/>
        <v>0</v>
      </c>
      <c r="EY150" s="77">
        <f t="shared" si="240"/>
        <v>0</v>
      </c>
      <c r="EZ150" s="77">
        <f t="shared" si="240"/>
        <v>0</v>
      </c>
      <c r="FA150" s="77">
        <f t="shared" si="240"/>
        <v>0</v>
      </c>
      <c r="FB150" s="77">
        <f t="shared" si="240"/>
        <v>0</v>
      </c>
      <c r="FC150" s="77">
        <f t="shared" si="241"/>
        <v>0</v>
      </c>
      <c r="FD150" s="77">
        <f t="shared" si="241"/>
        <v>0</v>
      </c>
      <c r="FE150" s="77">
        <f t="shared" si="241"/>
        <v>0</v>
      </c>
      <c r="FF150" s="77">
        <f t="shared" si="241"/>
        <v>0</v>
      </c>
      <c r="FG150" s="77">
        <f t="shared" si="241"/>
        <v>0</v>
      </c>
      <c r="FH150" s="77">
        <f t="shared" si="241"/>
        <v>0</v>
      </c>
      <c r="FI150" s="77">
        <f t="shared" si="241"/>
        <v>0</v>
      </c>
      <c r="FJ150" s="77">
        <f t="shared" si="241"/>
        <v>0</v>
      </c>
      <c r="FK150" s="77">
        <f t="shared" si="241"/>
        <v>0</v>
      </c>
      <c r="FL150" s="77">
        <f t="shared" si="241"/>
        <v>0</v>
      </c>
      <c r="FM150" s="77">
        <f t="shared" si="242"/>
        <v>0</v>
      </c>
      <c r="FN150" s="77">
        <f t="shared" si="242"/>
        <v>0</v>
      </c>
      <c r="FO150" s="77">
        <f t="shared" si="242"/>
        <v>0</v>
      </c>
      <c r="FP150" s="77">
        <f t="shared" si="242"/>
        <v>0</v>
      </c>
      <c r="FQ150" s="77">
        <f t="shared" si="242"/>
        <v>0</v>
      </c>
      <c r="FR150" s="77">
        <f t="shared" si="242"/>
        <v>0</v>
      </c>
      <c r="FS150" s="77">
        <f t="shared" si="242"/>
        <v>0</v>
      </c>
      <c r="FT150" s="77">
        <f t="shared" si="242"/>
        <v>0</v>
      </c>
      <c r="FU150" s="77">
        <f t="shared" si="242"/>
        <v>0</v>
      </c>
      <c r="FV150" s="77">
        <f t="shared" si="242"/>
        <v>0</v>
      </c>
      <c r="FW150" s="77">
        <f t="shared" si="243"/>
        <v>0</v>
      </c>
      <c r="FX150" s="77">
        <f t="shared" si="243"/>
        <v>0</v>
      </c>
      <c r="FY150" s="77">
        <f t="shared" si="243"/>
        <v>0</v>
      </c>
      <c r="FZ150" s="77">
        <f t="shared" si="243"/>
        <v>0</v>
      </c>
      <c r="GA150" s="77">
        <f t="shared" si="243"/>
        <v>0</v>
      </c>
      <c r="GB150" s="77">
        <f t="shared" si="243"/>
        <v>0</v>
      </c>
      <c r="GC150" s="77">
        <f t="shared" si="243"/>
        <v>0</v>
      </c>
      <c r="GD150" s="77">
        <f t="shared" si="243"/>
        <v>0</v>
      </c>
      <c r="GE150" s="77">
        <f t="shared" si="243"/>
        <v>0</v>
      </c>
      <c r="GF150" s="77">
        <f t="shared" si="243"/>
        <v>0</v>
      </c>
      <c r="GG150" s="77">
        <f t="shared" si="243"/>
        <v>0</v>
      </c>
    </row>
    <row r="151" spans="1:189" ht="15.75" x14ac:dyDescent="0.25">
      <c r="A151" s="93"/>
      <c r="B151" s="101"/>
      <c r="C151" s="102"/>
      <c r="D151" s="102"/>
      <c r="E151" s="93"/>
      <c r="F151" s="101"/>
      <c r="G151" s="97">
        <f t="shared" si="208"/>
        <v>0</v>
      </c>
      <c r="H151" s="96"/>
      <c r="I151" s="97">
        <f t="shared" si="209"/>
        <v>0</v>
      </c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0">
        <f t="shared" si="212"/>
        <v>0</v>
      </c>
      <c r="AE151" s="100">
        <f t="shared" si="210"/>
        <v>0</v>
      </c>
      <c r="AF151" s="75"/>
      <c r="AG151" s="75"/>
      <c r="AH151" s="68">
        <f t="shared" si="211"/>
        <v>0</v>
      </c>
      <c r="AI151" s="79">
        <f>SUMIF(Списки!$D$2:$D$6,B151,Списки!$E$2:$E$6)</f>
        <v>0</v>
      </c>
      <c r="AJ151" s="79">
        <f t="shared" si="228"/>
        <v>31</v>
      </c>
      <c r="AK151" s="70"/>
      <c r="AL151" s="70">
        <f t="array" aca="1" ref="AL151" ca="1">IF(MONTH(AI151)=1,MIN(IF(F151=январь!$A$1:$AF$200,ROW(январь!$A$1:$AF$200))),IF(MONTH(AI151)=2,MIN(IF(F151=февраль!$A$1:$AF$200,ROW(февраль!$A$1:$AF$200))),IF(MONTH(AI151)=3,MIN(IF(F151=март!$A$1:$AF$200,ROW(март!$A$1:$AF$200))),IF(MONTH(AI151)=4,MIN(IF(F151=апрель!$A$1:$AF$200,ROW(апрель!$A$1:$AF$200))),IF(MONTH(AI151)=5,MIN(IF(F151=май!$A$1:$AF$200,ROW(май!$A$1:$AF$200))),0)))))</f>
        <v>3</v>
      </c>
      <c r="AM151" s="77" t="str">
        <f t="shared" ca="1" si="229"/>
        <v>П</v>
      </c>
      <c r="AN151" s="77" t="str">
        <f t="shared" ca="1" si="229"/>
        <v>П</v>
      </c>
      <c r="AO151" s="77" t="str">
        <f t="shared" ca="1" si="229"/>
        <v>КД</v>
      </c>
      <c r="AP151" s="77" t="str">
        <f t="shared" ca="1" si="229"/>
        <v>КД</v>
      </c>
      <c r="AQ151" s="77" t="str">
        <f t="shared" ca="1" si="229"/>
        <v>КД</v>
      </c>
      <c r="AR151" s="77" t="str">
        <f t="shared" ca="1" si="229"/>
        <v>КД</v>
      </c>
      <c r="AS151" s="77" t="str">
        <f t="shared" ca="1" si="229"/>
        <v>В</v>
      </c>
      <c r="AT151" s="77" t="str">
        <f t="shared" ca="1" si="229"/>
        <v>КД</v>
      </c>
      <c r="AU151" s="77">
        <f t="shared" ca="1" si="229"/>
        <v>0</v>
      </c>
      <c r="AV151" s="77">
        <f t="shared" ca="1" si="229"/>
        <v>3</v>
      </c>
      <c r="AW151" s="77">
        <f t="shared" ca="1" si="230"/>
        <v>4</v>
      </c>
      <c r="AX151" s="77">
        <f t="shared" ca="1" si="230"/>
        <v>6</v>
      </c>
      <c r="AY151" s="77">
        <f t="shared" ca="1" si="230"/>
        <v>3</v>
      </c>
      <c r="AZ151" s="77" t="str">
        <f t="shared" ca="1" si="230"/>
        <v>В</v>
      </c>
      <c r="BA151" s="77">
        <f t="shared" ca="1" si="230"/>
        <v>7</v>
      </c>
      <c r="BB151" s="77">
        <f t="shared" ca="1" si="230"/>
        <v>0</v>
      </c>
      <c r="BC151" s="77">
        <f t="shared" ca="1" si="230"/>
        <v>3</v>
      </c>
      <c r="BD151" s="77">
        <f t="shared" ca="1" si="230"/>
        <v>4</v>
      </c>
      <c r="BE151" s="77">
        <f t="shared" ca="1" si="230"/>
        <v>6</v>
      </c>
      <c r="BF151" s="77">
        <f t="shared" ca="1" si="230"/>
        <v>3</v>
      </c>
      <c r="BG151" s="77" t="str">
        <f t="shared" ca="1" si="231"/>
        <v>В</v>
      </c>
      <c r="BH151" s="77">
        <f t="shared" ca="1" si="231"/>
        <v>7</v>
      </c>
      <c r="BI151" s="77">
        <f t="shared" ca="1" si="231"/>
        <v>0</v>
      </c>
      <c r="BJ151" s="77">
        <f t="shared" ca="1" si="231"/>
        <v>3</v>
      </c>
      <c r="BK151" s="77">
        <f t="shared" ca="1" si="231"/>
        <v>4</v>
      </c>
      <c r="BL151" s="77">
        <f t="shared" ca="1" si="231"/>
        <v>6</v>
      </c>
      <c r="BM151" s="77">
        <f t="shared" ca="1" si="231"/>
        <v>3</v>
      </c>
      <c r="BN151" s="77" t="str">
        <f t="shared" ca="1" si="231"/>
        <v>В</v>
      </c>
      <c r="BO151" s="77">
        <f t="shared" ca="1" si="231"/>
        <v>7</v>
      </c>
      <c r="BP151" s="77">
        <f t="shared" ca="1" si="231"/>
        <v>0</v>
      </c>
      <c r="BQ151" s="77">
        <f t="shared" ca="1" si="231"/>
        <v>3</v>
      </c>
      <c r="BR151" s="77">
        <f t="shared" si="232"/>
        <v>0</v>
      </c>
      <c r="BS151" s="77">
        <f t="shared" si="232"/>
        <v>0</v>
      </c>
      <c r="BT151" s="77">
        <f t="shared" si="232"/>
        <v>0</v>
      </c>
      <c r="BU151" s="77">
        <f t="shared" si="232"/>
        <v>0</v>
      </c>
      <c r="BV151" s="77">
        <f t="shared" si="232"/>
        <v>0</v>
      </c>
      <c r="BW151" s="77">
        <f t="shared" si="232"/>
        <v>0</v>
      </c>
      <c r="BX151" s="77">
        <f t="shared" si="232"/>
        <v>0</v>
      </c>
      <c r="BY151" s="77">
        <f t="shared" si="232"/>
        <v>0</v>
      </c>
      <c r="BZ151" s="77">
        <f t="shared" si="232"/>
        <v>0</v>
      </c>
      <c r="CA151" s="77">
        <f t="shared" si="232"/>
        <v>0</v>
      </c>
      <c r="CB151" s="77">
        <f t="shared" si="233"/>
        <v>0</v>
      </c>
      <c r="CC151" s="77">
        <f t="shared" si="233"/>
        <v>0</v>
      </c>
      <c r="CD151" s="77">
        <f t="shared" si="233"/>
        <v>0</v>
      </c>
      <c r="CE151" s="77">
        <f t="shared" si="233"/>
        <v>0</v>
      </c>
      <c r="CF151" s="77">
        <f t="shared" si="233"/>
        <v>0</v>
      </c>
      <c r="CG151" s="77">
        <f t="shared" si="233"/>
        <v>0</v>
      </c>
      <c r="CH151" s="77">
        <f t="shared" si="233"/>
        <v>0</v>
      </c>
      <c r="CI151" s="77">
        <f t="shared" si="233"/>
        <v>0</v>
      </c>
      <c r="CJ151" s="77">
        <f t="shared" si="233"/>
        <v>0</v>
      </c>
      <c r="CK151" s="77">
        <f t="shared" si="233"/>
        <v>0</v>
      </c>
      <c r="CL151" s="77">
        <f t="shared" si="234"/>
        <v>0</v>
      </c>
      <c r="CM151" s="77">
        <f t="shared" si="234"/>
        <v>0</v>
      </c>
      <c r="CN151" s="77">
        <f t="shared" si="234"/>
        <v>0</v>
      </c>
      <c r="CO151" s="77">
        <f t="shared" si="234"/>
        <v>0</v>
      </c>
      <c r="CP151" s="77">
        <f t="shared" si="234"/>
        <v>0</v>
      </c>
      <c r="CQ151" s="77">
        <f t="shared" si="234"/>
        <v>0</v>
      </c>
      <c r="CR151" s="77">
        <f t="shared" si="234"/>
        <v>0</v>
      </c>
      <c r="CS151" s="77">
        <f t="shared" si="234"/>
        <v>0</v>
      </c>
      <c r="CT151" s="77">
        <f t="shared" si="235"/>
        <v>0</v>
      </c>
      <c r="CU151" s="77">
        <f t="shared" si="235"/>
        <v>0</v>
      </c>
      <c r="CV151" s="77">
        <f t="shared" si="235"/>
        <v>0</v>
      </c>
      <c r="CW151" s="77">
        <f t="shared" si="235"/>
        <v>0</v>
      </c>
      <c r="CX151" s="77">
        <f t="shared" si="235"/>
        <v>0</v>
      </c>
      <c r="CY151" s="77">
        <f t="shared" si="235"/>
        <v>0</v>
      </c>
      <c r="CZ151" s="77">
        <f t="shared" si="235"/>
        <v>0</v>
      </c>
      <c r="DA151" s="77">
        <f t="shared" si="235"/>
        <v>0</v>
      </c>
      <c r="DB151" s="77">
        <f t="shared" si="235"/>
        <v>0</v>
      </c>
      <c r="DC151" s="77">
        <f t="shared" si="235"/>
        <v>0</v>
      </c>
      <c r="DD151" s="77">
        <f t="shared" si="236"/>
        <v>0</v>
      </c>
      <c r="DE151" s="77">
        <f t="shared" si="236"/>
        <v>0</v>
      </c>
      <c r="DF151" s="77">
        <f t="shared" si="236"/>
        <v>0</v>
      </c>
      <c r="DG151" s="77">
        <f t="shared" si="236"/>
        <v>0</v>
      </c>
      <c r="DH151" s="77">
        <f t="shared" si="236"/>
        <v>0</v>
      </c>
      <c r="DI151" s="77">
        <f t="shared" si="236"/>
        <v>0</v>
      </c>
      <c r="DJ151" s="77">
        <f t="shared" si="236"/>
        <v>0</v>
      </c>
      <c r="DK151" s="77">
        <f t="shared" si="236"/>
        <v>0</v>
      </c>
      <c r="DL151" s="77">
        <f t="shared" si="236"/>
        <v>0</v>
      </c>
      <c r="DM151" s="77">
        <f t="shared" si="236"/>
        <v>0</v>
      </c>
      <c r="DN151" s="77">
        <f t="shared" si="237"/>
        <v>0</v>
      </c>
      <c r="DO151" s="77">
        <f t="shared" si="237"/>
        <v>0</v>
      </c>
      <c r="DP151" s="77">
        <f t="shared" si="237"/>
        <v>0</v>
      </c>
      <c r="DQ151" s="77">
        <f t="shared" si="237"/>
        <v>0</v>
      </c>
      <c r="DR151" s="77">
        <f t="shared" si="237"/>
        <v>0</v>
      </c>
      <c r="DS151" s="77">
        <f t="shared" si="237"/>
        <v>0</v>
      </c>
      <c r="DT151" s="77">
        <f t="shared" si="237"/>
        <v>0</v>
      </c>
      <c r="DU151" s="77">
        <f t="shared" si="237"/>
        <v>0</v>
      </c>
      <c r="DV151" s="77">
        <f t="shared" si="237"/>
        <v>0</v>
      </c>
      <c r="DW151" s="77">
        <f t="shared" si="237"/>
        <v>0</v>
      </c>
      <c r="DX151" s="77">
        <f t="shared" si="237"/>
        <v>0</v>
      </c>
      <c r="DY151" s="77">
        <f t="shared" si="238"/>
        <v>0</v>
      </c>
      <c r="DZ151" s="77">
        <f t="shared" si="238"/>
        <v>0</v>
      </c>
      <c r="EA151" s="77">
        <f t="shared" si="238"/>
        <v>0</v>
      </c>
      <c r="EB151" s="77">
        <f t="shared" si="238"/>
        <v>0</v>
      </c>
      <c r="EC151" s="77">
        <f t="shared" si="238"/>
        <v>0</v>
      </c>
      <c r="ED151" s="77">
        <f t="shared" si="238"/>
        <v>0</v>
      </c>
      <c r="EE151" s="77">
        <f t="shared" si="238"/>
        <v>0</v>
      </c>
      <c r="EF151" s="77">
        <f t="shared" si="238"/>
        <v>0</v>
      </c>
      <c r="EG151" s="77">
        <f t="shared" si="238"/>
        <v>0</v>
      </c>
      <c r="EH151" s="77">
        <f t="shared" si="238"/>
        <v>0</v>
      </c>
      <c r="EI151" s="77">
        <f t="shared" si="239"/>
        <v>0</v>
      </c>
      <c r="EJ151" s="77">
        <f t="shared" si="239"/>
        <v>0</v>
      </c>
      <c r="EK151" s="77">
        <f t="shared" si="239"/>
        <v>0</v>
      </c>
      <c r="EL151" s="77">
        <f t="shared" si="239"/>
        <v>0</v>
      </c>
      <c r="EM151" s="77">
        <f t="shared" si="239"/>
        <v>0</v>
      </c>
      <c r="EN151" s="77">
        <f t="shared" si="239"/>
        <v>0</v>
      </c>
      <c r="EO151" s="77">
        <f t="shared" si="239"/>
        <v>0</v>
      </c>
      <c r="EP151" s="77">
        <f t="shared" si="239"/>
        <v>0</v>
      </c>
      <c r="EQ151" s="77">
        <f t="shared" si="239"/>
        <v>0</v>
      </c>
      <c r="ER151" s="77">
        <f t="shared" si="239"/>
        <v>0</v>
      </c>
      <c r="ES151" s="77">
        <f t="shared" si="240"/>
        <v>0</v>
      </c>
      <c r="ET151" s="77">
        <f t="shared" si="240"/>
        <v>0</v>
      </c>
      <c r="EU151" s="77">
        <f t="shared" si="240"/>
        <v>0</v>
      </c>
      <c r="EV151" s="77">
        <f t="shared" si="240"/>
        <v>0</v>
      </c>
      <c r="EW151" s="77">
        <f t="shared" si="240"/>
        <v>0</v>
      </c>
      <c r="EX151" s="77">
        <f t="shared" si="240"/>
        <v>0</v>
      </c>
      <c r="EY151" s="77">
        <f t="shared" si="240"/>
        <v>0</v>
      </c>
      <c r="EZ151" s="77">
        <f t="shared" si="240"/>
        <v>0</v>
      </c>
      <c r="FA151" s="77">
        <f t="shared" si="240"/>
        <v>0</v>
      </c>
      <c r="FB151" s="77">
        <f t="shared" si="240"/>
        <v>0</v>
      </c>
      <c r="FC151" s="77">
        <f t="shared" si="241"/>
        <v>0</v>
      </c>
      <c r="FD151" s="77">
        <f t="shared" si="241"/>
        <v>0</v>
      </c>
      <c r="FE151" s="77">
        <f t="shared" si="241"/>
        <v>0</v>
      </c>
      <c r="FF151" s="77">
        <f t="shared" si="241"/>
        <v>0</v>
      </c>
      <c r="FG151" s="77">
        <f t="shared" si="241"/>
        <v>0</v>
      </c>
      <c r="FH151" s="77">
        <f t="shared" si="241"/>
        <v>0</v>
      </c>
      <c r="FI151" s="77">
        <f t="shared" si="241"/>
        <v>0</v>
      </c>
      <c r="FJ151" s="77">
        <f t="shared" si="241"/>
        <v>0</v>
      </c>
      <c r="FK151" s="77">
        <f t="shared" si="241"/>
        <v>0</v>
      </c>
      <c r="FL151" s="77">
        <f t="shared" si="241"/>
        <v>0</v>
      </c>
      <c r="FM151" s="77">
        <f t="shared" si="242"/>
        <v>0</v>
      </c>
      <c r="FN151" s="77">
        <f t="shared" si="242"/>
        <v>0</v>
      </c>
      <c r="FO151" s="77">
        <f t="shared" si="242"/>
        <v>0</v>
      </c>
      <c r="FP151" s="77">
        <f t="shared" si="242"/>
        <v>0</v>
      </c>
      <c r="FQ151" s="77">
        <f t="shared" si="242"/>
        <v>0</v>
      </c>
      <c r="FR151" s="77">
        <f t="shared" si="242"/>
        <v>0</v>
      </c>
      <c r="FS151" s="77">
        <f t="shared" si="242"/>
        <v>0</v>
      </c>
      <c r="FT151" s="77">
        <f t="shared" si="242"/>
        <v>0</v>
      </c>
      <c r="FU151" s="77">
        <f t="shared" si="242"/>
        <v>0</v>
      </c>
      <c r="FV151" s="77">
        <f t="shared" si="242"/>
        <v>0</v>
      </c>
      <c r="FW151" s="77">
        <f t="shared" si="243"/>
        <v>0</v>
      </c>
      <c r="FX151" s="77">
        <f t="shared" si="243"/>
        <v>0</v>
      </c>
      <c r="FY151" s="77">
        <f t="shared" si="243"/>
        <v>0</v>
      </c>
      <c r="FZ151" s="77">
        <f t="shared" si="243"/>
        <v>0</v>
      </c>
      <c r="GA151" s="77">
        <f t="shared" si="243"/>
        <v>0</v>
      </c>
      <c r="GB151" s="77">
        <f t="shared" si="243"/>
        <v>0</v>
      </c>
      <c r="GC151" s="77">
        <f t="shared" si="243"/>
        <v>0</v>
      </c>
      <c r="GD151" s="77">
        <f t="shared" si="243"/>
        <v>0</v>
      </c>
      <c r="GE151" s="77">
        <f t="shared" si="243"/>
        <v>0</v>
      </c>
      <c r="GF151" s="77">
        <f t="shared" si="243"/>
        <v>0</v>
      </c>
      <c r="GG151" s="77">
        <f t="shared" si="243"/>
        <v>0</v>
      </c>
    </row>
    <row r="152" spans="1:189" ht="15.75" x14ac:dyDescent="0.25">
      <c r="A152" s="93"/>
      <c r="B152" s="101"/>
      <c r="C152" s="102"/>
      <c r="D152" s="102"/>
      <c r="E152" s="93"/>
      <c r="F152" s="101"/>
      <c r="G152" s="97">
        <f t="shared" si="208"/>
        <v>0</v>
      </c>
      <c r="H152" s="96"/>
      <c r="I152" s="97">
        <f t="shared" si="209"/>
        <v>0</v>
      </c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0">
        <f t="shared" si="212"/>
        <v>0</v>
      </c>
      <c r="AE152" s="100">
        <f t="shared" si="210"/>
        <v>0</v>
      </c>
      <c r="AF152" s="75"/>
      <c r="AG152" s="75"/>
      <c r="AH152" s="68">
        <f t="shared" si="211"/>
        <v>0</v>
      </c>
      <c r="AI152" s="79">
        <f>SUMIF(Списки!$D$2:$D$6,B152,Списки!$E$2:$E$6)</f>
        <v>0</v>
      </c>
      <c r="AJ152" s="79">
        <f t="shared" si="228"/>
        <v>31</v>
      </c>
      <c r="AK152" s="70"/>
      <c r="AL152" s="70">
        <f t="array" aca="1" ref="AL152" ca="1">IF(MONTH(AI152)=1,MIN(IF(F152=январь!$A$1:$AF$200,ROW(январь!$A$1:$AF$200))),IF(MONTH(AI152)=2,MIN(IF(F152=февраль!$A$1:$AF$200,ROW(февраль!$A$1:$AF$200))),IF(MONTH(AI152)=3,MIN(IF(F152=март!$A$1:$AF$200,ROW(март!$A$1:$AF$200))),IF(MONTH(AI152)=4,MIN(IF(F152=апрель!$A$1:$AF$200,ROW(апрель!$A$1:$AF$200))),IF(MONTH(AI152)=5,MIN(IF(F152=май!$A$1:$AF$200,ROW(май!$A$1:$AF$200))),0)))))</f>
        <v>3</v>
      </c>
      <c r="AM152" s="77" t="str">
        <f t="shared" ca="1" si="229"/>
        <v>П</v>
      </c>
      <c r="AN152" s="77" t="str">
        <f t="shared" ca="1" si="229"/>
        <v>П</v>
      </c>
      <c r="AO152" s="77" t="str">
        <f t="shared" ca="1" si="229"/>
        <v>КД</v>
      </c>
      <c r="AP152" s="77" t="str">
        <f t="shared" ca="1" si="229"/>
        <v>КД</v>
      </c>
      <c r="AQ152" s="77" t="str">
        <f t="shared" ca="1" si="229"/>
        <v>КД</v>
      </c>
      <c r="AR152" s="77" t="str">
        <f t="shared" ca="1" si="229"/>
        <v>КД</v>
      </c>
      <c r="AS152" s="77" t="str">
        <f t="shared" ca="1" si="229"/>
        <v>В</v>
      </c>
      <c r="AT152" s="77" t="str">
        <f t="shared" ca="1" si="229"/>
        <v>КД</v>
      </c>
      <c r="AU152" s="77">
        <f t="shared" ca="1" si="229"/>
        <v>0</v>
      </c>
      <c r="AV152" s="77">
        <f t="shared" ca="1" si="229"/>
        <v>3</v>
      </c>
      <c r="AW152" s="77">
        <f t="shared" ca="1" si="230"/>
        <v>4</v>
      </c>
      <c r="AX152" s="77">
        <f t="shared" ca="1" si="230"/>
        <v>6</v>
      </c>
      <c r="AY152" s="77">
        <f t="shared" ca="1" si="230"/>
        <v>3</v>
      </c>
      <c r="AZ152" s="77" t="str">
        <f t="shared" ca="1" si="230"/>
        <v>В</v>
      </c>
      <c r="BA152" s="77">
        <f t="shared" ca="1" si="230"/>
        <v>7</v>
      </c>
      <c r="BB152" s="77">
        <f t="shared" ca="1" si="230"/>
        <v>0</v>
      </c>
      <c r="BC152" s="77">
        <f t="shared" ca="1" si="230"/>
        <v>3</v>
      </c>
      <c r="BD152" s="77">
        <f t="shared" ca="1" si="230"/>
        <v>4</v>
      </c>
      <c r="BE152" s="77">
        <f t="shared" ca="1" si="230"/>
        <v>6</v>
      </c>
      <c r="BF152" s="77">
        <f t="shared" ca="1" si="230"/>
        <v>3</v>
      </c>
      <c r="BG152" s="77" t="str">
        <f t="shared" ca="1" si="231"/>
        <v>В</v>
      </c>
      <c r="BH152" s="77">
        <f t="shared" ca="1" si="231"/>
        <v>7</v>
      </c>
      <c r="BI152" s="77">
        <f t="shared" ca="1" si="231"/>
        <v>0</v>
      </c>
      <c r="BJ152" s="77">
        <f t="shared" ca="1" si="231"/>
        <v>3</v>
      </c>
      <c r="BK152" s="77">
        <f t="shared" ca="1" si="231"/>
        <v>4</v>
      </c>
      <c r="BL152" s="77">
        <f t="shared" ca="1" si="231"/>
        <v>6</v>
      </c>
      <c r="BM152" s="77">
        <f t="shared" ca="1" si="231"/>
        <v>3</v>
      </c>
      <c r="BN152" s="77" t="str">
        <f t="shared" ca="1" si="231"/>
        <v>В</v>
      </c>
      <c r="BO152" s="77">
        <f t="shared" ca="1" si="231"/>
        <v>7</v>
      </c>
      <c r="BP152" s="77">
        <f t="shared" ca="1" si="231"/>
        <v>0</v>
      </c>
      <c r="BQ152" s="77">
        <f t="shared" ca="1" si="231"/>
        <v>3</v>
      </c>
      <c r="BR152" s="77">
        <f t="shared" si="232"/>
        <v>0</v>
      </c>
      <c r="BS152" s="77">
        <f t="shared" si="232"/>
        <v>0</v>
      </c>
      <c r="BT152" s="77">
        <f t="shared" si="232"/>
        <v>0</v>
      </c>
      <c r="BU152" s="77">
        <f t="shared" si="232"/>
        <v>0</v>
      </c>
      <c r="BV152" s="77">
        <f t="shared" si="232"/>
        <v>0</v>
      </c>
      <c r="BW152" s="77">
        <f t="shared" si="232"/>
        <v>0</v>
      </c>
      <c r="BX152" s="77">
        <f t="shared" si="232"/>
        <v>0</v>
      </c>
      <c r="BY152" s="77">
        <f t="shared" si="232"/>
        <v>0</v>
      </c>
      <c r="BZ152" s="77">
        <f t="shared" si="232"/>
        <v>0</v>
      </c>
      <c r="CA152" s="77">
        <f t="shared" si="232"/>
        <v>0</v>
      </c>
      <c r="CB152" s="77">
        <f t="shared" si="233"/>
        <v>0</v>
      </c>
      <c r="CC152" s="77">
        <f t="shared" si="233"/>
        <v>0</v>
      </c>
      <c r="CD152" s="77">
        <f t="shared" si="233"/>
        <v>0</v>
      </c>
      <c r="CE152" s="77">
        <f t="shared" si="233"/>
        <v>0</v>
      </c>
      <c r="CF152" s="77">
        <f t="shared" si="233"/>
        <v>0</v>
      </c>
      <c r="CG152" s="77">
        <f t="shared" si="233"/>
        <v>0</v>
      </c>
      <c r="CH152" s="77">
        <f t="shared" si="233"/>
        <v>0</v>
      </c>
      <c r="CI152" s="77">
        <f t="shared" si="233"/>
        <v>0</v>
      </c>
      <c r="CJ152" s="77">
        <f t="shared" si="233"/>
        <v>0</v>
      </c>
      <c r="CK152" s="77">
        <f t="shared" si="233"/>
        <v>0</v>
      </c>
      <c r="CL152" s="77">
        <f t="shared" si="234"/>
        <v>0</v>
      </c>
      <c r="CM152" s="77">
        <f t="shared" si="234"/>
        <v>0</v>
      </c>
      <c r="CN152" s="77">
        <f t="shared" si="234"/>
        <v>0</v>
      </c>
      <c r="CO152" s="77">
        <f t="shared" si="234"/>
        <v>0</v>
      </c>
      <c r="CP152" s="77">
        <f t="shared" si="234"/>
        <v>0</v>
      </c>
      <c r="CQ152" s="77">
        <f t="shared" si="234"/>
        <v>0</v>
      </c>
      <c r="CR152" s="77">
        <f t="shared" si="234"/>
        <v>0</v>
      </c>
      <c r="CS152" s="77">
        <f t="shared" si="234"/>
        <v>0</v>
      </c>
      <c r="CT152" s="77">
        <f t="shared" si="235"/>
        <v>0</v>
      </c>
      <c r="CU152" s="77">
        <f t="shared" si="235"/>
        <v>0</v>
      </c>
      <c r="CV152" s="77">
        <f t="shared" si="235"/>
        <v>0</v>
      </c>
      <c r="CW152" s="77">
        <f t="shared" si="235"/>
        <v>0</v>
      </c>
      <c r="CX152" s="77">
        <f t="shared" si="235"/>
        <v>0</v>
      </c>
      <c r="CY152" s="77">
        <f t="shared" si="235"/>
        <v>0</v>
      </c>
      <c r="CZ152" s="77">
        <f t="shared" si="235"/>
        <v>0</v>
      </c>
      <c r="DA152" s="77">
        <f t="shared" si="235"/>
        <v>0</v>
      </c>
      <c r="DB152" s="77">
        <f t="shared" si="235"/>
        <v>0</v>
      </c>
      <c r="DC152" s="77">
        <f t="shared" si="235"/>
        <v>0</v>
      </c>
      <c r="DD152" s="77">
        <f t="shared" si="236"/>
        <v>0</v>
      </c>
      <c r="DE152" s="77">
        <f t="shared" si="236"/>
        <v>0</v>
      </c>
      <c r="DF152" s="77">
        <f t="shared" si="236"/>
        <v>0</v>
      </c>
      <c r="DG152" s="77">
        <f t="shared" si="236"/>
        <v>0</v>
      </c>
      <c r="DH152" s="77">
        <f t="shared" si="236"/>
        <v>0</v>
      </c>
      <c r="DI152" s="77">
        <f t="shared" si="236"/>
        <v>0</v>
      </c>
      <c r="DJ152" s="77">
        <f t="shared" si="236"/>
        <v>0</v>
      </c>
      <c r="DK152" s="77">
        <f t="shared" si="236"/>
        <v>0</v>
      </c>
      <c r="DL152" s="77">
        <f t="shared" si="236"/>
        <v>0</v>
      </c>
      <c r="DM152" s="77">
        <f t="shared" si="236"/>
        <v>0</v>
      </c>
      <c r="DN152" s="77">
        <f t="shared" si="237"/>
        <v>0</v>
      </c>
      <c r="DO152" s="77">
        <f t="shared" si="237"/>
        <v>0</v>
      </c>
      <c r="DP152" s="77">
        <f t="shared" si="237"/>
        <v>0</v>
      </c>
      <c r="DQ152" s="77">
        <f t="shared" si="237"/>
        <v>0</v>
      </c>
      <c r="DR152" s="77">
        <f t="shared" si="237"/>
        <v>0</v>
      </c>
      <c r="DS152" s="77">
        <f t="shared" si="237"/>
        <v>0</v>
      </c>
      <c r="DT152" s="77">
        <f t="shared" si="237"/>
        <v>0</v>
      </c>
      <c r="DU152" s="77">
        <f t="shared" si="237"/>
        <v>0</v>
      </c>
      <c r="DV152" s="77">
        <f t="shared" si="237"/>
        <v>0</v>
      </c>
      <c r="DW152" s="77">
        <f t="shared" si="237"/>
        <v>0</v>
      </c>
      <c r="DX152" s="77">
        <f t="shared" si="237"/>
        <v>0</v>
      </c>
      <c r="DY152" s="77">
        <f t="shared" si="238"/>
        <v>0</v>
      </c>
      <c r="DZ152" s="77">
        <f t="shared" si="238"/>
        <v>0</v>
      </c>
      <c r="EA152" s="77">
        <f t="shared" si="238"/>
        <v>0</v>
      </c>
      <c r="EB152" s="77">
        <f t="shared" si="238"/>
        <v>0</v>
      </c>
      <c r="EC152" s="77">
        <f t="shared" si="238"/>
        <v>0</v>
      </c>
      <c r="ED152" s="77">
        <f t="shared" si="238"/>
        <v>0</v>
      </c>
      <c r="EE152" s="77">
        <f t="shared" si="238"/>
        <v>0</v>
      </c>
      <c r="EF152" s="77">
        <f t="shared" si="238"/>
        <v>0</v>
      </c>
      <c r="EG152" s="77">
        <f t="shared" si="238"/>
        <v>0</v>
      </c>
      <c r="EH152" s="77">
        <f t="shared" si="238"/>
        <v>0</v>
      </c>
      <c r="EI152" s="77">
        <f t="shared" si="239"/>
        <v>0</v>
      </c>
      <c r="EJ152" s="77">
        <f t="shared" si="239"/>
        <v>0</v>
      </c>
      <c r="EK152" s="77">
        <f t="shared" si="239"/>
        <v>0</v>
      </c>
      <c r="EL152" s="77">
        <f t="shared" si="239"/>
        <v>0</v>
      </c>
      <c r="EM152" s="77">
        <f t="shared" si="239"/>
        <v>0</v>
      </c>
      <c r="EN152" s="77">
        <f t="shared" si="239"/>
        <v>0</v>
      </c>
      <c r="EO152" s="77">
        <f t="shared" si="239"/>
        <v>0</v>
      </c>
      <c r="EP152" s="77">
        <f t="shared" si="239"/>
        <v>0</v>
      </c>
      <c r="EQ152" s="77">
        <f t="shared" si="239"/>
        <v>0</v>
      </c>
      <c r="ER152" s="77">
        <f t="shared" si="239"/>
        <v>0</v>
      </c>
      <c r="ES152" s="77">
        <f t="shared" si="240"/>
        <v>0</v>
      </c>
      <c r="ET152" s="77">
        <f t="shared" si="240"/>
        <v>0</v>
      </c>
      <c r="EU152" s="77">
        <f t="shared" si="240"/>
        <v>0</v>
      </c>
      <c r="EV152" s="77">
        <f t="shared" si="240"/>
        <v>0</v>
      </c>
      <c r="EW152" s="77">
        <f t="shared" si="240"/>
        <v>0</v>
      </c>
      <c r="EX152" s="77">
        <f t="shared" si="240"/>
        <v>0</v>
      </c>
      <c r="EY152" s="77">
        <f t="shared" si="240"/>
        <v>0</v>
      </c>
      <c r="EZ152" s="77">
        <f t="shared" si="240"/>
        <v>0</v>
      </c>
      <c r="FA152" s="77">
        <f t="shared" si="240"/>
        <v>0</v>
      </c>
      <c r="FB152" s="77">
        <f t="shared" si="240"/>
        <v>0</v>
      </c>
      <c r="FC152" s="77">
        <f t="shared" si="241"/>
        <v>0</v>
      </c>
      <c r="FD152" s="77">
        <f t="shared" si="241"/>
        <v>0</v>
      </c>
      <c r="FE152" s="77">
        <f t="shared" si="241"/>
        <v>0</v>
      </c>
      <c r="FF152" s="77">
        <f t="shared" si="241"/>
        <v>0</v>
      </c>
      <c r="FG152" s="77">
        <f t="shared" si="241"/>
        <v>0</v>
      </c>
      <c r="FH152" s="77">
        <f t="shared" si="241"/>
        <v>0</v>
      </c>
      <c r="FI152" s="77">
        <f t="shared" si="241"/>
        <v>0</v>
      </c>
      <c r="FJ152" s="77">
        <f t="shared" si="241"/>
        <v>0</v>
      </c>
      <c r="FK152" s="77">
        <f t="shared" si="241"/>
        <v>0</v>
      </c>
      <c r="FL152" s="77">
        <f t="shared" si="241"/>
        <v>0</v>
      </c>
      <c r="FM152" s="77">
        <f t="shared" si="242"/>
        <v>0</v>
      </c>
      <c r="FN152" s="77">
        <f t="shared" si="242"/>
        <v>0</v>
      </c>
      <c r="FO152" s="77">
        <f t="shared" si="242"/>
        <v>0</v>
      </c>
      <c r="FP152" s="77">
        <f t="shared" si="242"/>
        <v>0</v>
      </c>
      <c r="FQ152" s="77">
        <f t="shared" si="242"/>
        <v>0</v>
      </c>
      <c r="FR152" s="77">
        <f t="shared" si="242"/>
        <v>0</v>
      </c>
      <c r="FS152" s="77">
        <f t="shared" si="242"/>
        <v>0</v>
      </c>
      <c r="FT152" s="77">
        <f t="shared" si="242"/>
        <v>0</v>
      </c>
      <c r="FU152" s="77">
        <f t="shared" si="242"/>
        <v>0</v>
      </c>
      <c r="FV152" s="77">
        <f t="shared" si="242"/>
        <v>0</v>
      </c>
      <c r="FW152" s="77">
        <f t="shared" si="243"/>
        <v>0</v>
      </c>
      <c r="FX152" s="77">
        <f t="shared" si="243"/>
        <v>0</v>
      </c>
      <c r="FY152" s="77">
        <f t="shared" si="243"/>
        <v>0</v>
      </c>
      <c r="FZ152" s="77">
        <f t="shared" si="243"/>
        <v>0</v>
      </c>
      <c r="GA152" s="77">
        <f t="shared" si="243"/>
        <v>0</v>
      </c>
      <c r="GB152" s="77">
        <f t="shared" si="243"/>
        <v>0</v>
      </c>
      <c r="GC152" s="77">
        <f t="shared" si="243"/>
        <v>0</v>
      </c>
      <c r="GD152" s="77">
        <f t="shared" si="243"/>
        <v>0</v>
      </c>
      <c r="GE152" s="77">
        <f t="shared" si="243"/>
        <v>0</v>
      </c>
      <c r="GF152" s="77">
        <f t="shared" si="243"/>
        <v>0</v>
      </c>
      <c r="GG152" s="77">
        <f t="shared" si="243"/>
        <v>0</v>
      </c>
    </row>
    <row r="153" spans="1:189" ht="15.75" x14ac:dyDescent="0.25">
      <c r="A153" s="93"/>
      <c r="B153" s="101"/>
      <c r="C153" s="102"/>
      <c r="D153" s="102"/>
      <c r="E153" s="93"/>
      <c r="F153" s="101"/>
      <c r="G153" s="97">
        <f t="shared" si="208"/>
        <v>0</v>
      </c>
      <c r="H153" s="96"/>
      <c r="I153" s="97">
        <f t="shared" si="209"/>
        <v>0</v>
      </c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0">
        <f t="shared" si="212"/>
        <v>0</v>
      </c>
      <c r="AE153" s="100">
        <f t="shared" si="210"/>
        <v>0</v>
      </c>
      <c r="AF153" s="75"/>
      <c r="AG153" s="75"/>
      <c r="AH153" s="68">
        <f t="shared" si="211"/>
        <v>0</v>
      </c>
      <c r="AI153" s="79">
        <f>SUMIF(Списки!$D$2:$D$6,B153,Списки!$E$2:$E$6)</f>
        <v>0</v>
      </c>
      <c r="AJ153" s="79">
        <f t="shared" si="228"/>
        <v>31</v>
      </c>
      <c r="AK153" s="70"/>
      <c r="AL153" s="70">
        <f t="array" aca="1" ref="AL153" ca="1">IF(MONTH(AI153)=1,MIN(IF(F153=январь!$A$1:$AF$200,ROW(январь!$A$1:$AF$200))),IF(MONTH(AI153)=2,MIN(IF(F153=февраль!$A$1:$AF$200,ROW(февраль!$A$1:$AF$200))),IF(MONTH(AI153)=3,MIN(IF(F153=март!$A$1:$AF$200,ROW(март!$A$1:$AF$200))),IF(MONTH(AI153)=4,MIN(IF(F153=апрель!$A$1:$AF$200,ROW(апрель!$A$1:$AF$200))),IF(MONTH(AI153)=5,MIN(IF(F153=май!$A$1:$AF$200,ROW(май!$A$1:$AF$200))),0)))))</f>
        <v>3</v>
      </c>
      <c r="AM153" s="77" t="str">
        <f t="shared" ca="1" si="229"/>
        <v>П</v>
      </c>
      <c r="AN153" s="77" t="str">
        <f t="shared" ca="1" si="229"/>
        <v>П</v>
      </c>
      <c r="AO153" s="77" t="str">
        <f t="shared" ca="1" si="229"/>
        <v>КД</v>
      </c>
      <c r="AP153" s="77" t="str">
        <f t="shared" ca="1" si="229"/>
        <v>КД</v>
      </c>
      <c r="AQ153" s="77" t="str">
        <f t="shared" ca="1" si="229"/>
        <v>КД</v>
      </c>
      <c r="AR153" s="77" t="str">
        <f t="shared" ca="1" si="229"/>
        <v>КД</v>
      </c>
      <c r="AS153" s="77" t="str">
        <f t="shared" ca="1" si="229"/>
        <v>В</v>
      </c>
      <c r="AT153" s="77" t="str">
        <f t="shared" ca="1" si="229"/>
        <v>КД</v>
      </c>
      <c r="AU153" s="77">
        <f t="shared" ca="1" si="229"/>
        <v>0</v>
      </c>
      <c r="AV153" s="77">
        <f t="shared" ca="1" si="229"/>
        <v>3</v>
      </c>
      <c r="AW153" s="77">
        <f t="shared" ca="1" si="230"/>
        <v>4</v>
      </c>
      <c r="AX153" s="77">
        <f t="shared" ca="1" si="230"/>
        <v>6</v>
      </c>
      <c r="AY153" s="77">
        <f t="shared" ca="1" si="230"/>
        <v>3</v>
      </c>
      <c r="AZ153" s="77" t="str">
        <f t="shared" ca="1" si="230"/>
        <v>В</v>
      </c>
      <c r="BA153" s="77">
        <f t="shared" ca="1" si="230"/>
        <v>7</v>
      </c>
      <c r="BB153" s="77">
        <f t="shared" ca="1" si="230"/>
        <v>0</v>
      </c>
      <c r="BC153" s="77">
        <f t="shared" ca="1" si="230"/>
        <v>3</v>
      </c>
      <c r="BD153" s="77">
        <f t="shared" ca="1" si="230"/>
        <v>4</v>
      </c>
      <c r="BE153" s="77">
        <f t="shared" ca="1" si="230"/>
        <v>6</v>
      </c>
      <c r="BF153" s="77">
        <f t="shared" ca="1" si="230"/>
        <v>3</v>
      </c>
      <c r="BG153" s="77" t="str">
        <f t="shared" ca="1" si="231"/>
        <v>В</v>
      </c>
      <c r="BH153" s="77">
        <f t="shared" ca="1" si="231"/>
        <v>7</v>
      </c>
      <c r="BI153" s="77">
        <f t="shared" ca="1" si="231"/>
        <v>0</v>
      </c>
      <c r="BJ153" s="77">
        <f t="shared" ca="1" si="231"/>
        <v>3</v>
      </c>
      <c r="BK153" s="77">
        <f t="shared" ca="1" si="231"/>
        <v>4</v>
      </c>
      <c r="BL153" s="77">
        <f t="shared" ca="1" si="231"/>
        <v>6</v>
      </c>
      <c r="BM153" s="77">
        <f t="shared" ca="1" si="231"/>
        <v>3</v>
      </c>
      <c r="BN153" s="77" t="str">
        <f t="shared" ca="1" si="231"/>
        <v>В</v>
      </c>
      <c r="BO153" s="77">
        <f t="shared" ca="1" si="231"/>
        <v>7</v>
      </c>
      <c r="BP153" s="77">
        <f t="shared" ca="1" si="231"/>
        <v>0</v>
      </c>
      <c r="BQ153" s="77">
        <f t="shared" ca="1" si="231"/>
        <v>3</v>
      </c>
      <c r="BR153" s="77">
        <f t="shared" si="232"/>
        <v>0</v>
      </c>
      <c r="BS153" s="77">
        <f t="shared" si="232"/>
        <v>0</v>
      </c>
      <c r="BT153" s="77">
        <f t="shared" si="232"/>
        <v>0</v>
      </c>
      <c r="BU153" s="77">
        <f t="shared" si="232"/>
        <v>0</v>
      </c>
      <c r="BV153" s="77">
        <f t="shared" si="232"/>
        <v>0</v>
      </c>
      <c r="BW153" s="77">
        <f t="shared" si="232"/>
        <v>0</v>
      </c>
      <c r="BX153" s="77">
        <f t="shared" si="232"/>
        <v>0</v>
      </c>
      <c r="BY153" s="77">
        <f t="shared" si="232"/>
        <v>0</v>
      </c>
      <c r="BZ153" s="77">
        <f t="shared" si="232"/>
        <v>0</v>
      </c>
      <c r="CA153" s="77">
        <f t="shared" si="232"/>
        <v>0</v>
      </c>
      <c r="CB153" s="77">
        <f t="shared" si="233"/>
        <v>0</v>
      </c>
      <c r="CC153" s="77">
        <f t="shared" si="233"/>
        <v>0</v>
      </c>
      <c r="CD153" s="77">
        <f t="shared" si="233"/>
        <v>0</v>
      </c>
      <c r="CE153" s="77">
        <f t="shared" si="233"/>
        <v>0</v>
      </c>
      <c r="CF153" s="77">
        <f t="shared" si="233"/>
        <v>0</v>
      </c>
      <c r="CG153" s="77">
        <f t="shared" si="233"/>
        <v>0</v>
      </c>
      <c r="CH153" s="77">
        <f t="shared" si="233"/>
        <v>0</v>
      </c>
      <c r="CI153" s="77">
        <f t="shared" si="233"/>
        <v>0</v>
      </c>
      <c r="CJ153" s="77">
        <f t="shared" si="233"/>
        <v>0</v>
      </c>
      <c r="CK153" s="77">
        <f t="shared" si="233"/>
        <v>0</v>
      </c>
      <c r="CL153" s="77">
        <f t="shared" si="234"/>
        <v>0</v>
      </c>
      <c r="CM153" s="77">
        <f t="shared" si="234"/>
        <v>0</v>
      </c>
      <c r="CN153" s="77">
        <f t="shared" si="234"/>
        <v>0</v>
      </c>
      <c r="CO153" s="77">
        <f t="shared" si="234"/>
        <v>0</v>
      </c>
      <c r="CP153" s="77">
        <f t="shared" si="234"/>
        <v>0</v>
      </c>
      <c r="CQ153" s="77">
        <f t="shared" si="234"/>
        <v>0</v>
      </c>
      <c r="CR153" s="77">
        <f t="shared" si="234"/>
        <v>0</v>
      </c>
      <c r="CS153" s="77">
        <f t="shared" si="234"/>
        <v>0</v>
      </c>
      <c r="CT153" s="77">
        <f t="shared" si="235"/>
        <v>0</v>
      </c>
      <c r="CU153" s="77">
        <f t="shared" si="235"/>
        <v>0</v>
      </c>
      <c r="CV153" s="77">
        <f t="shared" si="235"/>
        <v>0</v>
      </c>
      <c r="CW153" s="77">
        <f t="shared" si="235"/>
        <v>0</v>
      </c>
      <c r="CX153" s="77">
        <f t="shared" si="235"/>
        <v>0</v>
      </c>
      <c r="CY153" s="77">
        <f t="shared" si="235"/>
        <v>0</v>
      </c>
      <c r="CZ153" s="77">
        <f t="shared" si="235"/>
        <v>0</v>
      </c>
      <c r="DA153" s="77">
        <f t="shared" si="235"/>
        <v>0</v>
      </c>
      <c r="DB153" s="77">
        <f t="shared" si="235"/>
        <v>0</v>
      </c>
      <c r="DC153" s="77">
        <f t="shared" si="235"/>
        <v>0</v>
      </c>
      <c r="DD153" s="77">
        <f t="shared" si="236"/>
        <v>0</v>
      </c>
      <c r="DE153" s="77">
        <f t="shared" si="236"/>
        <v>0</v>
      </c>
      <c r="DF153" s="77">
        <f t="shared" si="236"/>
        <v>0</v>
      </c>
      <c r="DG153" s="77">
        <f t="shared" si="236"/>
        <v>0</v>
      </c>
      <c r="DH153" s="77">
        <f t="shared" si="236"/>
        <v>0</v>
      </c>
      <c r="DI153" s="77">
        <f t="shared" si="236"/>
        <v>0</v>
      </c>
      <c r="DJ153" s="77">
        <f t="shared" si="236"/>
        <v>0</v>
      </c>
      <c r="DK153" s="77">
        <f t="shared" si="236"/>
        <v>0</v>
      </c>
      <c r="DL153" s="77">
        <f t="shared" si="236"/>
        <v>0</v>
      </c>
      <c r="DM153" s="77">
        <f t="shared" si="236"/>
        <v>0</v>
      </c>
      <c r="DN153" s="77">
        <f t="shared" si="237"/>
        <v>0</v>
      </c>
      <c r="DO153" s="77">
        <f t="shared" si="237"/>
        <v>0</v>
      </c>
      <c r="DP153" s="77">
        <f t="shared" si="237"/>
        <v>0</v>
      </c>
      <c r="DQ153" s="77">
        <f t="shared" si="237"/>
        <v>0</v>
      </c>
      <c r="DR153" s="77">
        <f t="shared" si="237"/>
        <v>0</v>
      </c>
      <c r="DS153" s="77">
        <f t="shared" si="237"/>
        <v>0</v>
      </c>
      <c r="DT153" s="77">
        <f t="shared" si="237"/>
        <v>0</v>
      </c>
      <c r="DU153" s="77">
        <f t="shared" si="237"/>
        <v>0</v>
      </c>
      <c r="DV153" s="77">
        <f t="shared" si="237"/>
        <v>0</v>
      </c>
      <c r="DW153" s="77">
        <f t="shared" si="237"/>
        <v>0</v>
      </c>
      <c r="DX153" s="77">
        <f t="shared" si="237"/>
        <v>0</v>
      </c>
      <c r="DY153" s="77">
        <f t="shared" si="238"/>
        <v>0</v>
      </c>
      <c r="DZ153" s="77">
        <f t="shared" si="238"/>
        <v>0</v>
      </c>
      <c r="EA153" s="77">
        <f t="shared" si="238"/>
        <v>0</v>
      </c>
      <c r="EB153" s="77">
        <f t="shared" si="238"/>
        <v>0</v>
      </c>
      <c r="EC153" s="77">
        <f t="shared" si="238"/>
        <v>0</v>
      </c>
      <c r="ED153" s="77">
        <f t="shared" si="238"/>
        <v>0</v>
      </c>
      <c r="EE153" s="77">
        <f t="shared" si="238"/>
        <v>0</v>
      </c>
      <c r="EF153" s="77">
        <f t="shared" si="238"/>
        <v>0</v>
      </c>
      <c r="EG153" s="77">
        <f t="shared" si="238"/>
        <v>0</v>
      </c>
      <c r="EH153" s="77">
        <f t="shared" si="238"/>
        <v>0</v>
      </c>
      <c r="EI153" s="77">
        <f t="shared" si="239"/>
        <v>0</v>
      </c>
      <c r="EJ153" s="77">
        <f t="shared" si="239"/>
        <v>0</v>
      </c>
      <c r="EK153" s="77">
        <f t="shared" si="239"/>
        <v>0</v>
      </c>
      <c r="EL153" s="77">
        <f t="shared" si="239"/>
        <v>0</v>
      </c>
      <c r="EM153" s="77">
        <f t="shared" si="239"/>
        <v>0</v>
      </c>
      <c r="EN153" s="77">
        <f t="shared" si="239"/>
        <v>0</v>
      </c>
      <c r="EO153" s="77">
        <f t="shared" si="239"/>
        <v>0</v>
      </c>
      <c r="EP153" s="77">
        <f t="shared" si="239"/>
        <v>0</v>
      </c>
      <c r="EQ153" s="77">
        <f t="shared" si="239"/>
        <v>0</v>
      </c>
      <c r="ER153" s="77">
        <f t="shared" si="239"/>
        <v>0</v>
      </c>
      <c r="ES153" s="77">
        <f t="shared" si="240"/>
        <v>0</v>
      </c>
      <c r="ET153" s="77">
        <f t="shared" si="240"/>
        <v>0</v>
      </c>
      <c r="EU153" s="77">
        <f t="shared" si="240"/>
        <v>0</v>
      </c>
      <c r="EV153" s="77">
        <f t="shared" si="240"/>
        <v>0</v>
      </c>
      <c r="EW153" s="77">
        <f t="shared" si="240"/>
        <v>0</v>
      </c>
      <c r="EX153" s="77">
        <f t="shared" si="240"/>
        <v>0</v>
      </c>
      <c r="EY153" s="77">
        <f t="shared" si="240"/>
        <v>0</v>
      </c>
      <c r="EZ153" s="77">
        <f t="shared" si="240"/>
        <v>0</v>
      </c>
      <c r="FA153" s="77">
        <f t="shared" si="240"/>
        <v>0</v>
      </c>
      <c r="FB153" s="77">
        <f t="shared" si="240"/>
        <v>0</v>
      </c>
      <c r="FC153" s="77">
        <f t="shared" si="241"/>
        <v>0</v>
      </c>
      <c r="FD153" s="77">
        <f t="shared" si="241"/>
        <v>0</v>
      </c>
      <c r="FE153" s="77">
        <f t="shared" si="241"/>
        <v>0</v>
      </c>
      <c r="FF153" s="77">
        <f t="shared" si="241"/>
        <v>0</v>
      </c>
      <c r="FG153" s="77">
        <f t="shared" si="241"/>
        <v>0</v>
      </c>
      <c r="FH153" s="77">
        <f t="shared" si="241"/>
        <v>0</v>
      </c>
      <c r="FI153" s="77">
        <f t="shared" si="241"/>
        <v>0</v>
      </c>
      <c r="FJ153" s="77">
        <f t="shared" si="241"/>
        <v>0</v>
      </c>
      <c r="FK153" s="77">
        <f t="shared" si="241"/>
        <v>0</v>
      </c>
      <c r="FL153" s="77">
        <f t="shared" si="241"/>
        <v>0</v>
      </c>
      <c r="FM153" s="77">
        <f t="shared" si="242"/>
        <v>0</v>
      </c>
      <c r="FN153" s="77">
        <f t="shared" si="242"/>
        <v>0</v>
      </c>
      <c r="FO153" s="77">
        <f t="shared" si="242"/>
        <v>0</v>
      </c>
      <c r="FP153" s="77">
        <f t="shared" si="242"/>
        <v>0</v>
      </c>
      <c r="FQ153" s="77">
        <f t="shared" si="242"/>
        <v>0</v>
      </c>
      <c r="FR153" s="77">
        <f t="shared" si="242"/>
        <v>0</v>
      </c>
      <c r="FS153" s="77">
        <f t="shared" si="242"/>
        <v>0</v>
      </c>
      <c r="FT153" s="77">
        <f t="shared" si="242"/>
        <v>0</v>
      </c>
      <c r="FU153" s="77">
        <f t="shared" si="242"/>
        <v>0</v>
      </c>
      <c r="FV153" s="77">
        <f t="shared" si="242"/>
        <v>0</v>
      </c>
      <c r="FW153" s="77">
        <f t="shared" si="243"/>
        <v>0</v>
      </c>
      <c r="FX153" s="77">
        <f t="shared" si="243"/>
        <v>0</v>
      </c>
      <c r="FY153" s="77">
        <f t="shared" si="243"/>
        <v>0</v>
      </c>
      <c r="FZ153" s="77">
        <f t="shared" si="243"/>
        <v>0</v>
      </c>
      <c r="GA153" s="77">
        <f t="shared" si="243"/>
        <v>0</v>
      </c>
      <c r="GB153" s="77">
        <f t="shared" si="243"/>
        <v>0</v>
      </c>
      <c r="GC153" s="77">
        <f t="shared" si="243"/>
        <v>0</v>
      </c>
      <c r="GD153" s="77">
        <f t="shared" si="243"/>
        <v>0</v>
      </c>
      <c r="GE153" s="77">
        <f t="shared" si="243"/>
        <v>0</v>
      </c>
      <c r="GF153" s="77">
        <f t="shared" si="243"/>
        <v>0</v>
      </c>
      <c r="GG153" s="77">
        <f t="shared" si="243"/>
        <v>0</v>
      </c>
    </row>
    <row r="154" spans="1:189" ht="15.75" x14ac:dyDescent="0.25">
      <c r="A154" s="93"/>
      <c r="B154" s="101"/>
      <c r="C154" s="102"/>
      <c r="D154" s="102"/>
      <c r="E154" s="93"/>
      <c r="F154" s="101"/>
      <c r="G154" s="97">
        <f t="shared" si="208"/>
        <v>0</v>
      </c>
      <c r="H154" s="96"/>
      <c r="I154" s="97">
        <f t="shared" si="209"/>
        <v>0</v>
      </c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0">
        <f t="shared" si="212"/>
        <v>0</v>
      </c>
      <c r="AE154" s="100">
        <f t="shared" si="210"/>
        <v>0</v>
      </c>
      <c r="AF154" s="75"/>
      <c r="AG154" s="75"/>
      <c r="AH154" s="68">
        <f t="shared" si="211"/>
        <v>0</v>
      </c>
      <c r="AI154" s="79">
        <f>SUMIF(Списки!$D$2:$D$6,B154,Списки!$E$2:$E$6)</f>
        <v>0</v>
      </c>
      <c r="AJ154" s="79">
        <f t="shared" si="228"/>
        <v>31</v>
      </c>
      <c r="AK154" s="70"/>
      <c r="AL154" s="70">
        <f t="array" aca="1" ref="AL154" ca="1">IF(MONTH(AI154)=1,MIN(IF(F154=январь!$A$1:$AF$200,ROW(январь!$A$1:$AF$200))),IF(MONTH(AI154)=2,MIN(IF(F154=февраль!$A$1:$AF$200,ROW(февраль!$A$1:$AF$200))),IF(MONTH(AI154)=3,MIN(IF(F154=март!$A$1:$AF$200,ROW(март!$A$1:$AF$200))),IF(MONTH(AI154)=4,MIN(IF(F154=апрель!$A$1:$AF$200,ROW(апрель!$A$1:$AF$200))),IF(MONTH(AI154)=5,MIN(IF(F154=май!$A$1:$AF$200,ROW(май!$A$1:$AF$200))),0)))))</f>
        <v>3</v>
      </c>
      <c r="AM154" s="77" t="str">
        <f t="shared" ref="AM154:AV163" ca="1" si="244">IF(MONTH($AI154)=1,INDEX(янв,$AL154,AM$2),0)</f>
        <v>П</v>
      </c>
      <c r="AN154" s="77" t="str">
        <f t="shared" ca="1" si="244"/>
        <v>П</v>
      </c>
      <c r="AO154" s="77" t="str">
        <f t="shared" ca="1" si="244"/>
        <v>КД</v>
      </c>
      <c r="AP154" s="77" t="str">
        <f t="shared" ca="1" si="244"/>
        <v>КД</v>
      </c>
      <c r="AQ154" s="77" t="str">
        <f t="shared" ca="1" si="244"/>
        <v>КД</v>
      </c>
      <c r="AR154" s="77" t="str">
        <f t="shared" ca="1" si="244"/>
        <v>КД</v>
      </c>
      <c r="AS154" s="77" t="str">
        <f t="shared" ca="1" si="244"/>
        <v>В</v>
      </c>
      <c r="AT154" s="77" t="str">
        <f t="shared" ca="1" si="244"/>
        <v>КД</v>
      </c>
      <c r="AU154" s="77">
        <f t="shared" ca="1" si="244"/>
        <v>0</v>
      </c>
      <c r="AV154" s="77">
        <f t="shared" ca="1" si="244"/>
        <v>3</v>
      </c>
      <c r="AW154" s="77">
        <f t="shared" ref="AW154:BF163" ca="1" si="245">IF(MONTH($AI154)=1,INDEX(янв,$AL154,AW$2),0)</f>
        <v>4</v>
      </c>
      <c r="AX154" s="77">
        <f t="shared" ca="1" si="245"/>
        <v>6</v>
      </c>
      <c r="AY154" s="77">
        <f t="shared" ca="1" si="245"/>
        <v>3</v>
      </c>
      <c r="AZ154" s="77" t="str">
        <f t="shared" ca="1" si="245"/>
        <v>В</v>
      </c>
      <c r="BA154" s="77">
        <f t="shared" ca="1" si="245"/>
        <v>7</v>
      </c>
      <c r="BB154" s="77">
        <f t="shared" ca="1" si="245"/>
        <v>0</v>
      </c>
      <c r="BC154" s="77">
        <f t="shared" ca="1" si="245"/>
        <v>3</v>
      </c>
      <c r="BD154" s="77">
        <f t="shared" ca="1" si="245"/>
        <v>4</v>
      </c>
      <c r="BE154" s="77">
        <f t="shared" ca="1" si="245"/>
        <v>6</v>
      </c>
      <c r="BF154" s="77">
        <f t="shared" ca="1" si="245"/>
        <v>3</v>
      </c>
      <c r="BG154" s="77" t="str">
        <f t="shared" ref="BG154:BQ163" ca="1" si="246">IF(MONTH($AI154)=1,INDEX(янв,$AL154,BG$2),0)</f>
        <v>В</v>
      </c>
      <c r="BH154" s="77">
        <f t="shared" ca="1" si="246"/>
        <v>7</v>
      </c>
      <c r="BI154" s="77">
        <f t="shared" ca="1" si="246"/>
        <v>0</v>
      </c>
      <c r="BJ154" s="77">
        <f t="shared" ca="1" si="246"/>
        <v>3</v>
      </c>
      <c r="BK154" s="77">
        <f t="shared" ca="1" si="246"/>
        <v>4</v>
      </c>
      <c r="BL154" s="77">
        <f t="shared" ca="1" si="246"/>
        <v>6</v>
      </c>
      <c r="BM154" s="77">
        <f t="shared" ca="1" si="246"/>
        <v>3</v>
      </c>
      <c r="BN154" s="77" t="str">
        <f t="shared" ca="1" si="246"/>
        <v>В</v>
      </c>
      <c r="BO154" s="77">
        <f t="shared" ca="1" si="246"/>
        <v>7</v>
      </c>
      <c r="BP154" s="77">
        <f t="shared" ca="1" si="246"/>
        <v>0</v>
      </c>
      <c r="BQ154" s="77">
        <f t="shared" ca="1" si="246"/>
        <v>3</v>
      </c>
      <c r="BR154" s="77">
        <f t="shared" ref="BR154:CA163" si="247">IF(MONTH($AI154)=2,INDEX(фев,$AL154,BR$2),0)</f>
        <v>0</v>
      </c>
      <c r="BS154" s="77">
        <f t="shared" si="247"/>
        <v>0</v>
      </c>
      <c r="BT154" s="77">
        <f t="shared" si="247"/>
        <v>0</v>
      </c>
      <c r="BU154" s="77">
        <f t="shared" si="247"/>
        <v>0</v>
      </c>
      <c r="BV154" s="77">
        <f t="shared" si="247"/>
        <v>0</v>
      </c>
      <c r="BW154" s="77">
        <f t="shared" si="247"/>
        <v>0</v>
      </c>
      <c r="BX154" s="77">
        <f t="shared" si="247"/>
        <v>0</v>
      </c>
      <c r="BY154" s="77">
        <f t="shared" si="247"/>
        <v>0</v>
      </c>
      <c r="BZ154" s="77">
        <f t="shared" si="247"/>
        <v>0</v>
      </c>
      <c r="CA154" s="77">
        <f t="shared" si="247"/>
        <v>0</v>
      </c>
      <c r="CB154" s="77">
        <f t="shared" ref="CB154:CK163" si="248">IF(MONTH($AI154)=2,INDEX(фев,$AL154,CB$2),0)</f>
        <v>0</v>
      </c>
      <c r="CC154" s="77">
        <f t="shared" si="248"/>
        <v>0</v>
      </c>
      <c r="CD154" s="77">
        <f t="shared" si="248"/>
        <v>0</v>
      </c>
      <c r="CE154" s="77">
        <f t="shared" si="248"/>
        <v>0</v>
      </c>
      <c r="CF154" s="77">
        <f t="shared" si="248"/>
        <v>0</v>
      </c>
      <c r="CG154" s="77">
        <f t="shared" si="248"/>
        <v>0</v>
      </c>
      <c r="CH154" s="77">
        <f t="shared" si="248"/>
        <v>0</v>
      </c>
      <c r="CI154" s="77">
        <f t="shared" si="248"/>
        <v>0</v>
      </c>
      <c r="CJ154" s="77">
        <f t="shared" si="248"/>
        <v>0</v>
      </c>
      <c r="CK154" s="77">
        <f t="shared" si="248"/>
        <v>0</v>
      </c>
      <c r="CL154" s="77">
        <f t="shared" ref="CL154:CS163" si="249">IF(MONTH($AI154)=2,INDEX(фев,$AL154,CL$2),0)</f>
        <v>0</v>
      </c>
      <c r="CM154" s="77">
        <f t="shared" si="249"/>
        <v>0</v>
      </c>
      <c r="CN154" s="77">
        <f t="shared" si="249"/>
        <v>0</v>
      </c>
      <c r="CO154" s="77">
        <f t="shared" si="249"/>
        <v>0</v>
      </c>
      <c r="CP154" s="77">
        <f t="shared" si="249"/>
        <v>0</v>
      </c>
      <c r="CQ154" s="77">
        <f t="shared" si="249"/>
        <v>0</v>
      </c>
      <c r="CR154" s="77">
        <f t="shared" si="249"/>
        <v>0</v>
      </c>
      <c r="CS154" s="77">
        <f t="shared" si="249"/>
        <v>0</v>
      </c>
      <c r="CT154" s="77">
        <f t="shared" ref="CT154:DC163" si="250">IF(MONTH($AI154)=3,INDEX(март,$AL154,CT$2),0)</f>
        <v>0</v>
      </c>
      <c r="CU154" s="77">
        <f t="shared" si="250"/>
        <v>0</v>
      </c>
      <c r="CV154" s="77">
        <f t="shared" si="250"/>
        <v>0</v>
      </c>
      <c r="CW154" s="77">
        <f t="shared" si="250"/>
        <v>0</v>
      </c>
      <c r="CX154" s="77">
        <f t="shared" si="250"/>
        <v>0</v>
      </c>
      <c r="CY154" s="77">
        <f t="shared" si="250"/>
        <v>0</v>
      </c>
      <c r="CZ154" s="77">
        <f t="shared" si="250"/>
        <v>0</v>
      </c>
      <c r="DA154" s="77">
        <f t="shared" si="250"/>
        <v>0</v>
      </c>
      <c r="DB154" s="77">
        <f t="shared" si="250"/>
        <v>0</v>
      </c>
      <c r="DC154" s="77">
        <f t="shared" si="250"/>
        <v>0</v>
      </c>
      <c r="DD154" s="77">
        <f t="shared" ref="DD154:DM163" si="251">IF(MONTH($AI154)=3,INDEX(март,$AL154,DD$2),0)</f>
        <v>0</v>
      </c>
      <c r="DE154" s="77">
        <f t="shared" si="251"/>
        <v>0</v>
      </c>
      <c r="DF154" s="77">
        <f t="shared" si="251"/>
        <v>0</v>
      </c>
      <c r="DG154" s="77">
        <f t="shared" si="251"/>
        <v>0</v>
      </c>
      <c r="DH154" s="77">
        <f t="shared" si="251"/>
        <v>0</v>
      </c>
      <c r="DI154" s="77">
        <f t="shared" si="251"/>
        <v>0</v>
      </c>
      <c r="DJ154" s="77">
        <f t="shared" si="251"/>
        <v>0</v>
      </c>
      <c r="DK154" s="77">
        <f t="shared" si="251"/>
        <v>0</v>
      </c>
      <c r="DL154" s="77">
        <f t="shared" si="251"/>
        <v>0</v>
      </c>
      <c r="DM154" s="77">
        <f t="shared" si="251"/>
        <v>0</v>
      </c>
      <c r="DN154" s="77">
        <f t="shared" ref="DN154:DX163" si="252">IF(MONTH($AI154)=3,INDEX(март,$AL154,DN$2),0)</f>
        <v>0</v>
      </c>
      <c r="DO154" s="77">
        <f t="shared" si="252"/>
        <v>0</v>
      </c>
      <c r="DP154" s="77">
        <f t="shared" si="252"/>
        <v>0</v>
      </c>
      <c r="DQ154" s="77">
        <f t="shared" si="252"/>
        <v>0</v>
      </c>
      <c r="DR154" s="77">
        <f t="shared" si="252"/>
        <v>0</v>
      </c>
      <c r="DS154" s="77">
        <f t="shared" si="252"/>
        <v>0</v>
      </c>
      <c r="DT154" s="77">
        <f t="shared" si="252"/>
        <v>0</v>
      </c>
      <c r="DU154" s="77">
        <f t="shared" si="252"/>
        <v>0</v>
      </c>
      <c r="DV154" s="77">
        <f t="shared" si="252"/>
        <v>0</v>
      </c>
      <c r="DW154" s="77">
        <f t="shared" si="252"/>
        <v>0</v>
      </c>
      <c r="DX154" s="77">
        <f t="shared" si="252"/>
        <v>0</v>
      </c>
      <c r="DY154" s="77">
        <f t="shared" ref="DY154:EH163" si="253">IF(MONTH($AI154)=4,INDEX(апр,$AL154,DY$2),0)</f>
        <v>0</v>
      </c>
      <c r="DZ154" s="77">
        <f t="shared" si="253"/>
        <v>0</v>
      </c>
      <c r="EA154" s="77">
        <f t="shared" si="253"/>
        <v>0</v>
      </c>
      <c r="EB154" s="77">
        <f t="shared" si="253"/>
        <v>0</v>
      </c>
      <c r="EC154" s="77">
        <f t="shared" si="253"/>
        <v>0</v>
      </c>
      <c r="ED154" s="77">
        <f t="shared" si="253"/>
        <v>0</v>
      </c>
      <c r="EE154" s="77">
        <f t="shared" si="253"/>
        <v>0</v>
      </c>
      <c r="EF154" s="77">
        <f t="shared" si="253"/>
        <v>0</v>
      </c>
      <c r="EG154" s="77">
        <f t="shared" si="253"/>
        <v>0</v>
      </c>
      <c r="EH154" s="77">
        <f t="shared" si="253"/>
        <v>0</v>
      </c>
      <c r="EI154" s="77">
        <f t="shared" ref="EI154:ER163" si="254">IF(MONTH($AI154)=4,INDEX(апр,$AL154,EI$2),0)</f>
        <v>0</v>
      </c>
      <c r="EJ154" s="77">
        <f t="shared" si="254"/>
        <v>0</v>
      </c>
      <c r="EK154" s="77">
        <f t="shared" si="254"/>
        <v>0</v>
      </c>
      <c r="EL154" s="77">
        <f t="shared" si="254"/>
        <v>0</v>
      </c>
      <c r="EM154" s="77">
        <f t="shared" si="254"/>
        <v>0</v>
      </c>
      <c r="EN154" s="77">
        <f t="shared" si="254"/>
        <v>0</v>
      </c>
      <c r="EO154" s="77">
        <f t="shared" si="254"/>
        <v>0</v>
      </c>
      <c r="EP154" s="77">
        <f t="shared" si="254"/>
        <v>0</v>
      </c>
      <c r="EQ154" s="77">
        <f t="shared" si="254"/>
        <v>0</v>
      </c>
      <c r="ER154" s="77">
        <f t="shared" si="254"/>
        <v>0</v>
      </c>
      <c r="ES154" s="77">
        <f t="shared" ref="ES154:FB163" si="255">IF(MONTH($AI154)=4,INDEX(апр,$AL154,ES$2),0)</f>
        <v>0</v>
      </c>
      <c r="ET154" s="77">
        <f t="shared" si="255"/>
        <v>0</v>
      </c>
      <c r="EU154" s="77">
        <f t="shared" si="255"/>
        <v>0</v>
      </c>
      <c r="EV154" s="77">
        <f t="shared" si="255"/>
        <v>0</v>
      </c>
      <c r="EW154" s="77">
        <f t="shared" si="255"/>
        <v>0</v>
      </c>
      <c r="EX154" s="77">
        <f t="shared" si="255"/>
        <v>0</v>
      </c>
      <c r="EY154" s="77">
        <f t="shared" si="255"/>
        <v>0</v>
      </c>
      <c r="EZ154" s="77">
        <f t="shared" si="255"/>
        <v>0</v>
      </c>
      <c r="FA154" s="77">
        <f t="shared" si="255"/>
        <v>0</v>
      </c>
      <c r="FB154" s="77">
        <f t="shared" si="255"/>
        <v>0</v>
      </c>
      <c r="FC154" s="77">
        <f t="shared" ref="FC154:FL163" si="256">IF(MONTH($AI154)=5,INDEX(май,$AL154,FC$2),0)</f>
        <v>0</v>
      </c>
      <c r="FD154" s="77">
        <f t="shared" si="256"/>
        <v>0</v>
      </c>
      <c r="FE154" s="77">
        <f t="shared" si="256"/>
        <v>0</v>
      </c>
      <c r="FF154" s="77">
        <f t="shared" si="256"/>
        <v>0</v>
      </c>
      <c r="FG154" s="77">
        <f t="shared" si="256"/>
        <v>0</v>
      </c>
      <c r="FH154" s="77">
        <f t="shared" si="256"/>
        <v>0</v>
      </c>
      <c r="FI154" s="77">
        <f t="shared" si="256"/>
        <v>0</v>
      </c>
      <c r="FJ154" s="77">
        <f t="shared" si="256"/>
        <v>0</v>
      </c>
      <c r="FK154" s="77">
        <f t="shared" si="256"/>
        <v>0</v>
      </c>
      <c r="FL154" s="77">
        <f t="shared" si="256"/>
        <v>0</v>
      </c>
      <c r="FM154" s="77">
        <f t="shared" ref="FM154:FV163" si="257">IF(MONTH($AI154)=5,INDEX(май,$AL154,FM$2),0)</f>
        <v>0</v>
      </c>
      <c r="FN154" s="77">
        <f t="shared" si="257"/>
        <v>0</v>
      </c>
      <c r="FO154" s="77">
        <f t="shared" si="257"/>
        <v>0</v>
      </c>
      <c r="FP154" s="77">
        <f t="shared" si="257"/>
        <v>0</v>
      </c>
      <c r="FQ154" s="77">
        <f t="shared" si="257"/>
        <v>0</v>
      </c>
      <c r="FR154" s="77">
        <f t="shared" si="257"/>
        <v>0</v>
      </c>
      <c r="FS154" s="77">
        <f t="shared" si="257"/>
        <v>0</v>
      </c>
      <c r="FT154" s="77">
        <f t="shared" si="257"/>
        <v>0</v>
      </c>
      <c r="FU154" s="77">
        <f t="shared" si="257"/>
        <v>0</v>
      </c>
      <c r="FV154" s="77">
        <f t="shared" si="257"/>
        <v>0</v>
      </c>
      <c r="FW154" s="77">
        <f t="shared" ref="FW154:GG163" si="258">IF(MONTH($AI154)=5,INDEX(май,$AL154,FW$2),0)</f>
        <v>0</v>
      </c>
      <c r="FX154" s="77">
        <f t="shared" si="258"/>
        <v>0</v>
      </c>
      <c r="FY154" s="77">
        <f t="shared" si="258"/>
        <v>0</v>
      </c>
      <c r="FZ154" s="77">
        <f t="shared" si="258"/>
        <v>0</v>
      </c>
      <c r="GA154" s="77">
        <f t="shared" si="258"/>
        <v>0</v>
      </c>
      <c r="GB154" s="77">
        <f t="shared" si="258"/>
        <v>0</v>
      </c>
      <c r="GC154" s="77">
        <f t="shared" si="258"/>
        <v>0</v>
      </c>
      <c r="GD154" s="77">
        <f t="shared" si="258"/>
        <v>0</v>
      </c>
      <c r="GE154" s="77">
        <f t="shared" si="258"/>
        <v>0</v>
      </c>
      <c r="GF154" s="77">
        <f t="shared" si="258"/>
        <v>0</v>
      </c>
      <c r="GG154" s="77">
        <f t="shared" si="258"/>
        <v>0</v>
      </c>
    </row>
    <row r="155" spans="1:189" ht="15.75" x14ac:dyDescent="0.25">
      <c r="A155" s="93"/>
      <c r="B155" s="101"/>
      <c r="C155" s="102"/>
      <c r="D155" s="102"/>
      <c r="E155" s="93"/>
      <c r="F155" s="101"/>
      <c r="G155" s="97">
        <f t="shared" si="208"/>
        <v>0</v>
      </c>
      <c r="H155" s="96"/>
      <c r="I155" s="97">
        <f t="shared" si="209"/>
        <v>0</v>
      </c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0">
        <f t="shared" si="212"/>
        <v>0</v>
      </c>
      <c r="AE155" s="100">
        <f t="shared" si="210"/>
        <v>0</v>
      </c>
      <c r="AF155" s="75"/>
      <c r="AG155" s="75"/>
      <c r="AH155" s="68">
        <f t="shared" si="211"/>
        <v>0</v>
      </c>
      <c r="AI155" s="79">
        <f>SUMIF(Списки!$D$2:$D$6,B155,Списки!$E$2:$E$6)</f>
        <v>0</v>
      </c>
      <c r="AJ155" s="79">
        <f t="shared" si="228"/>
        <v>31</v>
      </c>
      <c r="AK155" s="70"/>
      <c r="AL155" s="70">
        <f t="array" aca="1" ref="AL155" ca="1">IF(MONTH(AI155)=1,MIN(IF(F155=январь!$A$1:$AF$200,ROW(январь!$A$1:$AF$200))),IF(MONTH(AI155)=2,MIN(IF(F155=февраль!$A$1:$AF$200,ROW(февраль!$A$1:$AF$200))),IF(MONTH(AI155)=3,MIN(IF(F155=март!$A$1:$AF$200,ROW(март!$A$1:$AF$200))),IF(MONTH(AI155)=4,MIN(IF(F155=апрель!$A$1:$AF$200,ROW(апрель!$A$1:$AF$200))),IF(MONTH(AI155)=5,MIN(IF(F155=май!$A$1:$AF$200,ROW(май!$A$1:$AF$200))),0)))))</f>
        <v>3</v>
      </c>
      <c r="AM155" s="77" t="str">
        <f t="shared" ca="1" si="244"/>
        <v>П</v>
      </c>
      <c r="AN155" s="77" t="str">
        <f t="shared" ca="1" si="244"/>
        <v>П</v>
      </c>
      <c r="AO155" s="77" t="str">
        <f t="shared" ca="1" si="244"/>
        <v>КД</v>
      </c>
      <c r="AP155" s="77" t="str">
        <f t="shared" ca="1" si="244"/>
        <v>КД</v>
      </c>
      <c r="AQ155" s="77" t="str">
        <f t="shared" ca="1" si="244"/>
        <v>КД</v>
      </c>
      <c r="AR155" s="77" t="str">
        <f t="shared" ca="1" si="244"/>
        <v>КД</v>
      </c>
      <c r="AS155" s="77" t="str">
        <f t="shared" ca="1" si="244"/>
        <v>В</v>
      </c>
      <c r="AT155" s="77" t="str">
        <f t="shared" ca="1" si="244"/>
        <v>КД</v>
      </c>
      <c r="AU155" s="77">
        <f t="shared" ca="1" si="244"/>
        <v>0</v>
      </c>
      <c r="AV155" s="77">
        <f t="shared" ca="1" si="244"/>
        <v>3</v>
      </c>
      <c r="AW155" s="77">
        <f t="shared" ca="1" si="245"/>
        <v>4</v>
      </c>
      <c r="AX155" s="77">
        <f t="shared" ca="1" si="245"/>
        <v>6</v>
      </c>
      <c r="AY155" s="77">
        <f t="shared" ca="1" si="245"/>
        <v>3</v>
      </c>
      <c r="AZ155" s="77" t="str">
        <f t="shared" ca="1" si="245"/>
        <v>В</v>
      </c>
      <c r="BA155" s="77">
        <f t="shared" ca="1" si="245"/>
        <v>7</v>
      </c>
      <c r="BB155" s="77">
        <f t="shared" ca="1" si="245"/>
        <v>0</v>
      </c>
      <c r="BC155" s="77">
        <f t="shared" ca="1" si="245"/>
        <v>3</v>
      </c>
      <c r="BD155" s="77">
        <f t="shared" ca="1" si="245"/>
        <v>4</v>
      </c>
      <c r="BE155" s="77">
        <f t="shared" ca="1" si="245"/>
        <v>6</v>
      </c>
      <c r="BF155" s="77">
        <f t="shared" ca="1" si="245"/>
        <v>3</v>
      </c>
      <c r="BG155" s="77" t="str">
        <f t="shared" ca="1" si="246"/>
        <v>В</v>
      </c>
      <c r="BH155" s="77">
        <f t="shared" ca="1" si="246"/>
        <v>7</v>
      </c>
      <c r="BI155" s="77">
        <f t="shared" ca="1" si="246"/>
        <v>0</v>
      </c>
      <c r="BJ155" s="77">
        <f t="shared" ca="1" si="246"/>
        <v>3</v>
      </c>
      <c r="BK155" s="77">
        <f t="shared" ca="1" si="246"/>
        <v>4</v>
      </c>
      <c r="BL155" s="77">
        <f t="shared" ca="1" si="246"/>
        <v>6</v>
      </c>
      <c r="BM155" s="77">
        <f t="shared" ca="1" si="246"/>
        <v>3</v>
      </c>
      <c r="BN155" s="77" t="str">
        <f t="shared" ca="1" si="246"/>
        <v>В</v>
      </c>
      <c r="BO155" s="77">
        <f t="shared" ca="1" si="246"/>
        <v>7</v>
      </c>
      <c r="BP155" s="77">
        <f t="shared" ca="1" si="246"/>
        <v>0</v>
      </c>
      <c r="BQ155" s="77">
        <f t="shared" ca="1" si="246"/>
        <v>3</v>
      </c>
      <c r="BR155" s="77">
        <f t="shared" si="247"/>
        <v>0</v>
      </c>
      <c r="BS155" s="77">
        <f t="shared" si="247"/>
        <v>0</v>
      </c>
      <c r="BT155" s="77">
        <f t="shared" si="247"/>
        <v>0</v>
      </c>
      <c r="BU155" s="77">
        <f t="shared" si="247"/>
        <v>0</v>
      </c>
      <c r="BV155" s="77">
        <f t="shared" si="247"/>
        <v>0</v>
      </c>
      <c r="BW155" s="77">
        <f t="shared" si="247"/>
        <v>0</v>
      </c>
      <c r="BX155" s="77">
        <f t="shared" si="247"/>
        <v>0</v>
      </c>
      <c r="BY155" s="77">
        <f t="shared" si="247"/>
        <v>0</v>
      </c>
      <c r="BZ155" s="77">
        <f t="shared" si="247"/>
        <v>0</v>
      </c>
      <c r="CA155" s="77">
        <f t="shared" si="247"/>
        <v>0</v>
      </c>
      <c r="CB155" s="77">
        <f t="shared" si="248"/>
        <v>0</v>
      </c>
      <c r="CC155" s="77">
        <f t="shared" si="248"/>
        <v>0</v>
      </c>
      <c r="CD155" s="77">
        <f t="shared" si="248"/>
        <v>0</v>
      </c>
      <c r="CE155" s="77">
        <f t="shared" si="248"/>
        <v>0</v>
      </c>
      <c r="CF155" s="77">
        <f t="shared" si="248"/>
        <v>0</v>
      </c>
      <c r="CG155" s="77">
        <f t="shared" si="248"/>
        <v>0</v>
      </c>
      <c r="CH155" s="77">
        <f t="shared" si="248"/>
        <v>0</v>
      </c>
      <c r="CI155" s="77">
        <f t="shared" si="248"/>
        <v>0</v>
      </c>
      <c r="CJ155" s="77">
        <f t="shared" si="248"/>
        <v>0</v>
      </c>
      <c r="CK155" s="77">
        <f t="shared" si="248"/>
        <v>0</v>
      </c>
      <c r="CL155" s="77">
        <f t="shared" si="249"/>
        <v>0</v>
      </c>
      <c r="CM155" s="77">
        <f t="shared" si="249"/>
        <v>0</v>
      </c>
      <c r="CN155" s="77">
        <f t="shared" si="249"/>
        <v>0</v>
      </c>
      <c r="CO155" s="77">
        <f t="shared" si="249"/>
        <v>0</v>
      </c>
      <c r="CP155" s="77">
        <f t="shared" si="249"/>
        <v>0</v>
      </c>
      <c r="CQ155" s="77">
        <f t="shared" si="249"/>
        <v>0</v>
      </c>
      <c r="CR155" s="77">
        <f t="shared" si="249"/>
        <v>0</v>
      </c>
      <c r="CS155" s="77">
        <f t="shared" si="249"/>
        <v>0</v>
      </c>
      <c r="CT155" s="77">
        <f t="shared" si="250"/>
        <v>0</v>
      </c>
      <c r="CU155" s="77">
        <f t="shared" si="250"/>
        <v>0</v>
      </c>
      <c r="CV155" s="77">
        <f t="shared" si="250"/>
        <v>0</v>
      </c>
      <c r="CW155" s="77">
        <f t="shared" si="250"/>
        <v>0</v>
      </c>
      <c r="CX155" s="77">
        <f t="shared" si="250"/>
        <v>0</v>
      </c>
      <c r="CY155" s="77">
        <f t="shared" si="250"/>
        <v>0</v>
      </c>
      <c r="CZ155" s="77">
        <f t="shared" si="250"/>
        <v>0</v>
      </c>
      <c r="DA155" s="77">
        <f t="shared" si="250"/>
        <v>0</v>
      </c>
      <c r="DB155" s="77">
        <f t="shared" si="250"/>
        <v>0</v>
      </c>
      <c r="DC155" s="77">
        <f t="shared" si="250"/>
        <v>0</v>
      </c>
      <c r="DD155" s="77">
        <f t="shared" si="251"/>
        <v>0</v>
      </c>
      <c r="DE155" s="77">
        <f t="shared" si="251"/>
        <v>0</v>
      </c>
      <c r="DF155" s="77">
        <f t="shared" si="251"/>
        <v>0</v>
      </c>
      <c r="DG155" s="77">
        <f t="shared" si="251"/>
        <v>0</v>
      </c>
      <c r="DH155" s="77">
        <f t="shared" si="251"/>
        <v>0</v>
      </c>
      <c r="DI155" s="77">
        <f t="shared" si="251"/>
        <v>0</v>
      </c>
      <c r="DJ155" s="77">
        <f t="shared" si="251"/>
        <v>0</v>
      </c>
      <c r="DK155" s="77">
        <f t="shared" si="251"/>
        <v>0</v>
      </c>
      <c r="DL155" s="77">
        <f t="shared" si="251"/>
        <v>0</v>
      </c>
      <c r="DM155" s="77">
        <f t="shared" si="251"/>
        <v>0</v>
      </c>
      <c r="DN155" s="77">
        <f t="shared" si="252"/>
        <v>0</v>
      </c>
      <c r="DO155" s="77">
        <f t="shared" si="252"/>
        <v>0</v>
      </c>
      <c r="DP155" s="77">
        <f t="shared" si="252"/>
        <v>0</v>
      </c>
      <c r="DQ155" s="77">
        <f t="shared" si="252"/>
        <v>0</v>
      </c>
      <c r="DR155" s="77">
        <f t="shared" si="252"/>
        <v>0</v>
      </c>
      <c r="DS155" s="77">
        <f t="shared" si="252"/>
        <v>0</v>
      </c>
      <c r="DT155" s="77">
        <f t="shared" si="252"/>
        <v>0</v>
      </c>
      <c r="DU155" s="77">
        <f t="shared" si="252"/>
        <v>0</v>
      </c>
      <c r="DV155" s="77">
        <f t="shared" si="252"/>
        <v>0</v>
      </c>
      <c r="DW155" s="77">
        <f t="shared" si="252"/>
        <v>0</v>
      </c>
      <c r="DX155" s="77">
        <f t="shared" si="252"/>
        <v>0</v>
      </c>
      <c r="DY155" s="77">
        <f t="shared" si="253"/>
        <v>0</v>
      </c>
      <c r="DZ155" s="77">
        <f t="shared" si="253"/>
        <v>0</v>
      </c>
      <c r="EA155" s="77">
        <f t="shared" si="253"/>
        <v>0</v>
      </c>
      <c r="EB155" s="77">
        <f t="shared" si="253"/>
        <v>0</v>
      </c>
      <c r="EC155" s="77">
        <f t="shared" si="253"/>
        <v>0</v>
      </c>
      <c r="ED155" s="77">
        <f t="shared" si="253"/>
        <v>0</v>
      </c>
      <c r="EE155" s="77">
        <f t="shared" si="253"/>
        <v>0</v>
      </c>
      <c r="EF155" s="77">
        <f t="shared" si="253"/>
        <v>0</v>
      </c>
      <c r="EG155" s="77">
        <f t="shared" si="253"/>
        <v>0</v>
      </c>
      <c r="EH155" s="77">
        <f t="shared" si="253"/>
        <v>0</v>
      </c>
      <c r="EI155" s="77">
        <f t="shared" si="254"/>
        <v>0</v>
      </c>
      <c r="EJ155" s="77">
        <f t="shared" si="254"/>
        <v>0</v>
      </c>
      <c r="EK155" s="77">
        <f t="shared" si="254"/>
        <v>0</v>
      </c>
      <c r="EL155" s="77">
        <f t="shared" si="254"/>
        <v>0</v>
      </c>
      <c r="EM155" s="77">
        <f t="shared" si="254"/>
        <v>0</v>
      </c>
      <c r="EN155" s="77">
        <f t="shared" si="254"/>
        <v>0</v>
      </c>
      <c r="EO155" s="77">
        <f t="shared" si="254"/>
        <v>0</v>
      </c>
      <c r="EP155" s="77">
        <f t="shared" si="254"/>
        <v>0</v>
      </c>
      <c r="EQ155" s="77">
        <f t="shared" si="254"/>
        <v>0</v>
      </c>
      <c r="ER155" s="77">
        <f t="shared" si="254"/>
        <v>0</v>
      </c>
      <c r="ES155" s="77">
        <f t="shared" si="255"/>
        <v>0</v>
      </c>
      <c r="ET155" s="77">
        <f t="shared" si="255"/>
        <v>0</v>
      </c>
      <c r="EU155" s="77">
        <f t="shared" si="255"/>
        <v>0</v>
      </c>
      <c r="EV155" s="77">
        <f t="shared" si="255"/>
        <v>0</v>
      </c>
      <c r="EW155" s="77">
        <f t="shared" si="255"/>
        <v>0</v>
      </c>
      <c r="EX155" s="77">
        <f t="shared" si="255"/>
        <v>0</v>
      </c>
      <c r="EY155" s="77">
        <f t="shared" si="255"/>
        <v>0</v>
      </c>
      <c r="EZ155" s="77">
        <f t="shared" si="255"/>
        <v>0</v>
      </c>
      <c r="FA155" s="77">
        <f t="shared" si="255"/>
        <v>0</v>
      </c>
      <c r="FB155" s="77">
        <f t="shared" si="255"/>
        <v>0</v>
      </c>
      <c r="FC155" s="77">
        <f t="shared" si="256"/>
        <v>0</v>
      </c>
      <c r="FD155" s="77">
        <f t="shared" si="256"/>
        <v>0</v>
      </c>
      <c r="FE155" s="77">
        <f t="shared" si="256"/>
        <v>0</v>
      </c>
      <c r="FF155" s="77">
        <f t="shared" si="256"/>
        <v>0</v>
      </c>
      <c r="FG155" s="77">
        <f t="shared" si="256"/>
        <v>0</v>
      </c>
      <c r="FH155" s="77">
        <f t="shared" si="256"/>
        <v>0</v>
      </c>
      <c r="FI155" s="77">
        <f t="shared" si="256"/>
        <v>0</v>
      </c>
      <c r="FJ155" s="77">
        <f t="shared" si="256"/>
        <v>0</v>
      </c>
      <c r="FK155" s="77">
        <f t="shared" si="256"/>
        <v>0</v>
      </c>
      <c r="FL155" s="77">
        <f t="shared" si="256"/>
        <v>0</v>
      </c>
      <c r="FM155" s="77">
        <f t="shared" si="257"/>
        <v>0</v>
      </c>
      <c r="FN155" s="77">
        <f t="shared" si="257"/>
        <v>0</v>
      </c>
      <c r="FO155" s="77">
        <f t="shared" si="257"/>
        <v>0</v>
      </c>
      <c r="FP155" s="77">
        <f t="shared" si="257"/>
        <v>0</v>
      </c>
      <c r="FQ155" s="77">
        <f t="shared" si="257"/>
        <v>0</v>
      </c>
      <c r="FR155" s="77">
        <f t="shared" si="257"/>
        <v>0</v>
      </c>
      <c r="FS155" s="77">
        <f t="shared" si="257"/>
        <v>0</v>
      </c>
      <c r="FT155" s="77">
        <f t="shared" si="257"/>
        <v>0</v>
      </c>
      <c r="FU155" s="77">
        <f t="shared" si="257"/>
        <v>0</v>
      </c>
      <c r="FV155" s="77">
        <f t="shared" si="257"/>
        <v>0</v>
      </c>
      <c r="FW155" s="77">
        <f t="shared" si="258"/>
        <v>0</v>
      </c>
      <c r="FX155" s="77">
        <f t="shared" si="258"/>
        <v>0</v>
      </c>
      <c r="FY155" s="77">
        <f t="shared" si="258"/>
        <v>0</v>
      </c>
      <c r="FZ155" s="77">
        <f t="shared" si="258"/>
        <v>0</v>
      </c>
      <c r="GA155" s="77">
        <f t="shared" si="258"/>
        <v>0</v>
      </c>
      <c r="GB155" s="77">
        <f t="shared" si="258"/>
        <v>0</v>
      </c>
      <c r="GC155" s="77">
        <f t="shared" si="258"/>
        <v>0</v>
      </c>
      <c r="GD155" s="77">
        <f t="shared" si="258"/>
        <v>0</v>
      </c>
      <c r="GE155" s="77">
        <f t="shared" si="258"/>
        <v>0</v>
      </c>
      <c r="GF155" s="77">
        <f t="shared" si="258"/>
        <v>0</v>
      </c>
      <c r="GG155" s="77">
        <f t="shared" si="258"/>
        <v>0</v>
      </c>
    </row>
    <row r="156" spans="1:189" ht="15.75" x14ac:dyDescent="0.25">
      <c r="A156" s="93"/>
      <c r="B156" s="101"/>
      <c r="C156" s="102"/>
      <c r="D156" s="102"/>
      <c r="E156" s="93"/>
      <c r="F156" s="101"/>
      <c r="G156" s="97">
        <f t="shared" si="208"/>
        <v>0</v>
      </c>
      <c r="H156" s="96"/>
      <c r="I156" s="97">
        <f t="shared" si="209"/>
        <v>0</v>
      </c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0">
        <f t="shared" si="212"/>
        <v>0</v>
      </c>
      <c r="AE156" s="100">
        <f t="shared" si="210"/>
        <v>0</v>
      </c>
      <c r="AF156" s="75"/>
      <c r="AG156" s="75"/>
      <c r="AH156" s="68">
        <f t="shared" si="211"/>
        <v>0</v>
      </c>
      <c r="AI156" s="79">
        <f>SUMIF(Списки!$D$2:$D$6,B156,Списки!$E$2:$E$6)</f>
        <v>0</v>
      </c>
      <c r="AJ156" s="79">
        <f t="shared" si="228"/>
        <v>31</v>
      </c>
      <c r="AK156" s="70"/>
      <c r="AL156" s="70">
        <f t="array" aca="1" ref="AL156" ca="1">IF(MONTH(AI156)=1,MIN(IF(F156=январь!$A$1:$AF$200,ROW(январь!$A$1:$AF$200))),IF(MONTH(AI156)=2,MIN(IF(F156=февраль!$A$1:$AF$200,ROW(февраль!$A$1:$AF$200))),IF(MONTH(AI156)=3,MIN(IF(F156=март!$A$1:$AF$200,ROW(март!$A$1:$AF$200))),IF(MONTH(AI156)=4,MIN(IF(F156=апрель!$A$1:$AF$200,ROW(апрель!$A$1:$AF$200))),IF(MONTH(AI156)=5,MIN(IF(F156=май!$A$1:$AF$200,ROW(май!$A$1:$AF$200))),0)))))</f>
        <v>3</v>
      </c>
      <c r="AM156" s="77" t="str">
        <f t="shared" ca="1" si="244"/>
        <v>П</v>
      </c>
      <c r="AN156" s="77" t="str">
        <f t="shared" ca="1" si="244"/>
        <v>П</v>
      </c>
      <c r="AO156" s="77" t="str">
        <f t="shared" ca="1" si="244"/>
        <v>КД</v>
      </c>
      <c r="AP156" s="77" t="str">
        <f t="shared" ca="1" si="244"/>
        <v>КД</v>
      </c>
      <c r="AQ156" s="77" t="str">
        <f t="shared" ca="1" si="244"/>
        <v>КД</v>
      </c>
      <c r="AR156" s="77" t="str">
        <f t="shared" ca="1" si="244"/>
        <v>КД</v>
      </c>
      <c r="AS156" s="77" t="str">
        <f t="shared" ca="1" si="244"/>
        <v>В</v>
      </c>
      <c r="AT156" s="77" t="str">
        <f t="shared" ca="1" si="244"/>
        <v>КД</v>
      </c>
      <c r="AU156" s="77">
        <f t="shared" ca="1" si="244"/>
        <v>0</v>
      </c>
      <c r="AV156" s="77">
        <f t="shared" ca="1" si="244"/>
        <v>3</v>
      </c>
      <c r="AW156" s="77">
        <f t="shared" ca="1" si="245"/>
        <v>4</v>
      </c>
      <c r="AX156" s="77">
        <f t="shared" ca="1" si="245"/>
        <v>6</v>
      </c>
      <c r="AY156" s="77">
        <f t="shared" ca="1" si="245"/>
        <v>3</v>
      </c>
      <c r="AZ156" s="77" t="str">
        <f t="shared" ca="1" si="245"/>
        <v>В</v>
      </c>
      <c r="BA156" s="77">
        <f t="shared" ca="1" si="245"/>
        <v>7</v>
      </c>
      <c r="BB156" s="77">
        <f t="shared" ca="1" si="245"/>
        <v>0</v>
      </c>
      <c r="BC156" s="77">
        <f t="shared" ca="1" si="245"/>
        <v>3</v>
      </c>
      <c r="BD156" s="77">
        <f t="shared" ca="1" si="245"/>
        <v>4</v>
      </c>
      <c r="BE156" s="77">
        <f t="shared" ca="1" si="245"/>
        <v>6</v>
      </c>
      <c r="BF156" s="77">
        <f t="shared" ca="1" si="245"/>
        <v>3</v>
      </c>
      <c r="BG156" s="77" t="str">
        <f t="shared" ca="1" si="246"/>
        <v>В</v>
      </c>
      <c r="BH156" s="77">
        <f t="shared" ca="1" si="246"/>
        <v>7</v>
      </c>
      <c r="BI156" s="77">
        <f t="shared" ca="1" si="246"/>
        <v>0</v>
      </c>
      <c r="BJ156" s="77">
        <f t="shared" ca="1" si="246"/>
        <v>3</v>
      </c>
      <c r="BK156" s="77">
        <f t="shared" ca="1" si="246"/>
        <v>4</v>
      </c>
      <c r="BL156" s="77">
        <f t="shared" ca="1" si="246"/>
        <v>6</v>
      </c>
      <c r="BM156" s="77">
        <f t="shared" ca="1" si="246"/>
        <v>3</v>
      </c>
      <c r="BN156" s="77" t="str">
        <f t="shared" ca="1" si="246"/>
        <v>В</v>
      </c>
      <c r="BO156" s="77">
        <f t="shared" ca="1" si="246"/>
        <v>7</v>
      </c>
      <c r="BP156" s="77">
        <f t="shared" ca="1" si="246"/>
        <v>0</v>
      </c>
      <c r="BQ156" s="77">
        <f t="shared" ca="1" si="246"/>
        <v>3</v>
      </c>
      <c r="BR156" s="77">
        <f t="shared" si="247"/>
        <v>0</v>
      </c>
      <c r="BS156" s="77">
        <f t="shared" si="247"/>
        <v>0</v>
      </c>
      <c r="BT156" s="77">
        <f t="shared" si="247"/>
        <v>0</v>
      </c>
      <c r="BU156" s="77">
        <f t="shared" si="247"/>
        <v>0</v>
      </c>
      <c r="BV156" s="77">
        <f t="shared" si="247"/>
        <v>0</v>
      </c>
      <c r="BW156" s="77">
        <f t="shared" si="247"/>
        <v>0</v>
      </c>
      <c r="BX156" s="77">
        <f t="shared" si="247"/>
        <v>0</v>
      </c>
      <c r="BY156" s="77">
        <f t="shared" si="247"/>
        <v>0</v>
      </c>
      <c r="BZ156" s="77">
        <f t="shared" si="247"/>
        <v>0</v>
      </c>
      <c r="CA156" s="77">
        <f t="shared" si="247"/>
        <v>0</v>
      </c>
      <c r="CB156" s="77">
        <f t="shared" si="248"/>
        <v>0</v>
      </c>
      <c r="CC156" s="77">
        <f t="shared" si="248"/>
        <v>0</v>
      </c>
      <c r="CD156" s="77">
        <f t="shared" si="248"/>
        <v>0</v>
      </c>
      <c r="CE156" s="77">
        <f t="shared" si="248"/>
        <v>0</v>
      </c>
      <c r="CF156" s="77">
        <f t="shared" si="248"/>
        <v>0</v>
      </c>
      <c r="CG156" s="77">
        <f t="shared" si="248"/>
        <v>0</v>
      </c>
      <c r="CH156" s="77">
        <f t="shared" si="248"/>
        <v>0</v>
      </c>
      <c r="CI156" s="77">
        <f t="shared" si="248"/>
        <v>0</v>
      </c>
      <c r="CJ156" s="77">
        <f t="shared" si="248"/>
        <v>0</v>
      </c>
      <c r="CK156" s="77">
        <f t="shared" si="248"/>
        <v>0</v>
      </c>
      <c r="CL156" s="77">
        <f t="shared" si="249"/>
        <v>0</v>
      </c>
      <c r="CM156" s="77">
        <f t="shared" si="249"/>
        <v>0</v>
      </c>
      <c r="CN156" s="77">
        <f t="shared" si="249"/>
        <v>0</v>
      </c>
      <c r="CO156" s="77">
        <f t="shared" si="249"/>
        <v>0</v>
      </c>
      <c r="CP156" s="77">
        <f t="shared" si="249"/>
        <v>0</v>
      </c>
      <c r="CQ156" s="77">
        <f t="shared" si="249"/>
        <v>0</v>
      </c>
      <c r="CR156" s="77">
        <f t="shared" si="249"/>
        <v>0</v>
      </c>
      <c r="CS156" s="77">
        <f t="shared" si="249"/>
        <v>0</v>
      </c>
      <c r="CT156" s="77">
        <f t="shared" si="250"/>
        <v>0</v>
      </c>
      <c r="CU156" s="77">
        <f t="shared" si="250"/>
        <v>0</v>
      </c>
      <c r="CV156" s="77">
        <f t="shared" si="250"/>
        <v>0</v>
      </c>
      <c r="CW156" s="77">
        <f t="shared" si="250"/>
        <v>0</v>
      </c>
      <c r="CX156" s="77">
        <f t="shared" si="250"/>
        <v>0</v>
      </c>
      <c r="CY156" s="77">
        <f t="shared" si="250"/>
        <v>0</v>
      </c>
      <c r="CZ156" s="77">
        <f t="shared" si="250"/>
        <v>0</v>
      </c>
      <c r="DA156" s="77">
        <f t="shared" si="250"/>
        <v>0</v>
      </c>
      <c r="DB156" s="77">
        <f t="shared" si="250"/>
        <v>0</v>
      </c>
      <c r="DC156" s="77">
        <f t="shared" si="250"/>
        <v>0</v>
      </c>
      <c r="DD156" s="77">
        <f t="shared" si="251"/>
        <v>0</v>
      </c>
      <c r="DE156" s="77">
        <f t="shared" si="251"/>
        <v>0</v>
      </c>
      <c r="DF156" s="77">
        <f t="shared" si="251"/>
        <v>0</v>
      </c>
      <c r="DG156" s="77">
        <f t="shared" si="251"/>
        <v>0</v>
      </c>
      <c r="DH156" s="77">
        <f t="shared" si="251"/>
        <v>0</v>
      </c>
      <c r="DI156" s="77">
        <f t="shared" si="251"/>
        <v>0</v>
      </c>
      <c r="DJ156" s="77">
        <f t="shared" si="251"/>
        <v>0</v>
      </c>
      <c r="DK156" s="77">
        <f t="shared" si="251"/>
        <v>0</v>
      </c>
      <c r="DL156" s="77">
        <f t="shared" si="251"/>
        <v>0</v>
      </c>
      <c r="DM156" s="77">
        <f t="shared" si="251"/>
        <v>0</v>
      </c>
      <c r="DN156" s="77">
        <f t="shared" si="252"/>
        <v>0</v>
      </c>
      <c r="DO156" s="77">
        <f t="shared" si="252"/>
        <v>0</v>
      </c>
      <c r="DP156" s="77">
        <f t="shared" si="252"/>
        <v>0</v>
      </c>
      <c r="DQ156" s="77">
        <f t="shared" si="252"/>
        <v>0</v>
      </c>
      <c r="DR156" s="77">
        <f t="shared" si="252"/>
        <v>0</v>
      </c>
      <c r="DS156" s="77">
        <f t="shared" si="252"/>
        <v>0</v>
      </c>
      <c r="DT156" s="77">
        <f t="shared" si="252"/>
        <v>0</v>
      </c>
      <c r="DU156" s="77">
        <f t="shared" si="252"/>
        <v>0</v>
      </c>
      <c r="DV156" s="77">
        <f t="shared" si="252"/>
        <v>0</v>
      </c>
      <c r="DW156" s="77">
        <f t="shared" si="252"/>
        <v>0</v>
      </c>
      <c r="DX156" s="77">
        <f t="shared" si="252"/>
        <v>0</v>
      </c>
      <c r="DY156" s="77">
        <f t="shared" si="253"/>
        <v>0</v>
      </c>
      <c r="DZ156" s="77">
        <f t="shared" si="253"/>
        <v>0</v>
      </c>
      <c r="EA156" s="77">
        <f t="shared" si="253"/>
        <v>0</v>
      </c>
      <c r="EB156" s="77">
        <f t="shared" si="253"/>
        <v>0</v>
      </c>
      <c r="EC156" s="77">
        <f t="shared" si="253"/>
        <v>0</v>
      </c>
      <c r="ED156" s="77">
        <f t="shared" si="253"/>
        <v>0</v>
      </c>
      <c r="EE156" s="77">
        <f t="shared" si="253"/>
        <v>0</v>
      </c>
      <c r="EF156" s="77">
        <f t="shared" si="253"/>
        <v>0</v>
      </c>
      <c r="EG156" s="77">
        <f t="shared" si="253"/>
        <v>0</v>
      </c>
      <c r="EH156" s="77">
        <f t="shared" si="253"/>
        <v>0</v>
      </c>
      <c r="EI156" s="77">
        <f t="shared" si="254"/>
        <v>0</v>
      </c>
      <c r="EJ156" s="77">
        <f t="shared" si="254"/>
        <v>0</v>
      </c>
      <c r="EK156" s="77">
        <f t="shared" si="254"/>
        <v>0</v>
      </c>
      <c r="EL156" s="77">
        <f t="shared" si="254"/>
        <v>0</v>
      </c>
      <c r="EM156" s="77">
        <f t="shared" si="254"/>
        <v>0</v>
      </c>
      <c r="EN156" s="77">
        <f t="shared" si="254"/>
        <v>0</v>
      </c>
      <c r="EO156" s="77">
        <f t="shared" si="254"/>
        <v>0</v>
      </c>
      <c r="EP156" s="77">
        <f t="shared" si="254"/>
        <v>0</v>
      </c>
      <c r="EQ156" s="77">
        <f t="shared" si="254"/>
        <v>0</v>
      </c>
      <c r="ER156" s="77">
        <f t="shared" si="254"/>
        <v>0</v>
      </c>
      <c r="ES156" s="77">
        <f t="shared" si="255"/>
        <v>0</v>
      </c>
      <c r="ET156" s="77">
        <f t="shared" si="255"/>
        <v>0</v>
      </c>
      <c r="EU156" s="77">
        <f t="shared" si="255"/>
        <v>0</v>
      </c>
      <c r="EV156" s="77">
        <f t="shared" si="255"/>
        <v>0</v>
      </c>
      <c r="EW156" s="77">
        <f t="shared" si="255"/>
        <v>0</v>
      </c>
      <c r="EX156" s="77">
        <f t="shared" si="255"/>
        <v>0</v>
      </c>
      <c r="EY156" s="77">
        <f t="shared" si="255"/>
        <v>0</v>
      </c>
      <c r="EZ156" s="77">
        <f t="shared" si="255"/>
        <v>0</v>
      </c>
      <c r="FA156" s="77">
        <f t="shared" si="255"/>
        <v>0</v>
      </c>
      <c r="FB156" s="77">
        <f t="shared" si="255"/>
        <v>0</v>
      </c>
      <c r="FC156" s="77">
        <f t="shared" si="256"/>
        <v>0</v>
      </c>
      <c r="FD156" s="77">
        <f t="shared" si="256"/>
        <v>0</v>
      </c>
      <c r="FE156" s="77">
        <f t="shared" si="256"/>
        <v>0</v>
      </c>
      <c r="FF156" s="77">
        <f t="shared" si="256"/>
        <v>0</v>
      </c>
      <c r="FG156" s="77">
        <f t="shared" si="256"/>
        <v>0</v>
      </c>
      <c r="FH156" s="77">
        <f t="shared" si="256"/>
        <v>0</v>
      </c>
      <c r="FI156" s="77">
        <f t="shared" si="256"/>
        <v>0</v>
      </c>
      <c r="FJ156" s="77">
        <f t="shared" si="256"/>
        <v>0</v>
      </c>
      <c r="FK156" s="77">
        <f t="shared" si="256"/>
        <v>0</v>
      </c>
      <c r="FL156" s="77">
        <f t="shared" si="256"/>
        <v>0</v>
      </c>
      <c r="FM156" s="77">
        <f t="shared" si="257"/>
        <v>0</v>
      </c>
      <c r="FN156" s="77">
        <f t="shared" si="257"/>
        <v>0</v>
      </c>
      <c r="FO156" s="77">
        <f t="shared" si="257"/>
        <v>0</v>
      </c>
      <c r="FP156" s="77">
        <f t="shared" si="257"/>
        <v>0</v>
      </c>
      <c r="FQ156" s="77">
        <f t="shared" si="257"/>
        <v>0</v>
      </c>
      <c r="FR156" s="77">
        <f t="shared" si="257"/>
        <v>0</v>
      </c>
      <c r="FS156" s="77">
        <f t="shared" si="257"/>
        <v>0</v>
      </c>
      <c r="FT156" s="77">
        <f t="shared" si="257"/>
        <v>0</v>
      </c>
      <c r="FU156" s="77">
        <f t="shared" si="257"/>
        <v>0</v>
      </c>
      <c r="FV156" s="77">
        <f t="shared" si="257"/>
        <v>0</v>
      </c>
      <c r="FW156" s="77">
        <f t="shared" si="258"/>
        <v>0</v>
      </c>
      <c r="FX156" s="77">
        <f t="shared" si="258"/>
        <v>0</v>
      </c>
      <c r="FY156" s="77">
        <f t="shared" si="258"/>
        <v>0</v>
      </c>
      <c r="FZ156" s="77">
        <f t="shared" si="258"/>
        <v>0</v>
      </c>
      <c r="GA156" s="77">
        <f t="shared" si="258"/>
        <v>0</v>
      </c>
      <c r="GB156" s="77">
        <f t="shared" si="258"/>
        <v>0</v>
      </c>
      <c r="GC156" s="77">
        <f t="shared" si="258"/>
        <v>0</v>
      </c>
      <c r="GD156" s="77">
        <f t="shared" si="258"/>
        <v>0</v>
      </c>
      <c r="GE156" s="77">
        <f t="shared" si="258"/>
        <v>0</v>
      </c>
      <c r="GF156" s="77">
        <f t="shared" si="258"/>
        <v>0</v>
      </c>
      <c r="GG156" s="77">
        <f t="shared" si="258"/>
        <v>0</v>
      </c>
    </row>
    <row r="157" spans="1:189" ht="15.75" x14ac:dyDescent="0.25">
      <c r="A157" s="93"/>
      <c r="B157" s="101"/>
      <c r="C157" s="102"/>
      <c r="D157" s="102"/>
      <c r="E157" s="93"/>
      <c r="F157" s="101"/>
      <c r="G157" s="97">
        <f t="shared" si="208"/>
        <v>0</v>
      </c>
      <c r="H157" s="96"/>
      <c r="I157" s="97">
        <f t="shared" si="209"/>
        <v>0</v>
      </c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0">
        <f t="shared" si="212"/>
        <v>0</v>
      </c>
      <c r="AE157" s="100">
        <f t="shared" si="210"/>
        <v>0</v>
      </c>
      <c r="AF157" s="75"/>
      <c r="AG157" s="75"/>
      <c r="AH157" s="68">
        <f t="shared" si="211"/>
        <v>0</v>
      </c>
      <c r="AI157" s="79">
        <f>SUMIF(Списки!$D$2:$D$6,B157,Списки!$E$2:$E$6)</f>
        <v>0</v>
      </c>
      <c r="AJ157" s="79">
        <f t="shared" si="228"/>
        <v>31</v>
      </c>
      <c r="AK157" s="70"/>
      <c r="AL157" s="70">
        <f t="array" aca="1" ref="AL157" ca="1">IF(MONTH(AI157)=1,MIN(IF(F157=январь!$A$1:$AF$200,ROW(январь!$A$1:$AF$200))),IF(MONTH(AI157)=2,MIN(IF(F157=февраль!$A$1:$AF$200,ROW(февраль!$A$1:$AF$200))),IF(MONTH(AI157)=3,MIN(IF(F157=март!$A$1:$AF$200,ROW(март!$A$1:$AF$200))),IF(MONTH(AI157)=4,MIN(IF(F157=апрель!$A$1:$AF$200,ROW(апрель!$A$1:$AF$200))),IF(MONTH(AI157)=5,MIN(IF(F157=май!$A$1:$AF$200,ROW(май!$A$1:$AF$200))),0)))))</f>
        <v>3</v>
      </c>
      <c r="AM157" s="77" t="str">
        <f t="shared" ca="1" si="244"/>
        <v>П</v>
      </c>
      <c r="AN157" s="77" t="str">
        <f t="shared" ca="1" si="244"/>
        <v>П</v>
      </c>
      <c r="AO157" s="77" t="str">
        <f t="shared" ca="1" si="244"/>
        <v>КД</v>
      </c>
      <c r="AP157" s="77" t="str">
        <f t="shared" ca="1" si="244"/>
        <v>КД</v>
      </c>
      <c r="AQ157" s="77" t="str">
        <f t="shared" ca="1" si="244"/>
        <v>КД</v>
      </c>
      <c r="AR157" s="77" t="str">
        <f t="shared" ca="1" si="244"/>
        <v>КД</v>
      </c>
      <c r="AS157" s="77" t="str">
        <f t="shared" ca="1" si="244"/>
        <v>В</v>
      </c>
      <c r="AT157" s="77" t="str">
        <f t="shared" ca="1" si="244"/>
        <v>КД</v>
      </c>
      <c r="AU157" s="77">
        <f t="shared" ca="1" si="244"/>
        <v>0</v>
      </c>
      <c r="AV157" s="77">
        <f t="shared" ca="1" si="244"/>
        <v>3</v>
      </c>
      <c r="AW157" s="77">
        <f t="shared" ca="1" si="245"/>
        <v>4</v>
      </c>
      <c r="AX157" s="77">
        <f t="shared" ca="1" si="245"/>
        <v>6</v>
      </c>
      <c r="AY157" s="77">
        <f t="shared" ca="1" si="245"/>
        <v>3</v>
      </c>
      <c r="AZ157" s="77" t="str">
        <f t="shared" ca="1" si="245"/>
        <v>В</v>
      </c>
      <c r="BA157" s="77">
        <f t="shared" ca="1" si="245"/>
        <v>7</v>
      </c>
      <c r="BB157" s="77">
        <f t="shared" ca="1" si="245"/>
        <v>0</v>
      </c>
      <c r="BC157" s="77">
        <f t="shared" ca="1" si="245"/>
        <v>3</v>
      </c>
      <c r="BD157" s="77">
        <f t="shared" ca="1" si="245"/>
        <v>4</v>
      </c>
      <c r="BE157" s="77">
        <f t="shared" ca="1" si="245"/>
        <v>6</v>
      </c>
      <c r="BF157" s="77">
        <f t="shared" ca="1" si="245"/>
        <v>3</v>
      </c>
      <c r="BG157" s="77" t="str">
        <f t="shared" ca="1" si="246"/>
        <v>В</v>
      </c>
      <c r="BH157" s="77">
        <f t="shared" ca="1" si="246"/>
        <v>7</v>
      </c>
      <c r="BI157" s="77">
        <f t="shared" ca="1" si="246"/>
        <v>0</v>
      </c>
      <c r="BJ157" s="77">
        <f t="shared" ca="1" si="246"/>
        <v>3</v>
      </c>
      <c r="BK157" s="77">
        <f t="shared" ca="1" si="246"/>
        <v>4</v>
      </c>
      <c r="BL157" s="77">
        <f t="shared" ca="1" si="246"/>
        <v>6</v>
      </c>
      <c r="BM157" s="77">
        <f t="shared" ca="1" si="246"/>
        <v>3</v>
      </c>
      <c r="BN157" s="77" t="str">
        <f t="shared" ca="1" si="246"/>
        <v>В</v>
      </c>
      <c r="BO157" s="77">
        <f t="shared" ca="1" si="246"/>
        <v>7</v>
      </c>
      <c r="BP157" s="77">
        <f t="shared" ca="1" si="246"/>
        <v>0</v>
      </c>
      <c r="BQ157" s="77">
        <f t="shared" ca="1" si="246"/>
        <v>3</v>
      </c>
      <c r="BR157" s="77">
        <f t="shared" si="247"/>
        <v>0</v>
      </c>
      <c r="BS157" s="77">
        <f t="shared" si="247"/>
        <v>0</v>
      </c>
      <c r="BT157" s="77">
        <f t="shared" si="247"/>
        <v>0</v>
      </c>
      <c r="BU157" s="77">
        <f t="shared" si="247"/>
        <v>0</v>
      </c>
      <c r="BV157" s="77">
        <f t="shared" si="247"/>
        <v>0</v>
      </c>
      <c r="BW157" s="77">
        <f t="shared" si="247"/>
        <v>0</v>
      </c>
      <c r="BX157" s="77">
        <f t="shared" si="247"/>
        <v>0</v>
      </c>
      <c r="BY157" s="77">
        <f t="shared" si="247"/>
        <v>0</v>
      </c>
      <c r="BZ157" s="77">
        <f t="shared" si="247"/>
        <v>0</v>
      </c>
      <c r="CA157" s="77">
        <f t="shared" si="247"/>
        <v>0</v>
      </c>
      <c r="CB157" s="77">
        <f t="shared" si="248"/>
        <v>0</v>
      </c>
      <c r="CC157" s="77">
        <f t="shared" si="248"/>
        <v>0</v>
      </c>
      <c r="CD157" s="77">
        <f t="shared" si="248"/>
        <v>0</v>
      </c>
      <c r="CE157" s="77">
        <f t="shared" si="248"/>
        <v>0</v>
      </c>
      <c r="CF157" s="77">
        <f t="shared" si="248"/>
        <v>0</v>
      </c>
      <c r="CG157" s="77">
        <f t="shared" si="248"/>
        <v>0</v>
      </c>
      <c r="CH157" s="77">
        <f t="shared" si="248"/>
        <v>0</v>
      </c>
      <c r="CI157" s="77">
        <f t="shared" si="248"/>
        <v>0</v>
      </c>
      <c r="CJ157" s="77">
        <f t="shared" si="248"/>
        <v>0</v>
      </c>
      <c r="CK157" s="77">
        <f t="shared" si="248"/>
        <v>0</v>
      </c>
      <c r="CL157" s="77">
        <f t="shared" si="249"/>
        <v>0</v>
      </c>
      <c r="CM157" s="77">
        <f t="shared" si="249"/>
        <v>0</v>
      </c>
      <c r="CN157" s="77">
        <f t="shared" si="249"/>
        <v>0</v>
      </c>
      <c r="CO157" s="77">
        <f t="shared" si="249"/>
        <v>0</v>
      </c>
      <c r="CP157" s="77">
        <f t="shared" si="249"/>
        <v>0</v>
      </c>
      <c r="CQ157" s="77">
        <f t="shared" si="249"/>
        <v>0</v>
      </c>
      <c r="CR157" s="77">
        <f t="shared" si="249"/>
        <v>0</v>
      </c>
      <c r="CS157" s="77">
        <f t="shared" si="249"/>
        <v>0</v>
      </c>
      <c r="CT157" s="77">
        <f t="shared" si="250"/>
        <v>0</v>
      </c>
      <c r="CU157" s="77">
        <f t="shared" si="250"/>
        <v>0</v>
      </c>
      <c r="CV157" s="77">
        <f t="shared" si="250"/>
        <v>0</v>
      </c>
      <c r="CW157" s="77">
        <f t="shared" si="250"/>
        <v>0</v>
      </c>
      <c r="CX157" s="77">
        <f t="shared" si="250"/>
        <v>0</v>
      </c>
      <c r="CY157" s="77">
        <f t="shared" si="250"/>
        <v>0</v>
      </c>
      <c r="CZ157" s="77">
        <f t="shared" si="250"/>
        <v>0</v>
      </c>
      <c r="DA157" s="77">
        <f t="shared" si="250"/>
        <v>0</v>
      </c>
      <c r="DB157" s="77">
        <f t="shared" si="250"/>
        <v>0</v>
      </c>
      <c r="DC157" s="77">
        <f t="shared" si="250"/>
        <v>0</v>
      </c>
      <c r="DD157" s="77">
        <f t="shared" si="251"/>
        <v>0</v>
      </c>
      <c r="DE157" s="77">
        <f t="shared" si="251"/>
        <v>0</v>
      </c>
      <c r="DF157" s="77">
        <f t="shared" si="251"/>
        <v>0</v>
      </c>
      <c r="DG157" s="77">
        <f t="shared" si="251"/>
        <v>0</v>
      </c>
      <c r="DH157" s="77">
        <f t="shared" si="251"/>
        <v>0</v>
      </c>
      <c r="DI157" s="77">
        <f t="shared" si="251"/>
        <v>0</v>
      </c>
      <c r="DJ157" s="77">
        <f t="shared" si="251"/>
        <v>0</v>
      </c>
      <c r="DK157" s="77">
        <f t="shared" si="251"/>
        <v>0</v>
      </c>
      <c r="DL157" s="77">
        <f t="shared" si="251"/>
        <v>0</v>
      </c>
      <c r="DM157" s="77">
        <f t="shared" si="251"/>
        <v>0</v>
      </c>
      <c r="DN157" s="77">
        <f t="shared" si="252"/>
        <v>0</v>
      </c>
      <c r="DO157" s="77">
        <f t="shared" si="252"/>
        <v>0</v>
      </c>
      <c r="DP157" s="77">
        <f t="shared" si="252"/>
        <v>0</v>
      </c>
      <c r="DQ157" s="77">
        <f t="shared" si="252"/>
        <v>0</v>
      </c>
      <c r="DR157" s="77">
        <f t="shared" si="252"/>
        <v>0</v>
      </c>
      <c r="DS157" s="77">
        <f t="shared" si="252"/>
        <v>0</v>
      </c>
      <c r="DT157" s="77">
        <f t="shared" si="252"/>
        <v>0</v>
      </c>
      <c r="DU157" s="77">
        <f t="shared" si="252"/>
        <v>0</v>
      </c>
      <c r="DV157" s="77">
        <f t="shared" si="252"/>
        <v>0</v>
      </c>
      <c r="DW157" s="77">
        <f t="shared" si="252"/>
        <v>0</v>
      </c>
      <c r="DX157" s="77">
        <f t="shared" si="252"/>
        <v>0</v>
      </c>
      <c r="DY157" s="77">
        <f t="shared" si="253"/>
        <v>0</v>
      </c>
      <c r="DZ157" s="77">
        <f t="shared" si="253"/>
        <v>0</v>
      </c>
      <c r="EA157" s="77">
        <f t="shared" si="253"/>
        <v>0</v>
      </c>
      <c r="EB157" s="77">
        <f t="shared" si="253"/>
        <v>0</v>
      </c>
      <c r="EC157" s="77">
        <f t="shared" si="253"/>
        <v>0</v>
      </c>
      <c r="ED157" s="77">
        <f t="shared" si="253"/>
        <v>0</v>
      </c>
      <c r="EE157" s="77">
        <f t="shared" si="253"/>
        <v>0</v>
      </c>
      <c r="EF157" s="77">
        <f t="shared" si="253"/>
        <v>0</v>
      </c>
      <c r="EG157" s="77">
        <f t="shared" si="253"/>
        <v>0</v>
      </c>
      <c r="EH157" s="77">
        <f t="shared" si="253"/>
        <v>0</v>
      </c>
      <c r="EI157" s="77">
        <f t="shared" si="254"/>
        <v>0</v>
      </c>
      <c r="EJ157" s="77">
        <f t="shared" si="254"/>
        <v>0</v>
      </c>
      <c r="EK157" s="77">
        <f t="shared" si="254"/>
        <v>0</v>
      </c>
      <c r="EL157" s="77">
        <f t="shared" si="254"/>
        <v>0</v>
      </c>
      <c r="EM157" s="77">
        <f t="shared" si="254"/>
        <v>0</v>
      </c>
      <c r="EN157" s="77">
        <f t="shared" si="254"/>
        <v>0</v>
      </c>
      <c r="EO157" s="77">
        <f t="shared" si="254"/>
        <v>0</v>
      </c>
      <c r="EP157" s="77">
        <f t="shared" si="254"/>
        <v>0</v>
      </c>
      <c r="EQ157" s="77">
        <f t="shared" si="254"/>
        <v>0</v>
      </c>
      <c r="ER157" s="77">
        <f t="shared" si="254"/>
        <v>0</v>
      </c>
      <c r="ES157" s="77">
        <f t="shared" si="255"/>
        <v>0</v>
      </c>
      <c r="ET157" s="77">
        <f t="shared" si="255"/>
        <v>0</v>
      </c>
      <c r="EU157" s="77">
        <f t="shared" si="255"/>
        <v>0</v>
      </c>
      <c r="EV157" s="77">
        <f t="shared" si="255"/>
        <v>0</v>
      </c>
      <c r="EW157" s="77">
        <f t="shared" si="255"/>
        <v>0</v>
      </c>
      <c r="EX157" s="77">
        <f t="shared" si="255"/>
        <v>0</v>
      </c>
      <c r="EY157" s="77">
        <f t="shared" si="255"/>
        <v>0</v>
      </c>
      <c r="EZ157" s="77">
        <f t="shared" si="255"/>
        <v>0</v>
      </c>
      <c r="FA157" s="77">
        <f t="shared" si="255"/>
        <v>0</v>
      </c>
      <c r="FB157" s="77">
        <f t="shared" si="255"/>
        <v>0</v>
      </c>
      <c r="FC157" s="77">
        <f t="shared" si="256"/>
        <v>0</v>
      </c>
      <c r="FD157" s="77">
        <f t="shared" si="256"/>
        <v>0</v>
      </c>
      <c r="FE157" s="77">
        <f t="shared" si="256"/>
        <v>0</v>
      </c>
      <c r="FF157" s="77">
        <f t="shared" si="256"/>
        <v>0</v>
      </c>
      <c r="FG157" s="77">
        <f t="shared" si="256"/>
        <v>0</v>
      </c>
      <c r="FH157" s="77">
        <f t="shared" si="256"/>
        <v>0</v>
      </c>
      <c r="FI157" s="77">
        <f t="shared" si="256"/>
        <v>0</v>
      </c>
      <c r="FJ157" s="77">
        <f t="shared" si="256"/>
        <v>0</v>
      </c>
      <c r="FK157" s="77">
        <f t="shared" si="256"/>
        <v>0</v>
      </c>
      <c r="FL157" s="77">
        <f t="shared" si="256"/>
        <v>0</v>
      </c>
      <c r="FM157" s="77">
        <f t="shared" si="257"/>
        <v>0</v>
      </c>
      <c r="FN157" s="77">
        <f t="shared" si="257"/>
        <v>0</v>
      </c>
      <c r="FO157" s="77">
        <f t="shared" si="257"/>
        <v>0</v>
      </c>
      <c r="FP157" s="77">
        <f t="shared" si="257"/>
        <v>0</v>
      </c>
      <c r="FQ157" s="77">
        <f t="shared" si="257"/>
        <v>0</v>
      </c>
      <c r="FR157" s="77">
        <f t="shared" si="257"/>
        <v>0</v>
      </c>
      <c r="FS157" s="77">
        <f t="shared" si="257"/>
        <v>0</v>
      </c>
      <c r="FT157" s="77">
        <f t="shared" si="257"/>
        <v>0</v>
      </c>
      <c r="FU157" s="77">
        <f t="shared" si="257"/>
        <v>0</v>
      </c>
      <c r="FV157" s="77">
        <f t="shared" si="257"/>
        <v>0</v>
      </c>
      <c r="FW157" s="77">
        <f t="shared" si="258"/>
        <v>0</v>
      </c>
      <c r="FX157" s="77">
        <f t="shared" si="258"/>
        <v>0</v>
      </c>
      <c r="FY157" s="77">
        <f t="shared" si="258"/>
        <v>0</v>
      </c>
      <c r="FZ157" s="77">
        <f t="shared" si="258"/>
        <v>0</v>
      </c>
      <c r="GA157" s="77">
        <f t="shared" si="258"/>
        <v>0</v>
      </c>
      <c r="GB157" s="77">
        <f t="shared" si="258"/>
        <v>0</v>
      </c>
      <c r="GC157" s="77">
        <f t="shared" si="258"/>
        <v>0</v>
      </c>
      <c r="GD157" s="77">
        <f t="shared" si="258"/>
        <v>0</v>
      </c>
      <c r="GE157" s="77">
        <f t="shared" si="258"/>
        <v>0</v>
      </c>
      <c r="GF157" s="77">
        <f t="shared" si="258"/>
        <v>0</v>
      </c>
      <c r="GG157" s="77">
        <f t="shared" si="258"/>
        <v>0</v>
      </c>
    </row>
    <row r="158" spans="1:189" ht="15.75" x14ac:dyDescent="0.25">
      <c r="A158" s="93"/>
      <c r="B158" s="101"/>
      <c r="C158" s="102"/>
      <c r="D158" s="102"/>
      <c r="E158" s="93"/>
      <c r="F158" s="101"/>
      <c r="G158" s="97">
        <f t="shared" si="208"/>
        <v>0</v>
      </c>
      <c r="H158" s="96"/>
      <c r="I158" s="97">
        <f t="shared" si="209"/>
        <v>0</v>
      </c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0">
        <f t="shared" si="212"/>
        <v>0</v>
      </c>
      <c r="AE158" s="100">
        <f t="shared" si="210"/>
        <v>0</v>
      </c>
      <c r="AF158" s="75"/>
      <c r="AG158" s="75"/>
      <c r="AH158" s="68">
        <f t="shared" si="211"/>
        <v>0</v>
      </c>
      <c r="AI158" s="79">
        <f>SUMIF(Списки!$D$2:$D$6,B158,Списки!$E$2:$E$6)</f>
        <v>0</v>
      </c>
      <c r="AJ158" s="79">
        <f t="shared" si="228"/>
        <v>31</v>
      </c>
      <c r="AK158" s="70"/>
      <c r="AL158" s="70">
        <f t="array" aca="1" ref="AL158" ca="1">IF(MONTH(AI158)=1,MIN(IF(F158=январь!$A$1:$AF$200,ROW(январь!$A$1:$AF$200))),IF(MONTH(AI158)=2,MIN(IF(F158=февраль!$A$1:$AF$200,ROW(февраль!$A$1:$AF$200))),IF(MONTH(AI158)=3,MIN(IF(F158=март!$A$1:$AF$200,ROW(март!$A$1:$AF$200))),IF(MONTH(AI158)=4,MIN(IF(F158=апрель!$A$1:$AF$200,ROW(апрель!$A$1:$AF$200))),IF(MONTH(AI158)=5,MIN(IF(F158=май!$A$1:$AF$200,ROW(май!$A$1:$AF$200))),0)))))</f>
        <v>3</v>
      </c>
      <c r="AM158" s="77" t="str">
        <f t="shared" ca="1" si="244"/>
        <v>П</v>
      </c>
      <c r="AN158" s="77" t="str">
        <f t="shared" ca="1" si="244"/>
        <v>П</v>
      </c>
      <c r="AO158" s="77" t="str">
        <f t="shared" ca="1" si="244"/>
        <v>КД</v>
      </c>
      <c r="AP158" s="77" t="str">
        <f t="shared" ca="1" si="244"/>
        <v>КД</v>
      </c>
      <c r="AQ158" s="77" t="str">
        <f t="shared" ca="1" si="244"/>
        <v>КД</v>
      </c>
      <c r="AR158" s="77" t="str">
        <f t="shared" ca="1" si="244"/>
        <v>КД</v>
      </c>
      <c r="AS158" s="77" t="str">
        <f t="shared" ca="1" si="244"/>
        <v>В</v>
      </c>
      <c r="AT158" s="77" t="str">
        <f t="shared" ca="1" si="244"/>
        <v>КД</v>
      </c>
      <c r="AU158" s="77">
        <f t="shared" ca="1" si="244"/>
        <v>0</v>
      </c>
      <c r="AV158" s="77">
        <f t="shared" ca="1" si="244"/>
        <v>3</v>
      </c>
      <c r="AW158" s="77">
        <f t="shared" ca="1" si="245"/>
        <v>4</v>
      </c>
      <c r="AX158" s="77">
        <f t="shared" ca="1" si="245"/>
        <v>6</v>
      </c>
      <c r="AY158" s="77">
        <f t="shared" ca="1" si="245"/>
        <v>3</v>
      </c>
      <c r="AZ158" s="77" t="str">
        <f t="shared" ca="1" si="245"/>
        <v>В</v>
      </c>
      <c r="BA158" s="77">
        <f t="shared" ca="1" si="245"/>
        <v>7</v>
      </c>
      <c r="BB158" s="77">
        <f t="shared" ca="1" si="245"/>
        <v>0</v>
      </c>
      <c r="BC158" s="77">
        <f t="shared" ca="1" si="245"/>
        <v>3</v>
      </c>
      <c r="BD158" s="77">
        <f t="shared" ca="1" si="245"/>
        <v>4</v>
      </c>
      <c r="BE158" s="77">
        <f t="shared" ca="1" si="245"/>
        <v>6</v>
      </c>
      <c r="BF158" s="77">
        <f t="shared" ca="1" si="245"/>
        <v>3</v>
      </c>
      <c r="BG158" s="77" t="str">
        <f t="shared" ca="1" si="246"/>
        <v>В</v>
      </c>
      <c r="BH158" s="77">
        <f t="shared" ca="1" si="246"/>
        <v>7</v>
      </c>
      <c r="BI158" s="77">
        <f t="shared" ca="1" si="246"/>
        <v>0</v>
      </c>
      <c r="BJ158" s="77">
        <f t="shared" ca="1" si="246"/>
        <v>3</v>
      </c>
      <c r="BK158" s="77">
        <f t="shared" ca="1" si="246"/>
        <v>4</v>
      </c>
      <c r="BL158" s="77">
        <f t="shared" ca="1" si="246"/>
        <v>6</v>
      </c>
      <c r="BM158" s="77">
        <f t="shared" ca="1" si="246"/>
        <v>3</v>
      </c>
      <c r="BN158" s="77" t="str">
        <f t="shared" ca="1" si="246"/>
        <v>В</v>
      </c>
      <c r="BO158" s="77">
        <f t="shared" ca="1" si="246"/>
        <v>7</v>
      </c>
      <c r="BP158" s="77">
        <f t="shared" ca="1" si="246"/>
        <v>0</v>
      </c>
      <c r="BQ158" s="77">
        <f t="shared" ca="1" si="246"/>
        <v>3</v>
      </c>
      <c r="BR158" s="77">
        <f t="shared" si="247"/>
        <v>0</v>
      </c>
      <c r="BS158" s="77">
        <f t="shared" si="247"/>
        <v>0</v>
      </c>
      <c r="BT158" s="77">
        <f t="shared" si="247"/>
        <v>0</v>
      </c>
      <c r="BU158" s="77">
        <f t="shared" si="247"/>
        <v>0</v>
      </c>
      <c r="BV158" s="77">
        <f t="shared" si="247"/>
        <v>0</v>
      </c>
      <c r="BW158" s="77">
        <f t="shared" si="247"/>
        <v>0</v>
      </c>
      <c r="BX158" s="77">
        <f t="shared" si="247"/>
        <v>0</v>
      </c>
      <c r="BY158" s="77">
        <f t="shared" si="247"/>
        <v>0</v>
      </c>
      <c r="BZ158" s="77">
        <f t="shared" si="247"/>
        <v>0</v>
      </c>
      <c r="CA158" s="77">
        <f t="shared" si="247"/>
        <v>0</v>
      </c>
      <c r="CB158" s="77">
        <f t="shared" si="248"/>
        <v>0</v>
      </c>
      <c r="CC158" s="77">
        <f t="shared" si="248"/>
        <v>0</v>
      </c>
      <c r="CD158" s="77">
        <f t="shared" si="248"/>
        <v>0</v>
      </c>
      <c r="CE158" s="77">
        <f t="shared" si="248"/>
        <v>0</v>
      </c>
      <c r="CF158" s="77">
        <f t="shared" si="248"/>
        <v>0</v>
      </c>
      <c r="CG158" s="77">
        <f t="shared" si="248"/>
        <v>0</v>
      </c>
      <c r="CH158" s="77">
        <f t="shared" si="248"/>
        <v>0</v>
      </c>
      <c r="CI158" s="77">
        <f t="shared" si="248"/>
        <v>0</v>
      </c>
      <c r="CJ158" s="77">
        <f t="shared" si="248"/>
        <v>0</v>
      </c>
      <c r="CK158" s="77">
        <f t="shared" si="248"/>
        <v>0</v>
      </c>
      <c r="CL158" s="77">
        <f t="shared" si="249"/>
        <v>0</v>
      </c>
      <c r="CM158" s="77">
        <f t="shared" si="249"/>
        <v>0</v>
      </c>
      <c r="CN158" s="77">
        <f t="shared" si="249"/>
        <v>0</v>
      </c>
      <c r="CO158" s="77">
        <f t="shared" si="249"/>
        <v>0</v>
      </c>
      <c r="CP158" s="77">
        <f t="shared" si="249"/>
        <v>0</v>
      </c>
      <c r="CQ158" s="77">
        <f t="shared" si="249"/>
        <v>0</v>
      </c>
      <c r="CR158" s="77">
        <f t="shared" si="249"/>
        <v>0</v>
      </c>
      <c r="CS158" s="77">
        <f t="shared" si="249"/>
        <v>0</v>
      </c>
      <c r="CT158" s="77">
        <f t="shared" si="250"/>
        <v>0</v>
      </c>
      <c r="CU158" s="77">
        <f t="shared" si="250"/>
        <v>0</v>
      </c>
      <c r="CV158" s="77">
        <f t="shared" si="250"/>
        <v>0</v>
      </c>
      <c r="CW158" s="77">
        <f t="shared" si="250"/>
        <v>0</v>
      </c>
      <c r="CX158" s="77">
        <f t="shared" si="250"/>
        <v>0</v>
      </c>
      <c r="CY158" s="77">
        <f t="shared" si="250"/>
        <v>0</v>
      </c>
      <c r="CZ158" s="77">
        <f t="shared" si="250"/>
        <v>0</v>
      </c>
      <c r="DA158" s="77">
        <f t="shared" si="250"/>
        <v>0</v>
      </c>
      <c r="DB158" s="77">
        <f t="shared" si="250"/>
        <v>0</v>
      </c>
      <c r="DC158" s="77">
        <f t="shared" si="250"/>
        <v>0</v>
      </c>
      <c r="DD158" s="77">
        <f t="shared" si="251"/>
        <v>0</v>
      </c>
      <c r="DE158" s="77">
        <f t="shared" si="251"/>
        <v>0</v>
      </c>
      <c r="DF158" s="77">
        <f t="shared" si="251"/>
        <v>0</v>
      </c>
      <c r="DG158" s="77">
        <f t="shared" si="251"/>
        <v>0</v>
      </c>
      <c r="DH158" s="77">
        <f t="shared" si="251"/>
        <v>0</v>
      </c>
      <c r="DI158" s="77">
        <f t="shared" si="251"/>
        <v>0</v>
      </c>
      <c r="DJ158" s="77">
        <f t="shared" si="251"/>
        <v>0</v>
      </c>
      <c r="DK158" s="77">
        <f t="shared" si="251"/>
        <v>0</v>
      </c>
      <c r="DL158" s="77">
        <f t="shared" si="251"/>
        <v>0</v>
      </c>
      <c r="DM158" s="77">
        <f t="shared" si="251"/>
        <v>0</v>
      </c>
      <c r="DN158" s="77">
        <f t="shared" si="252"/>
        <v>0</v>
      </c>
      <c r="DO158" s="77">
        <f t="shared" si="252"/>
        <v>0</v>
      </c>
      <c r="DP158" s="77">
        <f t="shared" si="252"/>
        <v>0</v>
      </c>
      <c r="DQ158" s="77">
        <f t="shared" si="252"/>
        <v>0</v>
      </c>
      <c r="DR158" s="77">
        <f t="shared" si="252"/>
        <v>0</v>
      </c>
      <c r="DS158" s="77">
        <f t="shared" si="252"/>
        <v>0</v>
      </c>
      <c r="DT158" s="77">
        <f t="shared" si="252"/>
        <v>0</v>
      </c>
      <c r="DU158" s="77">
        <f t="shared" si="252"/>
        <v>0</v>
      </c>
      <c r="DV158" s="77">
        <f t="shared" si="252"/>
        <v>0</v>
      </c>
      <c r="DW158" s="77">
        <f t="shared" si="252"/>
        <v>0</v>
      </c>
      <c r="DX158" s="77">
        <f t="shared" si="252"/>
        <v>0</v>
      </c>
      <c r="DY158" s="77">
        <f t="shared" si="253"/>
        <v>0</v>
      </c>
      <c r="DZ158" s="77">
        <f t="shared" si="253"/>
        <v>0</v>
      </c>
      <c r="EA158" s="77">
        <f t="shared" si="253"/>
        <v>0</v>
      </c>
      <c r="EB158" s="77">
        <f t="shared" si="253"/>
        <v>0</v>
      </c>
      <c r="EC158" s="77">
        <f t="shared" si="253"/>
        <v>0</v>
      </c>
      <c r="ED158" s="77">
        <f t="shared" si="253"/>
        <v>0</v>
      </c>
      <c r="EE158" s="77">
        <f t="shared" si="253"/>
        <v>0</v>
      </c>
      <c r="EF158" s="77">
        <f t="shared" si="253"/>
        <v>0</v>
      </c>
      <c r="EG158" s="77">
        <f t="shared" si="253"/>
        <v>0</v>
      </c>
      <c r="EH158" s="77">
        <f t="shared" si="253"/>
        <v>0</v>
      </c>
      <c r="EI158" s="77">
        <f t="shared" si="254"/>
        <v>0</v>
      </c>
      <c r="EJ158" s="77">
        <f t="shared" si="254"/>
        <v>0</v>
      </c>
      <c r="EK158" s="77">
        <f t="shared" si="254"/>
        <v>0</v>
      </c>
      <c r="EL158" s="77">
        <f t="shared" si="254"/>
        <v>0</v>
      </c>
      <c r="EM158" s="77">
        <f t="shared" si="254"/>
        <v>0</v>
      </c>
      <c r="EN158" s="77">
        <f t="shared" si="254"/>
        <v>0</v>
      </c>
      <c r="EO158" s="77">
        <f t="shared" si="254"/>
        <v>0</v>
      </c>
      <c r="EP158" s="77">
        <f t="shared" si="254"/>
        <v>0</v>
      </c>
      <c r="EQ158" s="77">
        <f t="shared" si="254"/>
        <v>0</v>
      </c>
      <c r="ER158" s="77">
        <f t="shared" si="254"/>
        <v>0</v>
      </c>
      <c r="ES158" s="77">
        <f t="shared" si="255"/>
        <v>0</v>
      </c>
      <c r="ET158" s="77">
        <f t="shared" si="255"/>
        <v>0</v>
      </c>
      <c r="EU158" s="77">
        <f t="shared" si="255"/>
        <v>0</v>
      </c>
      <c r="EV158" s="77">
        <f t="shared" si="255"/>
        <v>0</v>
      </c>
      <c r="EW158" s="77">
        <f t="shared" si="255"/>
        <v>0</v>
      </c>
      <c r="EX158" s="77">
        <f t="shared" si="255"/>
        <v>0</v>
      </c>
      <c r="EY158" s="77">
        <f t="shared" si="255"/>
        <v>0</v>
      </c>
      <c r="EZ158" s="77">
        <f t="shared" si="255"/>
        <v>0</v>
      </c>
      <c r="FA158" s="77">
        <f t="shared" si="255"/>
        <v>0</v>
      </c>
      <c r="FB158" s="77">
        <f t="shared" si="255"/>
        <v>0</v>
      </c>
      <c r="FC158" s="77">
        <f t="shared" si="256"/>
        <v>0</v>
      </c>
      <c r="FD158" s="77">
        <f t="shared" si="256"/>
        <v>0</v>
      </c>
      <c r="FE158" s="77">
        <f t="shared" si="256"/>
        <v>0</v>
      </c>
      <c r="FF158" s="77">
        <f t="shared" si="256"/>
        <v>0</v>
      </c>
      <c r="FG158" s="77">
        <f t="shared" si="256"/>
        <v>0</v>
      </c>
      <c r="FH158" s="77">
        <f t="shared" si="256"/>
        <v>0</v>
      </c>
      <c r="FI158" s="77">
        <f t="shared" si="256"/>
        <v>0</v>
      </c>
      <c r="FJ158" s="77">
        <f t="shared" si="256"/>
        <v>0</v>
      </c>
      <c r="FK158" s="77">
        <f t="shared" si="256"/>
        <v>0</v>
      </c>
      <c r="FL158" s="77">
        <f t="shared" si="256"/>
        <v>0</v>
      </c>
      <c r="FM158" s="77">
        <f t="shared" si="257"/>
        <v>0</v>
      </c>
      <c r="FN158" s="77">
        <f t="shared" si="257"/>
        <v>0</v>
      </c>
      <c r="FO158" s="77">
        <f t="shared" si="257"/>
        <v>0</v>
      </c>
      <c r="FP158" s="77">
        <f t="shared" si="257"/>
        <v>0</v>
      </c>
      <c r="FQ158" s="77">
        <f t="shared" si="257"/>
        <v>0</v>
      </c>
      <c r="FR158" s="77">
        <f t="shared" si="257"/>
        <v>0</v>
      </c>
      <c r="FS158" s="77">
        <f t="shared" si="257"/>
        <v>0</v>
      </c>
      <c r="FT158" s="77">
        <f t="shared" si="257"/>
        <v>0</v>
      </c>
      <c r="FU158" s="77">
        <f t="shared" si="257"/>
        <v>0</v>
      </c>
      <c r="FV158" s="77">
        <f t="shared" si="257"/>
        <v>0</v>
      </c>
      <c r="FW158" s="77">
        <f t="shared" si="258"/>
        <v>0</v>
      </c>
      <c r="FX158" s="77">
        <f t="shared" si="258"/>
        <v>0</v>
      </c>
      <c r="FY158" s="77">
        <f t="shared" si="258"/>
        <v>0</v>
      </c>
      <c r="FZ158" s="77">
        <f t="shared" si="258"/>
        <v>0</v>
      </c>
      <c r="GA158" s="77">
        <f t="shared" si="258"/>
        <v>0</v>
      </c>
      <c r="GB158" s="77">
        <f t="shared" si="258"/>
        <v>0</v>
      </c>
      <c r="GC158" s="77">
        <f t="shared" si="258"/>
        <v>0</v>
      </c>
      <c r="GD158" s="77">
        <f t="shared" si="258"/>
        <v>0</v>
      </c>
      <c r="GE158" s="77">
        <f t="shared" si="258"/>
        <v>0</v>
      </c>
      <c r="GF158" s="77">
        <f t="shared" si="258"/>
        <v>0</v>
      </c>
      <c r="GG158" s="77">
        <f t="shared" si="258"/>
        <v>0</v>
      </c>
    </row>
    <row r="159" spans="1:189" ht="15.75" x14ac:dyDescent="0.25">
      <c r="A159" s="93"/>
      <c r="B159" s="101"/>
      <c r="C159" s="102"/>
      <c r="D159" s="102"/>
      <c r="E159" s="93"/>
      <c r="F159" s="101"/>
      <c r="G159" s="97">
        <f t="shared" si="208"/>
        <v>0</v>
      </c>
      <c r="H159" s="96"/>
      <c r="I159" s="97">
        <f t="shared" si="209"/>
        <v>0</v>
      </c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0">
        <f t="shared" si="212"/>
        <v>0</v>
      </c>
      <c r="AE159" s="100">
        <f t="shared" si="210"/>
        <v>0</v>
      </c>
      <c r="AF159" s="75"/>
      <c r="AG159" s="75"/>
      <c r="AH159" s="68">
        <f t="shared" si="211"/>
        <v>0</v>
      </c>
      <c r="AI159" s="79">
        <f>SUMIF(Списки!$D$2:$D$6,B159,Списки!$E$2:$E$6)</f>
        <v>0</v>
      </c>
      <c r="AJ159" s="79">
        <f t="shared" si="228"/>
        <v>31</v>
      </c>
      <c r="AK159" s="70"/>
      <c r="AL159" s="70">
        <f t="array" aca="1" ref="AL159" ca="1">IF(MONTH(AI159)=1,MIN(IF(F159=январь!$A$1:$AF$200,ROW(январь!$A$1:$AF$200))),IF(MONTH(AI159)=2,MIN(IF(F159=февраль!$A$1:$AF$200,ROW(февраль!$A$1:$AF$200))),IF(MONTH(AI159)=3,MIN(IF(F159=март!$A$1:$AF$200,ROW(март!$A$1:$AF$200))),IF(MONTH(AI159)=4,MIN(IF(F159=апрель!$A$1:$AF$200,ROW(апрель!$A$1:$AF$200))),IF(MONTH(AI159)=5,MIN(IF(F159=май!$A$1:$AF$200,ROW(май!$A$1:$AF$200))),0)))))</f>
        <v>3</v>
      </c>
      <c r="AM159" s="77" t="str">
        <f t="shared" ca="1" si="244"/>
        <v>П</v>
      </c>
      <c r="AN159" s="77" t="str">
        <f t="shared" ca="1" si="244"/>
        <v>П</v>
      </c>
      <c r="AO159" s="77" t="str">
        <f t="shared" ca="1" si="244"/>
        <v>КД</v>
      </c>
      <c r="AP159" s="77" t="str">
        <f t="shared" ca="1" si="244"/>
        <v>КД</v>
      </c>
      <c r="AQ159" s="77" t="str">
        <f t="shared" ca="1" si="244"/>
        <v>КД</v>
      </c>
      <c r="AR159" s="77" t="str">
        <f t="shared" ca="1" si="244"/>
        <v>КД</v>
      </c>
      <c r="AS159" s="77" t="str">
        <f t="shared" ca="1" si="244"/>
        <v>В</v>
      </c>
      <c r="AT159" s="77" t="str">
        <f t="shared" ca="1" si="244"/>
        <v>КД</v>
      </c>
      <c r="AU159" s="77">
        <f t="shared" ca="1" si="244"/>
        <v>0</v>
      </c>
      <c r="AV159" s="77">
        <f t="shared" ca="1" si="244"/>
        <v>3</v>
      </c>
      <c r="AW159" s="77">
        <f t="shared" ca="1" si="245"/>
        <v>4</v>
      </c>
      <c r="AX159" s="77">
        <f t="shared" ca="1" si="245"/>
        <v>6</v>
      </c>
      <c r="AY159" s="77">
        <f t="shared" ca="1" si="245"/>
        <v>3</v>
      </c>
      <c r="AZ159" s="77" t="str">
        <f t="shared" ca="1" si="245"/>
        <v>В</v>
      </c>
      <c r="BA159" s="77">
        <f t="shared" ca="1" si="245"/>
        <v>7</v>
      </c>
      <c r="BB159" s="77">
        <f t="shared" ca="1" si="245"/>
        <v>0</v>
      </c>
      <c r="BC159" s="77">
        <f t="shared" ca="1" si="245"/>
        <v>3</v>
      </c>
      <c r="BD159" s="77">
        <f t="shared" ca="1" si="245"/>
        <v>4</v>
      </c>
      <c r="BE159" s="77">
        <f t="shared" ca="1" si="245"/>
        <v>6</v>
      </c>
      <c r="BF159" s="77">
        <f t="shared" ca="1" si="245"/>
        <v>3</v>
      </c>
      <c r="BG159" s="77" t="str">
        <f t="shared" ca="1" si="246"/>
        <v>В</v>
      </c>
      <c r="BH159" s="77">
        <f t="shared" ca="1" si="246"/>
        <v>7</v>
      </c>
      <c r="BI159" s="77">
        <f t="shared" ca="1" si="246"/>
        <v>0</v>
      </c>
      <c r="BJ159" s="77">
        <f t="shared" ca="1" si="246"/>
        <v>3</v>
      </c>
      <c r="BK159" s="77">
        <f t="shared" ca="1" si="246"/>
        <v>4</v>
      </c>
      <c r="BL159" s="77">
        <f t="shared" ca="1" si="246"/>
        <v>6</v>
      </c>
      <c r="BM159" s="77">
        <f t="shared" ca="1" si="246"/>
        <v>3</v>
      </c>
      <c r="BN159" s="77" t="str">
        <f t="shared" ca="1" si="246"/>
        <v>В</v>
      </c>
      <c r="BO159" s="77">
        <f t="shared" ca="1" si="246"/>
        <v>7</v>
      </c>
      <c r="BP159" s="77">
        <f t="shared" ca="1" si="246"/>
        <v>0</v>
      </c>
      <c r="BQ159" s="77">
        <f t="shared" ca="1" si="246"/>
        <v>3</v>
      </c>
      <c r="BR159" s="77">
        <f t="shared" si="247"/>
        <v>0</v>
      </c>
      <c r="BS159" s="77">
        <f t="shared" si="247"/>
        <v>0</v>
      </c>
      <c r="BT159" s="77">
        <f t="shared" si="247"/>
        <v>0</v>
      </c>
      <c r="BU159" s="77">
        <f t="shared" si="247"/>
        <v>0</v>
      </c>
      <c r="BV159" s="77">
        <f t="shared" si="247"/>
        <v>0</v>
      </c>
      <c r="BW159" s="77">
        <f t="shared" si="247"/>
        <v>0</v>
      </c>
      <c r="BX159" s="77">
        <f t="shared" si="247"/>
        <v>0</v>
      </c>
      <c r="BY159" s="77">
        <f t="shared" si="247"/>
        <v>0</v>
      </c>
      <c r="BZ159" s="77">
        <f t="shared" si="247"/>
        <v>0</v>
      </c>
      <c r="CA159" s="77">
        <f t="shared" si="247"/>
        <v>0</v>
      </c>
      <c r="CB159" s="77">
        <f t="shared" si="248"/>
        <v>0</v>
      </c>
      <c r="CC159" s="77">
        <f t="shared" si="248"/>
        <v>0</v>
      </c>
      <c r="CD159" s="77">
        <f t="shared" si="248"/>
        <v>0</v>
      </c>
      <c r="CE159" s="77">
        <f t="shared" si="248"/>
        <v>0</v>
      </c>
      <c r="CF159" s="77">
        <f t="shared" si="248"/>
        <v>0</v>
      </c>
      <c r="CG159" s="77">
        <f t="shared" si="248"/>
        <v>0</v>
      </c>
      <c r="CH159" s="77">
        <f t="shared" si="248"/>
        <v>0</v>
      </c>
      <c r="CI159" s="77">
        <f t="shared" si="248"/>
        <v>0</v>
      </c>
      <c r="CJ159" s="77">
        <f t="shared" si="248"/>
        <v>0</v>
      </c>
      <c r="CK159" s="77">
        <f t="shared" si="248"/>
        <v>0</v>
      </c>
      <c r="CL159" s="77">
        <f t="shared" si="249"/>
        <v>0</v>
      </c>
      <c r="CM159" s="77">
        <f t="shared" si="249"/>
        <v>0</v>
      </c>
      <c r="CN159" s="77">
        <f t="shared" si="249"/>
        <v>0</v>
      </c>
      <c r="CO159" s="77">
        <f t="shared" si="249"/>
        <v>0</v>
      </c>
      <c r="CP159" s="77">
        <f t="shared" si="249"/>
        <v>0</v>
      </c>
      <c r="CQ159" s="77">
        <f t="shared" si="249"/>
        <v>0</v>
      </c>
      <c r="CR159" s="77">
        <f t="shared" si="249"/>
        <v>0</v>
      </c>
      <c r="CS159" s="77">
        <f t="shared" si="249"/>
        <v>0</v>
      </c>
      <c r="CT159" s="77">
        <f t="shared" si="250"/>
        <v>0</v>
      </c>
      <c r="CU159" s="77">
        <f t="shared" si="250"/>
        <v>0</v>
      </c>
      <c r="CV159" s="77">
        <f t="shared" si="250"/>
        <v>0</v>
      </c>
      <c r="CW159" s="77">
        <f t="shared" si="250"/>
        <v>0</v>
      </c>
      <c r="CX159" s="77">
        <f t="shared" si="250"/>
        <v>0</v>
      </c>
      <c r="CY159" s="77">
        <f t="shared" si="250"/>
        <v>0</v>
      </c>
      <c r="CZ159" s="77">
        <f t="shared" si="250"/>
        <v>0</v>
      </c>
      <c r="DA159" s="77">
        <f t="shared" si="250"/>
        <v>0</v>
      </c>
      <c r="DB159" s="77">
        <f t="shared" si="250"/>
        <v>0</v>
      </c>
      <c r="DC159" s="77">
        <f t="shared" si="250"/>
        <v>0</v>
      </c>
      <c r="DD159" s="77">
        <f t="shared" si="251"/>
        <v>0</v>
      </c>
      <c r="DE159" s="77">
        <f t="shared" si="251"/>
        <v>0</v>
      </c>
      <c r="DF159" s="77">
        <f t="shared" si="251"/>
        <v>0</v>
      </c>
      <c r="DG159" s="77">
        <f t="shared" si="251"/>
        <v>0</v>
      </c>
      <c r="DH159" s="77">
        <f t="shared" si="251"/>
        <v>0</v>
      </c>
      <c r="DI159" s="77">
        <f t="shared" si="251"/>
        <v>0</v>
      </c>
      <c r="DJ159" s="77">
        <f t="shared" si="251"/>
        <v>0</v>
      </c>
      <c r="DK159" s="77">
        <f t="shared" si="251"/>
        <v>0</v>
      </c>
      <c r="DL159" s="77">
        <f t="shared" si="251"/>
        <v>0</v>
      </c>
      <c r="DM159" s="77">
        <f t="shared" si="251"/>
        <v>0</v>
      </c>
      <c r="DN159" s="77">
        <f t="shared" si="252"/>
        <v>0</v>
      </c>
      <c r="DO159" s="77">
        <f t="shared" si="252"/>
        <v>0</v>
      </c>
      <c r="DP159" s="77">
        <f t="shared" si="252"/>
        <v>0</v>
      </c>
      <c r="DQ159" s="77">
        <f t="shared" si="252"/>
        <v>0</v>
      </c>
      <c r="DR159" s="77">
        <f t="shared" si="252"/>
        <v>0</v>
      </c>
      <c r="DS159" s="77">
        <f t="shared" si="252"/>
        <v>0</v>
      </c>
      <c r="DT159" s="77">
        <f t="shared" si="252"/>
        <v>0</v>
      </c>
      <c r="DU159" s="77">
        <f t="shared" si="252"/>
        <v>0</v>
      </c>
      <c r="DV159" s="77">
        <f t="shared" si="252"/>
        <v>0</v>
      </c>
      <c r="DW159" s="77">
        <f t="shared" si="252"/>
        <v>0</v>
      </c>
      <c r="DX159" s="77">
        <f t="shared" si="252"/>
        <v>0</v>
      </c>
      <c r="DY159" s="77">
        <f t="shared" si="253"/>
        <v>0</v>
      </c>
      <c r="DZ159" s="77">
        <f t="shared" si="253"/>
        <v>0</v>
      </c>
      <c r="EA159" s="77">
        <f t="shared" si="253"/>
        <v>0</v>
      </c>
      <c r="EB159" s="77">
        <f t="shared" si="253"/>
        <v>0</v>
      </c>
      <c r="EC159" s="77">
        <f t="shared" si="253"/>
        <v>0</v>
      </c>
      <c r="ED159" s="77">
        <f t="shared" si="253"/>
        <v>0</v>
      </c>
      <c r="EE159" s="77">
        <f t="shared" si="253"/>
        <v>0</v>
      </c>
      <c r="EF159" s="77">
        <f t="shared" si="253"/>
        <v>0</v>
      </c>
      <c r="EG159" s="77">
        <f t="shared" si="253"/>
        <v>0</v>
      </c>
      <c r="EH159" s="77">
        <f t="shared" si="253"/>
        <v>0</v>
      </c>
      <c r="EI159" s="77">
        <f t="shared" si="254"/>
        <v>0</v>
      </c>
      <c r="EJ159" s="77">
        <f t="shared" si="254"/>
        <v>0</v>
      </c>
      <c r="EK159" s="77">
        <f t="shared" si="254"/>
        <v>0</v>
      </c>
      <c r="EL159" s="77">
        <f t="shared" si="254"/>
        <v>0</v>
      </c>
      <c r="EM159" s="77">
        <f t="shared" si="254"/>
        <v>0</v>
      </c>
      <c r="EN159" s="77">
        <f t="shared" si="254"/>
        <v>0</v>
      </c>
      <c r="EO159" s="77">
        <f t="shared" si="254"/>
        <v>0</v>
      </c>
      <c r="EP159" s="77">
        <f t="shared" si="254"/>
        <v>0</v>
      </c>
      <c r="EQ159" s="77">
        <f t="shared" si="254"/>
        <v>0</v>
      </c>
      <c r="ER159" s="77">
        <f t="shared" si="254"/>
        <v>0</v>
      </c>
      <c r="ES159" s="77">
        <f t="shared" si="255"/>
        <v>0</v>
      </c>
      <c r="ET159" s="77">
        <f t="shared" si="255"/>
        <v>0</v>
      </c>
      <c r="EU159" s="77">
        <f t="shared" si="255"/>
        <v>0</v>
      </c>
      <c r="EV159" s="77">
        <f t="shared" si="255"/>
        <v>0</v>
      </c>
      <c r="EW159" s="77">
        <f t="shared" si="255"/>
        <v>0</v>
      </c>
      <c r="EX159" s="77">
        <f t="shared" si="255"/>
        <v>0</v>
      </c>
      <c r="EY159" s="77">
        <f t="shared" si="255"/>
        <v>0</v>
      </c>
      <c r="EZ159" s="77">
        <f t="shared" si="255"/>
        <v>0</v>
      </c>
      <c r="FA159" s="77">
        <f t="shared" si="255"/>
        <v>0</v>
      </c>
      <c r="FB159" s="77">
        <f t="shared" si="255"/>
        <v>0</v>
      </c>
      <c r="FC159" s="77">
        <f t="shared" si="256"/>
        <v>0</v>
      </c>
      <c r="FD159" s="77">
        <f t="shared" si="256"/>
        <v>0</v>
      </c>
      <c r="FE159" s="77">
        <f t="shared" si="256"/>
        <v>0</v>
      </c>
      <c r="FF159" s="77">
        <f t="shared" si="256"/>
        <v>0</v>
      </c>
      <c r="FG159" s="77">
        <f t="shared" si="256"/>
        <v>0</v>
      </c>
      <c r="FH159" s="77">
        <f t="shared" si="256"/>
        <v>0</v>
      </c>
      <c r="FI159" s="77">
        <f t="shared" si="256"/>
        <v>0</v>
      </c>
      <c r="FJ159" s="77">
        <f t="shared" si="256"/>
        <v>0</v>
      </c>
      <c r="FK159" s="77">
        <f t="shared" si="256"/>
        <v>0</v>
      </c>
      <c r="FL159" s="77">
        <f t="shared" si="256"/>
        <v>0</v>
      </c>
      <c r="FM159" s="77">
        <f t="shared" si="257"/>
        <v>0</v>
      </c>
      <c r="FN159" s="77">
        <f t="shared" si="257"/>
        <v>0</v>
      </c>
      <c r="FO159" s="77">
        <f t="shared" si="257"/>
        <v>0</v>
      </c>
      <c r="FP159" s="77">
        <f t="shared" si="257"/>
        <v>0</v>
      </c>
      <c r="FQ159" s="77">
        <f t="shared" si="257"/>
        <v>0</v>
      </c>
      <c r="FR159" s="77">
        <f t="shared" si="257"/>
        <v>0</v>
      </c>
      <c r="FS159" s="77">
        <f t="shared" si="257"/>
        <v>0</v>
      </c>
      <c r="FT159" s="77">
        <f t="shared" si="257"/>
        <v>0</v>
      </c>
      <c r="FU159" s="77">
        <f t="shared" si="257"/>
        <v>0</v>
      </c>
      <c r="FV159" s="77">
        <f t="shared" si="257"/>
        <v>0</v>
      </c>
      <c r="FW159" s="77">
        <f t="shared" si="258"/>
        <v>0</v>
      </c>
      <c r="FX159" s="77">
        <f t="shared" si="258"/>
        <v>0</v>
      </c>
      <c r="FY159" s="77">
        <f t="shared" si="258"/>
        <v>0</v>
      </c>
      <c r="FZ159" s="77">
        <f t="shared" si="258"/>
        <v>0</v>
      </c>
      <c r="GA159" s="77">
        <f t="shared" si="258"/>
        <v>0</v>
      </c>
      <c r="GB159" s="77">
        <f t="shared" si="258"/>
        <v>0</v>
      </c>
      <c r="GC159" s="77">
        <f t="shared" si="258"/>
        <v>0</v>
      </c>
      <c r="GD159" s="77">
        <f t="shared" si="258"/>
        <v>0</v>
      </c>
      <c r="GE159" s="77">
        <f t="shared" si="258"/>
        <v>0</v>
      </c>
      <c r="GF159" s="77">
        <f t="shared" si="258"/>
        <v>0</v>
      </c>
      <c r="GG159" s="77">
        <f t="shared" si="258"/>
        <v>0</v>
      </c>
    </row>
    <row r="160" spans="1:189" ht="15.75" x14ac:dyDescent="0.25">
      <c r="A160" s="93"/>
      <c r="B160" s="101"/>
      <c r="C160" s="102"/>
      <c r="D160" s="102"/>
      <c r="E160" s="93"/>
      <c r="F160" s="101"/>
      <c r="G160" s="97">
        <f t="shared" si="208"/>
        <v>0</v>
      </c>
      <c r="H160" s="96"/>
      <c r="I160" s="97">
        <f t="shared" si="209"/>
        <v>0</v>
      </c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0">
        <f t="shared" si="212"/>
        <v>0</v>
      </c>
      <c r="AE160" s="100">
        <f t="shared" si="210"/>
        <v>0</v>
      </c>
      <c r="AF160" s="75"/>
      <c r="AG160" s="75"/>
      <c r="AH160" s="68">
        <f t="shared" si="211"/>
        <v>0</v>
      </c>
      <c r="AI160" s="79">
        <f>SUMIF(Списки!$D$2:$D$6,B160,Списки!$E$2:$E$6)</f>
        <v>0</v>
      </c>
      <c r="AJ160" s="79">
        <f t="shared" si="228"/>
        <v>31</v>
      </c>
      <c r="AK160" s="70"/>
      <c r="AL160" s="70">
        <f t="array" aca="1" ref="AL160" ca="1">IF(MONTH(AI160)=1,MIN(IF(F160=январь!$A$1:$AF$200,ROW(январь!$A$1:$AF$200))),IF(MONTH(AI160)=2,MIN(IF(F160=февраль!$A$1:$AF$200,ROW(февраль!$A$1:$AF$200))),IF(MONTH(AI160)=3,MIN(IF(F160=март!$A$1:$AF$200,ROW(март!$A$1:$AF$200))),IF(MONTH(AI160)=4,MIN(IF(F160=апрель!$A$1:$AF$200,ROW(апрель!$A$1:$AF$200))),IF(MONTH(AI160)=5,MIN(IF(F160=май!$A$1:$AF$200,ROW(май!$A$1:$AF$200))),0)))))</f>
        <v>3</v>
      </c>
      <c r="AM160" s="77" t="str">
        <f t="shared" ca="1" si="244"/>
        <v>П</v>
      </c>
      <c r="AN160" s="77" t="str">
        <f t="shared" ca="1" si="244"/>
        <v>П</v>
      </c>
      <c r="AO160" s="77" t="str">
        <f t="shared" ca="1" si="244"/>
        <v>КД</v>
      </c>
      <c r="AP160" s="77" t="str">
        <f t="shared" ca="1" si="244"/>
        <v>КД</v>
      </c>
      <c r="AQ160" s="77" t="str">
        <f t="shared" ca="1" si="244"/>
        <v>КД</v>
      </c>
      <c r="AR160" s="77" t="str">
        <f t="shared" ca="1" si="244"/>
        <v>КД</v>
      </c>
      <c r="AS160" s="77" t="str">
        <f t="shared" ca="1" si="244"/>
        <v>В</v>
      </c>
      <c r="AT160" s="77" t="str">
        <f t="shared" ca="1" si="244"/>
        <v>КД</v>
      </c>
      <c r="AU160" s="77">
        <f t="shared" ca="1" si="244"/>
        <v>0</v>
      </c>
      <c r="AV160" s="77">
        <f t="shared" ca="1" si="244"/>
        <v>3</v>
      </c>
      <c r="AW160" s="77">
        <f t="shared" ca="1" si="245"/>
        <v>4</v>
      </c>
      <c r="AX160" s="77">
        <f t="shared" ca="1" si="245"/>
        <v>6</v>
      </c>
      <c r="AY160" s="77">
        <f t="shared" ca="1" si="245"/>
        <v>3</v>
      </c>
      <c r="AZ160" s="77" t="str">
        <f t="shared" ca="1" si="245"/>
        <v>В</v>
      </c>
      <c r="BA160" s="77">
        <f t="shared" ca="1" si="245"/>
        <v>7</v>
      </c>
      <c r="BB160" s="77">
        <f t="shared" ca="1" si="245"/>
        <v>0</v>
      </c>
      <c r="BC160" s="77">
        <f t="shared" ca="1" si="245"/>
        <v>3</v>
      </c>
      <c r="BD160" s="77">
        <f t="shared" ca="1" si="245"/>
        <v>4</v>
      </c>
      <c r="BE160" s="77">
        <f t="shared" ca="1" si="245"/>
        <v>6</v>
      </c>
      <c r="BF160" s="77">
        <f t="shared" ca="1" si="245"/>
        <v>3</v>
      </c>
      <c r="BG160" s="77" t="str">
        <f t="shared" ca="1" si="246"/>
        <v>В</v>
      </c>
      <c r="BH160" s="77">
        <f t="shared" ca="1" si="246"/>
        <v>7</v>
      </c>
      <c r="BI160" s="77">
        <f t="shared" ca="1" si="246"/>
        <v>0</v>
      </c>
      <c r="BJ160" s="77">
        <f t="shared" ca="1" si="246"/>
        <v>3</v>
      </c>
      <c r="BK160" s="77">
        <f t="shared" ca="1" si="246"/>
        <v>4</v>
      </c>
      <c r="BL160" s="77">
        <f t="shared" ca="1" si="246"/>
        <v>6</v>
      </c>
      <c r="BM160" s="77">
        <f t="shared" ca="1" si="246"/>
        <v>3</v>
      </c>
      <c r="BN160" s="77" t="str">
        <f t="shared" ca="1" si="246"/>
        <v>В</v>
      </c>
      <c r="BO160" s="77">
        <f t="shared" ca="1" si="246"/>
        <v>7</v>
      </c>
      <c r="BP160" s="77">
        <f t="shared" ca="1" si="246"/>
        <v>0</v>
      </c>
      <c r="BQ160" s="77">
        <f t="shared" ca="1" si="246"/>
        <v>3</v>
      </c>
      <c r="BR160" s="77">
        <f t="shared" si="247"/>
        <v>0</v>
      </c>
      <c r="BS160" s="77">
        <f t="shared" si="247"/>
        <v>0</v>
      </c>
      <c r="BT160" s="77">
        <f t="shared" si="247"/>
        <v>0</v>
      </c>
      <c r="BU160" s="77">
        <f t="shared" si="247"/>
        <v>0</v>
      </c>
      <c r="BV160" s="77">
        <f t="shared" si="247"/>
        <v>0</v>
      </c>
      <c r="BW160" s="77">
        <f t="shared" si="247"/>
        <v>0</v>
      </c>
      <c r="BX160" s="77">
        <f t="shared" si="247"/>
        <v>0</v>
      </c>
      <c r="BY160" s="77">
        <f t="shared" si="247"/>
        <v>0</v>
      </c>
      <c r="BZ160" s="77">
        <f t="shared" si="247"/>
        <v>0</v>
      </c>
      <c r="CA160" s="77">
        <f t="shared" si="247"/>
        <v>0</v>
      </c>
      <c r="CB160" s="77">
        <f t="shared" si="248"/>
        <v>0</v>
      </c>
      <c r="CC160" s="77">
        <f t="shared" si="248"/>
        <v>0</v>
      </c>
      <c r="CD160" s="77">
        <f t="shared" si="248"/>
        <v>0</v>
      </c>
      <c r="CE160" s="77">
        <f t="shared" si="248"/>
        <v>0</v>
      </c>
      <c r="CF160" s="77">
        <f t="shared" si="248"/>
        <v>0</v>
      </c>
      <c r="CG160" s="77">
        <f t="shared" si="248"/>
        <v>0</v>
      </c>
      <c r="CH160" s="77">
        <f t="shared" si="248"/>
        <v>0</v>
      </c>
      <c r="CI160" s="77">
        <f t="shared" si="248"/>
        <v>0</v>
      </c>
      <c r="CJ160" s="77">
        <f t="shared" si="248"/>
        <v>0</v>
      </c>
      <c r="CK160" s="77">
        <f t="shared" si="248"/>
        <v>0</v>
      </c>
      <c r="CL160" s="77">
        <f t="shared" si="249"/>
        <v>0</v>
      </c>
      <c r="CM160" s="77">
        <f t="shared" si="249"/>
        <v>0</v>
      </c>
      <c r="CN160" s="77">
        <f t="shared" si="249"/>
        <v>0</v>
      </c>
      <c r="CO160" s="77">
        <f t="shared" si="249"/>
        <v>0</v>
      </c>
      <c r="CP160" s="77">
        <f t="shared" si="249"/>
        <v>0</v>
      </c>
      <c r="CQ160" s="77">
        <f t="shared" si="249"/>
        <v>0</v>
      </c>
      <c r="CR160" s="77">
        <f t="shared" si="249"/>
        <v>0</v>
      </c>
      <c r="CS160" s="77">
        <f t="shared" si="249"/>
        <v>0</v>
      </c>
      <c r="CT160" s="77">
        <f t="shared" si="250"/>
        <v>0</v>
      </c>
      <c r="CU160" s="77">
        <f t="shared" si="250"/>
        <v>0</v>
      </c>
      <c r="CV160" s="77">
        <f t="shared" si="250"/>
        <v>0</v>
      </c>
      <c r="CW160" s="77">
        <f t="shared" si="250"/>
        <v>0</v>
      </c>
      <c r="CX160" s="77">
        <f t="shared" si="250"/>
        <v>0</v>
      </c>
      <c r="CY160" s="77">
        <f t="shared" si="250"/>
        <v>0</v>
      </c>
      <c r="CZ160" s="77">
        <f t="shared" si="250"/>
        <v>0</v>
      </c>
      <c r="DA160" s="77">
        <f t="shared" si="250"/>
        <v>0</v>
      </c>
      <c r="DB160" s="77">
        <f t="shared" si="250"/>
        <v>0</v>
      </c>
      <c r="DC160" s="77">
        <f t="shared" si="250"/>
        <v>0</v>
      </c>
      <c r="DD160" s="77">
        <f t="shared" si="251"/>
        <v>0</v>
      </c>
      <c r="DE160" s="77">
        <f t="shared" si="251"/>
        <v>0</v>
      </c>
      <c r="DF160" s="77">
        <f t="shared" si="251"/>
        <v>0</v>
      </c>
      <c r="DG160" s="77">
        <f t="shared" si="251"/>
        <v>0</v>
      </c>
      <c r="DH160" s="77">
        <f t="shared" si="251"/>
        <v>0</v>
      </c>
      <c r="DI160" s="77">
        <f t="shared" si="251"/>
        <v>0</v>
      </c>
      <c r="DJ160" s="77">
        <f t="shared" si="251"/>
        <v>0</v>
      </c>
      <c r="DK160" s="77">
        <f t="shared" si="251"/>
        <v>0</v>
      </c>
      <c r="DL160" s="77">
        <f t="shared" si="251"/>
        <v>0</v>
      </c>
      <c r="DM160" s="77">
        <f t="shared" si="251"/>
        <v>0</v>
      </c>
      <c r="DN160" s="77">
        <f t="shared" si="252"/>
        <v>0</v>
      </c>
      <c r="DO160" s="77">
        <f t="shared" si="252"/>
        <v>0</v>
      </c>
      <c r="DP160" s="77">
        <f t="shared" si="252"/>
        <v>0</v>
      </c>
      <c r="DQ160" s="77">
        <f t="shared" si="252"/>
        <v>0</v>
      </c>
      <c r="DR160" s="77">
        <f t="shared" si="252"/>
        <v>0</v>
      </c>
      <c r="DS160" s="77">
        <f t="shared" si="252"/>
        <v>0</v>
      </c>
      <c r="DT160" s="77">
        <f t="shared" si="252"/>
        <v>0</v>
      </c>
      <c r="DU160" s="77">
        <f t="shared" si="252"/>
        <v>0</v>
      </c>
      <c r="DV160" s="77">
        <f t="shared" si="252"/>
        <v>0</v>
      </c>
      <c r="DW160" s="77">
        <f t="shared" si="252"/>
        <v>0</v>
      </c>
      <c r="DX160" s="77">
        <f t="shared" si="252"/>
        <v>0</v>
      </c>
      <c r="DY160" s="77">
        <f t="shared" si="253"/>
        <v>0</v>
      </c>
      <c r="DZ160" s="77">
        <f t="shared" si="253"/>
        <v>0</v>
      </c>
      <c r="EA160" s="77">
        <f t="shared" si="253"/>
        <v>0</v>
      </c>
      <c r="EB160" s="77">
        <f t="shared" si="253"/>
        <v>0</v>
      </c>
      <c r="EC160" s="77">
        <f t="shared" si="253"/>
        <v>0</v>
      </c>
      <c r="ED160" s="77">
        <f t="shared" si="253"/>
        <v>0</v>
      </c>
      <c r="EE160" s="77">
        <f t="shared" si="253"/>
        <v>0</v>
      </c>
      <c r="EF160" s="77">
        <f t="shared" si="253"/>
        <v>0</v>
      </c>
      <c r="EG160" s="77">
        <f t="shared" si="253"/>
        <v>0</v>
      </c>
      <c r="EH160" s="77">
        <f t="shared" si="253"/>
        <v>0</v>
      </c>
      <c r="EI160" s="77">
        <f t="shared" si="254"/>
        <v>0</v>
      </c>
      <c r="EJ160" s="77">
        <f t="shared" si="254"/>
        <v>0</v>
      </c>
      <c r="EK160" s="77">
        <f t="shared" si="254"/>
        <v>0</v>
      </c>
      <c r="EL160" s="77">
        <f t="shared" si="254"/>
        <v>0</v>
      </c>
      <c r="EM160" s="77">
        <f t="shared" si="254"/>
        <v>0</v>
      </c>
      <c r="EN160" s="77">
        <f t="shared" si="254"/>
        <v>0</v>
      </c>
      <c r="EO160" s="77">
        <f t="shared" si="254"/>
        <v>0</v>
      </c>
      <c r="EP160" s="77">
        <f t="shared" si="254"/>
        <v>0</v>
      </c>
      <c r="EQ160" s="77">
        <f t="shared" si="254"/>
        <v>0</v>
      </c>
      <c r="ER160" s="77">
        <f t="shared" si="254"/>
        <v>0</v>
      </c>
      <c r="ES160" s="77">
        <f t="shared" si="255"/>
        <v>0</v>
      </c>
      <c r="ET160" s="77">
        <f t="shared" si="255"/>
        <v>0</v>
      </c>
      <c r="EU160" s="77">
        <f t="shared" si="255"/>
        <v>0</v>
      </c>
      <c r="EV160" s="77">
        <f t="shared" si="255"/>
        <v>0</v>
      </c>
      <c r="EW160" s="77">
        <f t="shared" si="255"/>
        <v>0</v>
      </c>
      <c r="EX160" s="77">
        <f t="shared" si="255"/>
        <v>0</v>
      </c>
      <c r="EY160" s="77">
        <f t="shared" si="255"/>
        <v>0</v>
      </c>
      <c r="EZ160" s="77">
        <f t="shared" si="255"/>
        <v>0</v>
      </c>
      <c r="FA160" s="77">
        <f t="shared" si="255"/>
        <v>0</v>
      </c>
      <c r="FB160" s="77">
        <f t="shared" si="255"/>
        <v>0</v>
      </c>
      <c r="FC160" s="77">
        <f t="shared" si="256"/>
        <v>0</v>
      </c>
      <c r="FD160" s="77">
        <f t="shared" si="256"/>
        <v>0</v>
      </c>
      <c r="FE160" s="77">
        <f t="shared" si="256"/>
        <v>0</v>
      </c>
      <c r="FF160" s="77">
        <f t="shared" si="256"/>
        <v>0</v>
      </c>
      <c r="FG160" s="77">
        <f t="shared" si="256"/>
        <v>0</v>
      </c>
      <c r="FH160" s="77">
        <f t="shared" si="256"/>
        <v>0</v>
      </c>
      <c r="FI160" s="77">
        <f t="shared" si="256"/>
        <v>0</v>
      </c>
      <c r="FJ160" s="77">
        <f t="shared" si="256"/>
        <v>0</v>
      </c>
      <c r="FK160" s="77">
        <f t="shared" si="256"/>
        <v>0</v>
      </c>
      <c r="FL160" s="77">
        <f t="shared" si="256"/>
        <v>0</v>
      </c>
      <c r="FM160" s="77">
        <f t="shared" si="257"/>
        <v>0</v>
      </c>
      <c r="FN160" s="77">
        <f t="shared" si="257"/>
        <v>0</v>
      </c>
      <c r="FO160" s="77">
        <f t="shared" si="257"/>
        <v>0</v>
      </c>
      <c r="FP160" s="77">
        <f t="shared" si="257"/>
        <v>0</v>
      </c>
      <c r="FQ160" s="77">
        <f t="shared" si="257"/>
        <v>0</v>
      </c>
      <c r="FR160" s="77">
        <f t="shared" si="257"/>
        <v>0</v>
      </c>
      <c r="FS160" s="77">
        <f t="shared" si="257"/>
        <v>0</v>
      </c>
      <c r="FT160" s="77">
        <f t="shared" si="257"/>
        <v>0</v>
      </c>
      <c r="FU160" s="77">
        <f t="shared" si="257"/>
        <v>0</v>
      </c>
      <c r="FV160" s="77">
        <f t="shared" si="257"/>
        <v>0</v>
      </c>
      <c r="FW160" s="77">
        <f t="shared" si="258"/>
        <v>0</v>
      </c>
      <c r="FX160" s="77">
        <f t="shared" si="258"/>
        <v>0</v>
      </c>
      <c r="FY160" s="77">
        <f t="shared" si="258"/>
        <v>0</v>
      </c>
      <c r="FZ160" s="77">
        <f t="shared" si="258"/>
        <v>0</v>
      </c>
      <c r="GA160" s="77">
        <f t="shared" si="258"/>
        <v>0</v>
      </c>
      <c r="GB160" s="77">
        <f t="shared" si="258"/>
        <v>0</v>
      </c>
      <c r="GC160" s="77">
        <f t="shared" si="258"/>
        <v>0</v>
      </c>
      <c r="GD160" s="77">
        <f t="shared" si="258"/>
        <v>0</v>
      </c>
      <c r="GE160" s="77">
        <f t="shared" si="258"/>
        <v>0</v>
      </c>
      <c r="GF160" s="77">
        <f t="shared" si="258"/>
        <v>0</v>
      </c>
      <c r="GG160" s="77">
        <f t="shared" si="258"/>
        <v>0</v>
      </c>
    </row>
    <row r="161" spans="1:189" ht="15.75" x14ac:dyDescent="0.25">
      <c r="A161" s="93"/>
      <c r="B161" s="101"/>
      <c r="C161" s="102"/>
      <c r="D161" s="102"/>
      <c r="E161" s="93"/>
      <c r="F161" s="101"/>
      <c r="G161" s="97">
        <f t="shared" si="208"/>
        <v>0</v>
      </c>
      <c r="H161" s="96"/>
      <c r="I161" s="97">
        <f t="shared" si="209"/>
        <v>0</v>
      </c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0">
        <f t="shared" si="212"/>
        <v>0</v>
      </c>
      <c r="AE161" s="100">
        <f t="shared" si="210"/>
        <v>0</v>
      </c>
      <c r="AF161" s="75"/>
      <c r="AG161" s="75"/>
      <c r="AH161" s="68">
        <f t="shared" si="211"/>
        <v>0</v>
      </c>
      <c r="AI161" s="79">
        <f>SUMIF(Списки!$D$2:$D$6,B161,Списки!$E$2:$E$6)</f>
        <v>0</v>
      </c>
      <c r="AJ161" s="79">
        <f t="shared" si="228"/>
        <v>31</v>
      </c>
      <c r="AK161" s="70"/>
      <c r="AL161" s="70">
        <f t="array" aca="1" ref="AL161" ca="1">IF(MONTH(AI161)=1,MIN(IF(F161=январь!$A$1:$AF$200,ROW(январь!$A$1:$AF$200))),IF(MONTH(AI161)=2,MIN(IF(F161=февраль!$A$1:$AF$200,ROW(февраль!$A$1:$AF$200))),IF(MONTH(AI161)=3,MIN(IF(F161=март!$A$1:$AF$200,ROW(март!$A$1:$AF$200))),IF(MONTH(AI161)=4,MIN(IF(F161=апрель!$A$1:$AF$200,ROW(апрель!$A$1:$AF$200))),IF(MONTH(AI161)=5,MIN(IF(F161=май!$A$1:$AF$200,ROW(май!$A$1:$AF$200))),0)))))</f>
        <v>3</v>
      </c>
      <c r="AM161" s="77" t="str">
        <f t="shared" ca="1" si="244"/>
        <v>П</v>
      </c>
      <c r="AN161" s="77" t="str">
        <f t="shared" ca="1" si="244"/>
        <v>П</v>
      </c>
      <c r="AO161" s="77" t="str">
        <f t="shared" ca="1" si="244"/>
        <v>КД</v>
      </c>
      <c r="AP161" s="77" t="str">
        <f t="shared" ca="1" si="244"/>
        <v>КД</v>
      </c>
      <c r="AQ161" s="77" t="str">
        <f t="shared" ca="1" si="244"/>
        <v>КД</v>
      </c>
      <c r="AR161" s="77" t="str">
        <f t="shared" ca="1" si="244"/>
        <v>КД</v>
      </c>
      <c r="AS161" s="77" t="str">
        <f t="shared" ca="1" si="244"/>
        <v>В</v>
      </c>
      <c r="AT161" s="77" t="str">
        <f t="shared" ca="1" si="244"/>
        <v>КД</v>
      </c>
      <c r="AU161" s="77">
        <f t="shared" ca="1" si="244"/>
        <v>0</v>
      </c>
      <c r="AV161" s="77">
        <f t="shared" ca="1" si="244"/>
        <v>3</v>
      </c>
      <c r="AW161" s="77">
        <f t="shared" ca="1" si="245"/>
        <v>4</v>
      </c>
      <c r="AX161" s="77">
        <f t="shared" ca="1" si="245"/>
        <v>6</v>
      </c>
      <c r="AY161" s="77">
        <f t="shared" ca="1" si="245"/>
        <v>3</v>
      </c>
      <c r="AZ161" s="77" t="str">
        <f t="shared" ca="1" si="245"/>
        <v>В</v>
      </c>
      <c r="BA161" s="77">
        <f t="shared" ca="1" si="245"/>
        <v>7</v>
      </c>
      <c r="BB161" s="77">
        <f t="shared" ca="1" si="245"/>
        <v>0</v>
      </c>
      <c r="BC161" s="77">
        <f t="shared" ca="1" si="245"/>
        <v>3</v>
      </c>
      <c r="BD161" s="77">
        <f t="shared" ca="1" si="245"/>
        <v>4</v>
      </c>
      <c r="BE161" s="77">
        <f t="shared" ca="1" si="245"/>
        <v>6</v>
      </c>
      <c r="BF161" s="77">
        <f t="shared" ca="1" si="245"/>
        <v>3</v>
      </c>
      <c r="BG161" s="77" t="str">
        <f t="shared" ca="1" si="246"/>
        <v>В</v>
      </c>
      <c r="BH161" s="77">
        <f t="shared" ca="1" si="246"/>
        <v>7</v>
      </c>
      <c r="BI161" s="77">
        <f t="shared" ca="1" si="246"/>
        <v>0</v>
      </c>
      <c r="BJ161" s="77">
        <f t="shared" ca="1" si="246"/>
        <v>3</v>
      </c>
      <c r="BK161" s="77">
        <f t="shared" ca="1" si="246"/>
        <v>4</v>
      </c>
      <c r="BL161" s="77">
        <f t="shared" ca="1" si="246"/>
        <v>6</v>
      </c>
      <c r="BM161" s="77">
        <f t="shared" ca="1" si="246"/>
        <v>3</v>
      </c>
      <c r="BN161" s="77" t="str">
        <f t="shared" ca="1" si="246"/>
        <v>В</v>
      </c>
      <c r="BO161" s="77">
        <f t="shared" ca="1" si="246"/>
        <v>7</v>
      </c>
      <c r="BP161" s="77">
        <f t="shared" ca="1" si="246"/>
        <v>0</v>
      </c>
      <c r="BQ161" s="77">
        <f t="shared" ca="1" si="246"/>
        <v>3</v>
      </c>
      <c r="BR161" s="77">
        <f t="shared" si="247"/>
        <v>0</v>
      </c>
      <c r="BS161" s="77">
        <f t="shared" si="247"/>
        <v>0</v>
      </c>
      <c r="BT161" s="77">
        <f t="shared" si="247"/>
        <v>0</v>
      </c>
      <c r="BU161" s="77">
        <f t="shared" si="247"/>
        <v>0</v>
      </c>
      <c r="BV161" s="77">
        <f t="shared" si="247"/>
        <v>0</v>
      </c>
      <c r="BW161" s="77">
        <f t="shared" si="247"/>
        <v>0</v>
      </c>
      <c r="BX161" s="77">
        <f t="shared" si="247"/>
        <v>0</v>
      </c>
      <c r="BY161" s="77">
        <f t="shared" si="247"/>
        <v>0</v>
      </c>
      <c r="BZ161" s="77">
        <f t="shared" si="247"/>
        <v>0</v>
      </c>
      <c r="CA161" s="77">
        <f t="shared" si="247"/>
        <v>0</v>
      </c>
      <c r="CB161" s="77">
        <f t="shared" si="248"/>
        <v>0</v>
      </c>
      <c r="CC161" s="77">
        <f t="shared" si="248"/>
        <v>0</v>
      </c>
      <c r="CD161" s="77">
        <f t="shared" si="248"/>
        <v>0</v>
      </c>
      <c r="CE161" s="77">
        <f t="shared" si="248"/>
        <v>0</v>
      </c>
      <c r="CF161" s="77">
        <f t="shared" si="248"/>
        <v>0</v>
      </c>
      <c r="CG161" s="77">
        <f t="shared" si="248"/>
        <v>0</v>
      </c>
      <c r="CH161" s="77">
        <f t="shared" si="248"/>
        <v>0</v>
      </c>
      <c r="CI161" s="77">
        <f t="shared" si="248"/>
        <v>0</v>
      </c>
      <c r="CJ161" s="77">
        <f t="shared" si="248"/>
        <v>0</v>
      </c>
      <c r="CK161" s="77">
        <f t="shared" si="248"/>
        <v>0</v>
      </c>
      <c r="CL161" s="77">
        <f t="shared" si="249"/>
        <v>0</v>
      </c>
      <c r="CM161" s="77">
        <f t="shared" si="249"/>
        <v>0</v>
      </c>
      <c r="CN161" s="77">
        <f t="shared" si="249"/>
        <v>0</v>
      </c>
      <c r="CO161" s="77">
        <f t="shared" si="249"/>
        <v>0</v>
      </c>
      <c r="CP161" s="77">
        <f t="shared" si="249"/>
        <v>0</v>
      </c>
      <c r="CQ161" s="77">
        <f t="shared" si="249"/>
        <v>0</v>
      </c>
      <c r="CR161" s="77">
        <f t="shared" si="249"/>
        <v>0</v>
      </c>
      <c r="CS161" s="77">
        <f t="shared" si="249"/>
        <v>0</v>
      </c>
      <c r="CT161" s="77">
        <f t="shared" si="250"/>
        <v>0</v>
      </c>
      <c r="CU161" s="77">
        <f t="shared" si="250"/>
        <v>0</v>
      </c>
      <c r="CV161" s="77">
        <f t="shared" si="250"/>
        <v>0</v>
      </c>
      <c r="CW161" s="77">
        <f t="shared" si="250"/>
        <v>0</v>
      </c>
      <c r="CX161" s="77">
        <f t="shared" si="250"/>
        <v>0</v>
      </c>
      <c r="CY161" s="77">
        <f t="shared" si="250"/>
        <v>0</v>
      </c>
      <c r="CZ161" s="77">
        <f t="shared" si="250"/>
        <v>0</v>
      </c>
      <c r="DA161" s="77">
        <f t="shared" si="250"/>
        <v>0</v>
      </c>
      <c r="DB161" s="77">
        <f t="shared" si="250"/>
        <v>0</v>
      </c>
      <c r="DC161" s="77">
        <f t="shared" si="250"/>
        <v>0</v>
      </c>
      <c r="DD161" s="77">
        <f t="shared" si="251"/>
        <v>0</v>
      </c>
      <c r="DE161" s="77">
        <f t="shared" si="251"/>
        <v>0</v>
      </c>
      <c r="DF161" s="77">
        <f t="shared" si="251"/>
        <v>0</v>
      </c>
      <c r="DG161" s="77">
        <f t="shared" si="251"/>
        <v>0</v>
      </c>
      <c r="DH161" s="77">
        <f t="shared" si="251"/>
        <v>0</v>
      </c>
      <c r="DI161" s="77">
        <f t="shared" si="251"/>
        <v>0</v>
      </c>
      <c r="DJ161" s="77">
        <f t="shared" si="251"/>
        <v>0</v>
      </c>
      <c r="DK161" s="77">
        <f t="shared" si="251"/>
        <v>0</v>
      </c>
      <c r="DL161" s="77">
        <f t="shared" si="251"/>
        <v>0</v>
      </c>
      <c r="DM161" s="77">
        <f t="shared" si="251"/>
        <v>0</v>
      </c>
      <c r="DN161" s="77">
        <f t="shared" si="252"/>
        <v>0</v>
      </c>
      <c r="DO161" s="77">
        <f t="shared" si="252"/>
        <v>0</v>
      </c>
      <c r="DP161" s="77">
        <f t="shared" si="252"/>
        <v>0</v>
      </c>
      <c r="DQ161" s="77">
        <f t="shared" si="252"/>
        <v>0</v>
      </c>
      <c r="DR161" s="77">
        <f t="shared" si="252"/>
        <v>0</v>
      </c>
      <c r="DS161" s="77">
        <f t="shared" si="252"/>
        <v>0</v>
      </c>
      <c r="DT161" s="77">
        <f t="shared" si="252"/>
        <v>0</v>
      </c>
      <c r="DU161" s="77">
        <f t="shared" si="252"/>
        <v>0</v>
      </c>
      <c r="DV161" s="77">
        <f t="shared" si="252"/>
        <v>0</v>
      </c>
      <c r="DW161" s="77">
        <f t="shared" si="252"/>
        <v>0</v>
      </c>
      <c r="DX161" s="77">
        <f t="shared" si="252"/>
        <v>0</v>
      </c>
      <c r="DY161" s="77">
        <f t="shared" si="253"/>
        <v>0</v>
      </c>
      <c r="DZ161" s="77">
        <f t="shared" si="253"/>
        <v>0</v>
      </c>
      <c r="EA161" s="77">
        <f t="shared" si="253"/>
        <v>0</v>
      </c>
      <c r="EB161" s="77">
        <f t="shared" si="253"/>
        <v>0</v>
      </c>
      <c r="EC161" s="77">
        <f t="shared" si="253"/>
        <v>0</v>
      </c>
      <c r="ED161" s="77">
        <f t="shared" si="253"/>
        <v>0</v>
      </c>
      <c r="EE161" s="77">
        <f t="shared" si="253"/>
        <v>0</v>
      </c>
      <c r="EF161" s="77">
        <f t="shared" si="253"/>
        <v>0</v>
      </c>
      <c r="EG161" s="77">
        <f t="shared" si="253"/>
        <v>0</v>
      </c>
      <c r="EH161" s="77">
        <f t="shared" si="253"/>
        <v>0</v>
      </c>
      <c r="EI161" s="77">
        <f t="shared" si="254"/>
        <v>0</v>
      </c>
      <c r="EJ161" s="77">
        <f t="shared" si="254"/>
        <v>0</v>
      </c>
      <c r="EK161" s="77">
        <f t="shared" si="254"/>
        <v>0</v>
      </c>
      <c r="EL161" s="77">
        <f t="shared" si="254"/>
        <v>0</v>
      </c>
      <c r="EM161" s="77">
        <f t="shared" si="254"/>
        <v>0</v>
      </c>
      <c r="EN161" s="77">
        <f t="shared" si="254"/>
        <v>0</v>
      </c>
      <c r="EO161" s="77">
        <f t="shared" si="254"/>
        <v>0</v>
      </c>
      <c r="EP161" s="77">
        <f t="shared" si="254"/>
        <v>0</v>
      </c>
      <c r="EQ161" s="77">
        <f t="shared" si="254"/>
        <v>0</v>
      </c>
      <c r="ER161" s="77">
        <f t="shared" si="254"/>
        <v>0</v>
      </c>
      <c r="ES161" s="77">
        <f t="shared" si="255"/>
        <v>0</v>
      </c>
      <c r="ET161" s="77">
        <f t="shared" si="255"/>
        <v>0</v>
      </c>
      <c r="EU161" s="77">
        <f t="shared" si="255"/>
        <v>0</v>
      </c>
      <c r="EV161" s="77">
        <f t="shared" si="255"/>
        <v>0</v>
      </c>
      <c r="EW161" s="77">
        <f t="shared" si="255"/>
        <v>0</v>
      </c>
      <c r="EX161" s="77">
        <f t="shared" si="255"/>
        <v>0</v>
      </c>
      <c r="EY161" s="77">
        <f t="shared" si="255"/>
        <v>0</v>
      </c>
      <c r="EZ161" s="77">
        <f t="shared" si="255"/>
        <v>0</v>
      </c>
      <c r="FA161" s="77">
        <f t="shared" si="255"/>
        <v>0</v>
      </c>
      <c r="FB161" s="77">
        <f t="shared" si="255"/>
        <v>0</v>
      </c>
      <c r="FC161" s="77">
        <f t="shared" si="256"/>
        <v>0</v>
      </c>
      <c r="FD161" s="77">
        <f t="shared" si="256"/>
        <v>0</v>
      </c>
      <c r="FE161" s="77">
        <f t="shared" si="256"/>
        <v>0</v>
      </c>
      <c r="FF161" s="77">
        <f t="shared" si="256"/>
        <v>0</v>
      </c>
      <c r="FG161" s="77">
        <f t="shared" si="256"/>
        <v>0</v>
      </c>
      <c r="FH161" s="77">
        <f t="shared" si="256"/>
        <v>0</v>
      </c>
      <c r="FI161" s="77">
        <f t="shared" si="256"/>
        <v>0</v>
      </c>
      <c r="FJ161" s="77">
        <f t="shared" si="256"/>
        <v>0</v>
      </c>
      <c r="FK161" s="77">
        <f t="shared" si="256"/>
        <v>0</v>
      </c>
      <c r="FL161" s="77">
        <f t="shared" si="256"/>
        <v>0</v>
      </c>
      <c r="FM161" s="77">
        <f t="shared" si="257"/>
        <v>0</v>
      </c>
      <c r="FN161" s="77">
        <f t="shared" si="257"/>
        <v>0</v>
      </c>
      <c r="FO161" s="77">
        <f t="shared" si="257"/>
        <v>0</v>
      </c>
      <c r="FP161" s="77">
        <f t="shared" si="257"/>
        <v>0</v>
      </c>
      <c r="FQ161" s="77">
        <f t="shared" si="257"/>
        <v>0</v>
      </c>
      <c r="FR161" s="77">
        <f t="shared" si="257"/>
        <v>0</v>
      </c>
      <c r="FS161" s="77">
        <f t="shared" si="257"/>
        <v>0</v>
      </c>
      <c r="FT161" s="77">
        <f t="shared" si="257"/>
        <v>0</v>
      </c>
      <c r="FU161" s="77">
        <f t="shared" si="257"/>
        <v>0</v>
      </c>
      <c r="FV161" s="77">
        <f t="shared" si="257"/>
        <v>0</v>
      </c>
      <c r="FW161" s="77">
        <f t="shared" si="258"/>
        <v>0</v>
      </c>
      <c r="FX161" s="77">
        <f t="shared" si="258"/>
        <v>0</v>
      </c>
      <c r="FY161" s="77">
        <f t="shared" si="258"/>
        <v>0</v>
      </c>
      <c r="FZ161" s="77">
        <f t="shared" si="258"/>
        <v>0</v>
      </c>
      <c r="GA161" s="77">
        <f t="shared" si="258"/>
        <v>0</v>
      </c>
      <c r="GB161" s="77">
        <f t="shared" si="258"/>
        <v>0</v>
      </c>
      <c r="GC161" s="77">
        <f t="shared" si="258"/>
        <v>0</v>
      </c>
      <c r="GD161" s="77">
        <f t="shared" si="258"/>
        <v>0</v>
      </c>
      <c r="GE161" s="77">
        <f t="shared" si="258"/>
        <v>0</v>
      </c>
      <c r="GF161" s="77">
        <f t="shared" si="258"/>
        <v>0</v>
      </c>
      <c r="GG161" s="77">
        <f t="shared" si="258"/>
        <v>0</v>
      </c>
    </row>
    <row r="162" spans="1:189" ht="15.75" x14ac:dyDescent="0.25">
      <c r="A162" s="93"/>
      <c r="B162" s="101"/>
      <c r="C162" s="102"/>
      <c r="D162" s="102"/>
      <c r="E162" s="93"/>
      <c r="F162" s="101"/>
      <c r="G162" s="97">
        <f t="shared" si="208"/>
        <v>0</v>
      </c>
      <c r="H162" s="96"/>
      <c r="I162" s="97">
        <f t="shared" si="209"/>
        <v>0</v>
      </c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0">
        <f t="shared" si="212"/>
        <v>0</v>
      </c>
      <c r="AE162" s="100">
        <f t="shared" si="210"/>
        <v>0</v>
      </c>
      <c r="AF162" s="75"/>
      <c r="AG162" s="75"/>
      <c r="AH162" s="68">
        <f t="shared" si="211"/>
        <v>0</v>
      </c>
      <c r="AI162" s="79">
        <f>SUMIF(Списки!$D$2:$D$6,B162,Списки!$E$2:$E$6)</f>
        <v>0</v>
      </c>
      <c r="AJ162" s="79">
        <f t="shared" si="228"/>
        <v>31</v>
      </c>
      <c r="AK162" s="70"/>
      <c r="AL162" s="70">
        <f t="array" aca="1" ref="AL162" ca="1">IF(MONTH(AI162)=1,MIN(IF(F162=январь!$A$1:$AF$200,ROW(январь!$A$1:$AF$200))),IF(MONTH(AI162)=2,MIN(IF(F162=февраль!$A$1:$AF$200,ROW(февраль!$A$1:$AF$200))),IF(MONTH(AI162)=3,MIN(IF(F162=март!$A$1:$AF$200,ROW(март!$A$1:$AF$200))),IF(MONTH(AI162)=4,MIN(IF(F162=апрель!$A$1:$AF$200,ROW(апрель!$A$1:$AF$200))),IF(MONTH(AI162)=5,MIN(IF(F162=май!$A$1:$AF$200,ROW(май!$A$1:$AF$200))),0)))))</f>
        <v>3</v>
      </c>
      <c r="AM162" s="77" t="str">
        <f t="shared" ca="1" si="244"/>
        <v>П</v>
      </c>
      <c r="AN162" s="77" t="str">
        <f t="shared" ca="1" si="244"/>
        <v>П</v>
      </c>
      <c r="AO162" s="77" t="str">
        <f t="shared" ca="1" si="244"/>
        <v>КД</v>
      </c>
      <c r="AP162" s="77" t="str">
        <f t="shared" ca="1" si="244"/>
        <v>КД</v>
      </c>
      <c r="AQ162" s="77" t="str">
        <f t="shared" ca="1" si="244"/>
        <v>КД</v>
      </c>
      <c r="AR162" s="77" t="str">
        <f t="shared" ca="1" si="244"/>
        <v>КД</v>
      </c>
      <c r="AS162" s="77" t="str">
        <f t="shared" ca="1" si="244"/>
        <v>В</v>
      </c>
      <c r="AT162" s="77" t="str">
        <f t="shared" ca="1" si="244"/>
        <v>КД</v>
      </c>
      <c r="AU162" s="77">
        <f t="shared" ca="1" si="244"/>
        <v>0</v>
      </c>
      <c r="AV162" s="77">
        <f t="shared" ca="1" si="244"/>
        <v>3</v>
      </c>
      <c r="AW162" s="77">
        <f t="shared" ca="1" si="245"/>
        <v>4</v>
      </c>
      <c r="AX162" s="77">
        <f t="shared" ca="1" si="245"/>
        <v>6</v>
      </c>
      <c r="AY162" s="77">
        <f t="shared" ca="1" si="245"/>
        <v>3</v>
      </c>
      <c r="AZ162" s="77" t="str">
        <f t="shared" ca="1" si="245"/>
        <v>В</v>
      </c>
      <c r="BA162" s="77">
        <f t="shared" ca="1" si="245"/>
        <v>7</v>
      </c>
      <c r="BB162" s="77">
        <f t="shared" ca="1" si="245"/>
        <v>0</v>
      </c>
      <c r="BC162" s="77">
        <f t="shared" ca="1" si="245"/>
        <v>3</v>
      </c>
      <c r="BD162" s="77">
        <f t="shared" ca="1" si="245"/>
        <v>4</v>
      </c>
      <c r="BE162" s="77">
        <f t="shared" ca="1" si="245"/>
        <v>6</v>
      </c>
      <c r="BF162" s="77">
        <f t="shared" ca="1" si="245"/>
        <v>3</v>
      </c>
      <c r="BG162" s="77" t="str">
        <f t="shared" ca="1" si="246"/>
        <v>В</v>
      </c>
      <c r="BH162" s="77">
        <f t="shared" ca="1" si="246"/>
        <v>7</v>
      </c>
      <c r="BI162" s="77">
        <f t="shared" ca="1" si="246"/>
        <v>0</v>
      </c>
      <c r="BJ162" s="77">
        <f t="shared" ca="1" si="246"/>
        <v>3</v>
      </c>
      <c r="BK162" s="77">
        <f t="shared" ca="1" si="246"/>
        <v>4</v>
      </c>
      <c r="BL162" s="77">
        <f t="shared" ca="1" si="246"/>
        <v>6</v>
      </c>
      <c r="BM162" s="77">
        <f t="shared" ca="1" si="246"/>
        <v>3</v>
      </c>
      <c r="BN162" s="77" t="str">
        <f t="shared" ca="1" si="246"/>
        <v>В</v>
      </c>
      <c r="BO162" s="77">
        <f t="shared" ca="1" si="246"/>
        <v>7</v>
      </c>
      <c r="BP162" s="77">
        <f t="shared" ca="1" si="246"/>
        <v>0</v>
      </c>
      <c r="BQ162" s="77">
        <f t="shared" ca="1" si="246"/>
        <v>3</v>
      </c>
      <c r="BR162" s="77">
        <f t="shared" si="247"/>
        <v>0</v>
      </c>
      <c r="BS162" s="77">
        <f t="shared" si="247"/>
        <v>0</v>
      </c>
      <c r="BT162" s="77">
        <f t="shared" si="247"/>
        <v>0</v>
      </c>
      <c r="BU162" s="77">
        <f t="shared" si="247"/>
        <v>0</v>
      </c>
      <c r="BV162" s="77">
        <f t="shared" si="247"/>
        <v>0</v>
      </c>
      <c r="BW162" s="77">
        <f t="shared" si="247"/>
        <v>0</v>
      </c>
      <c r="BX162" s="77">
        <f t="shared" si="247"/>
        <v>0</v>
      </c>
      <c r="BY162" s="77">
        <f t="shared" si="247"/>
        <v>0</v>
      </c>
      <c r="BZ162" s="77">
        <f t="shared" si="247"/>
        <v>0</v>
      </c>
      <c r="CA162" s="77">
        <f t="shared" si="247"/>
        <v>0</v>
      </c>
      <c r="CB162" s="77">
        <f t="shared" si="248"/>
        <v>0</v>
      </c>
      <c r="CC162" s="77">
        <f t="shared" si="248"/>
        <v>0</v>
      </c>
      <c r="CD162" s="77">
        <f t="shared" si="248"/>
        <v>0</v>
      </c>
      <c r="CE162" s="77">
        <f t="shared" si="248"/>
        <v>0</v>
      </c>
      <c r="CF162" s="77">
        <f t="shared" si="248"/>
        <v>0</v>
      </c>
      <c r="CG162" s="77">
        <f t="shared" si="248"/>
        <v>0</v>
      </c>
      <c r="CH162" s="77">
        <f t="shared" si="248"/>
        <v>0</v>
      </c>
      <c r="CI162" s="77">
        <f t="shared" si="248"/>
        <v>0</v>
      </c>
      <c r="CJ162" s="77">
        <f t="shared" si="248"/>
        <v>0</v>
      </c>
      <c r="CK162" s="77">
        <f t="shared" si="248"/>
        <v>0</v>
      </c>
      <c r="CL162" s="77">
        <f t="shared" si="249"/>
        <v>0</v>
      </c>
      <c r="CM162" s="77">
        <f t="shared" si="249"/>
        <v>0</v>
      </c>
      <c r="CN162" s="77">
        <f t="shared" si="249"/>
        <v>0</v>
      </c>
      <c r="CO162" s="77">
        <f t="shared" si="249"/>
        <v>0</v>
      </c>
      <c r="CP162" s="77">
        <f t="shared" si="249"/>
        <v>0</v>
      </c>
      <c r="CQ162" s="77">
        <f t="shared" si="249"/>
        <v>0</v>
      </c>
      <c r="CR162" s="77">
        <f t="shared" si="249"/>
        <v>0</v>
      </c>
      <c r="CS162" s="77">
        <f t="shared" si="249"/>
        <v>0</v>
      </c>
      <c r="CT162" s="77">
        <f t="shared" si="250"/>
        <v>0</v>
      </c>
      <c r="CU162" s="77">
        <f t="shared" si="250"/>
        <v>0</v>
      </c>
      <c r="CV162" s="77">
        <f t="shared" si="250"/>
        <v>0</v>
      </c>
      <c r="CW162" s="77">
        <f t="shared" si="250"/>
        <v>0</v>
      </c>
      <c r="CX162" s="77">
        <f t="shared" si="250"/>
        <v>0</v>
      </c>
      <c r="CY162" s="77">
        <f t="shared" si="250"/>
        <v>0</v>
      </c>
      <c r="CZ162" s="77">
        <f t="shared" si="250"/>
        <v>0</v>
      </c>
      <c r="DA162" s="77">
        <f t="shared" si="250"/>
        <v>0</v>
      </c>
      <c r="DB162" s="77">
        <f t="shared" si="250"/>
        <v>0</v>
      </c>
      <c r="DC162" s="77">
        <f t="shared" si="250"/>
        <v>0</v>
      </c>
      <c r="DD162" s="77">
        <f t="shared" si="251"/>
        <v>0</v>
      </c>
      <c r="DE162" s="77">
        <f t="shared" si="251"/>
        <v>0</v>
      </c>
      <c r="DF162" s="77">
        <f t="shared" si="251"/>
        <v>0</v>
      </c>
      <c r="DG162" s="77">
        <f t="shared" si="251"/>
        <v>0</v>
      </c>
      <c r="DH162" s="77">
        <f t="shared" si="251"/>
        <v>0</v>
      </c>
      <c r="DI162" s="77">
        <f t="shared" si="251"/>
        <v>0</v>
      </c>
      <c r="DJ162" s="77">
        <f t="shared" si="251"/>
        <v>0</v>
      </c>
      <c r="DK162" s="77">
        <f t="shared" si="251"/>
        <v>0</v>
      </c>
      <c r="DL162" s="77">
        <f t="shared" si="251"/>
        <v>0</v>
      </c>
      <c r="DM162" s="77">
        <f t="shared" si="251"/>
        <v>0</v>
      </c>
      <c r="DN162" s="77">
        <f t="shared" si="252"/>
        <v>0</v>
      </c>
      <c r="DO162" s="77">
        <f t="shared" si="252"/>
        <v>0</v>
      </c>
      <c r="DP162" s="77">
        <f t="shared" si="252"/>
        <v>0</v>
      </c>
      <c r="DQ162" s="77">
        <f t="shared" si="252"/>
        <v>0</v>
      </c>
      <c r="DR162" s="77">
        <f t="shared" si="252"/>
        <v>0</v>
      </c>
      <c r="DS162" s="77">
        <f t="shared" si="252"/>
        <v>0</v>
      </c>
      <c r="DT162" s="77">
        <f t="shared" si="252"/>
        <v>0</v>
      </c>
      <c r="DU162" s="77">
        <f t="shared" si="252"/>
        <v>0</v>
      </c>
      <c r="DV162" s="77">
        <f t="shared" si="252"/>
        <v>0</v>
      </c>
      <c r="DW162" s="77">
        <f t="shared" si="252"/>
        <v>0</v>
      </c>
      <c r="DX162" s="77">
        <f t="shared" si="252"/>
        <v>0</v>
      </c>
      <c r="DY162" s="77">
        <f t="shared" si="253"/>
        <v>0</v>
      </c>
      <c r="DZ162" s="77">
        <f t="shared" si="253"/>
        <v>0</v>
      </c>
      <c r="EA162" s="77">
        <f t="shared" si="253"/>
        <v>0</v>
      </c>
      <c r="EB162" s="77">
        <f t="shared" si="253"/>
        <v>0</v>
      </c>
      <c r="EC162" s="77">
        <f t="shared" si="253"/>
        <v>0</v>
      </c>
      <c r="ED162" s="77">
        <f t="shared" si="253"/>
        <v>0</v>
      </c>
      <c r="EE162" s="77">
        <f t="shared" si="253"/>
        <v>0</v>
      </c>
      <c r="EF162" s="77">
        <f t="shared" si="253"/>
        <v>0</v>
      </c>
      <c r="EG162" s="77">
        <f t="shared" si="253"/>
        <v>0</v>
      </c>
      <c r="EH162" s="77">
        <f t="shared" si="253"/>
        <v>0</v>
      </c>
      <c r="EI162" s="77">
        <f t="shared" si="254"/>
        <v>0</v>
      </c>
      <c r="EJ162" s="77">
        <f t="shared" si="254"/>
        <v>0</v>
      </c>
      <c r="EK162" s="77">
        <f t="shared" si="254"/>
        <v>0</v>
      </c>
      <c r="EL162" s="77">
        <f t="shared" si="254"/>
        <v>0</v>
      </c>
      <c r="EM162" s="77">
        <f t="shared" si="254"/>
        <v>0</v>
      </c>
      <c r="EN162" s="77">
        <f t="shared" si="254"/>
        <v>0</v>
      </c>
      <c r="EO162" s="77">
        <f t="shared" si="254"/>
        <v>0</v>
      </c>
      <c r="EP162" s="77">
        <f t="shared" si="254"/>
        <v>0</v>
      </c>
      <c r="EQ162" s="77">
        <f t="shared" si="254"/>
        <v>0</v>
      </c>
      <c r="ER162" s="77">
        <f t="shared" si="254"/>
        <v>0</v>
      </c>
      <c r="ES162" s="77">
        <f t="shared" si="255"/>
        <v>0</v>
      </c>
      <c r="ET162" s="77">
        <f t="shared" si="255"/>
        <v>0</v>
      </c>
      <c r="EU162" s="77">
        <f t="shared" si="255"/>
        <v>0</v>
      </c>
      <c r="EV162" s="77">
        <f t="shared" si="255"/>
        <v>0</v>
      </c>
      <c r="EW162" s="77">
        <f t="shared" si="255"/>
        <v>0</v>
      </c>
      <c r="EX162" s="77">
        <f t="shared" si="255"/>
        <v>0</v>
      </c>
      <c r="EY162" s="77">
        <f t="shared" si="255"/>
        <v>0</v>
      </c>
      <c r="EZ162" s="77">
        <f t="shared" si="255"/>
        <v>0</v>
      </c>
      <c r="FA162" s="77">
        <f t="shared" si="255"/>
        <v>0</v>
      </c>
      <c r="FB162" s="77">
        <f t="shared" si="255"/>
        <v>0</v>
      </c>
      <c r="FC162" s="77">
        <f t="shared" si="256"/>
        <v>0</v>
      </c>
      <c r="FD162" s="77">
        <f t="shared" si="256"/>
        <v>0</v>
      </c>
      <c r="FE162" s="77">
        <f t="shared" si="256"/>
        <v>0</v>
      </c>
      <c r="FF162" s="77">
        <f t="shared" si="256"/>
        <v>0</v>
      </c>
      <c r="FG162" s="77">
        <f t="shared" si="256"/>
        <v>0</v>
      </c>
      <c r="FH162" s="77">
        <f t="shared" si="256"/>
        <v>0</v>
      </c>
      <c r="FI162" s="77">
        <f t="shared" si="256"/>
        <v>0</v>
      </c>
      <c r="FJ162" s="77">
        <f t="shared" si="256"/>
        <v>0</v>
      </c>
      <c r="FK162" s="77">
        <f t="shared" si="256"/>
        <v>0</v>
      </c>
      <c r="FL162" s="77">
        <f t="shared" si="256"/>
        <v>0</v>
      </c>
      <c r="FM162" s="77">
        <f t="shared" si="257"/>
        <v>0</v>
      </c>
      <c r="FN162" s="77">
        <f t="shared" si="257"/>
        <v>0</v>
      </c>
      <c r="FO162" s="77">
        <f t="shared" si="257"/>
        <v>0</v>
      </c>
      <c r="FP162" s="77">
        <f t="shared" si="257"/>
        <v>0</v>
      </c>
      <c r="FQ162" s="77">
        <f t="shared" si="257"/>
        <v>0</v>
      </c>
      <c r="FR162" s="77">
        <f t="shared" si="257"/>
        <v>0</v>
      </c>
      <c r="FS162" s="77">
        <f t="shared" si="257"/>
        <v>0</v>
      </c>
      <c r="FT162" s="77">
        <f t="shared" si="257"/>
        <v>0</v>
      </c>
      <c r="FU162" s="77">
        <f t="shared" si="257"/>
        <v>0</v>
      </c>
      <c r="FV162" s="77">
        <f t="shared" si="257"/>
        <v>0</v>
      </c>
      <c r="FW162" s="77">
        <f t="shared" si="258"/>
        <v>0</v>
      </c>
      <c r="FX162" s="77">
        <f t="shared" si="258"/>
        <v>0</v>
      </c>
      <c r="FY162" s="77">
        <f t="shared" si="258"/>
        <v>0</v>
      </c>
      <c r="FZ162" s="77">
        <f t="shared" si="258"/>
        <v>0</v>
      </c>
      <c r="GA162" s="77">
        <f t="shared" si="258"/>
        <v>0</v>
      </c>
      <c r="GB162" s="77">
        <f t="shared" si="258"/>
        <v>0</v>
      </c>
      <c r="GC162" s="77">
        <f t="shared" si="258"/>
        <v>0</v>
      </c>
      <c r="GD162" s="77">
        <f t="shared" si="258"/>
        <v>0</v>
      </c>
      <c r="GE162" s="77">
        <f t="shared" si="258"/>
        <v>0</v>
      </c>
      <c r="GF162" s="77">
        <f t="shared" si="258"/>
        <v>0</v>
      </c>
      <c r="GG162" s="77">
        <f t="shared" si="258"/>
        <v>0</v>
      </c>
    </row>
    <row r="163" spans="1:189" ht="15.75" x14ac:dyDescent="0.25">
      <c r="A163" s="93"/>
      <c r="B163" s="101"/>
      <c r="C163" s="102"/>
      <c r="D163" s="102"/>
      <c r="E163" s="93"/>
      <c r="F163" s="101"/>
      <c r="G163" s="97">
        <f t="shared" si="208"/>
        <v>0</v>
      </c>
      <c r="H163" s="96"/>
      <c r="I163" s="97">
        <f t="shared" si="209"/>
        <v>0</v>
      </c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0">
        <f t="shared" si="212"/>
        <v>0</v>
      </c>
      <c r="AE163" s="100">
        <f t="shared" si="210"/>
        <v>0</v>
      </c>
      <c r="AF163" s="75"/>
      <c r="AG163" s="75"/>
      <c r="AH163" s="68">
        <f t="shared" si="211"/>
        <v>0</v>
      </c>
      <c r="AI163" s="79">
        <f>SUMIF(Списки!$D$2:$D$6,B163,Списки!$E$2:$E$6)</f>
        <v>0</v>
      </c>
      <c r="AJ163" s="79">
        <f t="shared" si="228"/>
        <v>31</v>
      </c>
      <c r="AK163" s="70"/>
      <c r="AL163" s="70">
        <f t="array" aca="1" ref="AL163" ca="1">IF(MONTH(AI163)=1,MIN(IF(F163=январь!$A$1:$AF$200,ROW(январь!$A$1:$AF$200))),IF(MONTH(AI163)=2,MIN(IF(F163=февраль!$A$1:$AF$200,ROW(февраль!$A$1:$AF$200))),IF(MONTH(AI163)=3,MIN(IF(F163=март!$A$1:$AF$200,ROW(март!$A$1:$AF$200))),IF(MONTH(AI163)=4,MIN(IF(F163=апрель!$A$1:$AF$200,ROW(апрель!$A$1:$AF$200))),IF(MONTH(AI163)=5,MIN(IF(F163=май!$A$1:$AF$200,ROW(май!$A$1:$AF$200))),0)))))</f>
        <v>3</v>
      </c>
      <c r="AM163" s="77" t="str">
        <f t="shared" ca="1" si="244"/>
        <v>П</v>
      </c>
      <c r="AN163" s="77" t="str">
        <f t="shared" ca="1" si="244"/>
        <v>П</v>
      </c>
      <c r="AO163" s="77" t="str">
        <f t="shared" ca="1" si="244"/>
        <v>КД</v>
      </c>
      <c r="AP163" s="77" t="str">
        <f t="shared" ca="1" si="244"/>
        <v>КД</v>
      </c>
      <c r="AQ163" s="77" t="str">
        <f t="shared" ca="1" si="244"/>
        <v>КД</v>
      </c>
      <c r="AR163" s="77" t="str">
        <f t="shared" ca="1" si="244"/>
        <v>КД</v>
      </c>
      <c r="AS163" s="77" t="str">
        <f t="shared" ca="1" si="244"/>
        <v>В</v>
      </c>
      <c r="AT163" s="77" t="str">
        <f t="shared" ca="1" si="244"/>
        <v>КД</v>
      </c>
      <c r="AU163" s="77">
        <f t="shared" ca="1" si="244"/>
        <v>0</v>
      </c>
      <c r="AV163" s="77">
        <f t="shared" ca="1" si="244"/>
        <v>3</v>
      </c>
      <c r="AW163" s="77">
        <f t="shared" ca="1" si="245"/>
        <v>4</v>
      </c>
      <c r="AX163" s="77">
        <f t="shared" ca="1" si="245"/>
        <v>6</v>
      </c>
      <c r="AY163" s="77">
        <f t="shared" ca="1" si="245"/>
        <v>3</v>
      </c>
      <c r="AZ163" s="77" t="str">
        <f t="shared" ca="1" si="245"/>
        <v>В</v>
      </c>
      <c r="BA163" s="77">
        <f t="shared" ca="1" si="245"/>
        <v>7</v>
      </c>
      <c r="BB163" s="77">
        <f t="shared" ca="1" si="245"/>
        <v>0</v>
      </c>
      <c r="BC163" s="77">
        <f t="shared" ca="1" si="245"/>
        <v>3</v>
      </c>
      <c r="BD163" s="77">
        <f t="shared" ca="1" si="245"/>
        <v>4</v>
      </c>
      <c r="BE163" s="77">
        <f t="shared" ca="1" si="245"/>
        <v>6</v>
      </c>
      <c r="BF163" s="77">
        <f t="shared" ca="1" si="245"/>
        <v>3</v>
      </c>
      <c r="BG163" s="77" t="str">
        <f t="shared" ca="1" si="246"/>
        <v>В</v>
      </c>
      <c r="BH163" s="77">
        <f t="shared" ca="1" si="246"/>
        <v>7</v>
      </c>
      <c r="BI163" s="77">
        <f t="shared" ca="1" si="246"/>
        <v>0</v>
      </c>
      <c r="BJ163" s="77">
        <f t="shared" ca="1" si="246"/>
        <v>3</v>
      </c>
      <c r="BK163" s="77">
        <f t="shared" ca="1" si="246"/>
        <v>4</v>
      </c>
      <c r="BL163" s="77">
        <f t="shared" ca="1" si="246"/>
        <v>6</v>
      </c>
      <c r="BM163" s="77">
        <f t="shared" ca="1" si="246"/>
        <v>3</v>
      </c>
      <c r="BN163" s="77" t="str">
        <f t="shared" ca="1" si="246"/>
        <v>В</v>
      </c>
      <c r="BO163" s="77">
        <f t="shared" ca="1" si="246"/>
        <v>7</v>
      </c>
      <c r="BP163" s="77">
        <f t="shared" ca="1" si="246"/>
        <v>0</v>
      </c>
      <c r="BQ163" s="77">
        <f t="shared" ca="1" si="246"/>
        <v>3</v>
      </c>
      <c r="BR163" s="77">
        <f t="shared" si="247"/>
        <v>0</v>
      </c>
      <c r="BS163" s="77">
        <f t="shared" si="247"/>
        <v>0</v>
      </c>
      <c r="BT163" s="77">
        <f t="shared" si="247"/>
        <v>0</v>
      </c>
      <c r="BU163" s="77">
        <f t="shared" si="247"/>
        <v>0</v>
      </c>
      <c r="BV163" s="77">
        <f t="shared" si="247"/>
        <v>0</v>
      </c>
      <c r="BW163" s="77">
        <f t="shared" si="247"/>
        <v>0</v>
      </c>
      <c r="BX163" s="77">
        <f t="shared" si="247"/>
        <v>0</v>
      </c>
      <c r="BY163" s="77">
        <f t="shared" si="247"/>
        <v>0</v>
      </c>
      <c r="BZ163" s="77">
        <f t="shared" si="247"/>
        <v>0</v>
      </c>
      <c r="CA163" s="77">
        <f t="shared" si="247"/>
        <v>0</v>
      </c>
      <c r="CB163" s="77">
        <f t="shared" si="248"/>
        <v>0</v>
      </c>
      <c r="CC163" s="77">
        <f t="shared" si="248"/>
        <v>0</v>
      </c>
      <c r="CD163" s="77">
        <f t="shared" si="248"/>
        <v>0</v>
      </c>
      <c r="CE163" s="77">
        <f t="shared" si="248"/>
        <v>0</v>
      </c>
      <c r="CF163" s="77">
        <f t="shared" si="248"/>
        <v>0</v>
      </c>
      <c r="CG163" s="77">
        <f t="shared" si="248"/>
        <v>0</v>
      </c>
      <c r="CH163" s="77">
        <f t="shared" si="248"/>
        <v>0</v>
      </c>
      <c r="CI163" s="77">
        <f t="shared" si="248"/>
        <v>0</v>
      </c>
      <c r="CJ163" s="77">
        <f t="shared" si="248"/>
        <v>0</v>
      </c>
      <c r="CK163" s="77">
        <f t="shared" si="248"/>
        <v>0</v>
      </c>
      <c r="CL163" s="77">
        <f t="shared" si="249"/>
        <v>0</v>
      </c>
      <c r="CM163" s="77">
        <f t="shared" si="249"/>
        <v>0</v>
      </c>
      <c r="CN163" s="77">
        <f t="shared" si="249"/>
        <v>0</v>
      </c>
      <c r="CO163" s="77">
        <f t="shared" si="249"/>
        <v>0</v>
      </c>
      <c r="CP163" s="77">
        <f t="shared" si="249"/>
        <v>0</v>
      </c>
      <c r="CQ163" s="77">
        <f t="shared" si="249"/>
        <v>0</v>
      </c>
      <c r="CR163" s="77">
        <f t="shared" si="249"/>
        <v>0</v>
      </c>
      <c r="CS163" s="77">
        <f t="shared" si="249"/>
        <v>0</v>
      </c>
      <c r="CT163" s="77">
        <f t="shared" si="250"/>
        <v>0</v>
      </c>
      <c r="CU163" s="77">
        <f t="shared" si="250"/>
        <v>0</v>
      </c>
      <c r="CV163" s="77">
        <f t="shared" si="250"/>
        <v>0</v>
      </c>
      <c r="CW163" s="77">
        <f t="shared" si="250"/>
        <v>0</v>
      </c>
      <c r="CX163" s="77">
        <f t="shared" si="250"/>
        <v>0</v>
      </c>
      <c r="CY163" s="77">
        <f t="shared" si="250"/>
        <v>0</v>
      </c>
      <c r="CZ163" s="77">
        <f t="shared" si="250"/>
        <v>0</v>
      </c>
      <c r="DA163" s="77">
        <f t="shared" si="250"/>
        <v>0</v>
      </c>
      <c r="DB163" s="77">
        <f t="shared" si="250"/>
        <v>0</v>
      </c>
      <c r="DC163" s="77">
        <f t="shared" si="250"/>
        <v>0</v>
      </c>
      <c r="DD163" s="77">
        <f t="shared" si="251"/>
        <v>0</v>
      </c>
      <c r="DE163" s="77">
        <f t="shared" si="251"/>
        <v>0</v>
      </c>
      <c r="DF163" s="77">
        <f t="shared" si="251"/>
        <v>0</v>
      </c>
      <c r="DG163" s="77">
        <f t="shared" si="251"/>
        <v>0</v>
      </c>
      <c r="DH163" s="77">
        <f t="shared" si="251"/>
        <v>0</v>
      </c>
      <c r="DI163" s="77">
        <f t="shared" si="251"/>
        <v>0</v>
      </c>
      <c r="DJ163" s="77">
        <f t="shared" si="251"/>
        <v>0</v>
      </c>
      <c r="DK163" s="77">
        <f t="shared" si="251"/>
        <v>0</v>
      </c>
      <c r="DL163" s="77">
        <f t="shared" si="251"/>
        <v>0</v>
      </c>
      <c r="DM163" s="77">
        <f t="shared" si="251"/>
        <v>0</v>
      </c>
      <c r="DN163" s="77">
        <f t="shared" si="252"/>
        <v>0</v>
      </c>
      <c r="DO163" s="77">
        <f t="shared" si="252"/>
        <v>0</v>
      </c>
      <c r="DP163" s="77">
        <f t="shared" si="252"/>
        <v>0</v>
      </c>
      <c r="DQ163" s="77">
        <f t="shared" si="252"/>
        <v>0</v>
      </c>
      <c r="DR163" s="77">
        <f t="shared" si="252"/>
        <v>0</v>
      </c>
      <c r="DS163" s="77">
        <f t="shared" si="252"/>
        <v>0</v>
      </c>
      <c r="DT163" s="77">
        <f t="shared" si="252"/>
        <v>0</v>
      </c>
      <c r="DU163" s="77">
        <f t="shared" si="252"/>
        <v>0</v>
      </c>
      <c r="DV163" s="77">
        <f t="shared" si="252"/>
        <v>0</v>
      </c>
      <c r="DW163" s="77">
        <f t="shared" si="252"/>
        <v>0</v>
      </c>
      <c r="DX163" s="77">
        <f t="shared" si="252"/>
        <v>0</v>
      </c>
      <c r="DY163" s="77">
        <f t="shared" si="253"/>
        <v>0</v>
      </c>
      <c r="DZ163" s="77">
        <f t="shared" si="253"/>
        <v>0</v>
      </c>
      <c r="EA163" s="77">
        <f t="shared" si="253"/>
        <v>0</v>
      </c>
      <c r="EB163" s="77">
        <f t="shared" si="253"/>
        <v>0</v>
      </c>
      <c r="EC163" s="77">
        <f t="shared" si="253"/>
        <v>0</v>
      </c>
      <c r="ED163" s="77">
        <f t="shared" si="253"/>
        <v>0</v>
      </c>
      <c r="EE163" s="77">
        <f t="shared" si="253"/>
        <v>0</v>
      </c>
      <c r="EF163" s="77">
        <f t="shared" si="253"/>
        <v>0</v>
      </c>
      <c r="EG163" s="77">
        <f t="shared" si="253"/>
        <v>0</v>
      </c>
      <c r="EH163" s="77">
        <f t="shared" si="253"/>
        <v>0</v>
      </c>
      <c r="EI163" s="77">
        <f t="shared" si="254"/>
        <v>0</v>
      </c>
      <c r="EJ163" s="77">
        <f t="shared" si="254"/>
        <v>0</v>
      </c>
      <c r="EK163" s="77">
        <f t="shared" si="254"/>
        <v>0</v>
      </c>
      <c r="EL163" s="77">
        <f t="shared" si="254"/>
        <v>0</v>
      </c>
      <c r="EM163" s="77">
        <f t="shared" si="254"/>
        <v>0</v>
      </c>
      <c r="EN163" s="77">
        <f t="shared" si="254"/>
        <v>0</v>
      </c>
      <c r="EO163" s="77">
        <f t="shared" si="254"/>
        <v>0</v>
      </c>
      <c r="EP163" s="77">
        <f t="shared" si="254"/>
        <v>0</v>
      </c>
      <c r="EQ163" s="77">
        <f t="shared" si="254"/>
        <v>0</v>
      </c>
      <c r="ER163" s="77">
        <f t="shared" si="254"/>
        <v>0</v>
      </c>
      <c r="ES163" s="77">
        <f t="shared" si="255"/>
        <v>0</v>
      </c>
      <c r="ET163" s="77">
        <f t="shared" si="255"/>
        <v>0</v>
      </c>
      <c r="EU163" s="77">
        <f t="shared" si="255"/>
        <v>0</v>
      </c>
      <c r="EV163" s="77">
        <f t="shared" si="255"/>
        <v>0</v>
      </c>
      <c r="EW163" s="77">
        <f t="shared" si="255"/>
        <v>0</v>
      </c>
      <c r="EX163" s="77">
        <f t="shared" si="255"/>
        <v>0</v>
      </c>
      <c r="EY163" s="77">
        <f t="shared" si="255"/>
        <v>0</v>
      </c>
      <c r="EZ163" s="77">
        <f t="shared" si="255"/>
        <v>0</v>
      </c>
      <c r="FA163" s="77">
        <f t="shared" si="255"/>
        <v>0</v>
      </c>
      <c r="FB163" s="77">
        <f t="shared" si="255"/>
        <v>0</v>
      </c>
      <c r="FC163" s="77">
        <f t="shared" si="256"/>
        <v>0</v>
      </c>
      <c r="FD163" s="77">
        <f t="shared" si="256"/>
        <v>0</v>
      </c>
      <c r="FE163" s="77">
        <f t="shared" si="256"/>
        <v>0</v>
      </c>
      <c r="FF163" s="77">
        <f t="shared" si="256"/>
        <v>0</v>
      </c>
      <c r="FG163" s="77">
        <f t="shared" si="256"/>
        <v>0</v>
      </c>
      <c r="FH163" s="77">
        <f t="shared" si="256"/>
        <v>0</v>
      </c>
      <c r="FI163" s="77">
        <f t="shared" si="256"/>
        <v>0</v>
      </c>
      <c r="FJ163" s="77">
        <f t="shared" si="256"/>
        <v>0</v>
      </c>
      <c r="FK163" s="77">
        <f t="shared" si="256"/>
        <v>0</v>
      </c>
      <c r="FL163" s="77">
        <f t="shared" si="256"/>
        <v>0</v>
      </c>
      <c r="FM163" s="77">
        <f t="shared" si="257"/>
        <v>0</v>
      </c>
      <c r="FN163" s="77">
        <f t="shared" si="257"/>
        <v>0</v>
      </c>
      <c r="FO163" s="77">
        <f t="shared" si="257"/>
        <v>0</v>
      </c>
      <c r="FP163" s="77">
        <f t="shared" si="257"/>
        <v>0</v>
      </c>
      <c r="FQ163" s="77">
        <f t="shared" si="257"/>
        <v>0</v>
      </c>
      <c r="FR163" s="77">
        <f t="shared" si="257"/>
        <v>0</v>
      </c>
      <c r="FS163" s="77">
        <f t="shared" si="257"/>
        <v>0</v>
      </c>
      <c r="FT163" s="77">
        <f t="shared" si="257"/>
        <v>0</v>
      </c>
      <c r="FU163" s="77">
        <f t="shared" si="257"/>
        <v>0</v>
      </c>
      <c r="FV163" s="77">
        <f t="shared" si="257"/>
        <v>0</v>
      </c>
      <c r="FW163" s="77">
        <f t="shared" si="258"/>
        <v>0</v>
      </c>
      <c r="FX163" s="77">
        <f t="shared" si="258"/>
        <v>0</v>
      </c>
      <c r="FY163" s="77">
        <f t="shared" si="258"/>
        <v>0</v>
      </c>
      <c r="FZ163" s="77">
        <f t="shared" si="258"/>
        <v>0</v>
      </c>
      <c r="GA163" s="77">
        <f t="shared" si="258"/>
        <v>0</v>
      </c>
      <c r="GB163" s="77">
        <f t="shared" si="258"/>
        <v>0</v>
      </c>
      <c r="GC163" s="77">
        <f t="shared" si="258"/>
        <v>0</v>
      </c>
      <c r="GD163" s="77">
        <f t="shared" si="258"/>
        <v>0</v>
      </c>
      <c r="GE163" s="77">
        <f t="shared" si="258"/>
        <v>0</v>
      </c>
      <c r="GF163" s="77">
        <f t="shared" si="258"/>
        <v>0</v>
      </c>
      <c r="GG163" s="77">
        <f t="shared" si="258"/>
        <v>0</v>
      </c>
    </row>
    <row r="164" spans="1:189" ht="15.75" x14ac:dyDescent="0.25">
      <c r="A164" s="93"/>
      <c r="B164" s="101"/>
      <c r="C164" s="102"/>
      <c r="D164" s="102"/>
      <c r="E164" s="93"/>
      <c r="F164" s="101"/>
      <c r="G164" s="97">
        <f t="shared" si="208"/>
        <v>0</v>
      </c>
      <c r="H164" s="96"/>
      <c r="I164" s="97">
        <f t="shared" si="209"/>
        <v>0</v>
      </c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0">
        <f t="shared" si="212"/>
        <v>0</v>
      </c>
      <c r="AE164" s="100">
        <f t="shared" si="210"/>
        <v>0</v>
      </c>
      <c r="AF164" s="75"/>
      <c r="AG164" s="75"/>
      <c r="AH164" s="68">
        <f t="shared" si="211"/>
        <v>0</v>
      </c>
      <c r="AI164" s="79">
        <f>SUMIF(Списки!$D$2:$D$6,B164,Списки!$E$2:$E$6)</f>
        <v>0</v>
      </c>
      <c r="AJ164" s="79">
        <f t="shared" si="228"/>
        <v>31</v>
      </c>
      <c r="AK164" s="70"/>
      <c r="AL164" s="70">
        <f t="array" aca="1" ref="AL164" ca="1">IF(MONTH(AI164)=1,MIN(IF(F164=январь!$A$1:$AF$200,ROW(январь!$A$1:$AF$200))),IF(MONTH(AI164)=2,MIN(IF(F164=февраль!$A$1:$AF$200,ROW(февраль!$A$1:$AF$200))),IF(MONTH(AI164)=3,MIN(IF(F164=март!$A$1:$AF$200,ROW(март!$A$1:$AF$200))),IF(MONTH(AI164)=4,MIN(IF(F164=апрель!$A$1:$AF$200,ROW(апрель!$A$1:$AF$200))),IF(MONTH(AI164)=5,MIN(IF(F164=май!$A$1:$AF$200,ROW(май!$A$1:$AF$200))),0)))))</f>
        <v>3</v>
      </c>
      <c r="AM164" s="77" t="str">
        <f t="shared" ref="AM164:AV173" ca="1" si="259">IF(MONTH($AI164)=1,INDEX(янв,$AL164,AM$2),0)</f>
        <v>П</v>
      </c>
      <c r="AN164" s="77" t="str">
        <f t="shared" ca="1" si="259"/>
        <v>П</v>
      </c>
      <c r="AO164" s="77" t="str">
        <f t="shared" ca="1" si="259"/>
        <v>КД</v>
      </c>
      <c r="AP164" s="77" t="str">
        <f t="shared" ca="1" si="259"/>
        <v>КД</v>
      </c>
      <c r="AQ164" s="77" t="str">
        <f t="shared" ca="1" si="259"/>
        <v>КД</v>
      </c>
      <c r="AR164" s="77" t="str">
        <f t="shared" ca="1" si="259"/>
        <v>КД</v>
      </c>
      <c r="AS164" s="77" t="str">
        <f t="shared" ca="1" si="259"/>
        <v>В</v>
      </c>
      <c r="AT164" s="77" t="str">
        <f t="shared" ca="1" si="259"/>
        <v>КД</v>
      </c>
      <c r="AU164" s="77">
        <f t="shared" ca="1" si="259"/>
        <v>0</v>
      </c>
      <c r="AV164" s="77">
        <f t="shared" ca="1" si="259"/>
        <v>3</v>
      </c>
      <c r="AW164" s="77">
        <f t="shared" ref="AW164:BF173" ca="1" si="260">IF(MONTH($AI164)=1,INDEX(янв,$AL164,AW$2),0)</f>
        <v>4</v>
      </c>
      <c r="AX164" s="77">
        <f t="shared" ca="1" si="260"/>
        <v>6</v>
      </c>
      <c r="AY164" s="77">
        <f t="shared" ca="1" si="260"/>
        <v>3</v>
      </c>
      <c r="AZ164" s="77" t="str">
        <f t="shared" ca="1" si="260"/>
        <v>В</v>
      </c>
      <c r="BA164" s="77">
        <f t="shared" ca="1" si="260"/>
        <v>7</v>
      </c>
      <c r="BB164" s="77">
        <f t="shared" ca="1" si="260"/>
        <v>0</v>
      </c>
      <c r="BC164" s="77">
        <f t="shared" ca="1" si="260"/>
        <v>3</v>
      </c>
      <c r="BD164" s="77">
        <f t="shared" ca="1" si="260"/>
        <v>4</v>
      </c>
      <c r="BE164" s="77">
        <f t="shared" ca="1" si="260"/>
        <v>6</v>
      </c>
      <c r="BF164" s="77">
        <f t="shared" ca="1" si="260"/>
        <v>3</v>
      </c>
      <c r="BG164" s="77" t="str">
        <f t="shared" ref="BG164:BQ173" ca="1" si="261">IF(MONTH($AI164)=1,INDEX(янв,$AL164,BG$2),0)</f>
        <v>В</v>
      </c>
      <c r="BH164" s="77">
        <f t="shared" ca="1" si="261"/>
        <v>7</v>
      </c>
      <c r="BI164" s="77">
        <f t="shared" ca="1" si="261"/>
        <v>0</v>
      </c>
      <c r="BJ164" s="77">
        <f t="shared" ca="1" si="261"/>
        <v>3</v>
      </c>
      <c r="BK164" s="77">
        <f t="shared" ca="1" si="261"/>
        <v>4</v>
      </c>
      <c r="BL164" s="77">
        <f t="shared" ca="1" si="261"/>
        <v>6</v>
      </c>
      <c r="BM164" s="77">
        <f t="shared" ca="1" si="261"/>
        <v>3</v>
      </c>
      <c r="BN164" s="77" t="str">
        <f t="shared" ca="1" si="261"/>
        <v>В</v>
      </c>
      <c r="BO164" s="77">
        <f t="shared" ca="1" si="261"/>
        <v>7</v>
      </c>
      <c r="BP164" s="77">
        <f t="shared" ca="1" si="261"/>
        <v>0</v>
      </c>
      <c r="BQ164" s="77">
        <f t="shared" ca="1" si="261"/>
        <v>3</v>
      </c>
      <c r="BR164" s="77">
        <f t="shared" ref="BR164:CA173" si="262">IF(MONTH($AI164)=2,INDEX(фев,$AL164,BR$2),0)</f>
        <v>0</v>
      </c>
      <c r="BS164" s="77">
        <f t="shared" si="262"/>
        <v>0</v>
      </c>
      <c r="BT164" s="77">
        <f t="shared" si="262"/>
        <v>0</v>
      </c>
      <c r="BU164" s="77">
        <f t="shared" si="262"/>
        <v>0</v>
      </c>
      <c r="BV164" s="77">
        <f t="shared" si="262"/>
        <v>0</v>
      </c>
      <c r="BW164" s="77">
        <f t="shared" si="262"/>
        <v>0</v>
      </c>
      <c r="BX164" s="77">
        <f t="shared" si="262"/>
        <v>0</v>
      </c>
      <c r="BY164" s="77">
        <f t="shared" si="262"/>
        <v>0</v>
      </c>
      <c r="BZ164" s="77">
        <f t="shared" si="262"/>
        <v>0</v>
      </c>
      <c r="CA164" s="77">
        <f t="shared" si="262"/>
        <v>0</v>
      </c>
      <c r="CB164" s="77">
        <f t="shared" ref="CB164:CK173" si="263">IF(MONTH($AI164)=2,INDEX(фев,$AL164,CB$2),0)</f>
        <v>0</v>
      </c>
      <c r="CC164" s="77">
        <f t="shared" si="263"/>
        <v>0</v>
      </c>
      <c r="CD164" s="77">
        <f t="shared" si="263"/>
        <v>0</v>
      </c>
      <c r="CE164" s="77">
        <f t="shared" si="263"/>
        <v>0</v>
      </c>
      <c r="CF164" s="77">
        <f t="shared" si="263"/>
        <v>0</v>
      </c>
      <c r="CG164" s="77">
        <f t="shared" si="263"/>
        <v>0</v>
      </c>
      <c r="CH164" s="77">
        <f t="shared" si="263"/>
        <v>0</v>
      </c>
      <c r="CI164" s="77">
        <f t="shared" si="263"/>
        <v>0</v>
      </c>
      <c r="CJ164" s="77">
        <f t="shared" si="263"/>
        <v>0</v>
      </c>
      <c r="CK164" s="77">
        <f t="shared" si="263"/>
        <v>0</v>
      </c>
      <c r="CL164" s="77">
        <f t="shared" ref="CL164:CS173" si="264">IF(MONTH($AI164)=2,INDEX(фев,$AL164,CL$2),0)</f>
        <v>0</v>
      </c>
      <c r="CM164" s="77">
        <f t="shared" si="264"/>
        <v>0</v>
      </c>
      <c r="CN164" s="77">
        <f t="shared" si="264"/>
        <v>0</v>
      </c>
      <c r="CO164" s="77">
        <f t="shared" si="264"/>
        <v>0</v>
      </c>
      <c r="CP164" s="77">
        <f t="shared" si="264"/>
        <v>0</v>
      </c>
      <c r="CQ164" s="77">
        <f t="shared" si="264"/>
        <v>0</v>
      </c>
      <c r="CR164" s="77">
        <f t="shared" si="264"/>
        <v>0</v>
      </c>
      <c r="CS164" s="77">
        <f t="shared" si="264"/>
        <v>0</v>
      </c>
      <c r="CT164" s="77">
        <f t="shared" ref="CT164:DC173" si="265">IF(MONTH($AI164)=3,INDEX(март,$AL164,CT$2),0)</f>
        <v>0</v>
      </c>
      <c r="CU164" s="77">
        <f t="shared" si="265"/>
        <v>0</v>
      </c>
      <c r="CV164" s="77">
        <f t="shared" si="265"/>
        <v>0</v>
      </c>
      <c r="CW164" s="77">
        <f t="shared" si="265"/>
        <v>0</v>
      </c>
      <c r="CX164" s="77">
        <f t="shared" si="265"/>
        <v>0</v>
      </c>
      <c r="CY164" s="77">
        <f t="shared" si="265"/>
        <v>0</v>
      </c>
      <c r="CZ164" s="77">
        <f t="shared" si="265"/>
        <v>0</v>
      </c>
      <c r="DA164" s="77">
        <f t="shared" si="265"/>
        <v>0</v>
      </c>
      <c r="DB164" s="77">
        <f t="shared" si="265"/>
        <v>0</v>
      </c>
      <c r="DC164" s="77">
        <f t="shared" si="265"/>
        <v>0</v>
      </c>
      <c r="DD164" s="77">
        <f t="shared" ref="DD164:DM173" si="266">IF(MONTH($AI164)=3,INDEX(март,$AL164,DD$2),0)</f>
        <v>0</v>
      </c>
      <c r="DE164" s="77">
        <f t="shared" si="266"/>
        <v>0</v>
      </c>
      <c r="DF164" s="77">
        <f t="shared" si="266"/>
        <v>0</v>
      </c>
      <c r="DG164" s="77">
        <f t="shared" si="266"/>
        <v>0</v>
      </c>
      <c r="DH164" s="77">
        <f t="shared" si="266"/>
        <v>0</v>
      </c>
      <c r="DI164" s="77">
        <f t="shared" si="266"/>
        <v>0</v>
      </c>
      <c r="DJ164" s="77">
        <f t="shared" si="266"/>
        <v>0</v>
      </c>
      <c r="DK164" s="77">
        <f t="shared" si="266"/>
        <v>0</v>
      </c>
      <c r="DL164" s="77">
        <f t="shared" si="266"/>
        <v>0</v>
      </c>
      <c r="DM164" s="77">
        <f t="shared" si="266"/>
        <v>0</v>
      </c>
      <c r="DN164" s="77">
        <f t="shared" ref="DN164:DX173" si="267">IF(MONTH($AI164)=3,INDEX(март,$AL164,DN$2),0)</f>
        <v>0</v>
      </c>
      <c r="DO164" s="77">
        <f t="shared" si="267"/>
        <v>0</v>
      </c>
      <c r="DP164" s="77">
        <f t="shared" si="267"/>
        <v>0</v>
      </c>
      <c r="DQ164" s="77">
        <f t="shared" si="267"/>
        <v>0</v>
      </c>
      <c r="DR164" s="77">
        <f t="shared" si="267"/>
        <v>0</v>
      </c>
      <c r="DS164" s="77">
        <f t="shared" si="267"/>
        <v>0</v>
      </c>
      <c r="DT164" s="77">
        <f t="shared" si="267"/>
        <v>0</v>
      </c>
      <c r="DU164" s="77">
        <f t="shared" si="267"/>
        <v>0</v>
      </c>
      <c r="DV164" s="77">
        <f t="shared" si="267"/>
        <v>0</v>
      </c>
      <c r="DW164" s="77">
        <f t="shared" si="267"/>
        <v>0</v>
      </c>
      <c r="DX164" s="77">
        <f t="shared" si="267"/>
        <v>0</v>
      </c>
      <c r="DY164" s="77">
        <f t="shared" ref="DY164:EH173" si="268">IF(MONTH($AI164)=4,INDEX(апр,$AL164,DY$2),0)</f>
        <v>0</v>
      </c>
      <c r="DZ164" s="77">
        <f t="shared" si="268"/>
        <v>0</v>
      </c>
      <c r="EA164" s="77">
        <f t="shared" si="268"/>
        <v>0</v>
      </c>
      <c r="EB164" s="77">
        <f t="shared" si="268"/>
        <v>0</v>
      </c>
      <c r="EC164" s="77">
        <f t="shared" si="268"/>
        <v>0</v>
      </c>
      <c r="ED164" s="77">
        <f t="shared" si="268"/>
        <v>0</v>
      </c>
      <c r="EE164" s="77">
        <f t="shared" si="268"/>
        <v>0</v>
      </c>
      <c r="EF164" s="77">
        <f t="shared" si="268"/>
        <v>0</v>
      </c>
      <c r="EG164" s="77">
        <f t="shared" si="268"/>
        <v>0</v>
      </c>
      <c r="EH164" s="77">
        <f t="shared" si="268"/>
        <v>0</v>
      </c>
      <c r="EI164" s="77">
        <f t="shared" ref="EI164:ER173" si="269">IF(MONTH($AI164)=4,INDEX(апр,$AL164,EI$2),0)</f>
        <v>0</v>
      </c>
      <c r="EJ164" s="77">
        <f t="shared" si="269"/>
        <v>0</v>
      </c>
      <c r="EK164" s="77">
        <f t="shared" si="269"/>
        <v>0</v>
      </c>
      <c r="EL164" s="77">
        <f t="shared" si="269"/>
        <v>0</v>
      </c>
      <c r="EM164" s="77">
        <f t="shared" si="269"/>
        <v>0</v>
      </c>
      <c r="EN164" s="77">
        <f t="shared" si="269"/>
        <v>0</v>
      </c>
      <c r="EO164" s="77">
        <f t="shared" si="269"/>
        <v>0</v>
      </c>
      <c r="EP164" s="77">
        <f t="shared" si="269"/>
        <v>0</v>
      </c>
      <c r="EQ164" s="77">
        <f t="shared" si="269"/>
        <v>0</v>
      </c>
      <c r="ER164" s="77">
        <f t="shared" si="269"/>
        <v>0</v>
      </c>
      <c r="ES164" s="77">
        <f t="shared" ref="ES164:FB173" si="270">IF(MONTH($AI164)=4,INDEX(апр,$AL164,ES$2),0)</f>
        <v>0</v>
      </c>
      <c r="ET164" s="77">
        <f t="shared" si="270"/>
        <v>0</v>
      </c>
      <c r="EU164" s="77">
        <f t="shared" si="270"/>
        <v>0</v>
      </c>
      <c r="EV164" s="77">
        <f t="shared" si="270"/>
        <v>0</v>
      </c>
      <c r="EW164" s="77">
        <f t="shared" si="270"/>
        <v>0</v>
      </c>
      <c r="EX164" s="77">
        <f t="shared" si="270"/>
        <v>0</v>
      </c>
      <c r="EY164" s="77">
        <f t="shared" si="270"/>
        <v>0</v>
      </c>
      <c r="EZ164" s="77">
        <f t="shared" si="270"/>
        <v>0</v>
      </c>
      <c r="FA164" s="77">
        <f t="shared" si="270"/>
        <v>0</v>
      </c>
      <c r="FB164" s="77">
        <f t="shared" si="270"/>
        <v>0</v>
      </c>
      <c r="FC164" s="77">
        <f t="shared" ref="FC164:FL173" si="271">IF(MONTH($AI164)=5,INDEX(май,$AL164,FC$2),0)</f>
        <v>0</v>
      </c>
      <c r="FD164" s="77">
        <f t="shared" si="271"/>
        <v>0</v>
      </c>
      <c r="FE164" s="77">
        <f t="shared" si="271"/>
        <v>0</v>
      </c>
      <c r="FF164" s="77">
        <f t="shared" si="271"/>
        <v>0</v>
      </c>
      <c r="FG164" s="77">
        <f t="shared" si="271"/>
        <v>0</v>
      </c>
      <c r="FH164" s="77">
        <f t="shared" si="271"/>
        <v>0</v>
      </c>
      <c r="FI164" s="77">
        <f t="shared" si="271"/>
        <v>0</v>
      </c>
      <c r="FJ164" s="77">
        <f t="shared" si="271"/>
        <v>0</v>
      </c>
      <c r="FK164" s="77">
        <f t="shared" si="271"/>
        <v>0</v>
      </c>
      <c r="FL164" s="77">
        <f t="shared" si="271"/>
        <v>0</v>
      </c>
      <c r="FM164" s="77">
        <f t="shared" ref="FM164:FV173" si="272">IF(MONTH($AI164)=5,INDEX(май,$AL164,FM$2),0)</f>
        <v>0</v>
      </c>
      <c r="FN164" s="77">
        <f t="shared" si="272"/>
        <v>0</v>
      </c>
      <c r="FO164" s="77">
        <f t="shared" si="272"/>
        <v>0</v>
      </c>
      <c r="FP164" s="77">
        <f t="shared" si="272"/>
        <v>0</v>
      </c>
      <c r="FQ164" s="77">
        <f t="shared" si="272"/>
        <v>0</v>
      </c>
      <c r="FR164" s="77">
        <f t="shared" si="272"/>
        <v>0</v>
      </c>
      <c r="FS164" s="77">
        <f t="shared" si="272"/>
        <v>0</v>
      </c>
      <c r="FT164" s="77">
        <f t="shared" si="272"/>
        <v>0</v>
      </c>
      <c r="FU164" s="77">
        <f t="shared" si="272"/>
        <v>0</v>
      </c>
      <c r="FV164" s="77">
        <f t="shared" si="272"/>
        <v>0</v>
      </c>
      <c r="FW164" s="77">
        <f t="shared" ref="FW164:GG173" si="273">IF(MONTH($AI164)=5,INDEX(май,$AL164,FW$2),0)</f>
        <v>0</v>
      </c>
      <c r="FX164" s="77">
        <f t="shared" si="273"/>
        <v>0</v>
      </c>
      <c r="FY164" s="77">
        <f t="shared" si="273"/>
        <v>0</v>
      </c>
      <c r="FZ164" s="77">
        <f t="shared" si="273"/>
        <v>0</v>
      </c>
      <c r="GA164" s="77">
        <f t="shared" si="273"/>
        <v>0</v>
      </c>
      <c r="GB164" s="77">
        <f t="shared" si="273"/>
        <v>0</v>
      </c>
      <c r="GC164" s="77">
        <f t="shared" si="273"/>
        <v>0</v>
      </c>
      <c r="GD164" s="77">
        <f t="shared" si="273"/>
        <v>0</v>
      </c>
      <c r="GE164" s="77">
        <f t="shared" si="273"/>
        <v>0</v>
      </c>
      <c r="GF164" s="77">
        <f t="shared" si="273"/>
        <v>0</v>
      </c>
      <c r="GG164" s="77">
        <f t="shared" si="273"/>
        <v>0</v>
      </c>
    </row>
    <row r="165" spans="1:189" ht="15.75" x14ac:dyDescent="0.25">
      <c r="A165" s="93"/>
      <c r="B165" s="101"/>
      <c r="C165" s="102"/>
      <c r="D165" s="102"/>
      <c r="E165" s="93"/>
      <c r="F165" s="101"/>
      <c r="G165" s="97">
        <f t="shared" si="208"/>
        <v>0</v>
      </c>
      <c r="H165" s="96"/>
      <c r="I165" s="97">
        <f t="shared" si="209"/>
        <v>0</v>
      </c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0">
        <f t="shared" si="212"/>
        <v>0</v>
      </c>
      <c r="AE165" s="100">
        <f t="shared" si="210"/>
        <v>0</v>
      </c>
      <c r="AF165" s="75"/>
      <c r="AG165" s="75"/>
      <c r="AH165" s="68">
        <f t="shared" si="211"/>
        <v>0</v>
      </c>
      <c r="AI165" s="79">
        <f>SUMIF(Списки!$D$2:$D$6,B165,Списки!$E$2:$E$6)</f>
        <v>0</v>
      </c>
      <c r="AJ165" s="79">
        <f t="shared" si="228"/>
        <v>31</v>
      </c>
      <c r="AK165" s="70"/>
      <c r="AL165" s="70">
        <f t="array" aca="1" ref="AL165" ca="1">IF(MONTH(AI165)=1,MIN(IF(F165=январь!$A$1:$AF$200,ROW(январь!$A$1:$AF$200))),IF(MONTH(AI165)=2,MIN(IF(F165=февраль!$A$1:$AF$200,ROW(февраль!$A$1:$AF$200))),IF(MONTH(AI165)=3,MIN(IF(F165=март!$A$1:$AF$200,ROW(март!$A$1:$AF$200))),IF(MONTH(AI165)=4,MIN(IF(F165=апрель!$A$1:$AF$200,ROW(апрель!$A$1:$AF$200))),IF(MONTH(AI165)=5,MIN(IF(F165=май!$A$1:$AF$200,ROW(май!$A$1:$AF$200))),0)))))</f>
        <v>3</v>
      </c>
      <c r="AM165" s="77" t="str">
        <f t="shared" ca="1" si="259"/>
        <v>П</v>
      </c>
      <c r="AN165" s="77" t="str">
        <f t="shared" ca="1" si="259"/>
        <v>П</v>
      </c>
      <c r="AO165" s="77" t="str">
        <f t="shared" ca="1" si="259"/>
        <v>КД</v>
      </c>
      <c r="AP165" s="77" t="str">
        <f t="shared" ca="1" si="259"/>
        <v>КД</v>
      </c>
      <c r="AQ165" s="77" t="str">
        <f t="shared" ca="1" si="259"/>
        <v>КД</v>
      </c>
      <c r="AR165" s="77" t="str">
        <f t="shared" ca="1" si="259"/>
        <v>КД</v>
      </c>
      <c r="AS165" s="77" t="str">
        <f t="shared" ca="1" si="259"/>
        <v>В</v>
      </c>
      <c r="AT165" s="77" t="str">
        <f t="shared" ca="1" si="259"/>
        <v>КД</v>
      </c>
      <c r="AU165" s="77">
        <f t="shared" ca="1" si="259"/>
        <v>0</v>
      </c>
      <c r="AV165" s="77">
        <f t="shared" ca="1" si="259"/>
        <v>3</v>
      </c>
      <c r="AW165" s="77">
        <f t="shared" ca="1" si="260"/>
        <v>4</v>
      </c>
      <c r="AX165" s="77">
        <f t="shared" ca="1" si="260"/>
        <v>6</v>
      </c>
      <c r="AY165" s="77">
        <f t="shared" ca="1" si="260"/>
        <v>3</v>
      </c>
      <c r="AZ165" s="77" t="str">
        <f t="shared" ca="1" si="260"/>
        <v>В</v>
      </c>
      <c r="BA165" s="77">
        <f t="shared" ca="1" si="260"/>
        <v>7</v>
      </c>
      <c r="BB165" s="77">
        <f t="shared" ca="1" si="260"/>
        <v>0</v>
      </c>
      <c r="BC165" s="77">
        <f t="shared" ca="1" si="260"/>
        <v>3</v>
      </c>
      <c r="BD165" s="77">
        <f t="shared" ca="1" si="260"/>
        <v>4</v>
      </c>
      <c r="BE165" s="77">
        <f t="shared" ca="1" si="260"/>
        <v>6</v>
      </c>
      <c r="BF165" s="77">
        <f t="shared" ca="1" si="260"/>
        <v>3</v>
      </c>
      <c r="BG165" s="77" t="str">
        <f t="shared" ca="1" si="261"/>
        <v>В</v>
      </c>
      <c r="BH165" s="77">
        <f t="shared" ca="1" si="261"/>
        <v>7</v>
      </c>
      <c r="BI165" s="77">
        <f t="shared" ca="1" si="261"/>
        <v>0</v>
      </c>
      <c r="BJ165" s="77">
        <f t="shared" ca="1" si="261"/>
        <v>3</v>
      </c>
      <c r="BK165" s="77">
        <f t="shared" ca="1" si="261"/>
        <v>4</v>
      </c>
      <c r="BL165" s="77">
        <f t="shared" ca="1" si="261"/>
        <v>6</v>
      </c>
      <c r="BM165" s="77">
        <f t="shared" ca="1" si="261"/>
        <v>3</v>
      </c>
      <c r="BN165" s="77" t="str">
        <f t="shared" ca="1" si="261"/>
        <v>В</v>
      </c>
      <c r="BO165" s="77">
        <f t="shared" ca="1" si="261"/>
        <v>7</v>
      </c>
      <c r="BP165" s="77">
        <f t="shared" ca="1" si="261"/>
        <v>0</v>
      </c>
      <c r="BQ165" s="77">
        <f t="shared" ca="1" si="261"/>
        <v>3</v>
      </c>
      <c r="BR165" s="77">
        <f t="shared" si="262"/>
        <v>0</v>
      </c>
      <c r="BS165" s="77">
        <f t="shared" si="262"/>
        <v>0</v>
      </c>
      <c r="BT165" s="77">
        <f t="shared" si="262"/>
        <v>0</v>
      </c>
      <c r="BU165" s="77">
        <f t="shared" si="262"/>
        <v>0</v>
      </c>
      <c r="BV165" s="77">
        <f t="shared" si="262"/>
        <v>0</v>
      </c>
      <c r="BW165" s="77">
        <f t="shared" si="262"/>
        <v>0</v>
      </c>
      <c r="BX165" s="77">
        <f t="shared" si="262"/>
        <v>0</v>
      </c>
      <c r="BY165" s="77">
        <f t="shared" si="262"/>
        <v>0</v>
      </c>
      <c r="BZ165" s="77">
        <f t="shared" si="262"/>
        <v>0</v>
      </c>
      <c r="CA165" s="77">
        <f t="shared" si="262"/>
        <v>0</v>
      </c>
      <c r="CB165" s="77">
        <f t="shared" si="263"/>
        <v>0</v>
      </c>
      <c r="CC165" s="77">
        <f t="shared" si="263"/>
        <v>0</v>
      </c>
      <c r="CD165" s="77">
        <f t="shared" si="263"/>
        <v>0</v>
      </c>
      <c r="CE165" s="77">
        <f t="shared" si="263"/>
        <v>0</v>
      </c>
      <c r="CF165" s="77">
        <f t="shared" si="263"/>
        <v>0</v>
      </c>
      <c r="CG165" s="77">
        <f t="shared" si="263"/>
        <v>0</v>
      </c>
      <c r="CH165" s="77">
        <f t="shared" si="263"/>
        <v>0</v>
      </c>
      <c r="CI165" s="77">
        <f t="shared" si="263"/>
        <v>0</v>
      </c>
      <c r="CJ165" s="77">
        <f t="shared" si="263"/>
        <v>0</v>
      </c>
      <c r="CK165" s="77">
        <f t="shared" si="263"/>
        <v>0</v>
      </c>
      <c r="CL165" s="77">
        <f t="shared" si="264"/>
        <v>0</v>
      </c>
      <c r="CM165" s="77">
        <f t="shared" si="264"/>
        <v>0</v>
      </c>
      <c r="CN165" s="77">
        <f t="shared" si="264"/>
        <v>0</v>
      </c>
      <c r="CO165" s="77">
        <f t="shared" si="264"/>
        <v>0</v>
      </c>
      <c r="CP165" s="77">
        <f t="shared" si="264"/>
        <v>0</v>
      </c>
      <c r="CQ165" s="77">
        <f t="shared" si="264"/>
        <v>0</v>
      </c>
      <c r="CR165" s="77">
        <f t="shared" si="264"/>
        <v>0</v>
      </c>
      <c r="CS165" s="77">
        <f t="shared" si="264"/>
        <v>0</v>
      </c>
      <c r="CT165" s="77">
        <f t="shared" si="265"/>
        <v>0</v>
      </c>
      <c r="CU165" s="77">
        <f t="shared" si="265"/>
        <v>0</v>
      </c>
      <c r="CV165" s="77">
        <f t="shared" si="265"/>
        <v>0</v>
      </c>
      <c r="CW165" s="77">
        <f t="shared" si="265"/>
        <v>0</v>
      </c>
      <c r="CX165" s="77">
        <f t="shared" si="265"/>
        <v>0</v>
      </c>
      <c r="CY165" s="77">
        <f t="shared" si="265"/>
        <v>0</v>
      </c>
      <c r="CZ165" s="77">
        <f t="shared" si="265"/>
        <v>0</v>
      </c>
      <c r="DA165" s="77">
        <f t="shared" si="265"/>
        <v>0</v>
      </c>
      <c r="DB165" s="77">
        <f t="shared" si="265"/>
        <v>0</v>
      </c>
      <c r="DC165" s="77">
        <f t="shared" si="265"/>
        <v>0</v>
      </c>
      <c r="DD165" s="77">
        <f t="shared" si="266"/>
        <v>0</v>
      </c>
      <c r="DE165" s="77">
        <f t="shared" si="266"/>
        <v>0</v>
      </c>
      <c r="DF165" s="77">
        <f t="shared" si="266"/>
        <v>0</v>
      </c>
      <c r="DG165" s="77">
        <f t="shared" si="266"/>
        <v>0</v>
      </c>
      <c r="DH165" s="77">
        <f t="shared" si="266"/>
        <v>0</v>
      </c>
      <c r="DI165" s="77">
        <f t="shared" si="266"/>
        <v>0</v>
      </c>
      <c r="DJ165" s="77">
        <f t="shared" si="266"/>
        <v>0</v>
      </c>
      <c r="DK165" s="77">
        <f t="shared" si="266"/>
        <v>0</v>
      </c>
      <c r="DL165" s="77">
        <f t="shared" si="266"/>
        <v>0</v>
      </c>
      <c r="DM165" s="77">
        <f t="shared" si="266"/>
        <v>0</v>
      </c>
      <c r="DN165" s="77">
        <f t="shared" si="267"/>
        <v>0</v>
      </c>
      <c r="DO165" s="77">
        <f t="shared" si="267"/>
        <v>0</v>
      </c>
      <c r="DP165" s="77">
        <f t="shared" si="267"/>
        <v>0</v>
      </c>
      <c r="DQ165" s="77">
        <f t="shared" si="267"/>
        <v>0</v>
      </c>
      <c r="DR165" s="77">
        <f t="shared" si="267"/>
        <v>0</v>
      </c>
      <c r="DS165" s="77">
        <f t="shared" si="267"/>
        <v>0</v>
      </c>
      <c r="DT165" s="77">
        <f t="shared" si="267"/>
        <v>0</v>
      </c>
      <c r="DU165" s="77">
        <f t="shared" si="267"/>
        <v>0</v>
      </c>
      <c r="DV165" s="77">
        <f t="shared" si="267"/>
        <v>0</v>
      </c>
      <c r="DW165" s="77">
        <f t="shared" si="267"/>
        <v>0</v>
      </c>
      <c r="DX165" s="77">
        <f t="shared" si="267"/>
        <v>0</v>
      </c>
      <c r="DY165" s="77">
        <f t="shared" si="268"/>
        <v>0</v>
      </c>
      <c r="DZ165" s="77">
        <f t="shared" si="268"/>
        <v>0</v>
      </c>
      <c r="EA165" s="77">
        <f t="shared" si="268"/>
        <v>0</v>
      </c>
      <c r="EB165" s="77">
        <f t="shared" si="268"/>
        <v>0</v>
      </c>
      <c r="EC165" s="77">
        <f t="shared" si="268"/>
        <v>0</v>
      </c>
      <c r="ED165" s="77">
        <f t="shared" si="268"/>
        <v>0</v>
      </c>
      <c r="EE165" s="77">
        <f t="shared" si="268"/>
        <v>0</v>
      </c>
      <c r="EF165" s="77">
        <f t="shared" si="268"/>
        <v>0</v>
      </c>
      <c r="EG165" s="77">
        <f t="shared" si="268"/>
        <v>0</v>
      </c>
      <c r="EH165" s="77">
        <f t="shared" si="268"/>
        <v>0</v>
      </c>
      <c r="EI165" s="77">
        <f t="shared" si="269"/>
        <v>0</v>
      </c>
      <c r="EJ165" s="77">
        <f t="shared" si="269"/>
        <v>0</v>
      </c>
      <c r="EK165" s="77">
        <f t="shared" si="269"/>
        <v>0</v>
      </c>
      <c r="EL165" s="77">
        <f t="shared" si="269"/>
        <v>0</v>
      </c>
      <c r="EM165" s="77">
        <f t="shared" si="269"/>
        <v>0</v>
      </c>
      <c r="EN165" s="77">
        <f t="shared" si="269"/>
        <v>0</v>
      </c>
      <c r="EO165" s="77">
        <f t="shared" si="269"/>
        <v>0</v>
      </c>
      <c r="EP165" s="77">
        <f t="shared" si="269"/>
        <v>0</v>
      </c>
      <c r="EQ165" s="77">
        <f t="shared" si="269"/>
        <v>0</v>
      </c>
      <c r="ER165" s="77">
        <f t="shared" si="269"/>
        <v>0</v>
      </c>
      <c r="ES165" s="77">
        <f t="shared" si="270"/>
        <v>0</v>
      </c>
      <c r="ET165" s="77">
        <f t="shared" si="270"/>
        <v>0</v>
      </c>
      <c r="EU165" s="77">
        <f t="shared" si="270"/>
        <v>0</v>
      </c>
      <c r="EV165" s="77">
        <f t="shared" si="270"/>
        <v>0</v>
      </c>
      <c r="EW165" s="77">
        <f t="shared" si="270"/>
        <v>0</v>
      </c>
      <c r="EX165" s="77">
        <f t="shared" si="270"/>
        <v>0</v>
      </c>
      <c r="EY165" s="77">
        <f t="shared" si="270"/>
        <v>0</v>
      </c>
      <c r="EZ165" s="77">
        <f t="shared" si="270"/>
        <v>0</v>
      </c>
      <c r="FA165" s="77">
        <f t="shared" si="270"/>
        <v>0</v>
      </c>
      <c r="FB165" s="77">
        <f t="shared" si="270"/>
        <v>0</v>
      </c>
      <c r="FC165" s="77">
        <f t="shared" si="271"/>
        <v>0</v>
      </c>
      <c r="FD165" s="77">
        <f t="shared" si="271"/>
        <v>0</v>
      </c>
      <c r="FE165" s="77">
        <f t="shared" si="271"/>
        <v>0</v>
      </c>
      <c r="FF165" s="77">
        <f t="shared" si="271"/>
        <v>0</v>
      </c>
      <c r="FG165" s="77">
        <f t="shared" si="271"/>
        <v>0</v>
      </c>
      <c r="FH165" s="77">
        <f t="shared" si="271"/>
        <v>0</v>
      </c>
      <c r="FI165" s="77">
        <f t="shared" si="271"/>
        <v>0</v>
      </c>
      <c r="FJ165" s="77">
        <f t="shared" si="271"/>
        <v>0</v>
      </c>
      <c r="FK165" s="77">
        <f t="shared" si="271"/>
        <v>0</v>
      </c>
      <c r="FL165" s="77">
        <f t="shared" si="271"/>
        <v>0</v>
      </c>
      <c r="FM165" s="77">
        <f t="shared" si="272"/>
        <v>0</v>
      </c>
      <c r="FN165" s="77">
        <f t="shared" si="272"/>
        <v>0</v>
      </c>
      <c r="FO165" s="77">
        <f t="shared" si="272"/>
        <v>0</v>
      </c>
      <c r="FP165" s="77">
        <f t="shared" si="272"/>
        <v>0</v>
      </c>
      <c r="FQ165" s="77">
        <f t="shared" si="272"/>
        <v>0</v>
      </c>
      <c r="FR165" s="77">
        <f t="shared" si="272"/>
        <v>0</v>
      </c>
      <c r="FS165" s="77">
        <f t="shared" si="272"/>
        <v>0</v>
      </c>
      <c r="FT165" s="77">
        <f t="shared" si="272"/>
        <v>0</v>
      </c>
      <c r="FU165" s="77">
        <f t="shared" si="272"/>
        <v>0</v>
      </c>
      <c r="FV165" s="77">
        <f t="shared" si="272"/>
        <v>0</v>
      </c>
      <c r="FW165" s="77">
        <f t="shared" si="273"/>
        <v>0</v>
      </c>
      <c r="FX165" s="77">
        <f t="shared" si="273"/>
        <v>0</v>
      </c>
      <c r="FY165" s="77">
        <f t="shared" si="273"/>
        <v>0</v>
      </c>
      <c r="FZ165" s="77">
        <f t="shared" si="273"/>
        <v>0</v>
      </c>
      <c r="GA165" s="77">
        <f t="shared" si="273"/>
        <v>0</v>
      </c>
      <c r="GB165" s="77">
        <f t="shared" si="273"/>
        <v>0</v>
      </c>
      <c r="GC165" s="77">
        <f t="shared" si="273"/>
        <v>0</v>
      </c>
      <c r="GD165" s="77">
        <f t="shared" si="273"/>
        <v>0</v>
      </c>
      <c r="GE165" s="77">
        <f t="shared" si="273"/>
        <v>0</v>
      </c>
      <c r="GF165" s="77">
        <f t="shared" si="273"/>
        <v>0</v>
      </c>
      <c r="GG165" s="77">
        <f t="shared" si="273"/>
        <v>0</v>
      </c>
    </row>
    <row r="166" spans="1:189" ht="15.75" x14ac:dyDescent="0.25">
      <c r="A166" s="93"/>
      <c r="B166" s="101"/>
      <c r="C166" s="102"/>
      <c r="D166" s="102"/>
      <c r="E166" s="93"/>
      <c r="F166" s="101"/>
      <c r="G166" s="97">
        <f t="shared" si="208"/>
        <v>0</v>
      </c>
      <c r="H166" s="96"/>
      <c r="I166" s="97">
        <f t="shared" si="209"/>
        <v>0</v>
      </c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0">
        <f t="shared" si="212"/>
        <v>0</v>
      </c>
      <c r="AE166" s="100">
        <f t="shared" si="210"/>
        <v>0</v>
      </c>
      <c r="AF166" s="75"/>
      <c r="AG166" s="75"/>
      <c r="AH166" s="68">
        <f t="shared" si="211"/>
        <v>0</v>
      </c>
      <c r="AI166" s="79">
        <f>SUMIF(Списки!$D$2:$D$6,B166,Списки!$E$2:$E$6)</f>
        <v>0</v>
      </c>
      <c r="AJ166" s="79">
        <f t="shared" si="228"/>
        <v>31</v>
      </c>
      <c r="AK166" s="70"/>
      <c r="AL166" s="70">
        <f t="array" aca="1" ref="AL166" ca="1">IF(MONTH(AI166)=1,MIN(IF(F166=январь!$A$1:$AF$200,ROW(январь!$A$1:$AF$200))),IF(MONTH(AI166)=2,MIN(IF(F166=февраль!$A$1:$AF$200,ROW(февраль!$A$1:$AF$200))),IF(MONTH(AI166)=3,MIN(IF(F166=март!$A$1:$AF$200,ROW(март!$A$1:$AF$200))),IF(MONTH(AI166)=4,MIN(IF(F166=апрель!$A$1:$AF$200,ROW(апрель!$A$1:$AF$200))),IF(MONTH(AI166)=5,MIN(IF(F166=май!$A$1:$AF$200,ROW(май!$A$1:$AF$200))),0)))))</f>
        <v>3</v>
      </c>
      <c r="AM166" s="77" t="str">
        <f t="shared" ca="1" si="259"/>
        <v>П</v>
      </c>
      <c r="AN166" s="77" t="str">
        <f t="shared" ca="1" si="259"/>
        <v>П</v>
      </c>
      <c r="AO166" s="77" t="str">
        <f t="shared" ca="1" si="259"/>
        <v>КД</v>
      </c>
      <c r="AP166" s="77" t="str">
        <f t="shared" ca="1" si="259"/>
        <v>КД</v>
      </c>
      <c r="AQ166" s="77" t="str">
        <f t="shared" ca="1" si="259"/>
        <v>КД</v>
      </c>
      <c r="AR166" s="77" t="str">
        <f t="shared" ca="1" si="259"/>
        <v>КД</v>
      </c>
      <c r="AS166" s="77" t="str">
        <f t="shared" ca="1" si="259"/>
        <v>В</v>
      </c>
      <c r="AT166" s="77" t="str">
        <f t="shared" ca="1" si="259"/>
        <v>КД</v>
      </c>
      <c r="AU166" s="77">
        <f t="shared" ca="1" si="259"/>
        <v>0</v>
      </c>
      <c r="AV166" s="77">
        <f t="shared" ca="1" si="259"/>
        <v>3</v>
      </c>
      <c r="AW166" s="77">
        <f t="shared" ca="1" si="260"/>
        <v>4</v>
      </c>
      <c r="AX166" s="77">
        <f t="shared" ca="1" si="260"/>
        <v>6</v>
      </c>
      <c r="AY166" s="77">
        <f t="shared" ca="1" si="260"/>
        <v>3</v>
      </c>
      <c r="AZ166" s="77" t="str">
        <f t="shared" ca="1" si="260"/>
        <v>В</v>
      </c>
      <c r="BA166" s="77">
        <f t="shared" ca="1" si="260"/>
        <v>7</v>
      </c>
      <c r="BB166" s="77">
        <f t="shared" ca="1" si="260"/>
        <v>0</v>
      </c>
      <c r="BC166" s="77">
        <f t="shared" ca="1" si="260"/>
        <v>3</v>
      </c>
      <c r="BD166" s="77">
        <f t="shared" ca="1" si="260"/>
        <v>4</v>
      </c>
      <c r="BE166" s="77">
        <f t="shared" ca="1" si="260"/>
        <v>6</v>
      </c>
      <c r="BF166" s="77">
        <f t="shared" ca="1" si="260"/>
        <v>3</v>
      </c>
      <c r="BG166" s="77" t="str">
        <f t="shared" ca="1" si="261"/>
        <v>В</v>
      </c>
      <c r="BH166" s="77">
        <f t="shared" ca="1" si="261"/>
        <v>7</v>
      </c>
      <c r="BI166" s="77">
        <f t="shared" ca="1" si="261"/>
        <v>0</v>
      </c>
      <c r="BJ166" s="77">
        <f t="shared" ca="1" si="261"/>
        <v>3</v>
      </c>
      <c r="BK166" s="77">
        <f t="shared" ca="1" si="261"/>
        <v>4</v>
      </c>
      <c r="BL166" s="77">
        <f t="shared" ca="1" si="261"/>
        <v>6</v>
      </c>
      <c r="BM166" s="77">
        <f t="shared" ca="1" si="261"/>
        <v>3</v>
      </c>
      <c r="BN166" s="77" t="str">
        <f t="shared" ca="1" si="261"/>
        <v>В</v>
      </c>
      <c r="BO166" s="77">
        <f t="shared" ca="1" si="261"/>
        <v>7</v>
      </c>
      <c r="BP166" s="77">
        <f t="shared" ca="1" si="261"/>
        <v>0</v>
      </c>
      <c r="BQ166" s="77">
        <f t="shared" ca="1" si="261"/>
        <v>3</v>
      </c>
      <c r="BR166" s="77">
        <f t="shared" si="262"/>
        <v>0</v>
      </c>
      <c r="BS166" s="77">
        <f t="shared" si="262"/>
        <v>0</v>
      </c>
      <c r="BT166" s="77">
        <f t="shared" si="262"/>
        <v>0</v>
      </c>
      <c r="BU166" s="77">
        <f t="shared" si="262"/>
        <v>0</v>
      </c>
      <c r="BV166" s="77">
        <f t="shared" si="262"/>
        <v>0</v>
      </c>
      <c r="BW166" s="77">
        <f t="shared" si="262"/>
        <v>0</v>
      </c>
      <c r="BX166" s="77">
        <f t="shared" si="262"/>
        <v>0</v>
      </c>
      <c r="BY166" s="77">
        <f t="shared" si="262"/>
        <v>0</v>
      </c>
      <c r="BZ166" s="77">
        <f t="shared" si="262"/>
        <v>0</v>
      </c>
      <c r="CA166" s="77">
        <f t="shared" si="262"/>
        <v>0</v>
      </c>
      <c r="CB166" s="77">
        <f t="shared" si="263"/>
        <v>0</v>
      </c>
      <c r="CC166" s="77">
        <f t="shared" si="263"/>
        <v>0</v>
      </c>
      <c r="CD166" s="77">
        <f t="shared" si="263"/>
        <v>0</v>
      </c>
      <c r="CE166" s="77">
        <f t="shared" si="263"/>
        <v>0</v>
      </c>
      <c r="CF166" s="77">
        <f t="shared" si="263"/>
        <v>0</v>
      </c>
      <c r="CG166" s="77">
        <f t="shared" si="263"/>
        <v>0</v>
      </c>
      <c r="CH166" s="77">
        <f t="shared" si="263"/>
        <v>0</v>
      </c>
      <c r="CI166" s="77">
        <f t="shared" si="263"/>
        <v>0</v>
      </c>
      <c r="CJ166" s="77">
        <f t="shared" si="263"/>
        <v>0</v>
      </c>
      <c r="CK166" s="77">
        <f t="shared" si="263"/>
        <v>0</v>
      </c>
      <c r="CL166" s="77">
        <f t="shared" si="264"/>
        <v>0</v>
      </c>
      <c r="CM166" s="77">
        <f t="shared" si="264"/>
        <v>0</v>
      </c>
      <c r="CN166" s="77">
        <f t="shared" si="264"/>
        <v>0</v>
      </c>
      <c r="CO166" s="77">
        <f t="shared" si="264"/>
        <v>0</v>
      </c>
      <c r="CP166" s="77">
        <f t="shared" si="264"/>
        <v>0</v>
      </c>
      <c r="CQ166" s="77">
        <f t="shared" si="264"/>
        <v>0</v>
      </c>
      <c r="CR166" s="77">
        <f t="shared" si="264"/>
        <v>0</v>
      </c>
      <c r="CS166" s="77">
        <f t="shared" si="264"/>
        <v>0</v>
      </c>
      <c r="CT166" s="77">
        <f t="shared" si="265"/>
        <v>0</v>
      </c>
      <c r="CU166" s="77">
        <f t="shared" si="265"/>
        <v>0</v>
      </c>
      <c r="CV166" s="77">
        <f t="shared" si="265"/>
        <v>0</v>
      </c>
      <c r="CW166" s="77">
        <f t="shared" si="265"/>
        <v>0</v>
      </c>
      <c r="CX166" s="77">
        <f t="shared" si="265"/>
        <v>0</v>
      </c>
      <c r="CY166" s="77">
        <f t="shared" si="265"/>
        <v>0</v>
      </c>
      <c r="CZ166" s="77">
        <f t="shared" si="265"/>
        <v>0</v>
      </c>
      <c r="DA166" s="77">
        <f t="shared" si="265"/>
        <v>0</v>
      </c>
      <c r="DB166" s="77">
        <f t="shared" si="265"/>
        <v>0</v>
      </c>
      <c r="DC166" s="77">
        <f t="shared" si="265"/>
        <v>0</v>
      </c>
      <c r="DD166" s="77">
        <f t="shared" si="266"/>
        <v>0</v>
      </c>
      <c r="DE166" s="77">
        <f t="shared" si="266"/>
        <v>0</v>
      </c>
      <c r="DF166" s="77">
        <f t="shared" si="266"/>
        <v>0</v>
      </c>
      <c r="DG166" s="77">
        <f t="shared" si="266"/>
        <v>0</v>
      </c>
      <c r="DH166" s="77">
        <f t="shared" si="266"/>
        <v>0</v>
      </c>
      <c r="DI166" s="77">
        <f t="shared" si="266"/>
        <v>0</v>
      </c>
      <c r="DJ166" s="77">
        <f t="shared" si="266"/>
        <v>0</v>
      </c>
      <c r="DK166" s="77">
        <f t="shared" si="266"/>
        <v>0</v>
      </c>
      <c r="DL166" s="77">
        <f t="shared" si="266"/>
        <v>0</v>
      </c>
      <c r="DM166" s="77">
        <f t="shared" si="266"/>
        <v>0</v>
      </c>
      <c r="DN166" s="77">
        <f t="shared" si="267"/>
        <v>0</v>
      </c>
      <c r="DO166" s="77">
        <f t="shared" si="267"/>
        <v>0</v>
      </c>
      <c r="DP166" s="77">
        <f t="shared" si="267"/>
        <v>0</v>
      </c>
      <c r="DQ166" s="77">
        <f t="shared" si="267"/>
        <v>0</v>
      </c>
      <c r="DR166" s="77">
        <f t="shared" si="267"/>
        <v>0</v>
      </c>
      <c r="DS166" s="77">
        <f t="shared" si="267"/>
        <v>0</v>
      </c>
      <c r="DT166" s="77">
        <f t="shared" si="267"/>
        <v>0</v>
      </c>
      <c r="DU166" s="77">
        <f t="shared" si="267"/>
        <v>0</v>
      </c>
      <c r="DV166" s="77">
        <f t="shared" si="267"/>
        <v>0</v>
      </c>
      <c r="DW166" s="77">
        <f t="shared" si="267"/>
        <v>0</v>
      </c>
      <c r="DX166" s="77">
        <f t="shared" si="267"/>
        <v>0</v>
      </c>
      <c r="DY166" s="77">
        <f t="shared" si="268"/>
        <v>0</v>
      </c>
      <c r="DZ166" s="77">
        <f t="shared" si="268"/>
        <v>0</v>
      </c>
      <c r="EA166" s="77">
        <f t="shared" si="268"/>
        <v>0</v>
      </c>
      <c r="EB166" s="77">
        <f t="shared" si="268"/>
        <v>0</v>
      </c>
      <c r="EC166" s="77">
        <f t="shared" si="268"/>
        <v>0</v>
      </c>
      <c r="ED166" s="77">
        <f t="shared" si="268"/>
        <v>0</v>
      </c>
      <c r="EE166" s="77">
        <f t="shared" si="268"/>
        <v>0</v>
      </c>
      <c r="EF166" s="77">
        <f t="shared" si="268"/>
        <v>0</v>
      </c>
      <c r="EG166" s="77">
        <f t="shared" si="268"/>
        <v>0</v>
      </c>
      <c r="EH166" s="77">
        <f t="shared" si="268"/>
        <v>0</v>
      </c>
      <c r="EI166" s="77">
        <f t="shared" si="269"/>
        <v>0</v>
      </c>
      <c r="EJ166" s="77">
        <f t="shared" si="269"/>
        <v>0</v>
      </c>
      <c r="EK166" s="77">
        <f t="shared" si="269"/>
        <v>0</v>
      </c>
      <c r="EL166" s="77">
        <f t="shared" si="269"/>
        <v>0</v>
      </c>
      <c r="EM166" s="77">
        <f t="shared" si="269"/>
        <v>0</v>
      </c>
      <c r="EN166" s="77">
        <f t="shared" si="269"/>
        <v>0</v>
      </c>
      <c r="EO166" s="77">
        <f t="shared" si="269"/>
        <v>0</v>
      </c>
      <c r="EP166" s="77">
        <f t="shared" si="269"/>
        <v>0</v>
      </c>
      <c r="EQ166" s="77">
        <f t="shared" si="269"/>
        <v>0</v>
      </c>
      <c r="ER166" s="77">
        <f t="shared" si="269"/>
        <v>0</v>
      </c>
      <c r="ES166" s="77">
        <f t="shared" si="270"/>
        <v>0</v>
      </c>
      <c r="ET166" s="77">
        <f t="shared" si="270"/>
        <v>0</v>
      </c>
      <c r="EU166" s="77">
        <f t="shared" si="270"/>
        <v>0</v>
      </c>
      <c r="EV166" s="77">
        <f t="shared" si="270"/>
        <v>0</v>
      </c>
      <c r="EW166" s="77">
        <f t="shared" si="270"/>
        <v>0</v>
      </c>
      <c r="EX166" s="77">
        <f t="shared" si="270"/>
        <v>0</v>
      </c>
      <c r="EY166" s="77">
        <f t="shared" si="270"/>
        <v>0</v>
      </c>
      <c r="EZ166" s="77">
        <f t="shared" si="270"/>
        <v>0</v>
      </c>
      <c r="FA166" s="77">
        <f t="shared" si="270"/>
        <v>0</v>
      </c>
      <c r="FB166" s="77">
        <f t="shared" si="270"/>
        <v>0</v>
      </c>
      <c r="FC166" s="77">
        <f t="shared" si="271"/>
        <v>0</v>
      </c>
      <c r="FD166" s="77">
        <f t="shared" si="271"/>
        <v>0</v>
      </c>
      <c r="FE166" s="77">
        <f t="shared" si="271"/>
        <v>0</v>
      </c>
      <c r="FF166" s="77">
        <f t="shared" si="271"/>
        <v>0</v>
      </c>
      <c r="FG166" s="77">
        <f t="shared" si="271"/>
        <v>0</v>
      </c>
      <c r="FH166" s="77">
        <f t="shared" si="271"/>
        <v>0</v>
      </c>
      <c r="FI166" s="77">
        <f t="shared" si="271"/>
        <v>0</v>
      </c>
      <c r="FJ166" s="77">
        <f t="shared" si="271"/>
        <v>0</v>
      </c>
      <c r="FK166" s="77">
        <f t="shared" si="271"/>
        <v>0</v>
      </c>
      <c r="FL166" s="77">
        <f t="shared" si="271"/>
        <v>0</v>
      </c>
      <c r="FM166" s="77">
        <f t="shared" si="272"/>
        <v>0</v>
      </c>
      <c r="FN166" s="77">
        <f t="shared" si="272"/>
        <v>0</v>
      </c>
      <c r="FO166" s="77">
        <f t="shared" si="272"/>
        <v>0</v>
      </c>
      <c r="FP166" s="77">
        <f t="shared" si="272"/>
        <v>0</v>
      </c>
      <c r="FQ166" s="77">
        <f t="shared" si="272"/>
        <v>0</v>
      </c>
      <c r="FR166" s="77">
        <f t="shared" si="272"/>
        <v>0</v>
      </c>
      <c r="FS166" s="77">
        <f t="shared" si="272"/>
        <v>0</v>
      </c>
      <c r="FT166" s="77">
        <f t="shared" si="272"/>
        <v>0</v>
      </c>
      <c r="FU166" s="77">
        <f t="shared" si="272"/>
        <v>0</v>
      </c>
      <c r="FV166" s="77">
        <f t="shared" si="272"/>
        <v>0</v>
      </c>
      <c r="FW166" s="77">
        <f t="shared" si="273"/>
        <v>0</v>
      </c>
      <c r="FX166" s="77">
        <f t="shared" si="273"/>
        <v>0</v>
      </c>
      <c r="FY166" s="77">
        <f t="shared" si="273"/>
        <v>0</v>
      </c>
      <c r="FZ166" s="77">
        <f t="shared" si="273"/>
        <v>0</v>
      </c>
      <c r="GA166" s="77">
        <f t="shared" si="273"/>
        <v>0</v>
      </c>
      <c r="GB166" s="77">
        <f t="shared" si="273"/>
        <v>0</v>
      </c>
      <c r="GC166" s="77">
        <f t="shared" si="273"/>
        <v>0</v>
      </c>
      <c r="GD166" s="77">
        <f t="shared" si="273"/>
        <v>0</v>
      </c>
      <c r="GE166" s="77">
        <f t="shared" si="273"/>
        <v>0</v>
      </c>
      <c r="GF166" s="77">
        <f t="shared" si="273"/>
        <v>0</v>
      </c>
      <c r="GG166" s="77">
        <f t="shared" si="273"/>
        <v>0</v>
      </c>
    </row>
    <row r="167" spans="1:189" ht="15.75" x14ac:dyDescent="0.25">
      <c r="A167" s="93"/>
      <c r="B167" s="101"/>
      <c r="C167" s="102"/>
      <c r="D167" s="102"/>
      <c r="E167" s="93"/>
      <c r="F167" s="101"/>
      <c r="G167" s="97">
        <f t="shared" si="208"/>
        <v>0</v>
      </c>
      <c r="H167" s="96"/>
      <c r="I167" s="97">
        <f t="shared" si="209"/>
        <v>0</v>
      </c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0">
        <f t="shared" si="212"/>
        <v>0</v>
      </c>
      <c r="AE167" s="100">
        <f t="shared" si="210"/>
        <v>0</v>
      </c>
      <c r="AF167" s="75"/>
      <c r="AG167" s="75"/>
      <c r="AH167" s="68">
        <f t="shared" si="211"/>
        <v>0</v>
      </c>
      <c r="AI167" s="79">
        <f>SUMIF(Списки!$D$2:$D$6,B167,Списки!$E$2:$E$6)</f>
        <v>0</v>
      </c>
      <c r="AJ167" s="79">
        <f t="shared" si="228"/>
        <v>31</v>
      </c>
      <c r="AK167" s="70"/>
      <c r="AL167" s="70">
        <f t="array" aca="1" ref="AL167" ca="1">IF(MONTH(AI167)=1,MIN(IF(F167=январь!$A$1:$AF$200,ROW(январь!$A$1:$AF$200))),IF(MONTH(AI167)=2,MIN(IF(F167=февраль!$A$1:$AF$200,ROW(февраль!$A$1:$AF$200))),IF(MONTH(AI167)=3,MIN(IF(F167=март!$A$1:$AF$200,ROW(март!$A$1:$AF$200))),IF(MONTH(AI167)=4,MIN(IF(F167=апрель!$A$1:$AF$200,ROW(апрель!$A$1:$AF$200))),IF(MONTH(AI167)=5,MIN(IF(F167=май!$A$1:$AF$200,ROW(май!$A$1:$AF$200))),0)))))</f>
        <v>3</v>
      </c>
      <c r="AM167" s="77" t="str">
        <f t="shared" ca="1" si="259"/>
        <v>П</v>
      </c>
      <c r="AN167" s="77" t="str">
        <f t="shared" ca="1" si="259"/>
        <v>П</v>
      </c>
      <c r="AO167" s="77" t="str">
        <f t="shared" ca="1" si="259"/>
        <v>КД</v>
      </c>
      <c r="AP167" s="77" t="str">
        <f t="shared" ca="1" si="259"/>
        <v>КД</v>
      </c>
      <c r="AQ167" s="77" t="str">
        <f t="shared" ca="1" si="259"/>
        <v>КД</v>
      </c>
      <c r="AR167" s="77" t="str">
        <f t="shared" ca="1" si="259"/>
        <v>КД</v>
      </c>
      <c r="AS167" s="77" t="str">
        <f t="shared" ca="1" si="259"/>
        <v>В</v>
      </c>
      <c r="AT167" s="77" t="str">
        <f t="shared" ca="1" si="259"/>
        <v>КД</v>
      </c>
      <c r="AU167" s="77">
        <f t="shared" ca="1" si="259"/>
        <v>0</v>
      </c>
      <c r="AV167" s="77">
        <f t="shared" ca="1" si="259"/>
        <v>3</v>
      </c>
      <c r="AW167" s="77">
        <f t="shared" ca="1" si="260"/>
        <v>4</v>
      </c>
      <c r="AX167" s="77">
        <f t="shared" ca="1" si="260"/>
        <v>6</v>
      </c>
      <c r="AY167" s="77">
        <f t="shared" ca="1" si="260"/>
        <v>3</v>
      </c>
      <c r="AZ167" s="77" t="str">
        <f t="shared" ca="1" si="260"/>
        <v>В</v>
      </c>
      <c r="BA167" s="77">
        <f t="shared" ca="1" si="260"/>
        <v>7</v>
      </c>
      <c r="BB167" s="77">
        <f t="shared" ca="1" si="260"/>
        <v>0</v>
      </c>
      <c r="BC167" s="77">
        <f t="shared" ca="1" si="260"/>
        <v>3</v>
      </c>
      <c r="BD167" s="77">
        <f t="shared" ca="1" si="260"/>
        <v>4</v>
      </c>
      <c r="BE167" s="77">
        <f t="shared" ca="1" si="260"/>
        <v>6</v>
      </c>
      <c r="BF167" s="77">
        <f t="shared" ca="1" si="260"/>
        <v>3</v>
      </c>
      <c r="BG167" s="77" t="str">
        <f t="shared" ca="1" si="261"/>
        <v>В</v>
      </c>
      <c r="BH167" s="77">
        <f t="shared" ca="1" si="261"/>
        <v>7</v>
      </c>
      <c r="BI167" s="77">
        <f t="shared" ca="1" si="261"/>
        <v>0</v>
      </c>
      <c r="BJ167" s="77">
        <f t="shared" ca="1" si="261"/>
        <v>3</v>
      </c>
      <c r="BK167" s="77">
        <f t="shared" ca="1" si="261"/>
        <v>4</v>
      </c>
      <c r="BL167" s="77">
        <f t="shared" ca="1" si="261"/>
        <v>6</v>
      </c>
      <c r="BM167" s="77">
        <f t="shared" ca="1" si="261"/>
        <v>3</v>
      </c>
      <c r="BN167" s="77" t="str">
        <f t="shared" ca="1" si="261"/>
        <v>В</v>
      </c>
      <c r="BO167" s="77">
        <f t="shared" ca="1" si="261"/>
        <v>7</v>
      </c>
      <c r="BP167" s="77">
        <f t="shared" ca="1" si="261"/>
        <v>0</v>
      </c>
      <c r="BQ167" s="77">
        <f t="shared" ca="1" si="261"/>
        <v>3</v>
      </c>
      <c r="BR167" s="77">
        <f t="shared" si="262"/>
        <v>0</v>
      </c>
      <c r="BS167" s="77">
        <f t="shared" si="262"/>
        <v>0</v>
      </c>
      <c r="BT167" s="77">
        <f t="shared" si="262"/>
        <v>0</v>
      </c>
      <c r="BU167" s="77">
        <f t="shared" si="262"/>
        <v>0</v>
      </c>
      <c r="BV167" s="77">
        <f t="shared" si="262"/>
        <v>0</v>
      </c>
      <c r="BW167" s="77">
        <f t="shared" si="262"/>
        <v>0</v>
      </c>
      <c r="BX167" s="77">
        <f t="shared" si="262"/>
        <v>0</v>
      </c>
      <c r="BY167" s="77">
        <f t="shared" si="262"/>
        <v>0</v>
      </c>
      <c r="BZ167" s="77">
        <f t="shared" si="262"/>
        <v>0</v>
      </c>
      <c r="CA167" s="77">
        <f t="shared" si="262"/>
        <v>0</v>
      </c>
      <c r="CB167" s="77">
        <f t="shared" si="263"/>
        <v>0</v>
      </c>
      <c r="CC167" s="77">
        <f t="shared" si="263"/>
        <v>0</v>
      </c>
      <c r="CD167" s="77">
        <f t="shared" si="263"/>
        <v>0</v>
      </c>
      <c r="CE167" s="77">
        <f t="shared" si="263"/>
        <v>0</v>
      </c>
      <c r="CF167" s="77">
        <f t="shared" si="263"/>
        <v>0</v>
      </c>
      <c r="CG167" s="77">
        <f t="shared" si="263"/>
        <v>0</v>
      </c>
      <c r="CH167" s="77">
        <f t="shared" si="263"/>
        <v>0</v>
      </c>
      <c r="CI167" s="77">
        <f t="shared" si="263"/>
        <v>0</v>
      </c>
      <c r="CJ167" s="77">
        <f t="shared" si="263"/>
        <v>0</v>
      </c>
      <c r="CK167" s="77">
        <f t="shared" si="263"/>
        <v>0</v>
      </c>
      <c r="CL167" s="77">
        <f t="shared" si="264"/>
        <v>0</v>
      </c>
      <c r="CM167" s="77">
        <f t="shared" si="264"/>
        <v>0</v>
      </c>
      <c r="CN167" s="77">
        <f t="shared" si="264"/>
        <v>0</v>
      </c>
      <c r="CO167" s="77">
        <f t="shared" si="264"/>
        <v>0</v>
      </c>
      <c r="CP167" s="77">
        <f t="shared" si="264"/>
        <v>0</v>
      </c>
      <c r="CQ167" s="77">
        <f t="shared" si="264"/>
        <v>0</v>
      </c>
      <c r="CR167" s="77">
        <f t="shared" si="264"/>
        <v>0</v>
      </c>
      <c r="CS167" s="77">
        <f t="shared" si="264"/>
        <v>0</v>
      </c>
      <c r="CT167" s="77">
        <f t="shared" si="265"/>
        <v>0</v>
      </c>
      <c r="CU167" s="77">
        <f t="shared" si="265"/>
        <v>0</v>
      </c>
      <c r="CV167" s="77">
        <f t="shared" si="265"/>
        <v>0</v>
      </c>
      <c r="CW167" s="77">
        <f t="shared" si="265"/>
        <v>0</v>
      </c>
      <c r="CX167" s="77">
        <f t="shared" si="265"/>
        <v>0</v>
      </c>
      <c r="CY167" s="77">
        <f t="shared" si="265"/>
        <v>0</v>
      </c>
      <c r="CZ167" s="77">
        <f t="shared" si="265"/>
        <v>0</v>
      </c>
      <c r="DA167" s="77">
        <f t="shared" si="265"/>
        <v>0</v>
      </c>
      <c r="DB167" s="77">
        <f t="shared" si="265"/>
        <v>0</v>
      </c>
      <c r="DC167" s="77">
        <f t="shared" si="265"/>
        <v>0</v>
      </c>
      <c r="DD167" s="77">
        <f t="shared" si="266"/>
        <v>0</v>
      </c>
      <c r="DE167" s="77">
        <f t="shared" si="266"/>
        <v>0</v>
      </c>
      <c r="DF167" s="77">
        <f t="shared" si="266"/>
        <v>0</v>
      </c>
      <c r="DG167" s="77">
        <f t="shared" si="266"/>
        <v>0</v>
      </c>
      <c r="DH167" s="77">
        <f t="shared" si="266"/>
        <v>0</v>
      </c>
      <c r="DI167" s="77">
        <f t="shared" si="266"/>
        <v>0</v>
      </c>
      <c r="DJ167" s="77">
        <f t="shared" si="266"/>
        <v>0</v>
      </c>
      <c r="DK167" s="77">
        <f t="shared" si="266"/>
        <v>0</v>
      </c>
      <c r="DL167" s="77">
        <f t="shared" si="266"/>
        <v>0</v>
      </c>
      <c r="DM167" s="77">
        <f t="shared" si="266"/>
        <v>0</v>
      </c>
      <c r="DN167" s="77">
        <f t="shared" si="267"/>
        <v>0</v>
      </c>
      <c r="DO167" s="77">
        <f t="shared" si="267"/>
        <v>0</v>
      </c>
      <c r="DP167" s="77">
        <f t="shared" si="267"/>
        <v>0</v>
      </c>
      <c r="DQ167" s="77">
        <f t="shared" si="267"/>
        <v>0</v>
      </c>
      <c r="DR167" s="77">
        <f t="shared" si="267"/>
        <v>0</v>
      </c>
      <c r="DS167" s="77">
        <f t="shared" si="267"/>
        <v>0</v>
      </c>
      <c r="DT167" s="77">
        <f t="shared" si="267"/>
        <v>0</v>
      </c>
      <c r="DU167" s="77">
        <f t="shared" si="267"/>
        <v>0</v>
      </c>
      <c r="DV167" s="77">
        <f t="shared" si="267"/>
        <v>0</v>
      </c>
      <c r="DW167" s="77">
        <f t="shared" si="267"/>
        <v>0</v>
      </c>
      <c r="DX167" s="77">
        <f t="shared" si="267"/>
        <v>0</v>
      </c>
      <c r="DY167" s="77">
        <f t="shared" si="268"/>
        <v>0</v>
      </c>
      <c r="DZ167" s="77">
        <f t="shared" si="268"/>
        <v>0</v>
      </c>
      <c r="EA167" s="77">
        <f t="shared" si="268"/>
        <v>0</v>
      </c>
      <c r="EB167" s="77">
        <f t="shared" si="268"/>
        <v>0</v>
      </c>
      <c r="EC167" s="77">
        <f t="shared" si="268"/>
        <v>0</v>
      </c>
      <c r="ED167" s="77">
        <f t="shared" si="268"/>
        <v>0</v>
      </c>
      <c r="EE167" s="77">
        <f t="shared" si="268"/>
        <v>0</v>
      </c>
      <c r="EF167" s="77">
        <f t="shared" si="268"/>
        <v>0</v>
      </c>
      <c r="EG167" s="77">
        <f t="shared" si="268"/>
        <v>0</v>
      </c>
      <c r="EH167" s="77">
        <f t="shared" si="268"/>
        <v>0</v>
      </c>
      <c r="EI167" s="77">
        <f t="shared" si="269"/>
        <v>0</v>
      </c>
      <c r="EJ167" s="77">
        <f t="shared" si="269"/>
        <v>0</v>
      </c>
      <c r="EK167" s="77">
        <f t="shared" si="269"/>
        <v>0</v>
      </c>
      <c r="EL167" s="77">
        <f t="shared" si="269"/>
        <v>0</v>
      </c>
      <c r="EM167" s="77">
        <f t="shared" si="269"/>
        <v>0</v>
      </c>
      <c r="EN167" s="77">
        <f t="shared" si="269"/>
        <v>0</v>
      </c>
      <c r="EO167" s="77">
        <f t="shared" si="269"/>
        <v>0</v>
      </c>
      <c r="EP167" s="77">
        <f t="shared" si="269"/>
        <v>0</v>
      </c>
      <c r="EQ167" s="77">
        <f t="shared" si="269"/>
        <v>0</v>
      </c>
      <c r="ER167" s="77">
        <f t="shared" si="269"/>
        <v>0</v>
      </c>
      <c r="ES167" s="77">
        <f t="shared" si="270"/>
        <v>0</v>
      </c>
      <c r="ET167" s="77">
        <f t="shared" si="270"/>
        <v>0</v>
      </c>
      <c r="EU167" s="77">
        <f t="shared" si="270"/>
        <v>0</v>
      </c>
      <c r="EV167" s="77">
        <f t="shared" si="270"/>
        <v>0</v>
      </c>
      <c r="EW167" s="77">
        <f t="shared" si="270"/>
        <v>0</v>
      </c>
      <c r="EX167" s="77">
        <f t="shared" si="270"/>
        <v>0</v>
      </c>
      <c r="EY167" s="77">
        <f t="shared" si="270"/>
        <v>0</v>
      </c>
      <c r="EZ167" s="77">
        <f t="shared" si="270"/>
        <v>0</v>
      </c>
      <c r="FA167" s="77">
        <f t="shared" si="270"/>
        <v>0</v>
      </c>
      <c r="FB167" s="77">
        <f t="shared" si="270"/>
        <v>0</v>
      </c>
      <c r="FC167" s="77">
        <f t="shared" si="271"/>
        <v>0</v>
      </c>
      <c r="FD167" s="77">
        <f t="shared" si="271"/>
        <v>0</v>
      </c>
      <c r="FE167" s="77">
        <f t="shared" si="271"/>
        <v>0</v>
      </c>
      <c r="FF167" s="77">
        <f t="shared" si="271"/>
        <v>0</v>
      </c>
      <c r="FG167" s="77">
        <f t="shared" si="271"/>
        <v>0</v>
      </c>
      <c r="FH167" s="77">
        <f t="shared" si="271"/>
        <v>0</v>
      </c>
      <c r="FI167" s="77">
        <f t="shared" si="271"/>
        <v>0</v>
      </c>
      <c r="FJ167" s="77">
        <f t="shared" si="271"/>
        <v>0</v>
      </c>
      <c r="FK167" s="77">
        <f t="shared" si="271"/>
        <v>0</v>
      </c>
      <c r="FL167" s="77">
        <f t="shared" si="271"/>
        <v>0</v>
      </c>
      <c r="FM167" s="77">
        <f t="shared" si="272"/>
        <v>0</v>
      </c>
      <c r="FN167" s="77">
        <f t="shared" si="272"/>
        <v>0</v>
      </c>
      <c r="FO167" s="77">
        <f t="shared" si="272"/>
        <v>0</v>
      </c>
      <c r="FP167" s="77">
        <f t="shared" si="272"/>
        <v>0</v>
      </c>
      <c r="FQ167" s="77">
        <f t="shared" si="272"/>
        <v>0</v>
      </c>
      <c r="FR167" s="77">
        <f t="shared" si="272"/>
        <v>0</v>
      </c>
      <c r="FS167" s="77">
        <f t="shared" si="272"/>
        <v>0</v>
      </c>
      <c r="FT167" s="77">
        <f t="shared" si="272"/>
        <v>0</v>
      </c>
      <c r="FU167" s="77">
        <f t="shared" si="272"/>
        <v>0</v>
      </c>
      <c r="FV167" s="77">
        <f t="shared" si="272"/>
        <v>0</v>
      </c>
      <c r="FW167" s="77">
        <f t="shared" si="273"/>
        <v>0</v>
      </c>
      <c r="FX167" s="77">
        <f t="shared" si="273"/>
        <v>0</v>
      </c>
      <c r="FY167" s="77">
        <f t="shared" si="273"/>
        <v>0</v>
      </c>
      <c r="FZ167" s="77">
        <f t="shared" si="273"/>
        <v>0</v>
      </c>
      <c r="GA167" s="77">
        <f t="shared" si="273"/>
        <v>0</v>
      </c>
      <c r="GB167" s="77">
        <f t="shared" si="273"/>
        <v>0</v>
      </c>
      <c r="GC167" s="77">
        <f t="shared" si="273"/>
        <v>0</v>
      </c>
      <c r="GD167" s="77">
        <f t="shared" si="273"/>
        <v>0</v>
      </c>
      <c r="GE167" s="77">
        <f t="shared" si="273"/>
        <v>0</v>
      </c>
      <c r="GF167" s="77">
        <f t="shared" si="273"/>
        <v>0</v>
      </c>
      <c r="GG167" s="77">
        <f t="shared" si="273"/>
        <v>0</v>
      </c>
    </row>
    <row r="168" spans="1:189" ht="15.75" x14ac:dyDescent="0.25">
      <c r="A168" s="93"/>
      <c r="B168" s="101"/>
      <c r="C168" s="102"/>
      <c r="D168" s="102"/>
      <c r="E168" s="93"/>
      <c r="F168" s="101"/>
      <c r="G168" s="97">
        <f t="shared" si="208"/>
        <v>0</v>
      </c>
      <c r="H168" s="96"/>
      <c r="I168" s="97">
        <f t="shared" si="209"/>
        <v>0</v>
      </c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0">
        <f t="shared" si="212"/>
        <v>0</v>
      </c>
      <c r="AE168" s="100">
        <f t="shared" si="210"/>
        <v>0</v>
      </c>
      <c r="AF168" s="75"/>
      <c r="AG168" s="75"/>
      <c r="AH168" s="68">
        <f t="shared" si="211"/>
        <v>0</v>
      </c>
      <c r="AI168" s="79">
        <f>SUMIF(Списки!$D$2:$D$6,B168,Списки!$E$2:$E$6)</f>
        <v>0</v>
      </c>
      <c r="AJ168" s="79">
        <f t="shared" si="228"/>
        <v>31</v>
      </c>
      <c r="AK168" s="70"/>
      <c r="AL168" s="70">
        <f t="array" aca="1" ref="AL168" ca="1">IF(MONTH(AI168)=1,MIN(IF(F168=январь!$A$1:$AF$200,ROW(январь!$A$1:$AF$200))),IF(MONTH(AI168)=2,MIN(IF(F168=февраль!$A$1:$AF$200,ROW(февраль!$A$1:$AF$200))),IF(MONTH(AI168)=3,MIN(IF(F168=март!$A$1:$AF$200,ROW(март!$A$1:$AF$200))),IF(MONTH(AI168)=4,MIN(IF(F168=апрель!$A$1:$AF$200,ROW(апрель!$A$1:$AF$200))),IF(MONTH(AI168)=5,MIN(IF(F168=май!$A$1:$AF$200,ROW(май!$A$1:$AF$200))),0)))))</f>
        <v>3</v>
      </c>
      <c r="AM168" s="77" t="str">
        <f t="shared" ca="1" si="259"/>
        <v>П</v>
      </c>
      <c r="AN168" s="77" t="str">
        <f t="shared" ca="1" si="259"/>
        <v>П</v>
      </c>
      <c r="AO168" s="77" t="str">
        <f t="shared" ca="1" si="259"/>
        <v>КД</v>
      </c>
      <c r="AP168" s="77" t="str">
        <f t="shared" ca="1" si="259"/>
        <v>КД</v>
      </c>
      <c r="AQ168" s="77" t="str">
        <f t="shared" ca="1" si="259"/>
        <v>КД</v>
      </c>
      <c r="AR168" s="77" t="str">
        <f t="shared" ca="1" si="259"/>
        <v>КД</v>
      </c>
      <c r="AS168" s="77" t="str">
        <f t="shared" ca="1" si="259"/>
        <v>В</v>
      </c>
      <c r="AT168" s="77" t="str">
        <f t="shared" ca="1" si="259"/>
        <v>КД</v>
      </c>
      <c r="AU168" s="77">
        <f t="shared" ca="1" si="259"/>
        <v>0</v>
      </c>
      <c r="AV168" s="77">
        <f t="shared" ca="1" si="259"/>
        <v>3</v>
      </c>
      <c r="AW168" s="77">
        <f t="shared" ca="1" si="260"/>
        <v>4</v>
      </c>
      <c r="AX168" s="77">
        <f t="shared" ca="1" si="260"/>
        <v>6</v>
      </c>
      <c r="AY168" s="77">
        <f t="shared" ca="1" si="260"/>
        <v>3</v>
      </c>
      <c r="AZ168" s="77" t="str">
        <f t="shared" ca="1" si="260"/>
        <v>В</v>
      </c>
      <c r="BA168" s="77">
        <f t="shared" ca="1" si="260"/>
        <v>7</v>
      </c>
      <c r="BB168" s="77">
        <f t="shared" ca="1" si="260"/>
        <v>0</v>
      </c>
      <c r="BC168" s="77">
        <f t="shared" ca="1" si="260"/>
        <v>3</v>
      </c>
      <c r="BD168" s="77">
        <f t="shared" ca="1" si="260"/>
        <v>4</v>
      </c>
      <c r="BE168" s="77">
        <f t="shared" ca="1" si="260"/>
        <v>6</v>
      </c>
      <c r="BF168" s="77">
        <f t="shared" ca="1" si="260"/>
        <v>3</v>
      </c>
      <c r="BG168" s="77" t="str">
        <f t="shared" ca="1" si="261"/>
        <v>В</v>
      </c>
      <c r="BH168" s="77">
        <f t="shared" ca="1" si="261"/>
        <v>7</v>
      </c>
      <c r="BI168" s="77">
        <f t="shared" ca="1" si="261"/>
        <v>0</v>
      </c>
      <c r="BJ168" s="77">
        <f t="shared" ca="1" si="261"/>
        <v>3</v>
      </c>
      <c r="BK168" s="77">
        <f t="shared" ca="1" si="261"/>
        <v>4</v>
      </c>
      <c r="BL168" s="77">
        <f t="shared" ca="1" si="261"/>
        <v>6</v>
      </c>
      <c r="BM168" s="77">
        <f t="shared" ca="1" si="261"/>
        <v>3</v>
      </c>
      <c r="BN168" s="77" t="str">
        <f t="shared" ca="1" si="261"/>
        <v>В</v>
      </c>
      <c r="BO168" s="77">
        <f t="shared" ca="1" si="261"/>
        <v>7</v>
      </c>
      <c r="BP168" s="77">
        <f t="shared" ca="1" si="261"/>
        <v>0</v>
      </c>
      <c r="BQ168" s="77">
        <f t="shared" ca="1" si="261"/>
        <v>3</v>
      </c>
      <c r="BR168" s="77">
        <f t="shared" si="262"/>
        <v>0</v>
      </c>
      <c r="BS168" s="77">
        <f t="shared" si="262"/>
        <v>0</v>
      </c>
      <c r="BT168" s="77">
        <f t="shared" si="262"/>
        <v>0</v>
      </c>
      <c r="BU168" s="77">
        <f t="shared" si="262"/>
        <v>0</v>
      </c>
      <c r="BV168" s="77">
        <f t="shared" si="262"/>
        <v>0</v>
      </c>
      <c r="BW168" s="77">
        <f t="shared" si="262"/>
        <v>0</v>
      </c>
      <c r="BX168" s="77">
        <f t="shared" si="262"/>
        <v>0</v>
      </c>
      <c r="BY168" s="77">
        <f t="shared" si="262"/>
        <v>0</v>
      </c>
      <c r="BZ168" s="77">
        <f t="shared" si="262"/>
        <v>0</v>
      </c>
      <c r="CA168" s="77">
        <f t="shared" si="262"/>
        <v>0</v>
      </c>
      <c r="CB168" s="77">
        <f t="shared" si="263"/>
        <v>0</v>
      </c>
      <c r="CC168" s="77">
        <f t="shared" si="263"/>
        <v>0</v>
      </c>
      <c r="CD168" s="77">
        <f t="shared" si="263"/>
        <v>0</v>
      </c>
      <c r="CE168" s="77">
        <f t="shared" si="263"/>
        <v>0</v>
      </c>
      <c r="CF168" s="77">
        <f t="shared" si="263"/>
        <v>0</v>
      </c>
      <c r="CG168" s="77">
        <f t="shared" si="263"/>
        <v>0</v>
      </c>
      <c r="CH168" s="77">
        <f t="shared" si="263"/>
        <v>0</v>
      </c>
      <c r="CI168" s="77">
        <f t="shared" si="263"/>
        <v>0</v>
      </c>
      <c r="CJ168" s="77">
        <f t="shared" si="263"/>
        <v>0</v>
      </c>
      <c r="CK168" s="77">
        <f t="shared" si="263"/>
        <v>0</v>
      </c>
      <c r="CL168" s="77">
        <f t="shared" si="264"/>
        <v>0</v>
      </c>
      <c r="CM168" s="77">
        <f t="shared" si="264"/>
        <v>0</v>
      </c>
      <c r="CN168" s="77">
        <f t="shared" si="264"/>
        <v>0</v>
      </c>
      <c r="CO168" s="77">
        <f t="shared" si="264"/>
        <v>0</v>
      </c>
      <c r="CP168" s="77">
        <f t="shared" si="264"/>
        <v>0</v>
      </c>
      <c r="CQ168" s="77">
        <f t="shared" si="264"/>
        <v>0</v>
      </c>
      <c r="CR168" s="77">
        <f t="shared" si="264"/>
        <v>0</v>
      </c>
      <c r="CS168" s="77">
        <f t="shared" si="264"/>
        <v>0</v>
      </c>
      <c r="CT168" s="77">
        <f t="shared" si="265"/>
        <v>0</v>
      </c>
      <c r="CU168" s="77">
        <f t="shared" si="265"/>
        <v>0</v>
      </c>
      <c r="CV168" s="77">
        <f t="shared" si="265"/>
        <v>0</v>
      </c>
      <c r="CW168" s="77">
        <f t="shared" si="265"/>
        <v>0</v>
      </c>
      <c r="CX168" s="77">
        <f t="shared" si="265"/>
        <v>0</v>
      </c>
      <c r="CY168" s="77">
        <f t="shared" si="265"/>
        <v>0</v>
      </c>
      <c r="CZ168" s="77">
        <f t="shared" si="265"/>
        <v>0</v>
      </c>
      <c r="DA168" s="77">
        <f t="shared" si="265"/>
        <v>0</v>
      </c>
      <c r="DB168" s="77">
        <f t="shared" si="265"/>
        <v>0</v>
      </c>
      <c r="DC168" s="77">
        <f t="shared" si="265"/>
        <v>0</v>
      </c>
      <c r="DD168" s="77">
        <f t="shared" si="266"/>
        <v>0</v>
      </c>
      <c r="DE168" s="77">
        <f t="shared" si="266"/>
        <v>0</v>
      </c>
      <c r="DF168" s="77">
        <f t="shared" si="266"/>
        <v>0</v>
      </c>
      <c r="DG168" s="77">
        <f t="shared" si="266"/>
        <v>0</v>
      </c>
      <c r="DH168" s="77">
        <f t="shared" si="266"/>
        <v>0</v>
      </c>
      <c r="DI168" s="77">
        <f t="shared" si="266"/>
        <v>0</v>
      </c>
      <c r="DJ168" s="77">
        <f t="shared" si="266"/>
        <v>0</v>
      </c>
      <c r="DK168" s="77">
        <f t="shared" si="266"/>
        <v>0</v>
      </c>
      <c r="DL168" s="77">
        <f t="shared" si="266"/>
        <v>0</v>
      </c>
      <c r="DM168" s="77">
        <f t="shared" si="266"/>
        <v>0</v>
      </c>
      <c r="DN168" s="77">
        <f t="shared" si="267"/>
        <v>0</v>
      </c>
      <c r="DO168" s="77">
        <f t="shared" si="267"/>
        <v>0</v>
      </c>
      <c r="DP168" s="77">
        <f t="shared" si="267"/>
        <v>0</v>
      </c>
      <c r="DQ168" s="77">
        <f t="shared" si="267"/>
        <v>0</v>
      </c>
      <c r="DR168" s="77">
        <f t="shared" si="267"/>
        <v>0</v>
      </c>
      <c r="DS168" s="77">
        <f t="shared" si="267"/>
        <v>0</v>
      </c>
      <c r="DT168" s="77">
        <f t="shared" si="267"/>
        <v>0</v>
      </c>
      <c r="DU168" s="77">
        <f t="shared" si="267"/>
        <v>0</v>
      </c>
      <c r="DV168" s="77">
        <f t="shared" si="267"/>
        <v>0</v>
      </c>
      <c r="DW168" s="77">
        <f t="shared" si="267"/>
        <v>0</v>
      </c>
      <c r="DX168" s="77">
        <f t="shared" si="267"/>
        <v>0</v>
      </c>
      <c r="DY168" s="77">
        <f t="shared" si="268"/>
        <v>0</v>
      </c>
      <c r="DZ168" s="77">
        <f t="shared" si="268"/>
        <v>0</v>
      </c>
      <c r="EA168" s="77">
        <f t="shared" si="268"/>
        <v>0</v>
      </c>
      <c r="EB168" s="77">
        <f t="shared" si="268"/>
        <v>0</v>
      </c>
      <c r="EC168" s="77">
        <f t="shared" si="268"/>
        <v>0</v>
      </c>
      <c r="ED168" s="77">
        <f t="shared" si="268"/>
        <v>0</v>
      </c>
      <c r="EE168" s="77">
        <f t="shared" si="268"/>
        <v>0</v>
      </c>
      <c r="EF168" s="77">
        <f t="shared" si="268"/>
        <v>0</v>
      </c>
      <c r="EG168" s="77">
        <f t="shared" si="268"/>
        <v>0</v>
      </c>
      <c r="EH168" s="77">
        <f t="shared" si="268"/>
        <v>0</v>
      </c>
      <c r="EI168" s="77">
        <f t="shared" si="269"/>
        <v>0</v>
      </c>
      <c r="EJ168" s="77">
        <f t="shared" si="269"/>
        <v>0</v>
      </c>
      <c r="EK168" s="77">
        <f t="shared" si="269"/>
        <v>0</v>
      </c>
      <c r="EL168" s="77">
        <f t="shared" si="269"/>
        <v>0</v>
      </c>
      <c r="EM168" s="77">
        <f t="shared" si="269"/>
        <v>0</v>
      </c>
      <c r="EN168" s="77">
        <f t="shared" si="269"/>
        <v>0</v>
      </c>
      <c r="EO168" s="77">
        <f t="shared" si="269"/>
        <v>0</v>
      </c>
      <c r="EP168" s="77">
        <f t="shared" si="269"/>
        <v>0</v>
      </c>
      <c r="EQ168" s="77">
        <f t="shared" si="269"/>
        <v>0</v>
      </c>
      <c r="ER168" s="77">
        <f t="shared" si="269"/>
        <v>0</v>
      </c>
      <c r="ES168" s="77">
        <f t="shared" si="270"/>
        <v>0</v>
      </c>
      <c r="ET168" s="77">
        <f t="shared" si="270"/>
        <v>0</v>
      </c>
      <c r="EU168" s="77">
        <f t="shared" si="270"/>
        <v>0</v>
      </c>
      <c r="EV168" s="77">
        <f t="shared" si="270"/>
        <v>0</v>
      </c>
      <c r="EW168" s="77">
        <f t="shared" si="270"/>
        <v>0</v>
      </c>
      <c r="EX168" s="77">
        <f t="shared" si="270"/>
        <v>0</v>
      </c>
      <c r="EY168" s="77">
        <f t="shared" si="270"/>
        <v>0</v>
      </c>
      <c r="EZ168" s="77">
        <f t="shared" si="270"/>
        <v>0</v>
      </c>
      <c r="FA168" s="77">
        <f t="shared" si="270"/>
        <v>0</v>
      </c>
      <c r="FB168" s="77">
        <f t="shared" si="270"/>
        <v>0</v>
      </c>
      <c r="FC168" s="77">
        <f t="shared" si="271"/>
        <v>0</v>
      </c>
      <c r="FD168" s="77">
        <f t="shared" si="271"/>
        <v>0</v>
      </c>
      <c r="FE168" s="77">
        <f t="shared" si="271"/>
        <v>0</v>
      </c>
      <c r="FF168" s="77">
        <f t="shared" si="271"/>
        <v>0</v>
      </c>
      <c r="FG168" s="77">
        <f t="shared" si="271"/>
        <v>0</v>
      </c>
      <c r="FH168" s="77">
        <f t="shared" si="271"/>
        <v>0</v>
      </c>
      <c r="FI168" s="77">
        <f t="shared" si="271"/>
        <v>0</v>
      </c>
      <c r="FJ168" s="77">
        <f t="shared" si="271"/>
        <v>0</v>
      </c>
      <c r="FK168" s="77">
        <f t="shared" si="271"/>
        <v>0</v>
      </c>
      <c r="FL168" s="77">
        <f t="shared" si="271"/>
        <v>0</v>
      </c>
      <c r="FM168" s="77">
        <f t="shared" si="272"/>
        <v>0</v>
      </c>
      <c r="FN168" s="77">
        <f t="shared" si="272"/>
        <v>0</v>
      </c>
      <c r="FO168" s="77">
        <f t="shared" si="272"/>
        <v>0</v>
      </c>
      <c r="FP168" s="77">
        <f t="shared" si="272"/>
        <v>0</v>
      </c>
      <c r="FQ168" s="77">
        <f t="shared" si="272"/>
        <v>0</v>
      </c>
      <c r="FR168" s="77">
        <f t="shared" si="272"/>
        <v>0</v>
      </c>
      <c r="FS168" s="77">
        <f t="shared" si="272"/>
        <v>0</v>
      </c>
      <c r="FT168" s="77">
        <f t="shared" si="272"/>
        <v>0</v>
      </c>
      <c r="FU168" s="77">
        <f t="shared" si="272"/>
        <v>0</v>
      </c>
      <c r="FV168" s="77">
        <f t="shared" si="272"/>
        <v>0</v>
      </c>
      <c r="FW168" s="77">
        <f t="shared" si="273"/>
        <v>0</v>
      </c>
      <c r="FX168" s="77">
        <f t="shared" si="273"/>
        <v>0</v>
      </c>
      <c r="FY168" s="77">
        <f t="shared" si="273"/>
        <v>0</v>
      </c>
      <c r="FZ168" s="77">
        <f t="shared" si="273"/>
        <v>0</v>
      </c>
      <c r="GA168" s="77">
        <f t="shared" si="273"/>
        <v>0</v>
      </c>
      <c r="GB168" s="77">
        <f t="shared" si="273"/>
        <v>0</v>
      </c>
      <c r="GC168" s="77">
        <f t="shared" si="273"/>
        <v>0</v>
      </c>
      <c r="GD168" s="77">
        <f t="shared" si="273"/>
        <v>0</v>
      </c>
      <c r="GE168" s="77">
        <f t="shared" si="273"/>
        <v>0</v>
      </c>
      <c r="GF168" s="77">
        <f t="shared" si="273"/>
        <v>0</v>
      </c>
      <c r="GG168" s="77">
        <f t="shared" si="273"/>
        <v>0</v>
      </c>
    </row>
    <row r="169" spans="1:189" ht="15.75" x14ac:dyDescent="0.25">
      <c r="A169" s="93"/>
      <c r="B169" s="101"/>
      <c r="C169" s="102"/>
      <c r="D169" s="102"/>
      <c r="E169" s="93"/>
      <c r="F169" s="101"/>
      <c r="G169" s="97">
        <f t="shared" si="208"/>
        <v>0</v>
      </c>
      <c r="H169" s="96"/>
      <c r="I169" s="97">
        <f t="shared" si="209"/>
        <v>0</v>
      </c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0">
        <f t="shared" si="212"/>
        <v>0</v>
      </c>
      <c r="AE169" s="100">
        <f t="shared" si="210"/>
        <v>0</v>
      </c>
      <c r="AF169" s="75"/>
      <c r="AG169" s="75"/>
      <c r="AH169" s="68">
        <f t="shared" si="211"/>
        <v>0</v>
      </c>
      <c r="AI169" s="79">
        <f>SUMIF(Списки!$D$2:$D$6,B169,Списки!$E$2:$E$6)</f>
        <v>0</v>
      </c>
      <c r="AJ169" s="79">
        <f t="shared" si="228"/>
        <v>31</v>
      </c>
      <c r="AK169" s="70"/>
      <c r="AL169" s="70">
        <f t="array" aca="1" ref="AL169" ca="1">IF(MONTH(AI169)=1,MIN(IF(F169=январь!$A$1:$AF$200,ROW(январь!$A$1:$AF$200))),IF(MONTH(AI169)=2,MIN(IF(F169=февраль!$A$1:$AF$200,ROW(февраль!$A$1:$AF$200))),IF(MONTH(AI169)=3,MIN(IF(F169=март!$A$1:$AF$200,ROW(март!$A$1:$AF$200))),IF(MONTH(AI169)=4,MIN(IF(F169=апрель!$A$1:$AF$200,ROW(апрель!$A$1:$AF$200))),IF(MONTH(AI169)=5,MIN(IF(F169=май!$A$1:$AF$200,ROW(май!$A$1:$AF$200))),0)))))</f>
        <v>3</v>
      </c>
      <c r="AM169" s="77" t="str">
        <f t="shared" ca="1" si="259"/>
        <v>П</v>
      </c>
      <c r="AN169" s="77" t="str">
        <f t="shared" ca="1" si="259"/>
        <v>П</v>
      </c>
      <c r="AO169" s="77" t="str">
        <f t="shared" ca="1" si="259"/>
        <v>КД</v>
      </c>
      <c r="AP169" s="77" t="str">
        <f t="shared" ca="1" si="259"/>
        <v>КД</v>
      </c>
      <c r="AQ169" s="77" t="str">
        <f t="shared" ca="1" si="259"/>
        <v>КД</v>
      </c>
      <c r="AR169" s="77" t="str">
        <f t="shared" ca="1" si="259"/>
        <v>КД</v>
      </c>
      <c r="AS169" s="77" t="str">
        <f t="shared" ca="1" si="259"/>
        <v>В</v>
      </c>
      <c r="AT169" s="77" t="str">
        <f t="shared" ca="1" si="259"/>
        <v>КД</v>
      </c>
      <c r="AU169" s="77">
        <f t="shared" ca="1" si="259"/>
        <v>0</v>
      </c>
      <c r="AV169" s="77">
        <f t="shared" ca="1" si="259"/>
        <v>3</v>
      </c>
      <c r="AW169" s="77">
        <f t="shared" ca="1" si="260"/>
        <v>4</v>
      </c>
      <c r="AX169" s="77">
        <f t="shared" ca="1" si="260"/>
        <v>6</v>
      </c>
      <c r="AY169" s="77">
        <f t="shared" ca="1" si="260"/>
        <v>3</v>
      </c>
      <c r="AZ169" s="77" t="str">
        <f t="shared" ca="1" si="260"/>
        <v>В</v>
      </c>
      <c r="BA169" s="77">
        <f t="shared" ca="1" si="260"/>
        <v>7</v>
      </c>
      <c r="BB169" s="77">
        <f t="shared" ca="1" si="260"/>
        <v>0</v>
      </c>
      <c r="BC169" s="77">
        <f t="shared" ca="1" si="260"/>
        <v>3</v>
      </c>
      <c r="BD169" s="77">
        <f t="shared" ca="1" si="260"/>
        <v>4</v>
      </c>
      <c r="BE169" s="77">
        <f t="shared" ca="1" si="260"/>
        <v>6</v>
      </c>
      <c r="BF169" s="77">
        <f t="shared" ca="1" si="260"/>
        <v>3</v>
      </c>
      <c r="BG169" s="77" t="str">
        <f t="shared" ca="1" si="261"/>
        <v>В</v>
      </c>
      <c r="BH169" s="77">
        <f t="shared" ca="1" si="261"/>
        <v>7</v>
      </c>
      <c r="BI169" s="77">
        <f t="shared" ca="1" si="261"/>
        <v>0</v>
      </c>
      <c r="BJ169" s="77">
        <f t="shared" ca="1" si="261"/>
        <v>3</v>
      </c>
      <c r="BK169" s="77">
        <f t="shared" ca="1" si="261"/>
        <v>4</v>
      </c>
      <c r="BL169" s="77">
        <f t="shared" ca="1" si="261"/>
        <v>6</v>
      </c>
      <c r="BM169" s="77">
        <f t="shared" ca="1" si="261"/>
        <v>3</v>
      </c>
      <c r="BN169" s="77" t="str">
        <f t="shared" ca="1" si="261"/>
        <v>В</v>
      </c>
      <c r="BO169" s="77">
        <f t="shared" ca="1" si="261"/>
        <v>7</v>
      </c>
      <c r="BP169" s="77">
        <f t="shared" ca="1" si="261"/>
        <v>0</v>
      </c>
      <c r="BQ169" s="77">
        <f t="shared" ca="1" si="261"/>
        <v>3</v>
      </c>
      <c r="BR169" s="77">
        <f t="shared" si="262"/>
        <v>0</v>
      </c>
      <c r="BS169" s="77">
        <f t="shared" si="262"/>
        <v>0</v>
      </c>
      <c r="BT169" s="77">
        <f t="shared" si="262"/>
        <v>0</v>
      </c>
      <c r="BU169" s="77">
        <f t="shared" si="262"/>
        <v>0</v>
      </c>
      <c r="BV169" s="77">
        <f t="shared" si="262"/>
        <v>0</v>
      </c>
      <c r="BW169" s="77">
        <f t="shared" si="262"/>
        <v>0</v>
      </c>
      <c r="BX169" s="77">
        <f t="shared" si="262"/>
        <v>0</v>
      </c>
      <c r="BY169" s="77">
        <f t="shared" si="262"/>
        <v>0</v>
      </c>
      <c r="BZ169" s="77">
        <f t="shared" si="262"/>
        <v>0</v>
      </c>
      <c r="CA169" s="77">
        <f t="shared" si="262"/>
        <v>0</v>
      </c>
      <c r="CB169" s="77">
        <f t="shared" si="263"/>
        <v>0</v>
      </c>
      <c r="CC169" s="77">
        <f t="shared" si="263"/>
        <v>0</v>
      </c>
      <c r="CD169" s="77">
        <f t="shared" si="263"/>
        <v>0</v>
      </c>
      <c r="CE169" s="77">
        <f t="shared" si="263"/>
        <v>0</v>
      </c>
      <c r="CF169" s="77">
        <f t="shared" si="263"/>
        <v>0</v>
      </c>
      <c r="CG169" s="77">
        <f t="shared" si="263"/>
        <v>0</v>
      </c>
      <c r="CH169" s="77">
        <f t="shared" si="263"/>
        <v>0</v>
      </c>
      <c r="CI169" s="77">
        <f t="shared" si="263"/>
        <v>0</v>
      </c>
      <c r="CJ169" s="77">
        <f t="shared" si="263"/>
        <v>0</v>
      </c>
      <c r="CK169" s="77">
        <f t="shared" si="263"/>
        <v>0</v>
      </c>
      <c r="CL169" s="77">
        <f t="shared" si="264"/>
        <v>0</v>
      </c>
      <c r="CM169" s="77">
        <f t="shared" si="264"/>
        <v>0</v>
      </c>
      <c r="CN169" s="77">
        <f t="shared" si="264"/>
        <v>0</v>
      </c>
      <c r="CO169" s="77">
        <f t="shared" si="264"/>
        <v>0</v>
      </c>
      <c r="CP169" s="77">
        <f t="shared" si="264"/>
        <v>0</v>
      </c>
      <c r="CQ169" s="77">
        <f t="shared" si="264"/>
        <v>0</v>
      </c>
      <c r="CR169" s="77">
        <f t="shared" si="264"/>
        <v>0</v>
      </c>
      <c r="CS169" s="77">
        <f t="shared" si="264"/>
        <v>0</v>
      </c>
      <c r="CT169" s="77">
        <f t="shared" si="265"/>
        <v>0</v>
      </c>
      <c r="CU169" s="77">
        <f t="shared" si="265"/>
        <v>0</v>
      </c>
      <c r="CV169" s="77">
        <f t="shared" si="265"/>
        <v>0</v>
      </c>
      <c r="CW169" s="77">
        <f t="shared" si="265"/>
        <v>0</v>
      </c>
      <c r="CX169" s="77">
        <f t="shared" si="265"/>
        <v>0</v>
      </c>
      <c r="CY169" s="77">
        <f t="shared" si="265"/>
        <v>0</v>
      </c>
      <c r="CZ169" s="77">
        <f t="shared" si="265"/>
        <v>0</v>
      </c>
      <c r="DA169" s="77">
        <f t="shared" si="265"/>
        <v>0</v>
      </c>
      <c r="DB169" s="77">
        <f t="shared" si="265"/>
        <v>0</v>
      </c>
      <c r="DC169" s="77">
        <f t="shared" si="265"/>
        <v>0</v>
      </c>
      <c r="DD169" s="77">
        <f t="shared" si="266"/>
        <v>0</v>
      </c>
      <c r="DE169" s="77">
        <f t="shared" si="266"/>
        <v>0</v>
      </c>
      <c r="DF169" s="77">
        <f t="shared" si="266"/>
        <v>0</v>
      </c>
      <c r="DG169" s="77">
        <f t="shared" si="266"/>
        <v>0</v>
      </c>
      <c r="DH169" s="77">
        <f t="shared" si="266"/>
        <v>0</v>
      </c>
      <c r="DI169" s="77">
        <f t="shared" si="266"/>
        <v>0</v>
      </c>
      <c r="DJ169" s="77">
        <f t="shared" si="266"/>
        <v>0</v>
      </c>
      <c r="DK169" s="77">
        <f t="shared" si="266"/>
        <v>0</v>
      </c>
      <c r="DL169" s="77">
        <f t="shared" si="266"/>
        <v>0</v>
      </c>
      <c r="DM169" s="77">
        <f t="shared" si="266"/>
        <v>0</v>
      </c>
      <c r="DN169" s="77">
        <f t="shared" si="267"/>
        <v>0</v>
      </c>
      <c r="DO169" s="77">
        <f t="shared" si="267"/>
        <v>0</v>
      </c>
      <c r="DP169" s="77">
        <f t="shared" si="267"/>
        <v>0</v>
      </c>
      <c r="DQ169" s="77">
        <f t="shared" si="267"/>
        <v>0</v>
      </c>
      <c r="DR169" s="77">
        <f t="shared" si="267"/>
        <v>0</v>
      </c>
      <c r="DS169" s="77">
        <f t="shared" si="267"/>
        <v>0</v>
      </c>
      <c r="DT169" s="77">
        <f t="shared" si="267"/>
        <v>0</v>
      </c>
      <c r="DU169" s="77">
        <f t="shared" si="267"/>
        <v>0</v>
      </c>
      <c r="DV169" s="77">
        <f t="shared" si="267"/>
        <v>0</v>
      </c>
      <c r="DW169" s="77">
        <f t="shared" si="267"/>
        <v>0</v>
      </c>
      <c r="DX169" s="77">
        <f t="shared" si="267"/>
        <v>0</v>
      </c>
      <c r="DY169" s="77">
        <f t="shared" si="268"/>
        <v>0</v>
      </c>
      <c r="DZ169" s="77">
        <f t="shared" si="268"/>
        <v>0</v>
      </c>
      <c r="EA169" s="77">
        <f t="shared" si="268"/>
        <v>0</v>
      </c>
      <c r="EB169" s="77">
        <f t="shared" si="268"/>
        <v>0</v>
      </c>
      <c r="EC169" s="77">
        <f t="shared" si="268"/>
        <v>0</v>
      </c>
      <c r="ED169" s="77">
        <f t="shared" si="268"/>
        <v>0</v>
      </c>
      <c r="EE169" s="77">
        <f t="shared" si="268"/>
        <v>0</v>
      </c>
      <c r="EF169" s="77">
        <f t="shared" si="268"/>
        <v>0</v>
      </c>
      <c r="EG169" s="77">
        <f t="shared" si="268"/>
        <v>0</v>
      </c>
      <c r="EH169" s="77">
        <f t="shared" si="268"/>
        <v>0</v>
      </c>
      <c r="EI169" s="77">
        <f t="shared" si="269"/>
        <v>0</v>
      </c>
      <c r="EJ169" s="77">
        <f t="shared" si="269"/>
        <v>0</v>
      </c>
      <c r="EK169" s="77">
        <f t="shared" si="269"/>
        <v>0</v>
      </c>
      <c r="EL169" s="77">
        <f t="shared" si="269"/>
        <v>0</v>
      </c>
      <c r="EM169" s="77">
        <f t="shared" si="269"/>
        <v>0</v>
      </c>
      <c r="EN169" s="77">
        <f t="shared" si="269"/>
        <v>0</v>
      </c>
      <c r="EO169" s="77">
        <f t="shared" si="269"/>
        <v>0</v>
      </c>
      <c r="EP169" s="77">
        <f t="shared" si="269"/>
        <v>0</v>
      </c>
      <c r="EQ169" s="77">
        <f t="shared" si="269"/>
        <v>0</v>
      </c>
      <c r="ER169" s="77">
        <f t="shared" si="269"/>
        <v>0</v>
      </c>
      <c r="ES169" s="77">
        <f t="shared" si="270"/>
        <v>0</v>
      </c>
      <c r="ET169" s="77">
        <f t="shared" si="270"/>
        <v>0</v>
      </c>
      <c r="EU169" s="77">
        <f t="shared" si="270"/>
        <v>0</v>
      </c>
      <c r="EV169" s="77">
        <f t="shared" si="270"/>
        <v>0</v>
      </c>
      <c r="EW169" s="77">
        <f t="shared" si="270"/>
        <v>0</v>
      </c>
      <c r="EX169" s="77">
        <f t="shared" si="270"/>
        <v>0</v>
      </c>
      <c r="EY169" s="77">
        <f t="shared" si="270"/>
        <v>0</v>
      </c>
      <c r="EZ169" s="77">
        <f t="shared" si="270"/>
        <v>0</v>
      </c>
      <c r="FA169" s="77">
        <f t="shared" si="270"/>
        <v>0</v>
      </c>
      <c r="FB169" s="77">
        <f t="shared" si="270"/>
        <v>0</v>
      </c>
      <c r="FC169" s="77">
        <f t="shared" si="271"/>
        <v>0</v>
      </c>
      <c r="FD169" s="77">
        <f t="shared" si="271"/>
        <v>0</v>
      </c>
      <c r="FE169" s="77">
        <f t="shared" si="271"/>
        <v>0</v>
      </c>
      <c r="FF169" s="77">
        <f t="shared" si="271"/>
        <v>0</v>
      </c>
      <c r="FG169" s="77">
        <f t="shared" si="271"/>
        <v>0</v>
      </c>
      <c r="FH169" s="77">
        <f t="shared" si="271"/>
        <v>0</v>
      </c>
      <c r="FI169" s="77">
        <f t="shared" si="271"/>
        <v>0</v>
      </c>
      <c r="FJ169" s="77">
        <f t="shared" si="271"/>
        <v>0</v>
      </c>
      <c r="FK169" s="77">
        <f t="shared" si="271"/>
        <v>0</v>
      </c>
      <c r="FL169" s="77">
        <f t="shared" si="271"/>
        <v>0</v>
      </c>
      <c r="FM169" s="77">
        <f t="shared" si="272"/>
        <v>0</v>
      </c>
      <c r="FN169" s="77">
        <f t="shared" si="272"/>
        <v>0</v>
      </c>
      <c r="FO169" s="77">
        <f t="shared" si="272"/>
        <v>0</v>
      </c>
      <c r="FP169" s="77">
        <f t="shared" si="272"/>
        <v>0</v>
      </c>
      <c r="FQ169" s="77">
        <f t="shared" si="272"/>
        <v>0</v>
      </c>
      <c r="FR169" s="77">
        <f t="shared" si="272"/>
        <v>0</v>
      </c>
      <c r="FS169" s="77">
        <f t="shared" si="272"/>
        <v>0</v>
      </c>
      <c r="FT169" s="77">
        <f t="shared" si="272"/>
        <v>0</v>
      </c>
      <c r="FU169" s="77">
        <f t="shared" si="272"/>
        <v>0</v>
      </c>
      <c r="FV169" s="77">
        <f t="shared" si="272"/>
        <v>0</v>
      </c>
      <c r="FW169" s="77">
        <f t="shared" si="273"/>
        <v>0</v>
      </c>
      <c r="FX169" s="77">
        <f t="shared" si="273"/>
        <v>0</v>
      </c>
      <c r="FY169" s="77">
        <f t="shared" si="273"/>
        <v>0</v>
      </c>
      <c r="FZ169" s="77">
        <f t="shared" si="273"/>
        <v>0</v>
      </c>
      <c r="GA169" s="77">
        <f t="shared" si="273"/>
        <v>0</v>
      </c>
      <c r="GB169" s="77">
        <f t="shared" si="273"/>
        <v>0</v>
      </c>
      <c r="GC169" s="77">
        <f t="shared" si="273"/>
        <v>0</v>
      </c>
      <c r="GD169" s="77">
        <f t="shared" si="273"/>
        <v>0</v>
      </c>
      <c r="GE169" s="77">
        <f t="shared" si="273"/>
        <v>0</v>
      </c>
      <c r="GF169" s="77">
        <f t="shared" si="273"/>
        <v>0</v>
      </c>
      <c r="GG169" s="77">
        <f t="shared" si="273"/>
        <v>0</v>
      </c>
    </row>
    <row r="170" spans="1:189" ht="15.75" x14ac:dyDescent="0.25">
      <c r="A170" s="93"/>
      <c r="B170" s="101"/>
      <c r="C170" s="102"/>
      <c r="D170" s="102"/>
      <c r="E170" s="93"/>
      <c r="F170" s="101"/>
      <c r="G170" s="97">
        <f t="shared" si="208"/>
        <v>0</v>
      </c>
      <c r="H170" s="96"/>
      <c r="I170" s="97">
        <f t="shared" si="209"/>
        <v>0</v>
      </c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0">
        <f t="shared" si="212"/>
        <v>0</v>
      </c>
      <c r="AE170" s="100">
        <f t="shared" si="210"/>
        <v>0</v>
      </c>
      <c r="AF170" s="75"/>
      <c r="AG170" s="75"/>
      <c r="AH170" s="68">
        <f t="shared" si="211"/>
        <v>0</v>
      </c>
      <c r="AI170" s="79">
        <f>SUMIF(Списки!$D$2:$D$6,B170,Списки!$E$2:$E$6)</f>
        <v>0</v>
      </c>
      <c r="AJ170" s="79">
        <f t="shared" si="228"/>
        <v>31</v>
      </c>
      <c r="AK170" s="70"/>
      <c r="AL170" s="70">
        <f t="array" aca="1" ref="AL170" ca="1">IF(MONTH(AI170)=1,MIN(IF(F170=январь!$A$1:$AF$200,ROW(январь!$A$1:$AF$200))),IF(MONTH(AI170)=2,MIN(IF(F170=февраль!$A$1:$AF$200,ROW(февраль!$A$1:$AF$200))),IF(MONTH(AI170)=3,MIN(IF(F170=март!$A$1:$AF$200,ROW(март!$A$1:$AF$200))),IF(MONTH(AI170)=4,MIN(IF(F170=апрель!$A$1:$AF$200,ROW(апрель!$A$1:$AF$200))),IF(MONTH(AI170)=5,MIN(IF(F170=май!$A$1:$AF$200,ROW(май!$A$1:$AF$200))),0)))))</f>
        <v>3</v>
      </c>
      <c r="AM170" s="77" t="str">
        <f t="shared" ca="1" si="259"/>
        <v>П</v>
      </c>
      <c r="AN170" s="77" t="str">
        <f t="shared" ca="1" si="259"/>
        <v>П</v>
      </c>
      <c r="AO170" s="77" t="str">
        <f t="shared" ca="1" si="259"/>
        <v>КД</v>
      </c>
      <c r="AP170" s="77" t="str">
        <f t="shared" ca="1" si="259"/>
        <v>КД</v>
      </c>
      <c r="AQ170" s="77" t="str">
        <f t="shared" ca="1" si="259"/>
        <v>КД</v>
      </c>
      <c r="AR170" s="77" t="str">
        <f t="shared" ca="1" si="259"/>
        <v>КД</v>
      </c>
      <c r="AS170" s="77" t="str">
        <f t="shared" ca="1" si="259"/>
        <v>В</v>
      </c>
      <c r="AT170" s="77" t="str">
        <f t="shared" ca="1" si="259"/>
        <v>КД</v>
      </c>
      <c r="AU170" s="77">
        <f t="shared" ca="1" si="259"/>
        <v>0</v>
      </c>
      <c r="AV170" s="77">
        <f t="shared" ca="1" si="259"/>
        <v>3</v>
      </c>
      <c r="AW170" s="77">
        <f t="shared" ca="1" si="260"/>
        <v>4</v>
      </c>
      <c r="AX170" s="77">
        <f t="shared" ca="1" si="260"/>
        <v>6</v>
      </c>
      <c r="AY170" s="77">
        <f t="shared" ca="1" si="260"/>
        <v>3</v>
      </c>
      <c r="AZ170" s="77" t="str">
        <f t="shared" ca="1" si="260"/>
        <v>В</v>
      </c>
      <c r="BA170" s="77">
        <f t="shared" ca="1" si="260"/>
        <v>7</v>
      </c>
      <c r="BB170" s="77">
        <f t="shared" ca="1" si="260"/>
        <v>0</v>
      </c>
      <c r="BC170" s="77">
        <f t="shared" ca="1" si="260"/>
        <v>3</v>
      </c>
      <c r="BD170" s="77">
        <f t="shared" ca="1" si="260"/>
        <v>4</v>
      </c>
      <c r="BE170" s="77">
        <f t="shared" ca="1" si="260"/>
        <v>6</v>
      </c>
      <c r="BF170" s="77">
        <f t="shared" ca="1" si="260"/>
        <v>3</v>
      </c>
      <c r="BG170" s="77" t="str">
        <f t="shared" ca="1" si="261"/>
        <v>В</v>
      </c>
      <c r="BH170" s="77">
        <f t="shared" ca="1" si="261"/>
        <v>7</v>
      </c>
      <c r="BI170" s="77">
        <f t="shared" ca="1" si="261"/>
        <v>0</v>
      </c>
      <c r="BJ170" s="77">
        <f t="shared" ca="1" si="261"/>
        <v>3</v>
      </c>
      <c r="BK170" s="77">
        <f t="shared" ca="1" si="261"/>
        <v>4</v>
      </c>
      <c r="BL170" s="77">
        <f t="shared" ca="1" si="261"/>
        <v>6</v>
      </c>
      <c r="BM170" s="77">
        <f t="shared" ca="1" si="261"/>
        <v>3</v>
      </c>
      <c r="BN170" s="77" t="str">
        <f t="shared" ca="1" si="261"/>
        <v>В</v>
      </c>
      <c r="BO170" s="77">
        <f t="shared" ca="1" si="261"/>
        <v>7</v>
      </c>
      <c r="BP170" s="77">
        <f t="shared" ca="1" si="261"/>
        <v>0</v>
      </c>
      <c r="BQ170" s="77">
        <f t="shared" ca="1" si="261"/>
        <v>3</v>
      </c>
      <c r="BR170" s="77">
        <f t="shared" si="262"/>
        <v>0</v>
      </c>
      <c r="BS170" s="77">
        <f t="shared" si="262"/>
        <v>0</v>
      </c>
      <c r="BT170" s="77">
        <f t="shared" si="262"/>
        <v>0</v>
      </c>
      <c r="BU170" s="77">
        <f t="shared" si="262"/>
        <v>0</v>
      </c>
      <c r="BV170" s="77">
        <f t="shared" si="262"/>
        <v>0</v>
      </c>
      <c r="BW170" s="77">
        <f t="shared" si="262"/>
        <v>0</v>
      </c>
      <c r="BX170" s="77">
        <f t="shared" si="262"/>
        <v>0</v>
      </c>
      <c r="BY170" s="77">
        <f t="shared" si="262"/>
        <v>0</v>
      </c>
      <c r="BZ170" s="77">
        <f t="shared" si="262"/>
        <v>0</v>
      </c>
      <c r="CA170" s="77">
        <f t="shared" si="262"/>
        <v>0</v>
      </c>
      <c r="CB170" s="77">
        <f t="shared" si="263"/>
        <v>0</v>
      </c>
      <c r="CC170" s="77">
        <f t="shared" si="263"/>
        <v>0</v>
      </c>
      <c r="CD170" s="77">
        <f t="shared" si="263"/>
        <v>0</v>
      </c>
      <c r="CE170" s="77">
        <f t="shared" si="263"/>
        <v>0</v>
      </c>
      <c r="CF170" s="77">
        <f t="shared" si="263"/>
        <v>0</v>
      </c>
      <c r="CG170" s="77">
        <f t="shared" si="263"/>
        <v>0</v>
      </c>
      <c r="CH170" s="77">
        <f t="shared" si="263"/>
        <v>0</v>
      </c>
      <c r="CI170" s="77">
        <f t="shared" si="263"/>
        <v>0</v>
      </c>
      <c r="CJ170" s="77">
        <f t="shared" si="263"/>
        <v>0</v>
      </c>
      <c r="CK170" s="77">
        <f t="shared" si="263"/>
        <v>0</v>
      </c>
      <c r="CL170" s="77">
        <f t="shared" si="264"/>
        <v>0</v>
      </c>
      <c r="CM170" s="77">
        <f t="shared" si="264"/>
        <v>0</v>
      </c>
      <c r="CN170" s="77">
        <f t="shared" si="264"/>
        <v>0</v>
      </c>
      <c r="CO170" s="77">
        <f t="shared" si="264"/>
        <v>0</v>
      </c>
      <c r="CP170" s="77">
        <f t="shared" si="264"/>
        <v>0</v>
      </c>
      <c r="CQ170" s="77">
        <f t="shared" si="264"/>
        <v>0</v>
      </c>
      <c r="CR170" s="77">
        <f t="shared" si="264"/>
        <v>0</v>
      </c>
      <c r="CS170" s="77">
        <f t="shared" si="264"/>
        <v>0</v>
      </c>
      <c r="CT170" s="77">
        <f t="shared" si="265"/>
        <v>0</v>
      </c>
      <c r="CU170" s="77">
        <f t="shared" si="265"/>
        <v>0</v>
      </c>
      <c r="CV170" s="77">
        <f t="shared" si="265"/>
        <v>0</v>
      </c>
      <c r="CW170" s="77">
        <f t="shared" si="265"/>
        <v>0</v>
      </c>
      <c r="CX170" s="77">
        <f t="shared" si="265"/>
        <v>0</v>
      </c>
      <c r="CY170" s="77">
        <f t="shared" si="265"/>
        <v>0</v>
      </c>
      <c r="CZ170" s="77">
        <f t="shared" si="265"/>
        <v>0</v>
      </c>
      <c r="DA170" s="77">
        <f t="shared" si="265"/>
        <v>0</v>
      </c>
      <c r="DB170" s="77">
        <f t="shared" si="265"/>
        <v>0</v>
      </c>
      <c r="DC170" s="77">
        <f t="shared" si="265"/>
        <v>0</v>
      </c>
      <c r="DD170" s="77">
        <f t="shared" si="266"/>
        <v>0</v>
      </c>
      <c r="DE170" s="77">
        <f t="shared" si="266"/>
        <v>0</v>
      </c>
      <c r="DF170" s="77">
        <f t="shared" si="266"/>
        <v>0</v>
      </c>
      <c r="DG170" s="77">
        <f t="shared" si="266"/>
        <v>0</v>
      </c>
      <c r="DH170" s="77">
        <f t="shared" si="266"/>
        <v>0</v>
      </c>
      <c r="DI170" s="77">
        <f t="shared" si="266"/>
        <v>0</v>
      </c>
      <c r="DJ170" s="77">
        <f t="shared" si="266"/>
        <v>0</v>
      </c>
      <c r="DK170" s="77">
        <f t="shared" si="266"/>
        <v>0</v>
      </c>
      <c r="DL170" s="77">
        <f t="shared" si="266"/>
        <v>0</v>
      </c>
      <c r="DM170" s="77">
        <f t="shared" si="266"/>
        <v>0</v>
      </c>
      <c r="DN170" s="77">
        <f t="shared" si="267"/>
        <v>0</v>
      </c>
      <c r="DO170" s="77">
        <f t="shared" si="267"/>
        <v>0</v>
      </c>
      <c r="DP170" s="77">
        <f t="shared" si="267"/>
        <v>0</v>
      </c>
      <c r="DQ170" s="77">
        <f t="shared" si="267"/>
        <v>0</v>
      </c>
      <c r="DR170" s="77">
        <f t="shared" si="267"/>
        <v>0</v>
      </c>
      <c r="DS170" s="77">
        <f t="shared" si="267"/>
        <v>0</v>
      </c>
      <c r="DT170" s="77">
        <f t="shared" si="267"/>
        <v>0</v>
      </c>
      <c r="DU170" s="77">
        <f t="shared" si="267"/>
        <v>0</v>
      </c>
      <c r="DV170" s="77">
        <f t="shared" si="267"/>
        <v>0</v>
      </c>
      <c r="DW170" s="77">
        <f t="shared" si="267"/>
        <v>0</v>
      </c>
      <c r="DX170" s="77">
        <f t="shared" si="267"/>
        <v>0</v>
      </c>
      <c r="DY170" s="77">
        <f t="shared" si="268"/>
        <v>0</v>
      </c>
      <c r="DZ170" s="77">
        <f t="shared" si="268"/>
        <v>0</v>
      </c>
      <c r="EA170" s="77">
        <f t="shared" si="268"/>
        <v>0</v>
      </c>
      <c r="EB170" s="77">
        <f t="shared" si="268"/>
        <v>0</v>
      </c>
      <c r="EC170" s="77">
        <f t="shared" si="268"/>
        <v>0</v>
      </c>
      <c r="ED170" s="77">
        <f t="shared" si="268"/>
        <v>0</v>
      </c>
      <c r="EE170" s="77">
        <f t="shared" si="268"/>
        <v>0</v>
      </c>
      <c r="EF170" s="77">
        <f t="shared" si="268"/>
        <v>0</v>
      </c>
      <c r="EG170" s="77">
        <f t="shared" si="268"/>
        <v>0</v>
      </c>
      <c r="EH170" s="77">
        <f t="shared" si="268"/>
        <v>0</v>
      </c>
      <c r="EI170" s="77">
        <f t="shared" si="269"/>
        <v>0</v>
      </c>
      <c r="EJ170" s="77">
        <f t="shared" si="269"/>
        <v>0</v>
      </c>
      <c r="EK170" s="77">
        <f t="shared" si="269"/>
        <v>0</v>
      </c>
      <c r="EL170" s="77">
        <f t="shared" si="269"/>
        <v>0</v>
      </c>
      <c r="EM170" s="77">
        <f t="shared" si="269"/>
        <v>0</v>
      </c>
      <c r="EN170" s="77">
        <f t="shared" si="269"/>
        <v>0</v>
      </c>
      <c r="EO170" s="77">
        <f t="shared" si="269"/>
        <v>0</v>
      </c>
      <c r="EP170" s="77">
        <f t="shared" si="269"/>
        <v>0</v>
      </c>
      <c r="EQ170" s="77">
        <f t="shared" si="269"/>
        <v>0</v>
      </c>
      <c r="ER170" s="77">
        <f t="shared" si="269"/>
        <v>0</v>
      </c>
      <c r="ES170" s="77">
        <f t="shared" si="270"/>
        <v>0</v>
      </c>
      <c r="ET170" s="77">
        <f t="shared" si="270"/>
        <v>0</v>
      </c>
      <c r="EU170" s="77">
        <f t="shared" si="270"/>
        <v>0</v>
      </c>
      <c r="EV170" s="77">
        <f t="shared" si="270"/>
        <v>0</v>
      </c>
      <c r="EW170" s="77">
        <f t="shared" si="270"/>
        <v>0</v>
      </c>
      <c r="EX170" s="77">
        <f t="shared" si="270"/>
        <v>0</v>
      </c>
      <c r="EY170" s="77">
        <f t="shared" si="270"/>
        <v>0</v>
      </c>
      <c r="EZ170" s="77">
        <f t="shared" si="270"/>
        <v>0</v>
      </c>
      <c r="FA170" s="77">
        <f t="shared" si="270"/>
        <v>0</v>
      </c>
      <c r="FB170" s="77">
        <f t="shared" si="270"/>
        <v>0</v>
      </c>
      <c r="FC170" s="77">
        <f t="shared" si="271"/>
        <v>0</v>
      </c>
      <c r="FD170" s="77">
        <f t="shared" si="271"/>
        <v>0</v>
      </c>
      <c r="FE170" s="77">
        <f t="shared" si="271"/>
        <v>0</v>
      </c>
      <c r="FF170" s="77">
        <f t="shared" si="271"/>
        <v>0</v>
      </c>
      <c r="FG170" s="77">
        <f t="shared" si="271"/>
        <v>0</v>
      </c>
      <c r="FH170" s="77">
        <f t="shared" si="271"/>
        <v>0</v>
      </c>
      <c r="FI170" s="77">
        <f t="shared" si="271"/>
        <v>0</v>
      </c>
      <c r="FJ170" s="77">
        <f t="shared" si="271"/>
        <v>0</v>
      </c>
      <c r="FK170" s="77">
        <f t="shared" si="271"/>
        <v>0</v>
      </c>
      <c r="FL170" s="77">
        <f t="shared" si="271"/>
        <v>0</v>
      </c>
      <c r="FM170" s="77">
        <f t="shared" si="272"/>
        <v>0</v>
      </c>
      <c r="FN170" s="77">
        <f t="shared" si="272"/>
        <v>0</v>
      </c>
      <c r="FO170" s="77">
        <f t="shared" si="272"/>
        <v>0</v>
      </c>
      <c r="FP170" s="77">
        <f t="shared" si="272"/>
        <v>0</v>
      </c>
      <c r="FQ170" s="77">
        <f t="shared" si="272"/>
        <v>0</v>
      </c>
      <c r="FR170" s="77">
        <f t="shared" si="272"/>
        <v>0</v>
      </c>
      <c r="FS170" s="77">
        <f t="shared" si="272"/>
        <v>0</v>
      </c>
      <c r="FT170" s="77">
        <f t="shared" si="272"/>
        <v>0</v>
      </c>
      <c r="FU170" s="77">
        <f t="shared" si="272"/>
        <v>0</v>
      </c>
      <c r="FV170" s="77">
        <f t="shared" si="272"/>
        <v>0</v>
      </c>
      <c r="FW170" s="77">
        <f t="shared" si="273"/>
        <v>0</v>
      </c>
      <c r="FX170" s="77">
        <f t="shared" si="273"/>
        <v>0</v>
      </c>
      <c r="FY170" s="77">
        <f t="shared" si="273"/>
        <v>0</v>
      </c>
      <c r="FZ170" s="77">
        <f t="shared" si="273"/>
        <v>0</v>
      </c>
      <c r="GA170" s="77">
        <f t="shared" si="273"/>
        <v>0</v>
      </c>
      <c r="GB170" s="77">
        <f t="shared" si="273"/>
        <v>0</v>
      </c>
      <c r="GC170" s="77">
        <f t="shared" si="273"/>
        <v>0</v>
      </c>
      <c r="GD170" s="77">
        <f t="shared" si="273"/>
        <v>0</v>
      </c>
      <c r="GE170" s="77">
        <f t="shared" si="273"/>
        <v>0</v>
      </c>
      <c r="GF170" s="77">
        <f t="shared" si="273"/>
        <v>0</v>
      </c>
      <c r="GG170" s="77">
        <f t="shared" si="273"/>
        <v>0</v>
      </c>
    </row>
    <row r="171" spans="1:189" ht="15.75" x14ac:dyDescent="0.25">
      <c r="A171" s="93"/>
      <c r="B171" s="101"/>
      <c r="C171" s="102"/>
      <c r="D171" s="102"/>
      <c r="E171" s="93"/>
      <c r="F171" s="101"/>
      <c r="G171" s="97">
        <f t="shared" si="208"/>
        <v>0</v>
      </c>
      <c r="H171" s="96"/>
      <c r="I171" s="97">
        <f t="shared" si="209"/>
        <v>0</v>
      </c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0">
        <f t="shared" si="212"/>
        <v>0</v>
      </c>
      <c r="AE171" s="100">
        <f t="shared" si="210"/>
        <v>0</v>
      </c>
      <c r="AF171" s="75"/>
      <c r="AG171" s="75"/>
      <c r="AH171" s="68">
        <f t="shared" si="211"/>
        <v>0</v>
      </c>
      <c r="AI171" s="79">
        <f>SUMIF(Списки!$D$2:$D$6,B171,Списки!$E$2:$E$6)</f>
        <v>0</v>
      </c>
      <c r="AJ171" s="79">
        <f t="shared" si="228"/>
        <v>31</v>
      </c>
      <c r="AK171" s="70"/>
      <c r="AL171" s="70">
        <f t="array" aca="1" ref="AL171" ca="1">IF(MONTH(AI171)=1,MIN(IF(F171=январь!$A$1:$AF$200,ROW(январь!$A$1:$AF$200))),IF(MONTH(AI171)=2,MIN(IF(F171=февраль!$A$1:$AF$200,ROW(февраль!$A$1:$AF$200))),IF(MONTH(AI171)=3,MIN(IF(F171=март!$A$1:$AF$200,ROW(март!$A$1:$AF$200))),IF(MONTH(AI171)=4,MIN(IF(F171=апрель!$A$1:$AF$200,ROW(апрель!$A$1:$AF$200))),IF(MONTH(AI171)=5,MIN(IF(F171=май!$A$1:$AF$200,ROW(май!$A$1:$AF$200))),0)))))</f>
        <v>3</v>
      </c>
      <c r="AM171" s="77" t="str">
        <f t="shared" ca="1" si="259"/>
        <v>П</v>
      </c>
      <c r="AN171" s="77" t="str">
        <f t="shared" ca="1" si="259"/>
        <v>П</v>
      </c>
      <c r="AO171" s="77" t="str">
        <f t="shared" ca="1" si="259"/>
        <v>КД</v>
      </c>
      <c r="AP171" s="77" t="str">
        <f t="shared" ca="1" si="259"/>
        <v>КД</v>
      </c>
      <c r="AQ171" s="77" t="str">
        <f t="shared" ca="1" si="259"/>
        <v>КД</v>
      </c>
      <c r="AR171" s="77" t="str">
        <f t="shared" ca="1" si="259"/>
        <v>КД</v>
      </c>
      <c r="AS171" s="77" t="str">
        <f t="shared" ca="1" si="259"/>
        <v>В</v>
      </c>
      <c r="AT171" s="77" t="str">
        <f t="shared" ca="1" si="259"/>
        <v>КД</v>
      </c>
      <c r="AU171" s="77">
        <f t="shared" ca="1" si="259"/>
        <v>0</v>
      </c>
      <c r="AV171" s="77">
        <f t="shared" ca="1" si="259"/>
        <v>3</v>
      </c>
      <c r="AW171" s="77">
        <f t="shared" ca="1" si="260"/>
        <v>4</v>
      </c>
      <c r="AX171" s="77">
        <f t="shared" ca="1" si="260"/>
        <v>6</v>
      </c>
      <c r="AY171" s="77">
        <f t="shared" ca="1" si="260"/>
        <v>3</v>
      </c>
      <c r="AZ171" s="77" t="str">
        <f t="shared" ca="1" si="260"/>
        <v>В</v>
      </c>
      <c r="BA171" s="77">
        <f t="shared" ca="1" si="260"/>
        <v>7</v>
      </c>
      <c r="BB171" s="77">
        <f t="shared" ca="1" si="260"/>
        <v>0</v>
      </c>
      <c r="BC171" s="77">
        <f t="shared" ca="1" si="260"/>
        <v>3</v>
      </c>
      <c r="BD171" s="77">
        <f t="shared" ca="1" si="260"/>
        <v>4</v>
      </c>
      <c r="BE171" s="77">
        <f t="shared" ca="1" si="260"/>
        <v>6</v>
      </c>
      <c r="BF171" s="77">
        <f t="shared" ca="1" si="260"/>
        <v>3</v>
      </c>
      <c r="BG171" s="77" t="str">
        <f t="shared" ca="1" si="261"/>
        <v>В</v>
      </c>
      <c r="BH171" s="77">
        <f t="shared" ca="1" si="261"/>
        <v>7</v>
      </c>
      <c r="BI171" s="77">
        <f t="shared" ca="1" si="261"/>
        <v>0</v>
      </c>
      <c r="BJ171" s="77">
        <f t="shared" ca="1" si="261"/>
        <v>3</v>
      </c>
      <c r="BK171" s="77">
        <f t="shared" ca="1" si="261"/>
        <v>4</v>
      </c>
      <c r="BL171" s="77">
        <f t="shared" ca="1" si="261"/>
        <v>6</v>
      </c>
      <c r="BM171" s="77">
        <f t="shared" ca="1" si="261"/>
        <v>3</v>
      </c>
      <c r="BN171" s="77" t="str">
        <f t="shared" ca="1" si="261"/>
        <v>В</v>
      </c>
      <c r="BO171" s="77">
        <f t="shared" ca="1" si="261"/>
        <v>7</v>
      </c>
      <c r="BP171" s="77">
        <f t="shared" ca="1" si="261"/>
        <v>0</v>
      </c>
      <c r="BQ171" s="77">
        <f t="shared" ca="1" si="261"/>
        <v>3</v>
      </c>
      <c r="BR171" s="77">
        <f t="shared" si="262"/>
        <v>0</v>
      </c>
      <c r="BS171" s="77">
        <f t="shared" si="262"/>
        <v>0</v>
      </c>
      <c r="BT171" s="77">
        <f t="shared" si="262"/>
        <v>0</v>
      </c>
      <c r="BU171" s="77">
        <f t="shared" si="262"/>
        <v>0</v>
      </c>
      <c r="BV171" s="77">
        <f t="shared" si="262"/>
        <v>0</v>
      </c>
      <c r="BW171" s="77">
        <f t="shared" si="262"/>
        <v>0</v>
      </c>
      <c r="BX171" s="77">
        <f t="shared" si="262"/>
        <v>0</v>
      </c>
      <c r="BY171" s="77">
        <f t="shared" si="262"/>
        <v>0</v>
      </c>
      <c r="BZ171" s="77">
        <f t="shared" si="262"/>
        <v>0</v>
      </c>
      <c r="CA171" s="77">
        <f t="shared" si="262"/>
        <v>0</v>
      </c>
      <c r="CB171" s="77">
        <f t="shared" si="263"/>
        <v>0</v>
      </c>
      <c r="CC171" s="77">
        <f t="shared" si="263"/>
        <v>0</v>
      </c>
      <c r="CD171" s="77">
        <f t="shared" si="263"/>
        <v>0</v>
      </c>
      <c r="CE171" s="77">
        <f t="shared" si="263"/>
        <v>0</v>
      </c>
      <c r="CF171" s="77">
        <f t="shared" si="263"/>
        <v>0</v>
      </c>
      <c r="CG171" s="77">
        <f t="shared" si="263"/>
        <v>0</v>
      </c>
      <c r="CH171" s="77">
        <f t="shared" si="263"/>
        <v>0</v>
      </c>
      <c r="CI171" s="77">
        <f t="shared" si="263"/>
        <v>0</v>
      </c>
      <c r="CJ171" s="77">
        <f t="shared" si="263"/>
        <v>0</v>
      </c>
      <c r="CK171" s="77">
        <f t="shared" si="263"/>
        <v>0</v>
      </c>
      <c r="CL171" s="77">
        <f t="shared" si="264"/>
        <v>0</v>
      </c>
      <c r="CM171" s="77">
        <f t="shared" si="264"/>
        <v>0</v>
      </c>
      <c r="CN171" s="77">
        <f t="shared" si="264"/>
        <v>0</v>
      </c>
      <c r="CO171" s="77">
        <f t="shared" si="264"/>
        <v>0</v>
      </c>
      <c r="CP171" s="77">
        <f t="shared" si="264"/>
        <v>0</v>
      </c>
      <c r="CQ171" s="77">
        <f t="shared" si="264"/>
        <v>0</v>
      </c>
      <c r="CR171" s="77">
        <f t="shared" si="264"/>
        <v>0</v>
      </c>
      <c r="CS171" s="77">
        <f t="shared" si="264"/>
        <v>0</v>
      </c>
      <c r="CT171" s="77">
        <f t="shared" si="265"/>
        <v>0</v>
      </c>
      <c r="CU171" s="77">
        <f t="shared" si="265"/>
        <v>0</v>
      </c>
      <c r="CV171" s="77">
        <f t="shared" si="265"/>
        <v>0</v>
      </c>
      <c r="CW171" s="77">
        <f t="shared" si="265"/>
        <v>0</v>
      </c>
      <c r="CX171" s="77">
        <f t="shared" si="265"/>
        <v>0</v>
      </c>
      <c r="CY171" s="77">
        <f t="shared" si="265"/>
        <v>0</v>
      </c>
      <c r="CZ171" s="77">
        <f t="shared" si="265"/>
        <v>0</v>
      </c>
      <c r="DA171" s="77">
        <f t="shared" si="265"/>
        <v>0</v>
      </c>
      <c r="DB171" s="77">
        <f t="shared" si="265"/>
        <v>0</v>
      </c>
      <c r="DC171" s="77">
        <f t="shared" si="265"/>
        <v>0</v>
      </c>
      <c r="DD171" s="77">
        <f t="shared" si="266"/>
        <v>0</v>
      </c>
      <c r="DE171" s="77">
        <f t="shared" si="266"/>
        <v>0</v>
      </c>
      <c r="DF171" s="77">
        <f t="shared" si="266"/>
        <v>0</v>
      </c>
      <c r="DG171" s="77">
        <f t="shared" si="266"/>
        <v>0</v>
      </c>
      <c r="DH171" s="77">
        <f t="shared" si="266"/>
        <v>0</v>
      </c>
      <c r="DI171" s="77">
        <f t="shared" si="266"/>
        <v>0</v>
      </c>
      <c r="DJ171" s="77">
        <f t="shared" si="266"/>
        <v>0</v>
      </c>
      <c r="DK171" s="77">
        <f t="shared" si="266"/>
        <v>0</v>
      </c>
      <c r="DL171" s="77">
        <f t="shared" si="266"/>
        <v>0</v>
      </c>
      <c r="DM171" s="77">
        <f t="shared" si="266"/>
        <v>0</v>
      </c>
      <c r="DN171" s="77">
        <f t="shared" si="267"/>
        <v>0</v>
      </c>
      <c r="DO171" s="77">
        <f t="shared" si="267"/>
        <v>0</v>
      </c>
      <c r="DP171" s="77">
        <f t="shared" si="267"/>
        <v>0</v>
      </c>
      <c r="DQ171" s="77">
        <f t="shared" si="267"/>
        <v>0</v>
      </c>
      <c r="DR171" s="77">
        <f t="shared" si="267"/>
        <v>0</v>
      </c>
      <c r="DS171" s="77">
        <f t="shared" si="267"/>
        <v>0</v>
      </c>
      <c r="DT171" s="77">
        <f t="shared" si="267"/>
        <v>0</v>
      </c>
      <c r="DU171" s="77">
        <f t="shared" si="267"/>
        <v>0</v>
      </c>
      <c r="DV171" s="77">
        <f t="shared" si="267"/>
        <v>0</v>
      </c>
      <c r="DW171" s="77">
        <f t="shared" si="267"/>
        <v>0</v>
      </c>
      <c r="DX171" s="77">
        <f t="shared" si="267"/>
        <v>0</v>
      </c>
      <c r="DY171" s="77">
        <f t="shared" si="268"/>
        <v>0</v>
      </c>
      <c r="DZ171" s="77">
        <f t="shared" si="268"/>
        <v>0</v>
      </c>
      <c r="EA171" s="77">
        <f t="shared" si="268"/>
        <v>0</v>
      </c>
      <c r="EB171" s="77">
        <f t="shared" si="268"/>
        <v>0</v>
      </c>
      <c r="EC171" s="77">
        <f t="shared" si="268"/>
        <v>0</v>
      </c>
      <c r="ED171" s="77">
        <f t="shared" si="268"/>
        <v>0</v>
      </c>
      <c r="EE171" s="77">
        <f t="shared" si="268"/>
        <v>0</v>
      </c>
      <c r="EF171" s="77">
        <f t="shared" si="268"/>
        <v>0</v>
      </c>
      <c r="EG171" s="77">
        <f t="shared" si="268"/>
        <v>0</v>
      </c>
      <c r="EH171" s="77">
        <f t="shared" si="268"/>
        <v>0</v>
      </c>
      <c r="EI171" s="77">
        <f t="shared" si="269"/>
        <v>0</v>
      </c>
      <c r="EJ171" s="77">
        <f t="shared" si="269"/>
        <v>0</v>
      </c>
      <c r="EK171" s="77">
        <f t="shared" si="269"/>
        <v>0</v>
      </c>
      <c r="EL171" s="77">
        <f t="shared" si="269"/>
        <v>0</v>
      </c>
      <c r="EM171" s="77">
        <f t="shared" si="269"/>
        <v>0</v>
      </c>
      <c r="EN171" s="77">
        <f t="shared" si="269"/>
        <v>0</v>
      </c>
      <c r="EO171" s="77">
        <f t="shared" si="269"/>
        <v>0</v>
      </c>
      <c r="EP171" s="77">
        <f t="shared" si="269"/>
        <v>0</v>
      </c>
      <c r="EQ171" s="77">
        <f t="shared" si="269"/>
        <v>0</v>
      </c>
      <c r="ER171" s="77">
        <f t="shared" si="269"/>
        <v>0</v>
      </c>
      <c r="ES171" s="77">
        <f t="shared" si="270"/>
        <v>0</v>
      </c>
      <c r="ET171" s="77">
        <f t="shared" si="270"/>
        <v>0</v>
      </c>
      <c r="EU171" s="77">
        <f t="shared" si="270"/>
        <v>0</v>
      </c>
      <c r="EV171" s="77">
        <f t="shared" si="270"/>
        <v>0</v>
      </c>
      <c r="EW171" s="77">
        <f t="shared" si="270"/>
        <v>0</v>
      </c>
      <c r="EX171" s="77">
        <f t="shared" si="270"/>
        <v>0</v>
      </c>
      <c r="EY171" s="77">
        <f t="shared" si="270"/>
        <v>0</v>
      </c>
      <c r="EZ171" s="77">
        <f t="shared" si="270"/>
        <v>0</v>
      </c>
      <c r="FA171" s="77">
        <f t="shared" si="270"/>
        <v>0</v>
      </c>
      <c r="FB171" s="77">
        <f t="shared" si="270"/>
        <v>0</v>
      </c>
      <c r="FC171" s="77">
        <f t="shared" si="271"/>
        <v>0</v>
      </c>
      <c r="FD171" s="77">
        <f t="shared" si="271"/>
        <v>0</v>
      </c>
      <c r="FE171" s="77">
        <f t="shared" si="271"/>
        <v>0</v>
      </c>
      <c r="FF171" s="77">
        <f t="shared" si="271"/>
        <v>0</v>
      </c>
      <c r="FG171" s="77">
        <f t="shared" si="271"/>
        <v>0</v>
      </c>
      <c r="FH171" s="77">
        <f t="shared" si="271"/>
        <v>0</v>
      </c>
      <c r="FI171" s="77">
        <f t="shared" si="271"/>
        <v>0</v>
      </c>
      <c r="FJ171" s="77">
        <f t="shared" si="271"/>
        <v>0</v>
      </c>
      <c r="FK171" s="77">
        <f t="shared" si="271"/>
        <v>0</v>
      </c>
      <c r="FL171" s="77">
        <f t="shared" si="271"/>
        <v>0</v>
      </c>
      <c r="FM171" s="77">
        <f t="shared" si="272"/>
        <v>0</v>
      </c>
      <c r="FN171" s="77">
        <f t="shared" si="272"/>
        <v>0</v>
      </c>
      <c r="FO171" s="77">
        <f t="shared" si="272"/>
        <v>0</v>
      </c>
      <c r="FP171" s="77">
        <f t="shared" si="272"/>
        <v>0</v>
      </c>
      <c r="FQ171" s="77">
        <f t="shared" si="272"/>
        <v>0</v>
      </c>
      <c r="FR171" s="77">
        <f t="shared" si="272"/>
        <v>0</v>
      </c>
      <c r="FS171" s="77">
        <f t="shared" si="272"/>
        <v>0</v>
      </c>
      <c r="FT171" s="77">
        <f t="shared" si="272"/>
        <v>0</v>
      </c>
      <c r="FU171" s="77">
        <f t="shared" si="272"/>
        <v>0</v>
      </c>
      <c r="FV171" s="77">
        <f t="shared" si="272"/>
        <v>0</v>
      </c>
      <c r="FW171" s="77">
        <f t="shared" si="273"/>
        <v>0</v>
      </c>
      <c r="FX171" s="77">
        <f t="shared" si="273"/>
        <v>0</v>
      </c>
      <c r="FY171" s="77">
        <f t="shared" si="273"/>
        <v>0</v>
      </c>
      <c r="FZ171" s="77">
        <f t="shared" si="273"/>
        <v>0</v>
      </c>
      <c r="GA171" s="77">
        <f t="shared" si="273"/>
        <v>0</v>
      </c>
      <c r="GB171" s="77">
        <f t="shared" si="273"/>
        <v>0</v>
      </c>
      <c r="GC171" s="77">
        <f t="shared" si="273"/>
        <v>0</v>
      </c>
      <c r="GD171" s="77">
        <f t="shared" si="273"/>
        <v>0</v>
      </c>
      <c r="GE171" s="77">
        <f t="shared" si="273"/>
        <v>0</v>
      </c>
      <c r="GF171" s="77">
        <f t="shared" si="273"/>
        <v>0</v>
      </c>
      <c r="GG171" s="77">
        <f t="shared" si="273"/>
        <v>0</v>
      </c>
    </row>
    <row r="172" spans="1:189" ht="15.75" x14ac:dyDescent="0.25">
      <c r="A172" s="93"/>
      <c r="B172" s="101"/>
      <c r="C172" s="102"/>
      <c r="D172" s="102"/>
      <c r="E172" s="93"/>
      <c r="F172" s="101"/>
      <c r="G172" s="97">
        <f t="shared" si="208"/>
        <v>0</v>
      </c>
      <c r="H172" s="96"/>
      <c r="I172" s="97">
        <f t="shared" si="209"/>
        <v>0</v>
      </c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0">
        <f t="shared" si="212"/>
        <v>0</v>
      </c>
      <c r="AE172" s="100">
        <f t="shared" si="210"/>
        <v>0</v>
      </c>
      <c r="AF172" s="75"/>
      <c r="AG172" s="75"/>
      <c r="AH172" s="68">
        <f t="shared" si="211"/>
        <v>0</v>
      </c>
      <c r="AI172" s="79">
        <f>SUMIF(Списки!$D$2:$D$6,B172,Списки!$E$2:$E$6)</f>
        <v>0</v>
      </c>
      <c r="AJ172" s="79">
        <f t="shared" si="228"/>
        <v>31</v>
      </c>
      <c r="AK172" s="70"/>
      <c r="AL172" s="70">
        <f t="array" aca="1" ref="AL172" ca="1">IF(MONTH(AI172)=1,MIN(IF(F172=январь!$A$1:$AF$200,ROW(январь!$A$1:$AF$200))),IF(MONTH(AI172)=2,MIN(IF(F172=февраль!$A$1:$AF$200,ROW(февраль!$A$1:$AF$200))),IF(MONTH(AI172)=3,MIN(IF(F172=март!$A$1:$AF$200,ROW(март!$A$1:$AF$200))),IF(MONTH(AI172)=4,MIN(IF(F172=апрель!$A$1:$AF$200,ROW(апрель!$A$1:$AF$200))),IF(MONTH(AI172)=5,MIN(IF(F172=май!$A$1:$AF$200,ROW(май!$A$1:$AF$200))),0)))))</f>
        <v>3</v>
      </c>
      <c r="AM172" s="77" t="str">
        <f t="shared" ca="1" si="259"/>
        <v>П</v>
      </c>
      <c r="AN172" s="77" t="str">
        <f t="shared" ca="1" si="259"/>
        <v>П</v>
      </c>
      <c r="AO172" s="77" t="str">
        <f t="shared" ca="1" si="259"/>
        <v>КД</v>
      </c>
      <c r="AP172" s="77" t="str">
        <f t="shared" ca="1" si="259"/>
        <v>КД</v>
      </c>
      <c r="AQ172" s="77" t="str">
        <f t="shared" ca="1" si="259"/>
        <v>КД</v>
      </c>
      <c r="AR172" s="77" t="str">
        <f t="shared" ca="1" si="259"/>
        <v>КД</v>
      </c>
      <c r="AS172" s="77" t="str">
        <f t="shared" ca="1" si="259"/>
        <v>В</v>
      </c>
      <c r="AT172" s="77" t="str">
        <f t="shared" ca="1" si="259"/>
        <v>КД</v>
      </c>
      <c r="AU172" s="77">
        <f t="shared" ca="1" si="259"/>
        <v>0</v>
      </c>
      <c r="AV172" s="77">
        <f t="shared" ca="1" si="259"/>
        <v>3</v>
      </c>
      <c r="AW172" s="77">
        <f t="shared" ca="1" si="260"/>
        <v>4</v>
      </c>
      <c r="AX172" s="77">
        <f t="shared" ca="1" si="260"/>
        <v>6</v>
      </c>
      <c r="AY172" s="77">
        <f t="shared" ca="1" si="260"/>
        <v>3</v>
      </c>
      <c r="AZ172" s="77" t="str">
        <f t="shared" ca="1" si="260"/>
        <v>В</v>
      </c>
      <c r="BA172" s="77">
        <f t="shared" ca="1" si="260"/>
        <v>7</v>
      </c>
      <c r="BB172" s="77">
        <f t="shared" ca="1" si="260"/>
        <v>0</v>
      </c>
      <c r="BC172" s="77">
        <f t="shared" ca="1" si="260"/>
        <v>3</v>
      </c>
      <c r="BD172" s="77">
        <f t="shared" ca="1" si="260"/>
        <v>4</v>
      </c>
      <c r="BE172" s="77">
        <f t="shared" ca="1" si="260"/>
        <v>6</v>
      </c>
      <c r="BF172" s="77">
        <f t="shared" ca="1" si="260"/>
        <v>3</v>
      </c>
      <c r="BG172" s="77" t="str">
        <f t="shared" ca="1" si="261"/>
        <v>В</v>
      </c>
      <c r="BH172" s="77">
        <f t="shared" ca="1" si="261"/>
        <v>7</v>
      </c>
      <c r="BI172" s="77">
        <f t="shared" ca="1" si="261"/>
        <v>0</v>
      </c>
      <c r="BJ172" s="77">
        <f t="shared" ca="1" si="261"/>
        <v>3</v>
      </c>
      <c r="BK172" s="77">
        <f t="shared" ca="1" si="261"/>
        <v>4</v>
      </c>
      <c r="BL172" s="77">
        <f t="shared" ca="1" si="261"/>
        <v>6</v>
      </c>
      <c r="BM172" s="77">
        <f t="shared" ca="1" si="261"/>
        <v>3</v>
      </c>
      <c r="BN172" s="77" t="str">
        <f t="shared" ca="1" si="261"/>
        <v>В</v>
      </c>
      <c r="BO172" s="77">
        <f t="shared" ca="1" si="261"/>
        <v>7</v>
      </c>
      <c r="BP172" s="77">
        <f t="shared" ca="1" si="261"/>
        <v>0</v>
      </c>
      <c r="BQ172" s="77">
        <f t="shared" ca="1" si="261"/>
        <v>3</v>
      </c>
      <c r="BR172" s="77">
        <f t="shared" si="262"/>
        <v>0</v>
      </c>
      <c r="BS172" s="77">
        <f t="shared" si="262"/>
        <v>0</v>
      </c>
      <c r="BT172" s="77">
        <f t="shared" si="262"/>
        <v>0</v>
      </c>
      <c r="BU172" s="77">
        <f t="shared" si="262"/>
        <v>0</v>
      </c>
      <c r="BV172" s="77">
        <f t="shared" si="262"/>
        <v>0</v>
      </c>
      <c r="BW172" s="77">
        <f t="shared" si="262"/>
        <v>0</v>
      </c>
      <c r="BX172" s="77">
        <f t="shared" si="262"/>
        <v>0</v>
      </c>
      <c r="BY172" s="77">
        <f t="shared" si="262"/>
        <v>0</v>
      </c>
      <c r="BZ172" s="77">
        <f t="shared" si="262"/>
        <v>0</v>
      </c>
      <c r="CA172" s="77">
        <f t="shared" si="262"/>
        <v>0</v>
      </c>
      <c r="CB172" s="77">
        <f t="shared" si="263"/>
        <v>0</v>
      </c>
      <c r="CC172" s="77">
        <f t="shared" si="263"/>
        <v>0</v>
      </c>
      <c r="CD172" s="77">
        <f t="shared" si="263"/>
        <v>0</v>
      </c>
      <c r="CE172" s="77">
        <f t="shared" si="263"/>
        <v>0</v>
      </c>
      <c r="CF172" s="77">
        <f t="shared" si="263"/>
        <v>0</v>
      </c>
      <c r="CG172" s="77">
        <f t="shared" si="263"/>
        <v>0</v>
      </c>
      <c r="CH172" s="77">
        <f t="shared" si="263"/>
        <v>0</v>
      </c>
      <c r="CI172" s="77">
        <f t="shared" si="263"/>
        <v>0</v>
      </c>
      <c r="CJ172" s="77">
        <f t="shared" si="263"/>
        <v>0</v>
      </c>
      <c r="CK172" s="77">
        <f t="shared" si="263"/>
        <v>0</v>
      </c>
      <c r="CL172" s="77">
        <f t="shared" si="264"/>
        <v>0</v>
      </c>
      <c r="CM172" s="77">
        <f t="shared" si="264"/>
        <v>0</v>
      </c>
      <c r="CN172" s="77">
        <f t="shared" si="264"/>
        <v>0</v>
      </c>
      <c r="CO172" s="77">
        <f t="shared" si="264"/>
        <v>0</v>
      </c>
      <c r="CP172" s="77">
        <f t="shared" si="264"/>
        <v>0</v>
      </c>
      <c r="CQ172" s="77">
        <f t="shared" si="264"/>
        <v>0</v>
      </c>
      <c r="CR172" s="77">
        <f t="shared" si="264"/>
        <v>0</v>
      </c>
      <c r="CS172" s="77">
        <f t="shared" si="264"/>
        <v>0</v>
      </c>
      <c r="CT172" s="77">
        <f t="shared" si="265"/>
        <v>0</v>
      </c>
      <c r="CU172" s="77">
        <f t="shared" si="265"/>
        <v>0</v>
      </c>
      <c r="CV172" s="77">
        <f t="shared" si="265"/>
        <v>0</v>
      </c>
      <c r="CW172" s="77">
        <f t="shared" si="265"/>
        <v>0</v>
      </c>
      <c r="CX172" s="77">
        <f t="shared" si="265"/>
        <v>0</v>
      </c>
      <c r="CY172" s="77">
        <f t="shared" si="265"/>
        <v>0</v>
      </c>
      <c r="CZ172" s="77">
        <f t="shared" si="265"/>
        <v>0</v>
      </c>
      <c r="DA172" s="77">
        <f t="shared" si="265"/>
        <v>0</v>
      </c>
      <c r="DB172" s="77">
        <f t="shared" si="265"/>
        <v>0</v>
      </c>
      <c r="DC172" s="77">
        <f t="shared" si="265"/>
        <v>0</v>
      </c>
      <c r="DD172" s="77">
        <f t="shared" si="266"/>
        <v>0</v>
      </c>
      <c r="DE172" s="77">
        <f t="shared" si="266"/>
        <v>0</v>
      </c>
      <c r="DF172" s="77">
        <f t="shared" si="266"/>
        <v>0</v>
      </c>
      <c r="DG172" s="77">
        <f t="shared" si="266"/>
        <v>0</v>
      </c>
      <c r="DH172" s="77">
        <f t="shared" si="266"/>
        <v>0</v>
      </c>
      <c r="DI172" s="77">
        <f t="shared" si="266"/>
        <v>0</v>
      </c>
      <c r="DJ172" s="77">
        <f t="shared" si="266"/>
        <v>0</v>
      </c>
      <c r="DK172" s="77">
        <f t="shared" si="266"/>
        <v>0</v>
      </c>
      <c r="DL172" s="77">
        <f t="shared" si="266"/>
        <v>0</v>
      </c>
      <c r="DM172" s="77">
        <f t="shared" si="266"/>
        <v>0</v>
      </c>
      <c r="DN172" s="77">
        <f t="shared" si="267"/>
        <v>0</v>
      </c>
      <c r="DO172" s="77">
        <f t="shared" si="267"/>
        <v>0</v>
      </c>
      <c r="DP172" s="77">
        <f t="shared" si="267"/>
        <v>0</v>
      </c>
      <c r="DQ172" s="77">
        <f t="shared" si="267"/>
        <v>0</v>
      </c>
      <c r="DR172" s="77">
        <f t="shared" si="267"/>
        <v>0</v>
      </c>
      <c r="DS172" s="77">
        <f t="shared" si="267"/>
        <v>0</v>
      </c>
      <c r="DT172" s="77">
        <f t="shared" si="267"/>
        <v>0</v>
      </c>
      <c r="DU172" s="77">
        <f t="shared" si="267"/>
        <v>0</v>
      </c>
      <c r="DV172" s="77">
        <f t="shared" si="267"/>
        <v>0</v>
      </c>
      <c r="DW172" s="77">
        <f t="shared" si="267"/>
        <v>0</v>
      </c>
      <c r="DX172" s="77">
        <f t="shared" si="267"/>
        <v>0</v>
      </c>
      <c r="DY172" s="77">
        <f t="shared" si="268"/>
        <v>0</v>
      </c>
      <c r="DZ172" s="77">
        <f t="shared" si="268"/>
        <v>0</v>
      </c>
      <c r="EA172" s="77">
        <f t="shared" si="268"/>
        <v>0</v>
      </c>
      <c r="EB172" s="77">
        <f t="shared" si="268"/>
        <v>0</v>
      </c>
      <c r="EC172" s="77">
        <f t="shared" si="268"/>
        <v>0</v>
      </c>
      <c r="ED172" s="77">
        <f t="shared" si="268"/>
        <v>0</v>
      </c>
      <c r="EE172" s="77">
        <f t="shared" si="268"/>
        <v>0</v>
      </c>
      <c r="EF172" s="77">
        <f t="shared" si="268"/>
        <v>0</v>
      </c>
      <c r="EG172" s="77">
        <f t="shared" si="268"/>
        <v>0</v>
      </c>
      <c r="EH172" s="77">
        <f t="shared" si="268"/>
        <v>0</v>
      </c>
      <c r="EI172" s="77">
        <f t="shared" si="269"/>
        <v>0</v>
      </c>
      <c r="EJ172" s="77">
        <f t="shared" si="269"/>
        <v>0</v>
      </c>
      <c r="EK172" s="77">
        <f t="shared" si="269"/>
        <v>0</v>
      </c>
      <c r="EL172" s="77">
        <f t="shared" si="269"/>
        <v>0</v>
      </c>
      <c r="EM172" s="77">
        <f t="shared" si="269"/>
        <v>0</v>
      </c>
      <c r="EN172" s="77">
        <f t="shared" si="269"/>
        <v>0</v>
      </c>
      <c r="EO172" s="77">
        <f t="shared" si="269"/>
        <v>0</v>
      </c>
      <c r="EP172" s="77">
        <f t="shared" si="269"/>
        <v>0</v>
      </c>
      <c r="EQ172" s="77">
        <f t="shared" si="269"/>
        <v>0</v>
      </c>
      <c r="ER172" s="77">
        <f t="shared" si="269"/>
        <v>0</v>
      </c>
      <c r="ES172" s="77">
        <f t="shared" si="270"/>
        <v>0</v>
      </c>
      <c r="ET172" s="77">
        <f t="shared" si="270"/>
        <v>0</v>
      </c>
      <c r="EU172" s="77">
        <f t="shared" si="270"/>
        <v>0</v>
      </c>
      <c r="EV172" s="77">
        <f t="shared" si="270"/>
        <v>0</v>
      </c>
      <c r="EW172" s="77">
        <f t="shared" si="270"/>
        <v>0</v>
      </c>
      <c r="EX172" s="77">
        <f t="shared" si="270"/>
        <v>0</v>
      </c>
      <c r="EY172" s="77">
        <f t="shared" si="270"/>
        <v>0</v>
      </c>
      <c r="EZ172" s="77">
        <f t="shared" si="270"/>
        <v>0</v>
      </c>
      <c r="FA172" s="77">
        <f t="shared" si="270"/>
        <v>0</v>
      </c>
      <c r="FB172" s="77">
        <f t="shared" si="270"/>
        <v>0</v>
      </c>
      <c r="FC172" s="77">
        <f t="shared" si="271"/>
        <v>0</v>
      </c>
      <c r="FD172" s="77">
        <f t="shared" si="271"/>
        <v>0</v>
      </c>
      <c r="FE172" s="77">
        <f t="shared" si="271"/>
        <v>0</v>
      </c>
      <c r="FF172" s="77">
        <f t="shared" si="271"/>
        <v>0</v>
      </c>
      <c r="FG172" s="77">
        <f t="shared" si="271"/>
        <v>0</v>
      </c>
      <c r="FH172" s="77">
        <f t="shared" si="271"/>
        <v>0</v>
      </c>
      <c r="FI172" s="77">
        <f t="shared" si="271"/>
        <v>0</v>
      </c>
      <c r="FJ172" s="77">
        <f t="shared" si="271"/>
        <v>0</v>
      </c>
      <c r="FK172" s="77">
        <f t="shared" si="271"/>
        <v>0</v>
      </c>
      <c r="FL172" s="77">
        <f t="shared" si="271"/>
        <v>0</v>
      </c>
      <c r="FM172" s="77">
        <f t="shared" si="272"/>
        <v>0</v>
      </c>
      <c r="FN172" s="77">
        <f t="shared" si="272"/>
        <v>0</v>
      </c>
      <c r="FO172" s="77">
        <f t="shared" si="272"/>
        <v>0</v>
      </c>
      <c r="FP172" s="77">
        <f t="shared" si="272"/>
        <v>0</v>
      </c>
      <c r="FQ172" s="77">
        <f t="shared" si="272"/>
        <v>0</v>
      </c>
      <c r="FR172" s="77">
        <f t="shared" si="272"/>
        <v>0</v>
      </c>
      <c r="FS172" s="77">
        <f t="shared" si="272"/>
        <v>0</v>
      </c>
      <c r="FT172" s="77">
        <f t="shared" si="272"/>
        <v>0</v>
      </c>
      <c r="FU172" s="77">
        <f t="shared" si="272"/>
        <v>0</v>
      </c>
      <c r="FV172" s="77">
        <f t="shared" si="272"/>
        <v>0</v>
      </c>
      <c r="FW172" s="77">
        <f t="shared" si="273"/>
        <v>0</v>
      </c>
      <c r="FX172" s="77">
        <f t="shared" si="273"/>
        <v>0</v>
      </c>
      <c r="FY172" s="77">
        <f t="shared" si="273"/>
        <v>0</v>
      </c>
      <c r="FZ172" s="77">
        <f t="shared" si="273"/>
        <v>0</v>
      </c>
      <c r="GA172" s="77">
        <f t="shared" si="273"/>
        <v>0</v>
      </c>
      <c r="GB172" s="77">
        <f t="shared" si="273"/>
        <v>0</v>
      </c>
      <c r="GC172" s="77">
        <f t="shared" si="273"/>
        <v>0</v>
      </c>
      <c r="GD172" s="77">
        <f t="shared" si="273"/>
        <v>0</v>
      </c>
      <c r="GE172" s="77">
        <f t="shared" si="273"/>
        <v>0</v>
      </c>
      <c r="GF172" s="77">
        <f t="shared" si="273"/>
        <v>0</v>
      </c>
      <c r="GG172" s="77">
        <f t="shared" si="273"/>
        <v>0</v>
      </c>
    </row>
    <row r="173" spans="1:189" ht="15.75" x14ac:dyDescent="0.25">
      <c r="A173" s="93"/>
      <c r="B173" s="101"/>
      <c r="C173" s="102"/>
      <c r="D173" s="102"/>
      <c r="E173" s="93"/>
      <c r="F173" s="101"/>
      <c r="G173" s="97">
        <f t="shared" si="208"/>
        <v>0</v>
      </c>
      <c r="H173" s="96"/>
      <c r="I173" s="97">
        <f t="shared" si="209"/>
        <v>0</v>
      </c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0">
        <f t="shared" si="212"/>
        <v>0</v>
      </c>
      <c r="AE173" s="100">
        <f t="shared" si="210"/>
        <v>0</v>
      </c>
      <c r="AF173" s="75"/>
      <c r="AG173" s="75"/>
      <c r="AH173" s="68">
        <f t="shared" si="211"/>
        <v>0</v>
      </c>
      <c r="AI173" s="79">
        <f>SUMIF(Списки!$D$2:$D$6,B173,Списки!$E$2:$E$6)</f>
        <v>0</v>
      </c>
      <c r="AJ173" s="79">
        <f t="shared" si="228"/>
        <v>31</v>
      </c>
      <c r="AK173" s="70"/>
      <c r="AL173" s="70">
        <f t="array" aca="1" ref="AL173" ca="1">IF(MONTH(AI173)=1,MIN(IF(F173=январь!$A$1:$AF$200,ROW(январь!$A$1:$AF$200))),IF(MONTH(AI173)=2,MIN(IF(F173=февраль!$A$1:$AF$200,ROW(февраль!$A$1:$AF$200))),IF(MONTH(AI173)=3,MIN(IF(F173=март!$A$1:$AF$200,ROW(март!$A$1:$AF$200))),IF(MONTH(AI173)=4,MIN(IF(F173=апрель!$A$1:$AF$200,ROW(апрель!$A$1:$AF$200))),IF(MONTH(AI173)=5,MIN(IF(F173=май!$A$1:$AF$200,ROW(май!$A$1:$AF$200))),0)))))</f>
        <v>3</v>
      </c>
      <c r="AM173" s="77" t="str">
        <f t="shared" ca="1" si="259"/>
        <v>П</v>
      </c>
      <c r="AN173" s="77" t="str">
        <f t="shared" ca="1" si="259"/>
        <v>П</v>
      </c>
      <c r="AO173" s="77" t="str">
        <f t="shared" ca="1" si="259"/>
        <v>КД</v>
      </c>
      <c r="AP173" s="77" t="str">
        <f t="shared" ca="1" si="259"/>
        <v>КД</v>
      </c>
      <c r="AQ173" s="77" t="str">
        <f t="shared" ca="1" si="259"/>
        <v>КД</v>
      </c>
      <c r="AR173" s="77" t="str">
        <f t="shared" ca="1" si="259"/>
        <v>КД</v>
      </c>
      <c r="AS173" s="77" t="str">
        <f t="shared" ca="1" si="259"/>
        <v>В</v>
      </c>
      <c r="AT173" s="77" t="str">
        <f t="shared" ca="1" si="259"/>
        <v>КД</v>
      </c>
      <c r="AU173" s="77">
        <f t="shared" ca="1" si="259"/>
        <v>0</v>
      </c>
      <c r="AV173" s="77">
        <f t="shared" ca="1" si="259"/>
        <v>3</v>
      </c>
      <c r="AW173" s="77">
        <f t="shared" ca="1" si="260"/>
        <v>4</v>
      </c>
      <c r="AX173" s="77">
        <f t="shared" ca="1" si="260"/>
        <v>6</v>
      </c>
      <c r="AY173" s="77">
        <f t="shared" ca="1" si="260"/>
        <v>3</v>
      </c>
      <c r="AZ173" s="77" t="str">
        <f t="shared" ca="1" si="260"/>
        <v>В</v>
      </c>
      <c r="BA173" s="77">
        <f t="shared" ca="1" si="260"/>
        <v>7</v>
      </c>
      <c r="BB173" s="77">
        <f t="shared" ca="1" si="260"/>
        <v>0</v>
      </c>
      <c r="BC173" s="77">
        <f t="shared" ca="1" si="260"/>
        <v>3</v>
      </c>
      <c r="BD173" s="77">
        <f t="shared" ca="1" si="260"/>
        <v>4</v>
      </c>
      <c r="BE173" s="77">
        <f t="shared" ca="1" si="260"/>
        <v>6</v>
      </c>
      <c r="BF173" s="77">
        <f t="shared" ca="1" si="260"/>
        <v>3</v>
      </c>
      <c r="BG173" s="77" t="str">
        <f t="shared" ca="1" si="261"/>
        <v>В</v>
      </c>
      <c r="BH173" s="77">
        <f t="shared" ca="1" si="261"/>
        <v>7</v>
      </c>
      <c r="BI173" s="77">
        <f t="shared" ca="1" si="261"/>
        <v>0</v>
      </c>
      <c r="BJ173" s="77">
        <f t="shared" ca="1" si="261"/>
        <v>3</v>
      </c>
      <c r="BK173" s="77">
        <f t="shared" ca="1" si="261"/>
        <v>4</v>
      </c>
      <c r="BL173" s="77">
        <f t="shared" ca="1" si="261"/>
        <v>6</v>
      </c>
      <c r="BM173" s="77">
        <f t="shared" ca="1" si="261"/>
        <v>3</v>
      </c>
      <c r="BN173" s="77" t="str">
        <f t="shared" ca="1" si="261"/>
        <v>В</v>
      </c>
      <c r="BO173" s="77">
        <f t="shared" ca="1" si="261"/>
        <v>7</v>
      </c>
      <c r="BP173" s="77">
        <f t="shared" ca="1" si="261"/>
        <v>0</v>
      </c>
      <c r="BQ173" s="77">
        <f t="shared" ca="1" si="261"/>
        <v>3</v>
      </c>
      <c r="BR173" s="77">
        <f t="shared" si="262"/>
        <v>0</v>
      </c>
      <c r="BS173" s="77">
        <f t="shared" si="262"/>
        <v>0</v>
      </c>
      <c r="BT173" s="77">
        <f t="shared" si="262"/>
        <v>0</v>
      </c>
      <c r="BU173" s="77">
        <f t="shared" si="262"/>
        <v>0</v>
      </c>
      <c r="BV173" s="77">
        <f t="shared" si="262"/>
        <v>0</v>
      </c>
      <c r="BW173" s="77">
        <f t="shared" si="262"/>
        <v>0</v>
      </c>
      <c r="BX173" s="77">
        <f t="shared" si="262"/>
        <v>0</v>
      </c>
      <c r="BY173" s="77">
        <f t="shared" si="262"/>
        <v>0</v>
      </c>
      <c r="BZ173" s="77">
        <f t="shared" si="262"/>
        <v>0</v>
      </c>
      <c r="CA173" s="77">
        <f t="shared" si="262"/>
        <v>0</v>
      </c>
      <c r="CB173" s="77">
        <f t="shared" si="263"/>
        <v>0</v>
      </c>
      <c r="CC173" s="77">
        <f t="shared" si="263"/>
        <v>0</v>
      </c>
      <c r="CD173" s="77">
        <f t="shared" si="263"/>
        <v>0</v>
      </c>
      <c r="CE173" s="77">
        <f t="shared" si="263"/>
        <v>0</v>
      </c>
      <c r="CF173" s="77">
        <f t="shared" si="263"/>
        <v>0</v>
      </c>
      <c r="CG173" s="77">
        <f t="shared" si="263"/>
        <v>0</v>
      </c>
      <c r="CH173" s="77">
        <f t="shared" si="263"/>
        <v>0</v>
      </c>
      <c r="CI173" s="77">
        <f t="shared" si="263"/>
        <v>0</v>
      </c>
      <c r="CJ173" s="77">
        <f t="shared" si="263"/>
        <v>0</v>
      </c>
      <c r="CK173" s="77">
        <f t="shared" si="263"/>
        <v>0</v>
      </c>
      <c r="CL173" s="77">
        <f t="shared" si="264"/>
        <v>0</v>
      </c>
      <c r="CM173" s="77">
        <f t="shared" si="264"/>
        <v>0</v>
      </c>
      <c r="CN173" s="77">
        <f t="shared" si="264"/>
        <v>0</v>
      </c>
      <c r="CO173" s="77">
        <f t="shared" si="264"/>
        <v>0</v>
      </c>
      <c r="CP173" s="77">
        <f t="shared" si="264"/>
        <v>0</v>
      </c>
      <c r="CQ173" s="77">
        <f t="shared" si="264"/>
        <v>0</v>
      </c>
      <c r="CR173" s="77">
        <f t="shared" si="264"/>
        <v>0</v>
      </c>
      <c r="CS173" s="77">
        <f t="shared" si="264"/>
        <v>0</v>
      </c>
      <c r="CT173" s="77">
        <f t="shared" si="265"/>
        <v>0</v>
      </c>
      <c r="CU173" s="77">
        <f t="shared" si="265"/>
        <v>0</v>
      </c>
      <c r="CV173" s="77">
        <f t="shared" si="265"/>
        <v>0</v>
      </c>
      <c r="CW173" s="77">
        <f t="shared" si="265"/>
        <v>0</v>
      </c>
      <c r="CX173" s="77">
        <f t="shared" si="265"/>
        <v>0</v>
      </c>
      <c r="CY173" s="77">
        <f t="shared" si="265"/>
        <v>0</v>
      </c>
      <c r="CZ173" s="77">
        <f t="shared" si="265"/>
        <v>0</v>
      </c>
      <c r="DA173" s="77">
        <f t="shared" si="265"/>
        <v>0</v>
      </c>
      <c r="DB173" s="77">
        <f t="shared" si="265"/>
        <v>0</v>
      </c>
      <c r="DC173" s="77">
        <f t="shared" si="265"/>
        <v>0</v>
      </c>
      <c r="DD173" s="77">
        <f t="shared" si="266"/>
        <v>0</v>
      </c>
      <c r="DE173" s="77">
        <f t="shared" si="266"/>
        <v>0</v>
      </c>
      <c r="DF173" s="77">
        <f t="shared" si="266"/>
        <v>0</v>
      </c>
      <c r="DG173" s="77">
        <f t="shared" si="266"/>
        <v>0</v>
      </c>
      <c r="DH173" s="77">
        <f t="shared" si="266"/>
        <v>0</v>
      </c>
      <c r="DI173" s="77">
        <f t="shared" si="266"/>
        <v>0</v>
      </c>
      <c r="DJ173" s="77">
        <f t="shared" si="266"/>
        <v>0</v>
      </c>
      <c r="DK173" s="77">
        <f t="shared" si="266"/>
        <v>0</v>
      </c>
      <c r="DL173" s="77">
        <f t="shared" si="266"/>
        <v>0</v>
      </c>
      <c r="DM173" s="77">
        <f t="shared" si="266"/>
        <v>0</v>
      </c>
      <c r="DN173" s="77">
        <f t="shared" si="267"/>
        <v>0</v>
      </c>
      <c r="DO173" s="77">
        <f t="shared" si="267"/>
        <v>0</v>
      </c>
      <c r="DP173" s="77">
        <f t="shared" si="267"/>
        <v>0</v>
      </c>
      <c r="DQ173" s="77">
        <f t="shared" si="267"/>
        <v>0</v>
      </c>
      <c r="DR173" s="77">
        <f t="shared" si="267"/>
        <v>0</v>
      </c>
      <c r="DS173" s="77">
        <f t="shared" si="267"/>
        <v>0</v>
      </c>
      <c r="DT173" s="77">
        <f t="shared" si="267"/>
        <v>0</v>
      </c>
      <c r="DU173" s="77">
        <f t="shared" si="267"/>
        <v>0</v>
      </c>
      <c r="DV173" s="77">
        <f t="shared" si="267"/>
        <v>0</v>
      </c>
      <c r="DW173" s="77">
        <f t="shared" si="267"/>
        <v>0</v>
      </c>
      <c r="DX173" s="77">
        <f t="shared" si="267"/>
        <v>0</v>
      </c>
      <c r="DY173" s="77">
        <f t="shared" si="268"/>
        <v>0</v>
      </c>
      <c r="DZ173" s="77">
        <f t="shared" si="268"/>
        <v>0</v>
      </c>
      <c r="EA173" s="77">
        <f t="shared" si="268"/>
        <v>0</v>
      </c>
      <c r="EB173" s="77">
        <f t="shared" si="268"/>
        <v>0</v>
      </c>
      <c r="EC173" s="77">
        <f t="shared" si="268"/>
        <v>0</v>
      </c>
      <c r="ED173" s="77">
        <f t="shared" si="268"/>
        <v>0</v>
      </c>
      <c r="EE173" s="77">
        <f t="shared" si="268"/>
        <v>0</v>
      </c>
      <c r="EF173" s="77">
        <f t="shared" si="268"/>
        <v>0</v>
      </c>
      <c r="EG173" s="77">
        <f t="shared" si="268"/>
        <v>0</v>
      </c>
      <c r="EH173" s="77">
        <f t="shared" si="268"/>
        <v>0</v>
      </c>
      <c r="EI173" s="77">
        <f t="shared" si="269"/>
        <v>0</v>
      </c>
      <c r="EJ173" s="77">
        <f t="shared" si="269"/>
        <v>0</v>
      </c>
      <c r="EK173" s="77">
        <f t="shared" si="269"/>
        <v>0</v>
      </c>
      <c r="EL173" s="77">
        <f t="shared" si="269"/>
        <v>0</v>
      </c>
      <c r="EM173" s="77">
        <f t="shared" si="269"/>
        <v>0</v>
      </c>
      <c r="EN173" s="77">
        <f t="shared" si="269"/>
        <v>0</v>
      </c>
      <c r="EO173" s="77">
        <f t="shared" si="269"/>
        <v>0</v>
      </c>
      <c r="EP173" s="77">
        <f t="shared" si="269"/>
        <v>0</v>
      </c>
      <c r="EQ173" s="77">
        <f t="shared" si="269"/>
        <v>0</v>
      </c>
      <c r="ER173" s="77">
        <f t="shared" si="269"/>
        <v>0</v>
      </c>
      <c r="ES173" s="77">
        <f t="shared" si="270"/>
        <v>0</v>
      </c>
      <c r="ET173" s="77">
        <f t="shared" si="270"/>
        <v>0</v>
      </c>
      <c r="EU173" s="77">
        <f t="shared" si="270"/>
        <v>0</v>
      </c>
      <c r="EV173" s="77">
        <f t="shared" si="270"/>
        <v>0</v>
      </c>
      <c r="EW173" s="77">
        <f t="shared" si="270"/>
        <v>0</v>
      </c>
      <c r="EX173" s="77">
        <f t="shared" si="270"/>
        <v>0</v>
      </c>
      <c r="EY173" s="77">
        <f t="shared" si="270"/>
        <v>0</v>
      </c>
      <c r="EZ173" s="77">
        <f t="shared" si="270"/>
        <v>0</v>
      </c>
      <c r="FA173" s="77">
        <f t="shared" si="270"/>
        <v>0</v>
      </c>
      <c r="FB173" s="77">
        <f t="shared" si="270"/>
        <v>0</v>
      </c>
      <c r="FC173" s="77">
        <f t="shared" si="271"/>
        <v>0</v>
      </c>
      <c r="FD173" s="77">
        <f t="shared" si="271"/>
        <v>0</v>
      </c>
      <c r="FE173" s="77">
        <f t="shared" si="271"/>
        <v>0</v>
      </c>
      <c r="FF173" s="77">
        <f t="shared" si="271"/>
        <v>0</v>
      </c>
      <c r="FG173" s="77">
        <f t="shared" si="271"/>
        <v>0</v>
      </c>
      <c r="FH173" s="77">
        <f t="shared" si="271"/>
        <v>0</v>
      </c>
      <c r="FI173" s="77">
        <f t="shared" si="271"/>
        <v>0</v>
      </c>
      <c r="FJ173" s="77">
        <f t="shared" si="271"/>
        <v>0</v>
      </c>
      <c r="FK173" s="77">
        <f t="shared" si="271"/>
        <v>0</v>
      </c>
      <c r="FL173" s="77">
        <f t="shared" si="271"/>
        <v>0</v>
      </c>
      <c r="FM173" s="77">
        <f t="shared" si="272"/>
        <v>0</v>
      </c>
      <c r="FN173" s="77">
        <f t="shared" si="272"/>
        <v>0</v>
      </c>
      <c r="FO173" s="77">
        <f t="shared" si="272"/>
        <v>0</v>
      </c>
      <c r="FP173" s="77">
        <f t="shared" si="272"/>
        <v>0</v>
      </c>
      <c r="FQ173" s="77">
        <f t="shared" si="272"/>
        <v>0</v>
      </c>
      <c r="FR173" s="77">
        <f t="shared" si="272"/>
        <v>0</v>
      </c>
      <c r="FS173" s="77">
        <f t="shared" si="272"/>
        <v>0</v>
      </c>
      <c r="FT173" s="77">
        <f t="shared" si="272"/>
        <v>0</v>
      </c>
      <c r="FU173" s="77">
        <f t="shared" si="272"/>
        <v>0</v>
      </c>
      <c r="FV173" s="77">
        <f t="shared" si="272"/>
        <v>0</v>
      </c>
      <c r="FW173" s="77">
        <f t="shared" si="273"/>
        <v>0</v>
      </c>
      <c r="FX173" s="77">
        <f t="shared" si="273"/>
        <v>0</v>
      </c>
      <c r="FY173" s="77">
        <f t="shared" si="273"/>
        <v>0</v>
      </c>
      <c r="FZ173" s="77">
        <f t="shared" si="273"/>
        <v>0</v>
      </c>
      <c r="GA173" s="77">
        <f t="shared" si="273"/>
        <v>0</v>
      </c>
      <c r="GB173" s="77">
        <f t="shared" si="273"/>
        <v>0</v>
      </c>
      <c r="GC173" s="77">
        <f t="shared" si="273"/>
        <v>0</v>
      </c>
      <c r="GD173" s="77">
        <f t="shared" si="273"/>
        <v>0</v>
      </c>
      <c r="GE173" s="77">
        <f t="shared" si="273"/>
        <v>0</v>
      </c>
      <c r="GF173" s="77">
        <f t="shared" si="273"/>
        <v>0</v>
      </c>
      <c r="GG173" s="77">
        <f t="shared" si="273"/>
        <v>0</v>
      </c>
    </row>
    <row r="174" spans="1:189" ht="15.75" x14ac:dyDescent="0.25">
      <c r="A174" s="93"/>
      <c r="B174" s="101"/>
      <c r="C174" s="102"/>
      <c r="D174" s="102"/>
      <c r="E174" s="93"/>
      <c r="F174" s="101"/>
      <c r="G174" s="97">
        <f t="shared" si="208"/>
        <v>0</v>
      </c>
      <c r="H174" s="96"/>
      <c r="I174" s="97">
        <f t="shared" si="209"/>
        <v>0</v>
      </c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0">
        <f t="shared" si="212"/>
        <v>0</v>
      </c>
      <c r="AE174" s="100">
        <f t="shared" si="210"/>
        <v>0</v>
      </c>
      <c r="AF174" s="75"/>
      <c r="AG174" s="75"/>
      <c r="AH174" s="68">
        <f t="shared" si="211"/>
        <v>0</v>
      </c>
      <c r="AI174" s="79">
        <f>SUMIF(Списки!$D$2:$D$6,B174,Списки!$E$2:$E$6)</f>
        <v>0</v>
      </c>
      <c r="AJ174" s="79">
        <f t="shared" si="228"/>
        <v>31</v>
      </c>
      <c r="AK174" s="70"/>
      <c r="AL174" s="70">
        <f t="array" aca="1" ref="AL174" ca="1">IF(MONTH(AI174)=1,MIN(IF(F174=январь!$A$1:$AF$200,ROW(январь!$A$1:$AF$200))),IF(MONTH(AI174)=2,MIN(IF(F174=февраль!$A$1:$AF$200,ROW(февраль!$A$1:$AF$200))),IF(MONTH(AI174)=3,MIN(IF(F174=март!$A$1:$AF$200,ROW(март!$A$1:$AF$200))),IF(MONTH(AI174)=4,MIN(IF(F174=апрель!$A$1:$AF$200,ROW(апрель!$A$1:$AF$200))),IF(MONTH(AI174)=5,MIN(IF(F174=май!$A$1:$AF$200,ROW(май!$A$1:$AF$200))),0)))))</f>
        <v>3</v>
      </c>
      <c r="AM174" s="77" t="str">
        <f t="shared" ref="AM174:AV183" ca="1" si="274">IF(MONTH($AI174)=1,INDEX(янв,$AL174,AM$2),0)</f>
        <v>П</v>
      </c>
      <c r="AN174" s="77" t="str">
        <f t="shared" ca="1" si="274"/>
        <v>П</v>
      </c>
      <c r="AO174" s="77" t="str">
        <f t="shared" ca="1" si="274"/>
        <v>КД</v>
      </c>
      <c r="AP174" s="77" t="str">
        <f t="shared" ca="1" si="274"/>
        <v>КД</v>
      </c>
      <c r="AQ174" s="77" t="str">
        <f t="shared" ca="1" si="274"/>
        <v>КД</v>
      </c>
      <c r="AR174" s="77" t="str">
        <f t="shared" ca="1" si="274"/>
        <v>КД</v>
      </c>
      <c r="AS174" s="77" t="str">
        <f t="shared" ca="1" si="274"/>
        <v>В</v>
      </c>
      <c r="AT174" s="77" t="str">
        <f t="shared" ca="1" si="274"/>
        <v>КД</v>
      </c>
      <c r="AU174" s="77">
        <f t="shared" ca="1" si="274"/>
        <v>0</v>
      </c>
      <c r="AV174" s="77">
        <f t="shared" ca="1" si="274"/>
        <v>3</v>
      </c>
      <c r="AW174" s="77">
        <f t="shared" ref="AW174:BF183" ca="1" si="275">IF(MONTH($AI174)=1,INDEX(янв,$AL174,AW$2),0)</f>
        <v>4</v>
      </c>
      <c r="AX174" s="77">
        <f t="shared" ca="1" si="275"/>
        <v>6</v>
      </c>
      <c r="AY174" s="77">
        <f t="shared" ca="1" si="275"/>
        <v>3</v>
      </c>
      <c r="AZ174" s="77" t="str">
        <f t="shared" ca="1" si="275"/>
        <v>В</v>
      </c>
      <c r="BA174" s="77">
        <f t="shared" ca="1" si="275"/>
        <v>7</v>
      </c>
      <c r="BB174" s="77">
        <f t="shared" ca="1" si="275"/>
        <v>0</v>
      </c>
      <c r="BC174" s="77">
        <f t="shared" ca="1" si="275"/>
        <v>3</v>
      </c>
      <c r="BD174" s="77">
        <f t="shared" ca="1" si="275"/>
        <v>4</v>
      </c>
      <c r="BE174" s="77">
        <f t="shared" ca="1" si="275"/>
        <v>6</v>
      </c>
      <c r="BF174" s="77">
        <f t="shared" ca="1" si="275"/>
        <v>3</v>
      </c>
      <c r="BG174" s="77" t="str">
        <f t="shared" ref="BG174:BQ183" ca="1" si="276">IF(MONTH($AI174)=1,INDEX(янв,$AL174,BG$2),0)</f>
        <v>В</v>
      </c>
      <c r="BH174" s="77">
        <f t="shared" ca="1" si="276"/>
        <v>7</v>
      </c>
      <c r="BI174" s="77">
        <f t="shared" ca="1" si="276"/>
        <v>0</v>
      </c>
      <c r="BJ174" s="77">
        <f t="shared" ca="1" si="276"/>
        <v>3</v>
      </c>
      <c r="BK174" s="77">
        <f t="shared" ca="1" si="276"/>
        <v>4</v>
      </c>
      <c r="BL174" s="77">
        <f t="shared" ca="1" si="276"/>
        <v>6</v>
      </c>
      <c r="BM174" s="77">
        <f t="shared" ca="1" si="276"/>
        <v>3</v>
      </c>
      <c r="BN174" s="77" t="str">
        <f t="shared" ca="1" si="276"/>
        <v>В</v>
      </c>
      <c r="BO174" s="77">
        <f t="shared" ca="1" si="276"/>
        <v>7</v>
      </c>
      <c r="BP174" s="77">
        <f t="shared" ca="1" si="276"/>
        <v>0</v>
      </c>
      <c r="BQ174" s="77">
        <f t="shared" ca="1" si="276"/>
        <v>3</v>
      </c>
      <c r="BR174" s="77">
        <f t="shared" ref="BR174:CA183" si="277">IF(MONTH($AI174)=2,INDEX(фев,$AL174,BR$2),0)</f>
        <v>0</v>
      </c>
      <c r="BS174" s="77">
        <f t="shared" si="277"/>
        <v>0</v>
      </c>
      <c r="BT174" s="77">
        <f t="shared" si="277"/>
        <v>0</v>
      </c>
      <c r="BU174" s="77">
        <f t="shared" si="277"/>
        <v>0</v>
      </c>
      <c r="BV174" s="77">
        <f t="shared" si="277"/>
        <v>0</v>
      </c>
      <c r="BW174" s="77">
        <f t="shared" si="277"/>
        <v>0</v>
      </c>
      <c r="BX174" s="77">
        <f t="shared" si="277"/>
        <v>0</v>
      </c>
      <c r="BY174" s="77">
        <f t="shared" si="277"/>
        <v>0</v>
      </c>
      <c r="BZ174" s="77">
        <f t="shared" si="277"/>
        <v>0</v>
      </c>
      <c r="CA174" s="77">
        <f t="shared" si="277"/>
        <v>0</v>
      </c>
      <c r="CB174" s="77">
        <f t="shared" ref="CB174:CK183" si="278">IF(MONTH($AI174)=2,INDEX(фев,$AL174,CB$2),0)</f>
        <v>0</v>
      </c>
      <c r="CC174" s="77">
        <f t="shared" si="278"/>
        <v>0</v>
      </c>
      <c r="CD174" s="77">
        <f t="shared" si="278"/>
        <v>0</v>
      </c>
      <c r="CE174" s="77">
        <f t="shared" si="278"/>
        <v>0</v>
      </c>
      <c r="CF174" s="77">
        <f t="shared" si="278"/>
        <v>0</v>
      </c>
      <c r="CG174" s="77">
        <f t="shared" si="278"/>
        <v>0</v>
      </c>
      <c r="CH174" s="77">
        <f t="shared" si="278"/>
        <v>0</v>
      </c>
      <c r="CI174" s="77">
        <f t="shared" si="278"/>
        <v>0</v>
      </c>
      <c r="CJ174" s="77">
        <f t="shared" si="278"/>
        <v>0</v>
      </c>
      <c r="CK174" s="77">
        <f t="shared" si="278"/>
        <v>0</v>
      </c>
      <c r="CL174" s="77">
        <f t="shared" ref="CL174:CS183" si="279">IF(MONTH($AI174)=2,INDEX(фев,$AL174,CL$2),0)</f>
        <v>0</v>
      </c>
      <c r="CM174" s="77">
        <f t="shared" si="279"/>
        <v>0</v>
      </c>
      <c r="CN174" s="77">
        <f t="shared" si="279"/>
        <v>0</v>
      </c>
      <c r="CO174" s="77">
        <f t="shared" si="279"/>
        <v>0</v>
      </c>
      <c r="CP174" s="77">
        <f t="shared" si="279"/>
        <v>0</v>
      </c>
      <c r="CQ174" s="77">
        <f t="shared" si="279"/>
        <v>0</v>
      </c>
      <c r="CR174" s="77">
        <f t="shared" si="279"/>
        <v>0</v>
      </c>
      <c r="CS174" s="77">
        <f t="shared" si="279"/>
        <v>0</v>
      </c>
      <c r="CT174" s="77">
        <f t="shared" ref="CT174:DC183" si="280">IF(MONTH($AI174)=3,INDEX(март,$AL174,CT$2),0)</f>
        <v>0</v>
      </c>
      <c r="CU174" s="77">
        <f t="shared" si="280"/>
        <v>0</v>
      </c>
      <c r="CV174" s="77">
        <f t="shared" si="280"/>
        <v>0</v>
      </c>
      <c r="CW174" s="77">
        <f t="shared" si="280"/>
        <v>0</v>
      </c>
      <c r="CX174" s="77">
        <f t="shared" si="280"/>
        <v>0</v>
      </c>
      <c r="CY174" s="77">
        <f t="shared" si="280"/>
        <v>0</v>
      </c>
      <c r="CZ174" s="77">
        <f t="shared" si="280"/>
        <v>0</v>
      </c>
      <c r="DA174" s="77">
        <f t="shared" si="280"/>
        <v>0</v>
      </c>
      <c r="DB174" s="77">
        <f t="shared" si="280"/>
        <v>0</v>
      </c>
      <c r="DC174" s="77">
        <f t="shared" si="280"/>
        <v>0</v>
      </c>
      <c r="DD174" s="77">
        <f t="shared" ref="DD174:DM183" si="281">IF(MONTH($AI174)=3,INDEX(март,$AL174,DD$2),0)</f>
        <v>0</v>
      </c>
      <c r="DE174" s="77">
        <f t="shared" si="281"/>
        <v>0</v>
      </c>
      <c r="DF174" s="77">
        <f t="shared" si="281"/>
        <v>0</v>
      </c>
      <c r="DG174" s="77">
        <f t="shared" si="281"/>
        <v>0</v>
      </c>
      <c r="DH174" s="77">
        <f t="shared" si="281"/>
        <v>0</v>
      </c>
      <c r="DI174" s="77">
        <f t="shared" si="281"/>
        <v>0</v>
      </c>
      <c r="DJ174" s="77">
        <f t="shared" si="281"/>
        <v>0</v>
      </c>
      <c r="DK174" s="77">
        <f t="shared" si="281"/>
        <v>0</v>
      </c>
      <c r="DL174" s="77">
        <f t="shared" si="281"/>
        <v>0</v>
      </c>
      <c r="DM174" s="77">
        <f t="shared" si="281"/>
        <v>0</v>
      </c>
      <c r="DN174" s="77">
        <f t="shared" ref="DN174:DX183" si="282">IF(MONTH($AI174)=3,INDEX(март,$AL174,DN$2),0)</f>
        <v>0</v>
      </c>
      <c r="DO174" s="77">
        <f t="shared" si="282"/>
        <v>0</v>
      </c>
      <c r="DP174" s="77">
        <f t="shared" si="282"/>
        <v>0</v>
      </c>
      <c r="DQ174" s="77">
        <f t="shared" si="282"/>
        <v>0</v>
      </c>
      <c r="DR174" s="77">
        <f t="shared" si="282"/>
        <v>0</v>
      </c>
      <c r="DS174" s="77">
        <f t="shared" si="282"/>
        <v>0</v>
      </c>
      <c r="DT174" s="77">
        <f t="shared" si="282"/>
        <v>0</v>
      </c>
      <c r="DU174" s="77">
        <f t="shared" si="282"/>
        <v>0</v>
      </c>
      <c r="DV174" s="77">
        <f t="shared" si="282"/>
        <v>0</v>
      </c>
      <c r="DW174" s="77">
        <f t="shared" si="282"/>
        <v>0</v>
      </c>
      <c r="DX174" s="77">
        <f t="shared" si="282"/>
        <v>0</v>
      </c>
      <c r="DY174" s="77">
        <f t="shared" ref="DY174:EH183" si="283">IF(MONTH($AI174)=4,INDEX(апр,$AL174,DY$2),0)</f>
        <v>0</v>
      </c>
      <c r="DZ174" s="77">
        <f t="shared" si="283"/>
        <v>0</v>
      </c>
      <c r="EA174" s="77">
        <f t="shared" si="283"/>
        <v>0</v>
      </c>
      <c r="EB174" s="77">
        <f t="shared" si="283"/>
        <v>0</v>
      </c>
      <c r="EC174" s="77">
        <f t="shared" si="283"/>
        <v>0</v>
      </c>
      <c r="ED174" s="77">
        <f t="shared" si="283"/>
        <v>0</v>
      </c>
      <c r="EE174" s="77">
        <f t="shared" si="283"/>
        <v>0</v>
      </c>
      <c r="EF174" s="77">
        <f t="shared" si="283"/>
        <v>0</v>
      </c>
      <c r="EG174" s="77">
        <f t="shared" si="283"/>
        <v>0</v>
      </c>
      <c r="EH174" s="77">
        <f t="shared" si="283"/>
        <v>0</v>
      </c>
      <c r="EI174" s="77">
        <f t="shared" ref="EI174:ER183" si="284">IF(MONTH($AI174)=4,INDEX(апр,$AL174,EI$2),0)</f>
        <v>0</v>
      </c>
      <c r="EJ174" s="77">
        <f t="shared" si="284"/>
        <v>0</v>
      </c>
      <c r="EK174" s="77">
        <f t="shared" si="284"/>
        <v>0</v>
      </c>
      <c r="EL174" s="77">
        <f t="shared" si="284"/>
        <v>0</v>
      </c>
      <c r="EM174" s="77">
        <f t="shared" si="284"/>
        <v>0</v>
      </c>
      <c r="EN174" s="77">
        <f t="shared" si="284"/>
        <v>0</v>
      </c>
      <c r="EO174" s="77">
        <f t="shared" si="284"/>
        <v>0</v>
      </c>
      <c r="EP174" s="77">
        <f t="shared" si="284"/>
        <v>0</v>
      </c>
      <c r="EQ174" s="77">
        <f t="shared" si="284"/>
        <v>0</v>
      </c>
      <c r="ER174" s="77">
        <f t="shared" si="284"/>
        <v>0</v>
      </c>
      <c r="ES174" s="77">
        <f t="shared" ref="ES174:FB183" si="285">IF(MONTH($AI174)=4,INDEX(апр,$AL174,ES$2),0)</f>
        <v>0</v>
      </c>
      <c r="ET174" s="77">
        <f t="shared" si="285"/>
        <v>0</v>
      </c>
      <c r="EU174" s="77">
        <f t="shared" si="285"/>
        <v>0</v>
      </c>
      <c r="EV174" s="77">
        <f t="shared" si="285"/>
        <v>0</v>
      </c>
      <c r="EW174" s="77">
        <f t="shared" si="285"/>
        <v>0</v>
      </c>
      <c r="EX174" s="77">
        <f t="shared" si="285"/>
        <v>0</v>
      </c>
      <c r="EY174" s="77">
        <f t="shared" si="285"/>
        <v>0</v>
      </c>
      <c r="EZ174" s="77">
        <f t="shared" si="285"/>
        <v>0</v>
      </c>
      <c r="FA174" s="77">
        <f t="shared" si="285"/>
        <v>0</v>
      </c>
      <c r="FB174" s="77">
        <f t="shared" si="285"/>
        <v>0</v>
      </c>
      <c r="FC174" s="77">
        <f t="shared" ref="FC174:FL183" si="286">IF(MONTH($AI174)=5,INDEX(май,$AL174,FC$2),0)</f>
        <v>0</v>
      </c>
      <c r="FD174" s="77">
        <f t="shared" si="286"/>
        <v>0</v>
      </c>
      <c r="FE174" s="77">
        <f t="shared" si="286"/>
        <v>0</v>
      </c>
      <c r="FF174" s="77">
        <f t="shared" si="286"/>
        <v>0</v>
      </c>
      <c r="FG174" s="77">
        <f t="shared" si="286"/>
        <v>0</v>
      </c>
      <c r="FH174" s="77">
        <f t="shared" si="286"/>
        <v>0</v>
      </c>
      <c r="FI174" s="77">
        <f t="shared" si="286"/>
        <v>0</v>
      </c>
      <c r="FJ174" s="77">
        <f t="shared" si="286"/>
        <v>0</v>
      </c>
      <c r="FK174" s="77">
        <f t="shared" si="286"/>
        <v>0</v>
      </c>
      <c r="FL174" s="77">
        <f t="shared" si="286"/>
        <v>0</v>
      </c>
      <c r="FM174" s="77">
        <f t="shared" ref="FM174:FV183" si="287">IF(MONTH($AI174)=5,INDEX(май,$AL174,FM$2),0)</f>
        <v>0</v>
      </c>
      <c r="FN174" s="77">
        <f t="shared" si="287"/>
        <v>0</v>
      </c>
      <c r="FO174" s="77">
        <f t="shared" si="287"/>
        <v>0</v>
      </c>
      <c r="FP174" s="77">
        <f t="shared" si="287"/>
        <v>0</v>
      </c>
      <c r="FQ174" s="77">
        <f t="shared" si="287"/>
        <v>0</v>
      </c>
      <c r="FR174" s="77">
        <f t="shared" si="287"/>
        <v>0</v>
      </c>
      <c r="FS174" s="77">
        <f t="shared" si="287"/>
        <v>0</v>
      </c>
      <c r="FT174" s="77">
        <f t="shared" si="287"/>
        <v>0</v>
      </c>
      <c r="FU174" s="77">
        <f t="shared" si="287"/>
        <v>0</v>
      </c>
      <c r="FV174" s="77">
        <f t="shared" si="287"/>
        <v>0</v>
      </c>
      <c r="FW174" s="77">
        <f t="shared" ref="FW174:GG183" si="288">IF(MONTH($AI174)=5,INDEX(май,$AL174,FW$2),0)</f>
        <v>0</v>
      </c>
      <c r="FX174" s="77">
        <f t="shared" si="288"/>
        <v>0</v>
      </c>
      <c r="FY174" s="77">
        <f t="shared" si="288"/>
        <v>0</v>
      </c>
      <c r="FZ174" s="77">
        <f t="shared" si="288"/>
        <v>0</v>
      </c>
      <c r="GA174" s="77">
        <f t="shared" si="288"/>
        <v>0</v>
      </c>
      <c r="GB174" s="77">
        <f t="shared" si="288"/>
        <v>0</v>
      </c>
      <c r="GC174" s="77">
        <f t="shared" si="288"/>
        <v>0</v>
      </c>
      <c r="GD174" s="77">
        <f t="shared" si="288"/>
        <v>0</v>
      </c>
      <c r="GE174" s="77">
        <f t="shared" si="288"/>
        <v>0</v>
      </c>
      <c r="GF174" s="77">
        <f t="shared" si="288"/>
        <v>0</v>
      </c>
      <c r="GG174" s="77">
        <f t="shared" si="288"/>
        <v>0</v>
      </c>
    </row>
    <row r="175" spans="1:189" ht="15.75" x14ac:dyDescent="0.25">
      <c r="A175" s="93"/>
      <c r="B175" s="101"/>
      <c r="C175" s="102"/>
      <c r="D175" s="102"/>
      <c r="E175" s="93"/>
      <c r="F175" s="101"/>
      <c r="G175" s="97">
        <f t="shared" si="208"/>
        <v>0</v>
      </c>
      <c r="H175" s="96"/>
      <c r="I175" s="97">
        <f t="shared" si="209"/>
        <v>0</v>
      </c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0">
        <f t="shared" si="212"/>
        <v>0</v>
      </c>
      <c r="AE175" s="100">
        <f t="shared" si="210"/>
        <v>0</v>
      </c>
      <c r="AF175" s="75"/>
      <c r="AG175" s="75"/>
      <c r="AH175" s="68">
        <f t="shared" si="211"/>
        <v>0</v>
      </c>
      <c r="AI175" s="79">
        <f>SUMIF(Списки!$D$2:$D$6,B175,Списки!$E$2:$E$6)</f>
        <v>0</v>
      </c>
      <c r="AJ175" s="79">
        <f t="shared" si="228"/>
        <v>31</v>
      </c>
      <c r="AK175" s="70"/>
      <c r="AL175" s="70">
        <f t="array" aca="1" ref="AL175" ca="1">IF(MONTH(AI175)=1,MIN(IF(F175=январь!$A$1:$AF$200,ROW(январь!$A$1:$AF$200))),IF(MONTH(AI175)=2,MIN(IF(F175=февраль!$A$1:$AF$200,ROW(февраль!$A$1:$AF$200))),IF(MONTH(AI175)=3,MIN(IF(F175=март!$A$1:$AF$200,ROW(март!$A$1:$AF$200))),IF(MONTH(AI175)=4,MIN(IF(F175=апрель!$A$1:$AF$200,ROW(апрель!$A$1:$AF$200))),IF(MONTH(AI175)=5,MIN(IF(F175=май!$A$1:$AF$200,ROW(май!$A$1:$AF$200))),0)))))</f>
        <v>3</v>
      </c>
      <c r="AM175" s="77" t="str">
        <f t="shared" ca="1" si="274"/>
        <v>П</v>
      </c>
      <c r="AN175" s="77" t="str">
        <f t="shared" ca="1" si="274"/>
        <v>П</v>
      </c>
      <c r="AO175" s="77" t="str">
        <f t="shared" ca="1" si="274"/>
        <v>КД</v>
      </c>
      <c r="AP175" s="77" t="str">
        <f t="shared" ca="1" si="274"/>
        <v>КД</v>
      </c>
      <c r="AQ175" s="77" t="str">
        <f t="shared" ca="1" si="274"/>
        <v>КД</v>
      </c>
      <c r="AR175" s="77" t="str">
        <f t="shared" ca="1" si="274"/>
        <v>КД</v>
      </c>
      <c r="AS175" s="77" t="str">
        <f t="shared" ca="1" si="274"/>
        <v>В</v>
      </c>
      <c r="AT175" s="77" t="str">
        <f t="shared" ca="1" si="274"/>
        <v>КД</v>
      </c>
      <c r="AU175" s="77">
        <f t="shared" ca="1" si="274"/>
        <v>0</v>
      </c>
      <c r="AV175" s="77">
        <f t="shared" ca="1" si="274"/>
        <v>3</v>
      </c>
      <c r="AW175" s="77">
        <f t="shared" ca="1" si="275"/>
        <v>4</v>
      </c>
      <c r="AX175" s="77">
        <f t="shared" ca="1" si="275"/>
        <v>6</v>
      </c>
      <c r="AY175" s="77">
        <f t="shared" ca="1" si="275"/>
        <v>3</v>
      </c>
      <c r="AZ175" s="77" t="str">
        <f t="shared" ca="1" si="275"/>
        <v>В</v>
      </c>
      <c r="BA175" s="77">
        <f t="shared" ca="1" si="275"/>
        <v>7</v>
      </c>
      <c r="BB175" s="77">
        <f t="shared" ca="1" si="275"/>
        <v>0</v>
      </c>
      <c r="BC175" s="77">
        <f t="shared" ca="1" si="275"/>
        <v>3</v>
      </c>
      <c r="BD175" s="77">
        <f t="shared" ca="1" si="275"/>
        <v>4</v>
      </c>
      <c r="BE175" s="77">
        <f t="shared" ca="1" si="275"/>
        <v>6</v>
      </c>
      <c r="BF175" s="77">
        <f t="shared" ca="1" si="275"/>
        <v>3</v>
      </c>
      <c r="BG175" s="77" t="str">
        <f t="shared" ca="1" si="276"/>
        <v>В</v>
      </c>
      <c r="BH175" s="77">
        <f t="shared" ca="1" si="276"/>
        <v>7</v>
      </c>
      <c r="BI175" s="77">
        <f t="shared" ca="1" si="276"/>
        <v>0</v>
      </c>
      <c r="BJ175" s="77">
        <f t="shared" ca="1" si="276"/>
        <v>3</v>
      </c>
      <c r="BK175" s="77">
        <f t="shared" ca="1" si="276"/>
        <v>4</v>
      </c>
      <c r="BL175" s="77">
        <f t="shared" ca="1" si="276"/>
        <v>6</v>
      </c>
      <c r="BM175" s="77">
        <f t="shared" ca="1" si="276"/>
        <v>3</v>
      </c>
      <c r="BN175" s="77" t="str">
        <f t="shared" ca="1" si="276"/>
        <v>В</v>
      </c>
      <c r="BO175" s="77">
        <f t="shared" ca="1" si="276"/>
        <v>7</v>
      </c>
      <c r="BP175" s="77">
        <f t="shared" ca="1" si="276"/>
        <v>0</v>
      </c>
      <c r="BQ175" s="77">
        <f t="shared" ca="1" si="276"/>
        <v>3</v>
      </c>
      <c r="BR175" s="77">
        <f t="shared" si="277"/>
        <v>0</v>
      </c>
      <c r="BS175" s="77">
        <f t="shared" si="277"/>
        <v>0</v>
      </c>
      <c r="BT175" s="77">
        <f t="shared" si="277"/>
        <v>0</v>
      </c>
      <c r="BU175" s="77">
        <f t="shared" si="277"/>
        <v>0</v>
      </c>
      <c r="BV175" s="77">
        <f t="shared" si="277"/>
        <v>0</v>
      </c>
      <c r="BW175" s="77">
        <f t="shared" si="277"/>
        <v>0</v>
      </c>
      <c r="BX175" s="77">
        <f t="shared" si="277"/>
        <v>0</v>
      </c>
      <c r="BY175" s="77">
        <f t="shared" si="277"/>
        <v>0</v>
      </c>
      <c r="BZ175" s="77">
        <f t="shared" si="277"/>
        <v>0</v>
      </c>
      <c r="CA175" s="77">
        <f t="shared" si="277"/>
        <v>0</v>
      </c>
      <c r="CB175" s="77">
        <f t="shared" si="278"/>
        <v>0</v>
      </c>
      <c r="CC175" s="77">
        <f t="shared" si="278"/>
        <v>0</v>
      </c>
      <c r="CD175" s="77">
        <f t="shared" si="278"/>
        <v>0</v>
      </c>
      <c r="CE175" s="77">
        <f t="shared" si="278"/>
        <v>0</v>
      </c>
      <c r="CF175" s="77">
        <f t="shared" si="278"/>
        <v>0</v>
      </c>
      <c r="CG175" s="77">
        <f t="shared" si="278"/>
        <v>0</v>
      </c>
      <c r="CH175" s="77">
        <f t="shared" si="278"/>
        <v>0</v>
      </c>
      <c r="CI175" s="77">
        <f t="shared" si="278"/>
        <v>0</v>
      </c>
      <c r="CJ175" s="77">
        <f t="shared" si="278"/>
        <v>0</v>
      </c>
      <c r="CK175" s="77">
        <f t="shared" si="278"/>
        <v>0</v>
      </c>
      <c r="CL175" s="77">
        <f t="shared" si="279"/>
        <v>0</v>
      </c>
      <c r="CM175" s="77">
        <f t="shared" si="279"/>
        <v>0</v>
      </c>
      <c r="CN175" s="77">
        <f t="shared" si="279"/>
        <v>0</v>
      </c>
      <c r="CO175" s="77">
        <f t="shared" si="279"/>
        <v>0</v>
      </c>
      <c r="CP175" s="77">
        <f t="shared" si="279"/>
        <v>0</v>
      </c>
      <c r="CQ175" s="77">
        <f t="shared" si="279"/>
        <v>0</v>
      </c>
      <c r="CR175" s="77">
        <f t="shared" si="279"/>
        <v>0</v>
      </c>
      <c r="CS175" s="77">
        <f t="shared" si="279"/>
        <v>0</v>
      </c>
      <c r="CT175" s="77">
        <f t="shared" si="280"/>
        <v>0</v>
      </c>
      <c r="CU175" s="77">
        <f t="shared" si="280"/>
        <v>0</v>
      </c>
      <c r="CV175" s="77">
        <f t="shared" si="280"/>
        <v>0</v>
      </c>
      <c r="CW175" s="77">
        <f t="shared" si="280"/>
        <v>0</v>
      </c>
      <c r="CX175" s="77">
        <f t="shared" si="280"/>
        <v>0</v>
      </c>
      <c r="CY175" s="77">
        <f t="shared" si="280"/>
        <v>0</v>
      </c>
      <c r="CZ175" s="77">
        <f t="shared" si="280"/>
        <v>0</v>
      </c>
      <c r="DA175" s="77">
        <f t="shared" si="280"/>
        <v>0</v>
      </c>
      <c r="DB175" s="77">
        <f t="shared" si="280"/>
        <v>0</v>
      </c>
      <c r="DC175" s="77">
        <f t="shared" si="280"/>
        <v>0</v>
      </c>
      <c r="DD175" s="77">
        <f t="shared" si="281"/>
        <v>0</v>
      </c>
      <c r="DE175" s="77">
        <f t="shared" si="281"/>
        <v>0</v>
      </c>
      <c r="DF175" s="77">
        <f t="shared" si="281"/>
        <v>0</v>
      </c>
      <c r="DG175" s="77">
        <f t="shared" si="281"/>
        <v>0</v>
      </c>
      <c r="DH175" s="77">
        <f t="shared" si="281"/>
        <v>0</v>
      </c>
      <c r="DI175" s="77">
        <f t="shared" si="281"/>
        <v>0</v>
      </c>
      <c r="DJ175" s="77">
        <f t="shared" si="281"/>
        <v>0</v>
      </c>
      <c r="DK175" s="77">
        <f t="shared" si="281"/>
        <v>0</v>
      </c>
      <c r="DL175" s="77">
        <f t="shared" si="281"/>
        <v>0</v>
      </c>
      <c r="DM175" s="77">
        <f t="shared" si="281"/>
        <v>0</v>
      </c>
      <c r="DN175" s="77">
        <f t="shared" si="282"/>
        <v>0</v>
      </c>
      <c r="DO175" s="77">
        <f t="shared" si="282"/>
        <v>0</v>
      </c>
      <c r="DP175" s="77">
        <f t="shared" si="282"/>
        <v>0</v>
      </c>
      <c r="DQ175" s="77">
        <f t="shared" si="282"/>
        <v>0</v>
      </c>
      <c r="DR175" s="77">
        <f t="shared" si="282"/>
        <v>0</v>
      </c>
      <c r="DS175" s="77">
        <f t="shared" si="282"/>
        <v>0</v>
      </c>
      <c r="DT175" s="77">
        <f t="shared" si="282"/>
        <v>0</v>
      </c>
      <c r="DU175" s="77">
        <f t="shared" si="282"/>
        <v>0</v>
      </c>
      <c r="DV175" s="77">
        <f t="shared" si="282"/>
        <v>0</v>
      </c>
      <c r="DW175" s="77">
        <f t="shared" si="282"/>
        <v>0</v>
      </c>
      <c r="DX175" s="77">
        <f t="shared" si="282"/>
        <v>0</v>
      </c>
      <c r="DY175" s="77">
        <f t="shared" si="283"/>
        <v>0</v>
      </c>
      <c r="DZ175" s="77">
        <f t="shared" si="283"/>
        <v>0</v>
      </c>
      <c r="EA175" s="77">
        <f t="shared" si="283"/>
        <v>0</v>
      </c>
      <c r="EB175" s="77">
        <f t="shared" si="283"/>
        <v>0</v>
      </c>
      <c r="EC175" s="77">
        <f t="shared" si="283"/>
        <v>0</v>
      </c>
      <c r="ED175" s="77">
        <f t="shared" si="283"/>
        <v>0</v>
      </c>
      <c r="EE175" s="77">
        <f t="shared" si="283"/>
        <v>0</v>
      </c>
      <c r="EF175" s="77">
        <f t="shared" si="283"/>
        <v>0</v>
      </c>
      <c r="EG175" s="77">
        <f t="shared" si="283"/>
        <v>0</v>
      </c>
      <c r="EH175" s="77">
        <f t="shared" si="283"/>
        <v>0</v>
      </c>
      <c r="EI175" s="77">
        <f t="shared" si="284"/>
        <v>0</v>
      </c>
      <c r="EJ175" s="77">
        <f t="shared" si="284"/>
        <v>0</v>
      </c>
      <c r="EK175" s="77">
        <f t="shared" si="284"/>
        <v>0</v>
      </c>
      <c r="EL175" s="77">
        <f t="shared" si="284"/>
        <v>0</v>
      </c>
      <c r="EM175" s="77">
        <f t="shared" si="284"/>
        <v>0</v>
      </c>
      <c r="EN175" s="77">
        <f t="shared" si="284"/>
        <v>0</v>
      </c>
      <c r="EO175" s="77">
        <f t="shared" si="284"/>
        <v>0</v>
      </c>
      <c r="EP175" s="77">
        <f t="shared" si="284"/>
        <v>0</v>
      </c>
      <c r="EQ175" s="77">
        <f t="shared" si="284"/>
        <v>0</v>
      </c>
      <c r="ER175" s="77">
        <f t="shared" si="284"/>
        <v>0</v>
      </c>
      <c r="ES175" s="77">
        <f t="shared" si="285"/>
        <v>0</v>
      </c>
      <c r="ET175" s="77">
        <f t="shared" si="285"/>
        <v>0</v>
      </c>
      <c r="EU175" s="77">
        <f t="shared" si="285"/>
        <v>0</v>
      </c>
      <c r="EV175" s="77">
        <f t="shared" si="285"/>
        <v>0</v>
      </c>
      <c r="EW175" s="77">
        <f t="shared" si="285"/>
        <v>0</v>
      </c>
      <c r="EX175" s="77">
        <f t="shared" si="285"/>
        <v>0</v>
      </c>
      <c r="EY175" s="77">
        <f t="shared" si="285"/>
        <v>0</v>
      </c>
      <c r="EZ175" s="77">
        <f t="shared" si="285"/>
        <v>0</v>
      </c>
      <c r="FA175" s="77">
        <f t="shared" si="285"/>
        <v>0</v>
      </c>
      <c r="FB175" s="77">
        <f t="shared" si="285"/>
        <v>0</v>
      </c>
      <c r="FC175" s="77">
        <f t="shared" si="286"/>
        <v>0</v>
      </c>
      <c r="FD175" s="77">
        <f t="shared" si="286"/>
        <v>0</v>
      </c>
      <c r="FE175" s="77">
        <f t="shared" si="286"/>
        <v>0</v>
      </c>
      <c r="FF175" s="77">
        <f t="shared" si="286"/>
        <v>0</v>
      </c>
      <c r="FG175" s="77">
        <f t="shared" si="286"/>
        <v>0</v>
      </c>
      <c r="FH175" s="77">
        <f t="shared" si="286"/>
        <v>0</v>
      </c>
      <c r="FI175" s="77">
        <f t="shared" si="286"/>
        <v>0</v>
      </c>
      <c r="FJ175" s="77">
        <f t="shared" si="286"/>
        <v>0</v>
      </c>
      <c r="FK175" s="77">
        <f t="shared" si="286"/>
        <v>0</v>
      </c>
      <c r="FL175" s="77">
        <f t="shared" si="286"/>
        <v>0</v>
      </c>
      <c r="FM175" s="77">
        <f t="shared" si="287"/>
        <v>0</v>
      </c>
      <c r="FN175" s="77">
        <f t="shared" si="287"/>
        <v>0</v>
      </c>
      <c r="FO175" s="77">
        <f t="shared" si="287"/>
        <v>0</v>
      </c>
      <c r="FP175" s="77">
        <f t="shared" si="287"/>
        <v>0</v>
      </c>
      <c r="FQ175" s="77">
        <f t="shared" si="287"/>
        <v>0</v>
      </c>
      <c r="FR175" s="77">
        <f t="shared" si="287"/>
        <v>0</v>
      </c>
      <c r="FS175" s="77">
        <f t="shared" si="287"/>
        <v>0</v>
      </c>
      <c r="FT175" s="77">
        <f t="shared" si="287"/>
        <v>0</v>
      </c>
      <c r="FU175" s="77">
        <f t="shared" si="287"/>
        <v>0</v>
      </c>
      <c r="FV175" s="77">
        <f t="shared" si="287"/>
        <v>0</v>
      </c>
      <c r="FW175" s="77">
        <f t="shared" si="288"/>
        <v>0</v>
      </c>
      <c r="FX175" s="77">
        <f t="shared" si="288"/>
        <v>0</v>
      </c>
      <c r="FY175" s="77">
        <f t="shared" si="288"/>
        <v>0</v>
      </c>
      <c r="FZ175" s="77">
        <f t="shared" si="288"/>
        <v>0</v>
      </c>
      <c r="GA175" s="77">
        <f t="shared" si="288"/>
        <v>0</v>
      </c>
      <c r="GB175" s="77">
        <f t="shared" si="288"/>
        <v>0</v>
      </c>
      <c r="GC175" s="77">
        <f t="shared" si="288"/>
        <v>0</v>
      </c>
      <c r="GD175" s="77">
        <f t="shared" si="288"/>
        <v>0</v>
      </c>
      <c r="GE175" s="77">
        <f t="shared" si="288"/>
        <v>0</v>
      </c>
      <c r="GF175" s="77">
        <f t="shared" si="288"/>
        <v>0</v>
      </c>
      <c r="GG175" s="77">
        <f t="shared" si="288"/>
        <v>0</v>
      </c>
    </row>
    <row r="176" spans="1:189" ht="15.75" x14ac:dyDescent="0.25">
      <c r="A176" s="93"/>
      <c r="B176" s="101"/>
      <c r="C176" s="102"/>
      <c r="D176" s="102"/>
      <c r="E176" s="93"/>
      <c r="F176" s="101"/>
      <c r="G176" s="97">
        <f t="shared" si="208"/>
        <v>0</v>
      </c>
      <c r="H176" s="96"/>
      <c r="I176" s="97">
        <f t="shared" si="209"/>
        <v>0</v>
      </c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0">
        <f t="shared" si="212"/>
        <v>0</v>
      </c>
      <c r="AE176" s="100">
        <f t="shared" si="210"/>
        <v>0</v>
      </c>
      <c r="AF176" s="75"/>
      <c r="AG176" s="75"/>
      <c r="AH176" s="68">
        <f t="shared" si="211"/>
        <v>0</v>
      </c>
      <c r="AI176" s="79">
        <f>SUMIF(Списки!$D$2:$D$6,B176,Списки!$E$2:$E$6)</f>
        <v>0</v>
      </c>
      <c r="AJ176" s="79">
        <f t="shared" si="228"/>
        <v>31</v>
      </c>
      <c r="AK176" s="70"/>
      <c r="AL176" s="70">
        <f t="array" aca="1" ref="AL176" ca="1">IF(MONTH(AI176)=1,MIN(IF(F176=январь!$A$1:$AF$200,ROW(январь!$A$1:$AF$200))),IF(MONTH(AI176)=2,MIN(IF(F176=февраль!$A$1:$AF$200,ROW(февраль!$A$1:$AF$200))),IF(MONTH(AI176)=3,MIN(IF(F176=март!$A$1:$AF$200,ROW(март!$A$1:$AF$200))),IF(MONTH(AI176)=4,MIN(IF(F176=апрель!$A$1:$AF$200,ROW(апрель!$A$1:$AF$200))),IF(MONTH(AI176)=5,MIN(IF(F176=май!$A$1:$AF$200,ROW(май!$A$1:$AF$200))),0)))))</f>
        <v>3</v>
      </c>
      <c r="AM176" s="77" t="str">
        <f t="shared" ca="1" si="274"/>
        <v>П</v>
      </c>
      <c r="AN176" s="77" t="str">
        <f t="shared" ca="1" si="274"/>
        <v>П</v>
      </c>
      <c r="AO176" s="77" t="str">
        <f t="shared" ca="1" si="274"/>
        <v>КД</v>
      </c>
      <c r="AP176" s="77" t="str">
        <f t="shared" ca="1" si="274"/>
        <v>КД</v>
      </c>
      <c r="AQ176" s="77" t="str">
        <f t="shared" ca="1" si="274"/>
        <v>КД</v>
      </c>
      <c r="AR176" s="77" t="str">
        <f t="shared" ca="1" si="274"/>
        <v>КД</v>
      </c>
      <c r="AS176" s="77" t="str">
        <f t="shared" ca="1" si="274"/>
        <v>В</v>
      </c>
      <c r="AT176" s="77" t="str">
        <f t="shared" ca="1" si="274"/>
        <v>КД</v>
      </c>
      <c r="AU176" s="77">
        <f t="shared" ca="1" si="274"/>
        <v>0</v>
      </c>
      <c r="AV176" s="77">
        <f t="shared" ca="1" si="274"/>
        <v>3</v>
      </c>
      <c r="AW176" s="77">
        <f t="shared" ca="1" si="275"/>
        <v>4</v>
      </c>
      <c r="AX176" s="77">
        <f t="shared" ca="1" si="275"/>
        <v>6</v>
      </c>
      <c r="AY176" s="77">
        <f t="shared" ca="1" si="275"/>
        <v>3</v>
      </c>
      <c r="AZ176" s="77" t="str">
        <f t="shared" ca="1" si="275"/>
        <v>В</v>
      </c>
      <c r="BA176" s="77">
        <f t="shared" ca="1" si="275"/>
        <v>7</v>
      </c>
      <c r="BB176" s="77">
        <f t="shared" ca="1" si="275"/>
        <v>0</v>
      </c>
      <c r="BC176" s="77">
        <f t="shared" ca="1" si="275"/>
        <v>3</v>
      </c>
      <c r="BD176" s="77">
        <f t="shared" ca="1" si="275"/>
        <v>4</v>
      </c>
      <c r="BE176" s="77">
        <f t="shared" ca="1" si="275"/>
        <v>6</v>
      </c>
      <c r="BF176" s="77">
        <f t="shared" ca="1" si="275"/>
        <v>3</v>
      </c>
      <c r="BG176" s="77" t="str">
        <f t="shared" ca="1" si="276"/>
        <v>В</v>
      </c>
      <c r="BH176" s="77">
        <f t="shared" ca="1" si="276"/>
        <v>7</v>
      </c>
      <c r="BI176" s="77">
        <f t="shared" ca="1" si="276"/>
        <v>0</v>
      </c>
      <c r="BJ176" s="77">
        <f t="shared" ca="1" si="276"/>
        <v>3</v>
      </c>
      <c r="BK176" s="77">
        <f t="shared" ca="1" si="276"/>
        <v>4</v>
      </c>
      <c r="BL176" s="77">
        <f t="shared" ca="1" si="276"/>
        <v>6</v>
      </c>
      <c r="BM176" s="77">
        <f t="shared" ca="1" si="276"/>
        <v>3</v>
      </c>
      <c r="BN176" s="77" t="str">
        <f t="shared" ca="1" si="276"/>
        <v>В</v>
      </c>
      <c r="BO176" s="77">
        <f t="shared" ca="1" si="276"/>
        <v>7</v>
      </c>
      <c r="BP176" s="77">
        <f t="shared" ca="1" si="276"/>
        <v>0</v>
      </c>
      <c r="BQ176" s="77">
        <f t="shared" ca="1" si="276"/>
        <v>3</v>
      </c>
      <c r="BR176" s="77">
        <f t="shared" si="277"/>
        <v>0</v>
      </c>
      <c r="BS176" s="77">
        <f t="shared" si="277"/>
        <v>0</v>
      </c>
      <c r="BT176" s="77">
        <f t="shared" si="277"/>
        <v>0</v>
      </c>
      <c r="BU176" s="77">
        <f t="shared" si="277"/>
        <v>0</v>
      </c>
      <c r="BV176" s="77">
        <f t="shared" si="277"/>
        <v>0</v>
      </c>
      <c r="BW176" s="77">
        <f t="shared" si="277"/>
        <v>0</v>
      </c>
      <c r="BX176" s="77">
        <f t="shared" si="277"/>
        <v>0</v>
      </c>
      <c r="BY176" s="77">
        <f t="shared" si="277"/>
        <v>0</v>
      </c>
      <c r="BZ176" s="77">
        <f t="shared" si="277"/>
        <v>0</v>
      </c>
      <c r="CA176" s="77">
        <f t="shared" si="277"/>
        <v>0</v>
      </c>
      <c r="CB176" s="77">
        <f t="shared" si="278"/>
        <v>0</v>
      </c>
      <c r="CC176" s="77">
        <f t="shared" si="278"/>
        <v>0</v>
      </c>
      <c r="CD176" s="77">
        <f t="shared" si="278"/>
        <v>0</v>
      </c>
      <c r="CE176" s="77">
        <f t="shared" si="278"/>
        <v>0</v>
      </c>
      <c r="CF176" s="77">
        <f t="shared" si="278"/>
        <v>0</v>
      </c>
      <c r="CG176" s="77">
        <f t="shared" si="278"/>
        <v>0</v>
      </c>
      <c r="CH176" s="77">
        <f t="shared" si="278"/>
        <v>0</v>
      </c>
      <c r="CI176" s="77">
        <f t="shared" si="278"/>
        <v>0</v>
      </c>
      <c r="CJ176" s="77">
        <f t="shared" si="278"/>
        <v>0</v>
      </c>
      <c r="CK176" s="77">
        <f t="shared" si="278"/>
        <v>0</v>
      </c>
      <c r="CL176" s="77">
        <f t="shared" si="279"/>
        <v>0</v>
      </c>
      <c r="CM176" s="77">
        <f t="shared" si="279"/>
        <v>0</v>
      </c>
      <c r="CN176" s="77">
        <f t="shared" si="279"/>
        <v>0</v>
      </c>
      <c r="CO176" s="77">
        <f t="shared" si="279"/>
        <v>0</v>
      </c>
      <c r="CP176" s="77">
        <f t="shared" si="279"/>
        <v>0</v>
      </c>
      <c r="CQ176" s="77">
        <f t="shared" si="279"/>
        <v>0</v>
      </c>
      <c r="CR176" s="77">
        <f t="shared" si="279"/>
        <v>0</v>
      </c>
      <c r="CS176" s="77">
        <f t="shared" si="279"/>
        <v>0</v>
      </c>
      <c r="CT176" s="77">
        <f t="shared" si="280"/>
        <v>0</v>
      </c>
      <c r="CU176" s="77">
        <f t="shared" si="280"/>
        <v>0</v>
      </c>
      <c r="CV176" s="77">
        <f t="shared" si="280"/>
        <v>0</v>
      </c>
      <c r="CW176" s="77">
        <f t="shared" si="280"/>
        <v>0</v>
      </c>
      <c r="CX176" s="77">
        <f t="shared" si="280"/>
        <v>0</v>
      </c>
      <c r="CY176" s="77">
        <f t="shared" si="280"/>
        <v>0</v>
      </c>
      <c r="CZ176" s="77">
        <f t="shared" si="280"/>
        <v>0</v>
      </c>
      <c r="DA176" s="77">
        <f t="shared" si="280"/>
        <v>0</v>
      </c>
      <c r="DB176" s="77">
        <f t="shared" si="280"/>
        <v>0</v>
      </c>
      <c r="DC176" s="77">
        <f t="shared" si="280"/>
        <v>0</v>
      </c>
      <c r="DD176" s="77">
        <f t="shared" si="281"/>
        <v>0</v>
      </c>
      <c r="DE176" s="77">
        <f t="shared" si="281"/>
        <v>0</v>
      </c>
      <c r="DF176" s="77">
        <f t="shared" si="281"/>
        <v>0</v>
      </c>
      <c r="DG176" s="77">
        <f t="shared" si="281"/>
        <v>0</v>
      </c>
      <c r="DH176" s="77">
        <f t="shared" si="281"/>
        <v>0</v>
      </c>
      <c r="DI176" s="77">
        <f t="shared" si="281"/>
        <v>0</v>
      </c>
      <c r="DJ176" s="77">
        <f t="shared" si="281"/>
        <v>0</v>
      </c>
      <c r="DK176" s="77">
        <f t="shared" si="281"/>
        <v>0</v>
      </c>
      <c r="DL176" s="77">
        <f t="shared" si="281"/>
        <v>0</v>
      </c>
      <c r="DM176" s="77">
        <f t="shared" si="281"/>
        <v>0</v>
      </c>
      <c r="DN176" s="77">
        <f t="shared" si="282"/>
        <v>0</v>
      </c>
      <c r="DO176" s="77">
        <f t="shared" si="282"/>
        <v>0</v>
      </c>
      <c r="DP176" s="77">
        <f t="shared" si="282"/>
        <v>0</v>
      </c>
      <c r="DQ176" s="77">
        <f t="shared" si="282"/>
        <v>0</v>
      </c>
      <c r="DR176" s="77">
        <f t="shared" si="282"/>
        <v>0</v>
      </c>
      <c r="DS176" s="77">
        <f t="shared" si="282"/>
        <v>0</v>
      </c>
      <c r="DT176" s="77">
        <f t="shared" si="282"/>
        <v>0</v>
      </c>
      <c r="DU176" s="77">
        <f t="shared" si="282"/>
        <v>0</v>
      </c>
      <c r="DV176" s="77">
        <f t="shared" si="282"/>
        <v>0</v>
      </c>
      <c r="DW176" s="77">
        <f t="shared" si="282"/>
        <v>0</v>
      </c>
      <c r="DX176" s="77">
        <f t="shared" si="282"/>
        <v>0</v>
      </c>
      <c r="DY176" s="77">
        <f t="shared" si="283"/>
        <v>0</v>
      </c>
      <c r="DZ176" s="77">
        <f t="shared" si="283"/>
        <v>0</v>
      </c>
      <c r="EA176" s="77">
        <f t="shared" si="283"/>
        <v>0</v>
      </c>
      <c r="EB176" s="77">
        <f t="shared" si="283"/>
        <v>0</v>
      </c>
      <c r="EC176" s="77">
        <f t="shared" si="283"/>
        <v>0</v>
      </c>
      <c r="ED176" s="77">
        <f t="shared" si="283"/>
        <v>0</v>
      </c>
      <c r="EE176" s="77">
        <f t="shared" si="283"/>
        <v>0</v>
      </c>
      <c r="EF176" s="77">
        <f t="shared" si="283"/>
        <v>0</v>
      </c>
      <c r="EG176" s="77">
        <f t="shared" si="283"/>
        <v>0</v>
      </c>
      <c r="EH176" s="77">
        <f t="shared" si="283"/>
        <v>0</v>
      </c>
      <c r="EI176" s="77">
        <f t="shared" si="284"/>
        <v>0</v>
      </c>
      <c r="EJ176" s="77">
        <f t="shared" si="284"/>
        <v>0</v>
      </c>
      <c r="EK176" s="77">
        <f t="shared" si="284"/>
        <v>0</v>
      </c>
      <c r="EL176" s="77">
        <f t="shared" si="284"/>
        <v>0</v>
      </c>
      <c r="EM176" s="77">
        <f t="shared" si="284"/>
        <v>0</v>
      </c>
      <c r="EN176" s="77">
        <f t="shared" si="284"/>
        <v>0</v>
      </c>
      <c r="EO176" s="77">
        <f t="shared" si="284"/>
        <v>0</v>
      </c>
      <c r="EP176" s="77">
        <f t="shared" si="284"/>
        <v>0</v>
      </c>
      <c r="EQ176" s="77">
        <f t="shared" si="284"/>
        <v>0</v>
      </c>
      <c r="ER176" s="77">
        <f t="shared" si="284"/>
        <v>0</v>
      </c>
      <c r="ES176" s="77">
        <f t="shared" si="285"/>
        <v>0</v>
      </c>
      <c r="ET176" s="77">
        <f t="shared" si="285"/>
        <v>0</v>
      </c>
      <c r="EU176" s="77">
        <f t="shared" si="285"/>
        <v>0</v>
      </c>
      <c r="EV176" s="77">
        <f t="shared" si="285"/>
        <v>0</v>
      </c>
      <c r="EW176" s="77">
        <f t="shared" si="285"/>
        <v>0</v>
      </c>
      <c r="EX176" s="77">
        <f t="shared" si="285"/>
        <v>0</v>
      </c>
      <c r="EY176" s="77">
        <f t="shared" si="285"/>
        <v>0</v>
      </c>
      <c r="EZ176" s="77">
        <f t="shared" si="285"/>
        <v>0</v>
      </c>
      <c r="FA176" s="77">
        <f t="shared" si="285"/>
        <v>0</v>
      </c>
      <c r="FB176" s="77">
        <f t="shared" si="285"/>
        <v>0</v>
      </c>
      <c r="FC176" s="77">
        <f t="shared" si="286"/>
        <v>0</v>
      </c>
      <c r="FD176" s="77">
        <f t="shared" si="286"/>
        <v>0</v>
      </c>
      <c r="FE176" s="77">
        <f t="shared" si="286"/>
        <v>0</v>
      </c>
      <c r="FF176" s="77">
        <f t="shared" si="286"/>
        <v>0</v>
      </c>
      <c r="FG176" s="77">
        <f t="shared" si="286"/>
        <v>0</v>
      </c>
      <c r="FH176" s="77">
        <f t="shared" si="286"/>
        <v>0</v>
      </c>
      <c r="FI176" s="77">
        <f t="shared" si="286"/>
        <v>0</v>
      </c>
      <c r="FJ176" s="77">
        <f t="shared" si="286"/>
        <v>0</v>
      </c>
      <c r="FK176" s="77">
        <f t="shared" si="286"/>
        <v>0</v>
      </c>
      <c r="FL176" s="77">
        <f t="shared" si="286"/>
        <v>0</v>
      </c>
      <c r="FM176" s="77">
        <f t="shared" si="287"/>
        <v>0</v>
      </c>
      <c r="FN176" s="77">
        <f t="shared" si="287"/>
        <v>0</v>
      </c>
      <c r="FO176" s="77">
        <f t="shared" si="287"/>
        <v>0</v>
      </c>
      <c r="FP176" s="77">
        <f t="shared" si="287"/>
        <v>0</v>
      </c>
      <c r="FQ176" s="77">
        <f t="shared" si="287"/>
        <v>0</v>
      </c>
      <c r="FR176" s="77">
        <f t="shared" si="287"/>
        <v>0</v>
      </c>
      <c r="FS176" s="77">
        <f t="shared" si="287"/>
        <v>0</v>
      </c>
      <c r="FT176" s="77">
        <f t="shared" si="287"/>
        <v>0</v>
      </c>
      <c r="FU176" s="77">
        <f t="shared" si="287"/>
        <v>0</v>
      </c>
      <c r="FV176" s="77">
        <f t="shared" si="287"/>
        <v>0</v>
      </c>
      <c r="FW176" s="77">
        <f t="shared" si="288"/>
        <v>0</v>
      </c>
      <c r="FX176" s="77">
        <f t="shared" si="288"/>
        <v>0</v>
      </c>
      <c r="FY176" s="77">
        <f t="shared" si="288"/>
        <v>0</v>
      </c>
      <c r="FZ176" s="77">
        <f t="shared" si="288"/>
        <v>0</v>
      </c>
      <c r="GA176" s="77">
        <f t="shared" si="288"/>
        <v>0</v>
      </c>
      <c r="GB176" s="77">
        <f t="shared" si="288"/>
        <v>0</v>
      </c>
      <c r="GC176" s="77">
        <f t="shared" si="288"/>
        <v>0</v>
      </c>
      <c r="GD176" s="77">
        <f t="shared" si="288"/>
        <v>0</v>
      </c>
      <c r="GE176" s="77">
        <f t="shared" si="288"/>
        <v>0</v>
      </c>
      <c r="GF176" s="77">
        <f t="shared" si="288"/>
        <v>0</v>
      </c>
      <c r="GG176" s="77">
        <f t="shared" si="288"/>
        <v>0</v>
      </c>
    </row>
    <row r="177" spans="1:189" ht="15.75" x14ac:dyDescent="0.25">
      <c r="A177" s="93"/>
      <c r="B177" s="101"/>
      <c r="C177" s="102"/>
      <c r="D177" s="102"/>
      <c r="E177" s="93"/>
      <c r="F177" s="101"/>
      <c r="G177" s="97">
        <f t="shared" si="208"/>
        <v>0</v>
      </c>
      <c r="H177" s="96"/>
      <c r="I177" s="97">
        <f t="shared" si="209"/>
        <v>0</v>
      </c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0">
        <f t="shared" si="212"/>
        <v>0</v>
      </c>
      <c r="AE177" s="100">
        <f t="shared" si="210"/>
        <v>0</v>
      </c>
      <c r="AF177" s="75"/>
      <c r="AG177" s="75"/>
      <c r="AH177" s="68">
        <f t="shared" si="211"/>
        <v>0</v>
      </c>
      <c r="AI177" s="79">
        <f>SUMIF(Списки!$D$2:$D$6,B177,Списки!$E$2:$E$6)</f>
        <v>0</v>
      </c>
      <c r="AJ177" s="79">
        <f t="shared" si="228"/>
        <v>31</v>
      </c>
      <c r="AK177" s="70"/>
      <c r="AL177" s="70">
        <f t="array" aca="1" ref="AL177" ca="1">IF(MONTH(AI177)=1,MIN(IF(F177=январь!$A$1:$AF$200,ROW(январь!$A$1:$AF$200))),IF(MONTH(AI177)=2,MIN(IF(F177=февраль!$A$1:$AF$200,ROW(февраль!$A$1:$AF$200))),IF(MONTH(AI177)=3,MIN(IF(F177=март!$A$1:$AF$200,ROW(март!$A$1:$AF$200))),IF(MONTH(AI177)=4,MIN(IF(F177=апрель!$A$1:$AF$200,ROW(апрель!$A$1:$AF$200))),IF(MONTH(AI177)=5,MIN(IF(F177=май!$A$1:$AF$200,ROW(май!$A$1:$AF$200))),0)))))</f>
        <v>3</v>
      </c>
      <c r="AM177" s="77" t="str">
        <f t="shared" ca="1" si="274"/>
        <v>П</v>
      </c>
      <c r="AN177" s="77" t="str">
        <f t="shared" ca="1" si="274"/>
        <v>П</v>
      </c>
      <c r="AO177" s="77" t="str">
        <f t="shared" ca="1" si="274"/>
        <v>КД</v>
      </c>
      <c r="AP177" s="77" t="str">
        <f t="shared" ca="1" si="274"/>
        <v>КД</v>
      </c>
      <c r="AQ177" s="77" t="str">
        <f t="shared" ca="1" si="274"/>
        <v>КД</v>
      </c>
      <c r="AR177" s="77" t="str">
        <f t="shared" ca="1" si="274"/>
        <v>КД</v>
      </c>
      <c r="AS177" s="77" t="str">
        <f t="shared" ca="1" si="274"/>
        <v>В</v>
      </c>
      <c r="AT177" s="77" t="str">
        <f t="shared" ca="1" si="274"/>
        <v>КД</v>
      </c>
      <c r="AU177" s="77">
        <f t="shared" ca="1" si="274"/>
        <v>0</v>
      </c>
      <c r="AV177" s="77">
        <f t="shared" ca="1" si="274"/>
        <v>3</v>
      </c>
      <c r="AW177" s="77">
        <f t="shared" ca="1" si="275"/>
        <v>4</v>
      </c>
      <c r="AX177" s="77">
        <f t="shared" ca="1" si="275"/>
        <v>6</v>
      </c>
      <c r="AY177" s="77">
        <f t="shared" ca="1" si="275"/>
        <v>3</v>
      </c>
      <c r="AZ177" s="77" t="str">
        <f t="shared" ca="1" si="275"/>
        <v>В</v>
      </c>
      <c r="BA177" s="77">
        <f t="shared" ca="1" si="275"/>
        <v>7</v>
      </c>
      <c r="BB177" s="77">
        <f t="shared" ca="1" si="275"/>
        <v>0</v>
      </c>
      <c r="BC177" s="77">
        <f t="shared" ca="1" si="275"/>
        <v>3</v>
      </c>
      <c r="BD177" s="77">
        <f t="shared" ca="1" si="275"/>
        <v>4</v>
      </c>
      <c r="BE177" s="77">
        <f t="shared" ca="1" si="275"/>
        <v>6</v>
      </c>
      <c r="BF177" s="77">
        <f t="shared" ca="1" si="275"/>
        <v>3</v>
      </c>
      <c r="BG177" s="77" t="str">
        <f t="shared" ca="1" si="276"/>
        <v>В</v>
      </c>
      <c r="BH177" s="77">
        <f t="shared" ca="1" si="276"/>
        <v>7</v>
      </c>
      <c r="BI177" s="77">
        <f t="shared" ca="1" si="276"/>
        <v>0</v>
      </c>
      <c r="BJ177" s="77">
        <f t="shared" ca="1" si="276"/>
        <v>3</v>
      </c>
      <c r="BK177" s="77">
        <f t="shared" ca="1" si="276"/>
        <v>4</v>
      </c>
      <c r="BL177" s="77">
        <f t="shared" ca="1" si="276"/>
        <v>6</v>
      </c>
      <c r="BM177" s="77">
        <f t="shared" ca="1" si="276"/>
        <v>3</v>
      </c>
      <c r="BN177" s="77" t="str">
        <f t="shared" ca="1" si="276"/>
        <v>В</v>
      </c>
      <c r="BO177" s="77">
        <f t="shared" ca="1" si="276"/>
        <v>7</v>
      </c>
      <c r="BP177" s="77">
        <f t="shared" ca="1" si="276"/>
        <v>0</v>
      </c>
      <c r="BQ177" s="77">
        <f t="shared" ca="1" si="276"/>
        <v>3</v>
      </c>
      <c r="BR177" s="77">
        <f t="shared" si="277"/>
        <v>0</v>
      </c>
      <c r="BS177" s="77">
        <f t="shared" si="277"/>
        <v>0</v>
      </c>
      <c r="BT177" s="77">
        <f t="shared" si="277"/>
        <v>0</v>
      </c>
      <c r="BU177" s="77">
        <f t="shared" si="277"/>
        <v>0</v>
      </c>
      <c r="BV177" s="77">
        <f t="shared" si="277"/>
        <v>0</v>
      </c>
      <c r="BW177" s="77">
        <f t="shared" si="277"/>
        <v>0</v>
      </c>
      <c r="BX177" s="77">
        <f t="shared" si="277"/>
        <v>0</v>
      </c>
      <c r="BY177" s="77">
        <f t="shared" si="277"/>
        <v>0</v>
      </c>
      <c r="BZ177" s="77">
        <f t="shared" si="277"/>
        <v>0</v>
      </c>
      <c r="CA177" s="77">
        <f t="shared" si="277"/>
        <v>0</v>
      </c>
      <c r="CB177" s="77">
        <f t="shared" si="278"/>
        <v>0</v>
      </c>
      <c r="CC177" s="77">
        <f t="shared" si="278"/>
        <v>0</v>
      </c>
      <c r="CD177" s="77">
        <f t="shared" si="278"/>
        <v>0</v>
      </c>
      <c r="CE177" s="77">
        <f t="shared" si="278"/>
        <v>0</v>
      </c>
      <c r="CF177" s="77">
        <f t="shared" si="278"/>
        <v>0</v>
      </c>
      <c r="CG177" s="77">
        <f t="shared" si="278"/>
        <v>0</v>
      </c>
      <c r="CH177" s="77">
        <f t="shared" si="278"/>
        <v>0</v>
      </c>
      <c r="CI177" s="77">
        <f t="shared" si="278"/>
        <v>0</v>
      </c>
      <c r="CJ177" s="77">
        <f t="shared" si="278"/>
        <v>0</v>
      </c>
      <c r="CK177" s="77">
        <f t="shared" si="278"/>
        <v>0</v>
      </c>
      <c r="CL177" s="77">
        <f t="shared" si="279"/>
        <v>0</v>
      </c>
      <c r="CM177" s="77">
        <f t="shared" si="279"/>
        <v>0</v>
      </c>
      <c r="CN177" s="77">
        <f t="shared" si="279"/>
        <v>0</v>
      </c>
      <c r="CO177" s="77">
        <f t="shared" si="279"/>
        <v>0</v>
      </c>
      <c r="CP177" s="77">
        <f t="shared" si="279"/>
        <v>0</v>
      </c>
      <c r="CQ177" s="77">
        <f t="shared" si="279"/>
        <v>0</v>
      </c>
      <c r="CR177" s="77">
        <f t="shared" si="279"/>
        <v>0</v>
      </c>
      <c r="CS177" s="77">
        <f t="shared" si="279"/>
        <v>0</v>
      </c>
      <c r="CT177" s="77">
        <f t="shared" si="280"/>
        <v>0</v>
      </c>
      <c r="CU177" s="77">
        <f t="shared" si="280"/>
        <v>0</v>
      </c>
      <c r="CV177" s="77">
        <f t="shared" si="280"/>
        <v>0</v>
      </c>
      <c r="CW177" s="77">
        <f t="shared" si="280"/>
        <v>0</v>
      </c>
      <c r="CX177" s="77">
        <f t="shared" si="280"/>
        <v>0</v>
      </c>
      <c r="CY177" s="77">
        <f t="shared" si="280"/>
        <v>0</v>
      </c>
      <c r="CZ177" s="77">
        <f t="shared" si="280"/>
        <v>0</v>
      </c>
      <c r="DA177" s="77">
        <f t="shared" si="280"/>
        <v>0</v>
      </c>
      <c r="DB177" s="77">
        <f t="shared" si="280"/>
        <v>0</v>
      </c>
      <c r="DC177" s="77">
        <f t="shared" si="280"/>
        <v>0</v>
      </c>
      <c r="DD177" s="77">
        <f t="shared" si="281"/>
        <v>0</v>
      </c>
      <c r="DE177" s="77">
        <f t="shared" si="281"/>
        <v>0</v>
      </c>
      <c r="DF177" s="77">
        <f t="shared" si="281"/>
        <v>0</v>
      </c>
      <c r="DG177" s="77">
        <f t="shared" si="281"/>
        <v>0</v>
      </c>
      <c r="DH177" s="77">
        <f t="shared" si="281"/>
        <v>0</v>
      </c>
      <c r="DI177" s="77">
        <f t="shared" si="281"/>
        <v>0</v>
      </c>
      <c r="DJ177" s="77">
        <f t="shared" si="281"/>
        <v>0</v>
      </c>
      <c r="DK177" s="77">
        <f t="shared" si="281"/>
        <v>0</v>
      </c>
      <c r="DL177" s="77">
        <f t="shared" si="281"/>
        <v>0</v>
      </c>
      <c r="DM177" s="77">
        <f t="shared" si="281"/>
        <v>0</v>
      </c>
      <c r="DN177" s="77">
        <f t="shared" si="282"/>
        <v>0</v>
      </c>
      <c r="DO177" s="77">
        <f t="shared" si="282"/>
        <v>0</v>
      </c>
      <c r="DP177" s="77">
        <f t="shared" si="282"/>
        <v>0</v>
      </c>
      <c r="DQ177" s="77">
        <f t="shared" si="282"/>
        <v>0</v>
      </c>
      <c r="DR177" s="77">
        <f t="shared" si="282"/>
        <v>0</v>
      </c>
      <c r="DS177" s="77">
        <f t="shared" si="282"/>
        <v>0</v>
      </c>
      <c r="DT177" s="77">
        <f t="shared" si="282"/>
        <v>0</v>
      </c>
      <c r="DU177" s="77">
        <f t="shared" si="282"/>
        <v>0</v>
      </c>
      <c r="DV177" s="77">
        <f t="shared" si="282"/>
        <v>0</v>
      </c>
      <c r="DW177" s="77">
        <f t="shared" si="282"/>
        <v>0</v>
      </c>
      <c r="DX177" s="77">
        <f t="shared" si="282"/>
        <v>0</v>
      </c>
      <c r="DY177" s="77">
        <f t="shared" si="283"/>
        <v>0</v>
      </c>
      <c r="DZ177" s="77">
        <f t="shared" si="283"/>
        <v>0</v>
      </c>
      <c r="EA177" s="77">
        <f t="shared" si="283"/>
        <v>0</v>
      </c>
      <c r="EB177" s="77">
        <f t="shared" si="283"/>
        <v>0</v>
      </c>
      <c r="EC177" s="77">
        <f t="shared" si="283"/>
        <v>0</v>
      </c>
      <c r="ED177" s="77">
        <f t="shared" si="283"/>
        <v>0</v>
      </c>
      <c r="EE177" s="77">
        <f t="shared" si="283"/>
        <v>0</v>
      </c>
      <c r="EF177" s="77">
        <f t="shared" si="283"/>
        <v>0</v>
      </c>
      <c r="EG177" s="77">
        <f t="shared" si="283"/>
        <v>0</v>
      </c>
      <c r="EH177" s="77">
        <f t="shared" si="283"/>
        <v>0</v>
      </c>
      <c r="EI177" s="77">
        <f t="shared" si="284"/>
        <v>0</v>
      </c>
      <c r="EJ177" s="77">
        <f t="shared" si="284"/>
        <v>0</v>
      </c>
      <c r="EK177" s="77">
        <f t="shared" si="284"/>
        <v>0</v>
      </c>
      <c r="EL177" s="77">
        <f t="shared" si="284"/>
        <v>0</v>
      </c>
      <c r="EM177" s="77">
        <f t="shared" si="284"/>
        <v>0</v>
      </c>
      <c r="EN177" s="77">
        <f t="shared" si="284"/>
        <v>0</v>
      </c>
      <c r="EO177" s="77">
        <f t="shared" si="284"/>
        <v>0</v>
      </c>
      <c r="EP177" s="77">
        <f t="shared" si="284"/>
        <v>0</v>
      </c>
      <c r="EQ177" s="77">
        <f t="shared" si="284"/>
        <v>0</v>
      </c>
      <c r="ER177" s="77">
        <f t="shared" si="284"/>
        <v>0</v>
      </c>
      <c r="ES177" s="77">
        <f t="shared" si="285"/>
        <v>0</v>
      </c>
      <c r="ET177" s="77">
        <f t="shared" si="285"/>
        <v>0</v>
      </c>
      <c r="EU177" s="77">
        <f t="shared" si="285"/>
        <v>0</v>
      </c>
      <c r="EV177" s="77">
        <f t="shared" si="285"/>
        <v>0</v>
      </c>
      <c r="EW177" s="77">
        <f t="shared" si="285"/>
        <v>0</v>
      </c>
      <c r="EX177" s="77">
        <f t="shared" si="285"/>
        <v>0</v>
      </c>
      <c r="EY177" s="77">
        <f t="shared" si="285"/>
        <v>0</v>
      </c>
      <c r="EZ177" s="77">
        <f t="shared" si="285"/>
        <v>0</v>
      </c>
      <c r="FA177" s="77">
        <f t="shared" si="285"/>
        <v>0</v>
      </c>
      <c r="FB177" s="77">
        <f t="shared" si="285"/>
        <v>0</v>
      </c>
      <c r="FC177" s="77">
        <f t="shared" si="286"/>
        <v>0</v>
      </c>
      <c r="FD177" s="77">
        <f t="shared" si="286"/>
        <v>0</v>
      </c>
      <c r="FE177" s="77">
        <f t="shared" si="286"/>
        <v>0</v>
      </c>
      <c r="FF177" s="77">
        <f t="shared" si="286"/>
        <v>0</v>
      </c>
      <c r="FG177" s="77">
        <f t="shared" si="286"/>
        <v>0</v>
      </c>
      <c r="FH177" s="77">
        <f t="shared" si="286"/>
        <v>0</v>
      </c>
      <c r="FI177" s="77">
        <f t="shared" si="286"/>
        <v>0</v>
      </c>
      <c r="FJ177" s="77">
        <f t="shared" si="286"/>
        <v>0</v>
      </c>
      <c r="FK177" s="77">
        <f t="shared" si="286"/>
        <v>0</v>
      </c>
      <c r="FL177" s="77">
        <f t="shared" si="286"/>
        <v>0</v>
      </c>
      <c r="FM177" s="77">
        <f t="shared" si="287"/>
        <v>0</v>
      </c>
      <c r="FN177" s="77">
        <f t="shared" si="287"/>
        <v>0</v>
      </c>
      <c r="FO177" s="77">
        <f t="shared" si="287"/>
        <v>0</v>
      </c>
      <c r="FP177" s="77">
        <f t="shared" si="287"/>
        <v>0</v>
      </c>
      <c r="FQ177" s="77">
        <f t="shared" si="287"/>
        <v>0</v>
      </c>
      <c r="FR177" s="77">
        <f t="shared" si="287"/>
        <v>0</v>
      </c>
      <c r="FS177" s="77">
        <f t="shared" si="287"/>
        <v>0</v>
      </c>
      <c r="FT177" s="77">
        <f t="shared" si="287"/>
        <v>0</v>
      </c>
      <c r="FU177" s="77">
        <f t="shared" si="287"/>
        <v>0</v>
      </c>
      <c r="FV177" s="77">
        <f t="shared" si="287"/>
        <v>0</v>
      </c>
      <c r="FW177" s="77">
        <f t="shared" si="288"/>
        <v>0</v>
      </c>
      <c r="FX177" s="77">
        <f t="shared" si="288"/>
        <v>0</v>
      </c>
      <c r="FY177" s="77">
        <f t="shared" si="288"/>
        <v>0</v>
      </c>
      <c r="FZ177" s="77">
        <f t="shared" si="288"/>
        <v>0</v>
      </c>
      <c r="GA177" s="77">
        <f t="shared" si="288"/>
        <v>0</v>
      </c>
      <c r="GB177" s="77">
        <f t="shared" si="288"/>
        <v>0</v>
      </c>
      <c r="GC177" s="77">
        <f t="shared" si="288"/>
        <v>0</v>
      </c>
      <c r="GD177" s="77">
        <f t="shared" si="288"/>
        <v>0</v>
      </c>
      <c r="GE177" s="77">
        <f t="shared" si="288"/>
        <v>0</v>
      </c>
      <c r="GF177" s="77">
        <f t="shared" si="288"/>
        <v>0</v>
      </c>
      <c r="GG177" s="77">
        <f t="shared" si="288"/>
        <v>0</v>
      </c>
    </row>
    <row r="178" spans="1:189" ht="15.75" x14ac:dyDescent="0.25">
      <c r="A178" s="93"/>
      <c r="B178" s="101"/>
      <c r="C178" s="102"/>
      <c r="D178" s="102"/>
      <c r="E178" s="93"/>
      <c r="F178" s="101"/>
      <c r="G178" s="97">
        <f t="shared" si="208"/>
        <v>0</v>
      </c>
      <c r="H178" s="96"/>
      <c r="I178" s="97">
        <f t="shared" si="209"/>
        <v>0</v>
      </c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0">
        <f t="shared" si="212"/>
        <v>0</v>
      </c>
      <c r="AE178" s="100">
        <f t="shared" si="210"/>
        <v>0</v>
      </c>
      <c r="AF178" s="75"/>
      <c r="AG178" s="75"/>
      <c r="AH178" s="68">
        <f t="shared" si="211"/>
        <v>0</v>
      </c>
      <c r="AI178" s="79">
        <f>SUMIF(Списки!$D$2:$D$6,B178,Списки!$E$2:$E$6)</f>
        <v>0</v>
      </c>
      <c r="AJ178" s="79">
        <f t="shared" si="228"/>
        <v>31</v>
      </c>
      <c r="AK178" s="70"/>
      <c r="AL178" s="70">
        <f t="array" aca="1" ref="AL178" ca="1">IF(MONTH(AI178)=1,MIN(IF(F178=январь!$A$1:$AF$200,ROW(январь!$A$1:$AF$200))),IF(MONTH(AI178)=2,MIN(IF(F178=февраль!$A$1:$AF$200,ROW(февраль!$A$1:$AF$200))),IF(MONTH(AI178)=3,MIN(IF(F178=март!$A$1:$AF$200,ROW(март!$A$1:$AF$200))),IF(MONTH(AI178)=4,MIN(IF(F178=апрель!$A$1:$AF$200,ROW(апрель!$A$1:$AF$200))),IF(MONTH(AI178)=5,MIN(IF(F178=май!$A$1:$AF$200,ROW(май!$A$1:$AF$200))),0)))))</f>
        <v>3</v>
      </c>
      <c r="AM178" s="77" t="str">
        <f t="shared" ca="1" si="274"/>
        <v>П</v>
      </c>
      <c r="AN178" s="77" t="str">
        <f t="shared" ca="1" si="274"/>
        <v>П</v>
      </c>
      <c r="AO178" s="77" t="str">
        <f t="shared" ca="1" si="274"/>
        <v>КД</v>
      </c>
      <c r="AP178" s="77" t="str">
        <f t="shared" ca="1" si="274"/>
        <v>КД</v>
      </c>
      <c r="AQ178" s="77" t="str">
        <f t="shared" ca="1" si="274"/>
        <v>КД</v>
      </c>
      <c r="AR178" s="77" t="str">
        <f t="shared" ca="1" si="274"/>
        <v>КД</v>
      </c>
      <c r="AS178" s="77" t="str">
        <f t="shared" ca="1" si="274"/>
        <v>В</v>
      </c>
      <c r="AT178" s="77" t="str">
        <f t="shared" ca="1" si="274"/>
        <v>КД</v>
      </c>
      <c r="AU178" s="77">
        <f t="shared" ca="1" si="274"/>
        <v>0</v>
      </c>
      <c r="AV178" s="77">
        <f t="shared" ca="1" si="274"/>
        <v>3</v>
      </c>
      <c r="AW178" s="77">
        <f t="shared" ca="1" si="275"/>
        <v>4</v>
      </c>
      <c r="AX178" s="77">
        <f t="shared" ca="1" si="275"/>
        <v>6</v>
      </c>
      <c r="AY178" s="77">
        <f t="shared" ca="1" si="275"/>
        <v>3</v>
      </c>
      <c r="AZ178" s="77" t="str">
        <f t="shared" ca="1" si="275"/>
        <v>В</v>
      </c>
      <c r="BA178" s="77">
        <f t="shared" ca="1" si="275"/>
        <v>7</v>
      </c>
      <c r="BB178" s="77">
        <f t="shared" ca="1" si="275"/>
        <v>0</v>
      </c>
      <c r="BC178" s="77">
        <f t="shared" ca="1" si="275"/>
        <v>3</v>
      </c>
      <c r="BD178" s="77">
        <f t="shared" ca="1" si="275"/>
        <v>4</v>
      </c>
      <c r="BE178" s="77">
        <f t="shared" ca="1" si="275"/>
        <v>6</v>
      </c>
      <c r="BF178" s="77">
        <f t="shared" ca="1" si="275"/>
        <v>3</v>
      </c>
      <c r="BG178" s="77" t="str">
        <f t="shared" ca="1" si="276"/>
        <v>В</v>
      </c>
      <c r="BH178" s="77">
        <f t="shared" ca="1" si="276"/>
        <v>7</v>
      </c>
      <c r="BI178" s="77">
        <f t="shared" ca="1" si="276"/>
        <v>0</v>
      </c>
      <c r="BJ178" s="77">
        <f t="shared" ca="1" si="276"/>
        <v>3</v>
      </c>
      <c r="BK178" s="77">
        <f t="shared" ca="1" si="276"/>
        <v>4</v>
      </c>
      <c r="BL178" s="77">
        <f t="shared" ca="1" si="276"/>
        <v>6</v>
      </c>
      <c r="BM178" s="77">
        <f t="shared" ca="1" si="276"/>
        <v>3</v>
      </c>
      <c r="BN178" s="77" t="str">
        <f t="shared" ca="1" si="276"/>
        <v>В</v>
      </c>
      <c r="BO178" s="77">
        <f t="shared" ca="1" si="276"/>
        <v>7</v>
      </c>
      <c r="BP178" s="77">
        <f t="shared" ca="1" si="276"/>
        <v>0</v>
      </c>
      <c r="BQ178" s="77">
        <f t="shared" ca="1" si="276"/>
        <v>3</v>
      </c>
      <c r="BR178" s="77">
        <f t="shared" si="277"/>
        <v>0</v>
      </c>
      <c r="BS178" s="77">
        <f t="shared" si="277"/>
        <v>0</v>
      </c>
      <c r="BT178" s="77">
        <f t="shared" si="277"/>
        <v>0</v>
      </c>
      <c r="BU178" s="77">
        <f t="shared" si="277"/>
        <v>0</v>
      </c>
      <c r="BV178" s="77">
        <f t="shared" si="277"/>
        <v>0</v>
      </c>
      <c r="BW178" s="77">
        <f t="shared" si="277"/>
        <v>0</v>
      </c>
      <c r="BX178" s="77">
        <f t="shared" si="277"/>
        <v>0</v>
      </c>
      <c r="BY178" s="77">
        <f t="shared" si="277"/>
        <v>0</v>
      </c>
      <c r="BZ178" s="77">
        <f t="shared" si="277"/>
        <v>0</v>
      </c>
      <c r="CA178" s="77">
        <f t="shared" si="277"/>
        <v>0</v>
      </c>
      <c r="CB178" s="77">
        <f t="shared" si="278"/>
        <v>0</v>
      </c>
      <c r="CC178" s="77">
        <f t="shared" si="278"/>
        <v>0</v>
      </c>
      <c r="CD178" s="77">
        <f t="shared" si="278"/>
        <v>0</v>
      </c>
      <c r="CE178" s="77">
        <f t="shared" si="278"/>
        <v>0</v>
      </c>
      <c r="CF178" s="77">
        <f t="shared" si="278"/>
        <v>0</v>
      </c>
      <c r="CG178" s="77">
        <f t="shared" si="278"/>
        <v>0</v>
      </c>
      <c r="CH178" s="77">
        <f t="shared" si="278"/>
        <v>0</v>
      </c>
      <c r="CI178" s="77">
        <f t="shared" si="278"/>
        <v>0</v>
      </c>
      <c r="CJ178" s="77">
        <f t="shared" si="278"/>
        <v>0</v>
      </c>
      <c r="CK178" s="77">
        <f t="shared" si="278"/>
        <v>0</v>
      </c>
      <c r="CL178" s="77">
        <f t="shared" si="279"/>
        <v>0</v>
      </c>
      <c r="CM178" s="77">
        <f t="shared" si="279"/>
        <v>0</v>
      </c>
      <c r="CN178" s="77">
        <f t="shared" si="279"/>
        <v>0</v>
      </c>
      <c r="CO178" s="77">
        <f t="shared" si="279"/>
        <v>0</v>
      </c>
      <c r="CP178" s="77">
        <f t="shared" si="279"/>
        <v>0</v>
      </c>
      <c r="CQ178" s="77">
        <f t="shared" si="279"/>
        <v>0</v>
      </c>
      <c r="CR178" s="77">
        <f t="shared" si="279"/>
        <v>0</v>
      </c>
      <c r="CS178" s="77">
        <f t="shared" si="279"/>
        <v>0</v>
      </c>
      <c r="CT178" s="77">
        <f t="shared" si="280"/>
        <v>0</v>
      </c>
      <c r="CU178" s="77">
        <f t="shared" si="280"/>
        <v>0</v>
      </c>
      <c r="CV178" s="77">
        <f t="shared" si="280"/>
        <v>0</v>
      </c>
      <c r="CW178" s="77">
        <f t="shared" si="280"/>
        <v>0</v>
      </c>
      <c r="CX178" s="77">
        <f t="shared" si="280"/>
        <v>0</v>
      </c>
      <c r="CY178" s="77">
        <f t="shared" si="280"/>
        <v>0</v>
      </c>
      <c r="CZ178" s="77">
        <f t="shared" si="280"/>
        <v>0</v>
      </c>
      <c r="DA178" s="77">
        <f t="shared" si="280"/>
        <v>0</v>
      </c>
      <c r="DB178" s="77">
        <f t="shared" si="280"/>
        <v>0</v>
      </c>
      <c r="DC178" s="77">
        <f t="shared" si="280"/>
        <v>0</v>
      </c>
      <c r="DD178" s="77">
        <f t="shared" si="281"/>
        <v>0</v>
      </c>
      <c r="DE178" s="77">
        <f t="shared" si="281"/>
        <v>0</v>
      </c>
      <c r="DF178" s="77">
        <f t="shared" si="281"/>
        <v>0</v>
      </c>
      <c r="DG178" s="77">
        <f t="shared" si="281"/>
        <v>0</v>
      </c>
      <c r="DH178" s="77">
        <f t="shared" si="281"/>
        <v>0</v>
      </c>
      <c r="DI178" s="77">
        <f t="shared" si="281"/>
        <v>0</v>
      </c>
      <c r="DJ178" s="77">
        <f t="shared" si="281"/>
        <v>0</v>
      </c>
      <c r="DK178" s="77">
        <f t="shared" si="281"/>
        <v>0</v>
      </c>
      <c r="DL178" s="77">
        <f t="shared" si="281"/>
        <v>0</v>
      </c>
      <c r="DM178" s="77">
        <f t="shared" si="281"/>
        <v>0</v>
      </c>
      <c r="DN178" s="77">
        <f t="shared" si="282"/>
        <v>0</v>
      </c>
      <c r="DO178" s="77">
        <f t="shared" si="282"/>
        <v>0</v>
      </c>
      <c r="DP178" s="77">
        <f t="shared" si="282"/>
        <v>0</v>
      </c>
      <c r="DQ178" s="77">
        <f t="shared" si="282"/>
        <v>0</v>
      </c>
      <c r="DR178" s="77">
        <f t="shared" si="282"/>
        <v>0</v>
      </c>
      <c r="DS178" s="77">
        <f t="shared" si="282"/>
        <v>0</v>
      </c>
      <c r="DT178" s="77">
        <f t="shared" si="282"/>
        <v>0</v>
      </c>
      <c r="DU178" s="77">
        <f t="shared" si="282"/>
        <v>0</v>
      </c>
      <c r="DV178" s="77">
        <f t="shared" si="282"/>
        <v>0</v>
      </c>
      <c r="DW178" s="77">
        <f t="shared" si="282"/>
        <v>0</v>
      </c>
      <c r="DX178" s="77">
        <f t="shared" si="282"/>
        <v>0</v>
      </c>
      <c r="DY178" s="77">
        <f t="shared" si="283"/>
        <v>0</v>
      </c>
      <c r="DZ178" s="77">
        <f t="shared" si="283"/>
        <v>0</v>
      </c>
      <c r="EA178" s="77">
        <f t="shared" si="283"/>
        <v>0</v>
      </c>
      <c r="EB178" s="77">
        <f t="shared" si="283"/>
        <v>0</v>
      </c>
      <c r="EC178" s="77">
        <f t="shared" si="283"/>
        <v>0</v>
      </c>
      <c r="ED178" s="77">
        <f t="shared" si="283"/>
        <v>0</v>
      </c>
      <c r="EE178" s="77">
        <f t="shared" si="283"/>
        <v>0</v>
      </c>
      <c r="EF178" s="77">
        <f t="shared" si="283"/>
        <v>0</v>
      </c>
      <c r="EG178" s="77">
        <f t="shared" si="283"/>
        <v>0</v>
      </c>
      <c r="EH178" s="77">
        <f t="shared" si="283"/>
        <v>0</v>
      </c>
      <c r="EI178" s="77">
        <f t="shared" si="284"/>
        <v>0</v>
      </c>
      <c r="EJ178" s="77">
        <f t="shared" si="284"/>
        <v>0</v>
      </c>
      <c r="EK178" s="77">
        <f t="shared" si="284"/>
        <v>0</v>
      </c>
      <c r="EL178" s="77">
        <f t="shared" si="284"/>
        <v>0</v>
      </c>
      <c r="EM178" s="77">
        <f t="shared" si="284"/>
        <v>0</v>
      </c>
      <c r="EN178" s="77">
        <f t="shared" si="284"/>
        <v>0</v>
      </c>
      <c r="EO178" s="77">
        <f t="shared" si="284"/>
        <v>0</v>
      </c>
      <c r="EP178" s="77">
        <f t="shared" si="284"/>
        <v>0</v>
      </c>
      <c r="EQ178" s="77">
        <f t="shared" si="284"/>
        <v>0</v>
      </c>
      <c r="ER178" s="77">
        <f t="shared" si="284"/>
        <v>0</v>
      </c>
      <c r="ES178" s="77">
        <f t="shared" si="285"/>
        <v>0</v>
      </c>
      <c r="ET178" s="77">
        <f t="shared" si="285"/>
        <v>0</v>
      </c>
      <c r="EU178" s="77">
        <f t="shared" si="285"/>
        <v>0</v>
      </c>
      <c r="EV178" s="77">
        <f t="shared" si="285"/>
        <v>0</v>
      </c>
      <c r="EW178" s="77">
        <f t="shared" si="285"/>
        <v>0</v>
      </c>
      <c r="EX178" s="77">
        <f t="shared" si="285"/>
        <v>0</v>
      </c>
      <c r="EY178" s="77">
        <f t="shared" si="285"/>
        <v>0</v>
      </c>
      <c r="EZ178" s="77">
        <f t="shared" si="285"/>
        <v>0</v>
      </c>
      <c r="FA178" s="77">
        <f t="shared" si="285"/>
        <v>0</v>
      </c>
      <c r="FB178" s="77">
        <f t="shared" si="285"/>
        <v>0</v>
      </c>
      <c r="FC178" s="77">
        <f t="shared" si="286"/>
        <v>0</v>
      </c>
      <c r="FD178" s="77">
        <f t="shared" si="286"/>
        <v>0</v>
      </c>
      <c r="FE178" s="77">
        <f t="shared" si="286"/>
        <v>0</v>
      </c>
      <c r="FF178" s="77">
        <f t="shared" si="286"/>
        <v>0</v>
      </c>
      <c r="FG178" s="77">
        <f t="shared" si="286"/>
        <v>0</v>
      </c>
      <c r="FH178" s="77">
        <f t="shared" si="286"/>
        <v>0</v>
      </c>
      <c r="FI178" s="77">
        <f t="shared" si="286"/>
        <v>0</v>
      </c>
      <c r="FJ178" s="77">
        <f t="shared" si="286"/>
        <v>0</v>
      </c>
      <c r="FK178" s="77">
        <f t="shared" si="286"/>
        <v>0</v>
      </c>
      <c r="FL178" s="77">
        <f t="shared" si="286"/>
        <v>0</v>
      </c>
      <c r="FM178" s="77">
        <f t="shared" si="287"/>
        <v>0</v>
      </c>
      <c r="FN178" s="77">
        <f t="shared" si="287"/>
        <v>0</v>
      </c>
      <c r="FO178" s="77">
        <f t="shared" si="287"/>
        <v>0</v>
      </c>
      <c r="FP178" s="77">
        <f t="shared" si="287"/>
        <v>0</v>
      </c>
      <c r="FQ178" s="77">
        <f t="shared" si="287"/>
        <v>0</v>
      </c>
      <c r="FR178" s="77">
        <f t="shared" si="287"/>
        <v>0</v>
      </c>
      <c r="FS178" s="77">
        <f t="shared" si="287"/>
        <v>0</v>
      </c>
      <c r="FT178" s="77">
        <f t="shared" si="287"/>
        <v>0</v>
      </c>
      <c r="FU178" s="77">
        <f t="shared" si="287"/>
        <v>0</v>
      </c>
      <c r="FV178" s="77">
        <f t="shared" si="287"/>
        <v>0</v>
      </c>
      <c r="FW178" s="77">
        <f t="shared" si="288"/>
        <v>0</v>
      </c>
      <c r="FX178" s="77">
        <f t="shared" si="288"/>
        <v>0</v>
      </c>
      <c r="FY178" s="77">
        <f t="shared" si="288"/>
        <v>0</v>
      </c>
      <c r="FZ178" s="77">
        <f t="shared" si="288"/>
        <v>0</v>
      </c>
      <c r="GA178" s="77">
        <f t="shared" si="288"/>
        <v>0</v>
      </c>
      <c r="GB178" s="77">
        <f t="shared" si="288"/>
        <v>0</v>
      </c>
      <c r="GC178" s="77">
        <f t="shared" si="288"/>
        <v>0</v>
      </c>
      <c r="GD178" s="77">
        <f t="shared" si="288"/>
        <v>0</v>
      </c>
      <c r="GE178" s="77">
        <f t="shared" si="288"/>
        <v>0</v>
      </c>
      <c r="GF178" s="77">
        <f t="shared" si="288"/>
        <v>0</v>
      </c>
      <c r="GG178" s="77">
        <f t="shared" si="288"/>
        <v>0</v>
      </c>
    </row>
    <row r="179" spans="1:189" ht="15.75" x14ac:dyDescent="0.25">
      <c r="A179" s="93"/>
      <c r="B179" s="101"/>
      <c r="C179" s="102"/>
      <c r="D179" s="102"/>
      <c r="E179" s="93"/>
      <c r="F179" s="101"/>
      <c r="G179" s="97">
        <f t="shared" si="208"/>
        <v>0</v>
      </c>
      <c r="H179" s="96"/>
      <c r="I179" s="97">
        <f t="shared" si="209"/>
        <v>0</v>
      </c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0">
        <f t="shared" si="212"/>
        <v>0</v>
      </c>
      <c r="AE179" s="100">
        <f t="shared" si="210"/>
        <v>0</v>
      </c>
      <c r="AF179" s="75"/>
      <c r="AG179" s="75"/>
      <c r="AH179" s="68">
        <f t="shared" si="211"/>
        <v>0</v>
      </c>
      <c r="AI179" s="79">
        <f>SUMIF(Списки!$D$2:$D$6,B179,Списки!$E$2:$E$6)</f>
        <v>0</v>
      </c>
      <c r="AJ179" s="79">
        <f t="shared" si="228"/>
        <v>31</v>
      </c>
      <c r="AK179" s="70"/>
      <c r="AL179" s="70">
        <f t="array" aca="1" ref="AL179" ca="1">IF(MONTH(AI179)=1,MIN(IF(F179=январь!$A$1:$AF$200,ROW(январь!$A$1:$AF$200))),IF(MONTH(AI179)=2,MIN(IF(F179=февраль!$A$1:$AF$200,ROW(февраль!$A$1:$AF$200))),IF(MONTH(AI179)=3,MIN(IF(F179=март!$A$1:$AF$200,ROW(март!$A$1:$AF$200))),IF(MONTH(AI179)=4,MIN(IF(F179=апрель!$A$1:$AF$200,ROW(апрель!$A$1:$AF$200))),IF(MONTH(AI179)=5,MIN(IF(F179=май!$A$1:$AF$200,ROW(май!$A$1:$AF$200))),0)))))</f>
        <v>3</v>
      </c>
      <c r="AM179" s="77" t="str">
        <f t="shared" ca="1" si="274"/>
        <v>П</v>
      </c>
      <c r="AN179" s="77" t="str">
        <f t="shared" ca="1" si="274"/>
        <v>П</v>
      </c>
      <c r="AO179" s="77" t="str">
        <f t="shared" ca="1" si="274"/>
        <v>КД</v>
      </c>
      <c r="AP179" s="77" t="str">
        <f t="shared" ca="1" si="274"/>
        <v>КД</v>
      </c>
      <c r="AQ179" s="77" t="str">
        <f t="shared" ca="1" si="274"/>
        <v>КД</v>
      </c>
      <c r="AR179" s="77" t="str">
        <f t="shared" ca="1" si="274"/>
        <v>КД</v>
      </c>
      <c r="AS179" s="77" t="str">
        <f t="shared" ca="1" si="274"/>
        <v>В</v>
      </c>
      <c r="AT179" s="77" t="str">
        <f t="shared" ca="1" si="274"/>
        <v>КД</v>
      </c>
      <c r="AU179" s="77">
        <f t="shared" ca="1" si="274"/>
        <v>0</v>
      </c>
      <c r="AV179" s="77">
        <f t="shared" ca="1" si="274"/>
        <v>3</v>
      </c>
      <c r="AW179" s="77">
        <f t="shared" ca="1" si="275"/>
        <v>4</v>
      </c>
      <c r="AX179" s="77">
        <f t="shared" ca="1" si="275"/>
        <v>6</v>
      </c>
      <c r="AY179" s="77">
        <f t="shared" ca="1" si="275"/>
        <v>3</v>
      </c>
      <c r="AZ179" s="77" t="str">
        <f t="shared" ca="1" si="275"/>
        <v>В</v>
      </c>
      <c r="BA179" s="77">
        <f t="shared" ca="1" si="275"/>
        <v>7</v>
      </c>
      <c r="BB179" s="77">
        <f t="shared" ca="1" si="275"/>
        <v>0</v>
      </c>
      <c r="BC179" s="77">
        <f t="shared" ca="1" si="275"/>
        <v>3</v>
      </c>
      <c r="BD179" s="77">
        <f t="shared" ca="1" si="275"/>
        <v>4</v>
      </c>
      <c r="BE179" s="77">
        <f t="shared" ca="1" si="275"/>
        <v>6</v>
      </c>
      <c r="BF179" s="77">
        <f t="shared" ca="1" si="275"/>
        <v>3</v>
      </c>
      <c r="BG179" s="77" t="str">
        <f t="shared" ca="1" si="276"/>
        <v>В</v>
      </c>
      <c r="BH179" s="77">
        <f t="shared" ca="1" si="276"/>
        <v>7</v>
      </c>
      <c r="BI179" s="77">
        <f t="shared" ca="1" si="276"/>
        <v>0</v>
      </c>
      <c r="BJ179" s="77">
        <f t="shared" ca="1" si="276"/>
        <v>3</v>
      </c>
      <c r="BK179" s="77">
        <f t="shared" ca="1" si="276"/>
        <v>4</v>
      </c>
      <c r="BL179" s="77">
        <f t="shared" ca="1" si="276"/>
        <v>6</v>
      </c>
      <c r="BM179" s="77">
        <f t="shared" ca="1" si="276"/>
        <v>3</v>
      </c>
      <c r="BN179" s="77" t="str">
        <f t="shared" ca="1" si="276"/>
        <v>В</v>
      </c>
      <c r="BO179" s="77">
        <f t="shared" ca="1" si="276"/>
        <v>7</v>
      </c>
      <c r="BP179" s="77">
        <f t="shared" ca="1" si="276"/>
        <v>0</v>
      </c>
      <c r="BQ179" s="77">
        <f t="shared" ca="1" si="276"/>
        <v>3</v>
      </c>
      <c r="BR179" s="77">
        <f t="shared" si="277"/>
        <v>0</v>
      </c>
      <c r="BS179" s="77">
        <f t="shared" si="277"/>
        <v>0</v>
      </c>
      <c r="BT179" s="77">
        <f t="shared" si="277"/>
        <v>0</v>
      </c>
      <c r="BU179" s="77">
        <f t="shared" si="277"/>
        <v>0</v>
      </c>
      <c r="BV179" s="77">
        <f t="shared" si="277"/>
        <v>0</v>
      </c>
      <c r="BW179" s="77">
        <f t="shared" si="277"/>
        <v>0</v>
      </c>
      <c r="BX179" s="77">
        <f t="shared" si="277"/>
        <v>0</v>
      </c>
      <c r="BY179" s="77">
        <f t="shared" si="277"/>
        <v>0</v>
      </c>
      <c r="BZ179" s="77">
        <f t="shared" si="277"/>
        <v>0</v>
      </c>
      <c r="CA179" s="77">
        <f t="shared" si="277"/>
        <v>0</v>
      </c>
      <c r="CB179" s="77">
        <f t="shared" si="278"/>
        <v>0</v>
      </c>
      <c r="CC179" s="77">
        <f t="shared" si="278"/>
        <v>0</v>
      </c>
      <c r="CD179" s="77">
        <f t="shared" si="278"/>
        <v>0</v>
      </c>
      <c r="CE179" s="77">
        <f t="shared" si="278"/>
        <v>0</v>
      </c>
      <c r="CF179" s="77">
        <f t="shared" si="278"/>
        <v>0</v>
      </c>
      <c r="CG179" s="77">
        <f t="shared" si="278"/>
        <v>0</v>
      </c>
      <c r="CH179" s="77">
        <f t="shared" si="278"/>
        <v>0</v>
      </c>
      <c r="CI179" s="77">
        <f t="shared" si="278"/>
        <v>0</v>
      </c>
      <c r="CJ179" s="77">
        <f t="shared" si="278"/>
        <v>0</v>
      </c>
      <c r="CK179" s="77">
        <f t="shared" si="278"/>
        <v>0</v>
      </c>
      <c r="CL179" s="77">
        <f t="shared" si="279"/>
        <v>0</v>
      </c>
      <c r="CM179" s="77">
        <f t="shared" si="279"/>
        <v>0</v>
      </c>
      <c r="CN179" s="77">
        <f t="shared" si="279"/>
        <v>0</v>
      </c>
      <c r="CO179" s="77">
        <f t="shared" si="279"/>
        <v>0</v>
      </c>
      <c r="CP179" s="77">
        <f t="shared" si="279"/>
        <v>0</v>
      </c>
      <c r="CQ179" s="77">
        <f t="shared" si="279"/>
        <v>0</v>
      </c>
      <c r="CR179" s="77">
        <f t="shared" si="279"/>
        <v>0</v>
      </c>
      <c r="CS179" s="77">
        <f t="shared" si="279"/>
        <v>0</v>
      </c>
      <c r="CT179" s="77">
        <f t="shared" si="280"/>
        <v>0</v>
      </c>
      <c r="CU179" s="77">
        <f t="shared" si="280"/>
        <v>0</v>
      </c>
      <c r="CV179" s="77">
        <f t="shared" si="280"/>
        <v>0</v>
      </c>
      <c r="CW179" s="77">
        <f t="shared" si="280"/>
        <v>0</v>
      </c>
      <c r="CX179" s="77">
        <f t="shared" si="280"/>
        <v>0</v>
      </c>
      <c r="CY179" s="77">
        <f t="shared" si="280"/>
        <v>0</v>
      </c>
      <c r="CZ179" s="77">
        <f t="shared" si="280"/>
        <v>0</v>
      </c>
      <c r="DA179" s="77">
        <f t="shared" si="280"/>
        <v>0</v>
      </c>
      <c r="DB179" s="77">
        <f t="shared" si="280"/>
        <v>0</v>
      </c>
      <c r="DC179" s="77">
        <f t="shared" si="280"/>
        <v>0</v>
      </c>
      <c r="DD179" s="77">
        <f t="shared" si="281"/>
        <v>0</v>
      </c>
      <c r="DE179" s="77">
        <f t="shared" si="281"/>
        <v>0</v>
      </c>
      <c r="DF179" s="77">
        <f t="shared" si="281"/>
        <v>0</v>
      </c>
      <c r="DG179" s="77">
        <f t="shared" si="281"/>
        <v>0</v>
      </c>
      <c r="DH179" s="77">
        <f t="shared" si="281"/>
        <v>0</v>
      </c>
      <c r="DI179" s="77">
        <f t="shared" si="281"/>
        <v>0</v>
      </c>
      <c r="DJ179" s="77">
        <f t="shared" si="281"/>
        <v>0</v>
      </c>
      <c r="DK179" s="77">
        <f t="shared" si="281"/>
        <v>0</v>
      </c>
      <c r="DL179" s="77">
        <f t="shared" si="281"/>
        <v>0</v>
      </c>
      <c r="DM179" s="77">
        <f t="shared" si="281"/>
        <v>0</v>
      </c>
      <c r="DN179" s="77">
        <f t="shared" si="282"/>
        <v>0</v>
      </c>
      <c r="DO179" s="77">
        <f t="shared" si="282"/>
        <v>0</v>
      </c>
      <c r="DP179" s="77">
        <f t="shared" si="282"/>
        <v>0</v>
      </c>
      <c r="DQ179" s="77">
        <f t="shared" si="282"/>
        <v>0</v>
      </c>
      <c r="DR179" s="77">
        <f t="shared" si="282"/>
        <v>0</v>
      </c>
      <c r="DS179" s="77">
        <f t="shared" si="282"/>
        <v>0</v>
      </c>
      <c r="DT179" s="77">
        <f t="shared" si="282"/>
        <v>0</v>
      </c>
      <c r="DU179" s="77">
        <f t="shared" si="282"/>
        <v>0</v>
      </c>
      <c r="DV179" s="77">
        <f t="shared" si="282"/>
        <v>0</v>
      </c>
      <c r="DW179" s="77">
        <f t="shared" si="282"/>
        <v>0</v>
      </c>
      <c r="DX179" s="77">
        <f t="shared" si="282"/>
        <v>0</v>
      </c>
      <c r="DY179" s="77">
        <f t="shared" si="283"/>
        <v>0</v>
      </c>
      <c r="DZ179" s="77">
        <f t="shared" si="283"/>
        <v>0</v>
      </c>
      <c r="EA179" s="77">
        <f t="shared" si="283"/>
        <v>0</v>
      </c>
      <c r="EB179" s="77">
        <f t="shared" si="283"/>
        <v>0</v>
      </c>
      <c r="EC179" s="77">
        <f t="shared" si="283"/>
        <v>0</v>
      </c>
      <c r="ED179" s="77">
        <f t="shared" si="283"/>
        <v>0</v>
      </c>
      <c r="EE179" s="77">
        <f t="shared" si="283"/>
        <v>0</v>
      </c>
      <c r="EF179" s="77">
        <f t="shared" si="283"/>
        <v>0</v>
      </c>
      <c r="EG179" s="77">
        <f t="shared" si="283"/>
        <v>0</v>
      </c>
      <c r="EH179" s="77">
        <f t="shared" si="283"/>
        <v>0</v>
      </c>
      <c r="EI179" s="77">
        <f t="shared" si="284"/>
        <v>0</v>
      </c>
      <c r="EJ179" s="77">
        <f t="shared" si="284"/>
        <v>0</v>
      </c>
      <c r="EK179" s="77">
        <f t="shared" si="284"/>
        <v>0</v>
      </c>
      <c r="EL179" s="77">
        <f t="shared" si="284"/>
        <v>0</v>
      </c>
      <c r="EM179" s="77">
        <f t="shared" si="284"/>
        <v>0</v>
      </c>
      <c r="EN179" s="77">
        <f t="shared" si="284"/>
        <v>0</v>
      </c>
      <c r="EO179" s="77">
        <f t="shared" si="284"/>
        <v>0</v>
      </c>
      <c r="EP179" s="77">
        <f t="shared" si="284"/>
        <v>0</v>
      </c>
      <c r="EQ179" s="77">
        <f t="shared" si="284"/>
        <v>0</v>
      </c>
      <c r="ER179" s="77">
        <f t="shared" si="284"/>
        <v>0</v>
      </c>
      <c r="ES179" s="77">
        <f t="shared" si="285"/>
        <v>0</v>
      </c>
      <c r="ET179" s="77">
        <f t="shared" si="285"/>
        <v>0</v>
      </c>
      <c r="EU179" s="77">
        <f t="shared" si="285"/>
        <v>0</v>
      </c>
      <c r="EV179" s="77">
        <f t="shared" si="285"/>
        <v>0</v>
      </c>
      <c r="EW179" s="77">
        <f t="shared" si="285"/>
        <v>0</v>
      </c>
      <c r="EX179" s="77">
        <f t="shared" si="285"/>
        <v>0</v>
      </c>
      <c r="EY179" s="77">
        <f t="shared" si="285"/>
        <v>0</v>
      </c>
      <c r="EZ179" s="77">
        <f t="shared" si="285"/>
        <v>0</v>
      </c>
      <c r="FA179" s="77">
        <f t="shared" si="285"/>
        <v>0</v>
      </c>
      <c r="FB179" s="77">
        <f t="shared" si="285"/>
        <v>0</v>
      </c>
      <c r="FC179" s="77">
        <f t="shared" si="286"/>
        <v>0</v>
      </c>
      <c r="FD179" s="77">
        <f t="shared" si="286"/>
        <v>0</v>
      </c>
      <c r="FE179" s="77">
        <f t="shared" si="286"/>
        <v>0</v>
      </c>
      <c r="FF179" s="77">
        <f t="shared" si="286"/>
        <v>0</v>
      </c>
      <c r="FG179" s="77">
        <f t="shared" si="286"/>
        <v>0</v>
      </c>
      <c r="FH179" s="77">
        <f t="shared" si="286"/>
        <v>0</v>
      </c>
      <c r="FI179" s="77">
        <f t="shared" si="286"/>
        <v>0</v>
      </c>
      <c r="FJ179" s="77">
        <f t="shared" si="286"/>
        <v>0</v>
      </c>
      <c r="FK179" s="77">
        <f t="shared" si="286"/>
        <v>0</v>
      </c>
      <c r="FL179" s="77">
        <f t="shared" si="286"/>
        <v>0</v>
      </c>
      <c r="FM179" s="77">
        <f t="shared" si="287"/>
        <v>0</v>
      </c>
      <c r="FN179" s="77">
        <f t="shared" si="287"/>
        <v>0</v>
      </c>
      <c r="FO179" s="77">
        <f t="shared" si="287"/>
        <v>0</v>
      </c>
      <c r="FP179" s="77">
        <f t="shared" si="287"/>
        <v>0</v>
      </c>
      <c r="FQ179" s="77">
        <f t="shared" si="287"/>
        <v>0</v>
      </c>
      <c r="FR179" s="77">
        <f t="shared" si="287"/>
        <v>0</v>
      </c>
      <c r="FS179" s="77">
        <f t="shared" si="287"/>
        <v>0</v>
      </c>
      <c r="FT179" s="77">
        <f t="shared" si="287"/>
        <v>0</v>
      </c>
      <c r="FU179" s="77">
        <f t="shared" si="287"/>
        <v>0</v>
      </c>
      <c r="FV179" s="77">
        <f t="shared" si="287"/>
        <v>0</v>
      </c>
      <c r="FW179" s="77">
        <f t="shared" si="288"/>
        <v>0</v>
      </c>
      <c r="FX179" s="77">
        <f t="shared" si="288"/>
        <v>0</v>
      </c>
      <c r="FY179" s="77">
        <f t="shared" si="288"/>
        <v>0</v>
      </c>
      <c r="FZ179" s="77">
        <f t="shared" si="288"/>
        <v>0</v>
      </c>
      <c r="GA179" s="77">
        <f t="shared" si="288"/>
        <v>0</v>
      </c>
      <c r="GB179" s="77">
        <f t="shared" si="288"/>
        <v>0</v>
      </c>
      <c r="GC179" s="77">
        <f t="shared" si="288"/>
        <v>0</v>
      </c>
      <c r="GD179" s="77">
        <f t="shared" si="288"/>
        <v>0</v>
      </c>
      <c r="GE179" s="77">
        <f t="shared" si="288"/>
        <v>0</v>
      </c>
      <c r="GF179" s="77">
        <f t="shared" si="288"/>
        <v>0</v>
      </c>
      <c r="GG179" s="77">
        <f t="shared" si="288"/>
        <v>0</v>
      </c>
    </row>
    <row r="180" spans="1:189" ht="15.75" x14ac:dyDescent="0.25">
      <c r="A180" s="93"/>
      <c r="B180" s="101"/>
      <c r="C180" s="102"/>
      <c r="D180" s="102"/>
      <c r="E180" s="93"/>
      <c r="F180" s="101"/>
      <c r="G180" s="97">
        <f t="shared" si="208"/>
        <v>0</v>
      </c>
      <c r="H180" s="96"/>
      <c r="I180" s="97">
        <f t="shared" si="209"/>
        <v>0</v>
      </c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0">
        <f t="shared" si="212"/>
        <v>0</v>
      </c>
      <c r="AE180" s="100">
        <f t="shared" si="210"/>
        <v>0</v>
      </c>
      <c r="AF180" s="75"/>
      <c r="AG180" s="75"/>
      <c r="AH180" s="68">
        <f t="shared" si="211"/>
        <v>0</v>
      </c>
      <c r="AI180" s="79">
        <f>SUMIF(Списки!$D$2:$D$6,B180,Списки!$E$2:$E$6)</f>
        <v>0</v>
      </c>
      <c r="AJ180" s="79">
        <f t="shared" si="228"/>
        <v>31</v>
      </c>
      <c r="AK180" s="70"/>
      <c r="AL180" s="70">
        <f t="array" aca="1" ref="AL180" ca="1">IF(MONTH(AI180)=1,MIN(IF(F180=январь!$A$1:$AF$200,ROW(январь!$A$1:$AF$200))),IF(MONTH(AI180)=2,MIN(IF(F180=февраль!$A$1:$AF$200,ROW(февраль!$A$1:$AF$200))),IF(MONTH(AI180)=3,MIN(IF(F180=март!$A$1:$AF$200,ROW(март!$A$1:$AF$200))),IF(MONTH(AI180)=4,MIN(IF(F180=апрель!$A$1:$AF$200,ROW(апрель!$A$1:$AF$200))),IF(MONTH(AI180)=5,MIN(IF(F180=май!$A$1:$AF$200,ROW(май!$A$1:$AF$200))),0)))))</f>
        <v>3</v>
      </c>
      <c r="AM180" s="77" t="str">
        <f t="shared" ca="1" si="274"/>
        <v>П</v>
      </c>
      <c r="AN180" s="77" t="str">
        <f t="shared" ca="1" si="274"/>
        <v>П</v>
      </c>
      <c r="AO180" s="77" t="str">
        <f t="shared" ca="1" si="274"/>
        <v>КД</v>
      </c>
      <c r="AP180" s="77" t="str">
        <f t="shared" ca="1" si="274"/>
        <v>КД</v>
      </c>
      <c r="AQ180" s="77" t="str">
        <f t="shared" ca="1" si="274"/>
        <v>КД</v>
      </c>
      <c r="AR180" s="77" t="str">
        <f t="shared" ca="1" si="274"/>
        <v>КД</v>
      </c>
      <c r="AS180" s="77" t="str">
        <f t="shared" ca="1" si="274"/>
        <v>В</v>
      </c>
      <c r="AT180" s="77" t="str">
        <f t="shared" ca="1" si="274"/>
        <v>КД</v>
      </c>
      <c r="AU180" s="77">
        <f t="shared" ca="1" si="274"/>
        <v>0</v>
      </c>
      <c r="AV180" s="77">
        <f t="shared" ca="1" si="274"/>
        <v>3</v>
      </c>
      <c r="AW180" s="77">
        <f t="shared" ca="1" si="275"/>
        <v>4</v>
      </c>
      <c r="AX180" s="77">
        <f t="shared" ca="1" si="275"/>
        <v>6</v>
      </c>
      <c r="AY180" s="77">
        <f t="shared" ca="1" si="275"/>
        <v>3</v>
      </c>
      <c r="AZ180" s="77" t="str">
        <f t="shared" ca="1" si="275"/>
        <v>В</v>
      </c>
      <c r="BA180" s="77">
        <f t="shared" ca="1" si="275"/>
        <v>7</v>
      </c>
      <c r="BB180" s="77">
        <f t="shared" ca="1" si="275"/>
        <v>0</v>
      </c>
      <c r="BC180" s="77">
        <f t="shared" ca="1" si="275"/>
        <v>3</v>
      </c>
      <c r="BD180" s="77">
        <f t="shared" ca="1" si="275"/>
        <v>4</v>
      </c>
      <c r="BE180" s="77">
        <f t="shared" ca="1" si="275"/>
        <v>6</v>
      </c>
      <c r="BF180" s="77">
        <f t="shared" ca="1" si="275"/>
        <v>3</v>
      </c>
      <c r="BG180" s="77" t="str">
        <f t="shared" ca="1" si="276"/>
        <v>В</v>
      </c>
      <c r="BH180" s="77">
        <f t="shared" ca="1" si="276"/>
        <v>7</v>
      </c>
      <c r="BI180" s="77">
        <f t="shared" ca="1" si="276"/>
        <v>0</v>
      </c>
      <c r="BJ180" s="77">
        <f t="shared" ca="1" si="276"/>
        <v>3</v>
      </c>
      <c r="BK180" s="77">
        <f t="shared" ca="1" si="276"/>
        <v>4</v>
      </c>
      <c r="BL180" s="77">
        <f t="shared" ca="1" si="276"/>
        <v>6</v>
      </c>
      <c r="BM180" s="77">
        <f t="shared" ca="1" si="276"/>
        <v>3</v>
      </c>
      <c r="BN180" s="77" t="str">
        <f t="shared" ca="1" si="276"/>
        <v>В</v>
      </c>
      <c r="BO180" s="77">
        <f t="shared" ca="1" si="276"/>
        <v>7</v>
      </c>
      <c r="BP180" s="77">
        <f t="shared" ca="1" si="276"/>
        <v>0</v>
      </c>
      <c r="BQ180" s="77">
        <f t="shared" ca="1" si="276"/>
        <v>3</v>
      </c>
      <c r="BR180" s="77">
        <f t="shared" si="277"/>
        <v>0</v>
      </c>
      <c r="BS180" s="77">
        <f t="shared" si="277"/>
        <v>0</v>
      </c>
      <c r="BT180" s="77">
        <f t="shared" si="277"/>
        <v>0</v>
      </c>
      <c r="BU180" s="77">
        <f t="shared" si="277"/>
        <v>0</v>
      </c>
      <c r="BV180" s="77">
        <f t="shared" si="277"/>
        <v>0</v>
      </c>
      <c r="BW180" s="77">
        <f t="shared" si="277"/>
        <v>0</v>
      </c>
      <c r="BX180" s="77">
        <f t="shared" si="277"/>
        <v>0</v>
      </c>
      <c r="BY180" s="77">
        <f t="shared" si="277"/>
        <v>0</v>
      </c>
      <c r="BZ180" s="77">
        <f t="shared" si="277"/>
        <v>0</v>
      </c>
      <c r="CA180" s="77">
        <f t="shared" si="277"/>
        <v>0</v>
      </c>
      <c r="CB180" s="77">
        <f t="shared" si="278"/>
        <v>0</v>
      </c>
      <c r="CC180" s="77">
        <f t="shared" si="278"/>
        <v>0</v>
      </c>
      <c r="CD180" s="77">
        <f t="shared" si="278"/>
        <v>0</v>
      </c>
      <c r="CE180" s="77">
        <f t="shared" si="278"/>
        <v>0</v>
      </c>
      <c r="CF180" s="77">
        <f t="shared" si="278"/>
        <v>0</v>
      </c>
      <c r="CG180" s="77">
        <f t="shared" si="278"/>
        <v>0</v>
      </c>
      <c r="CH180" s="77">
        <f t="shared" si="278"/>
        <v>0</v>
      </c>
      <c r="CI180" s="77">
        <f t="shared" si="278"/>
        <v>0</v>
      </c>
      <c r="CJ180" s="77">
        <f t="shared" si="278"/>
        <v>0</v>
      </c>
      <c r="CK180" s="77">
        <f t="shared" si="278"/>
        <v>0</v>
      </c>
      <c r="CL180" s="77">
        <f t="shared" si="279"/>
        <v>0</v>
      </c>
      <c r="CM180" s="77">
        <f t="shared" si="279"/>
        <v>0</v>
      </c>
      <c r="CN180" s="77">
        <f t="shared" si="279"/>
        <v>0</v>
      </c>
      <c r="CO180" s="77">
        <f t="shared" si="279"/>
        <v>0</v>
      </c>
      <c r="CP180" s="77">
        <f t="shared" si="279"/>
        <v>0</v>
      </c>
      <c r="CQ180" s="77">
        <f t="shared" si="279"/>
        <v>0</v>
      </c>
      <c r="CR180" s="77">
        <f t="shared" si="279"/>
        <v>0</v>
      </c>
      <c r="CS180" s="77">
        <f t="shared" si="279"/>
        <v>0</v>
      </c>
      <c r="CT180" s="77">
        <f t="shared" si="280"/>
        <v>0</v>
      </c>
      <c r="CU180" s="77">
        <f t="shared" si="280"/>
        <v>0</v>
      </c>
      <c r="CV180" s="77">
        <f t="shared" si="280"/>
        <v>0</v>
      </c>
      <c r="CW180" s="77">
        <f t="shared" si="280"/>
        <v>0</v>
      </c>
      <c r="CX180" s="77">
        <f t="shared" si="280"/>
        <v>0</v>
      </c>
      <c r="CY180" s="77">
        <f t="shared" si="280"/>
        <v>0</v>
      </c>
      <c r="CZ180" s="77">
        <f t="shared" si="280"/>
        <v>0</v>
      </c>
      <c r="DA180" s="77">
        <f t="shared" si="280"/>
        <v>0</v>
      </c>
      <c r="DB180" s="77">
        <f t="shared" si="280"/>
        <v>0</v>
      </c>
      <c r="DC180" s="77">
        <f t="shared" si="280"/>
        <v>0</v>
      </c>
      <c r="DD180" s="77">
        <f t="shared" si="281"/>
        <v>0</v>
      </c>
      <c r="DE180" s="77">
        <f t="shared" si="281"/>
        <v>0</v>
      </c>
      <c r="DF180" s="77">
        <f t="shared" si="281"/>
        <v>0</v>
      </c>
      <c r="DG180" s="77">
        <f t="shared" si="281"/>
        <v>0</v>
      </c>
      <c r="DH180" s="77">
        <f t="shared" si="281"/>
        <v>0</v>
      </c>
      <c r="DI180" s="77">
        <f t="shared" si="281"/>
        <v>0</v>
      </c>
      <c r="DJ180" s="77">
        <f t="shared" si="281"/>
        <v>0</v>
      </c>
      <c r="DK180" s="77">
        <f t="shared" si="281"/>
        <v>0</v>
      </c>
      <c r="DL180" s="77">
        <f t="shared" si="281"/>
        <v>0</v>
      </c>
      <c r="DM180" s="77">
        <f t="shared" si="281"/>
        <v>0</v>
      </c>
      <c r="DN180" s="77">
        <f t="shared" si="282"/>
        <v>0</v>
      </c>
      <c r="DO180" s="77">
        <f t="shared" si="282"/>
        <v>0</v>
      </c>
      <c r="DP180" s="77">
        <f t="shared" si="282"/>
        <v>0</v>
      </c>
      <c r="DQ180" s="77">
        <f t="shared" si="282"/>
        <v>0</v>
      </c>
      <c r="DR180" s="77">
        <f t="shared" si="282"/>
        <v>0</v>
      </c>
      <c r="DS180" s="77">
        <f t="shared" si="282"/>
        <v>0</v>
      </c>
      <c r="DT180" s="77">
        <f t="shared" si="282"/>
        <v>0</v>
      </c>
      <c r="DU180" s="77">
        <f t="shared" si="282"/>
        <v>0</v>
      </c>
      <c r="DV180" s="77">
        <f t="shared" si="282"/>
        <v>0</v>
      </c>
      <c r="DW180" s="77">
        <f t="shared" si="282"/>
        <v>0</v>
      </c>
      <c r="DX180" s="77">
        <f t="shared" si="282"/>
        <v>0</v>
      </c>
      <c r="DY180" s="77">
        <f t="shared" si="283"/>
        <v>0</v>
      </c>
      <c r="DZ180" s="77">
        <f t="shared" si="283"/>
        <v>0</v>
      </c>
      <c r="EA180" s="77">
        <f t="shared" si="283"/>
        <v>0</v>
      </c>
      <c r="EB180" s="77">
        <f t="shared" si="283"/>
        <v>0</v>
      </c>
      <c r="EC180" s="77">
        <f t="shared" si="283"/>
        <v>0</v>
      </c>
      <c r="ED180" s="77">
        <f t="shared" si="283"/>
        <v>0</v>
      </c>
      <c r="EE180" s="77">
        <f t="shared" si="283"/>
        <v>0</v>
      </c>
      <c r="EF180" s="77">
        <f t="shared" si="283"/>
        <v>0</v>
      </c>
      <c r="EG180" s="77">
        <f t="shared" si="283"/>
        <v>0</v>
      </c>
      <c r="EH180" s="77">
        <f t="shared" si="283"/>
        <v>0</v>
      </c>
      <c r="EI180" s="77">
        <f t="shared" si="284"/>
        <v>0</v>
      </c>
      <c r="EJ180" s="77">
        <f t="shared" si="284"/>
        <v>0</v>
      </c>
      <c r="EK180" s="77">
        <f t="shared" si="284"/>
        <v>0</v>
      </c>
      <c r="EL180" s="77">
        <f t="shared" si="284"/>
        <v>0</v>
      </c>
      <c r="EM180" s="77">
        <f t="shared" si="284"/>
        <v>0</v>
      </c>
      <c r="EN180" s="77">
        <f t="shared" si="284"/>
        <v>0</v>
      </c>
      <c r="EO180" s="77">
        <f t="shared" si="284"/>
        <v>0</v>
      </c>
      <c r="EP180" s="77">
        <f t="shared" si="284"/>
        <v>0</v>
      </c>
      <c r="EQ180" s="77">
        <f t="shared" si="284"/>
        <v>0</v>
      </c>
      <c r="ER180" s="77">
        <f t="shared" si="284"/>
        <v>0</v>
      </c>
      <c r="ES180" s="77">
        <f t="shared" si="285"/>
        <v>0</v>
      </c>
      <c r="ET180" s="77">
        <f t="shared" si="285"/>
        <v>0</v>
      </c>
      <c r="EU180" s="77">
        <f t="shared" si="285"/>
        <v>0</v>
      </c>
      <c r="EV180" s="77">
        <f t="shared" si="285"/>
        <v>0</v>
      </c>
      <c r="EW180" s="77">
        <f t="shared" si="285"/>
        <v>0</v>
      </c>
      <c r="EX180" s="77">
        <f t="shared" si="285"/>
        <v>0</v>
      </c>
      <c r="EY180" s="77">
        <f t="shared" si="285"/>
        <v>0</v>
      </c>
      <c r="EZ180" s="77">
        <f t="shared" si="285"/>
        <v>0</v>
      </c>
      <c r="FA180" s="77">
        <f t="shared" si="285"/>
        <v>0</v>
      </c>
      <c r="FB180" s="77">
        <f t="shared" si="285"/>
        <v>0</v>
      </c>
      <c r="FC180" s="77">
        <f t="shared" si="286"/>
        <v>0</v>
      </c>
      <c r="FD180" s="77">
        <f t="shared" si="286"/>
        <v>0</v>
      </c>
      <c r="FE180" s="77">
        <f t="shared" si="286"/>
        <v>0</v>
      </c>
      <c r="FF180" s="77">
        <f t="shared" si="286"/>
        <v>0</v>
      </c>
      <c r="FG180" s="77">
        <f t="shared" si="286"/>
        <v>0</v>
      </c>
      <c r="FH180" s="77">
        <f t="shared" si="286"/>
        <v>0</v>
      </c>
      <c r="FI180" s="77">
        <f t="shared" si="286"/>
        <v>0</v>
      </c>
      <c r="FJ180" s="77">
        <f t="shared" si="286"/>
        <v>0</v>
      </c>
      <c r="FK180" s="77">
        <f t="shared" si="286"/>
        <v>0</v>
      </c>
      <c r="FL180" s="77">
        <f t="shared" si="286"/>
        <v>0</v>
      </c>
      <c r="FM180" s="77">
        <f t="shared" si="287"/>
        <v>0</v>
      </c>
      <c r="FN180" s="77">
        <f t="shared" si="287"/>
        <v>0</v>
      </c>
      <c r="FO180" s="77">
        <f t="shared" si="287"/>
        <v>0</v>
      </c>
      <c r="FP180" s="77">
        <f t="shared" si="287"/>
        <v>0</v>
      </c>
      <c r="FQ180" s="77">
        <f t="shared" si="287"/>
        <v>0</v>
      </c>
      <c r="FR180" s="77">
        <f t="shared" si="287"/>
        <v>0</v>
      </c>
      <c r="FS180" s="77">
        <f t="shared" si="287"/>
        <v>0</v>
      </c>
      <c r="FT180" s="77">
        <f t="shared" si="287"/>
        <v>0</v>
      </c>
      <c r="FU180" s="77">
        <f t="shared" si="287"/>
        <v>0</v>
      </c>
      <c r="FV180" s="77">
        <f t="shared" si="287"/>
        <v>0</v>
      </c>
      <c r="FW180" s="77">
        <f t="shared" si="288"/>
        <v>0</v>
      </c>
      <c r="FX180" s="77">
        <f t="shared" si="288"/>
        <v>0</v>
      </c>
      <c r="FY180" s="77">
        <f t="shared" si="288"/>
        <v>0</v>
      </c>
      <c r="FZ180" s="77">
        <f t="shared" si="288"/>
        <v>0</v>
      </c>
      <c r="GA180" s="77">
        <f t="shared" si="288"/>
        <v>0</v>
      </c>
      <c r="GB180" s="77">
        <f t="shared" si="288"/>
        <v>0</v>
      </c>
      <c r="GC180" s="77">
        <f t="shared" si="288"/>
        <v>0</v>
      </c>
      <c r="GD180" s="77">
        <f t="shared" si="288"/>
        <v>0</v>
      </c>
      <c r="GE180" s="77">
        <f t="shared" si="288"/>
        <v>0</v>
      </c>
      <c r="GF180" s="77">
        <f t="shared" si="288"/>
        <v>0</v>
      </c>
      <c r="GG180" s="77">
        <f t="shared" si="288"/>
        <v>0</v>
      </c>
    </row>
    <row r="181" spans="1:189" ht="15.75" x14ac:dyDescent="0.25">
      <c r="A181" s="93"/>
      <c r="B181" s="101"/>
      <c r="C181" s="102"/>
      <c r="D181" s="102"/>
      <c r="E181" s="93"/>
      <c r="F181" s="101"/>
      <c r="G181" s="97">
        <f t="shared" si="208"/>
        <v>0</v>
      </c>
      <c r="H181" s="96"/>
      <c r="I181" s="97">
        <f t="shared" si="209"/>
        <v>0</v>
      </c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0">
        <f t="shared" si="212"/>
        <v>0</v>
      </c>
      <c r="AE181" s="100">
        <f t="shared" si="210"/>
        <v>0</v>
      </c>
      <c r="AF181" s="75"/>
      <c r="AG181" s="75"/>
      <c r="AH181" s="68">
        <f t="shared" si="211"/>
        <v>0</v>
      </c>
      <c r="AI181" s="79">
        <f>SUMIF(Списки!$D$2:$D$6,B181,Списки!$E$2:$E$6)</f>
        <v>0</v>
      </c>
      <c r="AJ181" s="79">
        <f t="shared" si="228"/>
        <v>31</v>
      </c>
      <c r="AK181" s="70"/>
      <c r="AL181" s="70">
        <f t="array" aca="1" ref="AL181" ca="1">IF(MONTH(AI181)=1,MIN(IF(F181=январь!$A$1:$AF$200,ROW(январь!$A$1:$AF$200))),IF(MONTH(AI181)=2,MIN(IF(F181=февраль!$A$1:$AF$200,ROW(февраль!$A$1:$AF$200))),IF(MONTH(AI181)=3,MIN(IF(F181=март!$A$1:$AF$200,ROW(март!$A$1:$AF$200))),IF(MONTH(AI181)=4,MIN(IF(F181=апрель!$A$1:$AF$200,ROW(апрель!$A$1:$AF$200))),IF(MONTH(AI181)=5,MIN(IF(F181=май!$A$1:$AF$200,ROW(май!$A$1:$AF$200))),0)))))</f>
        <v>3</v>
      </c>
      <c r="AM181" s="77" t="str">
        <f t="shared" ca="1" si="274"/>
        <v>П</v>
      </c>
      <c r="AN181" s="77" t="str">
        <f t="shared" ca="1" si="274"/>
        <v>П</v>
      </c>
      <c r="AO181" s="77" t="str">
        <f t="shared" ca="1" si="274"/>
        <v>КД</v>
      </c>
      <c r="AP181" s="77" t="str">
        <f t="shared" ca="1" si="274"/>
        <v>КД</v>
      </c>
      <c r="AQ181" s="77" t="str">
        <f t="shared" ca="1" si="274"/>
        <v>КД</v>
      </c>
      <c r="AR181" s="77" t="str">
        <f t="shared" ca="1" si="274"/>
        <v>КД</v>
      </c>
      <c r="AS181" s="77" t="str">
        <f t="shared" ca="1" si="274"/>
        <v>В</v>
      </c>
      <c r="AT181" s="77" t="str">
        <f t="shared" ca="1" si="274"/>
        <v>КД</v>
      </c>
      <c r="AU181" s="77">
        <f t="shared" ca="1" si="274"/>
        <v>0</v>
      </c>
      <c r="AV181" s="77">
        <f t="shared" ca="1" si="274"/>
        <v>3</v>
      </c>
      <c r="AW181" s="77">
        <f t="shared" ca="1" si="275"/>
        <v>4</v>
      </c>
      <c r="AX181" s="77">
        <f t="shared" ca="1" si="275"/>
        <v>6</v>
      </c>
      <c r="AY181" s="77">
        <f t="shared" ca="1" si="275"/>
        <v>3</v>
      </c>
      <c r="AZ181" s="77" t="str">
        <f t="shared" ca="1" si="275"/>
        <v>В</v>
      </c>
      <c r="BA181" s="77">
        <f t="shared" ca="1" si="275"/>
        <v>7</v>
      </c>
      <c r="BB181" s="77">
        <f t="shared" ca="1" si="275"/>
        <v>0</v>
      </c>
      <c r="BC181" s="77">
        <f t="shared" ca="1" si="275"/>
        <v>3</v>
      </c>
      <c r="BD181" s="77">
        <f t="shared" ca="1" si="275"/>
        <v>4</v>
      </c>
      <c r="BE181" s="77">
        <f t="shared" ca="1" si="275"/>
        <v>6</v>
      </c>
      <c r="BF181" s="77">
        <f t="shared" ca="1" si="275"/>
        <v>3</v>
      </c>
      <c r="BG181" s="77" t="str">
        <f t="shared" ca="1" si="276"/>
        <v>В</v>
      </c>
      <c r="BH181" s="77">
        <f t="shared" ca="1" si="276"/>
        <v>7</v>
      </c>
      <c r="BI181" s="77">
        <f t="shared" ca="1" si="276"/>
        <v>0</v>
      </c>
      <c r="BJ181" s="77">
        <f t="shared" ca="1" si="276"/>
        <v>3</v>
      </c>
      <c r="BK181" s="77">
        <f t="shared" ca="1" si="276"/>
        <v>4</v>
      </c>
      <c r="BL181" s="77">
        <f t="shared" ca="1" si="276"/>
        <v>6</v>
      </c>
      <c r="BM181" s="77">
        <f t="shared" ca="1" si="276"/>
        <v>3</v>
      </c>
      <c r="BN181" s="77" t="str">
        <f t="shared" ca="1" si="276"/>
        <v>В</v>
      </c>
      <c r="BO181" s="77">
        <f t="shared" ca="1" si="276"/>
        <v>7</v>
      </c>
      <c r="BP181" s="77">
        <f t="shared" ca="1" si="276"/>
        <v>0</v>
      </c>
      <c r="BQ181" s="77">
        <f t="shared" ca="1" si="276"/>
        <v>3</v>
      </c>
      <c r="BR181" s="77">
        <f t="shared" si="277"/>
        <v>0</v>
      </c>
      <c r="BS181" s="77">
        <f t="shared" si="277"/>
        <v>0</v>
      </c>
      <c r="BT181" s="77">
        <f t="shared" si="277"/>
        <v>0</v>
      </c>
      <c r="BU181" s="77">
        <f t="shared" si="277"/>
        <v>0</v>
      </c>
      <c r="BV181" s="77">
        <f t="shared" si="277"/>
        <v>0</v>
      </c>
      <c r="BW181" s="77">
        <f t="shared" si="277"/>
        <v>0</v>
      </c>
      <c r="BX181" s="77">
        <f t="shared" si="277"/>
        <v>0</v>
      </c>
      <c r="BY181" s="77">
        <f t="shared" si="277"/>
        <v>0</v>
      </c>
      <c r="BZ181" s="77">
        <f t="shared" si="277"/>
        <v>0</v>
      </c>
      <c r="CA181" s="77">
        <f t="shared" si="277"/>
        <v>0</v>
      </c>
      <c r="CB181" s="77">
        <f t="shared" si="278"/>
        <v>0</v>
      </c>
      <c r="CC181" s="77">
        <f t="shared" si="278"/>
        <v>0</v>
      </c>
      <c r="CD181" s="77">
        <f t="shared" si="278"/>
        <v>0</v>
      </c>
      <c r="CE181" s="77">
        <f t="shared" si="278"/>
        <v>0</v>
      </c>
      <c r="CF181" s="77">
        <f t="shared" si="278"/>
        <v>0</v>
      </c>
      <c r="CG181" s="77">
        <f t="shared" si="278"/>
        <v>0</v>
      </c>
      <c r="CH181" s="77">
        <f t="shared" si="278"/>
        <v>0</v>
      </c>
      <c r="CI181" s="77">
        <f t="shared" si="278"/>
        <v>0</v>
      </c>
      <c r="CJ181" s="77">
        <f t="shared" si="278"/>
        <v>0</v>
      </c>
      <c r="CK181" s="77">
        <f t="shared" si="278"/>
        <v>0</v>
      </c>
      <c r="CL181" s="77">
        <f t="shared" si="279"/>
        <v>0</v>
      </c>
      <c r="CM181" s="77">
        <f t="shared" si="279"/>
        <v>0</v>
      </c>
      <c r="CN181" s="77">
        <f t="shared" si="279"/>
        <v>0</v>
      </c>
      <c r="CO181" s="77">
        <f t="shared" si="279"/>
        <v>0</v>
      </c>
      <c r="CP181" s="77">
        <f t="shared" si="279"/>
        <v>0</v>
      </c>
      <c r="CQ181" s="77">
        <f t="shared" si="279"/>
        <v>0</v>
      </c>
      <c r="CR181" s="77">
        <f t="shared" si="279"/>
        <v>0</v>
      </c>
      <c r="CS181" s="77">
        <f t="shared" si="279"/>
        <v>0</v>
      </c>
      <c r="CT181" s="77">
        <f t="shared" si="280"/>
        <v>0</v>
      </c>
      <c r="CU181" s="77">
        <f t="shared" si="280"/>
        <v>0</v>
      </c>
      <c r="CV181" s="77">
        <f t="shared" si="280"/>
        <v>0</v>
      </c>
      <c r="CW181" s="77">
        <f t="shared" si="280"/>
        <v>0</v>
      </c>
      <c r="CX181" s="77">
        <f t="shared" si="280"/>
        <v>0</v>
      </c>
      <c r="CY181" s="77">
        <f t="shared" si="280"/>
        <v>0</v>
      </c>
      <c r="CZ181" s="77">
        <f t="shared" si="280"/>
        <v>0</v>
      </c>
      <c r="DA181" s="77">
        <f t="shared" si="280"/>
        <v>0</v>
      </c>
      <c r="DB181" s="77">
        <f t="shared" si="280"/>
        <v>0</v>
      </c>
      <c r="DC181" s="77">
        <f t="shared" si="280"/>
        <v>0</v>
      </c>
      <c r="DD181" s="77">
        <f t="shared" si="281"/>
        <v>0</v>
      </c>
      <c r="DE181" s="77">
        <f t="shared" si="281"/>
        <v>0</v>
      </c>
      <c r="DF181" s="77">
        <f t="shared" si="281"/>
        <v>0</v>
      </c>
      <c r="DG181" s="77">
        <f t="shared" si="281"/>
        <v>0</v>
      </c>
      <c r="DH181" s="77">
        <f t="shared" si="281"/>
        <v>0</v>
      </c>
      <c r="DI181" s="77">
        <f t="shared" si="281"/>
        <v>0</v>
      </c>
      <c r="DJ181" s="77">
        <f t="shared" si="281"/>
        <v>0</v>
      </c>
      <c r="DK181" s="77">
        <f t="shared" si="281"/>
        <v>0</v>
      </c>
      <c r="DL181" s="77">
        <f t="shared" si="281"/>
        <v>0</v>
      </c>
      <c r="DM181" s="77">
        <f t="shared" si="281"/>
        <v>0</v>
      </c>
      <c r="DN181" s="77">
        <f t="shared" si="282"/>
        <v>0</v>
      </c>
      <c r="DO181" s="77">
        <f t="shared" si="282"/>
        <v>0</v>
      </c>
      <c r="DP181" s="77">
        <f t="shared" si="282"/>
        <v>0</v>
      </c>
      <c r="DQ181" s="77">
        <f t="shared" si="282"/>
        <v>0</v>
      </c>
      <c r="DR181" s="77">
        <f t="shared" si="282"/>
        <v>0</v>
      </c>
      <c r="DS181" s="77">
        <f t="shared" si="282"/>
        <v>0</v>
      </c>
      <c r="DT181" s="77">
        <f t="shared" si="282"/>
        <v>0</v>
      </c>
      <c r="DU181" s="77">
        <f t="shared" si="282"/>
        <v>0</v>
      </c>
      <c r="DV181" s="77">
        <f t="shared" si="282"/>
        <v>0</v>
      </c>
      <c r="DW181" s="77">
        <f t="shared" si="282"/>
        <v>0</v>
      </c>
      <c r="DX181" s="77">
        <f t="shared" si="282"/>
        <v>0</v>
      </c>
      <c r="DY181" s="77">
        <f t="shared" si="283"/>
        <v>0</v>
      </c>
      <c r="DZ181" s="77">
        <f t="shared" si="283"/>
        <v>0</v>
      </c>
      <c r="EA181" s="77">
        <f t="shared" si="283"/>
        <v>0</v>
      </c>
      <c r="EB181" s="77">
        <f t="shared" si="283"/>
        <v>0</v>
      </c>
      <c r="EC181" s="77">
        <f t="shared" si="283"/>
        <v>0</v>
      </c>
      <c r="ED181" s="77">
        <f t="shared" si="283"/>
        <v>0</v>
      </c>
      <c r="EE181" s="77">
        <f t="shared" si="283"/>
        <v>0</v>
      </c>
      <c r="EF181" s="77">
        <f t="shared" si="283"/>
        <v>0</v>
      </c>
      <c r="EG181" s="77">
        <f t="shared" si="283"/>
        <v>0</v>
      </c>
      <c r="EH181" s="77">
        <f t="shared" si="283"/>
        <v>0</v>
      </c>
      <c r="EI181" s="77">
        <f t="shared" si="284"/>
        <v>0</v>
      </c>
      <c r="EJ181" s="77">
        <f t="shared" si="284"/>
        <v>0</v>
      </c>
      <c r="EK181" s="77">
        <f t="shared" si="284"/>
        <v>0</v>
      </c>
      <c r="EL181" s="77">
        <f t="shared" si="284"/>
        <v>0</v>
      </c>
      <c r="EM181" s="77">
        <f t="shared" si="284"/>
        <v>0</v>
      </c>
      <c r="EN181" s="77">
        <f t="shared" si="284"/>
        <v>0</v>
      </c>
      <c r="EO181" s="77">
        <f t="shared" si="284"/>
        <v>0</v>
      </c>
      <c r="EP181" s="77">
        <f t="shared" si="284"/>
        <v>0</v>
      </c>
      <c r="EQ181" s="77">
        <f t="shared" si="284"/>
        <v>0</v>
      </c>
      <c r="ER181" s="77">
        <f t="shared" si="284"/>
        <v>0</v>
      </c>
      <c r="ES181" s="77">
        <f t="shared" si="285"/>
        <v>0</v>
      </c>
      <c r="ET181" s="77">
        <f t="shared" si="285"/>
        <v>0</v>
      </c>
      <c r="EU181" s="77">
        <f t="shared" si="285"/>
        <v>0</v>
      </c>
      <c r="EV181" s="77">
        <f t="shared" si="285"/>
        <v>0</v>
      </c>
      <c r="EW181" s="77">
        <f t="shared" si="285"/>
        <v>0</v>
      </c>
      <c r="EX181" s="77">
        <f t="shared" si="285"/>
        <v>0</v>
      </c>
      <c r="EY181" s="77">
        <f t="shared" si="285"/>
        <v>0</v>
      </c>
      <c r="EZ181" s="77">
        <f t="shared" si="285"/>
        <v>0</v>
      </c>
      <c r="FA181" s="77">
        <f t="shared" si="285"/>
        <v>0</v>
      </c>
      <c r="FB181" s="77">
        <f t="shared" si="285"/>
        <v>0</v>
      </c>
      <c r="FC181" s="77">
        <f t="shared" si="286"/>
        <v>0</v>
      </c>
      <c r="FD181" s="77">
        <f t="shared" si="286"/>
        <v>0</v>
      </c>
      <c r="FE181" s="77">
        <f t="shared" si="286"/>
        <v>0</v>
      </c>
      <c r="FF181" s="77">
        <f t="shared" si="286"/>
        <v>0</v>
      </c>
      <c r="FG181" s="77">
        <f t="shared" si="286"/>
        <v>0</v>
      </c>
      <c r="FH181" s="77">
        <f t="shared" si="286"/>
        <v>0</v>
      </c>
      <c r="FI181" s="77">
        <f t="shared" si="286"/>
        <v>0</v>
      </c>
      <c r="FJ181" s="77">
        <f t="shared" si="286"/>
        <v>0</v>
      </c>
      <c r="FK181" s="77">
        <f t="shared" si="286"/>
        <v>0</v>
      </c>
      <c r="FL181" s="77">
        <f t="shared" si="286"/>
        <v>0</v>
      </c>
      <c r="FM181" s="77">
        <f t="shared" si="287"/>
        <v>0</v>
      </c>
      <c r="FN181" s="77">
        <f t="shared" si="287"/>
        <v>0</v>
      </c>
      <c r="FO181" s="77">
        <f t="shared" si="287"/>
        <v>0</v>
      </c>
      <c r="FP181" s="77">
        <f t="shared" si="287"/>
        <v>0</v>
      </c>
      <c r="FQ181" s="77">
        <f t="shared" si="287"/>
        <v>0</v>
      </c>
      <c r="FR181" s="77">
        <f t="shared" si="287"/>
        <v>0</v>
      </c>
      <c r="FS181" s="77">
        <f t="shared" si="287"/>
        <v>0</v>
      </c>
      <c r="FT181" s="77">
        <f t="shared" si="287"/>
        <v>0</v>
      </c>
      <c r="FU181" s="77">
        <f t="shared" si="287"/>
        <v>0</v>
      </c>
      <c r="FV181" s="77">
        <f t="shared" si="287"/>
        <v>0</v>
      </c>
      <c r="FW181" s="77">
        <f t="shared" si="288"/>
        <v>0</v>
      </c>
      <c r="FX181" s="77">
        <f t="shared" si="288"/>
        <v>0</v>
      </c>
      <c r="FY181" s="77">
        <f t="shared" si="288"/>
        <v>0</v>
      </c>
      <c r="FZ181" s="77">
        <f t="shared" si="288"/>
        <v>0</v>
      </c>
      <c r="GA181" s="77">
        <f t="shared" si="288"/>
        <v>0</v>
      </c>
      <c r="GB181" s="77">
        <f t="shared" si="288"/>
        <v>0</v>
      </c>
      <c r="GC181" s="77">
        <f t="shared" si="288"/>
        <v>0</v>
      </c>
      <c r="GD181" s="77">
        <f t="shared" si="288"/>
        <v>0</v>
      </c>
      <c r="GE181" s="77">
        <f t="shared" si="288"/>
        <v>0</v>
      </c>
      <c r="GF181" s="77">
        <f t="shared" si="288"/>
        <v>0</v>
      </c>
      <c r="GG181" s="77">
        <f t="shared" si="288"/>
        <v>0</v>
      </c>
    </row>
    <row r="182" spans="1:189" ht="15.75" x14ac:dyDescent="0.25">
      <c r="A182" s="93"/>
      <c r="B182" s="101"/>
      <c r="C182" s="102"/>
      <c r="D182" s="102"/>
      <c r="E182" s="93"/>
      <c r="F182" s="101"/>
      <c r="G182" s="97">
        <f t="shared" si="208"/>
        <v>0</v>
      </c>
      <c r="H182" s="96"/>
      <c r="I182" s="97">
        <f t="shared" si="209"/>
        <v>0</v>
      </c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0">
        <f t="shared" si="212"/>
        <v>0</v>
      </c>
      <c r="AE182" s="100">
        <f t="shared" si="210"/>
        <v>0</v>
      </c>
      <c r="AF182" s="75"/>
      <c r="AG182" s="75"/>
      <c r="AH182" s="68">
        <f t="shared" si="211"/>
        <v>0</v>
      </c>
      <c r="AI182" s="79">
        <f>SUMIF(Списки!$D$2:$D$6,B182,Списки!$E$2:$E$6)</f>
        <v>0</v>
      </c>
      <c r="AJ182" s="79">
        <f t="shared" si="228"/>
        <v>31</v>
      </c>
      <c r="AK182" s="70"/>
      <c r="AL182" s="70">
        <f t="array" aca="1" ref="AL182" ca="1">IF(MONTH(AI182)=1,MIN(IF(F182=январь!$A$1:$AF$200,ROW(январь!$A$1:$AF$200))),IF(MONTH(AI182)=2,MIN(IF(F182=февраль!$A$1:$AF$200,ROW(февраль!$A$1:$AF$200))),IF(MONTH(AI182)=3,MIN(IF(F182=март!$A$1:$AF$200,ROW(март!$A$1:$AF$200))),IF(MONTH(AI182)=4,MIN(IF(F182=апрель!$A$1:$AF$200,ROW(апрель!$A$1:$AF$200))),IF(MONTH(AI182)=5,MIN(IF(F182=май!$A$1:$AF$200,ROW(май!$A$1:$AF$200))),0)))))</f>
        <v>3</v>
      </c>
      <c r="AM182" s="77" t="str">
        <f t="shared" ca="1" si="274"/>
        <v>П</v>
      </c>
      <c r="AN182" s="77" t="str">
        <f t="shared" ca="1" si="274"/>
        <v>П</v>
      </c>
      <c r="AO182" s="77" t="str">
        <f t="shared" ca="1" si="274"/>
        <v>КД</v>
      </c>
      <c r="AP182" s="77" t="str">
        <f t="shared" ca="1" si="274"/>
        <v>КД</v>
      </c>
      <c r="AQ182" s="77" t="str">
        <f t="shared" ca="1" si="274"/>
        <v>КД</v>
      </c>
      <c r="AR182" s="77" t="str">
        <f t="shared" ca="1" si="274"/>
        <v>КД</v>
      </c>
      <c r="AS182" s="77" t="str">
        <f t="shared" ca="1" si="274"/>
        <v>В</v>
      </c>
      <c r="AT182" s="77" t="str">
        <f t="shared" ca="1" si="274"/>
        <v>КД</v>
      </c>
      <c r="AU182" s="77">
        <f t="shared" ca="1" si="274"/>
        <v>0</v>
      </c>
      <c r="AV182" s="77">
        <f t="shared" ca="1" si="274"/>
        <v>3</v>
      </c>
      <c r="AW182" s="77">
        <f t="shared" ca="1" si="275"/>
        <v>4</v>
      </c>
      <c r="AX182" s="77">
        <f t="shared" ca="1" si="275"/>
        <v>6</v>
      </c>
      <c r="AY182" s="77">
        <f t="shared" ca="1" si="275"/>
        <v>3</v>
      </c>
      <c r="AZ182" s="77" t="str">
        <f t="shared" ca="1" si="275"/>
        <v>В</v>
      </c>
      <c r="BA182" s="77">
        <f t="shared" ca="1" si="275"/>
        <v>7</v>
      </c>
      <c r="BB182" s="77">
        <f t="shared" ca="1" si="275"/>
        <v>0</v>
      </c>
      <c r="BC182" s="77">
        <f t="shared" ca="1" si="275"/>
        <v>3</v>
      </c>
      <c r="BD182" s="77">
        <f t="shared" ca="1" si="275"/>
        <v>4</v>
      </c>
      <c r="BE182" s="77">
        <f t="shared" ca="1" si="275"/>
        <v>6</v>
      </c>
      <c r="BF182" s="77">
        <f t="shared" ca="1" si="275"/>
        <v>3</v>
      </c>
      <c r="BG182" s="77" t="str">
        <f t="shared" ca="1" si="276"/>
        <v>В</v>
      </c>
      <c r="BH182" s="77">
        <f t="shared" ca="1" si="276"/>
        <v>7</v>
      </c>
      <c r="BI182" s="77">
        <f t="shared" ca="1" si="276"/>
        <v>0</v>
      </c>
      <c r="BJ182" s="77">
        <f t="shared" ca="1" si="276"/>
        <v>3</v>
      </c>
      <c r="BK182" s="77">
        <f t="shared" ca="1" si="276"/>
        <v>4</v>
      </c>
      <c r="BL182" s="77">
        <f t="shared" ca="1" si="276"/>
        <v>6</v>
      </c>
      <c r="BM182" s="77">
        <f t="shared" ca="1" si="276"/>
        <v>3</v>
      </c>
      <c r="BN182" s="77" t="str">
        <f t="shared" ca="1" si="276"/>
        <v>В</v>
      </c>
      <c r="BO182" s="77">
        <f t="shared" ca="1" si="276"/>
        <v>7</v>
      </c>
      <c r="BP182" s="77">
        <f t="shared" ca="1" si="276"/>
        <v>0</v>
      </c>
      <c r="BQ182" s="77">
        <f t="shared" ca="1" si="276"/>
        <v>3</v>
      </c>
      <c r="BR182" s="77">
        <f t="shared" si="277"/>
        <v>0</v>
      </c>
      <c r="BS182" s="77">
        <f t="shared" si="277"/>
        <v>0</v>
      </c>
      <c r="BT182" s="77">
        <f t="shared" si="277"/>
        <v>0</v>
      </c>
      <c r="BU182" s="77">
        <f t="shared" si="277"/>
        <v>0</v>
      </c>
      <c r="BV182" s="77">
        <f t="shared" si="277"/>
        <v>0</v>
      </c>
      <c r="BW182" s="77">
        <f t="shared" si="277"/>
        <v>0</v>
      </c>
      <c r="BX182" s="77">
        <f t="shared" si="277"/>
        <v>0</v>
      </c>
      <c r="BY182" s="77">
        <f t="shared" si="277"/>
        <v>0</v>
      </c>
      <c r="BZ182" s="77">
        <f t="shared" si="277"/>
        <v>0</v>
      </c>
      <c r="CA182" s="77">
        <f t="shared" si="277"/>
        <v>0</v>
      </c>
      <c r="CB182" s="77">
        <f t="shared" si="278"/>
        <v>0</v>
      </c>
      <c r="CC182" s="77">
        <f t="shared" si="278"/>
        <v>0</v>
      </c>
      <c r="CD182" s="77">
        <f t="shared" si="278"/>
        <v>0</v>
      </c>
      <c r="CE182" s="77">
        <f t="shared" si="278"/>
        <v>0</v>
      </c>
      <c r="CF182" s="77">
        <f t="shared" si="278"/>
        <v>0</v>
      </c>
      <c r="CG182" s="77">
        <f t="shared" si="278"/>
        <v>0</v>
      </c>
      <c r="CH182" s="77">
        <f t="shared" si="278"/>
        <v>0</v>
      </c>
      <c r="CI182" s="77">
        <f t="shared" si="278"/>
        <v>0</v>
      </c>
      <c r="CJ182" s="77">
        <f t="shared" si="278"/>
        <v>0</v>
      </c>
      <c r="CK182" s="77">
        <f t="shared" si="278"/>
        <v>0</v>
      </c>
      <c r="CL182" s="77">
        <f t="shared" si="279"/>
        <v>0</v>
      </c>
      <c r="CM182" s="77">
        <f t="shared" si="279"/>
        <v>0</v>
      </c>
      <c r="CN182" s="77">
        <f t="shared" si="279"/>
        <v>0</v>
      </c>
      <c r="CO182" s="77">
        <f t="shared" si="279"/>
        <v>0</v>
      </c>
      <c r="CP182" s="77">
        <f t="shared" si="279"/>
        <v>0</v>
      </c>
      <c r="CQ182" s="77">
        <f t="shared" si="279"/>
        <v>0</v>
      </c>
      <c r="CR182" s="77">
        <f t="shared" si="279"/>
        <v>0</v>
      </c>
      <c r="CS182" s="77">
        <f t="shared" si="279"/>
        <v>0</v>
      </c>
      <c r="CT182" s="77">
        <f t="shared" si="280"/>
        <v>0</v>
      </c>
      <c r="CU182" s="77">
        <f t="shared" si="280"/>
        <v>0</v>
      </c>
      <c r="CV182" s="77">
        <f t="shared" si="280"/>
        <v>0</v>
      </c>
      <c r="CW182" s="77">
        <f t="shared" si="280"/>
        <v>0</v>
      </c>
      <c r="CX182" s="77">
        <f t="shared" si="280"/>
        <v>0</v>
      </c>
      <c r="CY182" s="77">
        <f t="shared" si="280"/>
        <v>0</v>
      </c>
      <c r="CZ182" s="77">
        <f t="shared" si="280"/>
        <v>0</v>
      </c>
      <c r="DA182" s="77">
        <f t="shared" si="280"/>
        <v>0</v>
      </c>
      <c r="DB182" s="77">
        <f t="shared" si="280"/>
        <v>0</v>
      </c>
      <c r="DC182" s="77">
        <f t="shared" si="280"/>
        <v>0</v>
      </c>
      <c r="DD182" s="77">
        <f t="shared" si="281"/>
        <v>0</v>
      </c>
      <c r="DE182" s="77">
        <f t="shared" si="281"/>
        <v>0</v>
      </c>
      <c r="DF182" s="77">
        <f t="shared" si="281"/>
        <v>0</v>
      </c>
      <c r="DG182" s="77">
        <f t="shared" si="281"/>
        <v>0</v>
      </c>
      <c r="DH182" s="77">
        <f t="shared" si="281"/>
        <v>0</v>
      </c>
      <c r="DI182" s="77">
        <f t="shared" si="281"/>
        <v>0</v>
      </c>
      <c r="DJ182" s="77">
        <f t="shared" si="281"/>
        <v>0</v>
      </c>
      <c r="DK182" s="77">
        <f t="shared" si="281"/>
        <v>0</v>
      </c>
      <c r="DL182" s="77">
        <f t="shared" si="281"/>
        <v>0</v>
      </c>
      <c r="DM182" s="77">
        <f t="shared" si="281"/>
        <v>0</v>
      </c>
      <c r="DN182" s="77">
        <f t="shared" si="282"/>
        <v>0</v>
      </c>
      <c r="DO182" s="77">
        <f t="shared" si="282"/>
        <v>0</v>
      </c>
      <c r="DP182" s="77">
        <f t="shared" si="282"/>
        <v>0</v>
      </c>
      <c r="DQ182" s="77">
        <f t="shared" si="282"/>
        <v>0</v>
      </c>
      <c r="DR182" s="77">
        <f t="shared" si="282"/>
        <v>0</v>
      </c>
      <c r="DS182" s="77">
        <f t="shared" si="282"/>
        <v>0</v>
      </c>
      <c r="DT182" s="77">
        <f t="shared" si="282"/>
        <v>0</v>
      </c>
      <c r="DU182" s="77">
        <f t="shared" si="282"/>
        <v>0</v>
      </c>
      <c r="DV182" s="77">
        <f t="shared" si="282"/>
        <v>0</v>
      </c>
      <c r="DW182" s="77">
        <f t="shared" si="282"/>
        <v>0</v>
      </c>
      <c r="DX182" s="77">
        <f t="shared" si="282"/>
        <v>0</v>
      </c>
      <c r="DY182" s="77">
        <f t="shared" si="283"/>
        <v>0</v>
      </c>
      <c r="DZ182" s="77">
        <f t="shared" si="283"/>
        <v>0</v>
      </c>
      <c r="EA182" s="77">
        <f t="shared" si="283"/>
        <v>0</v>
      </c>
      <c r="EB182" s="77">
        <f t="shared" si="283"/>
        <v>0</v>
      </c>
      <c r="EC182" s="77">
        <f t="shared" si="283"/>
        <v>0</v>
      </c>
      <c r="ED182" s="77">
        <f t="shared" si="283"/>
        <v>0</v>
      </c>
      <c r="EE182" s="77">
        <f t="shared" si="283"/>
        <v>0</v>
      </c>
      <c r="EF182" s="77">
        <f t="shared" si="283"/>
        <v>0</v>
      </c>
      <c r="EG182" s="77">
        <f t="shared" si="283"/>
        <v>0</v>
      </c>
      <c r="EH182" s="77">
        <f t="shared" si="283"/>
        <v>0</v>
      </c>
      <c r="EI182" s="77">
        <f t="shared" si="284"/>
        <v>0</v>
      </c>
      <c r="EJ182" s="77">
        <f t="shared" si="284"/>
        <v>0</v>
      </c>
      <c r="EK182" s="77">
        <f t="shared" si="284"/>
        <v>0</v>
      </c>
      <c r="EL182" s="77">
        <f t="shared" si="284"/>
        <v>0</v>
      </c>
      <c r="EM182" s="77">
        <f t="shared" si="284"/>
        <v>0</v>
      </c>
      <c r="EN182" s="77">
        <f t="shared" si="284"/>
        <v>0</v>
      </c>
      <c r="EO182" s="77">
        <f t="shared" si="284"/>
        <v>0</v>
      </c>
      <c r="EP182" s="77">
        <f t="shared" si="284"/>
        <v>0</v>
      </c>
      <c r="EQ182" s="77">
        <f t="shared" si="284"/>
        <v>0</v>
      </c>
      <c r="ER182" s="77">
        <f t="shared" si="284"/>
        <v>0</v>
      </c>
      <c r="ES182" s="77">
        <f t="shared" si="285"/>
        <v>0</v>
      </c>
      <c r="ET182" s="77">
        <f t="shared" si="285"/>
        <v>0</v>
      </c>
      <c r="EU182" s="77">
        <f t="shared" si="285"/>
        <v>0</v>
      </c>
      <c r="EV182" s="77">
        <f t="shared" si="285"/>
        <v>0</v>
      </c>
      <c r="EW182" s="77">
        <f t="shared" si="285"/>
        <v>0</v>
      </c>
      <c r="EX182" s="77">
        <f t="shared" si="285"/>
        <v>0</v>
      </c>
      <c r="EY182" s="77">
        <f t="shared" si="285"/>
        <v>0</v>
      </c>
      <c r="EZ182" s="77">
        <f t="shared" si="285"/>
        <v>0</v>
      </c>
      <c r="FA182" s="77">
        <f t="shared" si="285"/>
        <v>0</v>
      </c>
      <c r="FB182" s="77">
        <f t="shared" si="285"/>
        <v>0</v>
      </c>
      <c r="FC182" s="77">
        <f t="shared" si="286"/>
        <v>0</v>
      </c>
      <c r="FD182" s="77">
        <f t="shared" si="286"/>
        <v>0</v>
      </c>
      <c r="FE182" s="77">
        <f t="shared" si="286"/>
        <v>0</v>
      </c>
      <c r="FF182" s="77">
        <f t="shared" si="286"/>
        <v>0</v>
      </c>
      <c r="FG182" s="77">
        <f t="shared" si="286"/>
        <v>0</v>
      </c>
      <c r="FH182" s="77">
        <f t="shared" si="286"/>
        <v>0</v>
      </c>
      <c r="FI182" s="77">
        <f t="shared" si="286"/>
        <v>0</v>
      </c>
      <c r="FJ182" s="77">
        <f t="shared" si="286"/>
        <v>0</v>
      </c>
      <c r="FK182" s="77">
        <f t="shared" si="286"/>
        <v>0</v>
      </c>
      <c r="FL182" s="77">
        <f t="shared" si="286"/>
        <v>0</v>
      </c>
      <c r="FM182" s="77">
        <f t="shared" si="287"/>
        <v>0</v>
      </c>
      <c r="FN182" s="77">
        <f t="shared" si="287"/>
        <v>0</v>
      </c>
      <c r="FO182" s="77">
        <f t="shared" si="287"/>
        <v>0</v>
      </c>
      <c r="FP182" s="77">
        <f t="shared" si="287"/>
        <v>0</v>
      </c>
      <c r="FQ182" s="77">
        <f t="shared" si="287"/>
        <v>0</v>
      </c>
      <c r="FR182" s="77">
        <f t="shared" si="287"/>
        <v>0</v>
      </c>
      <c r="FS182" s="77">
        <f t="shared" si="287"/>
        <v>0</v>
      </c>
      <c r="FT182" s="77">
        <f t="shared" si="287"/>
        <v>0</v>
      </c>
      <c r="FU182" s="77">
        <f t="shared" si="287"/>
        <v>0</v>
      </c>
      <c r="FV182" s="77">
        <f t="shared" si="287"/>
        <v>0</v>
      </c>
      <c r="FW182" s="77">
        <f t="shared" si="288"/>
        <v>0</v>
      </c>
      <c r="FX182" s="77">
        <f t="shared" si="288"/>
        <v>0</v>
      </c>
      <c r="FY182" s="77">
        <f t="shared" si="288"/>
        <v>0</v>
      </c>
      <c r="FZ182" s="77">
        <f t="shared" si="288"/>
        <v>0</v>
      </c>
      <c r="GA182" s="77">
        <f t="shared" si="288"/>
        <v>0</v>
      </c>
      <c r="GB182" s="77">
        <f t="shared" si="288"/>
        <v>0</v>
      </c>
      <c r="GC182" s="77">
        <f t="shared" si="288"/>
        <v>0</v>
      </c>
      <c r="GD182" s="77">
        <f t="shared" si="288"/>
        <v>0</v>
      </c>
      <c r="GE182" s="77">
        <f t="shared" si="288"/>
        <v>0</v>
      </c>
      <c r="GF182" s="77">
        <f t="shared" si="288"/>
        <v>0</v>
      </c>
      <c r="GG182" s="77">
        <f t="shared" si="288"/>
        <v>0</v>
      </c>
    </row>
    <row r="183" spans="1:189" ht="15.75" x14ac:dyDescent="0.25">
      <c r="A183" s="93"/>
      <c r="B183" s="101"/>
      <c r="C183" s="102"/>
      <c r="D183" s="102"/>
      <c r="E183" s="93"/>
      <c r="F183" s="101"/>
      <c r="G183" s="97">
        <f t="shared" si="208"/>
        <v>0</v>
      </c>
      <c r="H183" s="96"/>
      <c r="I183" s="97">
        <f t="shared" si="209"/>
        <v>0</v>
      </c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0">
        <f t="shared" si="212"/>
        <v>0</v>
      </c>
      <c r="AE183" s="100">
        <f t="shared" si="210"/>
        <v>0</v>
      </c>
      <c r="AF183" s="75"/>
      <c r="AG183" s="75"/>
      <c r="AH183" s="68">
        <f t="shared" si="211"/>
        <v>0</v>
      </c>
      <c r="AI183" s="79">
        <f>SUMIF(Списки!$D$2:$D$6,B183,Списки!$E$2:$E$6)</f>
        <v>0</v>
      </c>
      <c r="AJ183" s="79">
        <f t="shared" si="228"/>
        <v>31</v>
      </c>
      <c r="AK183" s="70"/>
      <c r="AL183" s="70">
        <f t="array" aca="1" ref="AL183" ca="1">IF(MONTH(AI183)=1,MIN(IF(F183=январь!$A$1:$AF$200,ROW(январь!$A$1:$AF$200))),IF(MONTH(AI183)=2,MIN(IF(F183=февраль!$A$1:$AF$200,ROW(февраль!$A$1:$AF$200))),IF(MONTH(AI183)=3,MIN(IF(F183=март!$A$1:$AF$200,ROW(март!$A$1:$AF$200))),IF(MONTH(AI183)=4,MIN(IF(F183=апрель!$A$1:$AF$200,ROW(апрель!$A$1:$AF$200))),IF(MONTH(AI183)=5,MIN(IF(F183=май!$A$1:$AF$200,ROW(май!$A$1:$AF$200))),0)))))</f>
        <v>3</v>
      </c>
      <c r="AM183" s="77" t="str">
        <f t="shared" ca="1" si="274"/>
        <v>П</v>
      </c>
      <c r="AN183" s="77" t="str">
        <f t="shared" ca="1" si="274"/>
        <v>П</v>
      </c>
      <c r="AO183" s="77" t="str">
        <f t="shared" ca="1" si="274"/>
        <v>КД</v>
      </c>
      <c r="AP183" s="77" t="str">
        <f t="shared" ca="1" si="274"/>
        <v>КД</v>
      </c>
      <c r="AQ183" s="77" t="str">
        <f t="shared" ca="1" si="274"/>
        <v>КД</v>
      </c>
      <c r="AR183" s="77" t="str">
        <f t="shared" ca="1" si="274"/>
        <v>КД</v>
      </c>
      <c r="AS183" s="77" t="str">
        <f t="shared" ca="1" si="274"/>
        <v>В</v>
      </c>
      <c r="AT183" s="77" t="str">
        <f t="shared" ca="1" si="274"/>
        <v>КД</v>
      </c>
      <c r="AU183" s="77">
        <f t="shared" ca="1" si="274"/>
        <v>0</v>
      </c>
      <c r="AV183" s="77">
        <f t="shared" ca="1" si="274"/>
        <v>3</v>
      </c>
      <c r="AW183" s="77">
        <f t="shared" ca="1" si="275"/>
        <v>4</v>
      </c>
      <c r="AX183" s="77">
        <f t="shared" ca="1" si="275"/>
        <v>6</v>
      </c>
      <c r="AY183" s="77">
        <f t="shared" ca="1" si="275"/>
        <v>3</v>
      </c>
      <c r="AZ183" s="77" t="str">
        <f t="shared" ca="1" si="275"/>
        <v>В</v>
      </c>
      <c r="BA183" s="77">
        <f t="shared" ca="1" si="275"/>
        <v>7</v>
      </c>
      <c r="BB183" s="77">
        <f t="shared" ca="1" si="275"/>
        <v>0</v>
      </c>
      <c r="BC183" s="77">
        <f t="shared" ca="1" si="275"/>
        <v>3</v>
      </c>
      <c r="BD183" s="77">
        <f t="shared" ca="1" si="275"/>
        <v>4</v>
      </c>
      <c r="BE183" s="77">
        <f t="shared" ca="1" si="275"/>
        <v>6</v>
      </c>
      <c r="BF183" s="77">
        <f t="shared" ca="1" si="275"/>
        <v>3</v>
      </c>
      <c r="BG183" s="77" t="str">
        <f t="shared" ca="1" si="276"/>
        <v>В</v>
      </c>
      <c r="BH183" s="77">
        <f t="shared" ca="1" si="276"/>
        <v>7</v>
      </c>
      <c r="BI183" s="77">
        <f t="shared" ca="1" si="276"/>
        <v>0</v>
      </c>
      <c r="BJ183" s="77">
        <f t="shared" ca="1" si="276"/>
        <v>3</v>
      </c>
      <c r="BK183" s="77">
        <f t="shared" ca="1" si="276"/>
        <v>4</v>
      </c>
      <c r="BL183" s="77">
        <f t="shared" ca="1" si="276"/>
        <v>6</v>
      </c>
      <c r="BM183" s="77">
        <f t="shared" ca="1" si="276"/>
        <v>3</v>
      </c>
      <c r="BN183" s="77" t="str">
        <f t="shared" ca="1" si="276"/>
        <v>В</v>
      </c>
      <c r="BO183" s="77">
        <f t="shared" ca="1" si="276"/>
        <v>7</v>
      </c>
      <c r="BP183" s="77">
        <f t="shared" ca="1" si="276"/>
        <v>0</v>
      </c>
      <c r="BQ183" s="77">
        <f t="shared" ca="1" si="276"/>
        <v>3</v>
      </c>
      <c r="BR183" s="77">
        <f t="shared" si="277"/>
        <v>0</v>
      </c>
      <c r="BS183" s="77">
        <f t="shared" si="277"/>
        <v>0</v>
      </c>
      <c r="BT183" s="77">
        <f t="shared" si="277"/>
        <v>0</v>
      </c>
      <c r="BU183" s="77">
        <f t="shared" si="277"/>
        <v>0</v>
      </c>
      <c r="BV183" s="77">
        <f t="shared" si="277"/>
        <v>0</v>
      </c>
      <c r="BW183" s="77">
        <f t="shared" si="277"/>
        <v>0</v>
      </c>
      <c r="BX183" s="77">
        <f t="shared" si="277"/>
        <v>0</v>
      </c>
      <c r="BY183" s="77">
        <f t="shared" si="277"/>
        <v>0</v>
      </c>
      <c r="BZ183" s="77">
        <f t="shared" si="277"/>
        <v>0</v>
      </c>
      <c r="CA183" s="77">
        <f t="shared" si="277"/>
        <v>0</v>
      </c>
      <c r="CB183" s="77">
        <f t="shared" si="278"/>
        <v>0</v>
      </c>
      <c r="CC183" s="77">
        <f t="shared" si="278"/>
        <v>0</v>
      </c>
      <c r="CD183" s="77">
        <f t="shared" si="278"/>
        <v>0</v>
      </c>
      <c r="CE183" s="77">
        <f t="shared" si="278"/>
        <v>0</v>
      </c>
      <c r="CF183" s="77">
        <f t="shared" si="278"/>
        <v>0</v>
      </c>
      <c r="CG183" s="77">
        <f t="shared" si="278"/>
        <v>0</v>
      </c>
      <c r="CH183" s="77">
        <f t="shared" si="278"/>
        <v>0</v>
      </c>
      <c r="CI183" s="77">
        <f t="shared" si="278"/>
        <v>0</v>
      </c>
      <c r="CJ183" s="77">
        <f t="shared" si="278"/>
        <v>0</v>
      </c>
      <c r="CK183" s="77">
        <f t="shared" si="278"/>
        <v>0</v>
      </c>
      <c r="CL183" s="77">
        <f t="shared" si="279"/>
        <v>0</v>
      </c>
      <c r="CM183" s="77">
        <f t="shared" si="279"/>
        <v>0</v>
      </c>
      <c r="CN183" s="77">
        <f t="shared" si="279"/>
        <v>0</v>
      </c>
      <c r="CO183" s="77">
        <f t="shared" si="279"/>
        <v>0</v>
      </c>
      <c r="CP183" s="77">
        <f t="shared" si="279"/>
        <v>0</v>
      </c>
      <c r="CQ183" s="77">
        <f t="shared" si="279"/>
        <v>0</v>
      </c>
      <c r="CR183" s="77">
        <f t="shared" si="279"/>
        <v>0</v>
      </c>
      <c r="CS183" s="77">
        <f t="shared" si="279"/>
        <v>0</v>
      </c>
      <c r="CT183" s="77">
        <f t="shared" si="280"/>
        <v>0</v>
      </c>
      <c r="CU183" s="77">
        <f t="shared" si="280"/>
        <v>0</v>
      </c>
      <c r="CV183" s="77">
        <f t="shared" si="280"/>
        <v>0</v>
      </c>
      <c r="CW183" s="77">
        <f t="shared" si="280"/>
        <v>0</v>
      </c>
      <c r="CX183" s="77">
        <f t="shared" si="280"/>
        <v>0</v>
      </c>
      <c r="CY183" s="77">
        <f t="shared" si="280"/>
        <v>0</v>
      </c>
      <c r="CZ183" s="77">
        <f t="shared" si="280"/>
        <v>0</v>
      </c>
      <c r="DA183" s="77">
        <f t="shared" si="280"/>
        <v>0</v>
      </c>
      <c r="DB183" s="77">
        <f t="shared" si="280"/>
        <v>0</v>
      </c>
      <c r="DC183" s="77">
        <f t="shared" si="280"/>
        <v>0</v>
      </c>
      <c r="DD183" s="77">
        <f t="shared" si="281"/>
        <v>0</v>
      </c>
      <c r="DE183" s="77">
        <f t="shared" si="281"/>
        <v>0</v>
      </c>
      <c r="DF183" s="77">
        <f t="shared" si="281"/>
        <v>0</v>
      </c>
      <c r="DG183" s="77">
        <f t="shared" si="281"/>
        <v>0</v>
      </c>
      <c r="DH183" s="77">
        <f t="shared" si="281"/>
        <v>0</v>
      </c>
      <c r="DI183" s="77">
        <f t="shared" si="281"/>
        <v>0</v>
      </c>
      <c r="DJ183" s="77">
        <f t="shared" si="281"/>
        <v>0</v>
      </c>
      <c r="DK183" s="77">
        <f t="shared" si="281"/>
        <v>0</v>
      </c>
      <c r="DL183" s="77">
        <f t="shared" si="281"/>
        <v>0</v>
      </c>
      <c r="DM183" s="77">
        <f t="shared" si="281"/>
        <v>0</v>
      </c>
      <c r="DN183" s="77">
        <f t="shared" si="282"/>
        <v>0</v>
      </c>
      <c r="DO183" s="77">
        <f t="shared" si="282"/>
        <v>0</v>
      </c>
      <c r="DP183" s="77">
        <f t="shared" si="282"/>
        <v>0</v>
      </c>
      <c r="DQ183" s="77">
        <f t="shared" si="282"/>
        <v>0</v>
      </c>
      <c r="DR183" s="77">
        <f t="shared" si="282"/>
        <v>0</v>
      </c>
      <c r="DS183" s="77">
        <f t="shared" si="282"/>
        <v>0</v>
      </c>
      <c r="DT183" s="77">
        <f t="shared" si="282"/>
        <v>0</v>
      </c>
      <c r="DU183" s="77">
        <f t="shared" si="282"/>
        <v>0</v>
      </c>
      <c r="DV183" s="77">
        <f t="shared" si="282"/>
        <v>0</v>
      </c>
      <c r="DW183" s="77">
        <f t="shared" si="282"/>
        <v>0</v>
      </c>
      <c r="DX183" s="77">
        <f t="shared" si="282"/>
        <v>0</v>
      </c>
      <c r="DY183" s="77">
        <f t="shared" si="283"/>
        <v>0</v>
      </c>
      <c r="DZ183" s="77">
        <f t="shared" si="283"/>
        <v>0</v>
      </c>
      <c r="EA183" s="77">
        <f t="shared" si="283"/>
        <v>0</v>
      </c>
      <c r="EB183" s="77">
        <f t="shared" si="283"/>
        <v>0</v>
      </c>
      <c r="EC183" s="77">
        <f t="shared" si="283"/>
        <v>0</v>
      </c>
      <c r="ED183" s="77">
        <f t="shared" si="283"/>
        <v>0</v>
      </c>
      <c r="EE183" s="77">
        <f t="shared" si="283"/>
        <v>0</v>
      </c>
      <c r="EF183" s="77">
        <f t="shared" si="283"/>
        <v>0</v>
      </c>
      <c r="EG183" s="77">
        <f t="shared" si="283"/>
        <v>0</v>
      </c>
      <c r="EH183" s="77">
        <f t="shared" si="283"/>
        <v>0</v>
      </c>
      <c r="EI183" s="77">
        <f t="shared" si="284"/>
        <v>0</v>
      </c>
      <c r="EJ183" s="77">
        <f t="shared" si="284"/>
        <v>0</v>
      </c>
      <c r="EK183" s="77">
        <f t="shared" si="284"/>
        <v>0</v>
      </c>
      <c r="EL183" s="77">
        <f t="shared" si="284"/>
        <v>0</v>
      </c>
      <c r="EM183" s="77">
        <f t="shared" si="284"/>
        <v>0</v>
      </c>
      <c r="EN183" s="77">
        <f t="shared" si="284"/>
        <v>0</v>
      </c>
      <c r="EO183" s="77">
        <f t="shared" si="284"/>
        <v>0</v>
      </c>
      <c r="EP183" s="77">
        <f t="shared" si="284"/>
        <v>0</v>
      </c>
      <c r="EQ183" s="77">
        <f t="shared" si="284"/>
        <v>0</v>
      </c>
      <c r="ER183" s="77">
        <f t="shared" si="284"/>
        <v>0</v>
      </c>
      <c r="ES183" s="77">
        <f t="shared" si="285"/>
        <v>0</v>
      </c>
      <c r="ET183" s="77">
        <f t="shared" si="285"/>
        <v>0</v>
      </c>
      <c r="EU183" s="77">
        <f t="shared" si="285"/>
        <v>0</v>
      </c>
      <c r="EV183" s="77">
        <f t="shared" si="285"/>
        <v>0</v>
      </c>
      <c r="EW183" s="77">
        <f t="shared" si="285"/>
        <v>0</v>
      </c>
      <c r="EX183" s="77">
        <f t="shared" si="285"/>
        <v>0</v>
      </c>
      <c r="EY183" s="77">
        <f t="shared" si="285"/>
        <v>0</v>
      </c>
      <c r="EZ183" s="77">
        <f t="shared" si="285"/>
        <v>0</v>
      </c>
      <c r="FA183" s="77">
        <f t="shared" si="285"/>
        <v>0</v>
      </c>
      <c r="FB183" s="77">
        <f t="shared" si="285"/>
        <v>0</v>
      </c>
      <c r="FC183" s="77">
        <f t="shared" si="286"/>
        <v>0</v>
      </c>
      <c r="FD183" s="77">
        <f t="shared" si="286"/>
        <v>0</v>
      </c>
      <c r="FE183" s="77">
        <f t="shared" si="286"/>
        <v>0</v>
      </c>
      <c r="FF183" s="77">
        <f t="shared" si="286"/>
        <v>0</v>
      </c>
      <c r="FG183" s="77">
        <f t="shared" si="286"/>
        <v>0</v>
      </c>
      <c r="FH183" s="77">
        <f t="shared" si="286"/>
        <v>0</v>
      </c>
      <c r="FI183" s="77">
        <f t="shared" si="286"/>
        <v>0</v>
      </c>
      <c r="FJ183" s="77">
        <f t="shared" si="286"/>
        <v>0</v>
      </c>
      <c r="FK183" s="77">
        <f t="shared" si="286"/>
        <v>0</v>
      </c>
      <c r="FL183" s="77">
        <f t="shared" si="286"/>
        <v>0</v>
      </c>
      <c r="FM183" s="77">
        <f t="shared" si="287"/>
        <v>0</v>
      </c>
      <c r="FN183" s="77">
        <f t="shared" si="287"/>
        <v>0</v>
      </c>
      <c r="FO183" s="77">
        <f t="shared" si="287"/>
        <v>0</v>
      </c>
      <c r="FP183" s="77">
        <f t="shared" si="287"/>
        <v>0</v>
      </c>
      <c r="FQ183" s="77">
        <f t="shared" si="287"/>
        <v>0</v>
      </c>
      <c r="FR183" s="77">
        <f t="shared" si="287"/>
        <v>0</v>
      </c>
      <c r="FS183" s="77">
        <f t="shared" si="287"/>
        <v>0</v>
      </c>
      <c r="FT183" s="77">
        <f t="shared" si="287"/>
        <v>0</v>
      </c>
      <c r="FU183" s="77">
        <f t="shared" si="287"/>
        <v>0</v>
      </c>
      <c r="FV183" s="77">
        <f t="shared" si="287"/>
        <v>0</v>
      </c>
      <c r="FW183" s="77">
        <f t="shared" si="288"/>
        <v>0</v>
      </c>
      <c r="FX183" s="77">
        <f t="shared" si="288"/>
        <v>0</v>
      </c>
      <c r="FY183" s="77">
        <f t="shared" si="288"/>
        <v>0</v>
      </c>
      <c r="FZ183" s="77">
        <f t="shared" si="288"/>
        <v>0</v>
      </c>
      <c r="GA183" s="77">
        <f t="shared" si="288"/>
        <v>0</v>
      </c>
      <c r="GB183" s="77">
        <f t="shared" si="288"/>
        <v>0</v>
      </c>
      <c r="GC183" s="77">
        <f t="shared" si="288"/>
        <v>0</v>
      </c>
      <c r="GD183" s="77">
        <f t="shared" si="288"/>
        <v>0</v>
      </c>
      <c r="GE183" s="77">
        <f t="shared" si="288"/>
        <v>0</v>
      </c>
      <c r="GF183" s="77">
        <f t="shared" si="288"/>
        <v>0</v>
      </c>
      <c r="GG183" s="77">
        <f t="shared" si="288"/>
        <v>0</v>
      </c>
    </row>
    <row r="184" spans="1:189" ht="15.75" x14ac:dyDescent="0.25">
      <c r="A184" s="93"/>
      <c r="B184" s="101"/>
      <c r="C184" s="102"/>
      <c r="D184" s="102"/>
      <c r="E184" s="93"/>
      <c r="F184" s="101"/>
      <c r="G184" s="97">
        <f t="shared" si="208"/>
        <v>0</v>
      </c>
      <c r="H184" s="96"/>
      <c r="I184" s="97">
        <f t="shared" si="209"/>
        <v>0</v>
      </c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0">
        <f t="shared" si="212"/>
        <v>0</v>
      </c>
      <c r="AE184" s="100">
        <f t="shared" si="210"/>
        <v>0</v>
      </c>
      <c r="AF184" s="75"/>
      <c r="AG184" s="75"/>
      <c r="AH184" s="68">
        <f t="shared" si="211"/>
        <v>0</v>
      </c>
      <c r="AI184" s="79">
        <f>SUMIF(Списки!$D$2:$D$6,B184,Списки!$E$2:$E$6)</f>
        <v>0</v>
      </c>
      <c r="AJ184" s="79">
        <f t="shared" si="228"/>
        <v>31</v>
      </c>
      <c r="AK184" s="70"/>
      <c r="AL184" s="70">
        <f t="array" aca="1" ref="AL184" ca="1">IF(MONTH(AI184)=1,MIN(IF(F184=январь!$A$1:$AF$200,ROW(январь!$A$1:$AF$200))),IF(MONTH(AI184)=2,MIN(IF(F184=февраль!$A$1:$AF$200,ROW(февраль!$A$1:$AF$200))),IF(MONTH(AI184)=3,MIN(IF(F184=март!$A$1:$AF$200,ROW(март!$A$1:$AF$200))),IF(MONTH(AI184)=4,MIN(IF(F184=апрель!$A$1:$AF$200,ROW(апрель!$A$1:$AF$200))),IF(MONTH(AI184)=5,MIN(IF(F184=май!$A$1:$AF$200,ROW(май!$A$1:$AF$200))),0)))))</f>
        <v>3</v>
      </c>
      <c r="AM184" s="77" t="str">
        <f t="shared" ref="AM184:AV193" ca="1" si="289">IF(MONTH($AI184)=1,INDEX(янв,$AL184,AM$2),0)</f>
        <v>П</v>
      </c>
      <c r="AN184" s="77" t="str">
        <f t="shared" ca="1" si="289"/>
        <v>П</v>
      </c>
      <c r="AO184" s="77" t="str">
        <f t="shared" ca="1" si="289"/>
        <v>КД</v>
      </c>
      <c r="AP184" s="77" t="str">
        <f t="shared" ca="1" si="289"/>
        <v>КД</v>
      </c>
      <c r="AQ184" s="77" t="str">
        <f t="shared" ca="1" si="289"/>
        <v>КД</v>
      </c>
      <c r="AR184" s="77" t="str">
        <f t="shared" ca="1" si="289"/>
        <v>КД</v>
      </c>
      <c r="AS184" s="77" t="str">
        <f t="shared" ca="1" si="289"/>
        <v>В</v>
      </c>
      <c r="AT184" s="77" t="str">
        <f t="shared" ca="1" si="289"/>
        <v>КД</v>
      </c>
      <c r="AU184" s="77">
        <f t="shared" ca="1" si="289"/>
        <v>0</v>
      </c>
      <c r="AV184" s="77">
        <f t="shared" ca="1" si="289"/>
        <v>3</v>
      </c>
      <c r="AW184" s="77">
        <f t="shared" ref="AW184:BF193" ca="1" si="290">IF(MONTH($AI184)=1,INDEX(янв,$AL184,AW$2),0)</f>
        <v>4</v>
      </c>
      <c r="AX184" s="77">
        <f t="shared" ca="1" si="290"/>
        <v>6</v>
      </c>
      <c r="AY184" s="77">
        <f t="shared" ca="1" si="290"/>
        <v>3</v>
      </c>
      <c r="AZ184" s="77" t="str">
        <f t="shared" ca="1" si="290"/>
        <v>В</v>
      </c>
      <c r="BA184" s="77">
        <f t="shared" ca="1" si="290"/>
        <v>7</v>
      </c>
      <c r="BB184" s="77">
        <f t="shared" ca="1" si="290"/>
        <v>0</v>
      </c>
      <c r="BC184" s="77">
        <f t="shared" ca="1" si="290"/>
        <v>3</v>
      </c>
      <c r="BD184" s="77">
        <f t="shared" ca="1" si="290"/>
        <v>4</v>
      </c>
      <c r="BE184" s="77">
        <f t="shared" ca="1" si="290"/>
        <v>6</v>
      </c>
      <c r="BF184" s="77">
        <f t="shared" ca="1" si="290"/>
        <v>3</v>
      </c>
      <c r="BG184" s="77" t="str">
        <f t="shared" ref="BG184:BQ193" ca="1" si="291">IF(MONTH($AI184)=1,INDEX(янв,$AL184,BG$2),0)</f>
        <v>В</v>
      </c>
      <c r="BH184" s="77">
        <f t="shared" ca="1" si="291"/>
        <v>7</v>
      </c>
      <c r="BI184" s="77">
        <f t="shared" ca="1" si="291"/>
        <v>0</v>
      </c>
      <c r="BJ184" s="77">
        <f t="shared" ca="1" si="291"/>
        <v>3</v>
      </c>
      <c r="BK184" s="77">
        <f t="shared" ca="1" si="291"/>
        <v>4</v>
      </c>
      <c r="BL184" s="77">
        <f t="shared" ca="1" si="291"/>
        <v>6</v>
      </c>
      <c r="BM184" s="77">
        <f t="shared" ca="1" si="291"/>
        <v>3</v>
      </c>
      <c r="BN184" s="77" t="str">
        <f t="shared" ca="1" si="291"/>
        <v>В</v>
      </c>
      <c r="BO184" s="77">
        <f t="shared" ca="1" si="291"/>
        <v>7</v>
      </c>
      <c r="BP184" s="77">
        <f t="shared" ca="1" si="291"/>
        <v>0</v>
      </c>
      <c r="BQ184" s="77">
        <f t="shared" ca="1" si="291"/>
        <v>3</v>
      </c>
      <c r="BR184" s="77">
        <f t="shared" ref="BR184:CA193" si="292">IF(MONTH($AI184)=2,INDEX(фев,$AL184,BR$2),0)</f>
        <v>0</v>
      </c>
      <c r="BS184" s="77">
        <f t="shared" si="292"/>
        <v>0</v>
      </c>
      <c r="BT184" s="77">
        <f t="shared" si="292"/>
        <v>0</v>
      </c>
      <c r="BU184" s="77">
        <f t="shared" si="292"/>
        <v>0</v>
      </c>
      <c r="BV184" s="77">
        <f t="shared" si="292"/>
        <v>0</v>
      </c>
      <c r="BW184" s="77">
        <f t="shared" si="292"/>
        <v>0</v>
      </c>
      <c r="BX184" s="77">
        <f t="shared" si="292"/>
        <v>0</v>
      </c>
      <c r="BY184" s="77">
        <f t="shared" si="292"/>
        <v>0</v>
      </c>
      <c r="BZ184" s="77">
        <f t="shared" si="292"/>
        <v>0</v>
      </c>
      <c r="CA184" s="77">
        <f t="shared" si="292"/>
        <v>0</v>
      </c>
      <c r="CB184" s="77">
        <f t="shared" ref="CB184:CK193" si="293">IF(MONTH($AI184)=2,INDEX(фев,$AL184,CB$2),0)</f>
        <v>0</v>
      </c>
      <c r="CC184" s="77">
        <f t="shared" si="293"/>
        <v>0</v>
      </c>
      <c r="CD184" s="77">
        <f t="shared" si="293"/>
        <v>0</v>
      </c>
      <c r="CE184" s="77">
        <f t="shared" si="293"/>
        <v>0</v>
      </c>
      <c r="CF184" s="77">
        <f t="shared" si="293"/>
        <v>0</v>
      </c>
      <c r="CG184" s="77">
        <f t="shared" si="293"/>
        <v>0</v>
      </c>
      <c r="CH184" s="77">
        <f t="shared" si="293"/>
        <v>0</v>
      </c>
      <c r="CI184" s="77">
        <f t="shared" si="293"/>
        <v>0</v>
      </c>
      <c r="CJ184" s="77">
        <f t="shared" si="293"/>
        <v>0</v>
      </c>
      <c r="CK184" s="77">
        <f t="shared" si="293"/>
        <v>0</v>
      </c>
      <c r="CL184" s="77">
        <f t="shared" ref="CL184:CS193" si="294">IF(MONTH($AI184)=2,INDEX(фев,$AL184,CL$2),0)</f>
        <v>0</v>
      </c>
      <c r="CM184" s="77">
        <f t="shared" si="294"/>
        <v>0</v>
      </c>
      <c r="CN184" s="77">
        <f t="shared" si="294"/>
        <v>0</v>
      </c>
      <c r="CO184" s="77">
        <f t="shared" si="294"/>
        <v>0</v>
      </c>
      <c r="CP184" s="77">
        <f t="shared" si="294"/>
        <v>0</v>
      </c>
      <c r="CQ184" s="77">
        <f t="shared" si="294"/>
        <v>0</v>
      </c>
      <c r="CR184" s="77">
        <f t="shared" si="294"/>
        <v>0</v>
      </c>
      <c r="CS184" s="77">
        <f t="shared" si="294"/>
        <v>0</v>
      </c>
      <c r="CT184" s="77">
        <f t="shared" ref="CT184:DC193" si="295">IF(MONTH($AI184)=3,INDEX(март,$AL184,CT$2),0)</f>
        <v>0</v>
      </c>
      <c r="CU184" s="77">
        <f t="shared" si="295"/>
        <v>0</v>
      </c>
      <c r="CV184" s="77">
        <f t="shared" si="295"/>
        <v>0</v>
      </c>
      <c r="CW184" s="77">
        <f t="shared" si="295"/>
        <v>0</v>
      </c>
      <c r="CX184" s="77">
        <f t="shared" si="295"/>
        <v>0</v>
      </c>
      <c r="CY184" s="77">
        <f t="shared" si="295"/>
        <v>0</v>
      </c>
      <c r="CZ184" s="77">
        <f t="shared" si="295"/>
        <v>0</v>
      </c>
      <c r="DA184" s="77">
        <f t="shared" si="295"/>
        <v>0</v>
      </c>
      <c r="DB184" s="77">
        <f t="shared" si="295"/>
        <v>0</v>
      </c>
      <c r="DC184" s="77">
        <f t="shared" si="295"/>
        <v>0</v>
      </c>
      <c r="DD184" s="77">
        <f t="shared" ref="DD184:DM193" si="296">IF(MONTH($AI184)=3,INDEX(март,$AL184,DD$2),0)</f>
        <v>0</v>
      </c>
      <c r="DE184" s="77">
        <f t="shared" si="296"/>
        <v>0</v>
      </c>
      <c r="DF184" s="77">
        <f t="shared" si="296"/>
        <v>0</v>
      </c>
      <c r="DG184" s="77">
        <f t="shared" si="296"/>
        <v>0</v>
      </c>
      <c r="DH184" s="77">
        <f t="shared" si="296"/>
        <v>0</v>
      </c>
      <c r="DI184" s="77">
        <f t="shared" si="296"/>
        <v>0</v>
      </c>
      <c r="DJ184" s="77">
        <f t="shared" si="296"/>
        <v>0</v>
      </c>
      <c r="DK184" s="77">
        <f t="shared" si="296"/>
        <v>0</v>
      </c>
      <c r="DL184" s="77">
        <f t="shared" si="296"/>
        <v>0</v>
      </c>
      <c r="DM184" s="77">
        <f t="shared" si="296"/>
        <v>0</v>
      </c>
      <c r="DN184" s="77">
        <f t="shared" ref="DN184:DX193" si="297">IF(MONTH($AI184)=3,INDEX(март,$AL184,DN$2),0)</f>
        <v>0</v>
      </c>
      <c r="DO184" s="77">
        <f t="shared" si="297"/>
        <v>0</v>
      </c>
      <c r="DP184" s="77">
        <f t="shared" si="297"/>
        <v>0</v>
      </c>
      <c r="DQ184" s="77">
        <f t="shared" si="297"/>
        <v>0</v>
      </c>
      <c r="DR184" s="77">
        <f t="shared" si="297"/>
        <v>0</v>
      </c>
      <c r="DS184" s="77">
        <f t="shared" si="297"/>
        <v>0</v>
      </c>
      <c r="DT184" s="77">
        <f t="shared" si="297"/>
        <v>0</v>
      </c>
      <c r="DU184" s="77">
        <f t="shared" si="297"/>
        <v>0</v>
      </c>
      <c r="DV184" s="77">
        <f t="shared" si="297"/>
        <v>0</v>
      </c>
      <c r="DW184" s="77">
        <f t="shared" si="297"/>
        <v>0</v>
      </c>
      <c r="DX184" s="77">
        <f t="shared" si="297"/>
        <v>0</v>
      </c>
      <c r="DY184" s="77">
        <f t="shared" ref="DY184:EH193" si="298">IF(MONTH($AI184)=4,INDEX(апр,$AL184,DY$2),0)</f>
        <v>0</v>
      </c>
      <c r="DZ184" s="77">
        <f t="shared" si="298"/>
        <v>0</v>
      </c>
      <c r="EA184" s="77">
        <f t="shared" si="298"/>
        <v>0</v>
      </c>
      <c r="EB184" s="77">
        <f t="shared" si="298"/>
        <v>0</v>
      </c>
      <c r="EC184" s="77">
        <f t="shared" si="298"/>
        <v>0</v>
      </c>
      <c r="ED184" s="77">
        <f t="shared" si="298"/>
        <v>0</v>
      </c>
      <c r="EE184" s="77">
        <f t="shared" si="298"/>
        <v>0</v>
      </c>
      <c r="EF184" s="77">
        <f t="shared" si="298"/>
        <v>0</v>
      </c>
      <c r="EG184" s="77">
        <f t="shared" si="298"/>
        <v>0</v>
      </c>
      <c r="EH184" s="77">
        <f t="shared" si="298"/>
        <v>0</v>
      </c>
      <c r="EI184" s="77">
        <f t="shared" ref="EI184:ER193" si="299">IF(MONTH($AI184)=4,INDEX(апр,$AL184,EI$2),0)</f>
        <v>0</v>
      </c>
      <c r="EJ184" s="77">
        <f t="shared" si="299"/>
        <v>0</v>
      </c>
      <c r="EK184" s="77">
        <f t="shared" si="299"/>
        <v>0</v>
      </c>
      <c r="EL184" s="77">
        <f t="shared" si="299"/>
        <v>0</v>
      </c>
      <c r="EM184" s="77">
        <f t="shared" si="299"/>
        <v>0</v>
      </c>
      <c r="EN184" s="77">
        <f t="shared" si="299"/>
        <v>0</v>
      </c>
      <c r="EO184" s="77">
        <f t="shared" si="299"/>
        <v>0</v>
      </c>
      <c r="EP184" s="77">
        <f t="shared" si="299"/>
        <v>0</v>
      </c>
      <c r="EQ184" s="77">
        <f t="shared" si="299"/>
        <v>0</v>
      </c>
      <c r="ER184" s="77">
        <f t="shared" si="299"/>
        <v>0</v>
      </c>
      <c r="ES184" s="77">
        <f t="shared" ref="ES184:FB193" si="300">IF(MONTH($AI184)=4,INDEX(апр,$AL184,ES$2),0)</f>
        <v>0</v>
      </c>
      <c r="ET184" s="77">
        <f t="shared" si="300"/>
        <v>0</v>
      </c>
      <c r="EU184" s="77">
        <f t="shared" si="300"/>
        <v>0</v>
      </c>
      <c r="EV184" s="77">
        <f t="shared" si="300"/>
        <v>0</v>
      </c>
      <c r="EW184" s="77">
        <f t="shared" si="300"/>
        <v>0</v>
      </c>
      <c r="EX184" s="77">
        <f t="shared" si="300"/>
        <v>0</v>
      </c>
      <c r="EY184" s="77">
        <f t="shared" si="300"/>
        <v>0</v>
      </c>
      <c r="EZ184" s="77">
        <f t="shared" si="300"/>
        <v>0</v>
      </c>
      <c r="FA184" s="77">
        <f t="shared" si="300"/>
        <v>0</v>
      </c>
      <c r="FB184" s="77">
        <f t="shared" si="300"/>
        <v>0</v>
      </c>
      <c r="FC184" s="77">
        <f t="shared" ref="FC184:FL193" si="301">IF(MONTH($AI184)=5,INDEX(май,$AL184,FC$2),0)</f>
        <v>0</v>
      </c>
      <c r="FD184" s="77">
        <f t="shared" si="301"/>
        <v>0</v>
      </c>
      <c r="FE184" s="77">
        <f t="shared" si="301"/>
        <v>0</v>
      </c>
      <c r="FF184" s="77">
        <f t="shared" si="301"/>
        <v>0</v>
      </c>
      <c r="FG184" s="77">
        <f t="shared" si="301"/>
        <v>0</v>
      </c>
      <c r="FH184" s="77">
        <f t="shared" si="301"/>
        <v>0</v>
      </c>
      <c r="FI184" s="77">
        <f t="shared" si="301"/>
        <v>0</v>
      </c>
      <c r="FJ184" s="77">
        <f t="shared" si="301"/>
        <v>0</v>
      </c>
      <c r="FK184" s="77">
        <f t="shared" si="301"/>
        <v>0</v>
      </c>
      <c r="FL184" s="77">
        <f t="shared" si="301"/>
        <v>0</v>
      </c>
      <c r="FM184" s="77">
        <f t="shared" ref="FM184:FV193" si="302">IF(MONTH($AI184)=5,INDEX(май,$AL184,FM$2),0)</f>
        <v>0</v>
      </c>
      <c r="FN184" s="77">
        <f t="shared" si="302"/>
        <v>0</v>
      </c>
      <c r="FO184" s="77">
        <f t="shared" si="302"/>
        <v>0</v>
      </c>
      <c r="FP184" s="77">
        <f t="shared" si="302"/>
        <v>0</v>
      </c>
      <c r="FQ184" s="77">
        <f t="shared" si="302"/>
        <v>0</v>
      </c>
      <c r="FR184" s="77">
        <f t="shared" si="302"/>
        <v>0</v>
      </c>
      <c r="FS184" s="77">
        <f t="shared" si="302"/>
        <v>0</v>
      </c>
      <c r="FT184" s="77">
        <f t="shared" si="302"/>
        <v>0</v>
      </c>
      <c r="FU184" s="77">
        <f t="shared" si="302"/>
        <v>0</v>
      </c>
      <c r="FV184" s="77">
        <f t="shared" si="302"/>
        <v>0</v>
      </c>
      <c r="FW184" s="77">
        <f t="shared" ref="FW184:GG193" si="303">IF(MONTH($AI184)=5,INDEX(май,$AL184,FW$2),0)</f>
        <v>0</v>
      </c>
      <c r="FX184" s="77">
        <f t="shared" si="303"/>
        <v>0</v>
      </c>
      <c r="FY184" s="77">
        <f t="shared" si="303"/>
        <v>0</v>
      </c>
      <c r="FZ184" s="77">
        <f t="shared" si="303"/>
        <v>0</v>
      </c>
      <c r="GA184" s="77">
        <f t="shared" si="303"/>
        <v>0</v>
      </c>
      <c r="GB184" s="77">
        <f t="shared" si="303"/>
        <v>0</v>
      </c>
      <c r="GC184" s="77">
        <f t="shared" si="303"/>
        <v>0</v>
      </c>
      <c r="GD184" s="77">
        <f t="shared" si="303"/>
        <v>0</v>
      </c>
      <c r="GE184" s="77">
        <f t="shared" si="303"/>
        <v>0</v>
      </c>
      <c r="GF184" s="77">
        <f t="shared" si="303"/>
        <v>0</v>
      </c>
      <c r="GG184" s="77">
        <f t="shared" si="303"/>
        <v>0</v>
      </c>
    </row>
    <row r="185" spans="1:189" ht="15.75" x14ac:dyDescent="0.25">
      <c r="A185" s="93"/>
      <c r="B185" s="101"/>
      <c r="C185" s="102"/>
      <c r="D185" s="102"/>
      <c r="E185" s="93"/>
      <c r="F185" s="101"/>
      <c r="G185" s="97">
        <f t="shared" si="208"/>
        <v>0</v>
      </c>
      <c r="H185" s="96"/>
      <c r="I185" s="97">
        <f t="shared" si="209"/>
        <v>0</v>
      </c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0">
        <f t="shared" si="212"/>
        <v>0</v>
      </c>
      <c r="AE185" s="100">
        <f t="shared" si="210"/>
        <v>0</v>
      </c>
      <c r="AF185" s="75"/>
      <c r="AG185" s="75"/>
      <c r="AH185" s="68">
        <f t="shared" si="211"/>
        <v>0</v>
      </c>
      <c r="AI185" s="79">
        <f>SUMIF(Списки!$D$2:$D$6,B185,Списки!$E$2:$E$6)</f>
        <v>0</v>
      </c>
      <c r="AJ185" s="79">
        <f t="shared" si="228"/>
        <v>31</v>
      </c>
      <c r="AK185" s="70"/>
      <c r="AL185" s="70">
        <f t="array" aca="1" ref="AL185" ca="1">IF(MONTH(AI185)=1,MIN(IF(F185=январь!$A$1:$AF$200,ROW(январь!$A$1:$AF$200))),IF(MONTH(AI185)=2,MIN(IF(F185=февраль!$A$1:$AF$200,ROW(февраль!$A$1:$AF$200))),IF(MONTH(AI185)=3,MIN(IF(F185=март!$A$1:$AF$200,ROW(март!$A$1:$AF$200))),IF(MONTH(AI185)=4,MIN(IF(F185=апрель!$A$1:$AF$200,ROW(апрель!$A$1:$AF$200))),IF(MONTH(AI185)=5,MIN(IF(F185=май!$A$1:$AF$200,ROW(май!$A$1:$AF$200))),0)))))</f>
        <v>3</v>
      </c>
      <c r="AM185" s="77" t="str">
        <f t="shared" ca="1" si="289"/>
        <v>П</v>
      </c>
      <c r="AN185" s="77" t="str">
        <f t="shared" ca="1" si="289"/>
        <v>П</v>
      </c>
      <c r="AO185" s="77" t="str">
        <f t="shared" ca="1" si="289"/>
        <v>КД</v>
      </c>
      <c r="AP185" s="77" t="str">
        <f t="shared" ca="1" si="289"/>
        <v>КД</v>
      </c>
      <c r="AQ185" s="77" t="str">
        <f t="shared" ca="1" si="289"/>
        <v>КД</v>
      </c>
      <c r="AR185" s="77" t="str">
        <f t="shared" ca="1" si="289"/>
        <v>КД</v>
      </c>
      <c r="AS185" s="77" t="str">
        <f t="shared" ca="1" si="289"/>
        <v>В</v>
      </c>
      <c r="AT185" s="77" t="str">
        <f t="shared" ca="1" si="289"/>
        <v>КД</v>
      </c>
      <c r="AU185" s="77">
        <f t="shared" ca="1" si="289"/>
        <v>0</v>
      </c>
      <c r="AV185" s="77">
        <f t="shared" ca="1" si="289"/>
        <v>3</v>
      </c>
      <c r="AW185" s="77">
        <f t="shared" ca="1" si="290"/>
        <v>4</v>
      </c>
      <c r="AX185" s="77">
        <f t="shared" ca="1" si="290"/>
        <v>6</v>
      </c>
      <c r="AY185" s="77">
        <f t="shared" ca="1" si="290"/>
        <v>3</v>
      </c>
      <c r="AZ185" s="77" t="str">
        <f t="shared" ca="1" si="290"/>
        <v>В</v>
      </c>
      <c r="BA185" s="77">
        <f t="shared" ca="1" si="290"/>
        <v>7</v>
      </c>
      <c r="BB185" s="77">
        <f t="shared" ca="1" si="290"/>
        <v>0</v>
      </c>
      <c r="BC185" s="77">
        <f t="shared" ca="1" si="290"/>
        <v>3</v>
      </c>
      <c r="BD185" s="77">
        <f t="shared" ca="1" si="290"/>
        <v>4</v>
      </c>
      <c r="BE185" s="77">
        <f t="shared" ca="1" si="290"/>
        <v>6</v>
      </c>
      <c r="BF185" s="77">
        <f t="shared" ca="1" si="290"/>
        <v>3</v>
      </c>
      <c r="BG185" s="77" t="str">
        <f t="shared" ca="1" si="291"/>
        <v>В</v>
      </c>
      <c r="BH185" s="77">
        <f t="shared" ca="1" si="291"/>
        <v>7</v>
      </c>
      <c r="BI185" s="77">
        <f t="shared" ca="1" si="291"/>
        <v>0</v>
      </c>
      <c r="BJ185" s="77">
        <f t="shared" ca="1" si="291"/>
        <v>3</v>
      </c>
      <c r="BK185" s="77">
        <f t="shared" ca="1" si="291"/>
        <v>4</v>
      </c>
      <c r="BL185" s="77">
        <f t="shared" ca="1" si="291"/>
        <v>6</v>
      </c>
      <c r="BM185" s="77">
        <f t="shared" ca="1" si="291"/>
        <v>3</v>
      </c>
      <c r="BN185" s="77" t="str">
        <f t="shared" ca="1" si="291"/>
        <v>В</v>
      </c>
      <c r="BO185" s="77">
        <f t="shared" ca="1" si="291"/>
        <v>7</v>
      </c>
      <c r="BP185" s="77">
        <f t="shared" ca="1" si="291"/>
        <v>0</v>
      </c>
      <c r="BQ185" s="77">
        <f t="shared" ca="1" si="291"/>
        <v>3</v>
      </c>
      <c r="BR185" s="77">
        <f t="shared" si="292"/>
        <v>0</v>
      </c>
      <c r="BS185" s="77">
        <f t="shared" si="292"/>
        <v>0</v>
      </c>
      <c r="BT185" s="77">
        <f t="shared" si="292"/>
        <v>0</v>
      </c>
      <c r="BU185" s="77">
        <f t="shared" si="292"/>
        <v>0</v>
      </c>
      <c r="BV185" s="77">
        <f t="shared" si="292"/>
        <v>0</v>
      </c>
      <c r="BW185" s="77">
        <f t="shared" si="292"/>
        <v>0</v>
      </c>
      <c r="BX185" s="77">
        <f t="shared" si="292"/>
        <v>0</v>
      </c>
      <c r="BY185" s="77">
        <f t="shared" si="292"/>
        <v>0</v>
      </c>
      <c r="BZ185" s="77">
        <f t="shared" si="292"/>
        <v>0</v>
      </c>
      <c r="CA185" s="77">
        <f t="shared" si="292"/>
        <v>0</v>
      </c>
      <c r="CB185" s="77">
        <f t="shared" si="293"/>
        <v>0</v>
      </c>
      <c r="CC185" s="77">
        <f t="shared" si="293"/>
        <v>0</v>
      </c>
      <c r="CD185" s="77">
        <f t="shared" si="293"/>
        <v>0</v>
      </c>
      <c r="CE185" s="77">
        <f t="shared" si="293"/>
        <v>0</v>
      </c>
      <c r="CF185" s="77">
        <f t="shared" si="293"/>
        <v>0</v>
      </c>
      <c r="CG185" s="77">
        <f t="shared" si="293"/>
        <v>0</v>
      </c>
      <c r="CH185" s="77">
        <f t="shared" si="293"/>
        <v>0</v>
      </c>
      <c r="CI185" s="77">
        <f t="shared" si="293"/>
        <v>0</v>
      </c>
      <c r="CJ185" s="77">
        <f t="shared" si="293"/>
        <v>0</v>
      </c>
      <c r="CK185" s="77">
        <f t="shared" si="293"/>
        <v>0</v>
      </c>
      <c r="CL185" s="77">
        <f t="shared" si="294"/>
        <v>0</v>
      </c>
      <c r="CM185" s="77">
        <f t="shared" si="294"/>
        <v>0</v>
      </c>
      <c r="CN185" s="77">
        <f t="shared" si="294"/>
        <v>0</v>
      </c>
      <c r="CO185" s="77">
        <f t="shared" si="294"/>
        <v>0</v>
      </c>
      <c r="CP185" s="77">
        <f t="shared" si="294"/>
        <v>0</v>
      </c>
      <c r="CQ185" s="77">
        <f t="shared" si="294"/>
        <v>0</v>
      </c>
      <c r="CR185" s="77">
        <f t="shared" si="294"/>
        <v>0</v>
      </c>
      <c r="CS185" s="77">
        <f t="shared" si="294"/>
        <v>0</v>
      </c>
      <c r="CT185" s="77">
        <f t="shared" si="295"/>
        <v>0</v>
      </c>
      <c r="CU185" s="77">
        <f t="shared" si="295"/>
        <v>0</v>
      </c>
      <c r="CV185" s="77">
        <f t="shared" si="295"/>
        <v>0</v>
      </c>
      <c r="CW185" s="77">
        <f t="shared" si="295"/>
        <v>0</v>
      </c>
      <c r="CX185" s="77">
        <f t="shared" si="295"/>
        <v>0</v>
      </c>
      <c r="CY185" s="77">
        <f t="shared" si="295"/>
        <v>0</v>
      </c>
      <c r="CZ185" s="77">
        <f t="shared" si="295"/>
        <v>0</v>
      </c>
      <c r="DA185" s="77">
        <f t="shared" si="295"/>
        <v>0</v>
      </c>
      <c r="DB185" s="77">
        <f t="shared" si="295"/>
        <v>0</v>
      </c>
      <c r="DC185" s="77">
        <f t="shared" si="295"/>
        <v>0</v>
      </c>
      <c r="DD185" s="77">
        <f t="shared" si="296"/>
        <v>0</v>
      </c>
      <c r="DE185" s="77">
        <f t="shared" si="296"/>
        <v>0</v>
      </c>
      <c r="DF185" s="77">
        <f t="shared" si="296"/>
        <v>0</v>
      </c>
      <c r="DG185" s="77">
        <f t="shared" si="296"/>
        <v>0</v>
      </c>
      <c r="DH185" s="77">
        <f t="shared" si="296"/>
        <v>0</v>
      </c>
      <c r="DI185" s="77">
        <f t="shared" si="296"/>
        <v>0</v>
      </c>
      <c r="DJ185" s="77">
        <f t="shared" si="296"/>
        <v>0</v>
      </c>
      <c r="DK185" s="77">
        <f t="shared" si="296"/>
        <v>0</v>
      </c>
      <c r="DL185" s="77">
        <f t="shared" si="296"/>
        <v>0</v>
      </c>
      <c r="DM185" s="77">
        <f t="shared" si="296"/>
        <v>0</v>
      </c>
      <c r="DN185" s="77">
        <f t="shared" si="297"/>
        <v>0</v>
      </c>
      <c r="DO185" s="77">
        <f t="shared" si="297"/>
        <v>0</v>
      </c>
      <c r="DP185" s="77">
        <f t="shared" si="297"/>
        <v>0</v>
      </c>
      <c r="DQ185" s="77">
        <f t="shared" si="297"/>
        <v>0</v>
      </c>
      <c r="DR185" s="77">
        <f t="shared" si="297"/>
        <v>0</v>
      </c>
      <c r="DS185" s="77">
        <f t="shared" si="297"/>
        <v>0</v>
      </c>
      <c r="DT185" s="77">
        <f t="shared" si="297"/>
        <v>0</v>
      </c>
      <c r="DU185" s="77">
        <f t="shared" si="297"/>
        <v>0</v>
      </c>
      <c r="DV185" s="77">
        <f t="shared" si="297"/>
        <v>0</v>
      </c>
      <c r="DW185" s="77">
        <f t="shared" si="297"/>
        <v>0</v>
      </c>
      <c r="DX185" s="77">
        <f t="shared" si="297"/>
        <v>0</v>
      </c>
      <c r="DY185" s="77">
        <f t="shared" si="298"/>
        <v>0</v>
      </c>
      <c r="DZ185" s="77">
        <f t="shared" si="298"/>
        <v>0</v>
      </c>
      <c r="EA185" s="77">
        <f t="shared" si="298"/>
        <v>0</v>
      </c>
      <c r="EB185" s="77">
        <f t="shared" si="298"/>
        <v>0</v>
      </c>
      <c r="EC185" s="77">
        <f t="shared" si="298"/>
        <v>0</v>
      </c>
      <c r="ED185" s="77">
        <f t="shared" si="298"/>
        <v>0</v>
      </c>
      <c r="EE185" s="77">
        <f t="shared" si="298"/>
        <v>0</v>
      </c>
      <c r="EF185" s="77">
        <f t="shared" si="298"/>
        <v>0</v>
      </c>
      <c r="EG185" s="77">
        <f t="shared" si="298"/>
        <v>0</v>
      </c>
      <c r="EH185" s="77">
        <f t="shared" si="298"/>
        <v>0</v>
      </c>
      <c r="EI185" s="77">
        <f t="shared" si="299"/>
        <v>0</v>
      </c>
      <c r="EJ185" s="77">
        <f t="shared" si="299"/>
        <v>0</v>
      </c>
      <c r="EK185" s="77">
        <f t="shared" si="299"/>
        <v>0</v>
      </c>
      <c r="EL185" s="77">
        <f t="shared" si="299"/>
        <v>0</v>
      </c>
      <c r="EM185" s="77">
        <f t="shared" si="299"/>
        <v>0</v>
      </c>
      <c r="EN185" s="77">
        <f t="shared" si="299"/>
        <v>0</v>
      </c>
      <c r="EO185" s="77">
        <f t="shared" si="299"/>
        <v>0</v>
      </c>
      <c r="EP185" s="77">
        <f t="shared" si="299"/>
        <v>0</v>
      </c>
      <c r="EQ185" s="77">
        <f t="shared" si="299"/>
        <v>0</v>
      </c>
      <c r="ER185" s="77">
        <f t="shared" si="299"/>
        <v>0</v>
      </c>
      <c r="ES185" s="77">
        <f t="shared" si="300"/>
        <v>0</v>
      </c>
      <c r="ET185" s="77">
        <f t="shared" si="300"/>
        <v>0</v>
      </c>
      <c r="EU185" s="77">
        <f t="shared" si="300"/>
        <v>0</v>
      </c>
      <c r="EV185" s="77">
        <f t="shared" si="300"/>
        <v>0</v>
      </c>
      <c r="EW185" s="77">
        <f t="shared" si="300"/>
        <v>0</v>
      </c>
      <c r="EX185" s="77">
        <f t="shared" si="300"/>
        <v>0</v>
      </c>
      <c r="EY185" s="77">
        <f t="shared" si="300"/>
        <v>0</v>
      </c>
      <c r="EZ185" s="77">
        <f t="shared" si="300"/>
        <v>0</v>
      </c>
      <c r="FA185" s="77">
        <f t="shared" si="300"/>
        <v>0</v>
      </c>
      <c r="FB185" s="77">
        <f t="shared" si="300"/>
        <v>0</v>
      </c>
      <c r="FC185" s="77">
        <f t="shared" si="301"/>
        <v>0</v>
      </c>
      <c r="FD185" s="77">
        <f t="shared" si="301"/>
        <v>0</v>
      </c>
      <c r="FE185" s="77">
        <f t="shared" si="301"/>
        <v>0</v>
      </c>
      <c r="FF185" s="77">
        <f t="shared" si="301"/>
        <v>0</v>
      </c>
      <c r="FG185" s="77">
        <f t="shared" si="301"/>
        <v>0</v>
      </c>
      <c r="FH185" s="77">
        <f t="shared" si="301"/>
        <v>0</v>
      </c>
      <c r="FI185" s="77">
        <f t="shared" si="301"/>
        <v>0</v>
      </c>
      <c r="FJ185" s="77">
        <f t="shared" si="301"/>
        <v>0</v>
      </c>
      <c r="FK185" s="77">
        <f t="shared" si="301"/>
        <v>0</v>
      </c>
      <c r="FL185" s="77">
        <f t="shared" si="301"/>
        <v>0</v>
      </c>
      <c r="FM185" s="77">
        <f t="shared" si="302"/>
        <v>0</v>
      </c>
      <c r="FN185" s="77">
        <f t="shared" si="302"/>
        <v>0</v>
      </c>
      <c r="FO185" s="77">
        <f t="shared" si="302"/>
        <v>0</v>
      </c>
      <c r="FP185" s="77">
        <f t="shared" si="302"/>
        <v>0</v>
      </c>
      <c r="FQ185" s="77">
        <f t="shared" si="302"/>
        <v>0</v>
      </c>
      <c r="FR185" s="77">
        <f t="shared" si="302"/>
        <v>0</v>
      </c>
      <c r="FS185" s="77">
        <f t="shared" si="302"/>
        <v>0</v>
      </c>
      <c r="FT185" s="77">
        <f t="shared" si="302"/>
        <v>0</v>
      </c>
      <c r="FU185" s="77">
        <f t="shared" si="302"/>
        <v>0</v>
      </c>
      <c r="FV185" s="77">
        <f t="shared" si="302"/>
        <v>0</v>
      </c>
      <c r="FW185" s="77">
        <f t="shared" si="303"/>
        <v>0</v>
      </c>
      <c r="FX185" s="77">
        <f t="shared" si="303"/>
        <v>0</v>
      </c>
      <c r="FY185" s="77">
        <f t="shared" si="303"/>
        <v>0</v>
      </c>
      <c r="FZ185" s="77">
        <f t="shared" si="303"/>
        <v>0</v>
      </c>
      <c r="GA185" s="77">
        <f t="shared" si="303"/>
        <v>0</v>
      </c>
      <c r="GB185" s="77">
        <f t="shared" si="303"/>
        <v>0</v>
      </c>
      <c r="GC185" s="77">
        <f t="shared" si="303"/>
        <v>0</v>
      </c>
      <c r="GD185" s="77">
        <f t="shared" si="303"/>
        <v>0</v>
      </c>
      <c r="GE185" s="77">
        <f t="shared" si="303"/>
        <v>0</v>
      </c>
      <c r="GF185" s="77">
        <f t="shared" si="303"/>
        <v>0</v>
      </c>
      <c r="GG185" s="77">
        <f t="shared" si="303"/>
        <v>0</v>
      </c>
    </row>
    <row r="186" spans="1:189" ht="15.75" x14ac:dyDescent="0.25">
      <c r="A186" s="93"/>
      <c r="B186" s="101"/>
      <c r="C186" s="102"/>
      <c r="D186" s="102"/>
      <c r="E186" s="93"/>
      <c r="F186" s="101"/>
      <c r="G186" s="97">
        <f t="shared" si="208"/>
        <v>0</v>
      </c>
      <c r="H186" s="96"/>
      <c r="I186" s="97">
        <f t="shared" si="209"/>
        <v>0</v>
      </c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0">
        <f t="shared" si="212"/>
        <v>0</v>
      </c>
      <c r="AE186" s="100">
        <f t="shared" si="210"/>
        <v>0</v>
      </c>
      <c r="AF186" s="75"/>
      <c r="AG186" s="75"/>
      <c r="AH186" s="68">
        <f t="shared" si="211"/>
        <v>0</v>
      </c>
      <c r="AI186" s="79">
        <f>SUMIF(Списки!$D$2:$D$6,B186,Списки!$E$2:$E$6)</f>
        <v>0</v>
      </c>
      <c r="AJ186" s="79">
        <f t="shared" si="228"/>
        <v>31</v>
      </c>
      <c r="AK186" s="70"/>
      <c r="AL186" s="70">
        <f t="array" aca="1" ref="AL186" ca="1">IF(MONTH(AI186)=1,MIN(IF(F186=январь!$A$1:$AF$200,ROW(январь!$A$1:$AF$200))),IF(MONTH(AI186)=2,MIN(IF(F186=февраль!$A$1:$AF$200,ROW(февраль!$A$1:$AF$200))),IF(MONTH(AI186)=3,MIN(IF(F186=март!$A$1:$AF$200,ROW(март!$A$1:$AF$200))),IF(MONTH(AI186)=4,MIN(IF(F186=апрель!$A$1:$AF$200,ROW(апрель!$A$1:$AF$200))),IF(MONTH(AI186)=5,MIN(IF(F186=май!$A$1:$AF$200,ROW(май!$A$1:$AF$200))),0)))))</f>
        <v>3</v>
      </c>
      <c r="AM186" s="77" t="str">
        <f t="shared" ca="1" si="289"/>
        <v>П</v>
      </c>
      <c r="AN186" s="77" t="str">
        <f t="shared" ca="1" si="289"/>
        <v>П</v>
      </c>
      <c r="AO186" s="77" t="str">
        <f t="shared" ca="1" si="289"/>
        <v>КД</v>
      </c>
      <c r="AP186" s="77" t="str">
        <f t="shared" ca="1" si="289"/>
        <v>КД</v>
      </c>
      <c r="AQ186" s="77" t="str">
        <f t="shared" ca="1" si="289"/>
        <v>КД</v>
      </c>
      <c r="AR186" s="77" t="str">
        <f t="shared" ca="1" si="289"/>
        <v>КД</v>
      </c>
      <c r="AS186" s="77" t="str">
        <f t="shared" ca="1" si="289"/>
        <v>В</v>
      </c>
      <c r="AT186" s="77" t="str">
        <f t="shared" ca="1" si="289"/>
        <v>КД</v>
      </c>
      <c r="AU186" s="77">
        <f t="shared" ca="1" si="289"/>
        <v>0</v>
      </c>
      <c r="AV186" s="77">
        <f t="shared" ca="1" si="289"/>
        <v>3</v>
      </c>
      <c r="AW186" s="77">
        <f t="shared" ca="1" si="290"/>
        <v>4</v>
      </c>
      <c r="AX186" s="77">
        <f t="shared" ca="1" si="290"/>
        <v>6</v>
      </c>
      <c r="AY186" s="77">
        <f t="shared" ca="1" si="290"/>
        <v>3</v>
      </c>
      <c r="AZ186" s="77" t="str">
        <f t="shared" ca="1" si="290"/>
        <v>В</v>
      </c>
      <c r="BA186" s="77">
        <f t="shared" ca="1" si="290"/>
        <v>7</v>
      </c>
      <c r="BB186" s="77">
        <f t="shared" ca="1" si="290"/>
        <v>0</v>
      </c>
      <c r="BC186" s="77">
        <f t="shared" ca="1" si="290"/>
        <v>3</v>
      </c>
      <c r="BD186" s="77">
        <f t="shared" ca="1" si="290"/>
        <v>4</v>
      </c>
      <c r="BE186" s="77">
        <f t="shared" ca="1" si="290"/>
        <v>6</v>
      </c>
      <c r="BF186" s="77">
        <f t="shared" ca="1" si="290"/>
        <v>3</v>
      </c>
      <c r="BG186" s="77" t="str">
        <f t="shared" ca="1" si="291"/>
        <v>В</v>
      </c>
      <c r="BH186" s="77">
        <f t="shared" ca="1" si="291"/>
        <v>7</v>
      </c>
      <c r="BI186" s="77">
        <f t="shared" ca="1" si="291"/>
        <v>0</v>
      </c>
      <c r="BJ186" s="77">
        <f t="shared" ca="1" si="291"/>
        <v>3</v>
      </c>
      <c r="BK186" s="77">
        <f t="shared" ca="1" si="291"/>
        <v>4</v>
      </c>
      <c r="BL186" s="77">
        <f t="shared" ca="1" si="291"/>
        <v>6</v>
      </c>
      <c r="BM186" s="77">
        <f t="shared" ca="1" si="291"/>
        <v>3</v>
      </c>
      <c r="BN186" s="77" t="str">
        <f t="shared" ca="1" si="291"/>
        <v>В</v>
      </c>
      <c r="BO186" s="77">
        <f t="shared" ca="1" si="291"/>
        <v>7</v>
      </c>
      <c r="BP186" s="77">
        <f t="shared" ca="1" si="291"/>
        <v>0</v>
      </c>
      <c r="BQ186" s="77">
        <f t="shared" ca="1" si="291"/>
        <v>3</v>
      </c>
      <c r="BR186" s="77">
        <f t="shared" si="292"/>
        <v>0</v>
      </c>
      <c r="BS186" s="77">
        <f t="shared" si="292"/>
        <v>0</v>
      </c>
      <c r="BT186" s="77">
        <f t="shared" si="292"/>
        <v>0</v>
      </c>
      <c r="BU186" s="77">
        <f t="shared" si="292"/>
        <v>0</v>
      </c>
      <c r="BV186" s="77">
        <f t="shared" si="292"/>
        <v>0</v>
      </c>
      <c r="BW186" s="77">
        <f t="shared" si="292"/>
        <v>0</v>
      </c>
      <c r="BX186" s="77">
        <f t="shared" si="292"/>
        <v>0</v>
      </c>
      <c r="BY186" s="77">
        <f t="shared" si="292"/>
        <v>0</v>
      </c>
      <c r="BZ186" s="77">
        <f t="shared" si="292"/>
        <v>0</v>
      </c>
      <c r="CA186" s="77">
        <f t="shared" si="292"/>
        <v>0</v>
      </c>
      <c r="CB186" s="77">
        <f t="shared" si="293"/>
        <v>0</v>
      </c>
      <c r="CC186" s="77">
        <f t="shared" si="293"/>
        <v>0</v>
      </c>
      <c r="CD186" s="77">
        <f t="shared" si="293"/>
        <v>0</v>
      </c>
      <c r="CE186" s="77">
        <f t="shared" si="293"/>
        <v>0</v>
      </c>
      <c r="CF186" s="77">
        <f t="shared" si="293"/>
        <v>0</v>
      </c>
      <c r="CG186" s="77">
        <f t="shared" si="293"/>
        <v>0</v>
      </c>
      <c r="CH186" s="77">
        <f t="shared" si="293"/>
        <v>0</v>
      </c>
      <c r="CI186" s="77">
        <f t="shared" si="293"/>
        <v>0</v>
      </c>
      <c r="CJ186" s="77">
        <f t="shared" si="293"/>
        <v>0</v>
      </c>
      <c r="CK186" s="77">
        <f t="shared" si="293"/>
        <v>0</v>
      </c>
      <c r="CL186" s="77">
        <f t="shared" si="294"/>
        <v>0</v>
      </c>
      <c r="CM186" s="77">
        <f t="shared" si="294"/>
        <v>0</v>
      </c>
      <c r="CN186" s="77">
        <f t="shared" si="294"/>
        <v>0</v>
      </c>
      <c r="CO186" s="77">
        <f t="shared" si="294"/>
        <v>0</v>
      </c>
      <c r="CP186" s="77">
        <f t="shared" si="294"/>
        <v>0</v>
      </c>
      <c r="CQ186" s="77">
        <f t="shared" si="294"/>
        <v>0</v>
      </c>
      <c r="CR186" s="77">
        <f t="shared" si="294"/>
        <v>0</v>
      </c>
      <c r="CS186" s="77">
        <f t="shared" si="294"/>
        <v>0</v>
      </c>
      <c r="CT186" s="77">
        <f t="shared" si="295"/>
        <v>0</v>
      </c>
      <c r="CU186" s="77">
        <f t="shared" si="295"/>
        <v>0</v>
      </c>
      <c r="CV186" s="77">
        <f t="shared" si="295"/>
        <v>0</v>
      </c>
      <c r="CW186" s="77">
        <f t="shared" si="295"/>
        <v>0</v>
      </c>
      <c r="CX186" s="77">
        <f t="shared" si="295"/>
        <v>0</v>
      </c>
      <c r="CY186" s="77">
        <f t="shared" si="295"/>
        <v>0</v>
      </c>
      <c r="CZ186" s="77">
        <f t="shared" si="295"/>
        <v>0</v>
      </c>
      <c r="DA186" s="77">
        <f t="shared" si="295"/>
        <v>0</v>
      </c>
      <c r="DB186" s="77">
        <f t="shared" si="295"/>
        <v>0</v>
      </c>
      <c r="DC186" s="77">
        <f t="shared" si="295"/>
        <v>0</v>
      </c>
      <c r="DD186" s="77">
        <f t="shared" si="296"/>
        <v>0</v>
      </c>
      <c r="DE186" s="77">
        <f t="shared" si="296"/>
        <v>0</v>
      </c>
      <c r="DF186" s="77">
        <f t="shared" si="296"/>
        <v>0</v>
      </c>
      <c r="DG186" s="77">
        <f t="shared" si="296"/>
        <v>0</v>
      </c>
      <c r="DH186" s="77">
        <f t="shared" si="296"/>
        <v>0</v>
      </c>
      <c r="DI186" s="77">
        <f t="shared" si="296"/>
        <v>0</v>
      </c>
      <c r="DJ186" s="77">
        <f t="shared" si="296"/>
        <v>0</v>
      </c>
      <c r="DK186" s="77">
        <f t="shared" si="296"/>
        <v>0</v>
      </c>
      <c r="DL186" s="77">
        <f t="shared" si="296"/>
        <v>0</v>
      </c>
      <c r="DM186" s="77">
        <f t="shared" si="296"/>
        <v>0</v>
      </c>
      <c r="DN186" s="77">
        <f t="shared" si="297"/>
        <v>0</v>
      </c>
      <c r="DO186" s="77">
        <f t="shared" si="297"/>
        <v>0</v>
      </c>
      <c r="DP186" s="77">
        <f t="shared" si="297"/>
        <v>0</v>
      </c>
      <c r="DQ186" s="77">
        <f t="shared" si="297"/>
        <v>0</v>
      </c>
      <c r="DR186" s="77">
        <f t="shared" si="297"/>
        <v>0</v>
      </c>
      <c r="DS186" s="77">
        <f t="shared" si="297"/>
        <v>0</v>
      </c>
      <c r="DT186" s="77">
        <f t="shared" si="297"/>
        <v>0</v>
      </c>
      <c r="DU186" s="77">
        <f t="shared" si="297"/>
        <v>0</v>
      </c>
      <c r="DV186" s="77">
        <f t="shared" si="297"/>
        <v>0</v>
      </c>
      <c r="DW186" s="77">
        <f t="shared" si="297"/>
        <v>0</v>
      </c>
      <c r="DX186" s="77">
        <f t="shared" si="297"/>
        <v>0</v>
      </c>
      <c r="DY186" s="77">
        <f t="shared" si="298"/>
        <v>0</v>
      </c>
      <c r="DZ186" s="77">
        <f t="shared" si="298"/>
        <v>0</v>
      </c>
      <c r="EA186" s="77">
        <f t="shared" si="298"/>
        <v>0</v>
      </c>
      <c r="EB186" s="77">
        <f t="shared" si="298"/>
        <v>0</v>
      </c>
      <c r="EC186" s="77">
        <f t="shared" si="298"/>
        <v>0</v>
      </c>
      <c r="ED186" s="77">
        <f t="shared" si="298"/>
        <v>0</v>
      </c>
      <c r="EE186" s="77">
        <f t="shared" si="298"/>
        <v>0</v>
      </c>
      <c r="EF186" s="77">
        <f t="shared" si="298"/>
        <v>0</v>
      </c>
      <c r="EG186" s="77">
        <f t="shared" si="298"/>
        <v>0</v>
      </c>
      <c r="EH186" s="77">
        <f t="shared" si="298"/>
        <v>0</v>
      </c>
      <c r="EI186" s="77">
        <f t="shared" si="299"/>
        <v>0</v>
      </c>
      <c r="EJ186" s="77">
        <f t="shared" si="299"/>
        <v>0</v>
      </c>
      <c r="EK186" s="77">
        <f t="shared" si="299"/>
        <v>0</v>
      </c>
      <c r="EL186" s="77">
        <f t="shared" si="299"/>
        <v>0</v>
      </c>
      <c r="EM186" s="77">
        <f t="shared" si="299"/>
        <v>0</v>
      </c>
      <c r="EN186" s="77">
        <f t="shared" si="299"/>
        <v>0</v>
      </c>
      <c r="EO186" s="77">
        <f t="shared" si="299"/>
        <v>0</v>
      </c>
      <c r="EP186" s="77">
        <f t="shared" si="299"/>
        <v>0</v>
      </c>
      <c r="EQ186" s="77">
        <f t="shared" si="299"/>
        <v>0</v>
      </c>
      <c r="ER186" s="77">
        <f t="shared" si="299"/>
        <v>0</v>
      </c>
      <c r="ES186" s="77">
        <f t="shared" si="300"/>
        <v>0</v>
      </c>
      <c r="ET186" s="77">
        <f t="shared" si="300"/>
        <v>0</v>
      </c>
      <c r="EU186" s="77">
        <f t="shared" si="300"/>
        <v>0</v>
      </c>
      <c r="EV186" s="77">
        <f t="shared" si="300"/>
        <v>0</v>
      </c>
      <c r="EW186" s="77">
        <f t="shared" si="300"/>
        <v>0</v>
      </c>
      <c r="EX186" s="77">
        <f t="shared" si="300"/>
        <v>0</v>
      </c>
      <c r="EY186" s="77">
        <f t="shared" si="300"/>
        <v>0</v>
      </c>
      <c r="EZ186" s="77">
        <f t="shared" si="300"/>
        <v>0</v>
      </c>
      <c r="FA186" s="77">
        <f t="shared" si="300"/>
        <v>0</v>
      </c>
      <c r="FB186" s="77">
        <f t="shared" si="300"/>
        <v>0</v>
      </c>
      <c r="FC186" s="77">
        <f t="shared" si="301"/>
        <v>0</v>
      </c>
      <c r="FD186" s="77">
        <f t="shared" si="301"/>
        <v>0</v>
      </c>
      <c r="FE186" s="77">
        <f t="shared" si="301"/>
        <v>0</v>
      </c>
      <c r="FF186" s="77">
        <f t="shared" si="301"/>
        <v>0</v>
      </c>
      <c r="FG186" s="77">
        <f t="shared" si="301"/>
        <v>0</v>
      </c>
      <c r="FH186" s="77">
        <f t="shared" si="301"/>
        <v>0</v>
      </c>
      <c r="FI186" s="77">
        <f t="shared" si="301"/>
        <v>0</v>
      </c>
      <c r="FJ186" s="77">
        <f t="shared" si="301"/>
        <v>0</v>
      </c>
      <c r="FK186" s="77">
        <f t="shared" si="301"/>
        <v>0</v>
      </c>
      <c r="FL186" s="77">
        <f t="shared" si="301"/>
        <v>0</v>
      </c>
      <c r="FM186" s="77">
        <f t="shared" si="302"/>
        <v>0</v>
      </c>
      <c r="FN186" s="77">
        <f t="shared" si="302"/>
        <v>0</v>
      </c>
      <c r="FO186" s="77">
        <f t="shared" si="302"/>
        <v>0</v>
      </c>
      <c r="FP186" s="77">
        <f t="shared" si="302"/>
        <v>0</v>
      </c>
      <c r="FQ186" s="77">
        <f t="shared" si="302"/>
        <v>0</v>
      </c>
      <c r="FR186" s="77">
        <f t="shared" si="302"/>
        <v>0</v>
      </c>
      <c r="FS186" s="77">
        <f t="shared" si="302"/>
        <v>0</v>
      </c>
      <c r="FT186" s="77">
        <f t="shared" si="302"/>
        <v>0</v>
      </c>
      <c r="FU186" s="77">
        <f t="shared" si="302"/>
        <v>0</v>
      </c>
      <c r="FV186" s="77">
        <f t="shared" si="302"/>
        <v>0</v>
      </c>
      <c r="FW186" s="77">
        <f t="shared" si="303"/>
        <v>0</v>
      </c>
      <c r="FX186" s="77">
        <f t="shared" si="303"/>
        <v>0</v>
      </c>
      <c r="FY186" s="77">
        <f t="shared" si="303"/>
        <v>0</v>
      </c>
      <c r="FZ186" s="77">
        <f t="shared" si="303"/>
        <v>0</v>
      </c>
      <c r="GA186" s="77">
        <f t="shared" si="303"/>
        <v>0</v>
      </c>
      <c r="GB186" s="77">
        <f t="shared" si="303"/>
        <v>0</v>
      </c>
      <c r="GC186" s="77">
        <f t="shared" si="303"/>
        <v>0</v>
      </c>
      <c r="GD186" s="77">
        <f t="shared" si="303"/>
        <v>0</v>
      </c>
      <c r="GE186" s="77">
        <f t="shared" si="303"/>
        <v>0</v>
      </c>
      <c r="GF186" s="77">
        <f t="shared" si="303"/>
        <v>0</v>
      </c>
      <c r="GG186" s="77">
        <f t="shared" si="303"/>
        <v>0</v>
      </c>
    </row>
    <row r="187" spans="1:189" ht="15.75" x14ac:dyDescent="0.25">
      <c r="A187" s="93"/>
      <c r="B187" s="101"/>
      <c r="C187" s="102"/>
      <c r="D187" s="102"/>
      <c r="E187" s="93"/>
      <c r="F187" s="101"/>
      <c r="G187" s="97">
        <f t="shared" si="208"/>
        <v>0</v>
      </c>
      <c r="H187" s="96"/>
      <c r="I187" s="97">
        <f t="shared" si="209"/>
        <v>0</v>
      </c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0">
        <f t="shared" si="212"/>
        <v>0</v>
      </c>
      <c r="AE187" s="100">
        <f t="shared" si="210"/>
        <v>0</v>
      </c>
      <c r="AF187" s="75"/>
      <c r="AG187" s="75"/>
      <c r="AH187" s="68">
        <f t="shared" si="211"/>
        <v>0</v>
      </c>
      <c r="AI187" s="79">
        <f>SUMIF(Списки!$D$2:$D$6,B187,Списки!$E$2:$E$6)</f>
        <v>0</v>
      </c>
      <c r="AJ187" s="79">
        <f t="shared" si="228"/>
        <v>31</v>
      </c>
      <c r="AK187" s="70"/>
      <c r="AL187" s="70">
        <f t="array" aca="1" ref="AL187" ca="1">IF(MONTH(AI187)=1,MIN(IF(F187=январь!$A$1:$AF$200,ROW(январь!$A$1:$AF$200))),IF(MONTH(AI187)=2,MIN(IF(F187=февраль!$A$1:$AF$200,ROW(февраль!$A$1:$AF$200))),IF(MONTH(AI187)=3,MIN(IF(F187=март!$A$1:$AF$200,ROW(март!$A$1:$AF$200))),IF(MONTH(AI187)=4,MIN(IF(F187=апрель!$A$1:$AF$200,ROW(апрель!$A$1:$AF$200))),IF(MONTH(AI187)=5,MIN(IF(F187=май!$A$1:$AF$200,ROW(май!$A$1:$AF$200))),0)))))</f>
        <v>3</v>
      </c>
      <c r="AM187" s="77" t="str">
        <f t="shared" ca="1" si="289"/>
        <v>П</v>
      </c>
      <c r="AN187" s="77" t="str">
        <f t="shared" ca="1" si="289"/>
        <v>П</v>
      </c>
      <c r="AO187" s="77" t="str">
        <f t="shared" ca="1" si="289"/>
        <v>КД</v>
      </c>
      <c r="AP187" s="77" t="str">
        <f t="shared" ca="1" si="289"/>
        <v>КД</v>
      </c>
      <c r="AQ187" s="77" t="str">
        <f t="shared" ca="1" si="289"/>
        <v>КД</v>
      </c>
      <c r="AR187" s="77" t="str">
        <f t="shared" ca="1" si="289"/>
        <v>КД</v>
      </c>
      <c r="AS187" s="77" t="str">
        <f t="shared" ca="1" si="289"/>
        <v>В</v>
      </c>
      <c r="AT187" s="77" t="str">
        <f t="shared" ca="1" si="289"/>
        <v>КД</v>
      </c>
      <c r="AU187" s="77">
        <f t="shared" ca="1" si="289"/>
        <v>0</v>
      </c>
      <c r="AV187" s="77">
        <f t="shared" ca="1" si="289"/>
        <v>3</v>
      </c>
      <c r="AW187" s="77">
        <f t="shared" ca="1" si="290"/>
        <v>4</v>
      </c>
      <c r="AX187" s="77">
        <f t="shared" ca="1" si="290"/>
        <v>6</v>
      </c>
      <c r="AY187" s="77">
        <f t="shared" ca="1" si="290"/>
        <v>3</v>
      </c>
      <c r="AZ187" s="77" t="str">
        <f t="shared" ca="1" si="290"/>
        <v>В</v>
      </c>
      <c r="BA187" s="77">
        <f t="shared" ca="1" si="290"/>
        <v>7</v>
      </c>
      <c r="BB187" s="77">
        <f t="shared" ca="1" si="290"/>
        <v>0</v>
      </c>
      <c r="BC187" s="77">
        <f t="shared" ca="1" si="290"/>
        <v>3</v>
      </c>
      <c r="BD187" s="77">
        <f t="shared" ca="1" si="290"/>
        <v>4</v>
      </c>
      <c r="BE187" s="77">
        <f t="shared" ca="1" si="290"/>
        <v>6</v>
      </c>
      <c r="BF187" s="77">
        <f t="shared" ca="1" si="290"/>
        <v>3</v>
      </c>
      <c r="BG187" s="77" t="str">
        <f t="shared" ca="1" si="291"/>
        <v>В</v>
      </c>
      <c r="BH187" s="77">
        <f t="shared" ca="1" si="291"/>
        <v>7</v>
      </c>
      <c r="BI187" s="77">
        <f t="shared" ca="1" si="291"/>
        <v>0</v>
      </c>
      <c r="BJ187" s="77">
        <f t="shared" ca="1" si="291"/>
        <v>3</v>
      </c>
      <c r="BK187" s="77">
        <f t="shared" ca="1" si="291"/>
        <v>4</v>
      </c>
      <c r="BL187" s="77">
        <f t="shared" ca="1" si="291"/>
        <v>6</v>
      </c>
      <c r="BM187" s="77">
        <f t="shared" ca="1" si="291"/>
        <v>3</v>
      </c>
      <c r="BN187" s="77" t="str">
        <f t="shared" ca="1" si="291"/>
        <v>В</v>
      </c>
      <c r="BO187" s="77">
        <f t="shared" ca="1" si="291"/>
        <v>7</v>
      </c>
      <c r="BP187" s="77">
        <f t="shared" ca="1" si="291"/>
        <v>0</v>
      </c>
      <c r="BQ187" s="77">
        <f t="shared" ca="1" si="291"/>
        <v>3</v>
      </c>
      <c r="BR187" s="77">
        <f t="shared" si="292"/>
        <v>0</v>
      </c>
      <c r="BS187" s="77">
        <f t="shared" si="292"/>
        <v>0</v>
      </c>
      <c r="BT187" s="77">
        <f t="shared" si="292"/>
        <v>0</v>
      </c>
      <c r="BU187" s="77">
        <f t="shared" si="292"/>
        <v>0</v>
      </c>
      <c r="BV187" s="77">
        <f t="shared" si="292"/>
        <v>0</v>
      </c>
      <c r="BW187" s="77">
        <f t="shared" si="292"/>
        <v>0</v>
      </c>
      <c r="BX187" s="77">
        <f t="shared" si="292"/>
        <v>0</v>
      </c>
      <c r="BY187" s="77">
        <f t="shared" si="292"/>
        <v>0</v>
      </c>
      <c r="BZ187" s="77">
        <f t="shared" si="292"/>
        <v>0</v>
      </c>
      <c r="CA187" s="77">
        <f t="shared" si="292"/>
        <v>0</v>
      </c>
      <c r="CB187" s="77">
        <f t="shared" si="293"/>
        <v>0</v>
      </c>
      <c r="CC187" s="77">
        <f t="shared" si="293"/>
        <v>0</v>
      </c>
      <c r="CD187" s="77">
        <f t="shared" si="293"/>
        <v>0</v>
      </c>
      <c r="CE187" s="77">
        <f t="shared" si="293"/>
        <v>0</v>
      </c>
      <c r="CF187" s="77">
        <f t="shared" si="293"/>
        <v>0</v>
      </c>
      <c r="CG187" s="77">
        <f t="shared" si="293"/>
        <v>0</v>
      </c>
      <c r="CH187" s="77">
        <f t="shared" si="293"/>
        <v>0</v>
      </c>
      <c r="CI187" s="77">
        <f t="shared" si="293"/>
        <v>0</v>
      </c>
      <c r="CJ187" s="77">
        <f t="shared" si="293"/>
        <v>0</v>
      </c>
      <c r="CK187" s="77">
        <f t="shared" si="293"/>
        <v>0</v>
      </c>
      <c r="CL187" s="77">
        <f t="shared" si="294"/>
        <v>0</v>
      </c>
      <c r="CM187" s="77">
        <f t="shared" si="294"/>
        <v>0</v>
      </c>
      <c r="CN187" s="77">
        <f t="shared" si="294"/>
        <v>0</v>
      </c>
      <c r="CO187" s="77">
        <f t="shared" si="294"/>
        <v>0</v>
      </c>
      <c r="CP187" s="77">
        <f t="shared" si="294"/>
        <v>0</v>
      </c>
      <c r="CQ187" s="77">
        <f t="shared" si="294"/>
        <v>0</v>
      </c>
      <c r="CR187" s="77">
        <f t="shared" si="294"/>
        <v>0</v>
      </c>
      <c r="CS187" s="77">
        <f t="shared" si="294"/>
        <v>0</v>
      </c>
      <c r="CT187" s="77">
        <f t="shared" si="295"/>
        <v>0</v>
      </c>
      <c r="CU187" s="77">
        <f t="shared" si="295"/>
        <v>0</v>
      </c>
      <c r="CV187" s="77">
        <f t="shared" si="295"/>
        <v>0</v>
      </c>
      <c r="CW187" s="77">
        <f t="shared" si="295"/>
        <v>0</v>
      </c>
      <c r="CX187" s="77">
        <f t="shared" si="295"/>
        <v>0</v>
      </c>
      <c r="CY187" s="77">
        <f t="shared" si="295"/>
        <v>0</v>
      </c>
      <c r="CZ187" s="77">
        <f t="shared" si="295"/>
        <v>0</v>
      </c>
      <c r="DA187" s="77">
        <f t="shared" si="295"/>
        <v>0</v>
      </c>
      <c r="DB187" s="77">
        <f t="shared" si="295"/>
        <v>0</v>
      </c>
      <c r="DC187" s="77">
        <f t="shared" si="295"/>
        <v>0</v>
      </c>
      <c r="DD187" s="77">
        <f t="shared" si="296"/>
        <v>0</v>
      </c>
      <c r="DE187" s="77">
        <f t="shared" si="296"/>
        <v>0</v>
      </c>
      <c r="DF187" s="77">
        <f t="shared" si="296"/>
        <v>0</v>
      </c>
      <c r="DG187" s="77">
        <f t="shared" si="296"/>
        <v>0</v>
      </c>
      <c r="DH187" s="77">
        <f t="shared" si="296"/>
        <v>0</v>
      </c>
      <c r="DI187" s="77">
        <f t="shared" si="296"/>
        <v>0</v>
      </c>
      <c r="DJ187" s="77">
        <f t="shared" si="296"/>
        <v>0</v>
      </c>
      <c r="DK187" s="77">
        <f t="shared" si="296"/>
        <v>0</v>
      </c>
      <c r="DL187" s="77">
        <f t="shared" si="296"/>
        <v>0</v>
      </c>
      <c r="DM187" s="77">
        <f t="shared" si="296"/>
        <v>0</v>
      </c>
      <c r="DN187" s="77">
        <f t="shared" si="297"/>
        <v>0</v>
      </c>
      <c r="DO187" s="77">
        <f t="shared" si="297"/>
        <v>0</v>
      </c>
      <c r="DP187" s="77">
        <f t="shared" si="297"/>
        <v>0</v>
      </c>
      <c r="DQ187" s="77">
        <f t="shared" si="297"/>
        <v>0</v>
      </c>
      <c r="DR187" s="77">
        <f t="shared" si="297"/>
        <v>0</v>
      </c>
      <c r="DS187" s="77">
        <f t="shared" si="297"/>
        <v>0</v>
      </c>
      <c r="DT187" s="77">
        <f t="shared" si="297"/>
        <v>0</v>
      </c>
      <c r="DU187" s="77">
        <f t="shared" si="297"/>
        <v>0</v>
      </c>
      <c r="DV187" s="77">
        <f t="shared" si="297"/>
        <v>0</v>
      </c>
      <c r="DW187" s="77">
        <f t="shared" si="297"/>
        <v>0</v>
      </c>
      <c r="DX187" s="77">
        <f t="shared" si="297"/>
        <v>0</v>
      </c>
      <c r="DY187" s="77">
        <f t="shared" si="298"/>
        <v>0</v>
      </c>
      <c r="DZ187" s="77">
        <f t="shared" si="298"/>
        <v>0</v>
      </c>
      <c r="EA187" s="77">
        <f t="shared" si="298"/>
        <v>0</v>
      </c>
      <c r="EB187" s="77">
        <f t="shared" si="298"/>
        <v>0</v>
      </c>
      <c r="EC187" s="77">
        <f t="shared" si="298"/>
        <v>0</v>
      </c>
      <c r="ED187" s="77">
        <f t="shared" si="298"/>
        <v>0</v>
      </c>
      <c r="EE187" s="77">
        <f t="shared" si="298"/>
        <v>0</v>
      </c>
      <c r="EF187" s="77">
        <f t="shared" si="298"/>
        <v>0</v>
      </c>
      <c r="EG187" s="77">
        <f t="shared" si="298"/>
        <v>0</v>
      </c>
      <c r="EH187" s="77">
        <f t="shared" si="298"/>
        <v>0</v>
      </c>
      <c r="EI187" s="77">
        <f t="shared" si="299"/>
        <v>0</v>
      </c>
      <c r="EJ187" s="77">
        <f t="shared" si="299"/>
        <v>0</v>
      </c>
      <c r="EK187" s="77">
        <f t="shared" si="299"/>
        <v>0</v>
      </c>
      <c r="EL187" s="77">
        <f t="shared" si="299"/>
        <v>0</v>
      </c>
      <c r="EM187" s="77">
        <f t="shared" si="299"/>
        <v>0</v>
      </c>
      <c r="EN187" s="77">
        <f t="shared" si="299"/>
        <v>0</v>
      </c>
      <c r="EO187" s="77">
        <f t="shared" si="299"/>
        <v>0</v>
      </c>
      <c r="EP187" s="77">
        <f t="shared" si="299"/>
        <v>0</v>
      </c>
      <c r="EQ187" s="77">
        <f t="shared" si="299"/>
        <v>0</v>
      </c>
      <c r="ER187" s="77">
        <f t="shared" si="299"/>
        <v>0</v>
      </c>
      <c r="ES187" s="77">
        <f t="shared" si="300"/>
        <v>0</v>
      </c>
      <c r="ET187" s="77">
        <f t="shared" si="300"/>
        <v>0</v>
      </c>
      <c r="EU187" s="77">
        <f t="shared" si="300"/>
        <v>0</v>
      </c>
      <c r="EV187" s="77">
        <f t="shared" si="300"/>
        <v>0</v>
      </c>
      <c r="EW187" s="77">
        <f t="shared" si="300"/>
        <v>0</v>
      </c>
      <c r="EX187" s="77">
        <f t="shared" si="300"/>
        <v>0</v>
      </c>
      <c r="EY187" s="77">
        <f t="shared" si="300"/>
        <v>0</v>
      </c>
      <c r="EZ187" s="77">
        <f t="shared" si="300"/>
        <v>0</v>
      </c>
      <c r="FA187" s="77">
        <f t="shared" si="300"/>
        <v>0</v>
      </c>
      <c r="FB187" s="77">
        <f t="shared" si="300"/>
        <v>0</v>
      </c>
      <c r="FC187" s="77">
        <f t="shared" si="301"/>
        <v>0</v>
      </c>
      <c r="FD187" s="77">
        <f t="shared" si="301"/>
        <v>0</v>
      </c>
      <c r="FE187" s="77">
        <f t="shared" si="301"/>
        <v>0</v>
      </c>
      <c r="FF187" s="77">
        <f t="shared" si="301"/>
        <v>0</v>
      </c>
      <c r="FG187" s="77">
        <f t="shared" si="301"/>
        <v>0</v>
      </c>
      <c r="FH187" s="77">
        <f t="shared" si="301"/>
        <v>0</v>
      </c>
      <c r="FI187" s="77">
        <f t="shared" si="301"/>
        <v>0</v>
      </c>
      <c r="FJ187" s="77">
        <f t="shared" si="301"/>
        <v>0</v>
      </c>
      <c r="FK187" s="77">
        <f t="shared" si="301"/>
        <v>0</v>
      </c>
      <c r="FL187" s="77">
        <f t="shared" si="301"/>
        <v>0</v>
      </c>
      <c r="FM187" s="77">
        <f t="shared" si="302"/>
        <v>0</v>
      </c>
      <c r="FN187" s="77">
        <f t="shared" si="302"/>
        <v>0</v>
      </c>
      <c r="FO187" s="77">
        <f t="shared" si="302"/>
        <v>0</v>
      </c>
      <c r="FP187" s="77">
        <f t="shared" si="302"/>
        <v>0</v>
      </c>
      <c r="FQ187" s="77">
        <f t="shared" si="302"/>
        <v>0</v>
      </c>
      <c r="FR187" s="77">
        <f t="shared" si="302"/>
        <v>0</v>
      </c>
      <c r="FS187" s="77">
        <f t="shared" si="302"/>
        <v>0</v>
      </c>
      <c r="FT187" s="77">
        <f t="shared" si="302"/>
        <v>0</v>
      </c>
      <c r="FU187" s="77">
        <f t="shared" si="302"/>
        <v>0</v>
      </c>
      <c r="FV187" s="77">
        <f t="shared" si="302"/>
        <v>0</v>
      </c>
      <c r="FW187" s="77">
        <f t="shared" si="303"/>
        <v>0</v>
      </c>
      <c r="FX187" s="77">
        <f t="shared" si="303"/>
        <v>0</v>
      </c>
      <c r="FY187" s="77">
        <f t="shared" si="303"/>
        <v>0</v>
      </c>
      <c r="FZ187" s="77">
        <f t="shared" si="303"/>
        <v>0</v>
      </c>
      <c r="GA187" s="77">
        <f t="shared" si="303"/>
        <v>0</v>
      </c>
      <c r="GB187" s="77">
        <f t="shared" si="303"/>
        <v>0</v>
      </c>
      <c r="GC187" s="77">
        <f t="shared" si="303"/>
        <v>0</v>
      </c>
      <c r="GD187" s="77">
        <f t="shared" si="303"/>
        <v>0</v>
      </c>
      <c r="GE187" s="77">
        <f t="shared" si="303"/>
        <v>0</v>
      </c>
      <c r="GF187" s="77">
        <f t="shared" si="303"/>
        <v>0</v>
      </c>
      <c r="GG187" s="77">
        <f t="shared" si="303"/>
        <v>0</v>
      </c>
    </row>
    <row r="188" spans="1:189" ht="15.75" x14ac:dyDescent="0.25">
      <c r="A188" s="93"/>
      <c r="B188" s="101"/>
      <c r="C188" s="102"/>
      <c r="D188" s="102"/>
      <c r="E188" s="93"/>
      <c r="F188" s="101"/>
      <c r="G188" s="97">
        <f t="shared" si="208"/>
        <v>0</v>
      </c>
      <c r="H188" s="96"/>
      <c r="I188" s="97">
        <f t="shared" si="209"/>
        <v>0</v>
      </c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0">
        <f t="shared" si="212"/>
        <v>0</v>
      </c>
      <c r="AE188" s="100">
        <f t="shared" si="210"/>
        <v>0</v>
      </c>
      <c r="AF188" s="75"/>
      <c r="AG188" s="75"/>
      <c r="AH188" s="68">
        <f t="shared" si="211"/>
        <v>0</v>
      </c>
      <c r="AI188" s="79">
        <f>SUMIF(Списки!$D$2:$D$6,B188,Списки!$E$2:$E$6)</f>
        <v>0</v>
      </c>
      <c r="AJ188" s="79">
        <f t="shared" si="228"/>
        <v>31</v>
      </c>
      <c r="AK188" s="70"/>
      <c r="AL188" s="70">
        <f t="array" aca="1" ref="AL188" ca="1">IF(MONTH(AI188)=1,MIN(IF(F188=январь!$A$1:$AF$200,ROW(январь!$A$1:$AF$200))),IF(MONTH(AI188)=2,MIN(IF(F188=февраль!$A$1:$AF$200,ROW(февраль!$A$1:$AF$200))),IF(MONTH(AI188)=3,MIN(IF(F188=март!$A$1:$AF$200,ROW(март!$A$1:$AF$200))),IF(MONTH(AI188)=4,MIN(IF(F188=апрель!$A$1:$AF$200,ROW(апрель!$A$1:$AF$200))),IF(MONTH(AI188)=5,MIN(IF(F188=май!$A$1:$AF$200,ROW(май!$A$1:$AF$200))),0)))))</f>
        <v>3</v>
      </c>
      <c r="AM188" s="77" t="str">
        <f t="shared" ca="1" si="289"/>
        <v>П</v>
      </c>
      <c r="AN188" s="77" t="str">
        <f t="shared" ca="1" si="289"/>
        <v>П</v>
      </c>
      <c r="AO188" s="77" t="str">
        <f t="shared" ca="1" si="289"/>
        <v>КД</v>
      </c>
      <c r="AP188" s="77" t="str">
        <f t="shared" ca="1" si="289"/>
        <v>КД</v>
      </c>
      <c r="AQ188" s="77" t="str">
        <f t="shared" ca="1" si="289"/>
        <v>КД</v>
      </c>
      <c r="AR188" s="77" t="str">
        <f t="shared" ca="1" si="289"/>
        <v>КД</v>
      </c>
      <c r="AS188" s="77" t="str">
        <f t="shared" ca="1" si="289"/>
        <v>В</v>
      </c>
      <c r="AT188" s="77" t="str">
        <f t="shared" ca="1" si="289"/>
        <v>КД</v>
      </c>
      <c r="AU188" s="77">
        <f t="shared" ca="1" si="289"/>
        <v>0</v>
      </c>
      <c r="AV188" s="77">
        <f t="shared" ca="1" si="289"/>
        <v>3</v>
      </c>
      <c r="AW188" s="77">
        <f t="shared" ca="1" si="290"/>
        <v>4</v>
      </c>
      <c r="AX188" s="77">
        <f t="shared" ca="1" si="290"/>
        <v>6</v>
      </c>
      <c r="AY188" s="77">
        <f t="shared" ca="1" si="290"/>
        <v>3</v>
      </c>
      <c r="AZ188" s="77" t="str">
        <f t="shared" ca="1" si="290"/>
        <v>В</v>
      </c>
      <c r="BA188" s="77">
        <f t="shared" ca="1" si="290"/>
        <v>7</v>
      </c>
      <c r="BB188" s="77">
        <f t="shared" ca="1" si="290"/>
        <v>0</v>
      </c>
      <c r="BC188" s="77">
        <f t="shared" ca="1" si="290"/>
        <v>3</v>
      </c>
      <c r="BD188" s="77">
        <f t="shared" ca="1" si="290"/>
        <v>4</v>
      </c>
      <c r="BE188" s="77">
        <f t="shared" ca="1" si="290"/>
        <v>6</v>
      </c>
      <c r="BF188" s="77">
        <f t="shared" ca="1" si="290"/>
        <v>3</v>
      </c>
      <c r="BG188" s="77" t="str">
        <f t="shared" ca="1" si="291"/>
        <v>В</v>
      </c>
      <c r="BH188" s="77">
        <f t="shared" ca="1" si="291"/>
        <v>7</v>
      </c>
      <c r="BI188" s="77">
        <f t="shared" ca="1" si="291"/>
        <v>0</v>
      </c>
      <c r="BJ188" s="77">
        <f t="shared" ca="1" si="291"/>
        <v>3</v>
      </c>
      <c r="BK188" s="77">
        <f t="shared" ca="1" si="291"/>
        <v>4</v>
      </c>
      <c r="BL188" s="77">
        <f t="shared" ca="1" si="291"/>
        <v>6</v>
      </c>
      <c r="BM188" s="77">
        <f t="shared" ca="1" si="291"/>
        <v>3</v>
      </c>
      <c r="BN188" s="77" t="str">
        <f t="shared" ca="1" si="291"/>
        <v>В</v>
      </c>
      <c r="BO188" s="77">
        <f t="shared" ca="1" si="291"/>
        <v>7</v>
      </c>
      <c r="BP188" s="77">
        <f t="shared" ca="1" si="291"/>
        <v>0</v>
      </c>
      <c r="BQ188" s="77">
        <f t="shared" ca="1" si="291"/>
        <v>3</v>
      </c>
      <c r="BR188" s="77">
        <f t="shared" si="292"/>
        <v>0</v>
      </c>
      <c r="BS188" s="77">
        <f t="shared" si="292"/>
        <v>0</v>
      </c>
      <c r="BT188" s="77">
        <f t="shared" si="292"/>
        <v>0</v>
      </c>
      <c r="BU188" s="77">
        <f t="shared" si="292"/>
        <v>0</v>
      </c>
      <c r="BV188" s="77">
        <f t="shared" si="292"/>
        <v>0</v>
      </c>
      <c r="BW188" s="77">
        <f t="shared" si="292"/>
        <v>0</v>
      </c>
      <c r="BX188" s="77">
        <f t="shared" si="292"/>
        <v>0</v>
      </c>
      <c r="BY188" s="77">
        <f t="shared" si="292"/>
        <v>0</v>
      </c>
      <c r="BZ188" s="77">
        <f t="shared" si="292"/>
        <v>0</v>
      </c>
      <c r="CA188" s="77">
        <f t="shared" si="292"/>
        <v>0</v>
      </c>
      <c r="CB188" s="77">
        <f t="shared" si="293"/>
        <v>0</v>
      </c>
      <c r="CC188" s="77">
        <f t="shared" si="293"/>
        <v>0</v>
      </c>
      <c r="CD188" s="77">
        <f t="shared" si="293"/>
        <v>0</v>
      </c>
      <c r="CE188" s="77">
        <f t="shared" si="293"/>
        <v>0</v>
      </c>
      <c r="CF188" s="77">
        <f t="shared" si="293"/>
        <v>0</v>
      </c>
      <c r="CG188" s="77">
        <f t="shared" si="293"/>
        <v>0</v>
      </c>
      <c r="CH188" s="77">
        <f t="shared" si="293"/>
        <v>0</v>
      </c>
      <c r="CI188" s="77">
        <f t="shared" si="293"/>
        <v>0</v>
      </c>
      <c r="CJ188" s="77">
        <f t="shared" si="293"/>
        <v>0</v>
      </c>
      <c r="CK188" s="77">
        <f t="shared" si="293"/>
        <v>0</v>
      </c>
      <c r="CL188" s="77">
        <f t="shared" si="294"/>
        <v>0</v>
      </c>
      <c r="CM188" s="77">
        <f t="shared" si="294"/>
        <v>0</v>
      </c>
      <c r="CN188" s="77">
        <f t="shared" si="294"/>
        <v>0</v>
      </c>
      <c r="CO188" s="77">
        <f t="shared" si="294"/>
        <v>0</v>
      </c>
      <c r="CP188" s="77">
        <f t="shared" si="294"/>
        <v>0</v>
      </c>
      <c r="CQ188" s="77">
        <f t="shared" si="294"/>
        <v>0</v>
      </c>
      <c r="CR188" s="77">
        <f t="shared" si="294"/>
        <v>0</v>
      </c>
      <c r="CS188" s="77">
        <f t="shared" si="294"/>
        <v>0</v>
      </c>
      <c r="CT188" s="77">
        <f t="shared" si="295"/>
        <v>0</v>
      </c>
      <c r="CU188" s="77">
        <f t="shared" si="295"/>
        <v>0</v>
      </c>
      <c r="CV188" s="77">
        <f t="shared" si="295"/>
        <v>0</v>
      </c>
      <c r="CW188" s="77">
        <f t="shared" si="295"/>
        <v>0</v>
      </c>
      <c r="CX188" s="77">
        <f t="shared" si="295"/>
        <v>0</v>
      </c>
      <c r="CY188" s="77">
        <f t="shared" si="295"/>
        <v>0</v>
      </c>
      <c r="CZ188" s="77">
        <f t="shared" si="295"/>
        <v>0</v>
      </c>
      <c r="DA188" s="77">
        <f t="shared" si="295"/>
        <v>0</v>
      </c>
      <c r="DB188" s="77">
        <f t="shared" si="295"/>
        <v>0</v>
      </c>
      <c r="DC188" s="77">
        <f t="shared" si="295"/>
        <v>0</v>
      </c>
      <c r="DD188" s="77">
        <f t="shared" si="296"/>
        <v>0</v>
      </c>
      <c r="DE188" s="77">
        <f t="shared" si="296"/>
        <v>0</v>
      </c>
      <c r="DF188" s="77">
        <f t="shared" si="296"/>
        <v>0</v>
      </c>
      <c r="DG188" s="77">
        <f t="shared" si="296"/>
        <v>0</v>
      </c>
      <c r="DH188" s="77">
        <f t="shared" si="296"/>
        <v>0</v>
      </c>
      <c r="DI188" s="77">
        <f t="shared" si="296"/>
        <v>0</v>
      </c>
      <c r="DJ188" s="77">
        <f t="shared" si="296"/>
        <v>0</v>
      </c>
      <c r="DK188" s="77">
        <f t="shared" si="296"/>
        <v>0</v>
      </c>
      <c r="DL188" s="77">
        <f t="shared" si="296"/>
        <v>0</v>
      </c>
      <c r="DM188" s="77">
        <f t="shared" si="296"/>
        <v>0</v>
      </c>
      <c r="DN188" s="77">
        <f t="shared" si="297"/>
        <v>0</v>
      </c>
      <c r="DO188" s="77">
        <f t="shared" si="297"/>
        <v>0</v>
      </c>
      <c r="DP188" s="77">
        <f t="shared" si="297"/>
        <v>0</v>
      </c>
      <c r="DQ188" s="77">
        <f t="shared" si="297"/>
        <v>0</v>
      </c>
      <c r="DR188" s="77">
        <f t="shared" si="297"/>
        <v>0</v>
      </c>
      <c r="DS188" s="77">
        <f t="shared" si="297"/>
        <v>0</v>
      </c>
      <c r="DT188" s="77">
        <f t="shared" si="297"/>
        <v>0</v>
      </c>
      <c r="DU188" s="77">
        <f t="shared" si="297"/>
        <v>0</v>
      </c>
      <c r="DV188" s="77">
        <f t="shared" si="297"/>
        <v>0</v>
      </c>
      <c r="DW188" s="77">
        <f t="shared" si="297"/>
        <v>0</v>
      </c>
      <c r="DX188" s="77">
        <f t="shared" si="297"/>
        <v>0</v>
      </c>
      <c r="DY188" s="77">
        <f t="shared" si="298"/>
        <v>0</v>
      </c>
      <c r="DZ188" s="77">
        <f t="shared" si="298"/>
        <v>0</v>
      </c>
      <c r="EA188" s="77">
        <f t="shared" si="298"/>
        <v>0</v>
      </c>
      <c r="EB188" s="77">
        <f t="shared" si="298"/>
        <v>0</v>
      </c>
      <c r="EC188" s="77">
        <f t="shared" si="298"/>
        <v>0</v>
      </c>
      <c r="ED188" s="77">
        <f t="shared" si="298"/>
        <v>0</v>
      </c>
      <c r="EE188" s="77">
        <f t="shared" si="298"/>
        <v>0</v>
      </c>
      <c r="EF188" s="77">
        <f t="shared" si="298"/>
        <v>0</v>
      </c>
      <c r="EG188" s="77">
        <f t="shared" si="298"/>
        <v>0</v>
      </c>
      <c r="EH188" s="77">
        <f t="shared" si="298"/>
        <v>0</v>
      </c>
      <c r="EI188" s="77">
        <f t="shared" si="299"/>
        <v>0</v>
      </c>
      <c r="EJ188" s="77">
        <f t="shared" si="299"/>
        <v>0</v>
      </c>
      <c r="EK188" s="77">
        <f t="shared" si="299"/>
        <v>0</v>
      </c>
      <c r="EL188" s="77">
        <f t="shared" si="299"/>
        <v>0</v>
      </c>
      <c r="EM188" s="77">
        <f t="shared" si="299"/>
        <v>0</v>
      </c>
      <c r="EN188" s="77">
        <f t="shared" si="299"/>
        <v>0</v>
      </c>
      <c r="EO188" s="77">
        <f t="shared" si="299"/>
        <v>0</v>
      </c>
      <c r="EP188" s="77">
        <f t="shared" si="299"/>
        <v>0</v>
      </c>
      <c r="EQ188" s="77">
        <f t="shared" si="299"/>
        <v>0</v>
      </c>
      <c r="ER188" s="77">
        <f t="shared" si="299"/>
        <v>0</v>
      </c>
      <c r="ES188" s="77">
        <f t="shared" si="300"/>
        <v>0</v>
      </c>
      <c r="ET188" s="77">
        <f t="shared" si="300"/>
        <v>0</v>
      </c>
      <c r="EU188" s="77">
        <f t="shared" si="300"/>
        <v>0</v>
      </c>
      <c r="EV188" s="77">
        <f t="shared" si="300"/>
        <v>0</v>
      </c>
      <c r="EW188" s="77">
        <f t="shared" si="300"/>
        <v>0</v>
      </c>
      <c r="EX188" s="77">
        <f t="shared" si="300"/>
        <v>0</v>
      </c>
      <c r="EY188" s="77">
        <f t="shared" si="300"/>
        <v>0</v>
      </c>
      <c r="EZ188" s="77">
        <f t="shared" si="300"/>
        <v>0</v>
      </c>
      <c r="FA188" s="77">
        <f t="shared" si="300"/>
        <v>0</v>
      </c>
      <c r="FB188" s="77">
        <f t="shared" si="300"/>
        <v>0</v>
      </c>
      <c r="FC188" s="77">
        <f t="shared" si="301"/>
        <v>0</v>
      </c>
      <c r="FD188" s="77">
        <f t="shared" si="301"/>
        <v>0</v>
      </c>
      <c r="FE188" s="77">
        <f t="shared" si="301"/>
        <v>0</v>
      </c>
      <c r="FF188" s="77">
        <f t="shared" si="301"/>
        <v>0</v>
      </c>
      <c r="FG188" s="77">
        <f t="shared" si="301"/>
        <v>0</v>
      </c>
      <c r="FH188" s="77">
        <f t="shared" si="301"/>
        <v>0</v>
      </c>
      <c r="FI188" s="77">
        <f t="shared" si="301"/>
        <v>0</v>
      </c>
      <c r="FJ188" s="77">
        <f t="shared" si="301"/>
        <v>0</v>
      </c>
      <c r="FK188" s="77">
        <f t="shared" si="301"/>
        <v>0</v>
      </c>
      <c r="FL188" s="77">
        <f t="shared" si="301"/>
        <v>0</v>
      </c>
      <c r="FM188" s="77">
        <f t="shared" si="302"/>
        <v>0</v>
      </c>
      <c r="FN188" s="77">
        <f t="shared" si="302"/>
        <v>0</v>
      </c>
      <c r="FO188" s="77">
        <f t="shared" si="302"/>
        <v>0</v>
      </c>
      <c r="FP188" s="77">
        <f t="shared" si="302"/>
        <v>0</v>
      </c>
      <c r="FQ188" s="77">
        <f t="shared" si="302"/>
        <v>0</v>
      </c>
      <c r="FR188" s="77">
        <f t="shared" si="302"/>
        <v>0</v>
      </c>
      <c r="FS188" s="77">
        <f t="shared" si="302"/>
        <v>0</v>
      </c>
      <c r="FT188" s="77">
        <f t="shared" si="302"/>
        <v>0</v>
      </c>
      <c r="FU188" s="77">
        <f t="shared" si="302"/>
        <v>0</v>
      </c>
      <c r="FV188" s="77">
        <f t="shared" si="302"/>
        <v>0</v>
      </c>
      <c r="FW188" s="77">
        <f t="shared" si="303"/>
        <v>0</v>
      </c>
      <c r="FX188" s="77">
        <f t="shared" si="303"/>
        <v>0</v>
      </c>
      <c r="FY188" s="77">
        <f t="shared" si="303"/>
        <v>0</v>
      </c>
      <c r="FZ188" s="77">
        <f t="shared" si="303"/>
        <v>0</v>
      </c>
      <c r="GA188" s="77">
        <f t="shared" si="303"/>
        <v>0</v>
      </c>
      <c r="GB188" s="77">
        <f t="shared" si="303"/>
        <v>0</v>
      </c>
      <c r="GC188" s="77">
        <f t="shared" si="303"/>
        <v>0</v>
      </c>
      <c r="GD188" s="77">
        <f t="shared" si="303"/>
        <v>0</v>
      </c>
      <c r="GE188" s="77">
        <f t="shared" si="303"/>
        <v>0</v>
      </c>
      <c r="GF188" s="77">
        <f t="shared" si="303"/>
        <v>0</v>
      </c>
      <c r="GG188" s="77">
        <f t="shared" si="303"/>
        <v>0</v>
      </c>
    </row>
    <row r="189" spans="1:189" ht="15.75" x14ac:dyDescent="0.25">
      <c r="A189" s="93"/>
      <c r="B189" s="101"/>
      <c r="C189" s="102"/>
      <c r="D189" s="102"/>
      <c r="E189" s="93"/>
      <c r="F189" s="101"/>
      <c r="G189" s="97">
        <f t="shared" si="208"/>
        <v>0</v>
      </c>
      <c r="H189" s="96"/>
      <c r="I189" s="97">
        <f t="shared" si="209"/>
        <v>0</v>
      </c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0">
        <f t="shared" si="212"/>
        <v>0</v>
      </c>
      <c r="AE189" s="100">
        <f t="shared" si="210"/>
        <v>0</v>
      </c>
      <c r="AF189" s="75"/>
      <c r="AG189" s="75"/>
      <c r="AH189" s="68">
        <f t="shared" si="211"/>
        <v>0</v>
      </c>
      <c r="AI189" s="79">
        <f>SUMIF(Списки!$D$2:$D$6,B189,Списки!$E$2:$E$6)</f>
        <v>0</v>
      </c>
      <c r="AJ189" s="79">
        <f t="shared" si="228"/>
        <v>31</v>
      </c>
      <c r="AK189" s="70"/>
      <c r="AL189" s="70">
        <f t="array" aca="1" ref="AL189" ca="1">IF(MONTH(AI189)=1,MIN(IF(F189=январь!$A$1:$AF$200,ROW(январь!$A$1:$AF$200))),IF(MONTH(AI189)=2,MIN(IF(F189=февраль!$A$1:$AF$200,ROW(февраль!$A$1:$AF$200))),IF(MONTH(AI189)=3,MIN(IF(F189=март!$A$1:$AF$200,ROW(март!$A$1:$AF$200))),IF(MONTH(AI189)=4,MIN(IF(F189=апрель!$A$1:$AF$200,ROW(апрель!$A$1:$AF$200))),IF(MONTH(AI189)=5,MIN(IF(F189=май!$A$1:$AF$200,ROW(май!$A$1:$AF$200))),0)))))</f>
        <v>3</v>
      </c>
      <c r="AM189" s="77" t="str">
        <f t="shared" ca="1" si="289"/>
        <v>П</v>
      </c>
      <c r="AN189" s="77" t="str">
        <f t="shared" ca="1" si="289"/>
        <v>П</v>
      </c>
      <c r="AO189" s="77" t="str">
        <f t="shared" ca="1" si="289"/>
        <v>КД</v>
      </c>
      <c r="AP189" s="77" t="str">
        <f t="shared" ca="1" si="289"/>
        <v>КД</v>
      </c>
      <c r="AQ189" s="77" t="str">
        <f t="shared" ca="1" si="289"/>
        <v>КД</v>
      </c>
      <c r="AR189" s="77" t="str">
        <f t="shared" ca="1" si="289"/>
        <v>КД</v>
      </c>
      <c r="AS189" s="77" t="str">
        <f t="shared" ca="1" si="289"/>
        <v>В</v>
      </c>
      <c r="AT189" s="77" t="str">
        <f t="shared" ca="1" si="289"/>
        <v>КД</v>
      </c>
      <c r="AU189" s="77">
        <f t="shared" ca="1" si="289"/>
        <v>0</v>
      </c>
      <c r="AV189" s="77">
        <f t="shared" ca="1" si="289"/>
        <v>3</v>
      </c>
      <c r="AW189" s="77">
        <f t="shared" ca="1" si="290"/>
        <v>4</v>
      </c>
      <c r="AX189" s="77">
        <f t="shared" ca="1" si="290"/>
        <v>6</v>
      </c>
      <c r="AY189" s="77">
        <f t="shared" ca="1" si="290"/>
        <v>3</v>
      </c>
      <c r="AZ189" s="77" t="str">
        <f t="shared" ca="1" si="290"/>
        <v>В</v>
      </c>
      <c r="BA189" s="77">
        <f t="shared" ca="1" si="290"/>
        <v>7</v>
      </c>
      <c r="BB189" s="77">
        <f t="shared" ca="1" si="290"/>
        <v>0</v>
      </c>
      <c r="BC189" s="77">
        <f t="shared" ca="1" si="290"/>
        <v>3</v>
      </c>
      <c r="BD189" s="77">
        <f t="shared" ca="1" si="290"/>
        <v>4</v>
      </c>
      <c r="BE189" s="77">
        <f t="shared" ca="1" si="290"/>
        <v>6</v>
      </c>
      <c r="BF189" s="77">
        <f t="shared" ca="1" si="290"/>
        <v>3</v>
      </c>
      <c r="BG189" s="77" t="str">
        <f t="shared" ca="1" si="291"/>
        <v>В</v>
      </c>
      <c r="BH189" s="77">
        <f t="shared" ca="1" si="291"/>
        <v>7</v>
      </c>
      <c r="BI189" s="77">
        <f t="shared" ca="1" si="291"/>
        <v>0</v>
      </c>
      <c r="BJ189" s="77">
        <f t="shared" ca="1" si="291"/>
        <v>3</v>
      </c>
      <c r="BK189" s="77">
        <f t="shared" ca="1" si="291"/>
        <v>4</v>
      </c>
      <c r="BL189" s="77">
        <f t="shared" ca="1" si="291"/>
        <v>6</v>
      </c>
      <c r="BM189" s="77">
        <f t="shared" ca="1" si="291"/>
        <v>3</v>
      </c>
      <c r="BN189" s="77" t="str">
        <f t="shared" ca="1" si="291"/>
        <v>В</v>
      </c>
      <c r="BO189" s="77">
        <f t="shared" ca="1" si="291"/>
        <v>7</v>
      </c>
      <c r="BP189" s="77">
        <f t="shared" ca="1" si="291"/>
        <v>0</v>
      </c>
      <c r="BQ189" s="77">
        <f t="shared" ca="1" si="291"/>
        <v>3</v>
      </c>
      <c r="BR189" s="77">
        <f t="shared" si="292"/>
        <v>0</v>
      </c>
      <c r="BS189" s="77">
        <f t="shared" si="292"/>
        <v>0</v>
      </c>
      <c r="BT189" s="77">
        <f t="shared" si="292"/>
        <v>0</v>
      </c>
      <c r="BU189" s="77">
        <f t="shared" si="292"/>
        <v>0</v>
      </c>
      <c r="BV189" s="77">
        <f t="shared" si="292"/>
        <v>0</v>
      </c>
      <c r="BW189" s="77">
        <f t="shared" si="292"/>
        <v>0</v>
      </c>
      <c r="BX189" s="77">
        <f t="shared" si="292"/>
        <v>0</v>
      </c>
      <c r="BY189" s="77">
        <f t="shared" si="292"/>
        <v>0</v>
      </c>
      <c r="BZ189" s="77">
        <f t="shared" si="292"/>
        <v>0</v>
      </c>
      <c r="CA189" s="77">
        <f t="shared" si="292"/>
        <v>0</v>
      </c>
      <c r="CB189" s="77">
        <f t="shared" si="293"/>
        <v>0</v>
      </c>
      <c r="CC189" s="77">
        <f t="shared" si="293"/>
        <v>0</v>
      </c>
      <c r="CD189" s="77">
        <f t="shared" si="293"/>
        <v>0</v>
      </c>
      <c r="CE189" s="77">
        <f t="shared" si="293"/>
        <v>0</v>
      </c>
      <c r="CF189" s="77">
        <f t="shared" si="293"/>
        <v>0</v>
      </c>
      <c r="CG189" s="77">
        <f t="shared" si="293"/>
        <v>0</v>
      </c>
      <c r="CH189" s="77">
        <f t="shared" si="293"/>
        <v>0</v>
      </c>
      <c r="CI189" s="77">
        <f t="shared" si="293"/>
        <v>0</v>
      </c>
      <c r="CJ189" s="77">
        <f t="shared" si="293"/>
        <v>0</v>
      </c>
      <c r="CK189" s="77">
        <f t="shared" si="293"/>
        <v>0</v>
      </c>
      <c r="CL189" s="77">
        <f t="shared" si="294"/>
        <v>0</v>
      </c>
      <c r="CM189" s="77">
        <f t="shared" si="294"/>
        <v>0</v>
      </c>
      <c r="CN189" s="77">
        <f t="shared" si="294"/>
        <v>0</v>
      </c>
      <c r="CO189" s="77">
        <f t="shared" si="294"/>
        <v>0</v>
      </c>
      <c r="CP189" s="77">
        <f t="shared" si="294"/>
        <v>0</v>
      </c>
      <c r="CQ189" s="77">
        <f t="shared" si="294"/>
        <v>0</v>
      </c>
      <c r="CR189" s="77">
        <f t="shared" si="294"/>
        <v>0</v>
      </c>
      <c r="CS189" s="77">
        <f t="shared" si="294"/>
        <v>0</v>
      </c>
      <c r="CT189" s="77">
        <f t="shared" si="295"/>
        <v>0</v>
      </c>
      <c r="CU189" s="77">
        <f t="shared" si="295"/>
        <v>0</v>
      </c>
      <c r="CV189" s="77">
        <f t="shared" si="295"/>
        <v>0</v>
      </c>
      <c r="CW189" s="77">
        <f t="shared" si="295"/>
        <v>0</v>
      </c>
      <c r="CX189" s="77">
        <f t="shared" si="295"/>
        <v>0</v>
      </c>
      <c r="CY189" s="77">
        <f t="shared" si="295"/>
        <v>0</v>
      </c>
      <c r="CZ189" s="77">
        <f t="shared" si="295"/>
        <v>0</v>
      </c>
      <c r="DA189" s="77">
        <f t="shared" si="295"/>
        <v>0</v>
      </c>
      <c r="DB189" s="77">
        <f t="shared" si="295"/>
        <v>0</v>
      </c>
      <c r="DC189" s="77">
        <f t="shared" si="295"/>
        <v>0</v>
      </c>
      <c r="DD189" s="77">
        <f t="shared" si="296"/>
        <v>0</v>
      </c>
      <c r="DE189" s="77">
        <f t="shared" si="296"/>
        <v>0</v>
      </c>
      <c r="DF189" s="77">
        <f t="shared" si="296"/>
        <v>0</v>
      </c>
      <c r="DG189" s="77">
        <f t="shared" si="296"/>
        <v>0</v>
      </c>
      <c r="DH189" s="77">
        <f t="shared" si="296"/>
        <v>0</v>
      </c>
      <c r="DI189" s="77">
        <f t="shared" si="296"/>
        <v>0</v>
      </c>
      <c r="DJ189" s="77">
        <f t="shared" si="296"/>
        <v>0</v>
      </c>
      <c r="DK189" s="77">
        <f t="shared" si="296"/>
        <v>0</v>
      </c>
      <c r="DL189" s="77">
        <f t="shared" si="296"/>
        <v>0</v>
      </c>
      <c r="DM189" s="77">
        <f t="shared" si="296"/>
        <v>0</v>
      </c>
      <c r="DN189" s="77">
        <f t="shared" si="297"/>
        <v>0</v>
      </c>
      <c r="DO189" s="77">
        <f t="shared" si="297"/>
        <v>0</v>
      </c>
      <c r="DP189" s="77">
        <f t="shared" si="297"/>
        <v>0</v>
      </c>
      <c r="DQ189" s="77">
        <f t="shared" si="297"/>
        <v>0</v>
      </c>
      <c r="DR189" s="77">
        <f t="shared" si="297"/>
        <v>0</v>
      </c>
      <c r="DS189" s="77">
        <f t="shared" si="297"/>
        <v>0</v>
      </c>
      <c r="DT189" s="77">
        <f t="shared" si="297"/>
        <v>0</v>
      </c>
      <c r="DU189" s="77">
        <f t="shared" si="297"/>
        <v>0</v>
      </c>
      <c r="DV189" s="77">
        <f t="shared" si="297"/>
        <v>0</v>
      </c>
      <c r="DW189" s="77">
        <f t="shared" si="297"/>
        <v>0</v>
      </c>
      <c r="DX189" s="77">
        <f t="shared" si="297"/>
        <v>0</v>
      </c>
      <c r="DY189" s="77">
        <f t="shared" si="298"/>
        <v>0</v>
      </c>
      <c r="DZ189" s="77">
        <f t="shared" si="298"/>
        <v>0</v>
      </c>
      <c r="EA189" s="77">
        <f t="shared" si="298"/>
        <v>0</v>
      </c>
      <c r="EB189" s="77">
        <f t="shared" si="298"/>
        <v>0</v>
      </c>
      <c r="EC189" s="77">
        <f t="shared" si="298"/>
        <v>0</v>
      </c>
      <c r="ED189" s="77">
        <f t="shared" si="298"/>
        <v>0</v>
      </c>
      <c r="EE189" s="77">
        <f t="shared" si="298"/>
        <v>0</v>
      </c>
      <c r="EF189" s="77">
        <f t="shared" si="298"/>
        <v>0</v>
      </c>
      <c r="EG189" s="77">
        <f t="shared" si="298"/>
        <v>0</v>
      </c>
      <c r="EH189" s="77">
        <f t="shared" si="298"/>
        <v>0</v>
      </c>
      <c r="EI189" s="77">
        <f t="shared" si="299"/>
        <v>0</v>
      </c>
      <c r="EJ189" s="77">
        <f t="shared" si="299"/>
        <v>0</v>
      </c>
      <c r="EK189" s="77">
        <f t="shared" si="299"/>
        <v>0</v>
      </c>
      <c r="EL189" s="77">
        <f t="shared" si="299"/>
        <v>0</v>
      </c>
      <c r="EM189" s="77">
        <f t="shared" si="299"/>
        <v>0</v>
      </c>
      <c r="EN189" s="77">
        <f t="shared" si="299"/>
        <v>0</v>
      </c>
      <c r="EO189" s="77">
        <f t="shared" si="299"/>
        <v>0</v>
      </c>
      <c r="EP189" s="77">
        <f t="shared" si="299"/>
        <v>0</v>
      </c>
      <c r="EQ189" s="77">
        <f t="shared" si="299"/>
        <v>0</v>
      </c>
      <c r="ER189" s="77">
        <f t="shared" si="299"/>
        <v>0</v>
      </c>
      <c r="ES189" s="77">
        <f t="shared" si="300"/>
        <v>0</v>
      </c>
      <c r="ET189" s="77">
        <f t="shared" si="300"/>
        <v>0</v>
      </c>
      <c r="EU189" s="77">
        <f t="shared" si="300"/>
        <v>0</v>
      </c>
      <c r="EV189" s="77">
        <f t="shared" si="300"/>
        <v>0</v>
      </c>
      <c r="EW189" s="77">
        <f t="shared" si="300"/>
        <v>0</v>
      </c>
      <c r="EX189" s="77">
        <f t="shared" si="300"/>
        <v>0</v>
      </c>
      <c r="EY189" s="77">
        <f t="shared" si="300"/>
        <v>0</v>
      </c>
      <c r="EZ189" s="77">
        <f t="shared" si="300"/>
        <v>0</v>
      </c>
      <c r="FA189" s="77">
        <f t="shared" si="300"/>
        <v>0</v>
      </c>
      <c r="FB189" s="77">
        <f t="shared" si="300"/>
        <v>0</v>
      </c>
      <c r="FC189" s="77">
        <f t="shared" si="301"/>
        <v>0</v>
      </c>
      <c r="FD189" s="77">
        <f t="shared" si="301"/>
        <v>0</v>
      </c>
      <c r="FE189" s="77">
        <f t="shared" si="301"/>
        <v>0</v>
      </c>
      <c r="FF189" s="77">
        <f t="shared" si="301"/>
        <v>0</v>
      </c>
      <c r="FG189" s="77">
        <f t="shared" si="301"/>
        <v>0</v>
      </c>
      <c r="FH189" s="77">
        <f t="shared" si="301"/>
        <v>0</v>
      </c>
      <c r="FI189" s="77">
        <f t="shared" si="301"/>
        <v>0</v>
      </c>
      <c r="FJ189" s="77">
        <f t="shared" si="301"/>
        <v>0</v>
      </c>
      <c r="FK189" s="77">
        <f t="shared" si="301"/>
        <v>0</v>
      </c>
      <c r="FL189" s="77">
        <f t="shared" si="301"/>
        <v>0</v>
      </c>
      <c r="FM189" s="77">
        <f t="shared" si="302"/>
        <v>0</v>
      </c>
      <c r="FN189" s="77">
        <f t="shared" si="302"/>
        <v>0</v>
      </c>
      <c r="FO189" s="77">
        <f t="shared" si="302"/>
        <v>0</v>
      </c>
      <c r="FP189" s="77">
        <f t="shared" si="302"/>
        <v>0</v>
      </c>
      <c r="FQ189" s="77">
        <f t="shared" si="302"/>
        <v>0</v>
      </c>
      <c r="FR189" s="77">
        <f t="shared" si="302"/>
        <v>0</v>
      </c>
      <c r="FS189" s="77">
        <f t="shared" si="302"/>
        <v>0</v>
      </c>
      <c r="FT189" s="77">
        <f t="shared" si="302"/>
        <v>0</v>
      </c>
      <c r="FU189" s="77">
        <f t="shared" si="302"/>
        <v>0</v>
      </c>
      <c r="FV189" s="77">
        <f t="shared" si="302"/>
        <v>0</v>
      </c>
      <c r="FW189" s="77">
        <f t="shared" si="303"/>
        <v>0</v>
      </c>
      <c r="FX189" s="77">
        <f t="shared" si="303"/>
        <v>0</v>
      </c>
      <c r="FY189" s="77">
        <f t="shared" si="303"/>
        <v>0</v>
      </c>
      <c r="FZ189" s="77">
        <f t="shared" si="303"/>
        <v>0</v>
      </c>
      <c r="GA189" s="77">
        <f t="shared" si="303"/>
        <v>0</v>
      </c>
      <c r="GB189" s="77">
        <f t="shared" si="303"/>
        <v>0</v>
      </c>
      <c r="GC189" s="77">
        <f t="shared" si="303"/>
        <v>0</v>
      </c>
      <c r="GD189" s="77">
        <f t="shared" si="303"/>
        <v>0</v>
      </c>
      <c r="GE189" s="77">
        <f t="shared" si="303"/>
        <v>0</v>
      </c>
      <c r="GF189" s="77">
        <f t="shared" si="303"/>
        <v>0</v>
      </c>
      <c r="GG189" s="77">
        <f t="shared" si="303"/>
        <v>0</v>
      </c>
    </row>
    <row r="190" spans="1:189" ht="15.75" x14ac:dyDescent="0.25">
      <c r="A190" s="93"/>
      <c r="B190" s="101"/>
      <c r="C190" s="102"/>
      <c r="D190" s="102"/>
      <c r="E190" s="93"/>
      <c r="F190" s="101"/>
      <c r="G190" s="97">
        <f t="shared" si="208"/>
        <v>0</v>
      </c>
      <c r="H190" s="96"/>
      <c r="I190" s="97">
        <f t="shared" si="209"/>
        <v>0</v>
      </c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0">
        <f t="shared" si="212"/>
        <v>0</v>
      </c>
      <c r="AE190" s="100">
        <f t="shared" si="210"/>
        <v>0</v>
      </c>
      <c r="AF190" s="75"/>
      <c r="AG190" s="75"/>
      <c r="AH190" s="68">
        <f t="shared" si="211"/>
        <v>0</v>
      </c>
      <c r="AI190" s="79">
        <f>SUMIF(Списки!$D$2:$D$6,B190,Списки!$E$2:$E$6)</f>
        <v>0</v>
      </c>
      <c r="AJ190" s="79">
        <f t="shared" si="228"/>
        <v>31</v>
      </c>
      <c r="AK190" s="70"/>
      <c r="AL190" s="70">
        <f t="array" aca="1" ref="AL190" ca="1">IF(MONTH(AI190)=1,MIN(IF(F190=январь!$A$1:$AF$200,ROW(январь!$A$1:$AF$200))),IF(MONTH(AI190)=2,MIN(IF(F190=февраль!$A$1:$AF$200,ROW(февраль!$A$1:$AF$200))),IF(MONTH(AI190)=3,MIN(IF(F190=март!$A$1:$AF$200,ROW(март!$A$1:$AF$200))),IF(MONTH(AI190)=4,MIN(IF(F190=апрель!$A$1:$AF$200,ROW(апрель!$A$1:$AF$200))),IF(MONTH(AI190)=5,MIN(IF(F190=май!$A$1:$AF$200,ROW(май!$A$1:$AF$200))),0)))))</f>
        <v>3</v>
      </c>
      <c r="AM190" s="77" t="str">
        <f t="shared" ca="1" si="289"/>
        <v>П</v>
      </c>
      <c r="AN190" s="77" t="str">
        <f t="shared" ca="1" si="289"/>
        <v>П</v>
      </c>
      <c r="AO190" s="77" t="str">
        <f t="shared" ca="1" si="289"/>
        <v>КД</v>
      </c>
      <c r="AP190" s="77" t="str">
        <f t="shared" ca="1" si="289"/>
        <v>КД</v>
      </c>
      <c r="AQ190" s="77" t="str">
        <f t="shared" ca="1" si="289"/>
        <v>КД</v>
      </c>
      <c r="AR190" s="77" t="str">
        <f t="shared" ca="1" si="289"/>
        <v>КД</v>
      </c>
      <c r="AS190" s="77" t="str">
        <f t="shared" ca="1" si="289"/>
        <v>В</v>
      </c>
      <c r="AT190" s="77" t="str">
        <f t="shared" ca="1" si="289"/>
        <v>КД</v>
      </c>
      <c r="AU190" s="77">
        <f t="shared" ca="1" si="289"/>
        <v>0</v>
      </c>
      <c r="AV190" s="77">
        <f t="shared" ca="1" si="289"/>
        <v>3</v>
      </c>
      <c r="AW190" s="77">
        <f t="shared" ca="1" si="290"/>
        <v>4</v>
      </c>
      <c r="AX190" s="77">
        <f t="shared" ca="1" si="290"/>
        <v>6</v>
      </c>
      <c r="AY190" s="77">
        <f t="shared" ca="1" si="290"/>
        <v>3</v>
      </c>
      <c r="AZ190" s="77" t="str">
        <f t="shared" ca="1" si="290"/>
        <v>В</v>
      </c>
      <c r="BA190" s="77">
        <f t="shared" ca="1" si="290"/>
        <v>7</v>
      </c>
      <c r="BB190" s="77">
        <f t="shared" ca="1" si="290"/>
        <v>0</v>
      </c>
      <c r="BC190" s="77">
        <f t="shared" ca="1" si="290"/>
        <v>3</v>
      </c>
      <c r="BD190" s="77">
        <f t="shared" ca="1" si="290"/>
        <v>4</v>
      </c>
      <c r="BE190" s="77">
        <f t="shared" ca="1" si="290"/>
        <v>6</v>
      </c>
      <c r="BF190" s="77">
        <f t="shared" ca="1" si="290"/>
        <v>3</v>
      </c>
      <c r="BG190" s="77" t="str">
        <f t="shared" ca="1" si="291"/>
        <v>В</v>
      </c>
      <c r="BH190" s="77">
        <f t="shared" ca="1" si="291"/>
        <v>7</v>
      </c>
      <c r="BI190" s="77">
        <f t="shared" ca="1" si="291"/>
        <v>0</v>
      </c>
      <c r="BJ190" s="77">
        <f t="shared" ca="1" si="291"/>
        <v>3</v>
      </c>
      <c r="BK190" s="77">
        <f t="shared" ca="1" si="291"/>
        <v>4</v>
      </c>
      <c r="BL190" s="77">
        <f t="shared" ca="1" si="291"/>
        <v>6</v>
      </c>
      <c r="BM190" s="77">
        <f t="shared" ca="1" si="291"/>
        <v>3</v>
      </c>
      <c r="BN190" s="77" t="str">
        <f t="shared" ca="1" si="291"/>
        <v>В</v>
      </c>
      <c r="BO190" s="77">
        <f t="shared" ca="1" si="291"/>
        <v>7</v>
      </c>
      <c r="BP190" s="77">
        <f t="shared" ca="1" si="291"/>
        <v>0</v>
      </c>
      <c r="BQ190" s="77">
        <f t="shared" ca="1" si="291"/>
        <v>3</v>
      </c>
      <c r="BR190" s="77">
        <f t="shared" si="292"/>
        <v>0</v>
      </c>
      <c r="BS190" s="77">
        <f t="shared" si="292"/>
        <v>0</v>
      </c>
      <c r="BT190" s="77">
        <f t="shared" si="292"/>
        <v>0</v>
      </c>
      <c r="BU190" s="77">
        <f t="shared" si="292"/>
        <v>0</v>
      </c>
      <c r="BV190" s="77">
        <f t="shared" si="292"/>
        <v>0</v>
      </c>
      <c r="BW190" s="77">
        <f t="shared" si="292"/>
        <v>0</v>
      </c>
      <c r="BX190" s="77">
        <f t="shared" si="292"/>
        <v>0</v>
      </c>
      <c r="BY190" s="77">
        <f t="shared" si="292"/>
        <v>0</v>
      </c>
      <c r="BZ190" s="77">
        <f t="shared" si="292"/>
        <v>0</v>
      </c>
      <c r="CA190" s="77">
        <f t="shared" si="292"/>
        <v>0</v>
      </c>
      <c r="CB190" s="77">
        <f t="shared" si="293"/>
        <v>0</v>
      </c>
      <c r="CC190" s="77">
        <f t="shared" si="293"/>
        <v>0</v>
      </c>
      <c r="CD190" s="77">
        <f t="shared" si="293"/>
        <v>0</v>
      </c>
      <c r="CE190" s="77">
        <f t="shared" si="293"/>
        <v>0</v>
      </c>
      <c r="CF190" s="77">
        <f t="shared" si="293"/>
        <v>0</v>
      </c>
      <c r="CG190" s="77">
        <f t="shared" si="293"/>
        <v>0</v>
      </c>
      <c r="CH190" s="77">
        <f t="shared" si="293"/>
        <v>0</v>
      </c>
      <c r="CI190" s="77">
        <f t="shared" si="293"/>
        <v>0</v>
      </c>
      <c r="CJ190" s="77">
        <f t="shared" si="293"/>
        <v>0</v>
      </c>
      <c r="CK190" s="77">
        <f t="shared" si="293"/>
        <v>0</v>
      </c>
      <c r="CL190" s="77">
        <f t="shared" si="294"/>
        <v>0</v>
      </c>
      <c r="CM190" s="77">
        <f t="shared" si="294"/>
        <v>0</v>
      </c>
      <c r="CN190" s="77">
        <f t="shared" si="294"/>
        <v>0</v>
      </c>
      <c r="CO190" s="77">
        <f t="shared" si="294"/>
        <v>0</v>
      </c>
      <c r="CP190" s="77">
        <f t="shared" si="294"/>
        <v>0</v>
      </c>
      <c r="CQ190" s="77">
        <f t="shared" si="294"/>
        <v>0</v>
      </c>
      <c r="CR190" s="77">
        <f t="shared" si="294"/>
        <v>0</v>
      </c>
      <c r="CS190" s="77">
        <f t="shared" si="294"/>
        <v>0</v>
      </c>
      <c r="CT190" s="77">
        <f t="shared" si="295"/>
        <v>0</v>
      </c>
      <c r="CU190" s="77">
        <f t="shared" si="295"/>
        <v>0</v>
      </c>
      <c r="CV190" s="77">
        <f t="shared" si="295"/>
        <v>0</v>
      </c>
      <c r="CW190" s="77">
        <f t="shared" si="295"/>
        <v>0</v>
      </c>
      <c r="CX190" s="77">
        <f t="shared" si="295"/>
        <v>0</v>
      </c>
      <c r="CY190" s="77">
        <f t="shared" si="295"/>
        <v>0</v>
      </c>
      <c r="CZ190" s="77">
        <f t="shared" si="295"/>
        <v>0</v>
      </c>
      <c r="DA190" s="77">
        <f t="shared" si="295"/>
        <v>0</v>
      </c>
      <c r="DB190" s="77">
        <f t="shared" si="295"/>
        <v>0</v>
      </c>
      <c r="DC190" s="77">
        <f t="shared" si="295"/>
        <v>0</v>
      </c>
      <c r="DD190" s="77">
        <f t="shared" si="296"/>
        <v>0</v>
      </c>
      <c r="DE190" s="77">
        <f t="shared" si="296"/>
        <v>0</v>
      </c>
      <c r="DF190" s="77">
        <f t="shared" si="296"/>
        <v>0</v>
      </c>
      <c r="DG190" s="77">
        <f t="shared" si="296"/>
        <v>0</v>
      </c>
      <c r="DH190" s="77">
        <f t="shared" si="296"/>
        <v>0</v>
      </c>
      <c r="DI190" s="77">
        <f t="shared" si="296"/>
        <v>0</v>
      </c>
      <c r="DJ190" s="77">
        <f t="shared" si="296"/>
        <v>0</v>
      </c>
      <c r="DK190" s="77">
        <f t="shared" si="296"/>
        <v>0</v>
      </c>
      <c r="DL190" s="77">
        <f t="shared" si="296"/>
        <v>0</v>
      </c>
      <c r="DM190" s="77">
        <f t="shared" si="296"/>
        <v>0</v>
      </c>
      <c r="DN190" s="77">
        <f t="shared" si="297"/>
        <v>0</v>
      </c>
      <c r="DO190" s="77">
        <f t="shared" si="297"/>
        <v>0</v>
      </c>
      <c r="DP190" s="77">
        <f t="shared" si="297"/>
        <v>0</v>
      </c>
      <c r="DQ190" s="77">
        <f t="shared" si="297"/>
        <v>0</v>
      </c>
      <c r="DR190" s="77">
        <f t="shared" si="297"/>
        <v>0</v>
      </c>
      <c r="DS190" s="77">
        <f t="shared" si="297"/>
        <v>0</v>
      </c>
      <c r="DT190" s="77">
        <f t="shared" si="297"/>
        <v>0</v>
      </c>
      <c r="DU190" s="77">
        <f t="shared" si="297"/>
        <v>0</v>
      </c>
      <c r="DV190" s="77">
        <f t="shared" si="297"/>
        <v>0</v>
      </c>
      <c r="DW190" s="77">
        <f t="shared" si="297"/>
        <v>0</v>
      </c>
      <c r="DX190" s="77">
        <f t="shared" si="297"/>
        <v>0</v>
      </c>
      <c r="DY190" s="77">
        <f t="shared" si="298"/>
        <v>0</v>
      </c>
      <c r="DZ190" s="77">
        <f t="shared" si="298"/>
        <v>0</v>
      </c>
      <c r="EA190" s="77">
        <f t="shared" si="298"/>
        <v>0</v>
      </c>
      <c r="EB190" s="77">
        <f t="shared" si="298"/>
        <v>0</v>
      </c>
      <c r="EC190" s="77">
        <f t="shared" si="298"/>
        <v>0</v>
      </c>
      <c r="ED190" s="77">
        <f t="shared" si="298"/>
        <v>0</v>
      </c>
      <c r="EE190" s="77">
        <f t="shared" si="298"/>
        <v>0</v>
      </c>
      <c r="EF190" s="77">
        <f t="shared" si="298"/>
        <v>0</v>
      </c>
      <c r="EG190" s="77">
        <f t="shared" si="298"/>
        <v>0</v>
      </c>
      <c r="EH190" s="77">
        <f t="shared" si="298"/>
        <v>0</v>
      </c>
      <c r="EI190" s="77">
        <f t="shared" si="299"/>
        <v>0</v>
      </c>
      <c r="EJ190" s="77">
        <f t="shared" si="299"/>
        <v>0</v>
      </c>
      <c r="EK190" s="77">
        <f t="shared" si="299"/>
        <v>0</v>
      </c>
      <c r="EL190" s="77">
        <f t="shared" si="299"/>
        <v>0</v>
      </c>
      <c r="EM190" s="77">
        <f t="shared" si="299"/>
        <v>0</v>
      </c>
      <c r="EN190" s="77">
        <f t="shared" si="299"/>
        <v>0</v>
      </c>
      <c r="EO190" s="77">
        <f t="shared" si="299"/>
        <v>0</v>
      </c>
      <c r="EP190" s="77">
        <f t="shared" si="299"/>
        <v>0</v>
      </c>
      <c r="EQ190" s="77">
        <f t="shared" si="299"/>
        <v>0</v>
      </c>
      <c r="ER190" s="77">
        <f t="shared" si="299"/>
        <v>0</v>
      </c>
      <c r="ES190" s="77">
        <f t="shared" si="300"/>
        <v>0</v>
      </c>
      <c r="ET190" s="77">
        <f t="shared" si="300"/>
        <v>0</v>
      </c>
      <c r="EU190" s="77">
        <f t="shared" si="300"/>
        <v>0</v>
      </c>
      <c r="EV190" s="77">
        <f t="shared" si="300"/>
        <v>0</v>
      </c>
      <c r="EW190" s="77">
        <f t="shared" si="300"/>
        <v>0</v>
      </c>
      <c r="EX190" s="77">
        <f t="shared" si="300"/>
        <v>0</v>
      </c>
      <c r="EY190" s="77">
        <f t="shared" si="300"/>
        <v>0</v>
      </c>
      <c r="EZ190" s="77">
        <f t="shared" si="300"/>
        <v>0</v>
      </c>
      <c r="FA190" s="77">
        <f t="shared" si="300"/>
        <v>0</v>
      </c>
      <c r="FB190" s="77">
        <f t="shared" si="300"/>
        <v>0</v>
      </c>
      <c r="FC190" s="77">
        <f t="shared" si="301"/>
        <v>0</v>
      </c>
      <c r="FD190" s="77">
        <f t="shared" si="301"/>
        <v>0</v>
      </c>
      <c r="FE190" s="77">
        <f t="shared" si="301"/>
        <v>0</v>
      </c>
      <c r="FF190" s="77">
        <f t="shared" si="301"/>
        <v>0</v>
      </c>
      <c r="FG190" s="77">
        <f t="shared" si="301"/>
        <v>0</v>
      </c>
      <c r="FH190" s="77">
        <f t="shared" si="301"/>
        <v>0</v>
      </c>
      <c r="FI190" s="77">
        <f t="shared" si="301"/>
        <v>0</v>
      </c>
      <c r="FJ190" s="77">
        <f t="shared" si="301"/>
        <v>0</v>
      </c>
      <c r="FK190" s="77">
        <f t="shared" si="301"/>
        <v>0</v>
      </c>
      <c r="FL190" s="77">
        <f t="shared" si="301"/>
        <v>0</v>
      </c>
      <c r="FM190" s="77">
        <f t="shared" si="302"/>
        <v>0</v>
      </c>
      <c r="FN190" s="77">
        <f t="shared" si="302"/>
        <v>0</v>
      </c>
      <c r="FO190" s="77">
        <f t="shared" si="302"/>
        <v>0</v>
      </c>
      <c r="FP190" s="77">
        <f t="shared" si="302"/>
        <v>0</v>
      </c>
      <c r="FQ190" s="77">
        <f t="shared" si="302"/>
        <v>0</v>
      </c>
      <c r="FR190" s="77">
        <f t="shared" si="302"/>
        <v>0</v>
      </c>
      <c r="FS190" s="77">
        <f t="shared" si="302"/>
        <v>0</v>
      </c>
      <c r="FT190" s="77">
        <f t="shared" si="302"/>
        <v>0</v>
      </c>
      <c r="FU190" s="77">
        <f t="shared" si="302"/>
        <v>0</v>
      </c>
      <c r="FV190" s="77">
        <f t="shared" si="302"/>
        <v>0</v>
      </c>
      <c r="FW190" s="77">
        <f t="shared" si="303"/>
        <v>0</v>
      </c>
      <c r="FX190" s="77">
        <f t="shared" si="303"/>
        <v>0</v>
      </c>
      <c r="FY190" s="77">
        <f t="shared" si="303"/>
        <v>0</v>
      </c>
      <c r="FZ190" s="77">
        <f t="shared" si="303"/>
        <v>0</v>
      </c>
      <c r="GA190" s="77">
        <f t="shared" si="303"/>
        <v>0</v>
      </c>
      <c r="GB190" s="77">
        <f t="shared" si="303"/>
        <v>0</v>
      </c>
      <c r="GC190" s="77">
        <f t="shared" si="303"/>
        <v>0</v>
      </c>
      <c r="GD190" s="77">
        <f t="shared" si="303"/>
        <v>0</v>
      </c>
      <c r="GE190" s="77">
        <f t="shared" si="303"/>
        <v>0</v>
      </c>
      <c r="GF190" s="77">
        <f t="shared" si="303"/>
        <v>0</v>
      </c>
      <c r="GG190" s="77">
        <f t="shared" si="303"/>
        <v>0</v>
      </c>
    </row>
    <row r="191" spans="1:189" ht="15.75" x14ac:dyDescent="0.25">
      <c r="A191" s="93"/>
      <c r="B191" s="101"/>
      <c r="C191" s="102"/>
      <c r="D191" s="102"/>
      <c r="E191" s="93"/>
      <c r="F191" s="101"/>
      <c r="G191" s="97">
        <f t="shared" si="208"/>
        <v>0</v>
      </c>
      <c r="H191" s="96"/>
      <c r="I191" s="97">
        <f t="shared" si="209"/>
        <v>0</v>
      </c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0">
        <f t="shared" si="212"/>
        <v>0</v>
      </c>
      <c r="AE191" s="100">
        <f t="shared" si="210"/>
        <v>0</v>
      </c>
      <c r="AF191" s="75"/>
      <c r="AG191" s="75"/>
      <c r="AH191" s="68">
        <f t="shared" si="211"/>
        <v>0</v>
      </c>
      <c r="AI191" s="79">
        <f>SUMIF(Списки!$D$2:$D$6,B191,Списки!$E$2:$E$6)</f>
        <v>0</v>
      </c>
      <c r="AJ191" s="79">
        <f t="shared" si="228"/>
        <v>31</v>
      </c>
      <c r="AK191" s="70"/>
      <c r="AL191" s="70">
        <f t="array" aca="1" ref="AL191" ca="1">IF(MONTH(AI191)=1,MIN(IF(F191=январь!$A$1:$AF$200,ROW(январь!$A$1:$AF$200))),IF(MONTH(AI191)=2,MIN(IF(F191=февраль!$A$1:$AF$200,ROW(февраль!$A$1:$AF$200))),IF(MONTH(AI191)=3,MIN(IF(F191=март!$A$1:$AF$200,ROW(март!$A$1:$AF$200))),IF(MONTH(AI191)=4,MIN(IF(F191=апрель!$A$1:$AF$200,ROW(апрель!$A$1:$AF$200))),IF(MONTH(AI191)=5,MIN(IF(F191=май!$A$1:$AF$200,ROW(май!$A$1:$AF$200))),0)))))</f>
        <v>3</v>
      </c>
      <c r="AM191" s="77" t="str">
        <f t="shared" ca="1" si="289"/>
        <v>П</v>
      </c>
      <c r="AN191" s="77" t="str">
        <f t="shared" ca="1" si="289"/>
        <v>П</v>
      </c>
      <c r="AO191" s="77" t="str">
        <f t="shared" ca="1" si="289"/>
        <v>КД</v>
      </c>
      <c r="AP191" s="77" t="str">
        <f t="shared" ca="1" si="289"/>
        <v>КД</v>
      </c>
      <c r="AQ191" s="77" t="str">
        <f t="shared" ca="1" si="289"/>
        <v>КД</v>
      </c>
      <c r="AR191" s="77" t="str">
        <f t="shared" ca="1" si="289"/>
        <v>КД</v>
      </c>
      <c r="AS191" s="77" t="str">
        <f t="shared" ca="1" si="289"/>
        <v>В</v>
      </c>
      <c r="AT191" s="77" t="str">
        <f t="shared" ca="1" si="289"/>
        <v>КД</v>
      </c>
      <c r="AU191" s="77">
        <f t="shared" ca="1" si="289"/>
        <v>0</v>
      </c>
      <c r="AV191" s="77">
        <f t="shared" ca="1" si="289"/>
        <v>3</v>
      </c>
      <c r="AW191" s="77">
        <f t="shared" ca="1" si="290"/>
        <v>4</v>
      </c>
      <c r="AX191" s="77">
        <f t="shared" ca="1" si="290"/>
        <v>6</v>
      </c>
      <c r="AY191" s="77">
        <f t="shared" ca="1" si="290"/>
        <v>3</v>
      </c>
      <c r="AZ191" s="77" t="str">
        <f t="shared" ca="1" si="290"/>
        <v>В</v>
      </c>
      <c r="BA191" s="77">
        <f t="shared" ca="1" si="290"/>
        <v>7</v>
      </c>
      <c r="BB191" s="77">
        <f t="shared" ca="1" si="290"/>
        <v>0</v>
      </c>
      <c r="BC191" s="77">
        <f t="shared" ca="1" si="290"/>
        <v>3</v>
      </c>
      <c r="BD191" s="77">
        <f t="shared" ca="1" si="290"/>
        <v>4</v>
      </c>
      <c r="BE191" s="77">
        <f t="shared" ca="1" si="290"/>
        <v>6</v>
      </c>
      <c r="BF191" s="77">
        <f t="shared" ca="1" si="290"/>
        <v>3</v>
      </c>
      <c r="BG191" s="77" t="str">
        <f t="shared" ca="1" si="291"/>
        <v>В</v>
      </c>
      <c r="BH191" s="77">
        <f t="shared" ca="1" si="291"/>
        <v>7</v>
      </c>
      <c r="BI191" s="77">
        <f t="shared" ca="1" si="291"/>
        <v>0</v>
      </c>
      <c r="BJ191" s="77">
        <f t="shared" ca="1" si="291"/>
        <v>3</v>
      </c>
      <c r="BK191" s="77">
        <f t="shared" ca="1" si="291"/>
        <v>4</v>
      </c>
      <c r="BL191" s="77">
        <f t="shared" ca="1" si="291"/>
        <v>6</v>
      </c>
      <c r="BM191" s="77">
        <f t="shared" ca="1" si="291"/>
        <v>3</v>
      </c>
      <c r="BN191" s="77" t="str">
        <f t="shared" ca="1" si="291"/>
        <v>В</v>
      </c>
      <c r="BO191" s="77">
        <f t="shared" ca="1" si="291"/>
        <v>7</v>
      </c>
      <c r="BP191" s="77">
        <f t="shared" ca="1" si="291"/>
        <v>0</v>
      </c>
      <c r="BQ191" s="77">
        <f t="shared" ca="1" si="291"/>
        <v>3</v>
      </c>
      <c r="BR191" s="77">
        <f t="shared" si="292"/>
        <v>0</v>
      </c>
      <c r="BS191" s="77">
        <f t="shared" si="292"/>
        <v>0</v>
      </c>
      <c r="BT191" s="77">
        <f t="shared" si="292"/>
        <v>0</v>
      </c>
      <c r="BU191" s="77">
        <f t="shared" si="292"/>
        <v>0</v>
      </c>
      <c r="BV191" s="77">
        <f t="shared" si="292"/>
        <v>0</v>
      </c>
      <c r="BW191" s="77">
        <f t="shared" si="292"/>
        <v>0</v>
      </c>
      <c r="BX191" s="77">
        <f t="shared" si="292"/>
        <v>0</v>
      </c>
      <c r="BY191" s="77">
        <f t="shared" si="292"/>
        <v>0</v>
      </c>
      <c r="BZ191" s="77">
        <f t="shared" si="292"/>
        <v>0</v>
      </c>
      <c r="CA191" s="77">
        <f t="shared" si="292"/>
        <v>0</v>
      </c>
      <c r="CB191" s="77">
        <f t="shared" si="293"/>
        <v>0</v>
      </c>
      <c r="CC191" s="77">
        <f t="shared" si="293"/>
        <v>0</v>
      </c>
      <c r="CD191" s="77">
        <f t="shared" si="293"/>
        <v>0</v>
      </c>
      <c r="CE191" s="77">
        <f t="shared" si="293"/>
        <v>0</v>
      </c>
      <c r="CF191" s="77">
        <f t="shared" si="293"/>
        <v>0</v>
      </c>
      <c r="CG191" s="77">
        <f t="shared" si="293"/>
        <v>0</v>
      </c>
      <c r="CH191" s="77">
        <f t="shared" si="293"/>
        <v>0</v>
      </c>
      <c r="CI191" s="77">
        <f t="shared" si="293"/>
        <v>0</v>
      </c>
      <c r="CJ191" s="77">
        <f t="shared" si="293"/>
        <v>0</v>
      </c>
      <c r="CK191" s="77">
        <f t="shared" si="293"/>
        <v>0</v>
      </c>
      <c r="CL191" s="77">
        <f t="shared" si="294"/>
        <v>0</v>
      </c>
      <c r="CM191" s="77">
        <f t="shared" si="294"/>
        <v>0</v>
      </c>
      <c r="CN191" s="77">
        <f t="shared" si="294"/>
        <v>0</v>
      </c>
      <c r="CO191" s="77">
        <f t="shared" si="294"/>
        <v>0</v>
      </c>
      <c r="CP191" s="77">
        <f t="shared" si="294"/>
        <v>0</v>
      </c>
      <c r="CQ191" s="77">
        <f t="shared" si="294"/>
        <v>0</v>
      </c>
      <c r="CR191" s="77">
        <f t="shared" si="294"/>
        <v>0</v>
      </c>
      <c r="CS191" s="77">
        <f t="shared" si="294"/>
        <v>0</v>
      </c>
      <c r="CT191" s="77">
        <f t="shared" si="295"/>
        <v>0</v>
      </c>
      <c r="CU191" s="77">
        <f t="shared" si="295"/>
        <v>0</v>
      </c>
      <c r="CV191" s="77">
        <f t="shared" si="295"/>
        <v>0</v>
      </c>
      <c r="CW191" s="77">
        <f t="shared" si="295"/>
        <v>0</v>
      </c>
      <c r="CX191" s="77">
        <f t="shared" si="295"/>
        <v>0</v>
      </c>
      <c r="CY191" s="77">
        <f t="shared" si="295"/>
        <v>0</v>
      </c>
      <c r="CZ191" s="77">
        <f t="shared" si="295"/>
        <v>0</v>
      </c>
      <c r="DA191" s="77">
        <f t="shared" si="295"/>
        <v>0</v>
      </c>
      <c r="DB191" s="77">
        <f t="shared" si="295"/>
        <v>0</v>
      </c>
      <c r="DC191" s="77">
        <f t="shared" si="295"/>
        <v>0</v>
      </c>
      <c r="DD191" s="77">
        <f t="shared" si="296"/>
        <v>0</v>
      </c>
      <c r="DE191" s="77">
        <f t="shared" si="296"/>
        <v>0</v>
      </c>
      <c r="DF191" s="77">
        <f t="shared" si="296"/>
        <v>0</v>
      </c>
      <c r="DG191" s="77">
        <f t="shared" si="296"/>
        <v>0</v>
      </c>
      <c r="DH191" s="77">
        <f t="shared" si="296"/>
        <v>0</v>
      </c>
      <c r="DI191" s="77">
        <f t="shared" si="296"/>
        <v>0</v>
      </c>
      <c r="DJ191" s="77">
        <f t="shared" si="296"/>
        <v>0</v>
      </c>
      <c r="DK191" s="77">
        <f t="shared" si="296"/>
        <v>0</v>
      </c>
      <c r="DL191" s="77">
        <f t="shared" si="296"/>
        <v>0</v>
      </c>
      <c r="DM191" s="77">
        <f t="shared" si="296"/>
        <v>0</v>
      </c>
      <c r="DN191" s="77">
        <f t="shared" si="297"/>
        <v>0</v>
      </c>
      <c r="DO191" s="77">
        <f t="shared" si="297"/>
        <v>0</v>
      </c>
      <c r="DP191" s="77">
        <f t="shared" si="297"/>
        <v>0</v>
      </c>
      <c r="DQ191" s="77">
        <f t="shared" si="297"/>
        <v>0</v>
      </c>
      <c r="DR191" s="77">
        <f t="shared" si="297"/>
        <v>0</v>
      </c>
      <c r="DS191" s="77">
        <f t="shared" si="297"/>
        <v>0</v>
      </c>
      <c r="DT191" s="77">
        <f t="shared" si="297"/>
        <v>0</v>
      </c>
      <c r="DU191" s="77">
        <f t="shared" si="297"/>
        <v>0</v>
      </c>
      <c r="DV191" s="77">
        <f t="shared" si="297"/>
        <v>0</v>
      </c>
      <c r="DW191" s="77">
        <f t="shared" si="297"/>
        <v>0</v>
      </c>
      <c r="DX191" s="77">
        <f t="shared" si="297"/>
        <v>0</v>
      </c>
      <c r="DY191" s="77">
        <f t="shared" si="298"/>
        <v>0</v>
      </c>
      <c r="DZ191" s="77">
        <f t="shared" si="298"/>
        <v>0</v>
      </c>
      <c r="EA191" s="77">
        <f t="shared" si="298"/>
        <v>0</v>
      </c>
      <c r="EB191" s="77">
        <f t="shared" si="298"/>
        <v>0</v>
      </c>
      <c r="EC191" s="77">
        <f t="shared" si="298"/>
        <v>0</v>
      </c>
      <c r="ED191" s="77">
        <f t="shared" si="298"/>
        <v>0</v>
      </c>
      <c r="EE191" s="77">
        <f t="shared" si="298"/>
        <v>0</v>
      </c>
      <c r="EF191" s="77">
        <f t="shared" si="298"/>
        <v>0</v>
      </c>
      <c r="EG191" s="77">
        <f t="shared" si="298"/>
        <v>0</v>
      </c>
      <c r="EH191" s="77">
        <f t="shared" si="298"/>
        <v>0</v>
      </c>
      <c r="EI191" s="77">
        <f t="shared" si="299"/>
        <v>0</v>
      </c>
      <c r="EJ191" s="77">
        <f t="shared" si="299"/>
        <v>0</v>
      </c>
      <c r="EK191" s="77">
        <f t="shared" si="299"/>
        <v>0</v>
      </c>
      <c r="EL191" s="77">
        <f t="shared" si="299"/>
        <v>0</v>
      </c>
      <c r="EM191" s="77">
        <f t="shared" si="299"/>
        <v>0</v>
      </c>
      <c r="EN191" s="77">
        <f t="shared" si="299"/>
        <v>0</v>
      </c>
      <c r="EO191" s="77">
        <f t="shared" si="299"/>
        <v>0</v>
      </c>
      <c r="EP191" s="77">
        <f t="shared" si="299"/>
        <v>0</v>
      </c>
      <c r="EQ191" s="77">
        <f t="shared" si="299"/>
        <v>0</v>
      </c>
      <c r="ER191" s="77">
        <f t="shared" si="299"/>
        <v>0</v>
      </c>
      <c r="ES191" s="77">
        <f t="shared" si="300"/>
        <v>0</v>
      </c>
      <c r="ET191" s="77">
        <f t="shared" si="300"/>
        <v>0</v>
      </c>
      <c r="EU191" s="77">
        <f t="shared" si="300"/>
        <v>0</v>
      </c>
      <c r="EV191" s="77">
        <f t="shared" si="300"/>
        <v>0</v>
      </c>
      <c r="EW191" s="77">
        <f t="shared" si="300"/>
        <v>0</v>
      </c>
      <c r="EX191" s="77">
        <f t="shared" si="300"/>
        <v>0</v>
      </c>
      <c r="EY191" s="77">
        <f t="shared" si="300"/>
        <v>0</v>
      </c>
      <c r="EZ191" s="77">
        <f t="shared" si="300"/>
        <v>0</v>
      </c>
      <c r="FA191" s="77">
        <f t="shared" si="300"/>
        <v>0</v>
      </c>
      <c r="FB191" s="77">
        <f t="shared" si="300"/>
        <v>0</v>
      </c>
      <c r="FC191" s="77">
        <f t="shared" si="301"/>
        <v>0</v>
      </c>
      <c r="FD191" s="77">
        <f t="shared" si="301"/>
        <v>0</v>
      </c>
      <c r="FE191" s="77">
        <f t="shared" si="301"/>
        <v>0</v>
      </c>
      <c r="FF191" s="77">
        <f t="shared" si="301"/>
        <v>0</v>
      </c>
      <c r="FG191" s="77">
        <f t="shared" si="301"/>
        <v>0</v>
      </c>
      <c r="FH191" s="77">
        <f t="shared" si="301"/>
        <v>0</v>
      </c>
      <c r="FI191" s="77">
        <f t="shared" si="301"/>
        <v>0</v>
      </c>
      <c r="FJ191" s="77">
        <f t="shared" si="301"/>
        <v>0</v>
      </c>
      <c r="FK191" s="77">
        <f t="shared" si="301"/>
        <v>0</v>
      </c>
      <c r="FL191" s="77">
        <f t="shared" si="301"/>
        <v>0</v>
      </c>
      <c r="FM191" s="77">
        <f t="shared" si="302"/>
        <v>0</v>
      </c>
      <c r="FN191" s="77">
        <f t="shared" si="302"/>
        <v>0</v>
      </c>
      <c r="FO191" s="77">
        <f t="shared" si="302"/>
        <v>0</v>
      </c>
      <c r="FP191" s="77">
        <f t="shared" si="302"/>
        <v>0</v>
      </c>
      <c r="FQ191" s="77">
        <f t="shared" si="302"/>
        <v>0</v>
      </c>
      <c r="FR191" s="77">
        <f t="shared" si="302"/>
        <v>0</v>
      </c>
      <c r="FS191" s="77">
        <f t="shared" si="302"/>
        <v>0</v>
      </c>
      <c r="FT191" s="77">
        <f t="shared" si="302"/>
        <v>0</v>
      </c>
      <c r="FU191" s="77">
        <f t="shared" si="302"/>
        <v>0</v>
      </c>
      <c r="FV191" s="77">
        <f t="shared" si="302"/>
        <v>0</v>
      </c>
      <c r="FW191" s="77">
        <f t="shared" si="303"/>
        <v>0</v>
      </c>
      <c r="FX191" s="77">
        <f t="shared" si="303"/>
        <v>0</v>
      </c>
      <c r="FY191" s="77">
        <f t="shared" si="303"/>
        <v>0</v>
      </c>
      <c r="FZ191" s="77">
        <f t="shared" si="303"/>
        <v>0</v>
      </c>
      <c r="GA191" s="77">
        <f t="shared" si="303"/>
        <v>0</v>
      </c>
      <c r="GB191" s="77">
        <f t="shared" si="303"/>
        <v>0</v>
      </c>
      <c r="GC191" s="77">
        <f t="shared" si="303"/>
        <v>0</v>
      </c>
      <c r="GD191" s="77">
        <f t="shared" si="303"/>
        <v>0</v>
      </c>
      <c r="GE191" s="77">
        <f t="shared" si="303"/>
        <v>0</v>
      </c>
      <c r="GF191" s="77">
        <f t="shared" si="303"/>
        <v>0</v>
      </c>
      <c r="GG191" s="77">
        <f t="shared" si="303"/>
        <v>0</v>
      </c>
    </row>
    <row r="192" spans="1:189" ht="15.75" x14ac:dyDescent="0.25">
      <c r="A192" s="93"/>
      <c r="B192" s="101"/>
      <c r="C192" s="102"/>
      <c r="D192" s="102"/>
      <c r="E192" s="93"/>
      <c r="F192" s="101"/>
      <c r="G192" s="97">
        <f t="shared" si="208"/>
        <v>0</v>
      </c>
      <c r="H192" s="96"/>
      <c r="I192" s="97">
        <f t="shared" si="209"/>
        <v>0</v>
      </c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0">
        <f t="shared" si="212"/>
        <v>0</v>
      </c>
      <c r="AE192" s="100">
        <f t="shared" si="210"/>
        <v>0</v>
      </c>
      <c r="AF192" s="75"/>
      <c r="AG192" s="75"/>
      <c r="AH192" s="68">
        <f t="shared" si="211"/>
        <v>0</v>
      </c>
      <c r="AI192" s="79">
        <f>SUMIF(Списки!$D$2:$D$6,B192,Списки!$E$2:$E$6)</f>
        <v>0</v>
      </c>
      <c r="AJ192" s="79">
        <f t="shared" si="228"/>
        <v>31</v>
      </c>
      <c r="AK192" s="70"/>
      <c r="AL192" s="70">
        <f t="array" aca="1" ref="AL192" ca="1">IF(MONTH(AI192)=1,MIN(IF(F192=январь!$A$1:$AF$200,ROW(январь!$A$1:$AF$200))),IF(MONTH(AI192)=2,MIN(IF(F192=февраль!$A$1:$AF$200,ROW(февраль!$A$1:$AF$200))),IF(MONTH(AI192)=3,MIN(IF(F192=март!$A$1:$AF$200,ROW(март!$A$1:$AF$200))),IF(MONTH(AI192)=4,MIN(IF(F192=апрель!$A$1:$AF$200,ROW(апрель!$A$1:$AF$200))),IF(MONTH(AI192)=5,MIN(IF(F192=май!$A$1:$AF$200,ROW(май!$A$1:$AF$200))),0)))))</f>
        <v>3</v>
      </c>
      <c r="AM192" s="77" t="str">
        <f t="shared" ca="1" si="289"/>
        <v>П</v>
      </c>
      <c r="AN192" s="77" t="str">
        <f t="shared" ca="1" si="289"/>
        <v>П</v>
      </c>
      <c r="AO192" s="77" t="str">
        <f t="shared" ca="1" si="289"/>
        <v>КД</v>
      </c>
      <c r="AP192" s="77" t="str">
        <f t="shared" ca="1" si="289"/>
        <v>КД</v>
      </c>
      <c r="AQ192" s="77" t="str">
        <f t="shared" ca="1" si="289"/>
        <v>КД</v>
      </c>
      <c r="AR192" s="77" t="str">
        <f t="shared" ca="1" si="289"/>
        <v>КД</v>
      </c>
      <c r="AS192" s="77" t="str">
        <f t="shared" ca="1" si="289"/>
        <v>В</v>
      </c>
      <c r="AT192" s="77" t="str">
        <f t="shared" ca="1" si="289"/>
        <v>КД</v>
      </c>
      <c r="AU192" s="77">
        <f t="shared" ca="1" si="289"/>
        <v>0</v>
      </c>
      <c r="AV192" s="77">
        <f t="shared" ca="1" si="289"/>
        <v>3</v>
      </c>
      <c r="AW192" s="77">
        <f t="shared" ca="1" si="290"/>
        <v>4</v>
      </c>
      <c r="AX192" s="77">
        <f t="shared" ca="1" si="290"/>
        <v>6</v>
      </c>
      <c r="AY192" s="77">
        <f t="shared" ca="1" si="290"/>
        <v>3</v>
      </c>
      <c r="AZ192" s="77" t="str">
        <f t="shared" ca="1" si="290"/>
        <v>В</v>
      </c>
      <c r="BA192" s="77">
        <f t="shared" ca="1" si="290"/>
        <v>7</v>
      </c>
      <c r="BB192" s="77">
        <f t="shared" ca="1" si="290"/>
        <v>0</v>
      </c>
      <c r="BC192" s="77">
        <f t="shared" ca="1" si="290"/>
        <v>3</v>
      </c>
      <c r="BD192" s="77">
        <f t="shared" ca="1" si="290"/>
        <v>4</v>
      </c>
      <c r="BE192" s="77">
        <f t="shared" ca="1" si="290"/>
        <v>6</v>
      </c>
      <c r="BF192" s="77">
        <f t="shared" ca="1" si="290"/>
        <v>3</v>
      </c>
      <c r="BG192" s="77" t="str">
        <f t="shared" ca="1" si="291"/>
        <v>В</v>
      </c>
      <c r="BH192" s="77">
        <f t="shared" ca="1" si="291"/>
        <v>7</v>
      </c>
      <c r="BI192" s="77">
        <f t="shared" ca="1" si="291"/>
        <v>0</v>
      </c>
      <c r="BJ192" s="77">
        <f t="shared" ca="1" si="291"/>
        <v>3</v>
      </c>
      <c r="BK192" s="77">
        <f t="shared" ca="1" si="291"/>
        <v>4</v>
      </c>
      <c r="BL192" s="77">
        <f t="shared" ca="1" si="291"/>
        <v>6</v>
      </c>
      <c r="BM192" s="77">
        <f t="shared" ca="1" si="291"/>
        <v>3</v>
      </c>
      <c r="BN192" s="77" t="str">
        <f t="shared" ca="1" si="291"/>
        <v>В</v>
      </c>
      <c r="BO192" s="77">
        <f t="shared" ca="1" si="291"/>
        <v>7</v>
      </c>
      <c r="BP192" s="77">
        <f t="shared" ca="1" si="291"/>
        <v>0</v>
      </c>
      <c r="BQ192" s="77">
        <f t="shared" ca="1" si="291"/>
        <v>3</v>
      </c>
      <c r="BR192" s="77">
        <f t="shared" si="292"/>
        <v>0</v>
      </c>
      <c r="BS192" s="77">
        <f t="shared" si="292"/>
        <v>0</v>
      </c>
      <c r="BT192" s="77">
        <f t="shared" si="292"/>
        <v>0</v>
      </c>
      <c r="BU192" s="77">
        <f t="shared" si="292"/>
        <v>0</v>
      </c>
      <c r="BV192" s="77">
        <f t="shared" si="292"/>
        <v>0</v>
      </c>
      <c r="BW192" s="77">
        <f t="shared" si="292"/>
        <v>0</v>
      </c>
      <c r="BX192" s="77">
        <f t="shared" si="292"/>
        <v>0</v>
      </c>
      <c r="BY192" s="77">
        <f t="shared" si="292"/>
        <v>0</v>
      </c>
      <c r="BZ192" s="77">
        <f t="shared" si="292"/>
        <v>0</v>
      </c>
      <c r="CA192" s="77">
        <f t="shared" si="292"/>
        <v>0</v>
      </c>
      <c r="CB192" s="77">
        <f t="shared" si="293"/>
        <v>0</v>
      </c>
      <c r="CC192" s="77">
        <f t="shared" si="293"/>
        <v>0</v>
      </c>
      <c r="CD192" s="77">
        <f t="shared" si="293"/>
        <v>0</v>
      </c>
      <c r="CE192" s="77">
        <f t="shared" si="293"/>
        <v>0</v>
      </c>
      <c r="CF192" s="77">
        <f t="shared" si="293"/>
        <v>0</v>
      </c>
      <c r="CG192" s="77">
        <f t="shared" si="293"/>
        <v>0</v>
      </c>
      <c r="CH192" s="77">
        <f t="shared" si="293"/>
        <v>0</v>
      </c>
      <c r="CI192" s="77">
        <f t="shared" si="293"/>
        <v>0</v>
      </c>
      <c r="CJ192" s="77">
        <f t="shared" si="293"/>
        <v>0</v>
      </c>
      <c r="CK192" s="77">
        <f t="shared" si="293"/>
        <v>0</v>
      </c>
      <c r="CL192" s="77">
        <f t="shared" si="294"/>
        <v>0</v>
      </c>
      <c r="CM192" s="77">
        <f t="shared" si="294"/>
        <v>0</v>
      </c>
      <c r="CN192" s="77">
        <f t="shared" si="294"/>
        <v>0</v>
      </c>
      <c r="CO192" s="77">
        <f t="shared" si="294"/>
        <v>0</v>
      </c>
      <c r="CP192" s="77">
        <f t="shared" si="294"/>
        <v>0</v>
      </c>
      <c r="CQ192" s="77">
        <f t="shared" si="294"/>
        <v>0</v>
      </c>
      <c r="CR192" s="77">
        <f t="shared" si="294"/>
        <v>0</v>
      </c>
      <c r="CS192" s="77">
        <f t="shared" si="294"/>
        <v>0</v>
      </c>
      <c r="CT192" s="77">
        <f t="shared" si="295"/>
        <v>0</v>
      </c>
      <c r="CU192" s="77">
        <f t="shared" si="295"/>
        <v>0</v>
      </c>
      <c r="CV192" s="77">
        <f t="shared" si="295"/>
        <v>0</v>
      </c>
      <c r="CW192" s="77">
        <f t="shared" si="295"/>
        <v>0</v>
      </c>
      <c r="CX192" s="77">
        <f t="shared" si="295"/>
        <v>0</v>
      </c>
      <c r="CY192" s="77">
        <f t="shared" si="295"/>
        <v>0</v>
      </c>
      <c r="CZ192" s="77">
        <f t="shared" si="295"/>
        <v>0</v>
      </c>
      <c r="DA192" s="77">
        <f t="shared" si="295"/>
        <v>0</v>
      </c>
      <c r="DB192" s="77">
        <f t="shared" si="295"/>
        <v>0</v>
      </c>
      <c r="DC192" s="77">
        <f t="shared" si="295"/>
        <v>0</v>
      </c>
      <c r="DD192" s="77">
        <f t="shared" si="296"/>
        <v>0</v>
      </c>
      <c r="DE192" s="77">
        <f t="shared" si="296"/>
        <v>0</v>
      </c>
      <c r="DF192" s="77">
        <f t="shared" si="296"/>
        <v>0</v>
      </c>
      <c r="DG192" s="77">
        <f t="shared" si="296"/>
        <v>0</v>
      </c>
      <c r="DH192" s="77">
        <f t="shared" si="296"/>
        <v>0</v>
      </c>
      <c r="DI192" s="77">
        <f t="shared" si="296"/>
        <v>0</v>
      </c>
      <c r="DJ192" s="77">
        <f t="shared" si="296"/>
        <v>0</v>
      </c>
      <c r="DK192" s="77">
        <f t="shared" si="296"/>
        <v>0</v>
      </c>
      <c r="DL192" s="77">
        <f t="shared" si="296"/>
        <v>0</v>
      </c>
      <c r="DM192" s="77">
        <f t="shared" si="296"/>
        <v>0</v>
      </c>
      <c r="DN192" s="77">
        <f t="shared" si="297"/>
        <v>0</v>
      </c>
      <c r="DO192" s="77">
        <f t="shared" si="297"/>
        <v>0</v>
      </c>
      <c r="DP192" s="77">
        <f t="shared" si="297"/>
        <v>0</v>
      </c>
      <c r="DQ192" s="77">
        <f t="shared" si="297"/>
        <v>0</v>
      </c>
      <c r="DR192" s="77">
        <f t="shared" si="297"/>
        <v>0</v>
      </c>
      <c r="DS192" s="77">
        <f t="shared" si="297"/>
        <v>0</v>
      </c>
      <c r="DT192" s="77">
        <f t="shared" si="297"/>
        <v>0</v>
      </c>
      <c r="DU192" s="77">
        <f t="shared" si="297"/>
        <v>0</v>
      </c>
      <c r="DV192" s="77">
        <f t="shared" si="297"/>
        <v>0</v>
      </c>
      <c r="DW192" s="77">
        <f t="shared" si="297"/>
        <v>0</v>
      </c>
      <c r="DX192" s="77">
        <f t="shared" si="297"/>
        <v>0</v>
      </c>
      <c r="DY192" s="77">
        <f t="shared" si="298"/>
        <v>0</v>
      </c>
      <c r="DZ192" s="77">
        <f t="shared" si="298"/>
        <v>0</v>
      </c>
      <c r="EA192" s="77">
        <f t="shared" si="298"/>
        <v>0</v>
      </c>
      <c r="EB192" s="77">
        <f t="shared" si="298"/>
        <v>0</v>
      </c>
      <c r="EC192" s="77">
        <f t="shared" si="298"/>
        <v>0</v>
      </c>
      <c r="ED192" s="77">
        <f t="shared" si="298"/>
        <v>0</v>
      </c>
      <c r="EE192" s="77">
        <f t="shared" si="298"/>
        <v>0</v>
      </c>
      <c r="EF192" s="77">
        <f t="shared" si="298"/>
        <v>0</v>
      </c>
      <c r="EG192" s="77">
        <f t="shared" si="298"/>
        <v>0</v>
      </c>
      <c r="EH192" s="77">
        <f t="shared" si="298"/>
        <v>0</v>
      </c>
      <c r="EI192" s="77">
        <f t="shared" si="299"/>
        <v>0</v>
      </c>
      <c r="EJ192" s="77">
        <f t="shared" si="299"/>
        <v>0</v>
      </c>
      <c r="EK192" s="77">
        <f t="shared" si="299"/>
        <v>0</v>
      </c>
      <c r="EL192" s="77">
        <f t="shared" si="299"/>
        <v>0</v>
      </c>
      <c r="EM192" s="77">
        <f t="shared" si="299"/>
        <v>0</v>
      </c>
      <c r="EN192" s="77">
        <f t="shared" si="299"/>
        <v>0</v>
      </c>
      <c r="EO192" s="77">
        <f t="shared" si="299"/>
        <v>0</v>
      </c>
      <c r="EP192" s="77">
        <f t="shared" si="299"/>
        <v>0</v>
      </c>
      <c r="EQ192" s="77">
        <f t="shared" si="299"/>
        <v>0</v>
      </c>
      <c r="ER192" s="77">
        <f t="shared" si="299"/>
        <v>0</v>
      </c>
      <c r="ES192" s="77">
        <f t="shared" si="300"/>
        <v>0</v>
      </c>
      <c r="ET192" s="77">
        <f t="shared" si="300"/>
        <v>0</v>
      </c>
      <c r="EU192" s="77">
        <f t="shared" si="300"/>
        <v>0</v>
      </c>
      <c r="EV192" s="77">
        <f t="shared" si="300"/>
        <v>0</v>
      </c>
      <c r="EW192" s="77">
        <f t="shared" si="300"/>
        <v>0</v>
      </c>
      <c r="EX192" s="77">
        <f t="shared" si="300"/>
        <v>0</v>
      </c>
      <c r="EY192" s="77">
        <f t="shared" si="300"/>
        <v>0</v>
      </c>
      <c r="EZ192" s="77">
        <f t="shared" si="300"/>
        <v>0</v>
      </c>
      <c r="FA192" s="77">
        <f t="shared" si="300"/>
        <v>0</v>
      </c>
      <c r="FB192" s="77">
        <f t="shared" si="300"/>
        <v>0</v>
      </c>
      <c r="FC192" s="77">
        <f t="shared" si="301"/>
        <v>0</v>
      </c>
      <c r="FD192" s="77">
        <f t="shared" si="301"/>
        <v>0</v>
      </c>
      <c r="FE192" s="77">
        <f t="shared" si="301"/>
        <v>0</v>
      </c>
      <c r="FF192" s="77">
        <f t="shared" si="301"/>
        <v>0</v>
      </c>
      <c r="FG192" s="77">
        <f t="shared" si="301"/>
        <v>0</v>
      </c>
      <c r="FH192" s="77">
        <f t="shared" si="301"/>
        <v>0</v>
      </c>
      <c r="FI192" s="77">
        <f t="shared" si="301"/>
        <v>0</v>
      </c>
      <c r="FJ192" s="77">
        <f t="shared" si="301"/>
        <v>0</v>
      </c>
      <c r="FK192" s="77">
        <f t="shared" si="301"/>
        <v>0</v>
      </c>
      <c r="FL192" s="77">
        <f t="shared" si="301"/>
        <v>0</v>
      </c>
      <c r="FM192" s="77">
        <f t="shared" si="302"/>
        <v>0</v>
      </c>
      <c r="FN192" s="77">
        <f t="shared" si="302"/>
        <v>0</v>
      </c>
      <c r="FO192" s="77">
        <f t="shared" si="302"/>
        <v>0</v>
      </c>
      <c r="FP192" s="77">
        <f t="shared" si="302"/>
        <v>0</v>
      </c>
      <c r="FQ192" s="77">
        <f t="shared" si="302"/>
        <v>0</v>
      </c>
      <c r="FR192" s="77">
        <f t="shared" si="302"/>
        <v>0</v>
      </c>
      <c r="FS192" s="77">
        <f t="shared" si="302"/>
        <v>0</v>
      </c>
      <c r="FT192" s="77">
        <f t="shared" si="302"/>
        <v>0</v>
      </c>
      <c r="FU192" s="77">
        <f t="shared" si="302"/>
        <v>0</v>
      </c>
      <c r="FV192" s="77">
        <f t="shared" si="302"/>
        <v>0</v>
      </c>
      <c r="FW192" s="77">
        <f t="shared" si="303"/>
        <v>0</v>
      </c>
      <c r="FX192" s="77">
        <f t="shared" si="303"/>
        <v>0</v>
      </c>
      <c r="FY192" s="77">
        <f t="shared" si="303"/>
        <v>0</v>
      </c>
      <c r="FZ192" s="77">
        <f t="shared" si="303"/>
        <v>0</v>
      </c>
      <c r="GA192" s="77">
        <f t="shared" si="303"/>
        <v>0</v>
      </c>
      <c r="GB192" s="77">
        <f t="shared" si="303"/>
        <v>0</v>
      </c>
      <c r="GC192" s="77">
        <f t="shared" si="303"/>
        <v>0</v>
      </c>
      <c r="GD192" s="77">
        <f t="shared" si="303"/>
        <v>0</v>
      </c>
      <c r="GE192" s="77">
        <f t="shared" si="303"/>
        <v>0</v>
      </c>
      <c r="GF192" s="77">
        <f t="shared" si="303"/>
        <v>0</v>
      </c>
      <c r="GG192" s="77">
        <f t="shared" si="303"/>
        <v>0</v>
      </c>
    </row>
    <row r="193" spans="1:189" ht="15.75" x14ac:dyDescent="0.25">
      <c r="A193" s="93"/>
      <c r="B193" s="101"/>
      <c r="C193" s="102"/>
      <c r="D193" s="102"/>
      <c r="E193" s="93"/>
      <c r="F193" s="101"/>
      <c r="G193" s="97">
        <f t="shared" si="208"/>
        <v>0</v>
      </c>
      <c r="H193" s="96"/>
      <c r="I193" s="97">
        <f t="shared" si="209"/>
        <v>0</v>
      </c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0">
        <f t="shared" si="212"/>
        <v>0</v>
      </c>
      <c r="AE193" s="100">
        <f t="shared" si="210"/>
        <v>0</v>
      </c>
      <c r="AF193" s="75"/>
      <c r="AG193" s="75"/>
      <c r="AH193" s="68">
        <f t="shared" si="211"/>
        <v>0</v>
      </c>
      <c r="AI193" s="79">
        <f>SUMIF(Списки!$D$2:$D$6,B193,Списки!$E$2:$E$6)</f>
        <v>0</v>
      </c>
      <c r="AJ193" s="79">
        <f t="shared" si="228"/>
        <v>31</v>
      </c>
      <c r="AK193" s="70"/>
      <c r="AL193" s="70">
        <f t="array" aca="1" ref="AL193" ca="1">IF(MONTH(AI193)=1,MIN(IF(F193=январь!$A$1:$AF$200,ROW(январь!$A$1:$AF$200))),IF(MONTH(AI193)=2,MIN(IF(F193=февраль!$A$1:$AF$200,ROW(февраль!$A$1:$AF$200))),IF(MONTH(AI193)=3,MIN(IF(F193=март!$A$1:$AF$200,ROW(март!$A$1:$AF$200))),IF(MONTH(AI193)=4,MIN(IF(F193=апрель!$A$1:$AF$200,ROW(апрель!$A$1:$AF$200))),IF(MONTH(AI193)=5,MIN(IF(F193=май!$A$1:$AF$200,ROW(май!$A$1:$AF$200))),0)))))</f>
        <v>3</v>
      </c>
      <c r="AM193" s="77" t="str">
        <f t="shared" ca="1" si="289"/>
        <v>П</v>
      </c>
      <c r="AN193" s="77" t="str">
        <f t="shared" ca="1" si="289"/>
        <v>П</v>
      </c>
      <c r="AO193" s="77" t="str">
        <f t="shared" ca="1" si="289"/>
        <v>КД</v>
      </c>
      <c r="AP193" s="77" t="str">
        <f t="shared" ca="1" si="289"/>
        <v>КД</v>
      </c>
      <c r="AQ193" s="77" t="str">
        <f t="shared" ca="1" si="289"/>
        <v>КД</v>
      </c>
      <c r="AR193" s="77" t="str">
        <f t="shared" ca="1" si="289"/>
        <v>КД</v>
      </c>
      <c r="AS193" s="77" t="str">
        <f t="shared" ca="1" si="289"/>
        <v>В</v>
      </c>
      <c r="AT193" s="77" t="str">
        <f t="shared" ca="1" si="289"/>
        <v>КД</v>
      </c>
      <c r="AU193" s="77">
        <f t="shared" ca="1" si="289"/>
        <v>0</v>
      </c>
      <c r="AV193" s="77">
        <f t="shared" ca="1" si="289"/>
        <v>3</v>
      </c>
      <c r="AW193" s="77">
        <f t="shared" ca="1" si="290"/>
        <v>4</v>
      </c>
      <c r="AX193" s="77">
        <f t="shared" ca="1" si="290"/>
        <v>6</v>
      </c>
      <c r="AY193" s="77">
        <f t="shared" ca="1" si="290"/>
        <v>3</v>
      </c>
      <c r="AZ193" s="77" t="str">
        <f t="shared" ca="1" si="290"/>
        <v>В</v>
      </c>
      <c r="BA193" s="77">
        <f t="shared" ca="1" si="290"/>
        <v>7</v>
      </c>
      <c r="BB193" s="77">
        <f t="shared" ca="1" si="290"/>
        <v>0</v>
      </c>
      <c r="BC193" s="77">
        <f t="shared" ca="1" si="290"/>
        <v>3</v>
      </c>
      <c r="BD193" s="77">
        <f t="shared" ca="1" si="290"/>
        <v>4</v>
      </c>
      <c r="BE193" s="77">
        <f t="shared" ca="1" si="290"/>
        <v>6</v>
      </c>
      <c r="BF193" s="77">
        <f t="shared" ca="1" si="290"/>
        <v>3</v>
      </c>
      <c r="BG193" s="77" t="str">
        <f t="shared" ca="1" si="291"/>
        <v>В</v>
      </c>
      <c r="BH193" s="77">
        <f t="shared" ca="1" si="291"/>
        <v>7</v>
      </c>
      <c r="BI193" s="77">
        <f t="shared" ca="1" si="291"/>
        <v>0</v>
      </c>
      <c r="BJ193" s="77">
        <f t="shared" ca="1" si="291"/>
        <v>3</v>
      </c>
      <c r="BK193" s="77">
        <f t="shared" ca="1" si="291"/>
        <v>4</v>
      </c>
      <c r="BL193" s="77">
        <f t="shared" ca="1" si="291"/>
        <v>6</v>
      </c>
      <c r="BM193" s="77">
        <f t="shared" ca="1" si="291"/>
        <v>3</v>
      </c>
      <c r="BN193" s="77" t="str">
        <f t="shared" ca="1" si="291"/>
        <v>В</v>
      </c>
      <c r="BO193" s="77">
        <f t="shared" ca="1" si="291"/>
        <v>7</v>
      </c>
      <c r="BP193" s="77">
        <f t="shared" ca="1" si="291"/>
        <v>0</v>
      </c>
      <c r="BQ193" s="77">
        <f t="shared" ca="1" si="291"/>
        <v>3</v>
      </c>
      <c r="BR193" s="77">
        <f t="shared" si="292"/>
        <v>0</v>
      </c>
      <c r="BS193" s="77">
        <f t="shared" si="292"/>
        <v>0</v>
      </c>
      <c r="BT193" s="77">
        <f t="shared" si="292"/>
        <v>0</v>
      </c>
      <c r="BU193" s="77">
        <f t="shared" si="292"/>
        <v>0</v>
      </c>
      <c r="BV193" s="77">
        <f t="shared" si="292"/>
        <v>0</v>
      </c>
      <c r="BW193" s="77">
        <f t="shared" si="292"/>
        <v>0</v>
      </c>
      <c r="BX193" s="77">
        <f t="shared" si="292"/>
        <v>0</v>
      </c>
      <c r="BY193" s="77">
        <f t="shared" si="292"/>
        <v>0</v>
      </c>
      <c r="BZ193" s="77">
        <f t="shared" si="292"/>
        <v>0</v>
      </c>
      <c r="CA193" s="77">
        <f t="shared" si="292"/>
        <v>0</v>
      </c>
      <c r="CB193" s="77">
        <f t="shared" si="293"/>
        <v>0</v>
      </c>
      <c r="CC193" s="77">
        <f t="shared" si="293"/>
        <v>0</v>
      </c>
      <c r="CD193" s="77">
        <f t="shared" si="293"/>
        <v>0</v>
      </c>
      <c r="CE193" s="77">
        <f t="shared" si="293"/>
        <v>0</v>
      </c>
      <c r="CF193" s="77">
        <f t="shared" si="293"/>
        <v>0</v>
      </c>
      <c r="CG193" s="77">
        <f t="shared" si="293"/>
        <v>0</v>
      </c>
      <c r="CH193" s="77">
        <f t="shared" si="293"/>
        <v>0</v>
      </c>
      <c r="CI193" s="77">
        <f t="shared" si="293"/>
        <v>0</v>
      </c>
      <c r="CJ193" s="77">
        <f t="shared" si="293"/>
        <v>0</v>
      </c>
      <c r="CK193" s="77">
        <f t="shared" si="293"/>
        <v>0</v>
      </c>
      <c r="CL193" s="77">
        <f t="shared" si="294"/>
        <v>0</v>
      </c>
      <c r="CM193" s="77">
        <f t="shared" si="294"/>
        <v>0</v>
      </c>
      <c r="CN193" s="77">
        <f t="shared" si="294"/>
        <v>0</v>
      </c>
      <c r="CO193" s="77">
        <f t="shared" si="294"/>
        <v>0</v>
      </c>
      <c r="CP193" s="77">
        <f t="shared" si="294"/>
        <v>0</v>
      </c>
      <c r="CQ193" s="77">
        <f t="shared" si="294"/>
        <v>0</v>
      </c>
      <c r="CR193" s="77">
        <f t="shared" si="294"/>
        <v>0</v>
      </c>
      <c r="CS193" s="77">
        <f t="shared" si="294"/>
        <v>0</v>
      </c>
      <c r="CT193" s="77">
        <f t="shared" si="295"/>
        <v>0</v>
      </c>
      <c r="CU193" s="77">
        <f t="shared" si="295"/>
        <v>0</v>
      </c>
      <c r="CV193" s="77">
        <f t="shared" si="295"/>
        <v>0</v>
      </c>
      <c r="CW193" s="77">
        <f t="shared" si="295"/>
        <v>0</v>
      </c>
      <c r="CX193" s="77">
        <f t="shared" si="295"/>
        <v>0</v>
      </c>
      <c r="CY193" s="77">
        <f t="shared" si="295"/>
        <v>0</v>
      </c>
      <c r="CZ193" s="77">
        <f t="shared" si="295"/>
        <v>0</v>
      </c>
      <c r="DA193" s="77">
        <f t="shared" si="295"/>
        <v>0</v>
      </c>
      <c r="DB193" s="77">
        <f t="shared" si="295"/>
        <v>0</v>
      </c>
      <c r="DC193" s="77">
        <f t="shared" si="295"/>
        <v>0</v>
      </c>
      <c r="DD193" s="77">
        <f t="shared" si="296"/>
        <v>0</v>
      </c>
      <c r="DE193" s="77">
        <f t="shared" si="296"/>
        <v>0</v>
      </c>
      <c r="DF193" s="77">
        <f t="shared" si="296"/>
        <v>0</v>
      </c>
      <c r="DG193" s="77">
        <f t="shared" si="296"/>
        <v>0</v>
      </c>
      <c r="DH193" s="77">
        <f t="shared" si="296"/>
        <v>0</v>
      </c>
      <c r="DI193" s="77">
        <f t="shared" si="296"/>
        <v>0</v>
      </c>
      <c r="DJ193" s="77">
        <f t="shared" si="296"/>
        <v>0</v>
      </c>
      <c r="DK193" s="77">
        <f t="shared" si="296"/>
        <v>0</v>
      </c>
      <c r="DL193" s="77">
        <f t="shared" si="296"/>
        <v>0</v>
      </c>
      <c r="DM193" s="77">
        <f t="shared" si="296"/>
        <v>0</v>
      </c>
      <c r="DN193" s="77">
        <f t="shared" si="297"/>
        <v>0</v>
      </c>
      <c r="DO193" s="77">
        <f t="shared" si="297"/>
        <v>0</v>
      </c>
      <c r="DP193" s="77">
        <f t="shared" si="297"/>
        <v>0</v>
      </c>
      <c r="DQ193" s="77">
        <f t="shared" si="297"/>
        <v>0</v>
      </c>
      <c r="DR193" s="77">
        <f t="shared" si="297"/>
        <v>0</v>
      </c>
      <c r="DS193" s="77">
        <f t="shared" si="297"/>
        <v>0</v>
      </c>
      <c r="DT193" s="77">
        <f t="shared" si="297"/>
        <v>0</v>
      </c>
      <c r="DU193" s="77">
        <f t="shared" si="297"/>
        <v>0</v>
      </c>
      <c r="DV193" s="77">
        <f t="shared" si="297"/>
        <v>0</v>
      </c>
      <c r="DW193" s="77">
        <f t="shared" si="297"/>
        <v>0</v>
      </c>
      <c r="DX193" s="77">
        <f t="shared" si="297"/>
        <v>0</v>
      </c>
      <c r="DY193" s="77">
        <f t="shared" si="298"/>
        <v>0</v>
      </c>
      <c r="DZ193" s="77">
        <f t="shared" si="298"/>
        <v>0</v>
      </c>
      <c r="EA193" s="77">
        <f t="shared" si="298"/>
        <v>0</v>
      </c>
      <c r="EB193" s="77">
        <f t="shared" si="298"/>
        <v>0</v>
      </c>
      <c r="EC193" s="77">
        <f t="shared" si="298"/>
        <v>0</v>
      </c>
      <c r="ED193" s="77">
        <f t="shared" si="298"/>
        <v>0</v>
      </c>
      <c r="EE193" s="77">
        <f t="shared" si="298"/>
        <v>0</v>
      </c>
      <c r="EF193" s="77">
        <f t="shared" si="298"/>
        <v>0</v>
      </c>
      <c r="EG193" s="77">
        <f t="shared" si="298"/>
        <v>0</v>
      </c>
      <c r="EH193" s="77">
        <f t="shared" si="298"/>
        <v>0</v>
      </c>
      <c r="EI193" s="77">
        <f t="shared" si="299"/>
        <v>0</v>
      </c>
      <c r="EJ193" s="77">
        <f t="shared" si="299"/>
        <v>0</v>
      </c>
      <c r="EK193" s="77">
        <f t="shared" si="299"/>
        <v>0</v>
      </c>
      <c r="EL193" s="77">
        <f t="shared" si="299"/>
        <v>0</v>
      </c>
      <c r="EM193" s="77">
        <f t="shared" si="299"/>
        <v>0</v>
      </c>
      <c r="EN193" s="77">
        <f t="shared" si="299"/>
        <v>0</v>
      </c>
      <c r="EO193" s="77">
        <f t="shared" si="299"/>
        <v>0</v>
      </c>
      <c r="EP193" s="77">
        <f t="shared" si="299"/>
        <v>0</v>
      </c>
      <c r="EQ193" s="77">
        <f t="shared" si="299"/>
        <v>0</v>
      </c>
      <c r="ER193" s="77">
        <f t="shared" si="299"/>
        <v>0</v>
      </c>
      <c r="ES193" s="77">
        <f t="shared" si="300"/>
        <v>0</v>
      </c>
      <c r="ET193" s="77">
        <f t="shared" si="300"/>
        <v>0</v>
      </c>
      <c r="EU193" s="77">
        <f t="shared" si="300"/>
        <v>0</v>
      </c>
      <c r="EV193" s="77">
        <f t="shared" si="300"/>
        <v>0</v>
      </c>
      <c r="EW193" s="77">
        <f t="shared" si="300"/>
        <v>0</v>
      </c>
      <c r="EX193" s="77">
        <f t="shared" si="300"/>
        <v>0</v>
      </c>
      <c r="EY193" s="77">
        <f t="shared" si="300"/>
        <v>0</v>
      </c>
      <c r="EZ193" s="77">
        <f t="shared" si="300"/>
        <v>0</v>
      </c>
      <c r="FA193" s="77">
        <f t="shared" si="300"/>
        <v>0</v>
      </c>
      <c r="FB193" s="77">
        <f t="shared" si="300"/>
        <v>0</v>
      </c>
      <c r="FC193" s="77">
        <f t="shared" si="301"/>
        <v>0</v>
      </c>
      <c r="FD193" s="77">
        <f t="shared" si="301"/>
        <v>0</v>
      </c>
      <c r="FE193" s="77">
        <f t="shared" si="301"/>
        <v>0</v>
      </c>
      <c r="FF193" s="77">
        <f t="shared" si="301"/>
        <v>0</v>
      </c>
      <c r="FG193" s="77">
        <f t="shared" si="301"/>
        <v>0</v>
      </c>
      <c r="FH193" s="77">
        <f t="shared" si="301"/>
        <v>0</v>
      </c>
      <c r="FI193" s="77">
        <f t="shared" si="301"/>
        <v>0</v>
      </c>
      <c r="FJ193" s="77">
        <f t="shared" si="301"/>
        <v>0</v>
      </c>
      <c r="FK193" s="77">
        <f t="shared" si="301"/>
        <v>0</v>
      </c>
      <c r="FL193" s="77">
        <f t="shared" si="301"/>
        <v>0</v>
      </c>
      <c r="FM193" s="77">
        <f t="shared" si="302"/>
        <v>0</v>
      </c>
      <c r="FN193" s="77">
        <f t="shared" si="302"/>
        <v>0</v>
      </c>
      <c r="FO193" s="77">
        <f t="shared" si="302"/>
        <v>0</v>
      </c>
      <c r="FP193" s="77">
        <f t="shared" si="302"/>
        <v>0</v>
      </c>
      <c r="FQ193" s="77">
        <f t="shared" si="302"/>
        <v>0</v>
      </c>
      <c r="FR193" s="77">
        <f t="shared" si="302"/>
        <v>0</v>
      </c>
      <c r="FS193" s="77">
        <f t="shared" si="302"/>
        <v>0</v>
      </c>
      <c r="FT193" s="77">
        <f t="shared" si="302"/>
        <v>0</v>
      </c>
      <c r="FU193" s="77">
        <f t="shared" si="302"/>
        <v>0</v>
      </c>
      <c r="FV193" s="77">
        <f t="shared" si="302"/>
        <v>0</v>
      </c>
      <c r="FW193" s="77">
        <f t="shared" si="303"/>
        <v>0</v>
      </c>
      <c r="FX193" s="77">
        <f t="shared" si="303"/>
        <v>0</v>
      </c>
      <c r="FY193" s="77">
        <f t="shared" si="303"/>
        <v>0</v>
      </c>
      <c r="FZ193" s="77">
        <f t="shared" si="303"/>
        <v>0</v>
      </c>
      <c r="GA193" s="77">
        <f t="shared" si="303"/>
        <v>0</v>
      </c>
      <c r="GB193" s="77">
        <f t="shared" si="303"/>
        <v>0</v>
      </c>
      <c r="GC193" s="77">
        <f t="shared" si="303"/>
        <v>0</v>
      </c>
      <c r="GD193" s="77">
        <f t="shared" si="303"/>
        <v>0</v>
      </c>
      <c r="GE193" s="77">
        <f t="shared" si="303"/>
        <v>0</v>
      </c>
      <c r="GF193" s="77">
        <f t="shared" si="303"/>
        <v>0</v>
      </c>
      <c r="GG193" s="77">
        <f t="shared" si="303"/>
        <v>0</v>
      </c>
    </row>
    <row r="194" spans="1:189" ht="15.75" x14ac:dyDescent="0.25">
      <c r="A194" s="93"/>
      <c r="B194" s="101"/>
      <c r="C194" s="102"/>
      <c r="D194" s="102"/>
      <c r="E194" s="93"/>
      <c r="F194" s="101"/>
      <c r="G194" s="97">
        <f t="shared" si="208"/>
        <v>0</v>
      </c>
      <c r="H194" s="96"/>
      <c r="I194" s="97">
        <f t="shared" si="209"/>
        <v>0</v>
      </c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0">
        <f t="shared" si="212"/>
        <v>0</v>
      </c>
      <c r="AE194" s="100">
        <f t="shared" si="210"/>
        <v>0</v>
      </c>
      <c r="AF194" s="75"/>
      <c r="AG194" s="75"/>
      <c r="AH194" s="68">
        <f t="shared" si="211"/>
        <v>0</v>
      </c>
      <c r="AI194" s="79">
        <f>SUMIF(Списки!$D$2:$D$6,B194,Списки!$E$2:$E$6)</f>
        <v>0</v>
      </c>
      <c r="AJ194" s="79">
        <f t="shared" si="228"/>
        <v>31</v>
      </c>
      <c r="AK194" s="70"/>
      <c r="AL194" s="70">
        <f t="array" aca="1" ref="AL194" ca="1">IF(MONTH(AI194)=1,MIN(IF(F194=январь!$A$1:$AF$200,ROW(январь!$A$1:$AF$200))),IF(MONTH(AI194)=2,MIN(IF(F194=февраль!$A$1:$AF$200,ROW(февраль!$A$1:$AF$200))),IF(MONTH(AI194)=3,MIN(IF(F194=март!$A$1:$AF$200,ROW(март!$A$1:$AF$200))),IF(MONTH(AI194)=4,MIN(IF(F194=апрель!$A$1:$AF$200,ROW(апрель!$A$1:$AF$200))),IF(MONTH(AI194)=5,MIN(IF(F194=май!$A$1:$AF$200,ROW(май!$A$1:$AF$200))),0)))))</f>
        <v>3</v>
      </c>
      <c r="AM194" s="77" t="str">
        <f t="shared" ref="AM194:AV203" ca="1" si="304">IF(MONTH($AI194)=1,INDEX(янв,$AL194,AM$2),0)</f>
        <v>П</v>
      </c>
      <c r="AN194" s="77" t="str">
        <f t="shared" ca="1" si="304"/>
        <v>П</v>
      </c>
      <c r="AO194" s="77" t="str">
        <f t="shared" ca="1" si="304"/>
        <v>КД</v>
      </c>
      <c r="AP194" s="77" t="str">
        <f t="shared" ca="1" si="304"/>
        <v>КД</v>
      </c>
      <c r="AQ194" s="77" t="str">
        <f t="shared" ca="1" si="304"/>
        <v>КД</v>
      </c>
      <c r="AR194" s="77" t="str">
        <f t="shared" ca="1" si="304"/>
        <v>КД</v>
      </c>
      <c r="AS194" s="77" t="str">
        <f t="shared" ca="1" si="304"/>
        <v>В</v>
      </c>
      <c r="AT194" s="77" t="str">
        <f t="shared" ca="1" si="304"/>
        <v>КД</v>
      </c>
      <c r="AU194" s="77">
        <f t="shared" ca="1" si="304"/>
        <v>0</v>
      </c>
      <c r="AV194" s="77">
        <f t="shared" ca="1" si="304"/>
        <v>3</v>
      </c>
      <c r="AW194" s="77">
        <f t="shared" ref="AW194:BF203" ca="1" si="305">IF(MONTH($AI194)=1,INDEX(янв,$AL194,AW$2),0)</f>
        <v>4</v>
      </c>
      <c r="AX194" s="77">
        <f t="shared" ca="1" si="305"/>
        <v>6</v>
      </c>
      <c r="AY194" s="77">
        <f t="shared" ca="1" si="305"/>
        <v>3</v>
      </c>
      <c r="AZ194" s="77" t="str">
        <f t="shared" ca="1" si="305"/>
        <v>В</v>
      </c>
      <c r="BA194" s="77">
        <f t="shared" ca="1" si="305"/>
        <v>7</v>
      </c>
      <c r="BB194" s="77">
        <f t="shared" ca="1" si="305"/>
        <v>0</v>
      </c>
      <c r="BC194" s="77">
        <f t="shared" ca="1" si="305"/>
        <v>3</v>
      </c>
      <c r="BD194" s="77">
        <f t="shared" ca="1" si="305"/>
        <v>4</v>
      </c>
      <c r="BE194" s="77">
        <f t="shared" ca="1" si="305"/>
        <v>6</v>
      </c>
      <c r="BF194" s="77">
        <f t="shared" ca="1" si="305"/>
        <v>3</v>
      </c>
      <c r="BG194" s="77" t="str">
        <f t="shared" ref="BG194:BQ203" ca="1" si="306">IF(MONTH($AI194)=1,INDEX(янв,$AL194,BG$2),0)</f>
        <v>В</v>
      </c>
      <c r="BH194" s="77">
        <f t="shared" ca="1" si="306"/>
        <v>7</v>
      </c>
      <c r="BI194" s="77">
        <f t="shared" ca="1" si="306"/>
        <v>0</v>
      </c>
      <c r="BJ194" s="77">
        <f t="shared" ca="1" si="306"/>
        <v>3</v>
      </c>
      <c r="BK194" s="77">
        <f t="shared" ca="1" si="306"/>
        <v>4</v>
      </c>
      <c r="BL194" s="77">
        <f t="shared" ca="1" si="306"/>
        <v>6</v>
      </c>
      <c r="BM194" s="77">
        <f t="shared" ca="1" si="306"/>
        <v>3</v>
      </c>
      <c r="BN194" s="77" t="str">
        <f t="shared" ca="1" si="306"/>
        <v>В</v>
      </c>
      <c r="BO194" s="77">
        <f t="shared" ca="1" si="306"/>
        <v>7</v>
      </c>
      <c r="BP194" s="77">
        <f t="shared" ca="1" si="306"/>
        <v>0</v>
      </c>
      <c r="BQ194" s="77">
        <f t="shared" ca="1" si="306"/>
        <v>3</v>
      </c>
      <c r="BR194" s="77">
        <f t="shared" ref="BR194:CA203" si="307">IF(MONTH($AI194)=2,INDEX(фев,$AL194,BR$2),0)</f>
        <v>0</v>
      </c>
      <c r="BS194" s="77">
        <f t="shared" si="307"/>
        <v>0</v>
      </c>
      <c r="BT194" s="77">
        <f t="shared" si="307"/>
        <v>0</v>
      </c>
      <c r="BU194" s="77">
        <f t="shared" si="307"/>
        <v>0</v>
      </c>
      <c r="BV194" s="77">
        <f t="shared" si="307"/>
        <v>0</v>
      </c>
      <c r="BW194" s="77">
        <f t="shared" si="307"/>
        <v>0</v>
      </c>
      <c r="BX194" s="77">
        <f t="shared" si="307"/>
        <v>0</v>
      </c>
      <c r="BY194" s="77">
        <f t="shared" si="307"/>
        <v>0</v>
      </c>
      <c r="BZ194" s="77">
        <f t="shared" si="307"/>
        <v>0</v>
      </c>
      <c r="CA194" s="77">
        <f t="shared" si="307"/>
        <v>0</v>
      </c>
      <c r="CB194" s="77">
        <f t="shared" ref="CB194:CK203" si="308">IF(MONTH($AI194)=2,INDEX(фев,$AL194,CB$2),0)</f>
        <v>0</v>
      </c>
      <c r="CC194" s="77">
        <f t="shared" si="308"/>
        <v>0</v>
      </c>
      <c r="CD194" s="77">
        <f t="shared" si="308"/>
        <v>0</v>
      </c>
      <c r="CE194" s="77">
        <f t="shared" si="308"/>
        <v>0</v>
      </c>
      <c r="CF194" s="77">
        <f t="shared" si="308"/>
        <v>0</v>
      </c>
      <c r="CG194" s="77">
        <f t="shared" si="308"/>
        <v>0</v>
      </c>
      <c r="CH194" s="77">
        <f t="shared" si="308"/>
        <v>0</v>
      </c>
      <c r="CI194" s="77">
        <f t="shared" si="308"/>
        <v>0</v>
      </c>
      <c r="CJ194" s="77">
        <f t="shared" si="308"/>
        <v>0</v>
      </c>
      <c r="CK194" s="77">
        <f t="shared" si="308"/>
        <v>0</v>
      </c>
      <c r="CL194" s="77">
        <f t="shared" ref="CL194:CS203" si="309">IF(MONTH($AI194)=2,INDEX(фев,$AL194,CL$2),0)</f>
        <v>0</v>
      </c>
      <c r="CM194" s="77">
        <f t="shared" si="309"/>
        <v>0</v>
      </c>
      <c r="CN194" s="77">
        <f t="shared" si="309"/>
        <v>0</v>
      </c>
      <c r="CO194" s="77">
        <f t="shared" si="309"/>
        <v>0</v>
      </c>
      <c r="CP194" s="77">
        <f t="shared" si="309"/>
        <v>0</v>
      </c>
      <c r="CQ194" s="77">
        <f t="shared" si="309"/>
        <v>0</v>
      </c>
      <c r="CR194" s="77">
        <f t="shared" si="309"/>
        <v>0</v>
      </c>
      <c r="CS194" s="77">
        <f t="shared" si="309"/>
        <v>0</v>
      </c>
      <c r="CT194" s="77">
        <f t="shared" ref="CT194:DC203" si="310">IF(MONTH($AI194)=3,INDEX(март,$AL194,CT$2),0)</f>
        <v>0</v>
      </c>
      <c r="CU194" s="77">
        <f t="shared" si="310"/>
        <v>0</v>
      </c>
      <c r="CV194" s="77">
        <f t="shared" si="310"/>
        <v>0</v>
      </c>
      <c r="CW194" s="77">
        <f t="shared" si="310"/>
        <v>0</v>
      </c>
      <c r="CX194" s="77">
        <f t="shared" si="310"/>
        <v>0</v>
      </c>
      <c r="CY194" s="77">
        <f t="shared" si="310"/>
        <v>0</v>
      </c>
      <c r="CZ194" s="77">
        <f t="shared" si="310"/>
        <v>0</v>
      </c>
      <c r="DA194" s="77">
        <f t="shared" si="310"/>
        <v>0</v>
      </c>
      <c r="DB194" s="77">
        <f t="shared" si="310"/>
        <v>0</v>
      </c>
      <c r="DC194" s="77">
        <f t="shared" si="310"/>
        <v>0</v>
      </c>
      <c r="DD194" s="77">
        <f t="shared" ref="DD194:DM203" si="311">IF(MONTH($AI194)=3,INDEX(март,$AL194,DD$2),0)</f>
        <v>0</v>
      </c>
      <c r="DE194" s="77">
        <f t="shared" si="311"/>
        <v>0</v>
      </c>
      <c r="DF194" s="77">
        <f t="shared" si="311"/>
        <v>0</v>
      </c>
      <c r="DG194" s="77">
        <f t="shared" si="311"/>
        <v>0</v>
      </c>
      <c r="DH194" s="77">
        <f t="shared" si="311"/>
        <v>0</v>
      </c>
      <c r="DI194" s="77">
        <f t="shared" si="311"/>
        <v>0</v>
      </c>
      <c r="DJ194" s="77">
        <f t="shared" si="311"/>
        <v>0</v>
      </c>
      <c r="DK194" s="77">
        <f t="shared" si="311"/>
        <v>0</v>
      </c>
      <c r="DL194" s="77">
        <f t="shared" si="311"/>
        <v>0</v>
      </c>
      <c r="DM194" s="77">
        <f t="shared" si="311"/>
        <v>0</v>
      </c>
      <c r="DN194" s="77">
        <f t="shared" ref="DN194:DX203" si="312">IF(MONTH($AI194)=3,INDEX(март,$AL194,DN$2),0)</f>
        <v>0</v>
      </c>
      <c r="DO194" s="77">
        <f t="shared" si="312"/>
        <v>0</v>
      </c>
      <c r="DP194" s="77">
        <f t="shared" si="312"/>
        <v>0</v>
      </c>
      <c r="DQ194" s="77">
        <f t="shared" si="312"/>
        <v>0</v>
      </c>
      <c r="DR194" s="77">
        <f t="shared" si="312"/>
        <v>0</v>
      </c>
      <c r="DS194" s="77">
        <f t="shared" si="312"/>
        <v>0</v>
      </c>
      <c r="DT194" s="77">
        <f t="shared" si="312"/>
        <v>0</v>
      </c>
      <c r="DU194" s="77">
        <f t="shared" si="312"/>
        <v>0</v>
      </c>
      <c r="DV194" s="77">
        <f t="shared" si="312"/>
        <v>0</v>
      </c>
      <c r="DW194" s="77">
        <f t="shared" si="312"/>
        <v>0</v>
      </c>
      <c r="DX194" s="77">
        <f t="shared" si="312"/>
        <v>0</v>
      </c>
      <c r="DY194" s="77">
        <f t="shared" ref="DY194:EH203" si="313">IF(MONTH($AI194)=4,INDEX(апр,$AL194,DY$2),0)</f>
        <v>0</v>
      </c>
      <c r="DZ194" s="77">
        <f t="shared" si="313"/>
        <v>0</v>
      </c>
      <c r="EA194" s="77">
        <f t="shared" si="313"/>
        <v>0</v>
      </c>
      <c r="EB194" s="77">
        <f t="shared" si="313"/>
        <v>0</v>
      </c>
      <c r="EC194" s="77">
        <f t="shared" si="313"/>
        <v>0</v>
      </c>
      <c r="ED194" s="77">
        <f t="shared" si="313"/>
        <v>0</v>
      </c>
      <c r="EE194" s="77">
        <f t="shared" si="313"/>
        <v>0</v>
      </c>
      <c r="EF194" s="77">
        <f t="shared" si="313"/>
        <v>0</v>
      </c>
      <c r="EG194" s="77">
        <f t="shared" si="313"/>
        <v>0</v>
      </c>
      <c r="EH194" s="77">
        <f t="shared" si="313"/>
        <v>0</v>
      </c>
      <c r="EI194" s="77">
        <f t="shared" ref="EI194:ER203" si="314">IF(MONTH($AI194)=4,INDEX(апр,$AL194,EI$2),0)</f>
        <v>0</v>
      </c>
      <c r="EJ194" s="77">
        <f t="shared" si="314"/>
        <v>0</v>
      </c>
      <c r="EK194" s="77">
        <f t="shared" si="314"/>
        <v>0</v>
      </c>
      <c r="EL194" s="77">
        <f t="shared" si="314"/>
        <v>0</v>
      </c>
      <c r="EM194" s="77">
        <f t="shared" si="314"/>
        <v>0</v>
      </c>
      <c r="EN194" s="77">
        <f t="shared" si="314"/>
        <v>0</v>
      </c>
      <c r="EO194" s="77">
        <f t="shared" si="314"/>
        <v>0</v>
      </c>
      <c r="EP194" s="77">
        <f t="shared" si="314"/>
        <v>0</v>
      </c>
      <c r="EQ194" s="77">
        <f t="shared" si="314"/>
        <v>0</v>
      </c>
      <c r="ER194" s="77">
        <f t="shared" si="314"/>
        <v>0</v>
      </c>
      <c r="ES194" s="77">
        <f t="shared" ref="ES194:FB203" si="315">IF(MONTH($AI194)=4,INDEX(апр,$AL194,ES$2),0)</f>
        <v>0</v>
      </c>
      <c r="ET194" s="77">
        <f t="shared" si="315"/>
        <v>0</v>
      </c>
      <c r="EU194" s="77">
        <f t="shared" si="315"/>
        <v>0</v>
      </c>
      <c r="EV194" s="77">
        <f t="shared" si="315"/>
        <v>0</v>
      </c>
      <c r="EW194" s="77">
        <f t="shared" si="315"/>
        <v>0</v>
      </c>
      <c r="EX194" s="77">
        <f t="shared" si="315"/>
        <v>0</v>
      </c>
      <c r="EY194" s="77">
        <f t="shared" si="315"/>
        <v>0</v>
      </c>
      <c r="EZ194" s="77">
        <f t="shared" si="315"/>
        <v>0</v>
      </c>
      <c r="FA194" s="77">
        <f t="shared" si="315"/>
        <v>0</v>
      </c>
      <c r="FB194" s="77">
        <f t="shared" si="315"/>
        <v>0</v>
      </c>
      <c r="FC194" s="77">
        <f t="shared" ref="FC194:FL203" si="316">IF(MONTH($AI194)=5,INDEX(май,$AL194,FC$2),0)</f>
        <v>0</v>
      </c>
      <c r="FD194" s="77">
        <f t="shared" si="316"/>
        <v>0</v>
      </c>
      <c r="FE194" s="77">
        <f t="shared" si="316"/>
        <v>0</v>
      </c>
      <c r="FF194" s="77">
        <f t="shared" si="316"/>
        <v>0</v>
      </c>
      <c r="FG194" s="77">
        <f t="shared" si="316"/>
        <v>0</v>
      </c>
      <c r="FH194" s="77">
        <f t="shared" si="316"/>
        <v>0</v>
      </c>
      <c r="FI194" s="77">
        <f t="shared" si="316"/>
        <v>0</v>
      </c>
      <c r="FJ194" s="77">
        <f t="shared" si="316"/>
        <v>0</v>
      </c>
      <c r="FK194" s="77">
        <f t="shared" si="316"/>
        <v>0</v>
      </c>
      <c r="FL194" s="77">
        <f t="shared" si="316"/>
        <v>0</v>
      </c>
      <c r="FM194" s="77">
        <f t="shared" ref="FM194:FV203" si="317">IF(MONTH($AI194)=5,INDEX(май,$AL194,FM$2),0)</f>
        <v>0</v>
      </c>
      <c r="FN194" s="77">
        <f t="shared" si="317"/>
        <v>0</v>
      </c>
      <c r="FO194" s="77">
        <f t="shared" si="317"/>
        <v>0</v>
      </c>
      <c r="FP194" s="77">
        <f t="shared" si="317"/>
        <v>0</v>
      </c>
      <c r="FQ194" s="77">
        <f t="shared" si="317"/>
        <v>0</v>
      </c>
      <c r="FR194" s="77">
        <f t="shared" si="317"/>
        <v>0</v>
      </c>
      <c r="FS194" s="77">
        <f t="shared" si="317"/>
        <v>0</v>
      </c>
      <c r="FT194" s="77">
        <f t="shared" si="317"/>
        <v>0</v>
      </c>
      <c r="FU194" s="77">
        <f t="shared" si="317"/>
        <v>0</v>
      </c>
      <c r="FV194" s="77">
        <f t="shared" si="317"/>
        <v>0</v>
      </c>
      <c r="FW194" s="77">
        <f t="shared" ref="FW194:GG203" si="318">IF(MONTH($AI194)=5,INDEX(май,$AL194,FW$2),0)</f>
        <v>0</v>
      </c>
      <c r="FX194" s="77">
        <f t="shared" si="318"/>
        <v>0</v>
      </c>
      <c r="FY194" s="77">
        <f t="shared" si="318"/>
        <v>0</v>
      </c>
      <c r="FZ194" s="77">
        <f t="shared" si="318"/>
        <v>0</v>
      </c>
      <c r="GA194" s="77">
        <f t="shared" si="318"/>
        <v>0</v>
      </c>
      <c r="GB194" s="77">
        <f t="shared" si="318"/>
        <v>0</v>
      </c>
      <c r="GC194" s="77">
        <f t="shared" si="318"/>
        <v>0</v>
      </c>
      <c r="GD194" s="77">
        <f t="shared" si="318"/>
        <v>0</v>
      </c>
      <c r="GE194" s="77">
        <f t="shared" si="318"/>
        <v>0</v>
      </c>
      <c r="GF194" s="77">
        <f t="shared" si="318"/>
        <v>0</v>
      </c>
      <c r="GG194" s="77">
        <f t="shared" si="318"/>
        <v>0</v>
      </c>
    </row>
    <row r="195" spans="1:189" ht="15.75" x14ac:dyDescent="0.25">
      <c r="A195" s="93"/>
      <c r="B195" s="101"/>
      <c r="C195" s="102"/>
      <c r="D195" s="102"/>
      <c r="E195" s="93"/>
      <c r="F195" s="101"/>
      <c r="G195" s="97">
        <f t="shared" si="208"/>
        <v>0</v>
      </c>
      <c r="H195" s="96"/>
      <c r="I195" s="97">
        <f t="shared" si="209"/>
        <v>0</v>
      </c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0">
        <f t="shared" si="212"/>
        <v>0</v>
      </c>
      <c r="AE195" s="100">
        <f t="shared" si="210"/>
        <v>0</v>
      </c>
      <c r="AF195" s="75"/>
      <c r="AG195" s="75"/>
      <c r="AH195" s="68">
        <f t="shared" si="211"/>
        <v>0</v>
      </c>
      <c r="AI195" s="79">
        <f>SUMIF(Списки!$D$2:$D$6,B195,Списки!$E$2:$E$6)</f>
        <v>0</v>
      </c>
      <c r="AJ195" s="79">
        <f t="shared" si="228"/>
        <v>31</v>
      </c>
      <c r="AK195" s="70"/>
      <c r="AL195" s="70">
        <f t="array" aca="1" ref="AL195" ca="1">IF(MONTH(AI195)=1,MIN(IF(F195=январь!$A$1:$AF$200,ROW(январь!$A$1:$AF$200))),IF(MONTH(AI195)=2,MIN(IF(F195=февраль!$A$1:$AF$200,ROW(февраль!$A$1:$AF$200))),IF(MONTH(AI195)=3,MIN(IF(F195=март!$A$1:$AF$200,ROW(март!$A$1:$AF$200))),IF(MONTH(AI195)=4,MIN(IF(F195=апрель!$A$1:$AF$200,ROW(апрель!$A$1:$AF$200))),IF(MONTH(AI195)=5,MIN(IF(F195=май!$A$1:$AF$200,ROW(май!$A$1:$AF$200))),0)))))</f>
        <v>3</v>
      </c>
      <c r="AM195" s="77" t="str">
        <f t="shared" ca="1" si="304"/>
        <v>П</v>
      </c>
      <c r="AN195" s="77" t="str">
        <f t="shared" ca="1" si="304"/>
        <v>П</v>
      </c>
      <c r="AO195" s="77" t="str">
        <f t="shared" ca="1" si="304"/>
        <v>КД</v>
      </c>
      <c r="AP195" s="77" t="str">
        <f t="shared" ca="1" si="304"/>
        <v>КД</v>
      </c>
      <c r="AQ195" s="77" t="str">
        <f t="shared" ca="1" si="304"/>
        <v>КД</v>
      </c>
      <c r="AR195" s="77" t="str">
        <f t="shared" ca="1" si="304"/>
        <v>КД</v>
      </c>
      <c r="AS195" s="77" t="str">
        <f t="shared" ca="1" si="304"/>
        <v>В</v>
      </c>
      <c r="AT195" s="77" t="str">
        <f t="shared" ca="1" si="304"/>
        <v>КД</v>
      </c>
      <c r="AU195" s="77">
        <f t="shared" ca="1" si="304"/>
        <v>0</v>
      </c>
      <c r="AV195" s="77">
        <f t="shared" ca="1" si="304"/>
        <v>3</v>
      </c>
      <c r="AW195" s="77">
        <f t="shared" ca="1" si="305"/>
        <v>4</v>
      </c>
      <c r="AX195" s="77">
        <f t="shared" ca="1" si="305"/>
        <v>6</v>
      </c>
      <c r="AY195" s="77">
        <f t="shared" ca="1" si="305"/>
        <v>3</v>
      </c>
      <c r="AZ195" s="77" t="str">
        <f t="shared" ca="1" si="305"/>
        <v>В</v>
      </c>
      <c r="BA195" s="77">
        <f t="shared" ca="1" si="305"/>
        <v>7</v>
      </c>
      <c r="BB195" s="77">
        <f t="shared" ca="1" si="305"/>
        <v>0</v>
      </c>
      <c r="BC195" s="77">
        <f t="shared" ca="1" si="305"/>
        <v>3</v>
      </c>
      <c r="BD195" s="77">
        <f t="shared" ca="1" si="305"/>
        <v>4</v>
      </c>
      <c r="BE195" s="77">
        <f t="shared" ca="1" si="305"/>
        <v>6</v>
      </c>
      <c r="BF195" s="77">
        <f t="shared" ca="1" si="305"/>
        <v>3</v>
      </c>
      <c r="BG195" s="77" t="str">
        <f t="shared" ca="1" si="306"/>
        <v>В</v>
      </c>
      <c r="BH195" s="77">
        <f t="shared" ca="1" si="306"/>
        <v>7</v>
      </c>
      <c r="BI195" s="77">
        <f t="shared" ca="1" si="306"/>
        <v>0</v>
      </c>
      <c r="BJ195" s="77">
        <f t="shared" ca="1" si="306"/>
        <v>3</v>
      </c>
      <c r="BK195" s="77">
        <f t="shared" ca="1" si="306"/>
        <v>4</v>
      </c>
      <c r="BL195" s="77">
        <f t="shared" ca="1" si="306"/>
        <v>6</v>
      </c>
      <c r="BM195" s="77">
        <f t="shared" ca="1" si="306"/>
        <v>3</v>
      </c>
      <c r="BN195" s="77" t="str">
        <f t="shared" ca="1" si="306"/>
        <v>В</v>
      </c>
      <c r="BO195" s="77">
        <f t="shared" ca="1" si="306"/>
        <v>7</v>
      </c>
      <c r="BP195" s="77">
        <f t="shared" ca="1" si="306"/>
        <v>0</v>
      </c>
      <c r="BQ195" s="77">
        <f t="shared" ca="1" si="306"/>
        <v>3</v>
      </c>
      <c r="BR195" s="77">
        <f t="shared" si="307"/>
        <v>0</v>
      </c>
      <c r="BS195" s="77">
        <f t="shared" si="307"/>
        <v>0</v>
      </c>
      <c r="BT195" s="77">
        <f t="shared" si="307"/>
        <v>0</v>
      </c>
      <c r="BU195" s="77">
        <f t="shared" si="307"/>
        <v>0</v>
      </c>
      <c r="BV195" s="77">
        <f t="shared" si="307"/>
        <v>0</v>
      </c>
      <c r="BW195" s="77">
        <f t="shared" si="307"/>
        <v>0</v>
      </c>
      <c r="BX195" s="77">
        <f t="shared" si="307"/>
        <v>0</v>
      </c>
      <c r="BY195" s="77">
        <f t="shared" si="307"/>
        <v>0</v>
      </c>
      <c r="BZ195" s="77">
        <f t="shared" si="307"/>
        <v>0</v>
      </c>
      <c r="CA195" s="77">
        <f t="shared" si="307"/>
        <v>0</v>
      </c>
      <c r="CB195" s="77">
        <f t="shared" si="308"/>
        <v>0</v>
      </c>
      <c r="CC195" s="77">
        <f t="shared" si="308"/>
        <v>0</v>
      </c>
      <c r="CD195" s="77">
        <f t="shared" si="308"/>
        <v>0</v>
      </c>
      <c r="CE195" s="77">
        <f t="shared" si="308"/>
        <v>0</v>
      </c>
      <c r="CF195" s="77">
        <f t="shared" si="308"/>
        <v>0</v>
      </c>
      <c r="CG195" s="77">
        <f t="shared" si="308"/>
        <v>0</v>
      </c>
      <c r="CH195" s="77">
        <f t="shared" si="308"/>
        <v>0</v>
      </c>
      <c r="CI195" s="77">
        <f t="shared" si="308"/>
        <v>0</v>
      </c>
      <c r="CJ195" s="77">
        <f t="shared" si="308"/>
        <v>0</v>
      </c>
      <c r="CK195" s="77">
        <f t="shared" si="308"/>
        <v>0</v>
      </c>
      <c r="CL195" s="77">
        <f t="shared" si="309"/>
        <v>0</v>
      </c>
      <c r="CM195" s="77">
        <f t="shared" si="309"/>
        <v>0</v>
      </c>
      <c r="CN195" s="77">
        <f t="shared" si="309"/>
        <v>0</v>
      </c>
      <c r="CO195" s="77">
        <f t="shared" si="309"/>
        <v>0</v>
      </c>
      <c r="CP195" s="77">
        <f t="shared" si="309"/>
        <v>0</v>
      </c>
      <c r="CQ195" s="77">
        <f t="shared" si="309"/>
        <v>0</v>
      </c>
      <c r="CR195" s="77">
        <f t="shared" si="309"/>
        <v>0</v>
      </c>
      <c r="CS195" s="77">
        <f t="shared" si="309"/>
        <v>0</v>
      </c>
      <c r="CT195" s="77">
        <f t="shared" si="310"/>
        <v>0</v>
      </c>
      <c r="CU195" s="77">
        <f t="shared" si="310"/>
        <v>0</v>
      </c>
      <c r="CV195" s="77">
        <f t="shared" si="310"/>
        <v>0</v>
      </c>
      <c r="CW195" s="77">
        <f t="shared" si="310"/>
        <v>0</v>
      </c>
      <c r="CX195" s="77">
        <f t="shared" si="310"/>
        <v>0</v>
      </c>
      <c r="CY195" s="77">
        <f t="shared" si="310"/>
        <v>0</v>
      </c>
      <c r="CZ195" s="77">
        <f t="shared" si="310"/>
        <v>0</v>
      </c>
      <c r="DA195" s="77">
        <f t="shared" si="310"/>
        <v>0</v>
      </c>
      <c r="DB195" s="77">
        <f t="shared" si="310"/>
        <v>0</v>
      </c>
      <c r="DC195" s="77">
        <f t="shared" si="310"/>
        <v>0</v>
      </c>
      <c r="DD195" s="77">
        <f t="shared" si="311"/>
        <v>0</v>
      </c>
      <c r="DE195" s="77">
        <f t="shared" si="311"/>
        <v>0</v>
      </c>
      <c r="DF195" s="77">
        <f t="shared" si="311"/>
        <v>0</v>
      </c>
      <c r="DG195" s="77">
        <f t="shared" si="311"/>
        <v>0</v>
      </c>
      <c r="DH195" s="77">
        <f t="shared" si="311"/>
        <v>0</v>
      </c>
      <c r="DI195" s="77">
        <f t="shared" si="311"/>
        <v>0</v>
      </c>
      <c r="DJ195" s="77">
        <f t="shared" si="311"/>
        <v>0</v>
      </c>
      <c r="DK195" s="77">
        <f t="shared" si="311"/>
        <v>0</v>
      </c>
      <c r="DL195" s="77">
        <f t="shared" si="311"/>
        <v>0</v>
      </c>
      <c r="DM195" s="77">
        <f t="shared" si="311"/>
        <v>0</v>
      </c>
      <c r="DN195" s="77">
        <f t="shared" si="312"/>
        <v>0</v>
      </c>
      <c r="DO195" s="77">
        <f t="shared" si="312"/>
        <v>0</v>
      </c>
      <c r="DP195" s="77">
        <f t="shared" si="312"/>
        <v>0</v>
      </c>
      <c r="DQ195" s="77">
        <f t="shared" si="312"/>
        <v>0</v>
      </c>
      <c r="DR195" s="77">
        <f t="shared" si="312"/>
        <v>0</v>
      </c>
      <c r="DS195" s="77">
        <f t="shared" si="312"/>
        <v>0</v>
      </c>
      <c r="DT195" s="77">
        <f t="shared" si="312"/>
        <v>0</v>
      </c>
      <c r="DU195" s="77">
        <f t="shared" si="312"/>
        <v>0</v>
      </c>
      <c r="DV195" s="77">
        <f t="shared" si="312"/>
        <v>0</v>
      </c>
      <c r="DW195" s="77">
        <f t="shared" si="312"/>
        <v>0</v>
      </c>
      <c r="DX195" s="77">
        <f t="shared" si="312"/>
        <v>0</v>
      </c>
      <c r="DY195" s="77">
        <f t="shared" si="313"/>
        <v>0</v>
      </c>
      <c r="DZ195" s="77">
        <f t="shared" si="313"/>
        <v>0</v>
      </c>
      <c r="EA195" s="77">
        <f t="shared" si="313"/>
        <v>0</v>
      </c>
      <c r="EB195" s="77">
        <f t="shared" si="313"/>
        <v>0</v>
      </c>
      <c r="EC195" s="77">
        <f t="shared" si="313"/>
        <v>0</v>
      </c>
      <c r="ED195" s="77">
        <f t="shared" si="313"/>
        <v>0</v>
      </c>
      <c r="EE195" s="77">
        <f t="shared" si="313"/>
        <v>0</v>
      </c>
      <c r="EF195" s="77">
        <f t="shared" si="313"/>
        <v>0</v>
      </c>
      <c r="EG195" s="77">
        <f t="shared" si="313"/>
        <v>0</v>
      </c>
      <c r="EH195" s="77">
        <f t="shared" si="313"/>
        <v>0</v>
      </c>
      <c r="EI195" s="77">
        <f t="shared" si="314"/>
        <v>0</v>
      </c>
      <c r="EJ195" s="77">
        <f t="shared" si="314"/>
        <v>0</v>
      </c>
      <c r="EK195" s="77">
        <f t="shared" si="314"/>
        <v>0</v>
      </c>
      <c r="EL195" s="77">
        <f t="shared" si="314"/>
        <v>0</v>
      </c>
      <c r="EM195" s="77">
        <f t="shared" si="314"/>
        <v>0</v>
      </c>
      <c r="EN195" s="77">
        <f t="shared" si="314"/>
        <v>0</v>
      </c>
      <c r="EO195" s="77">
        <f t="shared" si="314"/>
        <v>0</v>
      </c>
      <c r="EP195" s="77">
        <f t="shared" si="314"/>
        <v>0</v>
      </c>
      <c r="EQ195" s="77">
        <f t="shared" si="314"/>
        <v>0</v>
      </c>
      <c r="ER195" s="77">
        <f t="shared" si="314"/>
        <v>0</v>
      </c>
      <c r="ES195" s="77">
        <f t="shared" si="315"/>
        <v>0</v>
      </c>
      <c r="ET195" s="77">
        <f t="shared" si="315"/>
        <v>0</v>
      </c>
      <c r="EU195" s="77">
        <f t="shared" si="315"/>
        <v>0</v>
      </c>
      <c r="EV195" s="77">
        <f t="shared" si="315"/>
        <v>0</v>
      </c>
      <c r="EW195" s="77">
        <f t="shared" si="315"/>
        <v>0</v>
      </c>
      <c r="EX195" s="77">
        <f t="shared" si="315"/>
        <v>0</v>
      </c>
      <c r="EY195" s="77">
        <f t="shared" si="315"/>
        <v>0</v>
      </c>
      <c r="EZ195" s="77">
        <f t="shared" si="315"/>
        <v>0</v>
      </c>
      <c r="FA195" s="77">
        <f t="shared" si="315"/>
        <v>0</v>
      </c>
      <c r="FB195" s="77">
        <f t="shared" si="315"/>
        <v>0</v>
      </c>
      <c r="FC195" s="77">
        <f t="shared" si="316"/>
        <v>0</v>
      </c>
      <c r="FD195" s="77">
        <f t="shared" si="316"/>
        <v>0</v>
      </c>
      <c r="FE195" s="77">
        <f t="shared" si="316"/>
        <v>0</v>
      </c>
      <c r="FF195" s="77">
        <f t="shared" si="316"/>
        <v>0</v>
      </c>
      <c r="FG195" s="77">
        <f t="shared" si="316"/>
        <v>0</v>
      </c>
      <c r="FH195" s="77">
        <f t="shared" si="316"/>
        <v>0</v>
      </c>
      <c r="FI195" s="77">
        <f t="shared" si="316"/>
        <v>0</v>
      </c>
      <c r="FJ195" s="77">
        <f t="shared" si="316"/>
        <v>0</v>
      </c>
      <c r="FK195" s="77">
        <f t="shared" si="316"/>
        <v>0</v>
      </c>
      <c r="FL195" s="77">
        <f t="shared" si="316"/>
        <v>0</v>
      </c>
      <c r="FM195" s="77">
        <f t="shared" si="317"/>
        <v>0</v>
      </c>
      <c r="FN195" s="77">
        <f t="shared" si="317"/>
        <v>0</v>
      </c>
      <c r="FO195" s="77">
        <f t="shared" si="317"/>
        <v>0</v>
      </c>
      <c r="FP195" s="77">
        <f t="shared" si="317"/>
        <v>0</v>
      </c>
      <c r="FQ195" s="77">
        <f t="shared" si="317"/>
        <v>0</v>
      </c>
      <c r="FR195" s="77">
        <f t="shared" si="317"/>
        <v>0</v>
      </c>
      <c r="FS195" s="77">
        <f t="shared" si="317"/>
        <v>0</v>
      </c>
      <c r="FT195" s="77">
        <f t="shared" si="317"/>
        <v>0</v>
      </c>
      <c r="FU195" s="77">
        <f t="shared" si="317"/>
        <v>0</v>
      </c>
      <c r="FV195" s="77">
        <f t="shared" si="317"/>
        <v>0</v>
      </c>
      <c r="FW195" s="77">
        <f t="shared" si="318"/>
        <v>0</v>
      </c>
      <c r="FX195" s="77">
        <f t="shared" si="318"/>
        <v>0</v>
      </c>
      <c r="FY195" s="77">
        <f t="shared" si="318"/>
        <v>0</v>
      </c>
      <c r="FZ195" s="77">
        <f t="shared" si="318"/>
        <v>0</v>
      </c>
      <c r="GA195" s="77">
        <f t="shared" si="318"/>
        <v>0</v>
      </c>
      <c r="GB195" s="77">
        <f t="shared" si="318"/>
        <v>0</v>
      </c>
      <c r="GC195" s="77">
        <f t="shared" si="318"/>
        <v>0</v>
      </c>
      <c r="GD195" s="77">
        <f t="shared" si="318"/>
        <v>0</v>
      </c>
      <c r="GE195" s="77">
        <f t="shared" si="318"/>
        <v>0</v>
      </c>
      <c r="GF195" s="77">
        <f t="shared" si="318"/>
        <v>0</v>
      </c>
      <c r="GG195" s="77">
        <f t="shared" si="318"/>
        <v>0</v>
      </c>
    </row>
    <row r="196" spans="1:189" ht="15.75" x14ac:dyDescent="0.25">
      <c r="A196" s="93"/>
      <c r="B196" s="101"/>
      <c r="C196" s="102"/>
      <c r="D196" s="102"/>
      <c r="E196" s="93"/>
      <c r="F196" s="101"/>
      <c r="G196" s="97">
        <f t="shared" si="208"/>
        <v>0</v>
      </c>
      <c r="H196" s="96"/>
      <c r="I196" s="97">
        <f t="shared" si="209"/>
        <v>0</v>
      </c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0">
        <f t="shared" si="212"/>
        <v>0</v>
      </c>
      <c r="AE196" s="100">
        <f t="shared" ref="AE196:AE259" si="319">I196-AD196</f>
        <v>0</v>
      </c>
      <c r="AF196" s="75"/>
      <c r="AG196" s="75"/>
      <c r="AH196" s="68">
        <f t="shared" si="211"/>
        <v>0</v>
      </c>
      <c r="AI196" s="79">
        <f>SUMIF(Списки!$D$2:$D$6,B196,Списки!$E$2:$E$6)</f>
        <v>0</v>
      </c>
      <c r="AJ196" s="79">
        <f t="shared" si="228"/>
        <v>31</v>
      </c>
      <c r="AK196" s="70"/>
      <c r="AL196" s="70">
        <f t="array" aca="1" ref="AL196" ca="1">IF(MONTH(AI196)=1,MIN(IF(F196=январь!$A$1:$AF$200,ROW(январь!$A$1:$AF$200))),IF(MONTH(AI196)=2,MIN(IF(F196=февраль!$A$1:$AF$200,ROW(февраль!$A$1:$AF$200))),IF(MONTH(AI196)=3,MIN(IF(F196=март!$A$1:$AF$200,ROW(март!$A$1:$AF$200))),IF(MONTH(AI196)=4,MIN(IF(F196=апрель!$A$1:$AF$200,ROW(апрель!$A$1:$AF$200))),IF(MONTH(AI196)=5,MIN(IF(F196=май!$A$1:$AF$200,ROW(май!$A$1:$AF$200))),0)))))</f>
        <v>3</v>
      </c>
      <c r="AM196" s="77" t="str">
        <f t="shared" ca="1" si="304"/>
        <v>П</v>
      </c>
      <c r="AN196" s="77" t="str">
        <f t="shared" ca="1" si="304"/>
        <v>П</v>
      </c>
      <c r="AO196" s="77" t="str">
        <f t="shared" ca="1" si="304"/>
        <v>КД</v>
      </c>
      <c r="AP196" s="77" t="str">
        <f t="shared" ca="1" si="304"/>
        <v>КД</v>
      </c>
      <c r="AQ196" s="77" t="str">
        <f t="shared" ca="1" si="304"/>
        <v>КД</v>
      </c>
      <c r="AR196" s="77" t="str">
        <f t="shared" ca="1" si="304"/>
        <v>КД</v>
      </c>
      <c r="AS196" s="77" t="str">
        <f t="shared" ca="1" si="304"/>
        <v>В</v>
      </c>
      <c r="AT196" s="77" t="str">
        <f t="shared" ca="1" si="304"/>
        <v>КД</v>
      </c>
      <c r="AU196" s="77">
        <f t="shared" ca="1" si="304"/>
        <v>0</v>
      </c>
      <c r="AV196" s="77">
        <f t="shared" ca="1" si="304"/>
        <v>3</v>
      </c>
      <c r="AW196" s="77">
        <f t="shared" ca="1" si="305"/>
        <v>4</v>
      </c>
      <c r="AX196" s="77">
        <f t="shared" ca="1" si="305"/>
        <v>6</v>
      </c>
      <c r="AY196" s="77">
        <f t="shared" ca="1" si="305"/>
        <v>3</v>
      </c>
      <c r="AZ196" s="77" t="str">
        <f t="shared" ca="1" si="305"/>
        <v>В</v>
      </c>
      <c r="BA196" s="77">
        <f t="shared" ca="1" si="305"/>
        <v>7</v>
      </c>
      <c r="BB196" s="77">
        <f t="shared" ca="1" si="305"/>
        <v>0</v>
      </c>
      <c r="BC196" s="77">
        <f t="shared" ca="1" si="305"/>
        <v>3</v>
      </c>
      <c r="BD196" s="77">
        <f t="shared" ca="1" si="305"/>
        <v>4</v>
      </c>
      <c r="BE196" s="77">
        <f t="shared" ca="1" si="305"/>
        <v>6</v>
      </c>
      <c r="BF196" s="77">
        <f t="shared" ca="1" si="305"/>
        <v>3</v>
      </c>
      <c r="BG196" s="77" t="str">
        <f t="shared" ca="1" si="306"/>
        <v>В</v>
      </c>
      <c r="BH196" s="77">
        <f t="shared" ca="1" si="306"/>
        <v>7</v>
      </c>
      <c r="BI196" s="77">
        <f t="shared" ca="1" si="306"/>
        <v>0</v>
      </c>
      <c r="BJ196" s="77">
        <f t="shared" ca="1" si="306"/>
        <v>3</v>
      </c>
      <c r="BK196" s="77">
        <f t="shared" ca="1" si="306"/>
        <v>4</v>
      </c>
      <c r="BL196" s="77">
        <f t="shared" ca="1" si="306"/>
        <v>6</v>
      </c>
      <c r="BM196" s="77">
        <f t="shared" ca="1" si="306"/>
        <v>3</v>
      </c>
      <c r="BN196" s="77" t="str">
        <f t="shared" ca="1" si="306"/>
        <v>В</v>
      </c>
      <c r="BO196" s="77">
        <f t="shared" ca="1" si="306"/>
        <v>7</v>
      </c>
      <c r="BP196" s="77">
        <f t="shared" ca="1" si="306"/>
        <v>0</v>
      </c>
      <c r="BQ196" s="77">
        <f t="shared" ca="1" si="306"/>
        <v>3</v>
      </c>
      <c r="BR196" s="77">
        <f t="shared" si="307"/>
        <v>0</v>
      </c>
      <c r="BS196" s="77">
        <f t="shared" si="307"/>
        <v>0</v>
      </c>
      <c r="BT196" s="77">
        <f t="shared" si="307"/>
        <v>0</v>
      </c>
      <c r="BU196" s="77">
        <f t="shared" si="307"/>
        <v>0</v>
      </c>
      <c r="BV196" s="77">
        <f t="shared" si="307"/>
        <v>0</v>
      </c>
      <c r="BW196" s="77">
        <f t="shared" si="307"/>
        <v>0</v>
      </c>
      <c r="BX196" s="77">
        <f t="shared" si="307"/>
        <v>0</v>
      </c>
      <c r="BY196" s="77">
        <f t="shared" si="307"/>
        <v>0</v>
      </c>
      <c r="BZ196" s="77">
        <f t="shared" si="307"/>
        <v>0</v>
      </c>
      <c r="CA196" s="77">
        <f t="shared" si="307"/>
        <v>0</v>
      </c>
      <c r="CB196" s="77">
        <f t="shared" si="308"/>
        <v>0</v>
      </c>
      <c r="CC196" s="77">
        <f t="shared" si="308"/>
        <v>0</v>
      </c>
      <c r="CD196" s="77">
        <f t="shared" si="308"/>
        <v>0</v>
      </c>
      <c r="CE196" s="77">
        <f t="shared" si="308"/>
        <v>0</v>
      </c>
      <c r="CF196" s="77">
        <f t="shared" si="308"/>
        <v>0</v>
      </c>
      <c r="CG196" s="77">
        <f t="shared" si="308"/>
        <v>0</v>
      </c>
      <c r="CH196" s="77">
        <f t="shared" si="308"/>
        <v>0</v>
      </c>
      <c r="CI196" s="77">
        <f t="shared" si="308"/>
        <v>0</v>
      </c>
      <c r="CJ196" s="77">
        <f t="shared" si="308"/>
        <v>0</v>
      </c>
      <c r="CK196" s="77">
        <f t="shared" si="308"/>
        <v>0</v>
      </c>
      <c r="CL196" s="77">
        <f t="shared" si="309"/>
        <v>0</v>
      </c>
      <c r="CM196" s="77">
        <f t="shared" si="309"/>
        <v>0</v>
      </c>
      <c r="CN196" s="77">
        <f t="shared" si="309"/>
        <v>0</v>
      </c>
      <c r="CO196" s="77">
        <f t="shared" si="309"/>
        <v>0</v>
      </c>
      <c r="CP196" s="77">
        <f t="shared" si="309"/>
        <v>0</v>
      </c>
      <c r="CQ196" s="77">
        <f t="shared" si="309"/>
        <v>0</v>
      </c>
      <c r="CR196" s="77">
        <f t="shared" si="309"/>
        <v>0</v>
      </c>
      <c r="CS196" s="77">
        <f t="shared" si="309"/>
        <v>0</v>
      </c>
      <c r="CT196" s="77">
        <f t="shared" si="310"/>
        <v>0</v>
      </c>
      <c r="CU196" s="77">
        <f t="shared" si="310"/>
        <v>0</v>
      </c>
      <c r="CV196" s="77">
        <f t="shared" si="310"/>
        <v>0</v>
      </c>
      <c r="CW196" s="77">
        <f t="shared" si="310"/>
        <v>0</v>
      </c>
      <c r="CX196" s="77">
        <f t="shared" si="310"/>
        <v>0</v>
      </c>
      <c r="CY196" s="77">
        <f t="shared" si="310"/>
        <v>0</v>
      </c>
      <c r="CZ196" s="77">
        <f t="shared" si="310"/>
        <v>0</v>
      </c>
      <c r="DA196" s="77">
        <f t="shared" si="310"/>
        <v>0</v>
      </c>
      <c r="DB196" s="77">
        <f t="shared" si="310"/>
        <v>0</v>
      </c>
      <c r="DC196" s="77">
        <f t="shared" si="310"/>
        <v>0</v>
      </c>
      <c r="DD196" s="77">
        <f t="shared" si="311"/>
        <v>0</v>
      </c>
      <c r="DE196" s="77">
        <f t="shared" si="311"/>
        <v>0</v>
      </c>
      <c r="DF196" s="77">
        <f t="shared" si="311"/>
        <v>0</v>
      </c>
      <c r="DG196" s="77">
        <f t="shared" si="311"/>
        <v>0</v>
      </c>
      <c r="DH196" s="77">
        <f t="shared" si="311"/>
        <v>0</v>
      </c>
      <c r="DI196" s="77">
        <f t="shared" si="311"/>
        <v>0</v>
      </c>
      <c r="DJ196" s="77">
        <f t="shared" si="311"/>
        <v>0</v>
      </c>
      <c r="DK196" s="77">
        <f t="shared" si="311"/>
        <v>0</v>
      </c>
      <c r="DL196" s="77">
        <f t="shared" si="311"/>
        <v>0</v>
      </c>
      <c r="DM196" s="77">
        <f t="shared" si="311"/>
        <v>0</v>
      </c>
      <c r="DN196" s="77">
        <f t="shared" si="312"/>
        <v>0</v>
      </c>
      <c r="DO196" s="77">
        <f t="shared" si="312"/>
        <v>0</v>
      </c>
      <c r="DP196" s="77">
        <f t="shared" si="312"/>
        <v>0</v>
      </c>
      <c r="DQ196" s="77">
        <f t="shared" si="312"/>
        <v>0</v>
      </c>
      <c r="DR196" s="77">
        <f t="shared" si="312"/>
        <v>0</v>
      </c>
      <c r="DS196" s="77">
        <f t="shared" si="312"/>
        <v>0</v>
      </c>
      <c r="DT196" s="77">
        <f t="shared" si="312"/>
        <v>0</v>
      </c>
      <c r="DU196" s="77">
        <f t="shared" si="312"/>
        <v>0</v>
      </c>
      <c r="DV196" s="77">
        <f t="shared" si="312"/>
        <v>0</v>
      </c>
      <c r="DW196" s="77">
        <f t="shared" si="312"/>
        <v>0</v>
      </c>
      <c r="DX196" s="77">
        <f t="shared" si="312"/>
        <v>0</v>
      </c>
      <c r="DY196" s="77">
        <f t="shared" si="313"/>
        <v>0</v>
      </c>
      <c r="DZ196" s="77">
        <f t="shared" si="313"/>
        <v>0</v>
      </c>
      <c r="EA196" s="77">
        <f t="shared" si="313"/>
        <v>0</v>
      </c>
      <c r="EB196" s="77">
        <f t="shared" si="313"/>
        <v>0</v>
      </c>
      <c r="EC196" s="77">
        <f t="shared" si="313"/>
        <v>0</v>
      </c>
      <c r="ED196" s="77">
        <f t="shared" si="313"/>
        <v>0</v>
      </c>
      <c r="EE196" s="77">
        <f t="shared" si="313"/>
        <v>0</v>
      </c>
      <c r="EF196" s="77">
        <f t="shared" si="313"/>
        <v>0</v>
      </c>
      <c r="EG196" s="77">
        <f t="shared" si="313"/>
        <v>0</v>
      </c>
      <c r="EH196" s="77">
        <f t="shared" si="313"/>
        <v>0</v>
      </c>
      <c r="EI196" s="77">
        <f t="shared" si="314"/>
        <v>0</v>
      </c>
      <c r="EJ196" s="77">
        <f t="shared" si="314"/>
        <v>0</v>
      </c>
      <c r="EK196" s="77">
        <f t="shared" si="314"/>
        <v>0</v>
      </c>
      <c r="EL196" s="77">
        <f t="shared" si="314"/>
        <v>0</v>
      </c>
      <c r="EM196" s="77">
        <f t="shared" si="314"/>
        <v>0</v>
      </c>
      <c r="EN196" s="77">
        <f t="shared" si="314"/>
        <v>0</v>
      </c>
      <c r="EO196" s="77">
        <f t="shared" si="314"/>
        <v>0</v>
      </c>
      <c r="EP196" s="77">
        <f t="shared" si="314"/>
        <v>0</v>
      </c>
      <c r="EQ196" s="77">
        <f t="shared" si="314"/>
        <v>0</v>
      </c>
      <c r="ER196" s="77">
        <f t="shared" si="314"/>
        <v>0</v>
      </c>
      <c r="ES196" s="77">
        <f t="shared" si="315"/>
        <v>0</v>
      </c>
      <c r="ET196" s="77">
        <f t="shared" si="315"/>
        <v>0</v>
      </c>
      <c r="EU196" s="77">
        <f t="shared" si="315"/>
        <v>0</v>
      </c>
      <c r="EV196" s="77">
        <f t="shared" si="315"/>
        <v>0</v>
      </c>
      <c r="EW196" s="77">
        <f t="shared" si="315"/>
        <v>0</v>
      </c>
      <c r="EX196" s="77">
        <f t="shared" si="315"/>
        <v>0</v>
      </c>
      <c r="EY196" s="77">
        <f t="shared" si="315"/>
        <v>0</v>
      </c>
      <c r="EZ196" s="77">
        <f t="shared" si="315"/>
        <v>0</v>
      </c>
      <c r="FA196" s="77">
        <f t="shared" si="315"/>
        <v>0</v>
      </c>
      <c r="FB196" s="77">
        <f t="shared" si="315"/>
        <v>0</v>
      </c>
      <c r="FC196" s="77">
        <f t="shared" si="316"/>
        <v>0</v>
      </c>
      <c r="FD196" s="77">
        <f t="shared" si="316"/>
        <v>0</v>
      </c>
      <c r="FE196" s="77">
        <f t="shared" si="316"/>
        <v>0</v>
      </c>
      <c r="FF196" s="77">
        <f t="shared" si="316"/>
        <v>0</v>
      </c>
      <c r="FG196" s="77">
        <f t="shared" si="316"/>
        <v>0</v>
      </c>
      <c r="FH196" s="77">
        <f t="shared" si="316"/>
        <v>0</v>
      </c>
      <c r="FI196" s="77">
        <f t="shared" si="316"/>
        <v>0</v>
      </c>
      <c r="FJ196" s="77">
        <f t="shared" si="316"/>
        <v>0</v>
      </c>
      <c r="FK196" s="77">
        <f t="shared" si="316"/>
        <v>0</v>
      </c>
      <c r="FL196" s="77">
        <f t="shared" si="316"/>
        <v>0</v>
      </c>
      <c r="FM196" s="77">
        <f t="shared" si="317"/>
        <v>0</v>
      </c>
      <c r="FN196" s="77">
        <f t="shared" si="317"/>
        <v>0</v>
      </c>
      <c r="FO196" s="77">
        <f t="shared" si="317"/>
        <v>0</v>
      </c>
      <c r="FP196" s="77">
        <f t="shared" si="317"/>
        <v>0</v>
      </c>
      <c r="FQ196" s="77">
        <f t="shared" si="317"/>
        <v>0</v>
      </c>
      <c r="FR196" s="77">
        <f t="shared" si="317"/>
        <v>0</v>
      </c>
      <c r="FS196" s="77">
        <f t="shared" si="317"/>
        <v>0</v>
      </c>
      <c r="FT196" s="77">
        <f t="shared" si="317"/>
        <v>0</v>
      </c>
      <c r="FU196" s="77">
        <f t="shared" si="317"/>
        <v>0</v>
      </c>
      <c r="FV196" s="77">
        <f t="shared" si="317"/>
        <v>0</v>
      </c>
      <c r="FW196" s="77">
        <f t="shared" si="318"/>
        <v>0</v>
      </c>
      <c r="FX196" s="77">
        <f t="shared" si="318"/>
        <v>0</v>
      </c>
      <c r="FY196" s="77">
        <f t="shared" si="318"/>
        <v>0</v>
      </c>
      <c r="FZ196" s="77">
        <f t="shared" si="318"/>
        <v>0</v>
      </c>
      <c r="GA196" s="77">
        <f t="shared" si="318"/>
        <v>0</v>
      </c>
      <c r="GB196" s="77">
        <f t="shared" si="318"/>
        <v>0</v>
      </c>
      <c r="GC196" s="77">
        <f t="shared" si="318"/>
        <v>0</v>
      </c>
      <c r="GD196" s="77">
        <f t="shared" si="318"/>
        <v>0</v>
      </c>
      <c r="GE196" s="77">
        <f t="shared" si="318"/>
        <v>0</v>
      </c>
      <c r="GF196" s="77">
        <f t="shared" si="318"/>
        <v>0</v>
      </c>
      <c r="GG196" s="77">
        <f t="shared" si="318"/>
        <v>0</v>
      </c>
    </row>
    <row r="197" spans="1:189" ht="15.75" x14ac:dyDescent="0.25">
      <c r="A197" s="93"/>
      <c r="B197" s="101"/>
      <c r="C197" s="102"/>
      <c r="D197" s="102"/>
      <c r="E197" s="93"/>
      <c r="F197" s="101"/>
      <c r="G197" s="97">
        <f t="shared" ref="G197:G220" si="320">SUMIFS(AM197:GG197,$AM$3:$GG$3,"&gt;="&amp;C197,$AM$3:$GG$3,"&lt;="&amp;D197)</f>
        <v>0</v>
      </c>
      <c r="H197" s="96"/>
      <c r="I197" s="97">
        <f t="shared" ref="I197:I220" si="321">G197-H197</f>
        <v>0</v>
      </c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0">
        <f t="shared" si="212"/>
        <v>0</v>
      </c>
      <c r="AE197" s="100">
        <f t="shared" si="319"/>
        <v>0</v>
      </c>
      <c r="AF197" s="75"/>
      <c r="AG197" s="75"/>
      <c r="AH197" s="68">
        <f t="shared" ref="AH197:AH260" si="322">COUNTIFS($AM$3:$GG$3,"&gt;="&amp;C197,$AM$3:$GG$3,"&lt;="&amp;D197,AM197:GG197,"&lt;&gt;П",AM197:GG197,"&lt;&gt;В",AM197:GG197,"&lt;&gt;КД",AM197:GG197,"&lt;&gt;Н")</f>
        <v>0</v>
      </c>
      <c r="AI197" s="79">
        <f>SUMIF(Списки!$D$2:$D$6,B197,Списки!$E$2:$E$6)</f>
        <v>0</v>
      </c>
      <c r="AJ197" s="79">
        <f t="shared" si="228"/>
        <v>31</v>
      </c>
      <c r="AK197" s="70"/>
      <c r="AL197" s="70">
        <f t="array" aca="1" ref="AL197" ca="1">IF(MONTH(AI197)=1,MIN(IF(F197=январь!$A$1:$AF$200,ROW(январь!$A$1:$AF$200))),IF(MONTH(AI197)=2,MIN(IF(F197=февраль!$A$1:$AF$200,ROW(февраль!$A$1:$AF$200))),IF(MONTH(AI197)=3,MIN(IF(F197=март!$A$1:$AF$200,ROW(март!$A$1:$AF$200))),IF(MONTH(AI197)=4,MIN(IF(F197=апрель!$A$1:$AF$200,ROW(апрель!$A$1:$AF$200))),IF(MONTH(AI197)=5,MIN(IF(F197=май!$A$1:$AF$200,ROW(май!$A$1:$AF$200))),0)))))</f>
        <v>3</v>
      </c>
      <c r="AM197" s="77" t="str">
        <f t="shared" ca="1" si="304"/>
        <v>П</v>
      </c>
      <c r="AN197" s="77" t="str">
        <f t="shared" ca="1" si="304"/>
        <v>П</v>
      </c>
      <c r="AO197" s="77" t="str">
        <f t="shared" ca="1" si="304"/>
        <v>КД</v>
      </c>
      <c r="AP197" s="77" t="str">
        <f t="shared" ca="1" si="304"/>
        <v>КД</v>
      </c>
      <c r="AQ197" s="77" t="str">
        <f t="shared" ca="1" si="304"/>
        <v>КД</v>
      </c>
      <c r="AR197" s="77" t="str">
        <f t="shared" ca="1" si="304"/>
        <v>КД</v>
      </c>
      <c r="AS197" s="77" t="str">
        <f t="shared" ca="1" si="304"/>
        <v>В</v>
      </c>
      <c r="AT197" s="77" t="str">
        <f t="shared" ca="1" si="304"/>
        <v>КД</v>
      </c>
      <c r="AU197" s="77">
        <f t="shared" ca="1" si="304"/>
        <v>0</v>
      </c>
      <c r="AV197" s="77">
        <f t="shared" ca="1" si="304"/>
        <v>3</v>
      </c>
      <c r="AW197" s="77">
        <f t="shared" ca="1" si="305"/>
        <v>4</v>
      </c>
      <c r="AX197" s="77">
        <f t="shared" ca="1" si="305"/>
        <v>6</v>
      </c>
      <c r="AY197" s="77">
        <f t="shared" ca="1" si="305"/>
        <v>3</v>
      </c>
      <c r="AZ197" s="77" t="str">
        <f t="shared" ca="1" si="305"/>
        <v>В</v>
      </c>
      <c r="BA197" s="77">
        <f t="shared" ca="1" si="305"/>
        <v>7</v>
      </c>
      <c r="BB197" s="77">
        <f t="shared" ca="1" si="305"/>
        <v>0</v>
      </c>
      <c r="BC197" s="77">
        <f t="shared" ca="1" si="305"/>
        <v>3</v>
      </c>
      <c r="BD197" s="77">
        <f t="shared" ca="1" si="305"/>
        <v>4</v>
      </c>
      <c r="BE197" s="77">
        <f t="shared" ca="1" si="305"/>
        <v>6</v>
      </c>
      <c r="BF197" s="77">
        <f t="shared" ca="1" si="305"/>
        <v>3</v>
      </c>
      <c r="BG197" s="77" t="str">
        <f t="shared" ca="1" si="306"/>
        <v>В</v>
      </c>
      <c r="BH197" s="77">
        <f t="shared" ca="1" si="306"/>
        <v>7</v>
      </c>
      <c r="BI197" s="77">
        <f t="shared" ca="1" si="306"/>
        <v>0</v>
      </c>
      <c r="BJ197" s="77">
        <f t="shared" ca="1" si="306"/>
        <v>3</v>
      </c>
      <c r="BK197" s="77">
        <f t="shared" ca="1" si="306"/>
        <v>4</v>
      </c>
      <c r="BL197" s="77">
        <f t="shared" ca="1" si="306"/>
        <v>6</v>
      </c>
      <c r="BM197" s="77">
        <f t="shared" ca="1" si="306"/>
        <v>3</v>
      </c>
      <c r="BN197" s="77" t="str">
        <f t="shared" ca="1" si="306"/>
        <v>В</v>
      </c>
      <c r="BO197" s="77">
        <f t="shared" ca="1" si="306"/>
        <v>7</v>
      </c>
      <c r="BP197" s="77">
        <f t="shared" ca="1" si="306"/>
        <v>0</v>
      </c>
      <c r="BQ197" s="77">
        <f t="shared" ca="1" si="306"/>
        <v>3</v>
      </c>
      <c r="BR197" s="77">
        <f t="shared" si="307"/>
        <v>0</v>
      </c>
      <c r="BS197" s="77">
        <f t="shared" si="307"/>
        <v>0</v>
      </c>
      <c r="BT197" s="77">
        <f t="shared" si="307"/>
        <v>0</v>
      </c>
      <c r="BU197" s="77">
        <f t="shared" si="307"/>
        <v>0</v>
      </c>
      <c r="BV197" s="77">
        <f t="shared" si="307"/>
        <v>0</v>
      </c>
      <c r="BW197" s="77">
        <f t="shared" si="307"/>
        <v>0</v>
      </c>
      <c r="BX197" s="77">
        <f t="shared" si="307"/>
        <v>0</v>
      </c>
      <c r="BY197" s="77">
        <f t="shared" si="307"/>
        <v>0</v>
      </c>
      <c r="BZ197" s="77">
        <f t="shared" si="307"/>
        <v>0</v>
      </c>
      <c r="CA197" s="77">
        <f t="shared" si="307"/>
        <v>0</v>
      </c>
      <c r="CB197" s="77">
        <f t="shared" si="308"/>
        <v>0</v>
      </c>
      <c r="CC197" s="77">
        <f t="shared" si="308"/>
        <v>0</v>
      </c>
      <c r="CD197" s="77">
        <f t="shared" si="308"/>
        <v>0</v>
      </c>
      <c r="CE197" s="77">
        <f t="shared" si="308"/>
        <v>0</v>
      </c>
      <c r="CF197" s="77">
        <f t="shared" si="308"/>
        <v>0</v>
      </c>
      <c r="CG197" s="77">
        <f t="shared" si="308"/>
        <v>0</v>
      </c>
      <c r="CH197" s="77">
        <f t="shared" si="308"/>
        <v>0</v>
      </c>
      <c r="CI197" s="77">
        <f t="shared" si="308"/>
        <v>0</v>
      </c>
      <c r="CJ197" s="77">
        <f t="shared" si="308"/>
        <v>0</v>
      </c>
      <c r="CK197" s="77">
        <f t="shared" si="308"/>
        <v>0</v>
      </c>
      <c r="CL197" s="77">
        <f t="shared" si="309"/>
        <v>0</v>
      </c>
      <c r="CM197" s="77">
        <f t="shared" si="309"/>
        <v>0</v>
      </c>
      <c r="CN197" s="77">
        <f t="shared" si="309"/>
        <v>0</v>
      </c>
      <c r="CO197" s="77">
        <f t="shared" si="309"/>
        <v>0</v>
      </c>
      <c r="CP197" s="77">
        <f t="shared" si="309"/>
        <v>0</v>
      </c>
      <c r="CQ197" s="77">
        <f t="shared" si="309"/>
        <v>0</v>
      </c>
      <c r="CR197" s="77">
        <f t="shared" si="309"/>
        <v>0</v>
      </c>
      <c r="CS197" s="77">
        <f t="shared" si="309"/>
        <v>0</v>
      </c>
      <c r="CT197" s="77">
        <f t="shared" si="310"/>
        <v>0</v>
      </c>
      <c r="CU197" s="77">
        <f t="shared" si="310"/>
        <v>0</v>
      </c>
      <c r="CV197" s="77">
        <f t="shared" si="310"/>
        <v>0</v>
      </c>
      <c r="CW197" s="77">
        <f t="shared" si="310"/>
        <v>0</v>
      </c>
      <c r="CX197" s="77">
        <f t="shared" si="310"/>
        <v>0</v>
      </c>
      <c r="CY197" s="77">
        <f t="shared" si="310"/>
        <v>0</v>
      </c>
      <c r="CZ197" s="77">
        <f t="shared" si="310"/>
        <v>0</v>
      </c>
      <c r="DA197" s="77">
        <f t="shared" si="310"/>
        <v>0</v>
      </c>
      <c r="DB197" s="77">
        <f t="shared" si="310"/>
        <v>0</v>
      </c>
      <c r="DC197" s="77">
        <f t="shared" si="310"/>
        <v>0</v>
      </c>
      <c r="DD197" s="77">
        <f t="shared" si="311"/>
        <v>0</v>
      </c>
      <c r="DE197" s="77">
        <f t="shared" si="311"/>
        <v>0</v>
      </c>
      <c r="DF197" s="77">
        <f t="shared" si="311"/>
        <v>0</v>
      </c>
      <c r="DG197" s="77">
        <f t="shared" si="311"/>
        <v>0</v>
      </c>
      <c r="DH197" s="77">
        <f t="shared" si="311"/>
        <v>0</v>
      </c>
      <c r="DI197" s="77">
        <f t="shared" si="311"/>
        <v>0</v>
      </c>
      <c r="DJ197" s="77">
        <f t="shared" si="311"/>
        <v>0</v>
      </c>
      <c r="DK197" s="77">
        <f t="shared" si="311"/>
        <v>0</v>
      </c>
      <c r="DL197" s="77">
        <f t="shared" si="311"/>
        <v>0</v>
      </c>
      <c r="DM197" s="77">
        <f t="shared" si="311"/>
        <v>0</v>
      </c>
      <c r="DN197" s="77">
        <f t="shared" si="312"/>
        <v>0</v>
      </c>
      <c r="DO197" s="77">
        <f t="shared" si="312"/>
        <v>0</v>
      </c>
      <c r="DP197" s="77">
        <f t="shared" si="312"/>
        <v>0</v>
      </c>
      <c r="DQ197" s="77">
        <f t="shared" si="312"/>
        <v>0</v>
      </c>
      <c r="DR197" s="77">
        <f t="shared" si="312"/>
        <v>0</v>
      </c>
      <c r="DS197" s="77">
        <f t="shared" si="312"/>
        <v>0</v>
      </c>
      <c r="DT197" s="77">
        <f t="shared" si="312"/>
        <v>0</v>
      </c>
      <c r="DU197" s="77">
        <f t="shared" si="312"/>
        <v>0</v>
      </c>
      <c r="DV197" s="77">
        <f t="shared" si="312"/>
        <v>0</v>
      </c>
      <c r="DW197" s="77">
        <f t="shared" si="312"/>
        <v>0</v>
      </c>
      <c r="DX197" s="77">
        <f t="shared" si="312"/>
        <v>0</v>
      </c>
      <c r="DY197" s="77">
        <f t="shared" si="313"/>
        <v>0</v>
      </c>
      <c r="DZ197" s="77">
        <f t="shared" si="313"/>
        <v>0</v>
      </c>
      <c r="EA197" s="77">
        <f t="shared" si="313"/>
        <v>0</v>
      </c>
      <c r="EB197" s="77">
        <f t="shared" si="313"/>
        <v>0</v>
      </c>
      <c r="EC197" s="77">
        <f t="shared" si="313"/>
        <v>0</v>
      </c>
      <c r="ED197" s="77">
        <f t="shared" si="313"/>
        <v>0</v>
      </c>
      <c r="EE197" s="77">
        <f t="shared" si="313"/>
        <v>0</v>
      </c>
      <c r="EF197" s="77">
        <f t="shared" si="313"/>
        <v>0</v>
      </c>
      <c r="EG197" s="77">
        <f t="shared" si="313"/>
        <v>0</v>
      </c>
      <c r="EH197" s="77">
        <f t="shared" si="313"/>
        <v>0</v>
      </c>
      <c r="EI197" s="77">
        <f t="shared" si="314"/>
        <v>0</v>
      </c>
      <c r="EJ197" s="77">
        <f t="shared" si="314"/>
        <v>0</v>
      </c>
      <c r="EK197" s="77">
        <f t="shared" si="314"/>
        <v>0</v>
      </c>
      <c r="EL197" s="77">
        <f t="shared" si="314"/>
        <v>0</v>
      </c>
      <c r="EM197" s="77">
        <f t="shared" si="314"/>
        <v>0</v>
      </c>
      <c r="EN197" s="77">
        <f t="shared" si="314"/>
        <v>0</v>
      </c>
      <c r="EO197" s="77">
        <f t="shared" si="314"/>
        <v>0</v>
      </c>
      <c r="EP197" s="77">
        <f t="shared" si="314"/>
        <v>0</v>
      </c>
      <c r="EQ197" s="77">
        <f t="shared" si="314"/>
        <v>0</v>
      </c>
      <c r="ER197" s="77">
        <f t="shared" si="314"/>
        <v>0</v>
      </c>
      <c r="ES197" s="77">
        <f t="shared" si="315"/>
        <v>0</v>
      </c>
      <c r="ET197" s="77">
        <f t="shared" si="315"/>
        <v>0</v>
      </c>
      <c r="EU197" s="77">
        <f t="shared" si="315"/>
        <v>0</v>
      </c>
      <c r="EV197" s="77">
        <f t="shared" si="315"/>
        <v>0</v>
      </c>
      <c r="EW197" s="77">
        <f t="shared" si="315"/>
        <v>0</v>
      </c>
      <c r="EX197" s="77">
        <f t="shared" si="315"/>
        <v>0</v>
      </c>
      <c r="EY197" s="77">
        <f t="shared" si="315"/>
        <v>0</v>
      </c>
      <c r="EZ197" s="77">
        <f t="shared" si="315"/>
        <v>0</v>
      </c>
      <c r="FA197" s="77">
        <f t="shared" si="315"/>
        <v>0</v>
      </c>
      <c r="FB197" s="77">
        <f t="shared" si="315"/>
        <v>0</v>
      </c>
      <c r="FC197" s="77">
        <f t="shared" si="316"/>
        <v>0</v>
      </c>
      <c r="FD197" s="77">
        <f t="shared" si="316"/>
        <v>0</v>
      </c>
      <c r="FE197" s="77">
        <f t="shared" si="316"/>
        <v>0</v>
      </c>
      <c r="FF197" s="77">
        <f t="shared" si="316"/>
        <v>0</v>
      </c>
      <c r="FG197" s="77">
        <f t="shared" si="316"/>
        <v>0</v>
      </c>
      <c r="FH197" s="77">
        <f t="shared" si="316"/>
        <v>0</v>
      </c>
      <c r="FI197" s="77">
        <f t="shared" si="316"/>
        <v>0</v>
      </c>
      <c r="FJ197" s="77">
        <f t="shared" si="316"/>
        <v>0</v>
      </c>
      <c r="FK197" s="77">
        <f t="shared" si="316"/>
        <v>0</v>
      </c>
      <c r="FL197" s="77">
        <f t="shared" si="316"/>
        <v>0</v>
      </c>
      <c r="FM197" s="77">
        <f t="shared" si="317"/>
        <v>0</v>
      </c>
      <c r="FN197" s="77">
        <f t="shared" si="317"/>
        <v>0</v>
      </c>
      <c r="FO197" s="77">
        <f t="shared" si="317"/>
        <v>0</v>
      </c>
      <c r="FP197" s="77">
        <f t="shared" si="317"/>
        <v>0</v>
      </c>
      <c r="FQ197" s="77">
        <f t="shared" si="317"/>
        <v>0</v>
      </c>
      <c r="FR197" s="77">
        <f t="shared" si="317"/>
        <v>0</v>
      </c>
      <c r="FS197" s="77">
        <f t="shared" si="317"/>
        <v>0</v>
      </c>
      <c r="FT197" s="77">
        <f t="shared" si="317"/>
        <v>0</v>
      </c>
      <c r="FU197" s="77">
        <f t="shared" si="317"/>
        <v>0</v>
      </c>
      <c r="FV197" s="77">
        <f t="shared" si="317"/>
        <v>0</v>
      </c>
      <c r="FW197" s="77">
        <f t="shared" si="318"/>
        <v>0</v>
      </c>
      <c r="FX197" s="77">
        <f t="shared" si="318"/>
        <v>0</v>
      </c>
      <c r="FY197" s="77">
        <f t="shared" si="318"/>
        <v>0</v>
      </c>
      <c r="FZ197" s="77">
        <f t="shared" si="318"/>
        <v>0</v>
      </c>
      <c r="GA197" s="77">
        <f t="shared" si="318"/>
        <v>0</v>
      </c>
      <c r="GB197" s="77">
        <f t="shared" si="318"/>
        <v>0</v>
      </c>
      <c r="GC197" s="77">
        <f t="shared" si="318"/>
        <v>0</v>
      </c>
      <c r="GD197" s="77">
        <f t="shared" si="318"/>
        <v>0</v>
      </c>
      <c r="GE197" s="77">
        <f t="shared" si="318"/>
        <v>0</v>
      </c>
      <c r="GF197" s="77">
        <f t="shared" si="318"/>
        <v>0</v>
      </c>
      <c r="GG197" s="77">
        <f t="shared" si="318"/>
        <v>0</v>
      </c>
    </row>
    <row r="198" spans="1:189" ht="15.75" x14ac:dyDescent="0.25">
      <c r="A198" s="93"/>
      <c r="B198" s="101"/>
      <c r="C198" s="102"/>
      <c r="D198" s="102"/>
      <c r="E198" s="93"/>
      <c r="F198" s="101"/>
      <c r="G198" s="97">
        <f t="shared" si="320"/>
        <v>0</v>
      </c>
      <c r="H198" s="96"/>
      <c r="I198" s="97">
        <f t="shared" si="321"/>
        <v>0</v>
      </c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0">
        <f t="shared" ref="AD198:AD261" si="323">K198+M198+O198+Q198+S198+U198+W198+Y198+AA198+AC198</f>
        <v>0</v>
      </c>
      <c r="AE198" s="100">
        <f t="shared" si="319"/>
        <v>0</v>
      </c>
      <c r="AF198" s="75"/>
      <c r="AG198" s="75"/>
      <c r="AH198" s="68">
        <f t="shared" si="322"/>
        <v>0</v>
      </c>
      <c r="AI198" s="79">
        <f>SUMIF(Списки!$D$2:$D$6,B198,Списки!$E$2:$E$6)</f>
        <v>0</v>
      </c>
      <c r="AJ198" s="79">
        <f t="shared" si="228"/>
        <v>31</v>
      </c>
      <c r="AK198" s="70"/>
      <c r="AL198" s="70">
        <f t="array" aca="1" ref="AL198" ca="1">IF(MONTH(AI198)=1,MIN(IF(F198=январь!$A$1:$AF$200,ROW(январь!$A$1:$AF$200))),IF(MONTH(AI198)=2,MIN(IF(F198=февраль!$A$1:$AF$200,ROW(февраль!$A$1:$AF$200))),IF(MONTH(AI198)=3,MIN(IF(F198=март!$A$1:$AF$200,ROW(март!$A$1:$AF$200))),IF(MONTH(AI198)=4,MIN(IF(F198=апрель!$A$1:$AF$200,ROW(апрель!$A$1:$AF$200))),IF(MONTH(AI198)=5,MIN(IF(F198=май!$A$1:$AF$200,ROW(май!$A$1:$AF$200))),0)))))</f>
        <v>3</v>
      </c>
      <c r="AM198" s="77" t="str">
        <f t="shared" ca="1" si="304"/>
        <v>П</v>
      </c>
      <c r="AN198" s="77" t="str">
        <f t="shared" ca="1" si="304"/>
        <v>П</v>
      </c>
      <c r="AO198" s="77" t="str">
        <f t="shared" ca="1" si="304"/>
        <v>КД</v>
      </c>
      <c r="AP198" s="77" t="str">
        <f t="shared" ca="1" si="304"/>
        <v>КД</v>
      </c>
      <c r="AQ198" s="77" t="str">
        <f t="shared" ca="1" si="304"/>
        <v>КД</v>
      </c>
      <c r="AR198" s="77" t="str">
        <f t="shared" ca="1" si="304"/>
        <v>КД</v>
      </c>
      <c r="AS198" s="77" t="str">
        <f t="shared" ca="1" si="304"/>
        <v>В</v>
      </c>
      <c r="AT198" s="77" t="str">
        <f t="shared" ca="1" si="304"/>
        <v>КД</v>
      </c>
      <c r="AU198" s="77">
        <f t="shared" ca="1" si="304"/>
        <v>0</v>
      </c>
      <c r="AV198" s="77">
        <f t="shared" ca="1" si="304"/>
        <v>3</v>
      </c>
      <c r="AW198" s="77">
        <f t="shared" ca="1" si="305"/>
        <v>4</v>
      </c>
      <c r="AX198" s="77">
        <f t="shared" ca="1" si="305"/>
        <v>6</v>
      </c>
      <c r="AY198" s="77">
        <f t="shared" ca="1" si="305"/>
        <v>3</v>
      </c>
      <c r="AZ198" s="77" t="str">
        <f t="shared" ca="1" si="305"/>
        <v>В</v>
      </c>
      <c r="BA198" s="77">
        <f t="shared" ca="1" si="305"/>
        <v>7</v>
      </c>
      <c r="BB198" s="77">
        <f t="shared" ca="1" si="305"/>
        <v>0</v>
      </c>
      <c r="BC198" s="77">
        <f t="shared" ca="1" si="305"/>
        <v>3</v>
      </c>
      <c r="BD198" s="77">
        <f t="shared" ca="1" si="305"/>
        <v>4</v>
      </c>
      <c r="BE198" s="77">
        <f t="shared" ca="1" si="305"/>
        <v>6</v>
      </c>
      <c r="BF198" s="77">
        <f t="shared" ca="1" si="305"/>
        <v>3</v>
      </c>
      <c r="BG198" s="77" t="str">
        <f t="shared" ca="1" si="306"/>
        <v>В</v>
      </c>
      <c r="BH198" s="77">
        <f t="shared" ca="1" si="306"/>
        <v>7</v>
      </c>
      <c r="BI198" s="77">
        <f t="shared" ca="1" si="306"/>
        <v>0</v>
      </c>
      <c r="BJ198" s="77">
        <f t="shared" ca="1" si="306"/>
        <v>3</v>
      </c>
      <c r="BK198" s="77">
        <f t="shared" ca="1" si="306"/>
        <v>4</v>
      </c>
      <c r="BL198" s="77">
        <f t="shared" ca="1" si="306"/>
        <v>6</v>
      </c>
      <c r="BM198" s="77">
        <f t="shared" ca="1" si="306"/>
        <v>3</v>
      </c>
      <c r="BN198" s="77" t="str">
        <f t="shared" ca="1" si="306"/>
        <v>В</v>
      </c>
      <c r="BO198" s="77">
        <f t="shared" ca="1" si="306"/>
        <v>7</v>
      </c>
      <c r="BP198" s="77">
        <f t="shared" ca="1" si="306"/>
        <v>0</v>
      </c>
      <c r="BQ198" s="77">
        <f t="shared" ca="1" si="306"/>
        <v>3</v>
      </c>
      <c r="BR198" s="77">
        <f t="shared" si="307"/>
        <v>0</v>
      </c>
      <c r="BS198" s="77">
        <f t="shared" si="307"/>
        <v>0</v>
      </c>
      <c r="BT198" s="77">
        <f t="shared" si="307"/>
        <v>0</v>
      </c>
      <c r="BU198" s="77">
        <f t="shared" si="307"/>
        <v>0</v>
      </c>
      <c r="BV198" s="77">
        <f t="shared" si="307"/>
        <v>0</v>
      </c>
      <c r="BW198" s="77">
        <f t="shared" si="307"/>
        <v>0</v>
      </c>
      <c r="BX198" s="77">
        <f t="shared" si="307"/>
        <v>0</v>
      </c>
      <c r="BY198" s="77">
        <f t="shared" si="307"/>
        <v>0</v>
      </c>
      <c r="BZ198" s="77">
        <f t="shared" si="307"/>
        <v>0</v>
      </c>
      <c r="CA198" s="77">
        <f t="shared" si="307"/>
        <v>0</v>
      </c>
      <c r="CB198" s="77">
        <f t="shared" si="308"/>
        <v>0</v>
      </c>
      <c r="CC198" s="77">
        <f t="shared" si="308"/>
        <v>0</v>
      </c>
      <c r="CD198" s="77">
        <f t="shared" si="308"/>
        <v>0</v>
      </c>
      <c r="CE198" s="77">
        <f t="shared" si="308"/>
        <v>0</v>
      </c>
      <c r="CF198" s="77">
        <f t="shared" si="308"/>
        <v>0</v>
      </c>
      <c r="CG198" s="77">
        <f t="shared" si="308"/>
        <v>0</v>
      </c>
      <c r="CH198" s="77">
        <f t="shared" si="308"/>
        <v>0</v>
      </c>
      <c r="CI198" s="77">
        <f t="shared" si="308"/>
        <v>0</v>
      </c>
      <c r="CJ198" s="77">
        <f t="shared" si="308"/>
        <v>0</v>
      </c>
      <c r="CK198" s="77">
        <f t="shared" si="308"/>
        <v>0</v>
      </c>
      <c r="CL198" s="77">
        <f t="shared" si="309"/>
        <v>0</v>
      </c>
      <c r="CM198" s="77">
        <f t="shared" si="309"/>
        <v>0</v>
      </c>
      <c r="CN198" s="77">
        <f t="shared" si="309"/>
        <v>0</v>
      </c>
      <c r="CO198" s="77">
        <f t="shared" si="309"/>
        <v>0</v>
      </c>
      <c r="CP198" s="77">
        <f t="shared" si="309"/>
        <v>0</v>
      </c>
      <c r="CQ198" s="77">
        <f t="shared" si="309"/>
        <v>0</v>
      </c>
      <c r="CR198" s="77">
        <f t="shared" si="309"/>
        <v>0</v>
      </c>
      <c r="CS198" s="77">
        <f t="shared" si="309"/>
        <v>0</v>
      </c>
      <c r="CT198" s="77">
        <f t="shared" si="310"/>
        <v>0</v>
      </c>
      <c r="CU198" s="77">
        <f t="shared" si="310"/>
        <v>0</v>
      </c>
      <c r="CV198" s="77">
        <f t="shared" si="310"/>
        <v>0</v>
      </c>
      <c r="CW198" s="77">
        <f t="shared" si="310"/>
        <v>0</v>
      </c>
      <c r="CX198" s="77">
        <f t="shared" si="310"/>
        <v>0</v>
      </c>
      <c r="CY198" s="77">
        <f t="shared" si="310"/>
        <v>0</v>
      </c>
      <c r="CZ198" s="77">
        <f t="shared" si="310"/>
        <v>0</v>
      </c>
      <c r="DA198" s="77">
        <f t="shared" si="310"/>
        <v>0</v>
      </c>
      <c r="DB198" s="77">
        <f t="shared" si="310"/>
        <v>0</v>
      </c>
      <c r="DC198" s="77">
        <f t="shared" si="310"/>
        <v>0</v>
      </c>
      <c r="DD198" s="77">
        <f t="shared" si="311"/>
        <v>0</v>
      </c>
      <c r="DE198" s="77">
        <f t="shared" si="311"/>
        <v>0</v>
      </c>
      <c r="DF198" s="77">
        <f t="shared" si="311"/>
        <v>0</v>
      </c>
      <c r="DG198" s="77">
        <f t="shared" si="311"/>
        <v>0</v>
      </c>
      <c r="DH198" s="77">
        <f t="shared" si="311"/>
        <v>0</v>
      </c>
      <c r="DI198" s="77">
        <f t="shared" si="311"/>
        <v>0</v>
      </c>
      <c r="DJ198" s="77">
        <f t="shared" si="311"/>
        <v>0</v>
      </c>
      <c r="DK198" s="77">
        <f t="shared" si="311"/>
        <v>0</v>
      </c>
      <c r="DL198" s="77">
        <f t="shared" si="311"/>
        <v>0</v>
      </c>
      <c r="DM198" s="77">
        <f t="shared" si="311"/>
        <v>0</v>
      </c>
      <c r="DN198" s="77">
        <f t="shared" si="312"/>
        <v>0</v>
      </c>
      <c r="DO198" s="77">
        <f t="shared" si="312"/>
        <v>0</v>
      </c>
      <c r="DP198" s="77">
        <f t="shared" si="312"/>
        <v>0</v>
      </c>
      <c r="DQ198" s="77">
        <f t="shared" si="312"/>
        <v>0</v>
      </c>
      <c r="DR198" s="77">
        <f t="shared" si="312"/>
        <v>0</v>
      </c>
      <c r="DS198" s="77">
        <f t="shared" si="312"/>
        <v>0</v>
      </c>
      <c r="DT198" s="77">
        <f t="shared" si="312"/>
        <v>0</v>
      </c>
      <c r="DU198" s="77">
        <f t="shared" si="312"/>
        <v>0</v>
      </c>
      <c r="DV198" s="77">
        <f t="shared" si="312"/>
        <v>0</v>
      </c>
      <c r="DW198" s="77">
        <f t="shared" si="312"/>
        <v>0</v>
      </c>
      <c r="DX198" s="77">
        <f t="shared" si="312"/>
        <v>0</v>
      </c>
      <c r="DY198" s="77">
        <f t="shared" si="313"/>
        <v>0</v>
      </c>
      <c r="DZ198" s="77">
        <f t="shared" si="313"/>
        <v>0</v>
      </c>
      <c r="EA198" s="77">
        <f t="shared" si="313"/>
        <v>0</v>
      </c>
      <c r="EB198" s="77">
        <f t="shared" si="313"/>
        <v>0</v>
      </c>
      <c r="EC198" s="77">
        <f t="shared" si="313"/>
        <v>0</v>
      </c>
      <c r="ED198" s="77">
        <f t="shared" si="313"/>
        <v>0</v>
      </c>
      <c r="EE198" s="77">
        <f t="shared" si="313"/>
        <v>0</v>
      </c>
      <c r="EF198" s="77">
        <f t="shared" si="313"/>
        <v>0</v>
      </c>
      <c r="EG198" s="77">
        <f t="shared" si="313"/>
        <v>0</v>
      </c>
      <c r="EH198" s="77">
        <f t="shared" si="313"/>
        <v>0</v>
      </c>
      <c r="EI198" s="77">
        <f t="shared" si="314"/>
        <v>0</v>
      </c>
      <c r="EJ198" s="77">
        <f t="shared" si="314"/>
        <v>0</v>
      </c>
      <c r="EK198" s="77">
        <f t="shared" si="314"/>
        <v>0</v>
      </c>
      <c r="EL198" s="77">
        <f t="shared" si="314"/>
        <v>0</v>
      </c>
      <c r="EM198" s="77">
        <f t="shared" si="314"/>
        <v>0</v>
      </c>
      <c r="EN198" s="77">
        <f t="shared" si="314"/>
        <v>0</v>
      </c>
      <c r="EO198" s="77">
        <f t="shared" si="314"/>
        <v>0</v>
      </c>
      <c r="EP198" s="77">
        <f t="shared" si="314"/>
        <v>0</v>
      </c>
      <c r="EQ198" s="77">
        <f t="shared" si="314"/>
        <v>0</v>
      </c>
      <c r="ER198" s="77">
        <f t="shared" si="314"/>
        <v>0</v>
      </c>
      <c r="ES198" s="77">
        <f t="shared" si="315"/>
        <v>0</v>
      </c>
      <c r="ET198" s="77">
        <f t="shared" si="315"/>
        <v>0</v>
      </c>
      <c r="EU198" s="77">
        <f t="shared" si="315"/>
        <v>0</v>
      </c>
      <c r="EV198" s="77">
        <f t="shared" si="315"/>
        <v>0</v>
      </c>
      <c r="EW198" s="77">
        <f t="shared" si="315"/>
        <v>0</v>
      </c>
      <c r="EX198" s="77">
        <f t="shared" si="315"/>
        <v>0</v>
      </c>
      <c r="EY198" s="77">
        <f t="shared" si="315"/>
        <v>0</v>
      </c>
      <c r="EZ198" s="77">
        <f t="shared" si="315"/>
        <v>0</v>
      </c>
      <c r="FA198" s="77">
        <f t="shared" si="315"/>
        <v>0</v>
      </c>
      <c r="FB198" s="77">
        <f t="shared" si="315"/>
        <v>0</v>
      </c>
      <c r="FC198" s="77">
        <f t="shared" si="316"/>
        <v>0</v>
      </c>
      <c r="FD198" s="77">
        <f t="shared" si="316"/>
        <v>0</v>
      </c>
      <c r="FE198" s="77">
        <f t="shared" si="316"/>
        <v>0</v>
      </c>
      <c r="FF198" s="77">
        <f t="shared" si="316"/>
        <v>0</v>
      </c>
      <c r="FG198" s="77">
        <f t="shared" si="316"/>
        <v>0</v>
      </c>
      <c r="FH198" s="77">
        <f t="shared" si="316"/>
        <v>0</v>
      </c>
      <c r="FI198" s="77">
        <f t="shared" si="316"/>
        <v>0</v>
      </c>
      <c r="FJ198" s="77">
        <f t="shared" si="316"/>
        <v>0</v>
      </c>
      <c r="FK198" s="77">
        <f t="shared" si="316"/>
        <v>0</v>
      </c>
      <c r="FL198" s="77">
        <f t="shared" si="316"/>
        <v>0</v>
      </c>
      <c r="FM198" s="77">
        <f t="shared" si="317"/>
        <v>0</v>
      </c>
      <c r="FN198" s="77">
        <f t="shared" si="317"/>
        <v>0</v>
      </c>
      <c r="FO198" s="77">
        <f t="shared" si="317"/>
        <v>0</v>
      </c>
      <c r="FP198" s="77">
        <f t="shared" si="317"/>
        <v>0</v>
      </c>
      <c r="FQ198" s="77">
        <f t="shared" si="317"/>
        <v>0</v>
      </c>
      <c r="FR198" s="77">
        <f t="shared" si="317"/>
        <v>0</v>
      </c>
      <c r="FS198" s="77">
        <f t="shared" si="317"/>
        <v>0</v>
      </c>
      <c r="FT198" s="77">
        <f t="shared" si="317"/>
        <v>0</v>
      </c>
      <c r="FU198" s="77">
        <f t="shared" si="317"/>
        <v>0</v>
      </c>
      <c r="FV198" s="77">
        <f t="shared" si="317"/>
        <v>0</v>
      </c>
      <c r="FW198" s="77">
        <f t="shared" si="318"/>
        <v>0</v>
      </c>
      <c r="FX198" s="77">
        <f t="shared" si="318"/>
        <v>0</v>
      </c>
      <c r="FY198" s="77">
        <f t="shared" si="318"/>
        <v>0</v>
      </c>
      <c r="FZ198" s="77">
        <f t="shared" si="318"/>
        <v>0</v>
      </c>
      <c r="GA198" s="77">
        <f t="shared" si="318"/>
        <v>0</v>
      </c>
      <c r="GB198" s="77">
        <f t="shared" si="318"/>
        <v>0</v>
      </c>
      <c r="GC198" s="77">
        <f t="shared" si="318"/>
        <v>0</v>
      </c>
      <c r="GD198" s="77">
        <f t="shared" si="318"/>
        <v>0</v>
      </c>
      <c r="GE198" s="77">
        <f t="shared" si="318"/>
        <v>0</v>
      </c>
      <c r="GF198" s="77">
        <f t="shared" si="318"/>
        <v>0</v>
      </c>
      <c r="GG198" s="77">
        <f t="shared" si="318"/>
        <v>0</v>
      </c>
    </row>
    <row r="199" spans="1:189" ht="15.75" x14ac:dyDescent="0.25">
      <c r="A199" s="93"/>
      <c r="B199" s="101"/>
      <c r="C199" s="102"/>
      <c r="D199" s="102"/>
      <c r="E199" s="93"/>
      <c r="F199" s="101"/>
      <c r="G199" s="97">
        <f t="shared" si="320"/>
        <v>0</v>
      </c>
      <c r="H199" s="96"/>
      <c r="I199" s="97">
        <f t="shared" si="321"/>
        <v>0</v>
      </c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0">
        <f t="shared" si="323"/>
        <v>0</v>
      </c>
      <c r="AE199" s="100">
        <f t="shared" si="319"/>
        <v>0</v>
      </c>
      <c r="AF199" s="75"/>
      <c r="AG199" s="75"/>
      <c r="AH199" s="68">
        <f t="shared" si="322"/>
        <v>0</v>
      </c>
      <c r="AI199" s="79">
        <f>SUMIF(Списки!$D$2:$D$6,B199,Списки!$E$2:$E$6)</f>
        <v>0</v>
      </c>
      <c r="AJ199" s="79">
        <f t="shared" si="228"/>
        <v>31</v>
      </c>
      <c r="AK199" s="70"/>
      <c r="AL199" s="70">
        <f t="array" aca="1" ref="AL199" ca="1">IF(MONTH(AI199)=1,MIN(IF(F199=январь!$A$1:$AF$200,ROW(январь!$A$1:$AF$200))),IF(MONTH(AI199)=2,MIN(IF(F199=февраль!$A$1:$AF$200,ROW(февраль!$A$1:$AF$200))),IF(MONTH(AI199)=3,MIN(IF(F199=март!$A$1:$AF$200,ROW(март!$A$1:$AF$200))),IF(MONTH(AI199)=4,MIN(IF(F199=апрель!$A$1:$AF$200,ROW(апрель!$A$1:$AF$200))),IF(MONTH(AI199)=5,MIN(IF(F199=май!$A$1:$AF$200,ROW(май!$A$1:$AF$200))),0)))))</f>
        <v>3</v>
      </c>
      <c r="AM199" s="77" t="str">
        <f t="shared" ca="1" si="304"/>
        <v>П</v>
      </c>
      <c r="AN199" s="77" t="str">
        <f t="shared" ca="1" si="304"/>
        <v>П</v>
      </c>
      <c r="AO199" s="77" t="str">
        <f t="shared" ca="1" si="304"/>
        <v>КД</v>
      </c>
      <c r="AP199" s="77" t="str">
        <f t="shared" ca="1" si="304"/>
        <v>КД</v>
      </c>
      <c r="AQ199" s="77" t="str">
        <f t="shared" ca="1" si="304"/>
        <v>КД</v>
      </c>
      <c r="AR199" s="77" t="str">
        <f t="shared" ca="1" si="304"/>
        <v>КД</v>
      </c>
      <c r="AS199" s="77" t="str">
        <f t="shared" ca="1" si="304"/>
        <v>В</v>
      </c>
      <c r="AT199" s="77" t="str">
        <f t="shared" ca="1" si="304"/>
        <v>КД</v>
      </c>
      <c r="AU199" s="77">
        <f t="shared" ca="1" si="304"/>
        <v>0</v>
      </c>
      <c r="AV199" s="77">
        <f t="shared" ca="1" si="304"/>
        <v>3</v>
      </c>
      <c r="AW199" s="77">
        <f t="shared" ca="1" si="305"/>
        <v>4</v>
      </c>
      <c r="AX199" s="77">
        <f t="shared" ca="1" si="305"/>
        <v>6</v>
      </c>
      <c r="AY199" s="77">
        <f t="shared" ca="1" si="305"/>
        <v>3</v>
      </c>
      <c r="AZ199" s="77" t="str">
        <f t="shared" ca="1" si="305"/>
        <v>В</v>
      </c>
      <c r="BA199" s="77">
        <f t="shared" ca="1" si="305"/>
        <v>7</v>
      </c>
      <c r="BB199" s="77">
        <f t="shared" ca="1" si="305"/>
        <v>0</v>
      </c>
      <c r="BC199" s="77">
        <f t="shared" ca="1" si="305"/>
        <v>3</v>
      </c>
      <c r="BD199" s="77">
        <f t="shared" ca="1" si="305"/>
        <v>4</v>
      </c>
      <c r="BE199" s="77">
        <f t="shared" ca="1" si="305"/>
        <v>6</v>
      </c>
      <c r="BF199" s="77">
        <f t="shared" ca="1" si="305"/>
        <v>3</v>
      </c>
      <c r="BG199" s="77" t="str">
        <f t="shared" ca="1" si="306"/>
        <v>В</v>
      </c>
      <c r="BH199" s="77">
        <f t="shared" ca="1" si="306"/>
        <v>7</v>
      </c>
      <c r="BI199" s="77">
        <f t="shared" ca="1" si="306"/>
        <v>0</v>
      </c>
      <c r="BJ199" s="77">
        <f t="shared" ca="1" si="306"/>
        <v>3</v>
      </c>
      <c r="BK199" s="77">
        <f t="shared" ca="1" si="306"/>
        <v>4</v>
      </c>
      <c r="BL199" s="77">
        <f t="shared" ca="1" si="306"/>
        <v>6</v>
      </c>
      <c r="BM199" s="77">
        <f t="shared" ca="1" si="306"/>
        <v>3</v>
      </c>
      <c r="BN199" s="77" t="str">
        <f t="shared" ca="1" si="306"/>
        <v>В</v>
      </c>
      <c r="BO199" s="77">
        <f t="shared" ca="1" si="306"/>
        <v>7</v>
      </c>
      <c r="BP199" s="77">
        <f t="shared" ca="1" si="306"/>
        <v>0</v>
      </c>
      <c r="BQ199" s="77">
        <f t="shared" ca="1" si="306"/>
        <v>3</v>
      </c>
      <c r="BR199" s="77">
        <f t="shared" si="307"/>
        <v>0</v>
      </c>
      <c r="BS199" s="77">
        <f t="shared" si="307"/>
        <v>0</v>
      </c>
      <c r="BT199" s="77">
        <f t="shared" si="307"/>
        <v>0</v>
      </c>
      <c r="BU199" s="77">
        <f t="shared" si="307"/>
        <v>0</v>
      </c>
      <c r="BV199" s="77">
        <f t="shared" si="307"/>
        <v>0</v>
      </c>
      <c r="BW199" s="77">
        <f t="shared" si="307"/>
        <v>0</v>
      </c>
      <c r="BX199" s="77">
        <f t="shared" si="307"/>
        <v>0</v>
      </c>
      <c r="BY199" s="77">
        <f t="shared" si="307"/>
        <v>0</v>
      </c>
      <c r="BZ199" s="77">
        <f t="shared" si="307"/>
        <v>0</v>
      </c>
      <c r="CA199" s="77">
        <f t="shared" si="307"/>
        <v>0</v>
      </c>
      <c r="CB199" s="77">
        <f t="shared" si="308"/>
        <v>0</v>
      </c>
      <c r="CC199" s="77">
        <f t="shared" si="308"/>
        <v>0</v>
      </c>
      <c r="CD199" s="77">
        <f t="shared" si="308"/>
        <v>0</v>
      </c>
      <c r="CE199" s="77">
        <f t="shared" si="308"/>
        <v>0</v>
      </c>
      <c r="CF199" s="77">
        <f t="shared" si="308"/>
        <v>0</v>
      </c>
      <c r="CG199" s="77">
        <f t="shared" si="308"/>
        <v>0</v>
      </c>
      <c r="CH199" s="77">
        <f t="shared" si="308"/>
        <v>0</v>
      </c>
      <c r="CI199" s="77">
        <f t="shared" si="308"/>
        <v>0</v>
      </c>
      <c r="CJ199" s="77">
        <f t="shared" si="308"/>
        <v>0</v>
      </c>
      <c r="CK199" s="77">
        <f t="shared" si="308"/>
        <v>0</v>
      </c>
      <c r="CL199" s="77">
        <f t="shared" si="309"/>
        <v>0</v>
      </c>
      <c r="CM199" s="77">
        <f t="shared" si="309"/>
        <v>0</v>
      </c>
      <c r="CN199" s="77">
        <f t="shared" si="309"/>
        <v>0</v>
      </c>
      <c r="CO199" s="77">
        <f t="shared" si="309"/>
        <v>0</v>
      </c>
      <c r="CP199" s="77">
        <f t="shared" si="309"/>
        <v>0</v>
      </c>
      <c r="CQ199" s="77">
        <f t="shared" si="309"/>
        <v>0</v>
      </c>
      <c r="CR199" s="77">
        <f t="shared" si="309"/>
        <v>0</v>
      </c>
      <c r="CS199" s="77">
        <f t="shared" si="309"/>
        <v>0</v>
      </c>
      <c r="CT199" s="77">
        <f t="shared" si="310"/>
        <v>0</v>
      </c>
      <c r="CU199" s="77">
        <f t="shared" si="310"/>
        <v>0</v>
      </c>
      <c r="CV199" s="77">
        <f t="shared" si="310"/>
        <v>0</v>
      </c>
      <c r="CW199" s="77">
        <f t="shared" si="310"/>
        <v>0</v>
      </c>
      <c r="CX199" s="77">
        <f t="shared" si="310"/>
        <v>0</v>
      </c>
      <c r="CY199" s="77">
        <f t="shared" si="310"/>
        <v>0</v>
      </c>
      <c r="CZ199" s="77">
        <f t="shared" si="310"/>
        <v>0</v>
      </c>
      <c r="DA199" s="77">
        <f t="shared" si="310"/>
        <v>0</v>
      </c>
      <c r="DB199" s="77">
        <f t="shared" si="310"/>
        <v>0</v>
      </c>
      <c r="DC199" s="77">
        <f t="shared" si="310"/>
        <v>0</v>
      </c>
      <c r="DD199" s="77">
        <f t="shared" si="311"/>
        <v>0</v>
      </c>
      <c r="DE199" s="77">
        <f t="shared" si="311"/>
        <v>0</v>
      </c>
      <c r="DF199" s="77">
        <f t="shared" si="311"/>
        <v>0</v>
      </c>
      <c r="DG199" s="77">
        <f t="shared" si="311"/>
        <v>0</v>
      </c>
      <c r="DH199" s="77">
        <f t="shared" si="311"/>
        <v>0</v>
      </c>
      <c r="DI199" s="77">
        <f t="shared" si="311"/>
        <v>0</v>
      </c>
      <c r="DJ199" s="77">
        <f t="shared" si="311"/>
        <v>0</v>
      </c>
      <c r="DK199" s="77">
        <f t="shared" si="311"/>
        <v>0</v>
      </c>
      <c r="DL199" s="77">
        <f t="shared" si="311"/>
        <v>0</v>
      </c>
      <c r="DM199" s="77">
        <f t="shared" si="311"/>
        <v>0</v>
      </c>
      <c r="DN199" s="77">
        <f t="shared" si="312"/>
        <v>0</v>
      </c>
      <c r="DO199" s="77">
        <f t="shared" si="312"/>
        <v>0</v>
      </c>
      <c r="DP199" s="77">
        <f t="shared" si="312"/>
        <v>0</v>
      </c>
      <c r="DQ199" s="77">
        <f t="shared" si="312"/>
        <v>0</v>
      </c>
      <c r="DR199" s="77">
        <f t="shared" si="312"/>
        <v>0</v>
      </c>
      <c r="DS199" s="77">
        <f t="shared" si="312"/>
        <v>0</v>
      </c>
      <c r="DT199" s="77">
        <f t="shared" si="312"/>
        <v>0</v>
      </c>
      <c r="DU199" s="77">
        <f t="shared" si="312"/>
        <v>0</v>
      </c>
      <c r="DV199" s="77">
        <f t="shared" si="312"/>
        <v>0</v>
      </c>
      <c r="DW199" s="77">
        <f t="shared" si="312"/>
        <v>0</v>
      </c>
      <c r="DX199" s="77">
        <f t="shared" si="312"/>
        <v>0</v>
      </c>
      <c r="DY199" s="77">
        <f t="shared" si="313"/>
        <v>0</v>
      </c>
      <c r="DZ199" s="77">
        <f t="shared" si="313"/>
        <v>0</v>
      </c>
      <c r="EA199" s="77">
        <f t="shared" si="313"/>
        <v>0</v>
      </c>
      <c r="EB199" s="77">
        <f t="shared" si="313"/>
        <v>0</v>
      </c>
      <c r="EC199" s="77">
        <f t="shared" si="313"/>
        <v>0</v>
      </c>
      <c r="ED199" s="77">
        <f t="shared" si="313"/>
        <v>0</v>
      </c>
      <c r="EE199" s="77">
        <f t="shared" si="313"/>
        <v>0</v>
      </c>
      <c r="EF199" s="77">
        <f t="shared" si="313"/>
        <v>0</v>
      </c>
      <c r="EG199" s="77">
        <f t="shared" si="313"/>
        <v>0</v>
      </c>
      <c r="EH199" s="77">
        <f t="shared" si="313"/>
        <v>0</v>
      </c>
      <c r="EI199" s="77">
        <f t="shared" si="314"/>
        <v>0</v>
      </c>
      <c r="EJ199" s="77">
        <f t="shared" si="314"/>
        <v>0</v>
      </c>
      <c r="EK199" s="77">
        <f t="shared" si="314"/>
        <v>0</v>
      </c>
      <c r="EL199" s="77">
        <f t="shared" si="314"/>
        <v>0</v>
      </c>
      <c r="EM199" s="77">
        <f t="shared" si="314"/>
        <v>0</v>
      </c>
      <c r="EN199" s="77">
        <f t="shared" si="314"/>
        <v>0</v>
      </c>
      <c r="EO199" s="77">
        <f t="shared" si="314"/>
        <v>0</v>
      </c>
      <c r="EP199" s="77">
        <f t="shared" si="314"/>
        <v>0</v>
      </c>
      <c r="EQ199" s="77">
        <f t="shared" si="314"/>
        <v>0</v>
      </c>
      <c r="ER199" s="77">
        <f t="shared" si="314"/>
        <v>0</v>
      </c>
      <c r="ES199" s="77">
        <f t="shared" si="315"/>
        <v>0</v>
      </c>
      <c r="ET199" s="77">
        <f t="shared" si="315"/>
        <v>0</v>
      </c>
      <c r="EU199" s="77">
        <f t="shared" si="315"/>
        <v>0</v>
      </c>
      <c r="EV199" s="77">
        <f t="shared" si="315"/>
        <v>0</v>
      </c>
      <c r="EW199" s="77">
        <f t="shared" si="315"/>
        <v>0</v>
      </c>
      <c r="EX199" s="77">
        <f t="shared" si="315"/>
        <v>0</v>
      </c>
      <c r="EY199" s="77">
        <f t="shared" si="315"/>
        <v>0</v>
      </c>
      <c r="EZ199" s="77">
        <f t="shared" si="315"/>
        <v>0</v>
      </c>
      <c r="FA199" s="77">
        <f t="shared" si="315"/>
        <v>0</v>
      </c>
      <c r="FB199" s="77">
        <f t="shared" si="315"/>
        <v>0</v>
      </c>
      <c r="FC199" s="77">
        <f t="shared" si="316"/>
        <v>0</v>
      </c>
      <c r="FD199" s="77">
        <f t="shared" si="316"/>
        <v>0</v>
      </c>
      <c r="FE199" s="77">
        <f t="shared" si="316"/>
        <v>0</v>
      </c>
      <c r="FF199" s="77">
        <f t="shared" si="316"/>
        <v>0</v>
      </c>
      <c r="FG199" s="77">
        <f t="shared" si="316"/>
        <v>0</v>
      </c>
      <c r="FH199" s="77">
        <f t="shared" si="316"/>
        <v>0</v>
      </c>
      <c r="FI199" s="77">
        <f t="shared" si="316"/>
        <v>0</v>
      </c>
      <c r="FJ199" s="77">
        <f t="shared" si="316"/>
        <v>0</v>
      </c>
      <c r="FK199" s="77">
        <f t="shared" si="316"/>
        <v>0</v>
      </c>
      <c r="FL199" s="77">
        <f t="shared" si="316"/>
        <v>0</v>
      </c>
      <c r="FM199" s="77">
        <f t="shared" si="317"/>
        <v>0</v>
      </c>
      <c r="FN199" s="77">
        <f t="shared" si="317"/>
        <v>0</v>
      </c>
      <c r="FO199" s="77">
        <f t="shared" si="317"/>
        <v>0</v>
      </c>
      <c r="FP199" s="77">
        <f t="shared" si="317"/>
        <v>0</v>
      </c>
      <c r="FQ199" s="77">
        <f t="shared" si="317"/>
        <v>0</v>
      </c>
      <c r="FR199" s="77">
        <f t="shared" si="317"/>
        <v>0</v>
      </c>
      <c r="FS199" s="77">
        <f t="shared" si="317"/>
        <v>0</v>
      </c>
      <c r="FT199" s="77">
        <f t="shared" si="317"/>
        <v>0</v>
      </c>
      <c r="FU199" s="77">
        <f t="shared" si="317"/>
        <v>0</v>
      </c>
      <c r="FV199" s="77">
        <f t="shared" si="317"/>
        <v>0</v>
      </c>
      <c r="FW199" s="77">
        <f t="shared" si="318"/>
        <v>0</v>
      </c>
      <c r="FX199" s="77">
        <f t="shared" si="318"/>
        <v>0</v>
      </c>
      <c r="FY199" s="77">
        <f t="shared" si="318"/>
        <v>0</v>
      </c>
      <c r="FZ199" s="77">
        <f t="shared" si="318"/>
        <v>0</v>
      </c>
      <c r="GA199" s="77">
        <f t="shared" si="318"/>
        <v>0</v>
      </c>
      <c r="GB199" s="77">
        <f t="shared" si="318"/>
        <v>0</v>
      </c>
      <c r="GC199" s="77">
        <f t="shared" si="318"/>
        <v>0</v>
      </c>
      <c r="GD199" s="77">
        <f t="shared" si="318"/>
        <v>0</v>
      </c>
      <c r="GE199" s="77">
        <f t="shared" si="318"/>
        <v>0</v>
      </c>
      <c r="GF199" s="77">
        <f t="shared" si="318"/>
        <v>0</v>
      </c>
      <c r="GG199" s="77">
        <f t="shared" si="318"/>
        <v>0</v>
      </c>
    </row>
    <row r="200" spans="1:189" ht="15.75" x14ac:dyDescent="0.25">
      <c r="A200" s="93"/>
      <c r="B200" s="101"/>
      <c r="C200" s="102"/>
      <c r="D200" s="102"/>
      <c r="E200" s="93"/>
      <c r="F200" s="101"/>
      <c r="G200" s="97">
        <f t="shared" si="320"/>
        <v>0</v>
      </c>
      <c r="H200" s="96"/>
      <c r="I200" s="97">
        <f t="shared" si="321"/>
        <v>0</v>
      </c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0">
        <f t="shared" si="323"/>
        <v>0</v>
      </c>
      <c r="AE200" s="100">
        <f t="shared" si="319"/>
        <v>0</v>
      </c>
      <c r="AF200" s="75"/>
      <c r="AG200" s="75"/>
      <c r="AH200" s="68">
        <f t="shared" si="322"/>
        <v>0</v>
      </c>
      <c r="AI200" s="79">
        <f>SUMIF(Списки!$D$2:$D$6,B200,Списки!$E$2:$E$6)</f>
        <v>0</v>
      </c>
      <c r="AJ200" s="79">
        <f t="shared" ref="AJ200:AJ263" si="324">EOMONTH(AI200,0)</f>
        <v>31</v>
      </c>
      <c r="AK200" s="70"/>
      <c r="AL200" s="70">
        <f t="array" aca="1" ref="AL200" ca="1">IF(MONTH(AI200)=1,MIN(IF(F200=январь!$A$1:$AF$200,ROW(январь!$A$1:$AF$200))),IF(MONTH(AI200)=2,MIN(IF(F200=февраль!$A$1:$AF$200,ROW(февраль!$A$1:$AF$200))),IF(MONTH(AI200)=3,MIN(IF(F200=март!$A$1:$AF$200,ROW(март!$A$1:$AF$200))),IF(MONTH(AI200)=4,MIN(IF(F200=апрель!$A$1:$AF$200,ROW(апрель!$A$1:$AF$200))),IF(MONTH(AI200)=5,MIN(IF(F200=май!$A$1:$AF$200,ROW(май!$A$1:$AF$200))),0)))))</f>
        <v>3</v>
      </c>
      <c r="AM200" s="77" t="str">
        <f t="shared" ca="1" si="304"/>
        <v>П</v>
      </c>
      <c r="AN200" s="77" t="str">
        <f t="shared" ca="1" si="304"/>
        <v>П</v>
      </c>
      <c r="AO200" s="77" t="str">
        <f t="shared" ca="1" si="304"/>
        <v>КД</v>
      </c>
      <c r="AP200" s="77" t="str">
        <f t="shared" ca="1" si="304"/>
        <v>КД</v>
      </c>
      <c r="AQ200" s="77" t="str">
        <f t="shared" ca="1" si="304"/>
        <v>КД</v>
      </c>
      <c r="AR200" s="77" t="str">
        <f t="shared" ca="1" si="304"/>
        <v>КД</v>
      </c>
      <c r="AS200" s="77" t="str">
        <f t="shared" ca="1" si="304"/>
        <v>В</v>
      </c>
      <c r="AT200" s="77" t="str">
        <f t="shared" ca="1" si="304"/>
        <v>КД</v>
      </c>
      <c r="AU200" s="77">
        <f t="shared" ca="1" si="304"/>
        <v>0</v>
      </c>
      <c r="AV200" s="77">
        <f t="shared" ca="1" si="304"/>
        <v>3</v>
      </c>
      <c r="AW200" s="77">
        <f t="shared" ca="1" si="305"/>
        <v>4</v>
      </c>
      <c r="AX200" s="77">
        <f t="shared" ca="1" si="305"/>
        <v>6</v>
      </c>
      <c r="AY200" s="77">
        <f t="shared" ca="1" si="305"/>
        <v>3</v>
      </c>
      <c r="AZ200" s="77" t="str">
        <f t="shared" ca="1" si="305"/>
        <v>В</v>
      </c>
      <c r="BA200" s="77">
        <f t="shared" ca="1" si="305"/>
        <v>7</v>
      </c>
      <c r="BB200" s="77">
        <f t="shared" ca="1" si="305"/>
        <v>0</v>
      </c>
      <c r="BC200" s="77">
        <f t="shared" ca="1" si="305"/>
        <v>3</v>
      </c>
      <c r="BD200" s="77">
        <f t="shared" ca="1" si="305"/>
        <v>4</v>
      </c>
      <c r="BE200" s="77">
        <f t="shared" ca="1" si="305"/>
        <v>6</v>
      </c>
      <c r="BF200" s="77">
        <f t="shared" ca="1" si="305"/>
        <v>3</v>
      </c>
      <c r="BG200" s="77" t="str">
        <f t="shared" ca="1" si="306"/>
        <v>В</v>
      </c>
      <c r="BH200" s="77">
        <f t="shared" ca="1" si="306"/>
        <v>7</v>
      </c>
      <c r="BI200" s="77">
        <f t="shared" ca="1" si="306"/>
        <v>0</v>
      </c>
      <c r="BJ200" s="77">
        <f t="shared" ca="1" si="306"/>
        <v>3</v>
      </c>
      <c r="BK200" s="77">
        <f t="shared" ca="1" si="306"/>
        <v>4</v>
      </c>
      <c r="BL200" s="77">
        <f t="shared" ca="1" si="306"/>
        <v>6</v>
      </c>
      <c r="BM200" s="77">
        <f t="shared" ca="1" si="306"/>
        <v>3</v>
      </c>
      <c r="BN200" s="77" t="str">
        <f t="shared" ca="1" si="306"/>
        <v>В</v>
      </c>
      <c r="BO200" s="77">
        <f t="shared" ca="1" si="306"/>
        <v>7</v>
      </c>
      <c r="BP200" s="77">
        <f t="shared" ca="1" si="306"/>
        <v>0</v>
      </c>
      <c r="BQ200" s="77">
        <f t="shared" ca="1" si="306"/>
        <v>3</v>
      </c>
      <c r="BR200" s="77">
        <f t="shared" si="307"/>
        <v>0</v>
      </c>
      <c r="BS200" s="77">
        <f t="shared" si="307"/>
        <v>0</v>
      </c>
      <c r="BT200" s="77">
        <f t="shared" si="307"/>
        <v>0</v>
      </c>
      <c r="BU200" s="77">
        <f t="shared" si="307"/>
        <v>0</v>
      </c>
      <c r="BV200" s="77">
        <f t="shared" si="307"/>
        <v>0</v>
      </c>
      <c r="BW200" s="77">
        <f t="shared" si="307"/>
        <v>0</v>
      </c>
      <c r="BX200" s="77">
        <f t="shared" si="307"/>
        <v>0</v>
      </c>
      <c r="BY200" s="77">
        <f t="shared" si="307"/>
        <v>0</v>
      </c>
      <c r="BZ200" s="77">
        <f t="shared" si="307"/>
        <v>0</v>
      </c>
      <c r="CA200" s="77">
        <f t="shared" si="307"/>
        <v>0</v>
      </c>
      <c r="CB200" s="77">
        <f t="shared" si="308"/>
        <v>0</v>
      </c>
      <c r="CC200" s="77">
        <f t="shared" si="308"/>
        <v>0</v>
      </c>
      <c r="CD200" s="77">
        <f t="shared" si="308"/>
        <v>0</v>
      </c>
      <c r="CE200" s="77">
        <f t="shared" si="308"/>
        <v>0</v>
      </c>
      <c r="CF200" s="77">
        <f t="shared" si="308"/>
        <v>0</v>
      </c>
      <c r="CG200" s="77">
        <f t="shared" si="308"/>
        <v>0</v>
      </c>
      <c r="CH200" s="77">
        <f t="shared" si="308"/>
        <v>0</v>
      </c>
      <c r="CI200" s="77">
        <f t="shared" si="308"/>
        <v>0</v>
      </c>
      <c r="CJ200" s="77">
        <f t="shared" si="308"/>
        <v>0</v>
      </c>
      <c r="CK200" s="77">
        <f t="shared" si="308"/>
        <v>0</v>
      </c>
      <c r="CL200" s="77">
        <f t="shared" si="309"/>
        <v>0</v>
      </c>
      <c r="CM200" s="77">
        <f t="shared" si="309"/>
        <v>0</v>
      </c>
      <c r="CN200" s="77">
        <f t="shared" si="309"/>
        <v>0</v>
      </c>
      <c r="CO200" s="77">
        <f t="shared" si="309"/>
        <v>0</v>
      </c>
      <c r="CP200" s="77">
        <f t="shared" si="309"/>
        <v>0</v>
      </c>
      <c r="CQ200" s="77">
        <f t="shared" si="309"/>
        <v>0</v>
      </c>
      <c r="CR200" s="77">
        <f t="shared" si="309"/>
        <v>0</v>
      </c>
      <c r="CS200" s="77">
        <f t="shared" si="309"/>
        <v>0</v>
      </c>
      <c r="CT200" s="77">
        <f t="shared" si="310"/>
        <v>0</v>
      </c>
      <c r="CU200" s="77">
        <f t="shared" si="310"/>
        <v>0</v>
      </c>
      <c r="CV200" s="77">
        <f t="shared" si="310"/>
        <v>0</v>
      </c>
      <c r="CW200" s="77">
        <f t="shared" si="310"/>
        <v>0</v>
      </c>
      <c r="CX200" s="77">
        <f t="shared" si="310"/>
        <v>0</v>
      </c>
      <c r="CY200" s="77">
        <f t="shared" si="310"/>
        <v>0</v>
      </c>
      <c r="CZ200" s="77">
        <f t="shared" si="310"/>
        <v>0</v>
      </c>
      <c r="DA200" s="77">
        <f t="shared" si="310"/>
        <v>0</v>
      </c>
      <c r="DB200" s="77">
        <f t="shared" si="310"/>
        <v>0</v>
      </c>
      <c r="DC200" s="77">
        <f t="shared" si="310"/>
        <v>0</v>
      </c>
      <c r="DD200" s="77">
        <f t="shared" si="311"/>
        <v>0</v>
      </c>
      <c r="DE200" s="77">
        <f t="shared" si="311"/>
        <v>0</v>
      </c>
      <c r="DF200" s="77">
        <f t="shared" si="311"/>
        <v>0</v>
      </c>
      <c r="DG200" s="77">
        <f t="shared" si="311"/>
        <v>0</v>
      </c>
      <c r="DH200" s="77">
        <f t="shared" si="311"/>
        <v>0</v>
      </c>
      <c r="DI200" s="77">
        <f t="shared" si="311"/>
        <v>0</v>
      </c>
      <c r="DJ200" s="77">
        <f t="shared" si="311"/>
        <v>0</v>
      </c>
      <c r="DK200" s="77">
        <f t="shared" si="311"/>
        <v>0</v>
      </c>
      <c r="DL200" s="77">
        <f t="shared" si="311"/>
        <v>0</v>
      </c>
      <c r="DM200" s="77">
        <f t="shared" si="311"/>
        <v>0</v>
      </c>
      <c r="DN200" s="77">
        <f t="shared" si="312"/>
        <v>0</v>
      </c>
      <c r="DO200" s="77">
        <f t="shared" si="312"/>
        <v>0</v>
      </c>
      <c r="DP200" s="77">
        <f t="shared" si="312"/>
        <v>0</v>
      </c>
      <c r="DQ200" s="77">
        <f t="shared" si="312"/>
        <v>0</v>
      </c>
      <c r="DR200" s="77">
        <f t="shared" si="312"/>
        <v>0</v>
      </c>
      <c r="DS200" s="77">
        <f t="shared" si="312"/>
        <v>0</v>
      </c>
      <c r="DT200" s="77">
        <f t="shared" si="312"/>
        <v>0</v>
      </c>
      <c r="DU200" s="77">
        <f t="shared" si="312"/>
        <v>0</v>
      </c>
      <c r="DV200" s="77">
        <f t="shared" si="312"/>
        <v>0</v>
      </c>
      <c r="DW200" s="77">
        <f t="shared" si="312"/>
        <v>0</v>
      </c>
      <c r="DX200" s="77">
        <f t="shared" si="312"/>
        <v>0</v>
      </c>
      <c r="DY200" s="77">
        <f t="shared" si="313"/>
        <v>0</v>
      </c>
      <c r="DZ200" s="77">
        <f t="shared" si="313"/>
        <v>0</v>
      </c>
      <c r="EA200" s="77">
        <f t="shared" si="313"/>
        <v>0</v>
      </c>
      <c r="EB200" s="77">
        <f t="shared" si="313"/>
        <v>0</v>
      </c>
      <c r="EC200" s="77">
        <f t="shared" si="313"/>
        <v>0</v>
      </c>
      <c r="ED200" s="77">
        <f t="shared" si="313"/>
        <v>0</v>
      </c>
      <c r="EE200" s="77">
        <f t="shared" si="313"/>
        <v>0</v>
      </c>
      <c r="EF200" s="77">
        <f t="shared" si="313"/>
        <v>0</v>
      </c>
      <c r="EG200" s="77">
        <f t="shared" si="313"/>
        <v>0</v>
      </c>
      <c r="EH200" s="77">
        <f t="shared" si="313"/>
        <v>0</v>
      </c>
      <c r="EI200" s="77">
        <f t="shared" si="314"/>
        <v>0</v>
      </c>
      <c r="EJ200" s="77">
        <f t="shared" si="314"/>
        <v>0</v>
      </c>
      <c r="EK200" s="77">
        <f t="shared" si="314"/>
        <v>0</v>
      </c>
      <c r="EL200" s="77">
        <f t="shared" si="314"/>
        <v>0</v>
      </c>
      <c r="EM200" s="77">
        <f t="shared" si="314"/>
        <v>0</v>
      </c>
      <c r="EN200" s="77">
        <f t="shared" si="314"/>
        <v>0</v>
      </c>
      <c r="EO200" s="77">
        <f t="shared" si="314"/>
        <v>0</v>
      </c>
      <c r="EP200" s="77">
        <f t="shared" si="314"/>
        <v>0</v>
      </c>
      <c r="EQ200" s="77">
        <f t="shared" si="314"/>
        <v>0</v>
      </c>
      <c r="ER200" s="77">
        <f t="shared" si="314"/>
        <v>0</v>
      </c>
      <c r="ES200" s="77">
        <f t="shared" si="315"/>
        <v>0</v>
      </c>
      <c r="ET200" s="77">
        <f t="shared" si="315"/>
        <v>0</v>
      </c>
      <c r="EU200" s="77">
        <f t="shared" si="315"/>
        <v>0</v>
      </c>
      <c r="EV200" s="77">
        <f t="shared" si="315"/>
        <v>0</v>
      </c>
      <c r="EW200" s="77">
        <f t="shared" si="315"/>
        <v>0</v>
      </c>
      <c r="EX200" s="77">
        <f t="shared" si="315"/>
        <v>0</v>
      </c>
      <c r="EY200" s="77">
        <f t="shared" si="315"/>
        <v>0</v>
      </c>
      <c r="EZ200" s="77">
        <f t="shared" si="315"/>
        <v>0</v>
      </c>
      <c r="FA200" s="77">
        <f t="shared" si="315"/>
        <v>0</v>
      </c>
      <c r="FB200" s="77">
        <f t="shared" si="315"/>
        <v>0</v>
      </c>
      <c r="FC200" s="77">
        <f t="shared" si="316"/>
        <v>0</v>
      </c>
      <c r="FD200" s="77">
        <f t="shared" si="316"/>
        <v>0</v>
      </c>
      <c r="FE200" s="77">
        <f t="shared" si="316"/>
        <v>0</v>
      </c>
      <c r="FF200" s="77">
        <f t="shared" si="316"/>
        <v>0</v>
      </c>
      <c r="FG200" s="77">
        <f t="shared" si="316"/>
        <v>0</v>
      </c>
      <c r="FH200" s="77">
        <f t="shared" si="316"/>
        <v>0</v>
      </c>
      <c r="FI200" s="77">
        <f t="shared" si="316"/>
        <v>0</v>
      </c>
      <c r="FJ200" s="77">
        <f t="shared" si="316"/>
        <v>0</v>
      </c>
      <c r="FK200" s="77">
        <f t="shared" si="316"/>
        <v>0</v>
      </c>
      <c r="FL200" s="77">
        <f t="shared" si="316"/>
        <v>0</v>
      </c>
      <c r="FM200" s="77">
        <f t="shared" si="317"/>
        <v>0</v>
      </c>
      <c r="FN200" s="77">
        <f t="shared" si="317"/>
        <v>0</v>
      </c>
      <c r="FO200" s="77">
        <f t="shared" si="317"/>
        <v>0</v>
      </c>
      <c r="FP200" s="77">
        <f t="shared" si="317"/>
        <v>0</v>
      </c>
      <c r="FQ200" s="77">
        <f t="shared" si="317"/>
        <v>0</v>
      </c>
      <c r="FR200" s="77">
        <f t="shared" si="317"/>
        <v>0</v>
      </c>
      <c r="FS200" s="77">
        <f t="shared" si="317"/>
        <v>0</v>
      </c>
      <c r="FT200" s="77">
        <f t="shared" si="317"/>
        <v>0</v>
      </c>
      <c r="FU200" s="77">
        <f t="shared" si="317"/>
        <v>0</v>
      </c>
      <c r="FV200" s="77">
        <f t="shared" si="317"/>
        <v>0</v>
      </c>
      <c r="FW200" s="77">
        <f t="shared" si="318"/>
        <v>0</v>
      </c>
      <c r="FX200" s="77">
        <f t="shared" si="318"/>
        <v>0</v>
      </c>
      <c r="FY200" s="77">
        <f t="shared" si="318"/>
        <v>0</v>
      </c>
      <c r="FZ200" s="77">
        <f t="shared" si="318"/>
        <v>0</v>
      </c>
      <c r="GA200" s="77">
        <f t="shared" si="318"/>
        <v>0</v>
      </c>
      <c r="GB200" s="77">
        <f t="shared" si="318"/>
        <v>0</v>
      </c>
      <c r="GC200" s="77">
        <f t="shared" si="318"/>
        <v>0</v>
      </c>
      <c r="GD200" s="77">
        <f t="shared" si="318"/>
        <v>0</v>
      </c>
      <c r="GE200" s="77">
        <f t="shared" si="318"/>
        <v>0</v>
      </c>
      <c r="GF200" s="77">
        <f t="shared" si="318"/>
        <v>0</v>
      </c>
      <c r="GG200" s="77">
        <f t="shared" si="318"/>
        <v>0</v>
      </c>
    </row>
    <row r="201" spans="1:189" ht="15.75" x14ac:dyDescent="0.25">
      <c r="A201" s="93"/>
      <c r="B201" s="101"/>
      <c r="C201" s="102"/>
      <c r="D201" s="102"/>
      <c r="E201" s="93"/>
      <c r="F201" s="101"/>
      <c r="G201" s="97">
        <f t="shared" si="320"/>
        <v>0</v>
      </c>
      <c r="H201" s="96"/>
      <c r="I201" s="97">
        <f t="shared" si="321"/>
        <v>0</v>
      </c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0">
        <f t="shared" si="323"/>
        <v>0</v>
      </c>
      <c r="AE201" s="100">
        <f t="shared" si="319"/>
        <v>0</v>
      </c>
      <c r="AF201" s="75"/>
      <c r="AG201" s="75"/>
      <c r="AH201" s="68">
        <f t="shared" si="322"/>
        <v>0</v>
      </c>
      <c r="AI201" s="79">
        <f>SUMIF(Списки!$D$2:$D$6,B201,Списки!$E$2:$E$6)</f>
        <v>0</v>
      </c>
      <c r="AJ201" s="79">
        <f t="shared" si="324"/>
        <v>31</v>
      </c>
      <c r="AK201" s="70"/>
      <c r="AL201" s="70">
        <f t="array" aca="1" ref="AL201" ca="1">IF(MONTH(AI201)=1,MIN(IF(F201=январь!$A$1:$AF$200,ROW(январь!$A$1:$AF$200))),IF(MONTH(AI201)=2,MIN(IF(F201=февраль!$A$1:$AF$200,ROW(февраль!$A$1:$AF$200))),IF(MONTH(AI201)=3,MIN(IF(F201=март!$A$1:$AF$200,ROW(март!$A$1:$AF$200))),IF(MONTH(AI201)=4,MIN(IF(F201=апрель!$A$1:$AF$200,ROW(апрель!$A$1:$AF$200))),IF(MONTH(AI201)=5,MIN(IF(F201=май!$A$1:$AF$200,ROW(май!$A$1:$AF$200))),0)))))</f>
        <v>3</v>
      </c>
      <c r="AM201" s="77" t="str">
        <f t="shared" ca="1" si="304"/>
        <v>П</v>
      </c>
      <c r="AN201" s="77" t="str">
        <f t="shared" ca="1" si="304"/>
        <v>П</v>
      </c>
      <c r="AO201" s="77" t="str">
        <f t="shared" ca="1" si="304"/>
        <v>КД</v>
      </c>
      <c r="AP201" s="77" t="str">
        <f t="shared" ca="1" si="304"/>
        <v>КД</v>
      </c>
      <c r="AQ201" s="77" t="str">
        <f t="shared" ca="1" si="304"/>
        <v>КД</v>
      </c>
      <c r="AR201" s="77" t="str">
        <f t="shared" ca="1" si="304"/>
        <v>КД</v>
      </c>
      <c r="AS201" s="77" t="str">
        <f t="shared" ca="1" si="304"/>
        <v>В</v>
      </c>
      <c r="AT201" s="77" t="str">
        <f t="shared" ca="1" si="304"/>
        <v>КД</v>
      </c>
      <c r="AU201" s="77">
        <f t="shared" ca="1" si="304"/>
        <v>0</v>
      </c>
      <c r="AV201" s="77">
        <f t="shared" ca="1" si="304"/>
        <v>3</v>
      </c>
      <c r="AW201" s="77">
        <f t="shared" ca="1" si="305"/>
        <v>4</v>
      </c>
      <c r="AX201" s="77">
        <f t="shared" ca="1" si="305"/>
        <v>6</v>
      </c>
      <c r="AY201" s="77">
        <f t="shared" ca="1" si="305"/>
        <v>3</v>
      </c>
      <c r="AZ201" s="77" t="str">
        <f t="shared" ca="1" si="305"/>
        <v>В</v>
      </c>
      <c r="BA201" s="77">
        <f t="shared" ca="1" si="305"/>
        <v>7</v>
      </c>
      <c r="BB201" s="77">
        <f t="shared" ca="1" si="305"/>
        <v>0</v>
      </c>
      <c r="BC201" s="77">
        <f t="shared" ca="1" si="305"/>
        <v>3</v>
      </c>
      <c r="BD201" s="77">
        <f t="shared" ca="1" si="305"/>
        <v>4</v>
      </c>
      <c r="BE201" s="77">
        <f t="shared" ca="1" si="305"/>
        <v>6</v>
      </c>
      <c r="BF201" s="77">
        <f t="shared" ca="1" si="305"/>
        <v>3</v>
      </c>
      <c r="BG201" s="77" t="str">
        <f t="shared" ca="1" si="306"/>
        <v>В</v>
      </c>
      <c r="BH201" s="77">
        <f t="shared" ca="1" si="306"/>
        <v>7</v>
      </c>
      <c r="BI201" s="77">
        <f t="shared" ca="1" si="306"/>
        <v>0</v>
      </c>
      <c r="BJ201" s="77">
        <f t="shared" ca="1" si="306"/>
        <v>3</v>
      </c>
      <c r="BK201" s="77">
        <f t="shared" ca="1" si="306"/>
        <v>4</v>
      </c>
      <c r="BL201" s="77">
        <f t="shared" ca="1" si="306"/>
        <v>6</v>
      </c>
      <c r="BM201" s="77">
        <f t="shared" ca="1" si="306"/>
        <v>3</v>
      </c>
      <c r="BN201" s="77" t="str">
        <f t="shared" ca="1" si="306"/>
        <v>В</v>
      </c>
      <c r="BO201" s="77">
        <f t="shared" ca="1" si="306"/>
        <v>7</v>
      </c>
      <c r="BP201" s="77">
        <f t="shared" ca="1" si="306"/>
        <v>0</v>
      </c>
      <c r="BQ201" s="77">
        <f t="shared" ca="1" si="306"/>
        <v>3</v>
      </c>
      <c r="BR201" s="77">
        <f t="shared" si="307"/>
        <v>0</v>
      </c>
      <c r="BS201" s="77">
        <f t="shared" si="307"/>
        <v>0</v>
      </c>
      <c r="BT201" s="77">
        <f t="shared" si="307"/>
        <v>0</v>
      </c>
      <c r="BU201" s="77">
        <f t="shared" si="307"/>
        <v>0</v>
      </c>
      <c r="BV201" s="77">
        <f t="shared" si="307"/>
        <v>0</v>
      </c>
      <c r="BW201" s="77">
        <f t="shared" si="307"/>
        <v>0</v>
      </c>
      <c r="BX201" s="77">
        <f t="shared" si="307"/>
        <v>0</v>
      </c>
      <c r="BY201" s="77">
        <f t="shared" si="307"/>
        <v>0</v>
      </c>
      <c r="BZ201" s="77">
        <f t="shared" si="307"/>
        <v>0</v>
      </c>
      <c r="CA201" s="77">
        <f t="shared" si="307"/>
        <v>0</v>
      </c>
      <c r="CB201" s="77">
        <f t="shared" si="308"/>
        <v>0</v>
      </c>
      <c r="CC201" s="77">
        <f t="shared" si="308"/>
        <v>0</v>
      </c>
      <c r="CD201" s="77">
        <f t="shared" si="308"/>
        <v>0</v>
      </c>
      <c r="CE201" s="77">
        <f t="shared" si="308"/>
        <v>0</v>
      </c>
      <c r="CF201" s="77">
        <f t="shared" si="308"/>
        <v>0</v>
      </c>
      <c r="CG201" s="77">
        <f t="shared" si="308"/>
        <v>0</v>
      </c>
      <c r="CH201" s="77">
        <f t="shared" si="308"/>
        <v>0</v>
      </c>
      <c r="CI201" s="77">
        <f t="shared" si="308"/>
        <v>0</v>
      </c>
      <c r="CJ201" s="77">
        <f t="shared" si="308"/>
        <v>0</v>
      </c>
      <c r="CK201" s="77">
        <f t="shared" si="308"/>
        <v>0</v>
      </c>
      <c r="CL201" s="77">
        <f t="shared" si="309"/>
        <v>0</v>
      </c>
      <c r="CM201" s="77">
        <f t="shared" si="309"/>
        <v>0</v>
      </c>
      <c r="CN201" s="77">
        <f t="shared" si="309"/>
        <v>0</v>
      </c>
      <c r="CO201" s="77">
        <f t="shared" si="309"/>
        <v>0</v>
      </c>
      <c r="CP201" s="77">
        <f t="shared" si="309"/>
        <v>0</v>
      </c>
      <c r="CQ201" s="77">
        <f t="shared" si="309"/>
        <v>0</v>
      </c>
      <c r="CR201" s="77">
        <f t="shared" si="309"/>
        <v>0</v>
      </c>
      <c r="CS201" s="77">
        <f t="shared" si="309"/>
        <v>0</v>
      </c>
      <c r="CT201" s="77">
        <f t="shared" si="310"/>
        <v>0</v>
      </c>
      <c r="CU201" s="77">
        <f t="shared" si="310"/>
        <v>0</v>
      </c>
      <c r="CV201" s="77">
        <f t="shared" si="310"/>
        <v>0</v>
      </c>
      <c r="CW201" s="77">
        <f t="shared" si="310"/>
        <v>0</v>
      </c>
      <c r="CX201" s="77">
        <f t="shared" si="310"/>
        <v>0</v>
      </c>
      <c r="CY201" s="77">
        <f t="shared" si="310"/>
        <v>0</v>
      </c>
      <c r="CZ201" s="77">
        <f t="shared" si="310"/>
        <v>0</v>
      </c>
      <c r="DA201" s="77">
        <f t="shared" si="310"/>
        <v>0</v>
      </c>
      <c r="DB201" s="77">
        <f t="shared" si="310"/>
        <v>0</v>
      </c>
      <c r="DC201" s="77">
        <f t="shared" si="310"/>
        <v>0</v>
      </c>
      <c r="DD201" s="77">
        <f t="shared" si="311"/>
        <v>0</v>
      </c>
      <c r="DE201" s="77">
        <f t="shared" si="311"/>
        <v>0</v>
      </c>
      <c r="DF201" s="77">
        <f t="shared" si="311"/>
        <v>0</v>
      </c>
      <c r="DG201" s="77">
        <f t="shared" si="311"/>
        <v>0</v>
      </c>
      <c r="DH201" s="77">
        <f t="shared" si="311"/>
        <v>0</v>
      </c>
      <c r="DI201" s="77">
        <f t="shared" si="311"/>
        <v>0</v>
      </c>
      <c r="DJ201" s="77">
        <f t="shared" si="311"/>
        <v>0</v>
      </c>
      <c r="DK201" s="77">
        <f t="shared" si="311"/>
        <v>0</v>
      </c>
      <c r="DL201" s="77">
        <f t="shared" si="311"/>
        <v>0</v>
      </c>
      <c r="DM201" s="77">
        <f t="shared" si="311"/>
        <v>0</v>
      </c>
      <c r="DN201" s="77">
        <f t="shared" si="312"/>
        <v>0</v>
      </c>
      <c r="DO201" s="77">
        <f t="shared" si="312"/>
        <v>0</v>
      </c>
      <c r="DP201" s="77">
        <f t="shared" si="312"/>
        <v>0</v>
      </c>
      <c r="DQ201" s="77">
        <f t="shared" si="312"/>
        <v>0</v>
      </c>
      <c r="DR201" s="77">
        <f t="shared" si="312"/>
        <v>0</v>
      </c>
      <c r="DS201" s="77">
        <f t="shared" si="312"/>
        <v>0</v>
      </c>
      <c r="DT201" s="77">
        <f t="shared" si="312"/>
        <v>0</v>
      </c>
      <c r="DU201" s="77">
        <f t="shared" si="312"/>
        <v>0</v>
      </c>
      <c r="DV201" s="77">
        <f t="shared" si="312"/>
        <v>0</v>
      </c>
      <c r="DW201" s="77">
        <f t="shared" si="312"/>
        <v>0</v>
      </c>
      <c r="DX201" s="77">
        <f t="shared" si="312"/>
        <v>0</v>
      </c>
      <c r="DY201" s="77">
        <f t="shared" si="313"/>
        <v>0</v>
      </c>
      <c r="DZ201" s="77">
        <f t="shared" si="313"/>
        <v>0</v>
      </c>
      <c r="EA201" s="77">
        <f t="shared" si="313"/>
        <v>0</v>
      </c>
      <c r="EB201" s="77">
        <f t="shared" si="313"/>
        <v>0</v>
      </c>
      <c r="EC201" s="77">
        <f t="shared" si="313"/>
        <v>0</v>
      </c>
      <c r="ED201" s="77">
        <f t="shared" si="313"/>
        <v>0</v>
      </c>
      <c r="EE201" s="77">
        <f t="shared" si="313"/>
        <v>0</v>
      </c>
      <c r="EF201" s="77">
        <f t="shared" si="313"/>
        <v>0</v>
      </c>
      <c r="EG201" s="77">
        <f t="shared" si="313"/>
        <v>0</v>
      </c>
      <c r="EH201" s="77">
        <f t="shared" si="313"/>
        <v>0</v>
      </c>
      <c r="EI201" s="77">
        <f t="shared" si="314"/>
        <v>0</v>
      </c>
      <c r="EJ201" s="77">
        <f t="shared" si="314"/>
        <v>0</v>
      </c>
      <c r="EK201" s="77">
        <f t="shared" si="314"/>
        <v>0</v>
      </c>
      <c r="EL201" s="77">
        <f t="shared" si="314"/>
        <v>0</v>
      </c>
      <c r="EM201" s="77">
        <f t="shared" si="314"/>
        <v>0</v>
      </c>
      <c r="EN201" s="77">
        <f t="shared" si="314"/>
        <v>0</v>
      </c>
      <c r="EO201" s="77">
        <f t="shared" si="314"/>
        <v>0</v>
      </c>
      <c r="EP201" s="77">
        <f t="shared" si="314"/>
        <v>0</v>
      </c>
      <c r="EQ201" s="77">
        <f t="shared" si="314"/>
        <v>0</v>
      </c>
      <c r="ER201" s="77">
        <f t="shared" si="314"/>
        <v>0</v>
      </c>
      <c r="ES201" s="77">
        <f t="shared" si="315"/>
        <v>0</v>
      </c>
      <c r="ET201" s="77">
        <f t="shared" si="315"/>
        <v>0</v>
      </c>
      <c r="EU201" s="77">
        <f t="shared" si="315"/>
        <v>0</v>
      </c>
      <c r="EV201" s="77">
        <f t="shared" si="315"/>
        <v>0</v>
      </c>
      <c r="EW201" s="77">
        <f t="shared" si="315"/>
        <v>0</v>
      </c>
      <c r="EX201" s="77">
        <f t="shared" si="315"/>
        <v>0</v>
      </c>
      <c r="EY201" s="77">
        <f t="shared" si="315"/>
        <v>0</v>
      </c>
      <c r="EZ201" s="77">
        <f t="shared" si="315"/>
        <v>0</v>
      </c>
      <c r="FA201" s="77">
        <f t="shared" si="315"/>
        <v>0</v>
      </c>
      <c r="FB201" s="77">
        <f t="shared" si="315"/>
        <v>0</v>
      </c>
      <c r="FC201" s="77">
        <f t="shared" si="316"/>
        <v>0</v>
      </c>
      <c r="FD201" s="77">
        <f t="shared" si="316"/>
        <v>0</v>
      </c>
      <c r="FE201" s="77">
        <f t="shared" si="316"/>
        <v>0</v>
      </c>
      <c r="FF201" s="77">
        <f t="shared" si="316"/>
        <v>0</v>
      </c>
      <c r="FG201" s="77">
        <f t="shared" si="316"/>
        <v>0</v>
      </c>
      <c r="FH201" s="77">
        <f t="shared" si="316"/>
        <v>0</v>
      </c>
      <c r="FI201" s="77">
        <f t="shared" si="316"/>
        <v>0</v>
      </c>
      <c r="FJ201" s="77">
        <f t="shared" si="316"/>
        <v>0</v>
      </c>
      <c r="FK201" s="77">
        <f t="shared" si="316"/>
        <v>0</v>
      </c>
      <c r="FL201" s="77">
        <f t="shared" si="316"/>
        <v>0</v>
      </c>
      <c r="FM201" s="77">
        <f t="shared" si="317"/>
        <v>0</v>
      </c>
      <c r="FN201" s="77">
        <f t="shared" si="317"/>
        <v>0</v>
      </c>
      <c r="FO201" s="77">
        <f t="shared" si="317"/>
        <v>0</v>
      </c>
      <c r="FP201" s="77">
        <f t="shared" si="317"/>
        <v>0</v>
      </c>
      <c r="FQ201" s="77">
        <f t="shared" si="317"/>
        <v>0</v>
      </c>
      <c r="FR201" s="77">
        <f t="shared" si="317"/>
        <v>0</v>
      </c>
      <c r="FS201" s="77">
        <f t="shared" si="317"/>
        <v>0</v>
      </c>
      <c r="FT201" s="77">
        <f t="shared" si="317"/>
        <v>0</v>
      </c>
      <c r="FU201" s="77">
        <f t="shared" si="317"/>
        <v>0</v>
      </c>
      <c r="FV201" s="77">
        <f t="shared" si="317"/>
        <v>0</v>
      </c>
      <c r="FW201" s="77">
        <f t="shared" si="318"/>
        <v>0</v>
      </c>
      <c r="FX201" s="77">
        <f t="shared" si="318"/>
        <v>0</v>
      </c>
      <c r="FY201" s="77">
        <f t="shared" si="318"/>
        <v>0</v>
      </c>
      <c r="FZ201" s="77">
        <f t="shared" si="318"/>
        <v>0</v>
      </c>
      <c r="GA201" s="77">
        <f t="shared" si="318"/>
        <v>0</v>
      </c>
      <c r="GB201" s="77">
        <f t="shared" si="318"/>
        <v>0</v>
      </c>
      <c r="GC201" s="77">
        <f t="shared" si="318"/>
        <v>0</v>
      </c>
      <c r="GD201" s="77">
        <f t="shared" si="318"/>
        <v>0</v>
      </c>
      <c r="GE201" s="77">
        <f t="shared" si="318"/>
        <v>0</v>
      </c>
      <c r="GF201" s="77">
        <f t="shared" si="318"/>
        <v>0</v>
      </c>
      <c r="GG201" s="77">
        <f t="shared" si="318"/>
        <v>0</v>
      </c>
    </row>
    <row r="202" spans="1:189" ht="15.75" x14ac:dyDescent="0.25">
      <c r="A202" s="93"/>
      <c r="B202" s="101"/>
      <c r="C202" s="102"/>
      <c r="D202" s="102"/>
      <c r="E202" s="93"/>
      <c r="F202" s="101"/>
      <c r="G202" s="97">
        <f t="shared" si="320"/>
        <v>0</v>
      </c>
      <c r="H202" s="96"/>
      <c r="I202" s="97">
        <f t="shared" si="321"/>
        <v>0</v>
      </c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0">
        <f t="shared" si="323"/>
        <v>0</v>
      </c>
      <c r="AE202" s="100">
        <f t="shared" si="319"/>
        <v>0</v>
      </c>
      <c r="AF202" s="75"/>
      <c r="AG202" s="75"/>
      <c r="AH202" s="68">
        <f t="shared" si="322"/>
        <v>0</v>
      </c>
      <c r="AI202" s="79">
        <f>SUMIF(Списки!$D$2:$D$6,B202,Списки!$E$2:$E$6)</f>
        <v>0</v>
      </c>
      <c r="AJ202" s="79">
        <f t="shared" si="324"/>
        <v>31</v>
      </c>
      <c r="AK202" s="70"/>
      <c r="AL202" s="70">
        <f t="array" aca="1" ref="AL202" ca="1">IF(MONTH(AI202)=1,MIN(IF(F202=январь!$A$1:$AF$200,ROW(январь!$A$1:$AF$200))),IF(MONTH(AI202)=2,MIN(IF(F202=февраль!$A$1:$AF$200,ROW(февраль!$A$1:$AF$200))),IF(MONTH(AI202)=3,MIN(IF(F202=март!$A$1:$AF$200,ROW(март!$A$1:$AF$200))),IF(MONTH(AI202)=4,MIN(IF(F202=апрель!$A$1:$AF$200,ROW(апрель!$A$1:$AF$200))),IF(MONTH(AI202)=5,MIN(IF(F202=май!$A$1:$AF$200,ROW(май!$A$1:$AF$200))),0)))))</f>
        <v>3</v>
      </c>
      <c r="AM202" s="77" t="str">
        <f t="shared" ca="1" si="304"/>
        <v>П</v>
      </c>
      <c r="AN202" s="77" t="str">
        <f t="shared" ca="1" si="304"/>
        <v>П</v>
      </c>
      <c r="AO202" s="77" t="str">
        <f t="shared" ca="1" si="304"/>
        <v>КД</v>
      </c>
      <c r="AP202" s="77" t="str">
        <f t="shared" ca="1" si="304"/>
        <v>КД</v>
      </c>
      <c r="AQ202" s="77" t="str">
        <f t="shared" ca="1" si="304"/>
        <v>КД</v>
      </c>
      <c r="AR202" s="77" t="str">
        <f t="shared" ca="1" si="304"/>
        <v>КД</v>
      </c>
      <c r="AS202" s="77" t="str">
        <f t="shared" ca="1" si="304"/>
        <v>В</v>
      </c>
      <c r="AT202" s="77" t="str">
        <f t="shared" ca="1" si="304"/>
        <v>КД</v>
      </c>
      <c r="AU202" s="77">
        <f t="shared" ca="1" si="304"/>
        <v>0</v>
      </c>
      <c r="AV202" s="77">
        <f t="shared" ca="1" si="304"/>
        <v>3</v>
      </c>
      <c r="AW202" s="77">
        <f t="shared" ca="1" si="305"/>
        <v>4</v>
      </c>
      <c r="AX202" s="77">
        <f t="shared" ca="1" si="305"/>
        <v>6</v>
      </c>
      <c r="AY202" s="77">
        <f t="shared" ca="1" si="305"/>
        <v>3</v>
      </c>
      <c r="AZ202" s="77" t="str">
        <f t="shared" ca="1" si="305"/>
        <v>В</v>
      </c>
      <c r="BA202" s="77">
        <f t="shared" ca="1" si="305"/>
        <v>7</v>
      </c>
      <c r="BB202" s="77">
        <f t="shared" ca="1" si="305"/>
        <v>0</v>
      </c>
      <c r="BC202" s="77">
        <f t="shared" ca="1" si="305"/>
        <v>3</v>
      </c>
      <c r="BD202" s="77">
        <f t="shared" ca="1" si="305"/>
        <v>4</v>
      </c>
      <c r="BE202" s="77">
        <f t="shared" ca="1" si="305"/>
        <v>6</v>
      </c>
      <c r="BF202" s="77">
        <f t="shared" ca="1" si="305"/>
        <v>3</v>
      </c>
      <c r="BG202" s="77" t="str">
        <f t="shared" ca="1" si="306"/>
        <v>В</v>
      </c>
      <c r="BH202" s="77">
        <f t="shared" ca="1" si="306"/>
        <v>7</v>
      </c>
      <c r="BI202" s="77">
        <f t="shared" ca="1" si="306"/>
        <v>0</v>
      </c>
      <c r="BJ202" s="77">
        <f t="shared" ca="1" si="306"/>
        <v>3</v>
      </c>
      <c r="BK202" s="77">
        <f t="shared" ca="1" si="306"/>
        <v>4</v>
      </c>
      <c r="BL202" s="77">
        <f t="shared" ca="1" si="306"/>
        <v>6</v>
      </c>
      <c r="BM202" s="77">
        <f t="shared" ca="1" si="306"/>
        <v>3</v>
      </c>
      <c r="BN202" s="77" t="str">
        <f t="shared" ca="1" si="306"/>
        <v>В</v>
      </c>
      <c r="BO202" s="77">
        <f t="shared" ca="1" si="306"/>
        <v>7</v>
      </c>
      <c r="BP202" s="77">
        <f t="shared" ca="1" si="306"/>
        <v>0</v>
      </c>
      <c r="BQ202" s="77">
        <f t="shared" ca="1" si="306"/>
        <v>3</v>
      </c>
      <c r="BR202" s="77">
        <f t="shared" si="307"/>
        <v>0</v>
      </c>
      <c r="BS202" s="77">
        <f t="shared" si="307"/>
        <v>0</v>
      </c>
      <c r="BT202" s="77">
        <f t="shared" si="307"/>
        <v>0</v>
      </c>
      <c r="BU202" s="77">
        <f t="shared" si="307"/>
        <v>0</v>
      </c>
      <c r="BV202" s="77">
        <f t="shared" si="307"/>
        <v>0</v>
      </c>
      <c r="BW202" s="77">
        <f t="shared" si="307"/>
        <v>0</v>
      </c>
      <c r="BX202" s="77">
        <f t="shared" si="307"/>
        <v>0</v>
      </c>
      <c r="BY202" s="77">
        <f t="shared" si="307"/>
        <v>0</v>
      </c>
      <c r="BZ202" s="77">
        <f t="shared" si="307"/>
        <v>0</v>
      </c>
      <c r="CA202" s="77">
        <f t="shared" si="307"/>
        <v>0</v>
      </c>
      <c r="CB202" s="77">
        <f t="shared" si="308"/>
        <v>0</v>
      </c>
      <c r="CC202" s="77">
        <f t="shared" si="308"/>
        <v>0</v>
      </c>
      <c r="CD202" s="77">
        <f t="shared" si="308"/>
        <v>0</v>
      </c>
      <c r="CE202" s="77">
        <f t="shared" si="308"/>
        <v>0</v>
      </c>
      <c r="CF202" s="77">
        <f t="shared" si="308"/>
        <v>0</v>
      </c>
      <c r="CG202" s="77">
        <f t="shared" si="308"/>
        <v>0</v>
      </c>
      <c r="CH202" s="77">
        <f t="shared" si="308"/>
        <v>0</v>
      </c>
      <c r="CI202" s="77">
        <f t="shared" si="308"/>
        <v>0</v>
      </c>
      <c r="CJ202" s="77">
        <f t="shared" si="308"/>
        <v>0</v>
      </c>
      <c r="CK202" s="77">
        <f t="shared" si="308"/>
        <v>0</v>
      </c>
      <c r="CL202" s="77">
        <f t="shared" si="309"/>
        <v>0</v>
      </c>
      <c r="CM202" s="77">
        <f t="shared" si="309"/>
        <v>0</v>
      </c>
      <c r="CN202" s="77">
        <f t="shared" si="309"/>
        <v>0</v>
      </c>
      <c r="CO202" s="77">
        <f t="shared" si="309"/>
        <v>0</v>
      </c>
      <c r="CP202" s="77">
        <f t="shared" si="309"/>
        <v>0</v>
      </c>
      <c r="CQ202" s="77">
        <f t="shared" si="309"/>
        <v>0</v>
      </c>
      <c r="CR202" s="77">
        <f t="shared" si="309"/>
        <v>0</v>
      </c>
      <c r="CS202" s="77">
        <f t="shared" si="309"/>
        <v>0</v>
      </c>
      <c r="CT202" s="77">
        <f t="shared" si="310"/>
        <v>0</v>
      </c>
      <c r="CU202" s="77">
        <f t="shared" si="310"/>
        <v>0</v>
      </c>
      <c r="CV202" s="77">
        <f t="shared" si="310"/>
        <v>0</v>
      </c>
      <c r="CW202" s="77">
        <f t="shared" si="310"/>
        <v>0</v>
      </c>
      <c r="CX202" s="77">
        <f t="shared" si="310"/>
        <v>0</v>
      </c>
      <c r="CY202" s="77">
        <f t="shared" si="310"/>
        <v>0</v>
      </c>
      <c r="CZ202" s="77">
        <f t="shared" si="310"/>
        <v>0</v>
      </c>
      <c r="DA202" s="77">
        <f t="shared" si="310"/>
        <v>0</v>
      </c>
      <c r="DB202" s="77">
        <f t="shared" si="310"/>
        <v>0</v>
      </c>
      <c r="DC202" s="77">
        <f t="shared" si="310"/>
        <v>0</v>
      </c>
      <c r="DD202" s="77">
        <f t="shared" si="311"/>
        <v>0</v>
      </c>
      <c r="DE202" s="77">
        <f t="shared" si="311"/>
        <v>0</v>
      </c>
      <c r="DF202" s="77">
        <f t="shared" si="311"/>
        <v>0</v>
      </c>
      <c r="DG202" s="77">
        <f t="shared" si="311"/>
        <v>0</v>
      </c>
      <c r="DH202" s="77">
        <f t="shared" si="311"/>
        <v>0</v>
      </c>
      <c r="DI202" s="77">
        <f t="shared" si="311"/>
        <v>0</v>
      </c>
      <c r="DJ202" s="77">
        <f t="shared" si="311"/>
        <v>0</v>
      </c>
      <c r="DK202" s="77">
        <f t="shared" si="311"/>
        <v>0</v>
      </c>
      <c r="DL202" s="77">
        <f t="shared" si="311"/>
        <v>0</v>
      </c>
      <c r="DM202" s="77">
        <f t="shared" si="311"/>
        <v>0</v>
      </c>
      <c r="DN202" s="77">
        <f t="shared" si="312"/>
        <v>0</v>
      </c>
      <c r="DO202" s="77">
        <f t="shared" si="312"/>
        <v>0</v>
      </c>
      <c r="DP202" s="77">
        <f t="shared" si="312"/>
        <v>0</v>
      </c>
      <c r="DQ202" s="77">
        <f t="shared" si="312"/>
        <v>0</v>
      </c>
      <c r="DR202" s="77">
        <f t="shared" si="312"/>
        <v>0</v>
      </c>
      <c r="DS202" s="77">
        <f t="shared" si="312"/>
        <v>0</v>
      </c>
      <c r="DT202" s="77">
        <f t="shared" si="312"/>
        <v>0</v>
      </c>
      <c r="DU202" s="77">
        <f t="shared" si="312"/>
        <v>0</v>
      </c>
      <c r="DV202" s="77">
        <f t="shared" si="312"/>
        <v>0</v>
      </c>
      <c r="DW202" s="77">
        <f t="shared" si="312"/>
        <v>0</v>
      </c>
      <c r="DX202" s="77">
        <f t="shared" si="312"/>
        <v>0</v>
      </c>
      <c r="DY202" s="77">
        <f t="shared" si="313"/>
        <v>0</v>
      </c>
      <c r="DZ202" s="77">
        <f t="shared" si="313"/>
        <v>0</v>
      </c>
      <c r="EA202" s="77">
        <f t="shared" si="313"/>
        <v>0</v>
      </c>
      <c r="EB202" s="77">
        <f t="shared" si="313"/>
        <v>0</v>
      </c>
      <c r="EC202" s="77">
        <f t="shared" si="313"/>
        <v>0</v>
      </c>
      <c r="ED202" s="77">
        <f t="shared" si="313"/>
        <v>0</v>
      </c>
      <c r="EE202" s="77">
        <f t="shared" si="313"/>
        <v>0</v>
      </c>
      <c r="EF202" s="77">
        <f t="shared" si="313"/>
        <v>0</v>
      </c>
      <c r="EG202" s="77">
        <f t="shared" si="313"/>
        <v>0</v>
      </c>
      <c r="EH202" s="77">
        <f t="shared" si="313"/>
        <v>0</v>
      </c>
      <c r="EI202" s="77">
        <f t="shared" si="314"/>
        <v>0</v>
      </c>
      <c r="EJ202" s="77">
        <f t="shared" si="314"/>
        <v>0</v>
      </c>
      <c r="EK202" s="77">
        <f t="shared" si="314"/>
        <v>0</v>
      </c>
      <c r="EL202" s="77">
        <f t="shared" si="314"/>
        <v>0</v>
      </c>
      <c r="EM202" s="77">
        <f t="shared" si="314"/>
        <v>0</v>
      </c>
      <c r="EN202" s="77">
        <f t="shared" si="314"/>
        <v>0</v>
      </c>
      <c r="EO202" s="77">
        <f t="shared" si="314"/>
        <v>0</v>
      </c>
      <c r="EP202" s="77">
        <f t="shared" si="314"/>
        <v>0</v>
      </c>
      <c r="EQ202" s="77">
        <f t="shared" si="314"/>
        <v>0</v>
      </c>
      <c r="ER202" s="77">
        <f t="shared" si="314"/>
        <v>0</v>
      </c>
      <c r="ES202" s="77">
        <f t="shared" si="315"/>
        <v>0</v>
      </c>
      <c r="ET202" s="77">
        <f t="shared" si="315"/>
        <v>0</v>
      </c>
      <c r="EU202" s="77">
        <f t="shared" si="315"/>
        <v>0</v>
      </c>
      <c r="EV202" s="77">
        <f t="shared" si="315"/>
        <v>0</v>
      </c>
      <c r="EW202" s="77">
        <f t="shared" si="315"/>
        <v>0</v>
      </c>
      <c r="EX202" s="77">
        <f t="shared" si="315"/>
        <v>0</v>
      </c>
      <c r="EY202" s="77">
        <f t="shared" si="315"/>
        <v>0</v>
      </c>
      <c r="EZ202" s="77">
        <f t="shared" si="315"/>
        <v>0</v>
      </c>
      <c r="FA202" s="77">
        <f t="shared" si="315"/>
        <v>0</v>
      </c>
      <c r="FB202" s="77">
        <f t="shared" si="315"/>
        <v>0</v>
      </c>
      <c r="FC202" s="77">
        <f t="shared" si="316"/>
        <v>0</v>
      </c>
      <c r="FD202" s="77">
        <f t="shared" si="316"/>
        <v>0</v>
      </c>
      <c r="FE202" s="77">
        <f t="shared" si="316"/>
        <v>0</v>
      </c>
      <c r="FF202" s="77">
        <f t="shared" si="316"/>
        <v>0</v>
      </c>
      <c r="FG202" s="77">
        <f t="shared" si="316"/>
        <v>0</v>
      </c>
      <c r="FH202" s="77">
        <f t="shared" si="316"/>
        <v>0</v>
      </c>
      <c r="FI202" s="77">
        <f t="shared" si="316"/>
        <v>0</v>
      </c>
      <c r="FJ202" s="77">
        <f t="shared" si="316"/>
        <v>0</v>
      </c>
      <c r="FK202" s="77">
        <f t="shared" si="316"/>
        <v>0</v>
      </c>
      <c r="FL202" s="77">
        <f t="shared" si="316"/>
        <v>0</v>
      </c>
      <c r="FM202" s="77">
        <f t="shared" si="317"/>
        <v>0</v>
      </c>
      <c r="FN202" s="77">
        <f t="shared" si="317"/>
        <v>0</v>
      </c>
      <c r="FO202" s="77">
        <f t="shared" si="317"/>
        <v>0</v>
      </c>
      <c r="FP202" s="77">
        <f t="shared" si="317"/>
        <v>0</v>
      </c>
      <c r="FQ202" s="77">
        <f t="shared" si="317"/>
        <v>0</v>
      </c>
      <c r="FR202" s="77">
        <f t="shared" si="317"/>
        <v>0</v>
      </c>
      <c r="FS202" s="77">
        <f t="shared" si="317"/>
        <v>0</v>
      </c>
      <c r="FT202" s="77">
        <f t="shared" si="317"/>
        <v>0</v>
      </c>
      <c r="FU202" s="77">
        <f t="shared" si="317"/>
        <v>0</v>
      </c>
      <c r="FV202" s="77">
        <f t="shared" si="317"/>
        <v>0</v>
      </c>
      <c r="FW202" s="77">
        <f t="shared" si="318"/>
        <v>0</v>
      </c>
      <c r="FX202" s="77">
        <f t="shared" si="318"/>
        <v>0</v>
      </c>
      <c r="FY202" s="77">
        <f t="shared" si="318"/>
        <v>0</v>
      </c>
      <c r="FZ202" s="77">
        <f t="shared" si="318"/>
        <v>0</v>
      </c>
      <c r="GA202" s="77">
        <f t="shared" si="318"/>
        <v>0</v>
      </c>
      <c r="GB202" s="77">
        <f t="shared" si="318"/>
        <v>0</v>
      </c>
      <c r="GC202" s="77">
        <f t="shared" si="318"/>
        <v>0</v>
      </c>
      <c r="GD202" s="77">
        <f t="shared" si="318"/>
        <v>0</v>
      </c>
      <c r="GE202" s="77">
        <f t="shared" si="318"/>
        <v>0</v>
      </c>
      <c r="GF202" s="77">
        <f t="shared" si="318"/>
        <v>0</v>
      </c>
      <c r="GG202" s="77">
        <f t="shared" si="318"/>
        <v>0</v>
      </c>
    </row>
    <row r="203" spans="1:189" ht="15.75" x14ac:dyDescent="0.25">
      <c r="A203" s="93"/>
      <c r="B203" s="101"/>
      <c r="C203" s="102"/>
      <c r="D203" s="102"/>
      <c r="E203" s="93"/>
      <c r="F203" s="101"/>
      <c r="G203" s="97">
        <f t="shared" si="320"/>
        <v>0</v>
      </c>
      <c r="H203" s="96"/>
      <c r="I203" s="97">
        <f t="shared" si="321"/>
        <v>0</v>
      </c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0">
        <f t="shared" si="323"/>
        <v>0</v>
      </c>
      <c r="AE203" s="100">
        <f t="shared" si="319"/>
        <v>0</v>
      </c>
      <c r="AF203" s="75"/>
      <c r="AG203" s="75"/>
      <c r="AH203" s="68">
        <f t="shared" si="322"/>
        <v>0</v>
      </c>
      <c r="AI203" s="79">
        <f>SUMIF(Списки!$D$2:$D$6,B203,Списки!$E$2:$E$6)</f>
        <v>0</v>
      </c>
      <c r="AJ203" s="79">
        <f t="shared" si="324"/>
        <v>31</v>
      </c>
      <c r="AK203" s="70"/>
      <c r="AL203" s="70">
        <f t="array" aca="1" ref="AL203" ca="1">IF(MONTH(AI203)=1,MIN(IF(F203=январь!$A$1:$AF$200,ROW(январь!$A$1:$AF$200))),IF(MONTH(AI203)=2,MIN(IF(F203=февраль!$A$1:$AF$200,ROW(февраль!$A$1:$AF$200))),IF(MONTH(AI203)=3,MIN(IF(F203=март!$A$1:$AF$200,ROW(март!$A$1:$AF$200))),IF(MONTH(AI203)=4,MIN(IF(F203=апрель!$A$1:$AF$200,ROW(апрель!$A$1:$AF$200))),IF(MONTH(AI203)=5,MIN(IF(F203=май!$A$1:$AF$200,ROW(май!$A$1:$AF$200))),0)))))</f>
        <v>3</v>
      </c>
      <c r="AM203" s="77" t="str">
        <f t="shared" ca="1" si="304"/>
        <v>П</v>
      </c>
      <c r="AN203" s="77" t="str">
        <f t="shared" ca="1" si="304"/>
        <v>П</v>
      </c>
      <c r="AO203" s="77" t="str">
        <f t="shared" ca="1" si="304"/>
        <v>КД</v>
      </c>
      <c r="AP203" s="77" t="str">
        <f t="shared" ca="1" si="304"/>
        <v>КД</v>
      </c>
      <c r="AQ203" s="77" t="str">
        <f t="shared" ca="1" si="304"/>
        <v>КД</v>
      </c>
      <c r="AR203" s="77" t="str">
        <f t="shared" ca="1" si="304"/>
        <v>КД</v>
      </c>
      <c r="AS203" s="77" t="str">
        <f t="shared" ca="1" si="304"/>
        <v>В</v>
      </c>
      <c r="AT203" s="77" t="str">
        <f t="shared" ca="1" si="304"/>
        <v>КД</v>
      </c>
      <c r="AU203" s="77">
        <f t="shared" ca="1" si="304"/>
        <v>0</v>
      </c>
      <c r="AV203" s="77">
        <f t="shared" ca="1" si="304"/>
        <v>3</v>
      </c>
      <c r="AW203" s="77">
        <f t="shared" ca="1" si="305"/>
        <v>4</v>
      </c>
      <c r="AX203" s="77">
        <f t="shared" ca="1" si="305"/>
        <v>6</v>
      </c>
      <c r="AY203" s="77">
        <f t="shared" ca="1" si="305"/>
        <v>3</v>
      </c>
      <c r="AZ203" s="77" t="str">
        <f t="shared" ca="1" si="305"/>
        <v>В</v>
      </c>
      <c r="BA203" s="77">
        <f t="shared" ca="1" si="305"/>
        <v>7</v>
      </c>
      <c r="BB203" s="77">
        <f t="shared" ca="1" si="305"/>
        <v>0</v>
      </c>
      <c r="BC203" s="77">
        <f t="shared" ca="1" si="305"/>
        <v>3</v>
      </c>
      <c r="BD203" s="77">
        <f t="shared" ca="1" si="305"/>
        <v>4</v>
      </c>
      <c r="BE203" s="77">
        <f t="shared" ca="1" si="305"/>
        <v>6</v>
      </c>
      <c r="BF203" s="77">
        <f t="shared" ca="1" si="305"/>
        <v>3</v>
      </c>
      <c r="BG203" s="77" t="str">
        <f t="shared" ca="1" si="306"/>
        <v>В</v>
      </c>
      <c r="BH203" s="77">
        <f t="shared" ca="1" si="306"/>
        <v>7</v>
      </c>
      <c r="BI203" s="77">
        <f t="shared" ca="1" si="306"/>
        <v>0</v>
      </c>
      <c r="BJ203" s="77">
        <f t="shared" ca="1" si="306"/>
        <v>3</v>
      </c>
      <c r="BK203" s="77">
        <f t="shared" ca="1" si="306"/>
        <v>4</v>
      </c>
      <c r="BL203" s="77">
        <f t="shared" ca="1" si="306"/>
        <v>6</v>
      </c>
      <c r="BM203" s="77">
        <f t="shared" ca="1" si="306"/>
        <v>3</v>
      </c>
      <c r="BN203" s="77" t="str">
        <f t="shared" ca="1" si="306"/>
        <v>В</v>
      </c>
      <c r="BO203" s="77">
        <f t="shared" ca="1" si="306"/>
        <v>7</v>
      </c>
      <c r="BP203" s="77">
        <f t="shared" ca="1" si="306"/>
        <v>0</v>
      </c>
      <c r="BQ203" s="77">
        <f t="shared" ca="1" si="306"/>
        <v>3</v>
      </c>
      <c r="BR203" s="77">
        <f t="shared" si="307"/>
        <v>0</v>
      </c>
      <c r="BS203" s="77">
        <f t="shared" si="307"/>
        <v>0</v>
      </c>
      <c r="BT203" s="77">
        <f t="shared" si="307"/>
        <v>0</v>
      </c>
      <c r="BU203" s="77">
        <f t="shared" si="307"/>
        <v>0</v>
      </c>
      <c r="BV203" s="77">
        <f t="shared" si="307"/>
        <v>0</v>
      </c>
      <c r="BW203" s="77">
        <f t="shared" si="307"/>
        <v>0</v>
      </c>
      <c r="BX203" s="77">
        <f t="shared" si="307"/>
        <v>0</v>
      </c>
      <c r="BY203" s="77">
        <f t="shared" si="307"/>
        <v>0</v>
      </c>
      <c r="BZ203" s="77">
        <f t="shared" si="307"/>
        <v>0</v>
      </c>
      <c r="CA203" s="77">
        <f t="shared" si="307"/>
        <v>0</v>
      </c>
      <c r="CB203" s="77">
        <f t="shared" si="308"/>
        <v>0</v>
      </c>
      <c r="CC203" s="77">
        <f t="shared" si="308"/>
        <v>0</v>
      </c>
      <c r="CD203" s="77">
        <f t="shared" si="308"/>
        <v>0</v>
      </c>
      <c r="CE203" s="77">
        <f t="shared" si="308"/>
        <v>0</v>
      </c>
      <c r="CF203" s="77">
        <f t="shared" si="308"/>
        <v>0</v>
      </c>
      <c r="CG203" s="77">
        <f t="shared" si="308"/>
        <v>0</v>
      </c>
      <c r="CH203" s="77">
        <f t="shared" si="308"/>
        <v>0</v>
      </c>
      <c r="CI203" s="77">
        <f t="shared" si="308"/>
        <v>0</v>
      </c>
      <c r="CJ203" s="77">
        <f t="shared" si="308"/>
        <v>0</v>
      </c>
      <c r="CK203" s="77">
        <f t="shared" si="308"/>
        <v>0</v>
      </c>
      <c r="CL203" s="77">
        <f t="shared" si="309"/>
        <v>0</v>
      </c>
      <c r="CM203" s="77">
        <f t="shared" si="309"/>
        <v>0</v>
      </c>
      <c r="CN203" s="77">
        <f t="shared" si="309"/>
        <v>0</v>
      </c>
      <c r="CO203" s="77">
        <f t="shared" si="309"/>
        <v>0</v>
      </c>
      <c r="CP203" s="77">
        <f t="shared" si="309"/>
        <v>0</v>
      </c>
      <c r="CQ203" s="77">
        <f t="shared" si="309"/>
        <v>0</v>
      </c>
      <c r="CR203" s="77">
        <f t="shared" si="309"/>
        <v>0</v>
      </c>
      <c r="CS203" s="77">
        <f t="shared" si="309"/>
        <v>0</v>
      </c>
      <c r="CT203" s="77">
        <f t="shared" si="310"/>
        <v>0</v>
      </c>
      <c r="CU203" s="77">
        <f t="shared" si="310"/>
        <v>0</v>
      </c>
      <c r="CV203" s="77">
        <f t="shared" si="310"/>
        <v>0</v>
      </c>
      <c r="CW203" s="77">
        <f t="shared" si="310"/>
        <v>0</v>
      </c>
      <c r="CX203" s="77">
        <f t="shared" si="310"/>
        <v>0</v>
      </c>
      <c r="CY203" s="77">
        <f t="shared" si="310"/>
        <v>0</v>
      </c>
      <c r="CZ203" s="77">
        <f t="shared" si="310"/>
        <v>0</v>
      </c>
      <c r="DA203" s="77">
        <f t="shared" si="310"/>
        <v>0</v>
      </c>
      <c r="DB203" s="77">
        <f t="shared" si="310"/>
        <v>0</v>
      </c>
      <c r="DC203" s="77">
        <f t="shared" si="310"/>
        <v>0</v>
      </c>
      <c r="DD203" s="77">
        <f t="shared" si="311"/>
        <v>0</v>
      </c>
      <c r="DE203" s="77">
        <f t="shared" si="311"/>
        <v>0</v>
      </c>
      <c r="DF203" s="77">
        <f t="shared" si="311"/>
        <v>0</v>
      </c>
      <c r="DG203" s="77">
        <f t="shared" si="311"/>
        <v>0</v>
      </c>
      <c r="DH203" s="77">
        <f t="shared" si="311"/>
        <v>0</v>
      </c>
      <c r="DI203" s="77">
        <f t="shared" si="311"/>
        <v>0</v>
      </c>
      <c r="DJ203" s="77">
        <f t="shared" si="311"/>
        <v>0</v>
      </c>
      <c r="DK203" s="77">
        <f t="shared" si="311"/>
        <v>0</v>
      </c>
      <c r="DL203" s="77">
        <f t="shared" si="311"/>
        <v>0</v>
      </c>
      <c r="DM203" s="77">
        <f t="shared" si="311"/>
        <v>0</v>
      </c>
      <c r="DN203" s="77">
        <f t="shared" si="312"/>
        <v>0</v>
      </c>
      <c r="DO203" s="77">
        <f t="shared" si="312"/>
        <v>0</v>
      </c>
      <c r="DP203" s="77">
        <f t="shared" si="312"/>
        <v>0</v>
      </c>
      <c r="DQ203" s="77">
        <f t="shared" si="312"/>
        <v>0</v>
      </c>
      <c r="DR203" s="77">
        <f t="shared" si="312"/>
        <v>0</v>
      </c>
      <c r="DS203" s="77">
        <f t="shared" si="312"/>
        <v>0</v>
      </c>
      <c r="DT203" s="77">
        <f t="shared" si="312"/>
        <v>0</v>
      </c>
      <c r="DU203" s="77">
        <f t="shared" si="312"/>
        <v>0</v>
      </c>
      <c r="DV203" s="77">
        <f t="shared" si="312"/>
        <v>0</v>
      </c>
      <c r="DW203" s="77">
        <f t="shared" si="312"/>
        <v>0</v>
      </c>
      <c r="DX203" s="77">
        <f t="shared" si="312"/>
        <v>0</v>
      </c>
      <c r="DY203" s="77">
        <f t="shared" si="313"/>
        <v>0</v>
      </c>
      <c r="DZ203" s="77">
        <f t="shared" si="313"/>
        <v>0</v>
      </c>
      <c r="EA203" s="77">
        <f t="shared" si="313"/>
        <v>0</v>
      </c>
      <c r="EB203" s="77">
        <f t="shared" si="313"/>
        <v>0</v>
      </c>
      <c r="EC203" s="77">
        <f t="shared" si="313"/>
        <v>0</v>
      </c>
      <c r="ED203" s="77">
        <f t="shared" si="313"/>
        <v>0</v>
      </c>
      <c r="EE203" s="77">
        <f t="shared" si="313"/>
        <v>0</v>
      </c>
      <c r="EF203" s="77">
        <f t="shared" si="313"/>
        <v>0</v>
      </c>
      <c r="EG203" s="77">
        <f t="shared" si="313"/>
        <v>0</v>
      </c>
      <c r="EH203" s="77">
        <f t="shared" si="313"/>
        <v>0</v>
      </c>
      <c r="EI203" s="77">
        <f t="shared" si="314"/>
        <v>0</v>
      </c>
      <c r="EJ203" s="77">
        <f t="shared" si="314"/>
        <v>0</v>
      </c>
      <c r="EK203" s="77">
        <f t="shared" si="314"/>
        <v>0</v>
      </c>
      <c r="EL203" s="77">
        <f t="shared" si="314"/>
        <v>0</v>
      </c>
      <c r="EM203" s="77">
        <f t="shared" si="314"/>
        <v>0</v>
      </c>
      <c r="EN203" s="77">
        <f t="shared" si="314"/>
        <v>0</v>
      </c>
      <c r="EO203" s="77">
        <f t="shared" si="314"/>
        <v>0</v>
      </c>
      <c r="EP203" s="77">
        <f t="shared" si="314"/>
        <v>0</v>
      </c>
      <c r="EQ203" s="77">
        <f t="shared" si="314"/>
        <v>0</v>
      </c>
      <c r="ER203" s="77">
        <f t="shared" si="314"/>
        <v>0</v>
      </c>
      <c r="ES203" s="77">
        <f t="shared" si="315"/>
        <v>0</v>
      </c>
      <c r="ET203" s="77">
        <f t="shared" si="315"/>
        <v>0</v>
      </c>
      <c r="EU203" s="77">
        <f t="shared" si="315"/>
        <v>0</v>
      </c>
      <c r="EV203" s="77">
        <f t="shared" si="315"/>
        <v>0</v>
      </c>
      <c r="EW203" s="77">
        <f t="shared" si="315"/>
        <v>0</v>
      </c>
      <c r="EX203" s="77">
        <f t="shared" si="315"/>
        <v>0</v>
      </c>
      <c r="EY203" s="77">
        <f t="shared" si="315"/>
        <v>0</v>
      </c>
      <c r="EZ203" s="77">
        <f t="shared" si="315"/>
        <v>0</v>
      </c>
      <c r="FA203" s="77">
        <f t="shared" si="315"/>
        <v>0</v>
      </c>
      <c r="FB203" s="77">
        <f t="shared" si="315"/>
        <v>0</v>
      </c>
      <c r="FC203" s="77">
        <f t="shared" si="316"/>
        <v>0</v>
      </c>
      <c r="FD203" s="77">
        <f t="shared" si="316"/>
        <v>0</v>
      </c>
      <c r="FE203" s="77">
        <f t="shared" si="316"/>
        <v>0</v>
      </c>
      <c r="FF203" s="77">
        <f t="shared" si="316"/>
        <v>0</v>
      </c>
      <c r="FG203" s="77">
        <f t="shared" si="316"/>
        <v>0</v>
      </c>
      <c r="FH203" s="77">
        <f t="shared" si="316"/>
        <v>0</v>
      </c>
      <c r="FI203" s="77">
        <f t="shared" si="316"/>
        <v>0</v>
      </c>
      <c r="FJ203" s="77">
        <f t="shared" si="316"/>
        <v>0</v>
      </c>
      <c r="FK203" s="77">
        <f t="shared" si="316"/>
        <v>0</v>
      </c>
      <c r="FL203" s="77">
        <f t="shared" si="316"/>
        <v>0</v>
      </c>
      <c r="FM203" s="77">
        <f t="shared" si="317"/>
        <v>0</v>
      </c>
      <c r="FN203" s="77">
        <f t="shared" si="317"/>
        <v>0</v>
      </c>
      <c r="FO203" s="77">
        <f t="shared" si="317"/>
        <v>0</v>
      </c>
      <c r="FP203" s="77">
        <f t="shared" si="317"/>
        <v>0</v>
      </c>
      <c r="FQ203" s="77">
        <f t="shared" si="317"/>
        <v>0</v>
      </c>
      <c r="FR203" s="77">
        <f t="shared" si="317"/>
        <v>0</v>
      </c>
      <c r="FS203" s="77">
        <f t="shared" si="317"/>
        <v>0</v>
      </c>
      <c r="FT203" s="77">
        <f t="shared" si="317"/>
        <v>0</v>
      </c>
      <c r="FU203" s="77">
        <f t="shared" si="317"/>
        <v>0</v>
      </c>
      <c r="FV203" s="77">
        <f t="shared" si="317"/>
        <v>0</v>
      </c>
      <c r="FW203" s="77">
        <f t="shared" si="318"/>
        <v>0</v>
      </c>
      <c r="FX203" s="77">
        <f t="shared" si="318"/>
        <v>0</v>
      </c>
      <c r="FY203" s="77">
        <f t="shared" si="318"/>
        <v>0</v>
      </c>
      <c r="FZ203" s="77">
        <f t="shared" si="318"/>
        <v>0</v>
      </c>
      <c r="GA203" s="77">
        <f t="shared" si="318"/>
        <v>0</v>
      </c>
      <c r="GB203" s="77">
        <f t="shared" si="318"/>
        <v>0</v>
      </c>
      <c r="GC203" s="77">
        <f t="shared" si="318"/>
        <v>0</v>
      </c>
      <c r="GD203" s="77">
        <f t="shared" si="318"/>
        <v>0</v>
      </c>
      <c r="GE203" s="77">
        <f t="shared" si="318"/>
        <v>0</v>
      </c>
      <c r="GF203" s="77">
        <f t="shared" si="318"/>
        <v>0</v>
      </c>
      <c r="GG203" s="77">
        <f t="shared" si="318"/>
        <v>0</v>
      </c>
    </row>
    <row r="204" spans="1:189" ht="15.75" x14ac:dyDescent="0.25">
      <c r="A204" s="93"/>
      <c r="B204" s="101"/>
      <c r="C204" s="102"/>
      <c r="D204" s="102"/>
      <c r="E204" s="93"/>
      <c r="F204" s="101"/>
      <c r="G204" s="97">
        <f t="shared" si="320"/>
        <v>0</v>
      </c>
      <c r="H204" s="96"/>
      <c r="I204" s="97">
        <f t="shared" si="321"/>
        <v>0</v>
      </c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0">
        <f t="shared" si="323"/>
        <v>0</v>
      </c>
      <c r="AE204" s="100">
        <f t="shared" si="319"/>
        <v>0</v>
      </c>
      <c r="AF204" s="75"/>
      <c r="AG204" s="75"/>
      <c r="AH204" s="68">
        <f t="shared" si="322"/>
        <v>0</v>
      </c>
      <c r="AI204" s="79">
        <f>SUMIF(Списки!$D$2:$D$6,B204,Списки!$E$2:$E$6)</f>
        <v>0</v>
      </c>
      <c r="AJ204" s="79">
        <f t="shared" si="324"/>
        <v>31</v>
      </c>
      <c r="AK204" s="70"/>
      <c r="AL204" s="70">
        <f t="array" aca="1" ref="AL204" ca="1">IF(MONTH(AI204)=1,MIN(IF(F204=январь!$A$1:$AF$200,ROW(январь!$A$1:$AF$200))),IF(MONTH(AI204)=2,MIN(IF(F204=февраль!$A$1:$AF$200,ROW(февраль!$A$1:$AF$200))),IF(MONTH(AI204)=3,MIN(IF(F204=март!$A$1:$AF$200,ROW(март!$A$1:$AF$200))),IF(MONTH(AI204)=4,MIN(IF(F204=апрель!$A$1:$AF$200,ROW(апрель!$A$1:$AF$200))),IF(MONTH(AI204)=5,MIN(IF(F204=май!$A$1:$AF$200,ROW(май!$A$1:$AF$200))),0)))))</f>
        <v>3</v>
      </c>
      <c r="AM204" s="77" t="str">
        <f t="shared" ref="AM204:AV213" ca="1" si="325">IF(MONTH($AI204)=1,INDEX(янв,$AL204,AM$2),0)</f>
        <v>П</v>
      </c>
      <c r="AN204" s="77" t="str">
        <f t="shared" ca="1" si="325"/>
        <v>П</v>
      </c>
      <c r="AO204" s="77" t="str">
        <f t="shared" ca="1" si="325"/>
        <v>КД</v>
      </c>
      <c r="AP204" s="77" t="str">
        <f t="shared" ca="1" si="325"/>
        <v>КД</v>
      </c>
      <c r="AQ204" s="77" t="str">
        <f t="shared" ca="1" si="325"/>
        <v>КД</v>
      </c>
      <c r="AR204" s="77" t="str">
        <f t="shared" ca="1" si="325"/>
        <v>КД</v>
      </c>
      <c r="AS204" s="77" t="str">
        <f t="shared" ca="1" si="325"/>
        <v>В</v>
      </c>
      <c r="AT204" s="77" t="str">
        <f t="shared" ca="1" si="325"/>
        <v>КД</v>
      </c>
      <c r="AU204" s="77">
        <f t="shared" ca="1" si="325"/>
        <v>0</v>
      </c>
      <c r="AV204" s="77">
        <f t="shared" ca="1" si="325"/>
        <v>3</v>
      </c>
      <c r="AW204" s="77">
        <f t="shared" ref="AW204:BF213" ca="1" si="326">IF(MONTH($AI204)=1,INDEX(янв,$AL204,AW$2),0)</f>
        <v>4</v>
      </c>
      <c r="AX204" s="77">
        <f t="shared" ca="1" si="326"/>
        <v>6</v>
      </c>
      <c r="AY204" s="77">
        <f t="shared" ca="1" si="326"/>
        <v>3</v>
      </c>
      <c r="AZ204" s="77" t="str">
        <f t="shared" ca="1" si="326"/>
        <v>В</v>
      </c>
      <c r="BA204" s="77">
        <f t="shared" ca="1" si="326"/>
        <v>7</v>
      </c>
      <c r="BB204" s="77">
        <f t="shared" ca="1" si="326"/>
        <v>0</v>
      </c>
      <c r="BC204" s="77">
        <f t="shared" ca="1" si="326"/>
        <v>3</v>
      </c>
      <c r="BD204" s="77">
        <f t="shared" ca="1" si="326"/>
        <v>4</v>
      </c>
      <c r="BE204" s="77">
        <f t="shared" ca="1" si="326"/>
        <v>6</v>
      </c>
      <c r="BF204" s="77">
        <f t="shared" ca="1" si="326"/>
        <v>3</v>
      </c>
      <c r="BG204" s="77" t="str">
        <f t="shared" ref="BG204:BQ213" ca="1" si="327">IF(MONTH($AI204)=1,INDEX(янв,$AL204,BG$2),0)</f>
        <v>В</v>
      </c>
      <c r="BH204" s="77">
        <f t="shared" ca="1" si="327"/>
        <v>7</v>
      </c>
      <c r="BI204" s="77">
        <f t="shared" ca="1" si="327"/>
        <v>0</v>
      </c>
      <c r="BJ204" s="77">
        <f t="shared" ca="1" si="327"/>
        <v>3</v>
      </c>
      <c r="BK204" s="77">
        <f t="shared" ca="1" si="327"/>
        <v>4</v>
      </c>
      <c r="BL204" s="77">
        <f t="shared" ca="1" si="327"/>
        <v>6</v>
      </c>
      <c r="BM204" s="77">
        <f t="shared" ca="1" si="327"/>
        <v>3</v>
      </c>
      <c r="BN204" s="77" t="str">
        <f t="shared" ca="1" si="327"/>
        <v>В</v>
      </c>
      <c r="BO204" s="77">
        <f t="shared" ca="1" si="327"/>
        <v>7</v>
      </c>
      <c r="BP204" s="77">
        <f t="shared" ca="1" si="327"/>
        <v>0</v>
      </c>
      <c r="BQ204" s="77">
        <f t="shared" ca="1" si="327"/>
        <v>3</v>
      </c>
      <c r="BR204" s="77">
        <f t="shared" ref="BR204:CA213" si="328">IF(MONTH($AI204)=2,INDEX(фев,$AL204,BR$2),0)</f>
        <v>0</v>
      </c>
      <c r="BS204" s="77">
        <f t="shared" si="328"/>
        <v>0</v>
      </c>
      <c r="BT204" s="77">
        <f t="shared" si="328"/>
        <v>0</v>
      </c>
      <c r="BU204" s="77">
        <f t="shared" si="328"/>
        <v>0</v>
      </c>
      <c r="BV204" s="77">
        <f t="shared" si="328"/>
        <v>0</v>
      </c>
      <c r="BW204" s="77">
        <f t="shared" si="328"/>
        <v>0</v>
      </c>
      <c r="BX204" s="77">
        <f t="shared" si="328"/>
        <v>0</v>
      </c>
      <c r="BY204" s="77">
        <f t="shared" si="328"/>
        <v>0</v>
      </c>
      <c r="BZ204" s="77">
        <f t="shared" si="328"/>
        <v>0</v>
      </c>
      <c r="CA204" s="77">
        <f t="shared" si="328"/>
        <v>0</v>
      </c>
      <c r="CB204" s="77">
        <f t="shared" ref="CB204:CK213" si="329">IF(MONTH($AI204)=2,INDEX(фев,$AL204,CB$2),0)</f>
        <v>0</v>
      </c>
      <c r="CC204" s="77">
        <f t="shared" si="329"/>
        <v>0</v>
      </c>
      <c r="CD204" s="77">
        <f t="shared" si="329"/>
        <v>0</v>
      </c>
      <c r="CE204" s="77">
        <f t="shared" si="329"/>
        <v>0</v>
      </c>
      <c r="CF204" s="77">
        <f t="shared" si="329"/>
        <v>0</v>
      </c>
      <c r="CG204" s="77">
        <f t="shared" si="329"/>
        <v>0</v>
      </c>
      <c r="CH204" s="77">
        <f t="shared" si="329"/>
        <v>0</v>
      </c>
      <c r="CI204" s="77">
        <f t="shared" si="329"/>
        <v>0</v>
      </c>
      <c r="CJ204" s="77">
        <f t="shared" si="329"/>
        <v>0</v>
      </c>
      <c r="CK204" s="77">
        <f t="shared" si="329"/>
        <v>0</v>
      </c>
      <c r="CL204" s="77">
        <f t="shared" ref="CL204:CS213" si="330">IF(MONTH($AI204)=2,INDEX(фев,$AL204,CL$2),0)</f>
        <v>0</v>
      </c>
      <c r="CM204" s="77">
        <f t="shared" si="330"/>
        <v>0</v>
      </c>
      <c r="CN204" s="77">
        <f t="shared" si="330"/>
        <v>0</v>
      </c>
      <c r="CO204" s="77">
        <f t="shared" si="330"/>
        <v>0</v>
      </c>
      <c r="CP204" s="77">
        <f t="shared" si="330"/>
        <v>0</v>
      </c>
      <c r="CQ204" s="77">
        <f t="shared" si="330"/>
        <v>0</v>
      </c>
      <c r="CR204" s="77">
        <f t="shared" si="330"/>
        <v>0</v>
      </c>
      <c r="CS204" s="77">
        <f t="shared" si="330"/>
        <v>0</v>
      </c>
      <c r="CT204" s="77">
        <f t="shared" ref="CT204:DC213" si="331">IF(MONTH($AI204)=3,INDEX(март,$AL204,CT$2),0)</f>
        <v>0</v>
      </c>
      <c r="CU204" s="77">
        <f t="shared" si="331"/>
        <v>0</v>
      </c>
      <c r="CV204" s="77">
        <f t="shared" si="331"/>
        <v>0</v>
      </c>
      <c r="CW204" s="77">
        <f t="shared" si="331"/>
        <v>0</v>
      </c>
      <c r="CX204" s="77">
        <f t="shared" si="331"/>
        <v>0</v>
      </c>
      <c r="CY204" s="77">
        <f t="shared" si="331"/>
        <v>0</v>
      </c>
      <c r="CZ204" s="77">
        <f t="shared" si="331"/>
        <v>0</v>
      </c>
      <c r="DA204" s="77">
        <f t="shared" si="331"/>
        <v>0</v>
      </c>
      <c r="DB204" s="77">
        <f t="shared" si="331"/>
        <v>0</v>
      </c>
      <c r="DC204" s="77">
        <f t="shared" si="331"/>
        <v>0</v>
      </c>
      <c r="DD204" s="77">
        <f t="shared" ref="DD204:DM213" si="332">IF(MONTH($AI204)=3,INDEX(март,$AL204,DD$2),0)</f>
        <v>0</v>
      </c>
      <c r="DE204" s="77">
        <f t="shared" si="332"/>
        <v>0</v>
      </c>
      <c r="DF204" s="77">
        <f t="shared" si="332"/>
        <v>0</v>
      </c>
      <c r="DG204" s="77">
        <f t="shared" si="332"/>
        <v>0</v>
      </c>
      <c r="DH204" s="77">
        <f t="shared" si="332"/>
        <v>0</v>
      </c>
      <c r="DI204" s="77">
        <f t="shared" si="332"/>
        <v>0</v>
      </c>
      <c r="DJ204" s="77">
        <f t="shared" si="332"/>
        <v>0</v>
      </c>
      <c r="DK204" s="77">
        <f t="shared" si="332"/>
        <v>0</v>
      </c>
      <c r="DL204" s="77">
        <f t="shared" si="332"/>
        <v>0</v>
      </c>
      <c r="DM204" s="77">
        <f t="shared" si="332"/>
        <v>0</v>
      </c>
      <c r="DN204" s="77">
        <f t="shared" ref="DN204:DX213" si="333">IF(MONTH($AI204)=3,INDEX(март,$AL204,DN$2),0)</f>
        <v>0</v>
      </c>
      <c r="DO204" s="77">
        <f t="shared" si="333"/>
        <v>0</v>
      </c>
      <c r="DP204" s="77">
        <f t="shared" si="333"/>
        <v>0</v>
      </c>
      <c r="DQ204" s="77">
        <f t="shared" si="333"/>
        <v>0</v>
      </c>
      <c r="DR204" s="77">
        <f t="shared" si="333"/>
        <v>0</v>
      </c>
      <c r="DS204" s="77">
        <f t="shared" si="333"/>
        <v>0</v>
      </c>
      <c r="DT204" s="77">
        <f t="shared" si="333"/>
        <v>0</v>
      </c>
      <c r="DU204" s="77">
        <f t="shared" si="333"/>
        <v>0</v>
      </c>
      <c r="DV204" s="77">
        <f t="shared" si="333"/>
        <v>0</v>
      </c>
      <c r="DW204" s="77">
        <f t="shared" si="333"/>
        <v>0</v>
      </c>
      <c r="DX204" s="77">
        <f t="shared" si="333"/>
        <v>0</v>
      </c>
      <c r="DY204" s="77">
        <f t="shared" ref="DY204:EH213" si="334">IF(MONTH($AI204)=4,INDEX(апр,$AL204,DY$2),0)</f>
        <v>0</v>
      </c>
      <c r="DZ204" s="77">
        <f t="shared" si="334"/>
        <v>0</v>
      </c>
      <c r="EA204" s="77">
        <f t="shared" si="334"/>
        <v>0</v>
      </c>
      <c r="EB204" s="77">
        <f t="shared" si="334"/>
        <v>0</v>
      </c>
      <c r="EC204" s="77">
        <f t="shared" si="334"/>
        <v>0</v>
      </c>
      <c r="ED204" s="77">
        <f t="shared" si="334"/>
        <v>0</v>
      </c>
      <c r="EE204" s="77">
        <f t="shared" si="334"/>
        <v>0</v>
      </c>
      <c r="EF204" s="77">
        <f t="shared" si="334"/>
        <v>0</v>
      </c>
      <c r="EG204" s="77">
        <f t="shared" si="334"/>
        <v>0</v>
      </c>
      <c r="EH204" s="77">
        <f t="shared" si="334"/>
        <v>0</v>
      </c>
      <c r="EI204" s="77">
        <f t="shared" ref="EI204:ER213" si="335">IF(MONTH($AI204)=4,INDEX(апр,$AL204,EI$2),0)</f>
        <v>0</v>
      </c>
      <c r="EJ204" s="77">
        <f t="shared" si="335"/>
        <v>0</v>
      </c>
      <c r="EK204" s="77">
        <f t="shared" si="335"/>
        <v>0</v>
      </c>
      <c r="EL204" s="77">
        <f t="shared" si="335"/>
        <v>0</v>
      </c>
      <c r="EM204" s="77">
        <f t="shared" si="335"/>
        <v>0</v>
      </c>
      <c r="EN204" s="77">
        <f t="shared" si="335"/>
        <v>0</v>
      </c>
      <c r="EO204" s="77">
        <f t="shared" si="335"/>
        <v>0</v>
      </c>
      <c r="EP204" s="77">
        <f t="shared" si="335"/>
        <v>0</v>
      </c>
      <c r="EQ204" s="77">
        <f t="shared" si="335"/>
        <v>0</v>
      </c>
      <c r="ER204" s="77">
        <f t="shared" si="335"/>
        <v>0</v>
      </c>
      <c r="ES204" s="77">
        <f t="shared" ref="ES204:FB213" si="336">IF(MONTH($AI204)=4,INDEX(апр,$AL204,ES$2),0)</f>
        <v>0</v>
      </c>
      <c r="ET204" s="77">
        <f t="shared" si="336"/>
        <v>0</v>
      </c>
      <c r="EU204" s="77">
        <f t="shared" si="336"/>
        <v>0</v>
      </c>
      <c r="EV204" s="77">
        <f t="shared" si="336"/>
        <v>0</v>
      </c>
      <c r="EW204" s="77">
        <f t="shared" si="336"/>
        <v>0</v>
      </c>
      <c r="EX204" s="77">
        <f t="shared" si="336"/>
        <v>0</v>
      </c>
      <c r="EY204" s="77">
        <f t="shared" si="336"/>
        <v>0</v>
      </c>
      <c r="EZ204" s="77">
        <f t="shared" si="336"/>
        <v>0</v>
      </c>
      <c r="FA204" s="77">
        <f t="shared" si="336"/>
        <v>0</v>
      </c>
      <c r="FB204" s="77">
        <f t="shared" si="336"/>
        <v>0</v>
      </c>
      <c r="FC204" s="77">
        <f t="shared" ref="FC204:FL213" si="337">IF(MONTH($AI204)=5,INDEX(май,$AL204,FC$2),0)</f>
        <v>0</v>
      </c>
      <c r="FD204" s="77">
        <f t="shared" si="337"/>
        <v>0</v>
      </c>
      <c r="FE204" s="77">
        <f t="shared" si="337"/>
        <v>0</v>
      </c>
      <c r="FF204" s="77">
        <f t="shared" si="337"/>
        <v>0</v>
      </c>
      <c r="FG204" s="77">
        <f t="shared" si="337"/>
        <v>0</v>
      </c>
      <c r="FH204" s="77">
        <f t="shared" si="337"/>
        <v>0</v>
      </c>
      <c r="FI204" s="77">
        <f t="shared" si="337"/>
        <v>0</v>
      </c>
      <c r="FJ204" s="77">
        <f t="shared" si="337"/>
        <v>0</v>
      </c>
      <c r="FK204" s="77">
        <f t="shared" si="337"/>
        <v>0</v>
      </c>
      <c r="FL204" s="77">
        <f t="shared" si="337"/>
        <v>0</v>
      </c>
      <c r="FM204" s="77">
        <f t="shared" ref="FM204:FV213" si="338">IF(MONTH($AI204)=5,INDEX(май,$AL204,FM$2),0)</f>
        <v>0</v>
      </c>
      <c r="FN204" s="77">
        <f t="shared" si="338"/>
        <v>0</v>
      </c>
      <c r="FO204" s="77">
        <f t="shared" si="338"/>
        <v>0</v>
      </c>
      <c r="FP204" s="77">
        <f t="shared" si="338"/>
        <v>0</v>
      </c>
      <c r="FQ204" s="77">
        <f t="shared" si="338"/>
        <v>0</v>
      </c>
      <c r="FR204" s="77">
        <f t="shared" si="338"/>
        <v>0</v>
      </c>
      <c r="FS204" s="77">
        <f t="shared" si="338"/>
        <v>0</v>
      </c>
      <c r="FT204" s="77">
        <f t="shared" si="338"/>
        <v>0</v>
      </c>
      <c r="FU204" s="77">
        <f t="shared" si="338"/>
        <v>0</v>
      </c>
      <c r="FV204" s="77">
        <f t="shared" si="338"/>
        <v>0</v>
      </c>
      <c r="FW204" s="77">
        <f t="shared" ref="FW204:GG213" si="339">IF(MONTH($AI204)=5,INDEX(май,$AL204,FW$2),0)</f>
        <v>0</v>
      </c>
      <c r="FX204" s="77">
        <f t="shared" si="339"/>
        <v>0</v>
      </c>
      <c r="FY204" s="77">
        <f t="shared" si="339"/>
        <v>0</v>
      </c>
      <c r="FZ204" s="77">
        <f t="shared" si="339"/>
        <v>0</v>
      </c>
      <c r="GA204" s="77">
        <f t="shared" si="339"/>
        <v>0</v>
      </c>
      <c r="GB204" s="77">
        <f t="shared" si="339"/>
        <v>0</v>
      </c>
      <c r="GC204" s="77">
        <f t="shared" si="339"/>
        <v>0</v>
      </c>
      <c r="GD204" s="77">
        <f t="shared" si="339"/>
        <v>0</v>
      </c>
      <c r="GE204" s="77">
        <f t="shared" si="339"/>
        <v>0</v>
      </c>
      <c r="GF204" s="77">
        <f t="shared" si="339"/>
        <v>0</v>
      </c>
      <c r="GG204" s="77">
        <f t="shared" si="339"/>
        <v>0</v>
      </c>
    </row>
    <row r="205" spans="1:189" ht="15.75" x14ac:dyDescent="0.25">
      <c r="A205" s="93"/>
      <c r="B205" s="101"/>
      <c r="C205" s="102"/>
      <c r="D205" s="102"/>
      <c r="E205" s="93"/>
      <c r="F205" s="101"/>
      <c r="G205" s="97">
        <f t="shared" si="320"/>
        <v>0</v>
      </c>
      <c r="H205" s="96"/>
      <c r="I205" s="97">
        <f t="shared" si="321"/>
        <v>0</v>
      </c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0">
        <f t="shared" si="323"/>
        <v>0</v>
      </c>
      <c r="AE205" s="100">
        <f t="shared" si="319"/>
        <v>0</v>
      </c>
      <c r="AF205" s="75"/>
      <c r="AG205" s="75"/>
      <c r="AH205" s="68">
        <f t="shared" si="322"/>
        <v>0</v>
      </c>
      <c r="AI205" s="79">
        <f>SUMIF(Списки!$D$2:$D$6,B205,Списки!$E$2:$E$6)</f>
        <v>0</v>
      </c>
      <c r="AJ205" s="79">
        <f t="shared" si="324"/>
        <v>31</v>
      </c>
      <c r="AK205" s="70"/>
      <c r="AL205" s="70">
        <f t="array" aca="1" ref="AL205" ca="1">IF(MONTH(AI205)=1,MIN(IF(F205=январь!$A$1:$AF$200,ROW(январь!$A$1:$AF$200))),IF(MONTH(AI205)=2,MIN(IF(F205=февраль!$A$1:$AF$200,ROW(февраль!$A$1:$AF$200))),IF(MONTH(AI205)=3,MIN(IF(F205=март!$A$1:$AF$200,ROW(март!$A$1:$AF$200))),IF(MONTH(AI205)=4,MIN(IF(F205=апрель!$A$1:$AF$200,ROW(апрель!$A$1:$AF$200))),IF(MONTH(AI205)=5,MIN(IF(F205=май!$A$1:$AF$200,ROW(май!$A$1:$AF$200))),0)))))</f>
        <v>3</v>
      </c>
      <c r="AM205" s="77" t="str">
        <f t="shared" ca="1" si="325"/>
        <v>П</v>
      </c>
      <c r="AN205" s="77" t="str">
        <f t="shared" ca="1" si="325"/>
        <v>П</v>
      </c>
      <c r="AO205" s="77" t="str">
        <f t="shared" ca="1" si="325"/>
        <v>КД</v>
      </c>
      <c r="AP205" s="77" t="str">
        <f t="shared" ca="1" si="325"/>
        <v>КД</v>
      </c>
      <c r="AQ205" s="77" t="str">
        <f t="shared" ca="1" si="325"/>
        <v>КД</v>
      </c>
      <c r="AR205" s="77" t="str">
        <f t="shared" ca="1" si="325"/>
        <v>КД</v>
      </c>
      <c r="AS205" s="77" t="str">
        <f t="shared" ca="1" si="325"/>
        <v>В</v>
      </c>
      <c r="AT205" s="77" t="str">
        <f t="shared" ca="1" si="325"/>
        <v>КД</v>
      </c>
      <c r="AU205" s="77">
        <f t="shared" ca="1" si="325"/>
        <v>0</v>
      </c>
      <c r="AV205" s="77">
        <f t="shared" ca="1" si="325"/>
        <v>3</v>
      </c>
      <c r="AW205" s="77">
        <f t="shared" ca="1" si="326"/>
        <v>4</v>
      </c>
      <c r="AX205" s="77">
        <f t="shared" ca="1" si="326"/>
        <v>6</v>
      </c>
      <c r="AY205" s="77">
        <f t="shared" ca="1" si="326"/>
        <v>3</v>
      </c>
      <c r="AZ205" s="77" t="str">
        <f t="shared" ca="1" si="326"/>
        <v>В</v>
      </c>
      <c r="BA205" s="77">
        <f t="shared" ca="1" si="326"/>
        <v>7</v>
      </c>
      <c r="BB205" s="77">
        <f t="shared" ca="1" si="326"/>
        <v>0</v>
      </c>
      <c r="BC205" s="77">
        <f t="shared" ca="1" si="326"/>
        <v>3</v>
      </c>
      <c r="BD205" s="77">
        <f t="shared" ca="1" si="326"/>
        <v>4</v>
      </c>
      <c r="BE205" s="77">
        <f t="shared" ca="1" si="326"/>
        <v>6</v>
      </c>
      <c r="BF205" s="77">
        <f t="shared" ca="1" si="326"/>
        <v>3</v>
      </c>
      <c r="BG205" s="77" t="str">
        <f t="shared" ca="1" si="327"/>
        <v>В</v>
      </c>
      <c r="BH205" s="77">
        <f t="shared" ca="1" si="327"/>
        <v>7</v>
      </c>
      <c r="BI205" s="77">
        <f t="shared" ca="1" si="327"/>
        <v>0</v>
      </c>
      <c r="BJ205" s="77">
        <f t="shared" ca="1" si="327"/>
        <v>3</v>
      </c>
      <c r="BK205" s="77">
        <f t="shared" ca="1" si="327"/>
        <v>4</v>
      </c>
      <c r="BL205" s="77">
        <f t="shared" ca="1" si="327"/>
        <v>6</v>
      </c>
      <c r="BM205" s="77">
        <f t="shared" ca="1" si="327"/>
        <v>3</v>
      </c>
      <c r="BN205" s="77" t="str">
        <f t="shared" ca="1" si="327"/>
        <v>В</v>
      </c>
      <c r="BO205" s="77">
        <f t="shared" ca="1" si="327"/>
        <v>7</v>
      </c>
      <c r="BP205" s="77">
        <f t="shared" ca="1" si="327"/>
        <v>0</v>
      </c>
      <c r="BQ205" s="77">
        <f t="shared" ca="1" si="327"/>
        <v>3</v>
      </c>
      <c r="BR205" s="77">
        <f t="shared" si="328"/>
        <v>0</v>
      </c>
      <c r="BS205" s="77">
        <f t="shared" si="328"/>
        <v>0</v>
      </c>
      <c r="BT205" s="77">
        <f t="shared" si="328"/>
        <v>0</v>
      </c>
      <c r="BU205" s="77">
        <f t="shared" si="328"/>
        <v>0</v>
      </c>
      <c r="BV205" s="77">
        <f t="shared" si="328"/>
        <v>0</v>
      </c>
      <c r="BW205" s="77">
        <f t="shared" si="328"/>
        <v>0</v>
      </c>
      <c r="BX205" s="77">
        <f t="shared" si="328"/>
        <v>0</v>
      </c>
      <c r="BY205" s="77">
        <f t="shared" si="328"/>
        <v>0</v>
      </c>
      <c r="BZ205" s="77">
        <f t="shared" si="328"/>
        <v>0</v>
      </c>
      <c r="CA205" s="77">
        <f t="shared" si="328"/>
        <v>0</v>
      </c>
      <c r="CB205" s="77">
        <f t="shared" si="329"/>
        <v>0</v>
      </c>
      <c r="CC205" s="77">
        <f t="shared" si="329"/>
        <v>0</v>
      </c>
      <c r="CD205" s="77">
        <f t="shared" si="329"/>
        <v>0</v>
      </c>
      <c r="CE205" s="77">
        <f t="shared" si="329"/>
        <v>0</v>
      </c>
      <c r="CF205" s="77">
        <f t="shared" si="329"/>
        <v>0</v>
      </c>
      <c r="CG205" s="77">
        <f t="shared" si="329"/>
        <v>0</v>
      </c>
      <c r="CH205" s="77">
        <f t="shared" si="329"/>
        <v>0</v>
      </c>
      <c r="CI205" s="77">
        <f t="shared" si="329"/>
        <v>0</v>
      </c>
      <c r="CJ205" s="77">
        <f t="shared" si="329"/>
        <v>0</v>
      </c>
      <c r="CK205" s="77">
        <f t="shared" si="329"/>
        <v>0</v>
      </c>
      <c r="CL205" s="77">
        <f t="shared" si="330"/>
        <v>0</v>
      </c>
      <c r="CM205" s="77">
        <f t="shared" si="330"/>
        <v>0</v>
      </c>
      <c r="CN205" s="77">
        <f t="shared" si="330"/>
        <v>0</v>
      </c>
      <c r="CO205" s="77">
        <f t="shared" si="330"/>
        <v>0</v>
      </c>
      <c r="CP205" s="77">
        <f t="shared" si="330"/>
        <v>0</v>
      </c>
      <c r="CQ205" s="77">
        <f t="shared" si="330"/>
        <v>0</v>
      </c>
      <c r="CR205" s="77">
        <f t="shared" si="330"/>
        <v>0</v>
      </c>
      <c r="CS205" s="77">
        <f t="shared" si="330"/>
        <v>0</v>
      </c>
      <c r="CT205" s="77">
        <f t="shared" si="331"/>
        <v>0</v>
      </c>
      <c r="CU205" s="77">
        <f t="shared" si="331"/>
        <v>0</v>
      </c>
      <c r="CV205" s="77">
        <f t="shared" si="331"/>
        <v>0</v>
      </c>
      <c r="CW205" s="77">
        <f t="shared" si="331"/>
        <v>0</v>
      </c>
      <c r="CX205" s="77">
        <f t="shared" si="331"/>
        <v>0</v>
      </c>
      <c r="CY205" s="77">
        <f t="shared" si="331"/>
        <v>0</v>
      </c>
      <c r="CZ205" s="77">
        <f t="shared" si="331"/>
        <v>0</v>
      </c>
      <c r="DA205" s="77">
        <f t="shared" si="331"/>
        <v>0</v>
      </c>
      <c r="DB205" s="77">
        <f t="shared" si="331"/>
        <v>0</v>
      </c>
      <c r="DC205" s="77">
        <f t="shared" si="331"/>
        <v>0</v>
      </c>
      <c r="DD205" s="77">
        <f t="shared" si="332"/>
        <v>0</v>
      </c>
      <c r="DE205" s="77">
        <f t="shared" si="332"/>
        <v>0</v>
      </c>
      <c r="DF205" s="77">
        <f t="shared" si="332"/>
        <v>0</v>
      </c>
      <c r="DG205" s="77">
        <f t="shared" si="332"/>
        <v>0</v>
      </c>
      <c r="DH205" s="77">
        <f t="shared" si="332"/>
        <v>0</v>
      </c>
      <c r="DI205" s="77">
        <f t="shared" si="332"/>
        <v>0</v>
      </c>
      <c r="DJ205" s="77">
        <f t="shared" si="332"/>
        <v>0</v>
      </c>
      <c r="DK205" s="77">
        <f t="shared" si="332"/>
        <v>0</v>
      </c>
      <c r="DL205" s="77">
        <f t="shared" si="332"/>
        <v>0</v>
      </c>
      <c r="DM205" s="77">
        <f t="shared" si="332"/>
        <v>0</v>
      </c>
      <c r="DN205" s="77">
        <f t="shared" si="333"/>
        <v>0</v>
      </c>
      <c r="DO205" s="77">
        <f t="shared" si="333"/>
        <v>0</v>
      </c>
      <c r="DP205" s="77">
        <f t="shared" si="333"/>
        <v>0</v>
      </c>
      <c r="DQ205" s="77">
        <f t="shared" si="333"/>
        <v>0</v>
      </c>
      <c r="DR205" s="77">
        <f t="shared" si="333"/>
        <v>0</v>
      </c>
      <c r="DS205" s="77">
        <f t="shared" si="333"/>
        <v>0</v>
      </c>
      <c r="DT205" s="77">
        <f t="shared" si="333"/>
        <v>0</v>
      </c>
      <c r="DU205" s="77">
        <f t="shared" si="333"/>
        <v>0</v>
      </c>
      <c r="DV205" s="77">
        <f t="shared" si="333"/>
        <v>0</v>
      </c>
      <c r="DW205" s="77">
        <f t="shared" si="333"/>
        <v>0</v>
      </c>
      <c r="DX205" s="77">
        <f t="shared" si="333"/>
        <v>0</v>
      </c>
      <c r="DY205" s="77">
        <f t="shared" si="334"/>
        <v>0</v>
      </c>
      <c r="DZ205" s="77">
        <f t="shared" si="334"/>
        <v>0</v>
      </c>
      <c r="EA205" s="77">
        <f t="shared" si="334"/>
        <v>0</v>
      </c>
      <c r="EB205" s="77">
        <f t="shared" si="334"/>
        <v>0</v>
      </c>
      <c r="EC205" s="77">
        <f t="shared" si="334"/>
        <v>0</v>
      </c>
      <c r="ED205" s="77">
        <f t="shared" si="334"/>
        <v>0</v>
      </c>
      <c r="EE205" s="77">
        <f t="shared" si="334"/>
        <v>0</v>
      </c>
      <c r="EF205" s="77">
        <f t="shared" si="334"/>
        <v>0</v>
      </c>
      <c r="EG205" s="77">
        <f t="shared" si="334"/>
        <v>0</v>
      </c>
      <c r="EH205" s="77">
        <f t="shared" si="334"/>
        <v>0</v>
      </c>
      <c r="EI205" s="77">
        <f t="shared" si="335"/>
        <v>0</v>
      </c>
      <c r="EJ205" s="77">
        <f t="shared" si="335"/>
        <v>0</v>
      </c>
      <c r="EK205" s="77">
        <f t="shared" si="335"/>
        <v>0</v>
      </c>
      <c r="EL205" s="77">
        <f t="shared" si="335"/>
        <v>0</v>
      </c>
      <c r="EM205" s="77">
        <f t="shared" si="335"/>
        <v>0</v>
      </c>
      <c r="EN205" s="77">
        <f t="shared" si="335"/>
        <v>0</v>
      </c>
      <c r="EO205" s="77">
        <f t="shared" si="335"/>
        <v>0</v>
      </c>
      <c r="EP205" s="77">
        <f t="shared" si="335"/>
        <v>0</v>
      </c>
      <c r="EQ205" s="77">
        <f t="shared" si="335"/>
        <v>0</v>
      </c>
      <c r="ER205" s="77">
        <f t="shared" si="335"/>
        <v>0</v>
      </c>
      <c r="ES205" s="77">
        <f t="shared" si="336"/>
        <v>0</v>
      </c>
      <c r="ET205" s="77">
        <f t="shared" si="336"/>
        <v>0</v>
      </c>
      <c r="EU205" s="77">
        <f t="shared" si="336"/>
        <v>0</v>
      </c>
      <c r="EV205" s="77">
        <f t="shared" si="336"/>
        <v>0</v>
      </c>
      <c r="EW205" s="77">
        <f t="shared" si="336"/>
        <v>0</v>
      </c>
      <c r="EX205" s="77">
        <f t="shared" si="336"/>
        <v>0</v>
      </c>
      <c r="EY205" s="77">
        <f t="shared" si="336"/>
        <v>0</v>
      </c>
      <c r="EZ205" s="77">
        <f t="shared" si="336"/>
        <v>0</v>
      </c>
      <c r="FA205" s="77">
        <f t="shared" si="336"/>
        <v>0</v>
      </c>
      <c r="FB205" s="77">
        <f t="shared" si="336"/>
        <v>0</v>
      </c>
      <c r="FC205" s="77">
        <f t="shared" si="337"/>
        <v>0</v>
      </c>
      <c r="FD205" s="77">
        <f t="shared" si="337"/>
        <v>0</v>
      </c>
      <c r="FE205" s="77">
        <f t="shared" si="337"/>
        <v>0</v>
      </c>
      <c r="FF205" s="77">
        <f t="shared" si="337"/>
        <v>0</v>
      </c>
      <c r="FG205" s="77">
        <f t="shared" si="337"/>
        <v>0</v>
      </c>
      <c r="FH205" s="77">
        <f t="shared" si="337"/>
        <v>0</v>
      </c>
      <c r="FI205" s="77">
        <f t="shared" si="337"/>
        <v>0</v>
      </c>
      <c r="FJ205" s="77">
        <f t="shared" si="337"/>
        <v>0</v>
      </c>
      <c r="FK205" s="77">
        <f t="shared" si="337"/>
        <v>0</v>
      </c>
      <c r="FL205" s="77">
        <f t="shared" si="337"/>
        <v>0</v>
      </c>
      <c r="FM205" s="77">
        <f t="shared" si="338"/>
        <v>0</v>
      </c>
      <c r="FN205" s="77">
        <f t="shared" si="338"/>
        <v>0</v>
      </c>
      <c r="FO205" s="77">
        <f t="shared" si="338"/>
        <v>0</v>
      </c>
      <c r="FP205" s="77">
        <f t="shared" si="338"/>
        <v>0</v>
      </c>
      <c r="FQ205" s="77">
        <f t="shared" si="338"/>
        <v>0</v>
      </c>
      <c r="FR205" s="77">
        <f t="shared" si="338"/>
        <v>0</v>
      </c>
      <c r="FS205" s="77">
        <f t="shared" si="338"/>
        <v>0</v>
      </c>
      <c r="FT205" s="77">
        <f t="shared" si="338"/>
        <v>0</v>
      </c>
      <c r="FU205" s="77">
        <f t="shared" si="338"/>
        <v>0</v>
      </c>
      <c r="FV205" s="77">
        <f t="shared" si="338"/>
        <v>0</v>
      </c>
      <c r="FW205" s="77">
        <f t="shared" si="339"/>
        <v>0</v>
      </c>
      <c r="FX205" s="77">
        <f t="shared" si="339"/>
        <v>0</v>
      </c>
      <c r="FY205" s="77">
        <f t="shared" si="339"/>
        <v>0</v>
      </c>
      <c r="FZ205" s="77">
        <f t="shared" si="339"/>
        <v>0</v>
      </c>
      <c r="GA205" s="77">
        <f t="shared" si="339"/>
        <v>0</v>
      </c>
      <c r="GB205" s="77">
        <f t="shared" si="339"/>
        <v>0</v>
      </c>
      <c r="GC205" s="77">
        <f t="shared" si="339"/>
        <v>0</v>
      </c>
      <c r="GD205" s="77">
        <f t="shared" si="339"/>
        <v>0</v>
      </c>
      <c r="GE205" s="77">
        <f t="shared" si="339"/>
        <v>0</v>
      </c>
      <c r="GF205" s="77">
        <f t="shared" si="339"/>
        <v>0</v>
      </c>
      <c r="GG205" s="77">
        <f t="shared" si="339"/>
        <v>0</v>
      </c>
    </row>
    <row r="206" spans="1:189" ht="15.75" x14ac:dyDescent="0.25">
      <c r="A206" s="93"/>
      <c r="B206" s="101"/>
      <c r="C206" s="102"/>
      <c r="D206" s="102"/>
      <c r="E206" s="93"/>
      <c r="F206" s="101"/>
      <c r="G206" s="97">
        <f t="shared" si="320"/>
        <v>0</v>
      </c>
      <c r="H206" s="96"/>
      <c r="I206" s="97">
        <f t="shared" si="321"/>
        <v>0</v>
      </c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0">
        <f t="shared" si="323"/>
        <v>0</v>
      </c>
      <c r="AE206" s="100">
        <f t="shared" si="319"/>
        <v>0</v>
      </c>
      <c r="AF206" s="75"/>
      <c r="AG206" s="75"/>
      <c r="AH206" s="68">
        <f t="shared" si="322"/>
        <v>0</v>
      </c>
      <c r="AI206" s="79">
        <f>SUMIF(Списки!$D$2:$D$6,B206,Списки!$E$2:$E$6)</f>
        <v>0</v>
      </c>
      <c r="AJ206" s="79">
        <f t="shared" si="324"/>
        <v>31</v>
      </c>
      <c r="AK206" s="70"/>
      <c r="AL206" s="70">
        <f t="array" aca="1" ref="AL206" ca="1">IF(MONTH(AI206)=1,MIN(IF(F206=январь!$A$1:$AF$200,ROW(январь!$A$1:$AF$200))),IF(MONTH(AI206)=2,MIN(IF(F206=февраль!$A$1:$AF$200,ROW(февраль!$A$1:$AF$200))),IF(MONTH(AI206)=3,MIN(IF(F206=март!$A$1:$AF$200,ROW(март!$A$1:$AF$200))),IF(MONTH(AI206)=4,MIN(IF(F206=апрель!$A$1:$AF$200,ROW(апрель!$A$1:$AF$200))),IF(MONTH(AI206)=5,MIN(IF(F206=май!$A$1:$AF$200,ROW(май!$A$1:$AF$200))),0)))))</f>
        <v>3</v>
      </c>
      <c r="AM206" s="77" t="str">
        <f t="shared" ca="1" si="325"/>
        <v>П</v>
      </c>
      <c r="AN206" s="77" t="str">
        <f t="shared" ca="1" si="325"/>
        <v>П</v>
      </c>
      <c r="AO206" s="77" t="str">
        <f t="shared" ca="1" si="325"/>
        <v>КД</v>
      </c>
      <c r="AP206" s="77" t="str">
        <f t="shared" ca="1" si="325"/>
        <v>КД</v>
      </c>
      <c r="AQ206" s="77" t="str">
        <f t="shared" ca="1" si="325"/>
        <v>КД</v>
      </c>
      <c r="AR206" s="77" t="str">
        <f t="shared" ca="1" si="325"/>
        <v>КД</v>
      </c>
      <c r="AS206" s="77" t="str">
        <f t="shared" ca="1" si="325"/>
        <v>В</v>
      </c>
      <c r="AT206" s="77" t="str">
        <f t="shared" ca="1" si="325"/>
        <v>КД</v>
      </c>
      <c r="AU206" s="77">
        <f t="shared" ca="1" si="325"/>
        <v>0</v>
      </c>
      <c r="AV206" s="77">
        <f t="shared" ca="1" si="325"/>
        <v>3</v>
      </c>
      <c r="AW206" s="77">
        <f t="shared" ca="1" si="326"/>
        <v>4</v>
      </c>
      <c r="AX206" s="77">
        <f t="shared" ca="1" si="326"/>
        <v>6</v>
      </c>
      <c r="AY206" s="77">
        <f t="shared" ca="1" si="326"/>
        <v>3</v>
      </c>
      <c r="AZ206" s="77" t="str">
        <f t="shared" ca="1" si="326"/>
        <v>В</v>
      </c>
      <c r="BA206" s="77">
        <f t="shared" ca="1" si="326"/>
        <v>7</v>
      </c>
      <c r="BB206" s="77">
        <f t="shared" ca="1" si="326"/>
        <v>0</v>
      </c>
      <c r="BC206" s="77">
        <f t="shared" ca="1" si="326"/>
        <v>3</v>
      </c>
      <c r="BD206" s="77">
        <f t="shared" ca="1" si="326"/>
        <v>4</v>
      </c>
      <c r="BE206" s="77">
        <f t="shared" ca="1" si="326"/>
        <v>6</v>
      </c>
      <c r="BF206" s="77">
        <f t="shared" ca="1" si="326"/>
        <v>3</v>
      </c>
      <c r="BG206" s="77" t="str">
        <f t="shared" ca="1" si="327"/>
        <v>В</v>
      </c>
      <c r="BH206" s="77">
        <f t="shared" ca="1" si="327"/>
        <v>7</v>
      </c>
      <c r="BI206" s="77">
        <f t="shared" ca="1" si="327"/>
        <v>0</v>
      </c>
      <c r="BJ206" s="77">
        <f t="shared" ca="1" si="327"/>
        <v>3</v>
      </c>
      <c r="BK206" s="77">
        <f t="shared" ca="1" si="327"/>
        <v>4</v>
      </c>
      <c r="BL206" s="77">
        <f t="shared" ca="1" si="327"/>
        <v>6</v>
      </c>
      <c r="BM206" s="77">
        <f t="shared" ca="1" si="327"/>
        <v>3</v>
      </c>
      <c r="BN206" s="77" t="str">
        <f t="shared" ca="1" si="327"/>
        <v>В</v>
      </c>
      <c r="BO206" s="77">
        <f t="shared" ca="1" si="327"/>
        <v>7</v>
      </c>
      <c r="BP206" s="77">
        <f t="shared" ca="1" si="327"/>
        <v>0</v>
      </c>
      <c r="BQ206" s="77">
        <f t="shared" ca="1" si="327"/>
        <v>3</v>
      </c>
      <c r="BR206" s="77">
        <f t="shared" si="328"/>
        <v>0</v>
      </c>
      <c r="BS206" s="77">
        <f t="shared" si="328"/>
        <v>0</v>
      </c>
      <c r="BT206" s="77">
        <f t="shared" si="328"/>
        <v>0</v>
      </c>
      <c r="BU206" s="77">
        <f t="shared" si="328"/>
        <v>0</v>
      </c>
      <c r="BV206" s="77">
        <f t="shared" si="328"/>
        <v>0</v>
      </c>
      <c r="BW206" s="77">
        <f t="shared" si="328"/>
        <v>0</v>
      </c>
      <c r="BX206" s="77">
        <f t="shared" si="328"/>
        <v>0</v>
      </c>
      <c r="BY206" s="77">
        <f t="shared" si="328"/>
        <v>0</v>
      </c>
      <c r="BZ206" s="77">
        <f t="shared" si="328"/>
        <v>0</v>
      </c>
      <c r="CA206" s="77">
        <f t="shared" si="328"/>
        <v>0</v>
      </c>
      <c r="CB206" s="77">
        <f t="shared" si="329"/>
        <v>0</v>
      </c>
      <c r="CC206" s="77">
        <f t="shared" si="329"/>
        <v>0</v>
      </c>
      <c r="CD206" s="77">
        <f t="shared" si="329"/>
        <v>0</v>
      </c>
      <c r="CE206" s="77">
        <f t="shared" si="329"/>
        <v>0</v>
      </c>
      <c r="CF206" s="77">
        <f t="shared" si="329"/>
        <v>0</v>
      </c>
      <c r="CG206" s="77">
        <f t="shared" si="329"/>
        <v>0</v>
      </c>
      <c r="CH206" s="77">
        <f t="shared" si="329"/>
        <v>0</v>
      </c>
      <c r="CI206" s="77">
        <f t="shared" si="329"/>
        <v>0</v>
      </c>
      <c r="CJ206" s="77">
        <f t="shared" si="329"/>
        <v>0</v>
      </c>
      <c r="CK206" s="77">
        <f t="shared" si="329"/>
        <v>0</v>
      </c>
      <c r="CL206" s="77">
        <f t="shared" si="330"/>
        <v>0</v>
      </c>
      <c r="CM206" s="77">
        <f t="shared" si="330"/>
        <v>0</v>
      </c>
      <c r="CN206" s="77">
        <f t="shared" si="330"/>
        <v>0</v>
      </c>
      <c r="CO206" s="77">
        <f t="shared" si="330"/>
        <v>0</v>
      </c>
      <c r="CP206" s="77">
        <f t="shared" si="330"/>
        <v>0</v>
      </c>
      <c r="CQ206" s="77">
        <f t="shared" si="330"/>
        <v>0</v>
      </c>
      <c r="CR206" s="77">
        <f t="shared" si="330"/>
        <v>0</v>
      </c>
      <c r="CS206" s="77">
        <f t="shared" si="330"/>
        <v>0</v>
      </c>
      <c r="CT206" s="77">
        <f t="shared" si="331"/>
        <v>0</v>
      </c>
      <c r="CU206" s="77">
        <f t="shared" si="331"/>
        <v>0</v>
      </c>
      <c r="CV206" s="77">
        <f t="shared" si="331"/>
        <v>0</v>
      </c>
      <c r="CW206" s="77">
        <f t="shared" si="331"/>
        <v>0</v>
      </c>
      <c r="CX206" s="77">
        <f t="shared" si="331"/>
        <v>0</v>
      </c>
      <c r="CY206" s="77">
        <f t="shared" si="331"/>
        <v>0</v>
      </c>
      <c r="CZ206" s="77">
        <f t="shared" si="331"/>
        <v>0</v>
      </c>
      <c r="DA206" s="77">
        <f t="shared" si="331"/>
        <v>0</v>
      </c>
      <c r="DB206" s="77">
        <f t="shared" si="331"/>
        <v>0</v>
      </c>
      <c r="DC206" s="77">
        <f t="shared" si="331"/>
        <v>0</v>
      </c>
      <c r="DD206" s="77">
        <f t="shared" si="332"/>
        <v>0</v>
      </c>
      <c r="DE206" s="77">
        <f t="shared" si="332"/>
        <v>0</v>
      </c>
      <c r="DF206" s="77">
        <f t="shared" si="332"/>
        <v>0</v>
      </c>
      <c r="DG206" s="77">
        <f t="shared" si="332"/>
        <v>0</v>
      </c>
      <c r="DH206" s="77">
        <f t="shared" si="332"/>
        <v>0</v>
      </c>
      <c r="DI206" s="77">
        <f t="shared" si="332"/>
        <v>0</v>
      </c>
      <c r="DJ206" s="77">
        <f t="shared" si="332"/>
        <v>0</v>
      </c>
      <c r="DK206" s="77">
        <f t="shared" si="332"/>
        <v>0</v>
      </c>
      <c r="DL206" s="77">
        <f t="shared" si="332"/>
        <v>0</v>
      </c>
      <c r="DM206" s="77">
        <f t="shared" si="332"/>
        <v>0</v>
      </c>
      <c r="DN206" s="77">
        <f t="shared" si="333"/>
        <v>0</v>
      </c>
      <c r="DO206" s="77">
        <f t="shared" si="333"/>
        <v>0</v>
      </c>
      <c r="DP206" s="77">
        <f t="shared" si="333"/>
        <v>0</v>
      </c>
      <c r="DQ206" s="77">
        <f t="shared" si="333"/>
        <v>0</v>
      </c>
      <c r="DR206" s="77">
        <f t="shared" si="333"/>
        <v>0</v>
      </c>
      <c r="DS206" s="77">
        <f t="shared" si="333"/>
        <v>0</v>
      </c>
      <c r="DT206" s="77">
        <f t="shared" si="333"/>
        <v>0</v>
      </c>
      <c r="DU206" s="77">
        <f t="shared" si="333"/>
        <v>0</v>
      </c>
      <c r="DV206" s="77">
        <f t="shared" si="333"/>
        <v>0</v>
      </c>
      <c r="DW206" s="77">
        <f t="shared" si="333"/>
        <v>0</v>
      </c>
      <c r="DX206" s="77">
        <f t="shared" si="333"/>
        <v>0</v>
      </c>
      <c r="DY206" s="77">
        <f t="shared" si="334"/>
        <v>0</v>
      </c>
      <c r="DZ206" s="77">
        <f t="shared" si="334"/>
        <v>0</v>
      </c>
      <c r="EA206" s="77">
        <f t="shared" si="334"/>
        <v>0</v>
      </c>
      <c r="EB206" s="77">
        <f t="shared" si="334"/>
        <v>0</v>
      </c>
      <c r="EC206" s="77">
        <f t="shared" si="334"/>
        <v>0</v>
      </c>
      <c r="ED206" s="77">
        <f t="shared" si="334"/>
        <v>0</v>
      </c>
      <c r="EE206" s="77">
        <f t="shared" si="334"/>
        <v>0</v>
      </c>
      <c r="EF206" s="77">
        <f t="shared" si="334"/>
        <v>0</v>
      </c>
      <c r="EG206" s="77">
        <f t="shared" si="334"/>
        <v>0</v>
      </c>
      <c r="EH206" s="77">
        <f t="shared" si="334"/>
        <v>0</v>
      </c>
      <c r="EI206" s="77">
        <f t="shared" si="335"/>
        <v>0</v>
      </c>
      <c r="EJ206" s="77">
        <f t="shared" si="335"/>
        <v>0</v>
      </c>
      <c r="EK206" s="77">
        <f t="shared" si="335"/>
        <v>0</v>
      </c>
      <c r="EL206" s="77">
        <f t="shared" si="335"/>
        <v>0</v>
      </c>
      <c r="EM206" s="77">
        <f t="shared" si="335"/>
        <v>0</v>
      </c>
      <c r="EN206" s="77">
        <f t="shared" si="335"/>
        <v>0</v>
      </c>
      <c r="EO206" s="77">
        <f t="shared" si="335"/>
        <v>0</v>
      </c>
      <c r="EP206" s="77">
        <f t="shared" si="335"/>
        <v>0</v>
      </c>
      <c r="EQ206" s="77">
        <f t="shared" si="335"/>
        <v>0</v>
      </c>
      <c r="ER206" s="77">
        <f t="shared" si="335"/>
        <v>0</v>
      </c>
      <c r="ES206" s="77">
        <f t="shared" si="336"/>
        <v>0</v>
      </c>
      <c r="ET206" s="77">
        <f t="shared" si="336"/>
        <v>0</v>
      </c>
      <c r="EU206" s="77">
        <f t="shared" si="336"/>
        <v>0</v>
      </c>
      <c r="EV206" s="77">
        <f t="shared" si="336"/>
        <v>0</v>
      </c>
      <c r="EW206" s="77">
        <f t="shared" si="336"/>
        <v>0</v>
      </c>
      <c r="EX206" s="77">
        <f t="shared" si="336"/>
        <v>0</v>
      </c>
      <c r="EY206" s="77">
        <f t="shared" si="336"/>
        <v>0</v>
      </c>
      <c r="EZ206" s="77">
        <f t="shared" si="336"/>
        <v>0</v>
      </c>
      <c r="FA206" s="77">
        <f t="shared" si="336"/>
        <v>0</v>
      </c>
      <c r="FB206" s="77">
        <f t="shared" si="336"/>
        <v>0</v>
      </c>
      <c r="FC206" s="77">
        <f t="shared" si="337"/>
        <v>0</v>
      </c>
      <c r="FD206" s="77">
        <f t="shared" si="337"/>
        <v>0</v>
      </c>
      <c r="FE206" s="77">
        <f t="shared" si="337"/>
        <v>0</v>
      </c>
      <c r="FF206" s="77">
        <f t="shared" si="337"/>
        <v>0</v>
      </c>
      <c r="FG206" s="77">
        <f t="shared" si="337"/>
        <v>0</v>
      </c>
      <c r="FH206" s="77">
        <f t="shared" si="337"/>
        <v>0</v>
      </c>
      <c r="FI206" s="77">
        <f t="shared" si="337"/>
        <v>0</v>
      </c>
      <c r="FJ206" s="77">
        <f t="shared" si="337"/>
        <v>0</v>
      </c>
      <c r="FK206" s="77">
        <f t="shared" si="337"/>
        <v>0</v>
      </c>
      <c r="FL206" s="77">
        <f t="shared" si="337"/>
        <v>0</v>
      </c>
      <c r="FM206" s="77">
        <f t="shared" si="338"/>
        <v>0</v>
      </c>
      <c r="FN206" s="77">
        <f t="shared" si="338"/>
        <v>0</v>
      </c>
      <c r="FO206" s="77">
        <f t="shared" si="338"/>
        <v>0</v>
      </c>
      <c r="FP206" s="77">
        <f t="shared" si="338"/>
        <v>0</v>
      </c>
      <c r="FQ206" s="77">
        <f t="shared" si="338"/>
        <v>0</v>
      </c>
      <c r="FR206" s="77">
        <f t="shared" si="338"/>
        <v>0</v>
      </c>
      <c r="FS206" s="77">
        <f t="shared" si="338"/>
        <v>0</v>
      </c>
      <c r="FT206" s="77">
        <f t="shared" si="338"/>
        <v>0</v>
      </c>
      <c r="FU206" s="77">
        <f t="shared" si="338"/>
        <v>0</v>
      </c>
      <c r="FV206" s="77">
        <f t="shared" si="338"/>
        <v>0</v>
      </c>
      <c r="FW206" s="77">
        <f t="shared" si="339"/>
        <v>0</v>
      </c>
      <c r="FX206" s="77">
        <f t="shared" si="339"/>
        <v>0</v>
      </c>
      <c r="FY206" s="77">
        <f t="shared" si="339"/>
        <v>0</v>
      </c>
      <c r="FZ206" s="77">
        <f t="shared" si="339"/>
        <v>0</v>
      </c>
      <c r="GA206" s="77">
        <f t="shared" si="339"/>
        <v>0</v>
      </c>
      <c r="GB206" s="77">
        <f t="shared" si="339"/>
        <v>0</v>
      </c>
      <c r="GC206" s="77">
        <f t="shared" si="339"/>
        <v>0</v>
      </c>
      <c r="GD206" s="77">
        <f t="shared" si="339"/>
        <v>0</v>
      </c>
      <c r="GE206" s="77">
        <f t="shared" si="339"/>
        <v>0</v>
      </c>
      <c r="GF206" s="77">
        <f t="shared" si="339"/>
        <v>0</v>
      </c>
      <c r="GG206" s="77">
        <f t="shared" si="339"/>
        <v>0</v>
      </c>
    </row>
    <row r="207" spans="1:189" ht="15.75" x14ac:dyDescent="0.25">
      <c r="A207" s="93"/>
      <c r="B207" s="101"/>
      <c r="C207" s="102"/>
      <c r="D207" s="102"/>
      <c r="E207" s="93"/>
      <c r="F207" s="101"/>
      <c r="G207" s="97">
        <f t="shared" si="320"/>
        <v>0</v>
      </c>
      <c r="H207" s="96"/>
      <c r="I207" s="97">
        <f t="shared" si="321"/>
        <v>0</v>
      </c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0">
        <f t="shared" si="323"/>
        <v>0</v>
      </c>
      <c r="AE207" s="100">
        <f t="shared" si="319"/>
        <v>0</v>
      </c>
      <c r="AF207" s="75"/>
      <c r="AG207" s="75"/>
      <c r="AH207" s="68">
        <f t="shared" si="322"/>
        <v>0</v>
      </c>
      <c r="AI207" s="79">
        <f>SUMIF(Списки!$D$2:$D$6,B207,Списки!$E$2:$E$6)</f>
        <v>0</v>
      </c>
      <c r="AJ207" s="79">
        <f t="shared" si="324"/>
        <v>31</v>
      </c>
      <c r="AK207" s="70"/>
      <c r="AL207" s="70">
        <f t="array" aca="1" ref="AL207" ca="1">IF(MONTH(AI207)=1,MIN(IF(F207=январь!$A$1:$AF$200,ROW(январь!$A$1:$AF$200))),IF(MONTH(AI207)=2,MIN(IF(F207=февраль!$A$1:$AF$200,ROW(февраль!$A$1:$AF$200))),IF(MONTH(AI207)=3,MIN(IF(F207=март!$A$1:$AF$200,ROW(март!$A$1:$AF$200))),IF(MONTH(AI207)=4,MIN(IF(F207=апрель!$A$1:$AF$200,ROW(апрель!$A$1:$AF$200))),IF(MONTH(AI207)=5,MIN(IF(F207=май!$A$1:$AF$200,ROW(май!$A$1:$AF$200))),0)))))</f>
        <v>3</v>
      </c>
      <c r="AM207" s="77" t="str">
        <f t="shared" ca="1" si="325"/>
        <v>П</v>
      </c>
      <c r="AN207" s="77" t="str">
        <f t="shared" ca="1" si="325"/>
        <v>П</v>
      </c>
      <c r="AO207" s="77" t="str">
        <f t="shared" ca="1" si="325"/>
        <v>КД</v>
      </c>
      <c r="AP207" s="77" t="str">
        <f t="shared" ca="1" si="325"/>
        <v>КД</v>
      </c>
      <c r="AQ207" s="77" t="str">
        <f t="shared" ca="1" si="325"/>
        <v>КД</v>
      </c>
      <c r="AR207" s="77" t="str">
        <f t="shared" ca="1" si="325"/>
        <v>КД</v>
      </c>
      <c r="AS207" s="77" t="str">
        <f t="shared" ca="1" si="325"/>
        <v>В</v>
      </c>
      <c r="AT207" s="77" t="str">
        <f t="shared" ca="1" si="325"/>
        <v>КД</v>
      </c>
      <c r="AU207" s="77">
        <f t="shared" ca="1" si="325"/>
        <v>0</v>
      </c>
      <c r="AV207" s="77">
        <f t="shared" ca="1" si="325"/>
        <v>3</v>
      </c>
      <c r="AW207" s="77">
        <f t="shared" ca="1" si="326"/>
        <v>4</v>
      </c>
      <c r="AX207" s="77">
        <f t="shared" ca="1" si="326"/>
        <v>6</v>
      </c>
      <c r="AY207" s="77">
        <f t="shared" ca="1" si="326"/>
        <v>3</v>
      </c>
      <c r="AZ207" s="77" t="str">
        <f t="shared" ca="1" si="326"/>
        <v>В</v>
      </c>
      <c r="BA207" s="77">
        <f t="shared" ca="1" si="326"/>
        <v>7</v>
      </c>
      <c r="BB207" s="77">
        <f t="shared" ca="1" si="326"/>
        <v>0</v>
      </c>
      <c r="BC207" s="77">
        <f t="shared" ca="1" si="326"/>
        <v>3</v>
      </c>
      <c r="BD207" s="77">
        <f t="shared" ca="1" si="326"/>
        <v>4</v>
      </c>
      <c r="BE207" s="77">
        <f t="shared" ca="1" si="326"/>
        <v>6</v>
      </c>
      <c r="BF207" s="77">
        <f t="shared" ca="1" si="326"/>
        <v>3</v>
      </c>
      <c r="BG207" s="77" t="str">
        <f t="shared" ca="1" si="327"/>
        <v>В</v>
      </c>
      <c r="BH207" s="77">
        <f t="shared" ca="1" si="327"/>
        <v>7</v>
      </c>
      <c r="BI207" s="77">
        <f t="shared" ca="1" si="327"/>
        <v>0</v>
      </c>
      <c r="BJ207" s="77">
        <f t="shared" ca="1" si="327"/>
        <v>3</v>
      </c>
      <c r="BK207" s="77">
        <f t="shared" ca="1" si="327"/>
        <v>4</v>
      </c>
      <c r="BL207" s="77">
        <f t="shared" ca="1" si="327"/>
        <v>6</v>
      </c>
      <c r="BM207" s="77">
        <f t="shared" ca="1" si="327"/>
        <v>3</v>
      </c>
      <c r="BN207" s="77" t="str">
        <f t="shared" ca="1" si="327"/>
        <v>В</v>
      </c>
      <c r="BO207" s="77">
        <f t="shared" ca="1" si="327"/>
        <v>7</v>
      </c>
      <c r="BP207" s="77">
        <f t="shared" ca="1" si="327"/>
        <v>0</v>
      </c>
      <c r="BQ207" s="77">
        <f t="shared" ca="1" si="327"/>
        <v>3</v>
      </c>
      <c r="BR207" s="77">
        <f t="shared" si="328"/>
        <v>0</v>
      </c>
      <c r="BS207" s="77">
        <f t="shared" si="328"/>
        <v>0</v>
      </c>
      <c r="BT207" s="77">
        <f t="shared" si="328"/>
        <v>0</v>
      </c>
      <c r="BU207" s="77">
        <f t="shared" si="328"/>
        <v>0</v>
      </c>
      <c r="BV207" s="77">
        <f t="shared" si="328"/>
        <v>0</v>
      </c>
      <c r="BW207" s="77">
        <f t="shared" si="328"/>
        <v>0</v>
      </c>
      <c r="BX207" s="77">
        <f t="shared" si="328"/>
        <v>0</v>
      </c>
      <c r="BY207" s="77">
        <f t="shared" si="328"/>
        <v>0</v>
      </c>
      <c r="BZ207" s="77">
        <f t="shared" si="328"/>
        <v>0</v>
      </c>
      <c r="CA207" s="77">
        <f t="shared" si="328"/>
        <v>0</v>
      </c>
      <c r="CB207" s="77">
        <f t="shared" si="329"/>
        <v>0</v>
      </c>
      <c r="CC207" s="77">
        <f t="shared" si="329"/>
        <v>0</v>
      </c>
      <c r="CD207" s="77">
        <f t="shared" si="329"/>
        <v>0</v>
      </c>
      <c r="CE207" s="77">
        <f t="shared" si="329"/>
        <v>0</v>
      </c>
      <c r="CF207" s="77">
        <f t="shared" si="329"/>
        <v>0</v>
      </c>
      <c r="CG207" s="77">
        <f t="shared" si="329"/>
        <v>0</v>
      </c>
      <c r="CH207" s="77">
        <f t="shared" si="329"/>
        <v>0</v>
      </c>
      <c r="CI207" s="77">
        <f t="shared" si="329"/>
        <v>0</v>
      </c>
      <c r="CJ207" s="77">
        <f t="shared" si="329"/>
        <v>0</v>
      </c>
      <c r="CK207" s="77">
        <f t="shared" si="329"/>
        <v>0</v>
      </c>
      <c r="CL207" s="77">
        <f t="shared" si="330"/>
        <v>0</v>
      </c>
      <c r="CM207" s="77">
        <f t="shared" si="330"/>
        <v>0</v>
      </c>
      <c r="CN207" s="77">
        <f t="shared" si="330"/>
        <v>0</v>
      </c>
      <c r="CO207" s="77">
        <f t="shared" si="330"/>
        <v>0</v>
      </c>
      <c r="CP207" s="77">
        <f t="shared" si="330"/>
        <v>0</v>
      </c>
      <c r="CQ207" s="77">
        <f t="shared" si="330"/>
        <v>0</v>
      </c>
      <c r="CR207" s="77">
        <f t="shared" si="330"/>
        <v>0</v>
      </c>
      <c r="CS207" s="77">
        <f t="shared" si="330"/>
        <v>0</v>
      </c>
      <c r="CT207" s="77">
        <f t="shared" si="331"/>
        <v>0</v>
      </c>
      <c r="CU207" s="77">
        <f t="shared" si="331"/>
        <v>0</v>
      </c>
      <c r="CV207" s="77">
        <f t="shared" si="331"/>
        <v>0</v>
      </c>
      <c r="CW207" s="77">
        <f t="shared" si="331"/>
        <v>0</v>
      </c>
      <c r="CX207" s="77">
        <f t="shared" si="331"/>
        <v>0</v>
      </c>
      <c r="CY207" s="77">
        <f t="shared" si="331"/>
        <v>0</v>
      </c>
      <c r="CZ207" s="77">
        <f t="shared" si="331"/>
        <v>0</v>
      </c>
      <c r="DA207" s="77">
        <f t="shared" si="331"/>
        <v>0</v>
      </c>
      <c r="DB207" s="77">
        <f t="shared" si="331"/>
        <v>0</v>
      </c>
      <c r="DC207" s="77">
        <f t="shared" si="331"/>
        <v>0</v>
      </c>
      <c r="DD207" s="77">
        <f t="shared" si="332"/>
        <v>0</v>
      </c>
      <c r="DE207" s="77">
        <f t="shared" si="332"/>
        <v>0</v>
      </c>
      <c r="DF207" s="77">
        <f t="shared" si="332"/>
        <v>0</v>
      </c>
      <c r="DG207" s="77">
        <f t="shared" si="332"/>
        <v>0</v>
      </c>
      <c r="DH207" s="77">
        <f t="shared" si="332"/>
        <v>0</v>
      </c>
      <c r="DI207" s="77">
        <f t="shared" si="332"/>
        <v>0</v>
      </c>
      <c r="DJ207" s="77">
        <f t="shared" si="332"/>
        <v>0</v>
      </c>
      <c r="DK207" s="77">
        <f t="shared" si="332"/>
        <v>0</v>
      </c>
      <c r="DL207" s="77">
        <f t="shared" si="332"/>
        <v>0</v>
      </c>
      <c r="DM207" s="77">
        <f t="shared" si="332"/>
        <v>0</v>
      </c>
      <c r="DN207" s="77">
        <f t="shared" si="333"/>
        <v>0</v>
      </c>
      <c r="DO207" s="77">
        <f t="shared" si="333"/>
        <v>0</v>
      </c>
      <c r="DP207" s="77">
        <f t="shared" si="333"/>
        <v>0</v>
      </c>
      <c r="DQ207" s="77">
        <f t="shared" si="333"/>
        <v>0</v>
      </c>
      <c r="DR207" s="77">
        <f t="shared" si="333"/>
        <v>0</v>
      </c>
      <c r="DS207" s="77">
        <f t="shared" si="333"/>
        <v>0</v>
      </c>
      <c r="DT207" s="77">
        <f t="shared" si="333"/>
        <v>0</v>
      </c>
      <c r="DU207" s="77">
        <f t="shared" si="333"/>
        <v>0</v>
      </c>
      <c r="DV207" s="77">
        <f t="shared" si="333"/>
        <v>0</v>
      </c>
      <c r="DW207" s="77">
        <f t="shared" si="333"/>
        <v>0</v>
      </c>
      <c r="DX207" s="77">
        <f t="shared" si="333"/>
        <v>0</v>
      </c>
      <c r="DY207" s="77">
        <f t="shared" si="334"/>
        <v>0</v>
      </c>
      <c r="DZ207" s="77">
        <f t="shared" si="334"/>
        <v>0</v>
      </c>
      <c r="EA207" s="77">
        <f t="shared" si="334"/>
        <v>0</v>
      </c>
      <c r="EB207" s="77">
        <f t="shared" si="334"/>
        <v>0</v>
      </c>
      <c r="EC207" s="77">
        <f t="shared" si="334"/>
        <v>0</v>
      </c>
      <c r="ED207" s="77">
        <f t="shared" si="334"/>
        <v>0</v>
      </c>
      <c r="EE207" s="77">
        <f t="shared" si="334"/>
        <v>0</v>
      </c>
      <c r="EF207" s="77">
        <f t="shared" si="334"/>
        <v>0</v>
      </c>
      <c r="EG207" s="77">
        <f t="shared" si="334"/>
        <v>0</v>
      </c>
      <c r="EH207" s="77">
        <f t="shared" si="334"/>
        <v>0</v>
      </c>
      <c r="EI207" s="77">
        <f t="shared" si="335"/>
        <v>0</v>
      </c>
      <c r="EJ207" s="77">
        <f t="shared" si="335"/>
        <v>0</v>
      </c>
      <c r="EK207" s="77">
        <f t="shared" si="335"/>
        <v>0</v>
      </c>
      <c r="EL207" s="77">
        <f t="shared" si="335"/>
        <v>0</v>
      </c>
      <c r="EM207" s="77">
        <f t="shared" si="335"/>
        <v>0</v>
      </c>
      <c r="EN207" s="77">
        <f t="shared" si="335"/>
        <v>0</v>
      </c>
      <c r="EO207" s="77">
        <f t="shared" si="335"/>
        <v>0</v>
      </c>
      <c r="EP207" s="77">
        <f t="shared" si="335"/>
        <v>0</v>
      </c>
      <c r="EQ207" s="77">
        <f t="shared" si="335"/>
        <v>0</v>
      </c>
      <c r="ER207" s="77">
        <f t="shared" si="335"/>
        <v>0</v>
      </c>
      <c r="ES207" s="77">
        <f t="shared" si="336"/>
        <v>0</v>
      </c>
      <c r="ET207" s="77">
        <f t="shared" si="336"/>
        <v>0</v>
      </c>
      <c r="EU207" s="77">
        <f t="shared" si="336"/>
        <v>0</v>
      </c>
      <c r="EV207" s="77">
        <f t="shared" si="336"/>
        <v>0</v>
      </c>
      <c r="EW207" s="77">
        <f t="shared" si="336"/>
        <v>0</v>
      </c>
      <c r="EX207" s="77">
        <f t="shared" si="336"/>
        <v>0</v>
      </c>
      <c r="EY207" s="77">
        <f t="shared" si="336"/>
        <v>0</v>
      </c>
      <c r="EZ207" s="77">
        <f t="shared" si="336"/>
        <v>0</v>
      </c>
      <c r="FA207" s="77">
        <f t="shared" si="336"/>
        <v>0</v>
      </c>
      <c r="FB207" s="77">
        <f t="shared" si="336"/>
        <v>0</v>
      </c>
      <c r="FC207" s="77">
        <f t="shared" si="337"/>
        <v>0</v>
      </c>
      <c r="FD207" s="77">
        <f t="shared" si="337"/>
        <v>0</v>
      </c>
      <c r="FE207" s="77">
        <f t="shared" si="337"/>
        <v>0</v>
      </c>
      <c r="FF207" s="77">
        <f t="shared" si="337"/>
        <v>0</v>
      </c>
      <c r="FG207" s="77">
        <f t="shared" si="337"/>
        <v>0</v>
      </c>
      <c r="FH207" s="77">
        <f t="shared" si="337"/>
        <v>0</v>
      </c>
      <c r="FI207" s="77">
        <f t="shared" si="337"/>
        <v>0</v>
      </c>
      <c r="FJ207" s="77">
        <f t="shared" si="337"/>
        <v>0</v>
      </c>
      <c r="FK207" s="77">
        <f t="shared" si="337"/>
        <v>0</v>
      </c>
      <c r="FL207" s="77">
        <f t="shared" si="337"/>
        <v>0</v>
      </c>
      <c r="FM207" s="77">
        <f t="shared" si="338"/>
        <v>0</v>
      </c>
      <c r="FN207" s="77">
        <f t="shared" si="338"/>
        <v>0</v>
      </c>
      <c r="FO207" s="77">
        <f t="shared" si="338"/>
        <v>0</v>
      </c>
      <c r="FP207" s="77">
        <f t="shared" si="338"/>
        <v>0</v>
      </c>
      <c r="FQ207" s="77">
        <f t="shared" si="338"/>
        <v>0</v>
      </c>
      <c r="FR207" s="77">
        <f t="shared" si="338"/>
        <v>0</v>
      </c>
      <c r="FS207" s="77">
        <f t="shared" si="338"/>
        <v>0</v>
      </c>
      <c r="FT207" s="77">
        <f t="shared" si="338"/>
        <v>0</v>
      </c>
      <c r="FU207" s="77">
        <f t="shared" si="338"/>
        <v>0</v>
      </c>
      <c r="FV207" s="77">
        <f t="shared" si="338"/>
        <v>0</v>
      </c>
      <c r="FW207" s="77">
        <f t="shared" si="339"/>
        <v>0</v>
      </c>
      <c r="FX207" s="77">
        <f t="shared" si="339"/>
        <v>0</v>
      </c>
      <c r="FY207" s="77">
        <f t="shared" si="339"/>
        <v>0</v>
      </c>
      <c r="FZ207" s="77">
        <f t="shared" si="339"/>
        <v>0</v>
      </c>
      <c r="GA207" s="77">
        <f t="shared" si="339"/>
        <v>0</v>
      </c>
      <c r="GB207" s="77">
        <f t="shared" si="339"/>
        <v>0</v>
      </c>
      <c r="GC207" s="77">
        <f t="shared" si="339"/>
        <v>0</v>
      </c>
      <c r="GD207" s="77">
        <f t="shared" si="339"/>
        <v>0</v>
      </c>
      <c r="GE207" s="77">
        <f t="shared" si="339"/>
        <v>0</v>
      </c>
      <c r="GF207" s="77">
        <f t="shared" si="339"/>
        <v>0</v>
      </c>
      <c r="GG207" s="77">
        <f t="shared" si="339"/>
        <v>0</v>
      </c>
    </row>
    <row r="208" spans="1:189" ht="15.75" x14ac:dyDescent="0.25">
      <c r="A208" s="93"/>
      <c r="B208" s="101"/>
      <c r="C208" s="102"/>
      <c r="D208" s="102"/>
      <c r="E208" s="93"/>
      <c r="F208" s="101"/>
      <c r="G208" s="97">
        <f t="shared" si="320"/>
        <v>0</v>
      </c>
      <c r="H208" s="96"/>
      <c r="I208" s="97">
        <f t="shared" si="321"/>
        <v>0</v>
      </c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0">
        <f t="shared" si="323"/>
        <v>0</v>
      </c>
      <c r="AE208" s="100">
        <f t="shared" si="319"/>
        <v>0</v>
      </c>
      <c r="AF208" s="75"/>
      <c r="AG208" s="75"/>
      <c r="AH208" s="68">
        <f t="shared" si="322"/>
        <v>0</v>
      </c>
      <c r="AI208" s="79">
        <f>SUMIF(Списки!$D$2:$D$6,B208,Списки!$E$2:$E$6)</f>
        <v>0</v>
      </c>
      <c r="AJ208" s="79">
        <f t="shared" si="324"/>
        <v>31</v>
      </c>
      <c r="AK208" s="70"/>
      <c r="AL208" s="70">
        <f t="array" aca="1" ref="AL208" ca="1">IF(MONTH(AI208)=1,MIN(IF(F208=январь!$A$1:$AF$200,ROW(январь!$A$1:$AF$200))),IF(MONTH(AI208)=2,MIN(IF(F208=февраль!$A$1:$AF$200,ROW(февраль!$A$1:$AF$200))),IF(MONTH(AI208)=3,MIN(IF(F208=март!$A$1:$AF$200,ROW(март!$A$1:$AF$200))),IF(MONTH(AI208)=4,MIN(IF(F208=апрель!$A$1:$AF$200,ROW(апрель!$A$1:$AF$200))),IF(MONTH(AI208)=5,MIN(IF(F208=май!$A$1:$AF$200,ROW(май!$A$1:$AF$200))),0)))))</f>
        <v>3</v>
      </c>
      <c r="AM208" s="77" t="str">
        <f t="shared" ca="1" si="325"/>
        <v>П</v>
      </c>
      <c r="AN208" s="77" t="str">
        <f t="shared" ca="1" si="325"/>
        <v>П</v>
      </c>
      <c r="AO208" s="77" t="str">
        <f t="shared" ca="1" si="325"/>
        <v>КД</v>
      </c>
      <c r="AP208" s="77" t="str">
        <f t="shared" ca="1" si="325"/>
        <v>КД</v>
      </c>
      <c r="AQ208" s="77" t="str">
        <f t="shared" ca="1" si="325"/>
        <v>КД</v>
      </c>
      <c r="AR208" s="77" t="str">
        <f t="shared" ca="1" si="325"/>
        <v>КД</v>
      </c>
      <c r="AS208" s="77" t="str">
        <f t="shared" ca="1" si="325"/>
        <v>В</v>
      </c>
      <c r="AT208" s="77" t="str">
        <f t="shared" ca="1" si="325"/>
        <v>КД</v>
      </c>
      <c r="AU208" s="77">
        <f t="shared" ca="1" si="325"/>
        <v>0</v>
      </c>
      <c r="AV208" s="77">
        <f t="shared" ca="1" si="325"/>
        <v>3</v>
      </c>
      <c r="AW208" s="77">
        <f t="shared" ca="1" si="326"/>
        <v>4</v>
      </c>
      <c r="AX208" s="77">
        <f t="shared" ca="1" si="326"/>
        <v>6</v>
      </c>
      <c r="AY208" s="77">
        <f t="shared" ca="1" si="326"/>
        <v>3</v>
      </c>
      <c r="AZ208" s="77" t="str">
        <f t="shared" ca="1" si="326"/>
        <v>В</v>
      </c>
      <c r="BA208" s="77">
        <f t="shared" ca="1" si="326"/>
        <v>7</v>
      </c>
      <c r="BB208" s="77">
        <f t="shared" ca="1" si="326"/>
        <v>0</v>
      </c>
      <c r="BC208" s="77">
        <f t="shared" ca="1" si="326"/>
        <v>3</v>
      </c>
      <c r="BD208" s="77">
        <f t="shared" ca="1" si="326"/>
        <v>4</v>
      </c>
      <c r="BE208" s="77">
        <f t="shared" ca="1" si="326"/>
        <v>6</v>
      </c>
      <c r="BF208" s="77">
        <f t="shared" ca="1" si="326"/>
        <v>3</v>
      </c>
      <c r="BG208" s="77" t="str">
        <f t="shared" ca="1" si="327"/>
        <v>В</v>
      </c>
      <c r="BH208" s="77">
        <f t="shared" ca="1" si="327"/>
        <v>7</v>
      </c>
      <c r="BI208" s="77">
        <f t="shared" ca="1" si="327"/>
        <v>0</v>
      </c>
      <c r="BJ208" s="77">
        <f t="shared" ca="1" si="327"/>
        <v>3</v>
      </c>
      <c r="BK208" s="77">
        <f t="shared" ca="1" si="327"/>
        <v>4</v>
      </c>
      <c r="BL208" s="77">
        <f t="shared" ca="1" si="327"/>
        <v>6</v>
      </c>
      <c r="BM208" s="77">
        <f t="shared" ca="1" si="327"/>
        <v>3</v>
      </c>
      <c r="BN208" s="77" t="str">
        <f t="shared" ca="1" si="327"/>
        <v>В</v>
      </c>
      <c r="BO208" s="77">
        <f t="shared" ca="1" si="327"/>
        <v>7</v>
      </c>
      <c r="BP208" s="77">
        <f t="shared" ca="1" si="327"/>
        <v>0</v>
      </c>
      <c r="BQ208" s="77">
        <f t="shared" ca="1" si="327"/>
        <v>3</v>
      </c>
      <c r="BR208" s="77">
        <f t="shared" si="328"/>
        <v>0</v>
      </c>
      <c r="BS208" s="77">
        <f t="shared" si="328"/>
        <v>0</v>
      </c>
      <c r="BT208" s="77">
        <f t="shared" si="328"/>
        <v>0</v>
      </c>
      <c r="BU208" s="77">
        <f t="shared" si="328"/>
        <v>0</v>
      </c>
      <c r="BV208" s="77">
        <f t="shared" si="328"/>
        <v>0</v>
      </c>
      <c r="BW208" s="77">
        <f t="shared" si="328"/>
        <v>0</v>
      </c>
      <c r="BX208" s="77">
        <f t="shared" si="328"/>
        <v>0</v>
      </c>
      <c r="BY208" s="77">
        <f t="shared" si="328"/>
        <v>0</v>
      </c>
      <c r="BZ208" s="77">
        <f t="shared" si="328"/>
        <v>0</v>
      </c>
      <c r="CA208" s="77">
        <f t="shared" si="328"/>
        <v>0</v>
      </c>
      <c r="CB208" s="77">
        <f t="shared" si="329"/>
        <v>0</v>
      </c>
      <c r="CC208" s="77">
        <f t="shared" si="329"/>
        <v>0</v>
      </c>
      <c r="CD208" s="77">
        <f t="shared" si="329"/>
        <v>0</v>
      </c>
      <c r="CE208" s="77">
        <f t="shared" si="329"/>
        <v>0</v>
      </c>
      <c r="CF208" s="77">
        <f t="shared" si="329"/>
        <v>0</v>
      </c>
      <c r="CG208" s="77">
        <f t="shared" si="329"/>
        <v>0</v>
      </c>
      <c r="CH208" s="77">
        <f t="shared" si="329"/>
        <v>0</v>
      </c>
      <c r="CI208" s="77">
        <f t="shared" si="329"/>
        <v>0</v>
      </c>
      <c r="CJ208" s="77">
        <f t="shared" si="329"/>
        <v>0</v>
      </c>
      <c r="CK208" s="77">
        <f t="shared" si="329"/>
        <v>0</v>
      </c>
      <c r="CL208" s="77">
        <f t="shared" si="330"/>
        <v>0</v>
      </c>
      <c r="CM208" s="77">
        <f t="shared" si="330"/>
        <v>0</v>
      </c>
      <c r="CN208" s="77">
        <f t="shared" si="330"/>
        <v>0</v>
      </c>
      <c r="CO208" s="77">
        <f t="shared" si="330"/>
        <v>0</v>
      </c>
      <c r="CP208" s="77">
        <f t="shared" si="330"/>
        <v>0</v>
      </c>
      <c r="CQ208" s="77">
        <f t="shared" si="330"/>
        <v>0</v>
      </c>
      <c r="CR208" s="77">
        <f t="shared" si="330"/>
        <v>0</v>
      </c>
      <c r="CS208" s="77">
        <f t="shared" si="330"/>
        <v>0</v>
      </c>
      <c r="CT208" s="77">
        <f t="shared" si="331"/>
        <v>0</v>
      </c>
      <c r="CU208" s="77">
        <f t="shared" si="331"/>
        <v>0</v>
      </c>
      <c r="CV208" s="77">
        <f t="shared" si="331"/>
        <v>0</v>
      </c>
      <c r="CW208" s="77">
        <f t="shared" si="331"/>
        <v>0</v>
      </c>
      <c r="CX208" s="77">
        <f t="shared" si="331"/>
        <v>0</v>
      </c>
      <c r="CY208" s="77">
        <f t="shared" si="331"/>
        <v>0</v>
      </c>
      <c r="CZ208" s="77">
        <f t="shared" si="331"/>
        <v>0</v>
      </c>
      <c r="DA208" s="77">
        <f t="shared" si="331"/>
        <v>0</v>
      </c>
      <c r="DB208" s="77">
        <f t="shared" si="331"/>
        <v>0</v>
      </c>
      <c r="DC208" s="77">
        <f t="shared" si="331"/>
        <v>0</v>
      </c>
      <c r="DD208" s="77">
        <f t="shared" si="332"/>
        <v>0</v>
      </c>
      <c r="DE208" s="77">
        <f t="shared" si="332"/>
        <v>0</v>
      </c>
      <c r="DF208" s="77">
        <f t="shared" si="332"/>
        <v>0</v>
      </c>
      <c r="DG208" s="77">
        <f t="shared" si="332"/>
        <v>0</v>
      </c>
      <c r="DH208" s="77">
        <f t="shared" si="332"/>
        <v>0</v>
      </c>
      <c r="DI208" s="77">
        <f t="shared" si="332"/>
        <v>0</v>
      </c>
      <c r="DJ208" s="77">
        <f t="shared" si="332"/>
        <v>0</v>
      </c>
      <c r="DK208" s="77">
        <f t="shared" si="332"/>
        <v>0</v>
      </c>
      <c r="DL208" s="77">
        <f t="shared" si="332"/>
        <v>0</v>
      </c>
      <c r="DM208" s="77">
        <f t="shared" si="332"/>
        <v>0</v>
      </c>
      <c r="DN208" s="77">
        <f t="shared" si="333"/>
        <v>0</v>
      </c>
      <c r="DO208" s="77">
        <f t="shared" si="333"/>
        <v>0</v>
      </c>
      <c r="DP208" s="77">
        <f t="shared" si="333"/>
        <v>0</v>
      </c>
      <c r="DQ208" s="77">
        <f t="shared" si="333"/>
        <v>0</v>
      </c>
      <c r="DR208" s="77">
        <f t="shared" si="333"/>
        <v>0</v>
      </c>
      <c r="DS208" s="77">
        <f t="shared" si="333"/>
        <v>0</v>
      </c>
      <c r="DT208" s="77">
        <f t="shared" si="333"/>
        <v>0</v>
      </c>
      <c r="DU208" s="77">
        <f t="shared" si="333"/>
        <v>0</v>
      </c>
      <c r="DV208" s="77">
        <f t="shared" si="333"/>
        <v>0</v>
      </c>
      <c r="DW208" s="77">
        <f t="shared" si="333"/>
        <v>0</v>
      </c>
      <c r="DX208" s="77">
        <f t="shared" si="333"/>
        <v>0</v>
      </c>
      <c r="DY208" s="77">
        <f t="shared" si="334"/>
        <v>0</v>
      </c>
      <c r="DZ208" s="77">
        <f t="shared" si="334"/>
        <v>0</v>
      </c>
      <c r="EA208" s="77">
        <f t="shared" si="334"/>
        <v>0</v>
      </c>
      <c r="EB208" s="77">
        <f t="shared" si="334"/>
        <v>0</v>
      </c>
      <c r="EC208" s="77">
        <f t="shared" si="334"/>
        <v>0</v>
      </c>
      <c r="ED208" s="77">
        <f t="shared" si="334"/>
        <v>0</v>
      </c>
      <c r="EE208" s="77">
        <f t="shared" si="334"/>
        <v>0</v>
      </c>
      <c r="EF208" s="77">
        <f t="shared" si="334"/>
        <v>0</v>
      </c>
      <c r="EG208" s="77">
        <f t="shared" si="334"/>
        <v>0</v>
      </c>
      <c r="EH208" s="77">
        <f t="shared" si="334"/>
        <v>0</v>
      </c>
      <c r="EI208" s="77">
        <f t="shared" si="335"/>
        <v>0</v>
      </c>
      <c r="EJ208" s="77">
        <f t="shared" si="335"/>
        <v>0</v>
      </c>
      <c r="EK208" s="77">
        <f t="shared" si="335"/>
        <v>0</v>
      </c>
      <c r="EL208" s="77">
        <f t="shared" si="335"/>
        <v>0</v>
      </c>
      <c r="EM208" s="77">
        <f t="shared" si="335"/>
        <v>0</v>
      </c>
      <c r="EN208" s="77">
        <f t="shared" si="335"/>
        <v>0</v>
      </c>
      <c r="EO208" s="77">
        <f t="shared" si="335"/>
        <v>0</v>
      </c>
      <c r="EP208" s="77">
        <f t="shared" si="335"/>
        <v>0</v>
      </c>
      <c r="EQ208" s="77">
        <f t="shared" si="335"/>
        <v>0</v>
      </c>
      <c r="ER208" s="77">
        <f t="shared" si="335"/>
        <v>0</v>
      </c>
      <c r="ES208" s="77">
        <f t="shared" si="336"/>
        <v>0</v>
      </c>
      <c r="ET208" s="77">
        <f t="shared" si="336"/>
        <v>0</v>
      </c>
      <c r="EU208" s="77">
        <f t="shared" si="336"/>
        <v>0</v>
      </c>
      <c r="EV208" s="77">
        <f t="shared" si="336"/>
        <v>0</v>
      </c>
      <c r="EW208" s="77">
        <f t="shared" si="336"/>
        <v>0</v>
      </c>
      <c r="EX208" s="77">
        <f t="shared" si="336"/>
        <v>0</v>
      </c>
      <c r="EY208" s="77">
        <f t="shared" si="336"/>
        <v>0</v>
      </c>
      <c r="EZ208" s="77">
        <f t="shared" si="336"/>
        <v>0</v>
      </c>
      <c r="FA208" s="77">
        <f t="shared" si="336"/>
        <v>0</v>
      </c>
      <c r="FB208" s="77">
        <f t="shared" si="336"/>
        <v>0</v>
      </c>
      <c r="FC208" s="77">
        <f t="shared" si="337"/>
        <v>0</v>
      </c>
      <c r="FD208" s="77">
        <f t="shared" si="337"/>
        <v>0</v>
      </c>
      <c r="FE208" s="77">
        <f t="shared" si="337"/>
        <v>0</v>
      </c>
      <c r="FF208" s="77">
        <f t="shared" si="337"/>
        <v>0</v>
      </c>
      <c r="FG208" s="77">
        <f t="shared" si="337"/>
        <v>0</v>
      </c>
      <c r="FH208" s="77">
        <f t="shared" si="337"/>
        <v>0</v>
      </c>
      <c r="FI208" s="77">
        <f t="shared" si="337"/>
        <v>0</v>
      </c>
      <c r="FJ208" s="77">
        <f t="shared" si="337"/>
        <v>0</v>
      </c>
      <c r="FK208" s="77">
        <f t="shared" si="337"/>
        <v>0</v>
      </c>
      <c r="FL208" s="77">
        <f t="shared" si="337"/>
        <v>0</v>
      </c>
      <c r="FM208" s="77">
        <f t="shared" si="338"/>
        <v>0</v>
      </c>
      <c r="FN208" s="77">
        <f t="shared" si="338"/>
        <v>0</v>
      </c>
      <c r="FO208" s="77">
        <f t="shared" si="338"/>
        <v>0</v>
      </c>
      <c r="FP208" s="77">
        <f t="shared" si="338"/>
        <v>0</v>
      </c>
      <c r="FQ208" s="77">
        <f t="shared" si="338"/>
        <v>0</v>
      </c>
      <c r="FR208" s="77">
        <f t="shared" si="338"/>
        <v>0</v>
      </c>
      <c r="FS208" s="77">
        <f t="shared" si="338"/>
        <v>0</v>
      </c>
      <c r="FT208" s="77">
        <f t="shared" si="338"/>
        <v>0</v>
      </c>
      <c r="FU208" s="77">
        <f t="shared" si="338"/>
        <v>0</v>
      </c>
      <c r="FV208" s="77">
        <f t="shared" si="338"/>
        <v>0</v>
      </c>
      <c r="FW208" s="77">
        <f t="shared" si="339"/>
        <v>0</v>
      </c>
      <c r="FX208" s="77">
        <f t="shared" si="339"/>
        <v>0</v>
      </c>
      <c r="FY208" s="77">
        <f t="shared" si="339"/>
        <v>0</v>
      </c>
      <c r="FZ208" s="77">
        <f t="shared" si="339"/>
        <v>0</v>
      </c>
      <c r="GA208" s="77">
        <f t="shared" si="339"/>
        <v>0</v>
      </c>
      <c r="GB208" s="77">
        <f t="shared" si="339"/>
        <v>0</v>
      </c>
      <c r="GC208" s="77">
        <f t="shared" si="339"/>
        <v>0</v>
      </c>
      <c r="GD208" s="77">
        <f t="shared" si="339"/>
        <v>0</v>
      </c>
      <c r="GE208" s="77">
        <f t="shared" si="339"/>
        <v>0</v>
      </c>
      <c r="GF208" s="77">
        <f t="shared" si="339"/>
        <v>0</v>
      </c>
      <c r="GG208" s="77">
        <f t="shared" si="339"/>
        <v>0</v>
      </c>
    </row>
    <row r="209" spans="1:189" ht="15.75" x14ac:dyDescent="0.25">
      <c r="A209" s="93"/>
      <c r="B209" s="101"/>
      <c r="C209" s="102"/>
      <c r="D209" s="102"/>
      <c r="E209" s="93"/>
      <c r="F209" s="101"/>
      <c r="G209" s="97">
        <f t="shared" si="320"/>
        <v>0</v>
      </c>
      <c r="H209" s="96"/>
      <c r="I209" s="97">
        <f t="shared" si="321"/>
        <v>0</v>
      </c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0">
        <f t="shared" si="323"/>
        <v>0</v>
      </c>
      <c r="AE209" s="100">
        <f t="shared" si="319"/>
        <v>0</v>
      </c>
      <c r="AF209" s="75"/>
      <c r="AG209" s="75"/>
      <c r="AH209" s="68">
        <f t="shared" si="322"/>
        <v>0</v>
      </c>
      <c r="AI209" s="79">
        <f>SUMIF(Списки!$D$2:$D$6,B209,Списки!$E$2:$E$6)</f>
        <v>0</v>
      </c>
      <c r="AJ209" s="79">
        <f t="shared" si="324"/>
        <v>31</v>
      </c>
      <c r="AK209" s="70"/>
      <c r="AL209" s="70">
        <f t="array" aca="1" ref="AL209" ca="1">IF(MONTH(AI209)=1,MIN(IF(F209=январь!$A$1:$AF$200,ROW(январь!$A$1:$AF$200))),IF(MONTH(AI209)=2,MIN(IF(F209=февраль!$A$1:$AF$200,ROW(февраль!$A$1:$AF$200))),IF(MONTH(AI209)=3,MIN(IF(F209=март!$A$1:$AF$200,ROW(март!$A$1:$AF$200))),IF(MONTH(AI209)=4,MIN(IF(F209=апрель!$A$1:$AF$200,ROW(апрель!$A$1:$AF$200))),IF(MONTH(AI209)=5,MIN(IF(F209=май!$A$1:$AF$200,ROW(май!$A$1:$AF$200))),0)))))</f>
        <v>3</v>
      </c>
      <c r="AM209" s="77" t="str">
        <f t="shared" ca="1" si="325"/>
        <v>П</v>
      </c>
      <c r="AN209" s="77" t="str">
        <f t="shared" ca="1" si="325"/>
        <v>П</v>
      </c>
      <c r="AO209" s="77" t="str">
        <f t="shared" ca="1" si="325"/>
        <v>КД</v>
      </c>
      <c r="AP209" s="77" t="str">
        <f t="shared" ca="1" si="325"/>
        <v>КД</v>
      </c>
      <c r="AQ209" s="77" t="str">
        <f t="shared" ca="1" si="325"/>
        <v>КД</v>
      </c>
      <c r="AR209" s="77" t="str">
        <f t="shared" ca="1" si="325"/>
        <v>КД</v>
      </c>
      <c r="AS209" s="77" t="str">
        <f t="shared" ca="1" si="325"/>
        <v>В</v>
      </c>
      <c r="AT209" s="77" t="str">
        <f t="shared" ca="1" si="325"/>
        <v>КД</v>
      </c>
      <c r="AU209" s="77">
        <f t="shared" ca="1" si="325"/>
        <v>0</v>
      </c>
      <c r="AV209" s="77">
        <f t="shared" ca="1" si="325"/>
        <v>3</v>
      </c>
      <c r="AW209" s="77">
        <f t="shared" ca="1" si="326"/>
        <v>4</v>
      </c>
      <c r="AX209" s="77">
        <f t="shared" ca="1" si="326"/>
        <v>6</v>
      </c>
      <c r="AY209" s="77">
        <f t="shared" ca="1" si="326"/>
        <v>3</v>
      </c>
      <c r="AZ209" s="77" t="str">
        <f t="shared" ca="1" si="326"/>
        <v>В</v>
      </c>
      <c r="BA209" s="77">
        <f t="shared" ca="1" si="326"/>
        <v>7</v>
      </c>
      <c r="BB209" s="77">
        <f t="shared" ca="1" si="326"/>
        <v>0</v>
      </c>
      <c r="BC209" s="77">
        <f t="shared" ca="1" si="326"/>
        <v>3</v>
      </c>
      <c r="BD209" s="77">
        <f t="shared" ca="1" si="326"/>
        <v>4</v>
      </c>
      <c r="BE209" s="77">
        <f t="shared" ca="1" si="326"/>
        <v>6</v>
      </c>
      <c r="BF209" s="77">
        <f t="shared" ca="1" si="326"/>
        <v>3</v>
      </c>
      <c r="BG209" s="77" t="str">
        <f t="shared" ca="1" si="327"/>
        <v>В</v>
      </c>
      <c r="BH209" s="77">
        <f t="shared" ca="1" si="327"/>
        <v>7</v>
      </c>
      <c r="BI209" s="77">
        <f t="shared" ca="1" si="327"/>
        <v>0</v>
      </c>
      <c r="BJ209" s="77">
        <f t="shared" ca="1" si="327"/>
        <v>3</v>
      </c>
      <c r="BK209" s="77">
        <f t="shared" ca="1" si="327"/>
        <v>4</v>
      </c>
      <c r="BL209" s="77">
        <f t="shared" ca="1" si="327"/>
        <v>6</v>
      </c>
      <c r="BM209" s="77">
        <f t="shared" ca="1" si="327"/>
        <v>3</v>
      </c>
      <c r="BN209" s="77" t="str">
        <f t="shared" ca="1" si="327"/>
        <v>В</v>
      </c>
      <c r="BO209" s="77">
        <f t="shared" ca="1" si="327"/>
        <v>7</v>
      </c>
      <c r="BP209" s="77">
        <f t="shared" ca="1" si="327"/>
        <v>0</v>
      </c>
      <c r="BQ209" s="77">
        <f t="shared" ca="1" si="327"/>
        <v>3</v>
      </c>
      <c r="BR209" s="77">
        <f t="shared" si="328"/>
        <v>0</v>
      </c>
      <c r="BS209" s="77">
        <f t="shared" si="328"/>
        <v>0</v>
      </c>
      <c r="BT209" s="77">
        <f t="shared" si="328"/>
        <v>0</v>
      </c>
      <c r="BU209" s="77">
        <f t="shared" si="328"/>
        <v>0</v>
      </c>
      <c r="BV209" s="77">
        <f t="shared" si="328"/>
        <v>0</v>
      </c>
      <c r="BW209" s="77">
        <f t="shared" si="328"/>
        <v>0</v>
      </c>
      <c r="BX209" s="77">
        <f t="shared" si="328"/>
        <v>0</v>
      </c>
      <c r="BY209" s="77">
        <f t="shared" si="328"/>
        <v>0</v>
      </c>
      <c r="BZ209" s="77">
        <f t="shared" si="328"/>
        <v>0</v>
      </c>
      <c r="CA209" s="77">
        <f t="shared" si="328"/>
        <v>0</v>
      </c>
      <c r="CB209" s="77">
        <f t="shared" si="329"/>
        <v>0</v>
      </c>
      <c r="CC209" s="77">
        <f t="shared" si="329"/>
        <v>0</v>
      </c>
      <c r="CD209" s="77">
        <f t="shared" si="329"/>
        <v>0</v>
      </c>
      <c r="CE209" s="77">
        <f t="shared" si="329"/>
        <v>0</v>
      </c>
      <c r="CF209" s="77">
        <f t="shared" si="329"/>
        <v>0</v>
      </c>
      <c r="CG209" s="77">
        <f t="shared" si="329"/>
        <v>0</v>
      </c>
      <c r="CH209" s="77">
        <f t="shared" si="329"/>
        <v>0</v>
      </c>
      <c r="CI209" s="77">
        <f t="shared" si="329"/>
        <v>0</v>
      </c>
      <c r="CJ209" s="77">
        <f t="shared" si="329"/>
        <v>0</v>
      </c>
      <c r="CK209" s="77">
        <f t="shared" si="329"/>
        <v>0</v>
      </c>
      <c r="CL209" s="77">
        <f t="shared" si="330"/>
        <v>0</v>
      </c>
      <c r="CM209" s="77">
        <f t="shared" si="330"/>
        <v>0</v>
      </c>
      <c r="CN209" s="77">
        <f t="shared" si="330"/>
        <v>0</v>
      </c>
      <c r="CO209" s="77">
        <f t="shared" si="330"/>
        <v>0</v>
      </c>
      <c r="CP209" s="77">
        <f t="shared" si="330"/>
        <v>0</v>
      </c>
      <c r="CQ209" s="77">
        <f t="shared" si="330"/>
        <v>0</v>
      </c>
      <c r="CR209" s="77">
        <f t="shared" si="330"/>
        <v>0</v>
      </c>
      <c r="CS209" s="77">
        <f t="shared" si="330"/>
        <v>0</v>
      </c>
      <c r="CT209" s="77">
        <f t="shared" si="331"/>
        <v>0</v>
      </c>
      <c r="CU209" s="77">
        <f t="shared" si="331"/>
        <v>0</v>
      </c>
      <c r="CV209" s="77">
        <f t="shared" si="331"/>
        <v>0</v>
      </c>
      <c r="CW209" s="77">
        <f t="shared" si="331"/>
        <v>0</v>
      </c>
      <c r="CX209" s="77">
        <f t="shared" si="331"/>
        <v>0</v>
      </c>
      <c r="CY209" s="77">
        <f t="shared" si="331"/>
        <v>0</v>
      </c>
      <c r="CZ209" s="77">
        <f t="shared" si="331"/>
        <v>0</v>
      </c>
      <c r="DA209" s="77">
        <f t="shared" si="331"/>
        <v>0</v>
      </c>
      <c r="DB209" s="77">
        <f t="shared" si="331"/>
        <v>0</v>
      </c>
      <c r="DC209" s="77">
        <f t="shared" si="331"/>
        <v>0</v>
      </c>
      <c r="DD209" s="77">
        <f t="shared" si="332"/>
        <v>0</v>
      </c>
      <c r="DE209" s="77">
        <f t="shared" si="332"/>
        <v>0</v>
      </c>
      <c r="DF209" s="77">
        <f t="shared" si="332"/>
        <v>0</v>
      </c>
      <c r="DG209" s="77">
        <f t="shared" si="332"/>
        <v>0</v>
      </c>
      <c r="DH209" s="77">
        <f t="shared" si="332"/>
        <v>0</v>
      </c>
      <c r="DI209" s="77">
        <f t="shared" si="332"/>
        <v>0</v>
      </c>
      <c r="DJ209" s="77">
        <f t="shared" si="332"/>
        <v>0</v>
      </c>
      <c r="DK209" s="77">
        <f t="shared" si="332"/>
        <v>0</v>
      </c>
      <c r="DL209" s="77">
        <f t="shared" si="332"/>
        <v>0</v>
      </c>
      <c r="DM209" s="77">
        <f t="shared" si="332"/>
        <v>0</v>
      </c>
      <c r="DN209" s="77">
        <f t="shared" si="333"/>
        <v>0</v>
      </c>
      <c r="DO209" s="77">
        <f t="shared" si="333"/>
        <v>0</v>
      </c>
      <c r="DP209" s="77">
        <f t="shared" si="333"/>
        <v>0</v>
      </c>
      <c r="DQ209" s="77">
        <f t="shared" si="333"/>
        <v>0</v>
      </c>
      <c r="DR209" s="77">
        <f t="shared" si="333"/>
        <v>0</v>
      </c>
      <c r="DS209" s="77">
        <f t="shared" si="333"/>
        <v>0</v>
      </c>
      <c r="DT209" s="77">
        <f t="shared" si="333"/>
        <v>0</v>
      </c>
      <c r="DU209" s="77">
        <f t="shared" si="333"/>
        <v>0</v>
      </c>
      <c r="DV209" s="77">
        <f t="shared" si="333"/>
        <v>0</v>
      </c>
      <c r="DW209" s="77">
        <f t="shared" si="333"/>
        <v>0</v>
      </c>
      <c r="DX209" s="77">
        <f t="shared" si="333"/>
        <v>0</v>
      </c>
      <c r="DY209" s="77">
        <f t="shared" si="334"/>
        <v>0</v>
      </c>
      <c r="DZ209" s="77">
        <f t="shared" si="334"/>
        <v>0</v>
      </c>
      <c r="EA209" s="77">
        <f t="shared" si="334"/>
        <v>0</v>
      </c>
      <c r="EB209" s="77">
        <f t="shared" si="334"/>
        <v>0</v>
      </c>
      <c r="EC209" s="77">
        <f t="shared" si="334"/>
        <v>0</v>
      </c>
      <c r="ED209" s="77">
        <f t="shared" si="334"/>
        <v>0</v>
      </c>
      <c r="EE209" s="77">
        <f t="shared" si="334"/>
        <v>0</v>
      </c>
      <c r="EF209" s="77">
        <f t="shared" si="334"/>
        <v>0</v>
      </c>
      <c r="EG209" s="77">
        <f t="shared" si="334"/>
        <v>0</v>
      </c>
      <c r="EH209" s="77">
        <f t="shared" si="334"/>
        <v>0</v>
      </c>
      <c r="EI209" s="77">
        <f t="shared" si="335"/>
        <v>0</v>
      </c>
      <c r="EJ209" s="77">
        <f t="shared" si="335"/>
        <v>0</v>
      </c>
      <c r="EK209" s="77">
        <f t="shared" si="335"/>
        <v>0</v>
      </c>
      <c r="EL209" s="77">
        <f t="shared" si="335"/>
        <v>0</v>
      </c>
      <c r="EM209" s="77">
        <f t="shared" si="335"/>
        <v>0</v>
      </c>
      <c r="EN209" s="77">
        <f t="shared" si="335"/>
        <v>0</v>
      </c>
      <c r="EO209" s="77">
        <f t="shared" si="335"/>
        <v>0</v>
      </c>
      <c r="EP209" s="77">
        <f t="shared" si="335"/>
        <v>0</v>
      </c>
      <c r="EQ209" s="77">
        <f t="shared" si="335"/>
        <v>0</v>
      </c>
      <c r="ER209" s="77">
        <f t="shared" si="335"/>
        <v>0</v>
      </c>
      <c r="ES209" s="77">
        <f t="shared" si="336"/>
        <v>0</v>
      </c>
      <c r="ET209" s="77">
        <f t="shared" si="336"/>
        <v>0</v>
      </c>
      <c r="EU209" s="77">
        <f t="shared" si="336"/>
        <v>0</v>
      </c>
      <c r="EV209" s="77">
        <f t="shared" si="336"/>
        <v>0</v>
      </c>
      <c r="EW209" s="77">
        <f t="shared" si="336"/>
        <v>0</v>
      </c>
      <c r="EX209" s="77">
        <f t="shared" si="336"/>
        <v>0</v>
      </c>
      <c r="EY209" s="77">
        <f t="shared" si="336"/>
        <v>0</v>
      </c>
      <c r="EZ209" s="77">
        <f t="shared" si="336"/>
        <v>0</v>
      </c>
      <c r="FA209" s="77">
        <f t="shared" si="336"/>
        <v>0</v>
      </c>
      <c r="FB209" s="77">
        <f t="shared" si="336"/>
        <v>0</v>
      </c>
      <c r="FC209" s="77">
        <f t="shared" si="337"/>
        <v>0</v>
      </c>
      <c r="FD209" s="77">
        <f t="shared" si="337"/>
        <v>0</v>
      </c>
      <c r="FE209" s="77">
        <f t="shared" si="337"/>
        <v>0</v>
      </c>
      <c r="FF209" s="77">
        <f t="shared" si="337"/>
        <v>0</v>
      </c>
      <c r="FG209" s="77">
        <f t="shared" si="337"/>
        <v>0</v>
      </c>
      <c r="FH209" s="77">
        <f t="shared" si="337"/>
        <v>0</v>
      </c>
      <c r="FI209" s="77">
        <f t="shared" si="337"/>
        <v>0</v>
      </c>
      <c r="FJ209" s="77">
        <f t="shared" si="337"/>
        <v>0</v>
      </c>
      <c r="FK209" s="77">
        <f t="shared" si="337"/>
        <v>0</v>
      </c>
      <c r="FL209" s="77">
        <f t="shared" si="337"/>
        <v>0</v>
      </c>
      <c r="FM209" s="77">
        <f t="shared" si="338"/>
        <v>0</v>
      </c>
      <c r="FN209" s="77">
        <f t="shared" si="338"/>
        <v>0</v>
      </c>
      <c r="FO209" s="77">
        <f t="shared" si="338"/>
        <v>0</v>
      </c>
      <c r="FP209" s="77">
        <f t="shared" si="338"/>
        <v>0</v>
      </c>
      <c r="FQ209" s="77">
        <f t="shared" si="338"/>
        <v>0</v>
      </c>
      <c r="FR209" s="77">
        <f t="shared" si="338"/>
        <v>0</v>
      </c>
      <c r="FS209" s="77">
        <f t="shared" si="338"/>
        <v>0</v>
      </c>
      <c r="FT209" s="77">
        <f t="shared" si="338"/>
        <v>0</v>
      </c>
      <c r="FU209" s="77">
        <f t="shared" si="338"/>
        <v>0</v>
      </c>
      <c r="FV209" s="77">
        <f t="shared" si="338"/>
        <v>0</v>
      </c>
      <c r="FW209" s="77">
        <f t="shared" si="339"/>
        <v>0</v>
      </c>
      <c r="FX209" s="77">
        <f t="shared" si="339"/>
        <v>0</v>
      </c>
      <c r="FY209" s="77">
        <f t="shared" si="339"/>
        <v>0</v>
      </c>
      <c r="FZ209" s="77">
        <f t="shared" si="339"/>
        <v>0</v>
      </c>
      <c r="GA209" s="77">
        <f t="shared" si="339"/>
        <v>0</v>
      </c>
      <c r="GB209" s="77">
        <f t="shared" si="339"/>
        <v>0</v>
      </c>
      <c r="GC209" s="77">
        <f t="shared" si="339"/>
        <v>0</v>
      </c>
      <c r="GD209" s="77">
        <f t="shared" si="339"/>
        <v>0</v>
      </c>
      <c r="GE209" s="77">
        <f t="shared" si="339"/>
        <v>0</v>
      </c>
      <c r="GF209" s="77">
        <f t="shared" si="339"/>
        <v>0</v>
      </c>
      <c r="GG209" s="77">
        <f t="shared" si="339"/>
        <v>0</v>
      </c>
    </row>
    <row r="210" spans="1:189" ht="15.75" x14ac:dyDescent="0.25">
      <c r="A210" s="93"/>
      <c r="B210" s="101"/>
      <c r="C210" s="102"/>
      <c r="D210" s="102"/>
      <c r="E210" s="93"/>
      <c r="F210" s="101"/>
      <c r="G210" s="97">
        <f t="shared" si="320"/>
        <v>0</v>
      </c>
      <c r="H210" s="96"/>
      <c r="I210" s="97">
        <f t="shared" si="321"/>
        <v>0</v>
      </c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0">
        <f t="shared" si="323"/>
        <v>0</v>
      </c>
      <c r="AE210" s="100">
        <f t="shared" si="319"/>
        <v>0</v>
      </c>
      <c r="AF210" s="75"/>
      <c r="AG210" s="75"/>
      <c r="AH210" s="68">
        <f t="shared" si="322"/>
        <v>0</v>
      </c>
      <c r="AI210" s="79">
        <f>SUMIF(Списки!$D$2:$D$6,B210,Списки!$E$2:$E$6)</f>
        <v>0</v>
      </c>
      <c r="AJ210" s="79">
        <f t="shared" si="324"/>
        <v>31</v>
      </c>
      <c r="AK210" s="70"/>
      <c r="AL210" s="70">
        <f t="array" aca="1" ref="AL210" ca="1">IF(MONTH(AI210)=1,MIN(IF(F210=январь!$A$1:$AF$200,ROW(январь!$A$1:$AF$200))),IF(MONTH(AI210)=2,MIN(IF(F210=февраль!$A$1:$AF$200,ROW(февраль!$A$1:$AF$200))),IF(MONTH(AI210)=3,MIN(IF(F210=март!$A$1:$AF$200,ROW(март!$A$1:$AF$200))),IF(MONTH(AI210)=4,MIN(IF(F210=апрель!$A$1:$AF$200,ROW(апрель!$A$1:$AF$200))),IF(MONTH(AI210)=5,MIN(IF(F210=май!$A$1:$AF$200,ROW(май!$A$1:$AF$200))),0)))))</f>
        <v>3</v>
      </c>
      <c r="AM210" s="77" t="str">
        <f t="shared" ca="1" si="325"/>
        <v>П</v>
      </c>
      <c r="AN210" s="77" t="str">
        <f t="shared" ca="1" si="325"/>
        <v>П</v>
      </c>
      <c r="AO210" s="77" t="str">
        <f t="shared" ca="1" si="325"/>
        <v>КД</v>
      </c>
      <c r="AP210" s="77" t="str">
        <f t="shared" ca="1" si="325"/>
        <v>КД</v>
      </c>
      <c r="AQ210" s="77" t="str">
        <f t="shared" ca="1" si="325"/>
        <v>КД</v>
      </c>
      <c r="AR210" s="77" t="str">
        <f t="shared" ca="1" si="325"/>
        <v>КД</v>
      </c>
      <c r="AS210" s="77" t="str">
        <f t="shared" ca="1" si="325"/>
        <v>В</v>
      </c>
      <c r="AT210" s="77" t="str">
        <f t="shared" ca="1" si="325"/>
        <v>КД</v>
      </c>
      <c r="AU210" s="77">
        <f t="shared" ca="1" si="325"/>
        <v>0</v>
      </c>
      <c r="AV210" s="77">
        <f t="shared" ca="1" si="325"/>
        <v>3</v>
      </c>
      <c r="AW210" s="77">
        <f t="shared" ca="1" si="326"/>
        <v>4</v>
      </c>
      <c r="AX210" s="77">
        <f t="shared" ca="1" si="326"/>
        <v>6</v>
      </c>
      <c r="AY210" s="77">
        <f t="shared" ca="1" si="326"/>
        <v>3</v>
      </c>
      <c r="AZ210" s="77" t="str">
        <f t="shared" ca="1" si="326"/>
        <v>В</v>
      </c>
      <c r="BA210" s="77">
        <f t="shared" ca="1" si="326"/>
        <v>7</v>
      </c>
      <c r="BB210" s="77">
        <f t="shared" ca="1" si="326"/>
        <v>0</v>
      </c>
      <c r="BC210" s="77">
        <f t="shared" ca="1" si="326"/>
        <v>3</v>
      </c>
      <c r="BD210" s="77">
        <f t="shared" ca="1" si="326"/>
        <v>4</v>
      </c>
      <c r="BE210" s="77">
        <f t="shared" ca="1" si="326"/>
        <v>6</v>
      </c>
      <c r="BF210" s="77">
        <f t="shared" ca="1" si="326"/>
        <v>3</v>
      </c>
      <c r="BG210" s="77" t="str">
        <f t="shared" ca="1" si="327"/>
        <v>В</v>
      </c>
      <c r="BH210" s="77">
        <f t="shared" ca="1" si="327"/>
        <v>7</v>
      </c>
      <c r="BI210" s="77">
        <f t="shared" ca="1" si="327"/>
        <v>0</v>
      </c>
      <c r="BJ210" s="77">
        <f t="shared" ca="1" si="327"/>
        <v>3</v>
      </c>
      <c r="BK210" s="77">
        <f t="shared" ca="1" si="327"/>
        <v>4</v>
      </c>
      <c r="BL210" s="77">
        <f t="shared" ca="1" si="327"/>
        <v>6</v>
      </c>
      <c r="BM210" s="77">
        <f t="shared" ca="1" si="327"/>
        <v>3</v>
      </c>
      <c r="BN210" s="77" t="str">
        <f t="shared" ca="1" si="327"/>
        <v>В</v>
      </c>
      <c r="BO210" s="77">
        <f t="shared" ca="1" si="327"/>
        <v>7</v>
      </c>
      <c r="BP210" s="77">
        <f t="shared" ca="1" si="327"/>
        <v>0</v>
      </c>
      <c r="BQ210" s="77">
        <f t="shared" ca="1" si="327"/>
        <v>3</v>
      </c>
      <c r="BR210" s="77">
        <f t="shared" si="328"/>
        <v>0</v>
      </c>
      <c r="BS210" s="77">
        <f t="shared" si="328"/>
        <v>0</v>
      </c>
      <c r="BT210" s="77">
        <f t="shared" si="328"/>
        <v>0</v>
      </c>
      <c r="BU210" s="77">
        <f t="shared" si="328"/>
        <v>0</v>
      </c>
      <c r="BV210" s="77">
        <f t="shared" si="328"/>
        <v>0</v>
      </c>
      <c r="BW210" s="77">
        <f t="shared" si="328"/>
        <v>0</v>
      </c>
      <c r="BX210" s="77">
        <f t="shared" si="328"/>
        <v>0</v>
      </c>
      <c r="BY210" s="77">
        <f t="shared" si="328"/>
        <v>0</v>
      </c>
      <c r="BZ210" s="77">
        <f t="shared" si="328"/>
        <v>0</v>
      </c>
      <c r="CA210" s="77">
        <f t="shared" si="328"/>
        <v>0</v>
      </c>
      <c r="CB210" s="77">
        <f t="shared" si="329"/>
        <v>0</v>
      </c>
      <c r="CC210" s="77">
        <f t="shared" si="329"/>
        <v>0</v>
      </c>
      <c r="CD210" s="77">
        <f t="shared" si="329"/>
        <v>0</v>
      </c>
      <c r="CE210" s="77">
        <f t="shared" si="329"/>
        <v>0</v>
      </c>
      <c r="CF210" s="77">
        <f t="shared" si="329"/>
        <v>0</v>
      </c>
      <c r="CG210" s="77">
        <f t="shared" si="329"/>
        <v>0</v>
      </c>
      <c r="CH210" s="77">
        <f t="shared" si="329"/>
        <v>0</v>
      </c>
      <c r="CI210" s="77">
        <f t="shared" si="329"/>
        <v>0</v>
      </c>
      <c r="CJ210" s="77">
        <f t="shared" si="329"/>
        <v>0</v>
      </c>
      <c r="CK210" s="77">
        <f t="shared" si="329"/>
        <v>0</v>
      </c>
      <c r="CL210" s="77">
        <f t="shared" si="330"/>
        <v>0</v>
      </c>
      <c r="CM210" s="77">
        <f t="shared" si="330"/>
        <v>0</v>
      </c>
      <c r="CN210" s="77">
        <f t="shared" si="330"/>
        <v>0</v>
      </c>
      <c r="CO210" s="77">
        <f t="shared" si="330"/>
        <v>0</v>
      </c>
      <c r="CP210" s="77">
        <f t="shared" si="330"/>
        <v>0</v>
      </c>
      <c r="CQ210" s="77">
        <f t="shared" si="330"/>
        <v>0</v>
      </c>
      <c r="CR210" s="77">
        <f t="shared" si="330"/>
        <v>0</v>
      </c>
      <c r="CS210" s="77">
        <f t="shared" si="330"/>
        <v>0</v>
      </c>
      <c r="CT210" s="77">
        <f t="shared" si="331"/>
        <v>0</v>
      </c>
      <c r="CU210" s="77">
        <f t="shared" si="331"/>
        <v>0</v>
      </c>
      <c r="CV210" s="77">
        <f t="shared" si="331"/>
        <v>0</v>
      </c>
      <c r="CW210" s="77">
        <f t="shared" si="331"/>
        <v>0</v>
      </c>
      <c r="CX210" s="77">
        <f t="shared" si="331"/>
        <v>0</v>
      </c>
      <c r="CY210" s="77">
        <f t="shared" si="331"/>
        <v>0</v>
      </c>
      <c r="CZ210" s="77">
        <f t="shared" si="331"/>
        <v>0</v>
      </c>
      <c r="DA210" s="77">
        <f t="shared" si="331"/>
        <v>0</v>
      </c>
      <c r="DB210" s="77">
        <f t="shared" si="331"/>
        <v>0</v>
      </c>
      <c r="DC210" s="77">
        <f t="shared" si="331"/>
        <v>0</v>
      </c>
      <c r="DD210" s="77">
        <f t="shared" si="332"/>
        <v>0</v>
      </c>
      <c r="DE210" s="77">
        <f t="shared" si="332"/>
        <v>0</v>
      </c>
      <c r="DF210" s="77">
        <f t="shared" si="332"/>
        <v>0</v>
      </c>
      <c r="DG210" s="77">
        <f t="shared" si="332"/>
        <v>0</v>
      </c>
      <c r="DH210" s="77">
        <f t="shared" si="332"/>
        <v>0</v>
      </c>
      <c r="DI210" s="77">
        <f t="shared" si="332"/>
        <v>0</v>
      </c>
      <c r="DJ210" s="77">
        <f t="shared" si="332"/>
        <v>0</v>
      </c>
      <c r="DK210" s="77">
        <f t="shared" si="332"/>
        <v>0</v>
      </c>
      <c r="DL210" s="77">
        <f t="shared" si="332"/>
        <v>0</v>
      </c>
      <c r="DM210" s="77">
        <f t="shared" si="332"/>
        <v>0</v>
      </c>
      <c r="DN210" s="77">
        <f t="shared" si="333"/>
        <v>0</v>
      </c>
      <c r="DO210" s="77">
        <f t="shared" si="333"/>
        <v>0</v>
      </c>
      <c r="DP210" s="77">
        <f t="shared" si="333"/>
        <v>0</v>
      </c>
      <c r="DQ210" s="77">
        <f t="shared" si="333"/>
        <v>0</v>
      </c>
      <c r="DR210" s="77">
        <f t="shared" si="333"/>
        <v>0</v>
      </c>
      <c r="DS210" s="77">
        <f t="shared" si="333"/>
        <v>0</v>
      </c>
      <c r="DT210" s="77">
        <f t="shared" si="333"/>
        <v>0</v>
      </c>
      <c r="DU210" s="77">
        <f t="shared" si="333"/>
        <v>0</v>
      </c>
      <c r="DV210" s="77">
        <f t="shared" si="333"/>
        <v>0</v>
      </c>
      <c r="DW210" s="77">
        <f t="shared" si="333"/>
        <v>0</v>
      </c>
      <c r="DX210" s="77">
        <f t="shared" si="333"/>
        <v>0</v>
      </c>
      <c r="DY210" s="77">
        <f t="shared" si="334"/>
        <v>0</v>
      </c>
      <c r="DZ210" s="77">
        <f t="shared" si="334"/>
        <v>0</v>
      </c>
      <c r="EA210" s="77">
        <f t="shared" si="334"/>
        <v>0</v>
      </c>
      <c r="EB210" s="77">
        <f t="shared" si="334"/>
        <v>0</v>
      </c>
      <c r="EC210" s="77">
        <f t="shared" si="334"/>
        <v>0</v>
      </c>
      <c r="ED210" s="77">
        <f t="shared" si="334"/>
        <v>0</v>
      </c>
      <c r="EE210" s="77">
        <f t="shared" si="334"/>
        <v>0</v>
      </c>
      <c r="EF210" s="77">
        <f t="shared" si="334"/>
        <v>0</v>
      </c>
      <c r="EG210" s="77">
        <f t="shared" si="334"/>
        <v>0</v>
      </c>
      <c r="EH210" s="77">
        <f t="shared" si="334"/>
        <v>0</v>
      </c>
      <c r="EI210" s="77">
        <f t="shared" si="335"/>
        <v>0</v>
      </c>
      <c r="EJ210" s="77">
        <f t="shared" si="335"/>
        <v>0</v>
      </c>
      <c r="EK210" s="77">
        <f t="shared" si="335"/>
        <v>0</v>
      </c>
      <c r="EL210" s="77">
        <f t="shared" si="335"/>
        <v>0</v>
      </c>
      <c r="EM210" s="77">
        <f t="shared" si="335"/>
        <v>0</v>
      </c>
      <c r="EN210" s="77">
        <f t="shared" si="335"/>
        <v>0</v>
      </c>
      <c r="EO210" s="77">
        <f t="shared" si="335"/>
        <v>0</v>
      </c>
      <c r="EP210" s="77">
        <f t="shared" si="335"/>
        <v>0</v>
      </c>
      <c r="EQ210" s="77">
        <f t="shared" si="335"/>
        <v>0</v>
      </c>
      <c r="ER210" s="77">
        <f t="shared" si="335"/>
        <v>0</v>
      </c>
      <c r="ES210" s="77">
        <f t="shared" si="336"/>
        <v>0</v>
      </c>
      <c r="ET210" s="77">
        <f t="shared" si="336"/>
        <v>0</v>
      </c>
      <c r="EU210" s="77">
        <f t="shared" si="336"/>
        <v>0</v>
      </c>
      <c r="EV210" s="77">
        <f t="shared" si="336"/>
        <v>0</v>
      </c>
      <c r="EW210" s="77">
        <f t="shared" si="336"/>
        <v>0</v>
      </c>
      <c r="EX210" s="77">
        <f t="shared" si="336"/>
        <v>0</v>
      </c>
      <c r="EY210" s="77">
        <f t="shared" si="336"/>
        <v>0</v>
      </c>
      <c r="EZ210" s="77">
        <f t="shared" si="336"/>
        <v>0</v>
      </c>
      <c r="FA210" s="77">
        <f t="shared" si="336"/>
        <v>0</v>
      </c>
      <c r="FB210" s="77">
        <f t="shared" si="336"/>
        <v>0</v>
      </c>
      <c r="FC210" s="77">
        <f t="shared" si="337"/>
        <v>0</v>
      </c>
      <c r="FD210" s="77">
        <f t="shared" si="337"/>
        <v>0</v>
      </c>
      <c r="FE210" s="77">
        <f t="shared" si="337"/>
        <v>0</v>
      </c>
      <c r="FF210" s="77">
        <f t="shared" si="337"/>
        <v>0</v>
      </c>
      <c r="FG210" s="77">
        <f t="shared" si="337"/>
        <v>0</v>
      </c>
      <c r="FH210" s="77">
        <f t="shared" si="337"/>
        <v>0</v>
      </c>
      <c r="FI210" s="77">
        <f t="shared" si="337"/>
        <v>0</v>
      </c>
      <c r="FJ210" s="77">
        <f t="shared" si="337"/>
        <v>0</v>
      </c>
      <c r="FK210" s="77">
        <f t="shared" si="337"/>
        <v>0</v>
      </c>
      <c r="FL210" s="77">
        <f t="shared" si="337"/>
        <v>0</v>
      </c>
      <c r="FM210" s="77">
        <f t="shared" si="338"/>
        <v>0</v>
      </c>
      <c r="FN210" s="77">
        <f t="shared" si="338"/>
        <v>0</v>
      </c>
      <c r="FO210" s="77">
        <f t="shared" si="338"/>
        <v>0</v>
      </c>
      <c r="FP210" s="77">
        <f t="shared" si="338"/>
        <v>0</v>
      </c>
      <c r="FQ210" s="77">
        <f t="shared" si="338"/>
        <v>0</v>
      </c>
      <c r="FR210" s="77">
        <f t="shared" si="338"/>
        <v>0</v>
      </c>
      <c r="FS210" s="77">
        <f t="shared" si="338"/>
        <v>0</v>
      </c>
      <c r="FT210" s="77">
        <f t="shared" si="338"/>
        <v>0</v>
      </c>
      <c r="FU210" s="77">
        <f t="shared" si="338"/>
        <v>0</v>
      </c>
      <c r="FV210" s="77">
        <f t="shared" si="338"/>
        <v>0</v>
      </c>
      <c r="FW210" s="77">
        <f t="shared" si="339"/>
        <v>0</v>
      </c>
      <c r="FX210" s="77">
        <f t="shared" si="339"/>
        <v>0</v>
      </c>
      <c r="FY210" s="77">
        <f t="shared" si="339"/>
        <v>0</v>
      </c>
      <c r="FZ210" s="77">
        <f t="shared" si="339"/>
        <v>0</v>
      </c>
      <c r="GA210" s="77">
        <f t="shared" si="339"/>
        <v>0</v>
      </c>
      <c r="GB210" s="77">
        <f t="shared" si="339"/>
        <v>0</v>
      </c>
      <c r="GC210" s="77">
        <f t="shared" si="339"/>
        <v>0</v>
      </c>
      <c r="GD210" s="77">
        <f t="shared" si="339"/>
        <v>0</v>
      </c>
      <c r="GE210" s="77">
        <f t="shared" si="339"/>
        <v>0</v>
      </c>
      <c r="GF210" s="77">
        <f t="shared" si="339"/>
        <v>0</v>
      </c>
      <c r="GG210" s="77">
        <f t="shared" si="339"/>
        <v>0</v>
      </c>
    </row>
    <row r="211" spans="1:189" ht="15.75" x14ac:dyDescent="0.25">
      <c r="A211" s="93"/>
      <c r="B211" s="101"/>
      <c r="C211" s="102"/>
      <c r="D211" s="102"/>
      <c r="E211" s="93"/>
      <c r="F211" s="101"/>
      <c r="G211" s="97">
        <f t="shared" si="320"/>
        <v>0</v>
      </c>
      <c r="H211" s="96"/>
      <c r="I211" s="97">
        <f t="shared" si="321"/>
        <v>0</v>
      </c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0">
        <f t="shared" si="323"/>
        <v>0</v>
      </c>
      <c r="AE211" s="100">
        <f t="shared" si="319"/>
        <v>0</v>
      </c>
      <c r="AF211" s="75"/>
      <c r="AG211" s="75"/>
      <c r="AH211" s="68">
        <f t="shared" si="322"/>
        <v>0</v>
      </c>
      <c r="AI211" s="79">
        <f>SUMIF(Списки!$D$2:$D$6,B211,Списки!$E$2:$E$6)</f>
        <v>0</v>
      </c>
      <c r="AJ211" s="79">
        <f t="shared" si="324"/>
        <v>31</v>
      </c>
      <c r="AK211" s="70"/>
      <c r="AL211" s="70">
        <f t="array" aca="1" ref="AL211" ca="1">IF(MONTH(AI211)=1,MIN(IF(F211=январь!$A$1:$AF$200,ROW(январь!$A$1:$AF$200))),IF(MONTH(AI211)=2,MIN(IF(F211=февраль!$A$1:$AF$200,ROW(февраль!$A$1:$AF$200))),IF(MONTH(AI211)=3,MIN(IF(F211=март!$A$1:$AF$200,ROW(март!$A$1:$AF$200))),IF(MONTH(AI211)=4,MIN(IF(F211=апрель!$A$1:$AF$200,ROW(апрель!$A$1:$AF$200))),IF(MONTH(AI211)=5,MIN(IF(F211=май!$A$1:$AF$200,ROW(май!$A$1:$AF$200))),0)))))</f>
        <v>3</v>
      </c>
      <c r="AM211" s="77" t="str">
        <f t="shared" ca="1" si="325"/>
        <v>П</v>
      </c>
      <c r="AN211" s="77" t="str">
        <f t="shared" ca="1" si="325"/>
        <v>П</v>
      </c>
      <c r="AO211" s="77" t="str">
        <f t="shared" ca="1" si="325"/>
        <v>КД</v>
      </c>
      <c r="AP211" s="77" t="str">
        <f t="shared" ca="1" si="325"/>
        <v>КД</v>
      </c>
      <c r="AQ211" s="77" t="str">
        <f t="shared" ca="1" si="325"/>
        <v>КД</v>
      </c>
      <c r="AR211" s="77" t="str">
        <f t="shared" ca="1" si="325"/>
        <v>КД</v>
      </c>
      <c r="AS211" s="77" t="str">
        <f t="shared" ca="1" si="325"/>
        <v>В</v>
      </c>
      <c r="AT211" s="77" t="str">
        <f t="shared" ca="1" si="325"/>
        <v>КД</v>
      </c>
      <c r="AU211" s="77">
        <f t="shared" ca="1" si="325"/>
        <v>0</v>
      </c>
      <c r="AV211" s="77">
        <f t="shared" ca="1" si="325"/>
        <v>3</v>
      </c>
      <c r="AW211" s="77">
        <f t="shared" ca="1" si="326"/>
        <v>4</v>
      </c>
      <c r="AX211" s="77">
        <f t="shared" ca="1" si="326"/>
        <v>6</v>
      </c>
      <c r="AY211" s="77">
        <f t="shared" ca="1" si="326"/>
        <v>3</v>
      </c>
      <c r="AZ211" s="77" t="str">
        <f t="shared" ca="1" si="326"/>
        <v>В</v>
      </c>
      <c r="BA211" s="77">
        <f t="shared" ca="1" si="326"/>
        <v>7</v>
      </c>
      <c r="BB211" s="77">
        <f t="shared" ca="1" si="326"/>
        <v>0</v>
      </c>
      <c r="BC211" s="77">
        <f t="shared" ca="1" si="326"/>
        <v>3</v>
      </c>
      <c r="BD211" s="77">
        <f t="shared" ca="1" si="326"/>
        <v>4</v>
      </c>
      <c r="BE211" s="77">
        <f t="shared" ca="1" si="326"/>
        <v>6</v>
      </c>
      <c r="BF211" s="77">
        <f t="shared" ca="1" si="326"/>
        <v>3</v>
      </c>
      <c r="BG211" s="77" t="str">
        <f t="shared" ca="1" si="327"/>
        <v>В</v>
      </c>
      <c r="BH211" s="77">
        <f t="shared" ca="1" si="327"/>
        <v>7</v>
      </c>
      <c r="BI211" s="77">
        <f t="shared" ca="1" si="327"/>
        <v>0</v>
      </c>
      <c r="BJ211" s="77">
        <f t="shared" ca="1" si="327"/>
        <v>3</v>
      </c>
      <c r="BK211" s="77">
        <f t="shared" ca="1" si="327"/>
        <v>4</v>
      </c>
      <c r="BL211" s="77">
        <f t="shared" ca="1" si="327"/>
        <v>6</v>
      </c>
      <c r="BM211" s="77">
        <f t="shared" ca="1" si="327"/>
        <v>3</v>
      </c>
      <c r="BN211" s="77" t="str">
        <f t="shared" ca="1" si="327"/>
        <v>В</v>
      </c>
      <c r="BO211" s="77">
        <f t="shared" ca="1" si="327"/>
        <v>7</v>
      </c>
      <c r="BP211" s="77">
        <f t="shared" ca="1" si="327"/>
        <v>0</v>
      </c>
      <c r="BQ211" s="77">
        <f t="shared" ca="1" si="327"/>
        <v>3</v>
      </c>
      <c r="BR211" s="77">
        <f t="shared" si="328"/>
        <v>0</v>
      </c>
      <c r="BS211" s="77">
        <f t="shared" si="328"/>
        <v>0</v>
      </c>
      <c r="BT211" s="77">
        <f t="shared" si="328"/>
        <v>0</v>
      </c>
      <c r="BU211" s="77">
        <f t="shared" si="328"/>
        <v>0</v>
      </c>
      <c r="BV211" s="77">
        <f t="shared" si="328"/>
        <v>0</v>
      </c>
      <c r="BW211" s="77">
        <f t="shared" si="328"/>
        <v>0</v>
      </c>
      <c r="BX211" s="77">
        <f t="shared" si="328"/>
        <v>0</v>
      </c>
      <c r="BY211" s="77">
        <f t="shared" si="328"/>
        <v>0</v>
      </c>
      <c r="BZ211" s="77">
        <f t="shared" si="328"/>
        <v>0</v>
      </c>
      <c r="CA211" s="77">
        <f t="shared" si="328"/>
        <v>0</v>
      </c>
      <c r="CB211" s="77">
        <f t="shared" si="329"/>
        <v>0</v>
      </c>
      <c r="CC211" s="77">
        <f t="shared" si="329"/>
        <v>0</v>
      </c>
      <c r="CD211" s="77">
        <f t="shared" si="329"/>
        <v>0</v>
      </c>
      <c r="CE211" s="77">
        <f t="shared" si="329"/>
        <v>0</v>
      </c>
      <c r="CF211" s="77">
        <f t="shared" si="329"/>
        <v>0</v>
      </c>
      <c r="CG211" s="77">
        <f t="shared" si="329"/>
        <v>0</v>
      </c>
      <c r="CH211" s="77">
        <f t="shared" si="329"/>
        <v>0</v>
      </c>
      <c r="CI211" s="77">
        <f t="shared" si="329"/>
        <v>0</v>
      </c>
      <c r="CJ211" s="77">
        <f t="shared" si="329"/>
        <v>0</v>
      </c>
      <c r="CK211" s="77">
        <f t="shared" si="329"/>
        <v>0</v>
      </c>
      <c r="CL211" s="77">
        <f t="shared" si="330"/>
        <v>0</v>
      </c>
      <c r="CM211" s="77">
        <f t="shared" si="330"/>
        <v>0</v>
      </c>
      <c r="CN211" s="77">
        <f t="shared" si="330"/>
        <v>0</v>
      </c>
      <c r="CO211" s="77">
        <f t="shared" si="330"/>
        <v>0</v>
      </c>
      <c r="CP211" s="77">
        <f t="shared" si="330"/>
        <v>0</v>
      </c>
      <c r="CQ211" s="77">
        <f t="shared" si="330"/>
        <v>0</v>
      </c>
      <c r="CR211" s="77">
        <f t="shared" si="330"/>
        <v>0</v>
      </c>
      <c r="CS211" s="77">
        <f t="shared" si="330"/>
        <v>0</v>
      </c>
      <c r="CT211" s="77">
        <f t="shared" si="331"/>
        <v>0</v>
      </c>
      <c r="CU211" s="77">
        <f t="shared" si="331"/>
        <v>0</v>
      </c>
      <c r="CV211" s="77">
        <f t="shared" si="331"/>
        <v>0</v>
      </c>
      <c r="CW211" s="77">
        <f t="shared" si="331"/>
        <v>0</v>
      </c>
      <c r="CX211" s="77">
        <f t="shared" si="331"/>
        <v>0</v>
      </c>
      <c r="CY211" s="77">
        <f t="shared" si="331"/>
        <v>0</v>
      </c>
      <c r="CZ211" s="77">
        <f t="shared" si="331"/>
        <v>0</v>
      </c>
      <c r="DA211" s="77">
        <f t="shared" si="331"/>
        <v>0</v>
      </c>
      <c r="DB211" s="77">
        <f t="shared" si="331"/>
        <v>0</v>
      </c>
      <c r="DC211" s="77">
        <f t="shared" si="331"/>
        <v>0</v>
      </c>
      <c r="DD211" s="77">
        <f t="shared" si="332"/>
        <v>0</v>
      </c>
      <c r="DE211" s="77">
        <f t="shared" si="332"/>
        <v>0</v>
      </c>
      <c r="DF211" s="77">
        <f t="shared" si="332"/>
        <v>0</v>
      </c>
      <c r="DG211" s="77">
        <f t="shared" si="332"/>
        <v>0</v>
      </c>
      <c r="DH211" s="77">
        <f t="shared" si="332"/>
        <v>0</v>
      </c>
      <c r="DI211" s="77">
        <f t="shared" si="332"/>
        <v>0</v>
      </c>
      <c r="DJ211" s="77">
        <f t="shared" si="332"/>
        <v>0</v>
      </c>
      <c r="DK211" s="77">
        <f t="shared" si="332"/>
        <v>0</v>
      </c>
      <c r="DL211" s="77">
        <f t="shared" si="332"/>
        <v>0</v>
      </c>
      <c r="DM211" s="77">
        <f t="shared" si="332"/>
        <v>0</v>
      </c>
      <c r="DN211" s="77">
        <f t="shared" si="333"/>
        <v>0</v>
      </c>
      <c r="DO211" s="77">
        <f t="shared" si="333"/>
        <v>0</v>
      </c>
      <c r="DP211" s="77">
        <f t="shared" si="333"/>
        <v>0</v>
      </c>
      <c r="DQ211" s="77">
        <f t="shared" si="333"/>
        <v>0</v>
      </c>
      <c r="DR211" s="77">
        <f t="shared" si="333"/>
        <v>0</v>
      </c>
      <c r="DS211" s="77">
        <f t="shared" si="333"/>
        <v>0</v>
      </c>
      <c r="DT211" s="77">
        <f t="shared" si="333"/>
        <v>0</v>
      </c>
      <c r="DU211" s="77">
        <f t="shared" si="333"/>
        <v>0</v>
      </c>
      <c r="DV211" s="77">
        <f t="shared" si="333"/>
        <v>0</v>
      </c>
      <c r="DW211" s="77">
        <f t="shared" si="333"/>
        <v>0</v>
      </c>
      <c r="DX211" s="77">
        <f t="shared" si="333"/>
        <v>0</v>
      </c>
      <c r="DY211" s="77">
        <f t="shared" si="334"/>
        <v>0</v>
      </c>
      <c r="DZ211" s="77">
        <f t="shared" si="334"/>
        <v>0</v>
      </c>
      <c r="EA211" s="77">
        <f t="shared" si="334"/>
        <v>0</v>
      </c>
      <c r="EB211" s="77">
        <f t="shared" si="334"/>
        <v>0</v>
      </c>
      <c r="EC211" s="77">
        <f t="shared" si="334"/>
        <v>0</v>
      </c>
      <c r="ED211" s="77">
        <f t="shared" si="334"/>
        <v>0</v>
      </c>
      <c r="EE211" s="77">
        <f t="shared" si="334"/>
        <v>0</v>
      </c>
      <c r="EF211" s="77">
        <f t="shared" si="334"/>
        <v>0</v>
      </c>
      <c r="EG211" s="77">
        <f t="shared" si="334"/>
        <v>0</v>
      </c>
      <c r="EH211" s="77">
        <f t="shared" si="334"/>
        <v>0</v>
      </c>
      <c r="EI211" s="77">
        <f t="shared" si="335"/>
        <v>0</v>
      </c>
      <c r="EJ211" s="77">
        <f t="shared" si="335"/>
        <v>0</v>
      </c>
      <c r="EK211" s="77">
        <f t="shared" si="335"/>
        <v>0</v>
      </c>
      <c r="EL211" s="77">
        <f t="shared" si="335"/>
        <v>0</v>
      </c>
      <c r="EM211" s="77">
        <f t="shared" si="335"/>
        <v>0</v>
      </c>
      <c r="EN211" s="77">
        <f t="shared" si="335"/>
        <v>0</v>
      </c>
      <c r="EO211" s="77">
        <f t="shared" si="335"/>
        <v>0</v>
      </c>
      <c r="EP211" s="77">
        <f t="shared" si="335"/>
        <v>0</v>
      </c>
      <c r="EQ211" s="77">
        <f t="shared" si="335"/>
        <v>0</v>
      </c>
      <c r="ER211" s="77">
        <f t="shared" si="335"/>
        <v>0</v>
      </c>
      <c r="ES211" s="77">
        <f t="shared" si="336"/>
        <v>0</v>
      </c>
      <c r="ET211" s="77">
        <f t="shared" si="336"/>
        <v>0</v>
      </c>
      <c r="EU211" s="77">
        <f t="shared" si="336"/>
        <v>0</v>
      </c>
      <c r="EV211" s="77">
        <f t="shared" si="336"/>
        <v>0</v>
      </c>
      <c r="EW211" s="77">
        <f t="shared" si="336"/>
        <v>0</v>
      </c>
      <c r="EX211" s="77">
        <f t="shared" si="336"/>
        <v>0</v>
      </c>
      <c r="EY211" s="77">
        <f t="shared" si="336"/>
        <v>0</v>
      </c>
      <c r="EZ211" s="77">
        <f t="shared" si="336"/>
        <v>0</v>
      </c>
      <c r="FA211" s="77">
        <f t="shared" si="336"/>
        <v>0</v>
      </c>
      <c r="FB211" s="77">
        <f t="shared" si="336"/>
        <v>0</v>
      </c>
      <c r="FC211" s="77">
        <f t="shared" si="337"/>
        <v>0</v>
      </c>
      <c r="FD211" s="77">
        <f t="shared" si="337"/>
        <v>0</v>
      </c>
      <c r="FE211" s="77">
        <f t="shared" si="337"/>
        <v>0</v>
      </c>
      <c r="FF211" s="77">
        <f t="shared" si="337"/>
        <v>0</v>
      </c>
      <c r="FG211" s="77">
        <f t="shared" si="337"/>
        <v>0</v>
      </c>
      <c r="FH211" s="77">
        <f t="shared" si="337"/>
        <v>0</v>
      </c>
      <c r="FI211" s="77">
        <f t="shared" si="337"/>
        <v>0</v>
      </c>
      <c r="FJ211" s="77">
        <f t="shared" si="337"/>
        <v>0</v>
      </c>
      <c r="FK211" s="77">
        <f t="shared" si="337"/>
        <v>0</v>
      </c>
      <c r="FL211" s="77">
        <f t="shared" si="337"/>
        <v>0</v>
      </c>
      <c r="FM211" s="77">
        <f t="shared" si="338"/>
        <v>0</v>
      </c>
      <c r="FN211" s="77">
        <f t="shared" si="338"/>
        <v>0</v>
      </c>
      <c r="FO211" s="77">
        <f t="shared" si="338"/>
        <v>0</v>
      </c>
      <c r="FP211" s="77">
        <f t="shared" si="338"/>
        <v>0</v>
      </c>
      <c r="FQ211" s="77">
        <f t="shared" si="338"/>
        <v>0</v>
      </c>
      <c r="FR211" s="77">
        <f t="shared" si="338"/>
        <v>0</v>
      </c>
      <c r="FS211" s="77">
        <f t="shared" si="338"/>
        <v>0</v>
      </c>
      <c r="FT211" s="77">
        <f t="shared" si="338"/>
        <v>0</v>
      </c>
      <c r="FU211" s="77">
        <f t="shared" si="338"/>
        <v>0</v>
      </c>
      <c r="FV211" s="77">
        <f t="shared" si="338"/>
        <v>0</v>
      </c>
      <c r="FW211" s="77">
        <f t="shared" si="339"/>
        <v>0</v>
      </c>
      <c r="FX211" s="77">
        <f t="shared" si="339"/>
        <v>0</v>
      </c>
      <c r="FY211" s="77">
        <f t="shared" si="339"/>
        <v>0</v>
      </c>
      <c r="FZ211" s="77">
        <f t="shared" si="339"/>
        <v>0</v>
      </c>
      <c r="GA211" s="77">
        <f t="shared" si="339"/>
        <v>0</v>
      </c>
      <c r="GB211" s="77">
        <f t="shared" si="339"/>
        <v>0</v>
      </c>
      <c r="GC211" s="77">
        <f t="shared" si="339"/>
        <v>0</v>
      </c>
      <c r="GD211" s="77">
        <f t="shared" si="339"/>
        <v>0</v>
      </c>
      <c r="GE211" s="77">
        <f t="shared" si="339"/>
        <v>0</v>
      </c>
      <c r="GF211" s="77">
        <f t="shared" si="339"/>
        <v>0</v>
      </c>
      <c r="GG211" s="77">
        <f t="shared" si="339"/>
        <v>0</v>
      </c>
    </row>
    <row r="212" spans="1:189" ht="15.75" x14ac:dyDescent="0.25">
      <c r="A212" s="93"/>
      <c r="B212" s="101"/>
      <c r="C212" s="102"/>
      <c r="D212" s="102"/>
      <c r="E212" s="93"/>
      <c r="F212" s="101"/>
      <c r="G212" s="97">
        <f t="shared" si="320"/>
        <v>0</v>
      </c>
      <c r="H212" s="96"/>
      <c r="I212" s="97">
        <f t="shared" si="321"/>
        <v>0</v>
      </c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0">
        <f t="shared" si="323"/>
        <v>0</v>
      </c>
      <c r="AE212" s="100">
        <f t="shared" si="319"/>
        <v>0</v>
      </c>
      <c r="AF212" s="75"/>
      <c r="AG212" s="75"/>
      <c r="AH212" s="68">
        <f t="shared" si="322"/>
        <v>0</v>
      </c>
      <c r="AI212" s="79">
        <f>SUMIF(Списки!$D$2:$D$6,B212,Списки!$E$2:$E$6)</f>
        <v>0</v>
      </c>
      <c r="AJ212" s="79">
        <f t="shared" si="324"/>
        <v>31</v>
      </c>
      <c r="AK212" s="70"/>
      <c r="AL212" s="70">
        <f t="array" aca="1" ref="AL212" ca="1">IF(MONTH(AI212)=1,MIN(IF(F212=январь!$A$1:$AF$200,ROW(январь!$A$1:$AF$200))),IF(MONTH(AI212)=2,MIN(IF(F212=февраль!$A$1:$AF$200,ROW(февраль!$A$1:$AF$200))),IF(MONTH(AI212)=3,MIN(IF(F212=март!$A$1:$AF$200,ROW(март!$A$1:$AF$200))),IF(MONTH(AI212)=4,MIN(IF(F212=апрель!$A$1:$AF$200,ROW(апрель!$A$1:$AF$200))),IF(MONTH(AI212)=5,MIN(IF(F212=май!$A$1:$AF$200,ROW(май!$A$1:$AF$200))),0)))))</f>
        <v>3</v>
      </c>
      <c r="AM212" s="77" t="str">
        <f t="shared" ca="1" si="325"/>
        <v>П</v>
      </c>
      <c r="AN212" s="77" t="str">
        <f t="shared" ca="1" si="325"/>
        <v>П</v>
      </c>
      <c r="AO212" s="77" t="str">
        <f t="shared" ca="1" si="325"/>
        <v>КД</v>
      </c>
      <c r="AP212" s="77" t="str">
        <f t="shared" ca="1" si="325"/>
        <v>КД</v>
      </c>
      <c r="AQ212" s="77" t="str">
        <f t="shared" ca="1" si="325"/>
        <v>КД</v>
      </c>
      <c r="AR212" s="77" t="str">
        <f t="shared" ca="1" si="325"/>
        <v>КД</v>
      </c>
      <c r="AS212" s="77" t="str">
        <f t="shared" ca="1" si="325"/>
        <v>В</v>
      </c>
      <c r="AT212" s="77" t="str">
        <f t="shared" ca="1" si="325"/>
        <v>КД</v>
      </c>
      <c r="AU212" s="77">
        <f t="shared" ca="1" si="325"/>
        <v>0</v>
      </c>
      <c r="AV212" s="77">
        <f t="shared" ca="1" si="325"/>
        <v>3</v>
      </c>
      <c r="AW212" s="77">
        <f t="shared" ca="1" si="326"/>
        <v>4</v>
      </c>
      <c r="AX212" s="77">
        <f t="shared" ca="1" si="326"/>
        <v>6</v>
      </c>
      <c r="AY212" s="77">
        <f t="shared" ca="1" si="326"/>
        <v>3</v>
      </c>
      <c r="AZ212" s="77" t="str">
        <f t="shared" ca="1" si="326"/>
        <v>В</v>
      </c>
      <c r="BA212" s="77">
        <f t="shared" ca="1" si="326"/>
        <v>7</v>
      </c>
      <c r="BB212" s="77">
        <f t="shared" ca="1" si="326"/>
        <v>0</v>
      </c>
      <c r="BC212" s="77">
        <f t="shared" ca="1" si="326"/>
        <v>3</v>
      </c>
      <c r="BD212" s="77">
        <f t="shared" ca="1" si="326"/>
        <v>4</v>
      </c>
      <c r="BE212" s="77">
        <f t="shared" ca="1" si="326"/>
        <v>6</v>
      </c>
      <c r="BF212" s="77">
        <f t="shared" ca="1" si="326"/>
        <v>3</v>
      </c>
      <c r="BG212" s="77" t="str">
        <f t="shared" ca="1" si="327"/>
        <v>В</v>
      </c>
      <c r="BH212" s="77">
        <f t="shared" ca="1" si="327"/>
        <v>7</v>
      </c>
      <c r="BI212" s="77">
        <f t="shared" ca="1" si="327"/>
        <v>0</v>
      </c>
      <c r="BJ212" s="77">
        <f t="shared" ca="1" si="327"/>
        <v>3</v>
      </c>
      <c r="BK212" s="77">
        <f t="shared" ca="1" si="327"/>
        <v>4</v>
      </c>
      <c r="BL212" s="77">
        <f t="shared" ca="1" si="327"/>
        <v>6</v>
      </c>
      <c r="BM212" s="77">
        <f t="shared" ca="1" si="327"/>
        <v>3</v>
      </c>
      <c r="BN212" s="77" t="str">
        <f t="shared" ca="1" si="327"/>
        <v>В</v>
      </c>
      <c r="BO212" s="77">
        <f t="shared" ca="1" si="327"/>
        <v>7</v>
      </c>
      <c r="BP212" s="77">
        <f t="shared" ca="1" si="327"/>
        <v>0</v>
      </c>
      <c r="BQ212" s="77">
        <f t="shared" ca="1" si="327"/>
        <v>3</v>
      </c>
      <c r="BR212" s="77">
        <f t="shared" si="328"/>
        <v>0</v>
      </c>
      <c r="BS212" s="77">
        <f t="shared" si="328"/>
        <v>0</v>
      </c>
      <c r="BT212" s="77">
        <f t="shared" si="328"/>
        <v>0</v>
      </c>
      <c r="BU212" s="77">
        <f t="shared" si="328"/>
        <v>0</v>
      </c>
      <c r="BV212" s="77">
        <f t="shared" si="328"/>
        <v>0</v>
      </c>
      <c r="BW212" s="77">
        <f t="shared" si="328"/>
        <v>0</v>
      </c>
      <c r="BX212" s="77">
        <f t="shared" si="328"/>
        <v>0</v>
      </c>
      <c r="BY212" s="77">
        <f t="shared" si="328"/>
        <v>0</v>
      </c>
      <c r="BZ212" s="77">
        <f t="shared" si="328"/>
        <v>0</v>
      </c>
      <c r="CA212" s="77">
        <f t="shared" si="328"/>
        <v>0</v>
      </c>
      <c r="CB212" s="77">
        <f t="shared" si="329"/>
        <v>0</v>
      </c>
      <c r="CC212" s="77">
        <f t="shared" si="329"/>
        <v>0</v>
      </c>
      <c r="CD212" s="77">
        <f t="shared" si="329"/>
        <v>0</v>
      </c>
      <c r="CE212" s="77">
        <f t="shared" si="329"/>
        <v>0</v>
      </c>
      <c r="CF212" s="77">
        <f t="shared" si="329"/>
        <v>0</v>
      </c>
      <c r="CG212" s="77">
        <f t="shared" si="329"/>
        <v>0</v>
      </c>
      <c r="CH212" s="77">
        <f t="shared" si="329"/>
        <v>0</v>
      </c>
      <c r="CI212" s="77">
        <f t="shared" si="329"/>
        <v>0</v>
      </c>
      <c r="CJ212" s="77">
        <f t="shared" si="329"/>
        <v>0</v>
      </c>
      <c r="CK212" s="77">
        <f t="shared" si="329"/>
        <v>0</v>
      </c>
      <c r="CL212" s="77">
        <f t="shared" si="330"/>
        <v>0</v>
      </c>
      <c r="CM212" s="77">
        <f t="shared" si="330"/>
        <v>0</v>
      </c>
      <c r="CN212" s="77">
        <f t="shared" si="330"/>
        <v>0</v>
      </c>
      <c r="CO212" s="77">
        <f t="shared" si="330"/>
        <v>0</v>
      </c>
      <c r="CP212" s="77">
        <f t="shared" si="330"/>
        <v>0</v>
      </c>
      <c r="CQ212" s="77">
        <f t="shared" si="330"/>
        <v>0</v>
      </c>
      <c r="CR212" s="77">
        <f t="shared" si="330"/>
        <v>0</v>
      </c>
      <c r="CS212" s="77">
        <f t="shared" si="330"/>
        <v>0</v>
      </c>
      <c r="CT212" s="77">
        <f t="shared" si="331"/>
        <v>0</v>
      </c>
      <c r="CU212" s="77">
        <f t="shared" si="331"/>
        <v>0</v>
      </c>
      <c r="CV212" s="77">
        <f t="shared" si="331"/>
        <v>0</v>
      </c>
      <c r="CW212" s="77">
        <f t="shared" si="331"/>
        <v>0</v>
      </c>
      <c r="CX212" s="77">
        <f t="shared" si="331"/>
        <v>0</v>
      </c>
      <c r="CY212" s="77">
        <f t="shared" si="331"/>
        <v>0</v>
      </c>
      <c r="CZ212" s="77">
        <f t="shared" si="331"/>
        <v>0</v>
      </c>
      <c r="DA212" s="77">
        <f t="shared" si="331"/>
        <v>0</v>
      </c>
      <c r="DB212" s="77">
        <f t="shared" si="331"/>
        <v>0</v>
      </c>
      <c r="DC212" s="77">
        <f t="shared" si="331"/>
        <v>0</v>
      </c>
      <c r="DD212" s="77">
        <f t="shared" si="332"/>
        <v>0</v>
      </c>
      <c r="DE212" s="77">
        <f t="shared" si="332"/>
        <v>0</v>
      </c>
      <c r="DF212" s="77">
        <f t="shared" si="332"/>
        <v>0</v>
      </c>
      <c r="DG212" s="77">
        <f t="shared" si="332"/>
        <v>0</v>
      </c>
      <c r="DH212" s="77">
        <f t="shared" si="332"/>
        <v>0</v>
      </c>
      <c r="DI212" s="77">
        <f t="shared" si="332"/>
        <v>0</v>
      </c>
      <c r="DJ212" s="77">
        <f t="shared" si="332"/>
        <v>0</v>
      </c>
      <c r="DK212" s="77">
        <f t="shared" si="332"/>
        <v>0</v>
      </c>
      <c r="DL212" s="77">
        <f t="shared" si="332"/>
        <v>0</v>
      </c>
      <c r="DM212" s="77">
        <f t="shared" si="332"/>
        <v>0</v>
      </c>
      <c r="DN212" s="77">
        <f t="shared" si="333"/>
        <v>0</v>
      </c>
      <c r="DO212" s="77">
        <f t="shared" si="333"/>
        <v>0</v>
      </c>
      <c r="DP212" s="77">
        <f t="shared" si="333"/>
        <v>0</v>
      </c>
      <c r="DQ212" s="77">
        <f t="shared" si="333"/>
        <v>0</v>
      </c>
      <c r="DR212" s="77">
        <f t="shared" si="333"/>
        <v>0</v>
      </c>
      <c r="DS212" s="77">
        <f t="shared" si="333"/>
        <v>0</v>
      </c>
      <c r="DT212" s="77">
        <f t="shared" si="333"/>
        <v>0</v>
      </c>
      <c r="DU212" s="77">
        <f t="shared" si="333"/>
        <v>0</v>
      </c>
      <c r="DV212" s="77">
        <f t="shared" si="333"/>
        <v>0</v>
      </c>
      <c r="DW212" s="77">
        <f t="shared" si="333"/>
        <v>0</v>
      </c>
      <c r="DX212" s="77">
        <f t="shared" si="333"/>
        <v>0</v>
      </c>
      <c r="DY212" s="77">
        <f t="shared" si="334"/>
        <v>0</v>
      </c>
      <c r="DZ212" s="77">
        <f t="shared" si="334"/>
        <v>0</v>
      </c>
      <c r="EA212" s="77">
        <f t="shared" si="334"/>
        <v>0</v>
      </c>
      <c r="EB212" s="77">
        <f t="shared" si="334"/>
        <v>0</v>
      </c>
      <c r="EC212" s="77">
        <f t="shared" si="334"/>
        <v>0</v>
      </c>
      <c r="ED212" s="77">
        <f t="shared" si="334"/>
        <v>0</v>
      </c>
      <c r="EE212" s="77">
        <f t="shared" si="334"/>
        <v>0</v>
      </c>
      <c r="EF212" s="77">
        <f t="shared" si="334"/>
        <v>0</v>
      </c>
      <c r="EG212" s="77">
        <f t="shared" si="334"/>
        <v>0</v>
      </c>
      <c r="EH212" s="77">
        <f t="shared" si="334"/>
        <v>0</v>
      </c>
      <c r="EI212" s="77">
        <f t="shared" si="335"/>
        <v>0</v>
      </c>
      <c r="EJ212" s="77">
        <f t="shared" si="335"/>
        <v>0</v>
      </c>
      <c r="EK212" s="77">
        <f t="shared" si="335"/>
        <v>0</v>
      </c>
      <c r="EL212" s="77">
        <f t="shared" si="335"/>
        <v>0</v>
      </c>
      <c r="EM212" s="77">
        <f t="shared" si="335"/>
        <v>0</v>
      </c>
      <c r="EN212" s="77">
        <f t="shared" si="335"/>
        <v>0</v>
      </c>
      <c r="EO212" s="77">
        <f t="shared" si="335"/>
        <v>0</v>
      </c>
      <c r="EP212" s="77">
        <f t="shared" si="335"/>
        <v>0</v>
      </c>
      <c r="EQ212" s="77">
        <f t="shared" si="335"/>
        <v>0</v>
      </c>
      <c r="ER212" s="77">
        <f t="shared" si="335"/>
        <v>0</v>
      </c>
      <c r="ES212" s="77">
        <f t="shared" si="336"/>
        <v>0</v>
      </c>
      <c r="ET212" s="77">
        <f t="shared" si="336"/>
        <v>0</v>
      </c>
      <c r="EU212" s="77">
        <f t="shared" si="336"/>
        <v>0</v>
      </c>
      <c r="EV212" s="77">
        <f t="shared" si="336"/>
        <v>0</v>
      </c>
      <c r="EW212" s="77">
        <f t="shared" si="336"/>
        <v>0</v>
      </c>
      <c r="EX212" s="77">
        <f t="shared" si="336"/>
        <v>0</v>
      </c>
      <c r="EY212" s="77">
        <f t="shared" si="336"/>
        <v>0</v>
      </c>
      <c r="EZ212" s="77">
        <f t="shared" si="336"/>
        <v>0</v>
      </c>
      <c r="FA212" s="77">
        <f t="shared" si="336"/>
        <v>0</v>
      </c>
      <c r="FB212" s="77">
        <f t="shared" si="336"/>
        <v>0</v>
      </c>
      <c r="FC212" s="77">
        <f t="shared" si="337"/>
        <v>0</v>
      </c>
      <c r="FD212" s="77">
        <f t="shared" si="337"/>
        <v>0</v>
      </c>
      <c r="FE212" s="77">
        <f t="shared" si="337"/>
        <v>0</v>
      </c>
      <c r="FF212" s="77">
        <f t="shared" si="337"/>
        <v>0</v>
      </c>
      <c r="FG212" s="77">
        <f t="shared" si="337"/>
        <v>0</v>
      </c>
      <c r="FH212" s="77">
        <f t="shared" si="337"/>
        <v>0</v>
      </c>
      <c r="FI212" s="77">
        <f t="shared" si="337"/>
        <v>0</v>
      </c>
      <c r="FJ212" s="77">
        <f t="shared" si="337"/>
        <v>0</v>
      </c>
      <c r="FK212" s="77">
        <f t="shared" si="337"/>
        <v>0</v>
      </c>
      <c r="FL212" s="77">
        <f t="shared" si="337"/>
        <v>0</v>
      </c>
      <c r="FM212" s="77">
        <f t="shared" si="338"/>
        <v>0</v>
      </c>
      <c r="FN212" s="77">
        <f t="shared" si="338"/>
        <v>0</v>
      </c>
      <c r="FO212" s="77">
        <f t="shared" si="338"/>
        <v>0</v>
      </c>
      <c r="FP212" s="77">
        <f t="shared" si="338"/>
        <v>0</v>
      </c>
      <c r="FQ212" s="77">
        <f t="shared" si="338"/>
        <v>0</v>
      </c>
      <c r="FR212" s="77">
        <f t="shared" si="338"/>
        <v>0</v>
      </c>
      <c r="FS212" s="77">
        <f t="shared" si="338"/>
        <v>0</v>
      </c>
      <c r="FT212" s="77">
        <f t="shared" si="338"/>
        <v>0</v>
      </c>
      <c r="FU212" s="77">
        <f t="shared" si="338"/>
        <v>0</v>
      </c>
      <c r="FV212" s="77">
        <f t="shared" si="338"/>
        <v>0</v>
      </c>
      <c r="FW212" s="77">
        <f t="shared" si="339"/>
        <v>0</v>
      </c>
      <c r="FX212" s="77">
        <f t="shared" si="339"/>
        <v>0</v>
      </c>
      <c r="FY212" s="77">
        <f t="shared" si="339"/>
        <v>0</v>
      </c>
      <c r="FZ212" s="77">
        <f t="shared" si="339"/>
        <v>0</v>
      </c>
      <c r="GA212" s="77">
        <f t="shared" si="339"/>
        <v>0</v>
      </c>
      <c r="GB212" s="77">
        <f t="shared" si="339"/>
        <v>0</v>
      </c>
      <c r="GC212" s="77">
        <f t="shared" si="339"/>
        <v>0</v>
      </c>
      <c r="GD212" s="77">
        <f t="shared" si="339"/>
        <v>0</v>
      </c>
      <c r="GE212" s="77">
        <f t="shared" si="339"/>
        <v>0</v>
      </c>
      <c r="GF212" s="77">
        <f t="shared" si="339"/>
        <v>0</v>
      </c>
      <c r="GG212" s="77">
        <f t="shared" si="339"/>
        <v>0</v>
      </c>
    </row>
    <row r="213" spans="1:189" ht="15.75" x14ac:dyDescent="0.25">
      <c r="A213" s="93"/>
      <c r="B213" s="101"/>
      <c r="C213" s="102"/>
      <c r="D213" s="102"/>
      <c r="E213" s="93"/>
      <c r="F213" s="101"/>
      <c r="G213" s="97">
        <f t="shared" si="320"/>
        <v>0</v>
      </c>
      <c r="H213" s="96"/>
      <c r="I213" s="97">
        <f t="shared" si="321"/>
        <v>0</v>
      </c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0">
        <f t="shared" si="323"/>
        <v>0</v>
      </c>
      <c r="AE213" s="100">
        <f t="shared" si="319"/>
        <v>0</v>
      </c>
      <c r="AF213" s="75"/>
      <c r="AG213" s="75"/>
      <c r="AH213" s="68">
        <f t="shared" si="322"/>
        <v>0</v>
      </c>
      <c r="AI213" s="79">
        <f>SUMIF(Списки!$D$2:$D$6,B213,Списки!$E$2:$E$6)</f>
        <v>0</v>
      </c>
      <c r="AJ213" s="79">
        <f t="shared" si="324"/>
        <v>31</v>
      </c>
      <c r="AK213" s="70"/>
      <c r="AL213" s="70">
        <f t="array" aca="1" ref="AL213" ca="1">IF(MONTH(AI213)=1,MIN(IF(F213=январь!$A$1:$AF$200,ROW(январь!$A$1:$AF$200))),IF(MONTH(AI213)=2,MIN(IF(F213=февраль!$A$1:$AF$200,ROW(февраль!$A$1:$AF$200))),IF(MONTH(AI213)=3,MIN(IF(F213=март!$A$1:$AF$200,ROW(март!$A$1:$AF$200))),IF(MONTH(AI213)=4,MIN(IF(F213=апрель!$A$1:$AF$200,ROW(апрель!$A$1:$AF$200))),IF(MONTH(AI213)=5,MIN(IF(F213=май!$A$1:$AF$200,ROW(май!$A$1:$AF$200))),0)))))</f>
        <v>3</v>
      </c>
      <c r="AM213" s="77" t="str">
        <f t="shared" ca="1" si="325"/>
        <v>П</v>
      </c>
      <c r="AN213" s="77" t="str">
        <f t="shared" ca="1" si="325"/>
        <v>П</v>
      </c>
      <c r="AO213" s="77" t="str">
        <f t="shared" ca="1" si="325"/>
        <v>КД</v>
      </c>
      <c r="AP213" s="77" t="str">
        <f t="shared" ca="1" si="325"/>
        <v>КД</v>
      </c>
      <c r="AQ213" s="77" t="str">
        <f t="shared" ca="1" si="325"/>
        <v>КД</v>
      </c>
      <c r="AR213" s="77" t="str">
        <f t="shared" ca="1" si="325"/>
        <v>КД</v>
      </c>
      <c r="AS213" s="77" t="str">
        <f t="shared" ca="1" si="325"/>
        <v>В</v>
      </c>
      <c r="AT213" s="77" t="str">
        <f t="shared" ca="1" si="325"/>
        <v>КД</v>
      </c>
      <c r="AU213" s="77">
        <f t="shared" ca="1" si="325"/>
        <v>0</v>
      </c>
      <c r="AV213" s="77">
        <f t="shared" ca="1" si="325"/>
        <v>3</v>
      </c>
      <c r="AW213" s="77">
        <f t="shared" ca="1" si="326"/>
        <v>4</v>
      </c>
      <c r="AX213" s="77">
        <f t="shared" ca="1" si="326"/>
        <v>6</v>
      </c>
      <c r="AY213" s="77">
        <f t="shared" ca="1" si="326"/>
        <v>3</v>
      </c>
      <c r="AZ213" s="77" t="str">
        <f t="shared" ca="1" si="326"/>
        <v>В</v>
      </c>
      <c r="BA213" s="77">
        <f t="shared" ca="1" si="326"/>
        <v>7</v>
      </c>
      <c r="BB213" s="77">
        <f t="shared" ca="1" si="326"/>
        <v>0</v>
      </c>
      <c r="BC213" s="77">
        <f t="shared" ca="1" si="326"/>
        <v>3</v>
      </c>
      <c r="BD213" s="77">
        <f t="shared" ca="1" si="326"/>
        <v>4</v>
      </c>
      <c r="BE213" s="77">
        <f t="shared" ca="1" si="326"/>
        <v>6</v>
      </c>
      <c r="BF213" s="77">
        <f t="shared" ca="1" si="326"/>
        <v>3</v>
      </c>
      <c r="BG213" s="77" t="str">
        <f t="shared" ca="1" si="327"/>
        <v>В</v>
      </c>
      <c r="BH213" s="77">
        <f t="shared" ca="1" si="327"/>
        <v>7</v>
      </c>
      <c r="BI213" s="77">
        <f t="shared" ca="1" si="327"/>
        <v>0</v>
      </c>
      <c r="BJ213" s="77">
        <f t="shared" ca="1" si="327"/>
        <v>3</v>
      </c>
      <c r="BK213" s="77">
        <f t="shared" ca="1" si="327"/>
        <v>4</v>
      </c>
      <c r="BL213" s="77">
        <f t="shared" ca="1" si="327"/>
        <v>6</v>
      </c>
      <c r="BM213" s="77">
        <f t="shared" ca="1" si="327"/>
        <v>3</v>
      </c>
      <c r="BN213" s="77" t="str">
        <f t="shared" ca="1" si="327"/>
        <v>В</v>
      </c>
      <c r="BO213" s="77">
        <f t="shared" ca="1" si="327"/>
        <v>7</v>
      </c>
      <c r="BP213" s="77">
        <f t="shared" ca="1" si="327"/>
        <v>0</v>
      </c>
      <c r="BQ213" s="77">
        <f t="shared" ca="1" si="327"/>
        <v>3</v>
      </c>
      <c r="BR213" s="77">
        <f t="shared" si="328"/>
        <v>0</v>
      </c>
      <c r="BS213" s="77">
        <f t="shared" si="328"/>
        <v>0</v>
      </c>
      <c r="BT213" s="77">
        <f t="shared" si="328"/>
        <v>0</v>
      </c>
      <c r="BU213" s="77">
        <f t="shared" si="328"/>
        <v>0</v>
      </c>
      <c r="BV213" s="77">
        <f t="shared" si="328"/>
        <v>0</v>
      </c>
      <c r="BW213" s="77">
        <f t="shared" si="328"/>
        <v>0</v>
      </c>
      <c r="BX213" s="77">
        <f t="shared" si="328"/>
        <v>0</v>
      </c>
      <c r="BY213" s="77">
        <f t="shared" si="328"/>
        <v>0</v>
      </c>
      <c r="BZ213" s="77">
        <f t="shared" si="328"/>
        <v>0</v>
      </c>
      <c r="CA213" s="77">
        <f t="shared" si="328"/>
        <v>0</v>
      </c>
      <c r="CB213" s="77">
        <f t="shared" si="329"/>
        <v>0</v>
      </c>
      <c r="CC213" s="77">
        <f t="shared" si="329"/>
        <v>0</v>
      </c>
      <c r="CD213" s="77">
        <f t="shared" si="329"/>
        <v>0</v>
      </c>
      <c r="CE213" s="77">
        <f t="shared" si="329"/>
        <v>0</v>
      </c>
      <c r="CF213" s="77">
        <f t="shared" si="329"/>
        <v>0</v>
      </c>
      <c r="CG213" s="77">
        <f t="shared" si="329"/>
        <v>0</v>
      </c>
      <c r="CH213" s="77">
        <f t="shared" si="329"/>
        <v>0</v>
      </c>
      <c r="CI213" s="77">
        <f t="shared" si="329"/>
        <v>0</v>
      </c>
      <c r="CJ213" s="77">
        <f t="shared" si="329"/>
        <v>0</v>
      </c>
      <c r="CK213" s="77">
        <f t="shared" si="329"/>
        <v>0</v>
      </c>
      <c r="CL213" s="77">
        <f t="shared" si="330"/>
        <v>0</v>
      </c>
      <c r="CM213" s="77">
        <f t="shared" si="330"/>
        <v>0</v>
      </c>
      <c r="CN213" s="77">
        <f t="shared" si="330"/>
        <v>0</v>
      </c>
      <c r="CO213" s="77">
        <f t="shared" si="330"/>
        <v>0</v>
      </c>
      <c r="CP213" s="77">
        <f t="shared" si="330"/>
        <v>0</v>
      </c>
      <c r="CQ213" s="77">
        <f t="shared" si="330"/>
        <v>0</v>
      </c>
      <c r="CR213" s="77">
        <f t="shared" si="330"/>
        <v>0</v>
      </c>
      <c r="CS213" s="77">
        <f t="shared" si="330"/>
        <v>0</v>
      </c>
      <c r="CT213" s="77">
        <f t="shared" si="331"/>
        <v>0</v>
      </c>
      <c r="CU213" s="77">
        <f t="shared" si="331"/>
        <v>0</v>
      </c>
      <c r="CV213" s="77">
        <f t="shared" si="331"/>
        <v>0</v>
      </c>
      <c r="CW213" s="77">
        <f t="shared" si="331"/>
        <v>0</v>
      </c>
      <c r="CX213" s="77">
        <f t="shared" si="331"/>
        <v>0</v>
      </c>
      <c r="CY213" s="77">
        <f t="shared" si="331"/>
        <v>0</v>
      </c>
      <c r="CZ213" s="77">
        <f t="shared" si="331"/>
        <v>0</v>
      </c>
      <c r="DA213" s="77">
        <f t="shared" si="331"/>
        <v>0</v>
      </c>
      <c r="DB213" s="77">
        <f t="shared" si="331"/>
        <v>0</v>
      </c>
      <c r="DC213" s="77">
        <f t="shared" si="331"/>
        <v>0</v>
      </c>
      <c r="DD213" s="77">
        <f t="shared" si="332"/>
        <v>0</v>
      </c>
      <c r="DE213" s="77">
        <f t="shared" si="332"/>
        <v>0</v>
      </c>
      <c r="DF213" s="77">
        <f t="shared" si="332"/>
        <v>0</v>
      </c>
      <c r="DG213" s="77">
        <f t="shared" si="332"/>
        <v>0</v>
      </c>
      <c r="DH213" s="77">
        <f t="shared" si="332"/>
        <v>0</v>
      </c>
      <c r="DI213" s="77">
        <f t="shared" si="332"/>
        <v>0</v>
      </c>
      <c r="DJ213" s="77">
        <f t="shared" si="332"/>
        <v>0</v>
      </c>
      <c r="DK213" s="77">
        <f t="shared" si="332"/>
        <v>0</v>
      </c>
      <c r="DL213" s="77">
        <f t="shared" si="332"/>
        <v>0</v>
      </c>
      <c r="DM213" s="77">
        <f t="shared" si="332"/>
        <v>0</v>
      </c>
      <c r="DN213" s="77">
        <f t="shared" si="333"/>
        <v>0</v>
      </c>
      <c r="DO213" s="77">
        <f t="shared" si="333"/>
        <v>0</v>
      </c>
      <c r="DP213" s="77">
        <f t="shared" si="333"/>
        <v>0</v>
      </c>
      <c r="DQ213" s="77">
        <f t="shared" si="333"/>
        <v>0</v>
      </c>
      <c r="DR213" s="77">
        <f t="shared" si="333"/>
        <v>0</v>
      </c>
      <c r="DS213" s="77">
        <f t="shared" si="333"/>
        <v>0</v>
      </c>
      <c r="DT213" s="77">
        <f t="shared" si="333"/>
        <v>0</v>
      </c>
      <c r="DU213" s="77">
        <f t="shared" si="333"/>
        <v>0</v>
      </c>
      <c r="DV213" s="77">
        <f t="shared" si="333"/>
        <v>0</v>
      </c>
      <c r="DW213" s="77">
        <f t="shared" si="333"/>
        <v>0</v>
      </c>
      <c r="DX213" s="77">
        <f t="shared" si="333"/>
        <v>0</v>
      </c>
      <c r="DY213" s="77">
        <f t="shared" si="334"/>
        <v>0</v>
      </c>
      <c r="DZ213" s="77">
        <f t="shared" si="334"/>
        <v>0</v>
      </c>
      <c r="EA213" s="77">
        <f t="shared" si="334"/>
        <v>0</v>
      </c>
      <c r="EB213" s="77">
        <f t="shared" si="334"/>
        <v>0</v>
      </c>
      <c r="EC213" s="77">
        <f t="shared" si="334"/>
        <v>0</v>
      </c>
      <c r="ED213" s="77">
        <f t="shared" si="334"/>
        <v>0</v>
      </c>
      <c r="EE213" s="77">
        <f t="shared" si="334"/>
        <v>0</v>
      </c>
      <c r="EF213" s="77">
        <f t="shared" si="334"/>
        <v>0</v>
      </c>
      <c r="EG213" s="77">
        <f t="shared" si="334"/>
        <v>0</v>
      </c>
      <c r="EH213" s="77">
        <f t="shared" si="334"/>
        <v>0</v>
      </c>
      <c r="EI213" s="77">
        <f t="shared" si="335"/>
        <v>0</v>
      </c>
      <c r="EJ213" s="77">
        <f t="shared" si="335"/>
        <v>0</v>
      </c>
      <c r="EK213" s="77">
        <f t="shared" si="335"/>
        <v>0</v>
      </c>
      <c r="EL213" s="77">
        <f t="shared" si="335"/>
        <v>0</v>
      </c>
      <c r="EM213" s="77">
        <f t="shared" si="335"/>
        <v>0</v>
      </c>
      <c r="EN213" s="77">
        <f t="shared" si="335"/>
        <v>0</v>
      </c>
      <c r="EO213" s="77">
        <f t="shared" si="335"/>
        <v>0</v>
      </c>
      <c r="EP213" s="77">
        <f t="shared" si="335"/>
        <v>0</v>
      </c>
      <c r="EQ213" s="77">
        <f t="shared" si="335"/>
        <v>0</v>
      </c>
      <c r="ER213" s="77">
        <f t="shared" si="335"/>
        <v>0</v>
      </c>
      <c r="ES213" s="77">
        <f t="shared" si="336"/>
        <v>0</v>
      </c>
      <c r="ET213" s="77">
        <f t="shared" si="336"/>
        <v>0</v>
      </c>
      <c r="EU213" s="77">
        <f t="shared" si="336"/>
        <v>0</v>
      </c>
      <c r="EV213" s="77">
        <f t="shared" si="336"/>
        <v>0</v>
      </c>
      <c r="EW213" s="77">
        <f t="shared" si="336"/>
        <v>0</v>
      </c>
      <c r="EX213" s="77">
        <f t="shared" si="336"/>
        <v>0</v>
      </c>
      <c r="EY213" s="77">
        <f t="shared" si="336"/>
        <v>0</v>
      </c>
      <c r="EZ213" s="77">
        <f t="shared" si="336"/>
        <v>0</v>
      </c>
      <c r="FA213" s="77">
        <f t="shared" si="336"/>
        <v>0</v>
      </c>
      <c r="FB213" s="77">
        <f t="shared" si="336"/>
        <v>0</v>
      </c>
      <c r="FC213" s="77">
        <f t="shared" si="337"/>
        <v>0</v>
      </c>
      <c r="FD213" s="77">
        <f t="shared" si="337"/>
        <v>0</v>
      </c>
      <c r="FE213" s="77">
        <f t="shared" si="337"/>
        <v>0</v>
      </c>
      <c r="FF213" s="77">
        <f t="shared" si="337"/>
        <v>0</v>
      </c>
      <c r="FG213" s="77">
        <f t="shared" si="337"/>
        <v>0</v>
      </c>
      <c r="FH213" s="77">
        <f t="shared" si="337"/>
        <v>0</v>
      </c>
      <c r="FI213" s="77">
        <f t="shared" si="337"/>
        <v>0</v>
      </c>
      <c r="FJ213" s="77">
        <f t="shared" si="337"/>
        <v>0</v>
      </c>
      <c r="FK213" s="77">
        <f t="shared" si="337"/>
        <v>0</v>
      </c>
      <c r="FL213" s="77">
        <f t="shared" si="337"/>
        <v>0</v>
      </c>
      <c r="FM213" s="77">
        <f t="shared" si="338"/>
        <v>0</v>
      </c>
      <c r="FN213" s="77">
        <f t="shared" si="338"/>
        <v>0</v>
      </c>
      <c r="FO213" s="77">
        <f t="shared" si="338"/>
        <v>0</v>
      </c>
      <c r="FP213" s="77">
        <f t="shared" si="338"/>
        <v>0</v>
      </c>
      <c r="FQ213" s="77">
        <f t="shared" si="338"/>
        <v>0</v>
      </c>
      <c r="FR213" s="77">
        <f t="shared" si="338"/>
        <v>0</v>
      </c>
      <c r="FS213" s="77">
        <f t="shared" si="338"/>
        <v>0</v>
      </c>
      <c r="FT213" s="77">
        <f t="shared" si="338"/>
        <v>0</v>
      </c>
      <c r="FU213" s="77">
        <f t="shared" si="338"/>
        <v>0</v>
      </c>
      <c r="FV213" s="77">
        <f t="shared" si="338"/>
        <v>0</v>
      </c>
      <c r="FW213" s="77">
        <f t="shared" si="339"/>
        <v>0</v>
      </c>
      <c r="FX213" s="77">
        <f t="shared" si="339"/>
        <v>0</v>
      </c>
      <c r="FY213" s="77">
        <f t="shared" si="339"/>
        <v>0</v>
      </c>
      <c r="FZ213" s="77">
        <f t="shared" si="339"/>
        <v>0</v>
      </c>
      <c r="GA213" s="77">
        <f t="shared" si="339"/>
        <v>0</v>
      </c>
      <c r="GB213" s="77">
        <f t="shared" si="339"/>
        <v>0</v>
      </c>
      <c r="GC213" s="77">
        <f t="shared" si="339"/>
        <v>0</v>
      </c>
      <c r="GD213" s="77">
        <f t="shared" si="339"/>
        <v>0</v>
      </c>
      <c r="GE213" s="77">
        <f t="shared" si="339"/>
        <v>0</v>
      </c>
      <c r="GF213" s="77">
        <f t="shared" si="339"/>
        <v>0</v>
      </c>
      <c r="GG213" s="77">
        <f t="shared" si="339"/>
        <v>0</v>
      </c>
    </row>
    <row r="214" spans="1:189" ht="15.75" x14ac:dyDescent="0.25">
      <c r="A214" s="93"/>
      <c r="B214" s="101"/>
      <c r="C214" s="102"/>
      <c r="D214" s="102"/>
      <c r="E214" s="93"/>
      <c r="F214" s="101"/>
      <c r="G214" s="97">
        <f t="shared" si="320"/>
        <v>0</v>
      </c>
      <c r="H214" s="96"/>
      <c r="I214" s="97">
        <f t="shared" si="321"/>
        <v>0</v>
      </c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0">
        <f t="shared" si="323"/>
        <v>0</v>
      </c>
      <c r="AE214" s="100">
        <f t="shared" si="319"/>
        <v>0</v>
      </c>
      <c r="AF214" s="75"/>
      <c r="AG214" s="75"/>
      <c r="AH214" s="68">
        <f t="shared" si="322"/>
        <v>0</v>
      </c>
      <c r="AI214" s="79">
        <f>SUMIF(Списки!$D$2:$D$6,B214,Списки!$E$2:$E$6)</f>
        <v>0</v>
      </c>
      <c r="AJ214" s="79">
        <f t="shared" si="324"/>
        <v>31</v>
      </c>
      <c r="AK214" s="70"/>
      <c r="AL214" s="70">
        <f t="array" aca="1" ref="AL214" ca="1">IF(MONTH(AI214)=1,MIN(IF(F214=январь!$A$1:$AF$200,ROW(январь!$A$1:$AF$200))),IF(MONTH(AI214)=2,MIN(IF(F214=февраль!$A$1:$AF$200,ROW(февраль!$A$1:$AF$200))),IF(MONTH(AI214)=3,MIN(IF(F214=март!$A$1:$AF$200,ROW(март!$A$1:$AF$200))),IF(MONTH(AI214)=4,MIN(IF(F214=апрель!$A$1:$AF$200,ROW(апрель!$A$1:$AF$200))),IF(MONTH(AI214)=5,MIN(IF(F214=май!$A$1:$AF$200,ROW(май!$A$1:$AF$200))),0)))))</f>
        <v>3</v>
      </c>
      <c r="AM214" s="77" t="str">
        <f t="shared" ref="AM214:AV223" ca="1" si="340">IF(MONTH($AI214)=1,INDEX(янв,$AL214,AM$2),0)</f>
        <v>П</v>
      </c>
      <c r="AN214" s="77" t="str">
        <f t="shared" ca="1" si="340"/>
        <v>П</v>
      </c>
      <c r="AO214" s="77" t="str">
        <f t="shared" ca="1" si="340"/>
        <v>КД</v>
      </c>
      <c r="AP214" s="77" t="str">
        <f t="shared" ca="1" si="340"/>
        <v>КД</v>
      </c>
      <c r="AQ214" s="77" t="str">
        <f t="shared" ca="1" si="340"/>
        <v>КД</v>
      </c>
      <c r="AR214" s="77" t="str">
        <f t="shared" ca="1" si="340"/>
        <v>КД</v>
      </c>
      <c r="AS214" s="77" t="str">
        <f t="shared" ca="1" si="340"/>
        <v>В</v>
      </c>
      <c r="AT214" s="77" t="str">
        <f t="shared" ca="1" si="340"/>
        <v>КД</v>
      </c>
      <c r="AU214" s="77">
        <f t="shared" ca="1" si="340"/>
        <v>0</v>
      </c>
      <c r="AV214" s="77">
        <f t="shared" ca="1" si="340"/>
        <v>3</v>
      </c>
      <c r="AW214" s="77">
        <f t="shared" ref="AW214:BF223" ca="1" si="341">IF(MONTH($AI214)=1,INDEX(янв,$AL214,AW$2),0)</f>
        <v>4</v>
      </c>
      <c r="AX214" s="77">
        <f t="shared" ca="1" si="341"/>
        <v>6</v>
      </c>
      <c r="AY214" s="77">
        <f t="shared" ca="1" si="341"/>
        <v>3</v>
      </c>
      <c r="AZ214" s="77" t="str">
        <f t="shared" ca="1" si="341"/>
        <v>В</v>
      </c>
      <c r="BA214" s="77">
        <f t="shared" ca="1" si="341"/>
        <v>7</v>
      </c>
      <c r="BB214" s="77">
        <f t="shared" ca="1" si="341"/>
        <v>0</v>
      </c>
      <c r="BC214" s="77">
        <f t="shared" ca="1" si="341"/>
        <v>3</v>
      </c>
      <c r="BD214" s="77">
        <f t="shared" ca="1" si="341"/>
        <v>4</v>
      </c>
      <c r="BE214" s="77">
        <f t="shared" ca="1" si="341"/>
        <v>6</v>
      </c>
      <c r="BF214" s="77">
        <f t="shared" ca="1" si="341"/>
        <v>3</v>
      </c>
      <c r="BG214" s="77" t="str">
        <f t="shared" ref="BG214:BQ223" ca="1" si="342">IF(MONTH($AI214)=1,INDEX(янв,$AL214,BG$2),0)</f>
        <v>В</v>
      </c>
      <c r="BH214" s="77">
        <f t="shared" ca="1" si="342"/>
        <v>7</v>
      </c>
      <c r="BI214" s="77">
        <f t="shared" ca="1" si="342"/>
        <v>0</v>
      </c>
      <c r="BJ214" s="77">
        <f t="shared" ca="1" si="342"/>
        <v>3</v>
      </c>
      <c r="BK214" s="77">
        <f t="shared" ca="1" si="342"/>
        <v>4</v>
      </c>
      <c r="BL214" s="77">
        <f t="shared" ca="1" si="342"/>
        <v>6</v>
      </c>
      <c r="BM214" s="77">
        <f t="shared" ca="1" si="342"/>
        <v>3</v>
      </c>
      <c r="BN214" s="77" t="str">
        <f t="shared" ca="1" si="342"/>
        <v>В</v>
      </c>
      <c r="BO214" s="77">
        <f t="shared" ca="1" si="342"/>
        <v>7</v>
      </c>
      <c r="BP214" s="77">
        <f t="shared" ca="1" si="342"/>
        <v>0</v>
      </c>
      <c r="BQ214" s="77">
        <f t="shared" ca="1" si="342"/>
        <v>3</v>
      </c>
      <c r="BR214" s="77">
        <f t="shared" ref="BR214:CA223" si="343">IF(MONTH($AI214)=2,INDEX(фев,$AL214,BR$2),0)</f>
        <v>0</v>
      </c>
      <c r="BS214" s="77">
        <f t="shared" si="343"/>
        <v>0</v>
      </c>
      <c r="BT214" s="77">
        <f t="shared" si="343"/>
        <v>0</v>
      </c>
      <c r="BU214" s="77">
        <f t="shared" si="343"/>
        <v>0</v>
      </c>
      <c r="BV214" s="77">
        <f t="shared" si="343"/>
        <v>0</v>
      </c>
      <c r="BW214" s="77">
        <f t="shared" si="343"/>
        <v>0</v>
      </c>
      <c r="BX214" s="77">
        <f t="shared" si="343"/>
        <v>0</v>
      </c>
      <c r="BY214" s="77">
        <f t="shared" si="343"/>
        <v>0</v>
      </c>
      <c r="BZ214" s="77">
        <f t="shared" si="343"/>
        <v>0</v>
      </c>
      <c r="CA214" s="77">
        <f t="shared" si="343"/>
        <v>0</v>
      </c>
      <c r="CB214" s="77">
        <f t="shared" ref="CB214:CK223" si="344">IF(MONTH($AI214)=2,INDEX(фев,$AL214,CB$2),0)</f>
        <v>0</v>
      </c>
      <c r="CC214" s="77">
        <f t="shared" si="344"/>
        <v>0</v>
      </c>
      <c r="CD214" s="77">
        <f t="shared" si="344"/>
        <v>0</v>
      </c>
      <c r="CE214" s="77">
        <f t="shared" si="344"/>
        <v>0</v>
      </c>
      <c r="CF214" s="77">
        <f t="shared" si="344"/>
        <v>0</v>
      </c>
      <c r="CG214" s="77">
        <f t="shared" si="344"/>
        <v>0</v>
      </c>
      <c r="CH214" s="77">
        <f t="shared" si="344"/>
        <v>0</v>
      </c>
      <c r="CI214" s="77">
        <f t="shared" si="344"/>
        <v>0</v>
      </c>
      <c r="CJ214" s="77">
        <f t="shared" si="344"/>
        <v>0</v>
      </c>
      <c r="CK214" s="77">
        <f t="shared" si="344"/>
        <v>0</v>
      </c>
      <c r="CL214" s="77">
        <f t="shared" ref="CL214:CS223" si="345">IF(MONTH($AI214)=2,INDEX(фев,$AL214,CL$2),0)</f>
        <v>0</v>
      </c>
      <c r="CM214" s="77">
        <f t="shared" si="345"/>
        <v>0</v>
      </c>
      <c r="CN214" s="77">
        <f t="shared" si="345"/>
        <v>0</v>
      </c>
      <c r="CO214" s="77">
        <f t="shared" si="345"/>
        <v>0</v>
      </c>
      <c r="CP214" s="77">
        <f t="shared" si="345"/>
        <v>0</v>
      </c>
      <c r="CQ214" s="77">
        <f t="shared" si="345"/>
        <v>0</v>
      </c>
      <c r="CR214" s="77">
        <f t="shared" si="345"/>
        <v>0</v>
      </c>
      <c r="CS214" s="77">
        <f t="shared" si="345"/>
        <v>0</v>
      </c>
      <c r="CT214" s="77">
        <f t="shared" ref="CT214:DC223" si="346">IF(MONTH($AI214)=3,INDEX(март,$AL214,CT$2),0)</f>
        <v>0</v>
      </c>
      <c r="CU214" s="77">
        <f t="shared" si="346"/>
        <v>0</v>
      </c>
      <c r="CV214" s="77">
        <f t="shared" si="346"/>
        <v>0</v>
      </c>
      <c r="CW214" s="77">
        <f t="shared" si="346"/>
        <v>0</v>
      </c>
      <c r="CX214" s="77">
        <f t="shared" si="346"/>
        <v>0</v>
      </c>
      <c r="CY214" s="77">
        <f t="shared" si="346"/>
        <v>0</v>
      </c>
      <c r="CZ214" s="77">
        <f t="shared" si="346"/>
        <v>0</v>
      </c>
      <c r="DA214" s="77">
        <f t="shared" si="346"/>
        <v>0</v>
      </c>
      <c r="DB214" s="77">
        <f t="shared" si="346"/>
        <v>0</v>
      </c>
      <c r="DC214" s="77">
        <f t="shared" si="346"/>
        <v>0</v>
      </c>
      <c r="DD214" s="77">
        <f t="shared" ref="DD214:DM223" si="347">IF(MONTH($AI214)=3,INDEX(март,$AL214,DD$2),0)</f>
        <v>0</v>
      </c>
      <c r="DE214" s="77">
        <f t="shared" si="347"/>
        <v>0</v>
      </c>
      <c r="DF214" s="77">
        <f t="shared" si="347"/>
        <v>0</v>
      </c>
      <c r="DG214" s="77">
        <f t="shared" si="347"/>
        <v>0</v>
      </c>
      <c r="DH214" s="77">
        <f t="shared" si="347"/>
        <v>0</v>
      </c>
      <c r="DI214" s="77">
        <f t="shared" si="347"/>
        <v>0</v>
      </c>
      <c r="DJ214" s="77">
        <f t="shared" si="347"/>
        <v>0</v>
      </c>
      <c r="DK214" s="77">
        <f t="shared" si="347"/>
        <v>0</v>
      </c>
      <c r="DL214" s="77">
        <f t="shared" si="347"/>
        <v>0</v>
      </c>
      <c r="DM214" s="77">
        <f t="shared" si="347"/>
        <v>0</v>
      </c>
      <c r="DN214" s="77">
        <f t="shared" ref="DN214:DX223" si="348">IF(MONTH($AI214)=3,INDEX(март,$AL214,DN$2),0)</f>
        <v>0</v>
      </c>
      <c r="DO214" s="77">
        <f t="shared" si="348"/>
        <v>0</v>
      </c>
      <c r="DP214" s="77">
        <f t="shared" si="348"/>
        <v>0</v>
      </c>
      <c r="DQ214" s="77">
        <f t="shared" si="348"/>
        <v>0</v>
      </c>
      <c r="DR214" s="77">
        <f t="shared" si="348"/>
        <v>0</v>
      </c>
      <c r="DS214" s="77">
        <f t="shared" si="348"/>
        <v>0</v>
      </c>
      <c r="DT214" s="77">
        <f t="shared" si="348"/>
        <v>0</v>
      </c>
      <c r="DU214" s="77">
        <f t="shared" si="348"/>
        <v>0</v>
      </c>
      <c r="DV214" s="77">
        <f t="shared" si="348"/>
        <v>0</v>
      </c>
      <c r="DW214" s="77">
        <f t="shared" si="348"/>
        <v>0</v>
      </c>
      <c r="DX214" s="77">
        <f t="shared" si="348"/>
        <v>0</v>
      </c>
      <c r="DY214" s="77">
        <f t="shared" ref="DY214:EH223" si="349">IF(MONTH($AI214)=4,INDEX(апр,$AL214,DY$2),0)</f>
        <v>0</v>
      </c>
      <c r="DZ214" s="77">
        <f t="shared" si="349"/>
        <v>0</v>
      </c>
      <c r="EA214" s="77">
        <f t="shared" si="349"/>
        <v>0</v>
      </c>
      <c r="EB214" s="77">
        <f t="shared" si="349"/>
        <v>0</v>
      </c>
      <c r="EC214" s="77">
        <f t="shared" si="349"/>
        <v>0</v>
      </c>
      <c r="ED214" s="77">
        <f t="shared" si="349"/>
        <v>0</v>
      </c>
      <c r="EE214" s="77">
        <f t="shared" si="349"/>
        <v>0</v>
      </c>
      <c r="EF214" s="77">
        <f t="shared" si="349"/>
        <v>0</v>
      </c>
      <c r="EG214" s="77">
        <f t="shared" si="349"/>
        <v>0</v>
      </c>
      <c r="EH214" s="77">
        <f t="shared" si="349"/>
        <v>0</v>
      </c>
      <c r="EI214" s="77">
        <f t="shared" ref="EI214:ER223" si="350">IF(MONTH($AI214)=4,INDEX(апр,$AL214,EI$2),0)</f>
        <v>0</v>
      </c>
      <c r="EJ214" s="77">
        <f t="shared" si="350"/>
        <v>0</v>
      </c>
      <c r="EK214" s="77">
        <f t="shared" si="350"/>
        <v>0</v>
      </c>
      <c r="EL214" s="77">
        <f t="shared" si="350"/>
        <v>0</v>
      </c>
      <c r="EM214" s="77">
        <f t="shared" si="350"/>
        <v>0</v>
      </c>
      <c r="EN214" s="77">
        <f t="shared" si="350"/>
        <v>0</v>
      </c>
      <c r="EO214" s="77">
        <f t="shared" si="350"/>
        <v>0</v>
      </c>
      <c r="EP214" s="77">
        <f t="shared" si="350"/>
        <v>0</v>
      </c>
      <c r="EQ214" s="77">
        <f t="shared" si="350"/>
        <v>0</v>
      </c>
      <c r="ER214" s="77">
        <f t="shared" si="350"/>
        <v>0</v>
      </c>
      <c r="ES214" s="77">
        <f t="shared" ref="ES214:FB223" si="351">IF(MONTH($AI214)=4,INDEX(апр,$AL214,ES$2),0)</f>
        <v>0</v>
      </c>
      <c r="ET214" s="77">
        <f t="shared" si="351"/>
        <v>0</v>
      </c>
      <c r="EU214" s="77">
        <f t="shared" si="351"/>
        <v>0</v>
      </c>
      <c r="EV214" s="77">
        <f t="shared" si="351"/>
        <v>0</v>
      </c>
      <c r="EW214" s="77">
        <f t="shared" si="351"/>
        <v>0</v>
      </c>
      <c r="EX214" s="77">
        <f t="shared" si="351"/>
        <v>0</v>
      </c>
      <c r="EY214" s="77">
        <f t="shared" si="351"/>
        <v>0</v>
      </c>
      <c r="EZ214" s="77">
        <f t="shared" si="351"/>
        <v>0</v>
      </c>
      <c r="FA214" s="77">
        <f t="shared" si="351"/>
        <v>0</v>
      </c>
      <c r="FB214" s="77">
        <f t="shared" si="351"/>
        <v>0</v>
      </c>
      <c r="FC214" s="77">
        <f t="shared" ref="FC214:FL223" si="352">IF(MONTH($AI214)=5,INDEX(май,$AL214,FC$2),0)</f>
        <v>0</v>
      </c>
      <c r="FD214" s="77">
        <f t="shared" si="352"/>
        <v>0</v>
      </c>
      <c r="FE214" s="77">
        <f t="shared" si="352"/>
        <v>0</v>
      </c>
      <c r="FF214" s="77">
        <f t="shared" si="352"/>
        <v>0</v>
      </c>
      <c r="FG214" s="77">
        <f t="shared" si="352"/>
        <v>0</v>
      </c>
      <c r="FH214" s="77">
        <f t="shared" si="352"/>
        <v>0</v>
      </c>
      <c r="FI214" s="77">
        <f t="shared" si="352"/>
        <v>0</v>
      </c>
      <c r="FJ214" s="77">
        <f t="shared" si="352"/>
        <v>0</v>
      </c>
      <c r="FK214" s="77">
        <f t="shared" si="352"/>
        <v>0</v>
      </c>
      <c r="FL214" s="77">
        <f t="shared" si="352"/>
        <v>0</v>
      </c>
      <c r="FM214" s="77">
        <f t="shared" ref="FM214:FV223" si="353">IF(MONTH($AI214)=5,INDEX(май,$AL214,FM$2),0)</f>
        <v>0</v>
      </c>
      <c r="FN214" s="77">
        <f t="shared" si="353"/>
        <v>0</v>
      </c>
      <c r="FO214" s="77">
        <f t="shared" si="353"/>
        <v>0</v>
      </c>
      <c r="FP214" s="77">
        <f t="shared" si="353"/>
        <v>0</v>
      </c>
      <c r="FQ214" s="77">
        <f t="shared" si="353"/>
        <v>0</v>
      </c>
      <c r="FR214" s="77">
        <f t="shared" si="353"/>
        <v>0</v>
      </c>
      <c r="FS214" s="77">
        <f t="shared" si="353"/>
        <v>0</v>
      </c>
      <c r="FT214" s="77">
        <f t="shared" si="353"/>
        <v>0</v>
      </c>
      <c r="FU214" s="77">
        <f t="shared" si="353"/>
        <v>0</v>
      </c>
      <c r="FV214" s="77">
        <f t="shared" si="353"/>
        <v>0</v>
      </c>
      <c r="FW214" s="77">
        <f t="shared" ref="FW214:GG223" si="354">IF(MONTH($AI214)=5,INDEX(май,$AL214,FW$2),0)</f>
        <v>0</v>
      </c>
      <c r="FX214" s="77">
        <f t="shared" si="354"/>
        <v>0</v>
      </c>
      <c r="FY214" s="77">
        <f t="shared" si="354"/>
        <v>0</v>
      </c>
      <c r="FZ214" s="77">
        <f t="shared" si="354"/>
        <v>0</v>
      </c>
      <c r="GA214" s="77">
        <f t="shared" si="354"/>
        <v>0</v>
      </c>
      <c r="GB214" s="77">
        <f t="shared" si="354"/>
        <v>0</v>
      </c>
      <c r="GC214" s="77">
        <f t="shared" si="354"/>
        <v>0</v>
      </c>
      <c r="GD214" s="77">
        <f t="shared" si="354"/>
        <v>0</v>
      </c>
      <c r="GE214" s="77">
        <f t="shared" si="354"/>
        <v>0</v>
      </c>
      <c r="GF214" s="77">
        <f t="shared" si="354"/>
        <v>0</v>
      </c>
      <c r="GG214" s="77">
        <f t="shared" si="354"/>
        <v>0</v>
      </c>
    </row>
    <row r="215" spans="1:189" ht="15.75" x14ac:dyDescent="0.25">
      <c r="A215" s="93"/>
      <c r="B215" s="101"/>
      <c r="C215" s="102"/>
      <c r="D215" s="102"/>
      <c r="E215" s="93"/>
      <c r="F215" s="101"/>
      <c r="G215" s="97">
        <f t="shared" si="320"/>
        <v>0</v>
      </c>
      <c r="H215" s="96"/>
      <c r="I215" s="97">
        <f t="shared" si="321"/>
        <v>0</v>
      </c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0">
        <f t="shared" si="323"/>
        <v>0</v>
      </c>
      <c r="AE215" s="100">
        <f t="shared" si="319"/>
        <v>0</v>
      </c>
      <c r="AF215" s="75"/>
      <c r="AG215" s="75"/>
      <c r="AH215" s="68">
        <f t="shared" si="322"/>
        <v>0</v>
      </c>
      <c r="AI215" s="79">
        <f>SUMIF(Списки!$D$2:$D$6,B215,Списки!$E$2:$E$6)</f>
        <v>0</v>
      </c>
      <c r="AJ215" s="79">
        <f t="shared" si="324"/>
        <v>31</v>
      </c>
      <c r="AK215" s="70"/>
      <c r="AL215" s="70">
        <f t="array" aca="1" ref="AL215" ca="1">IF(MONTH(AI215)=1,MIN(IF(F215=январь!$A$1:$AF$200,ROW(январь!$A$1:$AF$200))),IF(MONTH(AI215)=2,MIN(IF(F215=февраль!$A$1:$AF$200,ROW(февраль!$A$1:$AF$200))),IF(MONTH(AI215)=3,MIN(IF(F215=март!$A$1:$AF$200,ROW(март!$A$1:$AF$200))),IF(MONTH(AI215)=4,MIN(IF(F215=апрель!$A$1:$AF$200,ROW(апрель!$A$1:$AF$200))),IF(MONTH(AI215)=5,MIN(IF(F215=май!$A$1:$AF$200,ROW(май!$A$1:$AF$200))),0)))))</f>
        <v>3</v>
      </c>
      <c r="AM215" s="77" t="str">
        <f t="shared" ca="1" si="340"/>
        <v>П</v>
      </c>
      <c r="AN215" s="77" t="str">
        <f t="shared" ca="1" si="340"/>
        <v>П</v>
      </c>
      <c r="AO215" s="77" t="str">
        <f t="shared" ca="1" si="340"/>
        <v>КД</v>
      </c>
      <c r="AP215" s="77" t="str">
        <f t="shared" ca="1" si="340"/>
        <v>КД</v>
      </c>
      <c r="AQ215" s="77" t="str">
        <f t="shared" ca="1" si="340"/>
        <v>КД</v>
      </c>
      <c r="AR215" s="77" t="str">
        <f t="shared" ca="1" si="340"/>
        <v>КД</v>
      </c>
      <c r="AS215" s="77" t="str">
        <f t="shared" ca="1" si="340"/>
        <v>В</v>
      </c>
      <c r="AT215" s="77" t="str">
        <f t="shared" ca="1" si="340"/>
        <v>КД</v>
      </c>
      <c r="AU215" s="77">
        <f t="shared" ca="1" si="340"/>
        <v>0</v>
      </c>
      <c r="AV215" s="77">
        <f t="shared" ca="1" si="340"/>
        <v>3</v>
      </c>
      <c r="AW215" s="77">
        <f t="shared" ca="1" si="341"/>
        <v>4</v>
      </c>
      <c r="AX215" s="77">
        <f t="shared" ca="1" si="341"/>
        <v>6</v>
      </c>
      <c r="AY215" s="77">
        <f t="shared" ca="1" si="341"/>
        <v>3</v>
      </c>
      <c r="AZ215" s="77" t="str">
        <f t="shared" ca="1" si="341"/>
        <v>В</v>
      </c>
      <c r="BA215" s="77">
        <f t="shared" ca="1" si="341"/>
        <v>7</v>
      </c>
      <c r="BB215" s="77">
        <f t="shared" ca="1" si="341"/>
        <v>0</v>
      </c>
      <c r="BC215" s="77">
        <f t="shared" ca="1" si="341"/>
        <v>3</v>
      </c>
      <c r="BD215" s="77">
        <f t="shared" ca="1" si="341"/>
        <v>4</v>
      </c>
      <c r="BE215" s="77">
        <f t="shared" ca="1" si="341"/>
        <v>6</v>
      </c>
      <c r="BF215" s="77">
        <f t="shared" ca="1" si="341"/>
        <v>3</v>
      </c>
      <c r="BG215" s="77" t="str">
        <f t="shared" ca="1" si="342"/>
        <v>В</v>
      </c>
      <c r="BH215" s="77">
        <f t="shared" ca="1" si="342"/>
        <v>7</v>
      </c>
      <c r="BI215" s="77">
        <f t="shared" ca="1" si="342"/>
        <v>0</v>
      </c>
      <c r="BJ215" s="77">
        <f t="shared" ca="1" si="342"/>
        <v>3</v>
      </c>
      <c r="BK215" s="77">
        <f t="shared" ca="1" si="342"/>
        <v>4</v>
      </c>
      <c r="BL215" s="77">
        <f t="shared" ca="1" si="342"/>
        <v>6</v>
      </c>
      <c r="BM215" s="77">
        <f t="shared" ca="1" si="342"/>
        <v>3</v>
      </c>
      <c r="BN215" s="77" t="str">
        <f t="shared" ca="1" si="342"/>
        <v>В</v>
      </c>
      <c r="BO215" s="77">
        <f t="shared" ca="1" si="342"/>
        <v>7</v>
      </c>
      <c r="BP215" s="77">
        <f t="shared" ca="1" si="342"/>
        <v>0</v>
      </c>
      <c r="BQ215" s="77">
        <f t="shared" ca="1" si="342"/>
        <v>3</v>
      </c>
      <c r="BR215" s="77">
        <f t="shared" si="343"/>
        <v>0</v>
      </c>
      <c r="BS215" s="77">
        <f t="shared" si="343"/>
        <v>0</v>
      </c>
      <c r="BT215" s="77">
        <f t="shared" si="343"/>
        <v>0</v>
      </c>
      <c r="BU215" s="77">
        <f t="shared" si="343"/>
        <v>0</v>
      </c>
      <c r="BV215" s="77">
        <f t="shared" si="343"/>
        <v>0</v>
      </c>
      <c r="BW215" s="77">
        <f t="shared" si="343"/>
        <v>0</v>
      </c>
      <c r="BX215" s="77">
        <f t="shared" si="343"/>
        <v>0</v>
      </c>
      <c r="BY215" s="77">
        <f t="shared" si="343"/>
        <v>0</v>
      </c>
      <c r="BZ215" s="77">
        <f t="shared" si="343"/>
        <v>0</v>
      </c>
      <c r="CA215" s="77">
        <f t="shared" si="343"/>
        <v>0</v>
      </c>
      <c r="CB215" s="77">
        <f t="shared" si="344"/>
        <v>0</v>
      </c>
      <c r="CC215" s="77">
        <f t="shared" si="344"/>
        <v>0</v>
      </c>
      <c r="CD215" s="77">
        <f t="shared" si="344"/>
        <v>0</v>
      </c>
      <c r="CE215" s="77">
        <f t="shared" si="344"/>
        <v>0</v>
      </c>
      <c r="CF215" s="77">
        <f t="shared" si="344"/>
        <v>0</v>
      </c>
      <c r="CG215" s="77">
        <f t="shared" si="344"/>
        <v>0</v>
      </c>
      <c r="CH215" s="77">
        <f t="shared" si="344"/>
        <v>0</v>
      </c>
      <c r="CI215" s="77">
        <f t="shared" si="344"/>
        <v>0</v>
      </c>
      <c r="CJ215" s="77">
        <f t="shared" si="344"/>
        <v>0</v>
      </c>
      <c r="CK215" s="77">
        <f t="shared" si="344"/>
        <v>0</v>
      </c>
      <c r="CL215" s="77">
        <f t="shared" si="345"/>
        <v>0</v>
      </c>
      <c r="CM215" s="77">
        <f t="shared" si="345"/>
        <v>0</v>
      </c>
      <c r="CN215" s="77">
        <f t="shared" si="345"/>
        <v>0</v>
      </c>
      <c r="CO215" s="77">
        <f t="shared" si="345"/>
        <v>0</v>
      </c>
      <c r="CP215" s="77">
        <f t="shared" si="345"/>
        <v>0</v>
      </c>
      <c r="CQ215" s="77">
        <f t="shared" si="345"/>
        <v>0</v>
      </c>
      <c r="CR215" s="77">
        <f t="shared" si="345"/>
        <v>0</v>
      </c>
      <c r="CS215" s="77">
        <f t="shared" si="345"/>
        <v>0</v>
      </c>
      <c r="CT215" s="77">
        <f t="shared" si="346"/>
        <v>0</v>
      </c>
      <c r="CU215" s="77">
        <f t="shared" si="346"/>
        <v>0</v>
      </c>
      <c r="CV215" s="77">
        <f t="shared" si="346"/>
        <v>0</v>
      </c>
      <c r="CW215" s="77">
        <f t="shared" si="346"/>
        <v>0</v>
      </c>
      <c r="CX215" s="77">
        <f t="shared" si="346"/>
        <v>0</v>
      </c>
      <c r="CY215" s="77">
        <f t="shared" si="346"/>
        <v>0</v>
      </c>
      <c r="CZ215" s="77">
        <f t="shared" si="346"/>
        <v>0</v>
      </c>
      <c r="DA215" s="77">
        <f t="shared" si="346"/>
        <v>0</v>
      </c>
      <c r="DB215" s="77">
        <f t="shared" si="346"/>
        <v>0</v>
      </c>
      <c r="DC215" s="77">
        <f t="shared" si="346"/>
        <v>0</v>
      </c>
      <c r="DD215" s="77">
        <f t="shared" si="347"/>
        <v>0</v>
      </c>
      <c r="DE215" s="77">
        <f t="shared" si="347"/>
        <v>0</v>
      </c>
      <c r="DF215" s="77">
        <f t="shared" si="347"/>
        <v>0</v>
      </c>
      <c r="DG215" s="77">
        <f t="shared" si="347"/>
        <v>0</v>
      </c>
      <c r="DH215" s="77">
        <f t="shared" si="347"/>
        <v>0</v>
      </c>
      <c r="DI215" s="77">
        <f t="shared" si="347"/>
        <v>0</v>
      </c>
      <c r="DJ215" s="77">
        <f t="shared" si="347"/>
        <v>0</v>
      </c>
      <c r="DK215" s="77">
        <f t="shared" si="347"/>
        <v>0</v>
      </c>
      <c r="DL215" s="77">
        <f t="shared" si="347"/>
        <v>0</v>
      </c>
      <c r="DM215" s="77">
        <f t="shared" si="347"/>
        <v>0</v>
      </c>
      <c r="DN215" s="77">
        <f t="shared" si="348"/>
        <v>0</v>
      </c>
      <c r="DO215" s="77">
        <f t="shared" si="348"/>
        <v>0</v>
      </c>
      <c r="DP215" s="77">
        <f t="shared" si="348"/>
        <v>0</v>
      </c>
      <c r="DQ215" s="77">
        <f t="shared" si="348"/>
        <v>0</v>
      </c>
      <c r="DR215" s="77">
        <f t="shared" si="348"/>
        <v>0</v>
      </c>
      <c r="DS215" s="77">
        <f t="shared" si="348"/>
        <v>0</v>
      </c>
      <c r="DT215" s="77">
        <f t="shared" si="348"/>
        <v>0</v>
      </c>
      <c r="DU215" s="77">
        <f t="shared" si="348"/>
        <v>0</v>
      </c>
      <c r="DV215" s="77">
        <f t="shared" si="348"/>
        <v>0</v>
      </c>
      <c r="DW215" s="77">
        <f t="shared" si="348"/>
        <v>0</v>
      </c>
      <c r="DX215" s="77">
        <f t="shared" si="348"/>
        <v>0</v>
      </c>
      <c r="DY215" s="77">
        <f t="shared" si="349"/>
        <v>0</v>
      </c>
      <c r="DZ215" s="77">
        <f t="shared" si="349"/>
        <v>0</v>
      </c>
      <c r="EA215" s="77">
        <f t="shared" si="349"/>
        <v>0</v>
      </c>
      <c r="EB215" s="77">
        <f t="shared" si="349"/>
        <v>0</v>
      </c>
      <c r="EC215" s="77">
        <f t="shared" si="349"/>
        <v>0</v>
      </c>
      <c r="ED215" s="77">
        <f t="shared" si="349"/>
        <v>0</v>
      </c>
      <c r="EE215" s="77">
        <f t="shared" si="349"/>
        <v>0</v>
      </c>
      <c r="EF215" s="77">
        <f t="shared" si="349"/>
        <v>0</v>
      </c>
      <c r="EG215" s="77">
        <f t="shared" si="349"/>
        <v>0</v>
      </c>
      <c r="EH215" s="77">
        <f t="shared" si="349"/>
        <v>0</v>
      </c>
      <c r="EI215" s="77">
        <f t="shared" si="350"/>
        <v>0</v>
      </c>
      <c r="EJ215" s="77">
        <f t="shared" si="350"/>
        <v>0</v>
      </c>
      <c r="EK215" s="77">
        <f t="shared" si="350"/>
        <v>0</v>
      </c>
      <c r="EL215" s="77">
        <f t="shared" si="350"/>
        <v>0</v>
      </c>
      <c r="EM215" s="77">
        <f t="shared" si="350"/>
        <v>0</v>
      </c>
      <c r="EN215" s="77">
        <f t="shared" si="350"/>
        <v>0</v>
      </c>
      <c r="EO215" s="77">
        <f t="shared" si="350"/>
        <v>0</v>
      </c>
      <c r="EP215" s="77">
        <f t="shared" si="350"/>
        <v>0</v>
      </c>
      <c r="EQ215" s="77">
        <f t="shared" si="350"/>
        <v>0</v>
      </c>
      <c r="ER215" s="77">
        <f t="shared" si="350"/>
        <v>0</v>
      </c>
      <c r="ES215" s="77">
        <f t="shared" si="351"/>
        <v>0</v>
      </c>
      <c r="ET215" s="77">
        <f t="shared" si="351"/>
        <v>0</v>
      </c>
      <c r="EU215" s="77">
        <f t="shared" si="351"/>
        <v>0</v>
      </c>
      <c r="EV215" s="77">
        <f t="shared" si="351"/>
        <v>0</v>
      </c>
      <c r="EW215" s="77">
        <f t="shared" si="351"/>
        <v>0</v>
      </c>
      <c r="EX215" s="77">
        <f t="shared" si="351"/>
        <v>0</v>
      </c>
      <c r="EY215" s="77">
        <f t="shared" si="351"/>
        <v>0</v>
      </c>
      <c r="EZ215" s="77">
        <f t="shared" si="351"/>
        <v>0</v>
      </c>
      <c r="FA215" s="77">
        <f t="shared" si="351"/>
        <v>0</v>
      </c>
      <c r="FB215" s="77">
        <f t="shared" si="351"/>
        <v>0</v>
      </c>
      <c r="FC215" s="77">
        <f t="shared" si="352"/>
        <v>0</v>
      </c>
      <c r="FD215" s="77">
        <f t="shared" si="352"/>
        <v>0</v>
      </c>
      <c r="FE215" s="77">
        <f t="shared" si="352"/>
        <v>0</v>
      </c>
      <c r="FF215" s="77">
        <f t="shared" si="352"/>
        <v>0</v>
      </c>
      <c r="FG215" s="77">
        <f t="shared" si="352"/>
        <v>0</v>
      </c>
      <c r="FH215" s="77">
        <f t="shared" si="352"/>
        <v>0</v>
      </c>
      <c r="FI215" s="77">
        <f t="shared" si="352"/>
        <v>0</v>
      </c>
      <c r="FJ215" s="77">
        <f t="shared" si="352"/>
        <v>0</v>
      </c>
      <c r="FK215" s="77">
        <f t="shared" si="352"/>
        <v>0</v>
      </c>
      <c r="FL215" s="77">
        <f t="shared" si="352"/>
        <v>0</v>
      </c>
      <c r="FM215" s="77">
        <f t="shared" si="353"/>
        <v>0</v>
      </c>
      <c r="FN215" s="77">
        <f t="shared" si="353"/>
        <v>0</v>
      </c>
      <c r="FO215" s="77">
        <f t="shared" si="353"/>
        <v>0</v>
      </c>
      <c r="FP215" s="77">
        <f t="shared" si="353"/>
        <v>0</v>
      </c>
      <c r="FQ215" s="77">
        <f t="shared" si="353"/>
        <v>0</v>
      </c>
      <c r="FR215" s="77">
        <f t="shared" si="353"/>
        <v>0</v>
      </c>
      <c r="FS215" s="77">
        <f t="shared" si="353"/>
        <v>0</v>
      </c>
      <c r="FT215" s="77">
        <f t="shared" si="353"/>
        <v>0</v>
      </c>
      <c r="FU215" s="77">
        <f t="shared" si="353"/>
        <v>0</v>
      </c>
      <c r="FV215" s="77">
        <f t="shared" si="353"/>
        <v>0</v>
      </c>
      <c r="FW215" s="77">
        <f t="shared" si="354"/>
        <v>0</v>
      </c>
      <c r="FX215" s="77">
        <f t="shared" si="354"/>
        <v>0</v>
      </c>
      <c r="FY215" s="77">
        <f t="shared" si="354"/>
        <v>0</v>
      </c>
      <c r="FZ215" s="77">
        <f t="shared" si="354"/>
        <v>0</v>
      </c>
      <c r="GA215" s="77">
        <f t="shared" si="354"/>
        <v>0</v>
      </c>
      <c r="GB215" s="77">
        <f t="shared" si="354"/>
        <v>0</v>
      </c>
      <c r="GC215" s="77">
        <f t="shared" si="354"/>
        <v>0</v>
      </c>
      <c r="GD215" s="77">
        <f t="shared" si="354"/>
        <v>0</v>
      </c>
      <c r="GE215" s="77">
        <f t="shared" si="354"/>
        <v>0</v>
      </c>
      <c r="GF215" s="77">
        <f t="shared" si="354"/>
        <v>0</v>
      </c>
      <c r="GG215" s="77">
        <f t="shared" si="354"/>
        <v>0</v>
      </c>
    </row>
    <row r="216" spans="1:189" ht="15.75" x14ac:dyDescent="0.25">
      <c r="A216" s="93"/>
      <c r="B216" s="101"/>
      <c r="C216" s="102"/>
      <c r="D216" s="102"/>
      <c r="E216" s="93"/>
      <c r="F216" s="101"/>
      <c r="G216" s="97">
        <f t="shared" si="320"/>
        <v>0</v>
      </c>
      <c r="H216" s="96"/>
      <c r="I216" s="97">
        <f t="shared" si="321"/>
        <v>0</v>
      </c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0">
        <f t="shared" si="323"/>
        <v>0</v>
      </c>
      <c r="AE216" s="100">
        <f t="shared" si="319"/>
        <v>0</v>
      </c>
      <c r="AF216" s="75"/>
      <c r="AG216" s="75"/>
      <c r="AH216" s="68">
        <f t="shared" si="322"/>
        <v>0</v>
      </c>
      <c r="AI216" s="79">
        <f>SUMIF(Списки!$D$2:$D$6,B216,Списки!$E$2:$E$6)</f>
        <v>0</v>
      </c>
      <c r="AJ216" s="79">
        <f t="shared" si="324"/>
        <v>31</v>
      </c>
      <c r="AK216" s="70"/>
      <c r="AL216" s="70">
        <f t="array" aca="1" ref="AL216" ca="1">IF(MONTH(AI216)=1,MIN(IF(F216=январь!$A$1:$AF$200,ROW(январь!$A$1:$AF$200))),IF(MONTH(AI216)=2,MIN(IF(F216=февраль!$A$1:$AF$200,ROW(февраль!$A$1:$AF$200))),IF(MONTH(AI216)=3,MIN(IF(F216=март!$A$1:$AF$200,ROW(март!$A$1:$AF$200))),IF(MONTH(AI216)=4,MIN(IF(F216=апрель!$A$1:$AF$200,ROW(апрель!$A$1:$AF$200))),IF(MONTH(AI216)=5,MIN(IF(F216=май!$A$1:$AF$200,ROW(май!$A$1:$AF$200))),0)))))</f>
        <v>3</v>
      </c>
      <c r="AM216" s="77" t="str">
        <f t="shared" ca="1" si="340"/>
        <v>П</v>
      </c>
      <c r="AN216" s="77" t="str">
        <f t="shared" ca="1" si="340"/>
        <v>П</v>
      </c>
      <c r="AO216" s="77" t="str">
        <f t="shared" ca="1" si="340"/>
        <v>КД</v>
      </c>
      <c r="AP216" s="77" t="str">
        <f t="shared" ca="1" si="340"/>
        <v>КД</v>
      </c>
      <c r="AQ216" s="77" t="str">
        <f t="shared" ca="1" si="340"/>
        <v>КД</v>
      </c>
      <c r="AR216" s="77" t="str">
        <f t="shared" ca="1" si="340"/>
        <v>КД</v>
      </c>
      <c r="AS216" s="77" t="str">
        <f t="shared" ca="1" si="340"/>
        <v>В</v>
      </c>
      <c r="AT216" s="77" t="str">
        <f t="shared" ca="1" si="340"/>
        <v>КД</v>
      </c>
      <c r="AU216" s="77">
        <f t="shared" ca="1" si="340"/>
        <v>0</v>
      </c>
      <c r="AV216" s="77">
        <f t="shared" ca="1" si="340"/>
        <v>3</v>
      </c>
      <c r="AW216" s="77">
        <f t="shared" ca="1" si="341"/>
        <v>4</v>
      </c>
      <c r="AX216" s="77">
        <f t="shared" ca="1" si="341"/>
        <v>6</v>
      </c>
      <c r="AY216" s="77">
        <f t="shared" ca="1" si="341"/>
        <v>3</v>
      </c>
      <c r="AZ216" s="77" t="str">
        <f t="shared" ca="1" si="341"/>
        <v>В</v>
      </c>
      <c r="BA216" s="77">
        <f t="shared" ca="1" si="341"/>
        <v>7</v>
      </c>
      <c r="BB216" s="77">
        <f t="shared" ca="1" si="341"/>
        <v>0</v>
      </c>
      <c r="BC216" s="77">
        <f t="shared" ca="1" si="341"/>
        <v>3</v>
      </c>
      <c r="BD216" s="77">
        <f t="shared" ca="1" si="341"/>
        <v>4</v>
      </c>
      <c r="BE216" s="77">
        <f t="shared" ca="1" si="341"/>
        <v>6</v>
      </c>
      <c r="BF216" s="77">
        <f t="shared" ca="1" si="341"/>
        <v>3</v>
      </c>
      <c r="BG216" s="77" t="str">
        <f t="shared" ca="1" si="342"/>
        <v>В</v>
      </c>
      <c r="BH216" s="77">
        <f t="shared" ca="1" si="342"/>
        <v>7</v>
      </c>
      <c r="BI216" s="77">
        <f t="shared" ca="1" si="342"/>
        <v>0</v>
      </c>
      <c r="BJ216" s="77">
        <f t="shared" ca="1" si="342"/>
        <v>3</v>
      </c>
      <c r="BK216" s="77">
        <f t="shared" ca="1" si="342"/>
        <v>4</v>
      </c>
      <c r="BL216" s="77">
        <f t="shared" ca="1" si="342"/>
        <v>6</v>
      </c>
      <c r="BM216" s="77">
        <f t="shared" ca="1" si="342"/>
        <v>3</v>
      </c>
      <c r="BN216" s="77" t="str">
        <f t="shared" ca="1" si="342"/>
        <v>В</v>
      </c>
      <c r="BO216" s="77">
        <f t="shared" ca="1" si="342"/>
        <v>7</v>
      </c>
      <c r="BP216" s="77">
        <f t="shared" ca="1" si="342"/>
        <v>0</v>
      </c>
      <c r="BQ216" s="77">
        <f t="shared" ca="1" si="342"/>
        <v>3</v>
      </c>
      <c r="BR216" s="77">
        <f t="shared" si="343"/>
        <v>0</v>
      </c>
      <c r="BS216" s="77">
        <f t="shared" si="343"/>
        <v>0</v>
      </c>
      <c r="BT216" s="77">
        <f t="shared" si="343"/>
        <v>0</v>
      </c>
      <c r="BU216" s="77">
        <f t="shared" si="343"/>
        <v>0</v>
      </c>
      <c r="BV216" s="77">
        <f t="shared" si="343"/>
        <v>0</v>
      </c>
      <c r="BW216" s="77">
        <f t="shared" si="343"/>
        <v>0</v>
      </c>
      <c r="BX216" s="77">
        <f t="shared" si="343"/>
        <v>0</v>
      </c>
      <c r="BY216" s="77">
        <f t="shared" si="343"/>
        <v>0</v>
      </c>
      <c r="BZ216" s="77">
        <f t="shared" si="343"/>
        <v>0</v>
      </c>
      <c r="CA216" s="77">
        <f t="shared" si="343"/>
        <v>0</v>
      </c>
      <c r="CB216" s="77">
        <f t="shared" si="344"/>
        <v>0</v>
      </c>
      <c r="CC216" s="77">
        <f t="shared" si="344"/>
        <v>0</v>
      </c>
      <c r="CD216" s="77">
        <f t="shared" si="344"/>
        <v>0</v>
      </c>
      <c r="CE216" s="77">
        <f t="shared" si="344"/>
        <v>0</v>
      </c>
      <c r="CF216" s="77">
        <f t="shared" si="344"/>
        <v>0</v>
      </c>
      <c r="CG216" s="77">
        <f t="shared" si="344"/>
        <v>0</v>
      </c>
      <c r="CH216" s="77">
        <f t="shared" si="344"/>
        <v>0</v>
      </c>
      <c r="CI216" s="77">
        <f t="shared" si="344"/>
        <v>0</v>
      </c>
      <c r="CJ216" s="77">
        <f t="shared" si="344"/>
        <v>0</v>
      </c>
      <c r="CK216" s="77">
        <f t="shared" si="344"/>
        <v>0</v>
      </c>
      <c r="CL216" s="77">
        <f t="shared" si="345"/>
        <v>0</v>
      </c>
      <c r="CM216" s="77">
        <f t="shared" si="345"/>
        <v>0</v>
      </c>
      <c r="CN216" s="77">
        <f t="shared" si="345"/>
        <v>0</v>
      </c>
      <c r="CO216" s="77">
        <f t="shared" si="345"/>
        <v>0</v>
      </c>
      <c r="CP216" s="77">
        <f t="shared" si="345"/>
        <v>0</v>
      </c>
      <c r="CQ216" s="77">
        <f t="shared" si="345"/>
        <v>0</v>
      </c>
      <c r="CR216" s="77">
        <f t="shared" si="345"/>
        <v>0</v>
      </c>
      <c r="CS216" s="77">
        <f t="shared" si="345"/>
        <v>0</v>
      </c>
      <c r="CT216" s="77">
        <f t="shared" si="346"/>
        <v>0</v>
      </c>
      <c r="CU216" s="77">
        <f t="shared" si="346"/>
        <v>0</v>
      </c>
      <c r="CV216" s="77">
        <f t="shared" si="346"/>
        <v>0</v>
      </c>
      <c r="CW216" s="77">
        <f t="shared" si="346"/>
        <v>0</v>
      </c>
      <c r="CX216" s="77">
        <f t="shared" si="346"/>
        <v>0</v>
      </c>
      <c r="CY216" s="77">
        <f t="shared" si="346"/>
        <v>0</v>
      </c>
      <c r="CZ216" s="77">
        <f t="shared" si="346"/>
        <v>0</v>
      </c>
      <c r="DA216" s="77">
        <f t="shared" si="346"/>
        <v>0</v>
      </c>
      <c r="DB216" s="77">
        <f t="shared" si="346"/>
        <v>0</v>
      </c>
      <c r="DC216" s="77">
        <f t="shared" si="346"/>
        <v>0</v>
      </c>
      <c r="DD216" s="77">
        <f t="shared" si="347"/>
        <v>0</v>
      </c>
      <c r="DE216" s="77">
        <f t="shared" si="347"/>
        <v>0</v>
      </c>
      <c r="DF216" s="77">
        <f t="shared" si="347"/>
        <v>0</v>
      </c>
      <c r="DG216" s="77">
        <f t="shared" si="347"/>
        <v>0</v>
      </c>
      <c r="DH216" s="77">
        <f t="shared" si="347"/>
        <v>0</v>
      </c>
      <c r="DI216" s="77">
        <f t="shared" si="347"/>
        <v>0</v>
      </c>
      <c r="DJ216" s="77">
        <f t="shared" si="347"/>
        <v>0</v>
      </c>
      <c r="DK216" s="77">
        <f t="shared" si="347"/>
        <v>0</v>
      </c>
      <c r="DL216" s="77">
        <f t="shared" si="347"/>
        <v>0</v>
      </c>
      <c r="DM216" s="77">
        <f t="shared" si="347"/>
        <v>0</v>
      </c>
      <c r="DN216" s="77">
        <f t="shared" si="348"/>
        <v>0</v>
      </c>
      <c r="DO216" s="77">
        <f t="shared" si="348"/>
        <v>0</v>
      </c>
      <c r="DP216" s="77">
        <f t="shared" si="348"/>
        <v>0</v>
      </c>
      <c r="DQ216" s="77">
        <f t="shared" si="348"/>
        <v>0</v>
      </c>
      <c r="DR216" s="77">
        <f t="shared" si="348"/>
        <v>0</v>
      </c>
      <c r="DS216" s="77">
        <f t="shared" si="348"/>
        <v>0</v>
      </c>
      <c r="DT216" s="77">
        <f t="shared" si="348"/>
        <v>0</v>
      </c>
      <c r="DU216" s="77">
        <f t="shared" si="348"/>
        <v>0</v>
      </c>
      <c r="DV216" s="77">
        <f t="shared" si="348"/>
        <v>0</v>
      </c>
      <c r="DW216" s="77">
        <f t="shared" si="348"/>
        <v>0</v>
      </c>
      <c r="DX216" s="77">
        <f t="shared" si="348"/>
        <v>0</v>
      </c>
      <c r="DY216" s="77">
        <f t="shared" si="349"/>
        <v>0</v>
      </c>
      <c r="DZ216" s="77">
        <f t="shared" si="349"/>
        <v>0</v>
      </c>
      <c r="EA216" s="77">
        <f t="shared" si="349"/>
        <v>0</v>
      </c>
      <c r="EB216" s="77">
        <f t="shared" si="349"/>
        <v>0</v>
      </c>
      <c r="EC216" s="77">
        <f t="shared" si="349"/>
        <v>0</v>
      </c>
      <c r="ED216" s="77">
        <f t="shared" si="349"/>
        <v>0</v>
      </c>
      <c r="EE216" s="77">
        <f t="shared" si="349"/>
        <v>0</v>
      </c>
      <c r="EF216" s="77">
        <f t="shared" si="349"/>
        <v>0</v>
      </c>
      <c r="EG216" s="77">
        <f t="shared" si="349"/>
        <v>0</v>
      </c>
      <c r="EH216" s="77">
        <f t="shared" si="349"/>
        <v>0</v>
      </c>
      <c r="EI216" s="77">
        <f t="shared" si="350"/>
        <v>0</v>
      </c>
      <c r="EJ216" s="77">
        <f t="shared" si="350"/>
        <v>0</v>
      </c>
      <c r="EK216" s="77">
        <f t="shared" si="350"/>
        <v>0</v>
      </c>
      <c r="EL216" s="77">
        <f t="shared" si="350"/>
        <v>0</v>
      </c>
      <c r="EM216" s="77">
        <f t="shared" si="350"/>
        <v>0</v>
      </c>
      <c r="EN216" s="77">
        <f t="shared" si="350"/>
        <v>0</v>
      </c>
      <c r="EO216" s="77">
        <f t="shared" si="350"/>
        <v>0</v>
      </c>
      <c r="EP216" s="77">
        <f t="shared" si="350"/>
        <v>0</v>
      </c>
      <c r="EQ216" s="77">
        <f t="shared" si="350"/>
        <v>0</v>
      </c>
      <c r="ER216" s="77">
        <f t="shared" si="350"/>
        <v>0</v>
      </c>
      <c r="ES216" s="77">
        <f t="shared" si="351"/>
        <v>0</v>
      </c>
      <c r="ET216" s="77">
        <f t="shared" si="351"/>
        <v>0</v>
      </c>
      <c r="EU216" s="77">
        <f t="shared" si="351"/>
        <v>0</v>
      </c>
      <c r="EV216" s="77">
        <f t="shared" si="351"/>
        <v>0</v>
      </c>
      <c r="EW216" s="77">
        <f t="shared" si="351"/>
        <v>0</v>
      </c>
      <c r="EX216" s="77">
        <f t="shared" si="351"/>
        <v>0</v>
      </c>
      <c r="EY216" s="77">
        <f t="shared" si="351"/>
        <v>0</v>
      </c>
      <c r="EZ216" s="77">
        <f t="shared" si="351"/>
        <v>0</v>
      </c>
      <c r="FA216" s="77">
        <f t="shared" si="351"/>
        <v>0</v>
      </c>
      <c r="FB216" s="77">
        <f t="shared" si="351"/>
        <v>0</v>
      </c>
      <c r="FC216" s="77">
        <f t="shared" si="352"/>
        <v>0</v>
      </c>
      <c r="FD216" s="77">
        <f t="shared" si="352"/>
        <v>0</v>
      </c>
      <c r="FE216" s="77">
        <f t="shared" si="352"/>
        <v>0</v>
      </c>
      <c r="FF216" s="77">
        <f t="shared" si="352"/>
        <v>0</v>
      </c>
      <c r="FG216" s="77">
        <f t="shared" si="352"/>
        <v>0</v>
      </c>
      <c r="FH216" s="77">
        <f t="shared" si="352"/>
        <v>0</v>
      </c>
      <c r="FI216" s="77">
        <f t="shared" si="352"/>
        <v>0</v>
      </c>
      <c r="FJ216" s="77">
        <f t="shared" si="352"/>
        <v>0</v>
      </c>
      <c r="FK216" s="77">
        <f t="shared" si="352"/>
        <v>0</v>
      </c>
      <c r="FL216" s="77">
        <f t="shared" si="352"/>
        <v>0</v>
      </c>
      <c r="FM216" s="77">
        <f t="shared" si="353"/>
        <v>0</v>
      </c>
      <c r="FN216" s="77">
        <f t="shared" si="353"/>
        <v>0</v>
      </c>
      <c r="FO216" s="77">
        <f t="shared" si="353"/>
        <v>0</v>
      </c>
      <c r="FP216" s="77">
        <f t="shared" si="353"/>
        <v>0</v>
      </c>
      <c r="FQ216" s="77">
        <f t="shared" si="353"/>
        <v>0</v>
      </c>
      <c r="FR216" s="77">
        <f t="shared" si="353"/>
        <v>0</v>
      </c>
      <c r="FS216" s="77">
        <f t="shared" si="353"/>
        <v>0</v>
      </c>
      <c r="FT216" s="77">
        <f t="shared" si="353"/>
        <v>0</v>
      </c>
      <c r="FU216" s="77">
        <f t="shared" si="353"/>
        <v>0</v>
      </c>
      <c r="FV216" s="77">
        <f t="shared" si="353"/>
        <v>0</v>
      </c>
      <c r="FW216" s="77">
        <f t="shared" si="354"/>
        <v>0</v>
      </c>
      <c r="FX216" s="77">
        <f t="shared" si="354"/>
        <v>0</v>
      </c>
      <c r="FY216" s="77">
        <f t="shared" si="354"/>
        <v>0</v>
      </c>
      <c r="FZ216" s="77">
        <f t="shared" si="354"/>
        <v>0</v>
      </c>
      <c r="GA216" s="77">
        <f t="shared" si="354"/>
        <v>0</v>
      </c>
      <c r="GB216" s="77">
        <f t="shared" si="354"/>
        <v>0</v>
      </c>
      <c r="GC216" s="77">
        <f t="shared" si="354"/>
        <v>0</v>
      </c>
      <c r="GD216" s="77">
        <f t="shared" si="354"/>
        <v>0</v>
      </c>
      <c r="GE216" s="77">
        <f t="shared" si="354"/>
        <v>0</v>
      </c>
      <c r="GF216" s="77">
        <f t="shared" si="354"/>
        <v>0</v>
      </c>
      <c r="GG216" s="77">
        <f t="shared" si="354"/>
        <v>0</v>
      </c>
    </row>
    <row r="217" spans="1:189" ht="15.75" x14ac:dyDescent="0.25">
      <c r="A217" s="93"/>
      <c r="B217" s="101"/>
      <c r="C217" s="102"/>
      <c r="D217" s="102"/>
      <c r="E217" s="93"/>
      <c r="F217" s="101"/>
      <c r="G217" s="97">
        <f t="shared" si="320"/>
        <v>0</v>
      </c>
      <c r="H217" s="96"/>
      <c r="I217" s="97">
        <f t="shared" si="321"/>
        <v>0</v>
      </c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0">
        <f t="shared" si="323"/>
        <v>0</v>
      </c>
      <c r="AE217" s="100">
        <f t="shared" si="319"/>
        <v>0</v>
      </c>
      <c r="AF217" s="75"/>
      <c r="AG217" s="75"/>
      <c r="AH217" s="68">
        <f t="shared" si="322"/>
        <v>0</v>
      </c>
      <c r="AI217" s="79">
        <f>SUMIF(Списки!$D$2:$D$6,B217,Списки!$E$2:$E$6)</f>
        <v>0</v>
      </c>
      <c r="AJ217" s="79">
        <f t="shared" si="324"/>
        <v>31</v>
      </c>
      <c r="AK217" s="70"/>
      <c r="AL217" s="70">
        <f t="array" aca="1" ref="AL217" ca="1">IF(MONTH(AI217)=1,MIN(IF(F217=январь!$A$1:$AF$200,ROW(январь!$A$1:$AF$200))),IF(MONTH(AI217)=2,MIN(IF(F217=февраль!$A$1:$AF$200,ROW(февраль!$A$1:$AF$200))),IF(MONTH(AI217)=3,MIN(IF(F217=март!$A$1:$AF$200,ROW(март!$A$1:$AF$200))),IF(MONTH(AI217)=4,MIN(IF(F217=апрель!$A$1:$AF$200,ROW(апрель!$A$1:$AF$200))),IF(MONTH(AI217)=5,MIN(IF(F217=май!$A$1:$AF$200,ROW(май!$A$1:$AF$200))),0)))))</f>
        <v>3</v>
      </c>
      <c r="AM217" s="77" t="str">
        <f t="shared" ca="1" si="340"/>
        <v>П</v>
      </c>
      <c r="AN217" s="77" t="str">
        <f t="shared" ca="1" si="340"/>
        <v>П</v>
      </c>
      <c r="AO217" s="77" t="str">
        <f t="shared" ca="1" si="340"/>
        <v>КД</v>
      </c>
      <c r="AP217" s="77" t="str">
        <f t="shared" ca="1" si="340"/>
        <v>КД</v>
      </c>
      <c r="AQ217" s="77" t="str">
        <f t="shared" ca="1" si="340"/>
        <v>КД</v>
      </c>
      <c r="AR217" s="77" t="str">
        <f t="shared" ca="1" si="340"/>
        <v>КД</v>
      </c>
      <c r="AS217" s="77" t="str">
        <f t="shared" ca="1" si="340"/>
        <v>В</v>
      </c>
      <c r="AT217" s="77" t="str">
        <f t="shared" ca="1" si="340"/>
        <v>КД</v>
      </c>
      <c r="AU217" s="77">
        <f t="shared" ca="1" si="340"/>
        <v>0</v>
      </c>
      <c r="AV217" s="77">
        <f t="shared" ca="1" si="340"/>
        <v>3</v>
      </c>
      <c r="AW217" s="77">
        <f t="shared" ca="1" si="341"/>
        <v>4</v>
      </c>
      <c r="AX217" s="77">
        <f t="shared" ca="1" si="341"/>
        <v>6</v>
      </c>
      <c r="AY217" s="77">
        <f t="shared" ca="1" si="341"/>
        <v>3</v>
      </c>
      <c r="AZ217" s="77" t="str">
        <f t="shared" ca="1" si="341"/>
        <v>В</v>
      </c>
      <c r="BA217" s="77">
        <f t="shared" ca="1" si="341"/>
        <v>7</v>
      </c>
      <c r="BB217" s="77">
        <f t="shared" ca="1" si="341"/>
        <v>0</v>
      </c>
      <c r="BC217" s="77">
        <f t="shared" ca="1" si="341"/>
        <v>3</v>
      </c>
      <c r="BD217" s="77">
        <f t="shared" ca="1" si="341"/>
        <v>4</v>
      </c>
      <c r="BE217" s="77">
        <f t="shared" ca="1" si="341"/>
        <v>6</v>
      </c>
      <c r="BF217" s="77">
        <f t="shared" ca="1" si="341"/>
        <v>3</v>
      </c>
      <c r="BG217" s="77" t="str">
        <f t="shared" ca="1" si="342"/>
        <v>В</v>
      </c>
      <c r="BH217" s="77">
        <f t="shared" ca="1" si="342"/>
        <v>7</v>
      </c>
      <c r="BI217" s="77">
        <f t="shared" ca="1" si="342"/>
        <v>0</v>
      </c>
      <c r="BJ217" s="77">
        <f t="shared" ca="1" si="342"/>
        <v>3</v>
      </c>
      <c r="BK217" s="77">
        <f t="shared" ca="1" si="342"/>
        <v>4</v>
      </c>
      <c r="BL217" s="77">
        <f t="shared" ca="1" si="342"/>
        <v>6</v>
      </c>
      <c r="BM217" s="77">
        <f t="shared" ca="1" si="342"/>
        <v>3</v>
      </c>
      <c r="BN217" s="77" t="str">
        <f t="shared" ca="1" si="342"/>
        <v>В</v>
      </c>
      <c r="BO217" s="77">
        <f t="shared" ca="1" si="342"/>
        <v>7</v>
      </c>
      <c r="BP217" s="77">
        <f t="shared" ca="1" si="342"/>
        <v>0</v>
      </c>
      <c r="BQ217" s="77">
        <f t="shared" ca="1" si="342"/>
        <v>3</v>
      </c>
      <c r="BR217" s="77">
        <f t="shared" si="343"/>
        <v>0</v>
      </c>
      <c r="BS217" s="77">
        <f t="shared" si="343"/>
        <v>0</v>
      </c>
      <c r="BT217" s="77">
        <f t="shared" si="343"/>
        <v>0</v>
      </c>
      <c r="BU217" s="77">
        <f t="shared" si="343"/>
        <v>0</v>
      </c>
      <c r="BV217" s="77">
        <f t="shared" si="343"/>
        <v>0</v>
      </c>
      <c r="BW217" s="77">
        <f t="shared" si="343"/>
        <v>0</v>
      </c>
      <c r="BX217" s="77">
        <f t="shared" si="343"/>
        <v>0</v>
      </c>
      <c r="BY217" s="77">
        <f t="shared" si="343"/>
        <v>0</v>
      </c>
      <c r="BZ217" s="77">
        <f t="shared" si="343"/>
        <v>0</v>
      </c>
      <c r="CA217" s="77">
        <f t="shared" si="343"/>
        <v>0</v>
      </c>
      <c r="CB217" s="77">
        <f t="shared" si="344"/>
        <v>0</v>
      </c>
      <c r="CC217" s="77">
        <f t="shared" si="344"/>
        <v>0</v>
      </c>
      <c r="CD217" s="77">
        <f t="shared" si="344"/>
        <v>0</v>
      </c>
      <c r="CE217" s="77">
        <f t="shared" si="344"/>
        <v>0</v>
      </c>
      <c r="CF217" s="77">
        <f t="shared" si="344"/>
        <v>0</v>
      </c>
      <c r="CG217" s="77">
        <f t="shared" si="344"/>
        <v>0</v>
      </c>
      <c r="CH217" s="77">
        <f t="shared" si="344"/>
        <v>0</v>
      </c>
      <c r="CI217" s="77">
        <f t="shared" si="344"/>
        <v>0</v>
      </c>
      <c r="CJ217" s="77">
        <f t="shared" si="344"/>
        <v>0</v>
      </c>
      <c r="CK217" s="77">
        <f t="shared" si="344"/>
        <v>0</v>
      </c>
      <c r="CL217" s="77">
        <f t="shared" si="345"/>
        <v>0</v>
      </c>
      <c r="CM217" s="77">
        <f t="shared" si="345"/>
        <v>0</v>
      </c>
      <c r="CN217" s="77">
        <f t="shared" si="345"/>
        <v>0</v>
      </c>
      <c r="CO217" s="77">
        <f t="shared" si="345"/>
        <v>0</v>
      </c>
      <c r="CP217" s="77">
        <f t="shared" si="345"/>
        <v>0</v>
      </c>
      <c r="CQ217" s="77">
        <f t="shared" si="345"/>
        <v>0</v>
      </c>
      <c r="CR217" s="77">
        <f t="shared" si="345"/>
        <v>0</v>
      </c>
      <c r="CS217" s="77">
        <f t="shared" si="345"/>
        <v>0</v>
      </c>
      <c r="CT217" s="77">
        <f t="shared" si="346"/>
        <v>0</v>
      </c>
      <c r="CU217" s="77">
        <f t="shared" si="346"/>
        <v>0</v>
      </c>
      <c r="CV217" s="77">
        <f t="shared" si="346"/>
        <v>0</v>
      </c>
      <c r="CW217" s="77">
        <f t="shared" si="346"/>
        <v>0</v>
      </c>
      <c r="CX217" s="77">
        <f t="shared" si="346"/>
        <v>0</v>
      </c>
      <c r="CY217" s="77">
        <f t="shared" si="346"/>
        <v>0</v>
      </c>
      <c r="CZ217" s="77">
        <f t="shared" si="346"/>
        <v>0</v>
      </c>
      <c r="DA217" s="77">
        <f t="shared" si="346"/>
        <v>0</v>
      </c>
      <c r="DB217" s="77">
        <f t="shared" si="346"/>
        <v>0</v>
      </c>
      <c r="DC217" s="77">
        <f t="shared" si="346"/>
        <v>0</v>
      </c>
      <c r="DD217" s="77">
        <f t="shared" si="347"/>
        <v>0</v>
      </c>
      <c r="DE217" s="77">
        <f t="shared" si="347"/>
        <v>0</v>
      </c>
      <c r="DF217" s="77">
        <f t="shared" si="347"/>
        <v>0</v>
      </c>
      <c r="DG217" s="77">
        <f t="shared" si="347"/>
        <v>0</v>
      </c>
      <c r="DH217" s="77">
        <f t="shared" si="347"/>
        <v>0</v>
      </c>
      <c r="DI217" s="77">
        <f t="shared" si="347"/>
        <v>0</v>
      </c>
      <c r="DJ217" s="77">
        <f t="shared" si="347"/>
        <v>0</v>
      </c>
      <c r="DK217" s="77">
        <f t="shared" si="347"/>
        <v>0</v>
      </c>
      <c r="DL217" s="77">
        <f t="shared" si="347"/>
        <v>0</v>
      </c>
      <c r="DM217" s="77">
        <f t="shared" si="347"/>
        <v>0</v>
      </c>
      <c r="DN217" s="77">
        <f t="shared" si="348"/>
        <v>0</v>
      </c>
      <c r="DO217" s="77">
        <f t="shared" si="348"/>
        <v>0</v>
      </c>
      <c r="DP217" s="77">
        <f t="shared" si="348"/>
        <v>0</v>
      </c>
      <c r="DQ217" s="77">
        <f t="shared" si="348"/>
        <v>0</v>
      </c>
      <c r="DR217" s="77">
        <f t="shared" si="348"/>
        <v>0</v>
      </c>
      <c r="DS217" s="77">
        <f t="shared" si="348"/>
        <v>0</v>
      </c>
      <c r="DT217" s="77">
        <f t="shared" si="348"/>
        <v>0</v>
      </c>
      <c r="DU217" s="77">
        <f t="shared" si="348"/>
        <v>0</v>
      </c>
      <c r="DV217" s="77">
        <f t="shared" si="348"/>
        <v>0</v>
      </c>
      <c r="DW217" s="77">
        <f t="shared" si="348"/>
        <v>0</v>
      </c>
      <c r="DX217" s="77">
        <f t="shared" si="348"/>
        <v>0</v>
      </c>
      <c r="DY217" s="77">
        <f t="shared" si="349"/>
        <v>0</v>
      </c>
      <c r="DZ217" s="77">
        <f t="shared" si="349"/>
        <v>0</v>
      </c>
      <c r="EA217" s="77">
        <f t="shared" si="349"/>
        <v>0</v>
      </c>
      <c r="EB217" s="77">
        <f t="shared" si="349"/>
        <v>0</v>
      </c>
      <c r="EC217" s="77">
        <f t="shared" si="349"/>
        <v>0</v>
      </c>
      <c r="ED217" s="77">
        <f t="shared" si="349"/>
        <v>0</v>
      </c>
      <c r="EE217" s="77">
        <f t="shared" si="349"/>
        <v>0</v>
      </c>
      <c r="EF217" s="77">
        <f t="shared" si="349"/>
        <v>0</v>
      </c>
      <c r="EG217" s="77">
        <f t="shared" si="349"/>
        <v>0</v>
      </c>
      <c r="EH217" s="77">
        <f t="shared" si="349"/>
        <v>0</v>
      </c>
      <c r="EI217" s="77">
        <f t="shared" si="350"/>
        <v>0</v>
      </c>
      <c r="EJ217" s="77">
        <f t="shared" si="350"/>
        <v>0</v>
      </c>
      <c r="EK217" s="77">
        <f t="shared" si="350"/>
        <v>0</v>
      </c>
      <c r="EL217" s="77">
        <f t="shared" si="350"/>
        <v>0</v>
      </c>
      <c r="EM217" s="77">
        <f t="shared" si="350"/>
        <v>0</v>
      </c>
      <c r="EN217" s="77">
        <f t="shared" si="350"/>
        <v>0</v>
      </c>
      <c r="EO217" s="77">
        <f t="shared" si="350"/>
        <v>0</v>
      </c>
      <c r="EP217" s="77">
        <f t="shared" si="350"/>
        <v>0</v>
      </c>
      <c r="EQ217" s="77">
        <f t="shared" si="350"/>
        <v>0</v>
      </c>
      <c r="ER217" s="77">
        <f t="shared" si="350"/>
        <v>0</v>
      </c>
      <c r="ES217" s="77">
        <f t="shared" si="351"/>
        <v>0</v>
      </c>
      <c r="ET217" s="77">
        <f t="shared" si="351"/>
        <v>0</v>
      </c>
      <c r="EU217" s="77">
        <f t="shared" si="351"/>
        <v>0</v>
      </c>
      <c r="EV217" s="77">
        <f t="shared" si="351"/>
        <v>0</v>
      </c>
      <c r="EW217" s="77">
        <f t="shared" si="351"/>
        <v>0</v>
      </c>
      <c r="EX217" s="77">
        <f t="shared" si="351"/>
        <v>0</v>
      </c>
      <c r="EY217" s="77">
        <f t="shared" si="351"/>
        <v>0</v>
      </c>
      <c r="EZ217" s="77">
        <f t="shared" si="351"/>
        <v>0</v>
      </c>
      <c r="FA217" s="77">
        <f t="shared" si="351"/>
        <v>0</v>
      </c>
      <c r="FB217" s="77">
        <f t="shared" si="351"/>
        <v>0</v>
      </c>
      <c r="FC217" s="77">
        <f t="shared" si="352"/>
        <v>0</v>
      </c>
      <c r="FD217" s="77">
        <f t="shared" si="352"/>
        <v>0</v>
      </c>
      <c r="FE217" s="77">
        <f t="shared" si="352"/>
        <v>0</v>
      </c>
      <c r="FF217" s="77">
        <f t="shared" si="352"/>
        <v>0</v>
      </c>
      <c r="FG217" s="77">
        <f t="shared" si="352"/>
        <v>0</v>
      </c>
      <c r="FH217" s="77">
        <f t="shared" si="352"/>
        <v>0</v>
      </c>
      <c r="FI217" s="77">
        <f t="shared" si="352"/>
        <v>0</v>
      </c>
      <c r="FJ217" s="77">
        <f t="shared" si="352"/>
        <v>0</v>
      </c>
      <c r="FK217" s="77">
        <f t="shared" si="352"/>
        <v>0</v>
      </c>
      <c r="FL217" s="77">
        <f t="shared" si="352"/>
        <v>0</v>
      </c>
      <c r="FM217" s="77">
        <f t="shared" si="353"/>
        <v>0</v>
      </c>
      <c r="FN217" s="77">
        <f t="shared" si="353"/>
        <v>0</v>
      </c>
      <c r="FO217" s="77">
        <f t="shared" si="353"/>
        <v>0</v>
      </c>
      <c r="FP217" s="77">
        <f t="shared" si="353"/>
        <v>0</v>
      </c>
      <c r="FQ217" s="77">
        <f t="shared" si="353"/>
        <v>0</v>
      </c>
      <c r="FR217" s="77">
        <f t="shared" si="353"/>
        <v>0</v>
      </c>
      <c r="FS217" s="77">
        <f t="shared" si="353"/>
        <v>0</v>
      </c>
      <c r="FT217" s="77">
        <f t="shared" si="353"/>
        <v>0</v>
      </c>
      <c r="FU217" s="77">
        <f t="shared" si="353"/>
        <v>0</v>
      </c>
      <c r="FV217" s="77">
        <f t="shared" si="353"/>
        <v>0</v>
      </c>
      <c r="FW217" s="77">
        <f t="shared" si="354"/>
        <v>0</v>
      </c>
      <c r="FX217" s="77">
        <f t="shared" si="354"/>
        <v>0</v>
      </c>
      <c r="FY217" s="77">
        <f t="shared" si="354"/>
        <v>0</v>
      </c>
      <c r="FZ217" s="77">
        <f t="shared" si="354"/>
        <v>0</v>
      </c>
      <c r="GA217" s="77">
        <f t="shared" si="354"/>
        <v>0</v>
      </c>
      <c r="GB217" s="77">
        <f t="shared" si="354"/>
        <v>0</v>
      </c>
      <c r="GC217" s="77">
        <f t="shared" si="354"/>
        <v>0</v>
      </c>
      <c r="GD217" s="77">
        <f t="shared" si="354"/>
        <v>0</v>
      </c>
      <c r="GE217" s="77">
        <f t="shared" si="354"/>
        <v>0</v>
      </c>
      <c r="GF217" s="77">
        <f t="shared" si="354"/>
        <v>0</v>
      </c>
      <c r="GG217" s="77">
        <f t="shared" si="354"/>
        <v>0</v>
      </c>
    </row>
    <row r="218" spans="1:189" ht="15.75" x14ac:dyDescent="0.25">
      <c r="A218" s="93"/>
      <c r="B218" s="101"/>
      <c r="C218" s="102"/>
      <c r="D218" s="102"/>
      <c r="E218" s="93"/>
      <c r="F218" s="101"/>
      <c r="G218" s="97">
        <f t="shared" si="320"/>
        <v>0</v>
      </c>
      <c r="H218" s="96"/>
      <c r="I218" s="97">
        <f t="shared" si="321"/>
        <v>0</v>
      </c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0">
        <f t="shared" si="323"/>
        <v>0</v>
      </c>
      <c r="AE218" s="100">
        <f t="shared" si="319"/>
        <v>0</v>
      </c>
      <c r="AF218" s="75"/>
      <c r="AG218" s="75"/>
      <c r="AH218" s="68">
        <f t="shared" si="322"/>
        <v>0</v>
      </c>
      <c r="AI218" s="79">
        <f>SUMIF(Списки!$D$2:$D$6,B218,Списки!$E$2:$E$6)</f>
        <v>0</v>
      </c>
      <c r="AJ218" s="79">
        <f t="shared" si="324"/>
        <v>31</v>
      </c>
      <c r="AK218" s="70"/>
      <c r="AL218" s="70">
        <f t="array" aca="1" ref="AL218" ca="1">IF(MONTH(AI218)=1,MIN(IF(F218=январь!$A$1:$AF$200,ROW(январь!$A$1:$AF$200))),IF(MONTH(AI218)=2,MIN(IF(F218=февраль!$A$1:$AF$200,ROW(февраль!$A$1:$AF$200))),IF(MONTH(AI218)=3,MIN(IF(F218=март!$A$1:$AF$200,ROW(март!$A$1:$AF$200))),IF(MONTH(AI218)=4,MIN(IF(F218=апрель!$A$1:$AF$200,ROW(апрель!$A$1:$AF$200))),IF(MONTH(AI218)=5,MIN(IF(F218=май!$A$1:$AF$200,ROW(май!$A$1:$AF$200))),0)))))</f>
        <v>3</v>
      </c>
      <c r="AM218" s="77" t="str">
        <f t="shared" ca="1" si="340"/>
        <v>П</v>
      </c>
      <c r="AN218" s="77" t="str">
        <f t="shared" ca="1" si="340"/>
        <v>П</v>
      </c>
      <c r="AO218" s="77" t="str">
        <f t="shared" ca="1" si="340"/>
        <v>КД</v>
      </c>
      <c r="AP218" s="77" t="str">
        <f t="shared" ca="1" si="340"/>
        <v>КД</v>
      </c>
      <c r="AQ218" s="77" t="str">
        <f t="shared" ca="1" si="340"/>
        <v>КД</v>
      </c>
      <c r="AR218" s="77" t="str">
        <f t="shared" ca="1" si="340"/>
        <v>КД</v>
      </c>
      <c r="AS218" s="77" t="str">
        <f t="shared" ca="1" si="340"/>
        <v>В</v>
      </c>
      <c r="AT218" s="77" t="str">
        <f t="shared" ca="1" si="340"/>
        <v>КД</v>
      </c>
      <c r="AU218" s="77">
        <f t="shared" ca="1" si="340"/>
        <v>0</v>
      </c>
      <c r="AV218" s="77">
        <f t="shared" ca="1" si="340"/>
        <v>3</v>
      </c>
      <c r="AW218" s="77">
        <f t="shared" ca="1" si="341"/>
        <v>4</v>
      </c>
      <c r="AX218" s="77">
        <f t="shared" ca="1" si="341"/>
        <v>6</v>
      </c>
      <c r="AY218" s="77">
        <f t="shared" ca="1" si="341"/>
        <v>3</v>
      </c>
      <c r="AZ218" s="77" t="str">
        <f t="shared" ca="1" si="341"/>
        <v>В</v>
      </c>
      <c r="BA218" s="77">
        <f t="shared" ca="1" si="341"/>
        <v>7</v>
      </c>
      <c r="BB218" s="77">
        <f t="shared" ca="1" si="341"/>
        <v>0</v>
      </c>
      <c r="BC218" s="77">
        <f t="shared" ca="1" si="341"/>
        <v>3</v>
      </c>
      <c r="BD218" s="77">
        <f t="shared" ca="1" si="341"/>
        <v>4</v>
      </c>
      <c r="BE218" s="77">
        <f t="shared" ca="1" si="341"/>
        <v>6</v>
      </c>
      <c r="BF218" s="77">
        <f t="shared" ca="1" si="341"/>
        <v>3</v>
      </c>
      <c r="BG218" s="77" t="str">
        <f t="shared" ca="1" si="342"/>
        <v>В</v>
      </c>
      <c r="BH218" s="77">
        <f t="shared" ca="1" si="342"/>
        <v>7</v>
      </c>
      <c r="BI218" s="77">
        <f t="shared" ca="1" si="342"/>
        <v>0</v>
      </c>
      <c r="BJ218" s="77">
        <f t="shared" ca="1" si="342"/>
        <v>3</v>
      </c>
      <c r="BK218" s="77">
        <f t="shared" ca="1" si="342"/>
        <v>4</v>
      </c>
      <c r="BL218" s="77">
        <f t="shared" ca="1" si="342"/>
        <v>6</v>
      </c>
      <c r="BM218" s="77">
        <f t="shared" ca="1" si="342"/>
        <v>3</v>
      </c>
      <c r="BN218" s="77" t="str">
        <f t="shared" ca="1" si="342"/>
        <v>В</v>
      </c>
      <c r="BO218" s="77">
        <f t="shared" ca="1" si="342"/>
        <v>7</v>
      </c>
      <c r="BP218" s="77">
        <f t="shared" ca="1" si="342"/>
        <v>0</v>
      </c>
      <c r="BQ218" s="77">
        <f t="shared" ca="1" si="342"/>
        <v>3</v>
      </c>
      <c r="BR218" s="77">
        <f t="shared" si="343"/>
        <v>0</v>
      </c>
      <c r="BS218" s="77">
        <f t="shared" si="343"/>
        <v>0</v>
      </c>
      <c r="BT218" s="77">
        <f t="shared" si="343"/>
        <v>0</v>
      </c>
      <c r="BU218" s="77">
        <f t="shared" si="343"/>
        <v>0</v>
      </c>
      <c r="BV218" s="77">
        <f t="shared" si="343"/>
        <v>0</v>
      </c>
      <c r="BW218" s="77">
        <f t="shared" si="343"/>
        <v>0</v>
      </c>
      <c r="BX218" s="77">
        <f t="shared" si="343"/>
        <v>0</v>
      </c>
      <c r="BY218" s="77">
        <f t="shared" si="343"/>
        <v>0</v>
      </c>
      <c r="BZ218" s="77">
        <f t="shared" si="343"/>
        <v>0</v>
      </c>
      <c r="CA218" s="77">
        <f t="shared" si="343"/>
        <v>0</v>
      </c>
      <c r="CB218" s="77">
        <f t="shared" si="344"/>
        <v>0</v>
      </c>
      <c r="CC218" s="77">
        <f t="shared" si="344"/>
        <v>0</v>
      </c>
      <c r="CD218" s="77">
        <f t="shared" si="344"/>
        <v>0</v>
      </c>
      <c r="CE218" s="77">
        <f t="shared" si="344"/>
        <v>0</v>
      </c>
      <c r="CF218" s="77">
        <f t="shared" si="344"/>
        <v>0</v>
      </c>
      <c r="CG218" s="77">
        <f t="shared" si="344"/>
        <v>0</v>
      </c>
      <c r="CH218" s="77">
        <f t="shared" si="344"/>
        <v>0</v>
      </c>
      <c r="CI218" s="77">
        <f t="shared" si="344"/>
        <v>0</v>
      </c>
      <c r="CJ218" s="77">
        <f t="shared" si="344"/>
        <v>0</v>
      </c>
      <c r="CK218" s="77">
        <f t="shared" si="344"/>
        <v>0</v>
      </c>
      <c r="CL218" s="77">
        <f t="shared" si="345"/>
        <v>0</v>
      </c>
      <c r="CM218" s="77">
        <f t="shared" si="345"/>
        <v>0</v>
      </c>
      <c r="CN218" s="77">
        <f t="shared" si="345"/>
        <v>0</v>
      </c>
      <c r="CO218" s="77">
        <f t="shared" si="345"/>
        <v>0</v>
      </c>
      <c r="CP218" s="77">
        <f t="shared" si="345"/>
        <v>0</v>
      </c>
      <c r="CQ218" s="77">
        <f t="shared" si="345"/>
        <v>0</v>
      </c>
      <c r="CR218" s="77">
        <f t="shared" si="345"/>
        <v>0</v>
      </c>
      <c r="CS218" s="77">
        <f t="shared" si="345"/>
        <v>0</v>
      </c>
      <c r="CT218" s="77">
        <f t="shared" si="346"/>
        <v>0</v>
      </c>
      <c r="CU218" s="77">
        <f t="shared" si="346"/>
        <v>0</v>
      </c>
      <c r="CV218" s="77">
        <f t="shared" si="346"/>
        <v>0</v>
      </c>
      <c r="CW218" s="77">
        <f t="shared" si="346"/>
        <v>0</v>
      </c>
      <c r="CX218" s="77">
        <f t="shared" si="346"/>
        <v>0</v>
      </c>
      <c r="CY218" s="77">
        <f t="shared" si="346"/>
        <v>0</v>
      </c>
      <c r="CZ218" s="77">
        <f t="shared" si="346"/>
        <v>0</v>
      </c>
      <c r="DA218" s="77">
        <f t="shared" si="346"/>
        <v>0</v>
      </c>
      <c r="DB218" s="77">
        <f t="shared" si="346"/>
        <v>0</v>
      </c>
      <c r="DC218" s="77">
        <f t="shared" si="346"/>
        <v>0</v>
      </c>
      <c r="DD218" s="77">
        <f t="shared" si="347"/>
        <v>0</v>
      </c>
      <c r="DE218" s="77">
        <f t="shared" si="347"/>
        <v>0</v>
      </c>
      <c r="DF218" s="77">
        <f t="shared" si="347"/>
        <v>0</v>
      </c>
      <c r="DG218" s="77">
        <f t="shared" si="347"/>
        <v>0</v>
      </c>
      <c r="DH218" s="77">
        <f t="shared" si="347"/>
        <v>0</v>
      </c>
      <c r="DI218" s="77">
        <f t="shared" si="347"/>
        <v>0</v>
      </c>
      <c r="DJ218" s="77">
        <f t="shared" si="347"/>
        <v>0</v>
      </c>
      <c r="DK218" s="77">
        <f t="shared" si="347"/>
        <v>0</v>
      </c>
      <c r="DL218" s="77">
        <f t="shared" si="347"/>
        <v>0</v>
      </c>
      <c r="DM218" s="77">
        <f t="shared" si="347"/>
        <v>0</v>
      </c>
      <c r="DN218" s="77">
        <f t="shared" si="348"/>
        <v>0</v>
      </c>
      <c r="DO218" s="77">
        <f t="shared" si="348"/>
        <v>0</v>
      </c>
      <c r="DP218" s="77">
        <f t="shared" si="348"/>
        <v>0</v>
      </c>
      <c r="DQ218" s="77">
        <f t="shared" si="348"/>
        <v>0</v>
      </c>
      <c r="DR218" s="77">
        <f t="shared" si="348"/>
        <v>0</v>
      </c>
      <c r="DS218" s="77">
        <f t="shared" si="348"/>
        <v>0</v>
      </c>
      <c r="DT218" s="77">
        <f t="shared" si="348"/>
        <v>0</v>
      </c>
      <c r="DU218" s="77">
        <f t="shared" si="348"/>
        <v>0</v>
      </c>
      <c r="DV218" s="77">
        <f t="shared" si="348"/>
        <v>0</v>
      </c>
      <c r="DW218" s="77">
        <f t="shared" si="348"/>
        <v>0</v>
      </c>
      <c r="DX218" s="77">
        <f t="shared" si="348"/>
        <v>0</v>
      </c>
      <c r="DY218" s="77">
        <f t="shared" si="349"/>
        <v>0</v>
      </c>
      <c r="DZ218" s="77">
        <f t="shared" si="349"/>
        <v>0</v>
      </c>
      <c r="EA218" s="77">
        <f t="shared" si="349"/>
        <v>0</v>
      </c>
      <c r="EB218" s="77">
        <f t="shared" si="349"/>
        <v>0</v>
      </c>
      <c r="EC218" s="77">
        <f t="shared" si="349"/>
        <v>0</v>
      </c>
      <c r="ED218" s="77">
        <f t="shared" si="349"/>
        <v>0</v>
      </c>
      <c r="EE218" s="77">
        <f t="shared" si="349"/>
        <v>0</v>
      </c>
      <c r="EF218" s="77">
        <f t="shared" si="349"/>
        <v>0</v>
      </c>
      <c r="EG218" s="77">
        <f t="shared" si="349"/>
        <v>0</v>
      </c>
      <c r="EH218" s="77">
        <f t="shared" si="349"/>
        <v>0</v>
      </c>
      <c r="EI218" s="77">
        <f t="shared" si="350"/>
        <v>0</v>
      </c>
      <c r="EJ218" s="77">
        <f t="shared" si="350"/>
        <v>0</v>
      </c>
      <c r="EK218" s="77">
        <f t="shared" si="350"/>
        <v>0</v>
      </c>
      <c r="EL218" s="77">
        <f t="shared" si="350"/>
        <v>0</v>
      </c>
      <c r="EM218" s="77">
        <f t="shared" si="350"/>
        <v>0</v>
      </c>
      <c r="EN218" s="77">
        <f t="shared" si="350"/>
        <v>0</v>
      </c>
      <c r="EO218" s="77">
        <f t="shared" si="350"/>
        <v>0</v>
      </c>
      <c r="EP218" s="77">
        <f t="shared" si="350"/>
        <v>0</v>
      </c>
      <c r="EQ218" s="77">
        <f t="shared" si="350"/>
        <v>0</v>
      </c>
      <c r="ER218" s="77">
        <f t="shared" si="350"/>
        <v>0</v>
      </c>
      <c r="ES218" s="77">
        <f t="shared" si="351"/>
        <v>0</v>
      </c>
      <c r="ET218" s="77">
        <f t="shared" si="351"/>
        <v>0</v>
      </c>
      <c r="EU218" s="77">
        <f t="shared" si="351"/>
        <v>0</v>
      </c>
      <c r="EV218" s="77">
        <f t="shared" si="351"/>
        <v>0</v>
      </c>
      <c r="EW218" s="77">
        <f t="shared" si="351"/>
        <v>0</v>
      </c>
      <c r="EX218" s="77">
        <f t="shared" si="351"/>
        <v>0</v>
      </c>
      <c r="EY218" s="77">
        <f t="shared" si="351"/>
        <v>0</v>
      </c>
      <c r="EZ218" s="77">
        <f t="shared" si="351"/>
        <v>0</v>
      </c>
      <c r="FA218" s="77">
        <f t="shared" si="351"/>
        <v>0</v>
      </c>
      <c r="FB218" s="77">
        <f t="shared" si="351"/>
        <v>0</v>
      </c>
      <c r="FC218" s="77">
        <f t="shared" si="352"/>
        <v>0</v>
      </c>
      <c r="FD218" s="77">
        <f t="shared" si="352"/>
        <v>0</v>
      </c>
      <c r="FE218" s="77">
        <f t="shared" si="352"/>
        <v>0</v>
      </c>
      <c r="FF218" s="77">
        <f t="shared" si="352"/>
        <v>0</v>
      </c>
      <c r="FG218" s="77">
        <f t="shared" si="352"/>
        <v>0</v>
      </c>
      <c r="FH218" s="77">
        <f t="shared" si="352"/>
        <v>0</v>
      </c>
      <c r="FI218" s="77">
        <f t="shared" si="352"/>
        <v>0</v>
      </c>
      <c r="FJ218" s="77">
        <f t="shared" si="352"/>
        <v>0</v>
      </c>
      <c r="FK218" s="77">
        <f t="shared" si="352"/>
        <v>0</v>
      </c>
      <c r="FL218" s="77">
        <f t="shared" si="352"/>
        <v>0</v>
      </c>
      <c r="FM218" s="77">
        <f t="shared" si="353"/>
        <v>0</v>
      </c>
      <c r="FN218" s="77">
        <f t="shared" si="353"/>
        <v>0</v>
      </c>
      <c r="FO218" s="77">
        <f t="shared" si="353"/>
        <v>0</v>
      </c>
      <c r="FP218" s="77">
        <f t="shared" si="353"/>
        <v>0</v>
      </c>
      <c r="FQ218" s="77">
        <f t="shared" si="353"/>
        <v>0</v>
      </c>
      <c r="FR218" s="77">
        <f t="shared" si="353"/>
        <v>0</v>
      </c>
      <c r="FS218" s="77">
        <f t="shared" si="353"/>
        <v>0</v>
      </c>
      <c r="FT218" s="77">
        <f t="shared" si="353"/>
        <v>0</v>
      </c>
      <c r="FU218" s="77">
        <f t="shared" si="353"/>
        <v>0</v>
      </c>
      <c r="FV218" s="77">
        <f t="shared" si="353"/>
        <v>0</v>
      </c>
      <c r="FW218" s="77">
        <f t="shared" si="354"/>
        <v>0</v>
      </c>
      <c r="FX218" s="77">
        <f t="shared" si="354"/>
        <v>0</v>
      </c>
      <c r="FY218" s="77">
        <f t="shared" si="354"/>
        <v>0</v>
      </c>
      <c r="FZ218" s="77">
        <f t="shared" si="354"/>
        <v>0</v>
      </c>
      <c r="GA218" s="77">
        <f t="shared" si="354"/>
        <v>0</v>
      </c>
      <c r="GB218" s="77">
        <f t="shared" si="354"/>
        <v>0</v>
      </c>
      <c r="GC218" s="77">
        <f t="shared" si="354"/>
        <v>0</v>
      </c>
      <c r="GD218" s="77">
        <f t="shared" si="354"/>
        <v>0</v>
      </c>
      <c r="GE218" s="77">
        <f t="shared" si="354"/>
        <v>0</v>
      </c>
      <c r="GF218" s="77">
        <f t="shared" si="354"/>
        <v>0</v>
      </c>
      <c r="GG218" s="77">
        <f t="shared" si="354"/>
        <v>0</v>
      </c>
    </row>
    <row r="219" spans="1:189" ht="15.75" x14ac:dyDescent="0.25">
      <c r="A219" s="93"/>
      <c r="B219" s="101"/>
      <c r="C219" s="102"/>
      <c r="D219" s="102"/>
      <c r="E219" s="93"/>
      <c r="F219" s="101"/>
      <c r="G219" s="97">
        <f t="shared" si="320"/>
        <v>0</v>
      </c>
      <c r="H219" s="96"/>
      <c r="I219" s="97">
        <f t="shared" si="321"/>
        <v>0</v>
      </c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0">
        <f t="shared" si="323"/>
        <v>0</v>
      </c>
      <c r="AE219" s="100">
        <f t="shared" si="319"/>
        <v>0</v>
      </c>
      <c r="AF219" s="75"/>
      <c r="AG219" s="75"/>
      <c r="AH219" s="68">
        <f t="shared" si="322"/>
        <v>0</v>
      </c>
      <c r="AI219" s="79">
        <f>SUMIF(Списки!$D$2:$D$6,B219,Списки!$E$2:$E$6)</f>
        <v>0</v>
      </c>
      <c r="AJ219" s="79">
        <f t="shared" si="324"/>
        <v>31</v>
      </c>
      <c r="AK219" s="70"/>
      <c r="AL219" s="70">
        <f t="array" aca="1" ref="AL219" ca="1">IF(MONTH(AI219)=1,MIN(IF(F219=январь!$A$1:$AF$200,ROW(январь!$A$1:$AF$200))),IF(MONTH(AI219)=2,MIN(IF(F219=февраль!$A$1:$AF$200,ROW(февраль!$A$1:$AF$200))),IF(MONTH(AI219)=3,MIN(IF(F219=март!$A$1:$AF$200,ROW(март!$A$1:$AF$200))),IF(MONTH(AI219)=4,MIN(IF(F219=апрель!$A$1:$AF$200,ROW(апрель!$A$1:$AF$200))),IF(MONTH(AI219)=5,MIN(IF(F219=май!$A$1:$AF$200,ROW(май!$A$1:$AF$200))),0)))))</f>
        <v>3</v>
      </c>
      <c r="AM219" s="77" t="str">
        <f t="shared" ca="1" si="340"/>
        <v>П</v>
      </c>
      <c r="AN219" s="77" t="str">
        <f t="shared" ca="1" si="340"/>
        <v>П</v>
      </c>
      <c r="AO219" s="77" t="str">
        <f t="shared" ca="1" si="340"/>
        <v>КД</v>
      </c>
      <c r="AP219" s="77" t="str">
        <f t="shared" ca="1" si="340"/>
        <v>КД</v>
      </c>
      <c r="AQ219" s="77" t="str">
        <f t="shared" ca="1" si="340"/>
        <v>КД</v>
      </c>
      <c r="AR219" s="77" t="str">
        <f t="shared" ca="1" si="340"/>
        <v>КД</v>
      </c>
      <c r="AS219" s="77" t="str">
        <f t="shared" ca="1" si="340"/>
        <v>В</v>
      </c>
      <c r="AT219" s="77" t="str">
        <f t="shared" ca="1" si="340"/>
        <v>КД</v>
      </c>
      <c r="AU219" s="77">
        <f t="shared" ca="1" si="340"/>
        <v>0</v>
      </c>
      <c r="AV219" s="77">
        <f t="shared" ca="1" si="340"/>
        <v>3</v>
      </c>
      <c r="AW219" s="77">
        <f t="shared" ca="1" si="341"/>
        <v>4</v>
      </c>
      <c r="AX219" s="77">
        <f t="shared" ca="1" si="341"/>
        <v>6</v>
      </c>
      <c r="AY219" s="77">
        <f t="shared" ca="1" si="341"/>
        <v>3</v>
      </c>
      <c r="AZ219" s="77" t="str">
        <f t="shared" ca="1" si="341"/>
        <v>В</v>
      </c>
      <c r="BA219" s="77">
        <f t="shared" ca="1" si="341"/>
        <v>7</v>
      </c>
      <c r="BB219" s="77">
        <f t="shared" ca="1" si="341"/>
        <v>0</v>
      </c>
      <c r="BC219" s="77">
        <f t="shared" ca="1" si="341"/>
        <v>3</v>
      </c>
      <c r="BD219" s="77">
        <f t="shared" ca="1" si="341"/>
        <v>4</v>
      </c>
      <c r="BE219" s="77">
        <f t="shared" ca="1" si="341"/>
        <v>6</v>
      </c>
      <c r="BF219" s="77">
        <f t="shared" ca="1" si="341"/>
        <v>3</v>
      </c>
      <c r="BG219" s="77" t="str">
        <f t="shared" ca="1" si="342"/>
        <v>В</v>
      </c>
      <c r="BH219" s="77">
        <f t="shared" ca="1" si="342"/>
        <v>7</v>
      </c>
      <c r="BI219" s="77">
        <f t="shared" ca="1" si="342"/>
        <v>0</v>
      </c>
      <c r="BJ219" s="77">
        <f t="shared" ca="1" si="342"/>
        <v>3</v>
      </c>
      <c r="BK219" s="77">
        <f t="shared" ca="1" si="342"/>
        <v>4</v>
      </c>
      <c r="BL219" s="77">
        <f t="shared" ca="1" si="342"/>
        <v>6</v>
      </c>
      <c r="BM219" s="77">
        <f t="shared" ca="1" si="342"/>
        <v>3</v>
      </c>
      <c r="BN219" s="77" t="str">
        <f t="shared" ca="1" si="342"/>
        <v>В</v>
      </c>
      <c r="BO219" s="77">
        <f t="shared" ca="1" si="342"/>
        <v>7</v>
      </c>
      <c r="BP219" s="77">
        <f t="shared" ca="1" si="342"/>
        <v>0</v>
      </c>
      <c r="BQ219" s="77">
        <f t="shared" ca="1" si="342"/>
        <v>3</v>
      </c>
      <c r="BR219" s="77">
        <f t="shared" si="343"/>
        <v>0</v>
      </c>
      <c r="BS219" s="77">
        <f t="shared" si="343"/>
        <v>0</v>
      </c>
      <c r="BT219" s="77">
        <f t="shared" si="343"/>
        <v>0</v>
      </c>
      <c r="BU219" s="77">
        <f t="shared" si="343"/>
        <v>0</v>
      </c>
      <c r="BV219" s="77">
        <f t="shared" si="343"/>
        <v>0</v>
      </c>
      <c r="BW219" s="77">
        <f t="shared" si="343"/>
        <v>0</v>
      </c>
      <c r="BX219" s="77">
        <f t="shared" si="343"/>
        <v>0</v>
      </c>
      <c r="BY219" s="77">
        <f t="shared" si="343"/>
        <v>0</v>
      </c>
      <c r="BZ219" s="77">
        <f t="shared" si="343"/>
        <v>0</v>
      </c>
      <c r="CA219" s="77">
        <f t="shared" si="343"/>
        <v>0</v>
      </c>
      <c r="CB219" s="77">
        <f t="shared" si="344"/>
        <v>0</v>
      </c>
      <c r="CC219" s="77">
        <f t="shared" si="344"/>
        <v>0</v>
      </c>
      <c r="CD219" s="77">
        <f t="shared" si="344"/>
        <v>0</v>
      </c>
      <c r="CE219" s="77">
        <f t="shared" si="344"/>
        <v>0</v>
      </c>
      <c r="CF219" s="77">
        <f t="shared" si="344"/>
        <v>0</v>
      </c>
      <c r="CG219" s="77">
        <f t="shared" si="344"/>
        <v>0</v>
      </c>
      <c r="CH219" s="77">
        <f t="shared" si="344"/>
        <v>0</v>
      </c>
      <c r="CI219" s="77">
        <f t="shared" si="344"/>
        <v>0</v>
      </c>
      <c r="CJ219" s="77">
        <f t="shared" si="344"/>
        <v>0</v>
      </c>
      <c r="CK219" s="77">
        <f t="shared" si="344"/>
        <v>0</v>
      </c>
      <c r="CL219" s="77">
        <f t="shared" si="345"/>
        <v>0</v>
      </c>
      <c r="CM219" s="77">
        <f t="shared" si="345"/>
        <v>0</v>
      </c>
      <c r="CN219" s="77">
        <f t="shared" si="345"/>
        <v>0</v>
      </c>
      <c r="CO219" s="77">
        <f t="shared" si="345"/>
        <v>0</v>
      </c>
      <c r="CP219" s="77">
        <f t="shared" si="345"/>
        <v>0</v>
      </c>
      <c r="CQ219" s="77">
        <f t="shared" si="345"/>
        <v>0</v>
      </c>
      <c r="CR219" s="77">
        <f t="shared" si="345"/>
        <v>0</v>
      </c>
      <c r="CS219" s="77">
        <f t="shared" si="345"/>
        <v>0</v>
      </c>
      <c r="CT219" s="77">
        <f t="shared" si="346"/>
        <v>0</v>
      </c>
      <c r="CU219" s="77">
        <f t="shared" si="346"/>
        <v>0</v>
      </c>
      <c r="CV219" s="77">
        <f t="shared" si="346"/>
        <v>0</v>
      </c>
      <c r="CW219" s="77">
        <f t="shared" si="346"/>
        <v>0</v>
      </c>
      <c r="CX219" s="77">
        <f t="shared" si="346"/>
        <v>0</v>
      </c>
      <c r="CY219" s="77">
        <f t="shared" si="346"/>
        <v>0</v>
      </c>
      <c r="CZ219" s="77">
        <f t="shared" si="346"/>
        <v>0</v>
      </c>
      <c r="DA219" s="77">
        <f t="shared" si="346"/>
        <v>0</v>
      </c>
      <c r="DB219" s="77">
        <f t="shared" si="346"/>
        <v>0</v>
      </c>
      <c r="DC219" s="77">
        <f t="shared" si="346"/>
        <v>0</v>
      </c>
      <c r="DD219" s="77">
        <f t="shared" si="347"/>
        <v>0</v>
      </c>
      <c r="DE219" s="77">
        <f t="shared" si="347"/>
        <v>0</v>
      </c>
      <c r="DF219" s="77">
        <f t="shared" si="347"/>
        <v>0</v>
      </c>
      <c r="DG219" s="77">
        <f t="shared" si="347"/>
        <v>0</v>
      </c>
      <c r="DH219" s="77">
        <f t="shared" si="347"/>
        <v>0</v>
      </c>
      <c r="DI219" s="77">
        <f t="shared" si="347"/>
        <v>0</v>
      </c>
      <c r="DJ219" s="77">
        <f t="shared" si="347"/>
        <v>0</v>
      </c>
      <c r="DK219" s="77">
        <f t="shared" si="347"/>
        <v>0</v>
      </c>
      <c r="DL219" s="77">
        <f t="shared" si="347"/>
        <v>0</v>
      </c>
      <c r="DM219" s="77">
        <f t="shared" si="347"/>
        <v>0</v>
      </c>
      <c r="DN219" s="77">
        <f t="shared" si="348"/>
        <v>0</v>
      </c>
      <c r="DO219" s="77">
        <f t="shared" si="348"/>
        <v>0</v>
      </c>
      <c r="DP219" s="77">
        <f t="shared" si="348"/>
        <v>0</v>
      </c>
      <c r="DQ219" s="77">
        <f t="shared" si="348"/>
        <v>0</v>
      </c>
      <c r="DR219" s="77">
        <f t="shared" si="348"/>
        <v>0</v>
      </c>
      <c r="DS219" s="77">
        <f t="shared" si="348"/>
        <v>0</v>
      </c>
      <c r="DT219" s="77">
        <f t="shared" si="348"/>
        <v>0</v>
      </c>
      <c r="DU219" s="77">
        <f t="shared" si="348"/>
        <v>0</v>
      </c>
      <c r="DV219" s="77">
        <f t="shared" si="348"/>
        <v>0</v>
      </c>
      <c r="DW219" s="77">
        <f t="shared" si="348"/>
        <v>0</v>
      </c>
      <c r="DX219" s="77">
        <f t="shared" si="348"/>
        <v>0</v>
      </c>
      <c r="DY219" s="77">
        <f t="shared" si="349"/>
        <v>0</v>
      </c>
      <c r="DZ219" s="77">
        <f t="shared" si="349"/>
        <v>0</v>
      </c>
      <c r="EA219" s="77">
        <f t="shared" si="349"/>
        <v>0</v>
      </c>
      <c r="EB219" s="77">
        <f t="shared" si="349"/>
        <v>0</v>
      </c>
      <c r="EC219" s="77">
        <f t="shared" si="349"/>
        <v>0</v>
      </c>
      <c r="ED219" s="77">
        <f t="shared" si="349"/>
        <v>0</v>
      </c>
      <c r="EE219" s="77">
        <f t="shared" si="349"/>
        <v>0</v>
      </c>
      <c r="EF219" s="77">
        <f t="shared" si="349"/>
        <v>0</v>
      </c>
      <c r="EG219" s="77">
        <f t="shared" si="349"/>
        <v>0</v>
      </c>
      <c r="EH219" s="77">
        <f t="shared" si="349"/>
        <v>0</v>
      </c>
      <c r="EI219" s="77">
        <f t="shared" si="350"/>
        <v>0</v>
      </c>
      <c r="EJ219" s="77">
        <f t="shared" si="350"/>
        <v>0</v>
      </c>
      <c r="EK219" s="77">
        <f t="shared" si="350"/>
        <v>0</v>
      </c>
      <c r="EL219" s="77">
        <f t="shared" si="350"/>
        <v>0</v>
      </c>
      <c r="EM219" s="77">
        <f t="shared" si="350"/>
        <v>0</v>
      </c>
      <c r="EN219" s="77">
        <f t="shared" si="350"/>
        <v>0</v>
      </c>
      <c r="EO219" s="77">
        <f t="shared" si="350"/>
        <v>0</v>
      </c>
      <c r="EP219" s="77">
        <f t="shared" si="350"/>
        <v>0</v>
      </c>
      <c r="EQ219" s="77">
        <f t="shared" si="350"/>
        <v>0</v>
      </c>
      <c r="ER219" s="77">
        <f t="shared" si="350"/>
        <v>0</v>
      </c>
      <c r="ES219" s="77">
        <f t="shared" si="351"/>
        <v>0</v>
      </c>
      <c r="ET219" s="77">
        <f t="shared" si="351"/>
        <v>0</v>
      </c>
      <c r="EU219" s="77">
        <f t="shared" si="351"/>
        <v>0</v>
      </c>
      <c r="EV219" s="77">
        <f t="shared" si="351"/>
        <v>0</v>
      </c>
      <c r="EW219" s="77">
        <f t="shared" si="351"/>
        <v>0</v>
      </c>
      <c r="EX219" s="77">
        <f t="shared" si="351"/>
        <v>0</v>
      </c>
      <c r="EY219" s="77">
        <f t="shared" si="351"/>
        <v>0</v>
      </c>
      <c r="EZ219" s="77">
        <f t="shared" si="351"/>
        <v>0</v>
      </c>
      <c r="FA219" s="77">
        <f t="shared" si="351"/>
        <v>0</v>
      </c>
      <c r="FB219" s="77">
        <f t="shared" si="351"/>
        <v>0</v>
      </c>
      <c r="FC219" s="77">
        <f t="shared" si="352"/>
        <v>0</v>
      </c>
      <c r="FD219" s="77">
        <f t="shared" si="352"/>
        <v>0</v>
      </c>
      <c r="FE219" s="77">
        <f t="shared" si="352"/>
        <v>0</v>
      </c>
      <c r="FF219" s="77">
        <f t="shared" si="352"/>
        <v>0</v>
      </c>
      <c r="FG219" s="77">
        <f t="shared" si="352"/>
        <v>0</v>
      </c>
      <c r="FH219" s="77">
        <f t="shared" si="352"/>
        <v>0</v>
      </c>
      <c r="FI219" s="77">
        <f t="shared" si="352"/>
        <v>0</v>
      </c>
      <c r="FJ219" s="77">
        <f t="shared" si="352"/>
        <v>0</v>
      </c>
      <c r="FK219" s="77">
        <f t="shared" si="352"/>
        <v>0</v>
      </c>
      <c r="FL219" s="77">
        <f t="shared" si="352"/>
        <v>0</v>
      </c>
      <c r="FM219" s="77">
        <f t="shared" si="353"/>
        <v>0</v>
      </c>
      <c r="FN219" s="77">
        <f t="shared" si="353"/>
        <v>0</v>
      </c>
      <c r="FO219" s="77">
        <f t="shared" si="353"/>
        <v>0</v>
      </c>
      <c r="FP219" s="77">
        <f t="shared" si="353"/>
        <v>0</v>
      </c>
      <c r="FQ219" s="77">
        <f t="shared" si="353"/>
        <v>0</v>
      </c>
      <c r="FR219" s="77">
        <f t="shared" si="353"/>
        <v>0</v>
      </c>
      <c r="FS219" s="77">
        <f t="shared" si="353"/>
        <v>0</v>
      </c>
      <c r="FT219" s="77">
        <f t="shared" si="353"/>
        <v>0</v>
      </c>
      <c r="FU219" s="77">
        <f t="shared" si="353"/>
        <v>0</v>
      </c>
      <c r="FV219" s="77">
        <f t="shared" si="353"/>
        <v>0</v>
      </c>
      <c r="FW219" s="77">
        <f t="shared" si="354"/>
        <v>0</v>
      </c>
      <c r="FX219" s="77">
        <f t="shared" si="354"/>
        <v>0</v>
      </c>
      <c r="FY219" s="77">
        <f t="shared" si="354"/>
        <v>0</v>
      </c>
      <c r="FZ219" s="77">
        <f t="shared" si="354"/>
        <v>0</v>
      </c>
      <c r="GA219" s="77">
        <f t="shared" si="354"/>
        <v>0</v>
      </c>
      <c r="GB219" s="77">
        <f t="shared" si="354"/>
        <v>0</v>
      </c>
      <c r="GC219" s="77">
        <f t="shared" si="354"/>
        <v>0</v>
      </c>
      <c r="GD219" s="77">
        <f t="shared" si="354"/>
        <v>0</v>
      </c>
      <c r="GE219" s="77">
        <f t="shared" si="354"/>
        <v>0</v>
      </c>
      <c r="GF219" s="77">
        <f t="shared" si="354"/>
        <v>0</v>
      </c>
      <c r="GG219" s="77">
        <f t="shared" si="354"/>
        <v>0</v>
      </c>
    </row>
    <row r="220" spans="1:189" ht="15.75" x14ac:dyDescent="0.25">
      <c r="A220" s="93"/>
      <c r="B220" s="101"/>
      <c r="C220" s="102"/>
      <c r="D220" s="102"/>
      <c r="E220" s="93"/>
      <c r="F220" s="101"/>
      <c r="G220" s="97">
        <f t="shared" si="320"/>
        <v>0</v>
      </c>
      <c r="H220" s="96"/>
      <c r="I220" s="97">
        <f t="shared" si="321"/>
        <v>0</v>
      </c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0">
        <f t="shared" si="323"/>
        <v>0</v>
      </c>
      <c r="AE220" s="100">
        <f t="shared" si="319"/>
        <v>0</v>
      </c>
      <c r="AF220" s="75"/>
      <c r="AG220" s="75"/>
      <c r="AH220" s="68">
        <f t="shared" si="322"/>
        <v>0</v>
      </c>
      <c r="AI220" s="79">
        <f>SUMIF(Списки!$D$2:$D$6,B220,Списки!$E$2:$E$6)</f>
        <v>0</v>
      </c>
      <c r="AJ220" s="79">
        <f t="shared" si="324"/>
        <v>31</v>
      </c>
      <c r="AK220" s="70"/>
      <c r="AL220" s="70">
        <f t="array" aca="1" ref="AL220" ca="1">IF(MONTH(AI220)=1,MIN(IF(F220=январь!$A$1:$AF$200,ROW(январь!$A$1:$AF$200))),IF(MONTH(AI220)=2,MIN(IF(F220=февраль!$A$1:$AF$200,ROW(февраль!$A$1:$AF$200))),IF(MONTH(AI220)=3,MIN(IF(F220=март!$A$1:$AF$200,ROW(март!$A$1:$AF$200))),IF(MONTH(AI220)=4,MIN(IF(F220=апрель!$A$1:$AF$200,ROW(апрель!$A$1:$AF$200))),IF(MONTH(AI220)=5,MIN(IF(F220=май!$A$1:$AF$200,ROW(май!$A$1:$AF$200))),0)))))</f>
        <v>3</v>
      </c>
      <c r="AM220" s="77" t="str">
        <f t="shared" ca="1" si="340"/>
        <v>П</v>
      </c>
      <c r="AN220" s="77" t="str">
        <f t="shared" ca="1" si="340"/>
        <v>П</v>
      </c>
      <c r="AO220" s="77" t="str">
        <f t="shared" ca="1" si="340"/>
        <v>КД</v>
      </c>
      <c r="AP220" s="77" t="str">
        <f t="shared" ca="1" si="340"/>
        <v>КД</v>
      </c>
      <c r="AQ220" s="77" t="str">
        <f t="shared" ca="1" si="340"/>
        <v>КД</v>
      </c>
      <c r="AR220" s="77" t="str">
        <f t="shared" ca="1" si="340"/>
        <v>КД</v>
      </c>
      <c r="AS220" s="77" t="str">
        <f t="shared" ca="1" si="340"/>
        <v>В</v>
      </c>
      <c r="AT220" s="77" t="str">
        <f t="shared" ca="1" si="340"/>
        <v>КД</v>
      </c>
      <c r="AU220" s="77">
        <f t="shared" ca="1" si="340"/>
        <v>0</v>
      </c>
      <c r="AV220" s="77">
        <f t="shared" ca="1" si="340"/>
        <v>3</v>
      </c>
      <c r="AW220" s="77">
        <f t="shared" ca="1" si="341"/>
        <v>4</v>
      </c>
      <c r="AX220" s="77">
        <f t="shared" ca="1" si="341"/>
        <v>6</v>
      </c>
      <c r="AY220" s="77">
        <f t="shared" ca="1" si="341"/>
        <v>3</v>
      </c>
      <c r="AZ220" s="77" t="str">
        <f t="shared" ca="1" si="341"/>
        <v>В</v>
      </c>
      <c r="BA220" s="77">
        <f t="shared" ca="1" si="341"/>
        <v>7</v>
      </c>
      <c r="BB220" s="77">
        <f t="shared" ca="1" si="341"/>
        <v>0</v>
      </c>
      <c r="BC220" s="77">
        <f t="shared" ca="1" si="341"/>
        <v>3</v>
      </c>
      <c r="BD220" s="77">
        <f t="shared" ca="1" si="341"/>
        <v>4</v>
      </c>
      <c r="BE220" s="77">
        <f t="shared" ca="1" si="341"/>
        <v>6</v>
      </c>
      <c r="BF220" s="77">
        <f t="shared" ca="1" si="341"/>
        <v>3</v>
      </c>
      <c r="BG220" s="77" t="str">
        <f t="shared" ca="1" si="342"/>
        <v>В</v>
      </c>
      <c r="BH220" s="77">
        <f t="shared" ca="1" si="342"/>
        <v>7</v>
      </c>
      <c r="BI220" s="77">
        <f t="shared" ca="1" si="342"/>
        <v>0</v>
      </c>
      <c r="BJ220" s="77">
        <f t="shared" ca="1" si="342"/>
        <v>3</v>
      </c>
      <c r="BK220" s="77">
        <f t="shared" ca="1" si="342"/>
        <v>4</v>
      </c>
      <c r="BL220" s="77">
        <f t="shared" ca="1" si="342"/>
        <v>6</v>
      </c>
      <c r="BM220" s="77">
        <f t="shared" ca="1" si="342"/>
        <v>3</v>
      </c>
      <c r="BN220" s="77" t="str">
        <f t="shared" ca="1" si="342"/>
        <v>В</v>
      </c>
      <c r="BO220" s="77">
        <f t="shared" ca="1" si="342"/>
        <v>7</v>
      </c>
      <c r="BP220" s="77">
        <f t="shared" ca="1" si="342"/>
        <v>0</v>
      </c>
      <c r="BQ220" s="77">
        <f t="shared" ca="1" si="342"/>
        <v>3</v>
      </c>
      <c r="BR220" s="77">
        <f t="shared" si="343"/>
        <v>0</v>
      </c>
      <c r="BS220" s="77">
        <f t="shared" si="343"/>
        <v>0</v>
      </c>
      <c r="BT220" s="77">
        <f t="shared" si="343"/>
        <v>0</v>
      </c>
      <c r="BU220" s="77">
        <f t="shared" si="343"/>
        <v>0</v>
      </c>
      <c r="BV220" s="77">
        <f t="shared" si="343"/>
        <v>0</v>
      </c>
      <c r="BW220" s="77">
        <f t="shared" si="343"/>
        <v>0</v>
      </c>
      <c r="BX220" s="77">
        <f t="shared" si="343"/>
        <v>0</v>
      </c>
      <c r="BY220" s="77">
        <f t="shared" si="343"/>
        <v>0</v>
      </c>
      <c r="BZ220" s="77">
        <f t="shared" si="343"/>
        <v>0</v>
      </c>
      <c r="CA220" s="77">
        <f t="shared" si="343"/>
        <v>0</v>
      </c>
      <c r="CB220" s="77">
        <f t="shared" si="344"/>
        <v>0</v>
      </c>
      <c r="CC220" s="77">
        <f t="shared" si="344"/>
        <v>0</v>
      </c>
      <c r="CD220" s="77">
        <f t="shared" si="344"/>
        <v>0</v>
      </c>
      <c r="CE220" s="77">
        <f t="shared" si="344"/>
        <v>0</v>
      </c>
      <c r="CF220" s="77">
        <f t="shared" si="344"/>
        <v>0</v>
      </c>
      <c r="CG220" s="77">
        <f t="shared" si="344"/>
        <v>0</v>
      </c>
      <c r="CH220" s="77">
        <f t="shared" si="344"/>
        <v>0</v>
      </c>
      <c r="CI220" s="77">
        <f t="shared" si="344"/>
        <v>0</v>
      </c>
      <c r="CJ220" s="77">
        <f t="shared" si="344"/>
        <v>0</v>
      </c>
      <c r="CK220" s="77">
        <f t="shared" si="344"/>
        <v>0</v>
      </c>
      <c r="CL220" s="77">
        <f t="shared" si="345"/>
        <v>0</v>
      </c>
      <c r="CM220" s="77">
        <f t="shared" si="345"/>
        <v>0</v>
      </c>
      <c r="CN220" s="77">
        <f t="shared" si="345"/>
        <v>0</v>
      </c>
      <c r="CO220" s="77">
        <f t="shared" si="345"/>
        <v>0</v>
      </c>
      <c r="CP220" s="77">
        <f t="shared" si="345"/>
        <v>0</v>
      </c>
      <c r="CQ220" s="77">
        <f t="shared" si="345"/>
        <v>0</v>
      </c>
      <c r="CR220" s="77">
        <f t="shared" si="345"/>
        <v>0</v>
      </c>
      <c r="CS220" s="77">
        <f t="shared" si="345"/>
        <v>0</v>
      </c>
      <c r="CT220" s="77">
        <f t="shared" si="346"/>
        <v>0</v>
      </c>
      <c r="CU220" s="77">
        <f t="shared" si="346"/>
        <v>0</v>
      </c>
      <c r="CV220" s="77">
        <f t="shared" si="346"/>
        <v>0</v>
      </c>
      <c r="CW220" s="77">
        <f t="shared" si="346"/>
        <v>0</v>
      </c>
      <c r="CX220" s="77">
        <f t="shared" si="346"/>
        <v>0</v>
      </c>
      <c r="CY220" s="77">
        <f t="shared" si="346"/>
        <v>0</v>
      </c>
      <c r="CZ220" s="77">
        <f t="shared" si="346"/>
        <v>0</v>
      </c>
      <c r="DA220" s="77">
        <f t="shared" si="346"/>
        <v>0</v>
      </c>
      <c r="DB220" s="77">
        <f t="shared" si="346"/>
        <v>0</v>
      </c>
      <c r="DC220" s="77">
        <f t="shared" si="346"/>
        <v>0</v>
      </c>
      <c r="DD220" s="77">
        <f t="shared" si="347"/>
        <v>0</v>
      </c>
      <c r="DE220" s="77">
        <f t="shared" si="347"/>
        <v>0</v>
      </c>
      <c r="DF220" s="77">
        <f t="shared" si="347"/>
        <v>0</v>
      </c>
      <c r="DG220" s="77">
        <f t="shared" si="347"/>
        <v>0</v>
      </c>
      <c r="DH220" s="77">
        <f t="shared" si="347"/>
        <v>0</v>
      </c>
      <c r="DI220" s="77">
        <f t="shared" si="347"/>
        <v>0</v>
      </c>
      <c r="DJ220" s="77">
        <f t="shared" si="347"/>
        <v>0</v>
      </c>
      <c r="DK220" s="77">
        <f t="shared" si="347"/>
        <v>0</v>
      </c>
      <c r="DL220" s="77">
        <f t="shared" si="347"/>
        <v>0</v>
      </c>
      <c r="DM220" s="77">
        <f t="shared" si="347"/>
        <v>0</v>
      </c>
      <c r="DN220" s="77">
        <f t="shared" si="348"/>
        <v>0</v>
      </c>
      <c r="DO220" s="77">
        <f t="shared" si="348"/>
        <v>0</v>
      </c>
      <c r="DP220" s="77">
        <f t="shared" si="348"/>
        <v>0</v>
      </c>
      <c r="DQ220" s="77">
        <f t="shared" si="348"/>
        <v>0</v>
      </c>
      <c r="DR220" s="77">
        <f t="shared" si="348"/>
        <v>0</v>
      </c>
      <c r="DS220" s="77">
        <f t="shared" si="348"/>
        <v>0</v>
      </c>
      <c r="DT220" s="77">
        <f t="shared" si="348"/>
        <v>0</v>
      </c>
      <c r="DU220" s="77">
        <f t="shared" si="348"/>
        <v>0</v>
      </c>
      <c r="DV220" s="77">
        <f t="shared" si="348"/>
        <v>0</v>
      </c>
      <c r="DW220" s="77">
        <f t="shared" si="348"/>
        <v>0</v>
      </c>
      <c r="DX220" s="77">
        <f t="shared" si="348"/>
        <v>0</v>
      </c>
      <c r="DY220" s="77">
        <f t="shared" si="349"/>
        <v>0</v>
      </c>
      <c r="DZ220" s="77">
        <f t="shared" si="349"/>
        <v>0</v>
      </c>
      <c r="EA220" s="77">
        <f t="shared" si="349"/>
        <v>0</v>
      </c>
      <c r="EB220" s="77">
        <f t="shared" si="349"/>
        <v>0</v>
      </c>
      <c r="EC220" s="77">
        <f t="shared" si="349"/>
        <v>0</v>
      </c>
      <c r="ED220" s="77">
        <f t="shared" si="349"/>
        <v>0</v>
      </c>
      <c r="EE220" s="77">
        <f t="shared" si="349"/>
        <v>0</v>
      </c>
      <c r="EF220" s="77">
        <f t="shared" si="349"/>
        <v>0</v>
      </c>
      <c r="EG220" s="77">
        <f t="shared" si="349"/>
        <v>0</v>
      </c>
      <c r="EH220" s="77">
        <f t="shared" si="349"/>
        <v>0</v>
      </c>
      <c r="EI220" s="77">
        <f t="shared" si="350"/>
        <v>0</v>
      </c>
      <c r="EJ220" s="77">
        <f t="shared" si="350"/>
        <v>0</v>
      </c>
      <c r="EK220" s="77">
        <f t="shared" si="350"/>
        <v>0</v>
      </c>
      <c r="EL220" s="77">
        <f t="shared" si="350"/>
        <v>0</v>
      </c>
      <c r="EM220" s="77">
        <f t="shared" si="350"/>
        <v>0</v>
      </c>
      <c r="EN220" s="77">
        <f t="shared" si="350"/>
        <v>0</v>
      </c>
      <c r="EO220" s="77">
        <f t="shared" si="350"/>
        <v>0</v>
      </c>
      <c r="EP220" s="77">
        <f t="shared" si="350"/>
        <v>0</v>
      </c>
      <c r="EQ220" s="77">
        <f t="shared" si="350"/>
        <v>0</v>
      </c>
      <c r="ER220" s="77">
        <f t="shared" si="350"/>
        <v>0</v>
      </c>
      <c r="ES220" s="77">
        <f t="shared" si="351"/>
        <v>0</v>
      </c>
      <c r="ET220" s="77">
        <f t="shared" si="351"/>
        <v>0</v>
      </c>
      <c r="EU220" s="77">
        <f t="shared" si="351"/>
        <v>0</v>
      </c>
      <c r="EV220" s="77">
        <f t="shared" si="351"/>
        <v>0</v>
      </c>
      <c r="EW220" s="77">
        <f t="shared" si="351"/>
        <v>0</v>
      </c>
      <c r="EX220" s="77">
        <f t="shared" si="351"/>
        <v>0</v>
      </c>
      <c r="EY220" s="77">
        <f t="shared" si="351"/>
        <v>0</v>
      </c>
      <c r="EZ220" s="77">
        <f t="shared" si="351"/>
        <v>0</v>
      </c>
      <c r="FA220" s="77">
        <f t="shared" si="351"/>
        <v>0</v>
      </c>
      <c r="FB220" s="77">
        <f t="shared" si="351"/>
        <v>0</v>
      </c>
      <c r="FC220" s="77">
        <f t="shared" si="352"/>
        <v>0</v>
      </c>
      <c r="FD220" s="77">
        <f t="shared" si="352"/>
        <v>0</v>
      </c>
      <c r="FE220" s="77">
        <f t="shared" si="352"/>
        <v>0</v>
      </c>
      <c r="FF220" s="77">
        <f t="shared" si="352"/>
        <v>0</v>
      </c>
      <c r="FG220" s="77">
        <f t="shared" si="352"/>
        <v>0</v>
      </c>
      <c r="FH220" s="77">
        <f t="shared" si="352"/>
        <v>0</v>
      </c>
      <c r="FI220" s="77">
        <f t="shared" si="352"/>
        <v>0</v>
      </c>
      <c r="FJ220" s="77">
        <f t="shared" si="352"/>
        <v>0</v>
      </c>
      <c r="FK220" s="77">
        <f t="shared" si="352"/>
        <v>0</v>
      </c>
      <c r="FL220" s="77">
        <f t="shared" si="352"/>
        <v>0</v>
      </c>
      <c r="FM220" s="77">
        <f t="shared" si="353"/>
        <v>0</v>
      </c>
      <c r="FN220" s="77">
        <f t="shared" si="353"/>
        <v>0</v>
      </c>
      <c r="FO220" s="77">
        <f t="shared" si="353"/>
        <v>0</v>
      </c>
      <c r="FP220" s="77">
        <f t="shared" si="353"/>
        <v>0</v>
      </c>
      <c r="FQ220" s="77">
        <f t="shared" si="353"/>
        <v>0</v>
      </c>
      <c r="FR220" s="77">
        <f t="shared" si="353"/>
        <v>0</v>
      </c>
      <c r="FS220" s="77">
        <f t="shared" si="353"/>
        <v>0</v>
      </c>
      <c r="FT220" s="77">
        <f t="shared" si="353"/>
        <v>0</v>
      </c>
      <c r="FU220" s="77">
        <f t="shared" si="353"/>
        <v>0</v>
      </c>
      <c r="FV220" s="77">
        <f t="shared" si="353"/>
        <v>0</v>
      </c>
      <c r="FW220" s="77">
        <f t="shared" si="354"/>
        <v>0</v>
      </c>
      <c r="FX220" s="77">
        <f t="shared" si="354"/>
        <v>0</v>
      </c>
      <c r="FY220" s="77">
        <f t="shared" si="354"/>
        <v>0</v>
      </c>
      <c r="FZ220" s="77">
        <f t="shared" si="354"/>
        <v>0</v>
      </c>
      <c r="GA220" s="77">
        <f t="shared" si="354"/>
        <v>0</v>
      </c>
      <c r="GB220" s="77">
        <f t="shared" si="354"/>
        <v>0</v>
      </c>
      <c r="GC220" s="77">
        <f t="shared" si="354"/>
        <v>0</v>
      </c>
      <c r="GD220" s="77">
        <f t="shared" si="354"/>
        <v>0</v>
      </c>
      <c r="GE220" s="77">
        <f t="shared" si="354"/>
        <v>0</v>
      </c>
      <c r="GF220" s="77">
        <f t="shared" si="354"/>
        <v>0</v>
      </c>
      <c r="GG220" s="77">
        <f t="shared" si="354"/>
        <v>0</v>
      </c>
    </row>
    <row r="221" spans="1:189" ht="15.75" x14ac:dyDescent="0.25">
      <c r="A221" s="93"/>
      <c r="B221" s="101"/>
      <c r="C221" s="102"/>
      <c r="D221" s="102"/>
      <c r="E221" s="93"/>
      <c r="F221" s="101"/>
      <c r="G221" s="97">
        <f t="shared" ref="G221:G260" si="355">SUMIFS(AM221:GG221,$AM$3:$GG$3,"&gt;="&amp;C221,$AM$3:$GG$3,"&lt;="&amp;D221)</f>
        <v>0</v>
      </c>
      <c r="H221" s="96"/>
      <c r="I221" s="97">
        <f t="shared" ref="I221:I260" si="356">G221-H221</f>
        <v>0</v>
      </c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0">
        <f t="shared" si="323"/>
        <v>0</v>
      </c>
      <c r="AE221" s="100">
        <f t="shared" si="319"/>
        <v>0</v>
      </c>
      <c r="AF221" s="75"/>
      <c r="AG221" s="75"/>
      <c r="AH221" s="68">
        <f t="shared" si="322"/>
        <v>0</v>
      </c>
      <c r="AI221" s="79">
        <f>SUMIF(Списки!$D$2:$D$6,B221,Списки!$E$2:$E$6)</f>
        <v>0</v>
      </c>
      <c r="AJ221" s="79">
        <f t="shared" si="324"/>
        <v>31</v>
      </c>
      <c r="AK221" s="70"/>
      <c r="AL221" s="70">
        <f t="array" aca="1" ref="AL221" ca="1">IF(MONTH(AI221)=1,MIN(IF(F221=январь!$A$1:$AF$200,ROW(январь!$A$1:$AF$200))),IF(MONTH(AI221)=2,MIN(IF(F221=февраль!$A$1:$AF$200,ROW(февраль!$A$1:$AF$200))),IF(MONTH(AI221)=3,MIN(IF(F221=март!$A$1:$AF$200,ROW(март!$A$1:$AF$200))),IF(MONTH(AI221)=4,MIN(IF(F221=апрель!$A$1:$AF$200,ROW(апрель!$A$1:$AF$200))),IF(MONTH(AI221)=5,MIN(IF(F221=май!$A$1:$AF$200,ROW(май!$A$1:$AF$200))),0)))))</f>
        <v>3</v>
      </c>
      <c r="AM221" s="77" t="str">
        <f t="shared" ca="1" si="340"/>
        <v>П</v>
      </c>
      <c r="AN221" s="77" t="str">
        <f t="shared" ca="1" si="340"/>
        <v>П</v>
      </c>
      <c r="AO221" s="77" t="str">
        <f t="shared" ca="1" si="340"/>
        <v>КД</v>
      </c>
      <c r="AP221" s="77" t="str">
        <f t="shared" ca="1" si="340"/>
        <v>КД</v>
      </c>
      <c r="AQ221" s="77" t="str">
        <f t="shared" ca="1" si="340"/>
        <v>КД</v>
      </c>
      <c r="AR221" s="77" t="str">
        <f t="shared" ca="1" si="340"/>
        <v>КД</v>
      </c>
      <c r="AS221" s="77" t="str">
        <f t="shared" ca="1" si="340"/>
        <v>В</v>
      </c>
      <c r="AT221" s="77" t="str">
        <f t="shared" ca="1" si="340"/>
        <v>КД</v>
      </c>
      <c r="AU221" s="77">
        <f t="shared" ca="1" si="340"/>
        <v>0</v>
      </c>
      <c r="AV221" s="77">
        <f t="shared" ca="1" si="340"/>
        <v>3</v>
      </c>
      <c r="AW221" s="77">
        <f t="shared" ca="1" si="341"/>
        <v>4</v>
      </c>
      <c r="AX221" s="77">
        <f t="shared" ca="1" si="341"/>
        <v>6</v>
      </c>
      <c r="AY221" s="77">
        <f t="shared" ca="1" si="341"/>
        <v>3</v>
      </c>
      <c r="AZ221" s="77" t="str">
        <f t="shared" ca="1" si="341"/>
        <v>В</v>
      </c>
      <c r="BA221" s="77">
        <f t="shared" ca="1" si="341"/>
        <v>7</v>
      </c>
      <c r="BB221" s="77">
        <f t="shared" ca="1" si="341"/>
        <v>0</v>
      </c>
      <c r="BC221" s="77">
        <f t="shared" ca="1" si="341"/>
        <v>3</v>
      </c>
      <c r="BD221" s="77">
        <f t="shared" ca="1" si="341"/>
        <v>4</v>
      </c>
      <c r="BE221" s="77">
        <f t="shared" ca="1" si="341"/>
        <v>6</v>
      </c>
      <c r="BF221" s="77">
        <f t="shared" ca="1" si="341"/>
        <v>3</v>
      </c>
      <c r="BG221" s="77" t="str">
        <f t="shared" ca="1" si="342"/>
        <v>В</v>
      </c>
      <c r="BH221" s="77">
        <f t="shared" ca="1" si="342"/>
        <v>7</v>
      </c>
      <c r="BI221" s="77">
        <f t="shared" ca="1" si="342"/>
        <v>0</v>
      </c>
      <c r="BJ221" s="77">
        <f t="shared" ca="1" si="342"/>
        <v>3</v>
      </c>
      <c r="BK221" s="77">
        <f t="shared" ca="1" si="342"/>
        <v>4</v>
      </c>
      <c r="BL221" s="77">
        <f t="shared" ca="1" si="342"/>
        <v>6</v>
      </c>
      <c r="BM221" s="77">
        <f t="shared" ca="1" si="342"/>
        <v>3</v>
      </c>
      <c r="BN221" s="77" t="str">
        <f t="shared" ca="1" si="342"/>
        <v>В</v>
      </c>
      <c r="BO221" s="77">
        <f t="shared" ca="1" si="342"/>
        <v>7</v>
      </c>
      <c r="BP221" s="77">
        <f t="shared" ca="1" si="342"/>
        <v>0</v>
      </c>
      <c r="BQ221" s="77">
        <f t="shared" ca="1" si="342"/>
        <v>3</v>
      </c>
      <c r="BR221" s="77">
        <f t="shared" si="343"/>
        <v>0</v>
      </c>
      <c r="BS221" s="77">
        <f t="shared" si="343"/>
        <v>0</v>
      </c>
      <c r="BT221" s="77">
        <f t="shared" si="343"/>
        <v>0</v>
      </c>
      <c r="BU221" s="77">
        <f t="shared" si="343"/>
        <v>0</v>
      </c>
      <c r="BV221" s="77">
        <f t="shared" si="343"/>
        <v>0</v>
      </c>
      <c r="BW221" s="77">
        <f t="shared" si="343"/>
        <v>0</v>
      </c>
      <c r="BX221" s="77">
        <f t="shared" si="343"/>
        <v>0</v>
      </c>
      <c r="BY221" s="77">
        <f t="shared" si="343"/>
        <v>0</v>
      </c>
      <c r="BZ221" s="77">
        <f t="shared" si="343"/>
        <v>0</v>
      </c>
      <c r="CA221" s="77">
        <f t="shared" si="343"/>
        <v>0</v>
      </c>
      <c r="CB221" s="77">
        <f t="shared" si="344"/>
        <v>0</v>
      </c>
      <c r="CC221" s="77">
        <f t="shared" si="344"/>
        <v>0</v>
      </c>
      <c r="CD221" s="77">
        <f t="shared" si="344"/>
        <v>0</v>
      </c>
      <c r="CE221" s="77">
        <f t="shared" si="344"/>
        <v>0</v>
      </c>
      <c r="CF221" s="77">
        <f t="shared" si="344"/>
        <v>0</v>
      </c>
      <c r="CG221" s="77">
        <f t="shared" si="344"/>
        <v>0</v>
      </c>
      <c r="CH221" s="77">
        <f t="shared" si="344"/>
        <v>0</v>
      </c>
      <c r="CI221" s="77">
        <f t="shared" si="344"/>
        <v>0</v>
      </c>
      <c r="CJ221" s="77">
        <f t="shared" si="344"/>
        <v>0</v>
      </c>
      <c r="CK221" s="77">
        <f t="shared" si="344"/>
        <v>0</v>
      </c>
      <c r="CL221" s="77">
        <f t="shared" si="345"/>
        <v>0</v>
      </c>
      <c r="CM221" s="77">
        <f t="shared" si="345"/>
        <v>0</v>
      </c>
      <c r="CN221" s="77">
        <f t="shared" si="345"/>
        <v>0</v>
      </c>
      <c r="CO221" s="77">
        <f t="shared" si="345"/>
        <v>0</v>
      </c>
      <c r="CP221" s="77">
        <f t="shared" si="345"/>
        <v>0</v>
      </c>
      <c r="CQ221" s="77">
        <f t="shared" si="345"/>
        <v>0</v>
      </c>
      <c r="CR221" s="77">
        <f t="shared" si="345"/>
        <v>0</v>
      </c>
      <c r="CS221" s="77">
        <f t="shared" si="345"/>
        <v>0</v>
      </c>
      <c r="CT221" s="77">
        <f t="shared" si="346"/>
        <v>0</v>
      </c>
      <c r="CU221" s="77">
        <f t="shared" si="346"/>
        <v>0</v>
      </c>
      <c r="CV221" s="77">
        <f t="shared" si="346"/>
        <v>0</v>
      </c>
      <c r="CW221" s="77">
        <f t="shared" si="346"/>
        <v>0</v>
      </c>
      <c r="CX221" s="77">
        <f t="shared" si="346"/>
        <v>0</v>
      </c>
      <c r="CY221" s="77">
        <f t="shared" si="346"/>
        <v>0</v>
      </c>
      <c r="CZ221" s="77">
        <f t="shared" si="346"/>
        <v>0</v>
      </c>
      <c r="DA221" s="77">
        <f t="shared" si="346"/>
        <v>0</v>
      </c>
      <c r="DB221" s="77">
        <f t="shared" si="346"/>
        <v>0</v>
      </c>
      <c r="DC221" s="77">
        <f t="shared" si="346"/>
        <v>0</v>
      </c>
      <c r="DD221" s="77">
        <f t="shared" si="347"/>
        <v>0</v>
      </c>
      <c r="DE221" s="77">
        <f t="shared" si="347"/>
        <v>0</v>
      </c>
      <c r="DF221" s="77">
        <f t="shared" si="347"/>
        <v>0</v>
      </c>
      <c r="DG221" s="77">
        <f t="shared" si="347"/>
        <v>0</v>
      </c>
      <c r="DH221" s="77">
        <f t="shared" si="347"/>
        <v>0</v>
      </c>
      <c r="DI221" s="77">
        <f t="shared" si="347"/>
        <v>0</v>
      </c>
      <c r="DJ221" s="77">
        <f t="shared" si="347"/>
        <v>0</v>
      </c>
      <c r="DK221" s="77">
        <f t="shared" si="347"/>
        <v>0</v>
      </c>
      <c r="DL221" s="77">
        <f t="shared" si="347"/>
        <v>0</v>
      </c>
      <c r="DM221" s="77">
        <f t="shared" si="347"/>
        <v>0</v>
      </c>
      <c r="DN221" s="77">
        <f t="shared" si="348"/>
        <v>0</v>
      </c>
      <c r="DO221" s="77">
        <f t="shared" si="348"/>
        <v>0</v>
      </c>
      <c r="DP221" s="77">
        <f t="shared" si="348"/>
        <v>0</v>
      </c>
      <c r="DQ221" s="77">
        <f t="shared" si="348"/>
        <v>0</v>
      </c>
      <c r="DR221" s="77">
        <f t="shared" si="348"/>
        <v>0</v>
      </c>
      <c r="DS221" s="77">
        <f t="shared" si="348"/>
        <v>0</v>
      </c>
      <c r="DT221" s="77">
        <f t="shared" si="348"/>
        <v>0</v>
      </c>
      <c r="DU221" s="77">
        <f t="shared" si="348"/>
        <v>0</v>
      </c>
      <c r="DV221" s="77">
        <f t="shared" si="348"/>
        <v>0</v>
      </c>
      <c r="DW221" s="77">
        <f t="shared" si="348"/>
        <v>0</v>
      </c>
      <c r="DX221" s="77">
        <f t="shared" si="348"/>
        <v>0</v>
      </c>
      <c r="DY221" s="77">
        <f t="shared" si="349"/>
        <v>0</v>
      </c>
      <c r="DZ221" s="77">
        <f t="shared" si="349"/>
        <v>0</v>
      </c>
      <c r="EA221" s="77">
        <f t="shared" si="349"/>
        <v>0</v>
      </c>
      <c r="EB221" s="77">
        <f t="shared" si="349"/>
        <v>0</v>
      </c>
      <c r="EC221" s="77">
        <f t="shared" si="349"/>
        <v>0</v>
      </c>
      <c r="ED221" s="77">
        <f t="shared" si="349"/>
        <v>0</v>
      </c>
      <c r="EE221" s="77">
        <f t="shared" si="349"/>
        <v>0</v>
      </c>
      <c r="EF221" s="77">
        <f t="shared" si="349"/>
        <v>0</v>
      </c>
      <c r="EG221" s="77">
        <f t="shared" si="349"/>
        <v>0</v>
      </c>
      <c r="EH221" s="77">
        <f t="shared" si="349"/>
        <v>0</v>
      </c>
      <c r="EI221" s="77">
        <f t="shared" si="350"/>
        <v>0</v>
      </c>
      <c r="EJ221" s="77">
        <f t="shared" si="350"/>
        <v>0</v>
      </c>
      <c r="EK221" s="77">
        <f t="shared" si="350"/>
        <v>0</v>
      </c>
      <c r="EL221" s="77">
        <f t="shared" si="350"/>
        <v>0</v>
      </c>
      <c r="EM221" s="77">
        <f t="shared" si="350"/>
        <v>0</v>
      </c>
      <c r="EN221" s="77">
        <f t="shared" si="350"/>
        <v>0</v>
      </c>
      <c r="EO221" s="77">
        <f t="shared" si="350"/>
        <v>0</v>
      </c>
      <c r="EP221" s="77">
        <f t="shared" si="350"/>
        <v>0</v>
      </c>
      <c r="EQ221" s="77">
        <f t="shared" si="350"/>
        <v>0</v>
      </c>
      <c r="ER221" s="77">
        <f t="shared" si="350"/>
        <v>0</v>
      </c>
      <c r="ES221" s="77">
        <f t="shared" si="351"/>
        <v>0</v>
      </c>
      <c r="ET221" s="77">
        <f t="shared" si="351"/>
        <v>0</v>
      </c>
      <c r="EU221" s="77">
        <f t="shared" si="351"/>
        <v>0</v>
      </c>
      <c r="EV221" s="77">
        <f t="shared" si="351"/>
        <v>0</v>
      </c>
      <c r="EW221" s="77">
        <f t="shared" si="351"/>
        <v>0</v>
      </c>
      <c r="EX221" s="77">
        <f t="shared" si="351"/>
        <v>0</v>
      </c>
      <c r="EY221" s="77">
        <f t="shared" si="351"/>
        <v>0</v>
      </c>
      <c r="EZ221" s="77">
        <f t="shared" si="351"/>
        <v>0</v>
      </c>
      <c r="FA221" s="77">
        <f t="shared" si="351"/>
        <v>0</v>
      </c>
      <c r="FB221" s="77">
        <f t="shared" si="351"/>
        <v>0</v>
      </c>
      <c r="FC221" s="77">
        <f t="shared" si="352"/>
        <v>0</v>
      </c>
      <c r="FD221" s="77">
        <f t="shared" si="352"/>
        <v>0</v>
      </c>
      <c r="FE221" s="77">
        <f t="shared" si="352"/>
        <v>0</v>
      </c>
      <c r="FF221" s="77">
        <f t="shared" si="352"/>
        <v>0</v>
      </c>
      <c r="FG221" s="77">
        <f t="shared" si="352"/>
        <v>0</v>
      </c>
      <c r="FH221" s="77">
        <f t="shared" si="352"/>
        <v>0</v>
      </c>
      <c r="FI221" s="77">
        <f t="shared" si="352"/>
        <v>0</v>
      </c>
      <c r="FJ221" s="77">
        <f t="shared" si="352"/>
        <v>0</v>
      </c>
      <c r="FK221" s="77">
        <f t="shared" si="352"/>
        <v>0</v>
      </c>
      <c r="FL221" s="77">
        <f t="shared" si="352"/>
        <v>0</v>
      </c>
      <c r="FM221" s="77">
        <f t="shared" si="353"/>
        <v>0</v>
      </c>
      <c r="FN221" s="77">
        <f t="shared" si="353"/>
        <v>0</v>
      </c>
      <c r="FO221" s="77">
        <f t="shared" si="353"/>
        <v>0</v>
      </c>
      <c r="FP221" s="77">
        <f t="shared" si="353"/>
        <v>0</v>
      </c>
      <c r="FQ221" s="77">
        <f t="shared" si="353"/>
        <v>0</v>
      </c>
      <c r="FR221" s="77">
        <f t="shared" si="353"/>
        <v>0</v>
      </c>
      <c r="FS221" s="77">
        <f t="shared" si="353"/>
        <v>0</v>
      </c>
      <c r="FT221" s="77">
        <f t="shared" si="353"/>
        <v>0</v>
      </c>
      <c r="FU221" s="77">
        <f t="shared" si="353"/>
        <v>0</v>
      </c>
      <c r="FV221" s="77">
        <f t="shared" si="353"/>
        <v>0</v>
      </c>
      <c r="FW221" s="77">
        <f t="shared" si="354"/>
        <v>0</v>
      </c>
      <c r="FX221" s="77">
        <f t="shared" si="354"/>
        <v>0</v>
      </c>
      <c r="FY221" s="77">
        <f t="shared" si="354"/>
        <v>0</v>
      </c>
      <c r="FZ221" s="77">
        <f t="shared" si="354"/>
        <v>0</v>
      </c>
      <c r="GA221" s="77">
        <f t="shared" si="354"/>
        <v>0</v>
      </c>
      <c r="GB221" s="77">
        <f t="shared" si="354"/>
        <v>0</v>
      </c>
      <c r="GC221" s="77">
        <f t="shared" si="354"/>
        <v>0</v>
      </c>
      <c r="GD221" s="77">
        <f t="shared" si="354"/>
        <v>0</v>
      </c>
      <c r="GE221" s="77">
        <f t="shared" si="354"/>
        <v>0</v>
      </c>
      <c r="GF221" s="77">
        <f t="shared" si="354"/>
        <v>0</v>
      </c>
      <c r="GG221" s="77">
        <f t="shared" si="354"/>
        <v>0</v>
      </c>
    </row>
    <row r="222" spans="1:189" ht="15.75" x14ac:dyDescent="0.25">
      <c r="A222" s="93"/>
      <c r="B222" s="101"/>
      <c r="C222" s="102"/>
      <c r="D222" s="102"/>
      <c r="E222" s="93"/>
      <c r="F222" s="101"/>
      <c r="G222" s="97">
        <f t="shared" si="355"/>
        <v>0</v>
      </c>
      <c r="H222" s="96"/>
      <c r="I222" s="97">
        <f t="shared" si="356"/>
        <v>0</v>
      </c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0">
        <f t="shared" si="323"/>
        <v>0</v>
      </c>
      <c r="AE222" s="100">
        <f t="shared" si="319"/>
        <v>0</v>
      </c>
      <c r="AF222" s="75"/>
      <c r="AG222" s="75"/>
      <c r="AH222" s="68">
        <f t="shared" si="322"/>
        <v>0</v>
      </c>
      <c r="AI222" s="79">
        <f>SUMIF(Списки!$D$2:$D$6,B222,Списки!$E$2:$E$6)</f>
        <v>0</v>
      </c>
      <c r="AJ222" s="79">
        <f t="shared" si="324"/>
        <v>31</v>
      </c>
      <c r="AK222" s="70"/>
      <c r="AL222" s="70">
        <f t="array" aca="1" ref="AL222" ca="1">IF(MONTH(AI222)=1,MIN(IF(F222=январь!$A$1:$AF$200,ROW(январь!$A$1:$AF$200))),IF(MONTH(AI222)=2,MIN(IF(F222=февраль!$A$1:$AF$200,ROW(февраль!$A$1:$AF$200))),IF(MONTH(AI222)=3,MIN(IF(F222=март!$A$1:$AF$200,ROW(март!$A$1:$AF$200))),IF(MONTH(AI222)=4,MIN(IF(F222=апрель!$A$1:$AF$200,ROW(апрель!$A$1:$AF$200))),IF(MONTH(AI222)=5,MIN(IF(F222=май!$A$1:$AF$200,ROW(май!$A$1:$AF$200))),0)))))</f>
        <v>3</v>
      </c>
      <c r="AM222" s="77" t="str">
        <f t="shared" ca="1" si="340"/>
        <v>П</v>
      </c>
      <c r="AN222" s="77" t="str">
        <f t="shared" ca="1" si="340"/>
        <v>П</v>
      </c>
      <c r="AO222" s="77" t="str">
        <f t="shared" ca="1" si="340"/>
        <v>КД</v>
      </c>
      <c r="AP222" s="77" t="str">
        <f t="shared" ca="1" si="340"/>
        <v>КД</v>
      </c>
      <c r="AQ222" s="77" t="str">
        <f t="shared" ca="1" si="340"/>
        <v>КД</v>
      </c>
      <c r="AR222" s="77" t="str">
        <f t="shared" ca="1" si="340"/>
        <v>КД</v>
      </c>
      <c r="AS222" s="77" t="str">
        <f t="shared" ca="1" si="340"/>
        <v>В</v>
      </c>
      <c r="AT222" s="77" t="str">
        <f t="shared" ca="1" si="340"/>
        <v>КД</v>
      </c>
      <c r="AU222" s="77">
        <f t="shared" ca="1" si="340"/>
        <v>0</v>
      </c>
      <c r="AV222" s="77">
        <f t="shared" ca="1" si="340"/>
        <v>3</v>
      </c>
      <c r="AW222" s="77">
        <f t="shared" ca="1" si="341"/>
        <v>4</v>
      </c>
      <c r="AX222" s="77">
        <f t="shared" ca="1" si="341"/>
        <v>6</v>
      </c>
      <c r="AY222" s="77">
        <f t="shared" ca="1" si="341"/>
        <v>3</v>
      </c>
      <c r="AZ222" s="77" t="str">
        <f t="shared" ca="1" si="341"/>
        <v>В</v>
      </c>
      <c r="BA222" s="77">
        <f t="shared" ca="1" si="341"/>
        <v>7</v>
      </c>
      <c r="BB222" s="77">
        <f t="shared" ca="1" si="341"/>
        <v>0</v>
      </c>
      <c r="BC222" s="77">
        <f t="shared" ca="1" si="341"/>
        <v>3</v>
      </c>
      <c r="BD222" s="77">
        <f t="shared" ca="1" si="341"/>
        <v>4</v>
      </c>
      <c r="BE222" s="77">
        <f t="shared" ca="1" si="341"/>
        <v>6</v>
      </c>
      <c r="BF222" s="77">
        <f t="shared" ca="1" si="341"/>
        <v>3</v>
      </c>
      <c r="BG222" s="77" t="str">
        <f t="shared" ca="1" si="342"/>
        <v>В</v>
      </c>
      <c r="BH222" s="77">
        <f t="shared" ca="1" si="342"/>
        <v>7</v>
      </c>
      <c r="BI222" s="77">
        <f t="shared" ca="1" si="342"/>
        <v>0</v>
      </c>
      <c r="BJ222" s="77">
        <f t="shared" ca="1" si="342"/>
        <v>3</v>
      </c>
      <c r="BK222" s="77">
        <f t="shared" ca="1" si="342"/>
        <v>4</v>
      </c>
      <c r="BL222" s="77">
        <f t="shared" ca="1" si="342"/>
        <v>6</v>
      </c>
      <c r="BM222" s="77">
        <f t="shared" ca="1" si="342"/>
        <v>3</v>
      </c>
      <c r="BN222" s="77" t="str">
        <f t="shared" ca="1" si="342"/>
        <v>В</v>
      </c>
      <c r="BO222" s="77">
        <f t="shared" ca="1" si="342"/>
        <v>7</v>
      </c>
      <c r="BP222" s="77">
        <f t="shared" ca="1" si="342"/>
        <v>0</v>
      </c>
      <c r="BQ222" s="77">
        <f t="shared" ca="1" si="342"/>
        <v>3</v>
      </c>
      <c r="BR222" s="77">
        <f t="shared" si="343"/>
        <v>0</v>
      </c>
      <c r="BS222" s="77">
        <f t="shared" si="343"/>
        <v>0</v>
      </c>
      <c r="BT222" s="77">
        <f t="shared" si="343"/>
        <v>0</v>
      </c>
      <c r="BU222" s="77">
        <f t="shared" si="343"/>
        <v>0</v>
      </c>
      <c r="BV222" s="77">
        <f t="shared" si="343"/>
        <v>0</v>
      </c>
      <c r="BW222" s="77">
        <f t="shared" si="343"/>
        <v>0</v>
      </c>
      <c r="BX222" s="77">
        <f t="shared" si="343"/>
        <v>0</v>
      </c>
      <c r="BY222" s="77">
        <f t="shared" si="343"/>
        <v>0</v>
      </c>
      <c r="BZ222" s="77">
        <f t="shared" si="343"/>
        <v>0</v>
      </c>
      <c r="CA222" s="77">
        <f t="shared" si="343"/>
        <v>0</v>
      </c>
      <c r="CB222" s="77">
        <f t="shared" si="344"/>
        <v>0</v>
      </c>
      <c r="CC222" s="77">
        <f t="shared" si="344"/>
        <v>0</v>
      </c>
      <c r="CD222" s="77">
        <f t="shared" si="344"/>
        <v>0</v>
      </c>
      <c r="CE222" s="77">
        <f t="shared" si="344"/>
        <v>0</v>
      </c>
      <c r="CF222" s="77">
        <f t="shared" si="344"/>
        <v>0</v>
      </c>
      <c r="CG222" s="77">
        <f t="shared" si="344"/>
        <v>0</v>
      </c>
      <c r="CH222" s="77">
        <f t="shared" si="344"/>
        <v>0</v>
      </c>
      <c r="CI222" s="77">
        <f t="shared" si="344"/>
        <v>0</v>
      </c>
      <c r="CJ222" s="77">
        <f t="shared" si="344"/>
        <v>0</v>
      </c>
      <c r="CK222" s="77">
        <f t="shared" si="344"/>
        <v>0</v>
      </c>
      <c r="CL222" s="77">
        <f t="shared" si="345"/>
        <v>0</v>
      </c>
      <c r="CM222" s="77">
        <f t="shared" si="345"/>
        <v>0</v>
      </c>
      <c r="CN222" s="77">
        <f t="shared" si="345"/>
        <v>0</v>
      </c>
      <c r="CO222" s="77">
        <f t="shared" si="345"/>
        <v>0</v>
      </c>
      <c r="CP222" s="77">
        <f t="shared" si="345"/>
        <v>0</v>
      </c>
      <c r="CQ222" s="77">
        <f t="shared" si="345"/>
        <v>0</v>
      </c>
      <c r="CR222" s="77">
        <f t="shared" si="345"/>
        <v>0</v>
      </c>
      <c r="CS222" s="77">
        <f t="shared" si="345"/>
        <v>0</v>
      </c>
      <c r="CT222" s="77">
        <f t="shared" si="346"/>
        <v>0</v>
      </c>
      <c r="CU222" s="77">
        <f t="shared" si="346"/>
        <v>0</v>
      </c>
      <c r="CV222" s="77">
        <f t="shared" si="346"/>
        <v>0</v>
      </c>
      <c r="CW222" s="77">
        <f t="shared" si="346"/>
        <v>0</v>
      </c>
      <c r="CX222" s="77">
        <f t="shared" si="346"/>
        <v>0</v>
      </c>
      <c r="CY222" s="77">
        <f t="shared" si="346"/>
        <v>0</v>
      </c>
      <c r="CZ222" s="77">
        <f t="shared" si="346"/>
        <v>0</v>
      </c>
      <c r="DA222" s="77">
        <f t="shared" si="346"/>
        <v>0</v>
      </c>
      <c r="DB222" s="77">
        <f t="shared" si="346"/>
        <v>0</v>
      </c>
      <c r="DC222" s="77">
        <f t="shared" si="346"/>
        <v>0</v>
      </c>
      <c r="DD222" s="77">
        <f t="shared" si="347"/>
        <v>0</v>
      </c>
      <c r="DE222" s="77">
        <f t="shared" si="347"/>
        <v>0</v>
      </c>
      <c r="DF222" s="77">
        <f t="shared" si="347"/>
        <v>0</v>
      </c>
      <c r="DG222" s="77">
        <f t="shared" si="347"/>
        <v>0</v>
      </c>
      <c r="DH222" s="77">
        <f t="shared" si="347"/>
        <v>0</v>
      </c>
      <c r="DI222" s="77">
        <f t="shared" si="347"/>
        <v>0</v>
      </c>
      <c r="DJ222" s="77">
        <f t="shared" si="347"/>
        <v>0</v>
      </c>
      <c r="DK222" s="77">
        <f t="shared" si="347"/>
        <v>0</v>
      </c>
      <c r="DL222" s="77">
        <f t="shared" si="347"/>
        <v>0</v>
      </c>
      <c r="DM222" s="77">
        <f t="shared" si="347"/>
        <v>0</v>
      </c>
      <c r="DN222" s="77">
        <f t="shared" si="348"/>
        <v>0</v>
      </c>
      <c r="DO222" s="77">
        <f t="shared" si="348"/>
        <v>0</v>
      </c>
      <c r="DP222" s="77">
        <f t="shared" si="348"/>
        <v>0</v>
      </c>
      <c r="DQ222" s="77">
        <f t="shared" si="348"/>
        <v>0</v>
      </c>
      <c r="DR222" s="77">
        <f t="shared" si="348"/>
        <v>0</v>
      </c>
      <c r="DS222" s="77">
        <f t="shared" si="348"/>
        <v>0</v>
      </c>
      <c r="DT222" s="77">
        <f t="shared" si="348"/>
        <v>0</v>
      </c>
      <c r="DU222" s="77">
        <f t="shared" si="348"/>
        <v>0</v>
      </c>
      <c r="DV222" s="77">
        <f t="shared" si="348"/>
        <v>0</v>
      </c>
      <c r="DW222" s="77">
        <f t="shared" si="348"/>
        <v>0</v>
      </c>
      <c r="DX222" s="77">
        <f t="shared" si="348"/>
        <v>0</v>
      </c>
      <c r="DY222" s="77">
        <f t="shared" si="349"/>
        <v>0</v>
      </c>
      <c r="DZ222" s="77">
        <f t="shared" si="349"/>
        <v>0</v>
      </c>
      <c r="EA222" s="77">
        <f t="shared" si="349"/>
        <v>0</v>
      </c>
      <c r="EB222" s="77">
        <f t="shared" si="349"/>
        <v>0</v>
      </c>
      <c r="EC222" s="77">
        <f t="shared" si="349"/>
        <v>0</v>
      </c>
      <c r="ED222" s="77">
        <f t="shared" si="349"/>
        <v>0</v>
      </c>
      <c r="EE222" s="77">
        <f t="shared" si="349"/>
        <v>0</v>
      </c>
      <c r="EF222" s="77">
        <f t="shared" si="349"/>
        <v>0</v>
      </c>
      <c r="EG222" s="77">
        <f t="shared" si="349"/>
        <v>0</v>
      </c>
      <c r="EH222" s="77">
        <f t="shared" si="349"/>
        <v>0</v>
      </c>
      <c r="EI222" s="77">
        <f t="shared" si="350"/>
        <v>0</v>
      </c>
      <c r="EJ222" s="77">
        <f t="shared" si="350"/>
        <v>0</v>
      </c>
      <c r="EK222" s="77">
        <f t="shared" si="350"/>
        <v>0</v>
      </c>
      <c r="EL222" s="77">
        <f t="shared" si="350"/>
        <v>0</v>
      </c>
      <c r="EM222" s="77">
        <f t="shared" si="350"/>
        <v>0</v>
      </c>
      <c r="EN222" s="77">
        <f t="shared" si="350"/>
        <v>0</v>
      </c>
      <c r="EO222" s="77">
        <f t="shared" si="350"/>
        <v>0</v>
      </c>
      <c r="EP222" s="77">
        <f t="shared" si="350"/>
        <v>0</v>
      </c>
      <c r="EQ222" s="77">
        <f t="shared" si="350"/>
        <v>0</v>
      </c>
      <c r="ER222" s="77">
        <f t="shared" si="350"/>
        <v>0</v>
      </c>
      <c r="ES222" s="77">
        <f t="shared" si="351"/>
        <v>0</v>
      </c>
      <c r="ET222" s="77">
        <f t="shared" si="351"/>
        <v>0</v>
      </c>
      <c r="EU222" s="77">
        <f t="shared" si="351"/>
        <v>0</v>
      </c>
      <c r="EV222" s="77">
        <f t="shared" si="351"/>
        <v>0</v>
      </c>
      <c r="EW222" s="77">
        <f t="shared" si="351"/>
        <v>0</v>
      </c>
      <c r="EX222" s="77">
        <f t="shared" si="351"/>
        <v>0</v>
      </c>
      <c r="EY222" s="77">
        <f t="shared" si="351"/>
        <v>0</v>
      </c>
      <c r="EZ222" s="77">
        <f t="shared" si="351"/>
        <v>0</v>
      </c>
      <c r="FA222" s="77">
        <f t="shared" si="351"/>
        <v>0</v>
      </c>
      <c r="FB222" s="77">
        <f t="shared" si="351"/>
        <v>0</v>
      </c>
      <c r="FC222" s="77">
        <f t="shared" si="352"/>
        <v>0</v>
      </c>
      <c r="FD222" s="77">
        <f t="shared" si="352"/>
        <v>0</v>
      </c>
      <c r="FE222" s="77">
        <f t="shared" si="352"/>
        <v>0</v>
      </c>
      <c r="FF222" s="77">
        <f t="shared" si="352"/>
        <v>0</v>
      </c>
      <c r="FG222" s="77">
        <f t="shared" si="352"/>
        <v>0</v>
      </c>
      <c r="FH222" s="77">
        <f t="shared" si="352"/>
        <v>0</v>
      </c>
      <c r="FI222" s="77">
        <f t="shared" si="352"/>
        <v>0</v>
      </c>
      <c r="FJ222" s="77">
        <f t="shared" si="352"/>
        <v>0</v>
      </c>
      <c r="FK222" s="77">
        <f t="shared" si="352"/>
        <v>0</v>
      </c>
      <c r="FL222" s="77">
        <f t="shared" si="352"/>
        <v>0</v>
      </c>
      <c r="FM222" s="77">
        <f t="shared" si="353"/>
        <v>0</v>
      </c>
      <c r="FN222" s="77">
        <f t="shared" si="353"/>
        <v>0</v>
      </c>
      <c r="FO222" s="77">
        <f t="shared" si="353"/>
        <v>0</v>
      </c>
      <c r="FP222" s="77">
        <f t="shared" si="353"/>
        <v>0</v>
      </c>
      <c r="FQ222" s="77">
        <f t="shared" si="353"/>
        <v>0</v>
      </c>
      <c r="FR222" s="77">
        <f t="shared" si="353"/>
        <v>0</v>
      </c>
      <c r="FS222" s="77">
        <f t="shared" si="353"/>
        <v>0</v>
      </c>
      <c r="FT222" s="77">
        <f t="shared" si="353"/>
        <v>0</v>
      </c>
      <c r="FU222" s="77">
        <f t="shared" si="353"/>
        <v>0</v>
      </c>
      <c r="FV222" s="77">
        <f t="shared" si="353"/>
        <v>0</v>
      </c>
      <c r="FW222" s="77">
        <f t="shared" si="354"/>
        <v>0</v>
      </c>
      <c r="FX222" s="77">
        <f t="shared" si="354"/>
        <v>0</v>
      </c>
      <c r="FY222" s="77">
        <f t="shared" si="354"/>
        <v>0</v>
      </c>
      <c r="FZ222" s="77">
        <f t="shared" si="354"/>
        <v>0</v>
      </c>
      <c r="GA222" s="77">
        <f t="shared" si="354"/>
        <v>0</v>
      </c>
      <c r="GB222" s="77">
        <f t="shared" si="354"/>
        <v>0</v>
      </c>
      <c r="GC222" s="77">
        <f t="shared" si="354"/>
        <v>0</v>
      </c>
      <c r="GD222" s="77">
        <f t="shared" si="354"/>
        <v>0</v>
      </c>
      <c r="GE222" s="77">
        <f t="shared" si="354"/>
        <v>0</v>
      </c>
      <c r="GF222" s="77">
        <f t="shared" si="354"/>
        <v>0</v>
      </c>
      <c r="GG222" s="77">
        <f t="shared" si="354"/>
        <v>0</v>
      </c>
    </row>
    <row r="223" spans="1:189" ht="15.75" x14ac:dyDescent="0.25">
      <c r="A223" s="93"/>
      <c r="B223" s="101"/>
      <c r="C223" s="102"/>
      <c r="D223" s="102"/>
      <c r="E223" s="93"/>
      <c r="F223" s="101"/>
      <c r="G223" s="97">
        <f t="shared" si="355"/>
        <v>0</v>
      </c>
      <c r="H223" s="96"/>
      <c r="I223" s="97">
        <f t="shared" si="356"/>
        <v>0</v>
      </c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0">
        <f t="shared" si="323"/>
        <v>0</v>
      </c>
      <c r="AE223" s="100">
        <f t="shared" si="319"/>
        <v>0</v>
      </c>
      <c r="AF223" s="75"/>
      <c r="AG223" s="75"/>
      <c r="AH223" s="68">
        <f t="shared" si="322"/>
        <v>0</v>
      </c>
      <c r="AI223" s="79">
        <f>SUMIF(Списки!$D$2:$D$6,B223,Списки!$E$2:$E$6)</f>
        <v>0</v>
      </c>
      <c r="AJ223" s="79">
        <f t="shared" si="324"/>
        <v>31</v>
      </c>
      <c r="AK223" s="70"/>
      <c r="AL223" s="70">
        <f t="array" aca="1" ref="AL223" ca="1">IF(MONTH(AI223)=1,MIN(IF(F223=январь!$A$1:$AF$200,ROW(январь!$A$1:$AF$200))),IF(MONTH(AI223)=2,MIN(IF(F223=февраль!$A$1:$AF$200,ROW(февраль!$A$1:$AF$200))),IF(MONTH(AI223)=3,MIN(IF(F223=март!$A$1:$AF$200,ROW(март!$A$1:$AF$200))),IF(MONTH(AI223)=4,MIN(IF(F223=апрель!$A$1:$AF$200,ROW(апрель!$A$1:$AF$200))),IF(MONTH(AI223)=5,MIN(IF(F223=май!$A$1:$AF$200,ROW(май!$A$1:$AF$200))),0)))))</f>
        <v>3</v>
      </c>
      <c r="AM223" s="77" t="str">
        <f t="shared" ca="1" si="340"/>
        <v>П</v>
      </c>
      <c r="AN223" s="77" t="str">
        <f t="shared" ca="1" si="340"/>
        <v>П</v>
      </c>
      <c r="AO223" s="77" t="str">
        <f t="shared" ca="1" si="340"/>
        <v>КД</v>
      </c>
      <c r="AP223" s="77" t="str">
        <f t="shared" ca="1" si="340"/>
        <v>КД</v>
      </c>
      <c r="AQ223" s="77" t="str">
        <f t="shared" ca="1" si="340"/>
        <v>КД</v>
      </c>
      <c r="AR223" s="77" t="str">
        <f t="shared" ca="1" si="340"/>
        <v>КД</v>
      </c>
      <c r="AS223" s="77" t="str">
        <f t="shared" ca="1" si="340"/>
        <v>В</v>
      </c>
      <c r="AT223" s="77" t="str">
        <f t="shared" ca="1" si="340"/>
        <v>КД</v>
      </c>
      <c r="AU223" s="77">
        <f t="shared" ca="1" si="340"/>
        <v>0</v>
      </c>
      <c r="AV223" s="77">
        <f t="shared" ca="1" si="340"/>
        <v>3</v>
      </c>
      <c r="AW223" s="77">
        <f t="shared" ca="1" si="341"/>
        <v>4</v>
      </c>
      <c r="AX223" s="77">
        <f t="shared" ca="1" si="341"/>
        <v>6</v>
      </c>
      <c r="AY223" s="77">
        <f t="shared" ca="1" si="341"/>
        <v>3</v>
      </c>
      <c r="AZ223" s="77" t="str">
        <f t="shared" ca="1" si="341"/>
        <v>В</v>
      </c>
      <c r="BA223" s="77">
        <f t="shared" ca="1" si="341"/>
        <v>7</v>
      </c>
      <c r="BB223" s="77">
        <f t="shared" ca="1" si="341"/>
        <v>0</v>
      </c>
      <c r="BC223" s="77">
        <f t="shared" ca="1" si="341"/>
        <v>3</v>
      </c>
      <c r="BD223" s="77">
        <f t="shared" ca="1" si="341"/>
        <v>4</v>
      </c>
      <c r="BE223" s="77">
        <f t="shared" ca="1" si="341"/>
        <v>6</v>
      </c>
      <c r="BF223" s="77">
        <f t="shared" ca="1" si="341"/>
        <v>3</v>
      </c>
      <c r="BG223" s="77" t="str">
        <f t="shared" ca="1" si="342"/>
        <v>В</v>
      </c>
      <c r="BH223" s="77">
        <f t="shared" ca="1" si="342"/>
        <v>7</v>
      </c>
      <c r="BI223" s="77">
        <f t="shared" ca="1" si="342"/>
        <v>0</v>
      </c>
      <c r="BJ223" s="77">
        <f t="shared" ca="1" si="342"/>
        <v>3</v>
      </c>
      <c r="BK223" s="77">
        <f t="shared" ca="1" si="342"/>
        <v>4</v>
      </c>
      <c r="BL223" s="77">
        <f t="shared" ca="1" si="342"/>
        <v>6</v>
      </c>
      <c r="BM223" s="77">
        <f t="shared" ca="1" si="342"/>
        <v>3</v>
      </c>
      <c r="BN223" s="77" t="str">
        <f t="shared" ca="1" si="342"/>
        <v>В</v>
      </c>
      <c r="BO223" s="77">
        <f t="shared" ca="1" si="342"/>
        <v>7</v>
      </c>
      <c r="BP223" s="77">
        <f t="shared" ca="1" si="342"/>
        <v>0</v>
      </c>
      <c r="BQ223" s="77">
        <f t="shared" ca="1" si="342"/>
        <v>3</v>
      </c>
      <c r="BR223" s="77">
        <f t="shared" si="343"/>
        <v>0</v>
      </c>
      <c r="BS223" s="77">
        <f t="shared" si="343"/>
        <v>0</v>
      </c>
      <c r="BT223" s="77">
        <f t="shared" si="343"/>
        <v>0</v>
      </c>
      <c r="BU223" s="77">
        <f t="shared" si="343"/>
        <v>0</v>
      </c>
      <c r="BV223" s="77">
        <f t="shared" si="343"/>
        <v>0</v>
      </c>
      <c r="BW223" s="77">
        <f t="shared" si="343"/>
        <v>0</v>
      </c>
      <c r="BX223" s="77">
        <f t="shared" si="343"/>
        <v>0</v>
      </c>
      <c r="BY223" s="77">
        <f t="shared" si="343"/>
        <v>0</v>
      </c>
      <c r="BZ223" s="77">
        <f t="shared" si="343"/>
        <v>0</v>
      </c>
      <c r="CA223" s="77">
        <f t="shared" si="343"/>
        <v>0</v>
      </c>
      <c r="CB223" s="77">
        <f t="shared" si="344"/>
        <v>0</v>
      </c>
      <c r="CC223" s="77">
        <f t="shared" si="344"/>
        <v>0</v>
      </c>
      <c r="CD223" s="77">
        <f t="shared" si="344"/>
        <v>0</v>
      </c>
      <c r="CE223" s="77">
        <f t="shared" si="344"/>
        <v>0</v>
      </c>
      <c r="CF223" s="77">
        <f t="shared" si="344"/>
        <v>0</v>
      </c>
      <c r="CG223" s="77">
        <f t="shared" si="344"/>
        <v>0</v>
      </c>
      <c r="CH223" s="77">
        <f t="shared" si="344"/>
        <v>0</v>
      </c>
      <c r="CI223" s="77">
        <f t="shared" si="344"/>
        <v>0</v>
      </c>
      <c r="CJ223" s="77">
        <f t="shared" si="344"/>
        <v>0</v>
      </c>
      <c r="CK223" s="77">
        <f t="shared" si="344"/>
        <v>0</v>
      </c>
      <c r="CL223" s="77">
        <f t="shared" si="345"/>
        <v>0</v>
      </c>
      <c r="CM223" s="77">
        <f t="shared" si="345"/>
        <v>0</v>
      </c>
      <c r="CN223" s="77">
        <f t="shared" si="345"/>
        <v>0</v>
      </c>
      <c r="CO223" s="77">
        <f t="shared" si="345"/>
        <v>0</v>
      </c>
      <c r="CP223" s="77">
        <f t="shared" si="345"/>
        <v>0</v>
      </c>
      <c r="CQ223" s="77">
        <f t="shared" si="345"/>
        <v>0</v>
      </c>
      <c r="CR223" s="77">
        <f t="shared" si="345"/>
        <v>0</v>
      </c>
      <c r="CS223" s="77">
        <f t="shared" si="345"/>
        <v>0</v>
      </c>
      <c r="CT223" s="77">
        <f t="shared" si="346"/>
        <v>0</v>
      </c>
      <c r="CU223" s="77">
        <f t="shared" si="346"/>
        <v>0</v>
      </c>
      <c r="CV223" s="77">
        <f t="shared" si="346"/>
        <v>0</v>
      </c>
      <c r="CW223" s="77">
        <f t="shared" si="346"/>
        <v>0</v>
      </c>
      <c r="CX223" s="77">
        <f t="shared" si="346"/>
        <v>0</v>
      </c>
      <c r="CY223" s="77">
        <f t="shared" si="346"/>
        <v>0</v>
      </c>
      <c r="CZ223" s="77">
        <f t="shared" si="346"/>
        <v>0</v>
      </c>
      <c r="DA223" s="77">
        <f t="shared" si="346"/>
        <v>0</v>
      </c>
      <c r="DB223" s="77">
        <f t="shared" si="346"/>
        <v>0</v>
      </c>
      <c r="DC223" s="77">
        <f t="shared" si="346"/>
        <v>0</v>
      </c>
      <c r="DD223" s="77">
        <f t="shared" si="347"/>
        <v>0</v>
      </c>
      <c r="DE223" s="77">
        <f t="shared" si="347"/>
        <v>0</v>
      </c>
      <c r="DF223" s="77">
        <f t="shared" si="347"/>
        <v>0</v>
      </c>
      <c r="DG223" s="77">
        <f t="shared" si="347"/>
        <v>0</v>
      </c>
      <c r="DH223" s="77">
        <f t="shared" si="347"/>
        <v>0</v>
      </c>
      <c r="DI223" s="77">
        <f t="shared" si="347"/>
        <v>0</v>
      </c>
      <c r="DJ223" s="77">
        <f t="shared" si="347"/>
        <v>0</v>
      </c>
      <c r="DK223" s="77">
        <f t="shared" si="347"/>
        <v>0</v>
      </c>
      <c r="DL223" s="77">
        <f t="shared" si="347"/>
        <v>0</v>
      </c>
      <c r="DM223" s="77">
        <f t="shared" si="347"/>
        <v>0</v>
      </c>
      <c r="DN223" s="77">
        <f t="shared" si="348"/>
        <v>0</v>
      </c>
      <c r="DO223" s="77">
        <f t="shared" si="348"/>
        <v>0</v>
      </c>
      <c r="DP223" s="77">
        <f t="shared" si="348"/>
        <v>0</v>
      </c>
      <c r="DQ223" s="77">
        <f t="shared" si="348"/>
        <v>0</v>
      </c>
      <c r="DR223" s="77">
        <f t="shared" si="348"/>
        <v>0</v>
      </c>
      <c r="DS223" s="77">
        <f t="shared" si="348"/>
        <v>0</v>
      </c>
      <c r="DT223" s="77">
        <f t="shared" si="348"/>
        <v>0</v>
      </c>
      <c r="DU223" s="77">
        <f t="shared" si="348"/>
        <v>0</v>
      </c>
      <c r="DV223" s="77">
        <f t="shared" si="348"/>
        <v>0</v>
      </c>
      <c r="DW223" s="77">
        <f t="shared" si="348"/>
        <v>0</v>
      </c>
      <c r="DX223" s="77">
        <f t="shared" si="348"/>
        <v>0</v>
      </c>
      <c r="DY223" s="77">
        <f t="shared" si="349"/>
        <v>0</v>
      </c>
      <c r="DZ223" s="77">
        <f t="shared" si="349"/>
        <v>0</v>
      </c>
      <c r="EA223" s="77">
        <f t="shared" si="349"/>
        <v>0</v>
      </c>
      <c r="EB223" s="77">
        <f t="shared" si="349"/>
        <v>0</v>
      </c>
      <c r="EC223" s="77">
        <f t="shared" si="349"/>
        <v>0</v>
      </c>
      <c r="ED223" s="77">
        <f t="shared" si="349"/>
        <v>0</v>
      </c>
      <c r="EE223" s="77">
        <f t="shared" si="349"/>
        <v>0</v>
      </c>
      <c r="EF223" s="77">
        <f t="shared" si="349"/>
        <v>0</v>
      </c>
      <c r="EG223" s="77">
        <f t="shared" si="349"/>
        <v>0</v>
      </c>
      <c r="EH223" s="77">
        <f t="shared" si="349"/>
        <v>0</v>
      </c>
      <c r="EI223" s="77">
        <f t="shared" si="350"/>
        <v>0</v>
      </c>
      <c r="EJ223" s="77">
        <f t="shared" si="350"/>
        <v>0</v>
      </c>
      <c r="EK223" s="77">
        <f t="shared" si="350"/>
        <v>0</v>
      </c>
      <c r="EL223" s="77">
        <f t="shared" si="350"/>
        <v>0</v>
      </c>
      <c r="EM223" s="77">
        <f t="shared" si="350"/>
        <v>0</v>
      </c>
      <c r="EN223" s="77">
        <f t="shared" si="350"/>
        <v>0</v>
      </c>
      <c r="EO223" s="77">
        <f t="shared" si="350"/>
        <v>0</v>
      </c>
      <c r="EP223" s="77">
        <f t="shared" si="350"/>
        <v>0</v>
      </c>
      <c r="EQ223" s="77">
        <f t="shared" si="350"/>
        <v>0</v>
      </c>
      <c r="ER223" s="77">
        <f t="shared" si="350"/>
        <v>0</v>
      </c>
      <c r="ES223" s="77">
        <f t="shared" si="351"/>
        <v>0</v>
      </c>
      <c r="ET223" s="77">
        <f t="shared" si="351"/>
        <v>0</v>
      </c>
      <c r="EU223" s="77">
        <f t="shared" si="351"/>
        <v>0</v>
      </c>
      <c r="EV223" s="77">
        <f t="shared" si="351"/>
        <v>0</v>
      </c>
      <c r="EW223" s="77">
        <f t="shared" si="351"/>
        <v>0</v>
      </c>
      <c r="EX223" s="77">
        <f t="shared" si="351"/>
        <v>0</v>
      </c>
      <c r="EY223" s="77">
        <f t="shared" si="351"/>
        <v>0</v>
      </c>
      <c r="EZ223" s="77">
        <f t="shared" si="351"/>
        <v>0</v>
      </c>
      <c r="FA223" s="77">
        <f t="shared" si="351"/>
        <v>0</v>
      </c>
      <c r="FB223" s="77">
        <f t="shared" si="351"/>
        <v>0</v>
      </c>
      <c r="FC223" s="77">
        <f t="shared" si="352"/>
        <v>0</v>
      </c>
      <c r="FD223" s="77">
        <f t="shared" si="352"/>
        <v>0</v>
      </c>
      <c r="FE223" s="77">
        <f t="shared" si="352"/>
        <v>0</v>
      </c>
      <c r="FF223" s="77">
        <f t="shared" si="352"/>
        <v>0</v>
      </c>
      <c r="FG223" s="77">
        <f t="shared" si="352"/>
        <v>0</v>
      </c>
      <c r="FH223" s="77">
        <f t="shared" si="352"/>
        <v>0</v>
      </c>
      <c r="FI223" s="77">
        <f t="shared" si="352"/>
        <v>0</v>
      </c>
      <c r="FJ223" s="77">
        <f t="shared" si="352"/>
        <v>0</v>
      </c>
      <c r="FK223" s="77">
        <f t="shared" si="352"/>
        <v>0</v>
      </c>
      <c r="FL223" s="77">
        <f t="shared" si="352"/>
        <v>0</v>
      </c>
      <c r="FM223" s="77">
        <f t="shared" si="353"/>
        <v>0</v>
      </c>
      <c r="FN223" s="77">
        <f t="shared" si="353"/>
        <v>0</v>
      </c>
      <c r="FO223" s="77">
        <f t="shared" si="353"/>
        <v>0</v>
      </c>
      <c r="FP223" s="77">
        <f t="shared" si="353"/>
        <v>0</v>
      </c>
      <c r="FQ223" s="77">
        <f t="shared" si="353"/>
        <v>0</v>
      </c>
      <c r="FR223" s="77">
        <f t="shared" si="353"/>
        <v>0</v>
      </c>
      <c r="FS223" s="77">
        <f t="shared" si="353"/>
        <v>0</v>
      </c>
      <c r="FT223" s="77">
        <f t="shared" si="353"/>
        <v>0</v>
      </c>
      <c r="FU223" s="77">
        <f t="shared" si="353"/>
        <v>0</v>
      </c>
      <c r="FV223" s="77">
        <f t="shared" si="353"/>
        <v>0</v>
      </c>
      <c r="FW223" s="77">
        <f t="shared" si="354"/>
        <v>0</v>
      </c>
      <c r="FX223" s="77">
        <f t="shared" si="354"/>
        <v>0</v>
      </c>
      <c r="FY223" s="77">
        <f t="shared" si="354"/>
        <v>0</v>
      </c>
      <c r="FZ223" s="77">
        <f t="shared" si="354"/>
        <v>0</v>
      </c>
      <c r="GA223" s="77">
        <f t="shared" si="354"/>
        <v>0</v>
      </c>
      <c r="GB223" s="77">
        <f t="shared" si="354"/>
        <v>0</v>
      </c>
      <c r="GC223" s="77">
        <f t="shared" si="354"/>
        <v>0</v>
      </c>
      <c r="GD223" s="77">
        <f t="shared" si="354"/>
        <v>0</v>
      </c>
      <c r="GE223" s="77">
        <f t="shared" si="354"/>
        <v>0</v>
      </c>
      <c r="GF223" s="77">
        <f t="shared" si="354"/>
        <v>0</v>
      </c>
      <c r="GG223" s="77">
        <f t="shared" si="354"/>
        <v>0</v>
      </c>
    </row>
    <row r="224" spans="1:189" ht="15.75" x14ac:dyDescent="0.25">
      <c r="A224" s="93"/>
      <c r="B224" s="101"/>
      <c r="C224" s="102"/>
      <c r="D224" s="102"/>
      <c r="E224" s="93"/>
      <c r="F224" s="101"/>
      <c r="G224" s="97">
        <f>SUMIFS(AM224:GG224,$AM$3:$GG$3,"&gt;="&amp;C224,$AM$3:$GG$3,"&lt;="&amp;D224)</f>
        <v>0</v>
      </c>
      <c r="H224" s="96"/>
      <c r="I224" s="97">
        <f t="shared" si="356"/>
        <v>0</v>
      </c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0">
        <f t="shared" si="323"/>
        <v>0</v>
      </c>
      <c r="AE224" s="100">
        <f t="shared" si="319"/>
        <v>0</v>
      </c>
      <c r="AF224" s="75"/>
      <c r="AG224" s="75"/>
      <c r="AH224" s="68">
        <f t="shared" si="322"/>
        <v>0</v>
      </c>
      <c r="AI224" s="79">
        <f>SUMIF(Списки!$D$2:$D$6,B224,Списки!$E$2:$E$6)</f>
        <v>0</v>
      </c>
      <c r="AJ224" s="79">
        <f t="shared" si="324"/>
        <v>31</v>
      </c>
      <c r="AK224" s="70"/>
      <c r="AL224" s="70">
        <f t="array" aca="1" ref="AL224" ca="1">IF(MONTH(AI224)=1,MIN(IF(F224=январь!$A$1:$AF$200,ROW(январь!$A$1:$AF$200))),IF(MONTH(AI224)=2,MIN(IF(F224=февраль!$A$1:$AF$200,ROW(февраль!$A$1:$AF$200))),IF(MONTH(AI224)=3,MIN(IF(F224=март!$A$1:$AF$200,ROW(март!$A$1:$AF$200))),IF(MONTH(AI224)=4,MIN(IF(F224=апрель!$A$1:$AF$200,ROW(апрель!$A$1:$AF$200))),IF(MONTH(AI224)=5,MIN(IF(F224=май!$A$1:$AF$200,ROW(май!$A$1:$AF$200))),0)))))</f>
        <v>3</v>
      </c>
      <c r="AM224" s="77" t="str">
        <f t="shared" ref="AM224:AV233" ca="1" si="357">IF(MONTH($AI224)=1,INDEX(янв,$AL224,AM$2),0)</f>
        <v>П</v>
      </c>
      <c r="AN224" s="77" t="str">
        <f t="shared" ca="1" si="357"/>
        <v>П</v>
      </c>
      <c r="AO224" s="77" t="str">
        <f t="shared" ca="1" si="357"/>
        <v>КД</v>
      </c>
      <c r="AP224" s="77" t="str">
        <f t="shared" ca="1" si="357"/>
        <v>КД</v>
      </c>
      <c r="AQ224" s="77" t="str">
        <f t="shared" ca="1" si="357"/>
        <v>КД</v>
      </c>
      <c r="AR224" s="77" t="str">
        <f t="shared" ca="1" si="357"/>
        <v>КД</v>
      </c>
      <c r="AS224" s="77" t="str">
        <f t="shared" ca="1" si="357"/>
        <v>В</v>
      </c>
      <c r="AT224" s="77" t="str">
        <f t="shared" ca="1" si="357"/>
        <v>КД</v>
      </c>
      <c r="AU224" s="77">
        <f t="shared" ca="1" si="357"/>
        <v>0</v>
      </c>
      <c r="AV224" s="77">
        <f t="shared" ca="1" si="357"/>
        <v>3</v>
      </c>
      <c r="AW224" s="77">
        <f t="shared" ref="AW224:BF233" ca="1" si="358">IF(MONTH($AI224)=1,INDEX(янв,$AL224,AW$2),0)</f>
        <v>4</v>
      </c>
      <c r="AX224" s="77">
        <f t="shared" ca="1" si="358"/>
        <v>6</v>
      </c>
      <c r="AY224" s="77">
        <f t="shared" ca="1" si="358"/>
        <v>3</v>
      </c>
      <c r="AZ224" s="77" t="str">
        <f t="shared" ca="1" si="358"/>
        <v>В</v>
      </c>
      <c r="BA224" s="77">
        <f t="shared" ca="1" si="358"/>
        <v>7</v>
      </c>
      <c r="BB224" s="77">
        <f t="shared" ca="1" si="358"/>
        <v>0</v>
      </c>
      <c r="BC224" s="77">
        <f t="shared" ca="1" si="358"/>
        <v>3</v>
      </c>
      <c r="BD224" s="77">
        <f t="shared" ca="1" si="358"/>
        <v>4</v>
      </c>
      <c r="BE224" s="77">
        <f t="shared" ca="1" si="358"/>
        <v>6</v>
      </c>
      <c r="BF224" s="77">
        <f t="shared" ca="1" si="358"/>
        <v>3</v>
      </c>
      <c r="BG224" s="77" t="str">
        <f t="shared" ref="BG224:BQ233" ca="1" si="359">IF(MONTH($AI224)=1,INDEX(янв,$AL224,BG$2),0)</f>
        <v>В</v>
      </c>
      <c r="BH224" s="77">
        <f t="shared" ca="1" si="359"/>
        <v>7</v>
      </c>
      <c r="BI224" s="77">
        <f t="shared" ca="1" si="359"/>
        <v>0</v>
      </c>
      <c r="BJ224" s="77">
        <f t="shared" ca="1" si="359"/>
        <v>3</v>
      </c>
      <c r="BK224" s="77">
        <f t="shared" ca="1" si="359"/>
        <v>4</v>
      </c>
      <c r="BL224" s="77">
        <f t="shared" ca="1" si="359"/>
        <v>6</v>
      </c>
      <c r="BM224" s="77">
        <f t="shared" ca="1" si="359"/>
        <v>3</v>
      </c>
      <c r="BN224" s="77" t="str">
        <f t="shared" ca="1" si="359"/>
        <v>В</v>
      </c>
      <c r="BO224" s="77">
        <f t="shared" ca="1" si="359"/>
        <v>7</v>
      </c>
      <c r="BP224" s="77">
        <f t="shared" ca="1" si="359"/>
        <v>0</v>
      </c>
      <c r="BQ224" s="77">
        <f t="shared" ca="1" si="359"/>
        <v>3</v>
      </c>
      <c r="BR224" s="77">
        <f t="shared" ref="BR224:CA233" si="360">IF(MONTH($AI224)=2,INDEX(фев,$AL224,BR$2),0)</f>
        <v>0</v>
      </c>
      <c r="BS224" s="77">
        <f t="shared" si="360"/>
        <v>0</v>
      </c>
      <c r="BT224" s="77">
        <f t="shared" si="360"/>
        <v>0</v>
      </c>
      <c r="BU224" s="77">
        <f t="shared" si="360"/>
        <v>0</v>
      </c>
      <c r="BV224" s="77">
        <f t="shared" si="360"/>
        <v>0</v>
      </c>
      <c r="BW224" s="77">
        <f t="shared" si="360"/>
        <v>0</v>
      </c>
      <c r="BX224" s="77">
        <f t="shared" si="360"/>
        <v>0</v>
      </c>
      <c r="BY224" s="77">
        <f t="shared" si="360"/>
        <v>0</v>
      </c>
      <c r="BZ224" s="77">
        <f t="shared" si="360"/>
        <v>0</v>
      </c>
      <c r="CA224" s="77">
        <f t="shared" si="360"/>
        <v>0</v>
      </c>
      <c r="CB224" s="77">
        <f t="shared" ref="CB224:CK233" si="361">IF(MONTH($AI224)=2,INDEX(фев,$AL224,CB$2),0)</f>
        <v>0</v>
      </c>
      <c r="CC224" s="77">
        <f t="shared" si="361"/>
        <v>0</v>
      </c>
      <c r="CD224" s="77">
        <f t="shared" si="361"/>
        <v>0</v>
      </c>
      <c r="CE224" s="77">
        <f t="shared" si="361"/>
        <v>0</v>
      </c>
      <c r="CF224" s="77">
        <f t="shared" si="361"/>
        <v>0</v>
      </c>
      <c r="CG224" s="77">
        <f t="shared" si="361"/>
        <v>0</v>
      </c>
      <c r="CH224" s="77">
        <f t="shared" si="361"/>
        <v>0</v>
      </c>
      <c r="CI224" s="77">
        <f t="shared" si="361"/>
        <v>0</v>
      </c>
      <c r="CJ224" s="77">
        <f t="shared" si="361"/>
        <v>0</v>
      </c>
      <c r="CK224" s="77">
        <f t="shared" si="361"/>
        <v>0</v>
      </c>
      <c r="CL224" s="77">
        <f t="shared" ref="CL224:CS233" si="362">IF(MONTH($AI224)=2,INDEX(фев,$AL224,CL$2),0)</f>
        <v>0</v>
      </c>
      <c r="CM224" s="77">
        <f t="shared" si="362"/>
        <v>0</v>
      </c>
      <c r="CN224" s="77">
        <f t="shared" si="362"/>
        <v>0</v>
      </c>
      <c r="CO224" s="77">
        <f t="shared" si="362"/>
        <v>0</v>
      </c>
      <c r="CP224" s="77">
        <f t="shared" si="362"/>
        <v>0</v>
      </c>
      <c r="CQ224" s="77">
        <f t="shared" si="362"/>
        <v>0</v>
      </c>
      <c r="CR224" s="77">
        <f t="shared" si="362"/>
        <v>0</v>
      </c>
      <c r="CS224" s="77">
        <f t="shared" si="362"/>
        <v>0</v>
      </c>
      <c r="CT224" s="77">
        <f t="shared" ref="CT224:DC233" si="363">IF(MONTH($AI224)=3,INDEX(март,$AL224,CT$2),0)</f>
        <v>0</v>
      </c>
      <c r="CU224" s="77">
        <f t="shared" si="363"/>
        <v>0</v>
      </c>
      <c r="CV224" s="77">
        <f t="shared" si="363"/>
        <v>0</v>
      </c>
      <c r="CW224" s="77">
        <f t="shared" si="363"/>
        <v>0</v>
      </c>
      <c r="CX224" s="77">
        <f t="shared" si="363"/>
        <v>0</v>
      </c>
      <c r="CY224" s="77">
        <f t="shared" si="363"/>
        <v>0</v>
      </c>
      <c r="CZ224" s="77">
        <f t="shared" si="363"/>
        <v>0</v>
      </c>
      <c r="DA224" s="77">
        <f t="shared" si="363"/>
        <v>0</v>
      </c>
      <c r="DB224" s="77">
        <f t="shared" si="363"/>
        <v>0</v>
      </c>
      <c r="DC224" s="77">
        <f t="shared" si="363"/>
        <v>0</v>
      </c>
      <c r="DD224" s="77">
        <f t="shared" ref="DD224:DM233" si="364">IF(MONTH($AI224)=3,INDEX(март,$AL224,DD$2),0)</f>
        <v>0</v>
      </c>
      <c r="DE224" s="77">
        <f t="shared" si="364"/>
        <v>0</v>
      </c>
      <c r="DF224" s="77">
        <f t="shared" si="364"/>
        <v>0</v>
      </c>
      <c r="DG224" s="77">
        <f t="shared" si="364"/>
        <v>0</v>
      </c>
      <c r="DH224" s="77">
        <f t="shared" si="364"/>
        <v>0</v>
      </c>
      <c r="DI224" s="77">
        <f t="shared" si="364"/>
        <v>0</v>
      </c>
      <c r="DJ224" s="77">
        <f t="shared" si="364"/>
        <v>0</v>
      </c>
      <c r="DK224" s="77">
        <f t="shared" si="364"/>
        <v>0</v>
      </c>
      <c r="DL224" s="77">
        <f t="shared" si="364"/>
        <v>0</v>
      </c>
      <c r="DM224" s="77">
        <f t="shared" si="364"/>
        <v>0</v>
      </c>
      <c r="DN224" s="77">
        <f t="shared" ref="DN224:DX233" si="365">IF(MONTH($AI224)=3,INDEX(март,$AL224,DN$2),0)</f>
        <v>0</v>
      </c>
      <c r="DO224" s="77">
        <f t="shared" si="365"/>
        <v>0</v>
      </c>
      <c r="DP224" s="77">
        <f t="shared" si="365"/>
        <v>0</v>
      </c>
      <c r="DQ224" s="77">
        <f t="shared" si="365"/>
        <v>0</v>
      </c>
      <c r="DR224" s="77">
        <f t="shared" si="365"/>
        <v>0</v>
      </c>
      <c r="DS224" s="77">
        <f t="shared" si="365"/>
        <v>0</v>
      </c>
      <c r="DT224" s="77">
        <f t="shared" si="365"/>
        <v>0</v>
      </c>
      <c r="DU224" s="77">
        <f t="shared" si="365"/>
        <v>0</v>
      </c>
      <c r="DV224" s="77">
        <f t="shared" si="365"/>
        <v>0</v>
      </c>
      <c r="DW224" s="77">
        <f t="shared" si="365"/>
        <v>0</v>
      </c>
      <c r="DX224" s="77">
        <f t="shared" si="365"/>
        <v>0</v>
      </c>
      <c r="DY224" s="77">
        <f t="shared" ref="DY224:EH233" si="366">IF(MONTH($AI224)=4,INDEX(апр,$AL224,DY$2),0)</f>
        <v>0</v>
      </c>
      <c r="DZ224" s="77">
        <f t="shared" si="366"/>
        <v>0</v>
      </c>
      <c r="EA224" s="77">
        <f t="shared" si="366"/>
        <v>0</v>
      </c>
      <c r="EB224" s="77">
        <f t="shared" si="366"/>
        <v>0</v>
      </c>
      <c r="EC224" s="77">
        <f t="shared" si="366"/>
        <v>0</v>
      </c>
      <c r="ED224" s="77">
        <f t="shared" si="366"/>
        <v>0</v>
      </c>
      <c r="EE224" s="77">
        <f t="shared" si="366"/>
        <v>0</v>
      </c>
      <c r="EF224" s="77">
        <f t="shared" si="366"/>
        <v>0</v>
      </c>
      <c r="EG224" s="77">
        <f t="shared" si="366"/>
        <v>0</v>
      </c>
      <c r="EH224" s="77">
        <f t="shared" si="366"/>
        <v>0</v>
      </c>
      <c r="EI224" s="77">
        <f t="shared" ref="EI224:ER233" si="367">IF(MONTH($AI224)=4,INDEX(апр,$AL224,EI$2),0)</f>
        <v>0</v>
      </c>
      <c r="EJ224" s="77">
        <f t="shared" si="367"/>
        <v>0</v>
      </c>
      <c r="EK224" s="77">
        <f t="shared" si="367"/>
        <v>0</v>
      </c>
      <c r="EL224" s="77">
        <f t="shared" si="367"/>
        <v>0</v>
      </c>
      <c r="EM224" s="77">
        <f t="shared" si="367"/>
        <v>0</v>
      </c>
      <c r="EN224" s="77">
        <f t="shared" si="367"/>
        <v>0</v>
      </c>
      <c r="EO224" s="77">
        <f t="shared" si="367"/>
        <v>0</v>
      </c>
      <c r="EP224" s="77">
        <f t="shared" si="367"/>
        <v>0</v>
      </c>
      <c r="EQ224" s="77">
        <f t="shared" si="367"/>
        <v>0</v>
      </c>
      <c r="ER224" s="77">
        <f t="shared" si="367"/>
        <v>0</v>
      </c>
      <c r="ES224" s="77">
        <f t="shared" ref="ES224:FB233" si="368">IF(MONTH($AI224)=4,INDEX(апр,$AL224,ES$2),0)</f>
        <v>0</v>
      </c>
      <c r="ET224" s="77">
        <f t="shared" si="368"/>
        <v>0</v>
      </c>
      <c r="EU224" s="77">
        <f t="shared" si="368"/>
        <v>0</v>
      </c>
      <c r="EV224" s="77">
        <f t="shared" si="368"/>
        <v>0</v>
      </c>
      <c r="EW224" s="77">
        <f t="shared" si="368"/>
        <v>0</v>
      </c>
      <c r="EX224" s="77">
        <f t="shared" si="368"/>
        <v>0</v>
      </c>
      <c r="EY224" s="77">
        <f t="shared" si="368"/>
        <v>0</v>
      </c>
      <c r="EZ224" s="77">
        <f t="shared" si="368"/>
        <v>0</v>
      </c>
      <c r="FA224" s="77">
        <f t="shared" si="368"/>
        <v>0</v>
      </c>
      <c r="FB224" s="77">
        <f t="shared" si="368"/>
        <v>0</v>
      </c>
      <c r="FC224" s="77">
        <f t="shared" ref="FC224:FL233" si="369">IF(MONTH($AI224)=5,INDEX(май,$AL224,FC$2),0)</f>
        <v>0</v>
      </c>
      <c r="FD224" s="77">
        <f t="shared" si="369"/>
        <v>0</v>
      </c>
      <c r="FE224" s="77">
        <f t="shared" si="369"/>
        <v>0</v>
      </c>
      <c r="FF224" s="77">
        <f t="shared" si="369"/>
        <v>0</v>
      </c>
      <c r="FG224" s="77">
        <f t="shared" si="369"/>
        <v>0</v>
      </c>
      <c r="FH224" s="77">
        <f t="shared" si="369"/>
        <v>0</v>
      </c>
      <c r="FI224" s="77">
        <f t="shared" si="369"/>
        <v>0</v>
      </c>
      <c r="FJ224" s="77">
        <f t="shared" si="369"/>
        <v>0</v>
      </c>
      <c r="FK224" s="77">
        <f t="shared" si="369"/>
        <v>0</v>
      </c>
      <c r="FL224" s="77">
        <f t="shared" si="369"/>
        <v>0</v>
      </c>
      <c r="FM224" s="77">
        <f t="shared" ref="FM224:FV233" si="370">IF(MONTH($AI224)=5,INDEX(май,$AL224,FM$2),0)</f>
        <v>0</v>
      </c>
      <c r="FN224" s="77">
        <f t="shared" si="370"/>
        <v>0</v>
      </c>
      <c r="FO224" s="77">
        <f t="shared" si="370"/>
        <v>0</v>
      </c>
      <c r="FP224" s="77">
        <f t="shared" si="370"/>
        <v>0</v>
      </c>
      <c r="FQ224" s="77">
        <f t="shared" si="370"/>
        <v>0</v>
      </c>
      <c r="FR224" s="77">
        <f t="shared" si="370"/>
        <v>0</v>
      </c>
      <c r="FS224" s="77">
        <f t="shared" si="370"/>
        <v>0</v>
      </c>
      <c r="FT224" s="77">
        <f t="shared" si="370"/>
        <v>0</v>
      </c>
      <c r="FU224" s="77">
        <f t="shared" si="370"/>
        <v>0</v>
      </c>
      <c r="FV224" s="77">
        <f t="shared" si="370"/>
        <v>0</v>
      </c>
      <c r="FW224" s="77">
        <f t="shared" ref="FW224:GG233" si="371">IF(MONTH($AI224)=5,INDEX(май,$AL224,FW$2),0)</f>
        <v>0</v>
      </c>
      <c r="FX224" s="77">
        <f t="shared" si="371"/>
        <v>0</v>
      </c>
      <c r="FY224" s="77">
        <f t="shared" si="371"/>
        <v>0</v>
      </c>
      <c r="FZ224" s="77">
        <f t="shared" si="371"/>
        <v>0</v>
      </c>
      <c r="GA224" s="77">
        <f t="shared" si="371"/>
        <v>0</v>
      </c>
      <c r="GB224" s="77">
        <f t="shared" si="371"/>
        <v>0</v>
      </c>
      <c r="GC224" s="77">
        <f t="shared" si="371"/>
        <v>0</v>
      </c>
      <c r="GD224" s="77">
        <f t="shared" si="371"/>
        <v>0</v>
      </c>
      <c r="GE224" s="77">
        <f t="shared" si="371"/>
        <v>0</v>
      </c>
      <c r="GF224" s="77">
        <f t="shared" si="371"/>
        <v>0</v>
      </c>
      <c r="GG224" s="77">
        <f t="shared" si="371"/>
        <v>0</v>
      </c>
    </row>
    <row r="225" spans="1:189" ht="15.75" x14ac:dyDescent="0.25">
      <c r="A225" s="93"/>
      <c r="B225" s="101"/>
      <c r="C225" s="102"/>
      <c r="D225" s="102"/>
      <c r="E225" s="93"/>
      <c r="F225" s="101"/>
      <c r="G225" s="97">
        <f t="shared" si="355"/>
        <v>0</v>
      </c>
      <c r="H225" s="96"/>
      <c r="I225" s="97">
        <f t="shared" si="356"/>
        <v>0</v>
      </c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0">
        <f t="shared" si="323"/>
        <v>0</v>
      </c>
      <c r="AE225" s="100">
        <f t="shared" si="319"/>
        <v>0</v>
      </c>
      <c r="AF225" s="75"/>
      <c r="AG225" s="75"/>
      <c r="AH225" s="68">
        <f t="shared" si="322"/>
        <v>0</v>
      </c>
      <c r="AI225" s="79">
        <f>SUMIF(Списки!$D$2:$D$6,B225,Списки!$E$2:$E$6)</f>
        <v>0</v>
      </c>
      <c r="AJ225" s="79">
        <f t="shared" si="324"/>
        <v>31</v>
      </c>
      <c r="AK225" s="70"/>
      <c r="AL225" s="70">
        <f t="array" aca="1" ref="AL225" ca="1">IF(MONTH(AI225)=1,MIN(IF(F225=январь!$A$1:$AF$200,ROW(январь!$A$1:$AF$200))),IF(MONTH(AI225)=2,MIN(IF(F225=февраль!$A$1:$AF$200,ROW(февраль!$A$1:$AF$200))),IF(MONTH(AI225)=3,MIN(IF(F225=март!$A$1:$AF$200,ROW(март!$A$1:$AF$200))),IF(MONTH(AI225)=4,MIN(IF(F225=апрель!$A$1:$AF$200,ROW(апрель!$A$1:$AF$200))),IF(MONTH(AI225)=5,MIN(IF(F225=май!$A$1:$AF$200,ROW(май!$A$1:$AF$200))),0)))))</f>
        <v>3</v>
      </c>
      <c r="AM225" s="77" t="str">
        <f t="shared" ca="1" si="357"/>
        <v>П</v>
      </c>
      <c r="AN225" s="77" t="str">
        <f t="shared" ca="1" si="357"/>
        <v>П</v>
      </c>
      <c r="AO225" s="77" t="str">
        <f t="shared" ca="1" si="357"/>
        <v>КД</v>
      </c>
      <c r="AP225" s="77" t="str">
        <f t="shared" ca="1" si="357"/>
        <v>КД</v>
      </c>
      <c r="AQ225" s="77" t="str">
        <f t="shared" ca="1" si="357"/>
        <v>КД</v>
      </c>
      <c r="AR225" s="77" t="str">
        <f t="shared" ca="1" si="357"/>
        <v>КД</v>
      </c>
      <c r="AS225" s="77" t="str">
        <f t="shared" ca="1" si="357"/>
        <v>В</v>
      </c>
      <c r="AT225" s="77" t="str">
        <f t="shared" ca="1" si="357"/>
        <v>КД</v>
      </c>
      <c r="AU225" s="77">
        <f t="shared" ca="1" si="357"/>
        <v>0</v>
      </c>
      <c r="AV225" s="77">
        <f t="shared" ca="1" si="357"/>
        <v>3</v>
      </c>
      <c r="AW225" s="77">
        <f t="shared" ca="1" si="358"/>
        <v>4</v>
      </c>
      <c r="AX225" s="77">
        <f t="shared" ca="1" si="358"/>
        <v>6</v>
      </c>
      <c r="AY225" s="77">
        <f t="shared" ca="1" si="358"/>
        <v>3</v>
      </c>
      <c r="AZ225" s="77" t="str">
        <f t="shared" ca="1" si="358"/>
        <v>В</v>
      </c>
      <c r="BA225" s="77">
        <f t="shared" ca="1" si="358"/>
        <v>7</v>
      </c>
      <c r="BB225" s="77">
        <f t="shared" ca="1" si="358"/>
        <v>0</v>
      </c>
      <c r="BC225" s="77">
        <f t="shared" ca="1" si="358"/>
        <v>3</v>
      </c>
      <c r="BD225" s="77">
        <f t="shared" ca="1" si="358"/>
        <v>4</v>
      </c>
      <c r="BE225" s="77">
        <f t="shared" ca="1" si="358"/>
        <v>6</v>
      </c>
      <c r="BF225" s="77">
        <f t="shared" ca="1" si="358"/>
        <v>3</v>
      </c>
      <c r="BG225" s="77" t="str">
        <f t="shared" ca="1" si="359"/>
        <v>В</v>
      </c>
      <c r="BH225" s="77">
        <f t="shared" ca="1" si="359"/>
        <v>7</v>
      </c>
      <c r="BI225" s="77">
        <f t="shared" ca="1" si="359"/>
        <v>0</v>
      </c>
      <c r="BJ225" s="77">
        <f t="shared" ca="1" si="359"/>
        <v>3</v>
      </c>
      <c r="BK225" s="77">
        <f t="shared" ca="1" si="359"/>
        <v>4</v>
      </c>
      <c r="BL225" s="77">
        <f t="shared" ca="1" si="359"/>
        <v>6</v>
      </c>
      <c r="BM225" s="77">
        <f t="shared" ca="1" si="359"/>
        <v>3</v>
      </c>
      <c r="BN225" s="77" t="str">
        <f t="shared" ca="1" si="359"/>
        <v>В</v>
      </c>
      <c r="BO225" s="77">
        <f t="shared" ca="1" si="359"/>
        <v>7</v>
      </c>
      <c r="BP225" s="77">
        <f t="shared" ca="1" si="359"/>
        <v>0</v>
      </c>
      <c r="BQ225" s="77">
        <f t="shared" ca="1" si="359"/>
        <v>3</v>
      </c>
      <c r="BR225" s="77">
        <f t="shared" si="360"/>
        <v>0</v>
      </c>
      <c r="BS225" s="77">
        <f t="shared" si="360"/>
        <v>0</v>
      </c>
      <c r="BT225" s="77">
        <f t="shared" si="360"/>
        <v>0</v>
      </c>
      <c r="BU225" s="77">
        <f t="shared" si="360"/>
        <v>0</v>
      </c>
      <c r="BV225" s="77">
        <f t="shared" si="360"/>
        <v>0</v>
      </c>
      <c r="BW225" s="77">
        <f t="shared" si="360"/>
        <v>0</v>
      </c>
      <c r="BX225" s="77">
        <f t="shared" si="360"/>
        <v>0</v>
      </c>
      <c r="BY225" s="77">
        <f t="shared" si="360"/>
        <v>0</v>
      </c>
      <c r="BZ225" s="77">
        <f t="shared" si="360"/>
        <v>0</v>
      </c>
      <c r="CA225" s="77">
        <f t="shared" si="360"/>
        <v>0</v>
      </c>
      <c r="CB225" s="77">
        <f t="shared" si="361"/>
        <v>0</v>
      </c>
      <c r="CC225" s="77">
        <f t="shared" si="361"/>
        <v>0</v>
      </c>
      <c r="CD225" s="77">
        <f t="shared" si="361"/>
        <v>0</v>
      </c>
      <c r="CE225" s="77">
        <f t="shared" si="361"/>
        <v>0</v>
      </c>
      <c r="CF225" s="77">
        <f t="shared" si="361"/>
        <v>0</v>
      </c>
      <c r="CG225" s="77">
        <f t="shared" si="361"/>
        <v>0</v>
      </c>
      <c r="CH225" s="77">
        <f t="shared" si="361"/>
        <v>0</v>
      </c>
      <c r="CI225" s="77">
        <f t="shared" si="361"/>
        <v>0</v>
      </c>
      <c r="CJ225" s="77">
        <f t="shared" si="361"/>
        <v>0</v>
      </c>
      <c r="CK225" s="77">
        <f t="shared" si="361"/>
        <v>0</v>
      </c>
      <c r="CL225" s="77">
        <f t="shared" si="362"/>
        <v>0</v>
      </c>
      <c r="CM225" s="77">
        <f t="shared" si="362"/>
        <v>0</v>
      </c>
      <c r="CN225" s="77">
        <f t="shared" si="362"/>
        <v>0</v>
      </c>
      <c r="CO225" s="77">
        <f t="shared" si="362"/>
        <v>0</v>
      </c>
      <c r="CP225" s="77">
        <f t="shared" si="362"/>
        <v>0</v>
      </c>
      <c r="CQ225" s="77">
        <f t="shared" si="362"/>
        <v>0</v>
      </c>
      <c r="CR225" s="77">
        <f t="shared" si="362"/>
        <v>0</v>
      </c>
      <c r="CS225" s="77">
        <f t="shared" si="362"/>
        <v>0</v>
      </c>
      <c r="CT225" s="77">
        <f t="shared" si="363"/>
        <v>0</v>
      </c>
      <c r="CU225" s="77">
        <f t="shared" si="363"/>
        <v>0</v>
      </c>
      <c r="CV225" s="77">
        <f t="shared" si="363"/>
        <v>0</v>
      </c>
      <c r="CW225" s="77">
        <f t="shared" si="363"/>
        <v>0</v>
      </c>
      <c r="CX225" s="77">
        <f t="shared" si="363"/>
        <v>0</v>
      </c>
      <c r="CY225" s="77">
        <f t="shared" si="363"/>
        <v>0</v>
      </c>
      <c r="CZ225" s="77">
        <f t="shared" si="363"/>
        <v>0</v>
      </c>
      <c r="DA225" s="77">
        <f t="shared" si="363"/>
        <v>0</v>
      </c>
      <c r="DB225" s="77">
        <f t="shared" si="363"/>
        <v>0</v>
      </c>
      <c r="DC225" s="77">
        <f t="shared" si="363"/>
        <v>0</v>
      </c>
      <c r="DD225" s="77">
        <f t="shared" si="364"/>
        <v>0</v>
      </c>
      <c r="DE225" s="77">
        <f t="shared" si="364"/>
        <v>0</v>
      </c>
      <c r="DF225" s="77">
        <f t="shared" si="364"/>
        <v>0</v>
      </c>
      <c r="DG225" s="77">
        <f t="shared" si="364"/>
        <v>0</v>
      </c>
      <c r="DH225" s="77">
        <f t="shared" si="364"/>
        <v>0</v>
      </c>
      <c r="DI225" s="77">
        <f t="shared" si="364"/>
        <v>0</v>
      </c>
      <c r="DJ225" s="77">
        <f t="shared" si="364"/>
        <v>0</v>
      </c>
      <c r="DK225" s="77">
        <f t="shared" si="364"/>
        <v>0</v>
      </c>
      <c r="DL225" s="77">
        <f t="shared" si="364"/>
        <v>0</v>
      </c>
      <c r="DM225" s="77">
        <f t="shared" si="364"/>
        <v>0</v>
      </c>
      <c r="DN225" s="77">
        <f t="shared" si="365"/>
        <v>0</v>
      </c>
      <c r="DO225" s="77">
        <f t="shared" si="365"/>
        <v>0</v>
      </c>
      <c r="DP225" s="77">
        <f t="shared" si="365"/>
        <v>0</v>
      </c>
      <c r="DQ225" s="77">
        <f t="shared" si="365"/>
        <v>0</v>
      </c>
      <c r="DR225" s="77">
        <f t="shared" si="365"/>
        <v>0</v>
      </c>
      <c r="DS225" s="77">
        <f t="shared" si="365"/>
        <v>0</v>
      </c>
      <c r="DT225" s="77">
        <f t="shared" si="365"/>
        <v>0</v>
      </c>
      <c r="DU225" s="77">
        <f t="shared" si="365"/>
        <v>0</v>
      </c>
      <c r="DV225" s="77">
        <f t="shared" si="365"/>
        <v>0</v>
      </c>
      <c r="DW225" s="77">
        <f t="shared" si="365"/>
        <v>0</v>
      </c>
      <c r="DX225" s="77">
        <f t="shared" si="365"/>
        <v>0</v>
      </c>
      <c r="DY225" s="77">
        <f t="shared" si="366"/>
        <v>0</v>
      </c>
      <c r="DZ225" s="77">
        <f t="shared" si="366"/>
        <v>0</v>
      </c>
      <c r="EA225" s="77">
        <f t="shared" si="366"/>
        <v>0</v>
      </c>
      <c r="EB225" s="77">
        <f t="shared" si="366"/>
        <v>0</v>
      </c>
      <c r="EC225" s="77">
        <f t="shared" si="366"/>
        <v>0</v>
      </c>
      <c r="ED225" s="77">
        <f t="shared" si="366"/>
        <v>0</v>
      </c>
      <c r="EE225" s="77">
        <f t="shared" si="366"/>
        <v>0</v>
      </c>
      <c r="EF225" s="77">
        <f t="shared" si="366"/>
        <v>0</v>
      </c>
      <c r="EG225" s="77">
        <f t="shared" si="366"/>
        <v>0</v>
      </c>
      <c r="EH225" s="77">
        <f t="shared" si="366"/>
        <v>0</v>
      </c>
      <c r="EI225" s="77">
        <f t="shared" si="367"/>
        <v>0</v>
      </c>
      <c r="EJ225" s="77">
        <f t="shared" si="367"/>
        <v>0</v>
      </c>
      <c r="EK225" s="77">
        <f t="shared" si="367"/>
        <v>0</v>
      </c>
      <c r="EL225" s="77">
        <f t="shared" si="367"/>
        <v>0</v>
      </c>
      <c r="EM225" s="77">
        <f t="shared" si="367"/>
        <v>0</v>
      </c>
      <c r="EN225" s="77">
        <f t="shared" si="367"/>
        <v>0</v>
      </c>
      <c r="EO225" s="77">
        <f t="shared" si="367"/>
        <v>0</v>
      </c>
      <c r="EP225" s="77">
        <f t="shared" si="367"/>
        <v>0</v>
      </c>
      <c r="EQ225" s="77">
        <f t="shared" si="367"/>
        <v>0</v>
      </c>
      <c r="ER225" s="77">
        <f t="shared" si="367"/>
        <v>0</v>
      </c>
      <c r="ES225" s="77">
        <f t="shared" si="368"/>
        <v>0</v>
      </c>
      <c r="ET225" s="77">
        <f t="shared" si="368"/>
        <v>0</v>
      </c>
      <c r="EU225" s="77">
        <f t="shared" si="368"/>
        <v>0</v>
      </c>
      <c r="EV225" s="77">
        <f t="shared" si="368"/>
        <v>0</v>
      </c>
      <c r="EW225" s="77">
        <f t="shared" si="368"/>
        <v>0</v>
      </c>
      <c r="EX225" s="77">
        <f t="shared" si="368"/>
        <v>0</v>
      </c>
      <c r="EY225" s="77">
        <f t="shared" si="368"/>
        <v>0</v>
      </c>
      <c r="EZ225" s="77">
        <f t="shared" si="368"/>
        <v>0</v>
      </c>
      <c r="FA225" s="77">
        <f t="shared" si="368"/>
        <v>0</v>
      </c>
      <c r="FB225" s="77">
        <f t="shared" si="368"/>
        <v>0</v>
      </c>
      <c r="FC225" s="77">
        <f t="shared" si="369"/>
        <v>0</v>
      </c>
      <c r="FD225" s="77">
        <f t="shared" si="369"/>
        <v>0</v>
      </c>
      <c r="FE225" s="77">
        <f t="shared" si="369"/>
        <v>0</v>
      </c>
      <c r="FF225" s="77">
        <f t="shared" si="369"/>
        <v>0</v>
      </c>
      <c r="FG225" s="77">
        <f t="shared" si="369"/>
        <v>0</v>
      </c>
      <c r="FH225" s="77">
        <f t="shared" si="369"/>
        <v>0</v>
      </c>
      <c r="FI225" s="77">
        <f t="shared" si="369"/>
        <v>0</v>
      </c>
      <c r="FJ225" s="77">
        <f t="shared" si="369"/>
        <v>0</v>
      </c>
      <c r="FK225" s="77">
        <f t="shared" si="369"/>
        <v>0</v>
      </c>
      <c r="FL225" s="77">
        <f t="shared" si="369"/>
        <v>0</v>
      </c>
      <c r="FM225" s="77">
        <f t="shared" si="370"/>
        <v>0</v>
      </c>
      <c r="FN225" s="77">
        <f t="shared" si="370"/>
        <v>0</v>
      </c>
      <c r="FO225" s="77">
        <f t="shared" si="370"/>
        <v>0</v>
      </c>
      <c r="FP225" s="77">
        <f t="shared" si="370"/>
        <v>0</v>
      </c>
      <c r="FQ225" s="77">
        <f t="shared" si="370"/>
        <v>0</v>
      </c>
      <c r="FR225" s="77">
        <f t="shared" si="370"/>
        <v>0</v>
      </c>
      <c r="FS225" s="77">
        <f t="shared" si="370"/>
        <v>0</v>
      </c>
      <c r="FT225" s="77">
        <f t="shared" si="370"/>
        <v>0</v>
      </c>
      <c r="FU225" s="77">
        <f t="shared" si="370"/>
        <v>0</v>
      </c>
      <c r="FV225" s="77">
        <f t="shared" si="370"/>
        <v>0</v>
      </c>
      <c r="FW225" s="77">
        <f t="shared" si="371"/>
        <v>0</v>
      </c>
      <c r="FX225" s="77">
        <f t="shared" si="371"/>
        <v>0</v>
      </c>
      <c r="FY225" s="77">
        <f t="shared" si="371"/>
        <v>0</v>
      </c>
      <c r="FZ225" s="77">
        <f t="shared" si="371"/>
        <v>0</v>
      </c>
      <c r="GA225" s="77">
        <f t="shared" si="371"/>
        <v>0</v>
      </c>
      <c r="GB225" s="77">
        <f t="shared" si="371"/>
        <v>0</v>
      </c>
      <c r="GC225" s="77">
        <f t="shared" si="371"/>
        <v>0</v>
      </c>
      <c r="GD225" s="77">
        <f t="shared" si="371"/>
        <v>0</v>
      </c>
      <c r="GE225" s="77">
        <f t="shared" si="371"/>
        <v>0</v>
      </c>
      <c r="GF225" s="77">
        <f t="shared" si="371"/>
        <v>0</v>
      </c>
      <c r="GG225" s="77">
        <f t="shared" si="371"/>
        <v>0</v>
      </c>
    </row>
    <row r="226" spans="1:189" ht="15.75" x14ac:dyDescent="0.25">
      <c r="A226" s="93"/>
      <c r="B226" s="101"/>
      <c r="C226" s="102"/>
      <c r="D226" s="102"/>
      <c r="E226" s="93"/>
      <c r="F226" s="101"/>
      <c r="G226" s="97">
        <f t="shared" si="355"/>
        <v>0</v>
      </c>
      <c r="H226" s="96"/>
      <c r="I226" s="97">
        <f t="shared" si="356"/>
        <v>0</v>
      </c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0">
        <f t="shared" si="323"/>
        <v>0</v>
      </c>
      <c r="AE226" s="100">
        <f t="shared" si="319"/>
        <v>0</v>
      </c>
      <c r="AF226" s="75"/>
      <c r="AG226" s="75"/>
      <c r="AH226" s="68">
        <f t="shared" si="322"/>
        <v>0</v>
      </c>
      <c r="AI226" s="79">
        <f>SUMIF(Списки!$D$2:$D$6,B226,Списки!$E$2:$E$6)</f>
        <v>0</v>
      </c>
      <c r="AJ226" s="79">
        <f t="shared" si="324"/>
        <v>31</v>
      </c>
      <c r="AK226" s="70"/>
      <c r="AL226" s="70">
        <f t="array" aca="1" ref="AL226" ca="1">IF(MONTH(AI226)=1,MIN(IF(F226=январь!$A$1:$AF$200,ROW(январь!$A$1:$AF$200))),IF(MONTH(AI226)=2,MIN(IF(F226=февраль!$A$1:$AF$200,ROW(февраль!$A$1:$AF$200))),IF(MONTH(AI226)=3,MIN(IF(F226=март!$A$1:$AF$200,ROW(март!$A$1:$AF$200))),IF(MONTH(AI226)=4,MIN(IF(F226=апрель!$A$1:$AF$200,ROW(апрель!$A$1:$AF$200))),IF(MONTH(AI226)=5,MIN(IF(F226=май!$A$1:$AF$200,ROW(май!$A$1:$AF$200))),0)))))</f>
        <v>3</v>
      </c>
      <c r="AM226" s="77" t="str">
        <f t="shared" ca="1" si="357"/>
        <v>П</v>
      </c>
      <c r="AN226" s="77" t="str">
        <f t="shared" ca="1" si="357"/>
        <v>П</v>
      </c>
      <c r="AO226" s="77" t="str">
        <f t="shared" ca="1" si="357"/>
        <v>КД</v>
      </c>
      <c r="AP226" s="77" t="str">
        <f t="shared" ca="1" si="357"/>
        <v>КД</v>
      </c>
      <c r="AQ226" s="77" t="str">
        <f t="shared" ca="1" si="357"/>
        <v>КД</v>
      </c>
      <c r="AR226" s="77" t="str">
        <f t="shared" ca="1" si="357"/>
        <v>КД</v>
      </c>
      <c r="AS226" s="77" t="str">
        <f t="shared" ca="1" si="357"/>
        <v>В</v>
      </c>
      <c r="AT226" s="77" t="str">
        <f t="shared" ca="1" si="357"/>
        <v>КД</v>
      </c>
      <c r="AU226" s="77">
        <f t="shared" ca="1" si="357"/>
        <v>0</v>
      </c>
      <c r="AV226" s="77">
        <f t="shared" ca="1" si="357"/>
        <v>3</v>
      </c>
      <c r="AW226" s="77">
        <f t="shared" ca="1" si="358"/>
        <v>4</v>
      </c>
      <c r="AX226" s="77">
        <f t="shared" ca="1" si="358"/>
        <v>6</v>
      </c>
      <c r="AY226" s="77">
        <f t="shared" ca="1" si="358"/>
        <v>3</v>
      </c>
      <c r="AZ226" s="77" t="str">
        <f t="shared" ca="1" si="358"/>
        <v>В</v>
      </c>
      <c r="BA226" s="77">
        <f t="shared" ca="1" si="358"/>
        <v>7</v>
      </c>
      <c r="BB226" s="77">
        <f t="shared" ca="1" si="358"/>
        <v>0</v>
      </c>
      <c r="BC226" s="77">
        <f t="shared" ca="1" si="358"/>
        <v>3</v>
      </c>
      <c r="BD226" s="77">
        <f t="shared" ca="1" si="358"/>
        <v>4</v>
      </c>
      <c r="BE226" s="77">
        <f t="shared" ca="1" si="358"/>
        <v>6</v>
      </c>
      <c r="BF226" s="77">
        <f t="shared" ca="1" si="358"/>
        <v>3</v>
      </c>
      <c r="BG226" s="77" t="str">
        <f t="shared" ca="1" si="359"/>
        <v>В</v>
      </c>
      <c r="BH226" s="77">
        <f t="shared" ca="1" si="359"/>
        <v>7</v>
      </c>
      <c r="BI226" s="77">
        <f t="shared" ca="1" si="359"/>
        <v>0</v>
      </c>
      <c r="BJ226" s="77">
        <f t="shared" ca="1" si="359"/>
        <v>3</v>
      </c>
      <c r="BK226" s="77">
        <f t="shared" ca="1" si="359"/>
        <v>4</v>
      </c>
      <c r="BL226" s="77">
        <f t="shared" ca="1" si="359"/>
        <v>6</v>
      </c>
      <c r="BM226" s="77">
        <f t="shared" ca="1" si="359"/>
        <v>3</v>
      </c>
      <c r="BN226" s="77" t="str">
        <f t="shared" ca="1" si="359"/>
        <v>В</v>
      </c>
      <c r="BO226" s="77">
        <f t="shared" ca="1" si="359"/>
        <v>7</v>
      </c>
      <c r="BP226" s="77">
        <f t="shared" ca="1" si="359"/>
        <v>0</v>
      </c>
      <c r="BQ226" s="77">
        <f t="shared" ca="1" si="359"/>
        <v>3</v>
      </c>
      <c r="BR226" s="77">
        <f t="shared" si="360"/>
        <v>0</v>
      </c>
      <c r="BS226" s="77">
        <f t="shared" si="360"/>
        <v>0</v>
      </c>
      <c r="BT226" s="77">
        <f t="shared" si="360"/>
        <v>0</v>
      </c>
      <c r="BU226" s="77">
        <f t="shared" si="360"/>
        <v>0</v>
      </c>
      <c r="BV226" s="77">
        <f t="shared" si="360"/>
        <v>0</v>
      </c>
      <c r="BW226" s="77">
        <f t="shared" si="360"/>
        <v>0</v>
      </c>
      <c r="BX226" s="77">
        <f t="shared" si="360"/>
        <v>0</v>
      </c>
      <c r="BY226" s="77">
        <f t="shared" si="360"/>
        <v>0</v>
      </c>
      <c r="BZ226" s="77">
        <f t="shared" si="360"/>
        <v>0</v>
      </c>
      <c r="CA226" s="77">
        <f t="shared" si="360"/>
        <v>0</v>
      </c>
      <c r="CB226" s="77">
        <f t="shared" si="361"/>
        <v>0</v>
      </c>
      <c r="CC226" s="77">
        <f t="shared" si="361"/>
        <v>0</v>
      </c>
      <c r="CD226" s="77">
        <f t="shared" si="361"/>
        <v>0</v>
      </c>
      <c r="CE226" s="77">
        <f t="shared" si="361"/>
        <v>0</v>
      </c>
      <c r="CF226" s="77">
        <f t="shared" si="361"/>
        <v>0</v>
      </c>
      <c r="CG226" s="77">
        <f t="shared" si="361"/>
        <v>0</v>
      </c>
      <c r="CH226" s="77">
        <f t="shared" si="361"/>
        <v>0</v>
      </c>
      <c r="CI226" s="77">
        <f t="shared" si="361"/>
        <v>0</v>
      </c>
      <c r="CJ226" s="77">
        <f t="shared" si="361"/>
        <v>0</v>
      </c>
      <c r="CK226" s="77">
        <f t="shared" si="361"/>
        <v>0</v>
      </c>
      <c r="CL226" s="77">
        <f t="shared" si="362"/>
        <v>0</v>
      </c>
      <c r="CM226" s="77">
        <f t="shared" si="362"/>
        <v>0</v>
      </c>
      <c r="CN226" s="77">
        <f t="shared" si="362"/>
        <v>0</v>
      </c>
      <c r="CO226" s="77">
        <f t="shared" si="362"/>
        <v>0</v>
      </c>
      <c r="CP226" s="77">
        <f t="shared" si="362"/>
        <v>0</v>
      </c>
      <c r="CQ226" s="77">
        <f t="shared" si="362"/>
        <v>0</v>
      </c>
      <c r="CR226" s="77">
        <f t="shared" si="362"/>
        <v>0</v>
      </c>
      <c r="CS226" s="77">
        <f t="shared" si="362"/>
        <v>0</v>
      </c>
      <c r="CT226" s="77">
        <f t="shared" si="363"/>
        <v>0</v>
      </c>
      <c r="CU226" s="77">
        <f t="shared" si="363"/>
        <v>0</v>
      </c>
      <c r="CV226" s="77">
        <f t="shared" si="363"/>
        <v>0</v>
      </c>
      <c r="CW226" s="77">
        <f t="shared" si="363"/>
        <v>0</v>
      </c>
      <c r="CX226" s="77">
        <f t="shared" si="363"/>
        <v>0</v>
      </c>
      <c r="CY226" s="77">
        <f t="shared" si="363"/>
        <v>0</v>
      </c>
      <c r="CZ226" s="77">
        <f t="shared" si="363"/>
        <v>0</v>
      </c>
      <c r="DA226" s="77">
        <f t="shared" si="363"/>
        <v>0</v>
      </c>
      <c r="DB226" s="77">
        <f t="shared" si="363"/>
        <v>0</v>
      </c>
      <c r="DC226" s="77">
        <f t="shared" si="363"/>
        <v>0</v>
      </c>
      <c r="DD226" s="77">
        <f t="shared" si="364"/>
        <v>0</v>
      </c>
      <c r="DE226" s="77">
        <f t="shared" si="364"/>
        <v>0</v>
      </c>
      <c r="DF226" s="77">
        <f t="shared" si="364"/>
        <v>0</v>
      </c>
      <c r="DG226" s="77">
        <f t="shared" si="364"/>
        <v>0</v>
      </c>
      <c r="DH226" s="77">
        <f t="shared" si="364"/>
        <v>0</v>
      </c>
      <c r="DI226" s="77">
        <f t="shared" si="364"/>
        <v>0</v>
      </c>
      <c r="DJ226" s="77">
        <f t="shared" si="364"/>
        <v>0</v>
      </c>
      <c r="DK226" s="77">
        <f t="shared" si="364"/>
        <v>0</v>
      </c>
      <c r="DL226" s="77">
        <f t="shared" si="364"/>
        <v>0</v>
      </c>
      <c r="DM226" s="77">
        <f t="shared" si="364"/>
        <v>0</v>
      </c>
      <c r="DN226" s="77">
        <f t="shared" si="365"/>
        <v>0</v>
      </c>
      <c r="DO226" s="77">
        <f t="shared" si="365"/>
        <v>0</v>
      </c>
      <c r="DP226" s="77">
        <f t="shared" si="365"/>
        <v>0</v>
      </c>
      <c r="DQ226" s="77">
        <f t="shared" si="365"/>
        <v>0</v>
      </c>
      <c r="DR226" s="77">
        <f t="shared" si="365"/>
        <v>0</v>
      </c>
      <c r="DS226" s="77">
        <f t="shared" si="365"/>
        <v>0</v>
      </c>
      <c r="DT226" s="77">
        <f t="shared" si="365"/>
        <v>0</v>
      </c>
      <c r="DU226" s="77">
        <f t="shared" si="365"/>
        <v>0</v>
      </c>
      <c r="DV226" s="77">
        <f t="shared" si="365"/>
        <v>0</v>
      </c>
      <c r="DW226" s="77">
        <f t="shared" si="365"/>
        <v>0</v>
      </c>
      <c r="DX226" s="77">
        <f t="shared" si="365"/>
        <v>0</v>
      </c>
      <c r="DY226" s="77">
        <f t="shared" si="366"/>
        <v>0</v>
      </c>
      <c r="DZ226" s="77">
        <f t="shared" si="366"/>
        <v>0</v>
      </c>
      <c r="EA226" s="77">
        <f t="shared" si="366"/>
        <v>0</v>
      </c>
      <c r="EB226" s="77">
        <f t="shared" si="366"/>
        <v>0</v>
      </c>
      <c r="EC226" s="77">
        <f t="shared" si="366"/>
        <v>0</v>
      </c>
      <c r="ED226" s="77">
        <f t="shared" si="366"/>
        <v>0</v>
      </c>
      <c r="EE226" s="77">
        <f t="shared" si="366"/>
        <v>0</v>
      </c>
      <c r="EF226" s="77">
        <f t="shared" si="366"/>
        <v>0</v>
      </c>
      <c r="EG226" s="77">
        <f t="shared" si="366"/>
        <v>0</v>
      </c>
      <c r="EH226" s="77">
        <f t="shared" si="366"/>
        <v>0</v>
      </c>
      <c r="EI226" s="77">
        <f t="shared" si="367"/>
        <v>0</v>
      </c>
      <c r="EJ226" s="77">
        <f t="shared" si="367"/>
        <v>0</v>
      </c>
      <c r="EK226" s="77">
        <f t="shared" si="367"/>
        <v>0</v>
      </c>
      <c r="EL226" s="77">
        <f t="shared" si="367"/>
        <v>0</v>
      </c>
      <c r="EM226" s="77">
        <f t="shared" si="367"/>
        <v>0</v>
      </c>
      <c r="EN226" s="77">
        <f t="shared" si="367"/>
        <v>0</v>
      </c>
      <c r="EO226" s="77">
        <f t="shared" si="367"/>
        <v>0</v>
      </c>
      <c r="EP226" s="77">
        <f t="shared" si="367"/>
        <v>0</v>
      </c>
      <c r="EQ226" s="77">
        <f t="shared" si="367"/>
        <v>0</v>
      </c>
      <c r="ER226" s="77">
        <f t="shared" si="367"/>
        <v>0</v>
      </c>
      <c r="ES226" s="77">
        <f t="shared" si="368"/>
        <v>0</v>
      </c>
      <c r="ET226" s="77">
        <f t="shared" si="368"/>
        <v>0</v>
      </c>
      <c r="EU226" s="77">
        <f t="shared" si="368"/>
        <v>0</v>
      </c>
      <c r="EV226" s="77">
        <f t="shared" si="368"/>
        <v>0</v>
      </c>
      <c r="EW226" s="77">
        <f t="shared" si="368"/>
        <v>0</v>
      </c>
      <c r="EX226" s="77">
        <f t="shared" si="368"/>
        <v>0</v>
      </c>
      <c r="EY226" s="77">
        <f t="shared" si="368"/>
        <v>0</v>
      </c>
      <c r="EZ226" s="77">
        <f t="shared" si="368"/>
        <v>0</v>
      </c>
      <c r="FA226" s="77">
        <f t="shared" si="368"/>
        <v>0</v>
      </c>
      <c r="FB226" s="77">
        <f t="shared" si="368"/>
        <v>0</v>
      </c>
      <c r="FC226" s="77">
        <f t="shared" si="369"/>
        <v>0</v>
      </c>
      <c r="FD226" s="77">
        <f t="shared" si="369"/>
        <v>0</v>
      </c>
      <c r="FE226" s="77">
        <f t="shared" si="369"/>
        <v>0</v>
      </c>
      <c r="FF226" s="77">
        <f t="shared" si="369"/>
        <v>0</v>
      </c>
      <c r="FG226" s="77">
        <f t="shared" si="369"/>
        <v>0</v>
      </c>
      <c r="FH226" s="77">
        <f t="shared" si="369"/>
        <v>0</v>
      </c>
      <c r="FI226" s="77">
        <f t="shared" si="369"/>
        <v>0</v>
      </c>
      <c r="FJ226" s="77">
        <f t="shared" si="369"/>
        <v>0</v>
      </c>
      <c r="FK226" s="77">
        <f t="shared" si="369"/>
        <v>0</v>
      </c>
      <c r="FL226" s="77">
        <f t="shared" si="369"/>
        <v>0</v>
      </c>
      <c r="FM226" s="77">
        <f t="shared" si="370"/>
        <v>0</v>
      </c>
      <c r="FN226" s="77">
        <f t="shared" si="370"/>
        <v>0</v>
      </c>
      <c r="FO226" s="77">
        <f t="shared" si="370"/>
        <v>0</v>
      </c>
      <c r="FP226" s="77">
        <f t="shared" si="370"/>
        <v>0</v>
      </c>
      <c r="FQ226" s="77">
        <f t="shared" si="370"/>
        <v>0</v>
      </c>
      <c r="FR226" s="77">
        <f t="shared" si="370"/>
        <v>0</v>
      </c>
      <c r="FS226" s="77">
        <f t="shared" si="370"/>
        <v>0</v>
      </c>
      <c r="FT226" s="77">
        <f t="shared" si="370"/>
        <v>0</v>
      </c>
      <c r="FU226" s="77">
        <f t="shared" si="370"/>
        <v>0</v>
      </c>
      <c r="FV226" s="77">
        <f t="shared" si="370"/>
        <v>0</v>
      </c>
      <c r="FW226" s="77">
        <f t="shared" si="371"/>
        <v>0</v>
      </c>
      <c r="FX226" s="77">
        <f t="shared" si="371"/>
        <v>0</v>
      </c>
      <c r="FY226" s="77">
        <f t="shared" si="371"/>
        <v>0</v>
      </c>
      <c r="FZ226" s="77">
        <f t="shared" si="371"/>
        <v>0</v>
      </c>
      <c r="GA226" s="77">
        <f t="shared" si="371"/>
        <v>0</v>
      </c>
      <c r="GB226" s="77">
        <f t="shared" si="371"/>
        <v>0</v>
      </c>
      <c r="GC226" s="77">
        <f t="shared" si="371"/>
        <v>0</v>
      </c>
      <c r="GD226" s="77">
        <f t="shared" si="371"/>
        <v>0</v>
      </c>
      <c r="GE226" s="77">
        <f t="shared" si="371"/>
        <v>0</v>
      </c>
      <c r="GF226" s="77">
        <f t="shared" si="371"/>
        <v>0</v>
      </c>
      <c r="GG226" s="77">
        <f t="shared" si="371"/>
        <v>0</v>
      </c>
    </row>
    <row r="227" spans="1:189" ht="15.75" x14ac:dyDescent="0.25">
      <c r="A227" s="93"/>
      <c r="B227" s="101"/>
      <c r="C227" s="102"/>
      <c r="D227" s="102"/>
      <c r="E227" s="93"/>
      <c r="F227" s="101"/>
      <c r="G227" s="97">
        <f t="shared" si="355"/>
        <v>0</v>
      </c>
      <c r="H227" s="96"/>
      <c r="I227" s="97">
        <f t="shared" si="356"/>
        <v>0</v>
      </c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0">
        <f t="shared" si="323"/>
        <v>0</v>
      </c>
      <c r="AE227" s="100">
        <f t="shared" si="319"/>
        <v>0</v>
      </c>
      <c r="AF227" s="75"/>
      <c r="AG227" s="75"/>
      <c r="AH227" s="68">
        <f t="shared" si="322"/>
        <v>0</v>
      </c>
      <c r="AI227" s="79">
        <f>SUMIF(Списки!$D$2:$D$6,B227,Списки!$E$2:$E$6)</f>
        <v>0</v>
      </c>
      <c r="AJ227" s="79">
        <f t="shared" si="324"/>
        <v>31</v>
      </c>
      <c r="AK227" s="70"/>
      <c r="AL227" s="70">
        <f t="array" aca="1" ref="AL227" ca="1">IF(MONTH(AI227)=1,MIN(IF(F227=январь!$A$1:$AF$200,ROW(январь!$A$1:$AF$200))),IF(MONTH(AI227)=2,MIN(IF(F227=февраль!$A$1:$AF$200,ROW(февраль!$A$1:$AF$200))),IF(MONTH(AI227)=3,MIN(IF(F227=март!$A$1:$AF$200,ROW(март!$A$1:$AF$200))),IF(MONTH(AI227)=4,MIN(IF(F227=апрель!$A$1:$AF$200,ROW(апрель!$A$1:$AF$200))),IF(MONTH(AI227)=5,MIN(IF(F227=май!$A$1:$AF$200,ROW(май!$A$1:$AF$200))),0)))))</f>
        <v>3</v>
      </c>
      <c r="AM227" s="77" t="str">
        <f t="shared" ca="1" si="357"/>
        <v>П</v>
      </c>
      <c r="AN227" s="77" t="str">
        <f t="shared" ca="1" si="357"/>
        <v>П</v>
      </c>
      <c r="AO227" s="77" t="str">
        <f t="shared" ca="1" si="357"/>
        <v>КД</v>
      </c>
      <c r="AP227" s="77" t="str">
        <f t="shared" ca="1" si="357"/>
        <v>КД</v>
      </c>
      <c r="AQ227" s="77" t="str">
        <f t="shared" ca="1" si="357"/>
        <v>КД</v>
      </c>
      <c r="AR227" s="77" t="str">
        <f t="shared" ca="1" si="357"/>
        <v>КД</v>
      </c>
      <c r="AS227" s="77" t="str">
        <f t="shared" ca="1" si="357"/>
        <v>В</v>
      </c>
      <c r="AT227" s="77" t="str">
        <f t="shared" ca="1" si="357"/>
        <v>КД</v>
      </c>
      <c r="AU227" s="77">
        <f t="shared" ca="1" si="357"/>
        <v>0</v>
      </c>
      <c r="AV227" s="77">
        <f t="shared" ca="1" si="357"/>
        <v>3</v>
      </c>
      <c r="AW227" s="77">
        <f t="shared" ca="1" si="358"/>
        <v>4</v>
      </c>
      <c r="AX227" s="77">
        <f t="shared" ca="1" si="358"/>
        <v>6</v>
      </c>
      <c r="AY227" s="77">
        <f t="shared" ca="1" si="358"/>
        <v>3</v>
      </c>
      <c r="AZ227" s="77" t="str">
        <f t="shared" ca="1" si="358"/>
        <v>В</v>
      </c>
      <c r="BA227" s="77">
        <f t="shared" ca="1" si="358"/>
        <v>7</v>
      </c>
      <c r="BB227" s="77">
        <f t="shared" ca="1" si="358"/>
        <v>0</v>
      </c>
      <c r="BC227" s="77">
        <f t="shared" ca="1" si="358"/>
        <v>3</v>
      </c>
      <c r="BD227" s="77">
        <f t="shared" ca="1" si="358"/>
        <v>4</v>
      </c>
      <c r="BE227" s="77">
        <f t="shared" ca="1" si="358"/>
        <v>6</v>
      </c>
      <c r="BF227" s="77">
        <f t="shared" ca="1" si="358"/>
        <v>3</v>
      </c>
      <c r="BG227" s="77" t="str">
        <f t="shared" ca="1" si="359"/>
        <v>В</v>
      </c>
      <c r="BH227" s="77">
        <f t="shared" ca="1" si="359"/>
        <v>7</v>
      </c>
      <c r="BI227" s="77">
        <f t="shared" ca="1" si="359"/>
        <v>0</v>
      </c>
      <c r="BJ227" s="77">
        <f t="shared" ca="1" si="359"/>
        <v>3</v>
      </c>
      <c r="BK227" s="77">
        <f t="shared" ca="1" si="359"/>
        <v>4</v>
      </c>
      <c r="BL227" s="77">
        <f t="shared" ca="1" si="359"/>
        <v>6</v>
      </c>
      <c r="BM227" s="77">
        <f t="shared" ca="1" si="359"/>
        <v>3</v>
      </c>
      <c r="BN227" s="77" t="str">
        <f t="shared" ca="1" si="359"/>
        <v>В</v>
      </c>
      <c r="BO227" s="77">
        <f t="shared" ca="1" si="359"/>
        <v>7</v>
      </c>
      <c r="BP227" s="77">
        <f t="shared" ca="1" si="359"/>
        <v>0</v>
      </c>
      <c r="BQ227" s="77">
        <f t="shared" ca="1" si="359"/>
        <v>3</v>
      </c>
      <c r="BR227" s="77">
        <f t="shared" si="360"/>
        <v>0</v>
      </c>
      <c r="BS227" s="77">
        <f t="shared" si="360"/>
        <v>0</v>
      </c>
      <c r="BT227" s="77">
        <f t="shared" si="360"/>
        <v>0</v>
      </c>
      <c r="BU227" s="77">
        <f t="shared" si="360"/>
        <v>0</v>
      </c>
      <c r="BV227" s="77">
        <f t="shared" si="360"/>
        <v>0</v>
      </c>
      <c r="BW227" s="77">
        <f t="shared" si="360"/>
        <v>0</v>
      </c>
      <c r="BX227" s="77">
        <f t="shared" si="360"/>
        <v>0</v>
      </c>
      <c r="BY227" s="77">
        <f t="shared" si="360"/>
        <v>0</v>
      </c>
      <c r="BZ227" s="77">
        <f t="shared" si="360"/>
        <v>0</v>
      </c>
      <c r="CA227" s="77">
        <f t="shared" si="360"/>
        <v>0</v>
      </c>
      <c r="CB227" s="77">
        <f t="shared" si="361"/>
        <v>0</v>
      </c>
      <c r="CC227" s="77">
        <f t="shared" si="361"/>
        <v>0</v>
      </c>
      <c r="CD227" s="77">
        <f t="shared" si="361"/>
        <v>0</v>
      </c>
      <c r="CE227" s="77">
        <f t="shared" si="361"/>
        <v>0</v>
      </c>
      <c r="CF227" s="77">
        <f t="shared" si="361"/>
        <v>0</v>
      </c>
      <c r="CG227" s="77">
        <f t="shared" si="361"/>
        <v>0</v>
      </c>
      <c r="CH227" s="77">
        <f t="shared" si="361"/>
        <v>0</v>
      </c>
      <c r="CI227" s="77">
        <f t="shared" si="361"/>
        <v>0</v>
      </c>
      <c r="CJ227" s="77">
        <f t="shared" si="361"/>
        <v>0</v>
      </c>
      <c r="CK227" s="77">
        <f t="shared" si="361"/>
        <v>0</v>
      </c>
      <c r="CL227" s="77">
        <f t="shared" si="362"/>
        <v>0</v>
      </c>
      <c r="CM227" s="77">
        <f t="shared" si="362"/>
        <v>0</v>
      </c>
      <c r="CN227" s="77">
        <f t="shared" si="362"/>
        <v>0</v>
      </c>
      <c r="CO227" s="77">
        <f t="shared" si="362"/>
        <v>0</v>
      </c>
      <c r="CP227" s="77">
        <f t="shared" si="362"/>
        <v>0</v>
      </c>
      <c r="CQ227" s="77">
        <f t="shared" si="362"/>
        <v>0</v>
      </c>
      <c r="CR227" s="77">
        <f t="shared" si="362"/>
        <v>0</v>
      </c>
      <c r="CS227" s="77">
        <f t="shared" si="362"/>
        <v>0</v>
      </c>
      <c r="CT227" s="77">
        <f t="shared" si="363"/>
        <v>0</v>
      </c>
      <c r="CU227" s="77">
        <f t="shared" si="363"/>
        <v>0</v>
      </c>
      <c r="CV227" s="77">
        <f t="shared" si="363"/>
        <v>0</v>
      </c>
      <c r="CW227" s="77">
        <f t="shared" si="363"/>
        <v>0</v>
      </c>
      <c r="CX227" s="77">
        <f t="shared" si="363"/>
        <v>0</v>
      </c>
      <c r="CY227" s="77">
        <f t="shared" si="363"/>
        <v>0</v>
      </c>
      <c r="CZ227" s="77">
        <f t="shared" si="363"/>
        <v>0</v>
      </c>
      <c r="DA227" s="77">
        <f t="shared" si="363"/>
        <v>0</v>
      </c>
      <c r="DB227" s="77">
        <f t="shared" si="363"/>
        <v>0</v>
      </c>
      <c r="DC227" s="77">
        <f t="shared" si="363"/>
        <v>0</v>
      </c>
      <c r="DD227" s="77">
        <f t="shared" si="364"/>
        <v>0</v>
      </c>
      <c r="DE227" s="77">
        <f t="shared" si="364"/>
        <v>0</v>
      </c>
      <c r="DF227" s="77">
        <f t="shared" si="364"/>
        <v>0</v>
      </c>
      <c r="DG227" s="77">
        <f t="shared" si="364"/>
        <v>0</v>
      </c>
      <c r="DH227" s="77">
        <f t="shared" si="364"/>
        <v>0</v>
      </c>
      <c r="DI227" s="77">
        <f t="shared" si="364"/>
        <v>0</v>
      </c>
      <c r="DJ227" s="77">
        <f t="shared" si="364"/>
        <v>0</v>
      </c>
      <c r="DK227" s="77">
        <f t="shared" si="364"/>
        <v>0</v>
      </c>
      <c r="DL227" s="77">
        <f t="shared" si="364"/>
        <v>0</v>
      </c>
      <c r="DM227" s="77">
        <f t="shared" si="364"/>
        <v>0</v>
      </c>
      <c r="DN227" s="77">
        <f t="shared" si="365"/>
        <v>0</v>
      </c>
      <c r="DO227" s="77">
        <f t="shared" si="365"/>
        <v>0</v>
      </c>
      <c r="DP227" s="77">
        <f t="shared" si="365"/>
        <v>0</v>
      </c>
      <c r="DQ227" s="77">
        <f t="shared" si="365"/>
        <v>0</v>
      </c>
      <c r="DR227" s="77">
        <f t="shared" si="365"/>
        <v>0</v>
      </c>
      <c r="DS227" s="77">
        <f t="shared" si="365"/>
        <v>0</v>
      </c>
      <c r="DT227" s="77">
        <f t="shared" si="365"/>
        <v>0</v>
      </c>
      <c r="DU227" s="77">
        <f t="shared" si="365"/>
        <v>0</v>
      </c>
      <c r="DV227" s="77">
        <f t="shared" si="365"/>
        <v>0</v>
      </c>
      <c r="DW227" s="77">
        <f t="shared" si="365"/>
        <v>0</v>
      </c>
      <c r="DX227" s="77">
        <f t="shared" si="365"/>
        <v>0</v>
      </c>
      <c r="DY227" s="77">
        <f t="shared" si="366"/>
        <v>0</v>
      </c>
      <c r="DZ227" s="77">
        <f t="shared" si="366"/>
        <v>0</v>
      </c>
      <c r="EA227" s="77">
        <f t="shared" si="366"/>
        <v>0</v>
      </c>
      <c r="EB227" s="77">
        <f t="shared" si="366"/>
        <v>0</v>
      </c>
      <c r="EC227" s="77">
        <f t="shared" si="366"/>
        <v>0</v>
      </c>
      <c r="ED227" s="77">
        <f t="shared" si="366"/>
        <v>0</v>
      </c>
      <c r="EE227" s="77">
        <f t="shared" si="366"/>
        <v>0</v>
      </c>
      <c r="EF227" s="77">
        <f t="shared" si="366"/>
        <v>0</v>
      </c>
      <c r="EG227" s="77">
        <f t="shared" si="366"/>
        <v>0</v>
      </c>
      <c r="EH227" s="77">
        <f t="shared" si="366"/>
        <v>0</v>
      </c>
      <c r="EI227" s="77">
        <f t="shared" si="367"/>
        <v>0</v>
      </c>
      <c r="EJ227" s="77">
        <f t="shared" si="367"/>
        <v>0</v>
      </c>
      <c r="EK227" s="77">
        <f t="shared" si="367"/>
        <v>0</v>
      </c>
      <c r="EL227" s="77">
        <f t="shared" si="367"/>
        <v>0</v>
      </c>
      <c r="EM227" s="77">
        <f t="shared" si="367"/>
        <v>0</v>
      </c>
      <c r="EN227" s="77">
        <f t="shared" si="367"/>
        <v>0</v>
      </c>
      <c r="EO227" s="77">
        <f t="shared" si="367"/>
        <v>0</v>
      </c>
      <c r="EP227" s="77">
        <f t="shared" si="367"/>
        <v>0</v>
      </c>
      <c r="EQ227" s="77">
        <f t="shared" si="367"/>
        <v>0</v>
      </c>
      <c r="ER227" s="77">
        <f t="shared" si="367"/>
        <v>0</v>
      </c>
      <c r="ES227" s="77">
        <f t="shared" si="368"/>
        <v>0</v>
      </c>
      <c r="ET227" s="77">
        <f t="shared" si="368"/>
        <v>0</v>
      </c>
      <c r="EU227" s="77">
        <f t="shared" si="368"/>
        <v>0</v>
      </c>
      <c r="EV227" s="77">
        <f t="shared" si="368"/>
        <v>0</v>
      </c>
      <c r="EW227" s="77">
        <f t="shared" si="368"/>
        <v>0</v>
      </c>
      <c r="EX227" s="77">
        <f t="shared" si="368"/>
        <v>0</v>
      </c>
      <c r="EY227" s="77">
        <f t="shared" si="368"/>
        <v>0</v>
      </c>
      <c r="EZ227" s="77">
        <f t="shared" si="368"/>
        <v>0</v>
      </c>
      <c r="FA227" s="77">
        <f t="shared" si="368"/>
        <v>0</v>
      </c>
      <c r="FB227" s="77">
        <f t="shared" si="368"/>
        <v>0</v>
      </c>
      <c r="FC227" s="77">
        <f t="shared" si="369"/>
        <v>0</v>
      </c>
      <c r="FD227" s="77">
        <f t="shared" si="369"/>
        <v>0</v>
      </c>
      <c r="FE227" s="77">
        <f t="shared" si="369"/>
        <v>0</v>
      </c>
      <c r="FF227" s="77">
        <f t="shared" si="369"/>
        <v>0</v>
      </c>
      <c r="FG227" s="77">
        <f t="shared" si="369"/>
        <v>0</v>
      </c>
      <c r="FH227" s="77">
        <f t="shared" si="369"/>
        <v>0</v>
      </c>
      <c r="FI227" s="77">
        <f t="shared" si="369"/>
        <v>0</v>
      </c>
      <c r="FJ227" s="77">
        <f t="shared" si="369"/>
        <v>0</v>
      </c>
      <c r="FK227" s="77">
        <f t="shared" si="369"/>
        <v>0</v>
      </c>
      <c r="FL227" s="77">
        <f t="shared" si="369"/>
        <v>0</v>
      </c>
      <c r="FM227" s="77">
        <f t="shared" si="370"/>
        <v>0</v>
      </c>
      <c r="FN227" s="77">
        <f t="shared" si="370"/>
        <v>0</v>
      </c>
      <c r="FO227" s="77">
        <f t="shared" si="370"/>
        <v>0</v>
      </c>
      <c r="FP227" s="77">
        <f t="shared" si="370"/>
        <v>0</v>
      </c>
      <c r="FQ227" s="77">
        <f t="shared" si="370"/>
        <v>0</v>
      </c>
      <c r="FR227" s="77">
        <f t="shared" si="370"/>
        <v>0</v>
      </c>
      <c r="FS227" s="77">
        <f t="shared" si="370"/>
        <v>0</v>
      </c>
      <c r="FT227" s="77">
        <f t="shared" si="370"/>
        <v>0</v>
      </c>
      <c r="FU227" s="77">
        <f t="shared" si="370"/>
        <v>0</v>
      </c>
      <c r="FV227" s="77">
        <f t="shared" si="370"/>
        <v>0</v>
      </c>
      <c r="FW227" s="77">
        <f t="shared" si="371"/>
        <v>0</v>
      </c>
      <c r="FX227" s="77">
        <f t="shared" si="371"/>
        <v>0</v>
      </c>
      <c r="FY227" s="77">
        <f t="shared" si="371"/>
        <v>0</v>
      </c>
      <c r="FZ227" s="77">
        <f t="shared" si="371"/>
        <v>0</v>
      </c>
      <c r="GA227" s="77">
        <f t="shared" si="371"/>
        <v>0</v>
      </c>
      <c r="GB227" s="77">
        <f t="shared" si="371"/>
        <v>0</v>
      </c>
      <c r="GC227" s="77">
        <f t="shared" si="371"/>
        <v>0</v>
      </c>
      <c r="GD227" s="77">
        <f t="shared" si="371"/>
        <v>0</v>
      </c>
      <c r="GE227" s="77">
        <f t="shared" si="371"/>
        <v>0</v>
      </c>
      <c r="GF227" s="77">
        <f t="shared" si="371"/>
        <v>0</v>
      </c>
      <c r="GG227" s="77">
        <f t="shared" si="371"/>
        <v>0</v>
      </c>
    </row>
    <row r="228" spans="1:189" ht="15.75" x14ac:dyDescent="0.25">
      <c r="A228" s="93"/>
      <c r="B228" s="101"/>
      <c r="C228" s="102"/>
      <c r="D228" s="102"/>
      <c r="E228" s="93"/>
      <c r="F228" s="101"/>
      <c r="G228" s="97">
        <f t="shared" si="355"/>
        <v>0</v>
      </c>
      <c r="H228" s="96"/>
      <c r="I228" s="97">
        <f t="shared" si="356"/>
        <v>0</v>
      </c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0">
        <f t="shared" si="323"/>
        <v>0</v>
      </c>
      <c r="AE228" s="100">
        <f t="shared" si="319"/>
        <v>0</v>
      </c>
      <c r="AF228" s="75"/>
      <c r="AG228" s="75"/>
      <c r="AH228" s="68">
        <f t="shared" si="322"/>
        <v>0</v>
      </c>
      <c r="AI228" s="79">
        <f>SUMIF(Списки!$D$2:$D$6,B228,Списки!$E$2:$E$6)</f>
        <v>0</v>
      </c>
      <c r="AJ228" s="79">
        <f t="shared" si="324"/>
        <v>31</v>
      </c>
      <c r="AK228" s="70"/>
      <c r="AL228" s="70">
        <f t="array" aca="1" ref="AL228" ca="1">IF(MONTH(AI228)=1,MIN(IF(F228=январь!$A$1:$AF$200,ROW(январь!$A$1:$AF$200))),IF(MONTH(AI228)=2,MIN(IF(F228=февраль!$A$1:$AF$200,ROW(февраль!$A$1:$AF$200))),IF(MONTH(AI228)=3,MIN(IF(F228=март!$A$1:$AF$200,ROW(март!$A$1:$AF$200))),IF(MONTH(AI228)=4,MIN(IF(F228=апрель!$A$1:$AF$200,ROW(апрель!$A$1:$AF$200))),IF(MONTH(AI228)=5,MIN(IF(F228=май!$A$1:$AF$200,ROW(май!$A$1:$AF$200))),0)))))</f>
        <v>3</v>
      </c>
      <c r="AM228" s="77" t="str">
        <f t="shared" ca="1" si="357"/>
        <v>П</v>
      </c>
      <c r="AN228" s="77" t="str">
        <f t="shared" ca="1" si="357"/>
        <v>П</v>
      </c>
      <c r="AO228" s="77" t="str">
        <f t="shared" ca="1" si="357"/>
        <v>КД</v>
      </c>
      <c r="AP228" s="77" t="str">
        <f t="shared" ca="1" si="357"/>
        <v>КД</v>
      </c>
      <c r="AQ228" s="77" t="str">
        <f t="shared" ca="1" si="357"/>
        <v>КД</v>
      </c>
      <c r="AR228" s="77" t="str">
        <f t="shared" ca="1" si="357"/>
        <v>КД</v>
      </c>
      <c r="AS228" s="77" t="str">
        <f t="shared" ca="1" si="357"/>
        <v>В</v>
      </c>
      <c r="AT228" s="77" t="str">
        <f t="shared" ca="1" si="357"/>
        <v>КД</v>
      </c>
      <c r="AU228" s="77">
        <f t="shared" ca="1" si="357"/>
        <v>0</v>
      </c>
      <c r="AV228" s="77">
        <f t="shared" ca="1" si="357"/>
        <v>3</v>
      </c>
      <c r="AW228" s="77">
        <f t="shared" ca="1" si="358"/>
        <v>4</v>
      </c>
      <c r="AX228" s="77">
        <f t="shared" ca="1" si="358"/>
        <v>6</v>
      </c>
      <c r="AY228" s="77">
        <f t="shared" ca="1" si="358"/>
        <v>3</v>
      </c>
      <c r="AZ228" s="77" t="str">
        <f t="shared" ca="1" si="358"/>
        <v>В</v>
      </c>
      <c r="BA228" s="77">
        <f t="shared" ca="1" si="358"/>
        <v>7</v>
      </c>
      <c r="BB228" s="77">
        <f t="shared" ca="1" si="358"/>
        <v>0</v>
      </c>
      <c r="BC228" s="77">
        <f t="shared" ca="1" si="358"/>
        <v>3</v>
      </c>
      <c r="BD228" s="77">
        <f t="shared" ca="1" si="358"/>
        <v>4</v>
      </c>
      <c r="BE228" s="77">
        <f t="shared" ca="1" si="358"/>
        <v>6</v>
      </c>
      <c r="BF228" s="77">
        <f t="shared" ca="1" si="358"/>
        <v>3</v>
      </c>
      <c r="BG228" s="77" t="str">
        <f t="shared" ca="1" si="359"/>
        <v>В</v>
      </c>
      <c r="BH228" s="77">
        <f t="shared" ca="1" si="359"/>
        <v>7</v>
      </c>
      <c r="BI228" s="77">
        <f t="shared" ca="1" si="359"/>
        <v>0</v>
      </c>
      <c r="BJ228" s="77">
        <f t="shared" ca="1" si="359"/>
        <v>3</v>
      </c>
      <c r="BK228" s="77">
        <f t="shared" ca="1" si="359"/>
        <v>4</v>
      </c>
      <c r="BL228" s="77">
        <f t="shared" ca="1" si="359"/>
        <v>6</v>
      </c>
      <c r="BM228" s="77">
        <f t="shared" ca="1" si="359"/>
        <v>3</v>
      </c>
      <c r="BN228" s="77" t="str">
        <f t="shared" ca="1" si="359"/>
        <v>В</v>
      </c>
      <c r="BO228" s="77">
        <f t="shared" ca="1" si="359"/>
        <v>7</v>
      </c>
      <c r="BP228" s="77">
        <f t="shared" ca="1" si="359"/>
        <v>0</v>
      </c>
      <c r="BQ228" s="77">
        <f t="shared" ca="1" si="359"/>
        <v>3</v>
      </c>
      <c r="BR228" s="77">
        <f t="shared" si="360"/>
        <v>0</v>
      </c>
      <c r="BS228" s="77">
        <f t="shared" si="360"/>
        <v>0</v>
      </c>
      <c r="BT228" s="77">
        <f t="shared" si="360"/>
        <v>0</v>
      </c>
      <c r="BU228" s="77">
        <f t="shared" si="360"/>
        <v>0</v>
      </c>
      <c r="BV228" s="77">
        <f t="shared" si="360"/>
        <v>0</v>
      </c>
      <c r="BW228" s="77">
        <f t="shared" si="360"/>
        <v>0</v>
      </c>
      <c r="BX228" s="77">
        <f t="shared" si="360"/>
        <v>0</v>
      </c>
      <c r="BY228" s="77">
        <f t="shared" si="360"/>
        <v>0</v>
      </c>
      <c r="BZ228" s="77">
        <f t="shared" si="360"/>
        <v>0</v>
      </c>
      <c r="CA228" s="77">
        <f t="shared" si="360"/>
        <v>0</v>
      </c>
      <c r="CB228" s="77">
        <f t="shared" si="361"/>
        <v>0</v>
      </c>
      <c r="CC228" s="77">
        <f t="shared" si="361"/>
        <v>0</v>
      </c>
      <c r="CD228" s="77">
        <f t="shared" si="361"/>
        <v>0</v>
      </c>
      <c r="CE228" s="77">
        <f t="shared" si="361"/>
        <v>0</v>
      </c>
      <c r="CF228" s="77">
        <f t="shared" si="361"/>
        <v>0</v>
      </c>
      <c r="CG228" s="77">
        <f t="shared" si="361"/>
        <v>0</v>
      </c>
      <c r="CH228" s="77">
        <f t="shared" si="361"/>
        <v>0</v>
      </c>
      <c r="CI228" s="77">
        <f t="shared" si="361"/>
        <v>0</v>
      </c>
      <c r="CJ228" s="77">
        <f t="shared" si="361"/>
        <v>0</v>
      </c>
      <c r="CK228" s="77">
        <f t="shared" si="361"/>
        <v>0</v>
      </c>
      <c r="CL228" s="77">
        <f t="shared" si="362"/>
        <v>0</v>
      </c>
      <c r="CM228" s="77">
        <f t="shared" si="362"/>
        <v>0</v>
      </c>
      <c r="CN228" s="77">
        <f t="shared" si="362"/>
        <v>0</v>
      </c>
      <c r="CO228" s="77">
        <f t="shared" si="362"/>
        <v>0</v>
      </c>
      <c r="CP228" s="77">
        <f t="shared" si="362"/>
        <v>0</v>
      </c>
      <c r="CQ228" s="77">
        <f t="shared" si="362"/>
        <v>0</v>
      </c>
      <c r="CR228" s="77">
        <f t="shared" si="362"/>
        <v>0</v>
      </c>
      <c r="CS228" s="77">
        <f t="shared" si="362"/>
        <v>0</v>
      </c>
      <c r="CT228" s="77">
        <f t="shared" si="363"/>
        <v>0</v>
      </c>
      <c r="CU228" s="77">
        <f t="shared" si="363"/>
        <v>0</v>
      </c>
      <c r="CV228" s="77">
        <f t="shared" si="363"/>
        <v>0</v>
      </c>
      <c r="CW228" s="77">
        <f t="shared" si="363"/>
        <v>0</v>
      </c>
      <c r="CX228" s="77">
        <f t="shared" si="363"/>
        <v>0</v>
      </c>
      <c r="CY228" s="77">
        <f t="shared" si="363"/>
        <v>0</v>
      </c>
      <c r="CZ228" s="77">
        <f t="shared" si="363"/>
        <v>0</v>
      </c>
      <c r="DA228" s="77">
        <f t="shared" si="363"/>
        <v>0</v>
      </c>
      <c r="DB228" s="77">
        <f t="shared" si="363"/>
        <v>0</v>
      </c>
      <c r="DC228" s="77">
        <f t="shared" si="363"/>
        <v>0</v>
      </c>
      <c r="DD228" s="77">
        <f t="shared" si="364"/>
        <v>0</v>
      </c>
      <c r="DE228" s="77">
        <f t="shared" si="364"/>
        <v>0</v>
      </c>
      <c r="DF228" s="77">
        <f t="shared" si="364"/>
        <v>0</v>
      </c>
      <c r="DG228" s="77">
        <f t="shared" si="364"/>
        <v>0</v>
      </c>
      <c r="DH228" s="77">
        <f t="shared" si="364"/>
        <v>0</v>
      </c>
      <c r="DI228" s="77">
        <f t="shared" si="364"/>
        <v>0</v>
      </c>
      <c r="DJ228" s="77">
        <f t="shared" si="364"/>
        <v>0</v>
      </c>
      <c r="DK228" s="77">
        <f t="shared" si="364"/>
        <v>0</v>
      </c>
      <c r="DL228" s="77">
        <f t="shared" si="364"/>
        <v>0</v>
      </c>
      <c r="DM228" s="77">
        <f t="shared" si="364"/>
        <v>0</v>
      </c>
      <c r="DN228" s="77">
        <f t="shared" si="365"/>
        <v>0</v>
      </c>
      <c r="DO228" s="77">
        <f t="shared" si="365"/>
        <v>0</v>
      </c>
      <c r="DP228" s="77">
        <f t="shared" si="365"/>
        <v>0</v>
      </c>
      <c r="DQ228" s="77">
        <f t="shared" si="365"/>
        <v>0</v>
      </c>
      <c r="DR228" s="77">
        <f t="shared" si="365"/>
        <v>0</v>
      </c>
      <c r="DS228" s="77">
        <f t="shared" si="365"/>
        <v>0</v>
      </c>
      <c r="DT228" s="77">
        <f t="shared" si="365"/>
        <v>0</v>
      </c>
      <c r="DU228" s="77">
        <f t="shared" si="365"/>
        <v>0</v>
      </c>
      <c r="DV228" s="77">
        <f t="shared" si="365"/>
        <v>0</v>
      </c>
      <c r="DW228" s="77">
        <f t="shared" si="365"/>
        <v>0</v>
      </c>
      <c r="DX228" s="77">
        <f t="shared" si="365"/>
        <v>0</v>
      </c>
      <c r="DY228" s="77">
        <f t="shared" si="366"/>
        <v>0</v>
      </c>
      <c r="DZ228" s="77">
        <f t="shared" si="366"/>
        <v>0</v>
      </c>
      <c r="EA228" s="77">
        <f t="shared" si="366"/>
        <v>0</v>
      </c>
      <c r="EB228" s="77">
        <f t="shared" si="366"/>
        <v>0</v>
      </c>
      <c r="EC228" s="77">
        <f t="shared" si="366"/>
        <v>0</v>
      </c>
      <c r="ED228" s="77">
        <f t="shared" si="366"/>
        <v>0</v>
      </c>
      <c r="EE228" s="77">
        <f t="shared" si="366"/>
        <v>0</v>
      </c>
      <c r="EF228" s="77">
        <f t="shared" si="366"/>
        <v>0</v>
      </c>
      <c r="EG228" s="77">
        <f t="shared" si="366"/>
        <v>0</v>
      </c>
      <c r="EH228" s="77">
        <f t="shared" si="366"/>
        <v>0</v>
      </c>
      <c r="EI228" s="77">
        <f t="shared" si="367"/>
        <v>0</v>
      </c>
      <c r="EJ228" s="77">
        <f t="shared" si="367"/>
        <v>0</v>
      </c>
      <c r="EK228" s="77">
        <f t="shared" si="367"/>
        <v>0</v>
      </c>
      <c r="EL228" s="77">
        <f t="shared" si="367"/>
        <v>0</v>
      </c>
      <c r="EM228" s="77">
        <f t="shared" si="367"/>
        <v>0</v>
      </c>
      <c r="EN228" s="77">
        <f t="shared" si="367"/>
        <v>0</v>
      </c>
      <c r="EO228" s="77">
        <f t="shared" si="367"/>
        <v>0</v>
      </c>
      <c r="EP228" s="77">
        <f t="shared" si="367"/>
        <v>0</v>
      </c>
      <c r="EQ228" s="77">
        <f t="shared" si="367"/>
        <v>0</v>
      </c>
      <c r="ER228" s="77">
        <f t="shared" si="367"/>
        <v>0</v>
      </c>
      <c r="ES228" s="77">
        <f t="shared" si="368"/>
        <v>0</v>
      </c>
      <c r="ET228" s="77">
        <f t="shared" si="368"/>
        <v>0</v>
      </c>
      <c r="EU228" s="77">
        <f t="shared" si="368"/>
        <v>0</v>
      </c>
      <c r="EV228" s="77">
        <f t="shared" si="368"/>
        <v>0</v>
      </c>
      <c r="EW228" s="77">
        <f t="shared" si="368"/>
        <v>0</v>
      </c>
      <c r="EX228" s="77">
        <f t="shared" si="368"/>
        <v>0</v>
      </c>
      <c r="EY228" s="77">
        <f t="shared" si="368"/>
        <v>0</v>
      </c>
      <c r="EZ228" s="77">
        <f t="shared" si="368"/>
        <v>0</v>
      </c>
      <c r="FA228" s="77">
        <f t="shared" si="368"/>
        <v>0</v>
      </c>
      <c r="FB228" s="77">
        <f t="shared" si="368"/>
        <v>0</v>
      </c>
      <c r="FC228" s="77">
        <f t="shared" si="369"/>
        <v>0</v>
      </c>
      <c r="FD228" s="77">
        <f t="shared" si="369"/>
        <v>0</v>
      </c>
      <c r="FE228" s="77">
        <f t="shared" si="369"/>
        <v>0</v>
      </c>
      <c r="FF228" s="77">
        <f t="shared" si="369"/>
        <v>0</v>
      </c>
      <c r="FG228" s="77">
        <f t="shared" si="369"/>
        <v>0</v>
      </c>
      <c r="FH228" s="77">
        <f t="shared" si="369"/>
        <v>0</v>
      </c>
      <c r="FI228" s="77">
        <f t="shared" si="369"/>
        <v>0</v>
      </c>
      <c r="FJ228" s="77">
        <f t="shared" si="369"/>
        <v>0</v>
      </c>
      <c r="FK228" s="77">
        <f t="shared" si="369"/>
        <v>0</v>
      </c>
      <c r="FL228" s="77">
        <f t="shared" si="369"/>
        <v>0</v>
      </c>
      <c r="FM228" s="77">
        <f t="shared" si="370"/>
        <v>0</v>
      </c>
      <c r="FN228" s="77">
        <f t="shared" si="370"/>
        <v>0</v>
      </c>
      <c r="FO228" s="77">
        <f t="shared" si="370"/>
        <v>0</v>
      </c>
      <c r="FP228" s="77">
        <f t="shared" si="370"/>
        <v>0</v>
      </c>
      <c r="FQ228" s="77">
        <f t="shared" si="370"/>
        <v>0</v>
      </c>
      <c r="FR228" s="77">
        <f t="shared" si="370"/>
        <v>0</v>
      </c>
      <c r="FS228" s="77">
        <f t="shared" si="370"/>
        <v>0</v>
      </c>
      <c r="FT228" s="77">
        <f t="shared" si="370"/>
        <v>0</v>
      </c>
      <c r="FU228" s="77">
        <f t="shared" si="370"/>
        <v>0</v>
      </c>
      <c r="FV228" s="77">
        <f t="shared" si="370"/>
        <v>0</v>
      </c>
      <c r="FW228" s="77">
        <f t="shared" si="371"/>
        <v>0</v>
      </c>
      <c r="FX228" s="77">
        <f t="shared" si="371"/>
        <v>0</v>
      </c>
      <c r="FY228" s="77">
        <f t="shared" si="371"/>
        <v>0</v>
      </c>
      <c r="FZ228" s="77">
        <f t="shared" si="371"/>
        <v>0</v>
      </c>
      <c r="GA228" s="77">
        <f t="shared" si="371"/>
        <v>0</v>
      </c>
      <c r="GB228" s="77">
        <f t="shared" si="371"/>
        <v>0</v>
      </c>
      <c r="GC228" s="77">
        <f t="shared" si="371"/>
        <v>0</v>
      </c>
      <c r="GD228" s="77">
        <f t="shared" si="371"/>
        <v>0</v>
      </c>
      <c r="GE228" s="77">
        <f t="shared" si="371"/>
        <v>0</v>
      </c>
      <c r="GF228" s="77">
        <f t="shared" si="371"/>
        <v>0</v>
      </c>
      <c r="GG228" s="77">
        <f t="shared" si="371"/>
        <v>0</v>
      </c>
    </row>
    <row r="229" spans="1:189" ht="15.75" x14ac:dyDescent="0.25">
      <c r="A229" s="93"/>
      <c r="B229" s="101"/>
      <c r="C229" s="102"/>
      <c r="D229" s="102"/>
      <c r="E229" s="93"/>
      <c r="F229" s="101"/>
      <c r="G229" s="97">
        <f t="shared" si="355"/>
        <v>0</v>
      </c>
      <c r="H229" s="96"/>
      <c r="I229" s="97">
        <f t="shared" si="356"/>
        <v>0</v>
      </c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0">
        <f t="shared" si="323"/>
        <v>0</v>
      </c>
      <c r="AE229" s="100">
        <f t="shared" si="319"/>
        <v>0</v>
      </c>
      <c r="AF229" s="75"/>
      <c r="AG229" s="75"/>
      <c r="AH229" s="68">
        <f t="shared" si="322"/>
        <v>0</v>
      </c>
      <c r="AI229" s="79">
        <f>SUMIF(Списки!$D$2:$D$6,B229,Списки!$E$2:$E$6)</f>
        <v>0</v>
      </c>
      <c r="AJ229" s="79">
        <f t="shared" si="324"/>
        <v>31</v>
      </c>
      <c r="AK229" s="70"/>
      <c r="AL229" s="70">
        <f t="array" aca="1" ref="AL229" ca="1">IF(MONTH(AI229)=1,MIN(IF(F229=январь!$A$1:$AF$200,ROW(январь!$A$1:$AF$200))),IF(MONTH(AI229)=2,MIN(IF(F229=февраль!$A$1:$AF$200,ROW(февраль!$A$1:$AF$200))),IF(MONTH(AI229)=3,MIN(IF(F229=март!$A$1:$AF$200,ROW(март!$A$1:$AF$200))),IF(MONTH(AI229)=4,MIN(IF(F229=апрель!$A$1:$AF$200,ROW(апрель!$A$1:$AF$200))),IF(MONTH(AI229)=5,MIN(IF(F229=май!$A$1:$AF$200,ROW(май!$A$1:$AF$200))),0)))))</f>
        <v>3</v>
      </c>
      <c r="AM229" s="77" t="str">
        <f t="shared" ca="1" si="357"/>
        <v>П</v>
      </c>
      <c r="AN229" s="77" t="str">
        <f t="shared" ca="1" si="357"/>
        <v>П</v>
      </c>
      <c r="AO229" s="77" t="str">
        <f t="shared" ca="1" si="357"/>
        <v>КД</v>
      </c>
      <c r="AP229" s="77" t="str">
        <f t="shared" ca="1" si="357"/>
        <v>КД</v>
      </c>
      <c r="AQ229" s="77" t="str">
        <f t="shared" ca="1" si="357"/>
        <v>КД</v>
      </c>
      <c r="AR229" s="77" t="str">
        <f t="shared" ca="1" si="357"/>
        <v>КД</v>
      </c>
      <c r="AS229" s="77" t="str">
        <f t="shared" ca="1" si="357"/>
        <v>В</v>
      </c>
      <c r="AT229" s="77" t="str">
        <f t="shared" ca="1" si="357"/>
        <v>КД</v>
      </c>
      <c r="AU229" s="77">
        <f t="shared" ca="1" si="357"/>
        <v>0</v>
      </c>
      <c r="AV229" s="77">
        <f t="shared" ca="1" si="357"/>
        <v>3</v>
      </c>
      <c r="AW229" s="77">
        <f t="shared" ca="1" si="358"/>
        <v>4</v>
      </c>
      <c r="AX229" s="77">
        <f t="shared" ca="1" si="358"/>
        <v>6</v>
      </c>
      <c r="AY229" s="77">
        <f t="shared" ca="1" si="358"/>
        <v>3</v>
      </c>
      <c r="AZ229" s="77" t="str">
        <f t="shared" ca="1" si="358"/>
        <v>В</v>
      </c>
      <c r="BA229" s="77">
        <f t="shared" ca="1" si="358"/>
        <v>7</v>
      </c>
      <c r="BB229" s="77">
        <f t="shared" ca="1" si="358"/>
        <v>0</v>
      </c>
      <c r="BC229" s="77">
        <f t="shared" ca="1" si="358"/>
        <v>3</v>
      </c>
      <c r="BD229" s="77">
        <f t="shared" ca="1" si="358"/>
        <v>4</v>
      </c>
      <c r="BE229" s="77">
        <f t="shared" ca="1" si="358"/>
        <v>6</v>
      </c>
      <c r="BF229" s="77">
        <f t="shared" ca="1" si="358"/>
        <v>3</v>
      </c>
      <c r="BG229" s="77" t="str">
        <f t="shared" ca="1" si="359"/>
        <v>В</v>
      </c>
      <c r="BH229" s="77">
        <f t="shared" ca="1" si="359"/>
        <v>7</v>
      </c>
      <c r="BI229" s="77">
        <f t="shared" ca="1" si="359"/>
        <v>0</v>
      </c>
      <c r="BJ229" s="77">
        <f t="shared" ca="1" si="359"/>
        <v>3</v>
      </c>
      <c r="BK229" s="77">
        <f t="shared" ca="1" si="359"/>
        <v>4</v>
      </c>
      <c r="BL229" s="77">
        <f t="shared" ca="1" si="359"/>
        <v>6</v>
      </c>
      <c r="BM229" s="77">
        <f t="shared" ca="1" si="359"/>
        <v>3</v>
      </c>
      <c r="BN229" s="77" t="str">
        <f t="shared" ca="1" si="359"/>
        <v>В</v>
      </c>
      <c r="BO229" s="77">
        <f t="shared" ca="1" si="359"/>
        <v>7</v>
      </c>
      <c r="BP229" s="77">
        <f t="shared" ca="1" si="359"/>
        <v>0</v>
      </c>
      <c r="BQ229" s="77">
        <f t="shared" ca="1" si="359"/>
        <v>3</v>
      </c>
      <c r="BR229" s="77">
        <f t="shared" si="360"/>
        <v>0</v>
      </c>
      <c r="BS229" s="77">
        <f t="shared" si="360"/>
        <v>0</v>
      </c>
      <c r="BT229" s="77">
        <f t="shared" si="360"/>
        <v>0</v>
      </c>
      <c r="BU229" s="77">
        <f t="shared" si="360"/>
        <v>0</v>
      </c>
      <c r="BV229" s="77">
        <f t="shared" si="360"/>
        <v>0</v>
      </c>
      <c r="BW229" s="77">
        <f t="shared" si="360"/>
        <v>0</v>
      </c>
      <c r="BX229" s="77">
        <f t="shared" si="360"/>
        <v>0</v>
      </c>
      <c r="BY229" s="77">
        <f t="shared" si="360"/>
        <v>0</v>
      </c>
      <c r="BZ229" s="77">
        <f t="shared" si="360"/>
        <v>0</v>
      </c>
      <c r="CA229" s="77">
        <f t="shared" si="360"/>
        <v>0</v>
      </c>
      <c r="CB229" s="77">
        <f t="shared" si="361"/>
        <v>0</v>
      </c>
      <c r="CC229" s="77">
        <f t="shared" si="361"/>
        <v>0</v>
      </c>
      <c r="CD229" s="77">
        <f t="shared" si="361"/>
        <v>0</v>
      </c>
      <c r="CE229" s="77">
        <f t="shared" si="361"/>
        <v>0</v>
      </c>
      <c r="CF229" s="77">
        <f t="shared" si="361"/>
        <v>0</v>
      </c>
      <c r="CG229" s="77">
        <f t="shared" si="361"/>
        <v>0</v>
      </c>
      <c r="CH229" s="77">
        <f t="shared" si="361"/>
        <v>0</v>
      </c>
      <c r="CI229" s="77">
        <f t="shared" si="361"/>
        <v>0</v>
      </c>
      <c r="CJ229" s="77">
        <f t="shared" si="361"/>
        <v>0</v>
      </c>
      <c r="CK229" s="77">
        <f t="shared" si="361"/>
        <v>0</v>
      </c>
      <c r="CL229" s="77">
        <f t="shared" si="362"/>
        <v>0</v>
      </c>
      <c r="CM229" s="77">
        <f t="shared" si="362"/>
        <v>0</v>
      </c>
      <c r="CN229" s="77">
        <f t="shared" si="362"/>
        <v>0</v>
      </c>
      <c r="CO229" s="77">
        <f t="shared" si="362"/>
        <v>0</v>
      </c>
      <c r="CP229" s="77">
        <f t="shared" si="362"/>
        <v>0</v>
      </c>
      <c r="CQ229" s="77">
        <f t="shared" si="362"/>
        <v>0</v>
      </c>
      <c r="CR229" s="77">
        <f t="shared" si="362"/>
        <v>0</v>
      </c>
      <c r="CS229" s="77">
        <f t="shared" si="362"/>
        <v>0</v>
      </c>
      <c r="CT229" s="77">
        <f t="shared" si="363"/>
        <v>0</v>
      </c>
      <c r="CU229" s="77">
        <f t="shared" si="363"/>
        <v>0</v>
      </c>
      <c r="CV229" s="77">
        <f t="shared" si="363"/>
        <v>0</v>
      </c>
      <c r="CW229" s="77">
        <f t="shared" si="363"/>
        <v>0</v>
      </c>
      <c r="CX229" s="77">
        <f t="shared" si="363"/>
        <v>0</v>
      </c>
      <c r="CY229" s="77">
        <f t="shared" si="363"/>
        <v>0</v>
      </c>
      <c r="CZ229" s="77">
        <f t="shared" si="363"/>
        <v>0</v>
      </c>
      <c r="DA229" s="77">
        <f t="shared" si="363"/>
        <v>0</v>
      </c>
      <c r="DB229" s="77">
        <f t="shared" si="363"/>
        <v>0</v>
      </c>
      <c r="DC229" s="77">
        <f t="shared" si="363"/>
        <v>0</v>
      </c>
      <c r="DD229" s="77">
        <f t="shared" si="364"/>
        <v>0</v>
      </c>
      <c r="DE229" s="77">
        <f t="shared" si="364"/>
        <v>0</v>
      </c>
      <c r="DF229" s="77">
        <f t="shared" si="364"/>
        <v>0</v>
      </c>
      <c r="DG229" s="77">
        <f t="shared" si="364"/>
        <v>0</v>
      </c>
      <c r="DH229" s="77">
        <f t="shared" si="364"/>
        <v>0</v>
      </c>
      <c r="DI229" s="77">
        <f t="shared" si="364"/>
        <v>0</v>
      </c>
      <c r="DJ229" s="77">
        <f t="shared" si="364"/>
        <v>0</v>
      </c>
      <c r="DK229" s="77">
        <f t="shared" si="364"/>
        <v>0</v>
      </c>
      <c r="DL229" s="77">
        <f t="shared" si="364"/>
        <v>0</v>
      </c>
      <c r="DM229" s="77">
        <f t="shared" si="364"/>
        <v>0</v>
      </c>
      <c r="DN229" s="77">
        <f t="shared" si="365"/>
        <v>0</v>
      </c>
      <c r="DO229" s="77">
        <f t="shared" si="365"/>
        <v>0</v>
      </c>
      <c r="DP229" s="77">
        <f t="shared" si="365"/>
        <v>0</v>
      </c>
      <c r="DQ229" s="77">
        <f t="shared" si="365"/>
        <v>0</v>
      </c>
      <c r="DR229" s="77">
        <f t="shared" si="365"/>
        <v>0</v>
      </c>
      <c r="DS229" s="77">
        <f t="shared" si="365"/>
        <v>0</v>
      </c>
      <c r="DT229" s="77">
        <f t="shared" si="365"/>
        <v>0</v>
      </c>
      <c r="DU229" s="77">
        <f t="shared" si="365"/>
        <v>0</v>
      </c>
      <c r="DV229" s="77">
        <f t="shared" si="365"/>
        <v>0</v>
      </c>
      <c r="DW229" s="77">
        <f t="shared" si="365"/>
        <v>0</v>
      </c>
      <c r="DX229" s="77">
        <f t="shared" si="365"/>
        <v>0</v>
      </c>
      <c r="DY229" s="77">
        <f t="shared" si="366"/>
        <v>0</v>
      </c>
      <c r="DZ229" s="77">
        <f t="shared" si="366"/>
        <v>0</v>
      </c>
      <c r="EA229" s="77">
        <f t="shared" si="366"/>
        <v>0</v>
      </c>
      <c r="EB229" s="77">
        <f t="shared" si="366"/>
        <v>0</v>
      </c>
      <c r="EC229" s="77">
        <f t="shared" si="366"/>
        <v>0</v>
      </c>
      <c r="ED229" s="77">
        <f t="shared" si="366"/>
        <v>0</v>
      </c>
      <c r="EE229" s="77">
        <f t="shared" si="366"/>
        <v>0</v>
      </c>
      <c r="EF229" s="77">
        <f t="shared" si="366"/>
        <v>0</v>
      </c>
      <c r="EG229" s="77">
        <f t="shared" si="366"/>
        <v>0</v>
      </c>
      <c r="EH229" s="77">
        <f t="shared" si="366"/>
        <v>0</v>
      </c>
      <c r="EI229" s="77">
        <f t="shared" si="367"/>
        <v>0</v>
      </c>
      <c r="EJ229" s="77">
        <f t="shared" si="367"/>
        <v>0</v>
      </c>
      <c r="EK229" s="77">
        <f t="shared" si="367"/>
        <v>0</v>
      </c>
      <c r="EL229" s="77">
        <f t="shared" si="367"/>
        <v>0</v>
      </c>
      <c r="EM229" s="77">
        <f t="shared" si="367"/>
        <v>0</v>
      </c>
      <c r="EN229" s="77">
        <f t="shared" si="367"/>
        <v>0</v>
      </c>
      <c r="EO229" s="77">
        <f t="shared" si="367"/>
        <v>0</v>
      </c>
      <c r="EP229" s="77">
        <f t="shared" si="367"/>
        <v>0</v>
      </c>
      <c r="EQ229" s="77">
        <f t="shared" si="367"/>
        <v>0</v>
      </c>
      <c r="ER229" s="77">
        <f t="shared" si="367"/>
        <v>0</v>
      </c>
      <c r="ES229" s="77">
        <f t="shared" si="368"/>
        <v>0</v>
      </c>
      <c r="ET229" s="77">
        <f t="shared" si="368"/>
        <v>0</v>
      </c>
      <c r="EU229" s="77">
        <f t="shared" si="368"/>
        <v>0</v>
      </c>
      <c r="EV229" s="77">
        <f t="shared" si="368"/>
        <v>0</v>
      </c>
      <c r="EW229" s="77">
        <f t="shared" si="368"/>
        <v>0</v>
      </c>
      <c r="EX229" s="77">
        <f t="shared" si="368"/>
        <v>0</v>
      </c>
      <c r="EY229" s="77">
        <f t="shared" si="368"/>
        <v>0</v>
      </c>
      <c r="EZ229" s="77">
        <f t="shared" si="368"/>
        <v>0</v>
      </c>
      <c r="FA229" s="77">
        <f t="shared" si="368"/>
        <v>0</v>
      </c>
      <c r="FB229" s="77">
        <f t="shared" si="368"/>
        <v>0</v>
      </c>
      <c r="FC229" s="77">
        <f t="shared" si="369"/>
        <v>0</v>
      </c>
      <c r="FD229" s="77">
        <f t="shared" si="369"/>
        <v>0</v>
      </c>
      <c r="FE229" s="77">
        <f t="shared" si="369"/>
        <v>0</v>
      </c>
      <c r="FF229" s="77">
        <f t="shared" si="369"/>
        <v>0</v>
      </c>
      <c r="FG229" s="77">
        <f t="shared" si="369"/>
        <v>0</v>
      </c>
      <c r="FH229" s="77">
        <f t="shared" si="369"/>
        <v>0</v>
      </c>
      <c r="FI229" s="77">
        <f t="shared" si="369"/>
        <v>0</v>
      </c>
      <c r="FJ229" s="77">
        <f t="shared" si="369"/>
        <v>0</v>
      </c>
      <c r="FK229" s="77">
        <f t="shared" si="369"/>
        <v>0</v>
      </c>
      <c r="FL229" s="77">
        <f t="shared" si="369"/>
        <v>0</v>
      </c>
      <c r="FM229" s="77">
        <f t="shared" si="370"/>
        <v>0</v>
      </c>
      <c r="FN229" s="77">
        <f t="shared" si="370"/>
        <v>0</v>
      </c>
      <c r="FO229" s="77">
        <f t="shared" si="370"/>
        <v>0</v>
      </c>
      <c r="FP229" s="77">
        <f t="shared" si="370"/>
        <v>0</v>
      </c>
      <c r="FQ229" s="77">
        <f t="shared" si="370"/>
        <v>0</v>
      </c>
      <c r="FR229" s="77">
        <f t="shared" si="370"/>
        <v>0</v>
      </c>
      <c r="FS229" s="77">
        <f t="shared" si="370"/>
        <v>0</v>
      </c>
      <c r="FT229" s="77">
        <f t="shared" si="370"/>
        <v>0</v>
      </c>
      <c r="FU229" s="77">
        <f t="shared" si="370"/>
        <v>0</v>
      </c>
      <c r="FV229" s="77">
        <f t="shared" si="370"/>
        <v>0</v>
      </c>
      <c r="FW229" s="77">
        <f t="shared" si="371"/>
        <v>0</v>
      </c>
      <c r="FX229" s="77">
        <f t="shared" si="371"/>
        <v>0</v>
      </c>
      <c r="FY229" s="77">
        <f t="shared" si="371"/>
        <v>0</v>
      </c>
      <c r="FZ229" s="77">
        <f t="shared" si="371"/>
        <v>0</v>
      </c>
      <c r="GA229" s="77">
        <f t="shared" si="371"/>
        <v>0</v>
      </c>
      <c r="GB229" s="77">
        <f t="shared" si="371"/>
        <v>0</v>
      </c>
      <c r="GC229" s="77">
        <f t="shared" si="371"/>
        <v>0</v>
      </c>
      <c r="GD229" s="77">
        <f t="shared" si="371"/>
        <v>0</v>
      </c>
      <c r="GE229" s="77">
        <f t="shared" si="371"/>
        <v>0</v>
      </c>
      <c r="GF229" s="77">
        <f t="shared" si="371"/>
        <v>0</v>
      </c>
      <c r="GG229" s="77">
        <f t="shared" si="371"/>
        <v>0</v>
      </c>
    </row>
    <row r="230" spans="1:189" ht="15.75" x14ac:dyDescent="0.25">
      <c r="A230" s="93"/>
      <c r="B230" s="101"/>
      <c r="C230" s="102"/>
      <c r="D230" s="102"/>
      <c r="E230" s="93"/>
      <c r="F230" s="101"/>
      <c r="G230" s="97">
        <f t="shared" si="355"/>
        <v>0</v>
      </c>
      <c r="H230" s="96"/>
      <c r="I230" s="97">
        <f t="shared" si="356"/>
        <v>0</v>
      </c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0">
        <f t="shared" si="323"/>
        <v>0</v>
      </c>
      <c r="AE230" s="100">
        <f t="shared" si="319"/>
        <v>0</v>
      </c>
      <c r="AF230" s="75"/>
      <c r="AG230" s="75"/>
      <c r="AH230" s="68">
        <f t="shared" si="322"/>
        <v>0</v>
      </c>
      <c r="AI230" s="79">
        <f>SUMIF(Списки!$D$2:$D$6,B230,Списки!$E$2:$E$6)</f>
        <v>0</v>
      </c>
      <c r="AJ230" s="79">
        <f t="shared" si="324"/>
        <v>31</v>
      </c>
      <c r="AK230" s="70"/>
      <c r="AL230" s="70">
        <f t="array" aca="1" ref="AL230" ca="1">IF(MONTH(AI230)=1,MIN(IF(F230=январь!$A$1:$AF$200,ROW(январь!$A$1:$AF$200))),IF(MONTH(AI230)=2,MIN(IF(F230=февраль!$A$1:$AF$200,ROW(февраль!$A$1:$AF$200))),IF(MONTH(AI230)=3,MIN(IF(F230=март!$A$1:$AF$200,ROW(март!$A$1:$AF$200))),IF(MONTH(AI230)=4,MIN(IF(F230=апрель!$A$1:$AF$200,ROW(апрель!$A$1:$AF$200))),IF(MONTH(AI230)=5,MIN(IF(F230=май!$A$1:$AF$200,ROW(май!$A$1:$AF$200))),0)))))</f>
        <v>3</v>
      </c>
      <c r="AM230" s="77" t="str">
        <f t="shared" ca="1" si="357"/>
        <v>П</v>
      </c>
      <c r="AN230" s="77" t="str">
        <f t="shared" ca="1" si="357"/>
        <v>П</v>
      </c>
      <c r="AO230" s="77" t="str">
        <f t="shared" ca="1" si="357"/>
        <v>КД</v>
      </c>
      <c r="AP230" s="77" t="str">
        <f t="shared" ca="1" si="357"/>
        <v>КД</v>
      </c>
      <c r="AQ230" s="77" t="str">
        <f t="shared" ca="1" si="357"/>
        <v>КД</v>
      </c>
      <c r="AR230" s="77" t="str">
        <f t="shared" ca="1" si="357"/>
        <v>КД</v>
      </c>
      <c r="AS230" s="77" t="str">
        <f t="shared" ca="1" si="357"/>
        <v>В</v>
      </c>
      <c r="AT230" s="77" t="str">
        <f t="shared" ca="1" si="357"/>
        <v>КД</v>
      </c>
      <c r="AU230" s="77">
        <f t="shared" ca="1" si="357"/>
        <v>0</v>
      </c>
      <c r="AV230" s="77">
        <f t="shared" ca="1" si="357"/>
        <v>3</v>
      </c>
      <c r="AW230" s="77">
        <f t="shared" ca="1" si="358"/>
        <v>4</v>
      </c>
      <c r="AX230" s="77">
        <f t="shared" ca="1" si="358"/>
        <v>6</v>
      </c>
      <c r="AY230" s="77">
        <f t="shared" ca="1" si="358"/>
        <v>3</v>
      </c>
      <c r="AZ230" s="77" t="str">
        <f t="shared" ca="1" si="358"/>
        <v>В</v>
      </c>
      <c r="BA230" s="77">
        <f t="shared" ca="1" si="358"/>
        <v>7</v>
      </c>
      <c r="BB230" s="77">
        <f t="shared" ca="1" si="358"/>
        <v>0</v>
      </c>
      <c r="BC230" s="77">
        <f t="shared" ca="1" si="358"/>
        <v>3</v>
      </c>
      <c r="BD230" s="77">
        <f t="shared" ca="1" si="358"/>
        <v>4</v>
      </c>
      <c r="BE230" s="77">
        <f t="shared" ca="1" si="358"/>
        <v>6</v>
      </c>
      <c r="BF230" s="77">
        <f t="shared" ca="1" si="358"/>
        <v>3</v>
      </c>
      <c r="BG230" s="77" t="str">
        <f t="shared" ca="1" si="359"/>
        <v>В</v>
      </c>
      <c r="BH230" s="77">
        <f t="shared" ca="1" si="359"/>
        <v>7</v>
      </c>
      <c r="BI230" s="77">
        <f t="shared" ca="1" si="359"/>
        <v>0</v>
      </c>
      <c r="BJ230" s="77">
        <f t="shared" ca="1" si="359"/>
        <v>3</v>
      </c>
      <c r="BK230" s="77">
        <f t="shared" ca="1" si="359"/>
        <v>4</v>
      </c>
      <c r="BL230" s="77">
        <f t="shared" ca="1" si="359"/>
        <v>6</v>
      </c>
      <c r="BM230" s="77">
        <f t="shared" ca="1" si="359"/>
        <v>3</v>
      </c>
      <c r="BN230" s="77" t="str">
        <f t="shared" ca="1" si="359"/>
        <v>В</v>
      </c>
      <c r="BO230" s="77">
        <f t="shared" ca="1" si="359"/>
        <v>7</v>
      </c>
      <c r="BP230" s="77">
        <f t="shared" ca="1" si="359"/>
        <v>0</v>
      </c>
      <c r="BQ230" s="77">
        <f t="shared" ca="1" si="359"/>
        <v>3</v>
      </c>
      <c r="BR230" s="77">
        <f t="shared" si="360"/>
        <v>0</v>
      </c>
      <c r="BS230" s="77">
        <f t="shared" si="360"/>
        <v>0</v>
      </c>
      <c r="BT230" s="77">
        <f t="shared" si="360"/>
        <v>0</v>
      </c>
      <c r="BU230" s="77">
        <f t="shared" si="360"/>
        <v>0</v>
      </c>
      <c r="BV230" s="77">
        <f t="shared" si="360"/>
        <v>0</v>
      </c>
      <c r="BW230" s="77">
        <f t="shared" si="360"/>
        <v>0</v>
      </c>
      <c r="BX230" s="77">
        <f t="shared" si="360"/>
        <v>0</v>
      </c>
      <c r="BY230" s="77">
        <f t="shared" si="360"/>
        <v>0</v>
      </c>
      <c r="BZ230" s="77">
        <f t="shared" si="360"/>
        <v>0</v>
      </c>
      <c r="CA230" s="77">
        <f t="shared" si="360"/>
        <v>0</v>
      </c>
      <c r="CB230" s="77">
        <f t="shared" si="361"/>
        <v>0</v>
      </c>
      <c r="CC230" s="77">
        <f t="shared" si="361"/>
        <v>0</v>
      </c>
      <c r="CD230" s="77">
        <f t="shared" si="361"/>
        <v>0</v>
      </c>
      <c r="CE230" s="77">
        <f t="shared" si="361"/>
        <v>0</v>
      </c>
      <c r="CF230" s="77">
        <f t="shared" si="361"/>
        <v>0</v>
      </c>
      <c r="CG230" s="77">
        <f t="shared" si="361"/>
        <v>0</v>
      </c>
      <c r="CH230" s="77">
        <f t="shared" si="361"/>
        <v>0</v>
      </c>
      <c r="CI230" s="77">
        <f t="shared" si="361"/>
        <v>0</v>
      </c>
      <c r="CJ230" s="77">
        <f t="shared" si="361"/>
        <v>0</v>
      </c>
      <c r="CK230" s="77">
        <f t="shared" si="361"/>
        <v>0</v>
      </c>
      <c r="CL230" s="77">
        <f t="shared" si="362"/>
        <v>0</v>
      </c>
      <c r="CM230" s="77">
        <f t="shared" si="362"/>
        <v>0</v>
      </c>
      <c r="CN230" s="77">
        <f t="shared" si="362"/>
        <v>0</v>
      </c>
      <c r="CO230" s="77">
        <f t="shared" si="362"/>
        <v>0</v>
      </c>
      <c r="CP230" s="77">
        <f t="shared" si="362"/>
        <v>0</v>
      </c>
      <c r="CQ230" s="77">
        <f t="shared" si="362"/>
        <v>0</v>
      </c>
      <c r="CR230" s="77">
        <f t="shared" si="362"/>
        <v>0</v>
      </c>
      <c r="CS230" s="77">
        <f t="shared" si="362"/>
        <v>0</v>
      </c>
      <c r="CT230" s="77">
        <f t="shared" si="363"/>
        <v>0</v>
      </c>
      <c r="CU230" s="77">
        <f t="shared" si="363"/>
        <v>0</v>
      </c>
      <c r="CV230" s="77">
        <f t="shared" si="363"/>
        <v>0</v>
      </c>
      <c r="CW230" s="77">
        <f t="shared" si="363"/>
        <v>0</v>
      </c>
      <c r="CX230" s="77">
        <f t="shared" si="363"/>
        <v>0</v>
      </c>
      <c r="CY230" s="77">
        <f t="shared" si="363"/>
        <v>0</v>
      </c>
      <c r="CZ230" s="77">
        <f t="shared" si="363"/>
        <v>0</v>
      </c>
      <c r="DA230" s="77">
        <f t="shared" si="363"/>
        <v>0</v>
      </c>
      <c r="DB230" s="77">
        <f t="shared" si="363"/>
        <v>0</v>
      </c>
      <c r="DC230" s="77">
        <f t="shared" si="363"/>
        <v>0</v>
      </c>
      <c r="DD230" s="77">
        <f t="shared" si="364"/>
        <v>0</v>
      </c>
      <c r="DE230" s="77">
        <f t="shared" si="364"/>
        <v>0</v>
      </c>
      <c r="DF230" s="77">
        <f t="shared" si="364"/>
        <v>0</v>
      </c>
      <c r="DG230" s="77">
        <f t="shared" si="364"/>
        <v>0</v>
      </c>
      <c r="DH230" s="77">
        <f t="shared" si="364"/>
        <v>0</v>
      </c>
      <c r="DI230" s="77">
        <f t="shared" si="364"/>
        <v>0</v>
      </c>
      <c r="DJ230" s="77">
        <f t="shared" si="364"/>
        <v>0</v>
      </c>
      <c r="DK230" s="77">
        <f t="shared" si="364"/>
        <v>0</v>
      </c>
      <c r="DL230" s="77">
        <f t="shared" si="364"/>
        <v>0</v>
      </c>
      <c r="DM230" s="77">
        <f t="shared" si="364"/>
        <v>0</v>
      </c>
      <c r="DN230" s="77">
        <f t="shared" si="365"/>
        <v>0</v>
      </c>
      <c r="DO230" s="77">
        <f t="shared" si="365"/>
        <v>0</v>
      </c>
      <c r="DP230" s="77">
        <f t="shared" si="365"/>
        <v>0</v>
      </c>
      <c r="DQ230" s="77">
        <f t="shared" si="365"/>
        <v>0</v>
      </c>
      <c r="DR230" s="77">
        <f t="shared" si="365"/>
        <v>0</v>
      </c>
      <c r="DS230" s="77">
        <f t="shared" si="365"/>
        <v>0</v>
      </c>
      <c r="DT230" s="77">
        <f t="shared" si="365"/>
        <v>0</v>
      </c>
      <c r="DU230" s="77">
        <f t="shared" si="365"/>
        <v>0</v>
      </c>
      <c r="DV230" s="77">
        <f t="shared" si="365"/>
        <v>0</v>
      </c>
      <c r="DW230" s="77">
        <f t="shared" si="365"/>
        <v>0</v>
      </c>
      <c r="DX230" s="77">
        <f t="shared" si="365"/>
        <v>0</v>
      </c>
      <c r="DY230" s="77">
        <f t="shared" si="366"/>
        <v>0</v>
      </c>
      <c r="DZ230" s="77">
        <f t="shared" si="366"/>
        <v>0</v>
      </c>
      <c r="EA230" s="77">
        <f t="shared" si="366"/>
        <v>0</v>
      </c>
      <c r="EB230" s="77">
        <f t="shared" si="366"/>
        <v>0</v>
      </c>
      <c r="EC230" s="77">
        <f t="shared" si="366"/>
        <v>0</v>
      </c>
      <c r="ED230" s="77">
        <f t="shared" si="366"/>
        <v>0</v>
      </c>
      <c r="EE230" s="77">
        <f t="shared" si="366"/>
        <v>0</v>
      </c>
      <c r="EF230" s="77">
        <f t="shared" si="366"/>
        <v>0</v>
      </c>
      <c r="EG230" s="77">
        <f t="shared" si="366"/>
        <v>0</v>
      </c>
      <c r="EH230" s="77">
        <f t="shared" si="366"/>
        <v>0</v>
      </c>
      <c r="EI230" s="77">
        <f t="shared" si="367"/>
        <v>0</v>
      </c>
      <c r="EJ230" s="77">
        <f t="shared" si="367"/>
        <v>0</v>
      </c>
      <c r="EK230" s="77">
        <f t="shared" si="367"/>
        <v>0</v>
      </c>
      <c r="EL230" s="77">
        <f t="shared" si="367"/>
        <v>0</v>
      </c>
      <c r="EM230" s="77">
        <f t="shared" si="367"/>
        <v>0</v>
      </c>
      <c r="EN230" s="77">
        <f t="shared" si="367"/>
        <v>0</v>
      </c>
      <c r="EO230" s="77">
        <f t="shared" si="367"/>
        <v>0</v>
      </c>
      <c r="EP230" s="77">
        <f t="shared" si="367"/>
        <v>0</v>
      </c>
      <c r="EQ230" s="77">
        <f t="shared" si="367"/>
        <v>0</v>
      </c>
      <c r="ER230" s="77">
        <f t="shared" si="367"/>
        <v>0</v>
      </c>
      <c r="ES230" s="77">
        <f t="shared" si="368"/>
        <v>0</v>
      </c>
      <c r="ET230" s="77">
        <f t="shared" si="368"/>
        <v>0</v>
      </c>
      <c r="EU230" s="77">
        <f t="shared" si="368"/>
        <v>0</v>
      </c>
      <c r="EV230" s="77">
        <f t="shared" si="368"/>
        <v>0</v>
      </c>
      <c r="EW230" s="77">
        <f t="shared" si="368"/>
        <v>0</v>
      </c>
      <c r="EX230" s="77">
        <f t="shared" si="368"/>
        <v>0</v>
      </c>
      <c r="EY230" s="77">
        <f t="shared" si="368"/>
        <v>0</v>
      </c>
      <c r="EZ230" s="77">
        <f t="shared" si="368"/>
        <v>0</v>
      </c>
      <c r="FA230" s="77">
        <f t="shared" si="368"/>
        <v>0</v>
      </c>
      <c r="FB230" s="77">
        <f t="shared" si="368"/>
        <v>0</v>
      </c>
      <c r="FC230" s="77">
        <f t="shared" si="369"/>
        <v>0</v>
      </c>
      <c r="FD230" s="77">
        <f t="shared" si="369"/>
        <v>0</v>
      </c>
      <c r="FE230" s="77">
        <f t="shared" si="369"/>
        <v>0</v>
      </c>
      <c r="FF230" s="77">
        <f t="shared" si="369"/>
        <v>0</v>
      </c>
      <c r="FG230" s="77">
        <f t="shared" si="369"/>
        <v>0</v>
      </c>
      <c r="FH230" s="77">
        <f t="shared" si="369"/>
        <v>0</v>
      </c>
      <c r="FI230" s="77">
        <f t="shared" si="369"/>
        <v>0</v>
      </c>
      <c r="FJ230" s="77">
        <f t="shared" si="369"/>
        <v>0</v>
      </c>
      <c r="FK230" s="77">
        <f t="shared" si="369"/>
        <v>0</v>
      </c>
      <c r="FL230" s="77">
        <f t="shared" si="369"/>
        <v>0</v>
      </c>
      <c r="FM230" s="77">
        <f t="shared" si="370"/>
        <v>0</v>
      </c>
      <c r="FN230" s="77">
        <f t="shared" si="370"/>
        <v>0</v>
      </c>
      <c r="FO230" s="77">
        <f t="shared" si="370"/>
        <v>0</v>
      </c>
      <c r="FP230" s="77">
        <f t="shared" si="370"/>
        <v>0</v>
      </c>
      <c r="FQ230" s="77">
        <f t="shared" si="370"/>
        <v>0</v>
      </c>
      <c r="FR230" s="77">
        <f t="shared" si="370"/>
        <v>0</v>
      </c>
      <c r="FS230" s="77">
        <f t="shared" si="370"/>
        <v>0</v>
      </c>
      <c r="FT230" s="77">
        <f t="shared" si="370"/>
        <v>0</v>
      </c>
      <c r="FU230" s="77">
        <f t="shared" si="370"/>
        <v>0</v>
      </c>
      <c r="FV230" s="77">
        <f t="shared" si="370"/>
        <v>0</v>
      </c>
      <c r="FW230" s="77">
        <f t="shared" si="371"/>
        <v>0</v>
      </c>
      <c r="FX230" s="77">
        <f t="shared" si="371"/>
        <v>0</v>
      </c>
      <c r="FY230" s="77">
        <f t="shared" si="371"/>
        <v>0</v>
      </c>
      <c r="FZ230" s="77">
        <f t="shared" si="371"/>
        <v>0</v>
      </c>
      <c r="GA230" s="77">
        <f t="shared" si="371"/>
        <v>0</v>
      </c>
      <c r="GB230" s="77">
        <f t="shared" si="371"/>
        <v>0</v>
      </c>
      <c r="GC230" s="77">
        <f t="shared" si="371"/>
        <v>0</v>
      </c>
      <c r="GD230" s="77">
        <f t="shared" si="371"/>
        <v>0</v>
      </c>
      <c r="GE230" s="77">
        <f t="shared" si="371"/>
        <v>0</v>
      </c>
      <c r="GF230" s="77">
        <f t="shared" si="371"/>
        <v>0</v>
      </c>
      <c r="GG230" s="77">
        <f t="shared" si="371"/>
        <v>0</v>
      </c>
    </row>
    <row r="231" spans="1:189" ht="15.75" x14ac:dyDescent="0.25">
      <c r="A231" s="93"/>
      <c r="B231" s="101"/>
      <c r="C231" s="102"/>
      <c r="D231" s="102"/>
      <c r="E231" s="93"/>
      <c r="F231" s="101"/>
      <c r="G231" s="97">
        <f t="shared" si="355"/>
        <v>0</v>
      </c>
      <c r="H231" s="96"/>
      <c r="I231" s="97">
        <f t="shared" si="356"/>
        <v>0</v>
      </c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0">
        <f t="shared" si="323"/>
        <v>0</v>
      </c>
      <c r="AE231" s="100">
        <f t="shared" si="319"/>
        <v>0</v>
      </c>
      <c r="AF231" s="75"/>
      <c r="AG231" s="75"/>
      <c r="AH231" s="68">
        <f t="shared" si="322"/>
        <v>0</v>
      </c>
      <c r="AI231" s="79">
        <f>SUMIF(Списки!$D$2:$D$6,B231,Списки!$E$2:$E$6)</f>
        <v>0</v>
      </c>
      <c r="AJ231" s="79">
        <f t="shared" si="324"/>
        <v>31</v>
      </c>
      <c r="AK231" s="70"/>
      <c r="AL231" s="70">
        <f t="array" aca="1" ref="AL231" ca="1">IF(MONTH(AI231)=1,MIN(IF(F231=январь!$A$1:$AF$200,ROW(январь!$A$1:$AF$200))),IF(MONTH(AI231)=2,MIN(IF(F231=февраль!$A$1:$AF$200,ROW(февраль!$A$1:$AF$200))),IF(MONTH(AI231)=3,MIN(IF(F231=март!$A$1:$AF$200,ROW(март!$A$1:$AF$200))),IF(MONTH(AI231)=4,MIN(IF(F231=апрель!$A$1:$AF$200,ROW(апрель!$A$1:$AF$200))),IF(MONTH(AI231)=5,MIN(IF(F231=май!$A$1:$AF$200,ROW(май!$A$1:$AF$200))),0)))))</f>
        <v>3</v>
      </c>
      <c r="AM231" s="77" t="str">
        <f t="shared" ca="1" si="357"/>
        <v>П</v>
      </c>
      <c r="AN231" s="77" t="str">
        <f t="shared" ca="1" si="357"/>
        <v>П</v>
      </c>
      <c r="AO231" s="77" t="str">
        <f t="shared" ca="1" si="357"/>
        <v>КД</v>
      </c>
      <c r="AP231" s="77" t="str">
        <f t="shared" ca="1" si="357"/>
        <v>КД</v>
      </c>
      <c r="AQ231" s="77" t="str">
        <f t="shared" ca="1" si="357"/>
        <v>КД</v>
      </c>
      <c r="AR231" s="77" t="str">
        <f t="shared" ca="1" si="357"/>
        <v>КД</v>
      </c>
      <c r="AS231" s="77" t="str">
        <f t="shared" ca="1" si="357"/>
        <v>В</v>
      </c>
      <c r="AT231" s="77" t="str">
        <f t="shared" ca="1" si="357"/>
        <v>КД</v>
      </c>
      <c r="AU231" s="77">
        <f t="shared" ca="1" si="357"/>
        <v>0</v>
      </c>
      <c r="AV231" s="77">
        <f t="shared" ca="1" si="357"/>
        <v>3</v>
      </c>
      <c r="AW231" s="77">
        <f t="shared" ca="1" si="358"/>
        <v>4</v>
      </c>
      <c r="AX231" s="77">
        <f t="shared" ca="1" si="358"/>
        <v>6</v>
      </c>
      <c r="AY231" s="77">
        <f t="shared" ca="1" si="358"/>
        <v>3</v>
      </c>
      <c r="AZ231" s="77" t="str">
        <f t="shared" ca="1" si="358"/>
        <v>В</v>
      </c>
      <c r="BA231" s="77">
        <f t="shared" ca="1" si="358"/>
        <v>7</v>
      </c>
      <c r="BB231" s="77">
        <f t="shared" ca="1" si="358"/>
        <v>0</v>
      </c>
      <c r="BC231" s="77">
        <f t="shared" ca="1" si="358"/>
        <v>3</v>
      </c>
      <c r="BD231" s="77">
        <f t="shared" ca="1" si="358"/>
        <v>4</v>
      </c>
      <c r="BE231" s="77">
        <f t="shared" ca="1" si="358"/>
        <v>6</v>
      </c>
      <c r="BF231" s="77">
        <f t="shared" ca="1" si="358"/>
        <v>3</v>
      </c>
      <c r="BG231" s="77" t="str">
        <f t="shared" ca="1" si="359"/>
        <v>В</v>
      </c>
      <c r="BH231" s="77">
        <f t="shared" ca="1" si="359"/>
        <v>7</v>
      </c>
      <c r="BI231" s="77">
        <f t="shared" ca="1" si="359"/>
        <v>0</v>
      </c>
      <c r="BJ231" s="77">
        <f t="shared" ca="1" si="359"/>
        <v>3</v>
      </c>
      <c r="BK231" s="77">
        <f t="shared" ca="1" si="359"/>
        <v>4</v>
      </c>
      <c r="BL231" s="77">
        <f t="shared" ca="1" si="359"/>
        <v>6</v>
      </c>
      <c r="BM231" s="77">
        <f t="shared" ca="1" si="359"/>
        <v>3</v>
      </c>
      <c r="BN231" s="77" t="str">
        <f t="shared" ca="1" si="359"/>
        <v>В</v>
      </c>
      <c r="BO231" s="77">
        <f t="shared" ca="1" si="359"/>
        <v>7</v>
      </c>
      <c r="BP231" s="77">
        <f t="shared" ca="1" si="359"/>
        <v>0</v>
      </c>
      <c r="BQ231" s="77">
        <f t="shared" ca="1" si="359"/>
        <v>3</v>
      </c>
      <c r="BR231" s="77">
        <f t="shared" si="360"/>
        <v>0</v>
      </c>
      <c r="BS231" s="77">
        <f t="shared" si="360"/>
        <v>0</v>
      </c>
      <c r="BT231" s="77">
        <f t="shared" si="360"/>
        <v>0</v>
      </c>
      <c r="BU231" s="77">
        <f t="shared" si="360"/>
        <v>0</v>
      </c>
      <c r="BV231" s="77">
        <f t="shared" si="360"/>
        <v>0</v>
      </c>
      <c r="BW231" s="77">
        <f t="shared" si="360"/>
        <v>0</v>
      </c>
      <c r="BX231" s="77">
        <f t="shared" si="360"/>
        <v>0</v>
      </c>
      <c r="BY231" s="77">
        <f t="shared" si="360"/>
        <v>0</v>
      </c>
      <c r="BZ231" s="77">
        <f t="shared" si="360"/>
        <v>0</v>
      </c>
      <c r="CA231" s="77">
        <f t="shared" si="360"/>
        <v>0</v>
      </c>
      <c r="CB231" s="77">
        <f t="shared" si="361"/>
        <v>0</v>
      </c>
      <c r="CC231" s="77">
        <f t="shared" si="361"/>
        <v>0</v>
      </c>
      <c r="CD231" s="77">
        <f t="shared" si="361"/>
        <v>0</v>
      </c>
      <c r="CE231" s="77">
        <f t="shared" si="361"/>
        <v>0</v>
      </c>
      <c r="CF231" s="77">
        <f t="shared" si="361"/>
        <v>0</v>
      </c>
      <c r="CG231" s="77">
        <f t="shared" si="361"/>
        <v>0</v>
      </c>
      <c r="CH231" s="77">
        <f t="shared" si="361"/>
        <v>0</v>
      </c>
      <c r="CI231" s="77">
        <f t="shared" si="361"/>
        <v>0</v>
      </c>
      <c r="CJ231" s="77">
        <f t="shared" si="361"/>
        <v>0</v>
      </c>
      <c r="CK231" s="77">
        <f t="shared" si="361"/>
        <v>0</v>
      </c>
      <c r="CL231" s="77">
        <f t="shared" si="362"/>
        <v>0</v>
      </c>
      <c r="CM231" s="77">
        <f t="shared" si="362"/>
        <v>0</v>
      </c>
      <c r="CN231" s="77">
        <f t="shared" si="362"/>
        <v>0</v>
      </c>
      <c r="CO231" s="77">
        <f t="shared" si="362"/>
        <v>0</v>
      </c>
      <c r="CP231" s="77">
        <f t="shared" si="362"/>
        <v>0</v>
      </c>
      <c r="CQ231" s="77">
        <f t="shared" si="362"/>
        <v>0</v>
      </c>
      <c r="CR231" s="77">
        <f t="shared" si="362"/>
        <v>0</v>
      </c>
      <c r="CS231" s="77">
        <f t="shared" si="362"/>
        <v>0</v>
      </c>
      <c r="CT231" s="77">
        <f t="shared" si="363"/>
        <v>0</v>
      </c>
      <c r="CU231" s="77">
        <f t="shared" si="363"/>
        <v>0</v>
      </c>
      <c r="CV231" s="77">
        <f t="shared" si="363"/>
        <v>0</v>
      </c>
      <c r="CW231" s="77">
        <f t="shared" si="363"/>
        <v>0</v>
      </c>
      <c r="CX231" s="77">
        <f t="shared" si="363"/>
        <v>0</v>
      </c>
      <c r="CY231" s="77">
        <f t="shared" si="363"/>
        <v>0</v>
      </c>
      <c r="CZ231" s="77">
        <f t="shared" si="363"/>
        <v>0</v>
      </c>
      <c r="DA231" s="77">
        <f t="shared" si="363"/>
        <v>0</v>
      </c>
      <c r="DB231" s="77">
        <f t="shared" si="363"/>
        <v>0</v>
      </c>
      <c r="DC231" s="77">
        <f t="shared" si="363"/>
        <v>0</v>
      </c>
      <c r="DD231" s="77">
        <f t="shared" si="364"/>
        <v>0</v>
      </c>
      <c r="DE231" s="77">
        <f t="shared" si="364"/>
        <v>0</v>
      </c>
      <c r="DF231" s="77">
        <f t="shared" si="364"/>
        <v>0</v>
      </c>
      <c r="DG231" s="77">
        <f t="shared" si="364"/>
        <v>0</v>
      </c>
      <c r="DH231" s="77">
        <f t="shared" si="364"/>
        <v>0</v>
      </c>
      <c r="DI231" s="77">
        <f t="shared" si="364"/>
        <v>0</v>
      </c>
      <c r="DJ231" s="77">
        <f t="shared" si="364"/>
        <v>0</v>
      </c>
      <c r="DK231" s="77">
        <f t="shared" si="364"/>
        <v>0</v>
      </c>
      <c r="DL231" s="77">
        <f t="shared" si="364"/>
        <v>0</v>
      </c>
      <c r="DM231" s="77">
        <f t="shared" si="364"/>
        <v>0</v>
      </c>
      <c r="DN231" s="77">
        <f t="shared" si="365"/>
        <v>0</v>
      </c>
      <c r="DO231" s="77">
        <f t="shared" si="365"/>
        <v>0</v>
      </c>
      <c r="DP231" s="77">
        <f t="shared" si="365"/>
        <v>0</v>
      </c>
      <c r="DQ231" s="77">
        <f t="shared" si="365"/>
        <v>0</v>
      </c>
      <c r="DR231" s="77">
        <f t="shared" si="365"/>
        <v>0</v>
      </c>
      <c r="DS231" s="77">
        <f t="shared" si="365"/>
        <v>0</v>
      </c>
      <c r="DT231" s="77">
        <f t="shared" si="365"/>
        <v>0</v>
      </c>
      <c r="DU231" s="77">
        <f t="shared" si="365"/>
        <v>0</v>
      </c>
      <c r="DV231" s="77">
        <f t="shared" si="365"/>
        <v>0</v>
      </c>
      <c r="DW231" s="77">
        <f t="shared" si="365"/>
        <v>0</v>
      </c>
      <c r="DX231" s="77">
        <f t="shared" si="365"/>
        <v>0</v>
      </c>
      <c r="DY231" s="77">
        <f t="shared" si="366"/>
        <v>0</v>
      </c>
      <c r="DZ231" s="77">
        <f t="shared" si="366"/>
        <v>0</v>
      </c>
      <c r="EA231" s="77">
        <f t="shared" si="366"/>
        <v>0</v>
      </c>
      <c r="EB231" s="77">
        <f t="shared" si="366"/>
        <v>0</v>
      </c>
      <c r="EC231" s="77">
        <f t="shared" si="366"/>
        <v>0</v>
      </c>
      <c r="ED231" s="77">
        <f t="shared" si="366"/>
        <v>0</v>
      </c>
      <c r="EE231" s="77">
        <f t="shared" si="366"/>
        <v>0</v>
      </c>
      <c r="EF231" s="77">
        <f t="shared" si="366"/>
        <v>0</v>
      </c>
      <c r="EG231" s="77">
        <f t="shared" si="366"/>
        <v>0</v>
      </c>
      <c r="EH231" s="77">
        <f t="shared" si="366"/>
        <v>0</v>
      </c>
      <c r="EI231" s="77">
        <f t="shared" si="367"/>
        <v>0</v>
      </c>
      <c r="EJ231" s="77">
        <f t="shared" si="367"/>
        <v>0</v>
      </c>
      <c r="EK231" s="77">
        <f t="shared" si="367"/>
        <v>0</v>
      </c>
      <c r="EL231" s="77">
        <f t="shared" si="367"/>
        <v>0</v>
      </c>
      <c r="EM231" s="77">
        <f t="shared" si="367"/>
        <v>0</v>
      </c>
      <c r="EN231" s="77">
        <f t="shared" si="367"/>
        <v>0</v>
      </c>
      <c r="EO231" s="77">
        <f t="shared" si="367"/>
        <v>0</v>
      </c>
      <c r="EP231" s="77">
        <f t="shared" si="367"/>
        <v>0</v>
      </c>
      <c r="EQ231" s="77">
        <f t="shared" si="367"/>
        <v>0</v>
      </c>
      <c r="ER231" s="77">
        <f t="shared" si="367"/>
        <v>0</v>
      </c>
      <c r="ES231" s="77">
        <f t="shared" si="368"/>
        <v>0</v>
      </c>
      <c r="ET231" s="77">
        <f t="shared" si="368"/>
        <v>0</v>
      </c>
      <c r="EU231" s="77">
        <f t="shared" si="368"/>
        <v>0</v>
      </c>
      <c r="EV231" s="77">
        <f t="shared" si="368"/>
        <v>0</v>
      </c>
      <c r="EW231" s="77">
        <f t="shared" si="368"/>
        <v>0</v>
      </c>
      <c r="EX231" s="77">
        <f t="shared" si="368"/>
        <v>0</v>
      </c>
      <c r="EY231" s="77">
        <f t="shared" si="368"/>
        <v>0</v>
      </c>
      <c r="EZ231" s="77">
        <f t="shared" si="368"/>
        <v>0</v>
      </c>
      <c r="FA231" s="77">
        <f t="shared" si="368"/>
        <v>0</v>
      </c>
      <c r="FB231" s="77">
        <f t="shared" si="368"/>
        <v>0</v>
      </c>
      <c r="FC231" s="77">
        <f t="shared" si="369"/>
        <v>0</v>
      </c>
      <c r="FD231" s="77">
        <f t="shared" si="369"/>
        <v>0</v>
      </c>
      <c r="FE231" s="77">
        <f t="shared" si="369"/>
        <v>0</v>
      </c>
      <c r="FF231" s="77">
        <f t="shared" si="369"/>
        <v>0</v>
      </c>
      <c r="FG231" s="77">
        <f t="shared" si="369"/>
        <v>0</v>
      </c>
      <c r="FH231" s="77">
        <f t="shared" si="369"/>
        <v>0</v>
      </c>
      <c r="FI231" s="77">
        <f t="shared" si="369"/>
        <v>0</v>
      </c>
      <c r="FJ231" s="77">
        <f t="shared" si="369"/>
        <v>0</v>
      </c>
      <c r="FK231" s="77">
        <f t="shared" si="369"/>
        <v>0</v>
      </c>
      <c r="FL231" s="77">
        <f t="shared" si="369"/>
        <v>0</v>
      </c>
      <c r="FM231" s="77">
        <f t="shared" si="370"/>
        <v>0</v>
      </c>
      <c r="FN231" s="77">
        <f t="shared" si="370"/>
        <v>0</v>
      </c>
      <c r="FO231" s="77">
        <f t="shared" si="370"/>
        <v>0</v>
      </c>
      <c r="FP231" s="77">
        <f t="shared" si="370"/>
        <v>0</v>
      </c>
      <c r="FQ231" s="77">
        <f t="shared" si="370"/>
        <v>0</v>
      </c>
      <c r="FR231" s="77">
        <f t="shared" si="370"/>
        <v>0</v>
      </c>
      <c r="FS231" s="77">
        <f t="shared" si="370"/>
        <v>0</v>
      </c>
      <c r="FT231" s="77">
        <f t="shared" si="370"/>
        <v>0</v>
      </c>
      <c r="FU231" s="77">
        <f t="shared" si="370"/>
        <v>0</v>
      </c>
      <c r="FV231" s="77">
        <f t="shared" si="370"/>
        <v>0</v>
      </c>
      <c r="FW231" s="77">
        <f t="shared" si="371"/>
        <v>0</v>
      </c>
      <c r="FX231" s="77">
        <f t="shared" si="371"/>
        <v>0</v>
      </c>
      <c r="FY231" s="77">
        <f t="shared" si="371"/>
        <v>0</v>
      </c>
      <c r="FZ231" s="77">
        <f t="shared" si="371"/>
        <v>0</v>
      </c>
      <c r="GA231" s="77">
        <f t="shared" si="371"/>
        <v>0</v>
      </c>
      <c r="GB231" s="77">
        <f t="shared" si="371"/>
        <v>0</v>
      </c>
      <c r="GC231" s="77">
        <f t="shared" si="371"/>
        <v>0</v>
      </c>
      <c r="GD231" s="77">
        <f t="shared" si="371"/>
        <v>0</v>
      </c>
      <c r="GE231" s="77">
        <f t="shared" si="371"/>
        <v>0</v>
      </c>
      <c r="GF231" s="77">
        <f t="shared" si="371"/>
        <v>0</v>
      </c>
      <c r="GG231" s="77">
        <f t="shared" si="371"/>
        <v>0</v>
      </c>
    </row>
    <row r="232" spans="1:189" ht="15.75" x14ac:dyDescent="0.25">
      <c r="A232" s="93"/>
      <c r="B232" s="101"/>
      <c r="C232" s="102"/>
      <c r="D232" s="102"/>
      <c r="E232" s="93"/>
      <c r="F232" s="101"/>
      <c r="G232" s="97">
        <f t="shared" si="355"/>
        <v>0</v>
      </c>
      <c r="H232" s="96"/>
      <c r="I232" s="97">
        <f t="shared" si="356"/>
        <v>0</v>
      </c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0">
        <f t="shared" si="323"/>
        <v>0</v>
      </c>
      <c r="AE232" s="100">
        <f t="shared" si="319"/>
        <v>0</v>
      </c>
      <c r="AF232" s="75"/>
      <c r="AG232" s="75"/>
      <c r="AH232" s="68">
        <f t="shared" si="322"/>
        <v>0</v>
      </c>
      <c r="AI232" s="79">
        <f>SUMIF(Списки!$D$2:$D$6,B232,Списки!$E$2:$E$6)</f>
        <v>0</v>
      </c>
      <c r="AJ232" s="79">
        <f t="shared" si="324"/>
        <v>31</v>
      </c>
      <c r="AK232" s="70"/>
      <c r="AL232" s="70">
        <f t="array" aca="1" ref="AL232" ca="1">IF(MONTH(AI232)=1,MIN(IF(F232=январь!$A$1:$AF$200,ROW(январь!$A$1:$AF$200))),IF(MONTH(AI232)=2,MIN(IF(F232=февраль!$A$1:$AF$200,ROW(февраль!$A$1:$AF$200))),IF(MONTH(AI232)=3,MIN(IF(F232=март!$A$1:$AF$200,ROW(март!$A$1:$AF$200))),IF(MONTH(AI232)=4,MIN(IF(F232=апрель!$A$1:$AF$200,ROW(апрель!$A$1:$AF$200))),IF(MONTH(AI232)=5,MIN(IF(F232=май!$A$1:$AF$200,ROW(май!$A$1:$AF$200))),0)))))</f>
        <v>3</v>
      </c>
      <c r="AM232" s="77" t="str">
        <f t="shared" ca="1" si="357"/>
        <v>П</v>
      </c>
      <c r="AN232" s="77" t="str">
        <f t="shared" ca="1" si="357"/>
        <v>П</v>
      </c>
      <c r="AO232" s="77" t="str">
        <f t="shared" ca="1" si="357"/>
        <v>КД</v>
      </c>
      <c r="AP232" s="77" t="str">
        <f t="shared" ca="1" si="357"/>
        <v>КД</v>
      </c>
      <c r="AQ232" s="77" t="str">
        <f t="shared" ca="1" si="357"/>
        <v>КД</v>
      </c>
      <c r="AR232" s="77" t="str">
        <f t="shared" ca="1" si="357"/>
        <v>КД</v>
      </c>
      <c r="AS232" s="77" t="str">
        <f t="shared" ca="1" si="357"/>
        <v>В</v>
      </c>
      <c r="AT232" s="77" t="str">
        <f t="shared" ca="1" si="357"/>
        <v>КД</v>
      </c>
      <c r="AU232" s="77">
        <f t="shared" ca="1" si="357"/>
        <v>0</v>
      </c>
      <c r="AV232" s="77">
        <f t="shared" ca="1" si="357"/>
        <v>3</v>
      </c>
      <c r="AW232" s="77">
        <f t="shared" ca="1" si="358"/>
        <v>4</v>
      </c>
      <c r="AX232" s="77">
        <f t="shared" ca="1" si="358"/>
        <v>6</v>
      </c>
      <c r="AY232" s="77">
        <f t="shared" ca="1" si="358"/>
        <v>3</v>
      </c>
      <c r="AZ232" s="77" t="str">
        <f t="shared" ca="1" si="358"/>
        <v>В</v>
      </c>
      <c r="BA232" s="77">
        <f t="shared" ca="1" si="358"/>
        <v>7</v>
      </c>
      <c r="BB232" s="77">
        <f t="shared" ca="1" si="358"/>
        <v>0</v>
      </c>
      <c r="BC232" s="77">
        <f t="shared" ca="1" si="358"/>
        <v>3</v>
      </c>
      <c r="BD232" s="77">
        <f t="shared" ca="1" si="358"/>
        <v>4</v>
      </c>
      <c r="BE232" s="77">
        <f t="shared" ca="1" si="358"/>
        <v>6</v>
      </c>
      <c r="BF232" s="77">
        <f t="shared" ca="1" si="358"/>
        <v>3</v>
      </c>
      <c r="BG232" s="77" t="str">
        <f t="shared" ca="1" si="359"/>
        <v>В</v>
      </c>
      <c r="BH232" s="77">
        <f t="shared" ca="1" si="359"/>
        <v>7</v>
      </c>
      <c r="BI232" s="77">
        <f t="shared" ca="1" si="359"/>
        <v>0</v>
      </c>
      <c r="BJ232" s="77">
        <f t="shared" ca="1" si="359"/>
        <v>3</v>
      </c>
      <c r="BK232" s="77">
        <f t="shared" ca="1" si="359"/>
        <v>4</v>
      </c>
      <c r="BL232" s="77">
        <f t="shared" ca="1" si="359"/>
        <v>6</v>
      </c>
      <c r="BM232" s="77">
        <f t="shared" ca="1" si="359"/>
        <v>3</v>
      </c>
      <c r="BN232" s="77" t="str">
        <f t="shared" ca="1" si="359"/>
        <v>В</v>
      </c>
      <c r="BO232" s="77">
        <f t="shared" ca="1" si="359"/>
        <v>7</v>
      </c>
      <c r="BP232" s="77">
        <f t="shared" ca="1" si="359"/>
        <v>0</v>
      </c>
      <c r="BQ232" s="77">
        <f t="shared" ca="1" si="359"/>
        <v>3</v>
      </c>
      <c r="BR232" s="77">
        <f t="shared" si="360"/>
        <v>0</v>
      </c>
      <c r="BS232" s="77">
        <f t="shared" si="360"/>
        <v>0</v>
      </c>
      <c r="BT232" s="77">
        <f t="shared" si="360"/>
        <v>0</v>
      </c>
      <c r="BU232" s="77">
        <f t="shared" si="360"/>
        <v>0</v>
      </c>
      <c r="BV232" s="77">
        <f t="shared" si="360"/>
        <v>0</v>
      </c>
      <c r="BW232" s="77">
        <f t="shared" si="360"/>
        <v>0</v>
      </c>
      <c r="BX232" s="77">
        <f t="shared" si="360"/>
        <v>0</v>
      </c>
      <c r="BY232" s="77">
        <f t="shared" si="360"/>
        <v>0</v>
      </c>
      <c r="BZ232" s="77">
        <f t="shared" si="360"/>
        <v>0</v>
      </c>
      <c r="CA232" s="77">
        <f t="shared" si="360"/>
        <v>0</v>
      </c>
      <c r="CB232" s="77">
        <f t="shared" si="361"/>
        <v>0</v>
      </c>
      <c r="CC232" s="77">
        <f t="shared" si="361"/>
        <v>0</v>
      </c>
      <c r="CD232" s="77">
        <f t="shared" si="361"/>
        <v>0</v>
      </c>
      <c r="CE232" s="77">
        <f t="shared" si="361"/>
        <v>0</v>
      </c>
      <c r="CF232" s="77">
        <f t="shared" si="361"/>
        <v>0</v>
      </c>
      <c r="CG232" s="77">
        <f t="shared" si="361"/>
        <v>0</v>
      </c>
      <c r="CH232" s="77">
        <f t="shared" si="361"/>
        <v>0</v>
      </c>
      <c r="CI232" s="77">
        <f t="shared" si="361"/>
        <v>0</v>
      </c>
      <c r="CJ232" s="77">
        <f t="shared" si="361"/>
        <v>0</v>
      </c>
      <c r="CK232" s="77">
        <f t="shared" si="361"/>
        <v>0</v>
      </c>
      <c r="CL232" s="77">
        <f t="shared" si="362"/>
        <v>0</v>
      </c>
      <c r="CM232" s="77">
        <f t="shared" si="362"/>
        <v>0</v>
      </c>
      <c r="CN232" s="77">
        <f t="shared" si="362"/>
        <v>0</v>
      </c>
      <c r="CO232" s="77">
        <f t="shared" si="362"/>
        <v>0</v>
      </c>
      <c r="CP232" s="77">
        <f t="shared" si="362"/>
        <v>0</v>
      </c>
      <c r="CQ232" s="77">
        <f t="shared" si="362"/>
        <v>0</v>
      </c>
      <c r="CR232" s="77">
        <f t="shared" si="362"/>
        <v>0</v>
      </c>
      <c r="CS232" s="77">
        <f t="shared" si="362"/>
        <v>0</v>
      </c>
      <c r="CT232" s="77">
        <f t="shared" si="363"/>
        <v>0</v>
      </c>
      <c r="CU232" s="77">
        <f t="shared" si="363"/>
        <v>0</v>
      </c>
      <c r="CV232" s="77">
        <f t="shared" si="363"/>
        <v>0</v>
      </c>
      <c r="CW232" s="77">
        <f t="shared" si="363"/>
        <v>0</v>
      </c>
      <c r="CX232" s="77">
        <f t="shared" si="363"/>
        <v>0</v>
      </c>
      <c r="CY232" s="77">
        <f t="shared" si="363"/>
        <v>0</v>
      </c>
      <c r="CZ232" s="77">
        <f t="shared" si="363"/>
        <v>0</v>
      </c>
      <c r="DA232" s="77">
        <f t="shared" si="363"/>
        <v>0</v>
      </c>
      <c r="DB232" s="77">
        <f t="shared" si="363"/>
        <v>0</v>
      </c>
      <c r="DC232" s="77">
        <f t="shared" si="363"/>
        <v>0</v>
      </c>
      <c r="DD232" s="77">
        <f t="shared" si="364"/>
        <v>0</v>
      </c>
      <c r="DE232" s="77">
        <f t="shared" si="364"/>
        <v>0</v>
      </c>
      <c r="DF232" s="77">
        <f t="shared" si="364"/>
        <v>0</v>
      </c>
      <c r="DG232" s="77">
        <f t="shared" si="364"/>
        <v>0</v>
      </c>
      <c r="DH232" s="77">
        <f t="shared" si="364"/>
        <v>0</v>
      </c>
      <c r="DI232" s="77">
        <f t="shared" si="364"/>
        <v>0</v>
      </c>
      <c r="DJ232" s="77">
        <f t="shared" si="364"/>
        <v>0</v>
      </c>
      <c r="DK232" s="77">
        <f t="shared" si="364"/>
        <v>0</v>
      </c>
      <c r="DL232" s="77">
        <f t="shared" si="364"/>
        <v>0</v>
      </c>
      <c r="DM232" s="77">
        <f t="shared" si="364"/>
        <v>0</v>
      </c>
      <c r="DN232" s="77">
        <f t="shared" si="365"/>
        <v>0</v>
      </c>
      <c r="DO232" s="77">
        <f t="shared" si="365"/>
        <v>0</v>
      </c>
      <c r="DP232" s="77">
        <f t="shared" si="365"/>
        <v>0</v>
      </c>
      <c r="DQ232" s="77">
        <f t="shared" si="365"/>
        <v>0</v>
      </c>
      <c r="DR232" s="77">
        <f t="shared" si="365"/>
        <v>0</v>
      </c>
      <c r="DS232" s="77">
        <f t="shared" si="365"/>
        <v>0</v>
      </c>
      <c r="DT232" s="77">
        <f t="shared" si="365"/>
        <v>0</v>
      </c>
      <c r="DU232" s="77">
        <f t="shared" si="365"/>
        <v>0</v>
      </c>
      <c r="DV232" s="77">
        <f t="shared" si="365"/>
        <v>0</v>
      </c>
      <c r="DW232" s="77">
        <f t="shared" si="365"/>
        <v>0</v>
      </c>
      <c r="DX232" s="77">
        <f t="shared" si="365"/>
        <v>0</v>
      </c>
      <c r="DY232" s="77">
        <f t="shared" si="366"/>
        <v>0</v>
      </c>
      <c r="DZ232" s="77">
        <f t="shared" si="366"/>
        <v>0</v>
      </c>
      <c r="EA232" s="77">
        <f t="shared" si="366"/>
        <v>0</v>
      </c>
      <c r="EB232" s="77">
        <f t="shared" si="366"/>
        <v>0</v>
      </c>
      <c r="EC232" s="77">
        <f t="shared" si="366"/>
        <v>0</v>
      </c>
      <c r="ED232" s="77">
        <f t="shared" si="366"/>
        <v>0</v>
      </c>
      <c r="EE232" s="77">
        <f t="shared" si="366"/>
        <v>0</v>
      </c>
      <c r="EF232" s="77">
        <f t="shared" si="366"/>
        <v>0</v>
      </c>
      <c r="EG232" s="77">
        <f t="shared" si="366"/>
        <v>0</v>
      </c>
      <c r="EH232" s="77">
        <f t="shared" si="366"/>
        <v>0</v>
      </c>
      <c r="EI232" s="77">
        <f t="shared" si="367"/>
        <v>0</v>
      </c>
      <c r="EJ232" s="77">
        <f t="shared" si="367"/>
        <v>0</v>
      </c>
      <c r="EK232" s="77">
        <f t="shared" si="367"/>
        <v>0</v>
      </c>
      <c r="EL232" s="77">
        <f t="shared" si="367"/>
        <v>0</v>
      </c>
      <c r="EM232" s="77">
        <f t="shared" si="367"/>
        <v>0</v>
      </c>
      <c r="EN232" s="77">
        <f t="shared" si="367"/>
        <v>0</v>
      </c>
      <c r="EO232" s="77">
        <f t="shared" si="367"/>
        <v>0</v>
      </c>
      <c r="EP232" s="77">
        <f t="shared" si="367"/>
        <v>0</v>
      </c>
      <c r="EQ232" s="77">
        <f t="shared" si="367"/>
        <v>0</v>
      </c>
      <c r="ER232" s="77">
        <f t="shared" si="367"/>
        <v>0</v>
      </c>
      <c r="ES232" s="77">
        <f t="shared" si="368"/>
        <v>0</v>
      </c>
      <c r="ET232" s="77">
        <f t="shared" si="368"/>
        <v>0</v>
      </c>
      <c r="EU232" s="77">
        <f t="shared" si="368"/>
        <v>0</v>
      </c>
      <c r="EV232" s="77">
        <f t="shared" si="368"/>
        <v>0</v>
      </c>
      <c r="EW232" s="77">
        <f t="shared" si="368"/>
        <v>0</v>
      </c>
      <c r="EX232" s="77">
        <f t="shared" si="368"/>
        <v>0</v>
      </c>
      <c r="EY232" s="77">
        <f t="shared" si="368"/>
        <v>0</v>
      </c>
      <c r="EZ232" s="77">
        <f t="shared" si="368"/>
        <v>0</v>
      </c>
      <c r="FA232" s="77">
        <f t="shared" si="368"/>
        <v>0</v>
      </c>
      <c r="FB232" s="77">
        <f t="shared" si="368"/>
        <v>0</v>
      </c>
      <c r="FC232" s="77">
        <f t="shared" si="369"/>
        <v>0</v>
      </c>
      <c r="FD232" s="77">
        <f t="shared" si="369"/>
        <v>0</v>
      </c>
      <c r="FE232" s="77">
        <f t="shared" si="369"/>
        <v>0</v>
      </c>
      <c r="FF232" s="77">
        <f t="shared" si="369"/>
        <v>0</v>
      </c>
      <c r="FG232" s="77">
        <f t="shared" si="369"/>
        <v>0</v>
      </c>
      <c r="FH232" s="77">
        <f t="shared" si="369"/>
        <v>0</v>
      </c>
      <c r="FI232" s="77">
        <f t="shared" si="369"/>
        <v>0</v>
      </c>
      <c r="FJ232" s="77">
        <f t="shared" si="369"/>
        <v>0</v>
      </c>
      <c r="FK232" s="77">
        <f t="shared" si="369"/>
        <v>0</v>
      </c>
      <c r="FL232" s="77">
        <f t="shared" si="369"/>
        <v>0</v>
      </c>
      <c r="FM232" s="77">
        <f t="shared" si="370"/>
        <v>0</v>
      </c>
      <c r="FN232" s="77">
        <f t="shared" si="370"/>
        <v>0</v>
      </c>
      <c r="FO232" s="77">
        <f t="shared" si="370"/>
        <v>0</v>
      </c>
      <c r="FP232" s="77">
        <f t="shared" si="370"/>
        <v>0</v>
      </c>
      <c r="FQ232" s="77">
        <f t="shared" si="370"/>
        <v>0</v>
      </c>
      <c r="FR232" s="77">
        <f t="shared" si="370"/>
        <v>0</v>
      </c>
      <c r="FS232" s="77">
        <f t="shared" si="370"/>
        <v>0</v>
      </c>
      <c r="FT232" s="77">
        <f t="shared" si="370"/>
        <v>0</v>
      </c>
      <c r="FU232" s="77">
        <f t="shared" si="370"/>
        <v>0</v>
      </c>
      <c r="FV232" s="77">
        <f t="shared" si="370"/>
        <v>0</v>
      </c>
      <c r="FW232" s="77">
        <f t="shared" si="371"/>
        <v>0</v>
      </c>
      <c r="FX232" s="77">
        <f t="shared" si="371"/>
        <v>0</v>
      </c>
      <c r="FY232" s="77">
        <f t="shared" si="371"/>
        <v>0</v>
      </c>
      <c r="FZ232" s="77">
        <f t="shared" si="371"/>
        <v>0</v>
      </c>
      <c r="GA232" s="77">
        <f t="shared" si="371"/>
        <v>0</v>
      </c>
      <c r="GB232" s="77">
        <f t="shared" si="371"/>
        <v>0</v>
      </c>
      <c r="GC232" s="77">
        <f t="shared" si="371"/>
        <v>0</v>
      </c>
      <c r="GD232" s="77">
        <f t="shared" si="371"/>
        <v>0</v>
      </c>
      <c r="GE232" s="77">
        <f t="shared" si="371"/>
        <v>0</v>
      </c>
      <c r="GF232" s="77">
        <f t="shared" si="371"/>
        <v>0</v>
      </c>
      <c r="GG232" s="77">
        <f t="shared" si="371"/>
        <v>0</v>
      </c>
    </row>
    <row r="233" spans="1:189" ht="15.75" x14ac:dyDescent="0.25">
      <c r="A233" s="93"/>
      <c r="B233" s="101"/>
      <c r="C233" s="102"/>
      <c r="D233" s="102"/>
      <c r="E233" s="93"/>
      <c r="F233" s="101"/>
      <c r="G233" s="97">
        <f t="shared" si="355"/>
        <v>0</v>
      </c>
      <c r="H233" s="96"/>
      <c r="I233" s="97">
        <f t="shared" si="356"/>
        <v>0</v>
      </c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0">
        <f t="shared" si="323"/>
        <v>0</v>
      </c>
      <c r="AE233" s="100">
        <f t="shared" si="319"/>
        <v>0</v>
      </c>
      <c r="AF233" s="75"/>
      <c r="AG233" s="75"/>
      <c r="AH233" s="68">
        <f t="shared" si="322"/>
        <v>0</v>
      </c>
      <c r="AI233" s="79">
        <f>SUMIF(Списки!$D$2:$D$6,B233,Списки!$E$2:$E$6)</f>
        <v>0</v>
      </c>
      <c r="AJ233" s="79">
        <f t="shared" si="324"/>
        <v>31</v>
      </c>
      <c r="AK233" s="70"/>
      <c r="AL233" s="70">
        <f t="array" aca="1" ref="AL233" ca="1">IF(MONTH(AI233)=1,MIN(IF(F233=январь!$A$1:$AF$200,ROW(январь!$A$1:$AF$200))),IF(MONTH(AI233)=2,MIN(IF(F233=февраль!$A$1:$AF$200,ROW(февраль!$A$1:$AF$200))),IF(MONTH(AI233)=3,MIN(IF(F233=март!$A$1:$AF$200,ROW(март!$A$1:$AF$200))),IF(MONTH(AI233)=4,MIN(IF(F233=апрель!$A$1:$AF$200,ROW(апрель!$A$1:$AF$200))),IF(MONTH(AI233)=5,MIN(IF(F233=май!$A$1:$AF$200,ROW(май!$A$1:$AF$200))),0)))))</f>
        <v>3</v>
      </c>
      <c r="AM233" s="77" t="str">
        <f t="shared" ca="1" si="357"/>
        <v>П</v>
      </c>
      <c r="AN233" s="77" t="str">
        <f t="shared" ca="1" si="357"/>
        <v>П</v>
      </c>
      <c r="AO233" s="77" t="str">
        <f t="shared" ca="1" si="357"/>
        <v>КД</v>
      </c>
      <c r="AP233" s="77" t="str">
        <f t="shared" ca="1" si="357"/>
        <v>КД</v>
      </c>
      <c r="AQ233" s="77" t="str">
        <f t="shared" ca="1" si="357"/>
        <v>КД</v>
      </c>
      <c r="AR233" s="77" t="str">
        <f t="shared" ca="1" si="357"/>
        <v>КД</v>
      </c>
      <c r="AS233" s="77" t="str">
        <f t="shared" ca="1" si="357"/>
        <v>В</v>
      </c>
      <c r="AT233" s="77" t="str">
        <f t="shared" ca="1" si="357"/>
        <v>КД</v>
      </c>
      <c r="AU233" s="77">
        <f t="shared" ca="1" si="357"/>
        <v>0</v>
      </c>
      <c r="AV233" s="77">
        <f t="shared" ca="1" si="357"/>
        <v>3</v>
      </c>
      <c r="AW233" s="77">
        <f t="shared" ca="1" si="358"/>
        <v>4</v>
      </c>
      <c r="AX233" s="77">
        <f t="shared" ca="1" si="358"/>
        <v>6</v>
      </c>
      <c r="AY233" s="77">
        <f t="shared" ca="1" si="358"/>
        <v>3</v>
      </c>
      <c r="AZ233" s="77" t="str">
        <f t="shared" ca="1" si="358"/>
        <v>В</v>
      </c>
      <c r="BA233" s="77">
        <f t="shared" ca="1" si="358"/>
        <v>7</v>
      </c>
      <c r="BB233" s="77">
        <f t="shared" ca="1" si="358"/>
        <v>0</v>
      </c>
      <c r="BC233" s="77">
        <f t="shared" ca="1" si="358"/>
        <v>3</v>
      </c>
      <c r="BD233" s="77">
        <f t="shared" ca="1" si="358"/>
        <v>4</v>
      </c>
      <c r="BE233" s="77">
        <f t="shared" ca="1" si="358"/>
        <v>6</v>
      </c>
      <c r="BF233" s="77">
        <f t="shared" ca="1" si="358"/>
        <v>3</v>
      </c>
      <c r="BG233" s="77" t="str">
        <f t="shared" ca="1" si="359"/>
        <v>В</v>
      </c>
      <c r="BH233" s="77">
        <f t="shared" ca="1" si="359"/>
        <v>7</v>
      </c>
      <c r="BI233" s="77">
        <f t="shared" ca="1" si="359"/>
        <v>0</v>
      </c>
      <c r="BJ233" s="77">
        <f t="shared" ca="1" si="359"/>
        <v>3</v>
      </c>
      <c r="BK233" s="77">
        <f t="shared" ca="1" si="359"/>
        <v>4</v>
      </c>
      <c r="BL233" s="77">
        <f t="shared" ca="1" si="359"/>
        <v>6</v>
      </c>
      <c r="BM233" s="77">
        <f t="shared" ca="1" si="359"/>
        <v>3</v>
      </c>
      <c r="BN233" s="77" t="str">
        <f t="shared" ca="1" si="359"/>
        <v>В</v>
      </c>
      <c r="BO233" s="77">
        <f t="shared" ca="1" si="359"/>
        <v>7</v>
      </c>
      <c r="BP233" s="77">
        <f t="shared" ca="1" si="359"/>
        <v>0</v>
      </c>
      <c r="BQ233" s="77">
        <f t="shared" ca="1" si="359"/>
        <v>3</v>
      </c>
      <c r="BR233" s="77">
        <f t="shared" si="360"/>
        <v>0</v>
      </c>
      <c r="BS233" s="77">
        <f t="shared" si="360"/>
        <v>0</v>
      </c>
      <c r="BT233" s="77">
        <f t="shared" si="360"/>
        <v>0</v>
      </c>
      <c r="BU233" s="77">
        <f t="shared" si="360"/>
        <v>0</v>
      </c>
      <c r="BV233" s="77">
        <f t="shared" si="360"/>
        <v>0</v>
      </c>
      <c r="BW233" s="77">
        <f t="shared" si="360"/>
        <v>0</v>
      </c>
      <c r="BX233" s="77">
        <f t="shared" si="360"/>
        <v>0</v>
      </c>
      <c r="BY233" s="77">
        <f t="shared" si="360"/>
        <v>0</v>
      </c>
      <c r="BZ233" s="77">
        <f t="shared" si="360"/>
        <v>0</v>
      </c>
      <c r="CA233" s="77">
        <f t="shared" si="360"/>
        <v>0</v>
      </c>
      <c r="CB233" s="77">
        <f t="shared" si="361"/>
        <v>0</v>
      </c>
      <c r="CC233" s="77">
        <f t="shared" si="361"/>
        <v>0</v>
      </c>
      <c r="CD233" s="77">
        <f t="shared" si="361"/>
        <v>0</v>
      </c>
      <c r="CE233" s="77">
        <f t="shared" si="361"/>
        <v>0</v>
      </c>
      <c r="CF233" s="77">
        <f t="shared" si="361"/>
        <v>0</v>
      </c>
      <c r="CG233" s="77">
        <f t="shared" si="361"/>
        <v>0</v>
      </c>
      <c r="CH233" s="77">
        <f t="shared" si="361"/>
        <v>0</v>
      </c>
      <c r="CI233" s="77">
        <f t="shared" si="361"/>
        <v>0</v>
      </c>
      <c r="CJ233" s="77">
        <f t="shared" si="361"/>
        <v>0</v>
      </c>
      <c r="CK233" s="77">
        <f t="shared" si="361"/>
        <v>0</v>
      </c>
      <c r="CL233" s="77">
        <f t="shared" si="362"/>
        <v>0</v>
      </c>
      <c r="CM233" s="77">
        <f t="shared" si="362"/>
        <v>0</v>
      </c>
      <c r="CN233" s="77">
        <f t="shared" si="362"/>
        <v>0</v>
      </c>
      <c r="CO233" s="77">
        <f t="shared" si="362"/>
        <v>0</v>
      </c>
      <c r="CP233" s="77">
        <f t="shared" si="362"/>
        <v>0</v>
      </c>
      <c r="CQ233" s="77">
        <f t="shared" si="362"/>
        <v>0</v>
      </c>
      <c r="CR233" s="77">
        <f t="shared" si="362"/>
        <v>0</v>
      </c>
      <c r="CS233" s="77">
        <f t="shared" si="362"/>
        <v>0</v>
      </c>
      <c r="CT233" s="77">
        <f t="shared" si="363"/>
        <v>0</v>
      </c>
      <c r="CU233" s="77">
        <f t="shared" si="363"/>
        <v>0</v>
      </c>
      <c r="CV233" s="77">
        <f t="shared" si="363"/>
        <v>0</v>
      </c>
      <c r="CW233" s="77">
        <f t="shared" si="363"/>
        <v>0</v>
      </c>
      <c r="CX233" s="77">
        <f t="shared" si="363"/>
        <v>0</v>
      </c>
      <c r="CY233" s="77">
        <f t="shared" si="363"/>
        <v>0</v>
      </c>
      <c r="CZ233" s="77">
        <f t="shared" si="363"/>
        <v>0</v>
      </c>
      <c r="DA233" s="77">
        <f t="shared" si="363"/>
        <v>0</v>
      </c>
      <c r="DB233" s="77">
        <f t="shared" si="363"/>
        <v>0</v>
      </c>
      <c r="DC233" s="77">
        <f t="shared" si="363"/>
        <v>0</v>
      </c>
      <c r="DD233" s="77">
        <f t="shared" si="364"/>
        <v>0</v>
      </c>
      <c r="DE233" s="77">
        <f t="shared" si="364"/>
        <v>0</v>
      </c>
      <c r="DF233" s="77">
        <f t="shared" si="364"/>
        <v>0</v>
      </c>
      <c r="DG233" s="77">
        <f t="shared" si="364"/>
        <v>0</v>
      </c>
      <c r="DH233" s="77">
        <f t="shared" si="364"/>
        <v>0</v>
      </c>
      <c r="DI233" s="77">
        <f t="shared" si="364"/>
        <v>0</v>
      </c>
      <c r="DJ233" s="77">
        <f t="shared" si="364"/>
        <v>0</v>
      </c>
      <c r="DK233" s="77">
        <f t="shared" si="364"/>
        <v>0</v>
      </c>
      <c r="DL233" s="77">
        <f t="shared" si="364"/>
        <v>0</v>
      </c>
      <c r="DM233" s="77">
        <f t="shared" si="364"/>
        <v>0</v>
      </c>
      <c r="DN233" s="77">
        <f t="shared" si="365"/>
        <v>0</v>
      </c>
      <c r="DO233" s="77">
        <f t="shared" si="365"/>
        <v>0</v>
      </c>
      <c r="DP233" s="77">
        <f t="shared" si="365"/>
        <v>0</v>
      </c>
      <c r="DQ233" s="77">
        <f t="shared" si="365"/>
        <v>0</v>
      </c>
      <c r="DR233" s="77">
        <f t="shared" si="365"/>
        <v>0</v>
      </c>
      <c r="DS233" s="77">
        <f t="shared" si="365"/>
        <v>0</v>
      </c>
      <c r="DT233" s="77">
        <f t="shared" si="365"/>
        <v>0</v>
      </c>
      <c r="DU233" s="77">
        <f t="shared" si="365"/>
        <v>0</v>
      </c>
      <c r="DV233" s="77">
        <f t="shared" si="365"/>
        <v>0</v>
      </c>
      <c r="DW233" s="77">
        <f t="shared" si="365"/>
        <v>0</v>
      </c>
      <c r="DX233" s="77">
        <f t="shared" si="365"/>
        <v>0</v>
      </c>
      <c r="DY233" s="77">
        <f t="shared" si="366"/>
        <v>0</v>
      </c>
      <c r="DZ233" s="77">
        <f t="shared" si="366"/>
        <v>0</v>
      </c>
      <c r="EA233" s="77">
        <f t="shared" si="366"/>
        <v>0</v>
      </c>
      <c r="EB233" s="77">
        <f t="shared" si="366"/>
        <v>0</v>
      </c>
      <c r="EC233" s="77">
        <f t="shared" si="366"/>
        <v>0</v>
      </c>
      <c r="ED233" s="77">
        <f t="shared" si="366"/>
        <v>0</v>
      </c>
      <c r="EE233" s="77">
        <f t="shared" si="366"/>
        <v>0</v>
      </c>
      <c r="EF233" s="77">
        <f t="shared" si="366"/>
        <v>0</v>
      </c>
      <c r="EG233" s="77">
        <f t="shared" si="366"/>
        <v>0</v>
      </c>
      <c r="EH233" s="77">
        <f t="shared" si="366"/>
        <v>0</v>
      </c>
      <c r="EI233" s="77">
        <f t="shared" si="367"/>
        <v>0</v>
      </c>
      <c r="EJ233" s="77">
        <f t="shared" si="367"/>
        <v>0</v>
      </c>
      <c r="EK233" s="77">
        <f t="shared" si="367"/>
        <v>0</v>
      </c>
      <c r="EL233" s="77">
        <f t="shared" si="367"/>
        <v>0</v>
      </c>
      <c r="EM233" s="77">
        <f t="shared" si="367"/>
        <v>0</v>
      </c>
      <c r="EN233" s="77">
        <f t="shared" si="367"/>
        <v>0</v>
      </c>
      <c r="EO233" s="77">
        <f t="shared" si="367"/>
        <v>0</v>
      </c>
      <c r="EP233" s="77">
        <f t="shared" si="367"/>
        <v>0</v>
      </c>
      <c r="EQ233" s="77">
        <f t="shared" si="367"/>
        <v>0</v>
      </c>
      <c r="ER233" s="77">
        <f t="shared" si="367"/>
        <v>0</v>
      </c>
      <c r="ES233" s="77">
        <f t="shared" si="368"/>
        <v>0</v>
      </c>
      <c r="ET233" s="77">
        <f t="shared" si="368"/>
        <v>0</v>
      </c>
      <c r="EU233" s="77">
        <f t="shared" si="368"/>
        <v>0</v>
      </c>
      <c r="EV233" s="77">
        <f t="shared" si="368"/>
        <v>0</v>
      </c>
      <c r="EW233" s="77">
        <f t="shared" si="368"/>
        <v>0</v>
      </c>
      <c r="EX233" s="77">
        <f t="shared" si="368"/>
        <v>0</v>
      </c>
      <c r="EY233" s="77">
        <f t="shared" si="368"/>
        <v>0</v>
      </c>
      <c r="EZ233" s="77">
        <f t="shared" si="368"/>
        <v>0</v>
      </c>
      <c r="FA233" s="77">
        <f t="shared" si="368"/>
        <v>0</v>
      </c>
      <c r="FB233" s="77">
        <f t="shared" si="368"/>
        <v>0</v>
      </c>
      <c r="FC233" s="77">
        <f t="shared" si="369"/>
        <v>0</v>
      </c>
      <c r="FD233" s="77">
        <f t="shared" si="369"/>
        <v>0</v>
      </c>
      <c r="FE233" s="77">
        <f t="shared" si="369"/>
        <v>0</v>
      </c>
      <c r="FF233" s="77">
        <f t="shared" si="369"/>
        <v>0</v>
      </c>
      <c r="FG233" s="77">
        <f t="shared" si="369"/>
        <v>0</v>
      </c>
      <c r="FH233" s="77">
        <f t="shared" si="369"/>
        <v>0</v>
      </c>
      <c r="FI233" s="77">
        <f t="shared" si="369"/>
        <v>0</v>
      </c>
      <c r="FJ233" s="77">
        <f t="shared" si="369"/>
        <v>0</v>
      </c>
      <c r="FK233" s="77">
        <f t="shared" si="369"/>
        <v>0</v>
      </c>
      <c r="FL233" s="77">
        <f t="shared" si="369"/>
        <v>0</v>
      </c>
      <c r="FM233" s="77">
        <f t="shared" si="370"/>
        <v>0</v>
      </c>
      <c r="FN233" s="77">
        <f t="shared" si="370"/>
        <v>0</v>
      </c>
      <c r="FO233" s="77">
        <f t="shared" si="370"/>
        <v>0</v>
      </c>
      <c r="FP233" s="77">
        <f t="shared" si="370"/>
        <v>0</v>
      </c>
      <c r="FQ233" s="77">
        <f t="shared" si="370"/>
        <v>0</v>
      </c>
      <c r="FR233" s="77">
        <f t="shared" si="370"/>
        <v>0</v>
      </c>
      <c r="FS233" s="77">
        <f t="shared" si="370"/>
        <v>0</v>
      </c>
      <c r="FT233" s="77">
        <f t="shared" si="370"/>
        <v>0</v>
      </c>
      <c r="FU233" s="77">
        <f t="shared" si="370"/>
        <v>0</v>
      </c>
      <c r="FV233" s="77">
        <f t="shared" si="370"/>
        <v>0</v>
      </c>
      <c r="FW233" s="77">
        <f t="shared" si="371"/>
        <v>0</v>
      </c>
      <c r="FX233" s="77">
        <f t="shared" si="371"/>
        <v>0</v>
      </c>
      <c r="FY233" s="77">
        <f t="shared" si="371"/>
        <v>0</v>
      </c>
      <c r="FZ233" s="77">
        <f t="shared" si="371"/>
        <v>0</v>
      </c>
      <c r="GA233" s="77">
        <f t="shared" si="371"/>
        <v>0</v>
      </c>
      <c r="GB233" s="77">
        <f t="shared" si="371"/>
        <v>0</v>
      </c>
      <c r="GC233" s="77">
        <f t="shared" si="371"/>
        <v>0</v>
      </c>
      <c r="GD233" s="77">
        <f t="shared" si="371"/>
        <v>0</v>
      </c>
      <c r="GE233" s="77">
        <f t="shared" si="371"/>
        <v>0</v>
      </c>
      <c r="GF233" s="77">
        <f t="shared" si="371"/>
        <v>0</v>
      </c>
      <c r="GG233" s="77">
        <f t="shared" si="371"/>
        <v>0</v>
      </c>
    </row>
    <row r="234" spans="1:189" ht="15.75" x14ac:dyDescent="0.25">
      <c r="A234" s="93"/>
      <c r="B234" s="101"/>
      <c r="C234" s="102"/>
      <c r="D234" s="102"/>
      <c r="E234" s="93"/>
      <c r="F234" s="101"/>
      <c r="G234" s="97">
        <f t="shared" si="355"/>
        <v>0</v>
      </c>
      <c r="H234" s="96"/>
      <c r="I234" s="97">
        <f t="shared" si="356"/>
        <v>0</v>
      </c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0">
        <f t="shared" si="323"/>
        <v>0</v>
      </c>
      <c r="AE234" s="100">
        <f t="shared" si="319"/>
        <v>0</v>
      </c>
      <c r="AF234" s="75"/>
      <c r="AG234" s="75"/>
      <c r="AH234" s="68">
        <f t="shared" si="322"/>
        <v>0</v>
      </c>
      <c r="AI234" s="79">
        <f>SUMIF(Списки!$D$2:$D$6,B234,Списки!$E$2:$E$6)</f>
        <v>0</v>
      </c>
      <c r="AJ234" s="79">
        <f t="shared" si="324"/>
        <v>31</v>
      </c>
      <c r="AK234" s="70"/>
      <c r="AL234" s="70">
        <f t="array" aca="1" ref="AL234" ca="1">IF(MONTH(AI234)=1,MIN(IF(F234=январь!$A$1:$AF$200,ROW(январь!$A$1:$AF$200))),IF(MONTH(AI234)=2,MIN(IF(F234=февраль!$A$1:$AF$200,ROW(февраль!$A$1:$AF$200))),IF(MONTH(AI234)=3,MIN(IF(F234=март!$A$1:$AF$200,ROW(март!$A$1:$AF$200))),IF(MONTH(AI234)=4,MIN(IF(F234=апрель!$A$1:$AF$200,ROW(апрель!$A$1:$AF$200))),IF(MONTH(AI234)=5,MIN(IF(F234=май!$A$1:$AF$200,ROW(май!$A$1:$AF$200))),0)))))</f>
        <v>3</v>
      </c>
      <c r="AM234" s="77" t="str">
        <f t="shared" ref="AM234:AV243" ca="1" si="372">IF(MONTH($AI234)=1,INDEX(янв,$AL234,AM$2),0)</f>
        <v>П</v>
      </c>
      <c r="AN234" s="77" t="str">
        <f t="shared" ca="1" si="372"/>
        <v>П</v>
      </c>
      <c r="AO234" s="77" t="str">
        <f t="shared" ca="1" si="372"/>
        <v>КД</v>
      </c>
      <c r="AP234" s="77" t="str">
        <f t="shared" ca="1" si="372"/>
        <v>КД</v>
      </c>
      <c r="AQ234" s="77" t="str">
        <f t="shared" ca="1" si="372"/>
        <v>КД</v>
      </c>
      <c r="AR234" s="77" t="str">
        <f t="shared" ca="1" si="372"/>
        <v>КД</v>
      </c>
      <c r="AS234" s="77" t="str">
        <f t="shared" ca="1" si="372"/>
        <v>В</v>
      </c>
      <c r="AT234" s="77" t="str">
        <f t="shared" ca="1" si="372"/>
        <v>КД</v>
      </c>
      <c r="AU234" s="77">
        <f t="shared" ca="1" si="372"/>
        <v>0</v>
      </c>
      <c r="AV234" s="77">
        <f t="shared" ca="1" si="372"/>
        <v>3</v>
      </c>
      <c r="AW234" s="77">
        <f t="shared" ref="AW234:BF243" ca="1" si="373">IF(MONTH($AI234)=1,INDEX(янв,$AL234,AW$2),0)</f>
        <v>4</v>
      </c>
      <c r="AX234" s="77">
        <f t="shared" ca="1" si="373"/>
        <v>6</v>
      </c>
      <c r="AY234" s="77">
        <f t="shared" ca="1" si="373"/>
        <v>3</v>
      </c>
      <c r="AZ234" s="77" t="str">
        <f t="shared" ca="1" si="373"/>
        <v>В</v>
      </c>
      <c r="BA234" s="77">
        <f t="shared" ca="1" si="373"/>
        <v>7</v>
      </c>
      <c r="BB234" s="77">
        <f t="shared" ca="1" si="373"/>
        <v>0</v>
      </c>
      <c r="BC234" s="77">
        <f t="shared" ca="1" si="373"/>
        <v>3</v>
      </c>
      <c r="BD234" s="77">
        <f t="shared" ca="1" si="373"/>
        <v>4</v>
      </c>
      <c r="BE234" s="77">
        <f t="shared" ca="1" si="373"/>
        <v>6</v>
      </c>
      <c r="BF234" s="77">
        <f t="shared" ca="1" si="373"/>
        <v>3</v>
      </c>
      <c r="BG234" s="77" t="str">
        <f t="shared" ref="BG234:BQ243" ca="1" si="374">IF(MONTH($AI234)=1,INDEX(янв,$AL234,BG$2),0)</f>
        <v>В</v>
      </c>
      <c r="BH234" s="77">
        <f t="shared" ca="1" si="374"/>
        <v>7</v>
      </c>
      <c r="BI234" s="77">
        <f t="shared" ca="1" si="374"/>
        <v>0</v>
      </c>
      <c r="BJ234" s="77">
        <f t="shared" ca="1" si="374"/>
        <v>3</v>
      </c>
      <c r="BK234" s="77">
        <f t="shared" ca="1" si="374"/>
        <v>4</v>
      </c>
      <c r="BL234" s="77">
        <f t="shared" ca="1" si="374"/>
        <v>6</v>
      </c>
      <c r="BM234" s="77">
        <f t="shared" ca="1" si="374"/>
        <v>3</v>
      </c>
      <c r="BN234" s="77" t="str">
        <f t="shared" ca="1" si="374"/>
        <v>В</v>
      </c>
      <c r="BO234" s="77">
        <f t="shared" ca="1" si="374"/>
        <v>7</v>
      </c>
      <c r="BP234" s="77">
        <f t="shared" ca="1" si="374"/>
        <v>0</v>
      </c>
      <c r="BQ234" s="77">
        <f t="shared" ca="1" si="374"/>
        <v>3</v>
      </c>
      <c r="BR234" s="77">
        <f t="shared" ref="BR234:CA243" si="375">IF(MONTH($AI234)=2,INDEX(фев,$AL234,BR$2),0)</f>
        <v>0</v>
      </c>
      <c r="BS234" s="77">
        <f t="shared" si="375"/>
        <v>0</v>
      </c>
      <c r="BT234" s="77">
        <f t="shared" si="375"/>
        <v>0</v>
      </c>
      <c r="BU234" s="77">
        <f t="shared" si="375"/>
        <v>0</v>
      </c>
      <c r="BV234" s="77">
        <f t="shared" si="375"/>
        <v>0</v>
      </c>
      <c r="BW234" s="77">
        <f t="shared" si="375"/>
        <v>0</v>
      </c>
      <c r="BX234" s="77">
        <f t="shared" si="375"/>
        <v>0</v>
      </c>
      <c r="BY234" s="77">
        <f t="shared" si="375"/>
        <v>0</v>
      </c>
      <c r="BZ234" s="77">
        <f t="shared" si="375"/>
        <v>0</v>
      </c>
      <c r="CA234" s="77">
        <f t="shared" si="375"/>
        <v>0</v>
      </c>
      <c r="CB234" s="77">
        <f t="shared" ref="CB234:CK243" si="376">IF(MONTH($AI234)=2,INDEX(фев,$AL234,CB$2),0)</f>
        <v>0</v>
      </c>
      <c r="CC234" s="77">
        <f t="shared" si="376"/>
        <v>0</v>
      </c>
      <c r="CD234" s="77">
        <f t="shared" si="376"/>
        <v>0</v>
      </c>
      <c r="CE234" s="77">
        <f t="shared" si="376"/>
        <v>0</v>
      </c>
      <c r="CF234" s="77">
        <f t="shared" si="376"/>
        <v>0</v>
      </c>
      <c r="CG234" s="77">
        <f t="shared" si="376"/>
        <v>0</v>
      </c>
      <c r="CH234" s="77">
        <f t="shared" si="376"/>
        <v>0</v>
      </c>
      <c r="CI234" s="77">
        <f t="shared" si="376"/>
        <v>0</v>
      </c>
      <c r="CJ234" s="77">
        <f t="shared" si="376"/>
        <v>0</v>
      </c>
      <c r="CK234" s="77">
        <f t="shared" si="376"/>
        <v>0</v>
      </c>
      <c r="CL234" s="77">
        <f t="shared" ref="CL234:CS243" si="377">IF(MONTH($AI234)=2,INDEX(фев,$AL234,CL$2),0)</f>
        <v>0</v>
      </c>
      <c r="CM234" s="77">
        <f t="shared" si="377"/>
        <v>0</v>
      </c>
      <c r="CN234" s="77">
        <f t="shared" si="377"/>
        <v>0</v>
      </c>
      <c r="CO234" s="77">
        <f t="shared" si="377"/>
        <v>0</v>
      </c>
      <c r="CP234" s="77">
        <f t="shared" si="377"/>
        <v>0</v>
      </c>
      <c r="CQ234" s="77">
        <f t="shared" si="377"/>
        <v>0</v>
      </c>
      <c r="CR234" s="77">
        <f t="shared" si="377"/>
        <v>0</v>
      </c>
      <c r="CS234" s="77">
        <f t="shared" si="377"/>
        <v>0</v>
      </c>
      <c r="CT234" s="77">
        <f t="shared" ref="CT234:DC243" si="378">IF(MONTH($AI234)=3,INDEX(март,$AL234,CT$2),0)</f>
        <v>0</v>
      </c>
      <c r="CU234" s="77">
        <f t="shared" si="378"/>
        <v>0</v>
      </c>
      <c r="CV234" s="77">
        <f t="shared" si="378"/>
        <v>0</v>
      </c>
      <c r="CW234" s="77">
        <f t="shared" si="378"/>
        <v>0</v>
      </c>
      <c r="CX234" s="77">
        <f t="shared" si="378"/>
        <v>0</v>
      </c>
      <c r="CY234" s="77">
        <f t="shared" si="378"/>
        <v>0</v>
      </c>
      <c r="CZ234" s="77">
        <f t="shared" si="378"/>
        <v>0</v>
      </c>
      <c r="DA234" s="77">
        <f t="shared" si="378"/>
        <v>0</v>
      </c>
      <c r="DB234" s="77">
        <f t="shared" si="378"/>
        <v>0</v>
      </c>
      <c r="DC234" s="77">
        <f t="shared" si="378"/>
        <v>0</v>
      </c>
      <c r="DD234" s="77">
        <f t="shared" ref="DD234:DM243" si="379">IF(MONTH($AI234)=3,INDEX(март,$AL234,DD$2),0)</f>
        <v>0</v>
      </c>
      <c r="DE234" s="77">
        <f t="shared" si="379"/>
        <v>0</v>
      </c>
      <c r="DF234" s="77">
        <f t="shared" si="379"/>
        <v>0</v>
      </c>
      <c r="DG234" s="77">
        <f t="shared" si="379"/>
        <v>0</v>
      </c>
      <c r="DH234" s="77">
        <f t="shared" si="379"/>
        <v>0</v>
      </c>
      <c r="DI234" s="77">
        <f t="shared" si="379"/>
        <v>0</v>
      </c>
      <c r="DJ234" s="77">
        <f t="shared" si="379"/>
        <v>0</v>
      </c>
      <c r="DK234" s="77">
        <f t="shared" si="379"/>
        <v>0</v>
      </c>
      <c r="DL234" s="77">
        <f t="shared" si="379"/>
        <v>0</v>
      </c>
      <c r="DM234" s="77">
        <f t="shared" si="379"/>
        <v>0</v>
      </c>
      <c r="DN234" s="77">
        <f t="shared" ref="DN234:DX243" si="380">IF(MONTH($AI234)=3,INDEX(март,$AL234,DN$2),0)</f>
        <v>0</v>
      </c>
      <c r="DO234" s="77">
        <f t="shared" si="380"/>
        <v>0</v>
      </c>
      <c r="DP234" s="77">
        <f t="shared" si="380"/>
        <v>0</v>
      </c>
      <c r="DQ234" s="77">
        <f t="shared" si="380"/>
        <v>0</v>
      </c>
      <c r="DR234" s="77">
        <f t="shared" si="380"/>
        <v>0</v>
      </c>
      <c r="DS234" s="77">
        <f t="shared" si="380"/>
        <v>0</v>
      </c>
      <c r="DT234" s="77">
        <f t="shared" si="380"/>
        <v>0</v>
      </c>
      <c r="DU234" s="77">
        <f t="shared" si="380"/>
        <v>0</v>
      </c>
      <c r="DV234" s="77">
        <f t="shared" si="380"/>
        <v>0</v>
      </c>
      <c r="DW234" s="77">
        <f t="shared" si="380"/>
        <v>0</v>
      </c>
      <c r="DX234" s="77">
        <f t="shared" si="380"/>
        <v>0</v>
      </c>
      <c r="DY234" s="77">
        <f t="shared" ref="DY234:EH243" si="381">IF(MONTH($AI234)=4,INDEX(апр,$AL234,DY$2),0)</f>
        <v>0</v>
      </c>
      <c r="DZ234" s="77">
        <f t="shared" si="381"/>
        <v>0</v>
      </c>
      <c r="EA234" s="77">
        <f t="shared" si="381"/>
        <v>0</v>
      </c>
      <c r="EB234" s="77">
        <f t="shared" si="381"/>
        <v>0</v>
      </c>
      <c r="EC234" s="77">
        <f t="shared" si="381"/>
        <v>0</v>
      </c>
      <c r="ED234" s="77">
        <f t="shared" si="381"/>
        <v>0</v>
      </c>
      <c r="EE234" s="77">
        <f t="shared" si="381"/>
        <v>0</v>
      </c>
      <c r="EF234" s="77">
        <f t="shared" si="381"/>
        <v>0</v>
      </c>
      <c r="EG234" s="77">
        <f t="shared" si="381"/>
        <v>0</v>
      </c>
      <c r="EH234" s="77">
        <f t="shared" si="381"/>
        <v>0</v>
      </c>
      <c r="EI234" s="77">
        <f t="shared" ref="EI234:ER243" si="382">IF(MONTH($AI234)=4,INDEX(апр,$AL234,EI$2),0)</f>
        <v>0</v>
      </c>
      <c r="EJ234" s="77">
        <f t="shared" si="382"/>
        <v>0</v>
      </c>
      <c r="EK234" s="77">
        <f t="shared" si="382"/>
        <v>0</v>
      </c>
      <c r="EL234" s="77">
        <f t="shared" si="382"/>
        <v>0</v>
      </c>
      <c r="EM234" s="77">
        <f t="shared" si="382"/>
        <v>0</v>
      </c>
      <c r="EN234" s="77">
        <f t="shared" si="382"/>
        <v>0</v>
      </c>
      <c r="EO234" s="77">
        <f t="shared" si="382"/>
        <v>0</v>
      </c>
      <c r="EP234" s="77">
        <f t="shared" si="382"/>
        <v>0</v>
      </c>
      <c r="EQ234" s="77">
        <f t="shared" si="382"/>
        <v>0</v>
      </c>
      <c r="ER234" s="77">
        <f t="shared" si="382"/>
        <v>0</v>
      </c>
      <c r="ES234" s="77">
        <f t="shared" ref="ES234:FB243" si="383">IF(MONTH($AI234)=4,INDEX(апр,$AL234,ES$2),0)</f>
        <v>0</v>
      </c>
      <c r="ET234" s="77">
        <f t="shared" si="383"/>
        <v>0</v>
      </c>
      <c r="EU234" s="77">
        <f t="shared" si="383"/>
        <v>0</v>
      </c>
      <c r="EV234" s="77">
        <f t="shared" si="383"/>
        <v>0</v>
      </c>
      <c r="EW234" s="77">
        <f t="shared" si="383"/>
        <v>0</v>
      </c>
      <c r="EX234" s="77">
        <f t="shared" si="383"/>
        <v>0</v>
      </c>
      <c r="EY234" s="77">
        <f t="shared" si="383"/>
        <v>0</v>
      </c>
      <c r="EZ234" s="77">
        <f t="shared" si="383"/>
        <v>0</v>
      </c>
      <c r="FA234" s="77">
        <f t="shared" si="383"/>
        <v>0</v>
      </c>
      <c r="FB234" s="77">
        <f t="shared" si="383"/>
        <v>0</v>
      </c>
      <c r="FC234" s="77">
        <f t="shared" ref="FC234:FL243" si="384">IF(MONTH($AI234)=5,INDEX(май,$AL234,FC$2),0)</f>
        <v>0</v>
      </c>
      <c r="FD234" s="77">
        <f t="shared" si="384"/>
        <v>0</v>
      </c>
      <c r="FE234" s="77">
        <f t="shared" si="384"/>
        <v>0</v>
      </c>
      <c r="FF234" s="77">
        <f t="shared" si="384"/>
        <v>0</v>
      </c>
      <c r="FG234" s="77">
        <f t="shared" si="384"/>
        <v>0</v>
      </c>
      <c r="FH234" s="77">
        <f t="shared" si="384"/>
        <v>0</v>
      </c>
      <c r="FI234" s="77">
        <f t="shared" si="384"/>
        <v>0</v>
      </c>
      <c r="FJ234" s="77">
        <f t="shared" si="384"/>
        <v>0</v>
      </c>
      <c r="FK234" s="77">
        <f t="shared" si="384"/>
        <v>0</v>
      </c>
      <c r="FL234" s="77">
        <f t="shared" si="384"/>
        <v>0</v>
      </c>
      <c r="FM234" s="77">
        <f t="shared" ref="FM234:FV243" si="385">IF(MONTH($AI234)=5,INDEX(май,$AL234,FM$2),0)</f>
        <v>0</v>
      </c>
      <c r="FN234" s="77">
        <f t="shared" si="385"/>
        <v>0</v>
      </c>
      <c r="FO234" s="77">
        <f t="shared" si="385"/>
        <v>0</v>
      </c>
      <c r="FP234" s="77">
        <f t="shared" si="385"/>
        <v>0</v>
      </c>
      <c r="FQ234" s="77">
        <f t="shared" si="385"/>
        <v>0</v>
      </c>
      <c r="FR234" s="77">
        <f t="shared" si="385"/>
        <v>0</v>
      </c>
      <c r="FS234" s="77">
        <f t="shared" si="385"/>
        <v>0</v>
      </c>
      <c r="FT234" s="77">
        <f t="shared" si="385"/>
        <v>0</v>
      </c>
      <c r="FU234" s="77">
        <f t="shared" si="385"/>
        <v>0</v>
      </c>
      <c r="FV234" s="77">
        <f t="shared" si="385"/>
        <v>0</v>
      </c>
      <c r="FW234" s="77">
        <f t="shared" ref="FW234:GG243" si="386">IF(MONTH($AI234)=5,INDEX(май,$AL234,FW$2),0)</f>
        <v>0</v>
      </c>
      <c r="FX234" s="77">
        <f t="shared" si="386"/>
        <v>0</v>
      </c>
      <c r="FY234" s="77">
        <f t="shared" si="386"/>
        <v>0</v>
      </c>
      <c r="FZ234" s="77">
        <f t="shared" si="386"/>
        <v>0</v>
      </c>
      <c r="GA234" s="77">
        <f t="shared" si="386"/>
        <v>0</v>
      </c>
      <c r="GB234" s="77">
        <f t="shared" si="386"/>
        <v>0</v>
      </c>
      <c r="GC234" s="77">
        <f t="shared" si="386"/>
        <v>0</v>
      </c>
      <c r="GD234" s="77">
        <f t="shared" si="386"/>
        <v>0</v>
      </c>
      <c r="GE234" s="77">
        <f t="shared" si="386"/>
        <v>0</v>
      </c>
      <c r="GF234" s="77">
        <f t="shared" si="386"/>
        <v>0</v>
      </c>
      <c r="GG234" s="77">
        <f t="shared" si="386"/>
        <v>0</v>
      </c>
    </row>
    <row r="235" spans="1:189" ht="15.75" x14ac:dyDescent="0.25">
      <c r="A235" s="93"/>
      <c r="B235" s="101"/>
      <c r="C235" s="102"/>
      <c r="D235" s="102"/>
      <c r="E235" s="93"/>
      <c r="F235" s="101"/>
      <c r="G235" s="97">
        <f t="shared" si="355"/>
        <v>0</v>
      </c>
      <c r="H235" s="96"/>
      <c r="I235" s="97">
        <f t="shared" si="356"/>
        <v>0</v>
      </c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0">
        <f t="shared" si="323"/>
        <v>0</v>
      </c>
      <c r="AE235" s="100">
        <f t="shared" si="319"/>
        <v>0</v>
      </c>
      <c r="AF235" s="75"/>
      <c r="AG235" s="75"/>
      <c r="AH235" s="68">
        <f t="shared" si="322"/>
        <v>0</v>
      </c>
      <c r="AI235" s="79">
        <f>SUMIF(Списки!$D$2:$D$6,B235,Списки!$E$2:$E$6)</f>
        <v>0</v>
      </c>
      <c r="AJ235" s="79">
        <f t="shared" si="324"/>
        <v>31</v>
      </c>
      <c r="AK235" s="70"/>
      <c r="AL235" s="70">
        <f t="array" aca="1" ref="AL235" ca="1">IF(MONTH(AI235)=1,MIN(IF(F235=январь!$A$1:$AF$200,ROW(январь!$A$1:$AF$200))),IF(MONTH(AI235)=2,MIN(IF(F235=февраль!$A$1:$AF$200,ROW(февраль!$A$1:$AF$200))),IF(MONTH(AI235)=3,MIN(IF(F235=март!$A$1:$AF$200,ROW(март!$A$1:$AF$200))),IF(MONTH(AI235)=4,MIN(IF(F235=апрель!$A$1:$AF$200,ROW(апрель!$A$1:$AF$200))),IF(MONTH(AI235)=5,MIN(IF(F235=май!$A$1:$AF$200,ROW(май!$A$1:$AF$200))),0)))))</f>
        <v>3</v>
      </c>
      <c r="AM235" s="77" t="str">
        <f t="shared" ca="1" si="372"/>
        <v>П</v>
      </c>
      <c r="AN235" s="77" t="str">
        <f t="shared" ca="1" si="372"/>
        <v>П</v>
      </c>
      <c r="AO235" s="77" t="str">
        <f t="shared" ca="1" si="372"/>
        <v>КД</v>
      </c>
      <c r="AP235" s="77" t="str">
        <f t="shared" ca="1" si="372"/>
        <v>КД</v>
      </c>
      <c r="AQ235" s="77" t="str">
        <f t="shared" ca="1" si="372"/>
        <v>КД</v>
      </c>
      <c r="AR235" s="77" t="str">
        <f t="shared" ca="1" si="372"/>
        <v>КД</v>
      </c>
      <c r="AS235" s="77" t="str">
        <f t="shared" ca="1" si="372"/>
        <v>В</v>
      </c>
      <c r="AT235" s="77" t="str">
        <f t="shared" ca="1" si="372"/>
        <v>КД</v>
      </c>
      <c r="AU235" s="77">
        <f t="shared" ca="1" si="372"/>
        <v>0</v>
      </c>
      <c r="AV235" s="77">
        <f t="shared" ca="1" si="372"/>
        <v>3</v>
      </c>
      <c r="AW235" s="77">
        <f t="shared" ca="1" si="373"/>
        <v>4</v>
      </c>
      <c r="AX235" s="77">
        <f t="shared" ca="1" si="373"/>
        <v>6</v>
      </c>
      <c r="AY235" s="77">
        <f t="shared" ca="1" si="373"/>
        <v>3</v>
      </c>
      <c r="AZ235" s="77" t="str">
        <f t="shared" ca="1" si="373"/>
        <v>В</v>
      </c>
      <c r="BA235" s="77">
        <f t="shared" ca="1" si="373"/>
        <v>7</v>
      </c>
      <c r="BB235" s="77">
        <f t="shared" ca="1" si="373"/>
        <v>0</v>
      </c>
      <c r="BC235" s="77">
        <f t="shared" ca="1" si="373"/>
        <v>3</v>
      </c>
      <c r="BD235" s="77">
        <f t="shared" ca="1" si="373"/>
        <v>4</v>
      </c>
      <c r="BE235" s="77">
        <f t="shared" ca="1" si="373"/>
        <v>6</v>
      </c>
      <c r="BF235" s="77">
        <f t="shared" ca="1" si="373"/>
        <v>3</v>
      </c>
      <c r="BG235" s="77" t="str">
        <f t="shared" ca="1" si="374"/>
        <v>В</v>
      </c>
      <c r="BH235" s="77">
        <f t="shared" ca="1" si="374"/>
        <v>7</v>
      </c>
      <c r="BI235" s="77">
        <f t="shared" ca="1" si="374"/>
        <v>0</v>
      </c>
      <c r="BJ235" s="77">
        <f t="shared" ca="1" si="374"/>
        <v>3</v>
      </c>
      <c r="BK235" s="77">
        <f t="shared" ca="1" si="374"/>
        <v>4</v>
      </c>
      <c r="BL235" s="77">
        <f t="shared" ca="1" si="374"/>
        <v>6</v>
      </c>
      <c r="BM235" s="77">
        <f t="shared" ca="1" si="374"/>
        <v>3</v>
      </c>
      <c r="BN235" s="77" t="str">
        <f t="shared" ca="1" si="374"/>
        <v>В</v>
      </c>
      <c r="BO235" s="77">
        <f t="shared" ca="1" si="374"/>
        <v>7</v>
      </c>
      <c r="BP235" s="77">
        <f t="shared" ca="1" si="374"/>
        <v>0</v>
      </c>
      <c r="BQ235" s="77">
        <f t="shared" ca="1" si="374"/>
        <v>3</v>
      </c>
      <c r="BR235" s="77">
        <f t="shared" si="375"/>
        <v>0</v>
      </c>
      <c r="BS235" s="77">
        <f t="shared" si="375"/>
        <v>0</v>
      </c>
      <c r="BT235" s="77">
        <f t="shared" si="375"/>
        <v>0</v>
      </c>
      <c r="BU235" s="77">
        <f t="shared" si="375"/>
        <v>0</v>
      </c>
      <c r="BV235" s="77">
        <f t="shared" si="375"/>
        <v>0</v>
      </c>
      <c r="BW235" s="77">
        <f t="shared" si="375"/>
        <v>0</v>
      </c>
      <c r="BX235" s="77">
        <f t="shared" si="375"/>
        <v>0</v>
      </c>
      <c r="BY235" s="77">
        <f t="shared" si="375"/>
        <v>0</v>
      </c>
      <c r="BZ235" s="77">
        <f t="shared" si="375"/>
        <v>0</v>
      </c>
      <c r="CA235" s="77">
        <f t="shared" si="375"/>
        <v>0</v>
      </c>
      <c r="CB235" s="77">
        <f t="shared" si="376"/>
        <v>0</v>
      </c>
      <c r="CC235" s="77">
        <f t="shared" si="376"/>
        <v>0</v>
      </c>
      <c r="CD235" s="77">
        <f t="shared" si="376"/>
        <v>0</v>
      </c>
      <c r="CE235" s="77">
        <f t="shared" si="376"/>
        <v>0</v>
      </c>
      <c r="CF235" s="77">
        <f t="shared" si="376"/>
        <v>0</v>
      </c>
      <c r="CG235" s="77">
        <f t="shared" si="376"/>
        <v>0</v>
      </c>
      <c r="CH235" s="77">
        <f t="shared" si="376"/>
        <v>0</v>
      </c>
      <c r="CI235" s="77">
        <f t="shared" si="376"/>
        <v>0</v>
      </c>
      <c r="CJ235" s="77">
        <f t="shared" si="376"/>
        <v>0</v>
      </c>
      <c r="CK235" s="77">
        <f t="shared" si="376"/>
        <v>0</v>
      </c>
      <c r="CL235" s="77">
        <f t="shared" si="377"/>
        <v>0</v>
      </c>
      <c r="CM235" s="77">
        <f t="shared" si="377"/>
        <v>0</v>
      </c>
      <c r="CN235" s="77">
        <f t="shared" si="377"/>
        <v>0</v>
      </c>
      <c r="CO235" s="77">
        <f t="shared" si="377"/>
        <v>0</v>
      </c>
      <c r="CP235" s="77">
        <f t="shared" si="377"/>
        <v>0</v>
      </c>
      <c r="CQ235" s="77">
        <f t="shared" si="377"/>
        <v>0</v>
      </c>
      <c r="CR235" s="77">
        <f t="shared" si="377"/>
        <v>0</v>
      </c>
      <c r="CS235" s="77">
        <f t="shared" si="377"/>
        <v>0</v>
      </c>
      <c r="CT235" s="77">
        <f t="shared" si="378"/>
        <v>0</v>
      </c>
      <c r="CU235" s="77">
        <f t="shared" si="378"/>
        <v>0</v>
      </c>
      <c r="CV235" s="77">
        <f t="shared" si="378"/>
        <v>0</v>
      </c>
      <c r="CW235" s="77">
        <f t="shared" si="378"/>
        <v>0</v>
      </c>
      <c r="CX235" s="77">
        <f t="shared" si="378"/>
        <v>0</v>
      </c>
      <c r="CY235" s="77">
        <f t="shared" si="378"/>
        <v>0</v>
      </c>
      <c r="CZ235" s="77">
        <f t="shared" si="378"/>
        <v>0</v>
      </c>
      <c r="DA235" s="77">
        <f t="shared" si="378"/>
        <v>0</v>
      </c>
      <c r="DB235" s="77">
        <f t="shared" si="378"/>
        <v>0</v>
      </c>
      <c r="DC235" s="77">
        <f t="shared" si="378"/>
        <v>0</v>
      </c>
      <c r="DD235" s="77">
        <f t="shared" si="379"/>
        <v>0</v>
      </c>
      <c r="DE235" s="77">
        <f t="shared" si="379"/>
        <v>0</v>
      </c>
      <c r="DF235" s="77">
        <f t="shared" si="379"/>
        <v>0</v>
      </c>
      <c r="DG235" s="77">
        <f t="shared" si="379"/>
        <v>0</v>
      </c>
      <c r="DH235" s="77">
        <f t="shared" si="379"/>
        <v>0</v>
      </c>
      <c r="DI235" s="77">
        <f t="shared" si="379"/>
        <v>0</v>
      </c>
      <c r="DJ235" s="77">
        <f t="shared" si="379"/>
        <v>0</v>
      </c>
      <c r="DK235" s="77">
        <f t="shared" si="379"/>
        <v>0</v>
      </c>
      <c r="DL235" s="77">
        <f t="shared" si="379"/>
        <v>0</v>
      </c>
      <c r="DM235" s="77">
        <f t="shared" si="379"/>
        <v>0</v>
      </c>
      <c r="DN235" s="77">
        <f t="shared" si="380"/>
        <v>0</v>
      </c>
      <c r="DO235" s="77">
        <f t="shared" si="380"/>
        <v>0</v>
      </c>
      <c r="DP235" s="77">
        <f t="shared" si="380"/>
        <v>0</v>
      </c>
      <c r="DQ235" s="77">
        <f t="shared" si="380"/>
        <v>0</v>
      </c>
      <c r="DR235" s="77">
        <f t="shared" si="380"/>
        <v>0</v>
      </c>
      <c r="DS235" s="77">
        <f t="shared" si="380"/>
        <v>0</v>
      </c>
      <c r="DT235" s="77">
        <f t="shared" si="380"/>
        <v>0</v>
      </c>
      <c r="DU235" s="77">
        <f t="shared" si="380"/>
        <v>0</v>
      </c>
      <c r="DV235" s="77">
        <f t="shared" si="380"/>
        <v>0</v>
      </c>
      <c r="DW235" s="77">
        <f t="shared" si="380"/>
        <v>0</v>
      </c>
      <c r="DX235" s="77">
        <f t="shared" si="380"/>
        <v>0</v>
      </c>
      <c r="DY235" s="77">
        <f t="shared" si="381"/>
        <v>0</v>
      </c>
      <c r="DZ235" s="77">
        <f t="shared" si="381"/>
        <v>0</v>
      </c>
      <c r="EA235" s="77">
        <f t="shared" si="381"/>
        <v>0</v>
      </c>
      <c r="EB235" s="77">
        <f t="shared" si="381"/>
        <v>0</v>
      </c>
      <c r="EC235" s="77">
        <f t="shared" si="381"/>
        <v>0</v>
      </c>
      <c r="ED235" s="77">
        <f t="shared" si="381"/>
        <v>0</v>
      </c>
      <c r="EE235" s="77">
        <f t="shared" si="381"/>
        <v>0</v>
      </c>
      <c r="EF235" s="77">
        <f t="shared" si="381"/>
        <v>0</v>
      </c>
      <c r="EG235" s="77">
        <f t="shared" si="381"/>
        <v>0</v>
      </c>
      <c r="EH235" s="77">
        <f t="shared" si="381"/>
        <v>0</v>
      </c>
      <c r="EI235" s="77">
        <f t="shared" si="382"/>
        <v>0</v>
      </c>
      <c r="EJ235" s="77">
        <f t="shared" si="382"/>
        <v>0</v>
      </c>
      <c r="EK235" s="77">
        <f t="shared" si="382"/>
        <v>0</v>
      </c>
      <c r="EL235" s="77">
        <f t="shared" si="382"/>
        <v>0</v>
      </c>
      <c r="EM235" s="77">
        <f t="shared" si="382"/>
        <v>0</v>
      </c>
      <c r="EN235" s="77">
        <f t="shared" si="382"/>
        <v>0</v>
      </c>
      <c r="EO235" s="77">
        <f t="shared" si="382"/>
        <v>0</v>
      </c>
      <c r="EP235" s="77">
        <f t="shared" si="382"/>
        <v>0</v>
      </c>
      <c r="EQ235" s="77">
        <f t="shared" si="382"/>
        <v>0</v>
      </c>
      <c r="ER235" s="77">
        <f t="shared" si="382"/>
        <v>0</v>
      </c>
      <c r="ES235" s="77">
        <f t="shared" si="383"/>
        <v>0</v>
      </c>
      <c r="ET235" s="77">
        <f t="shared" si="383"/>
        <v>0</v>
      </c>
      <c r="EU235" s="77">
        <f t="shared" si="383"/>
        <v>0</v>
      </c>
      <c r="EV235" s="77">
        <f t="shared" si="383"/>
        <v>0</v>
      </c>
      <c r="EW235" s="77">
        <f t="shared" si="383"/>
        <v>0</v>
      </c>
      <c r="EX235" s="77">
        <f t="shared" si="383"/>
        <v>0</v>
      </c>
      <c r="EY235" s="77">
        <f t="shared" si="383"/>
        <v>0</v>
      </c>
      <c r="EZ235" s="77">
        <f t="shared" si="383"/>
        <v>0</v>
      </c>
      <c r="FA235" s="77">
        <f t="shared" si="383"/>
        <v>0</v>
      </c>
      <c r="FB235" s="77">
        <f t="shared" si="383"/>
        <v>0</v>
      </c>
      <c r="FC235" s="77">
        <f t="shared" si="384"/>
        <v>0</v>
      </c>
      <c r="FD235" s="77">
        <f t="shared" si="384"/>
        <v>0</v>
      </c>
      <c r="FE235" s="77">
        <f t="shared" si="384"/>
        <v>0</v>
      </c>
      <c r="FF235" s="77">
        <f t="shared" si="384"/>
        <v>0</v>
      </c>
      <c r="FG235" s="77">
        <f t="shared" si="384"/>
        <v>0</v>
      </c>
      <c r="FH235" s="77">
        <f t="shared" si="384"/>
        <v>0</v>
      </c>
      <c r="FI235" s="77">
        <f t="shared" si="384"/>
        <v>0</v>
      </c>
      <c r="FJ235" s="77">
        <f t="shared" si="384"/>
        <v>0</v>
      </c>
      <c r="FK235" s="77">
        <f t="shared" si="384"/>
        <v>0</v>
      </c>
      <c r="FL235" s="77">
        <f t="shared" si="384"/>
        <v>0</v>
      </c>
      <c r="FM235" s="77">
        <f t="shared" si="385"/>
        <v>0</v>
      </c>
      <c r="FN235" s="77">
        <f t="shared" si="385"/>
        <v>0</v>
      </c>
      <c r="FO235" s="77">
        <f t="shared" si="385"/>
        <v>0</v>
      </c>
      <c r="FP235" s="77">
        <f t="shared" si="385"/>
        <v>0</v>
      </c>
      <c r="FQ235" s="77">
        <f t="shared" si="385"/>
        <v>0</v>
      </c>
      <c r="FR235" s="77">
        <f t="shared" si="385"/>
        <v>0</v>
      </c>
      <c r="FS235" s="77">
        <f t="shared" si="385"/>
        <v>0</v>
      </c>
      <c r="FT235" s="77">
        <f t="shared" si="385"/>
        <v>0</v>
      </c>
      <c r="FU235" s="77">
        <f t="shared" si="385"/>
        <v>0</v>
      </c>
      <c r="FV235" s="77">
        <f t="shared" si="385"/>
        <v>0</v>
      </c>
      <c r="FW235" s="77">
        <f t="shared" si="386"/>
        <v>0</v>
      </c>
      <c r="FX235" s="77">
        <f t="shared" si="386"/>
        <v>0</v>
      </c>
      <c r="FY235" s="77">
        <f t="shared" si="386"/>
        <v>0</v>
      </c>
      <c r="FZ235" s="77">
        <f t="shared" si="386"/>
        <v>0</v>
      </c>
      <c r="GA235" s="77">
        <f t="shared" si="386"/>
        <v>0</v>
      </c>
      <c r="GB235" s="77">
        <f t="shared" si="386"/>
        <v>0</v>
      </c>
      <c r="GC235" s="77">
        <f t="shared" si="386"/>
        <v>0</v>
      </c>
      <c r="GD235" s="77">
        <f t="shared" si="386"/>
        <v>0</v>
      </c>
      <c r="GE235" s="77">
        <f t="shared" si="386"/>
        <v>0</v>
      </c>
      <c r="GF235" s="77">
        <f t="shared" si="386"/>
        <v>0</v>
      </c>
      <c r="GG235" s="77">
        <f t="shared" si="386"/>
        <v>0</v>
      </c>
    </row>
    <row r="236" spans="1:189" ht="15.75" x14ac:dyDescent="0.25">
      <c r="A236" s="93"/>
      <c r="B236" s="101"/>
      <c r="C236" s="102"/>
      <c r="D236" s="102"/>
      <c r="E236" s="93"/>
      <c r="F236" s="101"/>
      <c r="G236" s="97">
        <f t="shared" si="355"/>
        <v>0</v>
      </c>
      <c r="H236" s="96"/>
      <c r="I236" s="97">
        <f t="shared" si="356"/>
        <v>0</v>
      </c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0">
        <f t="shared" si="323"/>
        <v>0</v>
      </c>
      <c r="AE236" s="100">
        <f t="shared" si="319"/>
        <v>0</v>
      </c>
      <c r="AF236" s="75"/>
      <c r="AG236" s="75"/>
      <c r="AH236" s="68">
        <f t="shared" si="322"/>
        <v>0</v>
      </c>
      <c r="AI236" s="79">
        <f>SUMIF(Списки!$D$2:$D$6,B236,Списки!$E$2:$E$6)</f>
        <v>0</v>
      </c>
      <c r="AJ236" s="79">
        <f t="shared" si="324"/>
        <v>31</v>
      </c>
      <c r="AK236" s="70"/>
      <c r="AL236" s="70">
        <f t="array" aca="1" ref="AL236" ca="1">IF(MONTH(AI236)=1,MIN(IF(F236=январь!$A$1:$AF$200,ROW(январь!$A$1:$AF$200))),IF(MONTH(AI236)=2,MIN(IF(F236=февраль!$A$1:$AF$200,ROW(февраль!$A$1:$AF$200))),IF(MONTH(AI236)=3,MIN(IF(F236=март!$A$1:$AF$200,ROW(март!$A$1:$AF$200))),IF(MONTH(AI236)=4,MIN(IF(F236=апрель!$A$1:$AF$200,ROW(апрель!$A$1:$AF$200))),IF(MONTH(AI236)=5,MIN(IF(F236=май!$A$1:$AF$200,ROW(май!$A$1:$AF$200))),0)))))</f>
        <v>3</v>
      </c>
      <c r="AM236" s="77" t="str">
        <f t="shared" ca="1" si="372"/>
        <v>П</v>
      </c>
      <c r="AN236" s="77" t="str">
        <f t="shared" ca="1" si="372"/>
        <v>П</v>
      </c>
      <c r="AO236" s="77" t="str">
        <f t="shared" ca="1" si="372"/>
        <v>КД</v>
      </c>
      <c r="AP236" s="77" t="str">
        <f t="shared" ca="1" si="372"/>
        <v>КД</v>
      </c>
      <c r="AQ236" s="77" t="str">
        <f t="shared" ca="1" si="372"/>
        <v>КД</v>
      </c>
      <c r="AR236" s="77" t="str">
        <f t="shared" ca="1" si="372"/>
        <v>КД</v>
      </c>
      <c r="AS236" s="77" t="str">
        <f t="shared" ca="1" si="372"/>
        <v>В</v>
      </c>
      <c r="AT236" s="77" t="str">
        <f t="shared" ca="1" si="372"/>
        <v>КД</v>
      </c>
      <c r="AU236" s="77">
        <f t="shared" ca="1" si="372"/>
        <v>0</v>
      </c>
      <c r="AV236" s="77">
        <f t="shared" ca="1" si="372"/>
        <v>3</v>
      </c>
      <c r="AW236" s="77">
        <f t="shared" ca="1" si="373"/>
        <v>4</v>
      </c>
      <c r="AX236" s="77">
        <f t="shared" ca="1" si="373"/>
        <v>6</v>
      </c>
      <c r="AY236" s="77">
        <f t="shared" ca="1" si="373"/>
        <v>3</v>
      </c>
      <c r="AZ236" s="77" t="str">
        <f t="shared" ca="1" si="373"/>
        <v>В</v>
      </c>
      <c r="BA236" s="77">
        <f t="shared" ca="1" si="373"/>
        <v>7</v>
      </c>
      <c r="BB236" s="77">
        <f t="shared" ca="1" si="373"/>
        <v>0</v>
      </c>
      <c r="BC236" s="77">
        <f t="shared" ca="1" si="373"/>
        <v>3</v>
      </c>
      <c r="BD236" s="77">
        <f t="shared" ca="1" si="373"/>
        <v>4</v>
      </c>
      <c r="BE236" s="77">
        <f t="shared" ca="1" si="373"/>
        <v>6</v>
      </c>
      <c r="BF236" s="77">
        <f t="shared" ca="1" si="373"/>
        <v>3</v>
      </c>
      <c r="BG236" s="77" t="str">
        <f t="shared" ca="1" si="374"/>
        <v>В</v>
      </c>
      <c r="BH236" s="77">
        <f t="shared" ca="1" si="374"/>
        <v>7</v>
      </c>
      <c r="BI236" s="77">
        <f t="shared" ca="1" si="374"/>
        <v>0</v>
      </c>
      <c r="BJ236" s="77">
        <f t="shared" ca="1" si="374"/>
        <v>3</v>
      </c>
      <c r="BK236" s="77">
        <f t="shared" ca="1" si="374"/>
        <v>4</v>
      </c>
      <c r="BL236" s="77">
        <f t="shared" ca="1" si="374"/>
        <v>6</v>
      </c>
      <c r="BM236" s="77">
        <f t="shared" ca="1" si="374"/>
        <v>3</v>
      </c>
      <c r="BN236" s="77" t="str">
        <f t="shared" ca="1" si="374"/>
        <v>В</v>
      </c>
      <c r="BO236" s="77">
        <f t="shared" ca="1" si="374"/>
        <v>7</v>
      </c>
      <c r="BP236" s="77">
        <f t="shared" ca="1" si="374"/>
        <v>0</v>
      </c>
      <c r="BQ236" s="77">
        <f t="shared" ca="1" si="374"/>
        <v>3</v>
      </c>
      <c r="BR236" s="77">
        <f t="shared" si="375"/>
        <v>0</v>
      </c>
      <c r="BS236" s="77">
        <f t="shared" si="375"/>
        <v>0</v>
      </c>
      <c r="BT236" s="77">
        <f t="shared" si="375"/>
        <v>0</v>
      </c>
      <c r="BU236" s="77">
        <f t="shared" si="375"/>
        <v>0</v>
      </c>
      <c r="BV236" s="77">
        <f t="shared" si="375"/>
        <v>0</v>
      </c>
      <c r="BW236" s="77">
        <f t="shared" si="375"/>
        <v>0</v>
      </c>
      <c r="BX236" s="77">
        <f t="shared" si="375"/>
        <v>0</v>
      </c>
      <c r="BY236" s="77">
        <f t="shared" si="375"/>
        <v>0</v>
      </c>
      <c r="BZ236" s="77">
        <f t="shared" si="375"/>
        <v>0</v>
      </c>
      <c r="CA236" s="77">
        <f t="shared" si="375"/>
        <v>0</v>
      </c>
      <c r="CB236" s="77">
        <f t="shared" si="376"/>
        <v>0</v>
      </c>
      <c r="CC236" s="77">
        <f t="shared" si="376"/>
        <v>0</v>
      </c>
      <c r="CD236" s="77">
        <f t="shared" si="376"/>
        <v>0</v>
      </c>
      <c r="CE236" s="77">
        <f t="shared" si="376"/>
        <v>0</v>
      </c>
      <c r="CF236" s="77">
        <f t="shared" si="376"/>
        <v>0</v>
      </c>
      <c r="CG236" s="77">
        <f t="shared" si="376"/>
        <v>0</v>
      </c>
      <c r="CH236" s="77">
        <f t="shared" si="376"/>
        <v>0</v>
      </c>
      <c r="CI236" s="77">
        <f t="shared" si="376"/>
        <v>0</v>
      </c>
      <c r="CJ236" s="77">
        <f t="shared" si="376"/>
        <v>0</v>
      </c>
      <c r="CK236" s="77">
        <f t="shared" si="376"/>
        <v>0</v>
      </c>
      <c r="CL236" s="77">
        <f t="shared" si="377"/>
        <v>0</v>
      </c>
      <c r="CM236" s="77">
        <f t="shared" si="377"/>
        <v>0</v>
      </c>
      <c r="CN236" s="77">
        <f t="shared" si="377"/>
        <v>0</v>
      </c>
      <c r="CO236" s="77">
        <f t="shared" si="377"/>
        <v>0</v>
      </c>
      <c r="CP236" s="77">
        <f t="shared" si="377"/>
        <v>0</v>
      </c>
      <c r="CQ236" s="77">
        <f t="shared" si="377"/>
        <v>0</v>
      </c>
      <c r="CR236" s="77">
        <f t="shared" si="377"/>
        <v>0</v>
      </c>
      <c r="CS236" s="77">
        <f t="shared" si="377"/>
        <v>0</v>
      </c>
      <c r="CT236" s="77">
        <f t="shared" si="378"/>
        <v>0</v>
      </c>
      <c r="CU236" s="77">
        <f t="shared" si="378"/>
        <v>0</v>
      </c>
      <c r="CV236" s="77">
        <f t="shared" si="378"/>
        <v>0</v>
      </c>
      <c r="CW236" s="77">
        <f t="shared" si="378"/>
        <v>0</v>
      </c>
      <c r="CX236" s="77">
        <f t="shared" si="378"/>
        <v>0</v>
      </c>
      <c r="CY236" s="77">
        <f t="shared" si="378"/>
        <v>0</v>
      </c>
      <c r="CZ236" s="77">
        <f t="shared" si="378"/>
        <v>0</v>
      </c>
      <c r="DA236" s="77">
        <f t="shared" si="378"/>
        <v>0</v>
      </c>
      <c r="DB236" s="77">
        <f t="shared" si="378"/>
        <v>0</v>
      </c>
      <c r="DC236" s="77">
        <f t="shared" si="378"/>
        <v>0</v>
      </c>
      <c r="DD236" s="77">
        <f t="shared" si="379"/>
        <v>0</v>
      </c>
      <c r="DE236" s="77">
        <f t="shared" si="379"/>
        <v>0</v>
      </c>
      <c r="DF236" s="77">
        <f t="shared" si="379"/>
        <v>0</v>
      </c>
      <c r="DG236" s="77">
        <f t="shared" si="379"/>
        <v>0</v>
      </c>
      <c r="DH236" s="77">
        <f t="shared" si="379"/>
        <v>0</v>
      </c>
      <c r="DI236" s="77">
        <f t="shared" si="379"/>
        <v>0</v>
      </c>
      <c r="DJ236" s="77">
        <f t="shared" si="379"/>
        <v>0</v>
      </c>
      <c r="DK236" s="77">
        <f t="shared" si="379"/>
        <v>0</v>
      </c>
      <c r="DL236" s="77">
        <f t="shared" si="379"/>
        <v>0</v>
      </c>
      <c r="DM236" s="77">
        <f t="shared" si="379"/>
        <v>0</v>
      </c>
      <c r="DN236" s="77">
        <f t="shared" si="380"/>
        <v>0</v>
      </c>
      <c r="DO236" s="77">
        <f t="shared" si="380"/>
        <v>0</v>
      </c>
      <c r="DP236" s="77">
        <f t="shared" si="380"/>
        <v>0</v>
      </c>
      <c r="DQ236" s="77">
        <f t="shared" si="380"/>
        <v>0</v>
      </c>
      <c r="DR236" s="77">
        <f t="shared" si="380"/>
        <v>0</v>
      </c>
      <c r="DS236" s="77">
        <f t="shared" si="380"/>
        <v>0</v>
      </c>
      <c r="DT236" s="77">
        <f t="shared" si="380"/>
        <v>0</v>
      </c>
      <c r="DU236" s="77">
        <f t="shared" si="380"/>
        <v>0</v>
      </c>
      <c r="DV236" s="77">
        <f t="shared" si="380"/>
        <v>0</v>
      </c>
      <c r="DW236" s="77">
        <f t="shared" si="380"/>
        <v>0</v>
      </c>
      <c r="DX236" s="77">
        <f t="shared" si="380"/>
        <v>0</v>
      </c>
      <c r="DY236" s="77">
        <f t="shared" si="381"/>
        <v>0</v>
      </c>
      <c r="DZ236" s="77">
        <f t="shared" si="381"/>
        <v>0</v>
      </c>
      <c r="EA236" s="77">
        <f t="shared" si="381"/>
        <v>0</v>
      </c>
      <c r="EB236" s="77">
        <f t="shared" si="381"/>
        <v>0</v>
      </c>
      <c r="EC236" s="77">
        <f t="shared" si="381"/>
        <v>0</v>
      </c>
      <c r="ED236" s="77">
        <f t="shared" si="381"/>
        <v>0</v>
      </c>
      <c r="EE236" s="77">
        <f t="shared" si="381"/>
        <v>0</v>
      </c>
      <c r="EF236" s="77">
        <f t="shared" si="381"/>
        <v>0</v>
      </c>
      <c r="EG236" s="77">
        <f t="shared" si="381"/>
        <v>0</v>
      </c>
      <c r="EH236" s="77">
        <f t="shared" si="381"/>
        <v>0</v>
      </c>
      <c r="EI236" s="77">
        <f t="shared" si="382"/>
        <v>0</v>
      </c>
      <c r="EJ236" s="77">
        <f t="shared" si="382"/>
        <v>0</v>
      </c>
      <c r="EK236" s="77">
        <f t="shared" si="382"/>
        <v>0</v>
      </c>
      <c r="EL236" s="77">
        <f t="shared" si="382"/>
        <v>0</v>
      </c>
      <c r="EM236" s="77">
        <f t="shared" si="382"/>
        <v>0</v>
      </c>
      <c r="EN236" s="77">
        <f t="shared" si="382"/>
        <v>0</v>
      </c>
      <c r="EO236" s="77">
        <f t="shared" si="382"/>
        <v>0</v>
      </c>
      <c r="EP236" s="77">
        <f t="shared" si="382"/>
        <v>0</v>
      </c>
      <c r="EQ236" s="77">
        <f t="shared" si="382"/>
        <v>0</v>
      </c>
      <c r="ER236" s="77">
        <f t="shared" si="382"/>
        <v>0</v>
      </c>
      <c r="ES236" s="77">
        <f t="shared" si="383"/>
        <v>0</v>
      </c>
      <c r="ET236" s="77">
        <f t="shared" si="383"/>
        <v>0</v>
      </c>
      <c r="EU236" s="77">
        <f t="shared" si="383"/>
        <v>0</v>
      </c>
      <c r="EV236" s="77">
        <f t="shared" si="383"/>
        <v>0</v>
      </c>
      <c r="EW236" s="77">
        <f t="shared" si="383"/>
        <v>0</v>
      </c>
      <c r="EX236" s="77">
        <f t="shared" si="383"/>
        <v>0</v>
      </c>
      <c r="EY236" s="77">
        <f t="shared" si="383"/>
        <v>0</v>
      </c>
      <c r="EZ236" s="77">
        <f t="shared" si="383"/>
        <v>0</v>
      </c>
      <c r="FA236" s="77">
        <f t="shared" si="383"/>
        <v>0</v>
      </c>
      <c r="FB236" s="77">
        <f t="shared" si="383"/>
        <v>0</v>
      </c>
      <c r="FC236" s="77">
        <f t="shared" si="384"/>
        <v>0</v>
      </c>
      <c r="FD236" s="77">
        <f t="shared" si="384"/>
        <v>0</v>
      </c>
      <c r="FE236" s="77">
        <f t="shared" si="384"/>
        <v>0</v>
      </c>
      <c r="FF236" s="77">
        <f t="shared" si="384"/>
        <v>0</v>
      </c>
      <c r="FG236" s="77">
        <f t="shared" si="384"/>
        <v>0</v>
      </c>
      <c r="FH236" s="77">
        <f t="shared" si="384"/>
        <v>0</v>
      </c>
      <c r="FI236" s="77">
        <f t="shared" si="384"/>
        <v>0</v>
      </c>
      <c r="FJ236" s="77">
        <f t="shared" si="384"/>
        <v>0</v>
      </c>
      <c r="FK236" s="77">
        <f t="shared" si="384"/>
        <v>0</v>
      </c>
      <c r="FL236" s="77">
        <f t="shared" si="384"/>
        <v>0</v>
      </c>
      <c r="FM236" s="77">
        <f t="shared" si="385"/>
        <v>0</v>
      </c>
      <c r="FN236" s="77">
        <f t="shared" si="385"/>
        <v>0</v>
      </c>
      <c r="FO236" s="77">
        <f t="shared" si="385"/>
        <v>0</v>
      </c>
      <c r="FP236" s="77">
        <f t="shared" si="385"/>
        <v>0</v>
      </c>
      <c r="FQ236" s="77">
        <f t="shared" si="385"/>
        <v>0</v>
      </c>
      <c r="FR236" s="77">
        <f t="shared" si="385"/>
        <v>0</v>
      </c>
      <c r="FS236" s="77">
        <f t="shared" si="385"/>
        <v>0</v>
      </c>
      <c r="FT236" s="77">
        <f t="shared" si="385"/>
        <v>0</v>
      </c>
      <c r="FU236" s="77">
        <f t="shared" si="385"/>
        <v>0</v>
      </c>
      <c r="FV236" s="77">
        <f t="shared" si="385"/>
        <v>0</v>
      </c>
      <c r="FW236" s="77">
        <f t="shared" si="386"/>
        <v>0</v>
      </c>
      <c r="FX236" s="77">
        <f t="shared" si="386"/>
        <v>0</v>
      </c>
      <c r="FY236" s="77">
        <f t="shared" si="386"/>
        <v>0</v>
      </c>
      <c r="FZ236" s="77">
        <f t="shared" si="386"/>
        <v>0</v>
      </c>
      <c r="GA236" s="77">
        <f t="shared" si="386"/>
        <v>0</v>
      </c>
      <c r="GB236" s="77">
        <f t="shared" si="386"/>
        <v>0</v>
      </c>
      <c r="GC236" s="77">
        <f t="shared" si="386"/>
        <v>0</v>
      </c>
      <c r="GD236" s="77">
        <f t="shared" si="386"/>
        <v>0</v>
      </c>
      <c r="GE236" s="77">
        <f t="shared" si="386"/>
        <v>0</v>
      </c>
      <c r="GF236" s="77">
        <f t="shared" si="386"/>
        <v>0</v>
      </c>
      <c r="GG236" s="77">
        <f t="shared" si="386"/>
        <v>0</v>
      </c>
    </row>
    <row r="237" spans="1:189" ht="15.75" x14ac:dyDescent="0.25">
      <c r="A237" s="93"/>
      <c r="B237" s="101"/>
      <c r="C237" s="102"/>
      <c r="D237" s="102"/>
      <c r="E237" s="93"/>
      <c r="F237" s="101"/>
      <c r="G237" s="97">
        <f t="shared" si="355"/>
        <v>0</v>
      </c>
      <c r="H237" s="96"/>
      <c r="I237" s="97">
        <f t="shared" si="356"/>
        <v>0</v>
      </c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0">
        <f t="shared" si="323"/>
        <v>0</v>
      </c>
      <c r="AE237" s="100">
        <f t="shared" si="319"/>
        <v>0</v>
      </c>
      <c r="AF237" s="75"/>
      <c r="AG237" s="75"/>
      <c r="AH237" s="68">
        <f t="shared" si="322"/>
        <v>0</v>
      </c>
      <c r="AI237" s="79">
        <f>SUMIF(Списки!$D$2:$D$6,B237,Списки!$E$2:$E$6)</f>
        <v>0</v>
      </c>
      <c r="AJ237" s="79">
        <f t="shared" si="324"/>
        <v>31</v>
      </c>
      <c r="AK237" s="70"/>
      <c r="AL237" s="70">
        <f t="array" aca="1" ref="AL237" ca="1">IF(MONTH(AI237)=1,MIN(IF(F237=январь!$A$1:$AF$200,ROW(январь!$A$1:$AF$200))),IF(MONTH(AI237)=2,MIN(IF(F237=февраль!$A$1:$AF$200,ROW(февраль!$A$1:$AF$200))),IF(MONTH(AI237)=3,MIN(IF(F237=март!$A$1:$AF$200,ROW(март!$A$1:$AF$200))),IF(MONTH(AI237)=4,MIN(IF(F237=апрель!$A$1:$AF$200,ROW(апрель!$A$1:$AF$200))),IF(MONTH(AI237)=5,MIN(IF(F237=май!$A$1:$AF$200,ROW(май!$A$1:$AF$200))),0)))))</f>
        <v>3</v>
      </c>
      <c r="AM237" s="77" t="str">
        <f t="shared" ca="1" si="372"/>
        <v>П</v>
      </c>
      <c r="AN237" s="77" t="str">
        <f t="shared" ca="1" si="372"/>
        <v>П</v>
      </c>
      <c r="AO237" s="77" t="str">
        <f t="shared" ca="1" si="372"/>
        <v>КД</v>
      </c>
      <c r="AP237" s="77" t="str">
        <f t="shared" ca="1" si="372"/>
        <v>КД</v>
      </c>
      <c r="AQ237" s="77" t="str">
        <f t="shared" ca="1" si="372"/>
        <v>КД</v>
      </c>
      <c r="AR237" s="77" t="str">
        <f t="shared" ca="1" si="372"/>
        <v>КД</v>
      </c>
      <c r="AS237" s="77" t="str">
        <f t="shared" ca="1" si="372"/>
        <v>В</v>
      </c>
      <c r="AT237" s="77" t="str">
        <f t="shared" ca="1" si="372"/>
        <v>КД</v>
      </c>
      <c r="AU237" s="77">
        <f t="shared" ca="1" si="372"/>
        <v>0</v>
      </c>
      <c r="AV237" s="77">
        <f t="shared" ca="1" si="372"/>
        <v>3</v>
      </c>
      <c r="AW237" s="77">
        <f t="shared" ca="1" si="373"/>
        <v>4</v>
      </c>
      <c r="AX237" s="77">
        <f t="shared" ca="1" si="373"/>
        <v>6</v>
      </c>
      <c r="AY237" s="77">
        <f t="shared" ca="1" si="373"/>
        <v>3</v>
      </c>
      <c r="AZ237" s="77" t="str">
        <f t="shared" ca="1" si="373"/>
        <v>В</v>
      </c>
      <c r="BA237" s="77">
        <f t="shared" ca="1" si="373"/>
        <v>7</v>
      </c>
      <c r="BB237" s="77">
        <f t="shared" ca="1" si="373"/>
        <v>0</v>
      </c>
      <c r="BC237" s="77">
        <f t="shared" ca="1" si="373"/>
        <v>3</v>
      </c>
      <c r="BD237" s="77">
        <f t="shared" ca="1" si="373"/>
        <v>4</v>
      </c>
      <c r="BE237" s="77">
        <f t="shared" ca="1" si="373"/>
        <v>6</v>
      </c>
      <c r="BF237" s="77">
        <f t="shared" ca="1" si="373"/>
        <v>3</v>
      </c>
      <c r="BG237" s="77" t="str">
        <f t="shared" ca="1" si="374"/>
        <v>В</v>
      </c>
      <c r="BH237" s="77">
        <f t="shared" ca="1" si="374"/>
        <v>7</v>
      </c>
      <c r="BI237" s="77">
        <f t="shared" ca="1" si="374"/>
        <v>0</v>
      </c>
      <c r="BJ237" s="77">
        <f t="shared" ca="1" si="374"/>
        <v>3</v>
      </c>
      <c r="BK237" s="77">
        <f t="shared" ca="1" si="374"/>
        <v>4</v>
      </c>
      <c r="BL237" s="77">
        <f t="shared" ca="1" si="374"/>
        <v>6</v>
      </c>
      <c r="BM237" s="77">
        <f t="shared" ca="1" si="374"/>
        <v>3</v>
      </c>
      <c r="BN237" s="77" t="str">
        <f t="shared" ca="1" si="374"/>
        <v>В</v>
      </c>
      <c r="BO237" s="77">
        <f t="shared" ca="1" si="374"/>
        <v>7</v>
      </c>
      <c r="BP237" s="77">
        <f t="shared" ca="1" si="374"/>
        <v>0</v>
      </c>
      <c r="BQ237" s="77">
        <f t="shared" ca="1" si="374"/>
        <v>3</v>
      </c>
      <c r="BR237" s="77">
        <f t="shared" si="375"/>
        <v>0</v>
      </c>
      <c r="BS237" s="77">
        <f t="shared" si="375"/>
        <v>0</v>
      </c>
      <c r="BT237" s="77">
        <f t="shared" si="375"/>
        <v>0</v>
      </c>
      <c r="BU237" s="77">
        <f t="shared" si="375"/>
        <v>0</v>
      </c>
      <c r="BV237" s="77">
        <f t="shared" si="375"/>
        <v>0</v>
      </c>
      <c r="BW237" s="77">
        <f t="shared" si="375"/>
        <v>0</v>
      </c>
      <c r="BX237" s="77">
        <f t="shared" si="375"/>
        <v>0</v>
      </c>
      <c r="BY237" s="77">
        <f t="shared" si="375"/>
        <v>0</v>
      </c>
      <c r="BZ237" s="77">
        <f t="shared" si="375"/>
        <v>0</v>
      </c>
      <c r="CA237" s="77">
        <f t="shared" si="375"/>
        <v>0</v>
      </c>
      <c r="CB237" s="77">
        <f t="shared" si="376"/>
        <v>0</v>
      </c>
      <c r="CC237" s="77">
        <f t="shared" si="376"/>
        <v>0</v>
      </c>
      <c r="CD237" s="77">
        <f t="shared" si="376"/>
        <v>0</v>
      </c>
      <c r="CE237" s="77">
        <f t="shared" si="376"/>
        <v>0</v>
      </c>
      <c r="CF237" s="77">
        <f t="shared" si="376"/>
        <v>0</v>
      </c>
      <c r="CG237" s="77">
        <f t="shared" si="376"/>
        <v>0</v>
      </c>
      <c r="CH237" s="77">
        <f t="shared" si="376"/>
        <v>0</v>
      </c>
      <c r="CI237" s="77">
        <f t="shared" si="376"/>
        <v>0</v>
      </c>
      <c r="CJ237" s="77">
        <f t="shared" si="376"/>
        <v>0</v>
      </c>
      <c r="CK237" s="77">
        <f t="shared" si="376"/>
        <v>0</v>
      </c>
      <c r="CL237" s="77">
        <f t="shared" si="377"/>
        <v>0</v>
      </c>
      <c r="CM237" s="77">
        <f t="shared" si="377"/>
        <v>0</v>
      </c>
      <c r="CN237" s="77">
        <f t="shared" si="377"/>
        <v>0</v>
      </c>
      <c r="CO237" s="77">
        <f t="shared" si="377"/>
        <v>0</v>
      </c>
      <c r="CP237" s="77">
        <f t="shared" si="377"/>
        <v>0</v>
      </c>
      <c r="CQ237" s="77">
        <f t="shared" si="377"/>
        <v>0</v>
      </c>
      <c r="CR237" s="77">
        <f t="shared" si="377"/>
        <v>0</v>
      </c>
      <c r="CS237" s="77">
        <f t="shared" si="377"/>
        <v>0</v>
      </c>
      <c r="CT237" s="77">
        <f t="shared" si="378"/>
        <v>0</v>
      </c>
      <c r="CU237" s="77">
        <f t="shared" si="378"/>
        <v>0</v>
      </c>
      <c r="CV237" s="77">
        <f t="shared" si="378"/>
        <v>0</v>
      </c>
      <c r="CW237" s="77">
        <f t="shared" si="378"/>
        <v>0</v>
      </c>
      <c r="CX237" s="77">
        <f t="shared" si="378"/>
        <v>0</v>
      </c>
      <c r="CY237" s="77">
        <f t="shared" si="378"/>
        <v>0</v>
      </c>
      <c r="CZ237" s="77">
        <f t="shared" si="378"/>
        <v>0</v>
      </c>
      <c r="DA237" s="77">
        <f t="shared" si="378"/>
        <v>0</v>
      </c>
      <c r="DB237" s="77">
        <f t="shared" si="378"/>
        <v>0</v>
      </c>
      <c r="DC237" s="77">
        <f t="shared" si="378"/>
        <v>0</v>
      </c>
      <c r="DD237" s="77">
        <f t="shared" si="379"/>
        <v>0</v>
      </c>
      <c r="DE237" s="77">
        <f t="shared" si="379"/>
        <v>0</v>
      </c>
      <c r="DF237" s="77">
        <f t="shared" si="379"/>
        <v>0</v>
      </c>
      <c r="DG237" s="77">
        <f t="shared" si="379"/>
        <v>0</v>
      </c>
      <c r="DH237" s="77">
        <f t="shared" si="379"/>
        <v>0</v>
      </c>
      <c r="DI237" s="77">
        <f t="shared" si="379"/>
        <v>0</v>
      </c>
      <c r="DJ237" s="77">
        <f t="shared" si="379"/>
        <v>0</v>
      </c>
      <c r="DK237" s="77">
        <f t="shared" si="379"/>
        <v>0</v>
      </c>
      <c r="DL237" s="77">
        <f t="shared" si="379"/>
        <v>0</v>
      </c>
      <c r="DM237" s="77">
        <f t="shared" si="379"/>
        <v>0</v>
      </c>
      <c r="DN237" s="77">
        <f t="shared" si="380"/>
        <v>0</v>
      </c>
      <c r="DO237" s="77">
        <f t="shared" si="380"/>
        <v>0</v>
      </c>
      <c r="DP237" s="77">
        <f t="shared" si="380"/>
        <v>0</v>
      </c>
      <c r="DQ237" s="77">
        <f t="shared" si="380"/>
        <v>0</v>
      </c>
      <c r="DR237" s="77">
        <f t="shared" si="380"/>
        <v>0</v>
      </c>
      <c r="DS237" s="77">
        <f t="shared" si="380"/>
        <v>0</v>
      </c>
      <c r="DT237" s="77">
        <f t="shared" si="380"/>
        <v>0</v>
      </c>
      <c r="DU237" s="77">
        <f t="shared" si="380"/>
        <v>0</v>
      </c>
      <c r="DV237" s="77">
        <f t="shared" si="380"/>
        <v>0</v>
      </c>
      <c r="DW237" s="77">
        <f t="shared" si="380"/>
        <v>0</v>
      </c>
      <c r="DX237" s="77">
        <f t="shared" si="380"/>
        <v>0</v>
      </c>
      <c r="DY237" s="77">
        <f t="shared" si="381"/>
        <v>0</v>
      </c>
      <c r="DZ237" s="77">
        <f t="shared" si="381"/>
        <v>0</v>
      </c>
      <c r="EA237" s="77">
        <f t="shared" si="381"/>
        <v>0</v>
      </c>
      <c r="EB237" s="77">
        <f t="shared" si="381"/>
        <v>0</v>
      </c>
      <c r="EC237" s="77">
        <f t="shared" si="381"/>
        <v>0</v>
      </c>
      <c r="ED237" s="77">
        <f t="shared" si="381"/>
        <v>0</v>
      </c>
      <c r="EE237" s="77">
        <f t="shared" si="381"/>
        <v>0</v>
      </c>
      <c r="EF237" s="77">
        <f t="shared" si="381"/>
        <v>0</v>
      </c>
      <c r="EG237" s="77">
        <f t="shared" si="381"/>
        <v>0</v>
      </c>
      <c r="EH237" s="77">
        <f t="shared" si="381"/>
        <v>0</v>
      </c>
      <c r="EI237" s="77">
        <f t="shared" si="382"/>
        <v>0</v>
      </c>
      <c r="EJ237" s="77">
        <f t="shared" si="382"/>
        <v>0</v>
      </c>
      <c r="EK237" s="77">
        <f t="shared" si="382"/>
        <v>0</v>
      </c>
      <c r="EL237" s="77">
        <f t="shared" si="382"/>
        <v>0</v>
      </c>
      <c r="EM237" s="77">
        <f t="shared" si="382"/>
        <v>0</v>
      </c>
      <c r="EN237" s="77">
        <f t="shared" si="382"/>
        <v>0</v>
      </c>
      <c r="EO237" s="77">
        <f t="shared" si="382"/>
        <v>0</v>
      </c>
      <c r="EP237" s="77">
        <f t="shared" si="382"/>
        <v>0</v>
      </c>
      <c r="EQ237" s="77">
        <f t="shared" si="382"/>
        <v>0</v>
      </c>
      <c r="ER237" s="77">
        <f t="shared" si="382"/>
        <v>0</v>
      </c>
      <c r="ES237" s="77">
        <f t="shared" si="383"/>
        <v>0</v>
      </c>
      <c r="ET237" s="77">
        <f t="shared" si="383"/>
        <v>0</v>
      </c>
      <c r="EU237" s="77">
        <f t="shared" si="383"/>
        <v>0</v>
      </c>
      <c r="EV237" s="77">
        <f t="shared" si="383"/>
        <v>0</v>
      </c>
      <c r="EW237" s="77">
        <f t="shared" si="383"/>
        <v>0</v>
      </c>
      <c r="EX237" s="77">
        <f t="shared" si="383"/>
        <v>0</v>
      </c>
      <c r="EY237" s="77">
        <f t="shared" si="383"/>
        <v>0</v>
      </c>
      <c r="EZ237" s="77">
        <f t="shared" si="383"/>
        <v>0</v>
      </c>
      <c r="FA237" s="77">
        <f t="shared" si="383"/>
        <v>0</v>
      </c>
      <c r="FB237" s="77">
        <f t="shared" si="383"/>
        <v>0</v>
      </c>
      <c r="FC237" s="77">
        <f t="shared" si="384"/>
        <v>0</v>
      </c>
      <c r="FD237" s="77">
        <f t="shared" si="384"/>
        <v>0</v>
      </c>
      <c r="FE237" s="77">
        <f t="shared" si="384"/>
        <v>0</v>
      </c>
      <c r="FF237" s="77">
        <f t="shared" si="384"/>
        <v>0</v>
      </c>
      <c r="FG237" s="77">
        <f t="shared" si="384"/>
        <v>0</v>
      </c>
      <c r="FH237" s="77">
        <f t="shared" si="384"/>
        <v>0</v>
      </c>
      <c r="FI237" s="77">
        <f t="shared" si="384"/>
        <v>0</v>
      </c>
      <c r="FJ237" s="77">
        <f t="shared" si="384"/>
        <v>0</v>
      </c>
      <c r="FK237" s="77">
        <f t="shared" si="384"/>
        <v>0</v>
      </c>
      <c r="FL237" s="77">
        <f t="shared" si="384"/>
        <v>0</v>
      </c>
      <c r="FM237" s="77">
        <f t="shared" si="385"/>
        <v>0</v>
      </c>
      <c r="FN237" s="77">
        <f t="shared" si="385"/>
        <v>0</v>
      </c>
      <c r="FO237" s="77">
        <f t="shared" si="385"/>
        <v>0</v>
      </c>
      <c r="FP237" s="77">
        <f t="shared" si="385"/>
        <v>0</v>
      </c>
      <c r="FQ237" s="77">
        <f t="shared" si="385"/>
        <v>0</v>
      </c>
      <c r="FR237" s="77">
        <f t="shared" si="385"/>
        <v>0</v>
      </c>
      <c r="FS237" s="77">
        <f t="shared" si="385"/>
        <v>0</v>
      </c>
      <c r="FT237" s="77">
        <f t="shared" si="385"/>
        <v>0</v>
      </c>
      <c r="FU237" s="77">
        <f t="shared" si="385"/>
        <v>0</v>
      </c>
      <c r="FV237" s="77">
        <f t="shared" si="385"/>
        <v>0</v>
      </c>
      <c r="FW237" s="77">
        <f t="shared" si="386"/>
        <v>0</v>
      </c>
      <c r="FX237" s="77">
        <f t="shared" si="386"/>
        <v>0</v>
      </c>
      <c r="FY237" s="77">
        <f t="shared" si="386"/>
        <v>0</v>
      </c>
      <c r="FZ237" s="77">
        <f t="shared" si="386"/>
        <v>0</v>
      </c>
      <c r="GA237" s="77">
        <f t="shared" si="386"/>
        <v>0</v>
      </c>
      <c r="GB237" s="77">
        <f t="shared" si="386"/>
        <v>0</v>
      </c>
      <c r="GC237" s="77">
        <f t="shared" si="386"/>
        <v>0</v>
      </c>
      <c r="GD237" s="77">
        <f t="shared" si="386"/>
        <v>0</v>
      </c>
      <c r="GE237" s="77">
        <f t="shared" si="386"/>
        <v>0</v>
      </c>
      <c r="GF237" s="77">
        <f t="shared" si="386"/>
        <v>0</v>
      </c>
      <c r="GG237" s="77">
        <f t="shared" si="386"/>
        <v>0</v>
      </c>
    </row>
    <row r="238" spans="1:189" ht="15.75" x14ac:dyDescent="0.25">
      <c r="A238" s="93"/>
      <c r="B238" s="101"/>
      <c r="C238" s="102"/>
      <c r="D238" s="102"/>
      <c r="E238" s="93"/>
      <c r="F238" s="101"/>
      <c r="G238" s="97">
        <f t="shared" si="355"/>
        <v>0</v>
      </c>
      <c r="H238" s="96"/>
      <c r="I238" s="97">
        <f t="shared" si="356"/>
        <v>0</v>
      </c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0">
        <f t="shared" si="323"/>
        <v>0</v>
      </c>
      <c r="AE238" s="100">
        <f t="shared" si="319"/>
        <v>0</v>
      </c>
      <c r="AF238" s="75"/>
      <c r="AG238" s="75"/>
      <c r="AH238" s="68">
        <f t="shared" si="322"/>
        <v>0</v>
      </c>
      <c r="AI238" s="79">
        <f>SUMIF(Списки!$D$2:$D$6,B238,Списки!$E$2:$E$6)</f>
        <v>0</v>
      </c>
      <c r="AJ238" s="79">
        <f t="shared" si="324"/>
        <v>31</v>
      </c>
      <c r="AK238" s="70"/>
      <c r="AL238" s="70">
        <f t="array" aca="1" ref="AL238" ca="1">IF(MONTH(AI238)=1,MIN(IF(F238=январь!$A$1:$AF$200,ROW(январь!$A$1:$AF$200))),IF(MONTH(AI238)=2,MIN(IF(F238=февраль!$A$1:$AF$200,ROW(февраль!$A$1:$AF$200))),IF(MONTH(AI238)=3,MIN(IF(F238=март!$A$1:$AF$200,ROW(март!$A$1:$AF$200))),IF(MONTH(AI238)=4,MIN(IF(F238=апрель!$A$1:$AF$200,ROW(апрель!$A$1:$AF$200))),IF(MONTH(AI238)=5,MIN(IF(F238=май!$A$1:$AF$200,ROW(май!$A$1:$AF$200))),0)))))</f>
        <v>3</v>
      </c>
      <c r="AM238" s="77" t="str">
        <f t="shared" ca="1" si="372"/>
        <v>П</v>
      </c>
      <c r="AN238" s="77" t="str">
        <f t="shared" ca="1" si="372"/>
        <v>П</v>
      </c>
      <c r="AO238" s="77" t="str">
        <f t="shared" ca="1" si="372"/>
        <v>КД</v>
      </c>
      <c r="AP238" s="77" t="str">
        <f t="shared" ca="1" si="372"/>
        <v>КД</v>
      </c>
      <c r="AQ238" s="77" t="str">
        <f t="shared" ca="1" si="372"/>
        <v>КД</v>
      </c>
      <c r="AR238" s="77" t="str">
        <f t="shared" ca="1" si="372"/>
        <v>КД</v>
      </c>
      <c r="AS238" s="77" t="str">
        <f t="shared" ca="1" si="372"/>
        <v>В</v>
      </c>
      <c r="AT238" s="77" t="str">
        <f t="shared" ca="1" si="372"/>
        <v>КД</v>
      </c>
      <c r="AU238" s="77">
        <f t="shared" ca="1" si="372"/>
        <v>0</v>
      </c>
      <c r="AV238" s="77">
        <f t="shared" ca="1" si="372"/>
        <v>3</v>
      </c>
      <c r="AW238" s="77">
        <f t="shared" ca="1" si="373"/>
        <v>4</v>
      </c>
      <c r="AX238" s="77">
        <f t="shared" ca="1" si="373"/>
        <v>6</v>
      </c>
      <c r="AY238" s="77">
        <f t="shared" ca="1" si="373"/>
        <v>3</v>
      </c>
      <c r="AZ238" s="77" t="str">
        <f t="shared" ca="1" si="373"/>
        <v>В</v>
      </c>
      <c r="BA238" s="77">
        <f t="shared" ca="1" si="373"/>
        <v>7</v>
      </c>
      <c r="BB238" s="77">
        <f t="shared" ca="1" si="373"/>
        <v>0</v>
      </c>
      <c r="BC238" s="77">
        <f t="shared" ca="1" si="373"/>
        <v>3</v>
      </c>
      <c r="BD238" s="77">
        <f t="shared" ca="1" si="373"/>
        <v>4</v>
      </c>
      <c r="BE238" s="77">
        <f t="shared" ca="1" si="373"/>
        <v>6</v>
      </c>
      <c r="BF238" s="77">
        <f t="shared" ca="1" si="373"/>
        <v>3</v>
      </c>
      <c r="BG238" s="77" t="str">
        <f t="shared" ca="1" si="374"/>
        <v>В</v>
      </c>
      <c r="BH238" s="77">
        <f t="shared" ca="1" si="374"/>
        <v>7</v>
      </c>
      <c r="BI238" s="77">
        <f t="shared" ca="1" si="374"/>
        <v>0</v>
      </c>
      <c r="BJ238" s="77">
        <f t="shared" ca="1" si="374"/>
        <v>3</v>
      </c>
      <c r="BK238" s="77">
        <f t="shared" ca="1" si="374"/>
        <v>4</v>
      </c>
      <c r="BL238" s="77">
        <f t="shared" ca="1" si="374"/>
        <v>6</v>
      </c>
      <c r="BM238" s="77">
        <f t="shared" ca="1" si="374"/>
        <v>3</v>
      </c>
      <c r="BN238" s="77" t="str">
        <f t="shared" ca="1" si="374"/>
        <v>В</v>
      </c>
      <c r="BO238" s="77">
        <f t="shared" ca="1" si="374"/>
        <v>7</v>
      </c>
      <c r="BP238" s="77">
        <f t="shared" ca="1" si="374"/>
        <v>0</v>
      </c>
      <c r="BQ238" s="77">
        <f t="shared" ca="1" si="374"/>
        <v>3</v>
      </c>
      <c r="BR238" s="77">
        <f t="shared" si="375"/>
        <v>0</v>
      </c>
      <c r="BS238" s="77">
        <f t="shared" si="375"/>
        <v>0</v>
      </c>
      <c r="BT238" s="77">
        <f t="shared" si="375"/>
        <v>0</v>
      </c>
      <c r="BU238" s="77">
        <f t="shared" si="375"/>
        <v>0</v>
      </c>
      <c r="BV238" s="77">
        <f t="shared" si="375"/>
        <v>0</v>
      </c>
      <c r="BW238" s="77">
        <f t="shared" si="375"/>
        <v>0</v>
      </c>
      <c r="BX238" s="77">
        <f t="shared" si="375"/>
        <v>0</v>
      </c>
      <c r="BY238" s="77">
        <f t="shared" si="375"/>
        <v>0</v>
      </c>
      <c r="BZ238" s="77">
        <f t="shared" si="375"/>
        <v>0</v>
      </c>
      <c r="CA238" s="77">
        <f t="shared" si="375"/>
        <v>0</v>
      </c>
      <c r="CB238" s="77">
        <f t="shared" si="376"/>
        <v>0</v>
      </c>
      <c r="CC238" s="77">
        <f t="shared" si="376"/>
        <v>0</v>
      </c>
      <c r="CD238" s="77">
        <f t="shared" si="376"/>
        <v>0</v>
      </c>
      <c r="CE238" s="77">
        <f t="shared" si="376"/>
        <v>0</v>
      </c>
      <c r="CF238" s="77">
        <f t="shared" si="376"/>
        <v>0</v>
      </c>
      <c r="CG238" s="77">
        <f t="shared" si="376"/>
        <v>0</v>
      </c>
      <c r="CH238" s="77">
        <f t="shared" si="376"/>
        <v>0</v>
      </c>
      <c r="CI238" s="77">
        <f t="shared" si="376"/>
        <v>0</v>
      </c>
      <c r="CJ238" s="77">
        <f t="shared" si="376"/>
        <v>0</v>
      </c>
      <c r="CK238" s="77">
        <f t="shared" si="376"/>
        <v>0</v>
      </c>
      <c r="CL238" s="77">
        <f t="shared" si="377"/>
        <v>0</v>
      </c>
      <c r="CM238" s="77">
        <f t="shared" si="377"/>
        <v>0</v>
      </c>
      <c r="CN238" s="77">
        <f t="shared" si="377"/>
        <v>0</v>
      </c>
      <c r="CO238" s="77">
        <f t="shared" si="377"/>
        <v>0</v>
      </c>
      <c r="CP238" s="77">
        <f t="shared" si="377"/>
        <v>0</v>
      </c>
      <c r="CQ238" s="77">
        <f t="shared" si="377"/>
        <v>0</v>
      </c>
      <c r="CR238" s="77">
        <f t="shared" si="377"/>
        <v>0</v>
      </c>
      <c r="CS238" s="77">
        <f t="shared" si="377"/>
        <v>0</v>
      </c>
      <c r="CT238" s="77">
        <f t="shared" si="378"/>
        <v>0</v>
      </c>
      <c r="CU238" s="77">
        <f t="shared" si="378"/>
        <v>0</v>
      </c>
      <c r="CV238" s="77">
        <f t="shared" si="378"/>
        <v>0</v>
      </c>
      <c r="CW238" s="77">
        <f t="shared" si="378"/>
        <v>0</v>
      </c>
      <c r="CX238" s="77">
        <f t="shared" si="378"/>
        <v>0</v>
      </c>
      <c r="CY238" s="77">
        <f t="shared" si="378"/>
        <v>0</v>
      </c>
      <c r="CZ238" s="77">
        <f t="shared" si="378"/>
        <v>0</v>
      </c>
      <c r="DA238" s="77">
        <f t="shared" si="378"/>
        <v>0</v>
      </c>
      <c r="DB238" s="77">
        <f t="shared" si="378"/>
        <v>0</v>
      </c>
      <c r="DC238" s="77">
        <f t="shared" si="378"/>
        <v>0</v>
      </c>
      <c r="DD238" s="77">
        <f t="shared" si="379"/>
        <v>0</v>
      </c>
      <c r="DE238" s="77">
        <f t="shared" si="379"/>
        <v>0</v>
      </c>
      <c r="DF238" s="77">
        <f t="shared" si="379"/>
        <v>0</v>
      </c>
      <c r="DG238" s="77">
        <f t="shared" si="379"/>
        <v>0</v>
      </c>
      <c r="DH238" s="77">
        <f t="shared" si="379"/>
        <v>0</v>
      </c>
      <c r="DI238" s="77">
        <f t="shared" si="379"/>
        <v>0</v>
      </c>
      <c r="DJ238" s="77">
        <f t="shared" si="379"/>
        <v>0</v>
      </c>
      <c r="DK238" s="77">
        <f t="shared" si="379"/>
        <v>0</v>
      </c>
      <c r="DL238" s="77">
        <f t="shared" si="379"/>
        <v>0</v>
      </c>
      <c r="DM238" s="77">
        <f t="shared" si="379"/>
        <v>0</v>
      </c>
      <c r="DN238" s="77">
        <f t="shared" si="380"/>
        <v>0</v>
      </c>
      <c r="DO238" s="77">
        <f t="shared" si="380"/>
        <v>0</v>
      </c>
      <c r="DP238" s="77">
        <f t="shared" si="380"/>
        <v>0</v>
      </c>
      <c r="DQ238" s="77">
        <f t="shared" si="380"/>
        <v>0</v>
      </c>
      <c r="DR238" s="77">
        <f t="shared" si="380"/>
        <v>0</v>
      </c>
      <c r="DS238" s="77">
        <f t="shared" si="380"/>
        <v>0</v>
      </c>
      <c r="DT238" s="77">
        <f t="shared" si="380"/>
        <v>0</v>
      </c>
      <c r="DU238" s="77">
        <f t="shared" si="380"/>
        <v>0</v>
      </c>
      <c r="DV238" s="77">
        <f t="shared" si="380"/>
        <v>0</v>
      </c>
      <c r="DW238" s="77">
        <f t="shared" si="380"/>
        <v>0</v>
      </c>
      <c r="DX238" s="77">
        <f t="shared" si="380"/>
        <v>0</v>
      </c>
      <c r="DY238" s="77">
        <f t="shared" si="381"/>
        <v>0</v>
      </c>
      <c r="DZ238" s="77">
        <f t="shared" si="381"/>
        <v>0</v>
      </c>
      <c r="EA238" s="77">
        <f t="shared" si="381"/>
        <v>0</v>
      </c>
      <c r="EB238" s="77">
        <f t="shared" si="381"/>
        <v>0</v>
      </c>
      <c r="EC238" s="77">
        <f t="shared" si="381"/>
        <v>0</v>
      </c>
      <c r="ED238" s="77">
        <f t="shared" si="381"/>
        <v>0</v>
      </c>
      <c r="EE238" s="77">
        <f t="shared" si="381"/>
        <v>0</v>
      </c>
      <c r="EF238" s="77">
        <f t="shared" si="381"/>
        <v>0</v>
      </c>
      <c r="EG238" s="77">
        <f t="shared" si="381"/>
        <v>0</v>
      </c>
      <c r="EH238" s="77">
        <f t="shared" si="381"/>
        <v>0</v>
      </c>
      <c r="EI238" s="77">
        <f t="shared" si="382"/>
        <v>0</v>
      </c>
      <c r="EJ238" s="77">
        <f t="shared" si="382"/>
        <v>0</v>
      </c>
      <c r="EK238" s="77">
        <f t="shared" si="382"/>
        <v>0</v>
      </c>
      <c r="EL238" s="77">
        <f t="shared" si="382"/>
        <v>0</v>
      </c>
      <c r="EM238" s="77">
        <f t="shared" si="382"/>
        <v>0</v>
      </c>
      <c r="EN238" s="77">
        <f t="shared" si="382"/>
        <v>0</v>
      </c>
      <c r="EO238" s="77">
        <f t="shared" si="382"/>
        <v>0</v>
      </c>
      <c r="EP238" s="77">
        <f t="shared" si="382"/>
        <v>0</v>
      </c>
      <c r="EQ238" s="77">
        <f t="shared" si="382"/>
        <v>0</v>
      </c>
      <c r="ER238" s="77">
        <f t="shared" si="382"/>
        <v>0</v>
      </c>
      <c r="ES238" s="77">
        <f t="shared" si="383"/>
        <v>0</v>
      </c>
      <c r="ET238" s="77">
        <f t="shared" si="383"/>
        <v>0</v>
      </c>
      <c r="EU238" s="77">
        <f t="shared" si="383"/>
        <v>0</v>
      </c>
      <c r="EV238" s="77">
        <f t="shared" si="383"/>
        <v>0</v>
      </c>
      <c r="EW238" s="77">
        <f t="shared" si="383"/>
        <v>0</v>
      </c>
      <c r="EX238" s="77">
        <f t="shared" si="383"/>
        <v>0</v>
      </c>
      <c r="EY238" s="77">
        <f t="shared" si="383"/>
        <v>0</v>
      </c>
      <c r="EZ238" s="77">
        <f t="shared" si="383"/>
        <v>0</v>
      </c>
      <c r="FA238" s="77">
        <f t="shared" si="383"/>
        <v>0</v>
      </c>
      <c r="FB238" s="77">
        <f t="shared" si="383"/>
        <v>0</v>
      </c>
      <c r="FC238" s="77">
        <f t="shared" si="384"/>
        <v>0</v>
      </c>
      <c r="FD238" s="77">
        <f t="shared" si="384"/>
        <v>0</v>
      </c>
      <c r="FE238" s="77">
        <f t="shared" si="384"/>
        <v>0</v>
      </c>
      <c r="FF238" s="77">
        <f t="shared" si="384"/>
        <v>0</v>
      </c>
      <c r="FG238" s="77">
        <f t="shared" si="384"/>
        <v>0</v>
      </c>
      <c r="FH238" s="77">
        <f t="shared" si="384"/>
        <v>0</v>
      </c>
      <c r="FI238" s="77">
        <f t="shared" si="384"/>
        <v>0</v>
      </c>
      <c r="FJ238" s="77">
        <f t="shared" si="384"/>
        <v>0</v>
      </c>
      <c r="FK238" s="77">
        <f t="shared" si="384"/>
        <v>0</v>
      </c>
      <c r="FL238" s="77">
        <f t="shared" si="384"/>
        <v>0</v>
      </c>
      <c r="FM238" s="77">
        <f t="shared" si="385"/>
        <v>0</v>
      </c>
      <c r="FN238" s="77">
        <f t="shared" si="385"/>
        <v>0</v>
      </c>
      <c r="FO238" s="77">
        <f t="shared" si="385"/>
        <v>0</v>
      </c>
      <c r="FP238" s="77">
        <f t="shared" si="385"/>
        <v>0</v>
      </c>
      <c r="FQ238" s="77">
        <f t="shared" si="385"/>
        <v>0</v>
      </c>
      <c r="FR238" s="77">
        <f t="shared" si="385"/>
        <v>0</v>
      </c>
      <c r="FS238" s="77">
        <f t="shared" si="385"/>
        <v>0</v>
      </c>
      <c r="FT238" s="77">
        <f t="shared" si="385"/>
        <v>0</v>
      </c>
      <c r="FU238" s="77">
        <f t="shared" si="385"/>
        <v>0</v>
      </c>
      <c r="FV238" s="77">
        <f t="shared" si="385"/>
        <v>0</v>
      </c>
      <c r="FW238" s="77">
        <f t="shared" si="386"/>
        <v>0</v>
      </c>
      <c r="FX238" s="77">
        <f t="shared" si="386"/>
        <v>0</v>
      </c>
      <c r="FY238" s="77">
        <f t="shared" si="386"/>
        <v>0</v>
      </c>
      <c r="FZ238" s="77">
        <f t="shared" si="386"/>
        <v>0</v>
      </c>
      <c r="GA238" s="77">
        <f t="shared" si="386"/>
        <v>0</v>
      </c>
      <c r="GB238" s="77">
        <f t="shared" si="386"/>
        <v>0</v>
      </c>
      <c r="GC238" s="77">
        <f t="shared" si="386"/>
        <v>0</v>
      </c>
      <c r="GD238" s="77">
        <f t="shared" si="386"/>
        <v>0</v>
      </c>
      <c r="GE238" s="77">
        <f t="shared" si="386"/>
        <v>0</v>
      </c>
      <c r="GF238" s="77">
        <f t="shared" si="386"/>
        <v>0</v>
      </c>
      <c r="GG238" s="77">
        <f t="shared" si="386"/>
        <v>0</v>
      </c>
    </row>
    <row r="239" spans="1:189" ht="15.75" x14ac:dyDescent="0.25">
      <c r="A239" s="93"/>
      <c r="B239" s="101"/>
      <c r="C239" s="102"/>
      <c r="D239" s="102"/>
      <c r="E239" s="93"/>
      <c r="F239" s="101"/>
      <c r="G239" s="97">
        <f t="shared" si="355"/>
        <v>0</v>
      </c>
      <c r="H239" s="96"/>
      <c r="I239" s="97">
        <f t="shared" si="356"/>
        <v>0</v>
      </c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0">
        <f t="shared" si="323"/>
        <v>0</v>
      </c>
      <c r="AE239" s="100">
        <f t="shared" si="319"/>
        <v>0</v>
      </c>
      <c r="AF239" s="75"/>
      <c r="AG239" s="75"/>
      <c r="AH239" s="68">
        <f t="shared" si="322"/>
        <v>0</v>
      </c>
      <c r="AI239" s="79">
        <f>SUMIF(Списки!$D$2:$D$6,B239,Списки!$E$2:$E$6)</f>
        <v>0</v>
      </c>
      <c r="AJ239" s="79">
        <f t="shared" si="324"/>
        <v>31</v>
      </c>
      <c r="AK239" s="70"/>
      <c r="AL239" s="70">
        <f t="array" aca="1" ref="AL239" ca="1">IF(MONTH(AI239)=1,MIN(IF(F239=январь!$A$1:$AF$200,ROW(январь!$A$1:$AF$200))),IF(MONTH(AI239)=2,MIN(IF(F239=февраль!$A$1:$AF$200,ROW(февраль!$A$1:$AF$200))),IF(MONTH(AI239)=3,MIN(IF(F239=март!$A$1:$AF$200,ROW(март!$A$1:$AF$200))),IF(MONTH(AI239)=4,MIN(IF(F239=апрель!$A$1:$AF$200,ROW(апрель!$A$1:$AF$200))),IF(MONTH(AI239)=5,MIN(IF(F239=май!$A$1:$AF$200,ROW(май!$A$1:$AF$200))),0)))))</f>
        <v>3</v>
      </c>
      <c r="AM239" s="77" t="str">
        <f t="shared" ca="1" si="372"/>
        <v>П</v>
      </c>
      <c r="AN239" s="77" t="str">
        <f t="shared" ca="1" si="372"/>
        <v>П</v>
      </c>
      <c r="AO239" s="77" t="str">
        <f t="shared" ca="1" si="372"/>
        <v>КД</v>
      </c>
      <c r="AP239" s="77" t="str">
        <f t="shared" ca="1" si="372"/>
        <v>КД</v>
      </c>
      <c r="AQ239" s="77" t="str">
        <f t="shared" ca="1" si="372"/>
        <v>КД</v>
      </c>
      <c r="AR239" s="77" t="str">
        <f t="shared" ca="1" si="372"/>
        <v>КД</v>
      </c>
      <c r="AS239" s="77" t="str">
        <f t="shared" ca="1" si="372"/>
        <v>В</v>
      </c>
      <c r="AT239" s="77" t="str">
        <f t="shared" ca="1" si="372"/>
        <v>КД</v>
      </c>
      <c r="AU239" s="77">
        <f t="shared" ca="1" si="372"/>
        <v>0</v>
      </c>
      <c r="AV239" s="77">
        <f t="shared" ca="1" si="372"/>
        <v>3</v>
      </c>
      <c r="AW239" s="77">
        <f t="shared" ca="1" si="373"/>
        <v>4</v>
      </c>
      <c r="AX239" s="77">
        <f t="shared" ca="1" si="373"/>
        <v>6</v>
      </c>
      <c r="AY239" s="77">
        <f t="shared" ca="1" si="373"/>
        <v>3</v>
      </c>
      <c r="AZ239" s="77" t="str">
        <f t="shared" ca="1" si="373"/>
        <v>В</v>
      </c>
      <c r="BA239" s="77">
        <f t="shared" ca="1" si="373"/>
        <v>7</v>
      </c>
      <c r="BB239" s="77">
        <f t="shared" ca="1" si="373"/>
        <v>0</v>
      </c>
      <c r="BC239" s="77">
        <f t="shared" ca="1" si="373"/>
        <v>3</v>
      </c>
      <c r="BD239" s="77">
        <f t="shared" ca="1" si="373"/>
        <v>4</v>
      </c>
      <c r="BE239" s="77">
        <f t="shared" ca="1" si="373"/>
        <v>6</v>
      </c>
      <c r="BF239" s="77">
        <f t="shared" ca="1" si="373"/>
        <v>3</v>
      </c>
      <c r="BG239" s="77" t="str">
        <f t="shared" ca="1" si="374"/>
        <v>В</v>
      </c>
      <c r="BH239" s="77">
        <f t="shared" ca="1" si="374"/>
        <v>7</v>
      </c>
      <c r="BI239" s="77">
        <f t="shared" ca="1" si="374"/>
        <v>0</v>
      </c>
      <c r="BJ239" s="77">
        <f t="shared" ca="1" si="374"/>
        <v>3</v>
      </c>
      <c r="BK239" s="77">
        <f t="shared" ca="1" si="374"/>
        <v>4</v>
      </c>
      <c r="BL239" s="77">
        <f t="shared" ca="1" si="374"/>
        <v>6</v>
      </c>
      <c r="BM239" s="77">
        <f t="shared" ca="1" si="374"/>
        <v>3</v>
      </c>
      <c r="BN239" s="77" t="str">
        <f t="shared" ca="1" si="374"/>
        <v>В</v>
      </c>
      <c r="BO239" s="77">
        <f t="shared" ca="1" si="374"/>
        <v>7</v>
      </c>
      <c r="BP239" s="77">
        <f t="shared" ca="1" si="374"/>
        <v>0</v>
      </c>
      <c r="BQ239" s="77">
        <f t="shared" ca="1" si="374"/>
        <v>3</v>
      </c>
      <c r="BR239" s="77">
        <f t="shared" si="375"/>
        <v>0</v>
      </c>
      <c r="BS239" s="77">
        <f t="shared" si="375"/>
        <v>0</v>
      </c>
      <c r="BT239" s="77">
        <f t="shared" si="375"/>
        <v>0</v>
      </c>
      <c r="BU239" s="77">
        <f t="shared" si="375"/>
        <v>0</v>
      </c>
      <c r="BV239" s="77">
        <f t="shared" si="375"/>
        <v>0</v>
      </c>
      <c r="BW239" s="77">
        <f t="shared" si="375"/>
        <v>0</v>
      </c>
      <c r="BX239" s="77">
        <f t="shared" si="375"/>
        <v>0</v>
      </c>
      <c r="BY239" s="77">
        <f t="shared" si="375"/>
        <v>0</v>
      </c>
      <c r="BZ239" s="77">
        <f t="shared" si="375"/>
        <v>0</v>
      </c>
      <c r="CA239" s="77">
        <f t="shared" si="375"/>
        <v>0</v>
      </c>
      <c r="CB239" s="77">
        <f t="shared" si="376"/>
        <v>0</v>
      </c>
      <c r="CC239" s="77">
        <f t="shared" si="376"/>
        <v>0</v>
      </c>
      <c r="CD239" s="77">
        <f t="shared" si="376"/>
        <v>0</v>
      </c>
      <c r="CE239" s="77">
        <f t="shared" si="376"/>
        <v>0</v>
      </c>
      <c r="CF239" s="77">
        <f t="shared" si="376"/>
        <v>0</v>
      </c>
      <c r="CG239" s="77">
        <f t="shared" si="376"/>
        <v>0</v>
      </c>
      <c r="CH239" s="77">
        <f t="shared" si="376"/>
        <v>0</v>
      </c>
      <c r="CI239" s="77">
        <f t="shared" si="376"/>
        <v>0</v>
      </c>
      <c r="CJ239" s="77">
        <f t="shared" si="376"/>
        <v>0</v>
      </c>
      <c r="CK239" s="77">
        <f t="shared" si="376"/>
        <v>0</v>
      </c>
      <c r="CL239" s="77">
        <f t="shared" si="377"/>
        <v>0</v>
      </c>
      <c r="CM239" s="77">
        <f t="shared" si="377"/>
        <v>0</v>
      </c>
      <c r="CN239" s="77">
        <f t="shared" si="377"/>
        <v>0</v>
      </c>
      <c r="CO239" s="77">
        <f t="shared" si="377"/>
        <v>0</v>
      </c>
      <c r="CP239" s="77">
        <f t="shared" si="377"/>
        <v>0</v>
      </c>
      <c r="CQ239" s="77">
        <f t="shared" si="377"/>
        <v>0</v>
      </c>
      <c r="CR239" s="77">
        <f t="shared" si="377"/>
        <v>0</v>
      </c>
      <c r="CS239" s="77">
        <f t="shared" si="377"/>
        <v>0</v>
      </c>
      <c r="CT239" s="77">
        <f t="shared" si="378"/>
        <v>0</v>
      </c>
      <c r="CU239" s="77">
        <f t="shared" si="378"/>
        <v>0</v>
      </c>
      <c r="CV239" s="77">
        <f t="shared" si="378"/>
        <v>0</v>
      </c>
      <c r="CW239" s="77">
        <f t="shared" si="378"/>
        <v>0</v>
      </c>
      <c r="CX239" s="77">
        <f t="shared" si="378"/>
        <v>0</v>
      </c>
      <c r="CY239" s="77">
        <f t="shared" si="378"/>
        <v>0</v>
      </c>
      <c r="CZ239" s="77">
        <f t="shared" si="378"/>
        <v>0</v>
      </c>
      <c r="DA239" s="77">
        <f t="shared" si="378"/>
        <v>0</v>
      </c>
      <c r="DB239" s="77">
        <f t="shared" si="378"/>
        <v>0</v>
      </c>
      <c r="DC239" s="77">
        <f t="shared" si="378"/>
        <v>0</v>
      </c>
      <c r="DD239" s="77">
        <f t="shared" si="379"/>
        <v>0</v>
      </c>
      <c r="DE239" s="77">
        <f t="shared" si="379"/>
        <v>0</v>
      </c>
      <c r="DF239" s="77">
        <f t="shared" si="379"/>
        <v>0</v>
      </c>
      <c r="DG239" s="77">
        <f t="shared" si="379"/>
        <v>0</v>
      </c>
      <c r="DH239" s="77">
        <f t="shared" si="379"/>
        <v>0</v>
      </c>
      <c r="DI239" s="77">
        <f t="shared" si="379"/>
        <v>0</v>
      </c>
      <c r="DJ239" s="77">
        <f t="shared" si="379"/>
        <v>0</v>
      </c>
      <c r="DK239" s="77">
        <f t="shared" si="379"/>
        <v>0</v>
      </c>
      <c r="DL239" s="77">
        <f t="shared" si="379"/>
        <v>0</v>
      </c>
      <c r="DM239" s="77">
        <f t="shared" si="379"/>
        <v>0</v>
      </c>
      <c r="DN239" s="77">
        <f t="shared" si="380"/>
        <v>0</v>
      </c>
      <c r="DO239" s="77">
        <f t="shared" si="380"/>
        <v>0</v>
      </c>
      <c r="DP239" s="77">
        <f t="shared" si="380"/>
        <v>0</v>
      </c>
      <c r="DQ239" s="77">
        <f t="shared" si="380"/>
        <v>0</v>
      </c>
      <c r="DR239" s="77">
        <f t="shared" si="380"/>
        <v>0</v>
      </c>
      <c r="DS239" s="77">
        <f t="shared" si="380"/>
        <v>0</v>
      </c>
      <c r="DT239" s="77">
        <f t="shared" si="380"/>
        <v>0</v>
      </c>
      <c r="DU239" s="77">
        <f t="shared" si="380"/>
        <v>0</v>
      </c>
      <c r="DV239" s="77">
        <f t="shared" si="380"/>
        <v>0</v>
      </c>
      <c r="DW239" s="77">
        <f t="shared" si="380"/>
        <v>0</v>
      </c>
      <c r="DX239" s="77">
        <f t="shared" si="380"/>
        <v>0</v>
      </c>
      <c r="DY239" s="77">
        <f t="shared" si="381"/>
        <v>0</v>
      </c>
      <c r="DZ239" s="77">
        <f t="shared" si="381"/>
        <v>0</v>
      </c>
      <c r="EA239" s="77">
        <f t="shared" si="381"/>
        <v>0</v>
      </c>
      <c r="EB239" s="77">
        <f t="shared" si="381"/>
        <v>0</v>
      </c>
      <c r="EC239" s="77">
        <f t="shared" si="381"/>
        <v>0</v>
      </c>
      <c r="ED239" s="77">
        <f t="shared" si="381"/>
        <v>0</v>
      </c>
      <c r="EE239" s="77">
        <f t="shared" si="381"/>
        <v>0</v>
      </c>
      <c r="EF239" s="77">
        <f t="shared" si="381"/>
        <v>0</v>
      </c>
      <c r="EG239" s="77">
        <f t="shared" si="381"/>
        <v>0</v>
      </c>
      <c r="EH239" s="77">
        <f t="shared" si="381"/>
        <v>0</v>
      </c>
      <c r="EI239" s="77">
        <f t="shared" si="382"/>
        <v>0</v>
      </c>
      <c r="EJ239" s="77">
        <f t="shared" si="382"/>
        <v>0</v>
      </c>
      <c r="EK239" s="77">
        <f t="shared" si="382"/>
        <v>0</v>
      </c>
      <c r="EL239" s="77">
        <f t="shared" si="382"/>
        <v>0</v>
      </c>
      <c r="EM239" s="77">
        <f t="shared" si="382"/>
        <v>0</v>
      </c>
      <c r="EN239" s="77">
        <f t="shared" si="382"/>
        <v>0</v>
      </c>
      <c r="EO239" s="77">
        <f t="shared" si="382"/>
        <v>0</v>
      </c>
      <c r="EP239" s="77">
        <f t="shared" si="382"/>
        <v>0</v>
      </c>
      <c r="EQ239" s="77">
        <f t="shared" si="382"/>
        <v>0</v>
      </c>
      <c r="ER239" s="77">
        <f t="shared" si="382"/>
        <v>0</v>
      </c>
      <c r="ES239" s="77">
        <f t="shared" si="383"/>
        <v>0</v>
      </c>
      <c r="ET239" s="77">
        <f t="shared" si="383"/>
        <v>0</v>
      </c>
      <c r="EU239" s="77">
        <f t="shared" si="383"/>
        <v>0</v>
      </c>
      <c r="EV239" s="77">
        <f t="shared" si="383"/>
        <v>0</v>
      </c>
      <c r="EW239" s="77">
        <f t="shared" si="383"/>
        <v>0</v>
      </c>
      <c r="EX239" s="77">
        <f t="shared" si="383"/>
        <v>0</v>
      </c>
      <c r="EY239" s="77">
        <f t="shared" si="383"/>
        <v>0</v>
      </c>
      <c r="EZ239" s="77">
        <f t="shared" si="383"/>
        <v>0</v>
      </c>
      <c r="FA239" s="77">
        <f t="shared" si="383"/>
        <v>0</v>
      </c>
      <c r="FB239" s="77">
        <f t="shared" si="383"/>
        <v>0</v>
      </c>
      <c r="FC239" s="77">
        <f t="shared" si="384"/>
        <v>0</v>
      </c>
      <c r="FD239" s="77">
        <f t="shared" si="384"/>
        <v>0</v>
      </c>
      <c r="FE239" s="77">
        <f t="shared" si="384"/>
        <v>0</v>
      </c>
      <c r="FF239" s="77">
        <f t="shared" si="384"/>
        <v>0</v>
      </c>
      <c r="FG239" s="77">
        <f t="shared" si="384"/>
        <v>0</v>
      </c>
      <c r="FH239" s="77">
        <f t="shared" si="384"/>
        <v>0</v>
      </c>
      <c r="FI239" s="77">
        <f t="shared" si="384"/>
        <v>0</v>
      </c>
      <c r="FJ239" s="77">
        <f t="shared" si="384"/>
        <v>0</v>
      </c>
      <c r="FK239" s="77">
        <f t="shared" si="384"/>
        <v>0</v>
      </c>
      <c r="FL239" s="77">
        <f t="shared" si="384"/>
        <v>0</v>
      </c>
      <c r="FM239" s="77">
        <f t="shared" si="385"/>
        <v>0</v>
      </c>
      <c r="FN239" s="77">
        <f t="shared" si="385"/>
        <v>0</v>
      </c>
      <c r="FO239" s="77">
        <f t="shared" si="385"/>
        <v>0</v>
      </c>
      <c r="FP239" s="77">
        <f t="shared" si="385"/>
        <v>0</v>
      </c>
      <c r="FQ239" s="77">
        <f t="shared" si="385"/>
        <v>0</v>
      </c>
      <c r="FR239" s="77">
        <f t="shared" si="385"/>
        <v>0</v>
      </c>
      <c r="FS239" s="77">
        <f t="shared" si="385"/>
        <v>0</v>
      </c>
      <c r="FT239" s="77">
        <f t="shared" si="385"/>
        <v>0</v>
      </c>
      <c r="FU239" s="77">
        <f t="shared" si="385"/>
        <v>0</v>
      </c>
      <c r="FV239" s="77">
        <f t="shared" si="385"/>
        <v>0</v>
      </c>
      <c r="FW239" s="77">
        <f t="shared" si="386"/>
        <v>0</v>
      </c>
      <c r="FX239" s="77">
        <f t="shared" si="386"/>
        <v>0</v>
      </c>
      <c r="FY239" s="77">
        <f t="shared" si="386"/>
        <v>0</v>
      </c>
      <c r="FZ239" s="77">
        <f t="shared" si="386"/>
        <v>0</v>
      </c>
      <c r="GA239" s="77">
        <f t="shared" si="386"/>
        <v>0</v>
      </c>
      <c r="GB239" s="77">
        <f t="shared" si="386"/>
        <v>0</v>
      </c>
      <c r="GC239" s="77">
        <f t="shared" si="386"/>
        <v>0</v>
      </c>
      <c r="GD239" s="77">
        <f t="shared" si="386"/>
        <v>0</v>
      </c>
      <c r="GE239" s="77">
        <f t="shared" si="386"/>
        <v>0</v>
      </c>
      <c r="GF239" s="77">
        <f t="shared" si="386"/>
        <v>0</v>
      </c>
      <c r="GG239" s="77">
        <f t="shared" si="386"/>
        <v>0</v>
      </c>
    </row>
    <row r="240" spans="1:189" ht="15.75" x14ac:dyDescent="0.25">
      <c r="A240" s="93"/>
      <c r="B240" s="101"/>
      <c r="C240" s="102"/>
      <c r="D240" s="102"/>
      <c r="E240" s="93"/>
      <c r="F240" s="101"/>
      <c r="G240" s="97">
        <f t="shared" si="355"/>
        <v>0</v>
      </c>
      <c r="H240" s="96"/>
      <c r="I240" s="97">
        <f t="shared" si="356"/>
        <v>0</v>
      </c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0">
        <f t="shared" si="323"/>
        <v>0</v>
      </c>
      <c r="AE240" s="100">
        <f t="shared" si="319"/>
        <v>0</v>
      </c>
      <c r="AF240" s="75"/>
      <c r="AG240" s="75"/>
      <c r="AH240" s="68">
        <f t="shared" si="322"/>
        <v>0</v>
      </c>
      <c r="AI240" s="79">
        <f>SUMIF(Списки!$D$2:$D$6,B240,Списки!$E$2:$E$6)</f>
        <v>0</v>
      </c>
      <c r="AJ240" s="79">
        <f t="shared" si="324"/>
        <v>31</v>
      </c>
      <c r="AK240" s="70"/>
      <c r="AL240" s="70">
        <f t="array" aca="1" ref="AL240" ca="1">IF(MONTH(AI240)=1,MIN(IF(F240=январь!$A$1:$AF$200,ROW(январь!$A$1:$AF$200))),IF(MONTH(AI240)=2,MIN(IF(F240=февраль!$A$1:$AF$200,ROW(февраль!$A$1:$AF$200))),IF(MONTH(AI240)=3,MIN(IF(F240=март!$A$1:$AF$200,ROW(март!$A$1:$AF$200))),IF(MONTH(AI240)=4,MIN(IF(F240=апрель!$A$1:$AF$200,ROW(апрель!$A$1:$AF$200))),IF(MONTH(AI240)=5,MIN(IF(F240=май!$A$1:$AF$200,ROW(май!$A$1:$AF$200))),0)))))</f>
        <v>3</v>
      </c>
      <c r="AM240" s="77" t="str">
        <f t="shared" ca="1" si="372"/>
        <v>П</v>
      </c>
      <c r="AN240" s="77" t="str">
        <f t="shared" ca="1" si="372"/>
        <v>П</v>
      </c>
      <c r="AO240" s="77" t="str">
        <f t="shared" ca="1" si="372"/>
        <v>КД</v>
      </c>
      <c r="AP240" s="77" t="str">
        <f t="shared" ca="1" si="372"/>
        <v>КД</v>
      </c>
      <c r="AQ240" s="77" t="str">
        <f t="shared" ca="1" si="372"/>
        <v>КД</v>
      </c>
      <c r="AR240" s="77" t="str">
        <f t="shared" ca="1" si="372"/>
        <v>КД</v>
      </c>
      <c r="AS240" s="77" t="str">
        <f t="shared" ca="1" si="372"/>
        <v>В</v>
      </c>
      <c r="AT240" s="77" t="str">
        <f t="shared" ca="1" si="372"/>
        <v>КД</v>
      </c>
      <c r="AU240" s="77">
        <f t="shared" ca="1" si="372"/>
        <v>0</v>
      </c>
      <c r="AV240" s="77">
        <f t="shared" ca="1" si="372"/>
        <v>3</v>
      </c>
      <c r="AW240" s="77">
        <f t="shared" ca="1" si="373"/>
        <v>4</v>
      </c>
      <c r="AX240" s="77">
        <f t="shared" ca="1" si="373"/>
        <v>6</v>
      </c>
      <c r="AY240" s="77">
        <f t="shared" ca="1" si="373"/>
        <v>3</v>
      </c>
      <c r="AZ240" s="77" t="str">
        <f t="shared" ca="1" si="373"/>
        <v>В</v>
      </c>
      <c r="BA240" s="77">
        <f t="shared" ca="1" si="373"/>
        <v>7</v>
      </c>
      <c r="BB240" s="77">
        <f t="shared" ca="1" si="373"/>
        <v>0</v>
      </c>
      <c r="BC240" s="77">
        <f t="shared" ca="1" si="373"/>
        <v>3</v>
      </c>
      <c r="BD240" s="77">
        <f t="shared" ca="1" si="373"/>
        <v>4</v>
      </c>
      <c r="BE240" s="77">
        <f t="shared" ca="1" si="373"/>
        <v>6</v>
      </c>
      <c r="BF240" s="77">
        <f t="shared" ca="1" si="373"/>
        <v>3</v>
      </c>
      <c r="BG240" s="77" t="str">
        <f t="shared" ca="1" si="374"/>
        <v>В</v>
      </c>
      <c r="BH240" s="77">
        <f t="shared" ca="1" si="374"/>
        <v>7</v>
      </c>
      <c r="BI240" s="77">
        <f t="shared" ca="1" si="374"/>
        <v>0</v>
      </c>
      <c r="BJ240" s="77">
        <f t="shared" ca="1" si="374"/>
        <v>3</v>
      </c>
      <c r="BK240" s="77">
        <f t="shared" ca="1" si="374"/>
        <v>4</v>
      </c>
      <c r="BL240" s="77">
        <f t="shared" ca="1" si="374"/>
        <v>6</v>
      </c>
      <c r="BM240" s="77">
        <f t="shared" ca="1" si="374"/>
        <v>3</v>
      </c>
      <c r="BN240" s="77" t="str">
        <f t="shared" ca="1" si="374"/>
        <v>В</v>
      </c>
      <c r="BO240" s="77">
        <f t="shared" ca="1" si="374"/>
        <v>7</v>
      </c>
      <c r="BP240" s="77">
        <f t="shared" ca="1" si="374"/>
        <v>0</v>
      </c>
      <c r="BQ240" s="77">
        <f t="shared" ca="1" si="374"/>
        <v>3</v>
      </c>
      <c r="BR240" s="77">
        <f t="shared" si="375"/>
        <v>0</v>
      </c>
      <c r="BS240" s="77">
        <f t="shared" si="375"/>
        <v>0</v>
      </c>
      <c r="BT240" s="77">
        <f t="shared" si="375"/>
        <v>0</v>
      </c>
      <c r="BU240" s="77">
        <f t="shared" si="375"/>
        <v>0</v>
      </c>
      <c r="BV240" s="77">
        <f t="shared" si="375"/>
        <v>0</v>
      </c>
      <c r="BW240" s="77">
        <f t="shared" si="375"/>
        <v>0</v>
      </c>
      <c r="BX240" s="77">
        <f t="shared" si="375"/>
        <v>0</v>
      </c>
      <c r="BY240" s="77">
        <f t="shared" si="375"/>
        <v>0</v>
      </c>
      <c r="BZ240" s="77">
        <f t="shared" si="375"/>
        <v>0</v>
      </c>
      <c r="CA240" s="77">
        <f t="shared" si="375"/>
        <v>0</v>
      </c>
      <c r="CB240" s="77">
        <f t="shared" si="376"/>
        <v>0</v>
      </c>
      <c r="CC240" s="77">
        <f t="shared" si="376"/>
        <v>0</v>
      </c>
      <c r="CD240" s="77">
        <f t="shared" si="376"/>
        <v>0</v>
      </c>
      <c r="CE240" s="77">
        <f t="shared" si="376"/>
        <v>0</v>
      </c>
      <c r="CF240" s="77">
        <f t="shared" si="376"/>
        <v>0</v>
      </c>
      <c r="CG240" s="77">
        <f t="shared" si="376"/>
        <v>0</v>
      </c>
      <c r="CH240" s="77">
        <f t="shared" si="376"/>
        <v>0</v>
      </c>
      <c r="CI240" s="77">
        <f t="shared" si="376"/>
        <v>0</v>
      </c>
      <c r="CJ240" s="77">
        <f t="shared" si="376"/>
        <v>0</v>
      </c>
      <c r="CK240" s="77">
        <f t="shared" si="376"/>
        <v>0</v>
      </c>
      <c r="CL240" s="77">
        <f t="shared" si="377"/>
        <v>0</v>
      </c>
      <c r="CM240" s="77">
        <f t="shared" si="377"/>
        <v>0</v>
      </c>
      <c r="CN240" s="77">
        <f t="shared" si="377"/>
        <v>0</v>
      </c>
      <c r="CO240" s="77">
        <f t="shared" si="377"/>
        <v>0</v>
      </c>
      <c r="CP240" s="77">
        <f t="shared" si="377"/>
        <v>0</v>
      </c>
      <c r="CQ240" s="77">
        <f t="shared" si="377"/>
        <v>0</v>
      </c>
      <c r="CR240" s="77">
        <f t="shared" si="377"/>
        <v>0</v>
      </c>
      <c r="CS240" s="77">
        <f t="shared" si="377"/>
        <v>0</v>
      </c>
      <c r="CT240" s="77">
        <f t="shared" si="378"/>
        <v>0</v>
      </c>
      <c r="CU240" s="77">
        <f t="shared" si="378"/>
        <v>0</v>
      </c>
      <c r="CV240" s="77">
        <f t="shared" si="378"/>
        <v>0</v>
      </c>
      <c r="CW240" s="77">
        <f t="shared" si="378"/>
        <v>0</v>
      </c>
      <c r="CX240" s="77">
        <f t="shared" si="378"/>
        <v>0</v>
      </c>
      <c r="CY240" s="77">
        <f t="shared" si="378"/>
        <v>0</v>
      </c>
      <c r="CZ240" s="77">
        <f t="shared" si="378"/>
        <v>0</v>
      </c>
      <c r="DA240" s="77">
        <f t="shared" si="378"/>
        <v>0</v>
      </c>
      <c r="DB240" s="77">
        <f t="shared" si="378"/>
        <v>0</v>
      </c>
      <c r="DC240" s="77">
        <f t="shared" si="378"/>
        <v>0</v>
      </c>
      <c r="DD240" s="77">
        <f t="shared" si="379"/>
        <v>0</v>
      </c>
      <c r="DE240" s="77">
        <f t="shared" si="379"/>
        <v>0</v>
      </c>
      <c r="DF240" s="77">
        <f t="shared" si="379"/>
        <v>0</v>
      </c>
      <c r="DG240" s="77">
        <f t="shared" si="379"/>
        <v>0</v>
      </c>
      <c r="DH240" s="77">
        <f t="shared" si="379"/>
        <v>0</v>
      </c>
      <c r="DI240" s="77">
        <f t="shared" si="379"/>
        <v>0</v>
      </c>
      <c r="DJ240" s="77">
        <f t="shared" si="379"/>
        <v>0</v>
      </c>
      <c r="DK240" s="77">
        <f t="shared" si="379"/>
        <v>0</v>
      </c>
      <c r="DL240" s="77">
        <f t="shared" si="379"/>
        <v>0</v>
      </c>
      <c r="DM240" s="77">
        <f t="shared" si="379"/>
        <v>0</v>
      </c>
      <c r="DN240" s="77">
        <f t="shared" si="380"/>
        <v>0</v>
      </c>
      <c r="DO240" s="77">
        <f t="shared" si="380"/>
        <v>0</v>
      </c>
      <c r="DP240" s="77">
        <f t="shared" si="380"/>
        <v>0</v>
      </c>
      <c r="DQ240" s="77">
        <f t="shared" si="380"/>
        <v>0</v>
      </c>
      <c r="DR240" s="77">
        <f t="shared" si="380"/>
        <v>0</v>
      </c>
      <c r="DS240" s="77">
        <f t="shared" si="380"/>
        <v>0</v>
      </c>
      <c r="DT240" s="77">
        <f t="shared" si="380"/>
        <v>0</v>
      </c>
      <c r="DU240" s="77">
        <f t="shared" si="380"/>
        <v>0</v>
      </c>
      <c r="DV240" s="77">
        <f t="shared" si="380"/>
        <v>0</v>
      </c>
      <c r="DW240" s="77">
        <f t="shared" si="380"/>
        <v>0</v>
      </c>
      <c r="DX240" s="77">
        <f t="shared" si="380"/>
        <v>0</v>
      </c>
      <c r="DY240" s="77">
        <f t="shared" si="381"/>
        <v>0</v>
      </c>
      <c r="DZ240" s="77">
        <f t="shared" si="381"/>
        <v>0</v>
      </c>
      <c r="EA240" s="77">
        <f t="shared" si="381"/>
        <v>0</v>
      </c>
      <c r="EB240" s="77">
        <f t="shared" si="381"/>
        <v>0</v>
      </c>
      <c r="EC240" s="77">
        <f t="shared" si="381"/>
        <v>0</v>
      </c>
      <c r="ED240" s="77">
        <f t="shared" si="381"/>
        <v>0</v>
      </c>
      <c r="EE240" s="77">
        <f t="shared" si="381"/>
        <v>0</v>
      </c>
      <c r="EF240" s="77">
        <f t="shared" si="381"/>
        <v>0</v>
      </c>
      <c r="EG240" s="77">
        <f t="shared" si="381"/>
        <v>0</v>
      </c>
      <c r="EH240" s="77">
        <f t="shared" si="381"/>
        <v>0</v>
      </c>
      <c r="EI240" s="77">
        <f t="shared" si="382"/>
        <v>0</v>
      </c>
      <c r="EJ240" s="77">
        <f t="shared" si="382"/>
        <v>0</v>
      </c>
      <c r="EK240" s="77">
        <f t="shared" si="382"/>
        <v>0</v>
      </c>
      <c r="EL240" s="77">
        <f t="shared" si="382"/>
        <v>0</v>
      </c>
      <c r="EM240" s="77">
        <f t="shared" si="382"/>
        <v>0</v>
      </c>
      <c r="EN240" s="77">
        <f t="shared" si="382"/>
        <v>0</v>
      </c>
      <c r="EO240" s="77">
        <f t="shared" si="382"/>
        <v>0</v>
      </c>
      <c r="EP240" s="77">
        <f t="shared" si="382"/>
        <v>0</v>
      </c>
      <c r="EQ240" s="77">
        <f t="shared" si="382"/>
        <v>0</v>
      </c>
      <c r="ER240" s="77">
        <f t="shared" si="382"/>
        <v>0</v>
      </c>
      <c r="ES240" s="77">
        <f t="shared" si="383"/>
        <v>0</v>
      </c>
      <c r="ET240" s="77">
        <f t="shared" si="383"/>
        <v>0</v>
      </c>
      <c r="EU240" s="77">
        <f t="shared" si="383"/>
        <v>0</v>
      </c>
      <c r="EV240" s="77">
        <f t="shared" si="383"/>
        <v>0</v>
      </c>
      <c r="EW240" s="77">
        <f t="shared" si="383"/>
        <v>0</v>
      </c>
      <c r="EX240" s="77">
        <f t="shared" si="383"/>
        <v>0</v>
      </c>
      <c r="EY240" s="77">
        <f t="shared" si="383"/>
        <v>0</v>
      </c>
      <c r="EZ240" s="77">
        <f t="shared" si="383"/>
        <v>0</v>
      </c>
      <c r="FA240" s="77">
        <f t="shared" si="383"/>
        <v>0</v>
      </c>
      <c r="FB240" s="77">
        <f t="shared" si="383"/>
        <v>0</v>
      </c>
      <c r="FC240" s="77">
        <f t="shared" si="384"/>
        <v>0</v>
      </c>
      <c r="FD240" s="77">
        <f t="shared" si="384"/>
        <v>0</v>
      </c>
      <c r="FE240" s="77">
        <f t="shared" si="384"/>
        <v>0</v>
      </c>
      <c r="FF240" s="77">
        <f t="shared" si="384"/>
        <v>0</v>
      </c>
      <c r="FG240" s="77">
        <f t="shared" si="384"/>
        <v>0</v>
      </c>
      <c r="FH240" s="77">
        <f t="shared" si="384"/>
        <v>0</v>
      </c>
      <c r="FI240" s="77">
        <f t="shared" si="384"/>
        <v>0</v>
      </c>
      <c r="FJ240" s="77">
        <f t="shared" si="384"/>
        <v>0</v>
      </c>
      <c r="FK240" s="77">
        <f t="shared" si="384"/>
        <v>0</v>
      </c>
      <c r="FL240" s="77">
        <f t="shared" si="384"/>
        <v>0</v>
      </c>
      <c r="FM240" s="77">
        <f t="shared" si="385"/>
        <v>0</v>
      </c>
      <c r="FN240" s="77">
        <f t="shared" si="385"/>
        <v>0</v>
      </c>
      <c r="FO240" s="77">
        <f t="shared" si="385"/>
        <v>0</v>
      </c>
      <c r="FP240" s="77">
        <f t="shared" si="385"/>
        <v>0</v>
      </c>
      <c r="FQ240" s="77">
        <f t="shared" si="385"/>
        <v>0</v>
      </c>
      <c r="FR240" s="77">
        <f t="shared" si="385"/>
        <v>0</v>
      </c>
      <c r="FS240" s="77">
        <f t="shared" si="385"/>
        <v>0</v>
      </c>
      <c r="FT240" s="77">
        <f t="shared" si="385"/>
        <v>0</v>
      </c>
      <c r="FU240" s="77">
        <f t="shared" si="385"/>
        <v>0</v>
      </c>
      <c r="FV240" s="77">
        <f t="shared" si="385"/>
        <v>0</v>
      </c>
      <c r="FW240" s="77">
        <f t="shared" si="386"/>
        <v>0</v>
      </c>
      <c r="FX240" s="77">
        <f t="shared" si="386"/>
        <v>0</v>
      </c>
      <c r="FY240" s="77">
        <f t="shared" si="386"/>
        <v>0</v>
      </c>
      <c r="FZ240" s="77">
        <f t="shared" si="386"/>
        <v>0</v>
      </c>
      <c r="GA240" s="77">
        <f t="shared" si="386"/>
        <v>0</v>
      </c>
      <c r="GB240" s="77">
        <f t="shared" si="386"/>
        <v>0</v>
      </c>
      <c r="GC240" s="77">
        <f t="shared" si="386"/>
        <v>0</v>
      </c>
      <c r="GD240" s="77">
        <f t="shared" si="386"/>
        <v>0</v>
      </c>
      <c r="GE240" s="77">
        <f t="shared" si="386"/>
        <v>0</v>
      </c>
      <c r="GF240" s="77">
        <f t="shared" si="386"/>
        <v>0</v>
      </c>
      <c r="GG240" s="77">
        <f t="shared" si="386"/>
        <v>0</v>
      </c>
    </row>
    <row r="241" spans="1:189" ht="15.75" x14ac:dyDescent="0.25">
      <c r="A241" s="93"/>
      <c r="B241" s="101"/>
      <c r="C241" s="102"/>
      <c r="D241" s="102"/>
      <c r="E241" s="93"/>
      <c r="F241" s="101"/>
      <c r="G241" s="97">
        <f t="shared" si="355"/>
        <v>0</v>
      </c>
      <c r="H241" s="96"/>
      <c r="I241" s="97">
        <f t="shared" si="356"/>
        <v>0</v>
      </c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0">
        <f t="shared" si="323"/>
        <v>0</v>
      </c>
      <c r="AE241" s="100">
        <f t="shared" si="319"/>
        <v>0</v>
      </c>
      <c r="AF241" s="75"/>
      <c r="AG241" s="75"/>
      <c r="AH241" s="68">
        <f t="shared" si="322"/>
        <v>0</v>
      </c>
      <c r="AI241" s="79">
        <f>SUMIF(Списки!$D$2:$D$6,B241,Списки!$E$2:$E$6)</f>
        <v>0</v>
      </c>
      <c r="AJ241" s="79">
        <f t="shared" si="324"/>
        <v>31</v>
      </c>
      <c r="AK241" s="70"/>
      <c r="AL241" s="70">
        <f t="array" aca="1" ref="AL241" ca="1">IF(MONTH(AI241)=1,MIN(IF(F241=январь!$A$1:$AF$200,ROW(январь!$A$1:$AF$200))),IF(MONTH(AI241)=2,MIN(IF(F241=февраль!$A$1:$AF$200,ROW(февраль!$A$1:$AF$200))),IF(MONTH(AI241)=3,MIN(IF(F241=март!$A$1:$AF$200,ROW(март!$A$1:$AF$200))),IF(MONTH(AI241)=4,MIN(IF(F241=апрель!$A$1:$AF$200,ROW(апрель!$A$1:$AF$200))),IF(MONTH(AI241)=5,MIN(IF(F241=май!$A$1:$AF$200,ROW(май!$A$1:$AF$200))),0)))))</f>
        <v>3</v>
      </c>
      <c r="AM241" s="77" t="str">
        <f t="shared" ca="1" si="372"/>
        <v>П</v>
      </c>
      <c r="AN241" s="77" t="str">
        <f t="shared" ca="1" si="372"/>
        <v>П</v>
      </c>
      <c r="AO241" s="77" t="str">
        <f t="shared" ca="1" si="372"/>
        <v>КД</v>
      </c>
      <c r="AP241" s="77" t="str">
        <f t="shared" ca="1" si="372"/>
        <v>КД</v>
      </c>
      <c r="AQ241" s="77" t="str">
        <f t="shared" ca="1" si="372"/>
        <v>КД</v>
      </c>
      <c r="AR241" s="77" t="str">
        <f t="shared" ca="1" si="372"/>
        <v>КД</v>
      </c>
      <c r="AS241" s="77" t="str">
        <f t="shared" ca="1" si="372"/>
        <v>В</v>
      </c>
      <c r="AT241" s="77" t="str">
        <f t="shared" ca="1" si="372"/>
        <v>КД</v>
      </c>
      <c r="AU241" s="77">
        <f t="shared" ca="1" si="372"/>
        <v>0</v>
      </c>
      <c r="AV241" s="77">
        <f t="shared" ca="1" si="372"/>
        <v>3</v>
      </c>
      <c r="AW241" s="77">
        <f t="shared" ca="1" si="373"/>
        <v>4</v>
      </c>
      <c r="AX241" s="77">
        <f t="shared" ca="1" si="373"/>
        <v>6</v>
      </c>
      <c r="AY241" s="77">
        <f t="shared" ca="1" si="373"/>
        <v>3</v>
      </c>
      <c r="AZ241" s="77" t="str">
        <f t="shared" ca="1" si="373"/>
        <v>В</v>
      </c>
      <c r="BA241" s="77">
        <f t="shared" ca="1" si="373"/>
        <v>7</v>
      </c>
      <c r="BB241" s="77">
        <f t="shared" ca="1" si="373"/>
        <v>0</v>
      </c>
      <c r="BC241" s="77">
        <f t="shared" ca="1" si="373"/>
        <v>3</v>
      </c>
      <c r="BD241" s="77">
        <f t="shared" ca="1" si="373"/>
        <v>4</v>
      </c>
      <c r="BE241" s="77">
        <f t="shared" ca="1" si="373"/>
        <v>6</v>
      </c>
      <c r="BF241" s="77">
        <f t="shared" ca="1" si="373"/>
        <v>3</v>
      </c>
      <c r="BG241" s="77" t="str">
        <f t="shared" ca="1" si="374"/>
        <v>В</v>
      </c>
      <c r="BH241" s="77">
        <f t="shared" ca="1" si="374"/>
        <v>7</v>
      </c>
      <c r="BI241" s="77">
        <f t="shared" ca="1" si="374"/>
        <v>0</v>
      </c>
      <c r="BJ241" s="77">
        <f t="shared" ca="1" si="374"/>
        <v>3</v>
      </c>
      <c r="BK241" s="77">
        <f t="shared" ca="1" si="374"/>
        <v>4</v>
      </c>
      <c r="BL241" s="77">
        <f t="shared" ca="1" si="374"/>
        <v>6</v>
      </c>
      <c r="BM241" s="77">
        <f t="shared" ca="1" si="374"/>
        <v>3</v>
      </c>
      <c r="BN241" s="77" t="str">
        <f t="shared" ca="1" si="374"/>
        <v>В</v>
      </c>
      <c r="BO241" s="77">
        <f t="shared" ca="1" si="374"/>
        <v>7</v>
      </c>
      <c r="BP241" s="77">
        <f t="shared" ca="1" si="374"/>
        <v>0</v>
      </c>
      <c r="BQ241" s="77">
        <f t="shared" ca="1" si="374"/>
        <v>3</v>
      </c>
      <c r="BR241" s="77">
        <f t="shared" si="375"/>
        <v>0</v>
      </c>
      <c r="BS241" s="77">
        <f t="shared" si="375"/>
        <v>0</v>
      </c>
      <c r="BT241" s="77">
        <f t="shared" si="375"/>
        <v>0</v>
      </c>
      <c r="BU241" s="77">
        <f t="shared" si="375"/>
        <v>0</v>
      </c>
      <c r="BV241" s="77">
        <f t="shared" si="375"/>
        <v>0</v>
      </c>
      <c r="BW241" s="77">
        <f t="shared" si="375"/>
        <v>0</v>
      </c>
      <c r="BX241" s="77">
        <f t="shared" si="375"/>
        <v>0</v>
      </c>
      <c r="BY241" s="77">
        <f t="shared" si="375"/>
        <v>0</v>
      </c>
      <c r="BZ241" s="77">
        <f t="shared" si="375"/>
        <v>0</v>
      </c>
      <c r="CA241" s="77">
        <f t="shared" si="375"/>
        <v>0</v>
      </c>
      <c r="CB241" s="77">
        <f t="shared" si="376"/>
        <v>0</v>
      </c>
      <c r="CC241" s="77">
        <f t="shared" si="376"/>
        <v>0</v>
      </c>
      <c r="CD241" s="77">
        <f t="shared" si="376"/>
        <v>0</v>
      </c>
      <c r="CE241" s="77">
        <f t="shared" si="376"/>
        <v>0</v>
      </c>
      <c r="CF241" s="77">
        <f t="shared" si="376"/>
        <v>0</v>
      </c>
      <c r="CG241" s="77">
        <f t="shared" si="376"/>
        <v>0</v>
      </c>
      <c r="CH241" s="77">
        <f t="shared" si="376"/>
        <v>0</v>
      </c>
      <c r="CI241" s="77">
        <f t="shared" si="376"/>
        <v>0</v>
      </c>
      <c r="CJ241" s="77">
        <f t="shared" si="376"/>
        <v>0</v>
      </c>
      <c r="CK241" s="77">
        <f t="shared" si="376"/>
        <v>0</v>
      </c>
      <c r="CL241" s="77">
        <f t="shared" si="377"/>
        <v>0</v>
      </c>
      <c r="CM241" s="77">
        <f t="shared" si="377"/>
        <v>0</v>
      </c>
      <c r="CN241" s="77">
        <f t="shared" si="377"/>
        <v>0</v>
      </c>
      <c r="CO241" s="77">
        <f t="shared" si="377"/>
        <v>0</v>
      </c>
      <c r="CP241" s="77">
        <f t="shared" si="377"/>
        <v>0</v>
      </c>
      <c r="CQ241" s="77">
        <f t="shared" si="377"/>
        <v>0</v>
      </c>
      <c r="CR241" s="77">
        <f t="shared" si="377"/>
        <v>0</v>
      </c>
      <c r="CS241" s="77">
        <f t="shared" si="377"/>
        <v>0</v>
      </c>
      <c r="CT241" s="77">
        <f t="shared" si="378"/>
        <v>0</v>
      </c>
      <c r="CU241" s="77">
        <f t="shared" si="378"/>
        <v>0</v>
      </c>
      <c r="CV241" s="77">
        <f t="shared" si="378"/>
        <v>0</v>
      </c>
      <c r="CW241" s="77">
        <f t="shared" si="378"/>
        <v>0</v>
      </c>
      <c r="CX241" s="77">
        <f t="shared" si="378"/>
        <v>0</v>
      </c>
      <c r="CY241" s="77">
        <f t="shared" si="378"/>
        <v>0</v>
      </c>
      <c r="CZ241" s="77">
        <f t="shared" si="378"/>
        <v>0</v>
      </c>
      <c r="DA241" s="77">
        <f t="shared" si="378"/>
        <v>0</v>
      </c>
      <c r="DB241" s="77">
        <f t="shared" si="378"/>
        <v>0</v>
      </c>
      <c r="DC241" s="77">
        <f t="shared" si="378"/>
        <v>0</v>
      </c>
      <c r="DD241" s="77">
        <f t="shared" si="379"/>
        <v>0</v>
      </c>
      <c r="DE241" s="77">
        <f t="shared" si="379"/>
        <v>0</v>
      </c>
      <c r="DF241" s="77">
        <f t="shared" si="379"/>
        <v>0</v>
      </c>
      <c r="DG241" s="77">
        <f t="shared" si="379"/>
        <v>0</v>
      </c>
      <c r="DH241" s="77">
        <f t="shared" si="379"/>
        <v>0</v>
      </c>
      <c r="DI241" s="77">
        <f t="shared" si="379"/>
        <v>0</v>
      </c>
      <c r="DJ241" s="77">
        <f t="shared" si="379"/>
        <v>0</v>
      </c>
      <c r="DK241" s="77">
        <f t="shared" si="379"/>
        <v>0</v>
      </c>
      <c r="DL241" s="77">
        <f t="shared" si="379"/>
        <v>0</v>
      </c>
      <c r="DM241" s="77">
        <f t="shared" si="379"/>
        <v>0</v>
      </c>
      <c r="DN241" s="77">
        <f t="shared" si="380"/>
        <v>0</v>
      </c>
      <c r="DO241" s="77">
        <f t="shared" si="380"/>
        <v>0</v>
      </c>
      <c r="DP241" s="77">
        <f t="shared" si="380"/>
        <v>0</v>
      </c>
      <c r="DQ241" s="77">
        <f t="shared" si="380"/>
        <v>0</v>
      </c>
      <c r="DR241" s="77">
        <f t="shared" si="380"/>
        <v>0</v>
      </c>
      <c r="DS241" s="77">
        <f t="shared" si="380"/>
        <v>0</v>
      </c>
      <c r="DT241" s="77">
        <f t="shared" si="380"/>
        <v>0</v>
      </c>
      <c r="DU241" s="77">
        <f t="shared" si="380"/>
        <v>0</v>
      </c>
      <c r="DV241" s="77">
        <f t="shared" si="380"/>
        <v>0</v>
      </c>
      <c r="DW241" s="77">
        <f t="shared" si="380"/>
        <v>0</v>
      </c>
      <c r="DX241" s="77">
        <f t="shared" si="380"/>
        <v>0</v>
      </c>
      <c r="DY241" s="77">
        <f t="shared" si="381"/>
        <v>0</v>
      </c>
      <c r="DZ241" s="77">
        <f t="shared" si="381"/>
        <v>0</v>
      </c>
      <c r="EA241" s="77">
        <f t="shared" si="381"/>
        <v>0</v>
      </c>
      <c r="EB241" s="77">
        <f t="shared" si="381"/>
        <v>0</v>
      </c>
      <c r="EC241" s="77">
        <f t="shared" si="381"/>
        <v>0</v>
      </c>
      <c r="ED241" s="77">
        <f t="shared" si="381"/>
        <v>0</v>
      </c>
      <c r="EE241" s="77">
        <f t="shared" si="381"/>
        <v>0</v>
      </c>
      <c r="EF241" s="77">
        <f t="shared" si="381"/>
        <v>0</v>
      </c>
      <c r="EG241" s="77">
        <f t="shared" si="381"/>
        <v>0</v>
      </c>
      <c r="EH241" s="77">
        <f t="shared" si="381"/>
        <v>0</v>
      </c>
      <c r="EI241" s="77">
        <f t="shared" si="382"/>
        <v>0</v>
      </c>
      <c r="EJ241" s="77">
        <f t="shared" si="382"/>
        <v>0</v>
      </c>
      <c r="EK241" s="77">
        <f t="shared" si="382"/>
        <v>0</v>
      </c>
      <c r="EL241" s="77">
        <f t="shared" si="382"/>
        <v>0</v>
      </c>
      <c r="EM241" s="77">
        <f t="shared" si="382"/>
        <v>0</v>
      </c>
      <c r="EN241" s="77">
        <f t="shared" si="382"/>
        <v>0</v>
      </c>
      <c r="EO241" s="77">
        <f t="shared" si="382"/>
        <v>0</v>
      </c>
      <c r="EP241" s="77">
        <f t="shared" si="382"/>
        <v>0</v>
      </c>
      <c r="EQ241" s="77">
        <f t="shared" si="382"/>
        <v>0</v>
      </c>
      <c r="ER241" s="77">
        <f t="shared" si="382"/>
        <v>0</v>
      </c>
      <c r="ES241" s="77">
        <f t="shared" si="383"/>
        <v>0</v>
      </c>
      <c r="ET241" s="77">
        <f t="shared" si="383"/>
        <v>0</v>
      </c>
      <c r="EU241" s="77">
        <f t="shared" si="383"/>
        <v>0</v>
      </c>
      <c r="EV241" s="77">
        <f t="shared" si="383"/>
        <v>0</v>
      </c>
      <c r="EW241" s="77">
        <f t="shared" si="383"/>
        <v>0</v>
      </c>
      <c r="EX241" s="77">
        <f t="shared" si="383"/>
        <v>0</v>
      </c>
      <c r="EY241" s="77">
        <f t="shared" si="383"/>
        <v>0</v>
      </c>
      <c r="EZ241" s="77">
        <f t="shared" si="383"/>
        <v>0</v>
      </c>
      <c r="FA241" s="77">
        <f t="shared" si="383"/>
        <v>0</v>
      </c>
      <c r="FB241" s="77">
        <f t="shared" si="383"/>
        <v>0</v>
      </c>
      <c r="FC241" s="77">
        <f t="shared" si="384"/>
        <v>0</v>
      </c>
      <c r="FD241" s="77">
        <f t="shared" si="384"/>
        <v>0</v>
      </c>
      <c r="FE241" s="77">
        <f t="shared" si="384"/>
        <v>0</v>
      </c>
      <c r="FF241" s="77">
        <f t="shared" si="384"/>
        <v>0</v>
      </c>
      <c r="FG241" s="77">
        <f t="shared" si="384"/>
        <v>0</v>
      </c>
      <c r="FH241" s="77">
        <f t="shared" si="384"/>
        <v>0</v>
      </c>
      <c r="FI241" s="77">
        <f t="shared" si="384"/>
        <v>0</v>
      </c>
      <c r="FJ241" s="77">
        <f t="shared" si="384"/>
        <v>0</v>
      </c>
      <c r="FK241" s="77">
        <f t="shared" si="384"/>
        <v>0</v>
      </c>
      <c r="FL241" s="77">
        <f t="shared" si="384"/>
        <v>0</v>
      </c>
      <c r="FM241" s="77">
        <f t="shared" si="385"/>
        <v>0</v>
      </c>
      <c r="FN241" s="77">
        <f t="shared" si="385"/>
        <v>0</v>
      </c>
      <c r="FO241" s="77">
        <f t="shared" si="385"/>
        <v>0</v>
      </c>
      <c r="FP241" s="77">
        <f t="shared" si="385"/>
        <v>0</v>
      </c>
      <c r="FQ241" s="77">
        <f t="shared" si="385"/>
        <v>0</v>
      </c>
      <c r="FR241" s="77">
        <f t="shared" si="385"/>
        <v>0</v>
      </c>
      <c r="FS241" s="77">
        <f t="shared" si="385"/>
        <v>0</v>
      </c>
      <c r="FT241" s="77">
        <f t="shared" si="385"/>
        <v>0</v>
      </c>
      <c r="FU241" s="77">
        <f t="shared" si="385"/>
        <v>0</v>
      </c>
      <c r="FV241" s="77">
        <f t="shared" si="385"/>
        <v>0</v>
      </c>
      <c r="FW241" s="77">
        <f t="shared" si="386"/>
        <v>0</v>
      </c>
      <c r="FX241" s="77">
        <f t="shared" si="386"/>
        <v>0</v>
      </c>
      <c r="FY241" s="77">
        <f t="shared" si="386"/>
        <v>0</v>
      </c>
      <c r="FZ241" s="77">
        <f t="shared" si="386"/>
        <v>0</v>
      </c>
      <c r="GA241" s="77">
        <f t="shared" si="386"/>
        <v>0</v>
      </c>
      <c r="GB241" s="77">
        <f t="shared" si="386"/>
        <v>0</v>
      </c>
      <c r="GC241" s="77">
        <f t="shared" si="386"/>
        <v>0</v>
      </c>
      <c r="GD241" s="77">
        <f t="shared" si="386"/>
        <v>0</v>
      </c>
      <c r="GE241" s="77">
        <f t="shared" si="386"/>
        <v>0</v>
      </c>
      <c r="GF241" s="77">
        <f t="shared" si="386"/>
        <v>0</v>
      </c>
      <c r="GG241" s="77">
        <f t="shared" si="386"/>
        <v>0</v>
      </c>
    </row>
    <row r="242" spans="1:189" ht="15.75" x14ac:dyDescent="0.25">
      <c r="A242" s="93"/>
      <c r="B242" s="101"/>
      <c r="C242" s="102"/>
      <c r="D242" s="102"/>
      <c r="E242" s="93"/>
      <c r="F242" s="101"/>
      <c r="G242" s="97">
        <f t="shared" si="355"/>
        <v>0</v>
      </c>
      <c r="H242" s="96"/>
      <c r="I242" s="97">
        <f t="shared" si="356"/>
        <v>0</v>
      </c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0">
        <f t="shared" si="323"/>
        <v>0</v>
      </c>
      <c r="AE242" s="100">
        <f t="shared" si="319"/>
        <v>0</v>
      </c>
      <c r="AF242" s="75"/>
      <c r="AG242" s="75"/>
      <c r="AH242" s="68">
        <f t="shared" si="322"/>
        <v>0</v>
      </c>
      <c r="AI242" s="79">
        <f>SUMIF(Списки!$D$2:$D$6,B242,Списки!$E$2:$E$6)</f>
        <v>0</v>
      </c>
      <c r="AJ242" s="79">
        <f t="shared" si="324"/>
        <v>31</v>
      </c>
      <c r="AK242" s="70"/>
      <c r="AL242" s="70">
        <f t="array" aca="1" ref="AL242" ca="1">IF(MONTH(AI242)=1,MIN(IF(F242=январь!$A$1:$AF$200,ROW(январь!$A$1:$AF$200))),IF(MONTH(AI242)=2,MIN(IF(F242=февраль!$A$1:$AF$200,ROW(февраль!$A$1:$AF$200))),IF(MONTH(AI242)=3,MIN(IF(F242=март!$A$1:$AF$200,ROW(март!$A$1:$AF$200))),IF(MONTH(AI242)=4,MIN(IF(F242=апрель!$A$1:$AF$200,ROW(апрель!$A$1:$AF$200))),IF(MONTH(AI242)=5,MIN(IF(F242=май!$A$1:$AF$200,ROW(май!$A$1:$AF$200))),0)))))</f>
        <v>3</v>
      </c>
      <c r="AM242" s="77" t="str">
        <f t="shared" ca="1" si="372"/>
        <v>П</v>
      </c>
      <c r="AN242" s="77" t="str">
        <f t="shared" ca="1" si="372"/>
        <v>П</v>
      </c>
      <c r="AO242" s="77" t="str">
        <f t="shared" ca="1" si="372"/>
        <v>КД</v>
      </c>
      <c r="AP242" s="77" t="str">
        <f t="shared" ca="1" si="372"/>
        <v>КД</v>
      </c>
      <c r="AQ242" s="77" t="str">
        <f t="shared" ca="1" si="372"/>
        <v>КД</v>
      </c>
      <c r="AR242" s="77" t="str">
        <f t="shared" ca="1" si="372"/>
        <v>КД</v>
      </c>
      <c r="AS242" s="77" t="str">
        <f t="shared" ca="1" si="372"/>
        <v>В</v>
      </c>
      <c r="AT242" s="77" t="str">
        <f t="shared" ca="1" si="372"/>
        <v>КД</v>
      </c>
      <c r="AU242" s="77">
        <f t="shared" ca="1" si="372"/>
        <v>0</v>
      </c>
      <c r="AV242" s="77">
        <f t="shared" ca="1" si="372"/>
        <v>3</v>
      </c>
      <c r="AW242" s="77">
        <f t="shared" ca="1" si="373"/>
        <v>4</v>
      </c>
      <c r="AX242" s="77">
        <f t="shared" ca="1" si="373"/>
        <v>6</v>
      </c>
      <c r="AY242" s="77">
        <f t="shared" ca="1" si="373"/>
        <v>3</v>
      </c>
      <c r="AZ242" s="77" t="str">
        <f t="shared" ca="1" si="373"/>
        <v>В</v>
      </c>
      <c r="BA242" s="77">
        <f t="shared" ca="1" si="373"/>
        <v>7</v>
      </c>
      <c r="BB242" s="77">
        <f t="shared" ca="1" si="373"/>
        <v>0</v>
      </c>
      <c r="BC242" s="77">
        <f t="shared" ca="1" si="373"/>
        <v>3</v>
      </c>
      <c r="BD242" s="77">
        <f t="shared" ca="1" si="373"/>
        <v>4</v>
      </c>
      <c r="BE242" s="77">
        <f t="shared" ca="1" si="373"/>
        <v>6</v>
      </c>
      <c r="BF242" s="77">
        <f t="shared" ca="1" si="373"/>
        <v>3</v>
      </c>
      <c r="BG242" s="77" t="str">
        <f t="shared" ca="1" si="374"/>
        <v>В</v>
      </c>
      <c r="BH242" s="77">
        <f t="shared" ca="1" si="374"/>
        <v>7</v>
      </c>
      <c r="BI242" s="77">
        <f t="shared" ca="1" si="374"/>
        <v>0</v>
      </c>
      <c r="BJ242" s="77">
        <f t="shared" ca="1" si="374"/>
        <v>3</v>
      </c>
      <c r="BK242" s="77">
        <f t="shared" ca="1" si="374"/>
        <v>4</v>
      </c>
      <c r="BL242" s="77">
        <f t="shared" ca="1" si="374"/>
        <v>6</v>
      </c>
      <c r="BM242" s="77">
        <f t="shared" ca="1" si="374"/>
        <v>3</v>
      </c>
      <c r="BN242" s="77" t="str">
        <f t="shared" ca="1" si="374"/>
        <v>В</v>
      </c>
      <c r="BO242" s="77">
        <f t="shared" ca="1" si="374"/>
        <v>7</v>
      </c>
      <c r="BP242" s="77">
        <f t="shared" ca="1" si="374"/>
        <v>0</v>
      </c>
      <c r="BQ242" s="77">
        <f t="shared" ca="1" si="374"/>
        <v>3</v>
      </c>
      <c r="BR242" s="77">
        <f t="shared" si="375"/>
        <v>0</v>
      </c>
      <c r="BS242" s="77">
        <f t="shared" si="375"/>
        <v>0</v>
      </c>
      <c r="BT242" s="77">
        <f t="shared" si="375"/>
        <v>0</v>
      </c>
      <c r="BU242" s="77">
        <f t="shared" si="375"/>
        <v>0</v>
      </c>
      <c r="BV242" s="77">
        <f t="shared" si="375"/>
        <v>0</v>
      </c>
      <c r="BW242" s="77">
        <f t="shared" si="375"/>
        <v>0</v>
      </c>
      <c r="BX242" s="77">
        <f t="shared" si="375"/>
        <v>0</v>
      </c>
      <c r="BY242" s="77">
        <f t="shared" si="375"/>
        <v>0</v>
      </c>
      <c r="BZ242" s="77">
        <f t="shared" si="375"/>
        <v>0</v>
      </c>
      <c r="CA242" s="77">
        <f t="shared" si="375"/>
        <v>0</v>
      </c>
      <c r="CB242" s="77">
        <f t="shared" si="376"/>
        <v>0</v>
      </c>
      <c r="CC242" s="77">
        <f t="shared" si="376"/>
        <v>0</v>
      </c>
      <c r="CD242" s="77">
        <f t="shared" si="376"/>
        <v>0</v>
      </c>
      <c r="CE242" s="77">
        <f t="shared" si="376"/>
        <v>0</v>
      </c>
      <c r="CF242" s="77">
        <f t="shared" si="376"/>
        <v>0</v>
      </c>
      <c r="CG242" s="77">
        <f t="shared" si="376"/>
        <v>0</v>
      </c>
      <c r="CH242" s="77">
        <f t="shared" si="376"/>
        <v>0</v>
      </c>
      <c r="CI242" s="77">
        <f t="shared" si="376"/>
        <v>0</v>
      </c>
      <c r="CJ242" s="77">
        <f t="shared" si="376"/>
        <v>0</v>
      </c>
      <c r="CK242" s="77">
        <f t="shared" si="376"/>
        <v>0</v>
      </c>
      <c r="CL242" s="77">
        <f t="shared" si="377"/>
        <v>0</v>
      </c>
      <c r="CM242" s="77">
        <f t="shared" si="377"/>
        <v>0</v>
      </c>
      <c r="CN242" s="77">
        <f t="shared" si="377"/>
        <v>0</v>
      </c>
      <c r="CO242" s="77">
        <f t="shared" si="377"/>
        <v>0</v>
      </c>
      <c r="CP242" s="77">
        <f t="shared" si="377"/>
        <v>0</v>
      </c>
      <c r="CQ242" s="77">
        <f t="shared" si="377"/>
        <v>0</v>
      </c>
      <c r="CR242" s="77">
        <f t="shared" si="377"/>
        <v>0</v>
      </c>
      <c r="CS242" s="77">
        <f t="shared" si="377"/>
        <v>0</v>
      </c>
      <c r="CT242" s="77">
        <f t="shared" si="378"/>
        <v>0</v>
      </c>
      <c r="CU242" s="77">
        <f t="shared" si="378"/>
        <v>0</v>
      </c>
      <c r="CV242" s="77">
        <f t="shared" si="378"/>
        <v>0</v>
      </c>
      <c r="CW242" s="77">
        <f t="shared" si="378"/>
        <v>0</v>
      </c>
      <c r="CX242" s="77">
        <f t="shared" si="378"/>
        <v>0</v>
      </c>
      <c r="CY242" s="77">
        <f t="shared" si="378"/>
        <v>0</v>
      </c>
      <c r="CZ242" s="77">
        <f t="shared" si="378"/>
        <v>0</v>
      </c>
      <c r="DA242" s="77">
        <f t="shared" si="378"/>
        <v>0</v>
      </c>
      <c r="DB242" s="77">
        <f t="shared" si="378"/>
        <v>0</v>
      </c>
      <c r="DC242" s="77">
        <f t="shared" si="378"/>
        <v>0</v>
      </c>
      <c r="DD242" s="77">
        <f t="shared" si="379"/>
        <v>0</v>
      </c>
      <c r="DE242" s="77">
        <f t="shared" si="379"/>
        <v>0</v>
      </c>
      <c r="DF242" s="77">
        <f t="shared" si="379"/>
        <v>0</v>
      </c>
      <c r="DG242" s="77">
        <f t="shared" si="379"/>
        <v>0</v>
      </c>
      <c r="DH242" s="77">
        <f t="shared" si="379"/>
        <v>0</v>
      </c>
      <c r="DI242" s="77">
        <f t="shared" si="379"/>
        <v>0</v>
      </c>
      <c r="DJ242" s="77">
        <f t="shared" si="379"/>
        <v>0</v>
      </c>
      <c r="DK242" s="77">
        <f t="shared" si="379"/>
        <v>0</v>
      </c>
      <c r="DL242" s="77">
        <f t="shared" si="379"/>
        <v>0</v>
      </c>
      <c r="DM242" s="77">
        <f t="shared" si="379"/>
        <v>0</v>
      </c>
      <c r="DN242" s="77">
        <f t="shared" si="380"/>
        <v>0</v>
      </c>
      <c r="DO242" s="77">
        <f t="shared" si="380"/>
        <v>0</v>
      </c>
      <c r="DP242" s="77">
        <f t="shared" si="380"/>
        <v>0</v>
      </c>
      <c r="DQ242" s="77">
        <f t="shared" si="380"/>
        <v>0</v>
      </c>
      <c r="DR242" s="77">
        <f t="shared" si="380"/>
        <v>0</v>
      </c>
      <c r="DS242" s="77">
        <f t="shared" si="380"/>
        <v>0</v>
      </c>
      <c r="DT242" s="77">
        <f t="shared" si="380"/>
        <v>0</v>
      </c>
      <c r="DU242" s="77">
        <f t="shared" si="380"/>
        <v>0</v>
      </c>
      <c r="DV242" s="77">
        <f t="shared" si="380"/>
        <v>0</v>
      </c>
      <c r="DW242" s="77">
        <f t="shared" si="380"/>
        <v>0</v>
      </c>
      <c r="DX242" s="77">
        <f t="shared" si="380"/>
        <v>0</v>
      </c>
      <c r="DY242" s="77">
        <f t="shared" si="381"/>
        <v>0</v>
      </c>
      <c r="DZ242" s="77">
        <f t="shared" si="381"/>
        <v>0</v>
      </c>
      <c r="EA242" s="77">
        <f t="shared" si="381"/>
        <v>0</v>
      </c>
      <c r="EB242" s="77">
        <f t="shared" si="381"/>
        <v>0</v>
      </c>
      <c r="EC242" s="77">
        <f t="shared" si="381"/>
        <v>0</v>
      </c>
      <c r="ED242" s="77">
        <f t="shared" si="381"/>
        <v>0</v>
      </c>
      <c r="EE242" s="77">
        <f t="shared" si="381"/>
        <v>0</v>
      </c>
      <c r="EF242" s="77">
        <f t="shared" si="381"/>
        <v>0</v>
      </c>
      <c r="EG242" s="77">
        <f t="shared" si="381"/>
        <v>0</v>
      </c>
      <c r="EH242" s="77">
        <f t="shared" si="381"/>
        <v>0</v>
      </c>
      <c r="EI242" s="77">
        <f t="shared" si="382"/>
        <v>0</v>
      </c>
      <c r="EJ242" s="77">
        <f t="shared" si="382"/>
        <v>0</v>
      </c>
      <c r="EK242" s="77">
        <f t="shared" si="382"/>
        <v>0</v>
      </c>
      <c r="EL242" s="77">
        <f t="shared" si="382"/>
        <v>0</v>
      </c>
      <c r="EM242" s="77">
        <f t="shared" si="382"/>
        <v>0</v>
      </c>
      <c r="EN242" s="77">
        <f t="shared" si="382"/>
        <v>0</v>
      </c>
      <c r="EO242" s="77">
        <f t="shared" si="382"/>
        <v>0</v>
      </c>
      <c r="EP242" s="77">
        <f t="shared" si="382"/>
        <v>0</v>
      </c>
      <c r="EQ242" s="77">
        <f t="shared" si="382"/>
        <v>0</v>
      </c>
      <c r="ER242" s="77">
        <f t="shared" si="382"/>
        <v>0</v>
      </c>
      <c r="ES242" s="77">
        <f t="shared" si="383"/>
        <v>0</v>
      </c>
      <c r="ET242" s="77">
        <f t="shared" si="383"/>
        <v>0</v>
      </c>
      <c r="EU242" s="77">
        <f t="shared" si="383"/>
        <v>0</v>
      </c>
      <c r="EV242" s="77">
        <f t="shared" si="383"/>
        <v>0</v>
      </c>
      <c r="EW242" s="77">
        <f t="shared" si="383"/>
        <v>0</v>
      </c>
      <c r="EX242" s="77">
        <f t="shared" si="383"/>
        <v>0</v>
      </c>
      <c r="EY242" s="77">
        <f t="shared" si="383"/>
        <v>0</v>
      </c>
      <c r="EZ242" s="77">
        <f t="shared" si="383"/>
        <v>0</v>
      </c>
      <c r="FA242" s="77">
        <f t="shared" si="383"/>
        <v>0</v>
      </c>
      <c r="FB242" s="77">
        <f t="shared" si="383"/>
        <v>0</v>
      </c>
      <c r="FC242" s="77">
        <f t="shared" si="384"/>
        <v>0</v>
      </c>
      <c r="FD242" s="77">
        <f t="shared" si="384"/>
        <v>0</v>
      </c>
      <c r="FE242" s="77">
        <f t="shared" si="384"/>
        <v>0</v>
      </c>
      <c r="FF242" s="77">
        <f t="shared" si="384"/>
        <v>0</v>
      </c>
      <c r="FG242" s="77">
        <f t="shared" si="384"/>
        <v>0</v>
      </c>
      <c r="FH242" s="77">
        <f t="shared" si="384"/>
        <v>0</v>
      </c>
      <c r="FI242" s="77">
        <f t="shared" si="384"/>
        <v>0</v>
      </c>
      <c r="FJ242" s="77">
        <f t="shared" si="384"/>
        <v>0</v>
      </c>
      <c r="FK242" s="77">
        <f t="shared" si="384"/>
        <v>0</v>
      </c>
      <c r="FL242" s="77">
        <f t="shared" si="384"/>
        <v>0</v>
      </c>
      <c r="FM242" s="77">
        <f t="shared" si="385"/>
        <v>0</v>
      </c>
      <c r="FN242" s="77">
        <f t="shared" si="385"/>
        <v>0</v>
      </c>
      <c r="FO242" s="77">
        <f t="shared" si="385"/>
        <v>0</v>
      </c>
      <c r="FP242" s="77">
        <f t="shared" si="385"/>
        <v>0</v>
      </c>
      <c r="FQ242" s="77">
        <f t="shared" si="385"/>
        <v>0</v>
      </c>
      <c r="FR242" s="77">
        <f t="shared" si="385"/>
        <v>0</v>
      </c>
      <c r="FS242" s="77">
        <f t="shared" si="385"/>
        <v>0</v>
      </c>
      <c r="FT242" s="77">
        <f t="shared" si="385"/>
        <v>0</v>
      </c>
      <c r="FU242" s="77">
        <f t="shared" si="385"/>
        <v>0</v>
      </c>
      <c r="FV242" s="77">
        <f t="shared" si="385"/>
        <v>0</v>
      </c>
      <c r="FW242" s="77">
        <f t="shared" si="386"/>
        <v>0</v>
      </c>
      <c r="FX242" s="77">
        <f t="shared" si="386"/>
        <v>0</v>
      </c>
      <c r="FY242" s="77">
        <f t="shared" si="386"/>
        <v>0</v>
      </c>
      <c r="FZ242" s="77">
        <f t="shared" si="386"/>
        <v>0</v>
      </c>
      <c r="GA242" s="77">
        <f t="shared" si="386"/>
        <v>0</v>
      </c>
      <c r="GB242" s="77">
        <f t="shared" si="386"/>
        <v>0</v>
      </c>
      <c r="GC242" s="77">
        <f t="shared" si="386"/>
        <v>0</v>
      </c>
      <c r="GD242" s="77">
        <f t="shared" si="386"/>
        <v>0</v>
      </c>
      <c r="GE242" s="77">
        <f t="shared" si="386"/>
        <v>0</v>
      </c>
      <c r="GF242" s="77">
        <f t="shared" si="386"/>
        <v>0</v>
      </c>
      <c r="GG242" s="77">
        <f t="shared" si="386"/>
        <v>0</v>
      </c>
    </row>
    <row r="243" spans="1:189" ht="15.75" x14ac:dyDescent="0.25">
      <c r="A243" s="93"/>
      <c r="B243" s="101"/>
      <c r="C243" s="102"/>
      <c r="D243" s="102"/>
      <c r="E243" s="93"/>
      <c r="F243" s="101"/>
      <c r="G243" s="97">
        <f t="shared" si="355"/>
        <v>0</v>
      </c>
      <c r="H243" s="96"/>
      <c r="I243" s="97">
        <f t="shared" si="356"/>
        <v>0</v>
      </c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0">
        <f t="shared" si="323"/>
        <v>0</v>
      </c>
      <c r="AE243" s="100">
        <f t="shared" si="319"/>
        <v>0</v>
      </c>
      <c r="AF243" s="75"/>
      <c r="AG243" s="75"/>
      <c r="AH243" s="68">
        <f t="shared" si="322"/>
        <v>0</v>
      </c>
      <c r="AI243" s="79">
        <f>SUMIF(Списки!$D$2:$D$6,B243,Списки!$E$2:$E$6)</f>
        <v>0</v>
      </c>
      <c r="AJ243" s="79">
        <f t="shared" si="324"/>
        <v>31</v>
      </c>
      <c r="AK243" s="70"/>
      <c r="AL243" s="70">
        <f t="array" aca="1" ref="AL243" ca="1">IF(MONTH(AI243)=1,MIN(IF(F243=январь!$A$1:$AF$200,ROW(январь!$A$1:$AF$200))),IF(MONTH(AI243)=2,MIN(IF(F243=февраль!$A$1:$AF$200,ROW(февраль!$A$1:$AF$200))),IF(MONTH(AI243)=3,MIN(IF(F243=март!$A$1:$AF$200,ROW(март!$A$1:$AF$200))),IF(MONTH(AI243)=4,MIN(IF(F243=апрель!$A$1:$AF$200,ROW(апрель!$A$1:$AF$200))),IF(MONTH(AI243)=5,MIN(IF(F243=май!$A$1:$AF$200,ROW(май!$A$1:$AF$200))),0)))))</f>
        <v>3</v>
      </c>
      <c r="AM243" s="77" t="str">
        <f t="shared" ca="1" si="372"/>
        <v>П</v>
      </c>
      <c r="AN243" s="77" t="str">
        <f t="shared" ca="1" si="372"/>
        <v>П</v>
      </c>
      <c r="AO243" s="77" t="str">
        <f t="shared" ca="1" si="372"/>
        <v>КД</v>
      </c>
      <c r="AP243" s="77" t="str">
        <f t="shared" ca="1" si="372"/>
        <v>КД</v>
      </c>
      <c r="AQ243" s="77" t="str">
        <f t="shared" ca="1" si="372"/>
        <v>КД</v>
      </c>
      <c r="AR243" s="77" t="str">
        <f t="shared" ca="1" si="372"/>
        <v>КД</v>
      </c>
      <c r="AS243" s="77" t="str">
        <f t="shared" ca="1" si="372"/>
        <v>В</v>
      </c>
      <c r="AT243" s="77" t="str">
        <f t="shared" ca="1" si="372"/>
        <v>КД</v>
      </c>
      <c r="AU243" s="77">
        <f t="shared" ca="1" si="372"/>
        <v>0</v>
      </c>
      <c r="AV243" s="77">
        <f t="shared" ca="1" si="372"/>
        <v>3</v>
      </c>
      <c r="AW243" s="77">
        <f t="shared" ca="1" si="373"/>
        <v>4</v>
      </c>
      <c r="AX243" s="77">
        <f t="shared" ca="1" si="373"/>
        <v>6</v>
      </c>
      <c r="AY243" s="77">
        <f t="shared" ca="1" si="373"/>
        <v>3</v>
      </c>
      <c r="AZ243" s="77" t="str">
        <f t="shared" ca="1" si="373"/>
        <v>В</v>
      </c>
      <c r="BA243" s="77">
        <f t="shared" ca="1" si="373"/>
        <v>7</v>
      </c>
      <c r="BB243" s="77">
        <f t="shared" ca="1" si="373"/>
        <v>0</v>
      </c>
      <c r="BC243" s="77">
        <f t="shared" ca="1" si="373"/>
        <v>3</v>
      </c>
      <c r="BD243" s="77">
        <f t="shared" ca="1" si="373"/>
        <v>4</v>
      </c>
      <c r="BE243" s="77">
        <f t="shared" ca="1" si="373"/>
        <v>6</v>
      </c>
      <c r="BF243" s="77">
        <f t="shared" ca="1" si="373"/>
        <v>3</v>
      </c>
      <c r="BG243" s="77" t="str">
        <f t="shared" ca="1" si="374"/>
        <v>В</v>
      </c>
      <c r="BH243" s="77">
        <f t="shared" ca="1" si="374"/>
        <v>7</v>
      </c>
      <c r="BI243" s="77">
        <f t="shared" ca="1" si="374"/>
        <v>0</v>
      </c>
      <c r="BJ243" s="77">
        <f t="shared" ca="1" si="374"/>
        <v>3</v>
      </c>
      <c r="BK243" s="77">
        <f t="shared" ca="1" si="374"/>
        <v>4</v>
      </c>
      <c r="BL243" s="77">
        <f t="shared" ca="1" si="374"/>
        <v>6</v>
      </c>
      <c r="BM243" s="77">
        <f t="shared" ca="1" si="374"/>
        <v>3</v>
      </c>
      <c r="BN243" s="77" t="str">
        <f t="shared" ca="1" si="374"/>
        <v>В</v>
      </c>
      <c r="BO243" s="77">
        <f t="shared" ca="1" si="374"/>
        <v>7</v>
      </c>
      <c r="BP243" s="77">
        <f t="shared" ca="1" si="374"/>
        <v>0</v>
      </c>
      <c r="BQ243" s="77">
        <f t="shared" ca="1" si="374"/>
        <v>3</v>
      </c>
      <c r="BR243" s="77">
        <f t="shared" si="375"/>
        <v>0</v>
      </c>
      <c r="BS243" s="77">
        <f t="shared" si="375"/>
        <v>0</v>
      </c>
      <c r="BT243" s="77">
        <f t="shared" si="375"/>
        <v>0</v>
      </c>
      <c r="BU243" s="77">
        <f t="shared" si="375"/>
        <v>0</v>
      </c>
      <c r="BV243" s="77">
        <f t="shared" si="375"/>
        <v>0</v>
      </c>
      <c r="BW243" s="77">
        <f t="shared" si="375"/>
        <v>0</v>
      </c>
      <c r="BX243" s="77">
        <f t="shared" si="375"/>
        <v>0</v>
      </c>
      <c r="BY243" s="77">
        <f t="shared" si="375"/>
        <v>0</v>
      </c>
      <c r="BZ243" s="77">
        <f t="shared" si="375"/>
        <v>0</v>
      </c>
      <c r="CA243" s="77">
        <f t="shared" si="375"/>
        <v>0</v>
      </c>
      <c r="CB243" s="77">
        <f t="shared" si="376"/>
        <v>0</v>
      </c>
      <c r="CC243" s="77">
        <f t="shared" si="376"/>
        <v>0</v>
      </c>
      <c r="CD243" s="77">
        <f t="shared" si="376"/>
        <v>0</v>
      </c>
      <c r="CE243" s="77">
        <f t="shared" si="376"/>
        <v>0</v>
      </c>
      <c r="CF243" s="77">
        <f t="shared" si="376"/>
        <v>0</v>
      </c>
      <c r="CG243" s="77">
        <f t="shared" si="376"/>
        <v>0</v>
      </c>
      <c r="CH243" s="77">
        <f t="shared" si="376"/>
        <v>0</v>
      </c>
      <c r="CI243" s="77">
        <f t="shared" si="376"/>
        <v>0</v>
      </c>
      <c r="CJ243" s="77">
        <f t="shared" si="376"/>
        <v>0</v>
      </c>
      <c r="CK243" s="77">
        <f t="shared" si="376"/>
        <v>0</v>
      </c>
      <c r="CL243" s="77">
        <f t="shared" si="377"/>
        <v>0</v>
      </c>
      <c r="CM243" s="77">
        <f t="shared" si="377"/>
        <v>0</v>
      </c>
      <c r="CN243" s="77">
        <f t="shared" si="377"/>
        <v>0</v>
      </c>
      <c r="CO243" s="77">
        <f t="shared" si="377"/>
        <v>0</v>
      </c>
      <c r="CP243" s="77">
        <f t="shared" si="377"/>
        <v>0</v>
      </c>
      <c r="CQ243" s="77">
        <f t="shared" si="377"/>
        <v>0</v>
      </c>
      <c r="CR243" s="77">
        <f t="shared" si="377"/>
        <v>0</v>
      </c>
      <c r="CS243" s="77">
        <f t="shared" si="377"/>
        <v>0</v>
      </c>
      <c r="CT243" s="77">
        <f t="shared" si="378"/>
        <v>0</v>
      </c>
      <c r="CU243" s="77">
        <f t="shared" si="378"/>
        <v>0</v>
      </c>
      <c r="CV243" s="77">
        <f t="shared" si="378"/>
        <v>0</v>
      </c>
      <c r="CW243" s="77">
        <f t="shared" si="378"/>
        <v>0</v>
      </c>
      <c r="CX243" s="77">
        <f t="shared" si="378"/>
        <v>0</v>
      </c>
      <c r="CY243" s="77">
        <f t="shared" si="378"/>
        <v>0</v>
      </c>
      <c r="CZ243" s="77">
        <f t="shared" si="378"/>
        <v>0</v>
      </c>
      <c r="DA243" s="77">
        <f t="shared" si="378"/>
        <v>0</v>
      </c>
      <c r="DB243" s="77">
        <f t="shared" si="378"/>
        <v>0</v>
      </c>
      <c r="DC243" s="77">
        <f t="shared" si="378"/>
        <v>0</v>
      </c>
      <c r="DD243" s="77">
        <f t="shared" si="379"/>
        <v>0</v>
      </c>
      <c r="DE243" s="77">
        <f t="shared" si="379"/>
        <v>0</v>
      </c>
      <c r="DF243" s="77">
        <f t="shared" si="379"/>
        <v>0</v>
      </c>
      <c r="DG243" s="77">
        <f t="shared" si="379"/>
        <v>0</v>
      </c>
      <c r="DH243" s="77">
        <f t="shared" si="379"/>
        <v>0</v>
      </c>
      <c r="DI243" s="77">
        <f t="shared" si="379"/>
        <v>0</v>
      </c>
      <c r="DJ243" s="77">
        <f t="shared" si="379"/>
        <v>0</v>
      </c>
      <c r="DK243" s="77">
        <f t="shared" si="379"/>
        <v>0</v>
      </c>
      <c r="DL243" s="77">
        <f t="shared" si="379"/>
        <v>0</v>
      </c>
      <c r="DM243" s="77">
        <f t="shared" si="379"/>
        <v>0</v>
      </c>
      <c r="DN243" s="77">
        <f t="shared" si="380"/>
        <v>0</v>
      </c>
      <c r="DO243" s="77">
        <f t="shared" si="380"/>
        <v>0</v>
      </c>
      <c r="DP243" s="77">
        <f t="shared" si="380"/>
        <v>0</v>
      </c>
      <c r="DQ243" s="77">
        <f t="shared" si="380"/>
        <v>0</v>
      </c>
      <c r="DR243" s="77">
        <f t="shared" si="380"/>
        <v>0</v>
      </c>
      <c r="DS243" s="77">
        <f t="shared" si="380"/>
        <v>0</v>
      </c>
      <c r="DT243" s="77">
        <f t="shared" si="380"/>
        <v>0</v>
      </c>
      <c r="DU243" s="77">
        <f t="shared" si="380"/>
        <v>0</v>
      </c>
      <c r="DV243" s="77">
        <f t="shared" si="380"/>
        <v>0</v>
      </c>
      <c r="DW243" s="77">
        <f t="shared" si="380"/>
        <v>0</v>
      </c>
      <c r="DX243" s="77">
        <f t="shared" si="380"/>
        <v>0</v>
      </c>
      <c r="DY243" s="77">
        <f t="shared" si="381"/>
        <v>0</v>
      </c>
      <c r="DZ243" s="77">
        <f t="shared" si="381"/>
        <v>0</v>
      </c>
      <c r="EA243" s="77">
        <f t="shared" si="381"/>
        <v>0</v>
      </c>
      <c r="EB243" s="77">
        <f t="shared" si="381"/>
        <v>0</v>
      </c>
      <c r="EC243" s="77">
        <f t="shared" si="381"/>
        <v>0</v>
      </c>
      <c r="ED243" s="77">
        <f t="shared" si="381"/>
        <v>0</v>
      </c>
      <c r="EE243" s="77">
        <f t="shared" si="381"/>
        <v>0</v>
      </c>
      <c r="EF243" s="77">
        <f t="shared" si="381"/>
        <v>0</v>
      </c>
      <c r="EG243" s="77">
        <f t="shared" si="381"/>
        <v>0</v>
      </c>
      <c r="EH243" s="77">
        <f t="shared" si="381"/>
        <v>0</v>
      </c>
      <c r="EI243" s="77">
        <f t="shared" si="382"/>
        <v>0</v>
      </c>
      <c r="EJ243" s="77">
        <f t="shared" si="382"/>
        <v>0</v>
      </c>
      <c r="EK243" s="77">
        <f t="shared" si="382"/>
        <v>0</v>
      </c>
      <c r="EL243" s="77">
        <f t="shared" si="382"/>
        <v>0</v>
      </c>
      <c r="EM243" s="77">
        <f t="shared" si="382"/>
        <v>0</v>
      </c>
      <c r="EN243" s="77">
        <f t="shared" si="382"/>
        <v>0</v>
      </c>
      <c r="EO243" s="77">
        <f t="shared" si="382"/>
        <v>0</v>
      </c>
      <c r="EP243" s="77">
        <f t="shared" si="382"/>
        <v>0</v>
      </c>
      <c r="EQ243" s="77">
        <f t="shared" si="382"/>
        <v>0</v>
      </c>
      <c r="ER243" s="77">
        <f t="shared" si="382"/>
        <v>0</v>
      </c>
      <c r="ES243" s="77">
        <f t="shared" si="383"/>
        <v>0</v>
      </c>
      <c r="ET243" s="77">
        <f t="shared" si="383"/>
        <v>0</v>
      </c>
      <c r="EU243" s="77">
        <f t="shared" si="383"/>
        <v>0</v>
      </c>
      <c r="EV243" s="77">
        <f t="shared" si="383"/>
        <v>0</v>
      </c>
      <c r="EW243" s="77">
        <f t="shared" si="383"/>
        <v>0</v>
      </c>
      <c r="EX243" s="77">
        <f t="shared" si="383"/>
        <v>0</v>
      </c>
      <c r="EY243" s="77">
        <f t="shared" si="383"/>
        <v>0</v>
      </c>
      <c r="EZ243" s="77">
        <f t="shared" si="383"/>
        <v>0</v>
      </c>
      <c r="FA243" s="77">
        <f t="shared" si="383"/>
        <v>0</v>
      </c>
      <c r="FB243" s="77">
        <f t="shared" si="383"/>
        <v>0</v>
      </c>
      <c r="FC243" s="77">
        <f t="shared" si="384"/>
        <v>0</v>
      </c>
      <c r="FD243" s="77">
        <f t="shared" si="384"/>
        <v>0</v>
      </c>
      <c r="FE243" s="77">
        <f t="shared" si="384"/>
        <v>0</v>
      </c>
      <c r="FF243" s="77">
        <f t="shared" si="384"/>
        <v>0</v>
      </c>
      <c r="FG243" s="77">
        <f t="shared" si="384"/>
        <v>0</v>
      </c>
      <c r="FH243" s="77">
        <f t="shared" si="384"/>
        <v>0</v>
      </c>
      <c r="FI243" s="77">
        <f t="shared" si="384"/>
        <v>0</v>
      </c>
      <c r="FJ243" s="77">
        <f t="shared" si="384"/>
        <v>0</v>
      </c>
      <c r="FK243" s="77">
        <f t="shared" si="384"/>
        <v>0</v>
      </c>
      <c r="FL243" s="77">
        <f t="shared" si="384"/>
        <v>0</v>
      </c>
      <c r="FM243" s="77">
        <f t="shared" si="385"/>
        <v>0</v>
      </c>
      <c r="FN243" s="77">
        <f t="shared" si="385"/>
        <v>0</v>
      </c>
      <c r="FO243" s="77">
        <f t="shared" si="385"/>
        <v>0</v>
      </c>
      <c r="FP243" s="77">
        <f t="shared" si="385"/>
        <v>0</v>
      </c>
      <c r="FQ243" s="77">
        <f t="shared" si="385"/>
        <v>0</v>
      </c>
      <c r="FR243" s="77">
        <f t="shared" si="385"/>
        <v>0</v>
      </c>
      <c r="FS243" s="77">
        <f t="shared" si="385"/>
        <v>0</v>
      </c>
      <c r="FT243" s="77">
        <f t="shared" si="385"/>
        <v>0</v>
      </c>
      <c r="FU243" s="77">
        <f t="shared" si="385"/>
        <v>0</v>
      </c>
      <c r="FV243" s="77">
        <f t="shared" si="385"/>
        <v>0</v>
      </c>
      <c r="FW243" s="77">
        <f t="shared" si="386"/>
        <v>0</v>
      </c>
      <c r="FX243" s="77">
        <f t="shared" si="386"/>
        <v>0</v>
      </c>
      <c r="FY243" s="77">
        <f t="shared" si="386"/>
        <v>0</v>
      </c>
      <c r="FZ243" s="77">
        <f t="shared" si="386"/>
        <v>0</v>
      </c>
      <c r="GA243" s="77">
        <f t="shared" si="386"/>
        <v>0</v>
      </c>
      <c r="GB243" s="77">
        <f t="shared" si="386"/>
        <v>0</v>
      </c>
      <c r="GC243" s="77">
        <f t="shared" si="386"/>
        <v>0</v>
      </c>
      <c r="GD243" s="77">
        <f t="shared" si="386"/>
        <v>0</v>
      </c>
      <c r="GE243" s="77">
        <f t="shared" si="386"/>
        <v>0</v>
      </c>
      <c r="GF243" s="77">
        <f t="shared" si="386"/>
        <v>0</v>
      </c>
      <c r="GG243" s="77">
        <f t="shared" si="386"/>
        <v>0</v>
      </c>
    </row>
    <row r="244" spans="1:189" ht="15.75" x14ac:dyDescent="0.25">
      <c r="A244" s="93"/>
      <c r="B244" s="101"/>
      <c r="C244" s="102"/>
      <c r="D244" s="102"/>
      <c r="E244" s="93"/>
      <c r="F244" s="101"/>
      <c r="G244" s="97">
        <f t="shared" si="355"/>
        <v>0</v>
      </c>
      <c r="H244" s="96"/>
      <c r="I244" s="97">
        <f t="shared" si="356"/>
        <v>0</v>
      </c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0">
        <f t="shared" si="323"/>
        <v>0</v>
      </c>
      <c r="AE244" s="100">
        <f t="shared" si="319"/>
        <v>0</v>
      </c>
      <c r="AF244" s="75"/>
      <c r="AG244" s="75"/>
      <c r="AH244" s="68">
        <f t="shared" si="322"/>
        <v>0</v>
      </c>
      <c r="AI244" s="79">
        <f>SUMIF(Списки!$D$2:$D$6,B244,Списки!$E$2:$E$6)</f>
        <v>0</v>
      </c>
      <c r="AJ244" s="79">
        <f t="shared" si="324"/>
        <v>31</v>
      </c>
      <c r="AK244" s="70"/>
      <c r="AL244" s="70">
        <f t="array" aca="1" ref="AL244" ca="1">IF(MONTH(AI244)=1,MIN(IF(F244=январь!$A$1:$AF$200,ROW(январь!$A$1:$AF$200))),IF(MONTH(AI244)=2,MIN(IF(F244=февраль!$A$1:$AF$200,ROW(февраль!$A$1:$AF$200))),IF(MONTH(AI244)=3,MIN(IF(F244=март!$A$1:$AF$200,ROW(март!$A$1:$AF$200))),IF(MONTH(AI244)=4,MIN(IF(F244=апрель!$A$1:$AF$200,ROW(апрель!$A$1:$AF$200))),IF(MONTH(AI244)=5,MIN(IF(F244=май!$A$1:$AF$200,ROW(май!$A$1:$AF$200))),0)))))</f>
        <v>3</v>
      </c>
      <c r="AM244" s="77" t="str">
        <f t="shared" ref="AM244:AV253" ca="1" si="387">IF(MONTH($AI244)=1,INDEX(янв,$AL244,AM$2),0)</f>
        <v>П</v>
      </c>
      <c r="AN244" s="77" t="str">
        <f t="shared" ca="1" si="387"/>
        <v>П</v>
      </c>
      <c r="AO244" s="77" t="str">
        <f t="shared" ca="1" si="387"/>
        <v>КД</v>
      </c>
      <c r="AP244" s="77" t="str">
        <f t="shared" ca="1" si="387"/>
        <v>КД</v>
      </c>
      <c r="AQ244" s="77" t="str">
        <f t="shared" ca="1" si="387"/>
        <v>КД</v>
      </c>
      <c r="AR244" s="77" t="str">
        <f t="shared" ca="1" si="387"/>
        <v>КД</v>
      </c>
      <c r="AS244" s="77" t="str">
        <f t="shared" ca="1" si="387"/>
        <v>В</v>
      </c>
      <c r="AT244" s="77" t="str">
        <f t="shared" ca="1" si="387"/>
        <v>КД</v>
      </c>
      <c r="AU244" s="77">
        <f t="shared" ca="1" si="387"/>
        <v>0</v>
      </c>
      <c r="AV244" s="77">
        <f t="shared" ca="1" si="387"/>
        <v>3</v>
      </c>
      <c r="AW244" s="77">
        <f t="shared" ref="AW244:BF253" ca="1" si="388">IF(MONTH($AI244)=1,INDEX(янв,$AL244,AW$2),0)</f>
        <v>4</v>
      </c>
      <c r="AX244" s="77">
        <f t="shared" ca="1" si="388"/>
        <v>6</v>
      </c>
      <c r="AY244" s="77">
        <f t="shared" ca="1" si="388"/>
        <v>3</v>
      </c>
      <c r="AZ244" s="77" t="str">
        <f t="shared" ca="1" si="388"/>
        <v>В</v>
      </c>
      <c r="BA244" s="77">
        <f t="shared" ca="1" si="388"/>
        <v>7</v>
      </c>
      <c r="BB244" s="77">
        <f t="shared" ca="1" si="388"/>
        <v>0</v>
      </c>
      <c r="BC244" s="77">
        <f t="shared" ca="1" si="388"/>
        <v>3</v>
      </c>
      <c r="BD244" s="77">
        <f t="shared" ca="1" si="388"/>
        <v>4</v>
      </c>
      <c r="BE244" s="77">
        <f t="shared" ca="1" si="388"/>
        <v>6</v>
      </c>
      <c r="BF244" s="77">
        <f t="shared" ca="1" si="388"/>
        <v>3</v>
      </c>
      <c r="BG244" s="77" t="str">
        <f t="shared" ref="BG244:BQ253" ca="1" si="389">IF(MONTH($AI244)=1,INDEX(янв,$AL244,BG$2),0)</f>
        <v>В</v>
      </c>
      <c r="BH244" s="77">
        <f t="shared" ca="1" si="389"/>
        <v>7</v>
      </c>
      <c r="BI244" s="77">
        <f t="shared" ca="1" si="389"/>
        <v>0</v>
      </c>
      <c r="BJ244" s="77">
        <f t="shared" ca="1" si="389"/>
        <v>3</v>
      </c>
      <c r="BK244" s="77">
        <f t="shared" ca="1" si="389"/>
        <v>4</v>
      </c>
      <c r="BL244" s="77">
        <f t="shared" ca="1" si="389"/>
        <v>6</v>
      </c>
      <c r="BM244" s="77">
        <f t="shared" ca="1" si="389"/>
        <v>3</v>
      </c>
      <c r="BN244" s="77" t="str">
        <f t="shared" ca="1" si="389"/>
        <v>В</v>
      </c>
      <c r="BO244" s="77">
        <f t="shared" ca="1" si="389"/>
        <v>7</v>
      </c>
      <c r="BP244" s="77">
        <f t="shared" ca="1" si="389"/>
        <v>0</v>
      </c>
      <c r="BQ244" s="77">
        <f t="shared" ca="1" si="389"/>
        <v>3</v>
      </c>
      <c r="BR244" s="77">
        <f t="shared" ref="BR244:CA253" si="390">IF(MONTH($AI244)=2,INDEX(фев,$AL244,BR$2),0)</f>
        <v>0</v>
      </c>
      <c r="BS244" s="77">
        <f t="shared" si="390"/>
        <v>0</v>
      </c>
      <c r="BT244" s="77">
        <f t="shared" si="390"/>
        <v>0</v>
      </c>
      <c r="BU244" s="77">
        <f t="shared" si="390"/>
        <v>0</v>
      </c>
      <c r="BV244" s="77">
        <f t="shared" si="390"/>
        <v>0</v>
      </c>
      <c r="BW244" s="77">
        <f t="shared" si="390"/>
        <v>0</v>
      </c>
      <c r="BX244" s="77">
        <f t="shared" si="390"/>
        <v>0</v>
      </c>
      <c r="BY244" s="77">
        <f t="shared" si="390"/>
        <v>0</v>
      </c>
      <c r="BZ244" s="77">
        <f t="shared" si="390"/>
        <v>0</v>
      </c>
      <c r="CA244" s="77">
        <f t="shared" si="390"/>
        <v>0</v>
      </c>
      <c r="CB244" s="77">
        <f t="shared" ref="CB244:CK253" si="391">IF(MONTH($AI244)=2,INDEX(фев,$AL244,CB$2),0)</f>
        <v>0</v>
      </c>
      <c r="CC244" s="77">
        <f t="shared" si="391"/>
        <v>0</v>
      </c>
      <c r="CD244" s="77">
        <f t="shared" si="391"/>
        <v>0</v>
      </c>
      <c r="CE244" s="77">
        <f t="shared" si="391"/>
        <v>0</v>
      </c>
      <c r="CF244" s="77">
        <f t="shared" si="391"/>
        <v>0</v>
      </c>
      <c r="CG244" s="77">
        <f t="shared" si="391"/>
        <v>0</v>
      </c>
      <c r="CH244" s="77">
        <f t="shared" si="391"/>
        <v>0</v>
      </c>
      <c r="CI244" s="77">
        <f t="shared" si="391"/>
        <v>0</v>
      </c>
      <c r="CJ244" s="77">
        <f t="shared" si="391"/>
        <v>0</v>
      </c>
      <c r="CK244" s="77">
        <f t="shared" si="391"/>
        <v>0</v>
      </c>
      <c r="CL244" s="77">
        <f t="shared" ref="CL244:CS253" si="392">IF(MONTH($AI244)=2,INDEX(фев,$AL244,CL$2),0)</f>
        <v>0</v>
      </c>
      <c r="CM244" s="77">
        <f t="shared" si="392"/>
        <v>0</v>
      </c>
      <c r="CN244" s="77">
        <f t="shared" si="392"/>
        <v>0</v>
      </c>
      <c r="CO244" s="77">
        <f t="shared" si="392"/>
        <v>0</v>
      </c>
      <c r="CP244" s="77">
        <f t="shared" si="392"/>
        <v>0</v>
      </c>
      <c r="CQ244" s="77">
        <f t="shared" si="392"/>
        <v>0</v>
      </c>
      <c r="CR244" s="77">
        <f t="shared" si="392"/>
        <v>0</v>
      </c>
      <c r="CS244" s="77">
        <f t="shared" si="392"/>
        <v>0</v>
      </c>
      <c r="CT244" s="77">
        <f t="shared" ref="CT244:DC253" si="393">IF(MONTH($AI244)=3,INDEX(март,$AL244,CT$2),0)</f>
        <v>0</v>
      </c>
      <c r="CU244" s="77">
        <f t="shared" si="393"/>
        <v>0</v>
      </c>
      <c r="CV244" s="77">
        <f t="shared" si="393"/>
        <v>0</v>
      </c>
      <c r="CW244" s="77">
        <f t="shared" si="393"/>
        <v>0</v>
      </c>
      <c r="CX244" s="77">
        <f t="shared" si="393"/>
        <v>0</v>
      </c>
      <c r="CY244" s="77">
        <f t="shared" si="393"/>
        <v>0</v>
      </c>
      <c r="CZ244" s="77">
        <f t="shared" si="393"/>
        <v>0</v>
      </c>
      <c r="DA244" s="77">
        <f t="shared" si="393"/>
        <v>0</v>
      </c>
      <c r="DB244" s="77">
        <f t="shared" si="393"/>
        <v>0</v>
      </c>
      <c r="DC244" s="77">
        <f t="shared" si="393"/>
        <v>0</v>
      </c>
      <c r="DD244" s="77">
        <f t="shared" ref="DD244:DM253" si="394">IF(MONTH($AI244)=3,INDEX(март,$AL244,DD$2),0)</f>
        <v>0</v>
      </c>
      <c r="DE244" s="77">
        <f t="shared" si="394"/>
        <v>0</v>
      </c>
      <c r="DF244" s="77">
        <f t="shared" si="394"/>
        <v>0</v>
      </c>
      <c r="DG244" s="77">
        <f t="shared" si="394"/>
        <v>0</v>
      </c>
      <c r="DH244" s="77">
        <f t="shared" si="394"/>
        <v>0</v>
      </c>
      <c r="DI244" s="77">
        <f t="shared" si="394"/>
        <v>0</v>
      </c>
      <c r="DJ244" s="77">
        <f t="shared" si="394"/>
        <v>0</v>
      </c>
      <c r="DK244" s="77">
        <f t="shared" si="394"/>
        <v>0</v>
      </c>
      <c r="DL244" s="77">
        <f t="shared" si="394"/>
        <v>0</v>
      </c>
      <c r="DM244" s="77">
        <f t="shared" si="394"/>
        <v>0</v>
      </c>
      <c r="DN244" s="77">
        <f t="shared" ref="DN244:DX253" si="395">IF(MONTH($AI244)=3,INDEX(март,$AL244,DN$2),0)</f>
        <v>0</v>
      </c>
      <c r="DO244" s="77">
        <f t="shared" si="395"/>
        <v>0</v>
      </c>
      <c r="DP244" s="77">
        <f t="shared" si="395"/>
        <v>0</v>
      </c>
      <c r="DQ244" s="77">
        <f t="shared" si="395"/>
        <v>0</v>
      </c>
      <c r="DR244" s="77">
        <f t="shared" si="395"/>
        <v>0</v>
      </c>
      <c r="DS244" s="77">
        <f t="shared" si="395"/>
        <v>0</v>
      </c>
      <c r="DT244" s="77">
        <f t="shared" si="395"/>
        <v>0</v>
      </c>
      <c r="DU244" s="77">
        <f t="shared" si="395"/>
        <v>0</v>
      </c>
      <c r="DV244" s="77">
        <f t="shared" si="395"/>
        <v>0</v>
      </c>
      <c r="DW244" s="77">
        <f t="shared" si="395"/>
        <v>0</v>
      </c>
      <c r="DX244" s="77">
        <f t="shared" si="395"/>
        <v>0</v>
      </c>
      <c r="DY244" s="77">
        <f t="shared" ref="DY244:EH253" si="396">IF(MONTH($AI244)=4,INDEX(апр,$AL244,DY$2),0)</f>
        <v>0</v>
      </c>
      <c r="DZ244" s="77">
        <f t="shared" si="396"/>
        <v>0</v>
      </c>
      <c r="EA244" s="77">
        <f t="shared" si="396"/>
        <v>0</v>
      </c>
      <c r="EB244" s="77">
        <f t="shared" si="396"/>
        <v>0</v>
      </c>
      <c r="EC244" s="77">
        <f t="shared" si="396"/>
        <v>0</v>
      </c>
      <c r="ED244" s="77">
        <f t="shared" si="396"/>
        <v>0</v>
      </c>
      <c r="EE244" s="77">
        <f t="shared" si="396"/>
        <v>0</v>
      </c>
      <c r="EF244" s="77">
        <f t="shared" si="396"/>
        <v>0</v>
      </c>
      <c r="EG244" s="77">
        <f t="shared" si="396"/>
        <v>0</v>
      </c>
      <c r="EH244" s="77">
        <f t="shared" si="396"/>
        <v>0</v>
      </c>
      <c r="EI244" s="77">
        <f t="shared" ref="EI244:ER253" si="397">IF(MONTH($AI244)=4,INDEX(апр,$AL244,EI$2),0)</f>
        <v>0</v>
      </c>
      <c r="EJ244" s="77">
        <f t="shared" si="397"/>
        <v>0</v>
      </c>
      <c r="EK244" s="77">
        <f t="shared" si="397"/>
        <v>0</v>
      </c>
      <c r="EL244" s="77">
        <f t="shared" si="397"/>
        <v>0</v>
      </c>
      <c r="EM244" s="77">
        <f t="shared" si="397"/>
        <v>0</v>
      </c>
      <c r="EN244" s="77">
        <f t="shared" si="397"/>
        <v>0</v>
      </c>
      <c r="EO244" s="77">
        <f t="shared" si="397"/>
        <v>0</v>
      </c>
      <c r="EP244" s="77">
        <f t="shared" si="397"/>
        <v>0</v>
      </c>
      <c r="EQ244" s="77">
        <f t="shared" si="397"/>
        <v>0</v>
      </c>
      <c r="ER244" s="77">
        <f t="shared" si="397"/>
        <v>0</v>
      </c>
      <c r="ES244" s="77">
        <f t="shared" ref="ES244:FB253" si="398">IF(MONTH($AI244)=4,INDEX(апр,$AL244,ES$2),0)</f>
        <v>0</v>
      </c>
      <c r="ET244" s="77">
        <f t="shared" si="398"/>
        <v>0</v>
      </c>
      <c r="EU244" s="77">
        <f t="shared" si="398"/>
        <v>0</v>
      </c>
      <c r="EV244" s="77">
        <f t="shared" si="398"/>
        <v>0</v>
      </c>
      <c r="EW244" s="77">
        <f t="shared" si="398"/>
        <v>0</v>
      </c>
      <c r="EX244" s="77">
        <f t="shared" si="398"/>
        <v>0</v>
      </c>
      <c r="EY244" s="77">
        <f t="shared" si="398"/>
        <v>0</v>
      </c>
      <c r="EZ244" s="77">
        <f t="shared" si="398"/>
        <v>0</v>
      </c>
      <c r="FA244" s="77">
        <f t="shared" si="398"/>
        <v>0</v>
      </c>
      <c r="FB244" s="77">
        <f t="shared" si="398"/>
        <v>0</v>
      </c>
      <c r="FC244" s="77">
        <f t="shared" ref="FC244:FL253" si="399">IF(MONTH($AI244)=5,INDEX(май,$AL244,FC$2),0)</f>
        <v>0</v>
      </c>
      <c r="FD244" s="77">
        <f t="shared" si="399"/>
        <v>0</v>
      </c>
      <c r="FE244" s="77">
        <f t="shared" si="399"/>
        <v>0</v>
      </c>
      <c r="FF244" s="77">
        <f t="shared" si="399"/>
        <v>0</v>
      </c>
      <c r="FG244" s="77">
        <f t="shared" si="399"/>
        <v>0</v>
      </c>
      <c r="FH244" s="77">
        <f t="shared" si="399"/>
        <v>0</v>
      </c>
      <c r="FI244" s="77">
        <f t="shared" si="399"/>
        <v>0</v>
      </c>
      <c r="FJ244" s="77">
        <f t="shared" si="399"/>
        <v>0</v>
      </c>
      <c r="FK244" s="77">
        <f t="shared" si="399"/>
        <v>0</v>
      </c>
      <c r="FL244" s="77">
        <f t="shared" si="399"/>
        <v>0</v>
      </c>
      <c r="FM244" s="77">
        <f t="shared" ref="FM244:FV253" si="400">IF(MONTH($AI244)=5,INDEX(май,$AL244,FM$2),0)</f>
        <v>0</v>
      </c>
      <c r="FN244" s="77">
        <f t="shared" si="400"/>
        <v>0</v>
      </c>
      <c r="FO244" s="77">
        <f t="shared" si="400"/>
        <v>0</v>
      </c>
      <c r="FP244" s="77">
        <f t="shared" si="400"/>
        <v>0</v>
      </c>
      <c r="FQ244" s="77">
        <f t="shared" si="400"/>
        <v>0</v>
      </c>
      <c r="FR244" s="77">
        <f t="shared" si="400"/>
        <v>0</v>
      </c>
      <c r="FS244" s="77">
        <f t="shared" si="400"/>
        <v>0</v>
      </c>
      <c r="FT244" s="77">
        <f t="shared" si="400"/>
        <v>0</v>
      </c>
      <c r="FU244" s="77">
        <f t="shared" si="400"/>
        <v>0</v>
      </c>
      <c r="FV244" s="77">
        <f t="shared" si="400"/>
        <v>0</v>
      </c>
      <c r="FW244" s="77">
        <f t="shared" ref="FW244:GG253" si="401">IF(MONTH($AI244)=5,INDEX(май,$AL244,FW$2),0)</f>
        <v>0</v>
      </c>
      <c r="FX244" s="77">
        <f t="shared" si="401"/>
        <v>0</v>
      </c>
      <c r="FY244" s="77">
        <f t="shared" si="401"/>
        <v>0</v>
      </c>
      <c r="FZ244" s="77">
        <f t="shared" si="401"/>
        <v>0</v>
      </c>
      <c r="GA244" s="77">
        <f t="shared" si="401"/>
        <v>0</v>
      </c>
      <c r="GB244" s="77">
        <f t="shared" si="401"/>
        <v>0</v>
      </c>
      <c r="GC244" s="77">
        <f t="shared" si="401"/>
        <v>0</v>
      </c>
      <c r="GD244" s="77">
        <f t="shared" si="401"/>
        <v>0</v>
      </c>
      <c r="GE244" s="77">
        <f t="shared" si="401"/>
        <v>0</v>
      </c>
      <c r="GF244" s="77">
        <f t="shared" si="401"/>
        <v>0</v>
      </c>
      <c r="GG244" s="77">
        <f t="shared" si="401"/>
        <v>0</v>
      </c>
    </row>
    <row r="245" spans="1:189" ht="15.75" x14ac:dyDescent="0.25">
      <c r="A245" s="93"/>
      <c r="B245" s="101"/>
      <c r="C245" s="102"/>
      <c r="D245" s="102"/>
      <c r="E245" s="93"/>
      <c r="F245" s="101"/>
      <c r="G245" s="97">
        <f t="shared" si="355"/>
        <v>0</v>
      </c>
      <c r="H245" s="96"/>
      <c r="I245" s="97">
        <f t="shared" si="356"/>
        <v>0</v>
      </c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0">
        <f t="shared" si="323"/>
        <v>0</v>
      </c>
      <c r="AE245" s="100">
        <f t="shared" si="319"/>
        <v>0</v>
      </c>
      <c r="AF245" s="75"/>
      <c r="AG245" s="75"/>
      <c r="AH245" s="68">
        <f t="shared" si="322"/>
        <v>0</v>
      </c>
      <c r="AI245" s="79">
        <f>SUMIF(Списки!$D$2:$D$6,B245,Списки!$E$2:$E$6)</f>
        <v>0</v>
      </c>
      <c r="AJ245" s="79">
        <f t="shared" si="324"/>
        <v>31</v>
      </c>
      <c r="AK245" s="70"/>
      <c r="AL245" s="70">
        <f t="array" aca="1" ref="AL245" ca="1">IF(MONTH(AI245)=1,MIN(IF(F245=январь!$A$1:$AF$200,ROW(январь!$A$1:$AF$200))),IF(MONTH(AI245)=2,MIN(IF(F245=февраль!$A$1:$AF$200,ROW(февраль!$A$1:$AF$200))),IF(MONTH(AI245)=3,MIN(IF(F245=март!$A$1:$AF$200,ROW(март!$A$1:$AF$200))),IF(MONTH(AI245)=4,MIN(IF(F245=апрель!$A$1:$AF$200,ROW(апрель!$A$1:$AF$200))),IF(MONTH(AI245)=5,MIN(IF(F245=май!$A$1:$AF$200,ROW(май!$A$1:$AF$200))),0)))))</f>
        <v>3</v>
      </c>
      <c r="AM245" s="77" t="str">
        <f t="shared" ca="1" si="387"/>
        <v>П</v>
      </c>
      <c r="AN245" s="77" t="str">
        <f t="shared" ca="1" si="387"/>
        <v>П</v>
      </c>
      <c r="AO245" s="77" t="str">
        <f t="shared" ca="1" si="387"/>
        <v>КД</v>
      </c>
      <c r="AP245" s="77" t="str">
        <f t="shared" ca="1" si="387"/>
        <v>КД</v>
      </c>
      <c r="AQ245" s="77" t="str">
        <f t="shared" ca="1" si="387"/>
        <v>КД</v>
      </c>
      <c r="AR245" s="77" t="str">
        <f t="shared" ca="1" si="387"/>
        <v>КД</v>
      </c>
      <c r="AS245" s="77" t="str">
        <f t="shared" ca="1" si="387"/>
        <v>В</v>
      </c>
      <c r="AT245" s="77" t="str">
        <f t="shared" ca="1" si="387"/>
        <v>КД</v>
      </c>
      <c r="AU245" s="77">
        <f t="shared" ca="1" si="387"/>
        <v>0</v>
      </c>
      <c r="AV245" s="77">
        <f t="shared" ca="1" si="387"/>
        <v>3</v>
      </c>
      <c r="AW245" s="77">
        <f t="shared" ca="1" si="388"/>
        <v>4</v>
      </c>
      <c r="AX245" s="77">
        <f t="shared" ca="1" si="388"/>
        <v>6</v>
      </c>
      <c r="AY245" s="77">
        <f t="shared" ca="1" si="388"/>
        <v>3</v>
      </c>
      <c r="AZ245" s="77" t="str">
        <f t="shared" ca="1" si="388"/>
        <v>В</v>
      </c>
      <c r="BA245" s="77">
        <f t="shared" ca="1" si="388"/>
        <v>7</v>
      </c>
      <c r="BB245" s="77">
        <f t="shared" ca="1" si="388"/>
        <v>0</v>
      </c>
      <c r="BC245" s="77">
        <f t="shared" ca="1" si="388"/>
        <v>3</v>
      </c>
      <c r="BD245" s="77">
        <f t="shared" ca="1" si="388"/>
        <v>4</v>
      </c>
      <c r="BE245" s="77">
        <f t="shared" ca="1" si="388"/>
        <v>6</v>
      </c>
      <c r="BF245" s="77">
        <f t="shared" ca="1" si="388"/>
        <v>3</v>
      </c>
      <c r="BG245" s="77" t="str">
        <f t="shared" ca="1" si="389"/>
        <v>В</v>
      </c>
      <c r="BH245" s="77">
        <f t="shared" ca="1" si="389"/>
        <v>7</v>
      </c>
      <c r="BI245" s="77">
        <f t="shared" ca="1" si="389"/>
        <v>0</v>
      </c>
      <c r="BJ245" s="77">
        <f t="shared" ca="1" si="389"/>
        <v>3</v>
      </c>
      <c r="BK245" s="77">
        <f t="shared" ca="1" si="389"/>
        <v>4</v>
      </c>
      <c r="BL245" s="77">
        <f t="shared" ca="1" si="389"/>
        <v>6</v>
      </c>
      <c r="BM245" s="77">
        <f t="shared" ca="1" si="389"/>
        <v>3</v>
      </c>
      <c r="BN245" s="77" t="str">
        <f t="shared" ca="1" si="389"/>
        <v>В</v>
      </c>
      <c r="BO245" s="77">
        <f t="shared" ca="1" si="389"/>
        <v>7</v>
      </c>
      <c r="BP245" s="77">
        <f t="shared" ca="1" si="389"/>
        <v>0</v>
      </c>
      <c r="BQ245" s="77">
        <f t="shared" ca="1" si="389"/>
        <v>3</v>
      </c>
      <c r="BR245" s="77">
        <f t="shared" si="390"/>
        <v>0</v>
      </c>
      <c r="BS245" s="77">
        <f t="shared" si="390"/>
        <v>0</v>
      </c>
      <c r="BT245" s="77">
        <f t="shared" si="390"/>
        <v>0</v>
      </c>
      <c r="BU245" s="77">
        <f t="shared" si="390"/>
        <v>0</v>
      </c>
      <c r="BV245" s="77">
        <f t="shared" si="390"/>
        <v>0</v>
      </c>
      <c r="BW245" s="77">
        <f t="shared" si="390"/>
        <v>0</v>
      </c>
      <c r="BX245" s="77">
        <f t="shared" si="390"/>
        <v>0</v>
      </c>
      <c r="BY245" s="77">
        <f t="shared" si="390"/>
        <v>0</v>
      </c>
      <c r="BZ245" s="77">
        <f t="shared" si="390"/>
        <v>0</v>
      </c>
      <c r="CA245" s="77">
        <f t="shared" si="390"/>
        <v>0</v>
      </c>
      <c r="CB245" s="77">
        <f t="shared" si="391"/>
        <v>0</v>
      </c>
      <c r="CC245" s="77">
        <f t="shared" si="391"/>
        <v>0</v>
      </c>
      <c r="CD245" s="77">
        <f t="shared" si="391"/>
        <v>0</v>
      </c>
      <c r="CE245" s="77">
        <f t="shared" si="391"/>
        <v>0</v>
      </c>
      <c r="CF245" s="77">
        <f t="shared" si="391"/>
        <v>0</v>
      </c>
      <c r="CG245" s="77">
        <f t="shared" si="391"/>
        <v>0</v>
      </c>
      <c r="CH245" s="77">
        <f t="shared" si="391"/>
        <v>0</v>
      </c>
      <c r="CI245" s="77">
        <f t="shared" si="391"/>
        <v>0</v>
      </c>
      <c r="CJ245" s="77">
        <f t="shared" si="391"/>
        <v>0</v>
      </c>
      <c r="CK245" s="77">
        <f t="shared" si="391"/>
        <v>0</v>
      </c>
      <c r="CL245" s="77">
        <f t="shared" si="392"/>
        <v>0</v>
      </c>
      <c r="CM245" s="77">
        <f t="shared" si="392"/>
        <v>0</v>
      </c>
      <c r="CN245" s="77">
        <f t="shared" si="392"/>
        <v>0</v>
      </c>
      <c r="CO245" s="77">
        <f t="shared" si="392"/>
        <v>0</v>
      </c>
      <c r="CP245" s="77">
        <f t="shared" si="392"/>
        <v>0</v>
      </c>
      <c r="CQ245" s="77">
        <f t="shared" si="392"/>
        <v>0</v>
      </c>
      <c r="CR245" s="77">
        <f t="shared" si="392"/>
        <v>0</v>
      </c>
      <c r="CS245" s="77">
        <f t="shared" si="392"/>
        <v>0</v>
      </c>
      <c r="CT245" s="77">
        <f t="shared" si="393"/>
        <v>0</v>
      </c>
      <c r="CU245" s="77">
        <f t="shared" si="393"/>
        <v>0</v>
      </c>
      <c r="CV245" s="77">
        <f t="shared" si="393"/>
        <v>0</v>
      </c>
      <c r="CW245" s="77">
        <f t="shared" si="393"/>
        <v>0</v>
      </c>
      <c r="CX245" s="77">
        <f t="shared" si="393"/>
        <v>0</v>
      </c>
      <c r="CY245" s="77">
        <f t="shared" si="393"/>
        <v>0</v>
      </c>
      <c r="CZ245" s="77">
        <f t="shared" si="393"/>
        <v>0</v>
      </c>
      <c r="DA245" s="77">
        <f t="shared" si="393"/>
        <v>0</v>
      </c>
      <c r="DB245" s="77">
        <f t="shared" si="393"/>
        <v>0</v>
      </c>
      <c r="DC245" s="77">
        <f t="shared" si="393"/>
        <v>0</v>
      </c>
      <c r="DD245" s="77">
        <f t="shared" si="394"/>
        <v>0</v>
      </c>
      <c r="DE245" s="77">
        <f t="shared" si="394"/>
        <v>0</v>
      </c>
      <c r="DF245" s="77">
        <f t="shared" si="394"/>
        <v>0</v>
      </c>
      <c r="DG245" s="77">
        <f t="shared" si="394"/>
        <v>0</v>
      </c>
      <c r="DH245" s="77">
        <f t="shared" si="394"/>
        <v>0</v>
      </c>
      <c r="DI245" s="77">
        <f t="shared" si="394"/>
        <v>0</v>
      </c>
      <c r="DJ245" s="77">
        <f t="shared" si="394"/>
        <v>0</v>
      </c>
      <c r="DK245" s="77">
        <f t="shared" si="394"/>
        <v>0</v>
      </c>
      <c r="DL245" s="77">
        <f t="shared" si="394"/>
        <v>0</v>
      </c>
      <c r="DM245" s="77">
        <f t="shared" si="394"/>
        <v>0</v>
      </c>
      <c r="DN245" s="77">
        <f t="shared" si="395"/>
        <v>0</v>
      </c>
      <c r="DO245" s="77">
        <f t="shared" si="395"/>
        <v>0</v>
      </c>
      <c r="DP245" s="77">
        <f t="shared" si="395"/>
        <v>0</v>
      </c>
      <c r="DQ245" s="77">
        <f t="shared" si="395"/>
        <v>0</v>
      </c>
      <c r="DR245" s="77">
        <f t="shared" si="395"/>
        <v>0</v>
      </c>
      <c r="DS245" s="77">
        <f t="shared" si="395"/>
        <v>0</v>
      </c>
      <c r="DT245" s="77">
        <f t="shared" si="395"/>
        <v>0</v>
      </c>
      <c r="DU245" s="77">
        <f t="shared" si="395"/>
        <v>0</v>
      </c>
      <c r="DV245" s="77">
        <f t="shared" si="395"/>
        <v>0</v>
      </c>
      <c r="DW245" s="77">
        <f t="shared" si="395"/>
        <v>0</v>
      </c>
      <c r="DX245" s="77">
        <f t="shared" si="395"/>
        <v>0</v>
      </c>
      <c r="DY245" s="77">
        <f t="shared" si="396"/>
        <v>0</v>
      </c>
      <c r="DZ245" s="77">
        <f t="shared" si="396"/>
        <v>0</v>
      </c>
      <c r="EA245" s="77">
        <f t="shared" si="396"/>
        <v>0</v>
      </c>
      <c r="EB245" s="77">
        <f t="shared" si="396"/>
        <v>0</v>
      </c>
      <c r="EC245" s="77">
        <f t="shared" si="396"/>
        <v>0</v>
      </c>
      <c r="ED245" s="77">
        <f t="shared" si="396"/>
        <v>0</v>
      </c>
      <c r="EE245" s="77">
        <f t="shared" si="396"/>
        <v>0</v>
      </c>
      <c r="EF245" s="77">
        <f t="shared" si="396"/>
        <v>0</v>
      </c>
      <c r="EG245" s="77">
        <f t="shared" si="396"/>
        <v>0</v>
      </c>
      <c r="EH245" s="77">
        <f t="shared" si="396"/>
        <v>0</v>
      </c>
      <c r="EI245" s="77">
        <f t="shared" si="397"/>
        <v>0</v>
      </c>
      <c r="EJ245" s="77">
        <f t="shared" si="397"/>
        <v>0</v>
      </c>
      <c r="EK245" s="77">
        <f t="shared" si="397"/>
        <v>0</v>
      </c>
      <c r="EL245" s="77">
        <f t="shared" si="397"/>
        <v>0</v>
      </c>
      <c r="EM245" s="77">
        <f t="shared" si="397"/>
        <v>0</v>
      </c>
      <c r="EN245" s="77">
        <f t="shared" si="397"/>
        <v>0</v>
      </c>
      <c r="EO245" s="77">
        <f t="shared" si="397"/>
        <v>0</v>
      </c>
      <c r="EP245" s="77">
        <f t="shared" si="397"/>
        <v>0</v>
      </c>
      <c r="EQ245" s="77">
        <f t="shared" si="397"/>
        <v>0</v>
      </c>
      <c r="ER245" s="77">
        <f t="shared" si="397"/>
        <v>0</v>
      </c>
      <c r="ES245" s="77">
        <f t="shared" si="398"/>
        <v>0</v>
      </c>
      <c r="ET245" s="77">
        <f t="shared" si="398"/>
        <v>0</v>
      </c>
      <c r="EU245" s="77">
        <f t="shared" si="398"/>
        <v>0</v>
      </c>
      <c r="EV245" s="77">
        <f t="shared" si="398"/>
        <v>0</v>
      </c>
      <c r="EW245" s="77">
        <f t="shared" si="398"/>
        <v>0</v>
      </c>
      <c r="EX245" s="77">
        <f t="shared" si="398"/>
        <v>0</v>
      </c>
      <c r="EY245" s="77">
        <f t="shared" si="398"/>
        <v>0</v>
      </c>
      <c r="EZ245" s="77">
        <f t="shared" si="398"/>
        <v>0</v>
      </c>
      <c r="FA245" s="77">
        <f t="shared" si="398"/>
        <v>0</v>
      </c>
      <c r="FB245" s="77">
        <f t="shared" si="398"/>
        <v>0</v>
      </c>
      <c r="FC245" s="77">
        <f t="shared" si="399"/>
        <v>0</v>
      </c>
      <c r="FD245" s="77">
        <f t="shared" si="399"/>
        <v>0</v>
      </c>
      <c r="FE245" s="77">
        <f t="shared" si="399"/>
        <v>0</v>
      </c>
      <c r="FF245" s="77">
        <f t="shared" si="399"/>
        <v>0</v>
      </c>
      <c r="FG245" s="77">
        <f t="shared" si="399"/>
        <v>0</v>
      </c>
      <c r="FH245" s="77">
        <f t="shared" si="399"/>
        <v>0</v>
      </c>
      <c r="FI245" s="77">
        <f t="shared" si="399"/>
        <v>0</v>
      </c>
      <c r="FJ245" s="77">
        <f t="shared" si="399"/>
        <v>0</v>
      </c>
      <c r="FK245" s="77">
        <f t="shared" si="399"/>
        <v>0</v>
      </c>
      <c r="FL245" s="77">
        <f t="shared" si="399"/>
        <v>0</v>
      </c>
      <c r="FM245" s="77">
        <f t="shared" si="400"/>
        <v>0</v>
      </c>
      <c r="FN245" s="77">
        <f t="shared" si="400"/>
        <v>0</v>
      </c>
      <c r="FO245" s="77">
        <f t="shared" si="400"/>
        <v>0</v>
      </c>
      <c r="FP245" s="77">
        <f t="shared" si="400"/>
        <v>0</v>
      </c>
      <c r="FQ245" s="77">
        <f t="shared" si="400"/>
        <v>0</v>
      </c>
      <c r="FR245" s="77">
        <f t="shared" si="400"/>
        <v>0</v>
      </c>
      <c r="FS245" s="77">
        <f t="shared" si="400"/>
        <v>0</v>
      </c>
      <c r="FT245" s="77">
        <f t="shared" si="400"/>
        <v>0</v>
      </c>
      <c r="FU245" s="77">
        <f t="shared" si="400"/>
        <v>0</v>
      </c>
      <c r="FV245" s="77">
        <f t="shared" si="400"/>
        <v>0</v>
      </c>
      <c r="FW245" s="77">
        <f t="shared" si="401"/>
        <v>0</v>
      </c>
      <c r="FX245" s="77">
        <f t="shared" si="401"/>
        <v>0</v>
      </c>
      <c r="FY245" s="77">
        <f t="shared" si="401"/>
        <v>0</v>
      </c>
      <c r="FZ245" s="77">
        <f t="shared" si="401"/>
        <v>0</v>
      </c>
      <c r="GA245" s="77">
        <f t="shared" si="401"/>
        <v>0</v>
      </c>
      <c r="GB245" s="77">
        <f t="shared" si="401"/>
        <v>0</v>
      </c>
      <c r="GC245" s="77">
        <f t="shared" si="401"/>
        <v>0</v>
      </c>
      <c r="GD245" s="77">
        <f t="shared" si="401"/>
        <v>0</v>
      </c>
      <c r="GE245" s="77">
        <f t="shared" si="401"/>
        <v>0</v>
      </c>
      <c r="GF245" s="77">
        <f t="shared" si="401"/>
        <v>0</v>
      </c>
      <c r="GG245" s="77">
        <f t="shared" si="401"/>
        <v>0</v>
      </c>
    </row>
    <row r="246" spans="1:189" ht="15.75" x14ac:dyDescent="0.25">
      <c r="A246" s="93"/>
      <c r="B246" s="101"/>
      <c r="C246" s="102"/>
      <c r="D246" s="102"/>
      <c r="E246" s="93"/>
      <c r="F246" s="101"/>
      <c r="G246" s="97">
        <f t="shared" si="355"/>
        <v>0</v>
      </c>
      <c r="H246" s="96"/>
      <c r="I246" s="97">
        <f t="shared" si="356"/>
        <v>0</v>
      </c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0">
        <f t="shared" si="323"/>
        <v>0</v>
      </c>
      <c r="AE246" s="100">
        <f t="shared" si="319"/>
        <v>0</v>
      </c>
      <c r="AF246" s="75"/>
      <c r="AG246" s="75"/>
      <c r="AH246" s="68">
        <f t="shared" si="322"/>
        <v>0</v>
      </c>
      <c r="AI246" s="79">
        <f>SUMIF(Списки!$D$2:$D$6,B246,Списки!$E$2:$E$6)</f>
        <v>0</v>
      </c>
      <c r="AJ246" s="79">
        <f t="shared" si="324"/>
        <v>31</v>
      </c>
      <c r="AK246" s="70"/>
      <c r="AL246" s="70">
        <f t="array" aca="1" ref="AL246" ca="1">IF(MONTH(AI246)=1,MIN(IF(F246=январь!$A$1:$AF$200,ROW(январь!$A$1:$AF$200))),IF(MONTH(AI246)=2,MIN(IF(F246=февраль!$A$1:$AF$200,ROW(февраль!$A$1:$AF$200))),IF(MONTH(AI246)=3,MIN(IF(F246=март!$A$1:$AF$200,ROW(март!$A$1:$AF$200))),IF(MONTH(AI246)=4,MIN(IF(F246=апрель!$A$1:$AF$200,ROW(апрель!$A$1:$AF$200))),IF(MONTH(AI246)=5,MIN(IF(F246=май!$A$1:$AF$200,ROW(май!$A$1:$AF$200))),0)))))</f>
        <v>3</v>
      </c>
      <c r="AM246" s="77" t="str">
        <f t="shared" ca="1" si="387"/>
        <v>П</v>
      </c>
      <c r="AN246" s="77" t="str">
        <f t="shared" ca="1" si="387"/>
        <v>П</v>
      </c>
      <c r="AO246" s="77" t="str">
        <f t="shared" ca="1" si="387"/>
        <v>КД</v>
      </c>
      <c r="AP246" s="77" t="str">
        <f t="shared" ca="1" si="387"/>
        <v>КД</v>
      </c>
      <c r="AQ246" s="77" t="str">
        <f t="shared" ca="1" si="387"/>
        <v>КД</v>
      </c>
      <c r="AR246" s="77" t="str">
        <f t="shared" ca="1" si="387"/>
        <v>КД</v>
      </c>
      <c r="AS246" s="77" t="str">
        <f t="shared" ca="1" si="387"/>
        <v>В</v>
      </c>
      <c r="AT246" s="77" t="str">
        <f t="shared" ca="1" si="387"/>
        <v>КД</v>
      </c>
      <c r="AU246" s="77">
        <f t="shared" ca="1" si="387"/>
        <v>0</v>
      </c>
      <c r="AV246" s="77">
        <f t="shared" ca="1" si="387"/>
        <v>3</v>
      </c>
      <c r="AW246" s="77">
        <f t="shared" ca="1" si="388"/>
        <v>4</v>
      </c>
      <c r="AX246" s="77">
        <f t="shared" ca="1" si="388"/>
        <v>6</v>
      </c>
      <c r="AY246" s="77">
        <f t="shared" ca="1" si="388"/>
        <v>3</v>
      </c>
      <c r="AZ246" s="77" t="str">
        <f t="shared" ca="1" si="388"/>
        <v>В</v>
      </c>
      <c r="BA246" s="77">
        <f t="shared" ca="1" si="388"/>
        <v>7</v>
      </c>
      <c r="BB246" s="77">
        <f t="shared" ca="1" si="388"/>
        <v>0</v>
      </c>
      <c r="BC246" s="77">
        <f t="shared" ca="1" si="388"/>
        <v>3</v>
      </c>
      <c r="BD246" s="77">
        <f t="shared" ca="1" si="388"/>
        <v>4</v>
      </c>
      <c r="BE246" s="77">
        <f t="shared" ca="1" si="388"/>
        <v>6</v>
      </c>
      <c r="BF246" s="77">
        <f t="shared" ca="1" si="388"/>
        <v>3</v>
      </c>
      <c r="BG246" s="77" t="str">
        <f t="shared" ca="1" si="389"/>
        <v>В</v>
      </c>
      <c r="BH246" s="77">
        <f t="shared" ca="1" si="389"/>
        <v>7</v>
      </c>
      <c r="BI246" s="77">
        <f t="shared" ca="1" si="389"/>
        <v>0</v>
      </c>
      <c r="BJ246" s="77">
        <f t="shared" ca="1" si="389"/>
        <v>3</v>
      </c>
      <c r="BK246" s="77">
        <f t="shared" ca="1" si="389"/>
        <v>4</v>
      </c>
      <c r="BL246" s="77">
        <f t="shared" ca="1" si="389"/>
        <v>6</v>
      </c>
      <c r="BM246" s="77">
        <f t="shared" ca="1" si="389"/>
        <v>3</v>
      </c>
      <c r="BN246" s="77" t="str">
        <f t="shared" ca="1" si="389"/>
        <v>В</v>
      </c>
      <c r="BO246" s="77">
        <f t="shared" ca="1" si="389"/>
        <v>7</v>
      </c>
      <c r="BP246" s="77">
        <f t="shared" ca="1" si="389"/>
        <v>0</v>
      </c>
      <c r="BQ246" s="77">
        <f t="shared" ca="1" si="389"/>
        <v>3</v>
      </c>
      <c r="BR246" s="77">
        <f t="shared" si="390"/>
        <v>0</v>
      </c>
      <c r="BS246" s="77">
        <f t="shared" si="390"/>
        <v>0</v>
      </c>
      <c r="BT246" s="77">
        <f t="shared" si="390"/>
        <v>0</v>
      </c>
      <c r="BU246" s="77">
        <f t="shared" si="390"/>
        <v>0</v>
      </c>
      <c r="BV246" s="77">
        <f t="shared" si="390"/>
        <v>0</v>
      </c>
      <c r="BW246" s="77">
        <f t="shared" si="390"/>
        <v>0</v>
      </c>
      <c r="BX246" s="77">
        <f t="shared" si="390"/>
        <v>0</v>
      </c>
      <c r="BY246" s="77">
        <f t="shared" si="390"/>
        <v>0</v>
      </c>
      <c r="BZ246" s="77">
        <f t="shared" si="390"/>
        <v>0</v>
      </c>
      <c r="CA246" s="77">
        <f t="shared" si="390"/>
        <v>0</v>
      </c>
      <c r="CB246" s="77">
        <f t="shared" si="391"/>
        <v>0</v>
      </c>
      <c r="CC246" s="77">
        <f t="shared" si="391"/>
        <v>0</v>
      </c>
      <c r="CD246" s="77">
        <f t="shared" si="391"/>
        <v>0</v>
      </c>
      <c r="CE246" s="77">
        <f t="shared" si="391"/>
        <v>0</v>
      </c>
      <c r="CF246" s="77">
        <f t="shared" si="391"/>
        <v>0</v>
      </c>
      <c r="CG246" s="77">
        <f t="shared" si="391"/>
        <v>0</v>
      </c>
      <c r="CH246" s="77">
        <f t="shared" si="391"/>
        <v>0</v>
      </c>
      <c r="CI246" s="77">
        <f t="shared" si="391"/>
        <v>0</v>
      </c>
      <c r="CJ246" s="77">
        <f t="shared" si="391"/>
        <v>0</v>
      </c>
      <c r="CK246" s="77">
        <f t="shared" si="391"/>
        <v>0</v>
      </c>
      <c r="CL246" s="77">
        <f t="shared" si="392"/>
        <v>0</v>
      </c>
      <c r="CM246" s="77">
        <f t="shared" si="392"/>
        <v>0</v>
      </c>
      <c r="CN246" s="77">
        <f t="shared" si="392"/>
        <v>0</v>
      </c>
      <c r="CO246" s="77">
        <f t="shared" si="392"/>
        <v>0</v>
      </c>
      <c r="CP246" s="77">
        <f t="shared" si="392"/>
        <v>0</v>
      </c>
      <c r="CQ246" s="77">
        <f t="shared" si="392"/>
        <v>0</v>
      </c>
      <c r="CR246" s="77">
        <f t="shared" si="392"/>
        <v>0</v>
      </c>
      <c r="CS246" s="77">
        <f t="shared" si="392"/>
        <v>0</v>
      </c>
      <c r="CT246" s="77">
        <f t="shared" si="393"/>
        <v>0</v>
      </c>
      <c r="CU246" s="77">
        <f t="shared" si="393"/>
        <v>0</v>
      </c>
      <c r="CV246" s="77">
        <f t="shared" si="393"/>
        <v>0</v>
      </c>
      <c r="CW246" s="77">
        <f t="shared" si="393"/>
        <v>0</v>
      </c>
      <c r="CX246" s="77">
        <f t="shared" si="393"/>
        <v>0</v>
      </c>
      <c r="CY246" s="77">
        <f t="shared" si="393"/>
        <v>0</v>
      </c>
      <c r="CZ246" s="77">
        <f t="shared" si="393"/>
        <v>0</v>
      </c>
      <c r="DA246" s="77">
        <f t="shared" si="393"/>
        <v>0</v>
      </c>
      <c r="DB246" s="77">
        <f t="shared" si="393"/>
        <v>0</v>
      </c>
      <c r="DC246" s="77">
        <f t="shared" si="393"/>
        <v>0</v>
      </c>
      <c r="DD246" s="77">
        <f t="shared" si="394"/>
        <v>0</v>
      </c>
      <c r="DE246" s="77">
        <f t="shared" si="394"/>
        <v>0</v>
      </c>
      <c r="DF246" s="77">
        <f t="shared" si="394"/>
        <v>0</v>
      </c>
      <c r="DG246" s="77">
        <f t="shared" si="394"/>
        <v>0</v>
      </c>
      <c r="DH246" s="77">
        <f t="shared" si="394"/>
        <v>0</v>
      </c>
      <c r="DI246" s="77">
        <f t="shared" si="394"/>
        <v>0</v>
      </c>
      <c r="DJ246" s="77">
        <f t="shared" si="394"/>
        <v>0</v>
      </c>
      <c r="DK246" s="77">
        <f t="shared" si="394"/>
        <v>0</v>
      </c>
      <c r="DL246" s="77">
        <f t="shared" si="394"/>
        <v>0</v>
      </c>
      <c r="DM246" s="77">
        <f t="shared" si="394"/>
        <v>0</v>
      </c>
      <c r="DN246" s="77">
        <f t="shared" si="395"/>
        <v>0</v>
      </c>
      <c r="DO246" s="77">
        <f t="shared" si="395"/>
        <v>0</v>
      </c>
      <c r="DP246" s="77">
        <f t="shared" si="395"/>
        <v>0</v>
      </c>
      <c r="DQ246" s="77">
        <f t="shared" si="395"/>
        <v>0</v>
      </c>
      <c r="DR246" s="77">
        <f t="shared" si="395"/>
        <v>0</v>
      </c>
      <c r="DS246" s="77">
        <f t="shared" si="395"/>
        <v>0</v>
      </c>
      <c r="DT246" s="77">
        <f t="shared" si="395"/>
        <v>0</v>
      </c>
      <c r="DU246" s="77">
        <f t="shared" si="395"/>
        <v>0</v>
      </c>
      <c r="DV246" s="77">
        <f t="shared" si="395"/>
        <v>0</v>
      </c>
      <c r="DW246" s="77">
        <f t="shared" si="395"/>
        <v>0</v>
      </c>
      <c r="DX246" s="77">
        <f t="shared" si="395"/>
        <v>0</v>
      </c>
      <c r="DY246" s="77">
        <f t="shared" si="396"/>
        <v>0</v>
      </c>
      <c r="DZ246" s="77">
        <f t="shared" si="396"/>
        <v>0</v>
      </c>
      <c r="EA246" s="77">
        <f t="shared" si="396"/>
        <v>0</v>
      </c>
      <c r="EB246" s="77">
        <f t="shared" si="396"/>
        <v>0</v>
      </c>
      <c r="EC246" s="77">
        <f t="shared" si="396"/>
        <v>0</v>
      </c>
      <c r="ED246" s="77">
        <f t="shared" si="396"/>
        <v>0</v>
      </c>
      <c r="EE246" s="77">
        <f t="shared" si="396"/>
        <v>0</v>
      </c>
      <c r="EF246" s="77">
        <f t="shared" si="396"/>
        <v>0</v>
      </c>
      <c r="EG246" s="77">
        <f t="shared" si="396"/>
        <v>0</v>
      </c>
      <c r="EH246" s="77">
        <f t="shared" si="396"/>
        <v>0</v>
      </c>
      <c r="EI246" s="77">
        <f t="shared" si="397"/>
        <v>0</v>
      </c>
      <c r="EJ246" s="77">
        <f t="shared" si="397"/>
        <v>0</v>
      </c>
      <c r="EK246" s="77">
        <f t="shared" si="397"/>
        <v>0</v>
      </c>
      <c r="EL246" s="77">
        <f t="shared" si="397"/>
        <v>0</v>
      </c>
      <c r="EM246" s="77">
        <f t="shared" si="397"/>
        <v>0</v>
      </c>
      <c r="EN246" s="77">
        <f t="shared" si="397"/>
        <v>0</v>
      </c>
      <c r="EO246" s="77">
        <f t="shared" si="397"/>
        <v>0</v>
      </c>
      <c r="EP246" s="77">
        <f t="shared" si="397"/>
        <v>0</v>
      </c>
      <c r="EQ246" s="77">
        <f t="shared" si="397"/>
        <v>0</v>
      </c>
      <c r="ER246" s="77">
        <f t="shared" si="397"/>
        <v>0</v>
      </c>
      <c r="ES246" s="77">
        <f t="shared" si="398"/>
        <v>0</v>
      </c>
      <c r="ET246" s="77">
        <f t="shared" si="398"/>
        <v>0</v>
      </c>
      <c r="EU246" s="77">
        <f t="shared" si="398"/>
        <v>0</v>
      </c>
      <c r="EV246" s="77">
        <f t="shared" si="398"/>
        <v>0</v>
      </c>
      <c r="EW246" s="77">
        <f t="shared" si="398"/>
        <v>0</v>
      </c>
      <c r="EX246" s="77">
        <f t="shared" si="398"/>
        <v>0</v>
      </c>
      <c r="EY246" s="77">
        <f t="shared" si="398"/>
        <v>0</v>
      </c>
      <c r="EZ246" s="77">
        <f t="shared" si="398"/>
        <v>0</v>
      </c>
      <c r="FA246" s="77">
        <f t="shared" si="398"/>
        <v>0</v>
      </c>
      <c r="FB246" s="77">
        <f t="shared" si="398"/>
        <v>0</v>
      </c>
      <c r="FC246" s="77">
        <f t="shared" si="399"/>
        <v>0</v>
      </c>
      <c r="FD246" s="77">
        <f t="shared" si="399"/>
        <v>0</v>
      </c>
      <c r="FE246" s="77">
        <f t="shared" si="399"/>
        <v>0</v>
      </c>
      <c r="FF246" s="77">
        <f t="shared" si="399"/>
        <v>0</v>
      </c>
      <c r="FG246" s="77">
        <f t="shared" si="399"/>
        <v>0</v>
      </c>
      <c r="FH246" s="77">
        <f t="shared" si="399"/>
        <v>0</v>
      </c>
      <c r="FI246" s="77">
        <f t="shared" si="399"/>
        <v>0</v>
      </c>
      <c r="FJ246" s="77">
        <f t="shared" si="399"/>
        <v>0</v>
      </c>
      <c r="FK246" s="77">
        <f t="shared" si="399"/>
        <v>0</v>
      </c>
      <c r="FL246" s="77">
        <f t="shared" si="399"/>
        <v>0</v>
      </c>
      <c r="FM246" s="77">
        <f t="shared" si="400"/>
        <v>0</v>
      </c>
      <c r="FN246" s="77">
        <f t="shared" si="400"/>
        <v>0</v>
      </c>
      <c r="FO246" s="77">
        <f t="shared" si="400"/>
        <v>0</v>
      </c>
      <c r="FP246" s="77">
        <f t="shared" si="400"/>
        <v>0</v>
      </c>
      <c r="FQ246" s="77">
        <f t="shared" si="400"/>
        <v>0</v>
      </c>
      <c r="FR246" s="77">
        <f t="shared" si="400"/>
        <v>0</v>
      </c>
      <c r="FS246" s="77">
        <f t="shared" si="400"/>
        <v>0</v>
      </c>
      <c r="FT246" s="77">
        <f t="shared" si="400"/>
        <v>0</v>
      </c>
      <c r="FU246" s="77">
        <f t="shared" si="400"/>
        <v>0</v>
      </c>
      <c r="FV246" s="77">
        <f t="shared" si="400"/>
        <v>0</v>
      </c>
      <c r="FW246" s="77">
        <f t="shared" si="401"/>
        <v>0</v>
      </c>
      <c r="FX246" s="77">
        <f t="shared" si="401"/>
        <v>0</v>
      </c>
      <c r="FY246" s="77">
        <f t="shared" si="401"/>
        <v>0</v>
      </c>
      <c r="FZ246" s="77">
        <f t="shared" si="401"/>
        <v>0</v>
      </c>
      <c r="GA246" s="77">
        <f t="shared" si="401"/>
        <v>0</v>
      </c>
      <c r="GB246" s="77">
        <f t="shared" si="401"/>
        <v>0</v>
      </c>
      <c r="GC246" s="77">
        <f t="shared" si="401"/>
        <v>0</v>
      </c>
      <c r="GD246" s="77">
        <f t="shared" si="401"/>
        <v>0</v>
      </c>
      <c r="GE246" s="77">
        <f t="shared" si="401"/>
        <v>0</v>
      </c>
      <c r="GF246" s="77">
        <f t="shared" si="401"/>
        <v>0</v>
      </c>
      <c r="GG246" s="77">
        <f t="shared" si="401"/>
        <v>0</v>
      </c>
    </row>
    <row r="247" spans="1:189" ht="15.75" x14ac:dyDescent="0.25">
      <c r="A247" s="93"/>
      <c r="B247" s="101"/>
      <c r="C247" s="102"/>
      <c r="D247" s="102"/>
      <c r="E247" s="93"/>
      <c r="F247" s="101"/>
      <c r="G247" s="97">
        <f t="shared" si="355"/>
        <v>0</v>
      </c>
      <c r="H247" s="96"/>
      <c r="I247" s="97">
        <f t="shared" si="356"/>
        <v>0</v>
      </c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0">
        <f t="shared" si="323"/>
        <v>0</v>
      </c>
      <c r="AE247" s="100">
        <f t="shared" si="319"/>
        <v>0</v>
      </c>
      <c r="AF247" s="75"/>
      <c r="AG247" s="75"/>
      <c r="AH247" s="68">
        <f t="shared" si="322"/>
        <v>0</v>
      </c>
      <c r="AI247" s="79">
        <f>SUMIF(Списки!$D$2:$D$6,B247,Списки!$E$2:$E$6)</f>
        <v>0</v>
      </c>
      <c r="AJ247" s="79">
        <f t="shared" si="324"/>
        <v>31</v>
      </c>
      <c r="AK247" s="70"/>
      <c r="AL247" s="70">
        <f t="array" aca="1" ref="AL247" ca="1">IF(MONTH(AI247)=1,MIN(IF(F247=январь!$A$1:$AF$200,ROW(январь!$A$1:$AF$200))),IF(MONTH(AI247)=2,MIN(IF(F247=февраль!$A$1:$AF$200,ROW(февраль!$A$1:$AF$200))),IF(MONTH(AI247)=3,MIN(IF(F247=март!$A$1:$AF$200,ROW(март!$A$1:$AF$200))),IF(MONTH(AI247)=4,MIN(IF(F247=апрель!$A$1:$AF$200,ROW(апрель!$A$1:$AF$200))),IF(MONTH(AI247)=5,MIN(IF(F247=май!$A$1:$AF$200,ROW(май!$A$1:$AF$200))),0)))))</f>
        <v>3</v>
      </c>
      <c r="AM247" s="77" t="str">
        <f t="shared" ca="1" si="387"/>
        <v>П</v>
      </c>
      <c r="AN247" s="77" t="str">
        <f t="shared" ca="1" si="387"/>
        <v>П</v>
      </c>
      <c r="AO247" s="77" t="str">
        <f t="shared" ca="1" si="387"/>
        <v>КД</v>
      </c>
      <c r="AP247" s="77" t="str">
        <f t="shared" ca="1" si="387"/>
        <v>КД</v>
      </c>
      <c r="AQ247" s="77" t="str">
        <f t="shared" ca="1" si="387"/>
        <v>КД</v>
      </c>
      <c r="AR247" s="77" t="str">
        <f t="shared" ca="1" si="387"/>
        <v>КД</v>
      </c>
      <c r="AS247" s="77" t="str">
        <f t="shared" ca="1" si="387"/>
        <v>В</v>
      </c>
      <c r="AT247" s="77" t="str">
        <f t="shared" ca="1" si="387"/>
        <v>КД</v>
      </c>
      <c r="AU247" s="77">
        <f t="shared" ca="1" si="387"/>
        <v>0</v>
      </c>
      <c r="AV247" s="77">
        <f t="shared" ca="1" si="387"/>
        <v>3</v>
      </c>
      <c r="AW247" s="77">
        <f t="shared" ca="1" si="388"/>
        <v>4</v>
      </c>
      <c r="AX247" s="77">
        <f t="shared" ca="1" si="388"/>
        <v>6</v>
      </c>
      <c r="AY247" s="77">
        <f t="shared" ca="1" si="388"/>
        <v>3</v>
      </c>
      <c r="AZ247" s="77" t="str">
        <f t="shared" ca="1" si="388"/>
        <v>В</v>
      </c>
      <c r="BA247" s="77">
        <f t="shared" ca="1" si="388"/>
        <v>7</v>
      </c>
      <c r="BB247" s="77">
        <f t="shared" ca="1" si="388"/>
        <v>0</v>
      </c>
      <c r="BC247" s="77">
        <f t="shared" ca="1" si="388"/>
        <v>3</v>
      </c>
      <c r="BD247" s="77">
        <f t="shared" ca="1" si="388"/>
        <v>4</v>
      </c>
      <c r="BE247" s="77">
        <f t="shared" ca="1" si="388"/>
        <v>6</v>
      </c>
      <c r="BF247" s="77">
        <f t="shared" ca="1" si="388"/>
        <v>3</v>
      </c>
      <c r="BG247" s="77" t="str">
        <f t="shared" ca="1" si="389"/>
        <v>В</v>
      </c>
      <c r="BH247" s="77">
        <f t="shared" ca="1" si="389"/>
        <v>7</v>
      </c>
      <c r="BI247" s="77">
        <f t="shared" ca="1" si="389"/>
        <v>0</v>
      </c>
      <c r="BJ247" s="77">
        <f t="shared" ca="1" si="389"/>
        <v>3</v>
      </c>
      <c r="BK247" s="77">
        <f t="shared" ca="1" si="389"/>
        <v>4</v>
      </c>
      <c r="BL247" s="77">
        <f t="shared" ca="1" si="389"/>
        <v>6</v>
      </c>
      <c r="BM247" s="77">
        <f t="shared" ca="1" si="389"/>
        <v>3</v>
      </c>
      <c r="BN247" s="77" t="str">
        <f t="shared" ca="1" si="389"/>
        <v>В</v>
      </c>
      <c r="BO247" s="77">
        <f t="shared" ca="1" si="389"/>
        <v>7</v>
      </c>
      <c r="BP247" s="77">
        <f t="shared" ca="1" si="389"/>
        <v>0</v>
      </c>
      <c r="BQ247" s="77">
        <f t="shared" ca="1" si="389"/>
        <v>3</v>
      </c>
      <c r="BR247" s="77">
        <f t="shared" si="390"/>
        <v>0</v>
      </c>
      <c r="BS247" s="77">
        <f t="shared" si="390"/>
        <v>0</v>
      </c>
      <c r="BT247" s="77">
        <f t="shared" si="390"/>
        <v>0</v>
      </c>
      <c r="BU247" s="77">
        <f t="shared" si="390"/>
        <v>0</v>
      </c>
      <c r="BV247" s="77">
        <f t="shared" si="390"/>
        <v>0</v>
      </c>
      <c r="BW247" s="77">
        <f t="shared" si="390"/>
        <v>0</v>
      </c>
      <c r="BX247" s="77">
        <f t="shared" si="390"/>
        <v>0</v>
      </c>
      <c r="BY247" s="77">
        <f t="shared" si="390"/>
        <v>0</v>
      </c>
      <c r="BZ247" s="77">
        <f t="shared" si="390"/>
        <v>0</v>
      </c>
      <c r="CA247" s="77">
        <f t="shared" si="390"/>
        <v>0</v>
      </c>
      <c r="CB247" s="77">
        <f t="shared" si="391"/>
        <v>0</v>
      </c>
      <c r="CC247" s="77">
        <f t="shared" si="391"/>
        <v>0</v>
      </c>
      <c r="CD247" s="77">
        <f t="shared" si="391"/>
        <v>0</v>
      </c>
      <c r="CE247" s="77">
        <f t="shared" si="391"/>
        <v>0</v>
      </c>
      <c r="CF247" s="77">
        <f t="shared" si="391"/>
        <v>0</v>
      </c>
      <c r="CG247" s="77">
        <f t="shared" si="391"/>
        <v>0</v>
      </c>
      <c r="CH247" s="77">
        <f t="shared" si="391"/>
        <v>0</v>
      </c>
      <c r="CI247" s="77">
        <f t="shared" si="391"/>
        <v>0</v>
      </c>
      <c r="CJ247" s="77">
        <f t="shared" si="391"/>
        <v>0</v>
      </c>
      <c r="CK247" s="77">
        <f t="shared" si="391"/>
        <v>0</v>
      </c>
      <c r="CL247" s="77">
        <f t="shared" si="392"/>
        <v>0</v>
      </c>
      <c r="CM247" s="77">
        <f t="shared" si="392"/>
        <v>0</v>
      </c>
      <c r="CN247" s="77">
        <f t="shared" si="392"/>
        <v>0</v>
      </c>
      <c r="CO247" s="77">
        <f t="shared" si="392"/>
        <v>0</v>
      </c>
      <c r="CP247" s="77">
        <f t="shared" si="392"/>
        <v>0</v>
      </c>
      <c r="CQ247" s="77">
        <f t="shared" si="392"/>
        <v>0</v>
      </c>
      <c r="CR247" s="77">
        <f t="shared" si="392"/>
        <v>0</v>
      </c>
      <c r="CS247" s="77">
        <f t="shared" si="392"/>
        <v>0</v>
      </c>
      <c r="CT247" s="77">
        <f t="shared" si="393"/>
        <v>0</v>
      </c>
      <c r="CU247" s="77">
        <f t="shared" si="393"/>
        <v>0</v>
      </c>
      <c r="CV247" s="77">
        <f t="shared" si="393"/>
        <v>0</v>
      </c>
      <c r="CW247" s="77">
        <f t="shared" si="393"/>
        <v>0</v>
      </c>
      <c r="CX247" s="77">
        <f t="shared" si="393"/>
        <v>0</v>
      </c>
      <c r="CY247" s="77">
        <f t="shared" si="393"/>
        <v>0</v>
      </c>
      <c r="CZ247" s="77">
        <f t="shared" si="393"/>
        <v>0</v>
      </c>
      <c r="DA247" s="77">
        <f t="shared" si="393"/>
        <v>0</v>
      </c>
      <c r="DB247" s="77">
        <f t="shared" si="393"/>
        <v>0</v>
      </c>
      <c r="DC247" s="77">
        <f t="shared" si="393"/>
        <v>0</v>
      </c>
      <c r="DD247" s="77">
        <f t="shared" si="394"/>
        <v>0</v>
      </c>
      <c r="DE247" s="77">
        <f t="shared" si="394"/>
        <v>0</v>
      </c>
      <c r="DF247" s="77">
        <f t="shared" si="394"/>
        <v>0</v>
      </c>
      <c r="DG247" s="77">
        <f t="shared" si="394"/>
        <v>0</v>
      </c>
      <c r="DH247" s="77">
        <f t="shared" si="394"/>
        <v>0</v>
      </c>
      <c r="DI247" s="77">
        <f t="shared" si="394"/>
        <v>0</v>
      </c>
      <c r="DJ247" s="77">
        <f t="shared" si="394"/>
        <v>0</v>
      </c>
      <c r="DK247" s="77">
        <f t="shared" si="394"/>
        <v>0</v>
      </c>
      <c r="DL247" s="77">
        <f t="shared" si="394"/>
        <v>0</v>
      </c>
      <c r="DM247" s="77">
        <f t="shared" si="394"/>
        <v>0</v>
      </c>
      <c r="DN247" s="77">
        <f t="shared" si="395"/>
        <v>0</v>
      </c>
      <c r="DO247" s="77">
        <f t="shared" si="395"/>
        <v>0</v>
      </c>
      <c r="DP247" s="77">
        <f t="shared" si="395"/>
        <v>0</v>
      </c>
      <c r="DQ247" s="77">
        <f t="shared" si="395"/>
        <v>0</v>
      </c>
      <c r="DR247" s="77">
        <f t="shared" si="395"/>
        <v>0</v>
      </c>
      <c r="DS247" s="77">
        <f t="shared" si="395"/>
        <v>0</v>
      </c>
      <c r="DT247" s="77">
        <f t="shared" si="395"/>
        <v>0</v>
      </c>
      <c r="DU247" s="77">
        <f t="shared" si="395"/>
        <v>0</v>
      </c>
      <c r="DV247" s="77">
        <f t="shared" si="395"/>
        <v>0</v>
      </c>
      <c r="DW247" s="77">
        <f t="shared" si="395"/>
        <v>0</v>
      </c>
      <c r="DX247" s="77">
        <f t="shared" si="395"/>
        <v>0</v>
      </c>
      <c r="DY247" s="77">
        <f t="shared" si="396"/>
        <v>0</v>
      </c>
      <c r="DZ247" s="77">
        <f t="shared" si="396"/>
        <v>0</v>
      </c>
      <c r="EA247" s="77">
        <f t="shared" si="396"/>
        <v>0</v>
      </c>
      <c r="EB247" s="77">
        <f t="shared" si="396"/>
        <v>0</v>
      </c>
      <c r="EC247" s="77">
        <f t="shared" si="396"/>
        <v>0</v>
      </c>
      <c r="ED247" s="77">
        <f t="shared" si="396"/>
        <v>0</v>
      </c>
      <c r="EE247" s="77">
        <f t="shared" si="396"/>
        <v>0</v>
      </c>
      <c r="EF247" s="77">
        <f t="shared" si="396"/>
        <v>0</v>
      </c>
      <c r="EG247" s="77">
        <f t="shared" si="396"/>
        <v>0</v>
      </c>
      <c r="EH247" s="77">
        <f t="shared" si="396"/>
        <v>0</v>
      </c>
      <c r="EI247" s="77">
        <f t="shared" si="397"/>
        <v>0</v>
      </c>
      <c r="EJ247" s="77">
        <f t="shared" si="397"/>
        <v>0</v>
      </c>
      <c r="EK247" s="77">
        <f t="shared" si="397"/>
        <v>0</v>
      </c>
      <c r="EL247" s="77">
        <f t="shared" si="397"/>
        <v>0</v>
      </c>
      <c r="EM247" s="77">
        <f t="shared" si="397"/>
        <v>0</v>
      </c>
      <c r="EN247" s="77">
        <f t="shared" si="397"/>
        <v>0</v>
      </c>
      <c r="EO247" s="77">
        <f t="shared" si="397"/>
        <v>0</v>
      </c>
      <c r="EP247" s="77">
        <f t="shared" si="397"/>
        <v>0</v>
      </c>
      <c r="EQ247" s="77">
        <f t="shared" si="397"/>
        <v>0</v>
      </c>
      <c r="ER247" s="77">
        <f t="shared" si="397"/>
        <v>0</v>
      </c>
      <c r="ES247" s="77">
        <f t="shared" si="398"/>
        <v>0</v>
      </c>
      <c r="ET247" s="77">
        <f t="shared" si="398"/>
        <v>0</v>
      </c>
      <c r="EU247" s="77">
        <f t="shared" si="398"/>
        <v>0</v>
      </c>
      <c r="EV247" s="77">
        <f t="shared" si="398"/>
        <v>0</v>
      </c>
      <c r="EW247" s="77">
        <f t="shared" si="398"/>
        <v>0</v>
      </c>
      <c r="EX247" s="77">
        <f t="shared" si="398"/>
        <v>0</v>
      </c>
      <c r="EY247" s="77">
        <f t="shared" si="398"/>
        <v>0</v>
      </c>
      <c r="EZ247" s="77">
        <f t="shared" si="398"/>
        <v>0</v>
      </c>
      <c r="FA247" s="77">
        <f t="shared" si="398"/>
        <v>0</v>
      </c>
      <c r="FB247" s="77">
        <f t="shared" si="398"/>
        <v>0</v>
      </c>
      <c r="FC247" s="77">
        <f t="shared" si="399"/>
        <v>0</v>
      </c>
      <c r="FD247" s="77">
        <f t="shared" si="399"/>
        <v>0</v>
      </c>
      <c r="FE247" s="77">
        <f t="shared" si="399"/>
        <v>0</v>
      </c>
      <c r="FF247" s="77">
        <f t="shared" si="399"/>
        <v>0</v>
      </c>
      <c r="FG247" s="77">
        <f t="shared" si="399"/>
        <v>0</v>
      </c>
      <c r="FH247" s="77">
        <f t="shared" si="399"/>
        <v>0</v>
      </c>
      <c r="FI247" s="77">
        <f t="shared" si="399"/>
        <v>0</v>
      </c>
      <c r="FJ247" s="77">
        <f t="shared" si="399"/>
        <v>0</v>
      </c>
      <c r="FK247" s="77">
        <f t="shared" si="399"/>
        <v>0</v>
      </c>
      <c r="FL247" s="77">
        <f t="shared" si="399"/>
        <v>0</v>
      </c>
      <c r="FM247" s="77">
        <f t="shared" si="400"/>
        <v>0</v>
      </c>
      <c r="FN247" s="77">
        <f t="shared" si="400"/>
        <v>0</v>
      </c>
      <c r="FO247" s="77">
        <f t="shared" si="400"/>
        <v>0</v>
      </c>
      <c r="FP247" s="77">
        <f t="shared" si="400"/>
        <v>0</v>
      </c>
      <c r="FQ247" s="77">
        <f t="shared" si="400"/>
        <v>0</v>
      </c>
      <c r="FR247" s="77">
        <f t="shared" si="400"/>
        <v>0</v>
      </c>
      <c r="FS247" s="77">
        <f t="shared" si="400"/>
        <v>0</v>
      </c>
      <c r="FT247" s="77">
        <f t="shared" si="400"/>
        <v>0</v>
      </c>
      <c r="FU247" s="77">
        <f t="shared" si="400"/>
        <v>0</v>
      </c>
      <c r="FV247" s="77">
        <f t="shared" si="400"/>
        <v>0</v>
      </c>
      <c r="FW247" s="77">
        <f t="shared" si="401"/>
        <v>0</v>
      </c>
      <c r="FX247" s="77">
        <f t="shared" si="401"/>
        <v>0</v>
      </c>
      <c r="FY247" s="77">
        <f t="shared" si="401"/>
        <v>0</v>
      </c>
      <c r="FZ247" s="77">
        <f t="shared" si="401"/>
        <v>0</v>
      </c>
      <c r="GA247" s="77">
        <f t="shared" si="401"/>
        <v>0</v>
      </c>
      <c r="GB247" s="77">
        <f t="shared" si="401"/>
        <v>0</v>
      </c>
      <c r="GC247" s="77">
        <f t="shared" si="401"/>
        <v>0</v>
      </c>
      <c r="GD247" s="77">
        <f t="shared" si="401"/>
        <v>0</v>
      </c>
      <c r="GE247" s="77">
        <f t="shared" si="401"/>
        <v>0</v>
      </c>
      <c r="GF247" s="77">
        <f t="shared" si="401"/>
        <v>0</v>
      </c>
      <c r="GG247" s="77">
        <f t="shared" si="401"/>
        <v>0</v>
      </c>
    </row>
    <row r="248" spans="1:189" ht="15.75" x14ac:dyDescent="0.25">
      <c r="A248" s="93"/>
      <c r="B248" s="101"/>
      <c r="C248" s="102"/>
      <c r="D248" s="102"/>
      <c r="E248" s="93"/>
      <c r="F248" s="101"/>
      <c r="G248" s="97">
        <f t="shared" si="355"/>
        <v>0</v>
      </c>
      <c r="H248" s="96"/>
      <c r="I248" s="97">
        <f t="shared" si="356"/>
        <v>0</v>
      </c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0">
        <f t="shared" si="323"/>
        <v>0</v>
      </c>
      <c r="AE248" s="100">
        <f t="shared" si="319"/>
        <v>0</v>
      </c>
      <c r="AF248" s="75"/>
      <c r="AG248" s="75"/>
      <c r="AH248" s="68">
        <f t="shared" si="322"/>
        <v>0</v>
      </c>
      <c r="AI248" s="79">
        <f>SUMIF(Списки!$D$2:$D$6,B248,Списки!$E$2:$E$6)</f>
        <v>0</v>
      </c>
      <c r="AJ248" s="79">
        <f t="shared" si="324"/>
        <v>31</v>
      </c>
      <c r="AK248" s="70"/>
      <c r="AL248" s="70">
        <f t="array" aca="1" ref="AL248" ca="1">IF(MONTH(AI248)=1,MIN(IF(F248=январь!$A$1:$AF$200,ROW(январь!$A$1:$AF$200))),IF(MONTH(AI248)=2,MIN(IF(F248=февраль!$A$1:$AF$200,ROW(февраль!$A$1:$AF$200))),IF(MONTH(AI248)=3,MIN(IF(F248=март!$A$1:$AF$200,ROW(март!$A$1:$AF$200))),IF(MONTH(AI248)=4,MIN(IF(F248=апрель!$A$1:$AF$200,ROW(апрель!$A$1:$AF$200))),IF(MONTH(AI248)=5,MIN(IF(F248=май!$A$1:$AF$200,ROW(май!$A$1:$AF$200))),0)))))</f>
        <v>3</v>
      </c>
      <c r="AM248" s="77" t="str">
        <f t="shared" ca="1" si="387"/>
        <v>П</v>
      </c>
      <c r="AN248" s="77" t="str">
        <f t="shared" ca="1" si="387"/>
        <v>П</v>
      </c>
      <c r="AO248" s="77" t="str">
        <f t="shared" ca="1" si="387"/>
        <v>КД</v>
      </c>
      <c r="AP248" s="77" t="str">
        <f t="shared" ca="1" si="387"/>
        <v>КД</v>
      </c>
      <c r="AQ248" s="77" t="str">
        <f t="shared" ca="1" si="387"/>
        <v>КД</v>
      </c>
      <c r="AR248" s="77" t="str">
        <f t="shared" ca="1" si="387"/>
        <v>КД</v>
      </c>
      <c r="AS248" s="77" t="str">
        <f t="shared" ca="1" si="387"/>
        <v>В</v>
      </c>
      <c r="AT248" s="77" t="str">
        <f t="shared" ca="1" si="387"/>
        <v>КД</v>
      </c>
      <c r="AU248" s="77">
        <f t="shared" ca="1" si="387"/>
        <v>0</v>
      </c>
      <c r="AV248" s="77">
        <f t="shared" ca="1" si="387"/>
        <v>3</v>
      </c>
      <c r="AW248" s="77">
        <f t="shared" ca="1" si="388"/>
        <v>4</v>
      </c>
      <c r="AX248" s="77">
        <f t="shared" ca="1" si="388"/>
        <v>6</v>
      </c>
      <c r="AY248" s="77">
        <f t="shared" ca="1" si="388"/>
        <v>3</v>
      </c>
      <c r="AZ248" s="77" t="str">
        <f t="shared" ca="1" si="388"/>
        <v>В</v>
      </c>
      <c r="BA248" s="77">
        <f t="shared" ca="1" si="388"/>
        <v>7</v>
      </c>
      <c r="BB248" s="77">
        <f t="shared" ca="1" si="388"/>
        <v>0</v>
      </c>
      <c r="BC248" s="77">
        <f t="shared" ca="1" si="388"/>
        <v>3</v>
      </c>
      <c r="BD248" s="77">
        <f t="shared" ca="1" si="388"/>
        <v>4</v>
      </c>
      <c r="BE248" s="77">
        <f t="shared" ca="1" si="388"/>
        <v>6</v>
      </c>
      <c r="BF248" s="77">
        <f t="shared" ca="1" si="388"/>
        <v>3</v>
      </c>
      <c r="BG248" s="77" t="str">
        <f t="shared" ca="1" si="389"/>
        <v>В</v>
      </c>
      <c r="BH248" s="77">
        <f t="shared" ca="1" si="389"/>
        <v>7</v>
      </c>
      <c r="BI248" s="77">
        <f t="shared" ca="1" si="389"/>
        <v>0</v>
      </c>
      <c r="BJ248" s="77">
        <f t="shared" ca="1" si="389"/>
        <v>3</v>
      </c>
      <c r="BK248" s="77">
        <f t="shared" ca="1" si="389"/>
        <v>4</v>
      </c>
      <c r="BL248" s="77">
        <f t="shared" ca="1" si="389"/>
        <v>6</v>
      </c>
      <c r="BM248" s="77">
        <f t="shared" ca="1" si="389"/>
        <v>3</v>
      </c>
      <c r="BN248" s="77" t="str">
        <f t="shared" ca="1" si="389"/>
        <v>В</v>
      </c>
      <c r="BO248" s="77">
        <f t="shared" ca="1" si="389"/>
        <v>7</v>
      </c>
      <c r="BP248" s="77">
        <f t="shared" ca="1" si="389"/>
        <v>0</v>
      </c>
      <c r="BQ248" s="77">
        <f t="shared" ca="1" si="389"/>
        <v>3</v>
      </c>
      <c r="BR248" s="77">
        <f t="shared" si="390"/>
        <v>0</v>
      </c>
      <c r="BS248" s="77">
        <f t="shared" si="390"/>
        <v>0</v>
      </c>
      <c r="BT248" s="77">
        <f t="shared" si="390"/>
        <v>0</v>
      </c>
      <c r="BU248" s="77">
        <f t="shared" si="390"/>
        <v>0</v>
      </c>
      <c r="BV248" s="77">
        <f t="shared" si="390"/>
        <v>0</v>
      </c>
      <c r="BW248" s="77">
        <f t="shared" si="390"/>
        <v>0</v>
      </c>
      <c r="BX248" s="77">
        <f t="shared" si="390"/>
        <v>0</v>
      </c>
      <c r="BY248" s="77">
        <f t="shared" si="390"/>
        <v>0</v>
      </c>
      <c r="BZ248" s="77">
        <f t="shared" si="390"/>
        <v>0</v>
      </c>
      <c r="CA248" s="77">
        <f t="shared" si="390"/>
        <v>0</v>
      </c>
      <c r="CB248" s="77">
        <f t="shared" si="391"/>
        <v>0</v>
      </c>
      <c r="CC248" s="77">
        <f t="shared" si="391"/>
        <v>0</v>
      </c>
      <c r="CD248" s="77">
        <f t="shared" si="391"/>
        <v>0</v>
      </c>
      <c r="CE248" s="77">
        <f t="shared" si="391"/>
        <v>0</v>
      </c>
      <c r="CF248" s="77">
        <f t="shared" si="391"/>
        <v>0</v>
      </c>
      <c r="CG248" s="77">
        <f t="shared" si="391"/>
        <v>0</v>
      </c>
      <c r="CH248" s="77">
        <f t="shared" si="391"/>
        <v>0</v>
      </c>
      <c r="CI248" s="77">
        <f t="shared" si="391"/>
        <v>0</v>
      </c>
      <c r="CJ248" s="77">
        <f t="shared" si="391"/>
        <v>0</v>
      </c>
      <c r="CK248" s="77">
        <f t="shared" si="391"/>
        <v>0</v>
      </c>
      <c r="CL248" s="77">
        <f t="shared" si="392"/>
        <v>0</v>
      </c>
      <c r="CM248" s="77">
        <f t="shared" si="392"/>
        <v>0</v>
      </c>
      <c r="CN248" s="77">
        <f t="shared" si="392"/>
        <v>0</v>
      </c>
      <c r="CO248" s="77">
        <f t="shared" si="392"/>
        <v>0</v>
      </c>
      <c r="CP248" s="77">
        <f t="shared" si="392"/>
        <v>0</v>
      </c>
      <c r="CQ248" s="77">
        <f t="shared" si="392"/>
        <v>0</v>
      </c>
      <c r="CR248" s="77">
        <f t="shared" si="392"/>
        <v>0</v>
      </c>
      <c r="CS248" s="77">
        <f t="shared" si="392"/>
        <v>0</v>
      </c>
      <c r="CT248" s="77">
        <f t="shared" si="393"/>
        <v>0</v>
      </c>
      <c r="CU248" s="77">
        <f t="shared" si="393"/>
        <v>0</v>
      </c>
      <c r="CV248" s="77">
        <f t="shared" si="393"/>
        <v>0</v>
      </c>
      <c r="CW248" s="77">
        <f t="shared" si="393"/>
        <v>0</v>
      </c>
      <c r="CX248" s="77">
        <f t="shared" si="393"/>
        <v>0</v>
      </c>
      <c r="CY248" s="77">
        <f t="shared" si="393"/>
        <v>0</v>
      </c>
      <c r="CZ248" s="77">
        <f t="shared" si="393"/>
        <v>0</v>
      </c>
      <c r="DA248" s="77">
        <f t="shared" si="393"/>
        <v>0</v>
      </c>
      <c r="DB248" s="77">
        <f t="shared" si="393"/>
        <v>0</v>
      </c>
      <c r="DC248" s="77">
        <f t="shared" si="393"/>
        <v>0</v>
      </c>
      <c r="DD248" s="77">
        <f t="shared" si="394"/>
        <v>0</v>
      </c>
      <c r="DE248" s="77">
        <f t="shared" si="394"/>
        <v>0</v>
      </c>
      <c r="DF248" s="77">
        <f t="shared" si="394"/>
        <v>0</v>
      </c>
      <c r="DG248" s="77">
        <f t="shared" si="394"/>
        <v>0</v>
      </c>
      <c r="DH248" s="77">
        <f t="shared" si="394"/>
        <v>0</v>
      </c>
      <c r="DI248" s="77">
        <f t="shared" si="394"/>
        <v>0</v>
      </c>
      <c r="DJ248" s="77">
        <f t="shared" si="394"/>
        <v>0</v>
      </c>
      <c r="DK248" s="77">
        <f t="shared" si="394"/>
        <v>0</v>
      </c>
      <c r="DL248" s="77">
        <f t="shared" si="394"/>
        <v>0</v>
      </c>
      <c r="DM248" s="77">
        <f t="shared" si="394"/>
        <v>0</v>
      </c>
      <c r="DN248" s="77">
        <f t="shared" si="395"/>
        <v>0</v>
      </c>
      <c r="DO248" s="77">
        <f t="shared" si="395"/>
        <v>0</v>
      </c>
      <c r="DP248" s="77">
        <f t="shared" si="395"/>
        <v>0</v>
      </c>
      <c r="DQ248" s="77">
        <f t="shared" si="395"/>
        <v>0</v>
      </c>
      <c r="DR248" s="77">
        <f t="shared" si="395"/>
        <v>0</v>
      </c>
      <c r="DS248" s="77">
        <f t="shared" si="395"/>
        <v>0</v>
      </c>
      <c r="DT248" s="77">
        <f t="shared" si="395"/>
        <v>0</v>
      </c>
      <c r="DU248" s="77">
        <f t="shared" si="395"/>
        <v>0</v>
      </c>
      <c r="DV248" s="77">
        <f t="shared" si="395"/>
        <v>0</v>
      </c>
      <c r="DW248" s="77">
        <f t="shared" si="395"/>
        <v>0</v>
      </c>
      <c r="DX248" s="77">
        <f t="shared" si="395"/>
        <v>0</v>
      </c>
      <c r="DY248" s="77">
        <f t="shared" si="396"/>
        <v>0</v>
      </c>
      <c r="DZ248" s="77">
        <f t="shared" si="396"/>
        <v>0</v>
      </c>
      <c r="EA248" s="77">
        <f t="shared" si="396"/>
        <v>0</v>
      </c>
      <c r="EB248" s="77">
        <f t="shared" si="396"/>
        <v>0</v>
      </c>
      <c r="EC248" s="77">
        <f t="shared" si="396"/>
        <v>0</v>
      </c>
      <c r="ED248" s="77">
        <f t="shared" si="396"/>
        <v>0</v>
      </c>
      <c r="EE248" s="77">
        <f t="shared" si="396"/>
        <v>0</v>
      </c>
      <c r="EF248" s="77">
        <f t="shared" si="396"/>
        <v>0</v>
      </c>
      <c r="EG248" s="77">
        <f t="shared" si="396"/>
        <v>0</v>
      </c>
      <c r="EH248" s="77">
        <f t="shared" si="396"/>
        <v>0</v>
      </c>
      <c r="EI248" s="77">
        <f t="shared" si="397"/>
        <v>0</v>
      </c>
      <c r="EJ248" s="77">
        <f t="shared" si="397"/>
        <v>0</v>
      </c>
      <c r="EK248" s="77">
        <f t="shared" si="397"/>
        <v>0</v>
      </c>
      <c r="EL248" s="77">
        <f t="shared" si="397"/>
        <v>0</v>
      </c>
      <c r="EM248" s="77">
        <f t="shared" si="397"/>
        <v>0</v>
      </c>
      <c r="EN248" s="77">
        <f t="shared" si="397"/>
        <v>0</v>
      </c>
      <c r="EO248" s="77">
        <f t="shared" si="397"/>
        <v>0</v>
      </c>
      <c r="EP248" s="77">
        <f t="shared" si="397"/>
        <v>0</v>
      </c>
      <c r="EQ248" s="77">
        <f t="shared" si="397"/>
        <v>0</v>
      </c>
      <c r="ER248" s="77">
        <f t="shared" si="397"/>
        <v>0</v>
      </c>
      <c r="ES248" s="77">
        <f t="shared" si="398"/>
        <v>0</v>
      </c>
      <c r="ET248" s="77">
        <f t="shared" si="398"/>
        <v>0</v>
      </c>
      <c r="EU248" s="77">
        <f t="shared" si="398"/>
        <v>0</v>
      </c>
      <c r="EV248" s="77">
        <f t="shared" si="398"/>
        <v>0</v>
      </c>
      <c r="EW248" s="77">
        <f t="shared" si="398"/>
        <v>0</v>
      </c>
      <c r="EX248" s="77">
        <f t="shared" si="398"/>
        <v>0</v>
      </c>
      <c r="EY248" s="77">
        <f t="shared" si="398"/>
        <v>0</v>
      </c>
      <c r="EZ248" s="77">
        <f t="shared" si="398"/>
        <v>0</v>
      </c>
      <c r="FA248" s="77">
        <f t="shared" si="398"/>
        <v>0</v>
      </c>
      <c r="FB248" s="77">
        <f t="shared" si="398"/>
        <v>0</v>
      </c>
      <c r="FC248" s="77">
        <f t="shared" si="399"/>
        <v>0</v>
      </c>
      <c r="FD248" s="77">
        <f t="shared" si="399"/>
        <v>0</v>
      </c>
      <c r="FE248" s="77">
        <f t="shared" si="399"/>
        <v>0</v>
      </c>
      <c r="FF248" s="77">
        <f t="shared" si="399"/>
        <v>0</v>
      </c>
      <c r="FG248" s="77">
        <f t="shared" si="399"/>
        <v>0</v>
      </c>
      <c r="FH248" s="77">
        <f t="shared" si="399"/>
        <v>0</v>
      </c>
      <c r="FI248" s="77">
        <f t="shared" si="399"/>
        <v>0</v>
      </c>
      <c r="FJ248" s="77">
        <f t="shared" si="399"/>
        <v>0</v>
      </c>
      <c r="FK248" s="77">
        <f t="shared" si="399"/>
        <v>0</v>
      </c>
      <c r="FL248" s="77">
        <f t="shared" si="399"/>
        <v>0</v>
      </c>
      <c r="FM248" s="77">
        <f t="shared" si="400"/>
        <v>0</v>
      </c>
      <c r="FN248" s="77">
        <f t="shared" si="400"/>
        <v>0</v>
      </c>
      <c r="FO248" s="77">
        <f t="shared" si="400"/>
        <v>0</v>
      </c>
      <c r="FP248" s="77">
        <f t="shared" si="400"/>
        <v>0</v>
      </c>
      <c r="FQ248" s="77">
        <f t="shared" si="400"/>
        <v>0</v>
      </c>
      <c r="FR248" s="77">
        <f t="shared" si="400"/>
        <v>0</v>
      </c>
      <c r="FS248" s="77">
        <f t="shared" si="400"/>
        <v>0</v>
      </c>
      <c r="FT248" s="77">
        <f t="shared" si="400"/>
        <v>0</v>
      </c>
      <c r="FU248" s="77">
        <f t="shared" si="400"/>
        <v>0</v>
      </c>
      <c r="FV248" s="77">
        <f t="shared" si="400"/>
        <v>0</v>
      </c>
      <c r="FW248" s="77">
        <f t="shared" si="401"/>
        <v>0</v>
      </c>
      <c r="FX248" s="77">
        <f t="shared" si="401"/>
        <v>0</v>
      </c>
      <c r="FY248" s="77">
        <f t="shared" si="401"/>
        <v>0</v>
      </c>
      <c r="FZ248" s="77">
        <f t="shared" si="401"/>
        <v>0</v>
      </c>
      <c r="GA248" s="77">
        <f t="shared" si="401"/>
        <v>0</v>
      </c>
      <c r="GB248" s="77">
        <f t="shared" si="401"/>
        <v>0</v>
      </c>
      <c r="GC248" s="77">
        <f t="shared" si="401"/>
        <v>0</v>
      </c>
      <c r="GD248" s="77">
        <f t="shared" si="401"/>
        <v>0</v>
      </c>
      <c r="GE248" s="77">
        <f t="shared" si="401"/>
        <v>0</v>
      </c>
      <c r="GF248" s="77">
        <f t="shared" si="401"/>
        <v>0</v>
      </c>
      <c r="GG248" s="77">
        <f t="shared" si="401"/>
        <v>0</v>
      </c>
    </row>
    <row r="249" spans="1:189" ht="15.75" x14ac:dyDescent="0.25">
      <c r="A249" s="93"/>
      <c r="B249" s="101"/>
      <c r="C249" s="102"/>
      <c r="D249" s="102"/>
      <c r="E249" s="93"/>
      <c r="F249" s="101"/>
      <c r="G249" s="97">
        <f t="shared" si="355"/>
        <v>0</v>
      </c>
      <c r="H249" s="96"/>
      <c r="I249" s="97">
        <f t="shared" si="356"/>
        <v>0</v>
      </c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0">
        <f t="shared" si="323"/>
        <v>0</v>
      </c>
      <c r="AE249" s="100">
        <f t="shared" si="319"/>
        <v>0</v>
      </c>
      <c r="AF249" s="75"/>
      <c r="AG249" s="75"/>
      <c r="AH249" s="68">
        <f t="shared" si="322"/>
        <v>0</v>
      </c>
      <c r="AI249" s="79">
        <f>SUMIF(Списки!$D$2:$D$6,B249,Списки!$E$2:$E$6)</f>
        <v>0</v>
      </c>
      <c r="AJ249" s="79">
        <f t="shared" si="324"/>
        <v>31</v>
      </c>
      <c r="AK249" s="70"/>
      <c r="AL249" s="70">
        <f t="array" aca="1" ref="AL249" ca="1">IF(MONTH(AI249)=1,MIN(IF(F249=январь!$A$1:$AF$200,ROW(январь!$A$1:$AF$200))),IF(MONTH(AI249)=2,MIN(IF(F249=февраль!$A$1:$AF$200,ROW(февраль!$A$1:$AF$200))),IF(MONTH(AI249)=3,MIN(IF(F249=март!$A$1:$AF$200,ROW(март!$A$1:$AF$200))),IF(MONTH(AI249)=4,MIN(IF(F249=апрель!$A$1:$AF$200,ROW(апрель!$A$1:$AF$200))),IF(MONTH(AI249)=5,MIN(IF(F249=май!$A$1:$AF$200,ROW(май!$A$1:$AF$200))),0)))))</f>
        <v>3</v>
      </c>
      <c r="AM249" s="77" t="str">
        <f t="shared" ca="1" si="387"/>
        <v>П</v>
      </c>
      <c r="AN249" s="77" t="str">
        <f t="shared" ca="1" si="387"/>
        <v>П</v>
      </c>
      <c r="AO249" s="77" t="str">
        <f t="shared" ca="1" si="387"/>
        <v>КД</v>
      </c>
      <c r="AP249" s="77" t="str">
        <f t="shared" ca="1" si="387"/>
        <v>КД</v>
      </c>
      <c r="AQ249" s="77" t="str">
        <f t="shared" ca="1" si="387"/>
        <v>КД</v>
      </c>
      <c r="AR249" s="77" t="str">
        <f t="shared" ca="1" si="387"/>
        <v>КД</v>
      </c>
      <c r="AS249" s="77" t="str">
        <f t="shared" ca="1" si="387"/>
        <v>В</v>
      </c>
      <c r="AT249" s="77" t="str">
        <f t="shared" ca="1" si="387"/>
        <v>КД</v>
      </c>
      <c r="AU249" s="77">
        <f t="shared" ca="1" si="387"/>
        <v>0</v>
      </c>
      <c r="AV249" s="77">
        <f t="shared" ca="1" si="387"/>
        <v>3</v>
      </c>
      <c r="AW249" s="77">
        <f t="shared" ca="1" si="388"/>
        <v>4</v>
      </c>
      <c r="AX249" s="77">
        <f t="shared" ca="1" si="388"/>
        <v>6</v>
      </c>
      <c r="AY249" s="77">
        <f t="shared" ca="1" si="388"/>
        <v>3</v>
      </c>
      <c r="AZ249" s="77" t="str">
        <f t="shared" ca="1" si="388"/>
        <v>В</v>
      </c>
      <c r="BA249" s="77">
        <f t="shared" ca="1" si="388"/>
        <v>7</v>
      </c>
      <c r="BB249" s="77">
        <f t="shared" ca="1" si="388"/>
        <v>0</v>
      </c>
      <c r="BC249" s="77">
        <f t="shared" ca="1" si="388"/>
        <v>3</v>
      </c>
      <c r="BD249" s="77">
        <f t="shared" ca="1" si="388"/>
        <v>4</v>
      </c>
      <c r="BE249" s="77">
        <f t="shared" ca="1" si="388"/>
        <v>6</v>
      </c>
      <c r="BF249" s="77">
        <f t="shared" ca="1" si="388"/>
        <v>3</v>
      </c>
      <c r="BG249" s="77" t="str">
        <f t="shared" ca="1" si="389"/>
        <v>В</v>
      </c>
      <c r="BH249" s="77">
        <f t="shared" ca="1" si="389"/>
        <v>7</v>
      </c>
      <c r="BI249" s="77">
        <f t="shared" ca="1" si="389"/>
        <v>0</v>
      </c>
      <c r="BJ249" s="77">
        <f t="shared" ca="1" si="389"/>
        <v>3</v>
      </c>
      <c r="BK249" s="77">
        <f t="shared" ca="1" si="389"/>
        <v>4</v>
      </c>
      <c r="BL249" s="77">
        <f t="shared" ca="1" si="389"/>
        <v>6</v>
      </c>
      <c r="BM249" s="77">
        <f t="shared" ca="1" si="389"/>
        <v>3</v>
      </c>
      <c r="BN249" s="77" t="str">
        <f t="shared" ca="1" si="389"/>
        <v>В</v>
      </c>
      <c r="BO249" s="77">
        <f t="shared" ca="1" si="389"/>
        <v>7</v>
      </c>
      <c r="BP249" s="77">
        <f t="shared" ca="1" si="389"/>
        <v>0</v>
      </c>
      <c r="BQ249" s="77">
        <f t="shared" ca="1" si="389"/>
        <v>3</v>
      </c>
      <c r="BR249" s="77">
        <f t="shared" si="390"/>
        <v>0</v>
      </c>
      <c r="BS249" s="77">
        <f t="shared" si="390"/>
        <v>0</v>
      </c>
      <c r="BT249" s="77">
        <f t="shared" si="390"/>
        <v>0</v>
      </c>
      <c r="BU249" s="77">
        <f t="shared" si="390"/>
        <v>0</v>
      </c>
      <c r="BV249" s="77">
        <f t="shared" si="390"/>
        <v>0</v>
      </c>
      <c r="BW249" s="77">
        <f t="shared" si="390"/>
        <v>0</v>
      </c>
      <c r="BX249" s="77">
        <f t="shared" si="390"/>
        <v>0</v>
      </c>
      <c r="BY249" s="77">
        <f t="shared" si="390"/>
        <v>0</v>
      </c>
      <c r="BZ249" s="77">
        <f t="shared" si="390"/>
        <v>0</v>
      </c>
      <c r="CA249" s="77">
        <f t="shared" si="390"/>
        <v>0</v>
      </c>
      <c r="CB249" s="77">
        <f t="shared" si="391"/>
        <v>0</v>
      </c>
      <c r="CC249" s="77">
        <f t="shared" si="391"/>
        <v>0</v>
      </c>
      <c r="CD249" s="77">
        <f t="shared" si="391"/>
        <v>0</v>
      </c>
      <c r="CE249" s="77">
        <f t="shared" si="391"/>
        <v>0</v>
      </c>
      <c r="CF249" s="77">
        <f t="shared" si="391"/>
        <v>0</v>
      </c>
      <c r="CG249" s="77">
        <f t="shared" si="391"/>
        <v>0</v>
      </c>
      <c r="CH249" s="77">
        <f t="shared" si="391"/>
        <v>0</v>
      </c>
      <c r="CI249" s="77">
        <f t="shared" si="391"/>
        <v>0</v>
      </c>
      <c r="CJ249" s="77">
        <f t="shared" si="391"/>
        <v>0</v>
      </c>
      <c r="CK249" s="77">
        <f t="shared" si="391"/>
        <v>0</v>
      </c>
      <c r="CL249" s="77">
        <f t="shared" si="392"/>
        <v>0</v>
      </c>
      <c r="CM249" s="77">
        <f t="shared" si="392"/>
        <v>0</v>
      </c>
      <c r="CN249" s="77">
        <f t="shared" si="392"/>
        <v>0</v>
      </c>
      <c r="CO249" s="77">
        <f t="shared" si="392"/>
        <v>0</v>
      </c>
      <c r="CP249" s="77">
        <f t="shared" si="392"/>
        <v>0</v>
      </c>
      <c r="CQ249" s="77">
        <f t="shared" si="392"/>
        <v>0</v>
      </c>
      <c r="CR249" s="77">
        <f t="shared" si="392"/>
        <v>0</v>
      </c>
      <c r="CS249" s="77">
        <f t="shared" si="392"/>
        <v>0</v>
      </c>
      <c r="CT249" s="77">
        <f t="shared" si="393"/>
        <v>0</v>
      </c>
      <c r="CU249" s="77">
        <f t="shared" si="393"/>
        <v>0</v>
      </c>
      <c r="CV249" s="77">
        <f t="shared" si="393"/>
        <v>0</v>
      </c>
      <c r="CW249" s="77">
        <f t="shared" si="393"/>
        <v>0</v>
      </c>
      <c r="CX249" s="77">
        <f t="shared" si="393"/>
        <v>0</v>
      </c>
      <c r="CY249" s="77">
        <f t="shared" si="393"/>
        <v>0</v>
      </c>
      <c r="CZ249" s="77">
        <f t="shared" si="393"/>
        <v>0</v>
      </c>
      <c r="DA249" s="77">
        <f t="shared" si="393"/>
        <v>0</v>
      </c>
      <c r="DB249" s="77">
        <f t="shared" si="393"/>
        <v>0</v>
      </c>
      <c r="DC249" s="77">
        <f t="shared" si="393"/>
        <v>0</v>
      </c>
      <c r="DD249" s="77">
        <f t="shared" si="394"/>
        <v>0</v>
      </c>
      <c r="DE249" s="77">
        <f t="shared" si="394"/>
        <v>0</v>
      </c>
      <c r="DF249" s="77">
        <f t="shared" si="394"/>
        <v>0</v>
      </c>
      <c r="DG249" s="77">
        <f t="shared" si="394"/>
        <v>0</v>
      </c>
      <c r="DH249" s="77">
        <f t="shared" si="394"/>
        <v>0</v>
      </c>
      <c r="DI249" s="77">
        <f t="shared" si="394"/>
        <v>0</v>
      </c>
      <c r="DJ249" s="77">
        <f t="shared" si="394"/>
        <v>0</v>
      </c>
      <c r="DK249" s="77">
        <f t="shared" si="394"/>
        <v>0</v>
      </c>
      <c r="DL249" s="77">
        <f t="shared" si="394"/>
        <v>0</v>
      </c>
      <c r="DM249" s="77">
        <f t="shared" si="394"/>
        <v>0</v>
      </c>
      <c r="DN249" s="77">
        <f t="shared" si="395"/>
        <v>0</v>
      </c>
      <c r="DO249" s="77">
        <f t="shared" si="395"/>
        <v>0</v>
      </c>
      <c r="DP249" s="77">
        <f t="shared" si="395"/>
        <v>0</v>
      </c>
      <c r="DQ249" s="77">
        <f t="shared" si="395"/>
        <v>0</v>
      </c>
      <c r="DR249" s="77">
        <f t="shared" si="395"/>
        <v>0</v>
      </c>
      <c r="DS249" s="77">
        <f t="shared" si="395"/>
        <v>0</v>
      </c>
      <c r="DT249" s="77">
        <f t="shared" si="395"/>
        <v>0</v>
      </c>
      <c r="DU249" s="77">
        <f t="shared" si="395"/>
        <v>0</v>
      </c>
      <c r="DV249" s="77">
        <f t="shared" si="395"/>
        <v>0</v>
      </c>
      <c r="DW249" s="77">
        <f t="shared" si="395"/>
        <v>0</v>
      </c>
      <c r="DX249" s="77">
        <f t="shared" si="395"/>
        <v>0</v>
      </c>
      <c r="DY249" s="77">
        <f t="shared" si="396"/>
        <v>0</v>
      </c>
      <c r="DZ249" s="77">
        <f t="shared" si="396"/>
        <v>0</v>
      </c>
      <c r="EA249" s="77">
        <f t="shared" si="396"/>
        <v>0</v>
      </c>
      <c r="EB249" s="77">
        <f t="shared" si="396"/>
        <v>0</v>
      </c>
      <c r="EC249" s="77">
        <f t="shared" si="396"/>
        <v>0</v>
      </c>
      <c r="ED249" s="77">
        <f t="shared" si="396"/>
        <v>0</v>
      </c>
      <c r="EE249" s="77">
        <f t="shared" si="396"/>
        <v>0</v>
      </c>
      <c r="EF249" s="77">
        <f t="shared" si="396"/>
        <v>0</v>
      </c>
      <c r="EG249" s="77">
        <f t="shared" si="396"/>
        <v>0</v>
      </c>
      <c r="EH249" s="77">
        <f t="shared" si="396"/>
        <v>0</v>
      </c>
      <c r="EI249" s="77">
        <f t="shared" si="397"/>
        <v>0</v>
      </c>
      <c r="EJ249" s="77">
        <f t="shared" si="397"/>
        <v>0</v>
      </c>
      <c r="EK249" s="77">
        <f t="shared" si="397"/>
        <v>0</v>
      </c>
      <c r="EL249" s="77">
        <f t="shared" si="397"/>
        <v>0</v>
      </c>
      <c r="EM249" s="77">
        <f t="shared" si="397"/>
        <v>0</v>
      </c>
      <c r="EN249" s="77">
        <f t="shared" si="397"/>
        <v>0</v>
      </c>
      <c r="EO249" s="77">
        <f t="shared" si="397"/>
        <v>0</v>
      </c>
      <c r="EP249" s="77">
        <f t="shared" si="397"/>
        <v>0</v>
      </c>
      <c r="EQ249" s="77">
        <f t="shared" si="397"/>
        <v>0</v>
      </c>
      <c r="ER249" s="77">
        <f t="shared" si="397"/>
        <v>0</v>
      </c>
      <c r="ES249" s="77">
        <f t="shared" si="398"/>
        <v>0</v>
      </c>
      <c r="ET249" s="77">
        <f t="shared" si="398"/>
        <v>0</v>
      </c>
      <c r="EU249" s="77">
        <f t="shared" si="398"/>
        <v>0</v>
      </c>
      <c r="EV249" s="77">
        <f t="shared" si="398"/>
        <v>0</v>
      </c>
      <c r="EW249" s="77">
        <f t="shared" si="398"/>
        <v>0</v>
      </c>
      <c r="EX249" s="77">
        <f t="shared" si="398"/>
        <v>0</v>
      </c>
      <c r="EY249" s="77">
        <f t="shared" si="398"/>
        <v>0</v>
      </c>
      <c r="EZ249" s="77">
        <f t="shared" si="398"/>
        <v>0</v>
      </c>
      <c r="FA249" s="77">
        <f t="shared" si="398"/>
        <v>0</v>
      </c>
      <c r="FB249" s="77">
        <f t="shared" si="398"/>
        <v>0</v>
      </c>
      <c r="FC249" s="77">
        <f t="shared" si="399"/>
        <v>0</v>
      </c>
      <c r="FD249" s="77">
        <f t="shared" si="399"/>
        <v>0</v>
      </c>
      <c r="FE249" s="77">
        <f t="shared" si="399"/>
        <v>0</v>
      </c>
      <c r="FF249" s="77">
        <f t="shared" si="399"/>
        <v>0</v>
      </c>
      <c r="FG249" s="77">
        <f t="shared" si="399"/>
        <v>0</v>
      </c>
      <c r="FH249" s="77">
        <f t="shared" si="399"/>
        <v>0</v>
      </c>
      <c r="FI249" s="77">
        <f t="shared" si="399"/>
        <v>0</v>
      </c>
      <c r="FJ249" s="77">
        <f t="shared" si="399"/>
        <v>0</v>
      </c>
      <c r="FK249" s="77">
        <f t="shared" si="399"/>
        <v>0</v>
      </c>
      <c r="FL249" s="77">
        <f t="shared" si="399"/>
        <v>0</v>
      </c>
      <c r="FM249" s="77">
        <f t="shared" si="400"/>
        <v>0</v>
      </c>
      <c r="FN249" s="77">
        <f t="shared" si="400"/>
        <v>0</v>
      </c>
      <c r="FO249" s="77">
        <f t="shared" si="400"/>
        <v>0</v>
      </c>
      <c r="FP249" s="77">
        <f t="shared" si="400"/>
        <v>0</v>
      </c>
      <c r="FQ249" s="77">
        <f t="shared" si="400"/>
        <v>0</v>
      </c>
      <c r="FR249" s="77">
        <f t="shared" si="400"/>
        <v>0</v>
      </c>
      <c r="FS249" s="77">
        <f t="shared" si="400"/>
        <v>0</v>
      </c>
      <c r="FT249" s="77">
        <f t="shared" si="400"/>
        <v>0</v>
      </c>
      <c r="FU249" s="77">
        <f t="shared" si="400"/>
        <v>0</v>
      </c>
      <c r="FV249" s="77">
        <f t="shared" si="400"/>
        <v>0</v>
      </c>
      <c r="FW249" s="77">
        <f t="shared" si="401"/>
        <v>0</v>
      </c>
      <c r="FX249" s="77">
        <f t="shared" si="401"/>
        <v>0</v>
      </c>
      <c r="FY249" s="77">
        <f t="shared" si="401"/>
        <v>0</v>
      </c>
      <c r="FZ249" s="77">
        <f t="shared" si="401"/>
        <v>0</v>
      </c>
      <c r="GA249" s="77">
        <f t="shared" si="401"/>
        <v>0</v>
      </c>
      <c r="GB249" s="77">
        <f t="shared" si="401"/>
        <v>0</v>
      </c>
      <c r="GC249" s="77">
        <f t="shared" si="401"/>
        <v>0</v>
      </c>
      <c r="GD249" s="77">
        <f t="shared" si="401"/>
        <v>0</v>
      </c>
      <c r="GE249" s="77">
        <f t="shared" si="401"/>
        <v>0</v>
      </c>
      <c r="GF249" s="77">
        <f t="shared" si="401"/>
        <v>0</v>
      </c>
      <c r="GG249" s="77">
        <f t="shared" si="401"/>
        <v>0</v>
      </c>
    </row>
    <row r="250" spans="1:189" ht="15.75" x14ac:dyDescent="0.25">
      <c r="A250" s="93"/>
      <c r="B250" s="101"/>
      <c r="C250" s="102"/>
      <c r="D250" s="102"/>
      <c r="E250" s="93"/>
      <c r="F250" s="101"/>
      <c r="G250" s="97">
        <f t="shared" si="355"/>
        <v>0</v>
      </c>
      <c r="H250" s="96"/>
      <c r="I250" s="97">
        <f t="shared" si="356"/>
        <v>0</v>
      </c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0">
        <f t="shared" si="323"/>
        <v>0</v>
      </c>
      <c r="AE250" s="100">
        <f t="shared" si="319"/>
        <v>0</v>
      </c>
      <c r="AF250" s="75"/>
      <c r="AG250" s="75"/>
      <c r="AH250" s="68">
        <f t="shared" si="322"/>
        <v>0</v>
      </c>
      <c r="AI250" s="79">
        <f>SUMIF(Списки!$D$2:$D$6,B250,Списки!$E$2:$E$6)</f>
        <v>0</v>
      </c>
      <c r="AJ250" s="79">
        <f t="shared" si="324"/>
        <v>31</v>
      </c>
      <c r="AK250" s="70"/>
      <c r="AL250" s="70">
        <f t="array" aca="1" ref="AL250" ca="1">IF(MONTH(AI250)=1,MIN(IF(F250=январь!$A$1:$AF$200,ROW(январь!$A$1:$AF$200))),IF(MONTH(AI250)=2,MIN(IF(F250=февраль!$A$1:$AF$200,ROW(февраль!$A$1:$AF$200))),IF(MONTH(AI250)=3,MIN(IF(F250=март!$A$1:$AF$200,ROW(март!$A$1:$AF$200))),IF(MONTH(AI250)=4,MIN(IF(F250=апрель!$A$1:$AF$200,ROW(апрель!$A$1:$AF$200))),IF(MONTH(AI250)=5,MIN(IF(F250=май!$A$1:$AF$200,ROW(май!$A$1:$AF$200))),0)))))</f>
        <v>3</v>
      </c>
      <c r="AM250" s="77" t="str">
        <f t="shared" ca="1" si="387"/>
        <v>П</v>
      </c>
      <c r="AN250" s="77" t="str">
        <f t="shared" ca="1" si="387"/>
        <v>П</v>
      </c>
      <c r="AO250" s="77" t="str">
        <f t="shared" ca="1" si="387"/>
        <v>КД</v>
      </c>
      <c r="AP250" s="77" t="str">
        <f t="shared" ca="1" si="387"/>
        <v>КД</v>
      </c>
      <c r="AQ250" s="77" t="str">
        <f t="shared" ca="1" si="387"/>
        <v>КД</v>
      </c>
      <c r="AR250" s="77" t="str">
        <f t="shared" ca="1" si="387"/>
        <v>КД</v>
      </c>
      <c r="AS250" s="77" t="str">
        <f t="shared" ca="1" si="387"/>
        <v>В</v>
      </c>
      <c r="AT250" s="77" t="str">
        <f t="shared" ca="1" si="387"/>
        <v>КД</v>
      </c>
      <c r="AU250" s="77">
        <f t="shared" ca="1" si="387"/>
        <v>0</v>
      </c>
      <c r="AV250" s="77">
        <f t="shared" ca="1" si="387"/>
        <v>3</v>
      </c>
      <c r="AW250" s="77">
        <f t="shared" ca="1" si="388"/>
        <v>4</v>
      </c>
      <c r="AX250" s="77">
        <f t="shared" ca="1" si="388"/>
        <v>6</v>
      </c>
      <c r="AY250" s="77">
        <f t="shared" ca="1" si="388"/>
        <v>3</v>
      </c>
      <c r="AZ250" s="77" t="str">
        <f t="shared" ca="1" si="388"/>
        <v>В</v>
      </c>
      <c r="BA250" s="77">
        <f t="shared" ca="1" si="388"/>
        <v>7</v>
      </c>
      <c r="BB250" s="77">
        <f t="shared" ca="1" si="388"/>
        <v>0</v>
      </c>
      <c r="BC250" s="77">
        <f t="shared" ca="1" si="388"/>
        <v>3</v>
      </c>
      <c r="BD250" s="77">
        <f t="shared" ca="1" si="388"/>
        <v>4</v>
      </c>
      <c r="BE250" s="77">
        <f t="shared" ca="1" si="388"/>
        <v>6</v>
      </c>
      <c r="BF250" s="77">
        <f t="shared" ca="1" si="388"/>
        <v>3</v>
      </c>
      <c r="BG250" s="77" t="str">
        <f t="shared" ca="1" si="389"/>
        <v>В</v>
      </c>
      <c r="BH250" s="77">
        <f t="shared" ca="1" si="389"/>
        <v>7</v>
      </c>
      <c r="BI250" s="77">
        <f t="shared" ca="1" si="389"/>
        <v>0</v>
      </c>
      <c r="BJ250" s="77">
        <f t="shared" ca="1" si="389"/>
        <v>3</v>
      </c>
      <c r="BK250" s="77">
        <f t="shared" ca="1" si="389"/>
        <v>4</v>
      </c>
      <c r="BL250" s="77">
        <f t="shared" ca="1" si="389"/>
        <v>6</v>
      </c>
      <c r="BM250" s="77">
        <f t="shared" ca="1" si="389"/>
        <v>3</v>
      </c>
      <c r="BN250" s="77" t="str">
        <f t="shared" ca="1" si="389"/>
        <v>В</v>
      </c>
      <c r="BO250" s="77">
        <f t="shared" ca="1" si="389"/>
        <v>7</v>
      </c>
      <c r="BP250" s="77">
        <f t="shared" ca="1" si="389"/>
        <v>0</v>
      </c>
      <c r="BQ250" s="77">
        <f t="shared" ca="1" si="389"/>
        <v>3</v>
      </c>
      <c r="BR250" s="77">
        <f t="shared" si="390"/>
        <v>0</v>
      </c>
      <c r="BS250" s="77">
        <f t="shared" si="390"/>
        <v>0</v>
      </c>
      <c r="BT250" s="77">
        <f t="shared" si="390"/>
        <v>0</v>
      </c>
      <c r="BU250" s="77">
        <f t="shared" si="390"/>
        <v>0</v>
      </c>
      <c r="BV250" s="77">
        <f t="shared" si="390"/>
        <v>0</v>
      </c>
      <c r="BW250" s="77">
        <f t="shared" si="390"/>
        <v>0</v>
      </c>
      <c r="BX250" s="77">
        <f t="shared" si="390"/>
        <v>0</v>
      </c>
      <c r="BY250" s="77">
        <f t="shared" si="390"/>
        <v>0</v>
      </c>
      <c r="BZ250" s="77">
        <f t="shared" si="390"/>
        <v>0</v>
      </c>
      <c r="CA250" s="77">
        <f t="shared" si="390"/>
        <v>0</v>
      </c>
      <c r="CB250" s="77">
        <f t="shared" si="391"/>
        <v>0</v>
      </c>
      <c r="CC250" s="77">
        <f t="shared" si="391"/>
        <v>0</v>
      </c>
      <c r="CD250" s="77">
        <f t="shared" si="391"/>
        <v>0</v>
      </c>
      <c r="CE250" s="77">
        <f t="shared" si="391"/>
        <v>0</v>
      </c>
      <c r="CF250" s="77">
        <f t="shared" si="391"/>
        <v>0</v>
      </c>
      <c r="CG250" s="77">
        <f t="shared" si="391"/>
        <v>0</v>
      </c>
      <c r="CH250" s="77">
        <f t="shared" si="391"/>
        <v>0</v>
      </c>
      <c r="CI250" s="77">
        <f t="shared" si="391"/>
        <v>0</v>
      </c>
      <c r="CJ250" s="77">
        <f t="shared" si="391"/>
        <v>0</v>
      </c>
      <c r="CK250" s="77">
        <f t="shared" si="391"/>
        <v>0</v>
      </c>
      <c r="CL250" s="77">
        <f t="shared" si="392"/>
        <v>0</v>
      </c>
      <c r="CM250" s="77">
        <f t="shared" si="392"/>
        <v>0</v>
      </c>
      <c r="CN250" s="77">
        <f t="shared" si="392"/>
        <v>0</v>
      </c>
      <c r="CO250" s="77">
        <f t="shared" si="392"/>
        <v>0</v>
      </c>
      <c r="CP250" s="77">
        <f t="shared" si="392"/>
        <v>0</v>
      </c>
      <c r="CQ250" s="77">
        <f t="shared" si="392"/>
        <v>0</v>
      </c>
      <c r="CR250" s="77">
        <f t="shared" si="392"/>
        <v>0</v>
      </c>
      <c r="CS250" s="77">
        <f t="shared" si="392"/>
        <v>0</v>
      </c>
      <c r="CT250" s="77">
        <f t="shared" si="393"/>
        <v>0</v>
      </c>
      <c r="CU250" s="77">
        <f t="shared" si="393"/>
        <v>0</v>
      </c>
      <c r="CV250" s="77">
        <f t="shared" si="393"/>
        <v>0</v>
      </c>
      <c r="CW250" s="77">
        <f t="shared" si="393"/>
        <v>0</v>
      </c>
      <c r="CX250" s="77">
        <f t="shared" si="393"/>
        <v>0</v>
      </c>
      <c r="CY250" s="77">
        <f t="shared" si="393"/>
        <v>0</v>
      </c>
      <c r="CZ250" s="77">
        <f t="shared" si="393"/>
        <v>0</v>
      </c>
      <c r="DA250" s="77">
        <f t="shared" si="393"/>
        <v>0</v>
      </c>
      <c r="DB250" s="77">
        <f t="shared" si="393"/>
        <v>0</v>
      </c>
      <c r="DC250" s="77">
        <f t="shared" si="393"/>
        <v>0</v>
      </c>
      <c r="DD250" s="77">
        <f t="shared" si="394"/>
        <v>0</v>
      </c>
      <c r="DE250" s="77">
        <f t="shared" si="394"/>
        <v>0</v>
      </c>
      <c r="DF250" s="77">
        <f t="shared" si="394"/>
        <v>0</v>
      </c>
      <c r="DG250" s="77">
        <f t="shared" si="394"/>
        <v>0</v>
      </c>
      <c r="DH250" s="77">
        <f t="shared" si="394"/>
        <v>0</v>
      </c>
      <c r="DI250" s="77">
        <f t="shared" si="394"/>
        <v>0</v>
      </c>
      <c r="DJ250" s="77">
        <f t="shared" si="394"/>
        <v>0</v>
      </c>
      <c r="DK250" s="77">
        <f t="shared" si="394"/>
        <v>0</v>
      </c>
      <c r="DL250" s="77">
        <f t="shared" si="394"/>
        <v>0</v>
      </c>
      <c r="DM250" s="77">
        <f t="shared" si="394"/>
        <v>0</v>
      </c>
      <c r="DN250" s="77">
        <f t="shared" si="395"/>
        <v>0</v>
      </c>
      <c r="DO250" s="77">
        <f t="shared" si="395"/>
        <v>0</v>
      </c>
      <c r="DP250" s="77">
        <f t="shared" si="395"/>
        <v>0</v>
      </c>
      <c r="DQ250" s="77">
        <f t="shared" si="395"/>
        <v>0</v>
      </c>
      <c r="DR250" s="77">
        <f t="shared" si="395"/>
        <v>0</v>
      </c>
      <c r="DS250" s="77">
        <f t="shared" si="395"/>
        <v>0</v>
      </c>
      <c r="DT250" s="77">
        <f t="shared" si="395"/>
        <v>0</v>
      </c>
      <c r="DU250" s="77">
        <f t="shared" si="395"/>
        <v>0</v>
      </c>
      <c r="DV250" s="77">
        <f t="shared" si="395"/>
        <v>0</v>
      </c>
      <c r="DW250" s="77">
        <f t="shared" si="395"/>
        <v>0</v>
      </c>
      <c r="DX250" s="77">
        <f t="shared" si="395"/>
        <v>0</v>
      </c>
      <c r="DY250" s="77">
        <f t="shared" si="396"/>
        <v>0</v>
      </c>
      <c r="DZ250" s="77">
        <f t="shared" si="396"/>
        <v>0</v>
      </c>
      <c r="EA250" s="77">
        <f t="shared" si="396"/>
        <v>0</v>
      </c>
      <c r="EB250" s="77">
        <f t="shared" si="396"/>
        <v>0</v>
      </c>
      <c r="EC250" s="77">
        <f t="shared" si="396"/>
        <v>0</v>
      </c>
      <c r="ED250" s="77">
        <f t="shared" si="396"/>
        <v>0</v>
      </c>
      <c r="EE250" s="77">
        <f t="shared" si="396"/>
        <v>0</v>
      </c>
      <c r="EF250" s="77">
        <f t="shared" si="396"/>
        <v>0</v>
      </c>
      <c r="EG250" s="77">
        <f t="shared" si="396"/>
        <v>0</v>
      </c>
      <c r="EH250" s="77">
        <f t="shared" si="396"/>
        <v>0</v>
      </c>
      <c r="EI250" s="77">
        <f t="shared" si="397"/>
        <v>0</v>
      </c>
      <c r="EJ250" s="77">
        <f t="shared" si="397"/>
        <v>0</v>
      </c>
      <c r="EK250" s="77">
        <f t="shared" si="397"/>
        <v>0</v>
      </c>
      <c r="EL250" s="77">
        <f t="shared" si="397"/>
        <v>0</v>
      </c>
      <c r="EM250" s="77">
        <f t="shared" si="397"/>
        <v>0</v>
      </c>
      <c r="EN250" s="77">
        <f t="shared" si="397"/>
        <v>0</v>
      </c>
      <c r="EO250" s="77">
        <f t="shared" si="397"/>
        <v>0</v>
      </c>
      <c r="EP250" s="77">
        <f t="shared" si="397"/>
        <v>0</v>
      </c>
      <c r="EQ250" s="77">
        <f t="shared" si="397"/>
        <v>0</v>
      </c>
      <c r="ER250" s="77">
        <f t="shared" si="397"/>
        <v>0</v>
      </c>
      <c r="ES250" s="77">
        <f t="shared" si="398"/>
        <v>0</v>
      </c>
      <c r="ET250" s="77">
        <f t="shared" si="398"/>
        <v>0</v>
      </c>
      <c r="EU250" s="77">
        <f t="shared" si="398"/>
        <v>0</v>
      </c>
      <c r="EV250" s="77">
        <f t="shared" si="398"/>
        <v>0</v>
      </c>
      <c r="EW250" s="77">
        <f t="shared" si="398"/>
        <v>0</v>
      </c>
      <c r="EX250" s="77">
        <f t="shared" si="398"/>
        <v>0</v>
      </c>
      <c r="EY250" s="77">
        <f t="shared" si="398"/>
        <v>0</v>
      </c>
      <c r="EZ250" s="77">
        <f t="shared" si="398"/>
        <v>0</v>
      </c>
      <c r="FA250" s="77">
        <f t="shared" si="398"/>
        <v>0</v>
      </c>
      <c r="FB250" s="77">
        <f t="shared" si="398"/>
        <v>0</v>
      </c>
      <c r="FC250" s="77">
        <f t="shared" si="399"/>
        <v>0</v>
      </c>
      <c r="FD250" s="77">
        <f t="shared" si="399"/>
        <v>0</v>
      </c>
      <c r="FE250" s="77">
        <f t="shared" si="399"/>
        <v>0</v>
      </c>
      <c r="FF250" s="77">
        <f t="shared" si="399"/>
        <v>0</v>
      </c>
      <c r="FG250" s="77">
        <f t="shared" si="399"/>
        <v>0</v>
      </c>
      <c r="FH250" s="77">
        <f t="shared" si="399"/>
        <v>0</v>
      </c>
      <c r="FI250" s="77">
        <f t="shared" si="399"/>
        <v>0</v>
      </c>
      <c r="FJ250" s="77">
        <f t="shared" si="399"/>
        <v>0</v>
      </c>
      <c r="FK250" s="77">
        <f t="shared" si="399"/>
        <v>0</v>
      </c>
      <c r="FL250" s="77">
        <f t="shared" si="399"/>
        <v>0</v>
      </c>
      <c r="FM250" s="77">
        <f t="shared" si="400"/>
        <v>0</v>
      </c>
      <c r="FN250" s="77">
        <f t="shared" si="400"/>
        <v>0</v>
      </c>
      <c r="FO250" s="77">
        <f t="shared" si="400"/>
        <v>0</v>
      </c>
      <c r="FP250" s="77">
        <f t="shared" si="400"/>
        <v>0</v>
      </c>
      <c r="FQ250" s="77">
        <f t="shared" si="400"/>
        <v>0</v>
      </c>
      <c r="FR250" s="77">
        <f t="shared" si="400"/>
        <v>0</v>
      </c>
      <c r="FS250" s="77">
        <f t="shared" si="400"/>
        <v>0</v>
      </c>
      <c r="FT250" s="77">
        <f t="shared" si="400"/>
        <v>0</v>
      </c>
      <c r="FU250" s="77">
        <f t="shared" si="400"/>
        <v>0</v>
      </c>
      <c r="FV250" s="77">
        <f t="shared" si="400"/>
        <v>0</v>
      </c>
      <c r="FW250" s="77">
        <f t="shared" si="401"/>
        <v>0</v>
      </c>
      <c r="FX250" s="77">
        <f t="shared" si="401"/>
        <v>0</v>
      </c>
      <c r="FY250" s="77">
        <f t="shared" si="401"/>
        <v>0</v>
      </c>
      <c r="FZ250" s="77">
        <f t="shared" si="401"/>
        <v>0</v>
      </c>
      <c r="GA250" s="77">
        <f t="shared" si="401"/>
        <v>0</v>
      </c>
      <c r="GB250" s="77">
        <f t="shared" si="401"/>
        <v>0</v>
      </c>
      <c r="GC250" s="77">
        <f t="shared" si="401"/>
        <v>0</v>
      </c>
      <c r="GD250" s="77">
        <f t="shared" si="401"/>
        <v>0</v>
      </c>
      <c r="GE250" s="77">
        <f t="shared" si="401"/>
        <v>0</v>
      </c>
      <c r="GF250" s="77">
        <f t="shared" si="401"/>
        <v>0</v>
      </c>
      <c r="GG250" s="77">
        <f t="shared" si="401"/>
        <v>0</v>
      </c>
    </row>
    <row r="251" spans="1:189" ht="15.75" x14ac:dyDescent="0.25">
      <c r="A251" s="93"/>
      <c r="B251" s="101"/>
      <c r="C251" s="102"/>
      <c r="D251" s="102"/>
      <c r="E251" s="93"/>
      <c r="F251" s="101"/>
      <c r="G251" s="97">
        <f t="shared" si="355"/>
        <v>0</v>
      </c>
      <c r="H251" s="96"/>
      <c r="I251" s="97">
        <f t="shared" si="356"/>
        <v>0</v>
      </c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0">
        <f t="shared" si="323"/>
        <v>0</v>
      </c>
      <c r="AE251" s="100">
        <f t="shared" si="319"/>
        <v>0</v>
      </c>
      <c r="AF251" s="75"/>
      <c r="AG251" s="75"/>
      <c r="AH251" s="68">
        <f t="shared" si="322"/>
        <v>0</v>
      </c>
      <c r="AI251" s="79">
        <f>SUMIF(Списки!$D$2:$D$6,B251,Списки!$E$2:$E$6)</f>
        <v>0</v>
      </c>
      <c r="AJ251" s="79">
        <f t="shared" si="324"/>
        <v>31</v>
      </c>
      <c r="AK251" s="70"/>
      <c r="AL251" s="70">
        <f t="array" aca="1" ref="AL251" ca="1">IF(MONTH(AI251)=1,MIN(IF(F251=январь!$A$1:$AF$200,ROW(январь!$A$1:$AF$200))),IF(MONTH(AI251)=2,MIN(IF(F251=февраль!$A$1:$AF$200,ROW(февраль!$A$1:$AF$200))),IF(MONTH(AI251)=3,MIN(IF(F251=март!$A$1:$AF$200,ROW(март!$A$1:$AF$200))),IF(MONTH(AI251)=4,MIN(IF(F251=апрель!$A$1:$AF$200,ROW(апрель!$A$1:$AF$200))),IF(MONTH(AI251)=5,MIN(IF(F251=май!$A$1:$AF$200,ROW(май!$A$1:$AF$200))),0)))))</f>
        <v>3</v>
      </c>
      <c r="AM251" s="77" t="str">
        <f t="shared" ca="1" si="387"/>
        <v>П</v>
      </c>
      <c r="AN251" s="77" t="str">
        <f t="shared" ca="1" si="387"/>
        <v>П</v>
      </c>
      <c r="AO251" s="77" t="str">
        <f t="shared" ca="1" si="387"/>
        <v>КД</v>
      </c>
      <c r="AP251" s="77" t="str">
        <f t="shared" ca="1" si="387"/>
        <v>КД</v>
      </c>
      <c r="AQ251" s="77" t="str">
        <f t="shared" ca="1" si="387"/>
        <v>КД</v>
      </c>
      <c r="AR251" s="77" t="str">
        <f t="shared" ca="1" si="387"/>
        <v>КД</v>
      </c>
      <c r="AS251" s="77" t="str">
        <f t="shared" ca="1" si="387"/>
        <v>В</v>
      </c>
      <c r="AT251" s="77" t="str">
        <f t="shared" ca="1" si="387"/>
        <v>КД</v>
      </c>
      <c r="AU251" s="77">
        <f t="shared" ca="1" si="387"/>
        <v>0</v>
      </c>
      <c r="AV251" s="77">
        <f t="shared" ca="1" si="387"/>
        <v>3</v>
      </c>
      <c r="AW251" s="77">
        <f t="shared" ca="1" si="388"/>
        <v>4</v>
      </c>
      <c r="AX251" s="77">
        <f t="shared" ca="1" si="388"/>
        <v>6</v>
      </c>
      <c r="AY251" s="77">
        <f t="shared" ca="1" si="388"/>
        <v>3</v>
      </c>
      <c r="AZ251" s="77" t="str">
        <f t="shared" ca="1" si="388"/>
        <v>В</v>
      </c>
      <c r="BA251" s="77">
        <f t="shared" ca="1" si="388"/>
        <v>7</v>
      </c>
      <c r="BB251" s="77">
        <f t="shared" ca="1" si="388"/>
        <v>0</v>
      </c>
      <c r="BC251" s="77">
        <f t="shared" ca="1" si="388"/>
        <v>3</v>
      </c>
      <c r="BD251" s="77">
        <f t="shared" ca="1" si="388"/>
        <v>4</v>
      </c>
      <c r="BE251" s="77">
        <f t="shared" ca="1" si="388"/>
        <v>6</v>
      </c>
      <c r="BF251" s="77">
        <f t="shared" ca="1" si="388"/>
        <v>3</v>
      </c>
      <c r="BG251" s="77" t="str">
        <f t="shared" ca="1" si="389"/>
        <v>В</v>
      </c>
      <c r="BH251" s="77">
        <f t="shared" ca="1" si="389"/>
        <v>7</v>
      </c>
      <c r="BI251" s="77">
        <f t="shared" ca="1" si="389"/>
        <v>0</v>
      </c>
      <c r="BJ251" s="77">
        <f t="shared" ca="1" si="389"/>
        <v>3</v>
      </c>
      <c r="BK251" s="77">
        <f t="shared" ca="1" si="389"/>
        <v>4</v>
      </c>
      <c r="BL251" s="77">
        <f t="shared" ca="1" si="389"/>
        <v>6</v>
      </c>
      <c r="BM251" s="77">
        <f t="shared" ca="1" si="389"/>
        <v>3</v>
      </c>
      <c r="BN251" s="77" t="str">
        <f t="shared" ca="1" si="389"/>
        <v>В</v>
      </c>
      <c r="BO251" s="77">
        <f t="shared" ca="1" si="389"/>
        <v>7</v>
      </c>
      <c r="BP251" s="77">
        <f t="shared" ca="1" si="389"/>
        <v>0</v>
      </c>
      <c r="BQ251" s="77">
        <f t="shared" ca="1" si="389"/>
        <v>3</v>
      </c>
      <c r="BR251" s="77">
        <f t="shared" si="390"/>
        <v>0</v>
      </c>
      <c r="BS251" s="77">
        <f t="shared" si="390"/>
        <v>0</v>
      </c>
      <c r="BT251" s="77">
        <f t="shared" si="390"/>
        <v>0</v>
      </c>
      <c r="BU251" s="77">
        <f t="shared" si="390"/>
        <v>0</v>
      </c>
      <c r="BV251" s="77">
        <f t="shared" si="390"/>
        <v>0</v>
      </c>
      <c r="BW251" s="77">
        <f t="shared" si="390"/>
        <v>0</v>
      </c>
      <c r="BX251" s="77">
        <f t="shared" si="390"/>
        <v>0</v>
      </c>
      <c r="BY251" s="77">
        <f t="shared" si="390"/>
        <v>0</v>
      </c>
      <c r="BZ251" s="77">
        <f t="shared" si="390"/>
        <v>0</v>
      </c>
      <c r="CA251" s="77">
        <f t="shared" si="390"/>
        <v>0</v>
      </c>
      <c r="CB251" s="77">
        <f t="shared" si="391"/>
        <v>0</v>
      </c>
      <c r="CC251" s="77">
        <f t="shared" si="391"/>
        <v>0</v>
      </c>
      <c r="CD251" s="77">
        <f t="shared" si="391"/>
        <v>0</v>
      </c>
      <c r="CE251" s="77">
        <f t="shared" si="391"/>
        <v>0</v>
      </c>
      <c r="CF251" s="77">
        <f t="shared" si="391"/>
        <v>0</v>
      </c>
      <c r="CG251" s="77">
        <f t="shared" si="391"/>
        <v>0</v>
      </c>
      <c r="CH251" s="77">
        <f t="shared" si="391"/>
        <v>0</v>
      </c>
      <c r="CI251" s="77">
        <f t="shared" si="391"/>
        <v>0</v>
      </c>
      <c r="CJ251" s="77">
        <f t="shared" si="391"/>
        <v>0</v>
      </c>
      <c r="CK251" s="77">
        <f t="shared" si="391"/>
        <v>0</v>
      </c>
      <c r="CL251" s="77">
        <f t="shared" si="392"/>
        <v>0</v>
      </c>
      <c r="CM251" s="77">
        <f t="shared" si="392"/>
        <v>0</v>
      </c>
      <c r="CN251" s="77">
        <f t="shared" si="392"/>
        <v>0</v>
      </c>
      <c r="CO251" s="77">
        <f t="shared" si="392"/>
        <v>0</v>
      </c>
      <c r="CP251" s="77">
        <f t="shared" si="392"/>
        <v>0</v>
      </c>
      <c r="CQ251" s="77">
        <f t="shared" si="392"/>
        <v>0</v>
      </c>
      <c r="CR251" s="77">
        <f t="shared" si="392"/>
        <v>0</v>
      </c>
      <c r="CS251" s="77">
        <f t="shared" si="392"/>
        <v>0</v>
      </c>
      <c r="CT251" s="77">
        <f t="shared" si="393"/>
        <v>0</v>
      </c>
      <c r="CU251" s="77">
        <f t="shared" si="393"/>
        <v>0</v>
      </c>
      <c r="CV251" s="77">
        <f t="shared" si="393"/>
        <v>0</v>
      </c>
      <c r="CW251" s="77">
        <f t="shared" si="393"/>
        <v>0</v>
      </c>
      <c r="CX251" s="77">
        <f t="shared" si="393"/>
        <v>0</v>
      </c>
      <c r="CY251" s="77">
        <f t="shared" si="393"/>
        <v>0</v>
      </c>
      <c r="CZ251" s="77">
        <f t="shared" si="393"/>
        <v>0</v>
      </c>
      <c r="DA251" s="77">
        <f t="shared" si="393"/>
        <v>0</v>
      </c>
      <c r="DB251" s="77">
        <f t="shared" si="393"/>
        <v>0</v>
      </c>
      <c r="DC251" s="77">
        <f t="shared" si="393"/>
        <v>0</v>
      </c>
      <c r="DD251" s="77">
        <f t="shared" si="394"/>
        <v>0</v>
      </c>
      <c r="DE251" s="77">
        <f t="shared" si="394"/>
        <v>0</v>
      </c>
      <c r="DF251" s="77">
        <f t="shared" si="394"/>
        <v>0</v>
      </c>
      <c r="DG251" s="77">
        <f t="shared" si="394"/>
        <v>0</v>
      </c>
      <c r="DH251" s="77">
        <f t="shared" si="394"/>
        <v>0</v>
      </c>
      <c r="DI251" s="77">
        <f t="shared" si="394"/>
        <v>0</v>
      </c>
      <c r="DJ251" s="77">
        <f t="shared" si="394"/>
        <v>0</v>
      </c>
      <c r="DK251" s="77">
        <f t="shared" si="394"/>
        <v>0</v>
      </c>
      <c r="DL251" s="77">
        <f t="shared" si="394"/>
        <v>0</v>
      </c>
      <c r="DM251" s="77">
        <f t="shared" si="394"/>
        <v>0</v>
      </c>
      <c r="DN251" s="77">
        <f t="shared" si="395"/>
        <v>0</v>
      </c>
      <c r="DO251" s="77">
        <f t="shared" si="395"/>
        <v>0</v>
      </c>
      <c r="DP251" s="77">
        <f t="shared" si="395"/>
        <v>0</v>
      </c>
      <c r="DQ251" s="77">
        <f t="shared" si="395"/>
        <v>0</v>
      </c>
      <c r="DR251" s="77">
        <f t="shared" si="395"/>
        <v>0</v>
      </c>
      <c r="DS251" s="77">
        <f t="shared" si="395"/>
        <v>0</v>
      </c>
      <c r="DT251" s="77">
        <f t="shared" si="395"/>
        <v>0</v>
      </c>
      <c r="DU251" s="77">
        <f t="shared" si="395"/>
        <v>0</v>
      </c>
      <c r="DV251" s="77">
        <f t="shared" si="395"/>
        <v>0</v>
      </c>
      <c r="DW251" s="77">
        <f t="shared" si="395"/>
        <v>0</v>
      </c>
      <c r="DX251" s="77">
        <f t="shared" si="395"/>
        <v>0</v>
      </c>
      <c r="DY251" s="77">
        <f t="shared" si="396"/>
        <v>0</v>
      </c>
      <c r="DZ251" s="77">
        <f t="shared" si="396"/>
        <v>0</v>
      </c>
      <c r="EA251" s="77">
        <f t="shared" si="396"/>
        <v>0</v>
      </c>
      <c r="EB251" s="77">
        <f t="shared" si="396"/>
        <v>0</v>
      </c>
      <c r="EC251" s="77">
        <f t="shared" si="396"/>
        <v>0</v>
      </c>
      <c r="ED251" s="77">
        <f t="shared" si="396"/>
        <v>0</v>
      </c>
      <c r="EE251" s="77">
        <f t="shared" si="396"/>
        <v>0</v>
      </c>
      <c r="EF251" s="77">
        <f t="shared" si="396"/>
        <v>0</v>
      </c>
      <c r="EG251" s="77">
        <f t="shared" si="396"/>
        <v>0</v>
      </c>
      <c r="EH251" s="77">
        <f t="shared" si="396"/>
        <v>0</v>
      </c>
      <c r="EI251" s="77">
        <f t="shared" si="397"/>
        <v>0</v>
      </c>
      <c r="EJ251" s="77">
        <f t="shared" si="397"/>
        <v>0</v>
      </c>
      <c r="EK251" s="77">
        <f t="shared" si="397"/>
        <v>0</v>
      </c>
      <c r="EL251" s="77">
        <f t="shared" si="397"/>
        <v>0</v>
      </c>
      <c r="EM251" s="77">
        <f t="shared" si="397"/>
        <v>0</v>
      </c>
      <c r="EN251" s="77">
        <f t="shared" si="397"/>
        <v>0</v>
      </c>
      <c r="EO251" s="77">
        <f t="shared" si="397"/>
        <v>0</v>
      </c>
      <c r="EP251" s="77">
        <f t="shared" si="397"/>
        <v>0</v>
      </c>
      <c r="EQ251" s="77">
        <f t="shared" si="397"/>
        <v>0</v>
      </c>
      <c r="ER251" s="77">
        <f t="shared" si="397"/>
        <v>0</v>
      </c>
      <c r="ES251" s="77">
        <f t="shared" si="398"/>
        <v>0</v>
      </c>
      <c r="ET251" s="77">
        <f t="shared" si="398"/>
        <v>0</v>
      </c>
      <c r="EU251" s="77">
        <f t="shared" si="398"/>
        <v>0</v>
      </c>
      <c r="EV251" s="77">
        <f t="shared" si="398"/>
        <v>0</v>
      </c>
      <c r="EW251" s="77">
        <f t="shared" si="398"/>
        <v>0</v>
      </c>
      <c r="EX251" s="77">
        <f t="shared" si="398"/>
        <v>0</v>
      </c>
      <c r="EY251" s="77">
        <f t="shared" si="398"/>
        <v>0</v>
      </c>
      <c r="EZ251" s="77">
        <f t="shared" si="398"/>
        <v>0</v>
      </c>
      <c r="FA251" s="77">
        <f t="shared" si="398"/>
        <v>0</v>
      </c>
      <c r="FB251" s="77">
        <f t="shared" si="398"/>
        <v>0</v>
      </c>
      <c r="FC251" s="77">
        <f t="shared" si="399"/>
        <v>0</v>
      </c>
      <c r="FD251" s="77">
        <f t="shared" si="399"/>
        <v>0</v>
      </c>
      <c r="FE251" s="77">
        <f t="shared" si="399"/>
        <v>0</v>
      </c>
      <c r="FF251" s="77">
        <f t="shared" si="399"/>
        <v>0</v>
      </c>
      <c r="FG251" s="77">
        <f t="shared" si="399"/>
        <v>0</v>
      </c>
      <c r="FH251" s="77">
        <f t="shared" si="399"/>
        <v>0</v>
      </c>
      <c r="FI251" s="77">
        <f t="shared" si="399"/>
        <v>0</v>
      </c>
      <c r="FJ251" s="77">
        <f t="shared" si="399"/>
        <v>0</v>
      </c>
      <c r="FK251" s="77">
        <f t="shared" si="399"/>
        <v>0</v>
      </c>
      <c r="FL251" s="77">
        <f t="shared" si="399"/>
        <v>0</v>
      </c>
      <c r="FM251" s="77">
        <f t="shared" si="400"/>
        <v>0</v>
      </c>
      <c r="FN251" s="77">
        <f t="shared" si="400"/>
        <v>0</v>
      </c>
      <c r="FO251" s="77">
        <f t="shared" si="400"/>
        <v>0</v>
      </c>
      <c r="FP251" s="77">
        <f t="shared" si="400"/>
        <v>0</v>
      </c>
      <c r="FQ251" s="77">
        <f t="shared" si="400"/>
        <v>0</v>
      </c>
      <c r="FR251" s="77">
        <f t="shared" si="400"/>
        <v>0</v>
      </c>
      <c r="FS251" s="77">
        <f t="shared" si="400"/>
        <v>0</v>
      </c>
      <c r="FT251" s="77">
        <f t="shared" si="400"/>
        <v>0</v>
      </c>
      <c r="FU251" s="77">
        <f t="shared" si="400"/>
        <v>0</v>
      </c>
      <c r="FV251" s="77">
        <f t="shared" si="400"/>
        <v>0</v>
      </c>
      <c r="FW251" s="77">
        <f t="shared" si="401"/>
        <v>0</v>
      </c>
      <c r="FX251" s="77">
        <f t="shared" si="401"/>
        <v>0</v>
      </c>
      <c r="FY251" s="77">
        <f t="shared" si="401"/>
        <v>0</v>
      </c>
      <c r="FZ251" s="77">
        <f t="shared" si="401"/>
        <v>0</v>
      </c>
      <c r="GA251" s="77">
        <f t="shared" si="401"/>
        <v>0</v>
      </c>
      <c r="GB251" s="77">
        <f t="shared" si="401"/>
        <v>0</v>
      </c>
      <c r="GC251" s="77">
        <f t="shared" si="401"/>
        <v>0</v>
      </c>
      <c r="GD251" s="77">
        <f t="shared" si="401"/>
        <v>0</v>
      </c>
      <c r="GE251" s="77">
        <f t="shared" si="401"/>
        <v>0</v>
      </c>
      <c r="GF251" s="77">
        <f t="shared" si="401"/>
        <v>0</v>
      </c>
      <c r="GG251" s="77">
        <f t="shared" si="401"/>
        <v>0</v>
      </c>
    </row>
    <row r="252" spans="1:189" ht="15.75" x14ac:dyDescent="0.25">
      <c r="A252" s="93"/>
      <c r="B252" s="101"/>
      <c r="C252" s="102"/>
      <c r="D252" s="102"/>
      <c r="E252" s="93"/>
      <c r="F252" s="101"/>
      <c r="G252" s="97">
        <f t="shared" si="355"/>
        <v>0</v>
      </c>
      <c r="H252" s="96"/>
      <c r="I252" s="97">
        <f t="shared" si="356"/>
        <v>0</v>
      </c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0">
        <f t="shared" si="323"/>
        <v>0</v>
      </c>
      <c r="AE252" s="100">
        <f t="shared" si="319"/>
        <v>0</v>
      </c>
      <c r="AF252" s="75"/>
      <c r="AG252" s="75"/>
      <c r="AH252" s="68">
        <f t="shared" si="322"/>
        <v>0</v>
      </c>
      <c r="AI252" s="79">
        <f>SUMIF(Списки!$D$2:$D$6,B252,Списки!$E$2:$E$6)</f>
        <v>0</v>
      </c>
      <c r="AJ252" s="79">
        <f t="shared" si="324"/>
        <v>31</v>
      </c>
      <c r="AK252" s="70"/>
      <c r="AL252" s="70">
        <f t="array" aca="1" ref="AL252" ca="1">IF(MONTH(AI252)=1,MIN(IF(F252=январь!$A$1:$AF$200,ROW(январь!$A$1:$AF$200))),IF(MONTH(AI252)=2,MIN(IF(F252=февраль!$A$1:$AF$200,ROW(февраль!$A$1:$AF$200))),IF(MONTH(AI252)=3,MIN(IF(F252=март!$A$1:$AF$200,ROW(март!$A$1:$AF$200))),IF(MONTH(AI252)=4,MIN(IF(F252=апрель!$A$1:$AF$200,ROW(апрель!$A$1:$AF$200))),IF(MONTH(AI252)=5,MIN(IF(F252=май!$A$1:$AF$200,ROW(май!$A$1:$AF$200))),0)))))</f>
        <v>3</v>
      </c>
      <c r="AM252" s="77" t="str">
        <f t="shared" ca="1" si="387"/>
        <v>П</v>
      </c>
      <c r="AN252" s="77" t="str">
        <f t="shared" ca="1" si="387"/>
        <v>П</v>
      </c>
      <c r="AO252" s="77" t="str">
        <f t="shared" ca="1" si="387"/>
        <v>КД</v>
      </c>
      <c r="AP252" s="77" t="str">
        <f t="shared" ca="1" si="387"/>
        <v>КД</v>
      </c>
      <c r="AQ252" s="77" t="str">
        <f t="shared" ca="1" si="387"/>
        <v>КД</v>
      </c>
      <c r="AR252" s="77" t="str">
        <f t="shared" ca="1" si="387"/>
        <v>КД</v>
      </c>
      <c r="AS252" s="77" t="str">
        <f t="shared" ca="1" si="387"/>
        <v>В</v>
      </c>
      <c r="AT252" s="77" t="str">
        <f t="shared" ca="1" si="387"/>
        <v>КД</v>
      </c>
      <c r="AU252" s="77">
        <f t="shared" ca="1" si="387"/>
        <v>0</v>
      </c>
      <c r="AV252" s="77">
        <f t="shared" ca="1" si="387"/>
        <v>3</v>
      </c>
      <c r="AW252" s="77">
        <f t="shared" ca="1" si="388"/>
        <v>4</v>
      </c>
      <c r="AX252" s="77">
        <f t="shared" ca="1" si="388"/>
        <v>6</v>
      </c>
      <c r="AY252" s="77">
        <f t="shared" ca="1" si="388"/>
        <v>3</v>
      </c>
      <c r="AZ252" s="77" t="str">
        <f t="shared" ca="1" si="388"/>
        <v>В</v>
      </c>
      <c r="BA252" s="77">
        <f t="shared" ca="1" si="388"/>
        <v>7</v>
      </c>
      <c r="BB252" s="77">
        <f t="shared" ca="1" si="388"/>
        <v>0</v>
      </c>
      <c r="BC252" s="77">
        <f t="shared" ca="1" si="388"/>
        <v>3</v>
      </c>
      <c r="BD252" s="77">
        <f t="shared" ca="1" si="388"/>
        <v>4</v>
      </c>
      <c r="BE252" s="77">
        <f t="shared" ca="1" si="388"/>
        <v>6</v>
      </c>
      <c r="BF252" s="77">
        <f t="shared" ca="1" si="388"/>
        <v>3</v>
      </c>
      <c r="BG252" s="77" t="str">
        <f t="shared" ca="1" si="389"/>
        <v>В</v>
      </c>
      <c r="BH252" s="77">
        <f t="shared" ca="1" si="389"/>
        <v>7</v>
      </c>
      <c r="BI252" s="77">
        <f t="shared" ca="1" si="389"/>
        <v>0</v>
      </c>
      <c r="BJ252" s="77">
        <f t="shared" ca="1" si="389"/>
        <v>3</v>
      </c>
      <c r="BK252" s="77">
        <f t="shared" ca="1" si="389"/>
        <v>4</v>
      </c>
      <c r="BL252" s="77">
        <f t="shared" ca="1" si="389"/>
        <v>6</v>
      </c>
      <c r="BM252" s="77">
        <f t="shared" ca="1" si="389"/>
        <v>3</v>
      </c>
      <c r="BN252" s="77" t="str">
        <f t="shared" ca="1" si="389"/>
        <v>В</v>
      </c>
      <c r="BO252" s="77">
        <f t="shared" ca="1" si="389"/>
        <v>7</v>
      </c>
      <c r="BP252" s="77">
        <f t="shared" ca="1" si="389"/>
        <v>0</v>
      </c>
      <c r="BQ252" s="77">
        <f t="shared" ca="1" si="389"/>
        <v>3</v>
      </c>
      <c r="BR252" s="77">
        <f t="shared" si="390"/>
        <v>0</v>
      </c>
      <c r="BS252" s="77">
        <f t="shared" si="390"/>
        <v>0</v>
      </c>
      <c r="BT252" s="77">
        <f t="shared" si="390"/>
        <v>0</v>
      </c>
      <c r="BU252" s="77">
        <f t="shared" si="390"/>
        <v>0</v>
      </c>
      <c r="BV252" s="77">
        <f t="shared" si="390"/>
        <v>0</v>
      </c>
      <c r="BW252" s="77">
        <f t="shared" si="390"/>
        <v>0</v>
      </c>
      <c r="BX252" s="77">
        <f t="shared" si="390"/>
        <v>0</v>
      </c>
      <c r="BY252" s="77">
        <f t="shared" si="390"/>
        <v>0</v>
      </c>
      <c r="BZ252" s="77">
        <f t="shared" si="390"/>
        <v>0</v>
      </c>
      <c r="CA252" s="77">
        <f t="shared" si="390"/>
        <v>0</v>
      </c>
      <c r="CB252" s="77">
        <f t="shared" si="391"/>
        <v>0</v>
      </c>
      <c r="CC252" s="77">
        <f t="shared" si="391"/>
        <v>0</v>
      </c>
      <c r="CD252" s="77">
        <f t="shared" si="391"/>
        <v>0</v>
      </c>
      <c r="CE252" s="77">
        <f t="shared" si="391"/>
        <v>0</v>
      </c>
      <c r="CF252" s="77">
        <f t="shared" si="391"/>
        <v>0</v>
      </c>
      <c r="CG252" s="77">
        <f t="shared" si="391"/>
        <v>0</v>
      </c>
      <c r="CH252" s="77">
        <f t="shared" si="391"/>
        <v>0</v>
      </c>
      <c r="CI252" s="77">
        <f t="shared" si="391"/>
        <v>0</v>
      </c>
      <c r="CJ252" s="77">
        <f t="shared" si="391"/>
        <v>0</v>
      </c>
      <c r="CK252" s="77">
        <f t="shared" si="391"/>
        <v>0</v>
      </c>
      <c r="CL252" s="77">
        <f t="shared" si="392"/>
        <v>0</v>
      </c>
      <c r="CM252" s="77">
        <f t="shared" si="392"/>
        <v>0</v>
      </c>
      <c r="CN252" s="77">
        <f t="shared" si="392"/>
        <v>0</v>
      </c>
      <c r="CO252" s="77">
        <f t="shared" si="392"/>
        <v>0</v>
      </c>
      <c r="CP252" s="77">
        <f t="shared" si="392"/>
        <v>0</v>
      </c>
      <c r="CQ252" s="77">
        <f t="shared" si="392"/>
        <v>0</v>
      </c>
      <c r="CR252" s="77">
        <f t="shared" si="392"/>
        <v>0</v>
      </c>
      <c r="CS252" s="77">
        <f t="shared" si="392"/>
        <v>0</v>
      </c>
      <c r="CT252" s="77">
        <f t="shared" si="393"/>
        <v>0</v>
      </c>
      <c r="CU252" s="77">
        <f t="shared" si="393"/>
        <v>0</v>
      </c>
      <c r="CV252" s="77">
        <f t="shared" si="393"/>
        <v>0</v>
      </c>
      <c r="CW252" s="77">
        <f t="shared" si="393"/>
        <v>0</v>
      </c>
      <c r="CX252" s="77">
        <f t="shared" si="393"/>
        <v>0</v>
      </c>
      <c r="CY252" s="77">
        <f t="shared" si="393"/>
        <v>0</v>
      </c>
      <c r="CZ252" s="77">
        <f t="shared" si="393"/>
        <v>0</v>
      </c>
      <c r="DA252" s="77">
        <f t="shared" si="393"/>
        <v>0</v>
      </c>
      <c r="DB252" s="77">
        <f t="shared" si="393"/>
        <v>0</v>
      </c>
      <c r="DC252" s="77">
        <f t="shared" si="393"/>
        <v>0</v>
      </c>
      <c r="DD252" s="77">
        <f t="shared" si="394"/>
        <v>0</v>
      </c>
      <c r="DE252" s="77">
        <f t="shared" si="394"/>
        <v>0</v>
      </c>
      <c r="DF252" s="77">
        <f t="shared" si="394"/>
        <v>0</v>
      </c>
      <c r="DG252" s="77">
        <f t="shared" si="394"/>
        <v>0</v>
      </c>
      <c r="DH252" s="77">
        <f t="shared" si="394"/>
        <v>0</v>
      </c>
      <c r="DI252" s="77">
        <f t="shared" si="394"/>
        <v>0</v>
      </c>
      <c r="DJ252" s="77">
        <f t="shared" si="394"/>
        <v>0</v>
      </c>
      <c r="DK252" s="77">
        <f t="shared" si="394"/>
        <v>0</v>
      </c>
      <c r="DL252" s="77">
        <f t="shared" si="394"/>
        <v>0</v>
      </c>
      <c r="DM252" s="77">
        <f t="shared" si="394"/>
        <v>0</v>
      </c>
      <c r="DN252" s="77">
        <f t="shared" si="395"/>
        <v>0</v>
      </c>
      <c r="DO252" s="77">
        <f t="shared" si="395"/>
        <v>0</v>
      </c>
      <c r="DP252" s="77">
        <f t="shared" si="395"/>
        <v>0</v>
      </c>
      <c r="DQ252" s="77">
        <f t="shared" si="395"/>
        <v>0</v>
      </c>
      <c r="DR252" s="77">
        <f t="shared" si="395"/>
        <v>0</v>
      </c>
      <c r="DS252" s="77">
        <f t="shared" si="395"/>
        <v>0</v>
      </c>
      <c r="DT252" s="77">
        <f t="shared" si="395"/>
        <v>0</v>
      </c>
      <c r="DU252" s="77">
        <f t="shared" si="395"/>
        <v>0</v>
      </c>
      <c r="DV252" s="77">
        <f t="shared" si="395"/>
        <v>0</v>
      </c>
      <c r="DW252" s="77">
        <f t="shared" si="395"/>
        <v>0</v>
      </c>
      <c r="DX252" s="77">
        <f t="shared" si="395"/>
        <v>0</v>
      </c>
      <c r="DY252" s="77">
        <f t="shared" si="396"/>
        <v>0</v>
      </c>
      <c r="DZ252" s="77">
        <f t="shared" si="396"/>
        <v>0</v>
      </c>
      <c r="EA252" s="77">
        <f t="shared" si="396"/>
        <v>0</v>
      </c>
      <c r="EB252" s="77">
        <f t="shared" si="396"/>
        <v>0</v>
      </c>
      <c r="EC252" s="77">
        <f t="shared" si="396"/>
        <v>0</v>
      </c>
      <c r="ED252" s="77">
        <f t="shared" si="396"/>
        <v>0</v>
      </c>
      <c r="EE252" s="77">
        <f t="shared" si="396"/>
        <v>0</v>
      </c>
      <c r="EF252" s="77">
        <f t="shared" si="396"/>
        <v>0</v>
      </c>
      <c r="EG252" s="77">
        <f t="shared" si="396"/>
        <v>0</v>
      </c>
      <c r="EH252" s="77">
        <f t="shared" si="396"/>
        <v>0</v>
      </c>
      <c r="EI252" s="77">
        <f t="shared" si="397"/>
        <v>0</v>
      </c>
      <c r="EJ252" s="77">
        <f t="shared" si="397"/>
        <v>0</v>
      </c>
      <c r="EK252" s="77">
        <f t="shared" si="397"/>
        <v>0</v>
      </c>
      <c r="EL252" s="77">
        <f t="shared" si="397"/>
        <v>0</v>
      </c>
      <c r="EM252" s="77">
        <f t="shared" si="397"/>
        <v>0</v>
      </c>
      <c r="EN252" s="77">
        <f t="shared" si="397"/>
        <v>0</v>
      </c>
      <c r="EO252" s="77">
        <f t="shared" si="397"/>
        <v>0</v>
      </c>
      <c r="EP252" s="77">
        <f t="shared" si="397"/>
        <v>0</v>
      </c>
      <c r="EQ252" s="77">
        <f t="shared" si="397"/>
        <v>0</v>
      </c>
      <c r="ER252" s="77">
        <f t="shared" si="397"/>
        <v>0</v>
      </c>
      <c r="ES252" s="77">
        <f t="shared" si="398"/>
        <v>0</v>
      </c>
      <c r="ET252" s="77">
        <f t="shared" si="398"/>
        <v>0</v>
      </c>
      <c r="EU252" s="77">
        <f t="shared" si="398"/>
        <v>0</v>
      </c>
      <c r="EV252" s="77">
        <f t="shared" si="398"/>
        <v>0</v>
      </c>
      <c r="EW252" s="77">
        <f t="shared" si="398"/>
        <v>0</v>
      </c>
      <c r="EX252" s="77">
        <f t="shared" si="398"/>
        <v>0</v>
      </c>
      <c r="EY252" s="77">
        <f t="shared" si="398"/>
        <v>0</v>
      </c>
      <c r="EZ252" s="77">
        <f t="shared" si="398"/>
        <v>0</v>
      </c>
      <c r="FA252" s="77">
        <f t="shared" si="398"/>
        <v>0</v>
      </c>
      <c r="FB252" s="77">
        <f t="shared" si="398"/>
        <v>0</v>
      </c>
      <c r="FC252" s="77">
        <f t="shared" si="399"/>
        <v>0</v>
      </c>
      <c r="FD252" s="77">
        <f t="shared" si="399"/>
        <v>0</v>
      </c>
      <c r="FE252" s="77">
        <f t="shared" si="399"/>
        <v>0</v>
      </c>
      <c r="FF252" s="77">
        <f t="shared" si="399"/>
        <v>0</v>
      </c>
      <c r="FG252" s="77">
        <f t="shared" si="399"/>
        <v>0</v>
      </c>
      <c r="FH252" s="77">
        <f t="shared" si="399"/>
        <v>0</v>
      </c>
      <c r="FI252" s="77">
        <f t="shared" si="399"/>
        <v>0</v>
      </c>
      <c r="FJ252" s="77">
        <f t="shared" si="399"/>
        <v>0</v>
      </c>
      <c r="FK252" s="77">
        <f t="shared" si="399"/>
        <v>0</v>
      </c>
      <c r="FL252" s="77">
        <f t="shared" si="399"/>
        <v>0</v>
      </c>
      <c r="FM252" s="77">
        <f t="shared" si="400"/>
        <v>0</v>
      </c>
      <c r="FN252" s="77">
        <f t="shared" si="400"/>
        <v>0</v>
      </c>
      <c r="FO252" s="77">
        <f t="shared" si="400"/>
        <v>0</v>
      </c>
      <c r="FP252" s="77">
        <f t="shared" si="400"/>
        <v>0</v>
      </c>
      <c r="FQ252" s="77">
        <f t="shared" si="400"/>
        <v>0</v>
      </c>
      <c r="FR252" s="77">
        <f t="shared" si="400"/>
        <v>0</v>
      </c>
      <c r="FS252" s="77">
        <f t="shared" si="400"/>
        <v>0</v>
      </c>
      <c r="FT252" s="77">
        <f t="shared" si="400"/>
        <v>0</v>
      </c>
      <c r="FU252" s="77">
        <f t="shared" si="400"/>
        <v>0</v>
      </c>
      <c r="FV252" s="77">
        <f t="shared" si="400"/>
        <v>0</v>
      </c>
      <c r="FW252" s="77">
        <f t="shared" si="401"/>
        <v>0</v>
      </c>
      <c r="FX252" s="77">
        <f t="shared" si="401"/>
        <v>0</v>
      </c>
      <c r="FY252" s="77">
        <f t="shared" si="401"/>
        <v>0</v>
      </c>
      <c r="FZ252" s="77">
        <f t="shared" si="401"/>
        <v>0</v>
      </c>
      <c r="GA252" s="77">
        <f t="shared" si="401"/>
        <v>0</v>
      </c>
      <c r="GB252" s="77">
        <f t="shared" si="401"/>
        <v>0</v>
      </c>
      <c r="GC252" s="77">
        <f t="shared" si="401"/>
        <v>0</v>
      </c>
      <c r="GD252" s="77">
        <f t="shared" si="401"/>
        <v>0</v>
      </c>
      <c r="GE252" s="77">
        <f t="shared" si="401"/>
        <v>0</v>
      </c>
      <c r="GF252" s="77">
        <f t="shared" si="401"/>
        <v>0</v>
      </c>
      <c r="GG252" s="77">
        <f t="shared" si="401"/>
        <v>0</v>
      </c>
    </row>
    <row r="253" spans="1:189" ht="15.75" x14ac:dyDescent="0.25">
      <c r="A253" s="93"/>
      <c r="B253" s="101"/>
      <c r="C253" s="102"/>
      <c r="D253" s="102"/>
      <c r="E253" s="93"/>
      <c r="F253" s="101"/>
      <c r="G253" s="97">
        <f t="shared" si="355"/>
        <v>0</v>
      </c>
      <c r="H253" s="96"/>
      <c r="I253" s="97">
        <f t="shared" si="356"/>
        <v>0</v>
      </c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0">
        <f t="shared" si="323"/>
        <v>0</v>
      </c>
      <c r="AE253" s="100">
        <f t="shared" si="319"/>
        <v>0</v>
      </c>
      <c r="AF253" s="75"/>
      <c r="AG253" s="75"/>
      <c r="AH253" s="68">
        <f t="shared" si="322"/>
        <v>0</v>
      </c>
      <c r="AI253" s="79">
        <f>SUMIF(Списки!$D$2:$D$6,B253,Списки!$E$2:$E$6)</f>
        <v>0</v>
      </c>
      <c r="AJ253" s="79">
        <f t="shared" si="324"/>
        <v>31</v>
      </c>
      <c r="AK253" s="70"/>
      <c r="AL253" s="70">
        <f t="array" aca="1" ref="AL253" ca="1">IF(MONTH(AI253)=1,MIN(IF(F253=январь!$A$1:$AF$200,ROW(январь!$A$1:$AF$200))),IF(MONTH(AI253)=2,MIN(IF(F253=февраль!$A$1:$AF$200,ROW(февраль!$A$1:$AF$200))),IF(MONTH(AI253)=3,MIN(IF(F253=март!$A$1:$AF$200,ROW(март!$A$1:$AF$200))),IF(MONTH(AI253)=4,MIN(IF(F253=апрель!$A$1:$AF$200,ROW(апрель!$A$1:$AF$200))),IF(MONTH(AI253)=5,MIN(IF(F253=май!$A$1:$AF$200,ROW(май!$A$1:$AF$200))),0)))))</f>
        <v>3</v>
      </c>
      <c r="AM253" s="77" t="str">
        <f t="shared" ca="1" si="387"/>
        <v>П</v>
      </c>
      <c r="AN253" s="77" t="str">
        <f t="shared" ca="1" si="387"/>
        <v>П</v>
      </c>
      <c r="AO253" s="77" t="str">
        <f t="shared" ca="1" si="387"/>
        <v>КД</v>
      </c>
      <c r="AP253" s="77" t="str">
        <f t="shared" ca="1" si="387"/>
        <v>КД</v>
      </c>
      <c r="AQ253" s="77" t="str">
        <f t="shared" ca="1" si="387"/>
        <v>КД</v>
      </c>
      <c r="AR253" s="77" t="str">
        <f t="shared" ca="1" si="387"/>
        <v>КД</v>
      </c>
      <c r="AS253" s="77" t="str">
        <f t="shared" ca="1" si="387"/>
        <v>В</v>
      </c>
      <c r="AT253" s="77" t="str">
        <f t="shared" ca="1" si="387"/>
        <v>КД</v>
      </c>
      <c r="AU253" s="77">
        <f t="shared" ca="1" si="387"/>
        <v>0</v>
      </c>
      <c r="AV253" s="77">
        <f t="shared" ca="1" si="387"/>
        <v>3</v>
      </c>
      <c r="AW253" s="77">
        <f t="shared" ca="1" si="388"/>
        <v>4</v>
      </c>
      <c r="AX253" s="77">
        <f t="shared" ca="1" si="388"/>
        <v>6</v>
      </c>
      <c r="AY253" s="77">
        <f t="shared" ca="1" si="388"/>
        <v>3</v>
      </c>
      <c r="AZ253" s="77" t="str">
        <f t="shared" ca="1" si="388"/>
        <v>В</v>
      </c>
      <c r="BA253" s="77">
        <f t="shared" ca="1" si="388"/>
        <v>7</v>
      </c>
      <c r="BB253" s="77">
        <f t="shared" ca="1" si="388"/>
        <v>0</v>
      </c>
      <c r="BC253" s="77">
        <f t="shared" ca="1" si="388"/>
        <v>3</v>
      </c>
      <c r="BD253" s="77">
        <f t="shared" ca="1" si="388"/>
        <v>4</v>
      </c>
      <c r="BE253" s="77">
        <f t="shared" ca="1" si="388"/>
        <v>6</v>
      </c>
      <c r="BF253" s="77">
        <f t="shared" ca="1" si="388"/>
        <v>3</v>
      </c>
      <c r="BG253" s="77" t="str">
        <f t="shared" ca="1" si="389"/>
        <v>В</v>
      </c>
      <c r="BH253" s="77">
        <f t="shared" ca="1" si="389"/>
        <v>7</v>
      </c>
      <c r="BI253" s="77">
        <f t="shared" ca="1" si="389"/>
        <v>0</v>
      </c>
      <c r="BJ253" s="77">
        <f t="shared" ca="1" si="389"/>
        <v>3</v>
      </c>
      <c r="BK253" s="77">
        <f t="shared" ca="1" si="389"/>
        <v>4</v>
      </c>
      <c r="BL253" s="77">
        <f t="shared" ca="1" si="389"/>
        <v>6</v>
      </c>
      <c r="BM253" s="77">
        <f t="shared" ca="1" si="389"/>
        <v>3</v>
      </c>
      <c r="BN253" s="77" t="str">
        <f t="shared" ca="1" si="389"/>
        <v>В</v>
      </c>
      <c r="BO253" s="77">
        <f t="shared" ca="1" si="389"/>
        <v>7</v>
      </c>
      <c r="BP253" s="77">
        <f t="shared" ca="1" si="389"/>
        <v>0</v>
      </c>
      <c r="BQ253" s="77">
        <f t="shared" ca="1" si="389"/>
        <v>3</v>
      </c>
      <c r="BR253" s="77">
        <f t="shared" si="390"/>
        <v>0</v>
      </c>
      <c r="BS253" s="77">
        <f t="shared" si="390"/>
        <v>0</v>
      </c>
      <c r="BT253" s="77">
        <f t="shared" si="390"/>
        <v>0</v>
      </c>
      <c r="BU253" s="77">
        <f t="shared" si="390"/>
        <v>0</v>
      </c>
      <c r="BV253" s="77">
        <f t="shared" si="390"/>
        <v>0</v>
      </c>
      <c r="BW253" s="77">
        <f t="shared" si="390"/>
        <v>0</v>
      </c>
      <c r="BX253" s="77">
        <f t="shared" si="390"/>
        <v>0</v>
      </c>
      <c r="BY253" s="77">
        <f t="shared" si="390"/>
        <v>0</v>
      </c>
      <c r="BZ253" s="77">
        <f t="shared" si="390"/>
        <v>0</v>
      </c>
      <c r="CA253" s="77">
        <f t="shared" si="390"/>
        <v>0</v>
      </c>
      <c r="CB253" s="77">
        <f t="shared" si="391"/>
        <v>0</v>
      </c>
      <c r="CC253" s="77">
        <f t="shared" si="391"/>
        <v>0</v>
      </c>
      <c r="CD253" s="77">
        <f t="shared" si="391"/>
        <v>0</v>
      </c>
      <c r="CE253" s="77">
        <f t="shared" si="391"/>
        <v>0</v>
      </c>
      <c r="CF253" s="77">
        <f t="shared" si="391"/>
        <v>0</v>
      </c>
      <c r="CG253" s="77">
        <f t="shared" si="391"/>
        <v>0</v>
      </c>
      <c r="CH253" s="77">
        <f t="shared" si="391"/>
        <v>0</v>
      </c>
      <c r="CI253" s="77">
        <f t="shared" si="391"/>
        <v>0</v>
      </c>
      <c r="CJ253" s="77">
        <f t="shared" si="391"/>
        <v>0</v>
      </c>
      <c r="CK253" s="77">
        <f t="shared" si="391"/>
        <v>0</v>
      </c>
      <c r="CL253" s="77">
        <f t="shared" si="392"/>
        <v>0</v>
      </c>
      <c r="CM253" s="77">
        <f t="shared" si="392"/>
        <v>0</v>
      </c>
      <c r="CN253" s="77">
        <f t="shared" si="392"/>
        <v>0</v>
      </c>
      <c r="CO253" s="77">
        <f t="shared" si="392"/>
        <v>0</v>
      </c>
      <c r="CP253" s="77">
        <f t="shared" si="392"/>
        <v>0</v>
      </c>
      <c r="CQ253" s="77">
        <f t="shared" si="392"/>
        <v>0</v>
      </c>
      <c r="CR253" s="77">
        <f t="shared" si="392"/>
        <v>0</v>
      </c>
      <c r="CS253" s="77">
        <f t="shared" si="392"/>
        <v>0</v>
      </c>
      <c r="CT253" s="77">
        <f t="shared" si="393"/>
        <v>0</v>
      </c>
      <c r="CU253" s="77">
        <f t="shared" si="393"/>
        <v>0</v>
      </c>
      <c r="CV253" s="77">
        <f t="shared" si="393"/>
        <v>0</v>
      </c>
      <c r="CW253" s="77">
        <f t="shared" si="393"/>
        <v>0</v>
      </c>
      <c r="CX253" s="77">
        <f t="shared" si="393"/>
        <v>0</v>
      </c>
      <c r="CY253" s="77">
        <f t="shared" si="393"/>
        <v>0</v>
      </c>
      <c r="CZ253" s="77">
        <f t="shared" si="393"/>
        <v>0</v>
      </c>
      <c r="DA253" s="77">
        <f t="shared" si="393"/>
        <v>0</v>
      </c>
      <c r="DB253" s="77">
        <f t="shared" si="393"/>
        <v>0</v>
      </c>
      <c r="DC253" s="77">
        <f t="shared" si="393"/>
        <v>0</v>
      </c>
      <c r="DD253" s="77">
        <f t="shared" si="394"/>
        <v>0</v>
      </c>
      <c r="DE253" s="77">
        <f t="shared" si="394"/>
        <v>0</v>
      </c>
      <c r="DF253" s="77">
        <f t="shared" si="394"/>
        <v>0</v>
      </c>
      <c r="DG253" s="77">
        <f t="shared" si="394"/>
        <v>0</v>
      </c>
      <c r="DH253" s="77">
        <f t="shared" si="394"/>
        <v>0</v>
      </c>
      <c r="DI253" s="77">
        <f t="shared" si="394"/>
        <v>0</v>
      </c>
      <c r="DJ253" s="77">
        <f t="shared" si="394"/>
        <v>0</v>
      </c>
      <c r="DK253" s="77">
        <f t="shared" si="394"/>
        <v>0</v>
      </c>
      <c r="DL253" s="77">
        <f t="shared" si="394"/>
        <v>0</v>
      </c>
      <c r="DM253" s="77">
        <f t="shared" si="394"/>
        <v>0</v>
      </c>
      <c r="DN253" s="77">
        <f t="shared" si="395"/>
        <v>0</v>
      </c>
      <c r="DO253" s="77">
        <f t="shared" si="395"/>
        <v>0</v>
      </c>
      <c r="DP253" s="77">
        <f t="shared" si="395"/>
        <v>0</v>
      </c>
      <c r="DQ253" s="77">
        <f t="shared" si="395"/>
        <v>0</v>
      </c>
      <c r="DR253" s="77">
        <f t="shared" si="395"/>
        <v>0</v>
      </c>
      <c r="DS253" s="77">
        <f t="shared" si="395"/>
        <v>0</v>
      </c>
      <c r="DT253" s="77">
        <f t="shared" si="395"/>
        <v>0</v>
      </c>
      <c r="DU253" s="77">
        <f t="shared" si="395"/>
        <v>0</v>
      </c>
      <c r="DV253" s="77">
        <f t="shared" si="395"/>
        <v>0</v>
      </c>
      <c r="DW253" s="77">
        <f t="shared" si="395"/>
        <v>0</v>
      </c>
      <c r="DX253" s="77">
        <f t="shared" si="395"/>
        <v>0</v>
      </c>
      <c r="DY253" s="77">
        <f t="shared" si="396"/>
        <v>0</v>
      </c>
      <c r="DZ253" s="77">
        <f t="shared" si="396"/>
        <v>0</v>
      </c>
      <c r="EA253" s="77">
        <f t="shared" si="396"/>
        <v>0</v>
      </c>
      <c r="EB253" s="77">
        <f t="shared" si="396"/>
        <v>0</v>
      </c>
      <c r="EC253" s="77">
        <f t="shared" si="396"/>
        <v>0</v>
      </c>
      <c r="ED253" s="77">
        <f t="shared" si="396"/>
        <v>0</v>
      </c>
      <c r="EE253" s="77">
        <f t="shared" si="396"/>
        <v>0</v>
      </c>
      <c r="EF253" s="77">
        <f t="shared" si="396"/>
        <v>0</v>
      </c>
      <c r="EG253" s="77">
        <f t="shared" si="396"/>
        <v>0</v>
      </c>
      <c r="EH253" s="77">
        <f t="shared" si="396"/>
        <v>0</v>
      </c>
      <c r="EI253" s="77">
        <f t="shared" si="397"/>
        <v>0</v>
      </c>
      <c r="EJ253" s="77">
        <f t="shared" si="397"/>
        <v>0</v>
      </c>
      <c r="EK253" s="77">
        <f t="shared" si="397"/>
        <v>0</v>
      </c>
      <c r="EL253" s="77">
        <f t="shared" si="397"/>
        <v>0</v>
      </c>
      <c r="EM253" s="77">
        <f t="shared" si="397"/>
        <v>0</v>
      </c>
      <c r="EN253" s="77">
        <f t="shared" si="397"/>
        <v>0</v>
      </c>
      <c r="EO253" s="77">
        <f t="shared" si="397"/>
        <v>0</v>
      </c>
      <c r="EP253" s="77">
        <f t="shared" si="397"/>
        <v>0</v>
      </c>
      <c r="EQ253" s="77">
        <f t="shared" si="397"/>
        <v>0</v>
      </c>
      <c r="ER253" s="77">
        <f t="shared" si="397"/>
        <v>0</v>
      </c>
      <c r="ES253" s="77">
        <f t="shared" si="398"/>
        <v>0</v>
      </c>
      <c r="ET253" s="77">
        <f t="shared" si="398"/>
        <v>0</v>
      </c>
      <c r="EU253" s="77">
        <f t="shared" si="398"/>
        <v>0</v>
      </c>
      <c r="EV253" s="77">
        <f t="shared" si="398"/>
        <v>0</v>
      </c>
      <c r="EW253" s="77">
        <f t="shared" si="398"/>
        <v>0</v>
      </c>
      <c r="EX253" s="77">
        <f t="shared" si="398"/>
        <v>0</v>
      </c>
      <c r="EY253" s="77">
        <f t="shared" si="398"/>
        <v>0</v>
      </c>
      <c r="EZ253" s="77">
        <f t="shared" si="398"/>
        <v>0</v>
      </c>
      <c r="FA253" s="77">
        <f t="shared" si="398"/>
        <v>0</v>
      </c>
      <c r="FB253" s="77">
        <f t="shared" si="398"/>
        <v>0</v>
      </c>
      <c r="FC253" s="77">
        <f t="shared" si="399"/>
        <v>0</v>
      </c>
      <c r="FD253" s="77">
        <f t="shared" si="399"/>
        <v>0</v>
      </c>
      <c r="FE253" s="77">
        <f t="shared" si="399"/>
        <v>0</v>
      </c>
      <c r="FF253" s="77">
        <f t="shared" si="399"/>
        <v>0</v>
      </c>
      <c r="FG253" s="77">
        <f t="shared" si="399"/>
        <v>0</v>
      </c>
      <c r="FH253" s="77">
        <f t="shared" si="399"/>
        <v>0</v>
      </c>
      <c r="FI253" s="77">
        <f t="shared" si="399"/>
        <v>0</v>
      </c>
      <c r="FJ253" s="77">
        <f t="shared" si="399"/>
        <v>0</v>
      </c>
      <c r="FK253" s="77">
        <f t="shared" si="399"/>
        <v>0</v>
      </c>
      <c r="FL253" s="77">
        <f t="shared" si="399"/>
        <v>0</v>
      </c>
      <c r="FM253" s="77">
        <f t="shared" si="400"/>
        <v>0</v>
      </c>
      <c r="FN253" s="77">
        <f t="shared" si="400"/>
        <v>0</v>
      </c>
      <c r="FO253" s="77">
        <f t="shared" si="400"/>
        <v>0</v>
      </c>
      <c r="FP253" s="77">
        <f t="shared" si="400"/>
        <v>0</v>
      </c>
      <c r="FQ253" s="77">
        <f t="shared" si="400"/>
        <v>0</v>
      </c>
      <c r="FR253" s="77">
        <f t="shared" si="400"/>
        <v>0</v>
      </c>
      <c r="FS253" s="77">
        <f t="shared" si="400"/>
        <v>0</v>
      </c>
      <c r="FT253" s="77">
        <f t="shared" si="400"/>
        <v>0</v>
      </c>
      <c r="FU253" s="77">
        <f t="shared" si="400"/>
        <v>0</v>
      </c>
      <c r="FV253" s="77">
        <f t="shared" si="400"/>
        <v>0</v>
      </c>
      <c r="FW253" s="77">
        <f t="shared" si="401"/>
        <v>0</v>
      </c>
      <c r="FX253" s="77">
        <f t="shared" si="401"/>
        <v>0</v>
      </c>
      <c r="FY253" s="77">
        <f t="shared" si="401"/>
        <v>0</v>
      </c>
      <c r="FZ253" s="77">
        <f t="shared" si="401"/>
        <v>0</v>
      </c>
      <c r="GA253" s="77">
        <f t="shared" si="401"/>
        <v>0</v>
      </c>
      <c r="GB253" s="77">
        <f t="shared" si="401"/>
        <v>0</v>
      </c>
      <c r="GC253" s="77">
        <f t="shared" si="401"/>
        <v>0</v>
      </c>
      <c r="GD253" s="77">
        <f t="shared" si="401"/>
        <v>0</v>
      </c>
      <c r="GE253" s="77">
        <f t="shared" si="401"/>
        <v>0</v>
      </c>
      <c r="GF253" s="77">
        <f t="shared" si="401"/>
        <v>0</v>
      </c>
      <c r="GG253" s="77">
        <f t="shared" si="401"/>
        <v>0</v>
      </c>
    </row>
    <row r="254" spans="1:189" ht="15.75" x14ac:dyDescent="0.25">
      <c r="A254" s="93"/>
      <c r="B254" s="101"/>
      <c r="C254" s="102"/>
      <c r="D254" s="102"/>
      <c r="E254" s="93"/>
      <c r="F254" s="101"/>
      <c r="G254" s="97">
        <f t="shared" si="355"/>
        <v>0</v>
      </c>
      <c r="H254" s="96"/>
      <c r="I254" s="97">
        <f t="shared" si="356"/>
        <v>0</v>
      </c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0">
        <f t="shared" si="323"/>
        <v>0</v>
      </c>
      <c r="AE254" s="100">
        <f t="shared" si="319"/>
        <v>0</v>
      </c>
      <c r="AF254" s="75"/>
      <c r="AG254" s="75"/>
      <c r="AH254" s="68">
        <f t="shared" si="322"/>
        <v>0</v>
      </c>
      <c r="AI254" s="79">
        <f>SUMIF(Списки!$D$2:$D$6,B254,Списки!$E$2:$E$6)</f>
        <v>0</v>
      </c>
      <c r="AJ254" s="79">
        <f t="shared" si="324"/>
        <v>31</v>
      </c>
      <c r="AK254" s="70"/>
      <c r="AL254" s="70">
        <f t="array" aca="1" ref="AL254" ca="1">IF(MONTH(AI254)=1,MIN(IF(F254=январь!$A$1:$AF$200,ROW(январь!$A$1:$AF$200))),IF(MONTH(AI254)=2,MIN(IF(F254=февраль!$A$1:$AF$200,ROW(февраль!$A$1:$AF$200))),IF(MONTH(AI254)=3,MIN(IF(F254=март!$A$1:$AF$200,ROW(март!$A$1:$AF$200))),IF(MONTH(AI254)=4,MIN(IF(F254=апрель!$A$1:$AF$200,ROW(апрель!$A$1:$AF$200))),IF(MONTH(AI254)=5,MIN(IF(F254=май!$A$1:$AF$200,ROW(май!$A$1:$AF$200))),0)))))</f>
        <v>3</v>
      </c>
      <c r="AM254" s="77" t="str">
        <f t="shared" ref="AM254:AV263" ca="1" si="402">IF(MONTH($AI254)=1,INDEX(янв,$AL254,AM$2),0)</f>
        <v>П</v>
      </c>
      <c r="AN254" s="77" t="str">
        <f t="shared" ca="1" si="402"/>
        <v>П</v>
      </c>
      <c r="AO254" s="77" t="str">
        <f t="shared" ca="1" si="402"/>
        <v>КД</v>
      </c>
      <c r="AP254" s="77" t="str">
        <f t="shared" ca="1" si="402"/>
        <v>КД</v>
      </c>
      <c r="AQ254" s="77" t="str">
        <f t="shared" ca="1" si="402"/>
        <v>КД</v>
      </c>
      <c r="AR254" s="77" t="str">
        <f t="shared" ca="1" si="402"/>
        <v>КД</v>
      </c>
      <c r="AS254" s="77" t="str">
        <f t="shared" ca="1" si="402"/>
        <v>В</v>
      </c>
      <c r="AT254" s="77" t="str">
        <f t="shared" ca="1" si="402"/>
        <v>КД</v>
      </c>
      <c r="AU254" s="77">
        <f t="shared" ca="1" si="402"/>
        <v>0</v>
      </c>
      <c r="AV254" s="77">
        <f t="shared" ca="1" si="402"/>
        <v>3</v>
      </c>
      <c r="AW254" s="77">
        <f t="shared" ref="AW254:BF263" ca="1" si="403">IF(MONTH($AI254)=1,INDEX(янв,$AL254,AW$2),0)</f>
        <v>4</v>
      </c>
      <c r="AX254" s="77">
        <f t="shared" ca="1" si="403"/>
        <v>6</v>
      </c>
      <c r="AY254" s="77">
        <f t="shared" ca="1" si="403"/>
        <v>3</v>
      </c>
      <c r="AZ254" s="77" t="str">
        <f t="shared" ca="1" si="403"/>
        <v>В</v>
      </c>
      <c r="BA254" s="77">
        <f t="shared" ca="1" si="403"/>
        <v>7</v>
      </c>
      <c r="BB254" s="77">
        <f t="shared" ca="1" si="403"/>
        <v>0</v>
      </c>
      <c r="BC254" s="77">
        <f t="shared" ca="1" si="403"/>
        <v>3</v>
      </c>
      <c r="BD254" s="77">
        <f t="shared" ca="1" si="403"/>
        <v>4</v>
      </c>
      <c r="BE254" s="77">
        <f t="shared" ca="1" si="403"/>
        <v>6</v>
      </c>
      <c r="BF254" s="77">
        <f t="shared" ca="1" si="403"/>
        <v>3</v>
      </c>
      <c r="BG254" s="77" t="str">
        <f t="shared" ref="BG254:BQ263" ca="1" si="404">IF(MONTH($AI254)=1,INDEX(янв,$AL254,BG$2),0)</f>
        <v>В</v>
      </c>
      <c r="BH254" s="77">
        <f t="shared" ca="1" si="404"/>
        <v>7</v>
      </c>
      <c r="BI254" s="77">
        <f t="shared" ca="1" si="404"/>
        <v>0</v>
      </c>
      <c r="BJ254" s="77">
        <f t="shared" ca="1" si="404"/>
        <v>3</v>
      </c>
      <c r="BK254" s="77">
        <f t="shared" ca="1" si="404"/>
        <v>4</v>
      </c>
      <c r="BL254" s="77">
        <f t="shared" ca="1" si="404"/>
        <v>6</v>
      </c>
      <c r="BM254" s="77">
        <f t="shared" ca="1" si="404"/>
        <v>3</v>
      </c>
      <c r="BN254" s="77" t="str">
        <f t="shared" ca="1" si="404"/>
        <v>В</v>
      </c>
      <c r="BO254" s="77">
        <f t="shared" ca="1" si="404"/>
        <v>7</v>
      </c>
      <c r="BP254" s="77">
        <f t="shared" ca="1" si="404"/>
        <v>0</v>
      </c>
      <c r="BQ254" s="77">
        <f t="shared" ca="1" si="404"/>
        <v>3</v>
      </c>
      <c r="BR254" s="77">
        <f t="shared" ref="BR254:CA263" si="405">IF(MONTH($AI254)=2,INDEX(фев,$AL254,BR$2),0)</f>
        <v>0</v>
      </c>
      <c r="BS254" s="77">
        <f t="shared" si="405"/>
        <v>0</v>
      </c>
      <c r="BT254" s="77">
        <f t="shared" si="405"/>
        <v>0</v>
      </c>
      <c r="BU254" s="77">
        <f t="shared" si="405"/>
        <v>0</v>
      </c>
      <c r="BV254" s="77">
        <f t="shared" si="405"/>
        <v>0</v>
      </c>
      <c r="BW254" s="77">
        <f t="shared" si="405"/>
        <v>0</v>
      </c>
      <c r="BX254" s="77">
        <f t="shared" si="405"/>
        <v>0</v>
      </c>
      <c r="BY254" s="77">
        <f t="shared" si="405"/>
        <v>0</v>
      </c>
      <c r="BZ254" s="77">
        <f t="shared" si="405"/>
        <v>0</v>
      </c>
      <c r="CA254" s="77">
        <f t="shared" si="405"/>
        <v>0</v>
      </c>
      <c r="CB254" s="77">
        <f t="shared" ref="CB254:CK263" si="406">IF(MONTH($AI254)=2,INDEX(фев,$AL254,CB$2),0)</f>
        <v>0</v>
      </c>
      <c r="CC254" s="77">
        <f t="shared" si="406"/>
        <v>0</v>
      </c>
      <c r="CD254" s="77">
        <f t="shared" si="406"/>
        <v>0</v>
      </c>
      <c r="CE254" s="77">
        <f t="shared" si="406"/>
        <v>0</v>
      </c>
      <c r="CF254" s="77">
        <f t="shared" si="406"/>
        <v>0</v>
      </c>
      <c r="CG254" s="77">
        <f t="shared" si="406"/>
        <v>0</v>
      </c>
      <c r="CH254" s="77">
        <f t="shared" si="406"/>
        <v>0</v>
      </c>
      <c r="CI254" s="77">
        <f t="shared" si="406"/>
        <v>0</v>
      </c>
      <c r="CJ254" s="77">
        <f t="shared" si="406"/>
        <v>0</v>
      </c>
      <c r="CK254" s="77">
        <f t="shared" si="406"/>
        <v>0</v>
      </c>
      <c r="CL254" s="77">
        <f t="shared" ref="CL254:CS263" si="407">IF(MONTH($AI254)=2,INDEX(фев,$AL254,CL$2),0)</f>
        <v>0</v>
      </c>
      <c r="CM254" s="77">
        <f t="shared" si="407"/>
        <v>0</v>
      </c>
      <c r="CN254" s="77">
        <f t="shared" si="407"/>
        <v>0</v>
      </c>
      <c r="CO254" s="77">
        <f t="shared" si="407"/>
        <v>0</v>
      </c>
      <c r="CP254" s="77">
        <f t="shared" si="407"/>
        <v>0</v>
      </c>
      <c r="CQ254" s="77">
        <f t="shared" si="407"/>
        <v>0</v>
      </c>
      <c r="CR254" s="77">
        <f t="shared" si="407"/>
        <v>0</v>
      </c>
      <c r="CS254" s="77">
        <f t="shared" si="407"/>
        <v>0</v>
      </c>
      <c r="CT254" s="77">
        <f t="shared" ref="CT254:DC263" si="408">IF(MONTH($AI254)=3,INDEX(март,$AL254,CT$2),0)</f>
        <v>0</v>
      </c>
      <c r="CU254" s="77">
        <f t="shared" si="408"/>
        <v>0</v>
      </c>
      <c r="CV254" s="77">
        <f t="shared" si="408"/>
        <v>0</v>
      </c>
      <c r="CW254" s="77">
        <f t="shared" si="408"/>
        <v>0</v>
      </c>
      <c r="CX254" s="77">
        <f t="shared" si="408"/>
        <v>0</v>
      </c>
      <c r="CY254" s="77">
        <f t="shared" si="408"/>
        <v>0</v>
      </c>
      <c r="CZ254" s="77">
        <f t="shared" si="408"/>
        <v>0</v>
      </c>
      <c r="DA254" s="77">
        <f t="shared" si="408"/>
        <v>0</v>
      </c>
      <c r="DB254" s="77">
        <f t="shared" si="408"/>
        <v>0</v>
      </c>
      <c r="DC254" s="77">
        <f t="shared" si="408"/>
        <v>0</v>
      </c>
      <c r="DD254" s="77">
        <f t="shared" ref="DD254:DM263" si="409">IF(MONTH($AI254)=3,INDEX(март,$AL254,DD$2),0)</f>
        <v>0</v>
      </c>
      <c r="DE254" s="77">
        <f t="shared" si="409"/>
        <v>0</v>
      </c>
      <c r="DF254" s="77">
        <f t="shared" si="409"/>
        <v>0</v>
      </c>
      <c r="DG254" s="77">
        <f t="shared" si="409"/>
        <v>0</v>
      </c>
      <c r="DH254" s="77">
        <f t="shared" si="409"/>
        <v>0</v>
      </c>
      <c r="DI254" s="77">
        <f t="shared" si="409"/>
        <v>0</v>
      </c>
      <c r="DJ254" s="77">
        <f t="shared" si="409"/>
        <v>0</v>
      </c>
      <c r="DK254" s="77">
        <f t="shared" si="409"/>
        <v>0</v>
      </c>
      <c r="DL254" s="77">
        <f t="shared" si="409"/>
        <v>0</v>
      </c>
      <c r="DM254" s="77">
        <f t="shared" si="409"/>
        <v>0</v>
      </c>
      <c r="DN254" s="77">
        <f t="shared" ref="DN254:DX263" si="410">IF(MONTH($AI254)=3,INDEX(март,$AL254,DN$2),0)</f>
        <v>0</v>
      </c>
      <c r="DO254" s="77">
        <f t="shared" si="410"/>
        <v>0</v>
      </c>
      <c r="DP254" s="77">
        <f t="shared" si="410"/>
        <v>0</v>
      </c>
      <c r="DQ254" s="77">
        <f t="shared" si="410"/>
        <v>0</v>
      </c>
      <c r="DR254" s="77">
        <f t="shared" si="410"/>
        <v>0</v>
      </c>
      <c r="DS254" s="77">
        <f t="shared" si="410"/>
        <v>0</v>
      </c>
      <c r="DT254" s="77">
        <f t="shared" si="410"/>
        <v>0</v>
      </c>
      <c r="DU254" s="77">
        <f t="shared" si="410"/>
        <v>0</v>
      </c>
      <c r="DV254" s="77">
        <f t="shared" si="410"/>
        <v>0</v>
      </c>
      <c r="DW254" s="77">
        <f t="shared" si="410"/>
        <v>0</v>
      </c>
      <c r="DX254" s="77">
        <f t="shared" si="410"/>
        <v>0</v>
      </c>
      <c r="DY254" s="77">
        <f t="shared" ref="DY254:EH263" si="411">IF(MONTH($AI254)=4,INDEX(апр,$AL254,DY$2),0)</f>
        <v>0</v>
      </c>
      <c r="DZ254" s="77">
        <f t="shared" si="411"/>
        <v>0</v>
      </c>
      <c r="EA254" s="77">
        <f t="shared" si="411"/>
        <v>0</v>
      </c>
      <c r="EB254" s="77">
        <f t="shared" si="411"/>
        <v>0</v>
      </c>
      <c r="EC254" s="77">
        <f t="shared" si="411"/>
        <v>0</v>
      </c>
      <c r="ED254" s="77">
        <f t="shared" si="411"/>
        <v>0</v>
      </c>
      <c r="EE254" s="77">
        <f t="shared" si="411"/>
        <v>0</v>
      </c>
      <c r="EF254" s="77">
        <f t="shared" si="411"/>
        <v>0</v>
      </c>
      <c r="EG254" s="77">
        <f t="shared" si="411"/>
        <v>0</v>
      </c>
      <c r="EH254" s="77">
        <f t="shared" si="411"/>
        <v>0</v>
      </c>
      <c r="EI254" s="77">
        <f t="shared" ref="EI254:ER263" si="412">IF(MONTH($AI254)=4,INDEX(апр,$AL254,EI$2),0)</f>
        <v>0</v>
      </c>
      <c r="EJ254" s="77">
        <f t="shared" si="412"/>
        <v>0</v>
      </c>
      <c r="EK254" s="77">
        <f t="shared" si="412"/>
        <v>0</v>
      </c>
      <c r="EL254" s="77">
        <f t="shared" si="412"/>
        <v>0</v>
      </c>
      <c r="EM254" s="77">
        <f t="shared" si="412"/>
        <v>0</v>
      </c>
      <c r="EN254" s="77">
        <f t="shared" si="412"/>
        <v>0</v>
      </c>
      <c r="EO254" s="77">
        <f t="shared" si="412"/>
        <v>0</v>
      </c>
      <c r="EP254" s="77">
        <f t="shared" si="412"/>
        <v>0</v>
      </c>
      <c r="EQ254" s="77">
        <f t="shared" si="412"/>
        <v>0</v>
      </c>
      <c r="ER254" s="77">
        <f t="shared" si="412"/>
        <v>0</v>
      </c>
      <c r="ES254" s="77">
        <f t="shared" ref="ES254:FB263" si="413">IF(MONTH($AI254)=4,INDEX(апр,$AL254,ES$2),0)</f>
        <v>0</v>
      </c>
      <c r="ET254" s="77">
        <f t="shared" si="413"/>
        <v>0</v>
      </c>
      <c r="EU254" s="77">
        <f t="shared" si="413"/>
        <v>0</v>
      </c>
      <c r="EV254" s="77">
        <f t="shared" si="413"/>
        <v>0</v>
      </c>
      <c r="EW254" s="77">
        <f t="shared" si="413"/>
        <v>0</v>
      </c>
      <c r="EX254" s="77">
        <f t="shared" si="413"/>
        <v>0</v>
      </c>
      <c r="EY254" s="77">
        <f t="shared" si="413"/>
        <v>0</v>
      </c>
      <c r="EZ254" s="77">
        <f t="shared" si="413"/>
        <v>0</v>
      </c>
      <c r="FA254" s="77">
        <f t="shared" si="413"/>
        <v>0</v>
      </c>
      <c r="FB254" s="77">
        <f t="shared" si="413"/>
        <v>0</v>
      </c>
      <c r="FC254" s="77">
        <f t="shared" ref="FC254:FL263" si="414">IF(MONTH($AI254)=5,INDEX(май,$AL254,FC$2),0)</f>
        <v>0</v>
      </c>
      <c r="FD254" s="77">
        <f t="shared" si="414"/>
        <v>0</v>
      </c>
      <c r="FE254" s="77">
        <f t="shared" si="414"/>
        <v>0</v>
      </c>
      <c r="FF254" s="77">
        <f t="shared" si="414"/>
        <v>0</v>
      </c>
      <c r="FG254" s="77">
        <f t="shared" si="414"/>
        <v>0</v>
      </c>
      <c r="FH254" s="77">
        <f t="shared" si="414"/>
        <v>0</v>
      </c>
      <c r="FI254" s="77">
        <f t="shared" si="414"/>
        <v>0</v>
      </c>
      <c r="FJ254" s="77">
        <f t="shared" si="414"/>
        <v>0</v>
      </c>
      <c r="FK254" s="77">
        <f t="shared" si="414"/>
        <v>0</v>
      </c>
      <c r="FL254" s="77">
        <f t="shared" si="414"/>
        <v>0</v>
      </c>
      <c r="FM254" s="77">
        <f t="shared" ref="FM254:FV263" si="415">IF(MONTH($AI254)=5,INDEX(май,$AL254,FM$2),0)</f>
        <v>0</v>
      </c>
      <c r="FN254" s="77">
        <f t="shared" si="415"/>
        <v>0</v>
      </c>
      <c r="FO254" s="77">
        <f t="shared" si="415"/>
        <v>0</v>
      </c>
      <c r="FP254" s="77">
        <f t="shared" si="415"/>
        <v>0</v>
      </c>
      <c r="FQ254" s="77">
        <f t="shared" si="415"/>
        <v>0</v>
      </c>
      <c r="FR254" s="77">
        <f t="shared" si="415"/>
        <v>0</v>
      </c>
      <c r="FS254" s="77">
        <f t="shared" si="415"/>
        <v>0</v>
      </c>
      <c r="FT254" s="77">
        <f t="shared" si="415"/>
        <v>0</v>
      </c>
      <c r="FU254" s="77">
        <f t="shared" si="415"/>
        <v>0</v>
      </c>
      <c r="FV254" s="77">
        <f t="shared" si="415"/>
        <v>0</v>
      </c>
      <c r="FW254" s="77">
        <f t="shared" ref="FW254:GG263" si="416">IF(MONTH($AI254)=5,INDEX(май,$AL254,FW$2),0)</f>
        <v>0</v>
      </c>
      <c r="FX254" s="77">
        <f t="shared" si="416"/>
        <v>0</v>
      </c>
      <c r="FY254" s="77">
        <f t="shared" si="416"/>
        <v>0</v>
      </c>
      <c r="FZ254" s="77">
        <f t="shared" si="416"/>
        <v>0</v>
      </c>
      <c r="GA254" s="77">
        <f t="shared" si="416"/>
        <v>0</v>
      </c>
      <c r="GB254" s="77">
        <f t="shared" si="416"/>
        <v>0</v>
      </c>
      <c r="GC254" s="77">
        <f t="shared" si="416"/>
        <v>0</v>
      </c>
      <c r="GD254" s="77">
        <f t="shared" si="416"/>
        <v>0</v>
      </c>
      <c r="GE254" s="77">
        <f t="shared" si="416"/>
        <v>0</v>
      </c>
      <c r="GF254" s="77">
        <f t="shared" si="416"/>
        <v>0</v>
      </c>
      <c r="GG254" s="77">
        <f t="shared" si="416"/>
        <v>0</v>
      </c>
    </row>
    <row r="255" spans="1:189" ht="15.75" x14ac:dyDescent="0.25">
      <c r="A255" s="93"/>
      <c r="B255" s="101"/>
      <c r="C255" s="102"/>
      <c r="D255" s="102"/>
      <c r="E255" s="93"/>
      <c r="F255" s="101"/>
      <c r="G255" s="97">
        <f t="shared" si="355"/>
        <v>0</v>
      </c>
      <c r="H255" s="96"/>
      <c r="I255" s="97">
        <f t="shared" si="356"/>
        <v>0</v>
      </c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0">
        <f t="shared" si="323"/>
        <v>0</v>
      </c>
      <c r="AE255" s="100">
        <f t="shared" si="319"/>
        <v>0</v>
      </c>
      <c r="AF255" s="75"/>
      <c r="AG255" s="75"/>
      <c r="AH255" s="68">
        <f t="shared" si="322"/>
        <v>0</v>
      </c>
      <c r="AI255" s="79">
        <f>SUMIF(Списки!$D$2:$D$6,B255,Списки!$E$2:$E$6)</f>
        <v>0</v>
      </c>
      <c r="AJ255" s="79">
        <f t="shared" si="324"/>
        <v>31</v>
      </c>
      <c r="AK255" s="70"/>
      <c r="AL255" s="70">
        <f t="array" aca="1" ref="AL255" ca="1">IF(MONTH(AI255)=1,MIN(IF(F255=январь!$A$1:$AF$200,ROW(январь!$A$1:$AF$200))),IF(MONTH(AI255)=2,MIN(IF(F255=февраль!$A$1:$AF$200,ROW(февраль!$A$1:$AF$200))),IF(MONTH(AI255)=3,MIN(IF(F255=март!$A$1:$AF$200,ROW(март!$A$1:$AF$200))),IF(MONTH(AI255)=4,MIN(IF(F255=апрель!$A$1:$AF$200,ROW(апрель!$A$1:$AF$200))),IF(MONTH(AI255)=5,MIN(IF(F255=май!$A$1:$AF$200,ROW(май!$A$1:$AF$200))),0)))))</f>
        <v>3</v>
      </c>
      <c r="AM255" s="77" t="str">
        <f t="shared" ca="1" si="402"/>
        <v>П</v>
      </c>
      <c r="AN255" s="77" t="str">
        <f t="shared" ca="1" si="402"/>
        <v>П</v>
      </c>
      <c r="AO255" s="77" t="str">
        <f t="shared" ca="1" si="402"/>
        <v>КД</v>
      </c>
      <c r="AP255" s="77" t="str">
        <f t="shared" ca="1" si="402"/>
        <v>КД</v>
      </c>
      <c r="AQ255" s="77" t="str">
        <f t="shared" ca="1" si="402"/>
        <v>КД</v>
      </c>
      <c r="AR255" s="77" t="str">
        <f t="shared" ca="1" si="402"/>
        <v>КД</v>
      </c>
      <c r="AS255" s="77" t="str">
        <f t="shared" ca="1" si="402"/>
        <v>В</v>
      </c>
      <c r="AT255" s="77" t="str">
        <f t="shared" ca="1" si="402"/>
        <v>КД</v>
      </c>
      <c r="AU255" s="77">
        <f t="shared" ca="1" si="402"/>
        <v>0</v>
      </c>
      <c r="AV255" s="77">
        <f t="shared" ca="1" si="402"/>
        <v>3</v>
      </c>
      <c r="AW255" s="77">
        <f t="shared" ca="1" si="403"/>
        <v>4</v>
      </c>
      <c r="AX255" s="77">
        <f t="shared" ca="1" si="403"/>
        <v>6</v>
      </c>
      <c r="AY255" s="77">
        <f t="shared" ca="1" si="403"/>
        <v>3</v>
      </c>
      <c r="AZ255" s="77" t="str">
        <f t="shared" ca="1" si="403"/>
        <v>В</v>
      </c>
      <c r="BA255" s="77">
        <f t="shared" ca="1" si="403"/>
        <v>7</v>
      </c>
      <c r="BB255" s="77">
        <f t="shared" ca="1" si="403"/>
        <v>0</v>
      </c>
      <c r="BC255" s="77">
        <f t="shared" ca="1" si="403"/>
        <v>3</v>
      </c>
      <c r="BD255" s="77">
        <f t="shared" ca="1" si="403"/>
        <v>4</v>
      </c>
      <c r="BE255" s="77">
        <f t="shared" ca="1" si="403"/>
        <v>6</v>
      </c>
      <c r="BF255" s="77">
        <f t="shared" ca="1" si="403"/>
        <v>3</v>
      </c>
      <c r="BG255" s="77" t="str">
        <f t="shared" ca="1" si="404"/>
        <v>В</v>
      </c>
      <c r="BH255" s="77">
        <f t="shared" ca="1" si="404"/>
        <v>7</v>
      </c>
      <c r="BI255" s="77">
        <f t="shared" ca="1" si="404"/>
        <v>0</v>
      </c>
      <c r="BJ255" s="77">
        <f t="shared" ca="1" si="404"/>
        <v>3</v>
      </c>
      <c r="BK255" s="77">
        <f t="shared" ca="1" si="404"/>
        <v>4</v>
      </c>
      <c r="BL255" s="77">
        <f t="shared" ca="1" si="404"/>
        <v>6</v>
      </c>
      <c r="BM255" s="77">
        <f t="shared" ca="1" si="404"/>
        <v>3</v>
      </c>
      <c r="BN255" s="77" t="str">
        <f t="shared" ca="1" si="404"/>
        <v>В</v>
      </c>
      <c r="BO255" s="77">
        <f t="shared" ca="1" si="404"/>
        <v>7</v>
      </c>
      <c r="BP255" s="77">
        <f t="shared" ca="1" si="404"/>
        <v>0</v>
      </c>
      <c r="BQ255" s="77">
        <f t="shared" ca="1" si="404"/>
        <v>3</v>
      </c>
      <c r="BR255" s="77">
        <f t="shared" si="405"/>
        <v>0</v>
      </c>
      <c r="BS255" s="77">
        <f t="shared" si="405"/>
        <v>0</v>
      </c>
      <c r="BT255" s="77">
        <f t="shared" si="405"/>
        <v>0</v>
      </c>
      <c r="BU255" s="77">
        <f t="shared" si="405"/>
        <v>0</v>
      </c>
      <c r="BV255" s="77">
        <f t="shared" si="405"/>
        <v>0</v>
      </c>
      <c r="BW255" s="77">
        <f t="shared" si="405"/>
        <v>0</v>
      </c>
      <c r="BX255" s="77">
        <f t="shared" si="405"/>
        <v>0</v>
      </c>
      <c r="BY255" s="77">
        <f t="shared" si="405"/>
        <v>0</v>
      </c>
      <c r="BZ255" s="77">
        <f t="shared" si="405"/>
        <v>0</v>
      </c>
      <c r="CA255" s="77">
        <f t="shared" si="405"/>
        <v>0</v>
      </c>
      <c r="CB255" s="77">
        <f t="shared" si="406"/>
        <v>0</v>
      </c>
      <c r="CC255" s="77">
        <f t="shared" si="406"/>
        <v>0</v>
      </c>
      <c r="CD255" s="77">
        <f t="shared" si="406"/>
        <v>0</v>
      </c>
      <c r="CE255" s="77">
        <f t="shared" si="406"/>
        <v>0</v>
      </c>
      <c r="CF255" s="77">
        <f t="shared" si="406"/>
        <v>0</v>
      </c>
      <c r="CG255" s="77">
        <f t="shared" si="406"/>
        <v>0</v>
      </c>
      <c r="CH255" s="77">
        <f t="shared" si="406"/>
        <v>0</v>
      </c>
      <c r="CI255" s="77">
        <f t="shared" si="406"/>
        <v>0</v>
      </c>
      <c r="CJ255" s="77">
        <f t="shared" si="406"/>
        <v>0</v>
      </c>
      <c r="CK255" s="77">
        <f t="shared" si="406"/>
        <v>0</v>
      </c>
      <c r="CL255" s="77">
        <f t="shared" si="407"/>
        <v>0</v>
      </c>
      <c r="CM255" s="77">
        <f t="shared" si="407"/>
        <v>0</v>
      </c>
      <c r="CN255" s="77">
        <f t="shared" si="407"/>
        <v>0</v>
      </c>
      <c r="CO255" s="77">
        <f t="shared" si="407"/>
        <v>0</v>
      </c>
      <c r="CP255" s="77">
        <f t="shared" si="407"/>
        <v>0</v>
      </c>
      <c r="CQ255" s="77">
        <f t="shared" si="407"/>
        <v>0</v>
      </c>
      <c r="CR255" s="77">
        <f t="shared" si="407"/>
        <v>0</v>
      </c>
      <c r="CS255" s="77">
        <f t="shared" si="407"/>
        <v>0</v>
      </c>
      <c r="CT255" s="77">
        <f t="shared" si="408"/>
        <v>0</v>
      </c>
      <c r="CU255" s="77">
        <f t="shared" si="408"/>
        <v>0</v>
      </c>
      <c r="CV255" s="77">
        <f t="shared" si="408"/>
        <v>0</v>
      </c>
      <c r="CW255" s="77">
        <f t="shared" si="408"/>
        <v>0</v>
      </c>
      <c r="CX255" s="77">
        <f t="shared" si="408"/>
        <v>0</v>
      </c>
      <c r="CY255" s="77">
        <f t="shared" si="408"/>
        <v>0</v>
      </c>
      <c r="CZ255" s="77">
        <f t="shared" si="408"/>
        <v>0</v>
      </c>
      <c r="DA255" s="77">
        <f t="shared" si="408"/>
        <v>0</v>
      </c>
      <c r="DB255" s="77">
        <f t="shared" si="408"/>
        <v>0</v>
      </c>
      <c r="DC255" s="77">
        <f t="shared" si="408"/>
        <v>0</v>
      </c>
      <c r="DD255" s="77">
        <f t="shared" si="409"/>
        <v>0</v>
      </c>
      <c r="DE255" s="77">
        <f t="shared" si="409"/>
        <v>0</v>
      </c>
      <c r="DF255" s="77">
        <f t="shared" si="409"/>
        <v>0</v>
      </c>
      <c r="DG255" s="77">
        <f t="shared" si="409"/>
        <v>0</v>
      </c>
      <c r="DH255" s="77">
        <f t="shared" si="409"/>
        <v>0</v>
      </c>
      <c r="DI255" s="77">
        <f t="shared" si="409"/>
        <v>0</v>
      </c>
      <c r="DJ255" s="77">
        <f t="shared" si="409"/>
        <v>0</v>
      </c>
      <c r="DK255" s="77">
        <f t="shared" si="409"/>
        <v>0</v>
      </c>
      <c r="DL255" s="77">
        <f t="shared" si="409"/>
        <v>0</v>
      </c>
      <c r="DM255" s="77">
        <f t="shared" si="409"/>
        <v>0</v>
      </c>
      <c r="DN255" s="77">
        <f t="shared" si="410"/>
        <v>0</v>
      </c>
      <c r="DO255" s="77">
        <f t="shared" si="410"/>
        <v>0</v>
      </c>
      <c r="DP255" s="77">
        <f t="shared" si="410"/>
        <v>0</v>
      </c>
      <c r="DQ255" s="77">
        <f t="shared" si="410"/>
        <v>0</v>
      </c>
      <c r="DR255" s="77">
        <f t="shared" si="410"/>
        <v>0</v>
      </c>
      <c r="DS255" s="77">
        <f t="shared" si="410"/>
        <v>0</v>
      </c>
      <c r="DT255" s="77">
        <f t="shared" si="410"/>
        <v>0</v>
      </c>
      <c r="DU255" s="77">
        <f t="shared" si="410"/>
        <v>0</v>
      </c>
      <c r="DV255" s="77">
        <f t="shared" si="410"/>
        <v>0</v>
      </c>
      <c r="DW255" s="77">
        <f t="shared" si="410"/>
        <v>0</v>
      </c>
      <c r="DX255" s="77">
        <f t="shared" si="410"/>
        <v>0</v>
      </c>
      <c r="DY255" s="77">
        <f t="shared" si="411"/>
        <v>0</v>
      </c>
      <c r="DZ255" s="77">
        <f t="shared" si="411"/>
        <v>0</v>
      </c>
      <c r="EA255" s="77">
        <f t="shared" si="411"/>
        <v>0</v>
      </c>
      <c r="EB255" s="77">
        <f t="shared" si="411"/>
        <v>0</v>
      </c>
      <c r="EC255" s="77">
        <f t="shared" si="411"/>
        <v>0</v>
      </c>
      <c r="ED255" s="77">
        <f t="shared" si="411"/>
        <v>0</v>
      </c>
      <c r="EE255" s="77">
        <f t="shared" si="411"/>
        <v>0</v>
      </c>
      <c r="EF255" s="77">
        <f t="shared" si="411"/>
        <v>0</v>
      </c>
      <c r="EG255" s="77">
        <f t="shared" si="411"/>
        <v>0</v>
      </c>
      <c r="EH255" s="77">
        <f t="shared" si="411"/>
        <v>0</v>
      </c>
      <c r="EI255" s="77">
        <f t="shared" si="412"/>
        <v>0</v>
      </c>
      <c r="EJ255" s="77">
        <f t="shared" si="412"/>
        <v>0</v>
      </c>
      <c r="EK255" s="77">
        <f t="shared" si="412"/>
        <v>0</v>
      </c>
      <c r="EL255" s="77">
        <f t="shared" si="412"/>
        <v>0</v>
      </c>
      <c r="EM255" s="77">
        <f t="shared" si="412"/>
        <v>0</v>
      </c>
      <c r="EN255" s="77">
        <f t="shared" si="412"/>
        <v>0</v>
      </c>
      <c r="EO255" s="77">
        <f t="shared" si="412"/>
        <v>0</v>
      </c>
      <c r="EP255" s="77">
        <f t="shared" si="412"/>
        <v>0</v>
      </c>
      <c r="EQ255" s="77">
        <f t="shared" si="412"/>
        <v>0</v>
      </c>
      <c r="ER255" s="77">
        <f t="shared" si="412"/>
        <v>0</v>
      </c>
      <c r="ES255" s="77">
        <f t="shared" si="413"/>
        <v>0</v>
      </c>
      <c r="ET255" s="77">
        <f t="shared" si="413"/>
        <v>0</v>
      </c>
      <c r="EU255" s="77">
        <f t="shared" si="413"/>
        <v>0</v>
      </c>
      <c r="EV255" s="77">
        <f t="shared" si="413"/>
        <v>0</v>
      </c>
      <c r="EW255" s="77">
        <f t="shared" si="413"/>
        <v>0</v>
      </c>
      <c r="EX255" s="77">
        <f t="shared" si="413"/>
        <v>0</v>
      </c>
      <c r="EY255" s="77">
        <f t="shared" si="413"/>
        <v>0</v>
      </c>
      <c r="EZ255" s="77">
        <f t="shared" si="413"/>
        <v>0</v>
      </c>
      <c r="FA255" s="77">
        <f t="shared" si="413"/>
        <v>0</v>
      </c>
      <c r="FB255" s="77">
        <f t="shared" si="413"/>
        <v>0</v>
      </c>
      <c r="FC255" s="77">
        <f t="shared" si="414"/>
        <v>0</v>
      </c>
      <c r="FD255" s="77">
        <f t="shared" si="414"/>
        <v>0</v>
      </c>
      <c r="FE255" s="77">
        <f t="shared" si="414"/>
        <v>0</v>
      </c>
      <c r="FF255" s="77">
        <f t="shared" si="414"/>
        <v>0</v>
      </c>
      <c r="FG255" s="77">
        <f t="shared" si="414"/>
        <v>0</v>
      </c>
      <c r="FH255" s="77">
        <f t="shared" si="414"/>
        <v>0</v>
      </c>
      <c r="FI255" s="77">
        <f t="shared" si="414"/>
        <v>0</v>
      </c>
      <c r="FJ255" s="77">
        <f t="shared" si="414"/>
        <v>0</v>
      </c>
      <c r="FK255" s="77">
        <f t="shared" si="414"/>
        <v>0</v>
      </c>
      <c r="FL255" s="77">
        <f t="shared" si="414"/>
        <v>0</v>
      </c>
      <c r="FM255" s="77">
        <f t="shared" si="415"/>
        <v>0</v>
      </c>
      <c r="FN255" s="77">
        <f t="shared" si="415"/>
        <v>0</v>
      </c>
      <c r="FO255" s="77">
        <f t="shared" si="415"/>
        <v>0</v>
      </c>
      <c r="FP255" s="77">
        <f t="shared" si="415"/>
        <v>0</v>
      </c>
      <c r="FQ255" s="77">
        <f t="shared" si="415"/>
        <v>0</v>
      </c>
      <c r="FR255" s="77">
        <f t="shared" si="415"/>
        <v>0</v>
      </c>
      <c r="FS255" s="77">
        <f t="shared" si="415"/>
        <v>0</v>
      </c>
      <c r="FT255" s="77">
        <f t="shared" si="415"/>
        <v>0</v>
      </c>
      <c r="FU255" s="77">
        <f t="shared" si="415"/>
        <v>0</v>
      </c>
      <c r="FV255" s="77">
        <f t="shared" si="415"/>
        <v>0</v>
      </c>
      <c r="FW255" s="77">
        <f t="shared" si="416"/>
        <v>0</v>
      </c>
      <c r="FX255" s="77">
        <f t="shared" si="416"/>
        <v>0</v>
      </c>
      <c r="FY255" s="77">
        <f t="shared" si="416"/>
        <v>0</v>
      </c>
      <c r="FZ255" s="77">
        <f t="shared" si="416"/>
        <v>0</v>
      </c>
      <c r="GA255" s="77">
        <f t="shared" si="416"/>
        <v>0</v>
      </c>
      <c r="GB255" s="77">
        <f t="shared" si="416"/>
        <v>0</v>
      </c>
      <c r="GC255" s="77">
        <f t="shared" si="416"/>
        <v>0</v>
      </c>
      <c r="GD255" s="77">
        <f t="shared" si="416"/>
        <v>0</v>
      </c>
      <c r="GE255" s="77">
        <f t="shared" si="416"/>
        <v>0</v>
      </c>
      <c r="GF255" s="77">
        <f t="shared" si="416"/>
        <v>0</v>
      </c>
      <c r="GG255" s="77">
        <f t="shared" si="416"/>
        <v>0</v>
      </c>
    </row>
    <row r="256" spans="1:189" ht="15.75" x14ac:dyDescent="0.25">
      <c r="A256" s="93"/>
      <c r="B256" s="101"/>
      <c r="C256" s="102"/>
      <c r="D256" s="102"/>
      <c r="E256" s="93"/>
      <c r="F256" s="101"/>
      <c r="G256" s="97">
        <f t="shared" si="355"/>
        <v>0</v>
      </c>
      <c r="H256" s="96"/>
      <c r="I256" s="97">
        <f t="shared" si="356"/>
        <v>0</v>
      </c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0">
        <f t="shared" si="323"/>
        <v>0</v>
      </c>
      <c r="AE256" s="100">
        <f t="shared" si="319"/>
        <v>0</v>
      </c>
      <c r="AF256" s="75"/>
      <c r="AG256" s="75"/>
      <c r="AH256" s="68">
        <f t="shared" si="322"/>
        <v>0</v>
      </c>
      <c r="AI256" s="79">
        <f>SUMIF(Списки!$D$2:$D$6,B256,Списки!$E$2:$E$6)</f>
        <v>0</v>
      </c>
      <c r="AJ256" s="79">
        <f t="shared" si="324"/>
        <v>31</v>
      </c>
      <c r="AK256" s="70"/>
      <c r="AL256" s="70">
        <f t="array" aca="1" ref="AL256" ca="1">IF(MONTH(AI256)=1,MIN(IF(F256=январь!$A$1:$AF$200,ROW(январь!$A$1:$AF$200))),IF(MONTH(AI256)=2,MIN(IF(F256=февраль!$A$1:$AF$200,ROW(февраль!$A$1:$AF$200))),IF(MONTH(AI256)=3,MIN(IF(F256=март!$A$1:$AF$200,ROW(март!$A$1:$AF$200))),IF(MONTH(AI256)=4,MIN(IF(F256=апрель!$A$1:$AF$200,ROW(апрель!$A$1:$AF$200))),IF(MONTH(AI256)=5,MIN(IF(F256=май!$A$1:$AF$200,ROW(май!$A$1:$AF$200))),0)))))</f>
        <v>3</v>
      </c>
      <c r="AM256" s="77" t="str">
        <f t="shared" ca="1" si="402"/>
        <v>П</v>
      </c>
      <c r="AN256" s="77" t="str">
        <f t="shared" ca="1" si="402"/>
        <v>П</v>
      </c>
      <c r="AO256" s="77" t="str">
        <f t="shared" ca="1" si="402"/>
        <v>КД</v>
      </c>
      <c r="AP256" s="77" t="str">
        <f t="shared" ca="1" si="402"/>
        <v>КД</v>
      </c>
      <c r="AQ256" s="77" t="str">
        <f t="shared" ca="1" si="402"/>
        <v>КД</v>
      </c>
      <c r="AR256" s="77" t="str">
        <f t="shared" ca="1" si="402"/>
        <v>КД</v>
      </c>
      <c r="AS256" s="77" t="str">
        <f t="shared" ca="1" si="402"/>
        <v>В</v>
      </c>
      <c r="AT256" s="77" t="str">
        <f t="shared" ca="1" si="402"/>
        <v>КД</v>
      </c>
      <c r="AU256" s="77">
        <f t="shared" ca="1" si="402"/>
        <v>0</v>
      </c>
      <c r="AV256" s="77">
        <f t="shared" ca="1" si="402"/>
        <v>3</v>
      </c>
      <c r="AW256" s="77">
        <f t="shared" ca="1" si="403"/>
        <v>4</v>
      </c>
      <c r="AX256" s="77">
        <f t="shared" ca="1" si="403"/>
        <v>6</v>
      </c>
      <c r="AY256" s="77">
        <f t="shared" ca="1" si="403"/>
        <v>3</v>
      </c>
      <c r="AZ256" s="77" t="str">
        <f t="shared" ca="1" si="403"/>
        <v>В</v>
      </c>
      <c r="BA256" s="77">
        <f t="shared" ca="1" si="403"/>
        <v>7</v>
      </c>
      <c r="BB256" s="77">
        <f t="shared" ca="1" si="403"/>
        <v>0</v>
      </c>
      <c r="BC256" s="77">
        <f t="shared" ca="1" si="403"/>
        <v>3</v>
      </c>
      <c r="BD256" s="77">
        <f t="shared" ca="1" si="403"/>
        <v>4</v>
      </c>
      <c r="BE256" s="77">
        <f t="shared" ca="1" si="403"/>
        <v>6</v>
      </c>
      <c r="BF256" s="77">
        <f t="shared" ca="1" si="403"/>
        <v>3</v>
      </c>
      <c r="BG256" s="77" t="str">
        <f t="shared" ca="1" si="404"/>
        <v>В</v>
      </c>
      <c r="BH256" s="77">
        <f t="shared" ca="1" si="404"/>
        <v>7</v>
      </c>
      <c r="BI256" s="77">
        <f t="shared" ca="1" si="404"/>
        <v>0</v>
      </c>
      <c r="BJ256" s="77">
        <f t="shared" ca="1" si="404"/>
        <v>3</v>
      </c>
      <c r="BK256" s="77">
        <f t="shared" ca="1" si="404"/>
        <v>4</v>
      </c>
      <c r="BL256" s="77">
        <f t="shared" ca="1" si="404"/>
        <v>6</v>
      </c>
      <c r="BM256" s="77">
        <f t="shared" ca="1" si="404"/>
        <v>3</v>
      </c>
      <c r="BN256" s="77" t="str">
        <f t="shared" ca="1" si="404"/>
        <v>В</v>
      </c>
      <c r="BO256" s="77">
        <f t="shared" ca="1" si="404"/>
        <v>7</v>
      </c>
      <c r="BP256" s="77">
        <f t="shared" ca="1" si="404"/>
        <v>0</v>
      </c>
      <c r="BQ256" s="77">
        <f t="shared" ca="1" si="404"/>
        <v>3</v>
      </c>
      <c r="BR256" s="77">
        <f t="shared" si="405"/>
        <v>0</v>
      </c>
      <c r="BS256" s="77">
        <f t="shared" si="405"/>
        <v>0</v>
      </c>
      <c r="BT256" s="77">
        <f t="shared" si="405"/>
        <v>0</v>
      </c>
      <c r="BU256" s="77">
        <f t="shared" si="405"/>
        <v>0</v>
      </c>
      <c r="BV256" s="77">
        <f t="shared" si="405"/>
        <v>0</v>
      </c>
      <c r="BW256" s="77">
        <f t="shared" si="405"/>
        <v>0</v>
      </c>
      <c r="BX256" s="77">
        <f t="shared" si="405"/>
        <v>0</v>
      </c>
      <c r="BY256" s="77">
        <f t="shared" si="405"/>
        <v>0</v>
      </c>
      <c r="BZ256" s="77">
        <f t="shared" si="405"/>
        <v>0</v>
      </c>
      <c r="CA256" s="77">
        <f t="shared" si="405"/>
        <v>0</v>
      </c>
      <c r="CB256" s="77">
        <f t="shared" si="406"/>
        <v>0</v>
      </c>
      <c r="CC256" s="77">
        <f t="shared" si="406"/>
        <v>0</v>
      </c>
      <c r="CD256" s="77">
        <f t="shared" si="406"/>
        <v>0</v>
      </c>
      <c r="CE256" s="77">
        <f t="shared" si="406"/>
        <v>0</v>
      </c>
      <c r="CF256" s="77">
        <f t="shared" si="406"/>
        <v>0</v>
      </c>
      <c r="CG256" s="77">
        <f t="shared" si="406"/>
        <v>0</v>
      </c>
      <c r="CH256" s="77">
        <f t="shared" si="406"/>
        <v>0</v>
      </c>
      <c r="CI256" s="77">
        <f t="shared" si="406"/>
        <v>0</v>
      </c>
      <c r="CJ256" s="77">
        <f t="shared" si="406"/>
        <v>0</v>
      </c>
      <c r="CK256" s="77">
        <f t="shared" si="406"/>
        <v>0</v>
      </c>
      <c r="CL256" s="77">
        <f t="shared" si="407"/>
        <v>0</v>
      </c>
      <c r="CM256" s="77">
        <f t="shared" si="407"/>
        <v>0</v>
      </c>
      <c r="CN256" s="77">
        <f t="shared" si="407"/>
        <v>0</v>
      </c>
      <c r="CO256" s="77">
        <f t="shared" si="407"/>
        <v>0</v>
      </c>
      <c r="CP256" s="77">
        <f t="shared" si="407"/>
        <v>0</v>
      </c>
      <c r="CQ256" s="77">
        <f t="shared" si="407"/>
        <v>0</v>
      </c>
      <c r="CR256" s="77">
        <f t="shared" si="407"/>
        <v>0</v>
      </c>
      <c r="CS256" s="77">
        <f t="shared" si="407"/>
        <v>0</v>
      </c>
      <c r="CT256" s="77">
        <f t="shared" si="408"/>
        <v>0</v>
      </c>
      <c r="CU256" s="77">
        <f t="shared" si="408"/>
        <v>0</v>
      </c>
      <c r="CV256" s="77">
        <f t="shared" si="408"/>
        <v>0</v>
      </c>
      <c r="CW256" s="77">
        <f t="shared" si="408"/>
        <v>0</v>
      </c>
      <c r="CX256" s="77">
        <f t="shared" si="408"/>
        <v>0</v>
      </c>
      <c r="CY256" s="77">
        <f t="shared" si="408"/>
        <v>0</v>
      </c>
      <c r="CZ256" s="77">
        <f t="shared" si="408"/>
        <v>0</v>
      </c>
      <c r="DA256" s="77">
        <f t="shared" si="408"/>
        <v>0</v>
      </c>
      <c r="DB256" s="77">
        <f t="shared" si="408"/>
        <v>0</v>
      </c>
      <c r="DC256" s="77">
        <f t="shared" si="408"/>
        <v>0</v>
      </c>
      <c r="DD256" s="77">
        <f t="shared" si="409"/>
        <v>0</v>
      </c>
      <c r="DE256" s="77">
        <f t="shared" si="409"/>
        <v>0</v>
      </c>
      <c r="DF256" s="77">
        <f t="shared" si="409"/>
        <v>0</v>
      </c>
      <c r="DG256" s="77">
        <f t="shared" si="409"/>
        <v>0</v>
      </c>
      <c r="DH256" s="77">
        <f t="shared" si="409"/>
        <v>0</v>
      </c>
      <c r="DI256" s="77">
        <f t="shared" si="409"/>
        <v>0</v>
      </c>
      <c r="DJ256" s="77">
        <f t="shared" si="409"/>
        <v>0</v>
      </c>
      <c r="DK256" s="77">
        <f t="shared" si="409"/>
        <v>0</v>
      </c>
      <c r="DL256" s="77">
        <f t="shared" si="409"/>
        <v>0</v>
      </c>
      <c r="DM256" s="77">
        <f t="shared" si="409"/>
        <v>0</v>
      </c>
      <c r="DN256" s="77">
        <f t="shared" si="410"/>
        <v>0</v>
      </c>
      <c r="DO256" s="77">
        <f t="shared" si="410"/>
        <v>0</v>
      </c>
      <c r="DP256" s="77">
        <f t="shared" si="410"/>
        <v>0</v>
      </c>
      <c r="DQ256" s="77">
        <f t="shared" si="410"/>
        <v>0</v>
      </c>
      <c r="DR256" s="77">
        <f t="shared" si="410"/>
        <v>0</v>
      </c>
      <c r="DS256" s="77">
        <f t="shared" si="410"/>
        <v>0</v>
      </c>
      <c r="DT256" s="77">
        <f t="shared" si="410"/>
        <v>0</v>
      </c>
      <c r="DU256" s="77">
        <f t="shared" si="410"/>
        <v>0</v>
      </c>
      <c r="DV256" s="77">
        <f t="shared" si="410"/>
        <v>0</v>
      </c>
      <c r="DW256" s="77">
        <f t="shared" si="410"/>
        <v>0</v>
      </c>
      <c r="DX256" s="77">
        <f t="shared" si="410"/>
        <v>0</v>
      </c>
      <c r="DY256" s="77">
        <f t="shared" si="411"/>
        <v>0</v>
      </c>
      <c r="DZ256" s="77">
        <f t="shared" si="411"/>
        <v>0</v>
      </c>
      <c r="EA256" s="77">
        <f t="shared" si="411"/>
        <v>0</v>
      </c>
      <c r="EB256" s="77">
        <f t="shared" si="411"/>
        <v>0</v>
      </c>
      <c r="EC256" s="77">
        <f t="shared" si="411"/>
        <v>0</v>
      </c>
      <c r="ED256" s="77">
        <f t="shared" si="411"/>
        <v>0</v>
      </c>
      <c r="EE256" s="77">
        <f t="shared" si="411"/>
        <v>0</v>
      </c>
      <c r="EF256" s="77">
        <f t="shared" si="411"/>
        <v>0</v>
      </c>
      <c r="EG256" s="77">
        <f t="shared" si="411"/>
        <v>0</v>
      </c>
      <c r="EH256" s="77">
        <f t="shared" si="411"/>
        <v>0</v>
      </c>
      <c r="EI256" s="77">
        <f t="shared" si="412"/>
        <v>0</v>
      </c>
      <c r="EJ256" s="77">
        <f t="shared" si="412"/>
        <v>0</v>
      </c>
      <c r="EK256" s="77">
        <f t="shared" si="412"/>
        <v>0</v>
      </c>
      <c r="EL256" s="77">
        <f t="shared" si="412"/>
        <v>0</v>
      </c>
      <c r="EM256" s="77">
        <f t="shared" si="412"/>
        <v>0</v>
      </c>
      <c r="EN256" s="77">
        <f t="shared" si="412"/>
        <v>0</v>
      </c>
      <c r="EO256" s="77">
        <f t="shared" si="412"/>
        <v>0</v>
      </c>
      <c r="EP256" s="77">
        <f t="shared" si="412"/>
        <v>0</v>
      </c>
      <c r="EQ256" s="77">
        <f t="shared" si="412"/>
        <v>0</v>
      </c>
      <c r="ER256" s="77">
        <f t="shared" si="412"/>
        <v>0</v>
      </c>
      <c r="ES256" s="77">
        <f t="shared" si="413"/>
        <v>0</v>
      </c>
      <c r="ET256" s="77">
        <f t="shared" si="413"/>
        <v>0</v>
      </c>
      <c r="EU256" s="77">
        <f t="shared" si="413"/>
        <v>0</v>
      </c>
      <c r="EV256" s="77">
        <f t="shared" si="413"/>
        <v>0</v>
      </c>
      <c r="EW256" s="77">
        <f t="shared" si="413"/>
        <v>0</v>
      </c>
      <c r="EX256" s="77">
        <f t="shared" si="413"/>
        <v>0</v>
      </c>
      <c r="EY256" s="77">
        <f t="shared" si="413"/>
        <v>0</v>
      </c>
      <c r="EZ256" s="77">
        <f t="shared" si="413"/>
        <v>0</v>
      </c>
      <c r="FA256" s="77">
        <f t="shared" si="413"/>
        <v>0</v>
      </c>
      <c r="FB256" s="77">
        <f t="shared" si="413"/>
        <v>0</v>
      </c>
      <c r="FC256" s="77">
        <f t="shared" si="414"/>
        <v>0</v>
      </c>
      <c r="FD256" s="77">
        <f t="shared" si="414"/>
        <v>0</v>
      </c>
      <c r="FE256" s="77">
        <f t="shared" si="414"/>
        <v>0</v>
      </c>
      <c r="FF256" s="77">
        <f t="shared" si="414"/>
        <v>0</v>
      </c>
      <c r="FG256" s="77">
        <f t="shared" si="414"/>
        <v>0</v>
      </c>
      <c r="FH256" s="77">
        <f t="shared" si="414"/>
        <v>0</v>
      </c>
      <c r="FI256" s="77">
        <f t="shared" si="414"/>
        <v>0</v>
      </c>
      <c r="FJ256" s="77">
        <f t="shared" si="414"/>
        <v>0</v>
      </c>
      <c r="FK256" s="77">
        <f t="shared" si="414"/>
        <v>0</v>
      </c>
      <c r="FL256" s="77">
        <f t="shared" si="414"/>
        <v>0</v>
      </c>
      <c r="FM256" s="77">
        <f t="shared" si="415"/>
        <v>0</v>
      </c>
      <c r="FN256" s="77">
        <f t="shared" si="415"/>
        <v>0</v>
      </c>
      <c r="FO256" s="77">
        <f t="shared" si="415"/>
        <v>0</v>
      </c>
      <c r="FP256" s="77">
        <f t="shared" si="415"/>
        <v>0</v>
      </c>
      <c r="FQ256" s="77">
        <f t="shared" si="415"/>
        <v>0</v>
      </c>
      <c r="FR256" s="77">
        <f t="shared" si="415"/>
        <v>0</v>
      </c>
      <c r="FS256" s="77">
        <f t="shared" si="415"/>
        <v>0</v>
      </c>
      <c r="FT256" s="77">
        <f t="shared" si="415"/>
        <v>0</v>
      </c>
      <c r="FU256" s="77">
        <f t="shared" si="415"/>
        <v>0</v>
      </c>
      <c r="FV256" s="77">
        <f t="shared" si="415"/>
        <v>0</v>
      </c>
      <c r="FW256" s="77">
        <f t="shared" si="416"/>
        <v>0</v>
      </c>
      <c r="FX256" s="77">
        <f t="shared" si="416"/>
        <v>0</v>
      </c>
      <c r="FY256" s="77">
        <f t="shared" si="416"/>
        <v>0</v>
      </c>
      <c r="FZ256" s="77">
        <f t="shared" si="416"/>
        <v>0</v>
      </c>
      <c r="GA256" s="77">
        <f t="shared" si="416"/>
        <v>0</v>
      </c>
      <c r="GB256" s="77">
        <f t="shared" si="416"/>
        <v>0</v>
      </c>
      <c r="GC256" s="77">
        <f t="shared" si="416"/>
        <v>0</v>
      </c>
      <c r="GD256" s="77">
        <f t="shared" si="416"/>
        <v>0</v>
      </c>
      <c r="GE256" s="77">
        <f t="shared" si="416"/>
        <v>0</v>
      </c>
      <c r="GF256" s="77">
        <f t="shared" si="416"/>
        <v>0</v>
      </c>
      <c r="GG256" s="77">
        <f t="shared" si="416"/>
        <v>0</v>
      </c>
    </row>
    <row r="257" spans="1:189" ht="15.75" x14ac:dyDescent="0.25">
      <c r="A257" s="93"/>
      <c r="B257" s="101"/>
      <c r="C257" s="102"/>
      <c r="D257" s="102"/>
      <c r="E257" s="93"/>
      <c r="F257" s="101"/>
      <c r="G257" s="97">
        <f t="shared" si="355"/>
        <v>0</v>
      </c>
      <c r="H257" s="96"/>
      <c r="I257" s="97">
        <f t="shared" si="356"/>
        <v>0</v>
      </c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0">
        <f t="shared" si="323"/>
        <v>0</v>
      </c>
      <c r="AE257" s="100">
        <f t="shared" si="319"/>
        <v>0</v>
      </c>
      <c r="AF257" s="75"/>
      <c r="AG257" s="75"/>
      <c r="AH257" s="68">
        <f t="shared" si="322"/>
        <v>0</v>
      </c>
      <c r="AI257" s="79">
        <f>SUMIF(Списки!$D$2:$D$6,B257,Списки!$E$2:$E$6)</f>
        <v>0</v>
      </c>
      <c r="AJ257" s="79">
        <f t="shared" si="324"/>
        <v>31</v>
      </c>
      <c r="AK257" s="70"/>
      <c r="AL257" s="70">
        <f t="array" aca="1" ref="AL257" ca="1">IF(MONTH(AI257)=1,MIN(IF(F257=январь!$A$1:$AF$200,ROW(январь!$A$1:$AF$200))),IF(MONTH(AI257)=2,MIN(IF(F257=февраль!$A$1:$AF$200,ROW(февраль!$A$1:$AF$200))),IF(MONTH(AI257)=3,MIN(IF(F257=март!$A$1:$AF$200,ROW(март!$A$1:$AF$200))),IF(MONTH(AI257)=4,MIN(IF(F257=апрель!$A$1:$AF$200,ROW(апрель!$A$1:$AF$200))),IF(MONTH(AI257)=5,MIN(IF(F257=май!$A$1:$AF$200,ROW(май!$A$1:$AF$200))),0)))))</f>
        <v>3</v>
      </c>
      <c r="AM257" s="77" t="str">
        <f t="shared" ca="1" si="402"/>
        <v>П</v>
      </c>
      <c r="AN257" s="77" t="str">
        <f t="shared" ca="1" si="402"/>
        <v>П</v>
      </c>
      <c r="AO257" s="77" t="str">
        <f t="shared" ca="1" si="402"/>
        <v>КД</v>
      </c>
      <c r="AP257" s="77" t="str">
        <f t="shared" ca="1" si="402"/>
        <v>КД</v>
      </c>
      <c r="AQ257" s="77" t="str">
        <f t="shared" ca="1" si="402"/>
        <v>КД</v>
      </c>
      <c r="AR257" s="77" t="str">
        <f t="shared" ca="1" si="402"/>
        <v>КД</v>
      </c>
      <c r="AS257" s="77" t="str">
        <f t="shared" ca="1" si="402"/>
        <v>В</v>
      </c>
      <c r="AT257" s="77" t="str">
        <f t="shared" ca="1" si="402"/>
        <v>КД</v>
      </c>
      <c r="AU257" s="77">
        <f t="shared" ca="1" si="402"/>
        <v>0</v>
      </c>
      <c r="AV257" s="77">
        <f t="shared" ca="1" si="402"/>
        <v>3</v>
      </c>
      <c r="AW257" s="77">
        <f t="shared" ca="1" si="403"/>
        <v>4</v>
      </c>
      <c r="AX257" s="77">
        <f t="shared" ca="1" si="403"/>
        <v>6</v>
      </c>
      <c r="AY257" s="77">
        <f t="shared" ca="1" si="403"/>
        <v>3</v>
      </c>
      <c r="AZ257" s="77" t="str">
        <f t="shared" ca="1" si="403"/>
        <v>В</v>
      </c>
      <c r="BA257" s="77">
        <f t="shared" ca="1" si="403"/>
        <v>7</v>
      </c>
      <c r="BB257" s="77">
        <f t="shared" ca="1" si="403"/>
        <v>0</v>
      </c>
      <c r="BC257" s="77">
        <f t="shared" ca="1" si="403"/>
        <v>3</v>
      </c>
      <c r="BD257" s="77">
        <f t="shared" ca="1" si="403"/>
        <v>4</v>
      </c>
      <c r="BE257" s="77">
        <f t="shared" ca="1" si="403"/>
        <v>6</v>
      </c>
      <c r="BF257" s="77">
        <f t="shared" ca="1" si="403"/>
        <v>3</v>
      </c>
      <c r="BG257" s="77" t="str">
        <f t="shared" ca="1" si="404"/>
        <v>В</v>
      </c>
      <c r="BH257" s="77">
        <f t="shared" ca="1" si="404"/>
        <v>7</v>
      </c>
      <c r="BI257" s="77">
        <f t="shared" ca="1" si="404"/>
        <v>0</v>
      </c>
      <c r="BJ257" s="77">
        <f t="shared" ca="1" si="404"/>
        <v>3</v>
      </c>
      <c r="BK257" s="77">
        <f t="shared" ca="1" si="404"/>
        <v>4</v>
      </c>
      <c r="BL257" s="77">
        <f t="shared" ca="1" si="404"/>
        <v>6</v>
      </c>
      <c r="BM257" s="77">
        <f t="shared" ca="1" si="404"/>
        <v>3</v>
      </c>
      <c r="BN257" s="77" t="str">
        <f t="shared" ca="1" si="404"/>
        <v>В</v>
      </c>
      <c r="BO257" s="77">
        <f t="shared" ca="1" si="404"/>
        <v>7</v>
      </c>
      <c r="BP257" s="77">
        <f t="shared" ca="1" si="404"/>
        <v>0</v>
      </c>
      <c r="BQ257" s="77">
        <f t="shared" ca="1" si="404"/>
        <v>3</v>
      </c>
      <c r="BR257" s="77">
        <f t="shared" si="405"/>
        <v>0</v>
      </c>
      <c r="BS257" s="77">
        <f t="shared" si="405"/>
        <v>0</v>
      </c>
      <c r="BT257" s="77">
        <f t="shared" si="405"/>
        <v>0</v>
      </c>
      <c r="BU257" s="77">
        <f t="shared" si="405"/>
        <v>0</v>
      </c>
      <c r="BV257" s="77">
        <f t="shared" si="405"/>
        <v>0</v>
      </c>
      <c r="BW257" s="77">
        <f t="shared" si="405"/>
        <v>0</v>
      </c>
      <c r="BX257" s="77">
        <f t="shared" si="405"/>
        <v>0</v>
      </c>
      <c r="BY257" s="77">
        <f t="shared" si="405"/>
        <v>0</v>
      </c>
      <c r="BZ257" s="77">
        <f t="shared" si="405"/>
        <v>0</v>
      </c>
      <c r="CA257" s="77">
        <f t="shared" si="405"/>
        <v>0</v>
      </c>
      <c r="CB257" s="77">
        <f t="shared" si="406"/>
        <v>0</v>
      </c>
      <c r="CC257" s="77">
        <f t="shared" si="406"/>
        <v>0</v>
      </c>
      <c r="CD257" s="77">
        <f t="shared" si="406"/>
        <v>0</v>
      </c>
      <c r="CE257" s="77">
        <f t="shared" si="406"/>
        <v>0</v>
      </c>
      <c r="CF257" s="77">
        <f t="shared" si="406"/>
        <v>0</v>
      </c>
      <c r="CG257" s="77">
        <f t="shared" si="406"/>
        <v>0</v>
      </c>
      <c r="CH257" s="77">
        <f t="shared" si="406"/>
        <v>0</v>
      </c>
      <c r="CI257" s="77">
        <f t="shared" si="406"/>
        <v>0</v>
      </c>
      <c r="CJ257" s="77">
        <f t="shared" si="406"/>
        <v>0</v>
      </c>
      <c r="CK257" s="77">
        <f t="shared" si="406"/>
        <v>0</v>
      </c>
      <c r="CL257" s="77">
        <f t="shared" si="407"/>
        <v>0</v>
      </c>
      <c r="CM257" s="77">
        <f t="shared" si="407"/>
        <v>0</v>
      </c>
      <c r="CN257" s="77">
        <f t="shared" si="407"/>
        <v>0</v>
      </c>
      <c r="CO257" s="77">
        <f t="shared" si="407"/>
        <v>0</v>
      </c>
      <c r="CP257" s="77">
        <f t="shared" si="407"/>
        <v>0</v>
      </c>
      <c r="CQ257" s="77">
        <f t="shared" si="407"/>
        <v>0</v>
      </c>
      <c r="CR257" s="77">
        <f t="shared" si="407"/>
        <v>0</v>
      </c>
      <c r="CS257" s="77">
        <f t="shared" si="407"/>
        <v>0</v>
      </c>
      <c r="CT257" s="77">
        <f t="shared" si="408"/>
        <v>0</v>
      </c>
      <c r="CU257" s="77">
        <f t="shared" si="408"/>
        <v>0</v>
      </c>
      <c r="CV257" s="77">
        <f t="shared" si="408"/>
        <v>0</v>
      </c>
      <c r="CW257" s="77">
        <f t="shared" si="408"/>
        <v>0</v>
      </c>
      <c r="CX257" s="77">
        <f t="shared" si="408"/>
        <v>0</v>
      </c>
      <c r="CY257" s="77">
        <f t="shared" si="408"/>
        <v>0</v>
      </c>
      <c r="CZ257" s="77">
        <f t="shared" si="408"/>
        <v>0</v>
      </c>
      <c r="DA257" s="77">
        <f t="shared" si="408"/>
        <v>0</v>
      </c>
      <c r="DB257" s="77">
        <f t="shared" si="408"/>
        <v>0</v>
      </c>
      <c r="DC257" s="77">
        <f t="shared" si="408"/>
        <v>0</v>
      </c>
      <c r="DD257" s="77">
        <f t="shared" si="409"/>
        <v>0</v>
      </c>
      <c r="DE257" s="77">
        <f t="shared" si="409"/>
        <v>0</v>
      </c>
      <c r="DF257" s="77">
        <f t="shared" si="409"/>
        <v>0</v>
      </c>
      <c r="DG257" s="77">
        <f t="shared" si="409"/>
        <v>0</v>
      </c>
      <c r="DH257" s="77">
        <f t="shared" si="409"/>
        <v>0</v>
      </c>
      <c r="DI257" s="77">
        <f t="shared" si="409"/>
        <v>0</v>
      </c>
      <c r="DJ257" s="77">
        <f t="shared" si="409"/>
        <v>0</v>
      </c>
      <c r="DK257" s="77">
        <f t="shared" si="409"/>
        <v>0</v>
      </c>
      <c r="DL257" s="77">
        <f t="shared" si="409"/>
        <v>0</v>
      </c>
      <c r="DM257" s="77">
        <f t="shared" si="409"/>
        <v>0</v>
      </c>
      <c r="DN257" s="77">
        <f t="shared" si="410"/>
        <v>0</v>
      </c>
      <c r="DO257" s="77">
        <f t="shared" si="410"/>
        <v>0</v>
      </c>
      <c r="DP257" s="77">
        <f t="shared" si="410"/>
        <v>0</v>
      </c>
      <c r="DQ257" s="77">
        <f t="shared" si="410"/>
        <v>0</v>
      </c>
      <c r="DR257" s="77">
        <f t="shared" si="410"/>
        <v>0</v>
      </c>
      <c r="DS257" s="77">
        <f t="shared" si="410"/>
        <v>0</v>
      </c>
      <c r="DT257" s="77">
        <f t="shared" si="410"/>
        <v>0</v>
      </c>
      <c r="DU257" s="77">
        <f t="shared" si="410"/>
        <v>0</v>
      </c>
      <c r="DV257" s="77">
        <f t="shared" si="410"/>
        <v>0</v>
      </c>
      <c r="DW257" s="77">
        <f t="shared" si="410"/>
        <v>0</v>
      </c>
      <c r="DX257" s="77">
        <f t="shared" si="410"/>
        <v>0</v>
      </c>
      <c r="DY257" s="77">
        <f t="shared" si="411"/>
        <v>0</v>
      </c>
      <c r="DZ257" s="77">
        <f t="shared" si="411"/>
        <v>0</v>
      </c>
      <c r="EA257" s="77">
        <f t="shared" si="411"/>
        <v>0</v>
      </c>
      <c r="EB257" s="77">
        <f t="shared" si="411"/>
        <v>0</v>
      </c>
      <c r="EC257" s="77">
        <f t="shared" si="411"/>
        <v>0</v>
      </c>
      <c r="ED257" s="77">
        <f t="shared" si="411"/>
        <v>0</v>
      </c>
      <c r="EE257" s="77">
        <f t="shared" si="411"/>
        <v>0</v>
      </c>
      <c r="EF257" s="77">
        <f t="shared" si="411"/>
        <v>0</v>
      </c>
      <c r="EG257" s="77">
        <f t="shared" si="411"/>
        <v>0</v>
      </c>
      <c r="EH257" s="77">
        <f t="shared" si="411"/>
        <v>0</v>
      </c>
      <c r="EI257" s="77">
        <f t="shared" si="412"/>
        <v>0</v>
      </c>
      <c r="EJ257" s="77">
        <f t="shared" si="412"/>
        <v>0</v>
      </c>
      <c r="EK257" s="77">
        <f t="shared" si="412"/>
        <v>0</v>
      </c>
      <c r="EL257" s="77">
        <f t="shared" si="412"/>
        <v>0</v>
      </c>
      <c r="EM257" s="77">
        <f t="shared" si="412"/>
        <v>0</v>
      </c>
      <c r="EN257" s="77">
        <f t="shared" si="412"/>
        <v>0</v>
      </c>
      <c r="EO257" s="77">
        <f t="shared" si="412"/>
        <v>0</v>
      </c>
      <c r="EP257" s="77">
        <f t="shared" si="412"/>
        <v>0</v>
      </c>
      <c r="EQ257" s="77">
        <f t="shared" si="412"/>
        <v>0</v>
      </c>
      <c r="ER257" s="77">
        <f t="shared" si="412"/>
        <v>0</v>
      </c>
      <c r="ES257" s="77">
        <f t="shared" si="413"/>
        <v>0</v>
      </c>
      <c r="ET257" s="77">
        <f t="shared" si="413"/>
        <v>0</v>
      </c>
      <c r="EU257" s="77">
        <f t="shared" si="413"/>
        <v>0</v>
      </c>
      <c r="EV257" s="77">
        <f t="shared" si="413"/>
        <v>0</v>
      </c>
      <c r="EW257" s="77">
        <f t="shared" si="413"/>
        <v>0</v>
      </c>
      <c r="EX257" s="77">
        <f t="shared" si="413"/>
        <v>0</v>
      </c>
      <c r="EY257" s="77">
        <f t="shared" si="413"/>
        <v>0</v>
      </c>
      <c r="EZ257" s="77">
        <f t="shared" si="413"/>
        <v>0</v>
      </c>
      <c r="FA257" s="77">
        <f t="shared" si="413"/>
        <v>0</v>
      </c>
      <c r="FB257" s="77">
        <f t="shared" si="413"/>
        <v>0</v>
      </c>
      <c r="FC257" s="77">
        <f t="shared" si="414"/>
        <v>0</v>
      </c>
      <c r="FD257" s="77">
        <f t="shared" si="414"/>
        <v>0</v>
      </c>
      <c r="FE257" s="77">
        <f t="shared" si="414"/>
        <v>0</v>
      </c>
      <c r="FF257" s="77">
        <f t="shared" si="414"/>
        <v>0</v>
      </c>
      <c r="FG257" s="77">
        <f t="shared" si="414"/>
        <v>0</v>
      </c>
      <c r="FH257" s="77">
        <f t="shared" si="414"/>
        <v>0</v>
      </c>
      <c r="FI257" s="77">
        <f t="shared" si="414"/>
        <v>0</v>
      </c>
      <c r="FJ257" s="77">
        <f t="shared" si="414"/>
        <v>0</v>
      </c>
      <c r="FK257" s="77">
        <f t="shared" si="414"/>
        <v>0</v>
      </c>
      <c r="FL257" s="77">
        <f t="shared" si="414"/>
        <v>0</v>
      </c>
      <c r="FM257" s="77">
        <f t="shared" si="415"/>
        <v>0</v>
      </c>
      <c r="FN257" s="77">
        <f t="shared" si="415"/>
        <v>0</v>
      </c>
      <c r="FO257" s="77">
        <f t="shared" si="415"/>
        <v>0</v>
      </c>
      <c r="FP257" s="77">
        <f t="shared" si="415"/>
        <v>0</v>
      </c>
      <c r="FQ257" s="77">
        <f t="shared" si="415"/>
        <v>0</v>
      </c>
      <c r="FR257" s="77">
        <f t="shared" si="415"/>
        <v>0</v>
      </c>
      <c r="FS257" s="77">
        <f t="shared" si="415"/>
        <v>0</v>
      </c>
      <c r="FT257" s="77">
        <f t="shared" si="415"/>
        <v>0</v>
      </c>
      <c r="FU257" s="77">
        <f t="shared" si="415"/>
        <v>0</v>
      </c>
      <c r="FV257" s="77">
        <f t="shared" si="415"/>
        <v>0</v>
      </c>
      <c r="FW257" s="77">
        <f t="shared" si="416"/>
        <v>0</v>
      </c>
      <c r="FX257" s="77">
        <f t="shared" si="416"/>
        <v>0</v>
      </c>
      <c r="FY257" s="77">
        <f t="shared" si="416"/>
        <v>0</v>
      </c>
      <c r="FZ257" s="77">
        <f t="shared" si="416"/>
        <v>0</v>
      </c>
      <c r="GA257" s="77">
        <f t="shared" si="416"/>
        <v>0</v>
      </c>
      <c r="GB257" s="77">
        <f t="shared" si="416"/>
        <v>0</v>
      </c>
      <c r="GC257" s="77">
        <f t="shared" si="416"/>
        <v>0</v>
      </c>
      <c r="GD257" s="77">
        <f t="shared" si="416"/>
        <v>0</v>
      </c>
      <c r="GE257" s="77">
        <f t="shared" si="416"/>
        <v>0</v>
      </c>
      <c r="GF257" s="77">
        <f t="shared" si="416"/>
        <v>0</v>
      </c>
      <c r="GG257" s="77">
        <f t="shared" si="416"/>
        <v>0</v>
      </c>
    </row>
    <row r="258" spans="1:189" ht="15.75" x14ac:dyDescent="0.25">
      <c r="A258" s="93"/>
      <c r="B258" s="101"/>
      <c r="C258" s="102"/>
      <c r="D258" s="102"/>
      <c r="E258" s="93"/>
      <c r="F258" s="101"/>
      <c r="G258" s="97">
        <f t="shared" si="355"/>
        <v>0</v>
      </c>
      <c r="H258" s="96"/>
      <c r="I258" s="97">
        <f t="shared" si="356"/>
        <v>0</v>
      </c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0">
        <f t="shared" si="323"/>
        <v>0</v>
      </c>
      <c r="AE258" s="100">
        <f t="shared" si="319"/>
        <v>0</v>
      </c>
      <c r="AF258" s="75"/>
      <c r="AG258" s="75"/>
      <c r="AH258" s="68">
        <f t="shared" si="322"/>
        <v>0</v>
      </c>
      <c r="AI258" s="79">
        <f>SUMIF(Списки!$D$2:$D$6,B258,Списки!$E$2:$E$6)</f>
        <v>0</v>
      </c>
      <c r="AJ258" s="79">
        <f t="shared" si="324"/>
        <v>31</v>
      </c>
      <c r="AK258" s="70"/>
      <c r="AL258" s="70">
        <f t="array" aca="1" ref="AL258" ca="1">IF(MONTH(AI258)=1,MIN(IF(F258=январь!$A$1:$AF$200,ROW(январь!$A$1:$AF$200))),IF(MONTH(AI258)=2,MIN(IF(F258=февраль!$A$1:$AF$200,ROW(февраль!$A$1:$AF$200))),IF(MONTH(AI258)=3,MIN(IF(F258=март!$A$1:$AF$200,ROW(март!$A$1:$AF$200))),IF(MONTH(AI258)=4,MIN(IF(F258=апрель!$A$1:$AF$200,ROW(апрель!$A$1:$AF$200))),IF(MONTH(AI258)=5,MIN(IF(F258=май!$A$1:$AF$200,ROW(май!$A$1:$AF$200))),0)))))</f>
        <v>3</v>
      </c>
      <c r="AM258" s="77" t="str">
        <f t="shared" ca="1" si="402"/>
        <v>П</v>
      </c>
      <c r="AN258" s="77" t="str">
        <f t="shared" ca="1" si="402"/>
        <v>П</v>
      </c>
      <c r="AO258" s="77" t="str">
        <f t="shared" ca="1" si="402"/>
        <v>КД</v>
      </c>
      <c r="AP258" s="77" t="str">
        <f t="shared" ca="1" si="402"/>
        <v>КД</v>
      </c>
      <c r="AQ258" s="77" t="str">
        <f t="shared" ca="1" si="402"/>
        <v>КД</v>
      </c>
      <c r="AR258" s="77" t="str">
        <f t="shared" ca="1" si="402"/>
        <v>КД</v>
      </c>
      <c r="AS258" s="77" t="str">
        <f t="shared" ca="1" si="402"/>
        <v>В</v>
      </c>
      <c r="AT258" s="77" t="str">
        <f t="shared" ca="1" si="402"/>
        <v>КД</v>
      </c>
      <c r="AU258" s="77">
        <f t="shared" ca="1" si="402"/>
        <v>0</v>
      </c>
      <c r="AV258" s="77">
        <f t="shared" ca="1" si="402"/>
        <v>3</v>
      </c>
      <c r="AW258" s="77">
        <f t="shared" ca="1" si="403"/>
        <v>4</v>
      </c>
      <c r="AX258" s="77">
        <f t="shared" ca="1" si="403"/>
        <v>6</v>
      </c>
      <c r="AY258" s="77">
        <f t="shared" ca="1" si="403"/>
        <v>3</v>
      </c>
      <c r="AZ258" s="77" t="str">
        <f t="shared" ca="1" si="403"/>
        <v>В</v>
      </c>
      <c r="BA258" s="77">
        <f t="shared" ca="1" si="403"/>
        <v>7</v>
      </c>
      <c r="BB258" s="77">
        <f t="shared" ca="1" si="403"/>
        <v>0</v>
      </c>
      <c r="BC258" s="77">
        <f t="shared" ca="1" si="403"/>
        <v>3</v>
      </c>
      <c r="BD258" s="77">
        <f t="shared" ca="1" si="403"/>
        <v>4</v>
      </c>
      <c r="BE258" s="77">
        <f t="shared" ca="1" si="403"/>
        <v>6</v>
      </c>
      <c r="BF258" s="77">
        <f t="shared" ca="1" si="403"/>
        <v>3</v>
      </c>
      <c r="BG258" s="77" t="str">
        <f t="shared" ca="1" si="404"/>
        <v>В</v>
      </c>
      <c r="BH258" s="77">
        <f t="shared" ca="1" si="404"/>
        <v>7</v>
      </c>
      <c r="BI258" s="77">
        <f t="shared" ca="1" si="404"/>
        <v>0</v>
      </c>
      <c r="BJ258" s="77">
        <f t="shared" ca="1" si="404"/>
        <v>3</v>
      </c>
      <c r="BK258" s="77">
        <f t="shared" ca="1" si="404"/>
        <v>4</v>
      </c>
      <c r="BL258" s="77">
        <f t="shared" ca="1" si="404"/>
        <v>6</v>
      </c>
      <c r="BM258" s="77">
        <f t="shared" ca="1" si="404"/>
        <v>3</v>
      </c>
      <c r="BN258" s="77" t="str">
        <f t="shared" ca="1" si="404"/>
        <v>В</v>
      </c>
      <c r="BO258" s="77">
        <f t="shared" ca="1" si="404"/>
        <v>7</v>
      </c>
      <c r="BP258" s="77">
        <f t="shared" ca="1" si="404"/>
        <v>0</v>
      </c>
      <c r="BQ258" s="77">
        <f t="shared" ca="1" si="404"/>
        <v>3</v>
      </c>
      <c r="BR258" s="77">
        <f t="shared" si="405"/>
        <v>0</v>
      </c>
      <c r="BS258" s="77">
        <f t="shared" si="405"/>
        <v>0</v>
      </c>
      <c r="BT258" s="77">
        <f t="shared" si="405"/>
        <v>0</v>
      </c>
      <c r="BU258" s="77">
        <f t="shared" si="405"/>
        <v>0</v>
      </c>
      <c r="BV258" s="77">
        <f t="shared" si="405"/>
        <v>0</v>
      </c>
      <c r="BW258" s="77">
        <f t="shared" si="405"/>
        <v>0</v>
      </c>
      <c r="BX258" s="77">
        <f t="shared" si="405"/>
        <v>0</v>
      </c>
      <c r="BY258" s="77">
        <f t="shared" si="405"/>
        <v>0</v>
      </c>
      <c r="BZ258" s="77">
        <f t="shared" si="405"/>
        <v>0</v>
      </c>
      <c r="CA258" s="77">
        <f t="shared" si="405"/>
        <v>0</v>
      </c>
      <c r="CB258" s="77">
        <f t="shared" si="406"/>
        <v>0</v>
      </c>
      <c r="CC258" s="77">
        <f t="shared" si="406"/>
        <v>0</v>
      </c>
      <c r="CD258" s="77">
        <f t="shared" si="406"/>
        <v>0</v>
      </c>
      <c r="CE258" s="77">
        <f t="shared" si="406"/>
        <v>0</v>
      </c>
      <c r="CF258" s="77">
        <f t="shared" si="406"/>
        <v>0</v>
      </c>
      <c r="CG258" s="77">
        <f t="shared" si="406"/>
        <v>0</v>
      </c>
      <c r="CH258" s="77">
        <f t="shared" si="406"/>
        <v>0</v>
      </c>
      <c r="CI258" s="77">
        <f t="shared" si="406"/>
        <v>0</v>
      </c>
      <c r="CJ258" s="77">
        <f t="shared" si="406"/>
        <v>0</v>
      </c>
      <c r="CK258" s="77">
        <f t="shared" si="406"/>
        <v>0</v>
      </c>
      <c r="CL258" s="77">
        <f t="shared" si="407"/>
        <v>0</v>
      </c>
      <c r="CM258" s="77">
        <f t="shared" si="407"/>
        <v>0</v>
      </c>
      <c r="CN258" s="77">
        <f t="shared" si="407"/>
        <v>0</v>
      </c>
      <c r="CO258" s="77">
        <f t="shared" si="407"/>
        <v>0</v>
      </c>
      <c r="CP258" s="77">
        <f t="shared" si="407"/>
        <v>0</v>
      </c>
      <c r="CQ258" s="77">
        <f t="shared" si="407"/>
        <v>0</v>
      </c>
      <c r="CR258" s="77">
        <f t="shared" si="407"/>
        <v>0</v>
      </c>
      <c r="CS258" s="77">
        <f t="shared" si="407"/>
        <v>0</v>
      </c>
      <c r="CT258" s="77">
        <f t="shared" si="408"/>
        <v>0</v>
      </c>
      <c r="CU258" s="77">
        <f t="shared" si="408"/>
        <v>0</v>
      </c>
      <c r="CV258" s="77">
        <f t="shared" si="408"/>
        <v>0</v>
      </c>
      <c r="CW258" s="77">
        <f t="shared" si="408"/>
        <v>0</v>
      </c>
      <c r="CX258" s="77">
        <f t="shared" si="408"/>
        <v>0</v>
      </c>
      <c r="CY258" s="77">
        <f t="shared" si="408"/>
        <v>0</v>
      </c>
      <c r="CZ258" s="77">
        <f t="shared" si="408"/>
        <v>0</v>
      </c>
      <c r="DA258" s="77">
        <f t="shared" si="408"/>
        <v>0</v>
      </c>
      <c r="DB258" s="77">
        <f t="shared" si="408"/>
        <v>0</v>
      </c>
      <c r="DC258" s="77">
        <f t="shared" si="408"/>
        <v>0</v>
      </c>
      <c r="DD258" s="77">
        <f t="shared" si="409"/>
        <v>0</v>
      </c>
      <c r="DE258" s="77">
        <f t="shared" si="409"/>
        <v>0</v>
      </c>
      <c r="DF258" s="77">
        <f t="shared" si="409"/>
        <v>0</v>
      </c>
      <c r="DG258" s="77">
        <f t="shared" si="409"/>
        <v>0</v>
      </c>
      <c r="DH258" s="77">
        <f t="shared" si="409"/>
        <v>0</v>
      </c>
      <c r="DI258" s="77">
        <f t="shared" si="409"/>
        <v>0</v>
      </c>
      <c r="DJ258" s="77">
        <f t="shared" si="409"/>
        <v>0</v>
      </c>
      <c r="DK258" s="77">
        <f t="shared" si="409"/>
        <v>0</v>
      </c>
      <c r="DL258" s="77">
        <f t="shared" si="409"/>
        <v>0</v>
      </c>
      <c r="DM258" s="77">
        <f t="shared" si="409"/>
        <v>0</v>
      </c>
      <c r="DN258" s="77">
        <f t="shared" si="410"/>
        <v>0</v>
      </c>
      <c r="DO258" s="77">
        <f t="shared" si="410"/>
        <v>0</v>
      </c>
      <c r="DP258" s="77">
        <f t="shared" si="410"/>
        <v>0</v>
      </c>
      <c r="DQ258" s="77">
        <f t="shared" si="410"/>
        <v>0</v>
      </c>
      <c r="DR258" s="77">
        <f t="shared" si="410"/>
        <v>0</v>
      </c>
      <c r="DS258" s="77">
        <f t="shared" si="410"/>
        <v>0</v>
      </c>
      <c r="DT258" s="77">
        <f t="shared" si="410"/>
        <v>0</v>
      </c>
      <c r="DU258" s="77">
        <f t="shared" si="410"/>
        <v>0</v>
      </c>
      <c r="DV258" s="77">
        <f t="shared" si="410"/>
        <v>0</v>
      </c>
      <c r="DW258" s="77">
        <f t="shared" si="410"/>
        <v>0</v>
      </c>
      <c r="DX258" s="77">
        <f t="shared" si="410"/>
        <v>0</v>
      </c>
      <c r="DY258" s="77">
        <f t="shared" si="411"/>
        <v>0</v>
      </c>
      <c r="DZ258" s="77">
        <f t="shared" si="411"/>
        <v>0</v>
      </c>
      <c r="EA258" s="77">
        <f t="shared" si="411"/>
        <v>0</v>
      </c>
      <c r="EB258" s="77">
        <f t="shared" si="411"/>
        <v>0</v>
      </c>
      <c r="EC258" s="77">
        <f t="shared" si="411"/>
        <v>0</v>
      </c>
      <c r="ED258" s="77">
        <f t="shared" si="411"/>
        <v>0</v>
      </c>
      <c r="EE258" s="77">
        <f t="shared" si="411"/>
        <v>0</v>
      </c>
      <c r="EF258" s="77">
        <f t="shared" si="411"/>
        <v>0</v>
      </c>
      <c r="EG258" s="77">
        <f t="shared" si="411"/>
        <v>0</v>
      </c>
      <c r="EH258" s="77">
        <f t="shared" si="411"/>
        <v>0</v>
      </c>
      <c r="EI258" s="77">
        <f t="shared" si="412"/>
        <v>0</v>
      </c>
      <c r="EJ258" s="77">
        <f t="shared" si="412"/>
        <v>0</v>
      </c>
      <c r="EK258" s="77">
        <f t="shared" si="412"/>
        <v>0</v>
      </c>
      <c r="EL258" s="77">
        <f t="shared" si="412"/>
        <v>0</v>
      </c>
      <c r="EM258" s="77">
        <f t="shared" si="412"/>
        <v>0</v>
      </c>
      <c r="EN258" s="77">
        <f t="shared" si="412"/>
        <v>0</v>
      </c>
      <c r="EO258" s="77">
        <f t="shared" si="412"/>
        <v>0</v>
      </c>
      <c r="EP258" s="77">
        <f t="shared" si="412"/>
        <v>0</v>
      </c>
      <c r="EQ258" s="77">
        <f t="shared" si="412"/>
        <v>0</v>
      </c>
      <c r="ER258" s="77">
        <f t="shared" si="412"/>
        <v>0</v>
      </c>
      <c r="ES258" s="77">
        <f t="shared" si="413"/>
        <v>0</v>
      </c>
      <c r="ET258" s="77">
        <f t="shared" si="413"/>
        <v>0</v>
      </c>
      <c r="EU258" s="77">
        <f t="shared" si="413"/>
        <v>0</v>
      </c>
      <c r="EV258" s="77">
        <f t="shared" si="413"/>
        <v>0</v>
      </c>
      <c r="EW258" s="77">
        <f t="shared" si="413"/>
        <v>0</v>
      </c>
      <c r="EX258" s="77">
        <f t="shared" si="413"/>
        <v>0</v>
      </c>
      <c r="EY258" s="77">
        <f t="shared" si="413"/>
        <v>0</v>
      </c>
      <c r="EZ258" s="77">
        <f t="shared" si="413"/>
        <v>0</v>
      </c>
      <c r="FA258" s="77">
        <f t="shared" si="413"/>
        <v>0</v>
      </c>
      <c r="FB258" s="77">
        <f t="shared" si="413"/>
        <v>0</v>
      </c>
      <c r="FC258" s="77">
        <f t="shared" si="414"/>
        <v>0</v>
      </c>
      <c r="FD258" s="77">
        <f t="shared" si="414"/>
        <v>0</v>
      </c>
      <c r="FE258" s="77">
        <f t="shared" si="414"/>
        <v>0</v>
      </c>
      <c r="FF258" s="77">
        <f t="shared" si="414"/>
        <v>0</v>
      </c>
      <c r="FG258" s="77">
        <f t="shared" si="414"/>
        <v>0</v>
      </c>
      <c r="FH258" s="77">
        <f t="shared" si="414"/>
        <v>0</v>
      </c>
      <c r="FI258" s="77">
        <f t="shared" si="414"/>
        <v>0</v>
      </c>
      <c r="FJ258" s="77">
        <f t="shared" si="414"/>
        <v>0</v>
      </c>
      <c r="FK258" s="77">
        <f t="shared" si="414"/>
        <v>0</v>
      </c>
      <c r="FL258" s="77">
        <f t="shared" si="414"/>
        <v>0</v>
      </c>
      <c r="FM258" s="77">
        <f t="shared" si="415"/>
        <v>0</v>
      </c>
      <c r="FN258" s="77">
        <f t="shared" si="415"/>
        <v>0</v>
      </c>
      <c r="FO258" s="77">
        <f t="shared" si="415"/>
        <v>0</v>
      </c>
      <c r="FP258" s="77">
        <f t="shared" si="415"/>
        <v>0</v>
      </c>
      <c r="FQ258" s="77">
        <f t="shared" si="415"/>
        <v>0</v>
      </c>
      <c r="FR258" s="77">
        <f t="shared" si="415"/>
        <v>0</v>
      </c>
      <c r="FS258" s="77">
        <f t="shared" si="415"/>
        <v>0</v>
      </c>
      <c r="FT258" s="77">
        <f t="shared" si="415"/>
        <v>0</v>
      </c>
      <c r="FU258" s="77">
        <f t="shared" si="415"/>
        <v>0</v>
      </c>
      <c r="FV258" s="77">
        <f t="shared" si="415"/>
        <v>0</v>
      </c>
      <c r="FW258" s="77">
        <f t="shared" si="416"/>
        <v>0</v>
      </c>
      <c r="FX258" s="77">
        <f t="shared" si="416"/>
        <v>0</v>
      </c>
      <c r="FY258" s="77">
        <f t="shared" si="416"/>
        <v>0</v>
      </c>
      <c r="FZ258" s="77">
        <f t="shared" si="416"/>
        <v>0</v>
      </c>
      <c r="GA258" s="77">
        <f t="shared" si="416"/>
        <v>0</v>
      </c>
      <c r="GB258" s="77">
        <f t="shared" si="416"/>
        <v>0</v>
      </c>
      <c r="GC258" s="77">
        <f t="shared" si="416"/>
        <v>0</v>
      </c>
      <c r="GD258" s="77">
        <f t="shared" si="416"/>
        <v>0</v>
      </c>
      <c r="GE258" s="77">
        <f t="shared" si="416"/>
        <v>0</v>
      </c>
      <c r="GF258" s="77">
        <f t="shared" si="416"/>
        <v>0</v>
      </c>
      <c r="GG258" s="77">
        <f t="shared" si="416"/>
        <v>0</v>
      </c>
    </row>
    <row r="259" spans="1:189" ht="15.75" x14ac:dyDescent="0.25">
      <c r="A259" s="93"/>
      <c r="B259" s="101"/>
      <c r="C259" s="102"/>
      <c r="D259" s="102"/>
      <c r="E259" s="93"/>
      <c r="F259" s="101"/>
      <c r="G259" s="97">
        <f t="shared" si="355"/>
        <v>0</v>
      </c>
      <c r="H259" s="96"/>
      <c r="I259" s="97">
        <f t="shared" si="356"/>
        <v>0</v>
      </c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0">
        <f t="shared" si="323"/>
        <v>0</v>
      </c>
      <c r="AE259" s="100">
        <f t="shared" si="319"/>
        <v>0</v>
      </c>
      <c r="AF259" s="75"/>
      <c r="AG259" s="75"/>
      <c r="AH259" s="68">
        <f t="shared" si="322"/>
        <v>0</v>
      </c>
      <c r="AI259" s="79">
        <f>SUMIF(Списки!$D$2:$D$6,B259,Списки!$E$2:$E$6)</f>
        <v>0</v>
      </c>
      <c r="AJ259" s="79">
        <f t="shared" si="324"/>
        <v>31</v>
      </c>
      <c r="AK259" s="70"/>
      <c r="AL259" s="70">
        <f t="array" aca="1" ref="AL259" ca="1">IF(MONTH(AI259)=1,MIN(IF(F259=январь!$A$1:$AF$200,ROW(январь!$A$1:$AF$200))),IF(MONTH(AI259)=2,MIN(IF(F259=февраль!$A$1:$AF$200,ROW(февраль!$A$1:$AF$200))),IF(MONTH(AI259)=3,MIN(IF(F259=март!$A$1:$AF$200,ROW(март!$A$1:$AF$200))),IF(MONTH(AI259)=4,MIN(IF(F259=апрель!$A$1:$AF$200,ROW(апрель!$A$1:$AF$200))),IF(MONTH(AI259)=5,MIN(IF(F259=май!$A$1:$AF$200,ROW(май!$A$1:$AF$200))),0)))))</f>
        <v>3</v>
      </c>
      <c r="AM259" s="77" t="str">
        <f t="shared" ca="1" si="402"/>
        <v>П</v>
      </c>
      <c r="AN259" s="77" t="str">
        <f t="shared" ca="1" si="402"/>
        <v>П</v>
      </c>
      <c r="AO259" s="77" t="str">
        <f t="shared" ca="1" si="402"/>
        <v>КД</v>
      </c>
      <c r="AP259" s="77" t="str">
        <f t="shared" ca="1" si="402"/>
        <v>КД</v>
      </c>
      <c r="AQ259" s="77" t="str">
        <f t="shared" ca="1" si="402"/>
        <v>КД</v>
      </c>
      <c r="AR259" s="77" t="str">
        <f t="shared" ca="1" si="402"/>
        <v>КД</v>
      </c>
      <c r="AS259" s="77" t="str">
        <f t="shared" ca="1" si="402"/>
        <v>В</v>
      </c>
      <c r="AT259" s="77" t="str">
        <f t="shared" ca="1" si="402"/>
        <v>КД</v>
      </c>
      <c r="AU259" s="77">
        <f t="shared" ca="1" si="402"/>
        <v>0</v>
      </c>
      <c r="AV259" s="77">
        <f t="shared" ca="1" si="402"/>
        <v>3</v>
      </c>
      <c r="AW259" s="77">
        <f t="shared" ca="1" si="403"/>
        <v>4</v>
      </c>
      <c r="AX259" s="77">
        <f t="shared" ca="1" si="403"/>
        <v>6</v>
      </c>
      <c r="AY259" s="77">
        <f t="shared" ca="1" si="403"/>
        <v>3</v>
      </c>
      <c r="AZ259" s="77" t="str">
        <f t="shared" ca="1" si="403"/>
        <v>В</v>
      </c>
      <c r="BA259" s="77">
        <f t="shared" ca="1" si="403"/>
        <v>7</v>
      </c>
      <c r="BB259" s="77">
        <f t="shared" ca="1" si="403"/>
        <v>0</v>
      </c>
      <c r="BC259" s="77">
        <f t="shared" ca="1" si="403"/>
        <v>3</v>
      </c>
      <c r="BD259" s="77">
        <f t="shared" ca="1" si="403"/>
        <v>4</v>
      </c>
      <c r="BE259" s="77">
        <f t="shared" ca="1" si="403"/>
        <v>6</v>
      </c>
      <c r="BF259" s="77">
        <f t="shared" ca="1" si="403"/>
        <v>3</v>
      </c>
      <c r="BG259" s="77" t="str">
        <f t="shared" ca="1" si="404"/>
        <v>В</v>
      </c>
      <c r="BH259" s="77">
        <f t="shared" ca="1" si="404"/>
        <v>7</v>
      </c>
      <c r="BI259" s="77">
        <f t="shared" ca="1" si="404"/>
        <v>0</v>
      </c>
      <c r="BJ259" s="77">
        <f t="shared" ca="1" si="404"/>
        <v>3</v>
      </c>
      <c r="BK259" s="77">
        <f t="shared" ca="1" si="404"/>
        <v>4</v>
      </c>
      <c r="BL259" s="77">
        <f t="shared" ca="1" si="404"/>
        <v>6</v>
      </c>
      <c r="BM259" s="77">
        <f t="shared" ca="1" si="404"/>
        <v>3</v>
      </c>
      <c r="BN259" s="77" t="str">
        <f t="shared" ca="1" si="404"/>
        <v>В</v>
      </c>
      <c r="BO259" s="77">
        <f t="shared" ca="1" si="404"/>
        <v>7</v>
      </c>
      <c r="BP259" s="77">
        <f t="shared" ca="1" si="404"/>
        <v>0</v>
      </c>
      <c r="BQ259" s="77">
        <f t="shared" ca="1" si="404"/>
        <v>3</v>
      </c>
      <c r="BR259" s="77">
        <f t="shared" si="405"/>
        <v>0</v>
      </c>
      <c r="BS259" s="77">
        <f t="shared" si="405"/>
        <v>0</v>
      </c>
      <c r="BT259" s="77">
        <f t="shared" si="405"/>
        <v>0</v>
      </c>
      <c r="BU259" s="77">
        <f t="shared" si="405"/>
        <v>0</v>
      </c>
      <c r="BV259" s="77">
        <f t="shared" si="405"/>
        <v>0</v>
      </c>
      <c r="BW259" s="77">
        <f t="shared" si="405"/>
        <v>0</v>
      </c>
      <c r="BX259" s="77">
        <f t="shared" si="405"/>
        <v>0</v>
      </c>
      <c r="BY259" s="77">
        <f t="shared" si="405"/>
        <v>0</v>
      </c>
      <c r="BZ259" s="77">
        <f t="shared" si="405"/>
        <v>0</v>
      </c>
      <c r="CA259" s="77">
        <f t="shared" si="405"/>
        <v>0</v>
      </c>
      <c r="CB259" s="77">
        <f t="shared" si="406"/>
        <v>0</v>
      </c>
      <c r="CC259" s="77">
        <f t="shared" si="406"/>
        <v>0</v>
      </c>
      <c r="CD259" s="77">
        <f t="shared" si="406"/>
        <v>0</v>
      </c>
      <c r="CE259" s="77">
        <f t="shared" si="406"/>
        <v>0</v>
      </c>
      <c r="CF259" s="77">
        <f t="shared" si="406"/>
        <v>0</v>
      </c>
      <c r="CG259" s="77">
        <f t="shared" si="406"/>
        <v>0</v>
      </c>
      <c r="CH259" s="77">
        <f t="shared" si="406"/>
        <v>0</v>
      </c>
      <c r="CI259" s="77">
        <f t="shared" si="406"/>
        <v>0</v>
      </c>
      <c r="CJ259" s="77">
        <f t="shared" si="406"/>
        <v>0</v>
      </c>
      <c r="CK259" s="77">
        <f t="shared" si="406"/>
        <v>0</v>
      </c>
      <c r="CL259" s="77">
        <f t="shared" si="407"/>
        <v>0</v>
      </c>
      <c r="CM259" s="77">
        <f t="shared" si="407"/>
        <v>0</v>
      </c>
      <c r="CN259" s="77">
        <f t="shared" si="407"/>
        <v>0</v>
      </c>
      <c r="CO259" s="77">
        <f t="shared" si="407"/>
        <v>0</v>
      </c>
      <c r="CP259" s="77">
        <f t="shared" si="407"/>
        <v>0</v>
      </c>
      <c r="CQ259" s="77">
        <f t="shared" si="407"/>
        <v>0</v>
      </c>
      <c r="CR259" s="77">
        <f t="shared" si="407"/>
        <v>0</v>
      </c>
      <c r="CS259" s="77">
        <f t="shared" si="407"/>
        <v>0</v>
      </c>
      <c r="CT259" s="77">
        <f t="shared" si="408"/>
        <v>0</v>
      </c>
      <c r="CU259" s="77">
        <f t="shared" si="408"/>
        <v>0</v>
      </c>
      <c r="CV259" s="77">
        <f t="shared" si="408"/>
        <v>0</v>
      </c>
      <c r="CW259" s="77">
        <f t="shared" si="408"/>
        <v>0</v>
      </c>
      <c r="CX259" s="77">
        <f t="shared" si="408"/>
        <v>0</v>
      </c>
      <c r="CY259" s="77">
        <f t="shared" si="408"/>
        <v>0</v>
      </c>
      <c r="CZ259" s="77">
        <f t="shared" si="408"/>
        <v>0</v>
      </c>
      <c r="DA259" s="77">
        <f t="shared" si="408"/>
        <v>0</v>
      </c>
      <c r="DB259" s="77">
        <f t="shared" si="408"/>
        <v>0</v>
      </c>
      <c r="DC259" s="77">
        <f t="shared" si="408"/>
        <v>0</v>
      </c>
      <c r="DD259" s="77">
        <f t="shared" si="409"/>
        <v>0</v>
      </c>
      <c r="DE259" s="77">
        <f t="shared" si="409"/>
        <v>0</v>
      </c>
      <c r="DF259" s="77">
        <f t="shared" si="409"/>
        <v>0</v>
      </c>
      <c r="DG259" s="77">
        <f t="shared" si="409"/>
        <v>0</v>
      </c>
      <c r="DH259" s="77">
        <f t="shared" si="409"/>
        <v>0</v>
      </c>
      <c r="DI259" s="77">
        <f t="shared" si="409"/>
        <v>0</v>
      </c>
      <c r="DJ259" s="77">
        <f t="shared" si="409"/>
        <v>0</v>
      </c>
      <c r="DK259" s="77">
        <f t="shared" si="409"/>
        <v>0</v>
      </c>
      <c r="DL259" s="77">
        <f t="shared" si="409"/>
        <v>0</v>
      </c>
      <c r="DM259" s="77">
        <f t="shared" si="409"/>
        <v>0</v>
      </c>
      <c r="DN259" s="77">
        <f t="shared" si="410"/>
        <v>0</v>
      </c>
      <c r="DO259" s="77">
        <f t="shared" si="410"/>
        <v>0</v>
      </c>
      <c r="DP259" s="77">
        <f t="shared" si="410"/>
        <v>0</v>
      </c>
      <c r="DQ259" s="77">
        <f t="shared" si="410"/>
        <v>0</v>
      </c>
      <c r="DR259" s="77">
        <f t="shared" si="410"/>
        <v>0</v>
      </c>
      <c r="DS259" s="77">
        <f t="shared" si="410"/>
        <v>0</v>
      </c>
      <c r="DT259" s="77">
        <f t="shared" si="410"/>
        <v>0</v>
      </c>
      <c r="DU259" s="77">
        <f t="shared" si="410"/>
        <v>0</v>
      </c>
      <c r="DV259" s="77">
        <f t="shared" si="410"/>
        <v>0</v>
      </c>
      <c r="DW259" s="77">
        <f t="shared" si="410"/>
        <v>0</v>
      </c>
      <c r="DX259" s="77">
        <f t="shared" si="410"/>
        <v>0</v>
      </c>
      <c r="DY259" s="77">
        <f t="shared" si="411"/>
        <v>0</v>
      </c>
      <c r="DZ259" s="77">
        <f t="shared" si="411"/>
        <v>0</v>
      </c>
      <c r="EA259" s="77">
        <f t="shared" si="411"/>
        <v>0</v>
      </c>
      <c r="EB259" s="77">
        <f t="shared" si="411"/>
        <v>0</v>
      </c>
      <c r="EC259" s="77">
        <f t="shared" si="411"/>
        <v>0</v>
      </c>
      <c r="ED259" s="77">
        <f t="shared" si="411"/>
        <v>0</v>
      </c>
      <c r="EE259" s="77">
        <f t="shared" si="411"/>
        <v>0</v>
      </c>
      <c r="EF259" s="77">
        <f t="shared" si="411"/>
        <v>0</v>
      </c>
      <c r="EG259" s="77">
        <f t="shared" si="411"/>
        <v>0</v>
      </c>
      <c r="EH259" s="77">
        <f t="shared" si="411"/>
        <v>0</v>
      </c>
      <c r="EI259" s="77">
        <f t="shared" si="412"/>
        <v>0</v>
      </c>
      <c r="EJ259" s="77">
        <f t="shared" si="412"/>
        <v>0</v>
      </c>
      <c r="EK259" s="77">
        <f t="shared" si="412"/>
        <v>0</v>
      </c>
      <c r="EL259" s="77">
        <f t="shared" si="412"/>
        <v>0</v>
      </c>
      <c r="EM259" s="77">
        <f t="shared" si="412"/>
        <v>0</v>
      </c>
      <c r="EN259" s="77">
        <f t="shared" si="412"/>
        <v>0</v>
      </c>
      <c r="EO259" s="77">
        <f t="shared" si="412"/>
        <v>0</v>
      </c>
      <c r="EP259" s="77">
        <f t="shared" si="412"/>
        <v>0</v>
      </c>
      <c r="EQ259" s="77">
        <f t="shared" si="412"/>
        <v>0</v>
      </c>
      <c r="ER259" s="77">
        <f t="shared" si="412"/>
        <v>0</v>
      </c>
      <c r="ES259" s="77">
        <f t="shared" si="413"/>
        <v>0</v>
      </c>
      <c r="ET259" s="77">
        <f t="shared" si="413"/>
        <v>0</v>
      </c>
      <c r="EU259" s="77">
        <f t="shared" si="413"/>
        <v>0</v>
      </c>
      <c r="EV259" s="77">
        <f t="shared" si="413"/>
        <v>0</v>
      </c>
      <c r="EW259" s="77">
        <f t="shared" si="413"/>
        <v>0</v>
      </c>
      <c r="EX259" s="77">
        <f t="shared" si="413"/>
        <v>0</v>
      </c>
      <c r="EY259" s="77">
        <f t="shared" si="413"/>
        <v>0</v>
      </c>
      <c r="EZ259" s="77">
        <f t="shared" si="413"/>
        <v>0</v>
      </c>
      <c r="FA259" s="77">
        <f t="shared" si="413"/>
        <v>0</v>
      </c>
      <c r="FB259" s="77">
        <f t="shared" si="413"/>
        <v>0</v>
      </c>
      <c r="FC259" s="77">
        <f t="shared" si="414"/>
        <v>0</v>
      </c>
      <c r="FD259" s="77">
        <f t="shared" si="414"/>
        <v>0</v>
      </c>
      <c r="FE259" s="77">
        <f t="shared" si="414"/>
        <v>0</v>
      </c>
      <c r="FF259" s="77">
        <f t="shared" si="414"/>
        <v>0</v>
      </c>
      <c r="FG259" s="77">
        <f t="shared" si="414"/>
        <v>0</v>
      </c>
      <c r="FH259" s="77">
        <f t="shared" si="414"/>
        <v>0</v>
      </c>
      <c r="FI259" s="77">
        <f t="shared" si="414"/>
        <v>0</v>
      </c>
      <c r="FJ259" s="77">
        <f t="shared" si="414"/>
        <v>0</v>
      </c>
      <c r="FK259" s="77">
        <f t="shared" si="414"/>
        <v>0</v>
      </c>
      <c r="FL259" s="77">
        <f t="shared" si="414"/>
        <v>0</v>
      </c>
      <c r="FM259" s="77">
        <f t="shared" si="415"/>
        <v>0</v>
      </c>
      <c r="FN259" s="77">
        <f t="shared" si="415"/>
        <v>0</v>
      </c>
      <c r="FO259" s="77">
        <f t="shared" si="415"/>
        <v>0</v>
      </c>
      <c r="FP259" s="77">
        <f t="shared" si="415"/>
        <v>0</v>
      </c>
      <c r="FQ259" s="77">
        <f t="shared" si="415"/>
        <v>0</v>
      </c>
      <c r="FR259" s="77">
        <f t="shared" si="415"/>
        <v>0</v>
      </c>
      <c r="FS259" s="77">
        <f t="shared" si="415"/>
        <v>0</v>
      </c>
      <c r="FT259" s="77">
        <f t="shared" si="415"/>
        <v>0</v>
      </c>
      <c r="FU259" s="77">
        <f t="shared" si="415"/>
        <v>0</v>
      </c>
      <c r="FV259" s="77">
        <f t="shared" si="415"/>
        <v>0</v>
      </c>
      <c r="FW259" s="77">
        <f t="shared" si="416"/>
        <v>0</v>
      </c>
      <c r="FX259" s="77">
        <f t="shared" si="416"/>
        <v>0</v>
      </c>
      <c r="FY259" s="77">
        <f t="shared" si="416"/>
        <v>0</v>
      </c>
      <c r="FZ259" s="77">
        <f t="shared" si="416"/>
        <v>0</v>
      </c>
      <c r="GA259" s="77">
        <f t="shared" si="416"/>
        <v>0</v>
      </c>
      <c r="GB259" s="77">
        <f t="shared" si="416"/>
        <v>0</v>
      </c>
      <c r="GC259" s="77">
        <f t="shared" si="416"/>
        <v>0</v>
      </c>
      <c r="GD259" s="77">
        <f t="shared" si="416"/>
        <v>0</v>
      </c>
      <c r="GE259" s="77">
        <f t="shared" si="416"/>
        <v>0</v>
      </c>
      <c r="GF259" s="77">
        <f t="shared" si="416"/>
        <v>0</v>
      </c>
      <c r="GG259" s="77">
        <f t="shared" si="416"/>
        <v>0</v>
      </c>
    </row>
    <row r="260" spans="1:189" ht="15.75" x14ac:dyDescent="0.25">
      <c r="A260" s="93"/>
      <c r="B260" s="101"/>
      <c r="C260" s="102"/>
      <c r="D260" s="102"/>
      <c r="E260" s="93"/>
      <c r="F260" s="101"/>
      <c r="G260" s="97">
        <f t="shared" si="355"/>
        <v>0</v>
      </c>
      <c r="H260" s="96"/>
      <c r="I260" s="97">
        <f t="shared" si="356"/>
        <v>0</v>
      </c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0">
        <f t="shared" si="323"/>
        <v>0</v>
      </c>
      <c r="AE260" s="100">
        <f t="shared" ref="AE260:AE300" si="417">I260-AD260</f>
        <v>0</v>
      </c>
      <c r="AF260" s="75"/>
      <c r="AG260" s="75"/>
      <c r="AH260" s="68">
        <f t="shared" si="322"/>
        <v>0</v>
      </c>
      <c r="AI260" s="79">
        <f>SUMIF(Списки!$D$2:$D$6,B260,Списки!$E$2:$E$6)</f>
        <v>0</v>
      </c>
      <c r="AJ260" s="79">
        <f t="shared" si="324"/>
        <v>31</v>
      </c>
      <c r="AK260" s="70"/>
      <c r="AL260" s="70">
        <f t="array" aca="1" ref="AL260" ca="1">IF(MONTH(AI260)=1,MIN(IF(F260=январь!$A$1:$AF$200,ROW(январь!$A$1:$AF$200))),IF(MONTH(AI260)=2,MIN(IF(F260=февраль!$A$1:$AF$200,ROW(февраль!$A$1:$AF$200))),IF(MONTH(AI260)=3,MIN(IF(F260=март!$A$1:$AF$200,ROW(март!$A$1:$AF$200))),IF(MONTH(AI260)=4,MIN(IF(F260=апрель!$A$1:$AF$200,ROW(апрель!$A$1:$AF$200))),IF(MONTH(AI260)=5,MIN(IF(F260=май!$A$1:$AF$200,ROW(май!$A$1:$AF$200))),0)))))</f>
        <v>3</v>
      </c>
      <c r="AM260" s="77" t="str">
        <f t="shared" ca="1" si="402"/>
        <v>П</v>
      </c>
      <c r="AN260" s="77" t="str">
        <f t="shared" ca="1" si="402"/>
        <v>П</v>
      </c>
      <c r="AO260" s="77" t="str">
        <f t="shared" ca="1" si="402"/>
        <v>КД</v>
      </c>
      <c r="AP260" s="77" t="str">
        <f t="shared" ca="1" si="402"/>
        <v>КД</v>
      </c>
      <c r="AQ260" s="77" t="str">
        <f t="shared" ca="1" si="402"/>
        <v>КД</v>
      </c>
      <c r="AR260" s="77" t="str">
        <f t="shared" ca="1" si="402"/>
        <v>КД</v>
      </c>
      <c r="AS260" s="77" t="str">
        <f t="shared" ca="1" si="402"/>
        <v>В</v>
      </c>
      <c r="AT260" s="77" t="str">
        <f t="shared" ca="1" si="402"/>
        <v>КД</v>
      </c>
      <c r="AU260" s="77">
        <f t="shared" ca="1" si="402"/>
        <v>0</v>
      </c>
      <c r="AV260" s="77">
        <f t="shared" ca="1" si="402"/>
        <v>3</v>
      </c>
      <c r="AW260" s="77">
        <f t="shared" ca="1" si="403"/>
        <v>4</v>
      </c>
      <c r="AX260" s="77">
        <f t="shared" ca="1" si="403"/>
        <v>6</v>
      </c>
      <c r="AY260" s="77">
        <f t="shared" ca="1" si="403"/>
        <v>3</v>
      </c>
      <c r="AZ260" s="77" t="str">
        <f t="shared" ca="1" si="403"/>
        <v>В</v>
      </c>
      <c r="BA260" s="77">
        <f t="shared" ca="1" si="403"/>
        <v>7</v>
      </c>
      <c r="BB260" s="77">
        <f t="shared" ca="1" si="403"/>
        <v>0</v>
      </c>
      <c r="BC260" s="77">
        <f t="shared" ca="1" si="403"/>
        <v>3</v>
      </c>
      <c r="BD260" s="77">
        <f t="shared" ca="1" si="403"/>
        <v>4</v>
      </c>
      <c r="BE260" s="77">
        <f t="shared" ca="1" si="403"/>
        <v>6</v>
      </c>
      <c r="BF260" s="77">
        <f t="shared" ca="1" si="403"/>
        <v>3</v>
      </c>
      <c r="BG260" s="77" t="str">
        <f t="shared" ca="1" si="404"/>
        <v>В</v>
      </c>
      <c r="BH260" s="77">
        <f t="shared" ca="1" si="404"/>
        <v>7</v>
      </c>
      <c r="BI260" s="77">
        <f t="shared" ca="1" si="404"/>
        <v>0</v>
      </c>
      <c r="BJ260" s="77">
        <f t="shared" ca="1" si="404"/>
        <v>3</v>
      </c>
      <c r="BK260" s="77">
        <f t="shared" ca="1" si="404"/>
        <v>4</v>
      </c>
      <c r="BL260" s="77">
        <f t="shared" ca="1" si="404"/>
        <v>6</v>
      </c>
      <c r="BM260" s="77">
        <f t="shared" ca="1" si="404"/>
        <v>3</v>
      </c>
      <c r="BN260" s="77" t="str">
        <f t="shared" ca="1" si="404"/>
        <v>В</v>
      </c>
      <c r="BO260" s="77">
        <f t="shared" ca="1" si="404"/>
        <v>7</v>
      </c>
      <c r="BP260" s="77">
        <f t="shared" ca="1" si="404"/>
        <v>0</v>
      </c>
      <c r="BQ260" s="77">
        <f t="shared" ca="1" si="404"/>
        <v>3</v>
      </c>
      <c r="BR260" s="77">
        <f t="shared" si="405"/>
        <v>0</v>
      </c>
      <c r="BS260" s="77">
        <f t="shared" si="405"/>
        <v>0</v>
      </c>
      <c r="BT260" s="77">
        <f t="shared" si="405"/>
        <v>0</v>
      </c>
      <c r="BU260" s="77">
        <f t="shared" si="405"/>
        <v>0</v>
      </c>
      <c r="BV260" s="77">
        <f t="shared" si="405"/>
        <v>0</v>
      </c>
      <c r="BW260" s="77">
        <f t="shared" si="405"/>
        <v>0</v>
      </c>
      <c r="BX260" s="77">
        <f t="shared" si="405"/>
        <v>0</v>
      </c>
      <c r="BY260" s="77">
        <f t="shared" si="405"/>
        <v>0</v>
      </c>
      <c r="BZ260" s="77">
        <f t="shared" si="405"/>
        <v>0</v>
      </c>
      <c r="CA260" s="77">
        <f t="shared" si="405"/>
        <v>0</v>
      </c>
      <c r="CB260" s="77">
        <f t="shared" si="406"/>
        <v>0</v>
      </c>
      <c r="CC260" s="77">
        <f t="shared" si="406"/>
        <v>0</v>
      </c>
      <c r="CD260" s="77">
        <f t="shared" si="406"/>
        <v>0</v>
      </c>
      <c r="CE260" s="77">
        <f t="shared" si="406"/>
        <v>0</v>
      </c>
      <c r="CF260" s="77">
        <f t="shared" si="406"/>
        <v>0</v>
      </c>
      <c r="CG260" s="77">
        <f t="shared" si="406"/>
        <v>0</v>
      </c>
      <c r="CH260" s="77">
        <f t="shared" si="406"/>
        <v>0</v>
      </c>
      <c r="CI260" s="77">
        <f t="shared" si="406"/>
        <v>0</v>
      </c>
      <c r="CJ260" s="77">
        <f t="shared" si="406"/>
        <v>0</v>
      </c>
      <c r="CK260" s="77">
        <f t="shared" si="406"/>
        <v>0</v>
      </c>
      <c r="CL260" s="77">
        <f t="shared" si="407"/>
        <v>0</v>
      </c>
      <c r="CM260" s="77">
        <f t="shared" si="407"/>
        <v>0</v>
      </c>
      <c r="CN260" s="77">
        <f t="shared" si="407"/>
        <v>0</v>
      </c>
      <c r="CO260" s="77">
        <f t="shared" si="407"/>
        <v>0</v>
      </c>
      <c r="CP260" s="77">
        <f t="shared" si="407"/>
        <v>0</v>
      </c>
      <c r="CQ260" s="77">
        <f t="shared" si="407"/>
        <v>0</v>
      </c>
      <c r="CR260" s="77">
        <f t="shared" si="407"/>
        <v>0</v>
      </c>
      <c r="CS260" s="77">
        <f t="shared" si="407"/>
        <v>0</v>
      </c>
      <c r="CT260" s="77">
        <f t="shared" si="408"/>
        <v>0</v>
      </c>
      <c r="CU260" s="77">
        <f t="shared" si="408"/>
        <v>0</v>
      </c>
      <c r="CV260" s="77">
        <f t="shared" si="408"/>
        <v>0</v>
      </c>
      <c r="CW260" s="77">
        <f t="shared" si="408"/>
        <v>0</v>
      </c>
      <c r="CX260" s="77">
        <f t="shared" si="408"/>
        <v>0</v>
      </c>
      <c r="CY260" s="77">
        <f t="shared" si="408"/>
        <v>0</v>
      </c>
      <c r="CZ260" s="77">
        <f t="shared" si="408"/>
        <v>0</v>
      </c>
      <c r="DA260" s="77">
        <f t="shared" si="408"/>
        <v>0</v>
      </c>
      <c r="DB260" s="77">
        <f t="shared" si="408"/>
        <v>0</v>
      </c>
      <c r="DC260" s="77">
        <f t="shared" si="408"/>
        <v>0</v>
      </c>
      <c r="DD260" s="77">
        <f t="shared" si="409"/>
        <v>0</v>
      </c>
      <c r="DE260" s="77">
        <f t="shared" si="409"/>
        <v>0</v>
      </c>
      <c r="DF260" s="77">
        <f t="shared" si="409"/>
        <v>0</v>
      </c>
      <c r="DG260" s="77">
        <f t="shared" si="409"/>
        <v>0</v>
      </c>
      <c r="DH260" s="77">
        <f t="shared" si="409"/>
        <v>0</v>
      </c>
      <c r="DI260" s="77">
        <f t="shared" si="409"/>
        <v>0</v>
      </c>
      <c r="DJ260" s="77">
        <f t="shared" si="409"/>
        <v>0</v>
      </c>
      <c r="DK260" s="77">
        <f t="shared" si="409"/>
        <v>0</v>
      </c>
      <c r="DL260" s="77">
        <f t="shared" si="409"/>
        <v>0</v>
      </c>
      <c r="DM260" s="77">
        <f t="shared" si="409"/>
        <v>0</v>
      </c>
      <c r="DN260" s="77">
        <f t="shared" si="410"/>
        <v>0</v>
      </c>
      <c r="DO260" s="77">
        <f t="shared" si="410"/>
        <v>0</v>
      </c>
      <c r="DP260" s="77">
        <f t="shared" si="410"/>
        <v>0</v>
      </c>
      <c r="DQ260" s="77">
        <f t="shared" si="410"/>
        <v>0</v>
      </c>
      <c r="DR260" s="77">
        <f t="shared" si="410"/>
        <v>0</v>
      </c>
      <c r="DS260" s="77">
        <f t="shared" si="410"/>
        <v>0</v>
      </c>
      <c r="DT260" s="77">
        <f t="shared" si="410"/>
        <v>0</v>
      </c>
      <c r="DU260" s="77">
        <f t="shared" si="410"/>
        <v>0</v>
      </c>
      <c r="DV260" s="77">
        <f t="shared" si="410"/>
        <v>0</v>
      </c>
      <c r="DW260" s="77">
        <f t="shared" si="410"/>
        <v>0</v>
      </c>
      <c r="DX260" s="77">
        <f t="shared" si="410"/>
        <v>0</v>
      </c>
      <c r="DY260" s="77">
        <f t="shared" si="411"/>
        <v>0</v>
      </c>
      <c r="DZ260" s="77">
        <f t="shared" si="411"/>
        <v>0</v>
      </c>
      <c r="EA260" s="77">
        <f t="shared" si="411"/>
        <v>0</v>
      </c>
      <c r="EB260" s="77">
        <f t="shared" si="411"/>
        <v>0</v>
      </c>
      <c r="EC260" s="77">
        <f t="shared" si="411"/>
        <v>0</v>
      </c>
      <c r="ED260" s="77">
        <f t="shared" si="411"/>
        <v>0</v>
      </c>
      <c r="EE260" s="77">
        <f t="shared" si="411"/>
        <v>0</v>
      </c>
      <c r="EF260" s="77">
        <f t="shared" si="411"/>
        <v>0</v>
      </c>
      <c r="EG260" s="77">
        <f t="shared" si="411"/>
        <v>0</v>
      </c>
      <c r="EH260" s="77">
        <f t="shared" si="411"/>
        <v>0</v>
      </c>
      <c r="EI260" s="77">
        <f t="shared" si="412"/>
        <v>0</v>
      </c>
      <c r="EJ260" s="77">
        <f t="shared" si="412"/>
        <v>0</v>
      </c>
      <c r="EK260" s="77">
        <f t="shared" si="412"/>
        <v>0</v>
      </c>
      <c r="EL260" s="77">
        <f t="shared" si="412"/>
        <v>0</v>
      </c>
      <c r="EM260" s="77">
        <f t="shared" si="412"/>
        <v>0</v>
      </c>
      <c r="EN260" s="77">
        <f t="shared" si="412"/>
        <v>0</v>
      </c>
      <c r="EO260" s="77">
        <f t="shared" si="412"/>
        <v>0</v>
      </c>
      <c r="EP260" s="77">
        <f t="shared" si="412"/>
        <v>0</v>
      </c>
      <c r="EQ260" s="77">
        <f t="shared" si="412"/>
        <v>0</v>
      </c>
      <c r="ER260" s="77">
        <f t="shared" si="412"/>
        <v>0</v>
      </c>
      <c r="ES260" s="77">
        <f t="shared" si="413"/>
        <v>0</v>
      </c>
      <c r="ET260" s="77">
        <f t="shared" si="413"/>
        <v>0</v>
      </c>
      <c r="EU260" s="77">
        <f t="shared" si="413"/>
        <v>0</v>
      </c>
      <c r="EV260" s="77">
        <f t="shared" si="413"/>
        <v>0</v>
      </c>
      <c r="EW260" s="77">
        <f t="shared" si="413"/>
        <v>0</v>
      </c>
      <c r="EX260" s="77">
        <f t="shared" si="413"/>
        <v>0</v>
      </c>
      <c r="EY260" s="77">
        <f t="shared" si="413"/>
        <v>0</v>
      </c>
      <c r="EZ260" s="77">
        <f t="shared" si="413"/>
        <v>0</v>
      </c>
      <c r="FA260" s="77">
        <f t="shared" si="413"/>
        <v>0</v>
      </c>
      <c r="FB260" s="77">
        <f t="shared" si="413"/>
        <v>0</v>
      </c>
      <c r="FC260" s="77">
        <f t="shared" si="414"/>
        <v>0</v>
      </c>
      <c r="FD260" s="77">
        <f t="shared" si="414"/>
        <v>0</v>
      </c>
      <c r="FE260" s="77">
        <f t="shared" si="414"/>
        <v>0</v>
      </c>
      <c r="FF260" s="77">
        <f t="shared" si="414"/>
        <v>0</v>
      </c>
      <c r="FG260" s="77">
        <f t="shared" si="414"/>
        <v>0</v>
      </c>
      <c r="FH260" s="77">
        <f t="shared" si="414"/>
        <v>0</v>
      </c>
      <c r="FI260" s="77">
        <f t="shared" si="414"/>
        <v>0</v>
      </c>
      <c r="FJ260" s="77">
        <f t="shared" si="414"/>
        <v>0</v>
      </c>
      <c r="FK260" s="77">
        <f t="shared" si="414"/>
        <v>0</v>
      </c>
      <c r="FL260" s="77">
        <f t="shared" si="414"/>
        <v>0</v>
      </c>
      <c r="FM260" s="77">
        <f t="shared" si="415"/>
        <v>0</v>
      </c>
      <c r="FN260" s="77">
        <f t="shared" si="415"/>
        <v>0</v>
      </c>
      <c r="FO260" s="77">
        <f t="shared" si="415"/>
        <v>0</v>
      </c>
      <c r="FP260" s="77">
        <f t="shared" si="415"/>
        <v>0</v>
      </c>
      <c r="FQ260" s="77">
        <f t="shared" si="415"/>
        <v>0</v>
      </c>
      <c r="FR260" s="77">
        <f t="shared" si="415"/>
        <v>0</v>
      </c>
      <c r="FS260" s="77">
        <f t="shared" si="415"/>
        <v>0</v>
      </c>
      <c r="FT260" s="77">
        <f t="shared" si="415"/>
        <v>0</v>
      </c>
      <c r="FU260" s="77">
        <f t="shared" si="415"/>
        <v>0</v>
      </c>
      <c r="FV260" s="77">
        <f t="shared" si="415"/>
        <v>0</v>
      </c>
      <c r="FW260" s="77">
        <f t="shared" si="416"/>
        <v>0</v>
      </c>
      <c r="FX260" s="77">
        <f t="shared" si="416"/>
        <v>0</v>
      </c>
      <c r="FY260" s="77">
        <f t="shared" si="416"/>
        <v>0</v>
      </c>
      <c r="FZ260" s="77">
        <f t="shared" si="416"/>
        <v>0</v>
      </c>
      <c r="GA260" s="77">
        <f t="shared" si="416"/>
        <v>0</v>
      </c>
      <c r="GB260" s="77">
        <f t="shared" si="416"/>
        <v>0</v>
      </c>
      <c r="GC260" s="77">
        <f t="shared" si="416"/>
        <v>0</v>
      </c>
      <c r="GD260" s="77">
        <f t="shared" si="416"/>
        <v>0</v>
      </c>
      <c r="GE260" s="77">
        <f t="shared" si="416"/>
        <v>0</v>
      </c>
      <c r="GF260" s="77">
        <f t="shared" si="416"/>
        <v>0</v>
      </c>
      <c r="GG260" s="77">
        <f t="shared" si="416"/>
        <v>0</v>
      </c>
    </row>
    <row r="261" spans="1:189" ht="15.75" x14ac:dyDescent="0.25">
      <c r="A261" s="93"/>
      <c r="B261" s="101"/>
      <c r="C261" s="102"/>
      <c r="D261" s="102"/>
      <c r="E261" s="93"/>
      <c r="F261" s="101"/>
      <c r="G261" s="97">
        <f t="shared" ref="G261:G300" si="418">SUMIFS(AM261:GG261,$AM$3:$GG$3,"&gt;="&amp;C261,$AM$3:$GG$3,"&lt;="&amp;D261)</f>
        <v>0</v>
      </c>
      <c r="H261" s="96"/>
      <c r="I261" s="97">
        <f t="shared" ref="I261:I300" si="419">G261-H261</f>
        <v>0</v>
      </c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0">
        <f t="shared" si="323"/>
        <v>0</v>
      </c>
      <c r="AE261" s="100">
        <f t="shared" si="417"/>
        <v>0</v>
      </c>
      <c r="AF261" s="75"/>
      <c r="AG261" s="75"/>
      <c r="AH261" s="68">
        <f t="shared" ref="AH261:AH300" si="420">COUNTIFS($AM$3:$GG$3,"&gt;="&amp;C261,$AM$3:$GG$3,"&lt;="&amp;D261,AM261:GG261,"&lt;&gt;П",AM261:GG261,"&lt;&gt;В",AM261:GG261,"&lt;&gt;КД",AM261:GG261,"&lt;&gt;Н")</f>
        <v>0</v>
      </c>
      <c r="AI261" s="79">
        <f>SUMIF(Списки!$D$2:$D$6,B261,Списки!$E$2:$E$6)</f>
        <v>0</v>
      </c>
      <c r="AJ261" s="79">
        <f t="shared" si="324"/>
        <v>31</v>
      </c>
      <c r="AK261" s="70"/>
      <c r="AL261" s="70">
        <f t="array" aca="1" ref="AL261" ca="1">IF(MONTH(AI261)=1,MIN(IF(F261=январь!$A$1:$AF$200,ROW(январь!$A$1:$AF$200))),IF(MONTH(AI261)=2,MIN(IF(F261=февраль!$A$1:$AF$200,ROW(февраль!$A$1:$AF$200))),IF(MONTH(AI261)=3,MIN(IF(F261=март!$A$1:$AF$200,ROW(март!$A$1:$AF$200))),IF(MONTH(AI261)=4,MIN(IF(F261=апрель!$A$1:$AF$200,ROW(апрель!$A$1:$AF$200))),IF(MONTH(AI261)=5,MIN(IF(F261=май!$A$1:$AF$200,ROW(май!$A$1:$AF$200))),0)))))</f>
        <v>3</v>
      </c>
      <c r="AM261" s="77" t="str">
        <f t="shared" ca="1" si="402"/>
        <v>П</v>
      </c>
      <c r="AN261" s="77" t="str">
        <f t="shared" ca="1" si="402"/>
        <v>П</v>
      </c>
      <c r="AO261" s="77" t="str">
        <f t="shared" ca="1" si="402"/>
        <v>КД</v>
      </c>
      <c r="AP261" s="77" t="str">
        <f t="shared" ca="1" si="402"/>
        <v>КД</v>
      </c>
      <c r="AQ261" s="77" t="str">
        <f t="shared" ca="1" si="402"/>
        <v>КД</v>
      </c>
      <c r="AR261" s="77" t="str">
        <f t="shared" ca="1" si="402"/>
        <v>КД</v>
      </c>
      <c r="AS261" s="77" t="str">
        <f t="shared" ca="1" si="402"/>
        <v>В</v>
      </c>
      <c r="AT261" s="77" t="str">
        <f t="shared" ca="1" si="402"/>
        <v>КД</v>
      </c>
      <c r="AU261" s="77">
        <f t="shared" ca="1" si="402"/>
        <v>0</v>
      </c>
      <c r="AV261" s="77">
        <f t="shared" ca="1" si="402"/>
        <v>3</v>
      </c>
      <c r="AW261" s="77">
        <f t="shared" ca="1" si="403"/>
        <v>4</v>
      </c>
      <c r="AX261" s="77">
        <f t="shared" ca="1" si="403"/>
        <v>6</v>
      </c>
      <c r="AY261" s="77">
        <f t="shared" ca="1" si="403"/>
        <v>3</v>
      </c>
      <c r="AZ261" s="77" t="str">
        <f t="shared" ca="1" si="403"/>
        <v>В</v>
      </c>
      <c r="BA261" s="77">
        <f t="shared" ca="1" si="403"/>
        <v>7</v>
      </c>
      <c r="BB261" s="77">
        <f t="shared" ca="1" si="403"/>
        <v>0</v>
      </c>
      <c r="BC261" s="77">
        <f t="shared" ca="1" si="403"/>
        <v>3</v>
      </c>
      <c r="BD261" s="77">
        <f t="shared" ca="1" si="403"/>
        <v>4</v>
      </c>
      <c r="BE261" s="77">
        <f t="shared" ca="1" si="403"/>
        <v>6</v>
      </c>
      <c r="BF261" s="77">
        <f t="shared" ca="1" si="403"/>
        <v>3</v>
      </c>
      <c r="BG261" s="77" t="str">
        <f t="shared" ca="1" si="404"/>
        <v>В</v>
      </c>
      <c r="BH261" s="77">
        <f t="shared" ca="1" si="404"/>
        <v>7</v>
      </c>
      <c r="BI261" s="77">
        <f t="shared" ca="1" si="404"/>
        <v>0</v>
      </c>
      <c r="BJ261" s="77">
        <f t="shared" ca="1" si="404"/>
        <v>3</v>
      </c>
      <c r="BK261" s="77">
        <f t="shared" ca="1" si="404"/>
        <v>4</v>
      </c>
      <c r="BL261" s="77">
        <f t="shared" ca="1" si="404"/>
        <v>6</v>
      </c>
      <c r="BM261" s="77">
        <f t="shared" ca="1" si="404"/>
        <v>3</v>
      </c>
      <c r="BN261" s="77" t="str">
        <f t="shared" ca="1" si="404"/>
        <v>В</v>
      </c>
      <c r="BO261" s="77">
        <f t="shared" ca="1" si="404"/>
        <v>7</v>
      </c>
      <c r="BP261" s="77">
        <f t="shared" ca="1" si="404"/>
        <v>0</v>
      </c>
      <c r="BQ261" s="77">
        <f t="shared" ca="1" si="404"/>
        <v>3</v>
      </c>
      <c r="BR261" s="77">
        <f t="shared" si="405"/>
        <v>0</v>
      </c>
      <c r="BS261" s="77">
        <f t="shared" si="405"/>
        <v>0</v>
      </c>
      <c r="BT261" s="77">
        <f t="shared" si="405"/>
        <v>0</v>
      </c>
      <c r="BU261" s="77">
        <f t="shared" si="405"/>
        <v>0</v>
      </c>
      <c r="BV261" s="77">
        <f t="shared" si="405"/>
        <v>0</v>
      </c>
      <c r="BW261" s="77">
        <f t="shared" si="405"/>
        <v>0</v>
      </c>
      <c r="BX261" s="77">
        <f t="shared" si="405"/>
        <v>0</v>
      </c>
      <c r="BY261" s="77">
        <f t="shared" si="405"/>
        <v>0</v>
      </c>
      <c r="BZ261" s="77">
        <f t="shared" si="405"/>
        <v>0</v>
      </c>
      <c r="CA261" s="77">
        <f t="shared" si="405"/>
        <v>0</v>
      </c>
      <c r="CB261" s="77">
        <f t="shared" si="406"/>
        <v>0</v>
      </c>
      <c r="CC261" s="77">
        <f t="shared" si="406"/>
        <v>0</v>
      </c>
      <c r="CD261" s="77">
        <f t="shared" si="406"/>
        <v>0</v>
      </c>
      <c r="CE261" s="77">
        <f t="shared" si="406"/>
        <v>0</v>
      </c>
      <c r="CF261" s="77">
        <f t="shared" si="406"/>
        <v>0</v>
      </c>
      <c r="CG261" s="77">
        <f t="shared" si="406"/>
        <v>0</v>
      </c>
      <c r="CH261" s="77">
        <f t="shared" si="406"/>
        <v>0</v>
      </c>
      <c r="CI261" s="77">
        <f t="shared" si="406"/>
        <v>0</v>
      </c>
      <c r="CJ261" s="77">
        <f t="shared" si="406"/>
        <v>0</v>
      </c>
      <c r="CK261" s="77">
        <f t="shared" si="406"/>
        <v>0</v>
      </c>
      <c r="CL261" s="77">
        <f t="shared" si="407"/>
        <v>0</v>
      </c>
      <c r="CM261" s="77">
        <f t="shared" si="407"/>
        <v>0</v>
      </c>
      <c r="CN261" s="77">
        <f t="shared" si="407"/>
        <v>0</v>
      </c>
      <c r="CO261" s="77">
        <f t="shared" si="407"/>
        <v>0</v>
      </c>
      <c r="CP261" s="77">
        <f t="shared" si="407"/>
        <v>0</v>
      </c>
      <c r="CQ261" s="77">
        <f t="shared" si="407"/>
        <v>0</v>
      </c>
      <c r="CR261" s="77">
        <f t="shared" si="407"/>
        <v>0</v>
      </c>
      <c r="CS261" s="77">
        <f t="shared" si="407"/>
        <v>0</v>
      </c>
      <c r="CT261" s="77">
        <f t="shared" si="408"/>
        <v>0</v>
      </c>
      <c r="CU261" s="77">
        <f t="shared" si="408"/>
        <v>0</v>
      </c>
      <c r="CV261" s="77">
        <f t="shared" si="408"/>
        <v>0</v>
      </c>
      <c r="CW261" s="77">
        <f t="shared" si="408"/>
        <v>0</v>
      </c>
      <c r="CX261" s="77">
        <f t="shared" si="408"/>
        <v>0</v>
      </c>
      <c r="CY261" s="77">
        <f t="shared" si="408"/>
        <v>0</v>
      </c>
      <c r="CZ261" s="77">
        <f t="shared" si="408"/>
        <v>0</v>
      </c>
      <c r="DA261" s="77">
        <f t="shared" si="408"/>
        <v>0</v>
      </c>
      <c r="DB261" s="77">
        <f t="shared" si="408"/>
        <v>0</v>
      </c>
      <c r="DC261" s="77">
        <f t="shared" si="408"/>
        <v>0</v>
      </c>
      <c r="DD261" s="77">
        <f t="shared" si="409"/>
        <v>0</v>
      </c>
      <c r="DE261" s="77">
        <f t="shared" si="409"/>
        <v>0</v>
      </c>
      <c r="DF261" s="77">
        <f t="shared" si="409"/>
        <v>0</v>
      </c>
      <c r="DG261" s="77">
        <f t="shared" si="409"/>
        <v>0</v>
      </c>
      <c r="DH261" s="77">
        <f t="shared" si="409"/>
        <v>0</v>
      </c>
      <c r="DI261" s="77">
        <f t="shared" si="409"/>
        <v>0</v>
      </c>
      <c r="DJ261" s="77">
        <f t="shared" si="409"/>
        <v>0</v>
      </c>
      <c r="DK261" s="77">
        <f t="shared" si="409"/>
        <v>0</v>
      </c>
      <c r="DL261" s="77">
        <f t="shared" si="409"/>
        <v>0</v>
      </c>
      <c r="DM261" s="77">
        <f t="shared" si="409"/>
        <v>0</v>
      </c>
      <c r="DN261" s="77">
        <f t="shared" si="410"/>
        <v>0</v>
      </c>
      <c r="DO261" s="77">
        <f t="shared" si="410"/>
        <v>0</v>
      </c>
      <c r="DP261" s="77">
        <f t="shared" si="410"/>
        <v>0</v>
      </c>
      <c r="DQ261" s="77">
        <f t="shared" si="410"/>
        <v>0</v>
      </c>
      <c r="DR261" s="77">
        <f t="shared" si="410"/>
        <v>0</v>
      </c>
      <c r="DS261" s="77">
        <f t="shared" si="410"/>
        <v>0</v>
      </c>
      <c r="DT261" s="77">
        <f t="shared" si="410"/>
        <v>0</v>
      </c>
      <c r="DU261" s="77">
        <f t="shared" si="410"/>
        <v>0</v>
      </c>
      <c r="DV261" s="77">
        <f t="shared" si="410"/>
        <v>0</v>
      </c>
      <c r="DW261" s="77">
        <f t="shared" si="410"/>
        <v>0</v>
      </c>
      <c r="DX261" s="77">
        <f t="shared" si="410"/>
        <v>0</v>
      </c>
      <c r="DY261" s="77">
        <f t="shared" si="411"/>
        <v>0</v>
      </c>
      <c r="DZ261" s="77">
        <f t="shared" si="411"/>
        <v>0</v>
      </c>
      <c r="EA261" s="77">
        <f t="shared" si="411"/>
        <v>0</v>
      </c>
      <c r="EB261" s="77">
        <f t="shared" si="411"/>
        <v>0</v>
      </c>
      <c r="EC261" s="77">
        <f t="shared" si="411"/>
        <v>0</v>
      </c>
      <c r="ED261" s="77">
        <f t="shared" si="411"/>
        <v>0</v>
      </c>
      <c r="EE261" s="77">
        <f t="shared" si="411"/>
        <v>0</v>
      </c>
      <c r="EF261" s="77">
        <f t="shared" si="411"/>
        <v>0</v>
      </c>
      <c r="EG261" s="77">
        <f t="shared" si="411"/>
        <v>0</v>
      </c>
      <c r="EH261" s="77">
        <f t="shared" si="411"/>
        <v>0</v>
      </c>
      <c r="EI261" s="77">
        <f t="shared" si="412"/>
        <v>0</v>
      </c>
      <c r="EJ261" s="77">
        <f t="shared" si="412"/>
        <v>0</v>
      </c>
      <c r="EK261" s="77">
        <f t="shared" si="412"/>
        <v>0</v>
      </c>
      <c r="EL261" s="77">
        <f t="shared" si="412"/>
        <v>0</v>
      </c>
      <c r="EM261" s="77">
        <f t="shared" si="412"/>
        <v>0</v>
      </c>
      <c r="EN261" s="77">
        <f t="shared" si="412"/>
        <v>0</v>
      </c>
      <c r="EO261" s="77">
        <f t="shared" si="412"/>
        <v>0</v>
      </c>
      <c r="EP261" s="77">
        <f t="shared" si="412"/>
        <v>0</v>
      </c>
      <c r="EQ261" s="77">
        <f t="shared" si="412"/>
        <v>0</v>
      </c>
      <c r="ER261" s="77">
        <f t="shared" si="412"/>
        <v>0</v>
      </c>
      <c r="ES261" s="77">
        <f t="shared" si="413"/>
        <v>0</v>
      </c>
      <c r="ET261" s="77">
        <f t="shared" si="413"/>
        <v>0</v>
      </c>
      <c r="EU261" s="77">
        <f t="shared" si="413"/>
        <v>0</v>
      </c>
      <c r="EV261" s="77">
        <f t="shared" si="413"/>
        <v>0</v>
      </c>
      <c r="EW261" s="77">
        <f t="shared" si="413"/>
        <v>0</v>
      </c>
      <c r="EX261" s="77">
        <f t="shared" si="413"/>
        <v>0</v>
      </c>
      <c r="EY261" s="77">
        <f t="shared" si="413"/>
        <v>0</v>
      </c>
      <c r="EZ261" s="77">
        <f t="shared" si="413"/>
        <v>0</v>
      </c>
      <c r="FA261" s="77">
        <f t="shared" si="413"/>
        <v>0</v>
      </c>
      <c r="FB261" s="77">
        <f t="shared" si="413"/>
        <v>0</v>
      </c>
      <c r="FC261" s="77">
        <f t="shared" si="414"/>
        <v>0</v>
      </c>
      <c r="FD261" s="77">
        <f t="shared" si="414"/>
        <v>0</v>
      </c>
      <c r="FE261" s="77">
        <f t="shared" si="414"/>
        <v>0</v>
      </c>
      <c r="FF261" s="77">
        <f t="shared" si="414"/>
        <v>0</v>
      </c>
      <c r="FG261" s="77">
        <f t="shared" si="414"/>
        <v>0</v>
      </c>
      <c r="FH261" s="77">
        <f t="shared" si="414"/>
        <v>0</v>
      </c>
      <c r="FI261" s="77">
        <f t="shared" si="414"/>
        <v>0</v>
      </c>
      <c r="FJ261" s="77">
        <f t="shared" si="414"/>
        <v>0</v>
      </c>
      <c r="FK261" s="77">
        <f t="shared" si="414"/>
        <v>0</v>
      </c>
      <c r="FL261" s="77">
        <f t="shared" si="414"/>
        <v>0</v>
      </c>
      <c r="FM261" s="77">
        <f t="shared" si="415"/>
        <v>0</v>
      </c>
      <c r="FN261" s="77">
        <f t="shared" si="415"/>
        <v>0</v>
      </c>
      <c r="FO261" s="77">
        <f t="shared" si="415"/>
        <v>0</v>
      </c>
      <c r="FP261" s="77">
        <f t="shared" si="415"/>
        <v>0</v>
      </c>
      <c r="FQ261" s="77">
        <f t="shared" si="415"/>
        <v>0</v>
      </c>
      <c r="FR261" s="77">
        <f t="shared" si="415"/>
        <v>0</v>
      </c>
      <c r="FS261" s="77">
        <f t="shared" si="415"/>
        <v>0</v>
      </c>
      <c r="FT261" s="77">
        <f t="shared" si="415"/>
        <v>0</v>
      </c>
      <c r="FU261" s="77">
        <f t="shared" si="415"/>
        <v>0</v>
      </c>
      <c r="FV261" s="77">
        <f t="shared" si="415"/>
        <v>0</v>
      </c>
      <c r="FW261" s="77">
        <f t="shared" si="416"/>
        <v>0</v>
      </c>
      <c r="FX261" s="77">
        <f t="shared" si="416"/>
        <v>0</v>
      </c>
      <c r="FY261" s="77">
        <f t="shared" si="416"/>
        <v>0</v>
      </c>
      <c r="FZ261" s="77">
        <f t="shared" si="416"/>
        <v>0</v>
      </c>
      <c r="GA261" s="77">
        <f t="shared" si="416"/>
        <v>0</v>
      </c>
      <c r="GB261" s="77">
        <f t="shared" si="416"/>
        <v>0</v>
      </c>
      <c r="GC261" s="77">
        <f t="shared" si="416"/>
        <v>0</v>
      </c>
      <c r="GD261" s="77">
        <f t="shared" si="416"/>
        <v>0</v>
      </c>
      <c r="GE261" s="77">
        <f t="shared" si="416"/>
        <v>0</v>
      </c>
      <c r="GF261" s="77">
        <f t="shared" si="416"/>
        <v>0</v>
      </c>
      <c r="GG261" s="77">
        <f t="shared" si="416"/>
        <v>0</v>
      </c>
    </row>
    <row r="262" spans="1:189" ht="15.75" x14ac:dyDescent="0.25">
      <c r="A262" s="93"/>
      <c r="B262" s="101"/>
      <c r="C262" s="102"/>
      <c r="D262" s="102"/>
      <c r="E262" s="93"/>
      <c r="F262" s="101"/>
      <c r="G262" s="97">
        <f t="shared" si="418"/>
        <v>0</v>
      </c>
      <c r="H262" s="96"/>
      <c r="I262" s="97">
        <f t="shared" si="419"/>
        <v>0</v>
      </c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0">
        <f t="shared" ref="AD262:AD300" si="421">K262+M262+O262+Q262+S262+U262+W262+Y262+AA262+AC262</f>
        <v>0</v>
      </c>
      <c r="AE262" s="100">
        <f t="shared" si="417"/>
        <v>0</v>
      </c>
      <c r="AF262" s="75"/>
      <c r="AG262" s="75"/>
      <c r="AH262" s="68">
        <f t="shared" si="420"/>
        <v>0</v>
      </c>
      <c r="AI262" s="79">
        <f>SUMIF(Списки!$D$2:$D$6,B262,Списки!$E$2:$E$6)</f>
        <v>0</v>
      </c>
      <c r="AJ262" s="79">
        <f t="shared" si="324"/>
        <v>31</v>
      </c>
      <c r="AK262" s="70"/>
      <c r="AL262" s="70">
        <f t="array" aca="1" ref="AL262" ca="1">IF(MONTH(AI262)=1,MIN(IF(F262=январь!$A$1:$AF$200,ROW(январь!$A$1:$AF$200))),IF(MONTH(AI262)=2,MIN(IF(F262=февраль!$A$1:$AF$200,ROW(февраль!$A$1:$AF$200))),IF(MONTH(AI262)=3,MIN(IF(F262=март!$A$1:$AF$200,ROW(март!$A$1:$AF$200))),IF(MONTH(AI262)=4,MIN(IF(F262=апрель!$A$1:$AF$200,ROW(апрель!$A$1:$AF$200))),IF(MONTH(AI262)=5,MIN(IF(F262=май!$A$1:$AF$200,ROW(май!$A$1:$AF$200))),0)))))</f>
        <v>3</v>
      </c>
      <c r="AM262" s="77" t="str">
        <f t="shared" ca="1" si="402"/>
        <v>П</v>
      </c>
      <c r="AN262" s="77" t="str">
        <f t="shared" ca="1" si="402"/>
        <v>П</v>
      </c>
      <c r="AO262" s="77" t="str">
        <f t="shared" ca="1" si="402"/>
        <v>КД</v>
      </c>
      <c r="AP262" s="77" t="str">
        <f t="shared" ca="1" si="402"/>
        <v>КД</v>
      </c>
      <c r="AQ262" s="77" t="str">
        <f t="shared" ca="1" si="402"/>
        <v>КД</v>
      </c>
      <c r="AR262" s="77" t="str">
        <f t="shared" ca="1" si="402"/>
        <v>КД</v>
      </c>
      <c r="AS262" s="77" t="str">
        <f t="shared" ca="1" si="402"/>
        <v>В</v>
      </c>
      <c r="AT262" s="77" t="str">
        <f t="shared" ca="1" si="402"/>
        <v>КД</v>
      </c>
      <c r="AU262" s="77">
        <f t="shared" ca="1" si="402"/>
        <v>0</v>
      </c>
      <c r="AV262" s="77">
        <f t="shared" ca="1" si="402"/>
        <v>3</v>
      </c>
      <c r="AW262" s="77">
        <f t="shared" ca="1" si="403"/>
        <v>4</v>
      </c>
      <c r="AX262" s="77">
        <f t="shared" ca="1" si="403"/>
        <v>6</v>
      </c>
      <c r="AY262" s="77">
        <f t="shared" ca="1" si="403"/>
        <v>3</v>
      </c>
      <c r="AZ262" s="77" t="str">
        <f t="shared" ca="1" si="403"/>
        <v>В</v>
      </c>
      <c r="BA262" s="77">
        <f t="shared" ca="1" si="403"/>
        <v>7</v>
      </c>
      <c r="BB262" s="77">
        <f t="shared" ca="1" si="403"/>
        <v>0</v>
      </c>
      <c r="BC262" s="77">
        <f t="shared" ca="1" si="403"/>
        <v>3</v>
      </c>
      <c r="BD262" s="77">
        <f t="shared" ca="1" si="403"/>
        <v>4</v>
      </c>
      <c r="BE262" s="77">
        <f t="shared" ca="1" si="403"/>
        <v>6</v>
      </c>
      <c r="BF262" s="77">
        <f t="shared" ca="1" si="403"/>
        <v>3</v>
      </c>
      <c r="BG262" s="77" t="str">
        <f t="shared" ca="1" si="404"/>
        <v>В</v>
      </c>
      <c r="BH262" s="77">
        <f t="shared" ca="1" si="404"/>
        <v>7</v>
      </c>
      <c r="BI262" s="77">
        <f t="shared" ca="1" si="404"/>
        <v>0</v>
      </c>
      <c r="BJ262" s="77">
        <f t="shared" ca="1" si="404"/>
        <v>3</v>
      </c>
      <c r="BK262" s="77">
        <f t="shared" ca="1" si="404"/>
        <v>4</v>
      </c>
      <c r="BL262" s="77">
        <f t="shared" ca="1" si="404"/>
        <v>6</v>
      </c>
      <c r="BM262" s="77">
        <f t="shared" ca="1" si="404"/>
        <v>3</v>
      </c>
      <c r="BN262" s="77" t="str">
        <f t="shared" ca="1" si="404"/>
        <v>В</v>
      </c>
      <c r="BO262" s="77">
        <f t="shared" ca="1" si="404"/>
        <v>7</v>
      </c>
      <c r="BP262" s="77">
        <f t="shared" ca="1" si="404"/>
        <v>0</v>
      </c>
      <c r="BQ262" s="77">
        <f t="shared" ca="1" si="404"/>
        <v>3</v>
      </c>
      <c r="BR262" s="77">
        <f t="shared" si="405"/>
        <v>0</v>
      </c>
      <c r="BS262" s="77">
        <f t="shared" si="405"/>
        <v>0</v>
      </c>
      <c r="BT262" s="77">
        <f t="shared" si="405"/>
        <v>0</v>
      </c>
      <c r="BU262" s="77">
        <f t="shared" si="405"/>
        <v>0</v>
      </c>
      <c r="BV262" s="77">
        <f t="shared" si="405"/>
        <v>0</v>
      </c>
      <c r="BW262" s="77">
        <f t="shared" si="405"/>
        <v>0</v>
      </c>
      <c r="BX262" s="77">
        <f t="shared" si="405"/>
        <v>0</v>
      </c>
      <c r="BY262" s="77">
        <f t="shared" si="405"/>
        <v>0</v>
      </c>
      <c r="BZ262" s="77">
        <f t="shared" si="405"/>
        <v>0</v>
      </c>
      <c r="CA262" s="77">
        <f t="shared" si="405"/>
        <v>0</v>
      </c>
      <c r="CB262" s="77">
        <f t="shared" si="406"/>
        <v>0</v>
      </c>
      <c r="CC262" s="77">
        <f t="shared" si="406"/>
        <v>0</v>
      </c>
      <c r="CD262" s="77">
        <f t="shared" si="406"/>
        <v>0</v>
      </c>
      <c r="CE262" s="77">
        <f t="shared" si="406"/>
        <v>0</v>
      </c>
      <c r="CF262" s="77">
        <f t="shared" si="406"/>
        <v>0</v>
      </c>
      <c r="CG262" s="77">
        <f t="shared" si="406"/>
        <v>0</v>
      </c>
      <c r="CH262" s="77">
        <f t="shared" si="406"/>
        <v>0</v>
      </c>
      <c r="CI262" s="77">
        <f t="shared" si="406"/>
        <v>0</v>
      </c>
      <c r="CJ262" s="77">
        <f t="shared" si="406"/>
        <v>0</v>
      </c>
      <c r="CK262" s="77">
        <f t="shared" si="406"/>
        <v>0</v>
      </c>
      <c r="CL262" s="77">
        <f t="shared" si="407"/>
        <v>0</v>
      </c>
      <c r="CM262" s="77">
        <f t="shared" si="407"/>
        <v>0</v>
      </c>
      <c r="CN262" s="77">
        <f t="shared" si="407"/>
        <v>0</v>
      </c>
      <c r="CO262" s="77">
        <f t="shared" si="407"/>
        <v>0</v>
      </c>
      <c r="CP262" s="77">
        <f t="shared" si="407"/>
        <v>0</v>
      </c>
      <c r="CQ262" s="77">
        <f t="shared" si="407"/>
        <v>0</v>
      </c>
      <c r="CR262" s="77">
        <f t="shared" si="407"/>
        <v>0</v>
      </c>
      <c r="CS262" s="77">
        <f t="shared" si="407"/>
        <v>0</v>
      </c>
      <c r="CT262" s="77">
        <f t="shared" si="408"/>
        <v>0</v>
      </c>
      <c r="CU262" s="77">
        <f t="shared" si="408"/>
        <v>0</v>
      </c>
      <c r="CV262" s="77">
        <f t="shared" si="408"/>
        <v>0</v>
      </c>
      <c r="CW262" s="77">
        <f t="shared" si="408"/>
        <v>0</v>
      </c>
      <c r="CX262" s="77">
        <f t="shared" si="408"/>
        <v>0</v>
      </c>
      <c r="CY262" s="77">
        <f t="shared" si="408"/>
        <v>0</v>
      </c>
      <c r="CZ262" s="77">
        <f t="shared" si="408"/>
        <v>0</v>
      </c>
      <c r="DA262" s="77">
        <f t="shared" si="408"/>
        <v>0</v>
      </c>
      <c r="DB262" s="77">
        <f t="shared" si="408"/>
        <v>0</v>
      </c>
      <c r="DC262" s="77">
        <f t="shared" si="408"/>
        <v>0</v>
      </c>
      <c r="DD262" s="77">
        <f t="shared" si="409"/>
        <v>0</v>
      </c>
      <c r="DE262" s="77">
        <f t="shared" si="409"/>
        <v>0</v>
      </c>
      <c r="DF262" s="77">
        <f t="shared" si="409"/>
        <v>0</v>
      </c>
      <c r="DG262" s="77">
        <f t="shared" si="409"/>
        <v>0</v>
      </c>
      <c r="DH262" s="77">
        <f t="shared" si="409"/>
        <v>0</v>
      </c>
      <c r="DI262" s="77">
        <f t="shared" si="409"/>
        <v>0</v>
      </c>
      <c r="DJ262" s="77">
        <f t="shared" si="409"/>
        <v>0</v>
      </c>
      <c r="DK262" s="77">
        <f t="shared" si="409"/>
        <v>0</v>
      </c>
      <c r="DL262" s="77">
        <f t="shared" si="409"/>
        <v>0</v>
      </c>
      <c r="DM262" s="77">
        <f t="shared" si="409"/>
        <v>0</v>
      </c>
      <c r="DN262" s="77">
        <f t="shared" si="410"/>
        <v>0</v>
      </c>
      <c r="DO262" s="77">
        <f t="shared" si="410"/>
        <v>0</v>
      </c>
      <c r="DP262" s="77">
        <f t="shared" si="410"/>
        <v>0</v>
      </c>
      <c r="DQ262" s="77">
        <f t="shared" si="410"/>
        <v>0</v>
      </c>
      <c r="DR262" s="77">
        <f t="shared" si="410"/>
        <v>0</v>
      </c>
      <c r="DS262" s="77">
        <f t="shared" si="410"/>
        <v>0</v>
      </c>
      <c r="DT262" s="77">
        <f t="shared" si="410"/>
        <v>0</v>
      </c>
      <c r="DU262" s="77">
        <f t="shared" si="410"/>
        <v>0</v>
      </c>
      <c r="DV262" s="77">
        <f t="shared" si="410"/>
        <v>0</v>
      </c>
      <c r="DW262" s="77">
        <f t="shared" si="410"/>
        <v>0</v>
      </c>
      <c r="DX262" s="77">
        <f t="shared" si="410"/>
        <v>0</v>
      </c>
      <c r="DY262" s="77">
        <f t="shared" si="411"/>
        <v>0</v>
      </c>
      <c r="DZ262" s="77">
        <f t="shared" si="411"/>
        <v>0</v>
      </c>
      <c r="EA262" s="77">
        <f t="shared" si="411"/>
        <v>0</v>
      </c>
      <c r="EB262" s="77">
        <f t="shared" si="411"/>
        <v>0</v>
      </c>
      <c r="EC262" s="77">
        <f t="shared" si="411"/>
        <v>0</v>
      </c>
      <c r="ED262" s="77">
        <f t="shared" si="411"/>
        <v>0</v>
      </c>
      <c r="EE262" s="77">
        <f t="shared" si="411"/>
        <v>0</v>
      </c>
      <c r="EF262" s="77">
        <f t="shared" si="411"/>
        <v>0</v>
      </c>
      <c r="EG262" s="77">
        <f t="shared" si="411"/>
        <v>0</v>
      </c>
      <c r="EH262" s="77">
        <f t="shared" si="411"/>
        <v>0</v>
      </c>
      <c r="EI262" s="77">
        <f t="shared" si="412"/>
        <v>0</v>
      </c>
      <c r="EJ262" s="77">
        <f t="shared" si="412"/>
        <v>0</v>
      </c>
      <c r="EK262" s="77">
        <f t="shared" si="412"/>
        <v>0</v>
      </c>
      <c r="EL262" s="77">
        <f t="shared" si="412"/>
        <v>0</v>
      </c>
      <c r="EM262" s="77">
        <f t="shared" si="412"/>
        <v>0</v>
      </c>
      <c r="EN262" s="77">
        <f t="shared" si="412"/>
        <v>0</v>
      </c>
      <c r="EO262" s="77">
        <f t="shared" si="412"/>
        <v>0</v>
      </c>
      <c r="EP262" s="77">
        <f t="shared" si="412"/>
        <v>0</v>
      </c>
      <c r="EQ262" s="77">
        <f t="shared" si="412"/>
        <v>0</v>
      </c>
      <c r="ER262" s="77">
        <f t="shared" si="412"/>
        <v>0</v>
      </c>
      <c r="ES262" s="77">
        <f t="shared" si="413"/>
        <v>0</v>
      </c>
      <c r="ET262" s="77">
        <f t="shared" si="413"/>
        <v>0</v>
      </c>
      <c r="EU262" s="77">
        <f t="shared" si="413"/>
        <v>0</v>
      </c>
      <c r="EV262" s="77">
        <f t="shared" si="413"/>
        <v>0</v>
      </c>
      <c r="EW262" s="77">
        <f t="shared" si="413"/>
        <v>0</v>
      </c>
      <c r="EX262" s="77">
        <f t="shared" si="413"/>
        <v>0</v>
      </c>
      <c r="EY262" s="77">
        <f t="shared" si="413"/>
        <v>0</v>
      </c>
      <c r="EZ262" s="77">
        <f t="shared" si="413"/>
        <v>0</v>
      </c>
      <c r="FA262" s="77">
        <f t="shared" si="413"/>
        <v>0</v>
      </c>
      <c r="FB262" s="77">
        <f t="shared" si="413"/>
        <v>0</v>
      </c>
      <c r="FC262" s="77">
        <f t="shared" si="414"/>
        <v>0</v>
      </c>
      <c r="FD262" s="77">
        <f t="shared" si="414"/>
        <v>0</v>
      </c>
      <c r="FE262" s="77">
        <f t="shared" si="414"/>
        <v>0</v>
      </c>
      <c r="FF262" s="77">
        <f t="shared" si="414"/>
        <v>0</v>
      </c>
      <c r="FG262" s="77">
        <f t="shared" si="414"/>
        <v>0</v>
      </c>
      <c r="FH262" s="77">
        <f t="shared" si="414"/>
        <v>0</v>
      </c>
      <c r="FI262" s="77">
        <f t="shared" si="414"/>
        <v>0</v>
      </c>
      <c r="FJ262" s="77">
        <f t="shared" si="414"/>
        <v>0</v>
      </c>
      <c r="FK262" s="77">
        <f t="shared" si="414"/>
        <v>0</v>
      </c>
      <c r="FL262" s="77">
        <f t="shared" si="414"/>
        <v>0</v>
      </c>
      <c r="FM262" s="77">
        <f t="shared" si="415"/>
        <v>0</v>
      </c>
      <c r="FN262" s="77">
        <f t="shared" si="415"/>
        <v>0</v>
      </c>
      <c r="FO262" s="77">
        <f t="shared" si="415"/>
        <v>0</v>
      </c>
      <c r="FP262" s="77">
        <f t="shared" si="415"/>
        <v>0</v>
      </c>
      <c r="FQ262" s="77">
        <f t="shared" si="415"/>
        <v>0</v>
      </c>
      <c r="FR262" s="77">
        <f t="shared" si="415"/>
        <v>0</v>
      </c>
      <c r="FS262" s="77">
        <f t="shared" si="415"/>
        <v>0</v>
      </c>
      <c r="FT262" s="77">
        <f t="shared" si="415"/>
        <v>0</v>
      </c>
      <c r="FU262" s="77">
        <f t="shared" si="415"/>
        <v>0</v>
      </c>
      <c r="FV262" s="77">
        <f t="shared" si="415"/>
        <v>0</v>
      </c>
      <c r="FW262" s="77">
        <f t="shared" si="416"/>
        <v>0</v>
      </c>
      <c r="FX262" s="77">
        <f t="shared" si="416"/>
        <v>0</v>
      </c>
      <c r="FY262" s="77">
        <f t="shared" si="416"/>
        <v>0</v>
      </c>
      <c r="FZ262" s="77">
        <f t="shared" si="416"/>
        <v>0</v>
      </c>
      <c r="GA262" s="77">
        <f t="shared" si="416"/>
        <v>0</v>
      </c>
      <c r="GB262" s="77">
        <f t="shared" si="416"/>
        <v>0</v>
      </c>
      <c r="GC262" s="77">
        <f t="shared" si="416"/>
        <v>0</v>
      </c>
      <c r="GD262" s="77">
        <f t="shared" si="416"/>
        <v>0</v>
      </c>
      <c r="GE262" s="77">
        <f t="shared" si="416"/>
        <v>0</v>
      </c>
      <c r="GF262" s="77">
        <f t="shared" si="416"/>
        <v>0</v>
      </c>
      <c r="GG262" s="77">
        <f t="shared" si="416"/>
        <v>0</v>
      </c>
    </row>
    <row r="263" spans="1:189" ht="15.75" x14ac:dyDescent="0.25">
      <c r="A263" s="93"/>
      <c r="B263" s="101"/>
      <c r="C263" s="102"/>
      <c r="D263" s="102"/>
      <c r="E263" s="93"/>
      <c r="F263" s="101"/>
      <c r="G263" s="97">
        <f t="shared" si="418"/>
        <v>0</v>
      </c>
      <c r="H263" s="96"/>
      <c r="I263" s="97">
        <f t="shared" si="419"/>
        <v>0</v>
      </c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0">
        <f t="shared" si="421"/>
        <v>0</v>
      </c>
      <c r="AE263" s="100">
        <f t="shared" si="417"/>
        <v>0</v>
      </c>
      <c r="AF263" s="75"/>
      <c r="AG263" s="75"/>
      <c r="AH263" s="68">
        <f t="shared" si="420"/>
        <v>0</v>
      </c>
      <c r="AI263" s="79">
        <f>SUMIF(Списки!$D$2:$D$6,B263,Списки!$E$2:$E$6)</f>
        <v>0</v>
      </c>
      <c r="AJ263" s="79">
        <f t="shared" si="324"/>
        <v>31</v>
      </c>
      <c r="AK263" s="70"/>
      <c r="AL263" s="70">
        <f t="array" aca="1" ref="AL263" ca="1">IF(MONTH(AI263)=1,MIN(IF(F263=январь!$A$1:$AF$200,ROW(январь!$A$1:$AF$200))),IF(MONTH(AI263)=2,MIN(IF(F263=февраль!$A$1:$AF$200,ROW(февраль!$A$1:$AF$200))),IF(MONTH(AI263)=3,MIN(IF(F263=март!$A$1:$AF$200,ROW(март!$A$1:$AF$200))),IF(MONTH(AI263)=4,MIN(IF(F263=апрель!$A$1:$AF$200,ROW(апрель!$A$1:$AF$200))),IF(MONTH(AI263)=5,MIN(IF(F263=май!$A$1:$AF$200,ROW(май!$A$1:$AF$200))),0)))))</f>
        <v>3</v>
      </c>
      <c r="AM263" s="77" t="str">
        <f t="shared" ca="1" si="402"/>
        <v>П</v>
      </c>
      <c r="AN263" s="77" t="str">
        <f t="shared" ca="1" si="402"/>
        <v>П</v>
      </c>
      <c r="AO263" s="77" t="str">
        <f t="shared" ca="1" si="402"/>
        <v>КД</v>
      </c>
      <c r="AP263" s="77" t="str">
        <f t="shared" ca="1" si="402"/>
        <v>КД</v>
      </c>
      <c r="AQ263" s="77" t="str">
        <f t="shared" ca="1" si="402"/>
        <v>КД</v>
      </c>
      <c r="AR263" s="77" t="str">
        <f t="shared" ca="1" si="402"/>
        <v>КД</v>
      </c>
      <c r="AS263" s="77" t="str">
        <f t="shared" ca="1" si="402"/>
        <v>В</v>
      </c>
      <c r="AT263" s="77" t="str">
        <f t="shared" ca="1" si="402"/>
        <v>КД</v>
      </c>
      <c r="AU263" s="77">
        <f t="shared" ca="1" si="402"/>
        <v>0</v>
      </c>
      <c r="AV263" s="77">
        <f t="shared" ca="1" si="402"/>
        <v>3</v>
      </c>
      <c r="AW263" s="77">
        <f t="shared" ca="1" si="403"/>
        <v>4</v>
      </c>
      <c r="AX263" s="77">
        <f t="shared" ca="1" si="403"/>
        <v>6</v>
      </c>
      <c r="AY263" s="77">
        <f t="shared" ca="1" si="403"/>
        <v>3</v>
      </c>
      <c r="AZ263" s="77" t="str">
        <f t="shared" ca="1" si="403"/>
        <v>В</v>
      </c>
      <c r="BA263" s="77">
        <f t="shared" ca="1" si="403"/>
        <v>7</v>
      </c>
      <c r="BB263" s="77">
        <f t="shared" ca="1" si="403"/>
        <v>0</v>
      </c>
      <c r="BC263" s="77">
        <f t="shared" ca="1" si="403"/>
        <v>3</v>
      </c>
      <c r="BD263" s="77">
        <f t="shared" ca="1" si="403"/>
        <v>4</v>
      </c>
      <c r="BE263" s="77">
        <f t="shared" ca="1" si="403"/>
        <v>6</v>
      </c>
      <c r="BF263" s="77">
        <f t="shared" ca="1" si="403"/>
        <v>3</v>
      </c>
      <c r="BG263" s="77" t="str">
        <f t="shared" ca="1" si="404"/>
        <v>В</v>
      </c>
      <c r="BH263" s="77">
        <f t="shared" ca="1" si="404"/>
        <v>7</v>
      </c>
      <c r="BI263" s="77">
        <f t="shared" ca="1" si="404"/>
        <v>0</v>
      </c>
      <c r="BJ263" s="77">
        <f t="shared" ca="1" si="404"/>
        <v>3</v>
      </c>
      <c r="BK263" s="77">
        <f t="shared" ca="1" si="404"/>
        <v>4</v>
      </c>
      <c r="BL263" s="77">
        <f t="shared" ca="1" si="404"/>
        <v>6</v>
      </c>
      <c r="BM263" s="77">
        <f t="shared" ca="1" si="404"/>
        <v>3</v>
      </c>
      <c r="BN263" s="77" t="str">
        <f t="shared" ca="1" si="404"/>
        <v>В</v>
      </c>
      <c r="BO263" s="77">
        <f t="shared" ca="1" si="404"/>
        <v>7</v>
      </c>
      <c r="BP263" s="77">
        <f t="shared" ca="1" si="404"/>
        <v>0</v>
      </c>
      <c r="BQ263" s="77">
        <f t="shared" ca="1" si="404"/>
        <v>3</v>
      </c>
      <c r="BR263" s="77">
        <f t="shared" si="405"/>
        <v>0</v>
      </c>
      <c r="BS263" s="77">
        <f t="shared" si="405"/>
        <v>0</v>
      </c>
      <c r="BT263" s="77">
        <f t="shared" si="405"/>
        <v>0</v>
      </c>
      <c r="BU263" s="77">
        <f t="shared" si="405"/>
        <v>0</v>
      </c>
      <c r="BV263" s="77">
        <f t="shared" si="405"/>
        <v>0</v>
      </c>
      <c r="BW263" s="77">
        <f t="shared" si="405"/>
        <v>0</v>
      </c>
      <c r="BX263" s="77">
        <f t="shared" si="405"/>
        <v>0</v>
      </c>
      <c r="BY263" s="77">
        <f t="shared" si="405"/>
        <v>0</v>
      </c>
      <c r="BZ263" s="77">
        <f t="shared" si="405"/>
        <v>0</v>
      </c>
      <c r="CA263" s="77">
        <f t="shared" si="405"/>
        <v>0</v>
      </c>
      <c r="CB263" s="77">
        <f t="shared" si="406"/>
        <v>0</v>
      </c>
      <c r="CC263" s="77">
        <f t="shared" si="406"/>
        <v>0</v>
      </c>
      <c r="CD263" s="77">
        <f t="shared" si="406"/>
        <v>0</v>
      </c>
      <c r="CE263" s="77">
        <f t="shared" si="406"/>
        <v>0</v>
      </c>
      <c r="CF263" s="77">
        <f t="shared" si="406"/>
        <v>0</v>
      </c>
      <c r="CG263" s="77">
        <f t="shared" si="406"/>
        <v>0</v>
      </c>
      <c r="CH263" s="77">
        <f t="shared" si="406"/>
        <v>0</v>
      </c>
      <c r="CI263" s="77">
        <f t="shared" si="406"/>
        <v>0</v>
      </c>
      <c r="CJ263" s="77">
        <f t="shared" si="406"/>
        <v>0</v>
      </c>
      <c r="CK263" s="77">
        <f t="shared" si="406"/>
        <v>0</v>
      </c>
      <c r="CL263" s="77">
        <f t="shared" si="407"/>
        <v>0</v>
      </c>
      <c r="CM263" s="77">
        <f t="shared" si="407"/>
        <v>0</v>
      </c>
      <c r="CN263" s="77">
        <f t="shared" si="407"/>
        <v>0</v>
      </c>
      <c r="CO263" s="77">
        <f t="shared" si="407"/>
        <v>0</v>
      </c>
      <c r="CP263" s="77">
        <f t="shared" si="407"/>
        <v>0</v>
      </c>
      <c r="CQ263" s="77">
        <f t="shared" si="407"/>
        <v>0</v>
      </c>
      <c r="CR263" s="77">
        <f t="shared" si="407"/>
        <v>0</v>
      </c>
      <c r="CS263" s="77">
        <f t="shared" si="407"/>
        <v>0</v>
      </c>
      <c r="CT263" s="77">
        <f t="shared" si="408"/>
        <v>0</v>
      </c>
      <c r="CU263" s="77">
        <f t="shared" si="408"/>
        <v>0</v>
      </c>
      <c r="CV263" s="77">
        <f t="shared" si="408"/>
        <v>0</v>
      </c>
      <c r="CW263" s="77">
        <f t="shared" si="408"/>
        <v>0</v>
      </c>
      <c r="CX263" s="77">
        <f t="shared" si="408"/>
        <v>0</v>
      </c>
      <c r="CY263" s="77">
        <f t="shared" si="408"/>
        <v>0</v>
      </c>
      <c r="CZ263" s="77">
        <f t="shared" si="408"/>
        <v>0</v>
      </c>
      <c r="DA263" s="77">
        <f t="shared" si="408"/>
        <v>0</v>
      </c>
      <c r="DB263" s="77">
        <f t="shared" si="408"/>
        <v>0</v>
      </c>
      <c r="DC263" s="77">
        <f t="shared" si="408"/>
        <v>0</v>
      </c>
      <c r="DD263" s="77">
        <f t="shared" si="409"/>
        <v>0</v>
      </c>
      <c r="DE263" s="77">
        <f t="shared" si="409"/>
        <v>0</v>
      </c>
      <c r="DF263" s="77">
        <f t="shared" si="409"/>
        <v>0</v>
      </c>
      <c r="DG263" s="77">
        <f t="shared" si="409"/>
        <v>0</v>
      </c>
      <c r="DH263" s="77">
        <f t="shared" si="409"/>
        <v>0</v>
      </c>
      <c r="DI263" s="77">
        <f t="shared" si="409"/>
        <v>0</v>
      </c>
      <c r="DJ263" s="77">
        <f t="shared" si="409"/>
        <v>0</v>
      </c>
      <c r="DK263" s="77">
        <f t="shared" si="409"/>
        <v>0</v>
      </c>
      <c r="DL263" s="77">
        <f t="shared" si="409"/>
        <v>0</v>
      </c>
      <c r="DM263" s="77">
        <f t="shared" si="409"/>
        <v>0</v>
      </c>
      <c r="DN263" s="77">
        <f t="shared" si="410"/>
        <v>0</v>
      </c>
      <c r="DO263" s="77">
        <f t="shared" si="410"/>
        <v>0</v>
      </c>
      <c r="DP263" s="77">
        <f t="shared" si="410"/>
        <v>0</v>
      </c>
      <c r="DQ263" s="77">
        <f t="shared" si="410"/>
        <v>0</v>
      </c>
      <c r="DR263" s="77">
        <f t="shared" si="410"/>
        <v>0</v>
      </c>
      <c r="DS263" s="77">
        <f t="shared" si="410"/>
        <v>0</v>
      </c>
      <c r="DT263" s="77">
        <f t="shared" si="410"/>
        <v>0</v>
      </c>
      <c r="DU263" s="77">
        <f t="shared" si="410"/>
        <v>0</v>
      </c>
      <c r="DV263" s="77">
        <f t="shared" si="410"/>
        <v>0</v>
      </c>
      <c r="DW263" s="77">
        <f t="shared" si="410"/>
        <v>0</v>
      </c>
      <c r="DX263" s="77">
        <f t="shared" si="410"/>
        <v>0</v>
      </c>
      <c r="DY263" s="77">
        <f t="shared" si="411"/>
        <v>0</v>
      </c>
      <c r="DZ263" s="77">
        <f t="shared" si="411"/>
        <v>0</v>
      </c>
      <c r="EA263" s="77">
        <f t="shared" si="411"/>
        <v>0</v>
      </c>
      <c r="EB263" s="77">
        <f t="shared" si="411"/>
        <v>0</v>
      </c>
      <c r="EC263" s="77">
        <f t="shared" si="411"/>
        <v>0</v>
      </c>
      <c r="ED263" s="77">
        <f t="shared" si="411"/>
        <v>0</v>
      </c>
      <c r="EE263" s="77">
        <f t="shared" si="411"/>
        <v>0</v>
      </c>
      <c r="EF263" s="77">
        <f t="shared" si="411"/>
        <v>0</v>
      </c>
      <c r="EG263" s="77">
        <f t="shared" si="411"/>
        <v>0</v>
      </c>
      <c r="EH263" s="77">
        <f t="shared" si="411"/>
        <v>0</v>
      </c>
      <c r="EI263" s="77">
        <f t="shared" si="412"/>
        <v>0</v>
      </c>
      <c r="EJ263" s="77">
        <f t="shared" si="412"/>
        <v>0</v>
      </c>
      <c r="EK263" s="77">
        <f t="shared" si="412"/>
        <v>0</v>
      </c>
      <c r="EL263" s="77">
        <f t="shared" si="412"/>
        <v>0</v>
      </c>
      <c r="EM263" s="77">
        <f t="shared" si="412"/>
        <v>0</v>
      </c>
      <c r="EN263" s="77">
        <f t="shared" si="412"/>
        <v>0</v>
      </c>
      <c r="EO263" s="77">
        <f t="shared" si="412"/>
        <v>0</v>
      </c>
      <c r="EP263" s="77">
        <f t="shared" si="412"/>
        <v>0</v>
      </c>
      <c r="EQ263" s="77">
        <f t="shared" si="412"/>
        <v>0</v>
      </c>
      <c r="ER263" s="77">
        <f t="shared" si="412"/>
        <v>0</v>
      </c>
      <c r="ES263" s="77">
        <f t="shared" si="413"/>
        <v>0</v>
      </c>
      <c r="ET263" s="77">
        <f t="shared" si="413"/>
        <v>0</v>
      </c>
      <c r="EU263" s="77">
        <f t="shared" si="413"/>
        <v>0</v>
      </c>
      <c r="EV263" s="77">
        <f t="shared" si="413"/>
        <v>0</v>
      </c>
      <c r="EW263" s="77">
        <f t="shared" si="413"/>
        <v>0</v>
      </c>
      <c r="EX263" s="77">
        <f t="shared" si="413"/>
        <v>0</v>
      </c>
      <c r="EY263" s="77">
        <f t="shared" si="413"/>
        <v>0</v>
      </c>
      <c r="EZ263" s="77">
        <f t="shared" si="413"/>
        <v>0</v>
      </c>
      <c r="FA263" s="77">
        <f t="shared" si="413"/>
        <v>0</v>
      </c>
      <c r="FB263" s="77">
        <f t="shared" si="413"/>
        <v>0</v>
      </c>
      <c r="FC263" s="77">
        <f t="shared" si="414"/>
        <v>0</v>
      </c>
      <c r="FD263" s="77">
        <f t="shared" si="414"/>
        <v>0</v>
      </c>
      <c r="FE263" s="77">
        <f t="shared" si="414"/>
        <v>0</v>
      </c>
      <c r="FF263" s="77">
        <f t="shared" si="414"/>
        <v>0</v>
      </c>
      <c r="FG263" s="77">
        <f t="shared" si="414"/>
        <v>0</v>
      </c>
      <c r="FH263" s="77">
        <f t="shared" si="414"/>
        <v>0</v>
      </c>
      <c r="FI263" s="77">
        <f t="shared" si="414"/>
        <v>0</v>
      </c>
      <c r="FJ263" s="77">
        <f t="shared" si="414"/>
        <v>0</v>
      </c>
      <c r="FK263" s="77">
        <f t="shared" si="414"/>
        <v>0</v>
      </c>
      <c r="FL263" s="77">
        <f t="shared" si="414"/>
        <v>0</v>
      </c>
      <c r="FM263" s="77">
        <f t="shared" si="415"/>
        <v>0</v>
      </c>
      <c r="FN263" s="77">
        <f t="shared" si="415"/>
        <v>0</v>
      </c>
      <c r="FO263" s="77">
        <f t="shared" si="415"/>
        <v>0</v>
      </c>
      <c r="FP263" s="77">
        <f t="shared" si="415"/>
        <v>0</v>
      </c>
      <c r="FQ263" s="77">
        <f t="shared" si="415"/>
        <v>0</v>
      </c>
      <c r="FR263" s="77">
        <f t="shared" si="415"/>
        <v>0</v>
      </c>
      <c r="FS263" s="77">
        <f t="shared" si="415"/>
        <v>0</v>
      </c>
      <c r="FT263" s="77">
        <f t="shared" si="415"/>
        <v>0</v>
      </c>
      <c r="FU263" s="77">
        <f t="shared" si="415"/>
        <v>0</v>
      </c>
      <c r="FV263" s="77">
        <f t="shared" si="415"/>
        <v>0</v>
      </c>
      <c r="FW263" s="77">
        <f t="shared" si="416"/>
        <v>0</v>
      </c>
      <c r="FX263" s="77">
        <f t="shared" si="416"/>
        <v>0</v>
      </c>
      <c r="FY263" s="77">
        <f t="shared" si="416"/>
        <v>0</v>
      </c>
      <c r="FZ263" s="77">
        <f t="shared" si="416"/>
        <v>0</v>
      </c>
      <c r="GA263" s="77">
        <f t="shared" si="416"/>
        <v>0</v>
      </c>
      <c r="GB263" s="77">
        <f t="shared" si="416"/>
        <v>0</v>
      </c>
      <c r="GC263" s="77">
        <f t="shared" si="416"/>
        <v>0</v>
      </c>
      <c r="GD263" s="77">
        <f t="shared" si="416"/>
        <v>0</v>
      </c>
      <c r="GE263" s="77">
        <f t="shared" si="416"/>
        <v>0</v>
      </c>
      <c r="GF263" s="77">
        <f t="shared" si="416"/>
        <v>0</v>
      </c>
      <c r="GG263" s="77">
        <f t="shared" si="416"/>
        <v>0</v>
      </c>
    </row>
    <row r="264" spans="1:189" ht="15.75" x14ac:dyDescent="0.25">
      <c r="A264" s="93"/>
      <c r="B264" s="101"/>
      <c r="C264" s="102"/>
      <c r="D264" s="102"/>
      <c r="E264" s="93"/>
      <c r="F264" s="101"/>
      <c r="G264" s="97">
        <f t="shared" si="418"/>
        <v>0</v>
      </c>
      <c r="H264" s="96"/>
      <c r="I264" s="97">
        <f t="shared" si="419"/>
        <v>0</v>
      </c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0">
        <f t="shared" si="421"/>
        <v>0</v>
      </c>
      <c r="AE264" s="100">
        <f t="shared" si="417"/>
        <v>0</v>
      </c>
      <c r="AF264" s="75"/>
      <c r="AG264" s="75"/>
      <c r="AH264" s="68">
        <f t="shared" si="420"/>
        <v>0</v>
      </c>
      <c r="AI264" s="79">
        <f>SUMIF(Списки!$D$2:$D$6,B264,Списки!$E$2:$E$6)</f>
        <v>0</v>
      </c>
      <c r="AJ264" s="79">
        <f t="shared" ref="AJ264:AJ300" si="422">EOMONTH(AI264,0)</f>
        <v>31</v>
      </c>
      <c r="AK264" s="70"/>
      <c r="AL264" s="70">
        <f t="array" aca="1" ref="AL264" ca="1">IF(MONTH(AI264)=1,MIN(IF(F264=январь!$A$1:$AF$200,ROW(январь!$A$1:$AF$200))),IF(MONTH(AI264)=2,MIN(IF(F264=февраль!$A$1:$AF$200,ROW(февраль!$A$1:$AF$200))),IF(MONTH(AI264)=3,MIN(IF(F264=март!$A$1:$AF$200,ROW(март!$A$1:$AF$200))),IF(MONTH(AI264)=4,MIN(IF(F264=апрель!$A$1:$AF$200,ROW(апрель!$A$1:$AF$200))),IF(MONTH(AI264)=5,MIN(IF(F264=май!$A$1:$AF$200,ROW(май!$A$1:$AF$200))),0)))))</f>
        <v>3</v>
      </c>
      <c r="AM264" s="77" t="str">
        <f t="shared" ref="AM264:AV273" ca="1" si="423">IF(MONTH($AI264)=1,INDEX(янв,$AL264,AM$2),0)</f>
        <v>П</v>
      </c>
      <c r="AN264" s="77" t="str">
        <f t="shared" ca="1" si="423"/>
        <v>П</v>
      </c>
      <c r="AO264" s="77" t="str">
        <f t="shared" ca="1" si="423"/>
        <v>КД</v>
      </c>
      <c r="AP264" s="77" t="str">
        <f t="shared" ca="1" si="423"/>
        <v>КД</v>
      </c>
      <c r="AQ264" s="77" t="str">
        <f t="shared" ca="1" si="423"/>
        <v>КД</v>
      </c>
      <c r="AR264" s="77" t="str">
        <f t="shared" ca="1" si="423"/>
        <v>КД</v>
      </c>
      <c r="AS264" s="77" t="str">
        <f t="shared" ca="1" si="423"/>
        <v>В</v>
      </c>
      <c r="AT264" s="77" t="str">
        <f t="shared" ca="1" si="423"/>
        <v>КД</v>
      </c>
      <c r="AU264" s="77">
        <f t="shared" ca="1" si="423"/>
        <v>0</v>
      </c>
      <c r="AV264" s="77">
        <f t="shared" ca="1" si="423"/>
        <v>3</v>
      </c>
      <c r="AW264" s="77">
        <f t="shared" ref="AW264:BF273" ca="1" si="424">IF(MONTH($AI264)=1,INDEX(янв,$AL264,AW$2),0)</f>
        <v>4</v>
      </c>
      <c r="AX264" s="77">
        <f t="shared" ca="1" si="424"/>
        <v>6</v>
      </c>
      <c r="AY264" s="77">
        <f t="shared" ca="1" si="424"/>
        <v>3</v>
      </c>
      <c r="AZ264" s="77" t="str">
        <f t="shared" ca="1" si="424"/>
        <v>В</v>
      </c>
      <c r="BA264" s="77">
        <f t="shared" ca="1" si="424"/>
        <v>7</v>
      </c>
      <c r="BB264" s="77">
        <f t="shared" ca="1" si="424"/>
        <v>0</v>
      </c>
      <c r="BC264" s="77">
        <f t="shared" ca="1" si="424"/>
        <v>3</v>
      </c>
      <c r="BD264" s="77">
        <f t="shared" ca="1" si="424"/>
        <v>4</v>
      </c>
      <c r="BE264" s="77">
        <f t="shared" ca="1" si="424"/>
        <v>6</v>
      </c>
      <c r="BF264" s="77">
        <f t="shared" ca="1" si="424"/>
        <v>3</v>
      </c>
      <c r="BG264" s="77" t="str">
        <f t="shared" ref="BG264:BQ273" ca="1" si="425">IF(MONTH($AI264)=1,INDEX(янв,$AL264,BG$2),0)</f>
        <v>В</v>
      </c>
      <c r="BH264" s="77">
        <f t="shared" ca="1" si="425"/>
        <v>7</v>
      </c>
      <c r="BI264" s="77">
        <f t="shared" ca="1" si="425"/>
        <v>0</v>
      </c>
      <c r="BJ264" s="77">
        <f t="shared" ca="1" si="425"/>
        <v>3</v>
      </c>
      <c r="BK264" s="77">
        <f t="shared" ca="1" si="425"/>
        <v>4</v>
      </c>
      <c r="BL264" s="77">
        <f t="shared" ca="1" si="425"/>
        <v>6</v>
      </c>
      <c r="BM264" s="77">
        <f t="shared" ca="1" si="425"/>
        <v>3</v>
      </c>
      <c r="BN264" s="77" t="str">
        <f t="shared" ca="1" si="425"/>
        <v>В</v>
      </c>
      <c r="BO264" s="77">
        <f t="shared" ca="1" si="425"/>
        <v>7</v>
      </c>
      <c r="BP264" s="77">
        <f t="shared" ca="1" si="425"/>
        <v>0</v>
      </c>
      <c r="BQ264" s="77">
        <f t="shared" ca="1" si="425"/>
        <v>3</v>
      </c>
      <c r="BR264" s="77">
        <f t="shared" ref="BR264:CA273" si="426">IF(MONTH($AI264)=2,INDEX(фев,$AL264,BR$2),0)</f>
        <v>0</v>
      </c>
      <c r="BS264" s="77">
        <f t="shared" si="426"/>
        <v>0</v>
      </c>
      <c r="BT264" s="77">
        <f t="shared" si="426"/>
        <v>0</v>
      </c>
      <c r="BU264" s="77">
        <f t="shared" si="426"/>
        <v>0</v>
      </c>
      <c r="BV264" s="77">
        <f t="shared" si="426"/>
        <v>0</v>
      </c>
      <c r="BW264" s="77">
        <f t="shared" si="426"/>
        <v>0</v>
      </c>
      <c r="BX264" s="77">
        <f t="shared" si="426"/>
        <v>0</v>
      </c>
      <c r="BY264" s="77">
        <f t="shared" si="426"/>
        <v>0</v>
      </c>
      <c r="BZ264" s="77">
        <f t="shared" si="426"/>
        <v>0</v>
      </c>
      <c r="CA264" s="77">
        <f t="shared" si="426"/>
        <v>0</v>
      </c>
      <c r="CB264" s="77">
        <f t="shared" ref="CB264:CK273" si="427">IF(MONTH($AI264)=2,INDEX(фев,$AL264,CB$2),0)</f>
        <v>0</v>
      </c>
      <c r="CC264" s="77">
        <f t="shared" si="427"/>
        <v>0</v>
      </c>
      <c r="CD264" s="77">
        <f t="shared" si="427"/>
        <v>0</v>
      </c>
      <c r="CE264" s="77">
        <f t="shared" si="427"/>
        <v>0</v>
      </c>
      <c r="CF264" s="77">
        <f t="shared" si="427"/>
        <v>0</v>
      </c>
      <c r="CG264" s="77">
        <f t="shared" si="427"/>
        <v>0</v>
      </c>
      <c r="CH264" s="77">
        <f t="shared" si="427"/>
        <v>0</v>
      </c>
      <c r="CI264" s="77">
        <f t="shared" si="427"/>
        <v>0</v>
      </c>
      <c r="CJ264" s="77">
        <f t="shared" si="427"/>
        <v>0</v>
      </c>
      <c r="CK264" s="77">
        <f t="shared" si="427"/>
        <v>0</v>
      </c>
      <c r="CL264" s="77">
        <f t="shared" ref="CL264:CS273" si="428">IF(MONTH($AI264)=2,INDEX(фев,$AL264,CL$2),0)</f>
        <v>0</v>
      </c>
      <c r="CM264" s="77">
        <f t="shared" si="428"/>
        <v>0</v>
      </c>
      <c r="CN264" s="77">
        <f t="shared" si="428"/>
        <v>0</v>
      </c>
      <c r="CO264" s="77">
        <f t="shared" si="428"/>
        <v>0</v>
      </c>
      <c r="CP264" s="77">
        <f t="shared" si="428"/>
        <v>0</v>
      </c>
      <c r="CQ264" s="77">
        <f t="shared" si="428"/>
        <v>0</v>
      </c>
      <c r="CR264" s="77">
        <f t="shared" si="428"/>
        <v>0</v>
      </c>
      <c r="CS264" s="77">
        <f t="shared" si="428"/>
        <v>0</v>
      </c>
      <c r="CT264" s="77">
        <f t="shared" ref="CT264:DC273" si="429">IF(MONTH($AI264)=3,INDEX(март,$AL264,CT$2),0)</f>
        <v>0</v>
      </c>
      <c r="CU264" s="77">
        <f t="shared" si="429"/>
        <v>0</v>
      </c>
      <c r="CV264" s="77">
        <f t="shared" si="429"/>
        <v>0</v>
      </c>
      <c r="CW264" s="77">
        <f t="shared" si="429"/>
        <v>0</v>
      </c>
      <c r="CX264" s="77">
        <f t="shared" si="429"/>
        <v>0</v>
      </c>
      <c r="CY264" s="77">
        <f t="shared" si="429"/>
        <v>0</v>
      </c>
      <c r="CZ264" s="77">
        <f t="shared" si="429"/>
        <v>0</v>
      </c>
      <c r="DA264" s="77">
        <f t="shared" si="429"/>
        <v>0</v>
      </c>
      <c r="DB264" s="77">
        <f t="shared" si="429"/>
        <v>0</v>
      </c>
      <c r="DC264" s="77">
        <f t="shared" si="429"/>
        <v>0</v>
      </c>
      <c r="DD264" s="77">
        <f t="shared" ref="DD264:DM273" si="430">IF(MONTH($AI264)=3,INDEX(март,$AL264,DD$2),0)</f>
        <v>0</v>
      </c>
      <c r="DE264" s="77">
        <f t="shared" si="430"/>
        <v>0</v>
      </c>
      <c r="DF264" s="77">
        <f t="shared" si="430"/>
        <v>0</v>
      </c>
      <c r="DG264" s="77">
        <f t="shared" si="430"/>
        <v>0</v>
      </c>
      <c r="DH264" s="77">
        <f t="shared" si="430"/>
        <v>0</v>
      </c>
      <c r="DI264" s="77">
        <f t="shared" si="430"/>
        <v>0</v>
      </c>
      <c r="DJ264" s="77">
        <f t="shared" si="430"/>
        <v>0</v>
      </c>
      <c r="DK264" s="77">
        <f t="shared" si="430"/>
        <v>0</v>
      </c>
      <c r="DL264" s="77">
        <f t="shared" si="430"/>
        <v>0</v>
      </c>
      <c r="DM264" s="77">
        <f t="shared" si="430"/>
        <v>0</v>
      </c>
      <c r="DN264" s="77">
        <f t="shared" ref="DN264:DX273" si="431">IF(MONTH($AI264)=3,INDEX(март,$AL264,DN$2),0)</f>
        <v>0</v>
      </c>
      <c r="DO264" s="77">
        <f t="shared" si="431"/>
        <v>0</v>
      </c>
      <c r="DP264" s="77">
        <f t="shared" si="431"/>
        <v>0</v>
      </c>
      <c r="DQ264" s="77">
        <f t="shared" si="431"/>
        <v>0</v>
      </c>
      <c r="DR264" s="77">
        <f t="shared" si="431"/>
        <v>0</v>
      </c>
      <c r="DS264" s="77">
        <f t="shared" si="431"/>
        <v>0</v>
      </c>
      <c r="DT264" s="77">
        <f t="shared" si="431"/>
        <v>0</v>
      </c>
      <c r="DU264" s="77">
        <f t="shared" si="431"/>
        <v>0</v>
      </c>
      <c r="DV264" s="77">
        <f t="shared" si="431"/>
        <v>0</v>
      </c>
      <c r="DW264" s="77">
        <f t="shared" si="431"/>
        <v>0</v>
      </c>
      <c r="DX264" s="77">
        <f t="shared" si="431"/>
        <v>0</v>
      </c>
      <c r="DY264" s="77">
        <f t="shared" ref="DY264:EH273" si="432">IF(MONTH($AI264)=4,INDEX(апр,$AL264,DY$2),0)</f>
        <v>0</v>
      </c>
      <c r="DZ264" s="77">
        <f t="shared" si="432"/>
        <v>0</v>
      </c>
      <c r="EA264" s="77">
        <f t="shared" si="432"/>
        <v>0</v>
      </c>
      <c r="EB264" s="77">
        <f t="shared" si="432"/>
        <v>0</v>
      </c>
      <c r="EC264" s="77">
        <f t="shared" si="432"/>
        <v>0</v>
      </c>
      <c r="ED264" s="77">
        <f t="shared" si="432"/>
        <v>0</v>
      </c>
      <c r="EE264" s="77">
        <f t="shared" si="432"/>
        <v>0</v>
      </c>
      <c r="EF264" s="77">
        <f t="shared" si="432"/>
        <v>0</v>
      </c>
      <c r="EG264" s="77">
        <f t="shared" si="432"/>
        <v>0</v>
      </c>
      <c r="EH264" s="77">
        <f t="shared" si="432"/>
        <v>0</v>
      </c>
      <c r="EI264" s="77">
        <f t="shared" ref="EI264:ER273" si="433">IF(MONTH($AI264)=4,INDEX(апр,$AL264,EI$2),0)</f>
        <v>0</v>
      </c>
      <c r="EJ264" s="77">
        <f t="shared" si="433"/>
        <v>0</v>
      </c>
      <c r="EK264" s="77">
        <f t="shared" si="433"/>
        <v>0</v>
      </c>
      <c r="EL264" s="77">
        <f t="shared" si="433"/>
        <v>0</v>
      </c>
      <c r="EM264" s="77">
        <f t="shared" si="433"/>
        <v>0</v>
      </c>
      <c r="EN264" s="77">
        <f t="shared" si="433"/>
        <v>0</v>
      </c>
      <c r="EO264" s="77">
        <f t="shared" si="433"/>
        <v>0</v>
      </c>
      <c r="EP264" s="77">
        <f t="shared" si="433"/>
        <v>0</v>
      </c>
      <c r="EQ264" s="77">
        <f t="shared" si="433"/>
        <v>0</v>
      </c>
      <c r="ER264" s="77">
        <f t="shared" si="433"/>
        <v>0</v>
      </c>
      <c r="ES264" s="77">
        <f t="shared" ref="ES264:FB273" si="434">IF(MONTH($AI264)=4,INDEX(апр,$AL264,ES$2),0)</f>
        <v>0</v>
      </c>
      <c r="ET264" s="77">
        <f t="shared" si="434"/>
        <v>0</v>
      </c>
      <c r="EU264" s="77">
        <f t="shared" si="434"/>
        <v>0</v>
      </c>
      <c r="EV264" s="77">
        <f t="shared" si="434"/>
        <v>0</v>
      </c>
      <c r="EW264" s="77">
        <f t="shared" si="434"/>
        <v>0</v>
      </c>
      <c r="EX264" s="77">
        <f t="shared" si="434"/>
        <v>0</v>
      </c>
      <c r="EY264" s="77">
        <f t="shared" si="434"/>
        <v>0</v>
      </c>
      <c r="EZ264" s="77">
        <f t="shared" si="434"/>
        <v>0</v>
      </c>
      <c r="FA264" s="77">
        <f t="shared" si="434"/>
        <v>0</v>
      </c>
      <c r="FB264" s="77">
        <f t="shared" si="434"/>
        <v>0</v>
      </c>
      <c r="FC264" s="77">
        <f t="shared" ref="FC264:FL273" si="435">IF(MONTH($AI264)=5,INDEX(май,$AL264,FC$2),0)</f>
        <v>0</v>
      </c>
      <c r="FD264" s="77">
        <f t="shared" si="435"/>
        <v>0</v>
      </c>
      <c r="FE264" s="77">
        <f t="shared" si="435"/>
        <v>0</v>
      </c>
      <c r="FF264" s="77">
        <f t="shared" si="435"/>
        <v>0</v>
      </c>
      <c r="FG264" s="77">
        <f t="shared" si="435"/>
        <v>0</v>
      </c>
      <c r="FH264" s="77">
        <f t="shared" si="435"/>
        <v>0</v>
      </c>
      <c r="FI264" s="77">
        <f t="shared" si="435"/>
        <v>0</v>
      </c>
      <c r="FJ264" s="77">
        <f t="shared" si="435"/>
        <v>0</v>
      </c>
      <c r="FK264" s="77">
        <f t="shared" si="435"/>
        <v>0</v>
      </c>
      <c r="FL264" s="77">
        <f t="shared" si="435"/>
        <v>0</v>
      </c>
      <c r="FM264" s="77">
        <f t="shared" ref="FM264:FV273" si="436">IF(MONTH($AI264)=5,INDEX(май,$AL264,FM$2),0)</f>
        <v>0</v>
      </c>
      <c r="FN264" s="77">
        <f t="shared" si="436"/>
        <v>0</v>
      </c>
      <c r="FO264" s="77">
        <f t="shared" si="436"/>
        <v>0</v>
      </c>
      <c r="FP264" s="77">
        <f t="shared" si="436"/>
        <v>0</v>
      </c>
      <c r="FQ264" s="77">
        <f t="shared" si="436"/>
        <v>0</v>
      </c>
      <c r="FR264" s="77">
        <f t="shared" si="436"/>
        <v>0</v>
      </c>
      <c r="FS264" s="77">
        <f t="shared" si="436"/>
        <v>0</v>
      </c>
      <c r="FT264" s="77">
        <f t="shared" si="436"/>
        <v>0</v>
      </c>
      <c r="FU264" s="77">
        <f t="shared" si="436"/>
        <v>0</v>
      </c>
      <c r="FV264" s="77">
        <f t="shared" si="436"/>
        <v>0</v>
      </c>
      <c r="FW264" s="77">
        <f t="shared" ref="FW264:GG273" si="437">IF(MONTH($AI264)=5,INDEX(май,$AL264,FW$2),0)</f>
        <v>0</v>
      </c>
      <c r="FX264" s="77">
        <f t="shared" si="437"/>
        <v>0</v>
      </c>
      <c r="FY264" s="77">
        <f t="shared" si="437"/>
        <v>0</v>
      </c>
      <c r="FZ264" s="77">
        <f t="shared" si="437"/>
        <v>0</v>
      </c>
      <c r="GA264" s="77">
        <f t="shared" si="437"/>
        <v>0</v>
      </c>
      <c r="GB264" s="77">
        <f t="shared" si="437"/>
        <v>0</v>
      </c>
      <c r="GC264" s="77">
        <f t="shared" si="437"/>
        <v>0</v>
      </c>
      <c r="GD264" s="77">
        <f t="shared" si="437"/>
        <v>0</v>
      </c>
      <c r="GE264" s="77">
        <f t="shared" si="437"/>
        <v>0</v>
      </c>
      <c r="GF264" s="77">
        <f t="shared" si="437"/>
        <v>0</v>
      </c>
      <c r="GG264" s="77">
        <f t="shared" si="437"/>
        <v>0</v>
      </c>
    </row>
    <row r="265" spans="1:189" ht="15.75" x14ac:dyDescent="0.25">
      <c r="A265" s="93"/>
      <c r="B265" s="101"/>
      <c r="C265" s="102"/>
      <c r="D265" s="102"/>
      <c r="E265" s="93"/>
      <c r="F265" s="101"/>
      <c r="G265" s="97">
        <f t="shared" si="418"/>
        <v>0</v>
      </c>
      <c r="H265" s="96"/>
      <c r="I265" s="97">
        <f t="shared" si="419"/>
        <v>0</v>
      </c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0">
        <f t="shared" si="421"/>
        <v>0</v>
      </c>
      <c r="AE265" s="100">
        <f t="shared" si="417"/>
        <v>0</v>
      </c>
      <c r="AF265" s="75"/>
      <c r="AG265" s="75"/>
      <c r="AH265" s="68">
        <f t="shared" si="420"/>
        <v>0</v>
      </c>
      <c r="AI265" s="79">
        <f>SUMIF(Списки!$D$2:$D$6,B265,Списки!$E$2:$E$6)</f>
        <v>0</v>
      </c>
      <c r="AJ265" s="79">
        <f t="shared" si="422"/>
        <v>31</v>
      </c>
      <c r="AK265" s="70"/>
      <c r="AL265" s="70">
        <f t="array" aca="1" ref="AL265" ca="1">IF(MONTH(AI265)=1,MIN(IF(F265=январь!$A$1:$AF$200,ROW(январь!$A$1:$AF$200))),IF(MONTH(AI265)=2,MIN(IF(F265=февраль!$A$1:$AF$200,ROW(февраль!$A$1:$AF$200))),IF(MONTH(AI265)=3,MIN(IF(F265=март!$A$1:$AF$200,ROW(март!$A$1:$AF$200))),IF(MONTH(AI265)=4,MIN(IF(F265=апрель!$A$1:$AF$200,ROW(апрель!$A$1:$AF$200))),IF(MONTH(AI265)=5,MIN(IF(F265=май!$A$1:$AF$200,ROW(май!$A$1:$AF$200))),0)))))</f>
        <v>3</v>
      </c>
      <c r="AM265" s="77" t="str">
        <f t="shared" ca="1" si="423"/>
        <v>П</v>
      </c>
      <c r="AN265" s="77" t="str">
        <f t="shared" ca="1" si="423"/>
        <v>П</v>
      </c>
      <c r="AO265" s="77" t="str">
        <f t="shared" ca="1" si="423"/>
        <v>КД</v>
      </c>
      <c r="AP265" s="77" t="str">
        <f t="shared" ca="1" si="423"/>
        <v>КД</v>
      </c>
      <c r="AQ265" s="77" t="str">
        <f t="shared" ca="1" si="423"/>
        <v>КД</v>
      </c>
      <c r="AR265" s="77" t="str">
        <f t="shared" ca="1" si="423"/>
        <v>КД</v>
      </c>
      <c r="AS265" s="77" t="str">
        <f t="shared" ca="1" si="423"/>
        <v>В</v>
      </c>
      <c r="AT265" s="77" t="str">
        <f t="shared" ca="1" si="423"/>
        <v>КД</v>
      </c>
      <c r="AU265" s="77">
        <f t="shared" ca="1" si="423"/>
        <v>0</v>
      </c>
      <c r="AV265" s="77">
        <f t="shared" ca="1" si="423"/>
        <v>3</v>
      </c>
      <c r="AW265" s="77">
        <f t="shared" ca="1" si="424"/>
        <v>4</v>
      </c>
      <c r="AX265" s="77">
        <f t="shared" ca="1" si="424"/>
        <v>6</v>
      </c>
      <c r="AY265" s="77">
        <f t="shared" ca="1" si="424"/>
        <v>3</v>
      </c>
      <c r="AZ265" s="77" t="str">
        <f t="shared" ca="1" si="424"/>
        <v>В</v>
      </c>
      <c r="BA265" s="77">
        <f t="shared" ca="1" si="424"/>
        <v>7</v>
      </c>
      <c r="BB265" s="77">
        <f t="shared" ca="1" si="424"/>
        <v>0</v>
      </c>
      <c r="BC265" s="77">
        <f t="shared" ca="1" si="424"/>
        <v>3</v>
      </c>
      <c r="BD265" s="77">
        <f t="shared" ca="1" si="424"/>
        <v>4</v>
      </c>
      <c r="BE265" s="77">
        <f t="shared" ca="1" si="424"/>
        <v>6</v>
      </c>
      <c r="BF265" s="77">
        <f t="shared" ca="1" si="424"/>
        <v>3</v>
      </c>
      <c r="BG265" s="77" t="str">
        <f t="shared" ca="1" si="425"/>
        <v>В</v>
      </c>
      <c r="BH265" s="77">
        <f t="shared" ca="1" si="425"/>
        <v>7</v>
      </c>
      <c r="BI265" s="77">
        <f t="shared" ca="1" si="425"/>
        <v>0</v>
      </c>
      <c r="BJ265" s="77">
        <f t="shared" ca="1" si="425"/>
        <v>3</v>
      </c>
      <c r="BK265" s="77">
        <f t="shared" ca="1" si="425"/>
        <v>4</v>
      </c>
      <c r="BL265" s="77">
        <f t="shared" ca="1" si="425"/>
        <v>6</v>
      </c>
      <c r="BM265" s="77">
        <f t="shared" ca="1" si="425"/>
        <v>3</v>
      </c>
      <c r="BN265" s="77" t="str">
        <f t="shared" ca="1" si="425"/>
        <v>В</v>
      </c>
      <c r="BO265" s="77">
        <f t="shared" ca="1" si="425"/>
        <v>7</v>
      </c>
      <c r="BP265" s="77">
        <f t="shared" ca="1" si="425"/>
        <v>0</v>
      </c>
      <c r="BQ265" s="77">
        <f t="shared" ca="1" si="425"/>
        <v>3</v>
      </c>
      <c r="BR265" s="77">
        <f t="shared" si="426"/>
        <v>0</v>
      </c>
      <c r="BS265" s="77">
        <f t="shared" si="426"/>
        <v>0</v>
      </c>
      <c r="BT265" s="77">
        <f t="shared" si="426"/>
        <v>0</v>
      </c>
      <c r="BU265" s="77">
        <f t="shared" si="426"/>
        <v>0</v>
      </c>
      <c r="BV265" s="77">
        <f t="shared" si="426"/>
        <v>0</v>
      </c>
      <c r="BW265" s="77">
        <f t="shared" si="426"/>
        <v>0</v>
      </c>
      <c r="BX265" s="77">
        <f t="shared" si="426"/>
        <v>0</v>
      </c>
      <c r="BY265" s="77">
        <f t="shared" si="426"/>
        <v>0</v>
      </c>
      <c r="BZ265" s="77">
        <f t="shared" si="426"/>
        <v>0</v>
      </c>
      <c r="CA265" s="77">
        <f t="shared" si="426"/>
        <v>0</v>
      </c>
      <c r="CB265" s="77">
        <f t="shared" si="427"/>
        <v>0</v>
      </c>
      <c r="CC265" s="77">
        <f t="shared" si="427"/>
        <v>0</v>
      </c>
      <c r="CD265" s="77">
        <f t="shared" si="427"/>
        <v>0</v>
      </c>
      <c r="CE265" s="77">
        <f t="shared" si="427"/>
        <v>0</v>
      </c>
      <c r="CF265" s="77">
        <f t="shared" si="427"/>
        <v>0</v>
      </c>
      <c r="CG265" s="77">
        <f t="shared" si="427"/>
        <v>0</v>
      </c>
      <c r="CH265" s="77">
        <f t="shared" si="427"/>
        <v>0</v>
      </c>
      <c r="CI265" s="77">
        <f t="shared" si="427"/>
        <v>0</v>
      </c>
      <c r="CJ265" s="77">
        <f t="shared" si="427"/>
        <v>0</v>
      </c>
      <c r="CK265" s="77">
        <f t="shared" si="427"/>
        <v>0</v>
      </c>
      <c r="CL265" s="77">
        <f t="shared" si="428"/>
        <v>0</v>
      </c>
      <c r="CM265" s="77">
        <f t="shared" si="428"/>
        <v>0</v>
      </c>
      <c r="CN265" s="77">
        <f t="shared" si="428"/>
        <v>0</v>
      </c>
      <c r="CO265" s="77">
        <f t="shared" si="428"/>
        <v>0</v>
      </c>
      <c r="CP265" s="77">
        <f t="shared" si="428"/>
        <v>0</v>
      </c>
      <c r="CQ265" s="77">
        <f t="shared" si="428"/>
        <v>0</v>
      </c>
      <c r="CR265" s="77">
        <f t="shared" si="428"/>
        <v>0</v>
      </c>
      <c r="CS265" s="77">
        <f t="shared" si="428"/>
        <v>0</v>
      </c>
      <c r="CT265" s="77">
        <f t="shared" si="429"/>
        <v>0</v>
      </c>
      <c r="CU265" s="77">
        <f t="shared" si="429"/>
        <v>0</v>
      </c>
      <c r="CV265" s="77">
        <f t="shared" si="429"/>
        <v>0</v>
      </c>
      <c r="CW265" s="77">
        <f t="shared" si="429"/>
        <v>0</v>
      </c>
      <c r="CX265" s="77">
        <f t="shared" si="429"/>
        <v>0</v>
      </c>
      <c r="CY265" s="77">
        <f t="shared" si="429"/>
        <v>0</v>
      </c>
      <c r="CZ265" s="77">
        <f t="shared" si="429"/>
        <v>0</v>
      </c>
      <c r="DA265" s="77">
        <f t="shared" si="429"/>
        <v>0</v>
      </c>
      <c r="DB265" s="77">
        <f t="shared" si="429"/>
        <v>0</v>
      </c>
      <c r="DC265" s="77">
        <f t="shared" si="429"/>
        <v>0</v>
      </c>
      <c r="DD265" s="77">
        <f t="shared" si="430"/>
        <v>0</v>
      </c>
      <c r="DE265" s="77">
        <f t="shared" si="430"/>
        <v>0</v>
      </c>
      <c r="DF265" s="77">
        <f t="shared" si="430"/>
        <v>0</v>
      </c>
      <c r="DG265" s="77">
        <f t="shared" si="430"/>
        <v>0</v>
      </c>
      <c r="DH265" s="77">
        <f t="shared" si="430"/>
        <v>0</v>
      </c>
      <c r="DI265" s="77">
        <f t="shared" si="430"/>
        <v>0</v>
      </c>
      <c r="DJ265" s="77">
        <f t="shared" si="430"/>
        <v>0</v>
      </c>
      <c r="DK265" s="77">
        <f t="shared" si="430"/>
        <v>0</v>
      </c>
      <c r="DL265" s="77">
        <f t="shared" si="430"/>
        <v>0</v>
      </c>
      <c r="DM265" s="77">
        <f t="shared" si="430"/>
        <v>0</v>
      </c>
      <c r="DN265" s="77">
        <f t="shared" si="431"/>
        <v>0</v>
      </c>
      <c r="DO265" s="77">
        <f t="shared" si="431"/>
        <v>0</v>
      </c>
      <c r="DP265" s="77">
        <f t="shared" si="431"/>
        <v>0</v>
      </c>
      <c r="DQ265" s="77">
        <f t="shared" si="431"/>
        <v>0</v>
      </c>
      <c r="DR265" s="77">
        <f t="shared" si="431"/>
        <v>0</v>
      </c>
      <c r="DS265" s="77">
        <f t="shared" si="431"/>
        <v>0</v>
      </c>
      <c r="DT265" s="77">
        <f t="shared" si="431"/>
        <v>0</v>
      </c>
      <c r="DU265" s="77">
        <f t="shared" si="431"/>
        <v>0</v>
      </c>
      <c r="DV265" s="77">
        <f t="shared" si="431"/>
        <v>0</v>
      </c>
      <c r="DW265" s="77">
        <f t="shared" si="431"/>
        <v>0</v>
      </c>
      <c r="DX265" s="77">
        <f t="shared" si="431"/>
        <v>0</v>
      </c>
      <c r="DY265" s="77">
        <f t="shared" si="432"/>
        <v>0</v>
      </c>
      <c r="DZ265" s="77">
        <f t="shared" si="432"/>
        <v>0</v>
      </c>
      <c r="EA265" s="77">
        <f t="shared" si="432"/>
        <v>0</v>
      </c>
      <c r="EB265" s="77">
        <f t="shared" si="432"/>
        <v>0</v>
      </c>
      <c r="EC265" s="77">
        <f t="shared" si="432"/>
        <v>0</v>
      </c>
      <c r="ED265" s="77">
        <f t="shared" si="432"/>
        <v>0</v>
      </c>
      <c r="EE265" s="77">
        <f t="shared" si="432"/>
        <v>0</v>
      </c>
      <c r="EF265" s="77">
        <f t="shared" si="432"/>
        <v>0</v>
      </c>
      <c r="EG265" s="77">
        <f t="shared" si="432"/>
        <v>0</v>
      </c>
      <c r="EH265" s="77">
        <f t="shared" si="432"/>
        <v>0</v>
      </c>
      <c r="EI265" s="77">
        <f t="shared" si="433"/>
        <v>0</v>
      </c>
      <c r="EJ265" s="77">
        <f t="shared" si="433"/>
        <v>0</v>
      </c>
      <c r="EK265" s="77">
        <f t="shared" si="433"/>
        <v>0</v>
      </c>
      <c r="EL265" s="77">
        <f t="shared" si="433"/>
        <v>0</v>
      </c>
      <c r="EM265" s="77">
        <f t="shared" si="433"/>
        <v>0</v>
      </c>
      <c r="EN265" s="77">
        <f t="shared" si="433"/>
        <v>0</v>
      </c>
      <c r="EO265" s="77">
        <f t="shared" si="433"/>
        <v>0</v>
      </c>
      <c r="EP265" s="77">
        <f t="shared" si="433"/>
        <v>0</v>
      </c>
      <c r="EQ265" s="77">
        <f t="shared" si="433"/>
        <v>0</v>
      </c>
      <c r="ER265" s="77">
        <f t="shared" si="433"/>
        <v>0</v>
      </c>
      <c r="ES265" s="77">
        <f t="shared" si="434"/>
        <v>0</v>
      </c>
      <c r="ET265" s="77">
        <f t="shared" si="434"/>
        <v>0</v>
      </c>
      <c r="EU265" s="77">
        <f t="shared" si="434"/>
        <v>0</v>
      </c>
      <c r="EV265" s="77">
        <f t="shared" si="434"/>
        <v>0</v>
      </c>
      <c r="EW265" s="77">
        <f t="shared" si="434"/>
        <v>0</v>
      </c>
      <c r="EX265" s="77">
        <f t="shared" si="434"/>
        <v>0</v>
      </c>
      <c r="EY265" s="77">
        <f t="shared" si="434"/>
        <v>0</v>
      </c>
      <c r="EZ265" s="77">
        <f t="shared" si="434"/>
        <v>0</v>
      </c>
      <c r="FA265" s="77">
        <f t="shared" si="434"/>
        <v>0</v>
      </c>
      <c r="FB265" s="77">
        <f t="shared" si="434"/>
        <v>0</v>
      </c>
      <c r="FC265" s="77">
        <f t="shared" si="435"/>
        <v>0</v>
      </c>
      <c r="FD265" s="77">
        <f t="shared" si="435"/>
        <v>0</v>
      </c>
      <c r="FE265" s="77">
        <f t="shared" si="435"/>
        <v>0</v>
      </c>
      <c r="FF265" s="77">
        <f t="shared" si="435"/>
        <v>0</v>
      </c>
      <c r="FG265" s="77">
        <f t="shared" si="435"/>
        <v>0</v>
      </c>
      <c r="FH265" s="77">
        <f t="shared" si="435"/>
        <v>0</v>
      </c>
      <c r="FI265" s="77">
        <f t="shared" si="435"/>
        <v>0</v>
      </c>
      <c r="FJ265" s="77">
        <f t="shared" si="435"/>
        <v>0</v>
      </c>
      <c r="FK265" s="77">
        <f t="shared" si="435"/>
        <v>0</v>
      </c>
      <c r="FL265" s="77">
        <f t="shared" si="435"/>
        <v>0</v>
      </c>
      <c r="FM265" s="77">
        <f t="shared" si="436"/>
        <v>0</v>
      </c>
      <c r="FN265" s="77">
        <f t="shared" si="436"/>
        <v>0</v>
      </c>
      <c r="FO265" s="77">
        <f t="shared" si="436"/>
        <v>0</v>
      </c>
      <c r="FP265" s="77">
        <f t="shared" si="436"/>
        <v>0</v>
      </c>
      <c r="FQ265" s="77">
        <f t="shared" si="436"/>
        <v>0</v>
      </c>
      <c r="FR265" s="77">
        <f t="shared" si="436"/>
        <v>0</v>
      </c>
      <c r="FS265" s="77">
        <f t="shared" si="436"/>
        <v>0</v>
      </c>
      <c r="FT265" s="77">
        <f t="shared" si="436"/>
        <v>0</v>
      </c>
      <c r="FU265" s="77">
        <f t="shared" si="436"/>
        <v>0</v>
      </c>
      <c r="FV265" s="77">
        <f t="shared" si="436"/>
        <v>0</v>
      </c>
      <c r="FW265" s="77">
        <f t="shared" si="437"/>
        <v>0</v>
      </c>
      <c r="FX265" s="77">
        <f t="shared" si="437"/>
        <v>0</v>
      </c>
      <c r="FY265" s="77">
        <f t="shared" si="437"/>
        <v>0</v>
      </c>
      <c r="FZ265" s="77">
        <f t="shared" si="437"/>
        <v>0</v>
      </c>
      <c r="GA265" s="77">
        <f t="shared" si="437"/>
        <v>0</v>
      </c>
      <c r="GB265" s="77">
        <f t="shared" si="437"/>
        <v>0</v>
      </c>
      <c r="GC265" s="77">
        <f t="shared" si="437"/>
        <v>0</v>
      </c>
      <c r="GD265" s="77">
        <f t="shared" si="437"/>
        <v>0</v>
      </c>
      <c r="GE265" s="77">
        <f t="shared" si="437"/>
        <v>0</v>
      </c>
      <c r="GF265" s="77">
        <f t="shared" si="437"/>
        <v>0</v>
      </c>
      <c r="GG265" s="77">
        <f t="shared" si="437"/>
        <v>0</v>
      </c>
    </row>
    <row r="266" spans="1:189" ht="15.75" x14ac:dyDescent="0.25">
      <c r="A266" s="93"/>
      <c r="B266" s="101"/>
      <c r="C266" s="102"/>
      <c r="D266" s="102"/>
      <c r="E266" s="93"/>
      <c r="F266" s="101"/>
      <c r="G266" s="97">
        <f t="shared" si="418"/>
        <v>0</v>
      </c>
      <c r="H266" s="96"/>
      <c r="I266" s="97">
        <f t="shared" si="419"/>
        <v>0</v>
      </c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0">
        <f t="shared" si="421"/>
        <v>0</v>
      </c>
      <c r="AE266" s="100">
        <f t="shared" si="417"/>
        <v>0</v>
      </c>
      <c r="AF266" s="75"/>
      <c r="AG266" s="75"/>
      <c r="AH266" s="68">
        <f t="shared" si="420"/>
        <v>0</v>
      </c>
      <c r="AI266" s="79">
        <f>SUMIF(Списки!$D$2:$D$6,B266,Списки!$E$2:$E$6)</f>
        <v>0</v>
      </c>
      <c r="AJ266" s="79">
        <f t="shared" si="422"/>
        <v>31</v>
      </c>
      <c r="AK266" s="70"/>
      <c r="AL266" s="70">
        <f t="array" aca="1" ref="AL266" ca="1">IF(MONTH(AI266)=1,MIN(IF(F266=январь!$A$1:$AF$200,ROW(январь!$A$1:$AF$200))),IF(MONTH(AI266)=2,MIN(IF(F266=февраль!$A$1:$AF$200,ROW(февраль!$A$1:$AF$200))),IF(MONTH(AI266)=3,MIN(IF(F266=март!$A$1:$AF$200,ROW(март!$A$1:$AF$200))),IF(MONTH(AI266)=4,MIN(IF(F266=апрель!$A$1:$AF$200,ROW(апрель!$A$1:$AF$200))),IF(MONTH(AI266)=5,MIN(IF(F266=май!$A$1:$AF$200,ROW(май!$A$1:$AF$200))),0)))))</f>
        <v>3</v>
      </c>
      <c r="AM266" s="77" t="str">
        <f t="shared" ca="1" si="423"/>
        <v>П</v>
      </c>
      <c r="AN266" s="77" t="str">
        <f t="shared" ca="1" si="423"/>
        <v>П</v>
      </c>
      <c r="AO266" s="77" t="str">
        <f t="shared" ca="1" si="423"/>
        <v>КД</v>
      </c>
      <c r="AP266" s="77" t="str">
        <f t="shared" ca="1" si="423"/>
        <v>КД</v>
      </c>
      <c r="AQ266" s="77" t="str">
        <f t="shared" ca="1" si="423"/>
        <v>КД</v>
      </c>
      <c r="AR266" s="77" t="str">
        <f t="shared" ca="1" si="423"/>
        <v>КД</v>
      </c>
      <c r="AS266" s="77" t="str">
        <f t="shared" ca="1" si="423"/>
        <v>В</v>
      </c>
      <c r="AT266" s="77" t="str">
        <f t="shared" ca="1" si="423"/>
        <v>КД</v>
      </c>
      <c r="AU266" s="77">
        <f t="shared" ca="1" si="423"/>
        <v>0</v>
      </c>
      <c r="AV266" s="77">
        <f t="shared" ca="1" si="423"/>
        <v>3</v>
      </c>
      <c r="AW266" s="77">
        <f t="shared" ca="1" si="424"/>
        <v>4</v>
      </c>
      <c r="AX266" s="77">
        <f t="shared" ca="1" si="424"/>
        <v>6</v>
      </c>
      <c r="AY266" s="77">
        <f t="shared" ca="1" si="424"/>
        <v>3</v>
      </c>
      <c r="AZ266" s="77" t="str">
        <f t="shared" ca="1" si="424"/>
        <v>В</v>
      </c>
      <c r="BA266" s="77">
        <f t="shared" ca="1" si="424"/>
        <v>7</v>
      </c>
      <c r="BB266" s="77">
        <f t="shared" ca="1" si="424"/>
        <v>0</v>
      </c>
      <c r="BC266" s="77">
        <f t="shared" ca="1" si="424"/>
        <v>3</v>
      </c>
      <c r="BD266" s="77">
        <f t="shared" ca="1" si="424"/>
        <v>4</v>
      </c>
      <c r="BE266" s="77">
        <f t="shared" ca="1" si="424"/>
        <v>6</v>
      </c>
      <c r="BF266" s="77">
        <f t="shared" ca="1" si="424"/>
        <v>3</v>
      </c>
      <c r="BG266" s="77" t="str">
        <f t="shared" ca="1" si="425"/>
        <v>В</v>
      </c>
      <c r="BH266" s="77">
        <f t="shared" ca="1" si="425"/>
        <v>7</v>
      </c>
      <c r="BI266" s="77">
        <f t="shared" ca="1" si="425"/>
        <v>0</v>
      </c>
      <c r="BJ266" s="77">
        <f t="shared" ca="1" si="425"/>
        <v>3</v>
      </c>
      <c r="BK266" s="77">
        <f t="shared" ca="1" si="425"/>
        <v>4</v>
      </c>
      <c r="BL266" s="77">
        <f t="shared" ca="1" si="425"/>
        <v>6</v>
      </c>
      <c r="BM266" s="77">
        <f t="shared" ca="1" si="425"/>
        <v>3</v>
      </c>
      <c r="BN266" s="77" t="str">
        <f t="shared" ca="1" si="425"/>
        <v>В</v>
      </c>
      <c r="BO266" s="77">
        <f t="shared" ca="1" si="425"/>
        <v>7</v>
      </c>
      <c r="BP266" s="77">
        <f t="shared" ca="1" si="425"/>
        <v>0</v>
      </c>
      <c r="BQ266" s="77">
        <f t="shared" ca="1" si="425"/>
        <v>3</v>
      </c>
      <c r="BR266" s="77">
        <f t="shared" si="426"/>
        <v>0</v>
      </c>
      <c r="BS266" s="77">
        <f t="shared" si="426"/>
        <v>0</v>
      </c>
      <c r="BT266" s="77">
        <f t="shared" si="426"/>
        <v>0</v>
      </c>
      <c r="BU266" s="77">
        <f t="shared" si="426"/>
        <v>0</v>
      </c>
      <c r="BV266" s="77">
        <f t="shared" si="426"/>
        <v>0</v>
      </c>
      <c r="BW266" s="77">
        <f t="shared" si="426"/>
        <v>0</v>
      </c>
      <c r="BX266" s="77">
        <f t="shared" si="426"/>
        <v>0</v>
      </c>
      <c r="BY266" s="77">
        <f t="shared" si="426"/>
        <v>0</v>
      </c>
      <c r="BZ266" s="77">
        <f t="shared" si="426"/>
        <v>0</v>
      </c>
      <c r="CA266" s="77">
        <f t="shared" si="426"/>
        <v>0</v>
      </c>
      <c r="CB266" s="77">
        <f t="shared" si="427"/>
        <v>0</v>
      </c>
      <c r="CC266" s="77">
        <f t="shared" si="427"/>
        <v>0</v>
      </c>
      <c r="CD266" s="77">
        <f t="shared" si="427"/>
        <v>0</v>
      </c>
      <c r="CE266" s="77">
        <f t="shared" si="427"/>
        <v>0</v>
      </c>
      <c r="CF266" s="77">
        <f t="shared" si="427"/>
        <v>0</v>
      </c>
      <c r="CG266" s="77">
        <f t="shared" si="427"/>
        <v>0</v>
      </c>
      <c r="CH266" s="77">
        <f t="shared" si="427"/>
        <v>0</v>
      </c>
      <c r="CI266" s="77">
        <f t="shared" si="427"/>
        <v>0</v>
      </c>
      <c r="CJ266" s="77">
        <f t="shared" si="427"/>
        <v>0</v>
      </c>
      <c r="CK266" s="77">
        <f t="shared" si="427"/>
        <v>0</v>
      </c>
      <c r="CL266" s="77">
        <f t="shared" si="428"/>
        <v>0</v>
      </c>
      <c r="CM266" s="77">
        <f t="shared" si="428"/>
        <v>0</v>
      </c>
      <c r="CN266" s="77">
        <f t="shared" si="428"/>
        <v>0</v>
      </c>
      <c r="CO266" s="77">
        <f t="shared" si="428"/>
        <v>0</v>
      </c>
      <c r="CP266" s="77">
        <f t="shared" si="428"/>
        <v>0</v>
      </c>
      <c r="CQ266" s="77">
        <f t="shared" si="428"/>
        <v>0</v>
      </c>
      <c r="CR266" s="77">
        <f t="shared" si="428"/>
        <v>0</v>
      </c>
      <c r="CS266" s="77">
        <f t="shared" si="428"/>
        <v>0</v>
      </c>
      <c r="CT266" s="77">
        <f t="shared" si="429"/>
        <v>0</v>
      </c>
      <c r="CU266" s="77">
        <f t="shared" si="429"/>
        <v>0</v>
      </c>
      <c r="CV266" s="77">
        <f t="shared" si="429"/>
        <v>0</v>
      </c>
      <c r="CW266" s="77">
        <f t="shared" si="429"/>
        <v>0</v>
      </c>
      <c r="CX266" s="77">
        <f t="shared" si="429"/>
        <v>0</v>
      </c>
      <c r="CY266" s="77">
        <f t="shared" si="429"/>
        <v>0</v>
      </c>
      <c r="CZ266" s="77">
        <f t="shared" si="429"/>
        <v>0</v>
      </c>
      <c r="DA266" s="77">
        <f t="shared" si="429"/>
        <v>0</v>
      </c>
      <c r="DB266" s="77">
        <f t="shared" si="429"/>
        <v>0</v>
      </c>
      <c r="DC266" s="77">
        <f t="shared" si="429"/>
        <v>0</v>
      </c>
      <c r="DD266" s="77">
        <f t="shared" si="430"/>
        <v>0</v>
      </c>
      <c r="DE266" s="77">
        <f t="shared" si="430"/>
        <v>0</v>
      </c>
      <c r="DF266" s="77">
        <f t="shared" si="430"/>
        <v>0</v>
      </c>
      <c r="DG266" s="77">
        <f t="shared" si="430"/>
        <v>0</v>
      </c>
      <c r="DH266" s="77">
        <f t="shared" si="430"/>
        <v>0</v>
      </c>
      <c r="DI266" s="77">
        <f t="shared" si="430"/>
        <v>0</v>
      </c>
      <c r="DJ266" s="77">
        <f t="shared" si="430"/>
        <v>0</v>
      </c>
      <c r="DK266" s="77">
        <f t="shared" si="430"/>
        <v>0</v>
      </c>
      <c r="DL266" s="77">
        <f t="shared" si="430"/>
        <v>0</v>
      </c>
      <c r="DM266" s="77">
        <f t="shared" si="430"/>
        <v>0</v>
      </c>
      <c r="DN266" s="77">
        <f t="shared" si="431"/>
        <v>0</v>
      </c>
      <c r="DO266" s="77">
        <f t="shared" si="431"/>
        <v>0</v>
      </c>
      <c r="DP266" s="77">
        <f t="shared" si="431"/>
        <v>0</v>
      </c>
      <c r="DQ266" s="77">
        <f t="shared" si="431"/>
        <v>0</v>
      </c>
      <c r="DR266" s="77">
        <f t="shared" si="431"/>
        <v>0</v>
      </c>
      <c r="DS266" s="77">
        <f t="shared" si="431"/>
        <v>0</v>
      </c>
      <c r="DT266" s="77">
        <f t="shared" si="431"/>
        <v>0</v>
      </c>
      <c r="DU266" s="77">
        <f t="shared" si="431"/>
        <v>0</v>
      </c>
      <c r="DV266" s="77">
        <f t="shared" si="431"/>
        <v>0</v>
      </c>
      <c r="DW266" s="77">
        <f t="shared" si="431"/>
        <v>0</v>
      </c>
      <c r="DX266" s="77">
        <f t="shared" si="431"/>
        <v>0</v>
      </c>
      <c r="DY266" s="77">
        <f t="shared" si="432"/>
        <v>0</v>
      </c>
      <c r="DZ266" s="77">
        <f t="shared" si="432"/>
        <v>0</v>
      </c>
      <c r="EA266" s="77">
        <f t="shared" si="432"/>
        <v>0</v>
      </c>
      <c r="EB266" s="77">
        <f t="shared" si="432"/>
        <v>0</v>
      </c>
      <c r="EC266" s="77">
        <f t="shared" si="432"/>
        <v>0</v>
      </c>
      <c r="ED266" s="77">
        <f t="shared" si="432"/>
        <v>0</v>
      </c>
      <c r="EE266" s="77">
        <f t="shared" si="432"/>
        <v>0</v>
      </c>
      <c r="EF266" s="77">
        <f t="shared" si="432"/>
        <v>0</v>
      </c>
      <c r="EG266" s="77">
        <f t="shared" si="432"/>
        <v>0</v>
      </c>
      <c r="EH266" s="77">
        <f t="shared" si="432"/>
        <v>0</v>
      </c>
      <c r="EI266" s="77">
        <f t="shared" si="433"/>
        <v>0</v>
      </c>
      <c r="EJ266" s="77">
        <f t="shared" si="433"/>
        <v>0</v>
      </c>
      <c r="EK266" s="77">
        <f t="shared" si="433"/>
        <v>0</v>
      </c>
      <c r="EL266" s="77">
        <f t="shared" si="433"/>
        <v>0</v>
      </c>
      <c r="EM266" s="77">
        <f t="shared" si="433"/>
        <v>0</v>
      </c>
      <c r="EN266" s="77">
        <f t="shared" si="433"/>
        <v>0</v>
      </c>
      <c r="EO266" s="77">
        <f t="shared" si="433"/>
        <v>0</v>
      </c>
      <c r="EP266" s="77">
        <f t="shared" si="433"/>
        <v>0</v>
      </c>
      <c r="EQ266" s="77">
        <f t="shared" si="433"/>
        <v>0</v>
      </c>
      <c r="ER266" s="77">
        <f t="shared" si="433"/>
        <v>0</v>
      </c>
      <c r="ES266" s="77">
        <f t="shared" si="434"/>
        <v>0</v>
      </c>
      <c r="ET266" s="77">
        <f t="shared" si="434"/>
        <v>0</v>
      </c>
      <c r="EU266" s="77">
        <f t="shared" si="434"/>
        <v>0</v>
      </c>
      <c r="EV266" s="77">
        <f t="shared" si="434"/>
        <v>0</v>
      </c>
      <c r="EW266" s="77">
        <f t="shared" si="434"/>
        <v>0</v>
      </c>
      <c r="EX266" s="77">
        <f t="shared" si="434"/>
        <v>0</v>
      </c>
      <c r="EY266" s="77">
        <f t="shared" si="434"/>
        <v>0</v>
      </c>
      <c r="EZ266" s="77">
        <f t="shared" si="434"/>
        <v>0</v>
      </c>
      <c r="FA266" s="77">
        <f t="shared" si="434"/>
        <v>0</v>
      </c>
      <c r="FB266" s="77">
        <f t="shared" si="434"/>
        <v>0</v>
      </c>
      <c r="FC266" s="77">
        <f t="shared" si="435"/>
        <v>0</v>
      </c>
      <c r="FD266" s="77">
        <f t="shared" si="435"/>
        <v>0</v>
      </c>
      <c r="FE266" s="77">
        <f t="shared" si="435"/>
        <v>0</v>
      </c>
      <c r="FF266" s="77">
        <f t="shared" si="435"/>
        <v>0</v>
      </c>
      <c r="FG266" s="77">
        <f t="shared" si="435"/>
        <v>0</v>
      </c>
      <c r="FH266" s="77">
        <f t="shared" si="435"/>
        <v>0</v>
      </c>
      <c r="FI266" s="77">
        <f t="shared" si="435"/>
        <v>0</v>
      </c>
      <c r="FJ266" s="77">
        <f t="shared" si="435"/>
        <v>0</v>
      </c>
      <c r="FK266" s="77">
        <f t="shared" si="435"/>
        <v>0</v>
      </c>
      <c r="FL266" s="77">
        <f t="shared" si="435"/>
        <v>0</v>
      </c>
      <c r="FM266" s="77">
        <f t="shared" si="436"/>
        <v>0</v>
      </c>
      <c r="FN266" s="77">
        <f t="shared" si="436"/>
        <v>0</v>
      </c>
      <c r="FO266" s="77">
        <f t="shared" si="436"/>
        <v>0</v>
      </c>
      <c r="FP266" s="77">
        <f t="shared" si="436"/>
        <v>0</v>
      </c>
      <c r="FQ266" s="77">
        <f t="shared" si="436"/>
        <v>0</v>
      </c>
      <c r="FR266" s="77">
        <f t="shared" si="436"/>
        <v>0</v>
      </c>
      <c r="FS266" s="77">
        <f t="shared" si="436"/>
        <v>0</v>
      </c>
      <c r="FT266" s="77">
        <f t="shared" si="436"/>
        <v>0</v>
      </c>
      <c r="FU266" s="77">
        <f t="shared" si="436"/>
        <v>0</v>
      </c>
      <c r="FV266" s="77">
        <f t="shared" si="436"/>
        <v>0</v>
      </c>
      <c r="FW266" s="77">
        <f t="shared" si="437"/>
        <v>0</v>
      </c>
      <c r="FX266" s="77">
        <f t="shared" si="437"/>
        <v>0</v>
      </c>
      <c r="FY266" s="77">
        <f t="shared" si="437"/>
        <v>0</v>
      </c>
      <c r="FZ266" s="77">
        <f t="shared" si="437"/>
        <v>0</v>
      </c>
      <c r="GA266" s="77">
        <f t="shared" si="437"/>
        <v>0</v>
      </c>
      <c r="GB266" s="77">
        <f t="shared" si="437"/>
        <v>0</v>
      </c>
      <c r="GC266" s="77">
        <f t="shared" si="437"/>
        <v>0</v>
      </c>
      <c r="GD266" s="77">
        <f t="shared" si="437"/>
        <v>0</v>
      </c>
      <c r="GE266" s="77">
        <f t="shared" si="437"/>
        <v>0</v>
      </c>
      <c r="GF266" s="77">
        <f t="shared" si="437"/>
        <v>0</v>
      </c>
      <c r="GG266" s="77">
        <f t="shared" si="437"/>
        <v>0</v>
      </c>
    </row>
    <row r="267" spans="1:189" ht="15.75" x14ac:dyDescent="0.25">
      <c r="A267" s="93"/>
      <c r="B267" s="101"/>
      <c r="C267" s="102"/>
      <c r="D267" s="102"/>
      <c r="E267" s="93"/>
      <c r="F267" s="101"/>
      <c r="G267" s="97">
        <f t="shared" si="418"/>
        <v>0</v>
      </c>
      <c r="H267" s="96"/>
      <c r="I267" s="97">
        <f t="shared" si="419"/>
        <v>0</v>
      </c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0">
        <f t="shared" si="421"/>
        <v>0</v>
      </c>
      <c r="AE267" s="100">
        <f t="shared" si="417"/>
        <v>0</v>
      </c>
      <c r="AF267" s="75"/>
      <c r="AG267" s="75"/>
      <c r="AH267" s="68">
        <f t="shared" si="420"/>
        <v>0</v>
      </c>
      <c r="AI267" s="79">
        <f>SUMIF(Списки!$D$2:$D$6,B267,Списки!$E$2:$E$6)</f>
        <v>0</v>
      </c>
      <c r="AJ267" s="79">
        <f t="shared" si="422"/>
        <v>31</v>
      </c>
      <c r="AK267" s="70"/>
      <c r="AL267" s="70">
        <f t="array" aca="1" ref="AL267" ca="1">IF(MONTH(AI267)=1,MIN(IF(F267=январь!$A$1:$AF$200,ROW(январь!$A$1:$AF$200))),IF(MONTH(AI267)=2,MIN(IF(F267=февраль!$A$1:$AF$200,ROW(февраль!$A$1:$AF$200))),IF(MONTH(AI267)=3,MIN(IF(F267=март!$A$1:$AF$200,ROW(март!$A$1:$AF$200))),IF(MONTH(AI267)=4,MIN(IF(F267=апрель!$A$1:$AF$200,ROW(апрель!$A$1:$AF$200))),IF(MONTH(AI267)=5,MIN(IF(F267=май!$A$1:$AF$200,ROW(май!$A$1:$AF$200))),0)))))</f>
        <v>3</v>
      </c>
      <c r="AM267" s="77" t="str">
        <f t="shared" ca="1" si="423"/>
        <v>П</v>
      </c>
      <c r="AN267" s="77" t="str">
        <f t="shared" ca="1" si="423"/>
        <v>П</v>
      </c>
      <c r="AO267" s="77" t="str">
        <f t="shared" ca="1" si="423"/>
        <v>КД</v>
      </c>
      <c r="AP267" s="77" t="str">
        <f t="shared" ca="1" si="423"/>
        <v>КД</v>
      </c>
      <c r="AQ267" s="77" t="str">
        <f t="shared" ca="1" si="423"/>
        <v>КД</v>
      </c>
      <c r="AR267" s="77" t="str">
        <f t="shared" ca="1" si="423"/>
        <v>КД</v>
      </c>
      <c r="AS267" s="77" t="str">
        <f t="shared" ca="1" si="423"/>
        <v>В</v>
      </c>
      <c r="AT267" s="77" t="str">
        <f t="shared" ca="1" si="423"/>
        <v>КД</v>
      </c>
      <c r="AU267" s="77">
        <f t="shared" ca="1" si="423"/>
        <v>0</v>
      </c>
      <c r="AV267" s="77">
        <f t="shared" ca="1" si="423"/>
        <v>3</v>
      </c>
      <c r="AW267" s="77">
        <f t="shared" ca="1" si="424"/>
        <v>4</v>
      </c>
      <c r="AX267" s="77">
        <f t="shared" ca="1" si="424"/>
        <v>6</v>
      </c>
      <c r="AY267" s="77">
        <f t="shared" ca="1" si="424"/>
        <v>3</v>
      </c>
      <c r="AZ267" s="77" t="str">
        <f t="shared" ca="1" si="424"/>
        <v>В</v>
      </c>
      <c r="BA267" s="77">
        <f t="shared" ca="1" si="424"/>
        <v>7</v>
      </c>
      <c r="BB267" s="77">
        <f t="shared" ca="1" si="424"/>
        <v>0</v>
      </c>
      <c r="BC267" s="77">
        <f t="shared" ca="1" si="424"/>
        <v>3</v>
      </c>
      <c r="BD267" s="77">
        <f t="shared" ca="1" si="424"/>
        <v>4</v>
      </c>
      <c r="BE267" s="77">
        <f t="shared" ca="1" si="424"/>
        <v>6</v>
      </c>
      <c r="BF267" s="77">
        <f t="shared" ca="1" si="424"/>
        <v>3</v>
      </c>
      <c r="BG267" s="77" t="str">
        <f t="shared" ca="1" si="425"/>
        <v>В</v>
      </c>
      <c r="BH267" s="77">
        <f t="shared" ca="1" si="425"/>
        <v>7</v>
      </c>
      <c r="BI267" s="77">
        <f t="shared" ca="1" si="425"/>
        <v>0</v>
      </c>
      <c r="BJ267" s="77">
        <f t="shared" ca="1" si="425"/>
        <v>3</v>
      </c>
      <c r="BK267" s="77">
        <f t="shared" ca="1" si="425"/>
        <v>4</v>
      </c>
      <c r="BL267" s="77">
        <f t="shared" ca="1" si="425"/>
        <v>6</v>
      </c>
      <c r="BM267" s="77">
        <f t="shared" ca="1" si="425"/>
        <v>3</v>
      </c>
      <c r="BN267" s="77" t="str">
        <f t="shared" ca="1" si="425"/>
        <v>В</v>
      </c>
      <c r="BO267" s="77">
        <f t="shared" ca="1" si="425"/>
        <v>7</v>
      </c>
      <c r="BP267" s="77">
        <f t="shared" ca="1" si="425"/>
        <v>0</v>
      </c>
      <c r="BQ267" s="77">
        <f t="shared" ca="1" si="425"/>
        <v>3</v>
      </c>
      <c r="BR267" s="77">
        <f t="shared" si="426"/>
        <v>0</v>
      </c>
      <c r="BS267" s="77">
        <f t="shared" si="426"/>
        <v>0</v>
      </c>
      <c r="BT267" s="77">
        <f t="shared" si="426"/>
        <v>0</v>
      </c>
      <c r="BU267" s="77">
        <f t="shared" si="426"/>
        <v>0</v>
      </c>
      <c r="BV267" s="77">
        <f t="shared" si="426"/>
        <v>0</v>
      </c>
      <c r="BW267" s="77">
        <f t="shared" si="426"/>
        <v>0</v>
      </c>
      <c r="BX267" s="77">
        <f t="shared" si="426"/>
        <v>0</v>
      </c>
      <c r="BY267" s="77">
        <f t="shared" si="426"/>
        <v>0</v>
      </c>
      <c r="BZ267" s="77">
        <f t="shared" si="426"/>
        <v>0</v>
      </c>
      <c r="CA267" s="77">
        <f t="shared" si="426"/>
        <v>0</v>
      </c>
      <c r="CB267" s="77">
        <f t="shared" si="427"/>
        <v>0</v>
      </c>
      <c r="CC267" s="77">
        <f t="shared" si="427"/>
        <v>0</v>
      </c>
      <c r="CD267" s="77">
        <f t="shared" si="427"/>
        <v>0</v>
      </c>
      <c r="CE267" s="77">
        <f t="shared" si="427"/>
        <v>0</v>
      </c>
      <c r="CF267" s="77">
        <f t="shared" si="427"/>
        <v>0</v>
      </c>
      <c r="CG267" s="77">
        <f t="shared" si="427"/>
        <v>0</v>
      </c>
      <c r="CH267" s="77">
        <f t="shared" si="427"/>
        <v>0</v>
      </c>
      <c r="CI267" s="77">
        <f t="shared" si="427"/>
        <v>0</v>
      </c>
      <c r="CJ267" s="77">
        <f t="shared" si="427"/>
        <v>0</v>
      </c>
      <c r="CK267" s="77">
        <f t="shared" si="427"/>
        <v>0</v>
      </c>
      <c r="CL267" s="77">
        <f t="shared" si="428"/>
        <v>0</v>
      </c>
      <c r="CM267" s="77">
        <f t="shared" si="428"/>
        <v>0</v>
      </c>
      <c r="CN267" s="77">
        <f t="shared" si="428"/>
        <v>0</v>
      </c>
      <c r="CO267" s="77">
        <f t="shared" si="428"/>
        <v>0</v>
      </c>
      <c r="CP267" s="77">
        <f t="shared" si="428"/>
        <v>0</v>
      </c>
      <c r="CQ267" s="77">
        <f t="shared" si="428"/>
        <v>0</v>
      </c>
      <c r="CR267" s="77">
        <f t="shared" si="428"/>
        <v>0</v>
      </c>
      <c r="CS267" s="77">
        <f t="shared" si="428"/>
        <v>0</v>
      </c>
      <c r="CT267" s="77">
        <f t="shared" si="429"/>
        <v>0</v>
      </c>
      <c r="CU267" s="77">
        <f t="shared" si="429"/>
        <v>0</v>
      </c>
      <c r="CV267" s="77">
        <f t="shared" si="429"/>
        <v>0</v>
      </c>
      <c r="CW267" s="77">
        <f t="shared" si="429"/>
        <v>0</v>
      </c>
      <c r="CX267" s="77">
        <f t="shared" si="429"/>
        <v>0</v>
      </c>
      <c r="CY267" s="77">
        <f t="shared" si="429"/>
        <v>0</v>
      </c>
      <c r="CZ267" s="77">
        <f t="shared" si="429"/>
        <v>0</v>
      </c>
      <c r="DA267" s="77">
        <f t="shared" si="429"/>
        <v>0</v>
      </c>
      <c r="DB267" s="77">
        <f t="shared" si="429"/>
        <v>0</v>
      </c>
      <c r="DC267" s="77">
        <f t="shared" si="429"/>
        <v>0</v>
      </c>
      <c r="DD267" s="77">
        <f t="shared" si="430"/>
        <v>0</v>
      </c>
      <c r="DE267" s="77">
        <f t="shared" si="430"/>
        <v>0</v>
      </c>
      <c r="DF267" s="77">
        <f t="shared" si="430"/>
        <v>0</v>
      </c>
      <c r="DG267" s="77">
        <f t="shared" si="430"/>
        <v>0</v>
      </c>
      <c r="DH267" s="77">
        <f t="shared" si="430"/>
        <v>0</v>
      </c>
      <c r="DI267" s="77">
        <f t="shared" si="430"/>
        <v>0</v>
      </c>
      <c r="DJ267" s="77">
        <f t="shared" si="430"/>
        <v>0</v>
      </c>
      <c r="DK267" s="77">
        <f t="shared" si="430"/>
        <v>0</v>
      </c>
      <c r="DL267" s="77">
        <f t="shared" si="430"/>
        <v>0</v>
      </c>
      <c r="DM267" s="77">
        <f t="shared" si="430"/>
        <v>0</v>
      </c>
      <c r="DN267" s="77">
        <f t="shared" si="431"/>
        <v>0</v>
      </c>
      <c r="DO267" s="77">
        <f t="shared" si="431"/>
        <v>0</v>
      </c>
      <c r="DP267" s="77">
        <f t="shared" si="431"/>
        <v>0</v>
      </c>
      <c r="DQ267" s="77">
        <f t="shared" si="431"/>
        <v>0</v>
      </c>
      <c r="DR267" s="77">
        <f t="shared" si="431"/>
        <v>0</v>
      </c>
      <c r="DS267" s="77">
        <f t="shared" si="431"/>
        <v>0</v>
      </c>
      <c r="DT267" s="77">
        <f t="shared" si="431"/>
        <v>0</v>
      </c>
      <c r="DU267" s="77">
        <f t="shared" si="431"/>
        <v>0</v>
      </c>
      <c r="DV267" s="77">
        <f t="shared" si="431"/>
        <v>0</v>
      </c>
      <c r="DW267" s="77">
        <f t="shared" si="431"/>
        <v>0</v>
      </c>
      <c r="DX267" s="77">
        <f t="shared" si="431"/>
        <v>0</v>
      </c>
      <c r="DY267" s="77">
        <f t="shared" si="432"/>
        <v>0</v>
      </c>
      <c r="DZ267" s="77">
        <f t="shared" si="432"/>
        <v>0</v>
      </c>
      <c r="EA267" s="77">
        <f t="shared" si="432"/>
        <v>0</v>
      </c>
      <c r="EB267" s="77">
        <f t="shared" si="432"/>
        <v>0</v>
      </c>
      <c r="EC267" s="77">
        <f t="shared" si="432"/>
        <v>0</v>
      </c>
      <c r="ED267" s="77">
        <f t="shared" si="432"/>
        <v>0</v>
      </c>
      <c r="EE267" s="77">
        <f t="shared" si="432"/>
        <v>0</v>
      </c>
      <c r="EF267" s="77">
        <f t="shared" si="432"/>
        <v>0</v>
      </c>
      <c r="EG267" s="77">
        <f t="shared" si="432"/>
        <v>0</v>
      </c>
      <c r="EH267" s="77">
        <f t="shared" si="432"/>
        <v>0</v>
      </c>
      <c r="EI267" s="77">
        <f t="shared" si="433"/>
        <v>0</v>
      </c>
      <c r="EJ267" s="77">
        <f t="shared" si="433"/>
        <v>0</v>
      </c>
      <c r="EK267" s="77">
        <f t="shared" si="433"/>
        <v>0</v>
      </c>
      <c r="EL267" s="77">
        <f t="shared" si="433"/>
        <v>0</v>
      </c>
      <c r="EM267" s="77">
        <f t="shared" si="433"/>
        <v>0</v>
      </c>
      <c r="EN267" s="77">
        <f t="shared" si="433"/>
        <v>0</v>
      </c>
      <c r="EO267" s="77">
        <f t="shared" si="433"/>
        <v>0</v>
      </c>
      <c r="EP267" s="77">
        <f t="shared" si="433"/>
        <v>0</v>
      </c>
      <c r="EQ267" s="77">
        <f t="shared" si="433"/>
        <v>0</v>
      </c>
      <c r="ER267" s="77">
        <f t="shared" si="433"/>
        <v>0</v>
      </c>
      <c r="ES267" s="77">
        <f t="shared" si="434"/>
        <v>0</v>
      </c>
      <c r="ET267" s="77">
        <f t="shared" si="434"/>
        <v>0</v>
      </c>
      <c r="EU267" s="77">
        <f t="shared" si="434"/>
        <v>0</v>
      </c>
      <c r="EV267" s="77">
        <f t="shared" si="434"/>
        <v>0</v>
      </c>
      <c r="EW267" s="77">
        <f t="shared" si="434"/>
        <v>0</v>
      </c>
      <c r="EX267" s="77">
        <f t="shared" si="434"/>
        <v>0</v>
      </c>
      <c r="EY267" s="77">
        <f t="shared" si="434"/>
        <v>0</v>
      </c>
      <c r="EZ267" s="77">
        <f t="shared" si="434"/>
        <v>0</v>
      </c>
      <c r="FA267" s="77">
        <f t="shared" si="434"/>
        <v>0</v>
      </c>
      <c r="FB267" s="77">
        <f t="shared" si="434"/>
        <v>0</v>
      </c>
      <c r="FC267" s="77">
        <f t="shared" si="435"/>
        <v>0</v>
      </c>
      <c r="FD267" s="77">
        <f t="shared" si="435"/>
        <v>0</v>
      </c>
      <c r="FE267" s="77">
        <f t="shared" si="435"/>
        <v>0</v>
      </c>
      <c r="FF267" s="77">
        <f t="shared" si="435"/>
        <v>0</v>
      </c>
      <c r="FG267" s="77">
        <f t="shared" si="435"/>
        <v>0</v>
      </c>
      <c r="FH267" s="77">
        <f t="shared" si="435"/>
        <v>0</v>
      </c>
      <c r="FI267" s="77">
        <f t="shared" si="435"/>
        <v>0</v>
      </c>
      <c r="FJ267" s="77">
        <f t="shared" si="435"/>
        <v>0</v>
      </c>
      <c r="FK267" s="77">
        <f t="shared" si="435"/>
        <v>0</v>
      </c>
      <c r="FL267" s="77">
        <f t="shared" si="435"/>
        <v>0</v>
      </c>
      <c r="FM267" s="77">
        <f t="shared" si="436"/>
        <v>0</v>
      </c>
      <c r="FN267" s="77">
        <f t="shared" si="436"/>
        <v>0</v>
      </c>
      <c r="FO267" s="77">
        <f t="shared" si="436"/>
        <v>0</v>
      </c>
      <c r="FP267" s="77">
        <f t="shared" si="436"/>
        <v>0</v>
      </c>
      <c r="FQ267" s="77">
        <f t="shared" si="436"/>
        <v>0</v>
      </c>
      <c r="FR267" s="77">
        <f t="shared" si="436"/>
        <v>0</v>
      </c>
      <c r="FS267" s="77">
        <f t="shared" si="436"/>
        <v>0</v>
      </c>
      <c r="FT267" s="77">
        <f t="shared" si="436"/>
        <v>0</v>
      </c>
      <c r="FU267" s="77">
        <f t="shared" si="436"/>
        <v>0</v>
      </c>
      <c r="FV267" s="77">
        <f t="shared" si="436"/>
        <v>0</v>
      </c>
      <c r="FW267" s="77">
        <f t="shared" si="437"/>
        <v>0</v>
      </c>
      <c r="FX267" s="77">
        <f t="shared" si="437"/>
        <v>0</v>
      </c>
      <c r="FY267" s="77">
        <f t="shared" si="437"/>
        <v>0</v>
      </c>
      <c r="FZ267" s="77">
        <f t="shared" si="437"/>
        <v>0</v>
      </c>
      <c r="GA267" s="77">
        <f t="shared" si="437"/>
        <v>0</v>
      </c>
      <c r="GB267" s="77">
        <f t="shared" si="437"/>
        <v>0</v>
      </c>
      <c r="GC267" s="77">
        <f t="shared" si="437"/>
        <v>0</v>
      </c>
      <c r="GD267" s="77">
        <f t="shared" si="437"/>
        <v>0</v>
      </c>
      <c r="GE267" s="77">
        <f t="shared" si="437"/>
        <v>0</v>
      </c>
      <c r="GF267" s="77">
        <f t="shared" si="437"/>
        <v>0</v>
      </c>
      <c r="GG267" s="77">
        <f t="shared" si="437"/>
        <v>0</v>
      </c>
    </row>
    <row r="268" spans="1:189" ht="15.75" x14ac:dyDescent="0.25">
      <c r="A268" s="93"/>
      <c r="B268" s="101"/>
      <c r="C268" s="102"/>
      <c r="D268" s="102"/>
      <c r="E268" s="93"/>
      <c r="F268" s="101"/>
      <c r="G268" s="97">
        <f t="shared" si="418"/>
        <v>0</v>
      </c>
      <c r="H268" s="96"/>
      <c r="I268" s="97">
        <f t="shared" si="419"/>
        <v>0</v>
      </c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0">
        <f t="shared" si="421"/>
        <v>0</v>
      </c>
      <c r="AE268" s="100">
        <f t="shared" si="417"/>
        <v>0</v>
      </c>
      <c r="AF268" s="75"/>
      <c r="AG268" s="75"/>
      <c r="AH268" s="68">
        <f t="shared" si="420"/>
        <v>0</v>
      </c>
      <c r="AI268" s="79">
        <f>SUMIF(Списки!$D$2:$D$6,B268,Списки!$E$2:$E$6)</f>
        <v>0</v>
      </c>
      <c r="AJ268" s="79">
        <f t="shared" si="422"/>
        <v>31</v>
      </c>
      <c r="AK268" s="70"/>
      <c r="AL268" s="70">
        <f t="array" aca="1" ref="AL268" ca="1">IF(MONTH(AI268)=1,MIN(IF(F268=январь!$A$1:$AF$200,ROW(январь!$A$1:$AF$200))),IF(MONTH(AI268)=2,MIN(IF(F268=февраль!$A$1:$AF$200,ROW(февраль!$A$1:$AF$200))),IF(MONTH(AI268)=3,MIN(IF(F268=март!$A$1:$AF$200,ROW(март!$A$1:$AF$200))),IF(MONTH(AI268)=4,MIN(IF(F268=апрель!$A$1:$AF$200,ROW(апрель!$A$1:$AF$200))),IF(MONTH(AI268)=5,MIN(IF(F268=май!$A$1:$AF$200,ROW(май!$A$1:$AF$200))),0)))))</f>
        <v>3</v>
      </c>
      <c r="AM268" s="77" t="str">
        <f t="shared" ca="1" si="423"/>
        <v>П</v>
      </c>
      <c r="AN268" s="77" t="str">
        <f t="shared" ca="1" si="423"/>
        <v>П</v>
      </c>
      <c r="AO268" s="77" t="str">
        <f t="shared" ca="1" si="423"/>
        <v>КД</v>
      </c>
      <c r="AP268" s="77" t="str">
        <f t="shared" ca="1" si="423"/>
        <v>КД</v>
      </c>
      <c r="AQ268" s="77" t="str">
        <f t="shared" ca="1" si="423"/>
        <v>КД</v>
      </c>
      <c r="AR268" s="77" t="str">
        <f t="shared" ca="1" si="423"/>
        <v>КД</v>
      </c>
      <c r="AS268" s="77" t="str">
        <f t="shared" ca="1" si="423"/>
        <v>В</v>
      </c>
      <c r="AT268" s="77" t="str">
        <f t="shared" ca="1" si="423"/>
        <v>КД</v>
      </c>
      <c r="AU268" s="77">
        <f t="shared" ca="1" si="423"/>
        <v>0</v>
      </c>
      <c r="AV268" s="77">
        <f t="shared" ca="1" si="423"/>
        <v>3</v>
      </c>
      <c r="AW268" s="77">
        <f t="shared" ca="1" si="424"/>
        <v>4</v>
      </c>
      <c r="AX268" s="77">
        <f t="shared" ca="1" si="424"/>
        <v>6</v>
      </c>
      <c r="AY268" s="77">
        <f t="shared" ca="1" si="424"/>
        <v>3</v>
      </c>
      <c r="AZ268" s="77" t="str">
        <f t="shared" ca="1" si="424"/>
        <v>В</v>
      </c>
      <c r="BA268" s="77">
        <f t="shared" ca="1" si="424"/>
        <v>7</v>
      </c>
      <c r="BB268" s="77">
        <f t="shared" ca="1" si="424"/>
        <v>0</v>
      </c>
      <c r="BC268" s="77">
        <f t="shared" ca="1" si="424"/>
        <v>3</v>
      </c>
      <c r="BD268" s="77">
        <f t="shared" ca="1" si="424"/>
        <v>4</v>
      </c>
      <c r="BE268" s="77">
        <f t="shared" ca="1" si="424"/>
        <v>6</v>
      </c>
      <c r="BF268" s="77">
        <f t="shared" ca="1" si="424"/>
        <v>3</v>
      </c>
      <c r="BG268" s="77" t="str">
        <f t="shared" ca="1" si="425"/>
        <v>В</v>
      </c>
      <c r="BH268" s="77">
        <f t="shared" ca="1" si="425"/>
        <v>7</v>
      </c>
      <c r="BI268" s="77">
        <f t="shared" ca="1" si="425"/>
        <v>0</v>
      </c>
      <c r="BJ268" s="77">
        <f t="shared" ca="1" si="425"/>
        <v>3</v>
      </c>
      <c r="BK268" s="77">
        <f t="shared" ca="1" si="425"/>
        <v>4</v>
      </c>
      <c r="BL268" s="77">
        <f t="shared" ca="1" si="425"/>
        <v>6</v>
      </c>
      <c r="BM268" s="77">
        <f t="shared" ca="1" si="425"/>
        <v>3</v>
      </c>
      <c r="BN268" s="77" t="str">
        <f t="shared" ca="1" si="425"/>
        <v>В</v>
      </c>
      <c r="BO268" s="77">
        <f t="shared" ca="1" si="425"/>
        <v>7</v>
      </c>
      <c r="BP268" s="77">
        <f t="shared" ca="1" si="425"/>
        <v>0</v>
      </c>
      <c r="BQ268" s="77">
        <f t="shared" ca="1" si="425"/>
        <v>3</v>
      </c>
      <c r="BR268" s="77">
        <f t="shared" si="426"/>
        <v>0</v>
      </c>
      <c r="BS268" s="77">
        <f t="shared" si="426"/>
        <v>0</v>
      </c>
      <c r="BT268" s="77">
        <f t="shared" si="426"/>
        <v>0</v>
      </c>
      <c r="BU268" s="77">
        <f t="shared" si="426"/>
        <v>0</v>
      </c>
      <c r="BV268" s="77">
        <f t="shared" si="426"/>
        <v>0</v>
      </c>
      <c r="BW268" s="77">
        <f t="shared" si="426"/>
        <v>0</v>
      </c>
      <c r="BX268" s="77">
        <f t="shared" si="426"/>
        <v>0</v>
      </c>
      <c r="BY268" s="77">
        <f t="shared" si="426"/>
        <v>0</v>
      </c>
      <c r="BZ268" s="77">
        <f t="shared" si="426"/>
        <v>0</v>
      </c>
      <c r="CA268" s="77">
        <f t="shared" si="426"/>
        <v>0</v>
      </c>
      <c r="CB268" s="77">
        <f t="shared" si="427"/>
        <v>0</v>
      </c>
      <c r="CC268" s="77">
        <f t="shared" si="427"/>
        <v>0</v>
      </c>
      <c r="CD268" s="77">
        <f t="shared" si="427"/>
        <v>0</v>
      </c>
      <c r="CE268" s="77">
        <f t="shared" si="427"/>
        <v>0</v>
      </c>
      <c r="CF268" s="77">
        <f t="shared" si="427"/>
        <v>0</v>
      </c>
      <c r="CG268" s="77">
        <f t="shared" si="427"/>
        <v>0</v>
      </c>
      <c r="CH268" s="77">
        <f t="shared" si="427"/>
        <v>0</v>
      </c>
      <c r="CI268" s="77">
        <f t="shared" si="427"/>
        <v>0</v>
      </c>
      <c r="CJ268" s="77">
        <f t="shared" si="427"/>
        <v>0</v>
      </c>
      <c r="CK268" s="77">
        <f t="shared" si="427"/>
        <v>0</v>
      </c>
      <c r="CL268" s="77">
        <f t="shared" si="428"/>
        <v>0</v>
      </c>
      <c r="CM268" s="77">
        <f t="shared" si="428"/>
        <v>0</v>
      </c>
      <c r="CN268" s="77">
        <f t="shared" si="428"/>
        <v>0</v>
      </c>
      <c r="CO268" s="77">
        <f t="shared" si="428"/>
        <v>0</v>
      </c>
      <c r="CP268" s="77">
        <f t="shared" si="428"/>
        <v>0</v>
      </c>
      <c r="CQ268" s="77">
        <f t="shared" si="428"/>
        <v>0</v>
      </c>
      <c r="CR268" s="77">
        <f t="shared" si="428"/>
        <v>0</v>
      </c>
      <c r="CS268" s="77">
        <f t="shared" si="428"/>
        <v>0</v>
      </c>
      <c r="CT268" s="77">
        <f t="shared" si="429"/>
        <v>0</v>
      </c>
      <c r="CU268" s="77">
        <f t="shared" si="429"/>
        <v>0</v>
      </c>
      <c r="CV268" s="77">
        <f t="shared" si="429"/>
        <v>0</v>
      </c>
      <c r="CW268" s="77">
        <f t="shared" si="429"/>
        <v>0</v>
      </c>
      <c r="CX268" s="77">
        <f t="shared" si="429"/>
        <v>0</v>
      </c>
      <c r="CY268" s="77">
        <f t="shared" si="429"/>
        <v>0</v>
      </c>
      <c r="CZ268" s="77">
        <f t="shared" si="429"/>
        <v>0</v>
      </c>
      <c r="DA268" s="77">
        <f t="shared" si="429"/>
        <v>0</v>
      </c>
      <c r="DB268" s="77">
        <f t="shared" si="429"/>
        <v>0</v>
      </c>
      <c r="DC268" s="77">
        <f t="shared" si="429"/>
        <v>0</v>
      </c>
      <c r="DD268" s="77">
        <f t="shared" si="430"/>
        <v>0</v>
      </c>
      <c r="DE268" s="77">
        <f t="shared" si="430"/>
        <v>0</v>
      </c>
      <c r="DF268" s="77">
        <f t="shared" si="430"/>
        <v>0</v>
      </c>
      <c r="DG268" s="77">
        <f t="shared" si="430"/>
        <v>0</v>
      </c>
      <c r="DH268" s="77">
        <f t="shared" si="430"/>
        <v>0</v>
      </c>
      <c r="DI268" s="77">
        <f t="shared" si="430"/>
        <v>0</v>
      </c>
      <c r="DJ268" s="77">
        <f t="shared" si="430"/>
        <v>0</v>
      </c>
      <c r="DK268" s="77">
        <f t="shared" si="430"/>
        <v>0</v>
      </c>
      <c r="DL268" s="77">
        <f t="shared" si="430"/>
        <v>0</v>
      </c>
      <c r="DM268" s="77">
        <f t="shared" si="430"/>
        <v>0</v>
      </c>
      <c r="DN268" s="77">
        <f t="shared" si="431"/>
        <v>0</v>
      </c>
      <c r="DO268" s="77">
        <f t="shared" si="431"/>
        <v>0</v>
      </c>
      <c r="DP268" s="77">
        <f t="shared" si="431"/>
        <v>0</v>
      </c>
      <c r="DQ268" s="77">
        <f t="shared" si="431"/>
        <v>0</v>
      </c>
      <c r="DR268" s="77">
        <f t="shared" si="431"/>
        <v>0</v>
      </c>
      <c r="DS268" s="77">
        <f t="shared" si="431"/>
        <v>0</v>
      </c>
      <c r="DT268" s="77">
        <f t="shared" si="431"/>
        <v>0</v>
      </c>
      <c r="DU268" s="77">
        <f t="shared" si="431"/>
        <v>0</v>
      </c>
      <c r="DV268" s="77">
        <f t="shared" si="431"/>
        <v>0</v>
      </c>
      <c r="DW268" s="77">
        <f t="shared" si="431"/>
        <v>0</v>
      </c>
      <c r="DX268" s="77">
        <f t="shared" si="431"/>
        <v>0</v>
      </c>
      <c r="DY268" s="77">
        <f t="shared" si="432"/>
        <v>0</v>
      </c>
      <c r="DZ268" s="77">
        <f t="shared" si="432"/>
        <v>0</v>
      </c>
      <c r="EA268" s="77">
        <f t="shared" si="432"/>
        <v>0</v>
      </c>
      <c r="EB268" s="77">
        <f t="shared" si="432"/>
        <v>0</v>
      </c>
      <c r="EC268" s="77">
        <f t="shared" si="432"/>
        <v>0</v>
      </c>
      <c r="ED268" s="77">
        <f t="shared" si="432"/>
        <v>0</v>
      </c>
      <c r="EE268" s="77">
        <f t="shared" si="432"/>
        <v>0</v>
      </c>
      <c r="EF268" s="77">
        <f t="shared" si="432"/>
        <v>0</v>
      </c>
      <c r="EG268" s="77">
        <f t="shared" si="432"/>
        <v>0</v>
      </c>
      <c r="EH268" s="77">
        <f t="shared" si="432"/>
        <v>0</v>
      </c>
      <c r="EI268" s="77">
        <f t="shared" si="433"/>
        <v>0</v>
      </c>
      <c r="EJ268" s="77">
        <f t="shared" si="433"/>
        <v>0</v>
      </c>
      <c r="EK268" s="77">
        <f t="shared" si="433"/>
        <v>0</v>
      </c>
      <c r="EL268" s="77">
        <f t="shared" si="433"/>
        <v>0</v>
      </c>
      <c r="EM268" s="77">
        <f t="shared" si="433"/>
        <v>0</v>
      </c>
      <c r="EN268" s="77">
        <f t="shared" si="433"/>
        <v>0</v>
      </c>
      <c r="EO268" s="77">
        <f t="shared" si="433"/>
        <v>0</v>
      </c>
      <c r="EP268" s="77">
        <f t="shared" si="433"/>
        <v>0</v>
      </c>
      <c r="EQ268" s="77">
        <f t="shared" si="433"/>
        <v>0</v>
      </c>
      <c r="ER268" s="77">
        <f t="shared" si="433"/>
        <v>0</v>
      </c>
      <c r="ES268" s="77">
        <f t="shared" si="434"/>
        <v>0</v>
      </c>
      <c r="ET268" s="77">
        <f t="shared" si="434"/>
        <v>0</v>
      </c>
      <c r="EU268" s="77">
        <f t="shared" si="434"/>
        <v>0</v>
      </c>
      <c r="EV268" s="77">
        <f t="shared" si="434"/>
        <v>0</v>
      </c>
      <c r="EW268" s="77">
        <f t="shared" si="434"/>
        <v>0</v>
      </c>
      <c r="EX268" s="77">
        <f t="shared" si="434"/>
        <v>0</v>
      </c>
      <c r="EY268" s="77">
        <f t="shared" si="434"/>
        <v>0</v>
      </c>
      <c r="EZ268" s="77">
        <f t="shared" si="434"/>
        <v>0</v>
      </c>
      <c r="FA268" s="77">
        <f t="shared" si="434"/>
        <v>0</v>
      </c>
      <c r="FB268" s="77">
        <f t="shared" si="434"/>
        <v>0</v>
      </c>
      <c r="FC268" s="77">
        <f t="shared" si="435"/>
        <v>0</v>
      </c>
      <c r="FD268" s="77">
        <f t="shared" si="435"/>
        <v>0</v>
      </c>
      <c r="FE268" s="77">
        <f t="shared" si="435"/>
        <v>0</v>
      </c>
      <c r="FF268" s="77">
        <f t="shared" si="435"/>
        <v>0</v>
      </c>
      <c r="FG268" s="77">
        <f t="shared" si="435"/>
        <v>0</v>
      </c>
      <c r="FH268" s="77">
        <f t="shared" si="435"/>
        <v>0</v>
      </c>
      <c r="FI268" s="77">
        <f t="shared" si="435"/>
        <v>0</v>
      </c>
      <c r="FJ268" s="77">
        <f t="shared" si="435"/>
        <v>0</v>
      </c>
      <c r="FK268" s="77">
        <f t="shared" si="435"/>
        <v>0</v>
      </c>
      <c r="FL268" s="77">
        <f t="shared" si="435"/>
        <v>0</v>
      </c>
      <c r="FM268" s="77">
        <f t="shared" si="436"/>
        <v>0</v>
      </c>
      <c r="FN268" s="77">
        <f t="shared" si="436"/>
        <v>0</v>
      </c>
      <c r="FO268" s="77">
        <f t="shared" si="436"/>
        <v>0</v>
      </c>
      <c r="FP268" s="77">
        <f t="shared" si="436"/>
        <v>0</v>
      </c>
      <c r="FQ268" s="77">
        <f t="shared" si="436"/>
        <v>0</v>
      </c>
      <c r="FR268" s="77">
        <f t="shared" si="436"/>
        <v>0</v>
      </c>
      <c r="FS268" s="77">
        <f t="shared" si="436"/>
        <v>0</v>
      </c>
      <c r="FT268" s="77">
        <f t="shared" si="436"/>
        <v>0</v>
      </c>
      <c r="FU268" s="77">
        <f t="shared" si="436"/>
        <v>0</v>
      </c>
      <c r="FV268" s="77">
        <f t="shared" si="436"/>
        <v>0</v>
      </c>
      <c r="FW268" s="77">
        <f t="shared" si="437"/>
        <v>0</v>
      </c>
      <c r="FX268" s="77">
        <f t="shared" si="437"/>
        <v>0</v>
      </c>
      <c r="FY268" s="77">
        <f t="shared" si="437"/>
        <v>0</v>
      </c>
      <c r="FZ268" s="77">
        <f t="shared" si="437"/>
        <v>0</v>
      </c>
      <c r="GA268" s="77">
        <f t="shared" si="437"/>
        <v>0</v>
      </c>
      <c r="GB268" s="77">
        <f t="shared" si="437"/>
        <v>0</v>
      </c>
      <c r="GC268" s="77">
        <f t="shared" si="437"/>
        <v>0</v>
      </c>
      <c r="GD268" s="77">
        <f t="shared" si="437"/>
        <v>0</v>
      </c>
      <c r="GE268" s="77">
        <f t="shared" si="437"/>
        <v>0</v>
      </c>
      <c r="GF268" s="77">
        <f t="shared" si="437"/>
        <v>0</v>
      </c>
      <c r="GG268" s="77">
        <f t="shared" si="437"/>
        <v>0</v>
      </c>
    </row>
    <row r="269" spans="1:189" ht="15.75" x14ac:dyDescent="0.25">
      <c r="A269" s="93"/>
      <c r="B269" s="101"/>
      <c r="C269" s="102"/>
      <c r="D269" s="102"/>
      <c r="E269" s="93"/>
      <c r="F269" s="101"/>
      <c r="G269" s="97">
        <f t="shared" si="418"/>
        <v>0</v>
      </c>
      <c r="H269" s="96"/>
      <c r="I269" s="97">
        <f t="shared" si="419"/>
        <v>0</v>
      </c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0">
        <f t="shared" si="421"/>
        <v>0</v>
      </c>
      <c r="AE269" s="100">
        <f t="shared" si="417"/>
        <v>0</v>
      </c>
      <c r="AF269" s="75"/>
      <c r="AG269" s="75"/>
      <c r="AH269" s="68">
        <f t="shared" si="420"/>
        <v>0</v>
      </c>
      <c r="AI269" s="79">
        <f>SUMIF(Списки!$D$2:$D$6,B269,Списки!$E$2:$E$6)</f>
        <v>0</v>
      </c>
      <c r="AJ269" s="79">
        <f t="shared" si="422"/>
        <v>31</v>
      </c>
      <c r="AK269" s="70"/>
      <c r="AL269" s="70">
        <f t="array" aca="1" ref="AL269" ca="1">IF(MONTH(AI269)=1,MIN(IF(F269=январь!$A$1:$AF$200,ROW(январь!$A$1:$AF$200))),IF(MONTH(AI269)=2,MIN(IF(F269=февраль!$A$1:$AF$200,ROW(февраль!$A$1:$AF$200))),IF(MONTH(AI269)=3,MIN(IF(F269=март!$A$1:$AF$200,ROW(март!$A$1:$AF$200))),IF(MONTH(AI269)=4,MIN(IF(F269=апрель!$A$1:$AF$200,ROW(апрель!$A$1:$AF$200))),IF(MONTH(AI269)=5,MIN(IF(F269=май!$A$1:$AF$200,ROW(май!$A$1:$AF$200))),0)))))</f>
        <v>3</v>
      </c>
      <c r="AM269" s="77" t="str">
        <f t="shared" ca="1" si="423"/>
        <v>П</v>
      </c>
      <c r="AN269" s="77" t="str">
        <f t="shared" ca="1" si="423"/>
        <v>П</v>
      </c>
      <c r="AO269" s="77" t="str">
        <f t="shared" ca="1" si="423"/>
        <v>КД</v>
      </c>
      <c r="AP269" s="77" t="str">
        <f t="shared" ca="1" si="423"/>
        <v>КД</v>
      </c>
      <c r="AQ269" s="77" t="str">
        <f t="shared" ca="1" si="423"/>
        <v>КД</v>
      </c>
      <c r="AR269" s="77" t="str">
        <f t="shared" ca="1" si="423"/>
        <v>КД</v>
      </c>
      <c r="AS269" s="77" t="str">
        <f t="shared" ca="1" si="423"/>
        <v>В</v>
      </c>
      <c r="AT269" s="77" t="str">
        <f t="shared" ca="1" si="423"/>
        <v>КД</v>
      </c>
      <c r="AU269" s="77">
        <f t="shared" ca="1" si="423"/>
        <v>0</v>
      </c>
      <c r="AV269" s="77">
        <f t="shared" ca="1" si="423"/>
        <v>3</v>
      </c>
      <c r="AW269" s="77">
        <f t="shared" ca="1" si="424"/>
        <v>4</v>
      </c>
      <c r="AX269" s="77">
        <f t="shared" ca="1" si="424"/>
        <v>6</v>
      </c>
      <c r="AY269" s="77">
        <f t="shared" ca="1" si="424"/>
        <v>3</v>
      </c>
      <c r="AZ269" s="77" t="str">
        <f t="shared" ca="1" si="424"/>
        <v>В</v>
      </c>
      <c r="BA269" s="77">
        <f t="shared" ca="1" si="424"/>
        <v>7</v>
      </c>
      <c r="BB269" s="77">
        <f t="shared" ca="1" si="424"/>
        <v>0</v>
      </c>
      <c r="BC269" s="77">
        <f t="shared" ca="1" si="424"/>
        <v>3</v>
      </c>
      <c r="BD269" s="77">
        <f t="shared" ca="1" si="424"/>
        <v>4</v>
      </c>
      <c r="BE269" s="77">
        <f t="shared" ca="1" si="424"/>
        <v>6</v>
      </c>
      <c r="BF269" s="77">
        <f t="shared" ca="1" si="424"/>
        <v>3</v>
      </c>
      <c r="BG269" s="77" t="str">
        <f t="shared" ca="1" si="425"/>
        <v>В</v>
      </c>
      <c r="BH269" s="77">
        <f t="shared" ca="1" si="425"/>
        <v>7</v>
      </c>
      <c r="BI269" s="77">
        <f t="shared" ca="1" si="425"/>
        <v>0</v>
      </c>
      <c r="BJ269" s="77">
        <f t="shared" ca="1" si="425"/>
        <v>3</v>
      </c>
      <c r="BK269" s="77">
        <f t="shared" ca="1" si="425"/>
        <v>4</v>
      </c>
      <c r="BL269" s="77">
        <f t="shared" ca="1" si="425"/>
        <v>6</v>
      </c>
      <c r="BM269" s="77">
        <f t="shared" ca="1" si="425"/>
        <v>3</v>
      </c>
      <c r="BN269" s="77" t="str">
        <f t="shared" ca="1" si="425"/>
        <v>В</v>
      </c>
      <c r="BO269" s="77">
        <f t="shared" ca="1" si="425"/>
        <v>7</v>
      </c>
      <c r="BP269" s="77">
        <f t="shared" ca="1" si="425"/>
        <v>0</v>
      </c>
      <c r="BQ269" s="77">
        <f t="shared" ca="1" si="425"/>
        <v>3</v>
      </c>
      <c r="BR269" s="77">
        <f t="shared" si="426"/>
        <v>0</v>
      </c>
      <c r="BS269" s="77">
        <f t="shared" si="426"/>
        <v>0</v>
      </c>
      <c r="BT269" s="77">
        <f t="shared" si="426"/>
        <v>0</v>
      </c>
      <c r="BU269" s="77">
        <f t="shared" si="426"/>
        <v>0</v>
      </c>
      <c r="BV269" s="77">
        <f t="shared" si="426"/>
        <v>0</v>
      </c>
      <c r="BW269" s="77">
        <f t="shared" si="426"/>
        <v>0</v>
      </c>
      <c r="BX269" s="77">
        <f t="shared" si="426"/>
        <v>0</v>
      </c>
      <c r="BY269" s="77">
        <f t="shared" si="426"/>
        <v>0</v>
      </c>
      <c r="BZ269" s="77">
        <f t="shared" si="426"/>
        <v>0</v>
      </c>
      <c r="CA269" s="77">
        <f t="shared" si="426"/>
        <v>0</v>
      </c>
      <c r="CB269" s="77">
        <f t="shared" si="427"/>
        <v>0</v>
      </c>
      <c r="CC269" s="77">
        <f t="shared" si="427"/>
        <v>0</v>
      </c>
      <c r="CD269" s="77">
        <f t="shared" si="427"/>
        <v>0</v>
      </c>
      <c r="CE269" s="77">
        <f t="shared" si="427"/>
        <v>0</v>
      </c>
      <c r="CF269" s="77">
        <f t="shared" si="427"/>
        <v>0</v>
      </c>
      <c r="CG269" s="77">
        <f t="shared" si="427"/>
        <v>0</v>
      </c>
      <c r="CH269" s="77">
        <f t="shared" si="427"/>
        <v>0</v>
      </c>
      <c r="CI269" s="77">
        <f t="shared" si="427"/>
        <v>0</v>
      </c>
      <c r="CJ269" s="77">
        <f t="shared" si="427"/>
        <v>0</v>
      </c>
      <c r="CK269" s="77">
        <f t="shared" si="427"/>
        <v>0</v>
      </c>
      <c r="CL269" s="77">
        <f t="shared" si="428"/>
        <v>0</v>
      </c>
      <c r="CM269" s="77">
        <f t="shared" si="428"/>
        <v>0</v>
      </c>
      <c r="CN269" s="77">
        <f t="shared" si="428"/>
        <v>0</v>
      </c>
      <c r="CO269" s="77">
        <f t="shared" si="428"/>
        <v>0</v>
      </c>
      <c r="CP269" s="77">
        <f t="shared" si="428"/>
        <v>0</v>
      </c>
      <c r="CQ269" s="77">
        <f t="shared" si="428"/>
        <v>0</v>
      </c>
      <c r="CR269" s="77">
        <f t="shared" si="428"/>
        <v>0</v>
      </c>
      <c r="CS269" s="77">
        <f t="shared" si="428"/>
        <v>0</v>
      </c>
      <c r="CT269" s="77">
        <f t="shared" si="429"/>
        <v>0</v>
      </c>
      <c r="CU269" s="77">
        <f t="shared" si="429"/>
        <v>0</v>
      </c>
      <c r="CV269" s="77">
        <f t="shared" si="429"/>
        <v>0</v>
      </c>
      <c r="CW269" s="77">
        <f t="shared" si="429"/>
        <v>0</v>
      </c>
      <c r="CX269" s="77">
        <f t="shared" si="429"/>
        <v>0</v>
      </c>
      <c r="CY269" s="77">
        <f t="shared" si="429"/>
        <v>0</v>
      </c>
      <c r="CZ269" s="77">
        <f t="shared" si="429"/>
        <v>0</v>
      </c>
      <c r="DA269" s="77">
        <f t="shared" si="429"/>
        <v>0</v>
      </c>
      <c r="DB269" s="77">
        <f t="shared" si="429"/>
        <v>0</v>
      </c>
      <c r="DC269" s="77">
        <f t="shared" si="429"/>
        <v>0</v>
      </c>
      <c r="DD269" s="77">
        <f t="shared" si="430"/>
        <v>0</v>
      </c>
      <c r="DE269" s="77">
        <f t="shared" si="430"/>
        <v>0</v>
      </c>
      <c r="DF269" s="77">
        <f t="shared" si="430"/>
        <v>0</v>
      </c>
      <c r="DG269" s="77">
        <f t="shared" si="430"/>
        <v>0</v>
      </c>
      <c r="DH269" s="77">
        <f t="shared" si="430"/>
        <v>0</v>
      </c>
      <c r="DI269" s="77">
        <f t="shared" si="430"/>
        <v>0</v>
      </c>
      <c r="DJ269" s="77">
        <f t="shared" si="430"/>
        <v>0</v>
      </c>
      <c r="DK269" s="77">
        <f t="shared" si="430"/>
        <v>0</v>
      </c>
      <c r="DL269" s="77">
        <f t="shared" si="430"/>
        <v>0</v>
      </c>
      <c r="DM269" s="77">
        <f t="shared" si="430"/>
        <v>0</v>
      </c>
      <c r="DN269" s="77">
        <f t="shared" si="431"/>
        <v>0</v>
      </c>
      <c r="DO269" s="77">
        <f t="shared" si="431"/>
        <v>0</v>
      </c>
      <c r="DP269" s="77">
        <f t="shared" si="431"/>
        <v>0</v>
      </c>
      <c r="DQ269" s="77">
        <f t="shared" si="431"/>
        <v>0</v>
      </c>
      <c r="DR269" s="77">
        <f t="shared" si="431"/>
        <v>0</v>
      </c>
      <c r="DS269" s="77">
        <f t="shared" si="431"/>
        <v>0</v>
      </c>
      <c r="DT269" s="77">
        <f t="shared" si="431"/>
        <v>0</v>
      </c>
      <c r="DU269" s="77">
        <f t="shared" si="431"/>
        <v>0</v>
      </c>
      <c r="DV269" s="77">
        <f t="shared" si="431"/>
        <v>0</v>
      </c>
      <c r="DW269" s="77">
        <f t="shared" si="431"/>
        <v>0</v>
      </c>
      <c r="DX269" s="77">
        <f t="shared" si="431"/>
        <v>0</v>
      </c>
      <c r="DY269" s="77">
        <f t="shared" si="432"/>
        <v>0</v>
      </c>
      <c r="DZ269" s="77">
        <f t="shared" si="432"/>
        <v>0</v>
      </c>
      <c r="EA269" s="77">
        <f t="shared" si="432"/>
        <v>0</v>
      </c>
      <c r="EB269" s="77">
        <f t="shared" si="432"/>
        <v>0</v>
      </c>
      <c r="EC269" s="77">
        <f t="shared" si="432"/>
        <v>0</v>
      </c>
      <c r="ED269" s="77">
        <f t="shared" si="432"/>
        <v>0</v>
      </c>
      <c r="EE269" s="77">
        <f t="shared" si="432"/>
        <v>0</v>
      </c>
      <c r="EF269" s="77">
        <f t="shared" si="432"/>
        <v>0</v>
      </c>
      <c r="EG269" s="77">
        <f t="shared" si="432"/>
        <v>0</v>
      </c>
      <c r="EH269" s="77">
        <f t="shared" si="432"/>
        <v>0</v>
      </c>
      <c r="EI269" s="77">
        <f t="shared" si="433"/>
        <v>0</v>
      </c>
      <c r="EJ269" s="77">
        <f t="shared" si="433"/>
        <v>0</v>
      </c>
      <c r="EK269" s="77">
        <f t="shared" si="433"/>
        <v>0</v>
      </c>
      <c r="EL269" s="77">
        <f t="shared" si="433"/>
        <v>0</v>
      </c>
      <c r="EM269" s="77">
        <f t="shared" si="433"/>
        <v>0</v>
      </c>
      <c r="EN269" s="77">
        <f t="shared" si="433"/>
        <v>0</v>
      </c>
      <c r="EO269" s="77">
        <f t="shared" si="433"/>
        <v>0</v>
      </c>
      <c r="EP269" s="77">
        <f t="shared" si="433"/>
        <v>0</v>
      </c>
      <c r="EQ269" s="77">
        <f t="shared" si="433"/>
        <v>0</v>
      </c>
      <c r="ER269" s="77">
        <f t="shared" si="433"/>
        <v>0</v>
      </c>
      <c r="ES269" s="77">
        <f t="shared" si="434"/>
        <v>0</v>
      </c>
      <c r="ET269" s="77">
        <f t="shared" si="434"/>
        <v>0</v>
      </c>
      <c r="EU269" s="77">
        <f t="shared" si="434"/>
        <v>0</v>
      </c>
      <c r="EV269" s="77">
        <f t="shared" si="434"/>
        <v>0</v>
      </c>
      <c r="EW269" s="77">
        <f t="shared" si="434"/>
        <v>0</v>
      </c>
      <c r="EX269" s="77">
        <f t="shared" si="434"/>
        <v>0</v>
      </c>
      <c r="EY269" s="77">
        <f t="shared" si="434"/>
        <v>0</v>
      </c>
      <c r="EZ269" s="77">
        <f t="shared" si="434"/>
        <v>0</v>
      </c>
      <c r="FA269" s="77">
        <f t="shared" si="434"/>
        <v>0</v>
      </c>
      <c r="FB269" s="77">
        <f t="shared" si="434"/>
        <v>0</v>
      </c>
      <c r="FC269" s="77">
        <f t="shared" si="435"/>
        <v>0</v>
      </c>
      <c r="FD269" s="77">
        <f t="shared" si="435"/>
        <v>0</v>
      </c>
      <c r="FE269" s="77">
        <f t="shared" si="435"/>
        <v>0</v>
      </c>
      <c r="FF269" s="77">
        <f t="shared" si="435"/>
        <v>0</v>
      </c>
      <c r="FG269" s="77">
        <f t="shared" si="435"/>
        <v>0</v>
      </c>
      <c r="FH269" s="77">
        <f t="shared" si="435"/>
        <v>0</v>
      </c>
      <c r="FI269" s="77">
        <f t="shared" si="435"/>
        <v>0</v>
      </c>
      <c r="FJ269" s="77">
        <f t="shared" si="435"/>
        <v>0</v>
      </c>
      <c r="FK269" s="77">
        <f t="shared" si="435"/>
        <v>0</v>
      </c>
      <c r="FL269" s="77">
        <f t="shared" si="435"/>
        <v>0</v>
      </c>
      <c r="FM269" s="77">
        <f t="shared" si="436"/>
        <v>0</v>
      </c>
      <c r="FN269" s="77">
        <f t="shared" si="436"/>
        <v>0</v>
      </c>
      <c r="FO269" s="77">
        <f t="shared" si="436"/>
        <v>0</v>
      </c>
      <c r="FP269" s="77">
        <f t="shared" si="436"/>
        <v>0</v>
      </c>
      <c r="FQ269" s="77">
        <f t="shared" si="436"/>
        <v>0</v>
      </c>
      <c r="FR269" s="77">
        <f t="shared" si="436"/>
        <v>0</v>
      </c>
      <c r="FS269" s="77">
        <f t="shared" si="436"/>
        <v>0</v>
      </c>
      <c r="FT269" s="77">
        <f t="shared" si="436"/>
        <v>0</v>
      </c>
      <c r="FU269" s="77">
        <f t="shared" si="436"/>
        <v>0</v>
      </c>
      <c r="FV269" s="77">
        <f t="shared" si="436"/>
        <v>0</v>
      </c>
      <c r="FW269" s="77">
        <f t="shared" si="437"/>
        <v>0</v>
      </c>
      <c r="FX269" s="77">
        <f t="shared" si="437"/>
        <v>0</v>
      </c>
      <c r="FY269" s="77">
        <f t="shared" si="437"/>
        <v>0</v>
      </c>
      <c r="FZ269" s="77">
        <f t="shared" si="437"/>
        <v>0</v>
      </c>
      <c r="GA269" s="77">
        <f t="shared" si="437"/>
        <v>0</v>
      </c>
      <c r="GB269" s="77">
        <f t="shared" si="437"/>
        <v>0</v>
      </c>
      <c r="GC269" s="77">
        <f t="shared" si="437"/>
        <v>0</v>
      </c>
      <c r="GD269" s="77">
        <f t="shared" si="437"/>
        <v>0</v>
      </c>
      <c r="GE269" s="77">
        <f t="shared" si="437"/>
        <v>0</v>
      </c>
      <c r="GF269" s="77">
        <f t="shared" si="437"/>
        <v>0</v>
      </c>
      <c r="GG269" s="77">
        <f t="shared" si="437"/>
        <v>0</v>
      </c>
    </row>
    <row r="270" spans="1:189" ht="15.75" x14ac:dyDescent="0.25">
      <c r="A270" s="93"/>
      <c r="B270" s="101"/>
      <c r="C270" s="102"/>
      <c r="D270" s="102"/>
      <c r="E270" s="93"/>
      <c r="F270" s="101"/>
      <c r="G270" s="97">
        <f t="shared" si="418"/>
        <v>0</v>
      </c>
      <c r="H270" s="96"/>
      <c r="I270" s="97">
        <f t="shared" si="419"/>
        <v>0</v>
      </c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0">
        <f t="shared" si="421"/>
        <v>0</v>
      </c>
      <c r="AE270" s="100">
        <f t="shared" si="417"/>
        <v>0</v>
      </c>
      <c r="AF270" s="75"/>
      <c r="AG270" s="75"/>
      <c r="AH270" s="68">
        <f t="shared" si="420"/>
        <v>0</v>
      </c>
      <c r="AI270" s="79">
        <f>SUMIF(Списки!$D$2:$D$6,B270,Списки!$E$2:$E$6)</f>
        <v>0</v>
      </c>
      <c r="AJ270" s="79">
        <f t="shared" si="422"/>
        <v>31</v>
      </c>
      <c r="AK270" s="70"/>
      <c r="AL270" s="70">
        <f t="array" aca="1" ref="AL270" ca="1">IF(MONTH(AI270)=1,MIN(IF(F270=январь!$A$1:$AF$200,ROW(январь!$A$1:$AF$200))),IF(MONTH(AI270)=2,MIN(IF(F270=февраль!$A$1:$AF$200,ROW(февраль!$A$1:$AF$200))),IF(MONTH(AI270)=3,MIN(IF(F270=март!$A$1:$AF$200,ROW(март!$A$1:$AF$200))),IF(MONTH(AI270)=4,MIN(IF(F270=апрель!$A$1:$AF$200,ROW(апрель!$A$1:$AF$200))),IF(MONTH(AI270)=5,MIN(IF(F270=май!$A$1:$AF$200,ROW(май!$A$1:$AF$200))),0)))))</f>
        <v>3</v>
      </c>
      <c r="AM270" s="77" t="str">
        <f t="shared" ca="1" si="423"/>
        <v>П</v>
      </c>
      <c r="AN270" s="77" t="str">
        <f t="shared" ca="1" si="423"/>
        <v>П</v>
      </c>
      <c r="AO270" s="77" t="str">
        <f t="shared" ca="1" si="423"/>
        <v>КД</v>
      </c>
      <c r="AP270" s="77" t="str">
        <f t="shared" ca="1" si="423"/>
        <v>КД</v>
      </c>
      <c r="AQ270" s="77" t="str">
        <f t="shared" ca="1" si="423"/>
        <v>КД</v>
      </c>
      <c r="AR270" s="77" t="str">
        <f t="shared" ca="1" si="423"/>
        <v>КД</v>
      </c>
      <c r="AS270" s="77" t="str">
        <f t="shared" ca="1" si="423"/>
        <v>В</v>
      </c>
      <c r="AT270" s="77" t="str">
        <f t="shared" ca="1" si="423"/>
        <v>КД</v>
      </c>
      <c r="AU270" s="77">
        <f t="shared" ca="1" si="423"/>
        <v>0</v>
      </c>
      <c r="AV270" s="77">
        <f t="shared" ca="1" si="423"/>
        <v>3</v>
      </c>
      <c r="AW270" s="77">
        <f t="shared" ca="1" si="424"/>
        <v>4</v>
      </c>
      <c r="AX270" s="77">
        <f t="shared" ca="1" si="424"/>
        <v>6</v>
      </c>
      <c r="AY270" s="77">
        <f t="shared" ca="1" si="424"/>
        <v>3</v>
      </c>
      <c r="AZ270" s="77" t="str">
        <f t="shared" ca="1" si="424"/>
        <v>В</v>
      </c>
      <c r="BA270" s="77">
        <f t="shared" ca="1" si="424"/>
        <v>7</v>
      </c>
      <c r="BB270" s="77">
        <f t="shared" ca="1" si="424"/>
        <v>0</v>
      </c>
      <c r="BC270" s="77">
        <f t="shared" ca="1" si="424"/>
        <v>3</v>
      </c>
      <c r="BD270" s="77">
        <f t="shared" ca="1" si="424"/>
        <v>4</v>
      </c>
      <c r="BE270" s="77">
        <f t="shared" ca="1" si="424"/>
        <v>6</v>
      </c>
      <c r="BF270" s="77">
        <f t="shared" ca="1" si="424"/>
        <v>3</v>
      </c>
      <c r="BG270" s="77" t="str">
        <f t="shared" ca="1" si="425"/>
        <v>В</v>
      </c>
      <c r="BH270" s="77">
        <f t="shared" ca="1" si="425"/>
        <v>7</v>
      </c>
      <c r="BI270" s="77">
        <f t="shared" ca="1" si="425"/>
        <v>0</v>
      </c>
      <c r="BJ270" s="77">
        <f t="shared" ca="1" si="425"/>
        <v>3</v>
      </c>
      <c r="BK270" s="77">
        <f t="shared" ca="1" si="425"/>
        <v>4</v>
      </c>
      <c r="BL270" s="77">
        <f t="shared" ca="1" si="425"/>
        <v>6</v>
      </c>
      <c r="BM270" s="77">
        <f t="shared" ca="1" si="425"/>
        <v>3</v>
      </c>
      <c r="BN270" s="77" t="str">
        <f t="shared" ca="1" si="425"/>
        <v>В</v>
      </c>
      <c r="BO270" s="77">
        <f t="shared" ca="1" si="425"/>
        <v>7</v>
      </c>
      <c r="BP270" s="77">
        <f t="shared" ca="1" si="425"/>
        <v>0</v>
      </c>
      <c r="BQ270" s="77">
        <f t="shared" ca="1" si="425"/>
        <v>3</v>
      </c>
      <c r="BR270" s="77">
        <f t="shared" si="426"/>
        <v>0</v>
      </c>
      <c r="BS270" s="77">
        <f t="shared" si="426"/>
        <v>0</v>
      </c>
      <c r="BT270" s="77">
        <f t="shared" si="426"/>
        <v>0</v>
      </c>
      <c r="BU270" s="77">
        <f t="shared" si="426"/>
        <v>0</v>
      </c>
      <c r="BV270" s="77">
        <f t="shared" si="426"/>
        <v>0</v>
      </c>
      <c r="BW270" s="77">
        <f t="shared" si="426"/>
        <v>0</v>
      </c>
      <c r="BX270" s="77">
        <f t="shared" si="426"/>
        <v>0</v>
      </c>
      <c r="BY270" s="77">
        <f t="shared" si="426"/>
        <v>0</v>
      </c>
      <c r="BZ270" s="77">
        <f t="shared" si="426"/>
        <v>0</v>
      </c>
      <c r="CA270" s="77">
        <f t="shared" si="426"/>
        <v>0</v>
      </c>
      <c r="CB270" s="77">
        <f t="shared" si="427"/>
        <v>0</v>
      </c>
      <c r="CC270" s="77">
        <f t="shared" si="427"/>
        <v>0</v>
      </c>
      <c r="CD270" s="77">
        <f t="shared" si="427"/>
        <v>0</v>
      </c>
      <c r="CE270" s="77">
        <f t="shared" si="427"/>
        <v>0</v>
      </c>
      <c r="CF270" s="77">
        <f t="shared" si="427"/>
        <v>0</v>
      </c>
      <c r="CG270" s="77">
        <f t="shared" si="427"/>
        <v>0</v>
      </c>
      <c r="CH270" s="77">
        <f t="shared" si="427"/>
        <v>0</v>
      </c>
      <c r="CI270" s="77">
        <f t="shared" si="427"/>
        <v>0</v>
      </c>
      <c r="CJ270" s="77">
        <f t="shared" si="427"/>
        <v>0</v>
      </c>
      <c r="CK270" s="77">
        <f t="shared" si="427"/>
        <v>0</v>
      </c>
      <c r="CL270" s="77">
        <f t="shared" si="428"/>
        <v>0</v>
      </c>
      <c r="CM270" s="77">
        <f t="shared" si="428"/>
        <v>0</v>
      </c>
      <c r="CN270" s="77">
        <f t="shared" si="428"/>
        <v>0</v>
      </c>
      <c r="CO270" s="77">
        <f t="shared" si="428"/>
        <v>0</v>
      </c>
      <c r="CP270" s="77">
        <f t="shared" si="428"/>
        <v>0</v>
      </c>
      <c r="CQ270" s="77">
        <f t="shared" si="428"/>
        <v>0</v>
      </c>
      <c r="CR270" s="77">
        <f t="shared" si="428"/>
        <v>0</v>
      </c>
      <c r="CS270" s="77">
        <f t="shared" si="428"/>
        <v>0</v>
      </c>
      <c r="CT270" s="77">
        <f t="shared" si="429"/>
        <v>0</v>
      </c>
      <c r="CU270" s="77">
        <f t="shared" si="429"/>
        <v>0</v>
      </c>
      <c r="CV270" s="77">
        <f t="shared" si="429"/>
        <v>0</v>
      </c>
      <c r="CW270" s="77">
        <f t="shared" si="429"/>
        <v>0</v>
      </c>
      <c r="CX270" s="77">
        <f t="shared" si="429"/>
        <v>0</v>
      </c>
      <c r="CY270" s="77">
        <f t="shared" si="429"/>
        <v>0</v>
      </c>
      <c r="CZ270" s="77">
        <f t="shared" si="429"/>
        <v>0</v>
      </c>
      <c r="DA270" s="77">
        <f t="shared" si="429"/>
        <v>0</v>
      </c>
      <c r="DB270" s="77">
        <f t="shared" si="429"/>
        <v>0</v>
      </c>
      <c r="DC270" s="77">
        <f t="shared" si="429"/>
        <v>0</v>
      </c>
      <c r="DD270" s="77">
        <f t="shared" si="430"/>
        <v>0</v>
      </c>
      <c r="DE270" s="77">
        <f t="shared" si="430"/>
        <v>0</v>
      </c>
      <c r="DF270" s="77">
        <f t="shared" si="430"/>
        <v>0</v>
      </c>
      <c r="DG270" s="77">
        <f t="shared" si="430"/>
        <v>0</v>
      </c>
      <c r="DH270" s="77">
        <f t="shared" si="430"/>
        <v>0</v>
      </c>
      <c r="DI270" s="77">
        <f t="shared" si="430"/>
        <v>0</v>
      </c>
      <c r="DJ270" s="77">
        <f t="shared" si="430"/>
        <v>0</v>
      </c>
      <c r="DK270" s="77">
        <f t="shared" si="430"/>
        <v>0</v>
      </c>
      <c r="DL270" s="77">
        <f t="shared" si="430"/>
        <v>0</v>
      </c>
      <c r="DM270" s="77">
        <f t="shared" si="430"/>
        <v>0</v>
      </c>
      <c r="DN270" s="77">
        <f t="shared" si="431"/>
        <v>0</v>
      </c>
      <c r="DO270" s="77">
        <f t="shared" si="431"/>
        <v>0</v>
      </c>
      <c r="DP270" s="77">
        <f t="shared" si="431"/>
        <v>0</v>
      </c>
      <c r="DQ270" s="77">
        <f t="shared" si="431"/>
        <v>0</v>
      </c>
      <c r="DR270" s="77">
        <f t="shared" si="431"/>
        <v>0</v>
      </c>
      <c r="DS270" s="77">
        <f t="shared" si="431"/>
        <v>0</v>
      </c>
      <c r="DT270" s="77">
        <f t="shared" si="431"/>
        <v>0</v>
      </c>
      <c r="DU270" s="77">
        <f t="shared" si="431"/>
        <v>0</v>
      </c>
      <c r="DV270" s="77">
        <f t="shared" si="431"/>
        <v>0</v>
      </c>
      <c r="DW270" s="77">
        <f t="shared" si="431"/>
        <v>0</v>
      </c>
      <c r="DX270" s="77">
        <f t="shared" si="431"/>
        <v>0</v>
      </c>
      <c r="DY270" s="77">
        <f t="shared" si="432"/>
        <v>0</v>
      </c>
      <c r="DZ270" s="77">
        <f t="shared" si="432"/>
        <v>0</v>
      </c>
      <c r="EA270" s="77">
        <f t="shared" si="432"/>
        <v>0</v>
      </c>
      <c r="EB270" s="77">
        <f t="shared" si="432"/>
        <v>0</v>
      </c>
      <c r="EC270" s="77">
        <f t="shared" si="432"/>
        <v>0</v>
      </c>
      <c r="ED270" s="77">
        <f t="shared" si="432"/>
        <v>0</v>
      </c>
      <c r="EE270" s="77">
        <f t="shared" si="432"/>
        <v>0</v>
      </c>
      <c r="EF270" s="77">
        <f t="shared" si="432"/>
        <v>0</v>
      </c>
      <c r="EG270" s="77">
        <f t="shared" si="432"/>
        <v>0</v>
      </c>
      <c r="EH270" s="77">
        <f t="shared" si="432"/>
        <v>0</v>
      </c>
      <c r="EI270" s="77">
        <f t="shared" si="433"/>
        <v>0</v>
      </c>
      <c r="EJ270" s="77">
        <f t="shared" si="433"/>
        <v>0</v>
      </c>
      <c r="EK270" s="77">
        <f t="shared" si="433"/>
        <v>0</v>
      </c>
      <c r="EL270" s="77">
        <f t="shared" si="433"/>
        <v>0</v>
      </c>
      <c r="EM270" s="77">
        <f t="shared" si="433"/>
        <v>0</v>
      </c>
      <c r="EN270" s="77">
        <f t="shared" si="433"/>
        <v>0</v>
      </c>
      <c r="EO270" s="77">
        <f t="shared" si="433"/>
        <v>0</v>
      </c>
      <c r="EP270" s="77">
        <f t="shared" si="433"/>
        <v>0</v>
      </c>
      <c r="EQ270" s="77">
        <f t="shared" si="433"/>
        <v>0</v>
      </c>
      <c r="ER270" s="77">
        <f t="shared" si="433"/>
        <v>0</v>
      </c>
      <c r="ES270" s="77">
        <f t="shared" si="434"/>
        <v>0</v>
      </c>
      <c r="ET270" s="77">
        <f t="shared" si="434"/>
        <v>0</v>
      </c>
      <c r="EU270" s="77">
        <f t="shared" si="434"/>
        <v>0</v>
      </c>
      <c r="EV270" s="77">
        <f t="shared" si="434"/>
        <v>0</v>
      </c>
      <c r="EW270" s="77">
        <f t="shared" si="434"/>
        <v>0</v>
      </c>
      <c r="EX270" s="77">
        <f t="shared" si="434"/>
        <v>0</v>
      </c>
      <c r="EY270" s="77">
        <f t="shared" si="434"/>
        <v>0</v>
      </c>
      <c r="EZ270" s="77">
        <f t="shared" si="434"/>
        <v>0</v>
      </c>
      <c r="FA270" s="77">
        <f t="shared" si="434"/>
        <v>0</v>
      </c>
      <c r="FB270" s="77">
        <f t="shared" si="434"/>
        <v>0</v>
      </c>
      <c r="FC270" s="77">
        <f t="shared" si="435"/>
        <v>0</v>
      </c>
      <c r="FD270" s="77">
        <f t="shared" si="435"/>
        <v>0</v>
      </c>
      <c r="FE270" s="77">
        <f t="shared" si="435"/>
        <v>0</v>
      </c>
      <c r="FF270" s="77">
        <f t="shared" si="435"/>
        <v>0</v>
      </c>
      <c r="FG270" s="77">
        <f t="shared" si="435"/>
        <v>0</v>
      </c>
      <c r="FH270" s="77">
        <f t="shared" si="435"/>
        <v>0</v>
      </c>
      <c r="FI270" s="77">
        <f t="shared" si="435"/>
        <v>0</v>
      </c>
      <c r="FJ270" s="77">
        <f t="shared" si="435"/>
        <v>0</v>
      </c>
      <c r="FK270" s="77">
        <f t="shared" si="435"/>
        <v>0</v>
      </c>
      <c r="FL270" s="77">
        <f t="shared" si="435"/>
        <v>0</v>
      </c>
      <c r="FM270" s="77">
        <f t="shared" si="436"/>
        <v>0</v>
      </c>
      <c r="FN270" s="77">
        <f t="shared" si="436"/>
        <v>0</v>
      </c>
      <c r="FO270" s="77">
        <f t="shared" si="436"/>
        <v>0</v>
      </c>
      <c r="FP270" s="77">
        <f t="shared" si="436"/>
        <v>0</v>
      </c>
      <c r="FQ270" s="77">
        <f t="shared" si="436"/>
        <v>0</v>
      </c>
      <c r="FR270" s="77">
        <f t="shared" si="436"/>
        <v>0</v>
      </c>
      <c r="FS270" s="77">
        <f t="shared" si="436"/>
        <v>0</v>
      </c>
      <c r="FT270" s="77">
        <f t="shared" si="436"/>
        <v>0</v>
      </c>
      <c r="FU270" s="77">
        <f t="shared" si="436"/>
        <v>0</v>
      </c>
      <c r="FV270" s="77">
        <f t="shared" si="436"/>
        <v>0</v>
      </c>
      <c r="FW270" s="77">
        <f t="shared" si="437"/>
        <v>0</v>
      </c>
      <c r="FX270" s="77">
        <f t="shared" si="437"/>
        <v>0</v>
      </c>
      <c r="FY270" s="77">
        <f t="shared" si="437"/>
        <v>0</v>
      </c>
      <c r="FZ270" s="77">
        <f t="shared" si="437"/>
        <v>0</v>
      </c>
      <c r="GA270" s="77">
        <f t="shared" si="437"/>
        <v>0</v>
      </c>
      <c r="GB270" s="77">
        <f t="shared" si="437"/>
        <v>0</v>
      </c>
      <c r="GC270" s="77">
        <f t="shared" si="437"/>
        <v>0</v>
      </c>
      <c r="GD270" s="77">
        <f t="shared" si="437"/>
        <v>0</v>
      </c>
      <c r="GE270" s="77">
        <f t="shared" si="437"/>
        <v>0</v>
      </c>
      <c r="GF270" s="77">
        <f t="shared" si="437"/>
        <v>0</v>
      </c>
      <c r="GG270" s="77">
        <f t="shared" si="437"/>
        <v>0</v>
      </c>
    </row>
    <row r="271" spans="1:189" ht="15.75" x14ac:dyDescent="0.25">
      <c r="A271" s="93"/>
      <c r="B271" s="101"/>
      <c r="C271" s="102"/>
      <c r="D271" s="102"/>
      <c r="E271" s="93"/>
      <c r="F271" s="101"/>
      <c r="G271" s="97">
        <f t="shared" si="418"/>
        <v>0</v>
      </c>
      <c r="H271" s="96"/>
      <c r="I271" s="97">
        <f t="shared" si="419"/>
        <v>0</v>
      </c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0">
        <f t="shared" si="421"/>
        <v>0</v>
      </c>
      <c r="AE271" s="100">
        <f t="shared" si="417"/>
        <v>0</v>
      </c>
      <c r="AF271" s="75"/>
      <c r="AG271" s="75"/>
      <c r="AH271" s="68">
        <f t="shared" si="420"/>
        <v>0</v>
      </c>
      <c r="AI271" s="79">
        <f>SUMIF(Списки!$D$2:$D$6,B271,Списки!$E$2:$E$6)</f>
        <v>0</v>
      </c>
      <c r="AJ271" s="79">
        <f t="shared" si="422"/>
        <v>31</v>
      </c>
      <c r="AK271" s="70"/>
      <c r="AL271" s="70">
        <f t="array" aca="1" ref="AL271" ca="1">IF(MONTH(AI271)=1,MIN(IF(F271=январь!$A$1:$AF$200,ROW(январь!$A$1:$AF$200))),IF(MONTH(AI271)=2,MIN(IF(F271=февраль!$A$1:$AF$200,ROW(февраль!$A$1:$AF$200))),IF(MONTH(AI271)=3,MIN(IF(F271=март!$A$1:$AF$200,ROW(март!$A$1:$AF$200))),IF(MONTH(AI271)=4,MIN(IF(F271=апрель!$A$1:$AF$200,ROW(апрель!$A$1:$AF$200))),IF(MONTH(AI271)=5,MIN(IF(F271=май!$A$1:$AF$200,ROW(май!$A$1:$AF$200))),0)))))</f>
        <v>3</v>
      </c>
      <c r="AM271" s="77" t="str">
        <f t="shared" ca="1" si="423"/>
        <v>П</v>
      </c>
      <c r="AN271" s="77" t="str">
        <f t="shared" ca="1" si="423"/>
        <v>П</v>
      </c>
      <c r="AO271" s="77" t="str">
        <f t="shared" ca="1" si="423"/>
        <v>КД</v>
      </c>
      <c r="AP271" s="77" t="str">
        <f t="shared" ca="1" si="423"/>
        <v>КД</v>
      </c>
      <c r="AQ271" s="77" t="str">
        <f t="shared" ca="1" si="423"/>
        <v>КД</v>
      </c>
      <c r="AR271" s="77" t="str">
        <f t="shared" ca="1" si="423"/>
        <v>КД</v>
      </c>
      <c r="AS271" s="77" t="str">
        <f t="shared" ca="1" si="423"/>
        <v>В</v>
      </c>
      <c r="AT271" s="77" t="str">
        <f t="shared" ca="1" si="423"/>
        <v>КД</v>
      </c>
      <c r="AU271" s="77">
        <f t="shared" ca="1" si="423"/>
        <v>0</v>
      </c>
      <c r="AV271" s="77">
        <f t="shared" ca="1" si="423"/>
        <v>3</v>
      </c>
      <c r="AW271" s="77">
        <f t="shared" ca="1" si="424"/>
        <v>4</v>
      </c>
      <c r="AX271" s="77">
        <f t="shared" ca="1" si="424"/>
        <v>6</v>
      </c>
      <c r="AY271" s="77">
        <f t="shared" ca="1" si="424"/>
        <v>3</v>
      </c>
      <c r="AZ271" s="77" t="str">
        <f t="shared" ca="1" si="424"/>
        <v>В</v>
      </c>
      <c r="BA271" s="77">
        <f t="shared" ca="1" si="424"/>
        <v>7</v>
      </c>
      <c r="BB271" s="77">
        <f t="shared" ca="1" si="424"/>
        <v>0</v>
      </c>
      <c r="BC271" s="77">
        <f t="shared" ca="1" si="424"/>
        <v>3</v>
      </c>
      <c r="BD271" s="77">
        <f t="shared" ca="1" si="424"/>
        <v>4</v>
      </c>
      <c r="BE271" s="77">
        <f t="shared" ca="1" si="424"/>
        <v>6</v>
      </c>
      <c r="BF271" s="77">
        <f t="shared" ca="1" si="424"/>
        <v>3</v>
      </c>
      <c r="BG271" s="77" t="str">
        <f t="shared" ca="1" si="425"/>
        <v>В</v>
      </c>
      <c r="BH271" s="77">
        <f t="shared" ca="1" si="425"/>
        <v>7</v>
      </c>
      <c r="BI271" s="77">
        <f t="shared" ca="1" si="425"/>
        <v>0</v>
      </c>
      <c r="BJ271" s="77">
        <f t="shared" ca="1" si="425"/>
        <v>3</v>
      </c>
      <c r="BK271" s="77">
        <f t="shared" ca="1" si="425"/>
        <v>4</v>
      </c>
      <c r="BL271" s="77">
        <f t="shared" ca="1" si="425"/>
        <v>6</v>
      </c>
      <c r="BM271" s="77">
        <f t="shared" ca="1" si="425"/>
        <v>3</v>
      </c>
      <c r="BN271" s="77" t="str">
        <f t="shared" ca="1" si="425"/>
        <v>В</v>
      </c>
      <c r="BO271" s="77">
        <f t="shared" ca="1" si="425"/>
        <v>7</v>
      </c>
      <c r="BP271" s="77">
        <f t="shared" ca="1" si="425"/>
        <v>0</v>
      </c>
      <c r="BQ271" s="77">
        <f t="shared" ca="1" si="425"/>
        <v>3</v>
      </c>
      <c r="BR271" s="77">
        <f t="shared" si="426"/>
        <v>0</v>
      </c>
      <c r="BS271" s="77">
        <f t="shared" si="426"/>
        <v>0</v>
      </c>
      <c r="BT271" s="77">
        <f t="shared" si="426"/>
        <v>0</v>
      </c>
      <c r="BU271" s="77">
        <f t="shared" si="426"/>
        <v>0</v>
      </c>
      <c r="BV271" s="77">
        <f t="shared" si="426"/>
        <v>0</v>
      </c>
      <c r="BW271" s="77">
        <f t="shared" si="426"/>
        <v>0</v>
      </c>
      <c r="BX271" s="77">
        <f t="shared" si="426"/>
        <v>0</v>
      </c>
      <c r="BY271" s="77">
        <f t="shared" si="426"/>
        <v>0</v>
      </c>
      <c r="BZ271" s="77">
        <f t="shared" si="426"/>
        <v>0</v>
      </c>
      <c r="CA271" s="77">
        <f t="shared" si="426"/>
        <v>0</v>
      </c>
      <c r="CB271" s="77">
        <f t="shared" si="427"/>
        <v>0</v>
      </c>
      <c r="CC271" s="77">
        <f t="shared" si="427"/>
        <v>0</v>
      </c>
      <c r="CD271" s="77">
        <f t="shared" si="427"/>
        <v>0</v>
      </c>
      <c r="CE271" s="77">
        <f t="shared" si="427"/>
        <v>0</v>
      </c>
      <c r="CF271" s="77">
        <f t="shared" si="427"/>
        <v>0</v>
      </c>
      <c r="CG271" s="77">
        <f t="shared" si="427"/>
        <v>0</v>
      </c>
      <c r="CH271" s="77">
        <f t="shared" si="427"/>
        <v>0</v>
      </c>
      <c r="CI271" s="77">
        <f t="shared" si="427"/>
        <v>0</v>
      </c>
      <c r="CJ271" s="77">
        <f t="shared" si="427"/>
        <v>0</v>
      </c>
      <c r="CK271" s="77">
        <f t="shared" si="427"/>
        <v>0</v>
      </c>
      <c r="CL271" s="77">
        <f t="shared" si="428"/>
        <v>0</v>
      </c>
      <c r="CM271" s="77">
        <f t="shared" si="428"/>
        <v>0</v>
      </c>
      <c r="CN271" s="77">
        <f t="shared" si="428"/>
        <v>0</v>
      </c>
      <c r="CO271" s="77">
        <f t="shared" si="428"/>
        <v>0</v>
      </c>
      <c r="CP271" s="77">
        <f t="shared" si="428"/>
        <v>0</v>
      </c>
      <c r="CQ271" s="77">
        <f t="shared" si="428"/>
        <v>0</v>
      </c>
      <c r="CR271" s="77">
        <f t="shared" si="428"/>
        <v>0</v>
      </c>
      <c r="CS271" s="77">
        <f t="shared" si="428"/>
        <v>0</v>
      </c>
      <c r="CT271" s="77">
        <f t="shared" si="429"/>
        <v>0</v>
      </c>
      <c r="CU271" s="77">
        <f t="shared" si="429"/>
        <v>0</v>
      </c>
      <c r="CV271" s="77">
        <f t="shared" si="429"/>
        <v>0</v>
      </c>
      <c r="CW271" s="77">
        <f t="shared" si="429"/>
        <v>0</v>
      </c>
      <c r="CX271" s="77">
        <f t="shared" si="429"/>
        <v>0</v>
      </c>
      <c r="CY271" s="77">
        <f t="shared" si="429"/>
        <v>0</v>
      </c>
      <c r="CZ271" s="77">
        <f t="shared" si="429"/>
        <v>0</v>
      </c>
      <c r="DA271" s="77">
        <f t="shared" si="429"/>
        <v>0</v>
      </c>
      <c r="DB271" s="77">
        <f t="shared" si="429"/>
        <v>0</v>
      </c>
      <c r="DC271" s="77">
        <f t="shared" si="429"/>
        <v>0</v>
      </c>
      <c r="DD271" s="77">
        <f t="shared" si="430"/>
        <v>0</v>
      </c>
      <c r="DE271" s="77">
        <f t="shared" si="430"/>
        <v>0</v>
      </c>
      <c r="DF271" s="77">
        <f t="shared" si="430"/>
        <v>0</v>
      </c>
      <c r="DG271" s="77">
        <f t="shared" si="430"/>
        <v>0</v>
      </c>
      <c r="DH271" s="77">
        <f t="shared" si="430"/>
        <v>0</v>
      </c>
      <c r="DI271" s="77">
        <f t="shared" si="430"/>
        <v>0</v>
      </c>
      <c r="DJ271" s="77">
        <f t="shared" si="430"/>
        <v>0</v>
      </c>
      <c r="DK271" s="77">
        <f t="shared" si="430"/>
        <v>0</v>
      </c>
      <c r="DL271" s="77">
        <f t="shared" si="430"/>
        <v>0</v>
      </c>
      <c r="DM271" s="77">
        <f t="shared" si="430"/>
        <v>0</v>
      </c>
      <c r="DN271" s="77">
        <f t="shared" si="431"/>
        <v>0</v>
      </c>
      <c r="DO271" s="77">
        <f t="shared" si="431"/>
        <v>0</v>
      </c>
      <c r="DP271" s="77">
        <f t="shared" si="431"/>
        <v>0</v>
      </c>
      <c r="DQ271" s="77">
        <f t="shared" si="431"/>
        <v>0</v>
      </c>
      <c r="DR271" s="77">
        <f t="shared" si="431"/>
        <v>0</v>
      </c>
      <c r="DS271" s="77">
        <f t="shared" si="431"/>
        <v>0</v>
      </c>
      <c r="DT271" s="77">
        <f t="shared" si="431"/>
        <v>0</v>
      </c>
      <c r="DU271" s="77">
        <f t="shared" si="431"/>
        <v>0</v>
      </c>
      <c r="DV271" s="77">
        <f t="shared" si="431"/>
        <v>0</v>
      </c>
      <c r="DW271" s="77">
        <f t="shared" si="431"/>
        <v>0</v>
      </c>
      <c r="DX271" s="77">
        <f t="shared" si="431"/>
        <v>0</v>
      </c>
      <c r="DY271" s="77">
        <f t="shared" si="432"/>
        <v>0</v>
      </c>
      <c r="DZ271" s="77">
        <f t="shared" si="432"/>
        <v>0</v>
      </c>
      <c r="EA271" s="77">
        <f t="shared" si="432"/>
        <v>0</v>
      </c>
      <c r="EB271" s="77">
        <f t="shared" si="432"/>
        <v>0</v>
      </c>
      <c r="EC271" s="77">
        <f t="shared" si="432"/>
        <v>0</v>
      </c>
      <c r="ED271" s="77">
        <f t="shared" si="432"/>
        <v>0</v>
      </c>
      <c r="EE271" s="77">
        <f t="shared" si="432"/>
        <v>0</v>
      </c>
      <c r="EF271" s="77">
        <f t="shared" si="432"/>
        <v>0</v>
      </c>
      <c r="EG271" s="77">
        <f t="shared" si="432"/>
        <v>0</v>
      </c>
      <c r="EH271" s="77">
        <f t="shared" si="432"/>
        <v>0</v>
      </c>
      <c r="EI271" s="77">
        <f t="shared" si="433"/>
        <v>0</v>
      </c>
      <c r="EJ271" s="77">
        <f t="shared" si="433"/>
        <v>0</v>
      </c>
      <c r="EK271" s="77">
        <f t="shared" si="433"/>
        <v>0</v>
      </c>
      <c r="EL271" s="77">
        <f t="shared" si="433"/>
        <v>0</v>
      </c>
      <c r="EM271" s="77">
        <f t="shared" si="433"/>
        <v>0</v>
      </c>
      <c r="EN271" s="77">
        <f t="shared" si="433"/>
        <v>0</v>
      </c>
      <c r="EO271" s="77">
        <f t="shared" si="433"/>
        <v>0</v>
      </c>
      <c r="EP271" s="77">
        <f t="shared" si="433"/>
        <v>0</v>
      </c>
      <c r="EQ271" s="77">
        <f t="shared" si="433"/>
        <v>0</v>
      </c>
      <c r="ER271" s="77">
        <f t="shared" si="433"/>
        <v>0</v>
      </c>
      <c r="ES271" s="77">
        <f t="shared" si="434"/>
        <v>0</v>
      </c>
      <c r="ET271" s="77">
        <f t="shared" si="434"/>
        <v>0</v>
      </c>
      <c r="EU271" s="77">
        <f t="shared" si="434"/>
        <v>0</v>
      </c>
      <c r="EV271" s="77">
        <f t="shared" si="434"/>
        <v>0</v>
      </c>
      <c r="EW271" s="77">
        <f t="shared" si="434"/>
        <v>0</v>
      </c>
      <c r="EX271" s="77">
        <f t="shared" si="434"/>
        <v>0</v>
      </c>
      <c r="EY271" s="77">
        <f t="shared" si="434"/>
        <v>0</v>
      </c>
      <c r="EZ271" s="77">
        <f t="shared" si="434"/>
        <v>0</v>
      </c>
      <c r="FA271" s="77">
        <f t="shared" si="434"/>
        <v>0</v>
      </c>
      <c r="FB271" s="77">
        <f t="shared" si="434"/>
        <v>0</v>
      </c>
      <c r="FC271" s="77">
        <f t="shared" si="435"/>
        <v>0</v>
      </c>
      <c r="FD271" s="77">
        <f t="shared" si="435"/>
        <v>0</v>
      </c>
      <c r="FE271" s="77">
        <f t="shared" si="435"/>
        <v>0</v>
      </c>
      <c r="FF271" s="77">
        <f t="shared" si="435"/>
        <v>0</v>
      </c>
      <c r="FG271" s="77">
        <f t="shared" si="435"/>
        <v>0</v>
      </c>
      <c r="FH271" s="77">
        <f t="shared" si="435"/>
        <v>0</v>
      </c>
      <c r="FI271" s="77">
        <f t="shared" si="435"/>
        <v>0</v>
      </c>
      <c r="FJ271" s="77">
        <f t="shared" si="435"/>
        <v>0</v>
      </c>
      <c r="FK271" s="77">
        <f t="shared" si="435"/>
        <v>0</v>
      </c>
      <c r="FL271" s="77">
        <f t="shared" si="435"/>
        <v>0</v>
      </c>
      <c r="FM271" s="77">
        <f t="shared" si="436"/>
        <v>0</v>
      </c>
      <c r="FN271" s="77">
        <f t="shared" si="436"/>
        <v>0</v>
      </c>
      <c r="FO271" s="77">
        <f t="shared" si="436"/>
        <v>0</v>
      </c>
      <c r="FP271" s="77">
        <f t="shared" si="436"/>
        <v>0</v>
      </c>
      <c r="FQ271" s="77">
        <f t="shared" si="436"/>
        <v>0</v>
      </c>
      <c r="FR271" s="77">
        <f t="shared" si="436"/>
        <v>0</v>
      </c>
      <c r="FS271" s="77">
        <f t="shared" si="436"/>
        <v>0</v>
      </c>
      <c r="FT271" s="77">
        <f t="shared" si="436"/>
        <v>0</v>
      </c>
      <c r="FU271" s="77">
        <f t="shared" si="436"/>
        <v>0</v>
      </c>
      <c r="FV271" s="77">
        <f t="shared" si="436"/>
        <v>0</v>
      </c>
      <c r="FW271" s="77">
        <f t="shared" si="437"/>
        <v>0</v>
      </c>
      <c r="FX271" s="77">
        <f t="shared" si="437"/>
        <v>0</v>
      </c>
      <c r="FY271" s="77">
        <f t="shared" si="437"/>
        <v>0</v>
      </c>
      <c r="FZ271" s="77">
        <f t="shared" si="437"/>
        <v>0</v>
      </c>
      <c r="GA271" s="77">
        <f t="shared" si="437"/>
        <v>0</v>
      </c>
      <c r="GB271" s="77">
        <f t="shared" si="437"/>
        <v>0</v>
      </c>
      <c r="GC271" s="77">
        <f t="shared" si="437"/>
        <v>0</v>
      </c>
      <c r="GD271" s="77">
        <f t="shared" si="437"/>
        <v>0</v>
      </c>
      <c r="GE271" s="77">
        <f t="shared" si="437"/>
        <v>0</v>
      </c>
      <c r="GF271" s="77">
        <f t="shared" si="437"/>
        <v>0</v>
      </c>
      <c r="GG271" s="77">
        <f t="shared" si="437"/>
        <v>0</v>
      </c>
    </row>
    <row r="272" spans="1:189" ht="15.75" x14ac:dyDescent="0.25">
      <c r="A272" s="93"/>
      <c r="B272" s="101"/>
      <c r="C272" s="93"/>
      <c r="D272" s="93"/>
      <c r="E272" s="93"/>
      <c r="F272" s="101"/>
      <c r="G272" s="97">
        <f t="shared" si="418"/>
        <v>0</v>
      </c>
      <c r="H272" s="96"/>
      <c r="I272" s="97">
        <f t="shared" si="419"/>
        <v>0</v>
      </c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0">
        <f t="shared" si="421"/>
        <v>0</v>
      </c>
      <c r="AE272" s="100">
        <f t="shared" si="417"/>
        <v>0</v>
      </c>
      <c r="AF272" s="75"/>
      <c r="AG272" s="75"/>
      <c r="AH272" s="68">
        <f t="shared" si="420"/>
        <v>0</v>
      </c>
      <c r="AI272" s="79">
        <f>SUMIF(Списки!$D$2:$D$6,B272,Списки!$E$2:$E$6)</f>
        <v>0</v>
      </c>
      <c r="AJ272" s="79">
        <f t="shared" si="422"/>
        <v>31</v>
      </c>
      <c r="AK272" s="70"/>
      <c r="AL272" s="70">
        <f t="array" aca="1" ref="AL272" ca="1">IF(MONTH(AI272)=1,MIN(IF(F272=январь!$A$1:$AF$200,ROW(январь!$A$1:$AF$200))),IF(MONTH(AI272)=2,MIN(IF(F272=февраль!$A$1:$AF$200,ROW(февраль!$A$1:$AF$200))),IF(MONTH(AI272)=3,MIN(IF(F272=март!$A$1:$AF$200,ROW(март!$A$1:$AF$200))),IF(MONTH(AI272)=4,MIN(IF(F272=апрель!$A$1:$AF$200,ROW(апрель!$A$1:$AF$200))),IF(MONTH(AI272)=5,MIN(IF(F272=май!$A$1:$AF$200,ROW(май!$A$1:$AF$200))),0)))))</f>
        <v>3</v>
      </c>
      <c r="AM272" s="77" t="str">
        <f t="shared" ca="1" si="423"/>
        <v>П</v>
      </c>
      <c r="AN272" s="77" t="str">
        <f t="shared" ca="1" si="423"/>
        <v>П</v>
      </c>
      <c r="AO272" s="77" t="str">
        <f t="shared" ca="1" si="423"/>
        <v>КД</v>
      </c>
      <c r="AP272" s="77" t="str">
        <f t="shared" ca="1" si="423"/>
        <v>КД</v>
      </c>
      <c r="AQ272" s="77" t="str">
        <f t="shared" ca="1" si="423"/>
        <v>КД</v>
      </c>
      <c r="AR272" s="77" t="str">
        <f t="shared" ca="1" si="423"/>
        <v>КД</v>
      </c>
      <c r="AS272" s="77" t="str">
        <f t="shared" ca="1" si="423"/>
        <v>В</v>
      </c>
      <c r="AT272" s="77" t="str">
        <f t="shared" ca="1" si="423"/>
        <v>КД</v>
      </c>
      <c r="AU272" s="77">
        <f t="shared" ca="1" si="423"/>
        <v>0</v>
      </c>
      <c r="AV272" s="77">
        <f t="shared" ca="1" si="423"/>
        <v>3</v>
      </c>
      <c r="AW272" s="77">
        <f t="shared" ca="1" si="424"/>
        <v>4</v>
      </c>
      <c r="AX272" s="77">
        <f t="shared" ca="1" si="424"/>
        <v>6</v>
      </c>
      <c r="AY272" s="77">
        <f t="shared" ca="1" si="424"/>
        <v>3</v>
      </c>
      <c r="AZ272" s="77" t="str">
        <f t="shared" ca="1" si="424"/>
        <v>В</v>
      </c>
      <c r="BA272" s="77">
        <f t="shared" ca="1" si="424"/>
        <v>7</v>
      </c>
      <c r="BB272" s="77">
        <f t="shared" ca="1" si="424"/>
        <v>0</v>
      </c>
      <c r="BC272" s="77">
        <f t="shared" ca="1" si="424"/>
        <v>3</v>
      </c>
      <c r="BD272" s="77">
        <f t="shared" ca="1" si="424"/>
        <v>4</v>
      </c>
      <c r="BE272" s="77">
        <f t="shared" ca="1" si="424"/>
        <v>6</v>
      </c>
      <c r="BF272" s="77">
        <f t="shared" ca="1" si="424"/>
        <v>3</v>
      </c>
      <c r="BG272" s="77" t="str">
        <f t="shared" ca="1" si="425"/>
        <v>В</v>
      </c>
      <c r="BH272" s="77">
        <f t="shared" ca="1" si="425"/>
        <v>7</v>
      </c>
      <c r="BI272" s="77">
        <f t="shared" ca="1" si="425"/>
        <v>0</v>
      </c>
      <c r="BJ272" s="77">
        <f t="shared" ca="1" si="425"/>
        <v>3</v>
      </c>
      <c r="BK272" s="77">
        <f t="shared" ca="1" si="425"/>
        <v>4</v>
      </c>
      <c r="BL272" s="77">
        <f t="shared" ca="1" si="425"/>
        <v>6</v>
      </c>
      <c r="BM272" s="77">
        <f t="shared" ca="1" si="425"/>
        <v>3</v>
      </c>
      <c r="BN272" s="77" t="str">
        <f t="shared" ca="1" si="425"/>
        <v>В</v>
      </c>
      <c r="BO272" s="77">
        <f t="shared" ca="1" si="425"/>
        <v>7</v>
      </c>
      <c r="BP272" s="77">
        <f t="shared" ca="1" si="425"/>
        <v>0</v>
      </c>
      <c r="BQ272" s="77">
        <f t="shared" ca="1" si="425"/>
        <v>3</v>
      </c>
      <c r="BR272" s="77">
        <f t="shared" si="426"/>
        <v>0</v>
      </c>
      <c r="BS272" s="77">
        <f t="shared" si="426"/>
        <v>0</v>
      </c>
      <c r="BT272" s="77">
        <f t="shared" si="426"/>
        <v>0</v>
      </c>
      <c r="BU272" s="77">
        <f t="shared" si="426"/>
        <v>0</v>
      </c>
      <c r="BV272" s="77">
        <f t="shared" si="426"/>
        <v>0</v>
      </c>
      <c r="BW272" s="77">
        <f t="shared" si="426"/>
        <v>0</v>
      </c>
      <c r="BX272" s="77">
        <f t="shared" si="426"/>
        <v>0</v>
      </c>
      <c r="BY272" s="77">
        <f t="shared" si="426"/>
        <v>0</v>
      </c>
      <c r="BZ272" s="77">
        <f t="shared" si="426"/>
        <v>0</v>
      </c>
      <c r="CA272" s="77">
        <f t="shared" si="426"/>
        <v>0</v>
      </c>
      <c r="CB272" s="77">
        <f t="shared" si="427"/>
        <v>0</v>
      </c>
      <c r="CC272" s="77">
        <f t="shared" si="427"/>
        <v>0</v>
      </c>
      <c r="CD272" s="77">
        <f t="shared" si="427"/>
        <v>0</v>
      </c>
      <c r="CE272" s="77">
        <f t="shared" si="427"/>
        <v>0</v>
      </c>
      <c r="CF272" s="77">
        <f t="shared" si="427"/>
        <v>0</v>
      </c>
      <c r="CG272" s="77">
        <f t="shared" si="427"/>
        <v>0</v>
      </c>
      <c r="CH272" s="77">
        <f t="shared" si="427"/>
        <v>0</v>
      </c>
      <c r="CI272" s="77">
        <f t="shared" si="427"/>
        <v>0</v>
      </c>
      <c r="CJ272" s="77">
        <f t="shared" si="427"/>
        <v>0</v>
      </c>
      <c r="CK272" s="77">
        <f t="shared" si="427"/>
        <v>0</v>
      </c>
      <c r="CL272" s="77">
        <f t="shared" si="428"/>
        <v>0</v>
      </c>
      <c r="CM272" s="77">
        <f t="shared" si="428"/>
        <v>0</v>
      </c>
      <c r="CN272" s="77">
        <f t="shared" si="428"/>
        <v>0</v>
      </c>
      <c r="CO272" s="77">
        <f t="shared" si="428"/>
        <v>0</v>
      </c>
      <c r="CP272" s="77">
        <f t="shared" si="428"/>
        <v>0</v>
      </c>
      <c r="CQ272" s="77">
        <f t="shared" si="428"/>
        <v>0</v>
      </c>
      <c r="CR272" s="77">
        <f t="shared" si="428"/>
        <v>0</v>
      </c>
      <c r="CS272" s="77">
        <f t="shared" si="428"/>
        <v>0</v>
      </c>
      <c r="CT272" s="77">
        <f t="shared" si="429"/>
        <v>0</v>
      </c>
      <c r="CU272" s="77">
        <f t="shared" si="429"/>
        <v>0</v>
      </c>
      <c r="CV272" s="77">
        <f t="shared" si="429"/>
        <v>0</v>
      </c>
      <c r="CW272" s="77">
        <f t="shared" si="429"/>
        <v>0</v>
      </c>
      <c r="CX272" s="77">
        <f t="shared" si="429"/>
        <v>0</v>
      </c>
      <c r="CY272" s="77">
        <f t="shared" si="429"/>
        <v>0</v>
      </c>
      <c r="CZ272" s="77">
        <f t="shared" si="429"/>
        <v>0</v>
      </c>
      <c r="DA272" s="77">
        <f t="shared" si="429"/>
        <v>0</v>
      </c>
      <c r="DB272" s="77">
        <f t="shared" si="429"/>
        <v>0</v>
      </c>
      <c r="DC272" s="77">
        <f t="shared" si="429"/>
        <v>0</v>
      </c>
      <c r="DD272" s="77">
        <f t="shared" si="430"/>
        <v>0</v>
      </c>
      <c r="DE272" s="77">
        <f t="shared" si="430"/>
        <v>0</v>
      </c>
      <c r="DF272" s="77">
        <f t="shared" si="430"/>
        <v>0</v>
      </c>
      <c r="DG272" s="77">
        <f t="shared" si="430"/>
        <v>0</v>
      </c>
      <c r="DH272" s="77">
        <f t="shared" si="430"/>
        <v>0</v>
      </c>
      <c r="DI272" s="77">
        <f t="shared" si="430"/>
        <v>0</v>
      </c>
      <c r="DJ272" s="77">
        <f t="shared" si="430"/>
        <v>0</v>
      </c>
      <c r="DK272" s="77">
        <f t="shared" si="430"/>
        <v>0</v>
      </c>
      <c r="DL272" s="77">
        <f t="shared" si="430"/>
        <v>0</v>
      </c>
      <c r="DM272" s="77">
        <f t="shared" si="430"/>
        <v>0</v>
      </c>
      <c r="DN272" s="77">
        <f t="shared" si="431"/>
        <v>0</v>
      </c>
      <c r="DO272" s="77">
        <f t="shared" si="431"/>
        <v>0</v>
      </c>
      <c r="DP272" s="77">
        <f t="shared" si="431"/>
        <v>0</v>
      </c>
      <c r="DQ272" s="77">
        <f t="shared" si="431"/>
        <v>0</v>
      </c>
      <c r="DR272" s="77">
        <f t="shared" si="431"/>
        <v>0</v>
      </c>
      <c r="DS272" s="77">
        <f t="shared" si="431"/>
        <v>0</v>
      </c>
      <c r="DT272" s="77">
        <f t="shared" si="431"/>
        <v>0</v>
      </c>
      <c r="DU272" s="77">
        <f t="shared" si="431"/>
        <v>0</v>
      </c>
      <c r="DV272" s="77">
        <f t="shared" si="431"/>
        <v>0</v>
      </c>
      <c r="DW272" s="77">
        <f t="shared" si="431"/>
        <v>0</v>
      </c>
      <c r="DX272" s="77">
        <f t="shared" si="431"/>
        <v>0</v>
      </c>
      <c r="DY272" s="77">
        <f t="shared" si="432"/>
        <v>0</v>
      </c>
      <c r="DZ272" s="77">
        <f t="shared" si="432"/>
        <v>0</v>
      </c>
      <c r="EA272" s="77">
        <f t="shared" si="432"/>
        <v>0</v>
      </c>
      <c r="EB272" s="77">
        <f t="shared" si="432"/>
        <v>0</v>
      </c>
      <c r="EC272" s="77">
        <f t="shared" si="432"/>
        <v>0</v>
      </c>
      <c r="ED272" s="77">
        <f t="shared" si="432"/>
        <v>0</v>
      </c>
      <c r="EE272" s="77">
        <f t="shared" si="432"/>
        <v>0</v>
      </c>
      <c r="EF272" s="77">
        <f t="shared" si="432"/>
        <v>0</v>
      </c>
      <c r="EG272" s="77">
        <f t="shared" si="432"/>
        <v>0</v>
      </c>
      <c r="EH272" s="77">
        <f t="shared" si="432"/>
        <v>0</v>
      </c>
      <c r="EI272" s="77">
        <f t="shared" si="433"/>
        <v>0</v>
      </c>
      <c r="EJ272" s="77">
        <f t="shared" si="433"/>
        <v>0</v>
      </c>
      <c r="EK272" s="77">
        <f t="shared" si="433"/>
        <v>0</v>
      </c>
      <c r="EL272" s="77">
        <f t="shared" si="433"/>
        <v>0</v>
      </c>
      <c r="EM272" s="77">
        <f t="shared" si="433"/>
        <v>0</v>
      </c>
      <c r="EN272" s="77">
        <f t="shared" si="433"/>
        <v>0</v>
      </c>
      <c r="EO272" s="77">
        <f t="shared" si="433"/>
        <v>0</v>
      </c>
      <c r="EP272" s="77">
        <f t="shared" si="433"/>
        <v>0</v>
      </c>
      <c r="EQ272" s="77">
        <f t="shared" si="433"/>
        <v>0</v>
      </c>
      <c r="ER272" s="77">
        <f t="shared" si="433"/>
        <v>0</v>
      </c>
      <c r="ES272" s="77">
        <f t="shared" si="434"/>
        <v>0</v>
      </c>
      <c r="ET272" s="77">
        <f t="shared" si="434"/>
        <v>0</v>
      </c>
      <c r="EU272" s="77">
        <f t="shared" si="434"/>
        <v>0</v>
      </c>
      <c r="EV272" s="77">
        <f t="shared" si="434"/>
        <v>0</v>
      </c>
      <c r="EW272" s="77">
        <f t="shared" si="434"/>
        <v>0</v>
      </c>
      <c r="EX272" s="77">
        <f t="shared" si="434"/>
        <v>0</v>
      </c>
      <c r="EY272" s="77">
        <f t="shared" si="434"/>
        <v>0</v>
      </c>
      <c r="EZ272" s="77">
        <f t="shared" si="434"/>
        <v>0</v>
      </c>
      <c r="FA272" s="77">
        <f t="shared" si="434"/>
        <v>0</v>
      </c>
      <c r="FB272" s="77">
        <f t="shared" si="434"/>
        <v>0</v>
      </c>
      <c r="FC272" s="77">
        <f t="shared" si="435"/>
        <v>0</v>
      </c>
      <c r="FD272" s="77">
        <f t="shared" si="435"/>
        <v>0</v>
      </c>
      <c r="FE272" s="77">
        <f t="shared" si="435"/>
        <v>0</v>
      </c>
      <c r="FF272" s="77">
        <f t="shared" si="435"/>
        <v>0</v>
      </c>
      <c r="FG272" s="77">
        <f t="shared" si="435"/>
        <v>0</v>
      </c>
      <c r="FH272" s="77">
        <f t="shared" si="435"/>
        <v>0</v>
      </c>
      <c r="FI272" s="77">
        <f t="shared" si="435"/>
        <v>0</v>
      </c>
      <c r="FJ272" s="77">
        <f t="shared" si="435"/>
        <v>0</v>
      </c>
      <c r="FK272" s="77">
        <f t="shared" si="435"/>
        <v>0</v>
      </c>
      <c r="FL272" s="77">
        <f t="shared" si="435"/>
        <v>0</v>
      </c>
      <c r="FM272" s="77">
        <f t="shared" si="436"/>
        <v>0</v>
      </c>
      <c r="FN272" s="77">
        <f t="shared" si="436"/>
        <v>0</v>
      </c>
      <c r="FO272" s="77">
        <f t="shared" si="436"/>
        <v>0</v>
      </c>
      <c r="FP272" s="77">
        <f t="shared" si="436"/>
        <v>0</v>
      </c>
      <c r="FQ272" s="77">
        <f t="shared" si="436"/>
        <v>0</v>
      </c>
      <c r="FR272" s="77">
        <f t="shared" si="436"/>
        <v>0</v>
      </c>
      <c r="FS272" s="77">
        <f t="shared" si="436"/>
        <v>0</v>
      </c>
      <c r="FT272" s="77">
        <f t="shared" si="436"/>
        <v>0</v>
      </c>
      <c r="FU272" s="77">
        <f t="shared" si="436"/>
        <v>0</v>
      </c>
      <c r="FV272" s="77">
        <f t="shared" si="436"/>
        <v>0</v>
      </c>
      <c r="FW272" s="77">
        <f t="shared" si="437"/>
        <v>0</v>
      </c>
      <c r="FX272" s="77">
        <f t="shared" si="437"/>
        <v>0</v>
      </c>
      <c r="FY272" s="77">
        <f t="shared" si="437"/>
        <v>0</v>
      </c>
      <c r="FZ272" s="77">
        <f t="shared" si="437"/>
        <v>0</v>
      </c>
      <c r="GA272" s="77">
        <f t="shared" si="437"/>
        <v>0</v>
      </c>
      <c r="GB272" s="77">
        <f t="shared" si="437"/>
        <v>0</v>
      </c>
      <c r="GC272" s="77">
        <f t="shared" si="437"/>
        <v>0</v>
      </c>
      <c r="GD272" s="77">
        <f t="shared" si="437"/>
        <v>0</v>
      </c>
      <c r="GE272" s="77">
        <f t="shared" si="437"/>
        <v>0</v>
      </c>
      <c r="GF272" s="77">
        <f t="shared" si="437"/>
        <v>0</v>
      </c>
      <c r="GG272" s="77">
        <f t="shared" si="437"/>
        <v>0</v>
      </c>
    </row>
    <row r="273" spans="1:189" ht="15.75" x14ac:dyDescent="0.25">
      <c r="A273" s="93"/>
      <c r="B273" s="101"/>
      <c r="C273" s="93"/>
      <c r="D273" s="93"/>
      <c r="E273" s="93"/>
      <c r="F273" s="101"/>
      <c r="G273" s="97">
        <f t="shared" si="418"/>
        <v>0</v>
      </c>
      <c r="H273" s="96"/>
      <c r="I273" s="97">
        <f t="shared" si="419"/>
        <v>0</v>
      </c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0">
        <f t="shared" si="421"/>
        <v>0</v>
      </c>
      <c r="AE273" s="100">
        <f t="shared" si="417"/>
        <v>0</v>
      </c>
      <c r="AF273" s="75"/>
      <c r="AG273" s="75"/>
      <c r="AH273" s="68">
        <f t="shared" si="420"/>
        <v>0</v>
      </c>
      <c r="AI273" s="79">
        <f>SUMIF(Списки!$D$2:$D$6,B273,Списки!$E$2:$E$6)</f>
        <v>0</v>
      </c>
      <c r="AJ273" s="79">
        <f t="shared" si="422"/>
        <v>31</v>
      </c>
      <c r="AK273" s="70"/>
      <c r="AL273" s="70">
        <f t="array" aca="1" ref="AL273" ca="1">IF(MONTH(AI273)=1,MIN(IF(F273=январь!$A$1:$AF$200,ROW(январь!$A$1:$AF$200))),IF(MONTH(AI273)=2,MIN(IF(F273=февраль!$A$1:$AF$200,ROW(февраль!$A$1:$AF$200))),IF(MONTH(AI273)=3,MIN(IF(F273=март!$A$1:$AF$200,ROW(март!$A$1:$AF$200))),IF(MONTH(AI273)=4,MIN(IF(F273=апрель!$A$1:$AF$200,ROW(апрель!$A$1:$AF$200))),IF(MONTH(AI273)=5,MIN(IF(F273=май!$A$1:$AF$200,ROW(май!$A$1:$AF$200))),0)))))</f>
        <v>3</v>
      </c>
      <c r="AM273" s="77" t="str">
        <f t="shared" ca="1" si="423"/>
        <v>П</v>
      </c>
      <c r="AN273" s="77" t="str">
        <f t="shared" ca="1" si="423"/>
        <v>П</v>
      </c>
      <c r="AO273" s="77" t="str">
        <f t="shared" ca="1" si="423"/>
        <v>КД</v>
      </c>
      <c r="AP273" s="77" t="str">
        <f t="shared" ca="1" si="423"/>
        <v>КД</v>
      </c>
      <c r="AQ273" s="77" t="str">
        <f t="shared" ca="1" si="423"/>
        <v>КД</v>
      </c>
      <c r="AR273" s="77" t="str">
        <f t="shared" ca="1" si="423"/>
        <v>КД</v>
      </c>
      <c r="AS273" s="77" t="str">
        <f t="shared" ca="1" si="423"/>
        <v>В</v>
      </c>
      <c r="AT273" s="77" t="str">
        <f t="shared" ca="1" si="423"/>
        <v>КД</v>
      </c>
      <c r="AU273" s="77">
        <f t="shared" ca="1" si="423"/>
        <v>0</v>
      </c>
      <c r="AV273" s="77">
        <f t="shared" ca="1" si="423"/>
        <v>3</v>
      </c>
      <c r="AW273" s="77">
        <f t="shared" ca="1" si="424"/>
        <v>4</v>
      </c>
      <c r="AX273" s="77">
        <f t="shared" ca="1" si="424"/>
        <v>6</v>
      </c>
      <c r="AY273" s="77">
        <f t="shared" ca="1" si="424"/>
        <v>3</v>
      </c>
      <c r="AZ273" s="77" t="str">
        <f t="shared" ca="1" si="424"/>
        <v>В</v>
      </c>
      <c r="BA273" s="77">
        <f t="shared" ca="1" si="424"/>
        <v>7</v>
      </c>
      <c r="BB273" s="77">
        <f t="shared" ca="1" si="424"/>
        <v>0</v>
      </c>
      <c r="BC273" s="77">
        <f t="shared" ca="1" si="424"/>
        <v>3</v>
      </c>
      <c r="BD273" s="77">
        <f t="shared" ca="1" si="424"/>
        <v>4</v>
      </c>
      <c r="BE273" s="77">
        <f t="shared" ca="1" si="424"/>
        <v>6</v>
      </c>
      <c r="BF273" s="77">
        <f t="shared" ca="1" si="424"/>
        <v>3</v>
      </c>
      <c r="BG273" s="77" t="str">
        <f t="shared" ca="1" si="425"/>
        <v>В</v>
      </c>
      <c r="BH273" s="77">
        <f t="shared" ca="1" si="425"/>
        <v>7</v>
      </c>
      <c r="BI273" s="77">
        <f t="shared" ca="1" si="425"/>
        <v>0</v>
      </c>
      <c r="BJ273" s="77">
        <f t="shared" ca="1" si="425"/>
        <v>3</v>
      </c>
      <c r="BK273" s="77">
        <f t="shared" ca="1" si="425"/>
        <v>4</v>
      </c>
      <c r="BL273" s="77">
        <f t="shared" ca="1" si="425"/>
        <v>6</v>
      </c>
      <c r="BM273" s="77">
        <f t="shared" ca="1" si="425"/>
        <v>3</v>
      </c>
      <c r="BN273" s="77" t="str">
        <f t="shared" ca="1" si="425"/>
        <v>В</v>
      </c>
      <c r="BO273" s="77">
        <f t="shared" ca="1" si="425"/>
        <v>7</v>
      </c>
      <c r="BP273" s="77">
        <f t="shared" ca="1" si="425"/>
        <v>0</v>
      </c>
      <c r="BQ273" s="77">
        <f t="shared" ca="1" si="425"/>
        <v>3</v>
      </c>
      <c r="BR273" s="77">
        <f t="shared" si="426"/>
        <v>0</v>
      </c>
      <c r="BS273" s="77">
        <f t="shared" si="426"/>
        <v>0</v>
      </c>
      <c r="BT273" s="77">
        <f t="shared" si="426"/>
        <v>0</v>
      </c>
      <c r="BU273" s="77">
        <f t="shared" si="426"/>
        <v>0</v>
      </c>
      <c r="BV273" s="77">
        <f t="shared" si="426"/>
        <v>0</v>
      </c>
      <c r="BW273" s="77">
        <f t="shared" si="426"/>
        <v>0</v>
      </c>
      <c r="BX273" s="77">
        <f t="shared" si="426"/>
        <v>0</v>
      </c>
      <c r="BY273" s="77">
        <f t="shared" si="426"/>
        <v>0</v>
      </c>
      <c r="BZ273" s="77">
        <f t="shared" si="426"/>
        <v>0</v>
      </c>
      <c r="CA273" s="77">
        <f t="shared" si="426"/>
        <v>0</v>
      </c>
      <c r="CB273" s="77">
        <f t="shared" si="427"/>
        <v>0</v>
      </c>
      <c r="CC273" s="77">
        <f t="shared" si="427"/>
        <v>0</v>
      </c>
      <c r="CD273" s="77">
        <f t="shared" si="427"/>
        <v>0</v>
      </c>
      <c r="CE273" s="77">
        <f t="shared" si="427"/>
        <v>0</v>
      </c>
      <c r="CF273" s="77">
        <f t="shared" si="427"/>
        <v>0</v>
      </c>
      <c r="CG273" s="77">
        <f t="shared" si="427"/>
        <v>0</v>
      </c>
      <c r="CH273" s="77">
        <f t="shared" si="427"/>
        <v>0</v>
      </c>
      <c r="CI273" s="77">
        <f t="shared" si="427"/>
        <v>0</v>
      </c>
      <c r="CJ273" s="77">
        <f t="shared" si="427"/>
        <v>0</v>
      </c>
      <c r="CK273" s="77">
        <f t="shared" si="427"/>
        <v>0</v>
      </c>
      <c r="CL273" s="77">
        <f t="shared" si="428"/>
        <v>0</v>
      </c>
      <c r="CM273" s="77">
        <f t="shared" si="428"/>
        <v>0</v>
      </c>
      <c r="CN273" s="77">
        <f t="shared" si="428"/>
        <v>0</v>
      </c>
      <c r="CO273" s="77">
        <f t="shared" si="428"/>
        <v>0</v>
      </c>
      <c r="CP273" s="77">
        <f t="shared" si="428"/>
        <v>0</v>
      </c>
      <c r="CQ273" s="77">
        <f t="shared" si="428"/>
        <v>0</v>
      </c>
      <c r="CR273" s="77">
        <f t="shared" si="428"/>
        <v>0</v>
      </c>
      <c r="CS273" s="77">
        <f t="shared" si="428"/>
        <v>0</v>
      </c>
      <c r="CT273" s="77">
        <f t="shared" si="429"/>
        <v>0</v>
      </c>
      <c r="CU273" s="77">
        <f t="shared" si="429"/>
        <v>0</v>
      </c>
      <c r="CV273" s="77">
        <f t="shared" si="429"/>
        <v>0</v>
      </c>
      <c r="CW273" s="77">
        <f t="shared" si="429"/>
        <v>0</v>
      </c>
      <c r="CX273" s="77">
        <f t="shared" si="429"/>
        <v>0</v>
      </c>
      <c r="CY273" s="77">
        <f t="shared" si="429"/>
        <v>0</v>
      </c>
      <c r="CZ273" s="77">
        <f t="shared" si="429"/>
        <v>0</v>
      </c>
      <c r="DA273" s="77">
        <f t="shared" si="429"/>
        <v>0</v>
      </c>
      <c r="DB273" s="77">
        <f t="shared" si="429"/>
        <v>0</v>
      </c>
      <c r="DC273" s="77">
        <f t="shared" si="429"/>
        <v>0</v>
      </c>
      <c r="DD273" s="77">
        <f t="shared" si="430"/>
        <v>0</v>
      </c>
      <c r="DE273" s="77">
        <f t="shared" si="430"/>
        <v>0</v>
      </c>
      <c r="DF273" s="77">
        <f t="shared" si="430"/>
        <v>0</v>
      </c>
      <c r="DG273" s="77">
        <f t="shared" si="430"/>
        <v>0</v>
      </c>
      <c r="DH273" s="77">
        <f t="shared" si="430"/>
        <v>0</v>
      </c>
      <c r="DI273" s="77">
        <f t="shared" si="430"/>
        <v>0</v>
      </c>
      <c r="DJ273" s="77">
        <f t="shared" si="430"/>
        <v>0</v>
      </c>
      <c r="DK273" s="77">
        <f t="shared" si="430"/>
        <v>0</v>
      </c>
      <c r="DL273" s="77">
        <f t="shared" si="430"/>
        <v>0</v>
      </c>
      <c r="DM273" s="77">
        <f t="shared" si="430"/>
        <v>0</v>
      </c>
      <c r="DN273" s="77">
        <f t="shared" si="431"/>
        <v>0</v>
      </c>
      <c r="DO273" s="77">
        <f t="shared" si="431"/>
        <v>0</v>
      </c>
      <c r="DP273" s="77">
        <f t="shared" si="431"/>
        <v>0</v>
      </c>
      <c r="DQ273" s="77">
        <f t="shared" si="431"/>
        <v>0</v>
      </c>
      <c r="DR273" s="77">
        <f t="shared" si="431"/>
        <v>0</v>
      </c>
      <c r="DS273" s="77">
        <f t="shared" si="431"/>
        <v>0</v>
      </c>
      <c r="DT273" s="77">
        <f t="shared" si="431"/>
        <v>0</v>
      </c>
      <c r="DU273" s="77">
        <f t="shared" si="431"/>
        <v>0</v>
      </c>
      <c r="DV273" s="77">
        <f t="shared" si="431"/>
        <v>0</v>
      </c>
      <c r="DW273" s="77">
        <f t="shared" si="431"/>
        <v>0</v>
      </c>
      <c r="DX273" s="77">
        <f t="shared" si="431"/>
        <v>0</v>
      </c>
      <c r="DY273" s="77">
        <f t="shared" si="432"/>
        <v>0</v>
      </c>
      <c r="DZ273" s="77">
        <f t="shared" si="432"/>
        <v>0</v>
      </c>
      <c r="EA273" s="77">
        <f t="shared" si="432"/>
        <v>0</v>
      </c>
      <c r="EB273" s="77">
        <f t="shared" si="432"/>
        <v>0</v>
      </c>
      <c r="EC273" s="77">
        <f t="shared" si="432"/>
        <v>0</v>
      </c>
      <c r="ED273" s="77">
        <f t="shared" si="432"/>
        <v>0</v>
      </c>
      <c r="EE273" s="77">
        <f t="shared" si="432"/>
        <v>0</v>
      </c>
      <c r="EF273" s="77">
        <f t="shared" si="432"/>
        <v>0</v>
      </c>
      <c r="EG273" s="77">
        <f t="shared" si="432"/>
        <v>0</v>
      </c>
      <c r="EH273" s="77">
        <f t="shared" si="432"/>
        <v>0</v>
      </c>
      <c r="EI273" s="77">
        <f t="shared" si="433"/>
        <v>0</v>
      </c>
      <c r="EJ273" s="77">
        <f t="shared" si="433"/>
        <v>0</v>
      </c>
      <c r="EK273" s="77">
        <f t="shared" si="433"/>
        <v>0</v>
      </c>
      <c r="EL273" s="77">
        <f t="shared" si="433"/>
        <v>0</v>
      </c>
      <c r="EM273" s="77">
        <f t="shared" si="433"/>
        <v>0</v>
      </c>
      <c r="EN273" s="77">
        <f t="shared" si="433"/>
        <v>0</v>
      </c>
      <c r="EO273" s="77">
        <f t="shared" si="433"/>
        <v>0</v>
      </c>
      <c r="EP273" s="77">
        <f t="shared" si="433"/>
        <v>0</v>
      </c>
      <c r="EQ273" s="77">
        <f t="shared" si="433"/>
        <v>0</v>
      </c>
      <c r="ER273" s="77">
        <f t="shared" si="433"/>
        <v>0</v>
      </c>
      <c r="ES273" s="77">
        <f t="shared" si="434"/>
        <v>0</v>
      </c>
      <c r="ET273" s="77">
        <f t="shared" si="434"/>
        <v>0</v>
      </c>
      <c r="EU273" s="77">
        <f t="shared" si="434"/>
        <v>0</v>
      </c>
      <c r="EV273" s="77">
        <f t="shared" si="434"/>
        <v>0</v>
      </c>
      <c r="EW273" s="77">
        <f t="shared" si="434"/>
        <v>0</v>
      </c>
      <c r="EX273" s="77">
        <f t="shared" si="434"/>
        <v>0</v>
      </c>
      <c r="EY273" s="77">
        <f t="shared" si="434"/>
        <v>0</v>
      </c>
      <c r="EZ273" s="77">
        <f t="shared" si="434"/>
        <v>0</v>
      </c>
      <c r="FA273" s="77">
        <f t="shared" si="434"/>
        <v>0</v>
      </c>
      <c r="FB273" s="77">
        <f t="shared" si="434"/>
        <v>0</v>
      </c>
      <c r="FC273" s="77">
        <f t="shared" si="435"/>
        <v>0</v>
      </c>
      <c r="FD273" s="77">
        <f t="shared" si="435"/>
        <v>0</v>
      </c>
      <c r="FE273" s="77">
        <f t="shared" si="435"/>
        <v>0</v>
      </c>
      <c r="FF273" s="77">
        <f t="shared" si="435"/>
        <v>0</v>
      </c>
      <c r="FG273" s="77">
        <f t="shared" si="435"/>
        <v>0</v>
      </c>
      <c r="FH273" s="77">
        <f t="shared" si="435"/>
        <v>0</v>
      </c>
      <c r="FI273" s="77">
        <f t="shared" si="435"/>
        <v>0</v>
      </c>
      <c r="FJ273" s="77">
        <f t="shared" si="435"/>
        <v>0</v>
      </c>
      <c r="FK273" s="77">
        <f t="shared" si="435"/>
        <v>0</v>
      </c>
      <c r="FL273" s="77">
        <f t="shared" si="435"/>
        <v>0</v>
      </c>
      <c r="FM273" s="77">
        <f t="shared" si="436"/>
        <v>0</v>
      </c>
      <c r="FN273" s="77">
        <f t="shared" si="436"/>
        <v>0</v>
      </c>
      <c r="FO273" s="77">
        <f t="shared" si="436"/>
        <v>0</v>
      </c>
      <c r="FP273" s="77">
        <f t="shared" si="436"/>
        <v>0</v>
      </c>
      <c r="FQ273" s="77">
        <f t="shared" si="436"/>
        <v>0</v>
      </c>
      <c r="FR273" s="77">
        <f t="shared" si="436"/>
        <v>0</v>
      </c>
      <c r="FS273" s="77">
        <f t="shared" si="436"/>
        <v>0</v>
      </c>
      <c r="FT273" s="77">
        <f t="shared" si="436"/>
        <v>0</v>
      </c>
      <c r="FU273" s="77">
        <f t="shared" si="436"/>
        <v>0</v>
      </c>
      <c r="FV273" s="77">
        <f t="shared" si="436"/>
        <v>0</v>
      </c>
      <c r="FW273" s="77">
        <f t="shared" si="437"/>
        <v>0</v>
      </c>
      <c r="FX273" s="77">
        <f t="shared" si="437"/>
        <v>0</v>
      </c>
      <c r="FY273" s="77">
        <f t="shared" si="437"/>
        <v>0</v>
      </c>
      <c r="FZ273" s="77">
        <f t="shared" si="437"/>
        <v>0</v>
      </c>
      <c r="GA273" s="77">
        <f t="shared" si="437"/>
        <v>0</v>
      </c>
      <c r="GB273" s="77">
        <f t="shared" si="437"/>
        <v>0</v>
      </c>
      <c r="GC273" s="77">
        <f t="shared" si="437"/>
        <v>0</v>
      </c>
      <c r="GD273" s="77">
        <f t="shared" si="437"/>
        <v>0</v>
      </c>
      <c r="GE273" s="77">
        <f t="shared" si="437"/>
        <v>0</v>
      </c>
      <c r="GF273" s="77">
        <f t="shared" si="437"/>
        <v>0</v>
      </c>
      <c r="GG273" s="77">
        <f t="shared" si="437"/>
        <v>0</v>
      </c>
    </row>
    <row r="274" spans="1:189" ht="15.75" x14ac:dyDescent="0.25">
      <c r="A274" s="93"/>
      <c r="B274" s="101"/>
      <c r="C274" s="93"/>
      <c r="D274" s="93"/>
      <c r="E274" s="93"/>
      <c r="F274" s="101"/>
      <c r="G274" s="97">
        <f t="shared" si="418"/>
        <v>0</v>
      </c>
      <c r="H274" s="96"/>
      <c r="I274" s="97">
        <f t="shared" si="419"/>
        <v>0</v>
      </c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0">
        <f t="shared" si="421"/>
        <v>0</v>
      </c>
      <c r="AE274" s="100">
        <f t="shared" si="417"/>
        <v>0</v>
      </c>
      <c r="AF274" s="75"/>
      <c r="AG274" s="75"/>
      <c r="AH274" s="68">
        <f t="shared" si="420"/>
        <v>0</v>
      </c>
      <c r="AI274" s="79">
        <f>SUMIF(Списки!$D$2:$D$6,B274,Списки!$E$2:$E$6)</f>
        <v>0</v>
      </c>
      <c r="AJ274" s="79">
        <f t="shared" si="422"/>
        <v>31</v>
      </c>
      <c r="AK274" s="70"/>
      <c r="AL274" s="70">
        <f t="array" aca="1" ref="AL274" ca="1">IF(MONTH(AI274)=1,MIN(IF(F274=январь!$A$1:$AF$200,ROW(январь!$A$1:$AF$200))),IF(MONTH(AI274)=2,MIN(IF(F274=февраль!$A$1:$AF$200,ROW(февраль!$A$1:$AF$200))),IF(MONTH(AI274)=3,MIN(IF(F274=март!$A$1:$AF$200,ROW(март!$A$1:$AF$200))),IF(MONTH(AI274)=4,MIN(IF(F274=апрель!$A$1:$AF$200,ROW(апрель!$A$1:$AF$200))),IF(MONTH(AI274)=5,MIN(IF(F274=май!$A$1:$AF$200,ROW(май!$A$1:$AF$200))),0)))))</f>
        <v>3</v>
      </c>
      <c r="AM274" s="77" t="str">
        <f t="shared" ref="AM274:AV283" ca="1" si="438">IF(MONTH($AI274)=1,INDEX(янв,$AL274,AM$2),0)</f>
        <v>П</v>
      </c>
      <c r="AN274" s="77" t="str">
        <f t="shared" ca="1" si="438"/>
        <v>П</v>
      </c>
      <c r="AO274" s="77" t="str">
        <f t="shared" ca="1" si="438"/>
        <v>КД</v>
      </c>
      <c r="AP274" s="77" t="str">
        <f t="shared" ca="1" si="438"/>
        <v>КД</v>
      </c>
      <c r="AQ274" s="77" t="str">
        <f t="shared" ca="1" si="438"/>
        <v>КД</v>
      </c>
      <c r="AR274" s="77" t="str">
        <f t="shared" ca="1" si="438"/>
        <v>КД</v>
      </c>
      <c r="AS274" s="77" t="str">
        <f t="shared" ca="1" si="438"/>
        <v>В</v>
      </c>
      <c r="AT274" s="77" t="str">
        <f t="shared" ca="1" si="438"/>
        <v>КД</v>
      </c>
      <c r="AU274" s="77">
        <f t="shared" ca="1" si="438"/>
        <v>0</v>
      </c>
      <c r="AV274" s="77">
        <f t="shared" ca="1" si="438"/>
        <v>3</v>
      </c>
      <c r="AW274" s="77">
        <f t="shared" ref="AW274:BF283" ca="1" si="439">IF(MONTH($AI274)=1,INDEX(янв,$AL274,AW$2),0)</f>
        <v>4</v>
      </c>
      <c r="AX274" s="77">
        <f t="shared" ca="1" si="439"/>
        <v>6</v>
      </c>
      <c r="AY274" s="77">
        <f t="shared" ca="1" si="439"/>
        <v>3</v>
      </c>
      <c r="AZ274" s="77" t="str">
        <f t="shared" ca="1" si="439"/>
        <v>В</v>
      </c>
      <c r="BA274" s="77">
        <f t="shared" ca="1" si="439"/>
        <v>7</v>
      </c>
      <c r="BB274" s="77">
        <f t="shared" ca="1" si="439"/>
        <v>0</v>
      </c>
      <c r="BC274" s="77">
        <f t="shared" ca="1" si="439"/>
        <v>3</v>
      </c>
      <c r="BD274" s="77">
        <f t="shared" ca="1" si="439"/>
        <v>4</v>
      </c>
      <c r="BE274" s="77">
        <f t="shared" ca="1" si="439"/>
        <v>6</v>
      </c>
      <c r="BF274" s="77">
        <f t="shared" ca="1" si="439"/>
        <v>3</v>
      </c>
      <c r="BG274" s="77" t="str">
        <f t="shared" ref="BG274:BQ283" ca="1" si="440">IF(MONTH($AI274)=1,INDEX(янв,$AL274,BG$2),0)</f>
        <v>В</v>
      </c>
      <c r="BH274" s="77">
        <f t="shared" ca="1" si="440"/>
        <v>7</v>
      </c>
      <c r="BI274" s="77">
        <f t="shared" ca="1" si="440"/>
        <v>0</v>
      </c>
      <c r="BJ274" s="77">
        <f t="shared" ca="1" si="440"/>
        <v>3</v>
      </c>
      <c r="BK274" s="77">
        <f t="shared" ca="1" si="440"/>
        <v>4</v>
      </c>
      <c r="BL274" s="77">
        <f t="shared" ca="1" si="440"/>
        <v>6</v>
      </c>
      <c r="BM274" s="77">
        <f t="shared" ca="1" si="440"/>
        <v>3</v>
      </c>
      <c r="BN274" s="77" t="str">
        <f t="shared" ca="1" si="440"/>
        <v>В</v>
      </c>
      <c r="BO274" s="77">
        <f t="shared" ca="1" si="440"/>
        <v>7</v>
      </c>
      <c r="BP274" s="77">
        <f t="shared" ca="1" si="440"/>
        <v>0</v>
      </c>
      <c r="BQ274" s="77">
        <f t="shared" ca="1" si="440"/>
        <v>3</v>
      </c>
      <c r="BR274" s="77">
        <f t="shared" ref="BR274:CA283" si="441">IF(MONTH($AI274)=2,INDEX(фев,$AL274,BR$2),0)</f>
        <v>0</v>
      </c>
      <c r="BS274" s="77">
        <f t="shared" si="441"/>
        <v>0</v>
      </c>
      <c r="BT274" s="77">
        <f t="shared" si="441"/>
        <v>0</v>
      </c>
      <c r="BU274" s="77">
        <f t="shared" si="441"/>
        <v>0</v>
      </c>
      <c r="BV274" s="77">
        <f t="shared" si="441"/>
        <v>0</v>
      </c>
      <c r="BW274" s="77">
        <f t="shared" si="441"/>
        <v>0</v>
      </c>
      <c r="BX274" s="77">
        <f t="shared" si="441"/>
        <v>0</v>
      </c>
      <c r="BY274" s="77">
        <f t="shared" si="441"/>
        <v>0</v>
      </c>
      <c r="BZ274" s="77">
        <f t="shared" si="441"/>
        <v>0</v>
      </c>
      <c r="CA274" s="77">
        <f t="shared" si="441"/>
        <v>0</v>
      </c>
      <c r="CB274" s="77">
        <f t="shared" ref="CB274:CK283" si="442">IF(MONTH($AI274)=2,INDEX(фев,$AL274,CB$2),0)</f>
        <v>0</v>
      </c>
      <c r="CC274" s="77">
        <f t="shared" si="442"/>
        <v>0</v>
      </c>
      <c r="CD274" s="77">
        <f t="shared" si="442"/>
        <v>0</v>
      </c>
      <c r="CE274" s="77">
        <f t="shared" si="442"/>
        <v>0</v>
      </c>
      <c r="CF274" s="77">
        <f t="shared" si="442"/>
        <v>0</v>
      </c>
      <c r="CG274" s="77">
        <f t="shared" si="442"/>
        <v>0</v>
      </c>
      <c r="CH274" s="77">
        <f t="shared" si="442"/>
        <v>0</v>
      </c>
      <c r="CI274" s="77">
        <f t="shared" si="442"/>
        <v>0</v>
      </c>
      <c r="CJ274" s="77">
        <f t="shared" si="442"/>
        <v>0</v>
      </c>
      <c r="CK274" s="77">
        <f t="shared" si="442"/>
        <v>0</v>
      </c>
      <c r="CL274" s="77">
        <f t="shared" ref="CL274:CS283" si="443">IF(MONTH($AI274)=2,INDEX(фев,$AL274,CL$2),0)</f>
        <v>0</v>
      </c>
      <c r="CM274" s="77">
        <f t="shared" si="443"/>
        <v>0</v>
      </c>
      <c r="CN274" s="77">
        <f t="shared" si="443"/>
        <v>0</v>
      </c>
      <c r="CO274" s="77">
        <f t="shared" si="443"/>
        <v>0</v>
      </c>
      <c r="CP274" s="77">
        <f t="shared" si="443"/>
        <v>0</v>
      </c>
      <c r="CQ274" s="77">
        <f t="shared" si="443"/>
        <v>0</v>
      </c>
      <c r="CR274" s="77">
        <f t="shared" si="443"/>
        <v>0</v>
      </c>
      <c r="CS274" s="77">
        <f t="shared" si="443"/>
        <v>0</v>
      </c>
      <c r="CT274" s="77">
        <f t="shared" ref="CT274:DC283" si="444">IF(MONTH($AI274)=3,INDEX(март,$AL274,CT$2),0)</f>
        <v>0</v>
      </c>
      <c r="CU274" s="77">
        <f t="shared" si="444"/>
        <v>0</v>
      </c>
      <c r="CV274" s="77">
        <f t="shared" si="444"/>
        <v>0</v>
      </c>
      <c r="CW274" s="77">
        <f t="shared" si="444"/>
        <v>0</v>
      </c>
      <c r="CX274" s="77">
        <f t="shared" si="444"/>
        <v>0</v>
      </c>
      <c r="CY274" s="77">
        <f t="shared" si="444"/>
        <v>0</v>
      </c>
      <c r="CZ274" s="77">
        <f t="shared" si="444"/>
        <v>0</v>
      </c>
      <c r="DA274" s="77">
        <f t="shared" si="444"/>
        <v>0</v>
      </c>
      <c r="DB274" s="77">
        <f t="shared" si="444"/>
        <v>0</v>
      </c>
      <c r="DC274" s="77">
        <f t="shared" si="444"/>
        <v>0</v>
      </c>
      <c r="DD274" s="77">
        <f t="shared" ref="DD274:DM283" si="445">IF(MONTH($AI274)=3,INDEX(март,$AL274,DD$2),0)</f>
        <v>0</v>
      </c>
      <c r="DE274" s="77">
        <f t="shared" si="445"/>
        <v>0</v>
      </c>
      <c r="DF274" s="77">
        <f t="shared" si="445"/>
        <v>0</v>
      </c>
      <c r="DG274" s="77">
        <f t="shared" si="445"/>
        <v>0</v>
      </c>
      <c r="DH274" s="77">
        <f t="shared" si="445"/>
        <v>0</v>
      </c>
      <c r="DI274" s="77">
        <f t="shared" si="445"/>
        <v>0</v>
      </c>
      <c r="DJ274" s="77">
        <f t="shared" si="445"/>
        <v>0</v>
      </c>
      <c r="DK274" s="77">
        <f t="shared" si="445"/>
        <v>0</v>
      </c>
      <c r="DL274" s="77">
        <f t="shared" si="445"/>
        <v>0</v>
      </c>
      <c r="DM274" s="77">
        <f t="shared" si="445"/>
        <v>0</v>
      </c>
      <c r="DN274" s="77">
        <f t="shared" ref="DN274:DX283" si="446">IF(MONTH($AI274)=3,INDEX(март,$AL274,DN$2),0)</f>
        <v>0</v>
      </c>
      <c r="DO274" s="77">
        <f t="shared" si="446"/>
        <v>0</v>
      </c>
      <c r="DP274" s="77">
        <f t="shared" si="446"/>
        <v>0</v>
      </c>
      <c r="DQ274" s="77">
        <f t="shared" si="446"/>
        <v>0</v>
      </c>
      <c r="DR274" s="77">
        <f t="shared" si="446"/>
        <v>0</v>
      </c>
      <c r="DS274" s="77">
        <f t="shared" si="446"/>
        <v>0</v>
      </c>
      <c r="DT274" s="77">
        <f t="shared" si="446"/>
        <v>0</v>
      </c>
      <c r="DU274" s="77">
        <f t="shared" si="446"/>
        <v>0</v>
      </c>
      <c r="DV274" s="77">
        <f t="shared" si="446"/>
        <v>0</v>
      </c>
      <c r="DW274" s="77">
        <f t="shared" si="446"/>
        <v>0</v>
      </c>
      <c r="DX274" s="77">
        <f t="shared" si="446"/>
        <v>0</v>
      </c>
      <c r="DY274" s="77">
        <f t="shared" ref="DY274:EH283" si="447">IF(MONTH($AI274)=4,INDEX(апр,$AL274,DY$2),0)</f>
        <v>0</v>
      </c>
      <c r="DZ274" s="77">
        <f t="shared" si="447"/>
        <v>0</v>
      </c>
      <c r="EA274" s="77">
        <f t="shared" si="447"/>
        <v>0</v>
      </c>
      <c r="EB274" s="77">
        <f t="shared" si="447"/>
        <v>0</v>
      </c>
      <c r="EC274" s="77">
        <f t="shared" si="447"/>
        <v>0</v>
      </c>
      <c r="ED274" s="77">
        <f t="shared" si="447"/>
        <v>0</v>
      </c>
      <c r="EE274" s="77">
        <f t="shared" si="447"/>
        <v>0</v>
      </c>
      <c r="EF274" s="77">
        <f t="shared" si="447"/>
        <v>0</v>
      </c>
      <c r="EG274" s="77">
        <f t="shared" si="447"/>
        <v>0</v>
      </c>
      <c r="EH274" s="77">
        <f t="shared" si="447"/>
        <v>0</v>
      </c>
      <c r="EI274" s="77">
        <f t="shared" ref="EI274:ER283" si="448">IF(MONTH($AI274)=4,INDEX(апр,$AL274,EI$2),0)</f>
        <v>0</v>
      </c>
      <c r="EJ274" s="77">
        <f t="shared" si="448"/>
        <v>0</v>
      </c>
      <c r="EK274" s="77">
        <f t="shared" si="448"/>
        <v>0</v>
      </c>
      <c r="EL274" s="77">
        <f t="shared" si="448"/>
        <v>0</v>
      </c>
      <c r="EM274" s="77">
        <f t="shared" si="448"/>
        <v>0</v>
      </c>
      <c r="EN274" s="77">
        <f t="shared" si="448"/>
        <v>0</v>
      </c>
      <c r="EO274" s="77">
        <f t="shared" si="448"/>
        <v>0</v>
      </c>
      <c r="EP274" s="77">
        <f t="shared" si="448"/>
        <v>0</v>
      </c>
      <c r="EQ274" s="77">
        <f t="shared" si="448"/>
        <v>0</v>
      </c>
      <c r="ER274" s="77">
        <f t="shared" si="448"/>
        <v>0</v>
      </c>
      <c r="ES274" s="77">
        <f t="shared" ref="ES274:FB283" si="449">IF(MONTH($AI274)=4,INDEX(апр,$AL274,ES$2),0)</f>
        <v>0</v>
      </c>
      <c r="ET274" s="77">
        <f t="shared" si="449"/>
        <v>0</v>
      </c>
      <c r="EU274" s="77">
        <f t="shared" si="449"/>
        <v>0</v>
      </c>
      <c r="EV274" s="77">
        <f t="shared" si="449"/>
        <v>0</v>
      </c>
      <c r="EW274" s="77">
        <f t="shared" si="449"/>
        <v>0</v>
      </c>
      <c r="EX274" s="77">
        <f t="shared" si="449"/>
        <v>0</v>
      </c>
      <c r="EY274" s="77">
        <f t="shared" si="449"/>
        <v>0</v>
      </c>
      <c r="EZ274" s="77">
        <f t="shared" si="449"/>
        <v>0</v>
      </c>
      <c r="FA274" s="77">
        <f t="shared" si="449"/>
        <v>0</v>
      </c>
      <c r="FB274" s="77">
        <f t="shared" si="449"/>
        <v>0</v>
      </c>
      <c r="FC274" s="77">
        <f t="shared" ref="FC274:FL283" si="450">IF(MONTH($AI274)=5,INDEX(май,$AL274,FC$2),0)</f>
        <v>0</v>
      </c>
      <c r="FD274" s="77">
        <f t="shared" si="450"/>
        <v>0</v>
      </c>
      <c r="FE274" s="77">
        <f t="shared" si="450"/>
        <v>0</v>
      </c>
      <c r="FF274" s="77">
        <f t="shared" si="450"/>
        <v>0</v>
      </c>
      <c r="FG274" s="77">
        <f t="shared" si="450"/>
        <v>0</v>
      </c>
      <c r="FH274" s="77">
        <f t="shared" si="450"/>
        <v>0</v>
      </c>
      <c r="FI274" s="77">
        <f t="shared" si="450"/>
        <v>0</v>
      </c>
      <c r="FJ274" s="77">
        <f t="shared" si="450"/>
        <v>0</v>
      </c>
      <c r="FK274" s="77">
        <f t="shared" si="450"/>
        <v>0</v>
      </c>
      <c r="FL274" s="77">
        <f t="shared" si="450"/>
        <v>0</v>
      </c>
      <c r="FM274" s="77">
        <f t="shared" ref="FM274:FV283" si="451">IF(MONTH($AI274)=5,INDEX(май,$AL274,FM$2),0)</f>
        <v>0</v>
      </c>
      <c r="FN274" s="77">
        <f t="shared" si="451"/>
        <v>0</v>
      </c>
      <c r="FO274" s="77">
        <f t="shared" si="451"/>
        <v>0</v>
      </c>
      <c r="FP274" s="77">
        <f t="shared" si="451"/>
        <v>0</v>
      </c>
      <c r="FQ274" s="77">
        <f t="shared" si="451"/>
        <v>0</v>
      </c>
      <c r="FR274" s="77">
        <f t="shared" si="451"/>
        <v>0</v>
      </c>
      <c r="FS274" s="77">
        <f t="shared" si="451"/>
        <v>0</v>
      </c>
      <c r="FT274" s="77">
        <f t="shared" si="451"/>
        <v>0</v>
      </c>
      <c r="FU274" s="77">
        <f t="shared" si="451"/>
        <v>0</v>
      </c>
      <c r="FV274" s="77">
        <f t="shared" si="451"/>
        <v>0</v>
      </c>
      <c r="FW274" s="77">
        <f t="shared" ref="FW274:GG283" si="452">IF(MONTH($AI274)=5,INDEX(май,$AL274,FW$2),0)</f>
        <v>0</v>
      </c>
      <c r="FX274" s="77">
        <f t="shared" si="452"/>
        <v>0</v>
      </c>
      <c r="FY274" s="77">
        <f t="shared" si="452"/>
        <v>0</v>
      </c>
      <c r="FZ274" s="77">
        <f t="shared" si="452"/>
        <v>0</v>
      </c>
      <c r="GA274" s="77">
        <f t="shared" si="452"/>
        <v>0</v>
      </c>
      <c r="GB274" s="77">
        <f t="shared" si="452"/>
        <v>0</v>
      </c>
      <c r="GC274" s="77">
        <f t="shared" si="452"/>
        <v>0</v>
      </c>
      <c r="GD274" s="77">
        <f t="shared" si="452"/>
        <v>0</v>
      </c>
      <c r="GE274" s="77">
        <f t="shared" si="452"/>
        <v>0</v>
      </c>
      <c r="GF274" s="77">
        <f t="shared" si="452"/>
        <v>0</v>
      </c>
      <c r="GG274" s="77">
        <f t="shared" si="452"/>
        <v>0</v>
      </c>
    </row>
    <row r="275" spans="1:189" ht="15.75" x14ac:dyDescent="0.25">
      <c r="A275" s="93"/>
      <c r="B275" s="101"/>
      <c r="C275" s="93"/>
      <c r="D275" s="93"/>
      <c r="E275" s="93"/>
      <c r="F275" s="101"/>
      <c r="G275" s="97">
        <f t="shared" si="418"/>
        <v>0</v>
      </c>
      <c r="H275" s="96"/>
      <c r="I275" s="97">
        <f t="shared" si="419"/>
        <v>0</v>
      </c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0">
        <f t="shared" si="421"/>
        <v>0</v>
      </c>
      <c r="AE275" s="100">
        <f t="shared" si="417"/>
        <v>0</v>
      </c>
      <c r="AF275" s="75"/>
      <c r="AG275" s="75"/>
      <c r="AH275" s="68">
        <f t="shared" si="420"/>
        <v>0</v>
      </c>
      <c r="AI275" s="79">
        <f>SUMIF(Списки!$D$2:$D$6,B275,Списки!$E$2:$E$6)</f>
        <v>0</v>
      </c>
      <c r="AJ275" s="79">
        <f t="shared" si="422"/>
        <v>31</v>
      </c>
      <c r="AK275" s="70"/>
      <c r="AL275" s="70">
        <f t="array" aca="1" ref="AL275" ca="1">IF(MONTH(AI275)=1,MIN(IF(F275=январь!$A$1:$AF$200,ROW(январь!$A$1:$AF$200))),IF(MONTH(AI275)=2,MIN(IF(F275=февраль!$A$1:$AF$200,ROW(февраль!$A$1:$AF$200))),IF(MONTH(AI275)=3,MIN(IF(F275=март!$A$1:$AF$200,ROW(март!$A$1:$AF$200))),IF(MONTH(AI275)=4,MIN(IF(F275=апрель!$A$1:$AF$200,ROW(апрель!$A$1:$AF$200))),IF(MONTH(AI275)=5,MIN(IF(F275=май!$A$1:$AF$200,ROW(май!$A$1:$AF$200))),0)))))</f>
        <v>3</v>
      </c>
      <c r="AM275" s="77" t="str">
        <f t="shared" ca="1" si="438"/>
        <v>П</v>
      </c>
      <c r="AN275" s="77" t="str">
        <f t="shared" ca="1" si="438"/>
        <v>П</v>
      </c>
      <c r="AO275" s="77" t="str">
        <f t="shared" ca="1" si="438"/>
        <v>КД</v>
      </c>
      <c r="AP275" s="77" t="str">
        <f t="shared" ca="1" si="438"/>
        <v>КД</v>
      </c>
      <c r="AQ275" s="77" t="str">
        <f t="shared" ca="1" si="438"/>
        <v>КД</v>
      </c>
      <c r="AR275" s="77" t="str">
        <f t="shared" ca="1" si="438"/>
        <v>КД</v>
      </c>
      <c r="AS275" s="77" t="str">
        <f t="shared" ca="1" si="438"/>
        <v>В</v>
      </c>
      <c r="AT275" s="77" t="str">
        <f t="shared" ca="1" si="438"/>
        <v>КД</v>
      </c>
      <c r="AU275" s="77">
        <f t="shared" ca="1" si="438"/>
        <v>0</v>
      </c>
      <c r="AV275" s="77">
        <f t="shared" ca="1" si="438"/>
        <v>3</v>
      </c>
      <c r="AW275" s="77">
        <f t="shared" ca="1" si="439"/>
        <v>4</v>
      </c>
      <c r="AX275" s="77">
        <f t="shared" ca="1" si="439"/>
        <v>6</v>
      </c>
      <c r="AY275" s="77">
        <f t="shared" ca="1" si="439"/>
        <v>3</v>
      </c>
      <c r="AZ275" s="77" t="str">
        <f t="shared" ca="1" si="439"/>
        <v>В</v>
      </c>
      <c r="BA275" s="77">
        <f t="shared" ca="1" si="439"/>
        <v>7</v>
      </c>
      <c r="BB275" s="77">
        <f t="shared" ca="1" si="439"/>
        <v>0</v>
      </c>
      <c r="BC275" s="77">
        <f t="shared" ca="1" si="439"/>
        <v>3</v>
      </c>
      <c r="BD275" s="77">
        <f t="shared" ca="1" si="439"/>
        <v>4</v>
      </c>
      <c r="BE275" s="77">
        <f t="shared" ca="1" si="439"/>
        <v>6</v>
      </c>
      <c r="BF275" s="77">
        <f t="shared" ca="1" si="439"/>
        <v>3</v>
      </c>
      <c r="BG275" s="77" t="str">
        <f t="shared" ca="1" si="440"/>
        <v>В</v>
      </c>
      <c r="BH275" s="77">
        <f t="shared" ca="1" si="440"/>
        <v>7</v>
      </c>
      <c r="BI275" s="77">
        <f t="shared" ca="1" si="440"/>
        <v>0</v>
      </c>
      <c r="BJ275" s="77">
        <f t="shared" ca="1" si="440"/>
        <v>3</v>
      </c>
      <c r="BK275" s="77">
        <f t="shared" ca="1" si="440"/>
        <v>4</v>
      </c>
      <c r="BL275" s="77">
        <f t="shared" ca="1" si="440"/>
        <v>6</v>
      </c>
      <c r="BM275" s="77">
        <f t="shared" ca="1" si="440"/>
        <v>3</v>
      </c>
      <c r="BN275" s="77" t="str">
        <f t="shared" ca="1" si="440"/>
        <v>В</v>
      </c>
      <c r="BO275" s="77">
        <f t="shared" ca="1" si="440"/>
        <v>7</v>
      </c>
      <c r="BP275" s="77">
        <f t="shared" ca="1" si="440"/>
        <v>0</v>
      </c>
      <c r="BQ275" s="77">
        <f t="shared" ca="1" si="440"/>
        <v>3</v>
      </c>
      <c r="BR275" s="77">
        <f t="shared" si="441"/>
        <v>0</v>
      </c>
      <c r="BS275" s="77">
        <f t="shared" si="441"/>
        <v>0</v>
      </c>
      <c r="BT275" s="77">
        <f t="shared" si="441"/>
        <v>0</v>
      </c>
      <c r="BU275" s="77">
        <f t="shared" si="441"/>
        <v>0</v>
      </c>
      <c r="BV275" s="77">
        <f t="shared" si="441"/>
        <v>0</v>
      </c>
      <c r="BW275" s="77">
        <f t="shared" si="441"/>
        <v>0</v>
      </c>
      <c r="BX275" s="77">
        <f t="shared" si="441"/>
        <v>0</v>
      </c>
      <c r="BY275" s="77">
        <f t="shared" si="441"/>
        <v>0</v>
      </c>
      <c r="BZ275" s="77">
        <f t="shared" si="441"/>
        <v>0</v>
      </c>
      <c r="CA275" s="77">
        <f t="shared" si="441"/>
        <v>0</v>
      </c>
      <c r="CB275" s="77">
        <f t="shared" si="442"/>
        <v>0</v>
      </c>
      <c r="CC275" s="77">
        <f t="shared" si="442"/>
        <v>0</v>
      </c>
      <c r="CD275" s="77">
        <f t="shared" si="442"/>
        <v>0</v>
      </c>
      <c r="CE275" s="77">
        <f t="shared" si="442"/>
        <v>0</v>
      </c>
      <c r="CF275" s="77">
        <f t="shared" si="442"/>
        <v>0</v>
      </c>
      <c r="CG275" s="77">
        <f t="shared" si="442"/>
        <v>0</v>
      </c>
      <c r="CH275" s="77">
        <f t="shared" si="442"/>
        <v>0</v>
      </c>
      <c r="CI275" s="77">
        <f t="shared" si="442"/>
        <v>0</v>
      </c>
      <c r="CJ275" s="77">
        <f t="shared" si="442"/>
        <v>0</v>
      </c>
      <c r="CK275" s="77">
        <f t="shared" si="442"/>
        <v>0</v>
      </c>
      <c r="CL275" s="77">
        <f t="shared" si="443"/>
        <v>0</v>
      </c>
      <c r="CM275" s="77">
        <f t="shared" si="443"/>
        <v>0</v>
      </c>
      <c r="CN275" s="77">
        <f t="shared" si="443"/>
        <v>0</v>
      </c>
      <c r="CO275" s="77">
        <f t="shared" si="443"/>
        <v>0</v>
      </c>
      <c r="CP275" s="77">
        <f t="shared" si="443"/>
        <v>0</v>
      </c>
      <c r="CQ275" s="77">
        <f t="shared" si="443"/>
        <v>0</v>
      </c>
      <c r="CR275" s="77">
        <f t="shared" si="443"/>
        <v>0</v>
      </c>
      <c r="CS275" s="77">
        <f t="shared" si="443"/>
        <v>0</v>
      </c>
      <c r="CT275" s="77">
        <f t="shared" si="444"/>
        <v>0</v>
      </c>
      <c r="CU275" s="77">
        <f t="shared" si="444"/>
        <v>0</v>
      </c>
      <c r="CV275" s="77">
        <f t="shared" si="444"/>
        <v>0</v>
      </c>
      <c r="CW275" s="77">
        <f t="shared" si="444"/>
        <v>0</v>
      </c>
      <c r="CX275" s="77">
        <f t="shared" si="444"/>
        <v>0</v>
      </c>
      <c r="CY275" s="77">
        <f t="shared" si="444"/>
        <v>0</v>
      </c>
      <c r="CZ275" s="77">
        <f t="shared" si="444"/>
        <v>0</v>
      </c>
      <c r="DA275" s="77">
        <f t="shared" si="444"/>
        <v>0</v>
      </c>
      <c r="DB275" s="77">
        <f t="shared" si="444"/>
        <v>0</v>
      </c>
      <c r="DC275" s="77">
        <f t="shared" si="444"/>
        <v>0</v>
      </c>
      <c r="DD275" s="77">
        <f t="shared" si="445"/>
        <v>0</v>
      </c>
      <c r="DE275" s="77">
        <f t="shared" si="445"/>
        <v>0</v>
      </c>
      <c r="DF275" s="77">
        <f t="shared" si="445"/>
        <v>0</v>
      </c>
      <c r="DG275" s="77">
        <f t="shared" si="445"/>
        <v>0</v>
      </c>
      <c r="DH275" s="77">
        <f t="shared" si="445"/>
        <v>0</v>
      </c>
      <c r="DI275" s="77">
        <f t="shared" si="445"/>
        <v>0</v>
      </c>
      <c r="DJ275" s="77">
        <f t="shared" si="445"/>
        <v>0</v>
      </c>
      <c r="DK275" s="77">
        <f t="shared" si="445"/>
        <v>0</v>
      </c>
      <c r="DL275" s="77">
        <f t="shared" si="445"/>
        <v>0</v>
      </c>
      <c r="DM275" s="77">
        <f t="shared" si="445"/>
        <v>0</v>
      </c>
      <c r="DN275" s="77">
        <f t="shared" si="446"/>
        <v>0</v>
      </c>
      <c r="DO275" s="77">
        <f t="shared" si="446"/>
        <v>0</v>
      </c>
      <c r="DP275" s="77">
        <f t="shared" si="446"/>
        <v>0</v>
      </c>
      <c r="DQ275" s="77">
        <f t="shared" si="446"/>
        <v>0</v>
      </c>
      <c r="DR275" s="77">
        <f t="shared" si="446"/>
        <v>0</v>
      </c>
      <c r="DS275" s="77">
        <f t="shared" si="446"/>
        <v>0</v>
      </c>
      <c r="DT275" s="77">
        <f t="shared" si="446"/>
        <v>0</v>
      </c>
      <c r="DU275" s="77">
        <f t="shared" si="446"/>
        <v>0</v>
      </c>
      <c r="DV275" s="77">
        <f t="shared" si="446"/>
        <v>0</v>
      </c>
      <c r="DW275" s="77">
        <f t="shared" si="446"/>
        <v>0</v>
      </c>
      <c r="DX275" s="77">
        <f t="shared" si="446"/>
        <v>0</v>
      </c>
      <c r="DY275" s="77">
        <f t="shared" si="447"/>
        <v>0</v>
      </c>
      <c r="DZ275" s="77">
        <f t="shared" si="447"/>
        <v>0</v>
      </c>
      <c r="EA275" s="77">
        <f t="shared" si="447"/>
        <v>0</v>
      </c>
      <c r="EB275" s="77">
        <f t="shared" si="447"/>
        <v>0</v>
      </c>
      <c r="EC275" s="77">
        <f t="shared" si="447"/>
        <v>0</v>
      </c>
      <c r="ED275" s="77">
        <f t="shared" si="447"/>
        <v>0</v>
      </c>
      <c r="EE275" s="77">
        <f t="shared" si="447"/>
        <v>0</v>
      </c>
      <c r="EF275" s="77">
        <f t="shared" si="447"/>
        <v>0</v>
      </c>
      <c r="EG275" s="77">
        <f t="shared" si="447"/>
        <v>0</v>
      </c>
      <c r="EH275" s="77">
        <f t="shared" si="447"/>
        <v>0</v>
      </c>
      <c r="EI275" s="77">
        <f t="shared" si="448"/>
        <v>0</v>
      </c>
      <c r="EJ275" s="77">
        <f t="shared" si="448"/>
        <v>0</v>
      </c>
      <c r="EK275" s="77">
        <f t="shared" si="448"/>
        <v>0</v>
      </c>
      <c r="EL275" s="77">
        <f t="shared" si="448"/>
        <v>0</v>
      </c>
      <c r="EM275" s="77">
        <f t="shared" si="448"/>
        <v>0</v>
      </c>
      <c r="EN275" s="77">
        <f t="shared" si="448"/>
        <v>0</v>
      </c>
      <c r="EO275" s="77">
        <f t="shared" si="448"/>
        <v>0</v>
      </c>
      <c r="EP275" s="77">
        <f t="shared" si="448"/>
        <v>0</v>
      </c>
      <c r="EQ275" s="77">
        <f t="shared" si="448"/>
        <v>0</v>
      </c>
      <c r="ER275" s="77">
        <f t="shared" si="448"/>
        <v>0</v>
      </c>
      <c r="ES275" s="77">
        <f t="shared" si="449"/>
        <v>0</v>
      </c>
      <c r="ET275" s="77">
        <f t="shared" si="449"/>
        <v>0</v>
      </c>
      <c r="EU275" s="77">
        <f t="shared" si="449"/>
        <v>0</v>
      </c>
      <c r="EV275" s="77">
        <f t="shared" si="449"/>
        <v>0</v>
      </c>
      <c r="EW275" s="77">
        <f t="shared" si="449"/>
        <v>0</v>
      </c>
      <c r="EX275" s="77">
        <f t="shared" si="449"/>
        <v>0</v>
      </c>
      <c r="EY275" s="77">
        <f t="shared" si="449"/>
        <v>0</v>
      </c>
      <c r="EZ275" s="77">
        <f t="shared" si="449"/>
        <v>0</v>
      </c>
      <c r="FA275" s="77">
        <f t="shared" si="449"/>
        <v>0</v>
      </c>
      <c r="FB275" s="77">
        <f t="shared" si="449"/>
        <v>0</v>
      </c>
      <c r="FC275" s="77">
        <f t="shared" si="450"/>
        <v>0</v>
      </c>
      <c r="FD275" s="77">
        <f t="shared" si="450"/>
        <v>0</v>
      </c>
      <c r="FE275" s="77">
        <f t="shared" si="450"/>
        <v>0</v>
      </c>
      <c r="FF275" s="77">
        <f t="shared" si="450"/>
        <v>0</v>
      </c>
      <c r="FG275" s="77">
        <f t="shared" si="450"/>
        <v>0</v>
      </c>
      <c r="FH275" s="77">
        <f t="shared" si="450"/>
        <v>0</v>
      </c>
      <c r="FI275" s="77">
        <f t="shared" si="450"/>
        <v>0</v>
      </c>
      <c r="FJ275" s="77">
        <f t="shared" si="450"/>
        <v>0</v>
      </c>
      <c r="FK275" s="77">
        <f t="shared" si="450"/>
        <v>0</v>
      </c>
      <c r="FL275" s="77">
        <f t="shared" si="450"/>
        <v>0</v>
      </c>
      <c r="FM275" s="77">
        <f t="shared" si="451"/>
        <v>0</v>
      </c>
      <c r="FN275" s="77">
        <f t="shared" si="451"/>
        <v>0</v>
      </c>
      <c r="FO275" s="77">
        <f t="shared" si="451"/>
        <v>0</v>
      </c>
      <c r="FP275" s="77">
        <f t="shared" si="451"/>
        <v>0</v>
      </c>
      <c r="FQ275" s="77">
        <f t="shared" si="451"/>
        <v>0</v>
      </c>
      <c r="FR275" s="77">
        <f t="shared" si="451"/>
        <v>0</v>
      </c>
      <c r="FS275" s="77">
        <f t="shared" si="451"/>
        <v>0</v>
      </c>
      <c r="FT275" s="77">
        <f t="shared" si="451"/>
        <v>0</v>
      </c>
      <c r="FU275" s="77">
        <f t="shared" si="451"/>
        <v>0</v>
      </c>
      <c r="FV275" s="77">
        <f t="shared" si="451"/>
        <v>0</v>
      </c>
      <c r="FW275" s="77">
        <f t="shared" si="452"/>
        <v>0</v>
      </c>
      <c r="FX275" s="77">
        <f t="shared" si="452"/>
        <v>0</v>
      </c>
      <c r="FY275" s="77">
        <f t="shared" si="452"/>
        <v>0</v>
      </c>
      <c r="FZ275" s="77">
        <f t="shared" si="452"/>
        <v>0</v>
      </c>
      <c r="GA275" s="77">
        <f t="shared" si="452"/>
        <v>0</v>
      </c>
      <c r="GB275" s="77">
        <f t="shared" si="452"/>
        <v>0</v>
      </c>
      <c r="GC275" s="77">
        <f t="shared" si="452"/>
        <v>0</v>
      </c>
      <c r="GD275" s="77">
        <f t="shared" si="452"/>
        <v>0</v>
      </c>
      <c r="GE275" s="77">
        <f t="shared" si="452"/>
        <v>0</v>
      </c>
      <c r="GF275" s="77">
        <f t="shared" si="452"/>
        <v>0</v>
      </c>
      <c r="GG275" s="77">
        <f t="shared" si="452"/>
        <v>0</v>
      </c>
    </row>
    <row r="276" spans="1:189" ht="15.75" x14ac:dyDescent="0.25">
      <c r="A276" s="93"/>
      <c r="B276" s="101"/>
      <c r="C276" s="93"/>
      <c r="D276" s="93"/>
      <c r="E276" s="93"/>
      <c r="F276" s="101"/>
      <c r="G276" s="97">
        <f t="shared" si="418"/>
        <v>0</v>
      </c>
      <c r="H276" s="96"/>
      <c r="I276" s="97">
        <f t="shared" si="419"/>
        <v>0</v>
      </c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0">
        <f t="shared" si="421"/>
        <v>0</v>
      </c>
      <c r="AE276" s="100">
        <f t="shared" si="417"/>
        <v>0</v>
      </c>
      <c r="AF276" s="75"/>
      <c r="AG276" s="75"/>
      <c r="AH276" s="68">
        <f t="shared" si="420"/>
        <v>0</v>
      </c>
      <c r="AI276" s="79">
        <f>SUMIF(Списки!$D$2:$D$6,B276,Списки!$E$2:$E$6)</f>
        <v>0</v>
      </c>
      <c r="AJ276" s="79">
        <f t="shared" si="422"/>
        <v>31</v>
      </c>
      <c r="AK276" s="70"/>
      <c r="AL276" s="70">
        <f t="array" aca="1" ref="AL276" ca="1">IF(MONTH(AI276)=1,MIN(IF(F276=январь!$A$1:$AF$200,ROW(январь!$A$1:$AF$200))),IF(MONTH(AI276)=2,MIN(IF(F276=февраль!$A$1:$AF$200,ROW(февраль!$A$1:$AF$200))),IF(MONTH(AI276)=3,MIN(IF(F276=март!$A$1:$AF$200,ROW(март!$A$1:$AF$200))),IF(MONTH(AI276)=4,MIN(IF(F276=апрель!$A$1:$AF$200,ROW(апрель!$A$1:$AF$200))),IF(MONTH(AI276)=5,MIN(IF(F276=май!$A$1:$AF$200,ROW(май!$A$1:$AF$200))),0)))))</f>
        <v>3</v>
      </c>
      <c r="AM276" s="77" t="str">
        <f t="shared" ca="1" si="438"/>
        <v>П</v>
      </c>
      <c r="AN276" s="77" t="str">
        <f t="shared" ca="1" si="438"/>
        <v>П</v>
      </c>
      <c r="AO276" s="77" t="str">
        <f t="shared" ca="1" si="438"/>
        <v>КД</v>
      </c>
      <c r="AP276" s="77" t="str">
        <f t="shared" ca="1" si="438"/>
        <v>КД</v>
      </c>
      <c r="AQ276" s="77" t="str">
        <f t="shared" ca="1" si="438"/>
        <v>КД</v>
      </c>
      <c r="AR276" s="77" t="str">
        <f t="shared" ca="1" si="438"/>
        <v>КД</v>
      </c>
      <c r="AS276" s="77" t="str">
        <f t="shared" ca="1" si="438"/>
        <v>В</v>
      </c>
      <c r="AT276" s="77" t="str">
        <f t="shared" ca="1" si="438"/>
        <v>КД</v>
      </c>
      <c r="AU276" s="77">
        <f t="shared" ca="1" si="438"/>
        <v>0</v>
      </c>
      <c r="AV276" s="77">
        <f t="shared" ca="1" si="438"/>
        <v>3</v>
      </c>
      <c r="AW276" s="77">
        <f t="shared" ca="1" si="439"/>
        <v>4</v>
      </c>
      <c r="AX276" s="77">
        <f t="shared" ca="1" si="439"/>
        <v>6</v>
      </c>
      <c r="AY276" s="77">
        <f t="shared" ca="1" si="439"/>
        <v>3</v>
      </c>
      <c r="AZ276" s="77" t="str">
        <f t="shared" ca="1" si="439"/>
        <v>В</v>
      </c>
      <c r="BA276" s="77">
        <f t="shared" ca="1" si="439"/>
        <v>7</v>
      </c>
      <c r="BB276" s="77">
        <f t="shared" ca="1" si="439"/>
        <v>0</v>
      </c>
      <c r="BC276" s="77">
        <f t="shared" ca="1" si="439"/>
        <v>3</v>
      </c>
      <c r="BD276" s="77">
        <f t="shared" ca="1" si="439"/>
        <v>4</v>
      </c>
      <c r="BE276" s="77">
        <f t="shared" ca="1" si="439"/>
        <v>6</v>
      </c>
      <c r="BF276" s="77">
        <f t="shared" ca="1" si="439"/>
        <v>3</v>
      </c>
      <c r="BG276" s="77" t="str">
        <f t="shared" ca="1" si="440"/>
        <v>В</v>
      </c>
      <c r="BH276" s="77">
        <f t="shared" ca="1" si="440"/>
        <v>7</v>
      </c>
      <c r="BI276" s="77">
        <f t="shared" ca="1" si="440"/>
        <v>0</v>
      </c>
      <c r="BJ276" s="77">
        <f t="shared" ca="1" si="440"/>
        <v>3</v>
      </c>
      <c r="BK276" s="77">
        <f t="shared" ca="1" si="440"/>
        <v>4</v>
      </c>
      <c r="BL276" s="77">
        <f t="shared" ca="1" si="440"/>
        <v>6</v>
      </c>
      <c r="BM276" s="77">
        <f t="shared" ca="1" si="440"/>
        <v>3</v>
      </c>
      <c r="BN276" s="77" t="str">
        <f t="shared" ca="1" si="440"/>
        <v>В</v>
      </c>
      <c r="BO276" s="77">
        <f t="shared" ca="1" si="440"/>
        <v>7</v>
      </c>
      <c r="BP276" s="77">
        <f t="shared" ca="1" si="440"/>
        <v>0</v>
      </c>
      <c r="BQ276" s="77">
        <f t="shared" ca="1" si="440"/>
        <v>3</v>
      </c>
      <c r="BR276" s="77">
        <f t="shared" si="441"/>
        <v>0</v>
      </c>
      <c r="BS276" s="77">
        <f t="shared" si="441"/>
        <v>0</v>
      </c>
      <c r="BT276" s="77">
        <f t="shared" si="441"/>
        <v>0</v>
      </c>
      <c r="BU276" s="77">
        <f t="shared" si="441"/>
        <v>0</v>
      </c>
      <c r="BV276" s="77">
        <f t="shared" si="441"/>
        <v>0</v>
      </c>
      <c r="BW276" s="77">
        <f t="shared" si="441"/>
        <v>0</v>
      </c>
      <c r="BX276" s="77">
        <f t="shared" si="441"/>
        <v>0</v>
      </c>
      <c r="BY276" s="77">
        <f t="shared" si="441"/>
        <v>0</v>
      </c>
      <c r="BZ276" s="77">
        <f t="shared" si="441"/>
        <v>0</v>
      </c>
      <c r="CA276" s="77">
        <f t="shared" si="441"/>
        <v>0</v>
      </c>
      <c r="CB276" s="77">
        <f t="shared" si="442"/>
        <v>0</v>
      </c>
      <c r="CC276" s="77">
        <f t="shared" si="442"/>
        <v>0</v>
      </c>
      <c r="CD276" s="77">
        <f t="shared" si="442"/>
        <v>0</v>
      </c>
      <c r="CE276" s="77">
        <f t="shared" si="442"/>
        <v>0</v>
      </c>
      <c r="CF276" s="77">
        <f t="shared" si="442"/>
        <v>0</v>
      </c>
      <c r="CG276" s="77">
        <f t="shared" si="442"/>
        <v>0</v>
      </c>
      <c r="CH276" s="77">
        <f t="shared" si="442"/>
        <v>0</v>
      </c>
      <c r="CI276" s="77">
        <f t="shared" si="442"/>
        <v>0</v>
      </c>
      <c r="CJ276" s="77">
        <f t="shared" si="442"/>
        <v>0</v>
      </c>
      <c r="CK276" s="77">
        <f t="shared" si="442"/>
        <v>0</v>
      </c>
      <c r="CL276" s="77">
        <f t="shared" si="443"/>
        <v>0</v>
      </c>
      <c r="CM276" s="77">
        <f t="shared" si="443"/>
        <v>0</v>
      </c>
      <c r="CN276" s="77">
        <f t="shared" si="443"/>
        <v>0</v>
      </c>
      <c r="CO276" s="77">
        <f t="shared" si="443"/>
        <v>0</v>
      </c>
      <c r="CP276" s="77">
        <f t="shared" si="443"/>
        <v>0</v>
      </c>
      <c r="CQ276" s="77">
        <f t="shared" si="443"/>
        <v>0</v>
      </c>
      <c r="CR276" s="77">
        <f t="shared" si="443"/>
        <v>0</v>
      </c>
      <c r="CS276" s="77">
        <f t="shared" si="443"/>
        <v>0</v>
      </c>
      <c r="CT276" s="77">
        <f t="shared" si="444"/>
        <v>0</v>
      </c>
      <c r="CU276" s="77">
        <f t="shared" si="444"/>
        <v>0</v>
      </c>
      <c r="CV276" s="77">
        <f t="shared" si="444"/>
        <v>0</v>
      </c>
      <c r="CW276" s="77">
        <f t="shared" si="444"/>
        <v>0</v>
      </c>
      <c r="CX276" s="77">
        <f t="shared" si="444"/>
        <v>0</v>
      </c>
      <c r="CY276" s="77">
        <f t="shared" si="444"/>
        <v>0</v>
      </c>
      <c r="CZ276" s="77">
        <f t="shared" si="444"/>
        <v>0</v>
      </c>
      <c r="DA276" s="77">
        <f t="shared" si="444"/>
        <v>0</v>
      </c>
      <c r="DB276" s="77">
        <f t="shared" si="444"/>
        <v>0</v>
      </c>
      <c r="DC276" s="77">
        <f t="shared" si="444"/>
        <v>0</v>
      </c>
      <c r="DD276" s="77">
        <f t="shared" si="445"/>
        <v>0</v>
      </c>
      <c r="DE276" s="77">
        <f t="shared" si="445"/>
        <v>0</v>
      </c>
      <c r="DF276" s="77">
        <f t="shared" si="445"/>
        <v>0</v>
      </c>
      <c r="DG276" s="77">
        <f t="shared" si="445"/>
        <v>0</v>
      </c>
      <c r="DH276" s="77">
        <f t="shared" si="445"/>
        <v>0</v>
      </c>
      <c r="DI276" s="77">
        <f t="shared" si="445"/>
        <v>0</v>
      </c>
      <c r="DJ276" s="77">
        <f t="shared" si="445"/>
        <v>0</v>
      </c>
      <c r="DK276" s="77">
        <f t="shared" si="445"/>
        <v>0</v>
      </c>
      <c r="DL276" s="77">
        <f t="shared" si="445"/>
        <v>0</v>
      </c>
      <c r="DM276" s="77">
        <f t="shared" si="445"/>
        <v>0</v>
      </c>
      <c r="DN276" s="77">
        <f t="shared" si="446"/>
        <v>0</v>
      </c>
      <c r="DO276" s="77">
        <f t="shared" si="446"/>
        <v>0</v>
      </c>
      <c r="DP276" s="77">
        <f t="shared" si="446"/>
        <v>0</v>
      </c>
      <c r="DQ276" s="77">
        <f t="shared" si="446"/>
        <v>0</v>
      </c>
      <c r="DR276" s="77">
        <f t="shared" si="446"/>
        <v>0</v>
      </c>
      <c r="DS276" s="77">
        <f t="shared" si="446"/>
        <v>0</v>
      </c>
      <c r="DT276" s="77">
        <f t="shared" si="446"/>
        <v>0</v>
      </c>
      <c r="DU276" s="77">
        <f t="shared" si="446"/>
        <v>0</v>
      </c>
      <c r="DV276" s="77">
        <f t="shared" si="446"/>
        <v>0</v>
      </c>
      <c r="DW276" s="77">
        <f t="shared" si="446"/>
        <v>0</v>
      </c>
      <c r="DX276" s="77">
        <f t="shared" si="446"/>
        <v>0</v>
      </c>
      <c r="DY276" s="77">
        <f t="shared" si="447"/>
        <v>0</v>
      </c>
      <c r="DZ276" s="77">
        <f t="shared" si="447"/>
        <v>0</v>
      </c>
      <c r="EA276" s="77">
        <f t="shared" si="447"/>
        <v>0</v>
      </c>
      <c r="EB276" s="77">
        <f t="shared" si="447"/>
        <v>0</v>
      </c>
      <c r="EC276" s="77">
        <f t="shared" si="447"/>
        <v>0</v>
      </c>
      <c r="ED276" s="77">
        <f t="shared" si="447"/>
        <v>0</v>
      </c>
      <c r="EE276" s="77">
        <f t="shared" si="447"/>
        <v>0</v>
      </c>
      <c r="EF276" s="77">
        <f t="shared" si="447"/>
        <v>0</v>
      </c>
      <c r="EG276" s="77">
        <f t="shared" si="447"/>
        <v>0</v>
      </c>
      <c r="EH276" s="77">
        <f t="shared" si="447"/>
        <v>0</v>
      </c>
      <c r="EI276" s="77">
        <f t="shared" si="448"/>
        <v>0</v>
      </c>
      <c r="EJ276" s="77">
        <f t="shared" si="448"/>
        <v>0</v>
      </c>
      <c r="EK276" s="77">
        <f t="shared" si="448"/>
        <v>0</v>
      </c>
      <c r="EL276" s="77">
        <f t="shared" si="448"/>
        <v>0</v>
      </c>
      <c r="EM276" s="77">
        <f t="shared" si="448"/>
        <v>0</v>
      </c>
      <c r="EN276" s="77">
        <f t="shared" si="448"/>
        <v>0</v>
      </c>
      <c r="EO276" s="77">
        <f t="shared" si="448"/>
        <v>0</v>
      </c>
      <c r="EP276" s="77">
        <f t="shared" si="448"/>
        <v>0</v>
      </c>
      <c r="EQ276" s="77">
        <f t="shared" si="448"/>
        <v>0</v>
      </c>
      <c r="ER276" s="77">
        <f t="shared" si="448"/>
        <v>0</v>
      </c>
      <c r="ES276" s="77">
        <f t="shared" si="449"/>
        <v>0</v>
      </c>
      <c r="ET276" s="77">
        <f t="shared" si="449"/>
        <v>0</v>
      </c>
      <c r="EU276" s="77">
        <f t="shared" si="449"/>
        <v>0</v>
      </c>
      <c r="EV276" s="77">
        <f t="shared" si="449"/>
        <v>0</v>
      </c>
      <c r="EW276" s="77">
        <f t="shared" si="449"/>
        <v>0</v>
      </c>
      <c r="EX276" s="77">
        <f t="shared" si="449"/>
        <v>0</v>
      </c>
      <c r="EY276" s="77">
        <f t="shared" si="449"/>
        <v>0</v>
      </c>
      <c r="EZ276" s="77">
        <f t="shared" si="449"/>
        <v>0</v>
      </c>
      <c r="FA276" s="77">
        <f t="shared" si="449"/>
        <v>0</v>
      </c>
      <c r="FB276" s="77">
        <f t="shared" si="449"/>
        <v>0</v>
      </c>
      <c r="FC276" s="77">
        <f t="shared" si="450"/>
        <v>0</v>
      </c>
      <c r="FD276" s="77">
        <f t="shared" si="450"/>
        <v>0</v>
      </c>
      <c r="FE276" s="77">
        <f t="shared" si="450"/>
        <v>0</v>
      </c>
      <c r="FF276" s="77">
        <f t="shared" si="450"/>
        <v>0</v>
      </c>
      <c r="FG276" s="77">
        <f t="shared" si="450"/>
        <v>0</v>
      </c>
      <c r="FH276" s="77">
        <f t="shared" si="450"/>
        <v>0</v>
      </c>
      <c r="FI276" s="77">
        <f t="shared" si="450"/>
        <v>0</v>
      </c>
      <c r="FJ276" s="77">
        <f t="shared" si="450"/>
        <v>0</v>
      </c>
      <c r="FK276" s="77">
        <f t="shared" si="450"/>
        <v>0</v>
      </c>
      <c r="FL276" s="77">
        <f t="shared" si="450"/>
        <v>0</v>
      </c>
      <c r="FM276" s="77">
        <f t="shared" si="451"/>
        <v>0</v>
      </c>
      <c r="FN276" s="77">
        <f t="shared" si="451"/>
        <v>0</v>
      </c>
      <c r="FO276" s="77">
        <f t="shared" si="451"/>
        <v>0</v>
      </c>
      <c r="FP276" s="77">
        <f t="shared" si="451"/>
        <v>0</v>
      </c>
      <c r="FQ276" s="77">
        <f t="shared" si="451"/>
        <v>0</v>
      </c>
      <c r="FR276" s="77">
        <f t="shared" si="451"/>
        <v>0</v>
      </c>
      <c r="FS276" s="77">
        <f t="shared" si="451"/>
        <v>0</v>
      </c>
      <c r="FT276" s="77">
        <f t="shared" si="451"/>
        <v>0</v>
      </c>
      <c r="FU276" s="77">
        <f t="shared" si="451"/>
        <v>0</v>
      </c>
      <c r="FV276" s="77">
        <f t="shared" si="451"/>
        <v>0</v>
      </c>
      <c r="FW276" s="77">
        <f t="shared" si="452"/>
        <v>0</v>
      </c>
      <c r="FX276" s="77">
        <f t="shared" si="452"/>
        <v>0</v>
      </c>
      <c r="FY276" s="77">
        <f t="shared" si="452"/>
        <v>0</v>
      </c>
      <c r="FZ276" s="77">
        <f t="shared" si="452"/>
        <v>0</v>
      </c>
      <c r="GA276" s="77">
        <f t="shared" si="452"/>
        <v>0</v>
      </c>
      <c r="GB276" s="77">
        <f t="shared" si="452"/>
        <v>0</v>
      </c>
      <c r="GC276" s="77">
        <f t="shared" si="452"/>
        <v>0</v>
      </c>
      <c r="GD276" s="77">
        <f t="shared" si="452"/>
        <v>0</v>
      </c>
      <c r="GE276" s="77">
        <f t="shared" si="452"/>
        <v>0</v>
      </c>
      <c r="GF276" s="77">
        <f t="shared" si="452"/>
        <v>0</v>
      </c>
      <c r="GG276" s="77">
        <f t="shared" si="452"/>
        <v>0</v>
      </c>
    </row>
    <row r="277" spans="1:189" ht="15.75" x14ac:dyDescent="0.25">
      <c r="A277" s="93"/>
      <c r="B277" s="101"/>
      <c r="C277" s="93"/>
      <c r="D277" s="93"/>
      <c r="E277" s="93"/>
      <c r="F277" s="101"/>
      <c r="G277" s="97">
        <f t="shared" si="418"/>
        <v>0</v>
      </c>
      <c r="H277" s="96"/>
      <c r="I277" s="97">
        <f t="shared" si="419"/>
        <v>0</v>
      </c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0">
        <f t="shared" si="421"/>
        <v>0</v>
      </c>
      <c r="AE277" s="100">
        <f t="shared" si="417"/>
        <v>0</v>
      </c>
      <c r="AF277" s="75"/>
      <c r="AG277" s="75"/>
      <c r="AH277" s="68">
        <f t="shared" si="420"/>
        <v>0</v>
      </c>
      <c r="AI277" s="79">
        <f>SUMIF(Списки!$D$2:$D$6,B277,Списки!$E$2:$E$6)</f>
        <v>0</v>
      </c>
      <c r="AJ277" s="79">
        <f t="shared" si="422"/>
        <v>31</v>
      </c>
      <c r="AK277" s="70"/>
      <c r="AL277" s="70">
        <f t="array" aca="1" ref="AL277" ca="1">IF(MONTH(AI277)=1,MIN(IF(F277=январь!$A$1:$AF$200,ROW(январь!$A$1:$AF$200))),IF(MONTH(AI277)=2,MIN(IF(F277=февраль!$A$1:$AF$200,ROW(февраль!$A$1:$AF$200))),IF(MONTH(AI277)=3,MIN(IF(F277=март!$A$1:$AF$200,ROW(март!$A$1:$AF$200))),IF(MONTH(AI277)=4,MIN(IF(F277=апрель!$A$1:$AF$200,ROW(апрель!$A$1:$AF$200))),IF(MONTH(AI277)=5,MIN(IF(F277=май!$A$1:$AF$200,ROW(май!$A$1:$AF$200))),0)))))</f>
        <v>3</v>
      </c>
      <c r="AM277" s="77" t="str">
        <f t="shared" ca="1" si="438"/>
        <v>П</v>
      </c>
      <c r="AN277" s="77" t="str">
        <f t="shared" ca="1" si="438"/>
        <v>П</v>
      </c>
      <c r="AO277" s="77" t="str">
        <f t="shared" ca="1" si="438"/>
        <v>КД</v>
      </c>
      <c r="AP277" s="77" t="str">
        <f t="shared" ca="1" si="438"/>
        <v>КД</v>
      </c>
      <c r="AQ277" s="77" t="str">
        <f t="shared" ca="1" si="438"/>
        <v>КД</v>
      </c>
      <c r="AR277" s="77" t="str">
        <f t="shared" ca="1" si="438"/>
        <v>КД</v>
      </c>
      <c r="AS277" s="77" t="str">
        <f t="shared" ca="1" si="438"/>
        <v>В</v>
      </c>
      <c r="AT277" s="77" t="str">
        <f t="shared" ca="1" si="438"/>
        <v>КД</v>
      </c>
      <c r="AU277" s="77">
        <f t="shared" ca="1" si="438"/>
        <v>0</v>
      </c>
      <c r="AV277" s="77">
        <f t="shared" ca="1" si="438"/>
        <v>3</v>
      </c>
      <c r="AW277" s="77">
        <f t="shared" ca="1" si="439"/>
        <v>4</v>
      </c>
      <c r="AX277" s="77">
        <f t="shared" ca="1" si="439"/>
        <v>6</v>
      </c>
      <c r="AY277" s="77">
        <f t="shared" ca="1" si="439"/>
        <v>3</v>
      </c>
      <c r="AZ277" s="77" t="str">
        <f t="shared" ca="1" si="439"/>
        <v>В</v>
      </c>
      <c r="BA277" s="77">
        <f t="shared" ca="1" si="439"/>
        <v>7</v>
      </c>
      <c r="BB277" s="77">
        <f t="shared" ca="1" si="439"/>
        <v>0</v>
      </c>
      <c r="BC277" s="77">
        <f t="shared" ca="1" si="439"/>
        <v>3</v>
      </c>
      <c r="BD277" s="77">
        <f t="shared" ca="1" si="439"/>
        <v>4</v>
      </c>
      <c r="BE277" s="77">
        <f t="shared" ca="1" si="439"/>
        <v>6</v>
      </c>
      <c r="BF277" s="77">
        <f t="shared" ca="1" si="439"/>
        <v>3</v>
      </c>
      <c r="BG277" s="77" t="str">
        <f t="shared" ca="1" si="440"/>
        <v>В</v>
      </c>
      <c r="BH277" s="77">
        <f t="shared" ca="1" si="440"/>
        <v>7</v>
      </c>
      <c r="BI277" s="77">
        <f t="shared" ca="1" si="440"/>
        <v>0</v>
      </c>
      <c r="BJ277" s="77">
        <f t="shared" ca="1" si="440"/>
        <v>3</v>
      </c>
      <c r="BK277" s="77">
        <f t="shared" ca="1" si="440"/>
        <v>4</v>
      </c>
      <c r="BL277" s="77">
        <f t="shared" ca="1" si="440"/>
        <v>6</v>
      </c>
      <c r="BM277" s="77">
        <f t="shared" ca="1" si="440"/>
        <v>3</v>
      </c>
      <c r="BN277" s="77" t="str">
        <f t="shared" ca="1" si="440"/>
        <v>В</v>
      </c>
      <c r="BO277" s="77">
        <f t="shared" ca="1" si="440"/>
        <v>7</v>
      </c>
      <c r="BP277" s="77">
        <f t="shared" ca="1" si="440"/>
        <v>0</v>
      </c>
      <c r="BQ277" s="77">
        <f t="shared" ca="1" si="440"/>
        <v>3</v>
      </c>
      <c r="BR277" s="77">
        <f t="shared" si="441"/>
        <v>0</v>
      </c>
      <c r="BS277" s="77">
        <f t="shared" si="441"/>
        <v>0</v>
      </c>
      <c r="BT277" s="77">
        <f t="shared" si="441"/>
        <v>0</v>
      </c>
      <c r="BU277" s="77">
        <f t="shared" si="441"/>
        <v>0</v>
      </c>
      <c r="BV277" s="77">
        <f t="shared" si="441"/>
        <v>0</v>
      </c>
      <c r="BW277" s="77">
        <f t="shared" si="441"/>
        <v>0</v>
      </c>
      <c r="BX277" s="77">
        <f t="shared" si="441"/>
        <v>0</v>
      </c>
      <c r="BY277" s="77">
        <f t="shared" si="441"/>
        <v>0</v>
      </c>
      <c r="BZ277" s="77">
        <f t="shared" si="441"/>
        <v>0</v>
      </c>
      <c r="CA277" s="77">
        <f t="shared" si="441"/>
        <v>0</v>
      </c>
      <c r="CB277" s="77">
        <f t="shared" si="442"/>
        <v>0</v>
      </c>
      <c r="CC277" s="77">
        <f t="shared" si="442"/>
        <v>0</v>
      </c>
      <c r="CD277" s="77">
        <f t="shared" si="442"/>
        <v>0</v>
      </c>
      <c r="CE277" s="77">
        <f t="shared" si="442"/>
        <v>0</v>
      </c>
      <c r="CF277" s="77">
        <f t="shared" si="442"/>
        <v>0</v>
      </c>
      <c r="CG277" s="77">
        <f t="shared" si="442"/>
        <v>0</v>
      </c>
      <c r="CH277" s="77">
        <f t="shared" si="442"/>
        <v>0</v>
      </c>
      <c r="CI277" s="77">
        <f t="shared" si="442"/>
        <v>0</v>
      </c>
      <c r="CJ277" s="77">
        <f t="shared" si="442"/>
        <v>0</v>
      </c>
      <c r="CK277" s="77">
        <f t="shared" si="442"/>
        <v>0</v>
      </c>
      <c r="CL277" s="77">
        <f t="shared" si="443"/>
        <v>0</v>
      </c>
      <c r="CM277" s="77">
        <f t="shared" si="443"/>
        <v>0</v>
      </c>
      <c r="CN277" s="77">
        <f t="shared" si="443"/>
        <v>0</v>
      </c>
      <c r="CO277" s="77">
        <f t="shared" si="443"/>
        <v>0</v>
      </c>
      <c r="CP277" s="77">
        <f t="shared" si="443"/>
        <v>0</v>
      </c>
      <c r="CQ277" s="77">
        <f t="shared" si="443"/>
        <v>0</v>
      </c>
      <c r="CR277" s="77">
        <f t="shared" si="443"/>
        <v>0</v>
      </c>
      <c r="CS277" s="77">
        <f t="shared" si="443"/>
        <v>0</v>
      </c>
      <c r="CT277" s="77">
        <f t="shared" si="444"/>
        <v>0</v>
      </c>
      <c r="CU277" s="77">
        <f t="shared" si="444"/>
        <v>0</v>
      </c>
      <c r="CV277" s="77">
        <f t="shared" si="444"/>
        <v>0</v>
      </c>
      <c r="CW277" s="77">
        <f t="shared" si="444"/>
        <v>0</v>
      </c>
      <c r="CX277" s="77">
        <f t="shared" si="444"/>
        <v>0</v>
      </c>
      <c r="CY277" s="77">
        <f t="shared" si="444"/>
        <v>0</v>
      </c>
      <c r="CZ277" s="77">
        <f t="shared" si="444"/>
        <v>0</v>
      </c>
      <c r="DA277" s="77">
        <f t="shared" si="444"/>
        <v>0</v>
      </c>
      <c r="DB277" s="77">
        <f t="shared" si="444"/>
        <v>0</v>
      </c>
      <c r="DC277" s="77">
        <f t="shared" si="444"/>
        <v>0</v>
      </c>
      <c r="DD277" s="77">
        <f t="shared" si="445"/>
        <v>0</v>
      </c>
      <c r="DE277" s="77">
        <f t="shared" si="445"/>
        <v>0</v>
      </c>
      <c r="DF277" s="77">
        <f t="shared" si="445"/>
        <v>0</v>
      </c>
      <c r="DG277" s="77">
        <f t="shared" si="445"/>
        <v>0</v>
      </c>
      <c r="DH277" s="77">
        <f t="shared" si="445"/>
        <v>0</v>
      </c>
      <c r="DI277" s="77">
        <f t="shared" si="445"/>
        <v>0</v>
      </c>
      <c r="DJ277" s="77">
        <f t="shared" si="445"/>
        <v>0</v>
      </c>
      <c r="DK277" s="77">
        <f t="shared" si="445"/>
        <v>0</v>
      </c>
      <c r="DL277" s="77">
        <f t="shared" si="445"/>
        <v>0</v>
      </c>
      <c r="DM277" s="77">
        <f t="shared" si="445"/>
        <v>0</v>
      </c>
      <c r="DN277" s="77">
        <f t="shared" si="446"/>
        <v>0</v>
      </c>
      <c r="DO277" s="77">
        <f t="shared" si="446"/>
        <v>0</v>
      </c>
      <c r="DP277" s="77">
        <f t="shared" si="446"/>
        <v>0</v>
      </c>
      <c r="DQ277" s="77">
        <f t="shared" si="446"/>
        <v>0</v>
      </c>
      <c r="DR277" s="77">
        <f t="shared" si="446"/>
        <v>0</v>
      </c>
      <c r="DS277" s="77">
        <f t="shared" si="446"/>
        <v>0</v>
      </c>
      <c r="DT277" s="77">
        <f t="shared" si="446"/>
        <v>0</v>
      </c>
      <c r="DU277" s="77">
        <f t="shared" si="446"/>
        <v>0</v>
      </c>
      <c r="DV277" s="77">
        <f t="shared" si="446"/>
        <v>0</v>
      </c>
      <c r="DW277" s="77">
        <f t="shared" si="446"/>
        <v>0</v>
      </c>
      <c r="DX277" s="77">
        <f t="shared" si="446"/>
        <v>0</v>
      </c>
      <c r="DY277" s="77">
        <f t="shared" si="447"/>
        <v>0</v>
      </c>
      <c r="DZ277" s="77">
        <f t="shared" si="447"/>
        <v>0</v>
      </c>
      <c r="EA277" s="77">
        <f t="shared" si="447"/>
        <v>0</v>
      </c>
      <c r="EB277" s="77">
        <f t="shared" si="447"/>
        <v>0</v>
      </c>
      <c r="EC277" s="77">
        <f t="shared" si="447"/>
        <v>0</v>
      </c>
      <c r="ED277" s="77">
        <f t="shared" si="447"/>
        <v>0</v>
      </c>
      <c r="EE277" s="77">
        <f t="shared" si="447"/>
        <v>0</v>
      </c>
      <c r="EF277" s="77">
        <f t="shared" si="447"/>
        <v>0</v>
      </c>
      <c r="EG277" s="77">
        <f t="shared" si="447"/>
        <v>0</v>
      </c>
      <c r="EH277" s="77">
        <f t="shared" si="447"/>
        <v>0</v>
      </c>
      <c r="EI277" s="77">
        <f t="shared" si="448"/>
        <v>0</v>
      </c>
      <c r="EJ277" s="77">
        <f t="shared" si="448"/>
        <v>0</v>
      </c>
      <c r="EK277" s="77">
        <f t="shared" si="448"/>
        <v>0</v>
      </c>
      <c r="EL277" s="77">
        <f t="shared" si="448"/>
        <v>0</v>
      </c>
      <c r="EM277" s="77">
        <f t="shared" si="448"/>
        <v>0</v>
      </c>
      <c r="EN277" s="77">
        <f t="shared" si="448"/>
        <v>0</v>
      </c>
      <c r="EO277" s="77">
        <f t="shared" si="448"/>
        <v>0</v>
      </c>
      <c r="EP277" s="77">
        <f t="shared" si="448"/>
        <v>0</v>
      </c>
      <c r="EQ277" s="77">
        <f t="shared" si="448"/>
        <v>0</v>
      </c>
      <c r="ER277" s="77">
        <f t="shared" si="448"/>
        <v>0</v>
      </c>
      <c r="ES277" s="77">
        <f t="shared" si="449"/>
        <v>0</v>
      </c>
      <c r="ET277" s="77">
        <f t="shared" si="449"/>
        <v>0</v>
      </c>
      <c r="EU277" s="77">
        <f t="shared" si="449"/>
        <v>0</v>
      </c>
      <c r="EV277" s="77">
        <f t="shared" si="449"/>
        <v>0</v>
      </c>
      <c r="EW277" s="77">
        <f t="shared" si="449"/>
        <v>0</v>
      </c>
      <c r="EX277" s="77">
        <f t="shared" si="449"/>
        <v>0</v>
      </c>
      <c r="EY277" s="77">
        <f t="shared" si="449"/>
        <v>0</v>
      </c>
      <c r="EZ277" s="77">
        <f t="shared" si="449"/>
        <v>0</v>
      </c>
      <c r="FA277" s="77">
        <f t="shared" si="449"/>
        <v>0</v>
      </c>
      <c r="FB277" s="77">
        <f t="shared" si="449"/>
        <v>0</v>
      </c>
      <c r="FC277" s="77">
        <f t="shared" si="450"/>
        <v>0</v>
      </c>
      <c r="FD277" s="77">
        <f t="shared" si="450"/>
        <v>0</v>
      </c>
      <c r="FE277" s="77">
        <f t="shared" si="450"/>
        <v>0</v>
      </c>
      <c r="FF277" s="77">
        <f t="shared" si="450"/>
        <v>0</v>
      </c>
      <c r="FG277" s="77">
        <f t="shared" si="450"/>
        <v>0</v>
      </c>
      <c r="FH277" s="77">
        <f t="shared" si="450"/>
        <v>0</v>
      </c>
      <c r="FI277" s="77">
        <f t="shared" si="450"/>
        <v>0</v>
      </c>
      <c r="FJ277" s="77">
        <f t="shared" si="450"/>
        <v>0</v>
      </c>
      <c r="FK277" s="77">
        <f t="shared" si="450"/>
        <v>0</v>
      </c>
      <c r="FL277" s="77">
        <f t="shared" si="450"/>
        <v>0</v>
      </c>
      <c r="FM277" s="77">
        <f t="shared" si="451"/>
        <v>0</v>
      </c>
      <c r="FN277" s="77">
        <f t="shared" si="451"/>
        <v>0</v>
      </c>
      <c r="FO277" s="77">
        <f t="shared" si="451"/>
        <v>0</v>
      </c>
      <c r="FP277" s="77">
        <f t="shared" si="451"/>
        <v>0</v>
      </c>
      <c r="FQ277" s="77">
        <f t="shared" si="451"/>
        <v>0</v>
      </c>
      <c r="FR277" s="77">
        <f t="shared" si="451"/>
        <v>0</v>
      </c>
      <c r="FS277" s="77">
        <f t="shared" si="451"/>
        <v>0</v>
      </c>
      <c r="FT277" s="77">
        <f t="shared" si="451"/>
        <v>0</v>
      </c>
      <c r="FU277" s="77">
        <f t="shared" si="451"/>
        <v>0</v>
      </c>
      <c r="FV277" s="77">
        <f t="shared" si="451"/>
        <v>0</v>
      </c>
      <c r="FW277" s="77">
        <f t="shared" si="452"/>
        <v>0</v>
      </c>
      <c r="FX277" s="77">
        <f t="shared" si="452"/>
        <v>0</v>
      </c>
      <c r="FY277" s="77">
        <f t="shared" si="452"/>
        <v>0</v>
      </c>
      <c r="FZ277" s="77">
        <f t="shared" si="452"/>
        <v>0</v>
      </c>
      <c r="GA277" s="77">
        <f t="shared" si="452"/>
        <v>0</v>
      </c>
      <c r="GB277" s="77">
        <f t="shared" si="452"/>
        <v>0</v>
      </c>
      <c r="GC277" s="77">
        <f t="shared" si="452"/>
        <v>0</v>
      </c>
      <c r="GD277" s="77">
        <f t="shared" si="452"/>
        <v>0</v>
      </c>
      <c r="GE277" s="77">
        <f t="shared" si="452"/>
        <v>0</v>
      </c>
      <c r="GF277" s="77">
        <f t="shared" si="452"/>
        <v>0</v>
      </c>
      <c r="GG277" s="77">
        <f t="shared" si="452"/>
        <v>0</v>
      </c>
    </row>
    <row r="278" spans="1:189" ht="15.75" x14ac:dyDescent="0.25">
      <c r="A278" s="93"/>
      <c r="B278" s="101"/>
      <c r="C278" s="93"/>
      <c r="D278" s="93"/>
      <c r="E278" s="93"/>
      <c r="F278" s="101"/>
      <c r="G278" s="97">
        <f t="shared" si="418"/>
        <v>0</v>
      </c>
      <c r="H278" s="96"/>
      <c r="I278" s="97">
        <f t="shared" si="419"/>
        <v>0</v>
      </c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0">
        <f t="shared" si="421"/>
        <v>0</v>
      </c>
      <c r="AE278" s="100">
        <f t="shared" si="417"/>
        <v>0</v>
      </c>
      <c r="AF278" s="75"/>
      <c r="AG278" s="75"/>
      <c r="AH278" s="68">
        <f t="shared" si="420"/>
        <v>0</v>
      </c>
      <c r="AI278" s="79">
        <f>SUMIF(Списки!$D$2:$D$6,B278,Списки!$E$2:$E$6)</f>
        <v>0</v>
      </c>
      <c r="AJ278" s="79">
        <f t="shared" si="422"/>
        <v>31</v>
      </c>
      <c r="AK278" s="70"/>
      <c r="AL278" s="70">
        <f t="array" aca="1" ref="AL278" ca="1">IF(MONTH(AI278)=1,MIN(IF(F278=январь!$A$1:$AF$200,ROW(январь!$A$1:$AF$200))),IF(MONTH(AI278)=2,MIN(IF(F278=февраль!$A$1:$AF$200,ROW(февраль!$A$1:$AF$200))),IF(MONTH(AI278)=3,MIN(IF(F278=март!$A$1:$AF$200,ROW(март!$A$1:$AF$200))),IF(MONTH(AI278)=4,MIN(IF(F278=апрель!$A$1:$AF$200,ROW(апрель!$A$1:$AF$200))),IF(MONTH(AI278)=5,MIN(IF(F278=май!$A$1:$AF$200,ROW(май!$A$1:$AF$200))),0)))))</f>
        <v>3</v>
      </c>
      <c r="AM278" s="77" t="str">
        <f t="shared" ca="1" si="438"/>
        <v>П</v>
      </c>
      <c r="AN278" s="77" t="str">
        <f t="shared" ca="1" si="438"/>
        <v>П</v>
      </c>
      <c r="AO278" s="77" t="str">
        <f t="shared" ca="1" si="438"/>
        <v>КД</v>
      </c>
      <c r="AP278" s="77" t="str">
        <f t="shared" ca="1" si="438"/>
        <v>КД</v>
      </c>
      <c r="AQ278" s="77" t="str">
        <f t="shared" ca="1" si="438"/>
        <v>КД</v>
      </c>
      <c r="AR278" s="77" t="str">
        <f t="shared" ca="1" si="438"/>
        <v>КД</v>
      </c>
      <c r="AS278" s="77" t="str">
        <f t="shared" ca="1" si="438"/>
        <v>В</v>
      </c>
      <c r="AT278" s="77" t="str">
        <f t="shared" ca="1" si="438"/>
        <v>КД</v>
      </c>
      <c r="AU278" s="77">
        <f t="shared" ca="1" si="438"/>
        <v>0</v>
      </c>
      <c r="AV278" s="77">
        <f t="shared" ca="1" si="438"/>
        <v>3</v>
      </c>
      <c r="AW278" s="77">
        <f t="shared" ca="1" si="439"/>
        <v>4</v>
      </c>
      <c r="AX278" s="77">
        <f t="shared" ca="1" si="439"/>
        <v>6</v>
      </c>
      <c r="AY278" s="77">
        <f t="shared" ca="1" si="439"/>
        <v>3</v>
      </c>
      <c r="AZ278" s="77" t="str">
        <f t="shared" ca="1" si="439"/>
        <v>В</v>
      </c>
      <c r="BA278" s="77">
        <f t="shared" ca="1" si="439"/>
        <v>7</v>
      </c>
      <c r="BB278" s="77">
        <f t="shared" ca="1" si="439"/>
        <v>0</v>
      </c>
      <c r="BC278" s="77">
        <f t="shared" ca="1" si="439"/>
        <v>3</v>
      </c>
      <c r="BD278" s="77">
        <f t="shared" ca="1" si="439"/>
        <v>4</v>
      </c>
      <c r="BE278" s="77">
        <f t="shared" ca="1" si="439"/>
        <v>6</v>
      </c>
      <c r="BF278" s="77">
        <f t="shared" ca="1" si="439"/>
        <v>3</v>
      </c>
      <c r="BG278" s="77" t="str">
        <f t="shared" ca="1" si="440"/>
        <v>В</v>
      </c>
      <c r="BH278" s="77">
        <f t="shared" ca="1" si="440"/>
        <v>7</v>
      </c>
      <c r="BI278" s="77">
        <f t="shared" ca="1" si="440"/>
        <v>0</v>
      </c>
      <c r="BJ278" s="77">
        <f t="shared" ca="1" si="440"/>
        <v>3</v>
      </c>
      <c r="BK278" s="77">
        <f t="shared" ca="1" si="440"/>
        <v>4</v>
      </c>
      <c r="BL278" s="77">
        <f t="shared" ca="1" si="440"/>
        <v>6</v>
      </c>
      <c r="BM278" s="77">
        <f t="shared" ca="1" si="440"/>
        <v>3</v>
      </c>
      <c r="BN278" s="77" t="str">
        <f t="shared" ca="1" si="440"/>
        <v>В</v>
      </c>
      <c r="BO278" s="77">
        <f t="shared" ca="1" si="440"/>
        <v>7</v>
      </c>
      <c r="BP278" s="77">
        <f t="shared" ca="1" si="440"/>
        <v>0</v>
      </c>
      <c r="BQ278" s="77">
        <f t="shared" ca="1" si="440"/>
        <v>3</v>
      </c>
      <c r="BR278" s="77">
        <f t="shared" si="441"/>
        <v>0</v>
      </c>
      <c r="BS278" s="77">
        <f t="shared" si="441"/>
        <v>0</v>
      </c>
      <c r="BT278" s="77">
        <f t="shared" si="441"/>
        <v>0</v>
      </c>
      <c r="BU278" s="77">
        <f t="shared" si="441"/>
        <v>0</v>
      </c>
      <c r="BV278" s="77">
        <f t="shared" si="441"/>
        <v>0</v>
      </c>
      <c r="BW278" s="77">
        <f t="shared" si="441"/>
        <v>0</v>
      </c>
      <c r="BX278" s="77">
        <f t="shared" si="441"/>
        <v>0</v>
      </c>
      <c r="BY278" s="77">
        <f t="shared" si="441"/>
        <v>0</v>
      </c>
      <c r="BZ278" s="77">
        <f t="shared" si="441"/>
        <v>0</v>
      </c>
      <c r="CA278" s="77">
        <f t="shared" si="441"/>
        <v>0</v>
      </c>
      <c r="CB278" s="77">
        <f t="shared" si="442"/>
        <v>0</v>
      </c>
      <c r="CC278" s="77">
        <f t="shared" si="442"/>
        <v>0</v>
      </c>
      <c r="CD278" s="77">
        <f t="shared" si="442"/>
        <v>0</v>
      </c>
      <c r="CE278" s="77">
        <f t="shared" si="442"/>
        <v>0</v>
      </c>
      <c r="CF278" s="77">
        <f t="shared" si="442"/>
        <v>0</v>
      </c>
      <c r="CG278" s="77">
        <f t="shared" si="442"/>
        <v>0</v>
      </c>
      <c r="CH278" s="77">
        <f t="shared" si="442"/>
        <v>0</v>
      </c>
      <c r="CI278" s="77">
        <f t="shared" si="442"/>
        <v>0</v>
      </c>
      <c r="CJ278" s="77">
        <f t="shared" si="442"/>
        <v>0</v>
      </c>
      <c r="CK278" s="77">
        <f t="shared" si="442"/>
        <v>0</v>
      </c>
      <c r="CL278" s="77">
        <f t="shared" si="443"/>
        <v>0</v>
      </c>
      <c r="CM278" s="77">
        <f t="shared" si="443"/>
        <v>0</v>
      </c>
      <c r="CN278" s="77">
        <f t="shared" si="443"/>
        <v>0</v>
      </c>
      <c r="CO278" s="77">
        <f t="shared" si="443"/>
        <v>0</v>
      </c>
      <c r="CP278" s="77">
        <f t="shared" si="443"/>
        <v>0</v>
      </c>
      <c r="CQ278" s="77">
        <f t="shared" si="443"/>
        <v>0</v>
      </c>
      <c r="CR278" s="77">
        <f t="shared" si="443"/>
        <v>0</v>
      </c>
      <c r="CS278" s="77">
        <f t="shared" si="443"/>
        <v>0</v>
      </c>
      <c r="CT278" s="77">
        <f t="shared" si="444"/>
        <v>0</v>
      </c>
      <c r="CU278" s="77">
        <f t="shared" si="444"/>
        <v>0</v>
      </c>
      <c r="CV278" s="77">
        <f t="shared" si="444"/>
        <v>0</v>
      </c>
      <c r="CW278" s="77">
        <f t="shared" si="444"/>
        <v>0</v>
      </c>
      <c r="CX278" s="77">
        <f t="shared" si="444"/>
        <v>0</v>
      </c>
      <c r="CY278" s="77">
        <f t="shared" si="444"/>
        <v>0</v>
      </c>
      <c r="CZ278" s="77">
        <f t="shared" si="444"/>
        <v>0</v>
      </c>
      <c r="DA278" s="77">
        <f t="shared" si="444"/>
        <v>0</v>
      </c>
      <c r="DB278" s="77">
        <f t="shared" si="444"/>
        <v>0</v>
      </c>
      <c r="DC278" s="77">
        <f t="shared" si="444"/>
        <v>0</v>
      </c>
      <c r="DD278" s="77">
        <f t="shared" si="445"/>
        <v>0</v>
      </c>
      <c r="DE278" s="77">
        <f t="shared" si="445"/>
        <v>0</v>
      </c>
      <c r="DF278" s="77">
        <f t="shared" si="445"/>
        <v>0</v>
      </c>
      <c r="DG278" s="77">
        <f t="shared" si="445"/>
        <v>0</v>
      </c>
      <c r="DH278" s="77">
        <f t="shared" si="445"/>
        <v>0</v>
      </c>
      <c r="DI278" s="77">
        <f t="shared" si="445"/>
        <v>0</v>
      </c>
      <c r="DJ278" s="77">
        <f t="shared" si="445"/>
        <v>0</v>
      </c>
      <c r="DK278" s="77">
        <f t="shared" si="445"/>
        <v>0</v>
      </c>
      <c r="DL278" s="77">
        <f t="shared" si="445"/>
        <v>0</v>
      </c>
      <c r="DM278" s="77">
        <f t="shared" si="445"/>
        <v>0</v>
      </c>
      <c r="DN278" s="77">
        <f t="shared" si="446"/>
        <v>0</v>
      </c>
      <c r="DO278" s="77">
        <f t="shared" si="446"/>
        <v>0</v>
      </c>
      <c r="DP278" s="77">
        <f t="shared" si="446"/>
        <v>0</v>
      </c>
      <c r="DQ278" s="77">
        <f t="shared" si="446"/>
        <v>0</v>
      </c>
      <c r="DR278" s="77">
        <f t="shared" si="446"/>
        <v>0</v>
      </c>
      <c r="DS278" s="77">
        <f t="shared" si="446"/>
        <v>0</v>
      </c>
      <c r="DT278" s="77">
        <f t="shared" si="446"/>
        <v>0</v>
      </c>
      <c r="DU278" s="77">
        <f t="shared" si="446"/>
        <v>0</v>
      </c>
      <c r="DV278" s="77">
        <f t="shared" si="446"/>
        <v>0</v>
      </c>
      <c r="DW278" s="77">
        <f t="shared" si="446"/>
        <v>0</v>
      </c>
      <c r="DX278" s="77">
        <f t="shared" si="446"/>
        <v>0</v>
      </c>
      <c r="DY278" s="77">
        <f t="shared" si="447"/>
        <v>0</v>
      </c>
      <c r="DZ278" s="77">
        <f t="shared" si="447"/>
        <v>0</v>
      </c>
      <c r="EA278" s="77">
        <f t="shared" si="447"/>
        <v>0</v>
      </c>
      <c r="EB278" s="77">
        <f t="shared" si="447"/>
        <v>0</v>
      </c>
      <c r="EC278" s="77">
        <f t="shared" si="447"/>
        <v>0</v>
      </c>
      <c r="ED278" s="77">
        <f t="shared" si="447"/>
        <v>0</v>
      </c>
      <c r="EE278" s="77">
        <f t="shared" si="447"/>
        <v>0</v>
      </c>
      <c r="EF278" s="77">
        <f t="shared" si="447"/>
        <v>0</v>
      </c>
      <c r="EG278" s="77">
        <f t="shared" si="447"/>
        <v>0</v>
      </c>
      <c r="EH278" s="77">
        <f t="shared" si="447"/>
        <v>0</v>
      </c>
      <c r="EI278" s="77">
        <f t="shared" si="448"/>
        <v>0</v>
      </c>
      <c r="EJ278" s="77">
        <f t="shared" si="448"/>
        <v>0</v>
      </c>
      <c r="EK278" s="77">
        <f t="shared" si="448"/>
        <v>0</v>
      </c>
      <c r="EL278" s="77">
        <f t="shared" si="448"/>
        <v>0</v>
      </c>
      <c r="EM278" s="77">
        <f t="shared" si="448"/>
        <v>0</v>
      </c>
      <c r="EN278" s="77">
        <f t="shared" si="448"/>
        <v>0</v>
      </c>
      <c r="EO278" s="77">
        <f t="shared" si="448"/>
        <v>0</v>
      </c>
      <c r="EP278" s="77">
        <f t="shared" si="448"/>
        <v>0</v>
      </c>
      <c r="EQ278" s="77">
        <f t="shared" si="448"/>
        <v>0</v>
      </c>
      <c r="ER278" s="77">
        <f t="shared" si="448"/>
        <v>0</v>
      </c>
      <c r="ES278" s="77">
        <f t="shared" si="449"/>
        <v>0</v>
      </c>
      <c r="ET278" s="77">
        <f t="shared" si="449"/>
        <v>0</v>
      </c>
      <c r="EU278" s="77">
        <f t="shared" si="449"/>
        <v>0</v>
      </c>
      <c r="EV278" s="77">
        <f t="shared" si="449"/>
        <v>0</v>
      </c>
      <c r="EW278" s="77">
        <f t="shared" si="449"/>
        <v>0</v>
      </c>
      <c r="EX278" s="77">
        <f t="shared" si="449"/>
        <v>0</v>
      </c>
      <c r="EY278" s="77">
        <f t="shared" si="449"/>
        <v>0</v>
      </c>
      <c r="EZ278" s="77">
        <f t="shared" si="449"/>
        <v>0</v>
      </c>
      <c r="FA278" s="77">
        <f t="shared" si="449"/>
        <v>0</v>
      </c>
      <c r="FB278" s="77">
        <f t="shared" si="449"/>
        <v>0</v>
      </c>
      <c r="FC278" s="77">
        <f t="shared" si="450"/>
        <v>0</v>
      </c>
      <c r="FD278" s="77">
        <f t="shared" si="450"/>
        <v>0</v>
      </c>
      <c r="FE278" s="77">
        <f t="shared" si="450"/>
        <v>0</v>
      </c>
      <c r="FF278" s="77">
        <f t="shared" si="450"/>
        <v>0</v>
      </c>
      <c r="FG278" s="77">
        <f t="shared" si="450"/>
        <v>0</v>
      </c>
      <c r="FH278" s="77">
        <f t="shared" si="450"/>
        <v>0</v>
      </c>
      <c r="FI278" s="77">
        <f t="shared" si="450"/>
        <v>0</v>
      </c>
      <c r="FJ278" s="77">
        <f t="shared" si="450"/>
        <v>0</v>
      </c>
      <c r="FK278" s="77">
        <f t="shared" si="450"/>
        <v>0</v>
      </c>
      <c r="FL278" s="77">
        <f t="shared" si="450"/>
        <v>0</v>
      </c>
      <c r="FM278" s="77">
        <f t="shared" si="451"/>
        <v>0</v>
      </c>
      <c r="FN278" s="77">
        <f t="shared" si="451"/>
        <v>0</v>
      </c>
      <c r="FO278" s="77">
        <f t="shared" si="451"/>
        <v>0</v>
      </c>
      <c r="FP278" s="77">
        <f t="shared" si="451"/>
        <v>0</v>
      </c>
      <c r="FQ278" s="77">
        <f t="shared" si="451"/>
        <v>0</v>
      </c>
      <c r="FR278" s="77">
        <f t="shared" si="451"/>
        <v>0</v>
      </c>
      <c r="FS278" s="77">
        <f t="shared" si="451"/>
        <v>0</v>
      </c>
      <c r="FT278" s="77">
        <f t="shared" si="451"/>
        <v>0</v>
      </c>
      <c r="FU278" s="77">
        <f t="shared" si="451"/>
        <v>0</v>
      </c>
      <c r="FV278" s="77">
        <f t="shared" si="451"/>
        <v>0</v>
      </c>
      <c r="FW278" s="77">
        <f t="shared" si="452"/>
        <v>0</v>
      </c>
      <c r="FX278" s="77">
        <f t="shared" si="452"/>
        <v>0</v>
      </c>
      <c r="FY278" s="77">
        <f t="shared" si="452"/>
        <v>0</v>
      </c>
      <c r="FZ278" s="77">
        <f t="shared" si="452"/>
        <v>0</v>
      </c>
      <c r="GA278" s="77">
        <f t="shared" si="452"/>
        <v>0</v>
      </c>
      <c r="GB278" s="77">
        <f t="shared" si="452"/>
        <v>0</v>
      </c>
      <c r="GC278" s="77">
        <f t="shared" si="452"/>
        <v>0</v>
      </c>
      <c r="GD278" s="77">
        <f t="shared" si="452"/>
        <v>0</v>
      </c>
      <c r="GE278" s="77">
        <f t="shared" si="452"/>
        <v>0</v>
      </c>
      <c r="GF278" s="77">
        <f t="shared" si="452"/>
        <v>0</v>
      </c>
      <c r="GG278" s="77">
        <f t="shared" si="452"/>
        <v>0</v>
      </c>
    </row>
    <row r="279" spans="1:189" ht="15.75" x14ac:dyDescent="0.25">
      <c r="A279" s="93"/>
      <c r="B279" s="101"/>
      <c r="C279" s="93"/>
      <c r="D279" s="93"/>
      <c r="E279" s="93"/>
      <c r="F279" s="101"/>
      <c r="G279" s="97">
        <f t="shared" si="418"/>
        <v>0</v>
      </c>
      <c r="H279" s="96"/>
      <c r="I279" s="97">
        <f t="shared" si="419"/>
        <v>0</v>
      </c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0">
        <f t="shared" si="421"/>
        <v>0</v>
      </c>
      <c r="AE279" s="100">
        <f t="shared" si="417"/>
        <v>0</v>
      </c>
      <c r="AF279" s="75"/>
      <c r="AG279" s="75"/>
      <c r="AH279" s="68">
        <f t="shared" si="420"/>
        <v>0</v>
      </c>
      <c r="AI279" s="79">
        <f>SUMIF(Списки!$D$2:$D$6,B279,Списки!$E$2:$E$6)</f>
        <v>0</v>
      </c>
      <c r="AJ279" s="79">
        <f t="shared" si="422"/>
        <v>31</v>
      </c>
      <c r="AK279" s="70"/>
      <c r="AL279" s="70">
        <f t="array" aca="1" ref="AL279" ca="1">IF(MONTH(AI279)=1,MIN(IF(F279=январь!$A$1:$AF$200,ROW(январь!$A$1:$AF$200))),IF(MONTH(AI279)=2,MIN(IF(F279=февраль!$A$1:$AF$200,ROW(февраль!$A$1:$AF$200))),IF(MONTH(AI279)=3,MIN(IF(F279=март!$A$1:$AF$200,ROW(март!$A$1:$AF$200))),IF(MONTH(AI279)=4,MIN(IF(F279=апрель!$A$1:$AF$200,ROW(апрель!$A$1:$AF$200))),IF(MONTH(AI279)=5,MIN(IF(F279=май!$A$1:$AF$200,ROW(май!$A$1:$AF$200))),0)))))</f>
        <v>3</v>
      </c>
      <c r="AM279" s="77" t="str">
        <f t="shared" ca="1" si="438"/>
        <v>П</v>
      </c>
      <c r="AN279" s="77" t="str">
        <f t="shared" ca="1" si="438"/>
        <v>П</v>
      </c>
      <c r="AO279" s="77" t="str">
        <f t="shared" ca="1" si="438"/>
        <v>КД</v>
      </c>
      <c r="AP279" s="77" t="str">
        <f t="shared" ca="1" si="438"/>
        <v>КД</v>
      </c>
      <c r="AQ279" s="77" t="str">
        <f t="shared" ca="1" si="438"/>
        <v>КД</v>
      </c>
      <c r="AR279" s="77" t="str">
        <f t="shared" ca="1" si="438"/>
        <v>КД</v>
      </c>
      <c r="AS279" s="77" t="str">
        <f t="shared" ca="1" si="438"/>
        <v>В</v>
      </c>
      <c r="AT279" s="77" t="str">
        <f t="shared" ca="1" si="438"/>
        <v>КД</v>
      </c>
      <c r="AU279" s="77">
        <f t="shared" ca="1" si="438"/>
        <v>0</v>
      </c>
      <c r="AV279" s="77">
        <f t="shared" ca="1" si="438"/>
        <v>3</v>
      </c>
      <c r="AW279" s="77">
        <f t="shared" ca="1" si="439"/>
        <v>4</v>
      </c>
      <c r="AX279" s="77">
        <f t="shared" ca="1" si="439"/>
        <v>6</v>
      </c>
      <c r="AY279" s="77">
        <f t="shared" ca="1" si="439"/>
        <v>3</v>
      </c>
      <c r="AZ279" s="77" t="str">
        <f t="shared" ca="1" si="439"/>
        <v>В</v>
      </c>
      <c r="BA279" s="77">
        <f t="shared" ca="1" si="439"/>
        <v>7</v>
      </c>
      <c r="BB279" s="77">
        <f t="shared" ca="1" si="439"/>
        <v>0</v>
      </c>
      <c r="BC279" s="77">
        <f t="shared" ca="1" si="439"/>
        <v>3</v>
      </c>
      <c r="BD279" s="77">
        <f t="shared" ca="1" si="439"/>
        <v>4</v>
      </c>
      <c r="BE279" s="77">
        <f t="shared" ca="1" si="439"/>
        <v>6</v>
      </c>
      <c r="BF279" s="77">
        <f t="shared" ca="1" si="439"/>
        <v>3</v>
      </c>
      <c r="BG279" s="77" t="str">
        <f t="shared" ca="1" si="440"/>
        <v>В</v>
      </c>
      <c r="BH279" s="77">
        <f t="shared" ca="1" si="440"/>
        <v>7</v>
      </c>
      <c r="BI279" s="77">
        <f t="shared" ca="1" si="440"/>
        <v>0</v>
      </c>
      <c r="BJ279" s="77">
        <f t="shared" ca="1" si="440"/>
        <v>3</v>
      </c>
      <c r="BK279" s="77">
        <f t="shared" ca="1" si="440"/>
        <v>4</v>
      </c>
      <c r="BL279" s="77">
        <f t="shared" ca="1" si="440"/>
        <v>6</v>
      </c>
      <c r="BM279" s="77">
        <f t="shared" ca="1" si="440"/>
        <v>3</v>
      </c>
      <c r="BN279" s="77" t="str">
        <f t="shared" ca="1" si="440"/>
        <v>В</v>
      </c>
      <c r="BO279" s="77">
        <f t="shared" ca="1" si="440"/>
        <v>7</v>
      </c>
      <c r="BP279" s="77">
        <f t="shared" ca="1" si="440"/>
        <v>0</v>
      </c>
      <c r="BQ279" s="77">
        <f t="shared" ca="1" si="440"/>
        <v>3</v>
      </c>
      <c r="BR279" s="77">
        <f t="shared" si="441"/>
        <v>0</v>
      </c>
      <c r="BS279" s="77">
        <f t="shared" si="441"/>
        <v>0</v>
      </c>
      <c r="BT279" s="77">
        <f t="shared" si="441"/>
        <v>0</v>
      </c>
      <c r="BU279" s="77">
        <f t="shared" si="441"/>
        <v>0</v>
      </c>
      <c r="BV279" s="77">
        <f t="shared" si="441"/>
        <v>0</v>
      </c>
      <c r="BW279" s="77">
        <f t="shared" si="441"/>
        <v>0</v>
      </c>
      <c r="BX279" s="77">
        <f t="shared" si="441"/>
        <v>0</v>
      </c>
      <c r="BY279" s="77">
        <f t="shared" si="441"/>
        <v>0</v>
      </c>
      <c r="BZ279" s="77">
        <f t="shared" si="441"/>
        <v>0</v>
      </c>
      <c r="CA279" s="77">
        <f t="shared" si="441"/>
        <v>0</v>
      </c>
      <c r="CB279" s="77">
        <f t="shared" si="442"/>
        <v>0</v>
      </c>
      <c r="CC279" s="77">
        <f t="shared" si="442"/>
        <v>0</v>
      </c>
      <c r="CD279" s="77">
        <f t="shared" si="442"/>
        <v>0</v>
      </c>
      <c r="CE279" s="77">
        <f t="shared" si="442"/>
        <v>0</v>
      </c>
      <c r="CF279" s="77">
        <f t="shared" si="442"/>
        <v>0</v>
      </c>
      <c r="CG279" s="77">
        <f t="shared" si="442"/>
        <v>0</v>
      </c>
      <c r="CH279" s="77">
        <f t="shared" si="442"/>
        <v>0</v>
      </c>
      <c r="CI279" s="77">
        <f t="shared" si="442"/>
        <v>0</v>
      </c>
      <c r="CJ279" s="77">
        <f t="shared" si="442"/>
        <v>0</v>
      </c>
      <c r="CK279" s="77">
        <f t="shared" si="442"/>
        <v>0</v>
      </c>
      <c r="CL279" s="77">
        <f t="shared" si="443"/>
        <v>0</v>
      </c>
      <c r="CM279" s="77">
        <f t="shared" si="443"/>
        <v>0</v>
      </c>
      <c r="CN279" s="77">
        <f t="shared" si="443"/>
        <v>0</v>
      </c>
      <c r="CO279" s="77">
        <f t="shared" si="443"/>
        <v>0</v>
      </c>
      <c r="CP279" s="77">
        <f t="shared" si="443"/>
        <v>0</v>
      </c>
      <c r="CQ279" s="77">
        <f t="shared" si="443"/>
        <v>0</v>
      </c>
      <c r="CR279" s="77">
        <f t="shared" si="443"/>
        <v>0</v>
      </c>
      <c r="CS279" s="77">
        <f t="shared" si="443"/>
        <v>0</v>
      </c>
      <c r="CT279" s="77">
        <f t="shared" si="444"/>
        <v>0</v>
      </c>
      <c r="CU279" s="77">
        <f t="shared" si="444"/>
        <v>0</v>
      </c>
      <c r="CV279" s="77">
        <f t="shared" si="444"/>
        <v>0</v>
      </c>
      <c r="CW279" s="77">
        <f t="shared" si="444"/>
        <v>0</v>
      </c>
      <c r="CX279" s="77">
        <f t="shared" si="444"/>
        <v>0</v>
      </c>
      <c r="CY279" s="77">
        <f t="shared" si="444"/>
        <v>0</v>
      </c>
      <c r="CZ279" s="77">
        <f t="shared" si="444"/>
        <v>0</v>
      </c>
      <c r="DA279" s="77">
        <f t="shared" si="444"/>
        <v>0</v>
      </c>
      <c r="DB279" s="77">
        <f t="shared" si="444"/>
        <v>0</v>
      </c>
      <c r="DC279" s="77">
        <f t="shared" si="444"/>
        <v>0</v>
      </c>
      <c r="DD279" s="77">
        <f t="shared" si="445"/>
        <v>0</v>
      </c>
      <c r="DE279" s="77">
        <f t="shared" si="445"/>
        <v>0</v>
      </c>
      <c r="DF279" s="77">
        <f t="shared" si="445"/>
        <v>0</v>
      </c>
      <c r="DG279" s="77">
        <f t="shared" si="445"/>
        <v>0</v>
      </c>
      <c r="DH279" s="77">
        <f t="shared" si="445"/>
        <v>0</v>
      </c>
      <c r="DI279" s="77">
        <f t="shared" si="445"/>
        <v>0</v>
      </c>
      <c r="DJ279" s="77">
        <f t="shared" si="445"/>
        <v>0</v>
      </c>
      <c r="DK279" s="77">
        <f t="shared" si="445"/>
        <v>0</v>
      </c>
      <c r="DL279" s="77">
        <f t="shared" si="445"/>
        <v>0</v>
      </c>
      <c r="DM279" s="77">
        <f t="shared" si="445"/>
        <v>0</v>
      </c>
      <c r="DN279" s="77">
        <f t="shared" si="446"/>
        <v>0</v>
      </c>
      <c r="DO279" s="77">
        <f t="shared" si="446"/>
        <v>0</v>
      </c>
      <c r="DP279" s="77">
        <f t="shared" si="446"/>
        <v>0</v>
      </c>
      <c r="DQ279" s="77">
        <f t="shared" si="446"/>
        <v>0</v>
      </c>
      <c r="DR279" s="77">
        <f t="shared" si="446"/>
        <v>0</v>
      </c>
      <c r="DS279" s="77">
        <f t="shared" si="446"/>
        <v>0</v>
      </c>
      <c r="DT279" s="77">
        <f t="shared" si="446"/>
        <v>0</v>
      </c>
      <c r="DU279" s="77">
        <f t="shared" si="446"/>
        <v>0</v>
      </c>
      <c r="DV279" s="77">
        <f t="shared" si="446"/>
        <v>0</v>
      </c>
      <c r="DW279" s="77">
        <f t="shared" si="446"/>
        <v>0</v>
      </c>
      <c r="DX279" s="77">
        <f t="shared" si="446"/>
        <v>0</v>
      </c>
      <c r="DY279" s="77">
        <f t="shared" si="447"/>
        <v>0</v>
      </c>
      <c r="DZ279" s="77">
        <f t="shared" si="447"/>
        <v>0</v>
      </c>
      <c r="EA279" s="77">
        <f t="shared" si="447"/>
        <v>0</v>
      </c>
      <c r="EB279" s="77">
        <f t="shared" si="447"/>
        <v>0</v>
      </c>
      <c r="EC279" s="77">
        <f t="shared" si="447"/>
        <v>0</v>
      </c>
      <c r="ED279" s="77">
        <f t="shared" si="447"/>
        <v>0</v>
      </c>
      <c r="EE279" s="77">
        <f t="shared" si="447"/>
        <v>0</v>
      </c>
      <c r="EF279" s="77">
        <f t="shared" si="447"/>
        <v>0</v>
      </c>
      <c r="EG279" s="77">
        <f t="shared" si="447"/>
        <v>0</v>
      </c>
      <c r="EH279" s="77">
        <f t="shared" si="447"/>
        <v>0</v>
      </c>
      <c r="EI279" s="77">
        <f t="shared" si="448"/>
        <v>0</v>
      </c>
      <c r="EJ279" s="77">
        <f t="shared" si="448"/>
        <v>0</v>
      </c>
      <c r="EK279" s="77">
        <f t="shared" si="448"/>
        <v>0</v>
      </c>
      <c r="EL279" s="77">
        <f t="shared" si="448"/>
        <v>0</v>
      </c>
      <c r="EM279" s="77">
        <f t="shared" si="448"/>
        <v>0</v>
      </c>
      <c r="EN279" s="77">
        <f t="shared" si="448"/>
        <v>0</v>
      </c>
      <c r="EO279" s="77">
        <f t="shared" si="448"/>
        <v>0</v>
      </c>
      <c r="EP279" s="77">
        <f t="shared" si="448"/>
        <v>0</v>
      </c>
      <c r="EQ279" s="77">
        <f t="shared" si="448"/>
        <v>0</v>
      </c>
      <c r="ER279" s="77">
        <f t="shared" si="448"/>
        <v>0</v>
      </c>
      <c r="ES279" s="77">
        <f t="shared" si="449"/>
        <v>0</v>
      </c>
      <c r="ET279" s="77">
        <f t="shared" si="449"/>
        <v>0</v>
      </c>
      <c r="EU279" s="77">
        <f t="shared" si="449"/>
        <v>0</v>
      </c>
      <c r="EV279" s="77">
        <f t="shared" si="449"/>
        <v>0</v>
      </c>
      <c r="EW279" s="77">
        <f t="shared" si="449"/>
        <v>0</v>
      </c>
      <c r="EX279" s="77">
        <f t="shared" si="449"/>
        <v>0</v>
      </c>
      <c r="EY279" s="77">
        <f t="shared" si="449"/>
        <v>0</v>
      </c>
      <c r="EZ279" s="77">
        <f t="shared" si="449"/>
        <v>0</v>
      </c>
      <c r="FA279" s="77">
        <f t="shared" si="449"/>
        <v>0</v>
      </c>
      <c r="FB279" s="77">
        <f t="shared" si="449"/>
        <v>0</v>
      </c>
      <c r="FC279" s="77">
        <f t="shared" si="450"/>
        <v>0</v>
      </c>
      <c r="FD279" s="77">
        <f t="shared" si="450"/>
        <v>0</v>
      </c>
      <c r="FE279" s="77">
        <f t="shared" si="450"/>
        <v>0</v>
      </c>
      <c r="FF279" s="77">
        <f t="shared" si="450"/>
        <v>0</v>
      </c>
      <c r="FG279" s="77">
        <f t="shared" si="450"/>
        <v>0</v>
      </c>
      <c r="FH279" s="77">
        <f t="shared" si="450"/>
        <v>0</v>
      </c>
      <c r="FI279" s="77">
        <f t="shared" si="450"/>
        <v>0</v>
      </c>
      <c r="FJ279" s="77">
        <f t="shared" si="450"/>
        <v>0</v>
      </c>
      <c r="FK279" s="77">
        <f t="shared" si="450"/>
        <v>0</v>
      </c>
      <c r="FL279" s="77">
        <f t="shared" si="450"/>
        <v>0</v>
      </c>
      <c r="FM279" s="77">
        <f t="shared" si="451"/>
        <v>0</v>
      </c>
      <c r="FN279" s="77">
        <f t="shared" si="451"/>
        <v>0</v>
      </c>
      <c r="FO279" s="77">
        <f t="shared" si="451"/>
        <v>0</v>
      </c>
      <c r="FP279" s="77">
        <f t="shared" si="451"/>
        <v>0</v>
      </c>
      <c r="FQ279" s="77">
        <f t="shared" si="451"/>
        <v>0</v>
      </c>
      <c r="FR279" s="77">
        <f t="shared" si="451"/>
        <v>0</v>
      </c>
      <c r="FS279" s="77">
        <f t="shared" si="451"/>
        <v>0</v>
      </c>
      <c r="FT279" s="77">
        <f t="shared" si="451"/>
        <v>0</v>
      </c>
      <c r="FU279" s="77">
        <f t="shared" si="451"/>
        <v>0</v>
      </c>
      <c r="FV279" s="77">
        <f t="shared" si="451"/>
        <v>0</v>
      </c>
      <c r="FW279" s="77">
        <f t="shared" si="452"/>
        <v>0</v>
      </c>
      <c r="FX279" s="77">
        <f t="shared" si="452"/>
        <v>0</v>
      </c>
      <c r="FY279" s="77">
        <f t="shared" si="452"/>
        <v>0</v>
      </c>
      <c r="FZ279" s="77">
        <f t="shared" si="452"/>
        <v>0</v>
      </c>
      <c r="GA279" s="77">
        <f t="shared" si="452"/>
        <v>0</v>
      </c>
      <c r="GB279" s="77">
        <f t="shared" si="452"/>
        <v>0</v>
      </c>
      <c r="GC279" s="77">
        <f t="shared" si="452"/>
        <v>0</v>
      </c>
      <c r="GD279" s="77">
        <f t="shared" si="452"/>
        <v>0</v>
      </c>
      <c r="GE279" s="77">
        <f t="shared" si="452"/>
        <v>0</v>
      </c>
      <c r="GF279" s="77">
        <f t="shared" si="452"/>
        <v>0</v>
      </c>
      <c r="GG279" s="77">
        <f t="shared" si="452"/>
        <v>0</v>
      </c>
    </row>
    <row r="280" spans="1:189" ht="15.75" x14ac:dyDescent="0.25">
      <c r="A280" s="93"/>
      <c r="B280" s="101"/>
      <c r="C280" s="93"/>
      <c r="D280" s="93"/>
      <c r="E280" s="93"/>
      <c r="F280" s="101"/>
      <c r="G280" s="97">
        <f t="shared" si="418"/>
        <v>0</v>
      </c>
      <c r="H280" s="96"/>
      <c r="I280" s="97">
        <f t="shared" si="419"/>
        <v>0</v>
      </c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0">
        <f t="shared" si="421"/>
        <v>0</v>
      </c>
      <c r="AE280" s="100">
        <f t="shared" si="417"/>
        <v>0</v>
      </c>
      <c r="AF280" s="75"/>
      <c r="AG280" s="75"/>
      <c r="AH280" s="68">
        <f t="shared" si="420"/>
        <v>0</v>
      </c>
      <c r="AI280" s="79">
        <f>SUMIF(Списки!$D$2:$D$6,B280,Списки!$E$2:$E$6)</f>
        <v>0</v>
      </c>
      <c r="AJ280" s="79">
        <f t="shared" si="422"/>
        <v>31</v>
      </c>
      <c r="AK280" s="70"/>
      <c r="AL280" s="70">
        <f t="array" aca="1" ref="AL280" ca="1">IF(MONTH(AI280)=1,MIN(IF(F280=январь!$A$1:$AF$200,ROW(январь!$A$1:$AF$200))),IF(MONTH(AI280)=2,MIN(IF(F280=февраль!$A$1:$AF$200,ROW(февраль!$A$1:$AF$200))),IF(MONTH(AI280)=3,MIN(IF(F280=март!$A$1:$AF$200,ROW(март!$A$1:$AF$200))),IF(MONTH(AI280)=4,MIN(IF(F280=апрель!$A$1:$AF$200,ROW(апрель!$A$1:$AF$200))),IF(MONTH(AI280)=5,MIN(IF(F280=май!$A$1:$AF$200,ROW(май!$A$1:$AF$200))),0)))))</f>
        <v>3</v>
      </c>
      <c r="AM280" s="77" t="str">
        <f t="shared" ca="1" si="438"/>
        <v>П</v>
      </c>
      <c r="AN280" s="77" t="str">
        <f t="shared" ca="1" si="438"/>
        <v>П</v>
      </c>
      <c r="AO280" s="77" t="str">
        <f t="shared" ca="1" si="438"/>
        <v>КД</v>
      </c>
      <c r="AP280" s="77" t="str">
        <f t="shared" ca="1" si="438"/>
        <v>КД</v>
      </c>
      <c r="AQ280" s="77" t="str">
        <f t="shared" ca="1" si="438"/>
        <v>КД</v>
      </c>
      <c r="AR280" s="77" t="str">
        <f t="shared" ca="1" si="438"/>
        <v>КД</v>
      </c>
      <c r="AS280" s="77" t="str">
        <f t="shared" ca="1" si="438"/>
        <v>В</v>
      </c>
      <c r="AT280" s="77" t="str">
        <f t="shared" ca="1" si="438"/>
        <v>КД</v>
      </c>
      <c r="AU280" s="77">
        <f t="shared" ca="1" si="438"/>
        <v>0</v>
      </c>
      <c r="AV280" s="77">
        <f t="shared" ca="1" si="438"/>
        <v>3</v>
      </c>
      <c r="AW280" s="77">
        <f t="shared" ca="1" si="439"/>
        <v>4</v>
      </c>
      <c r="AX280" s="77">
        <f t="shared" ca="1" si="439"/>
        <v>6</v>
      </c>
      <c r="AY280" s="77">
        <f t="shared" ca="1" si="439"/>
        <v>3</v>
      </c>
      <c r="AZ280" s="77" t="str">
        <f t="shared" ca="1" si="439"/>
        <v>В</v>
      </c>
      <c r="BA280" s="77">
        <f t="shared" ca="1" si="439"/>
        <v>7</v>
      </c>
      <c r="BB280" s="77">
        <f t="shared" ca="1" si="439"/>
        <v>0</v>
      </c>
      <c r="BC280" s="77">
        <f t="shared" ca="1" si="439"/>
        <v>3</v>
      </c>
      <c r="BD280" s="77">
        <f t="shared" ca="1" si="439"/>
        <v>4</v>
      </c>
      <c r="BE280" s="77">
        <f t="shared" ca="1" si="439"/>
        <v>6</v>
      </c>
      <c r="BF280" s="77">
        <f t="shared" ca="1" si="439"/>
        <v>3</v>
      </c>
      <c r="BG280" s="77" t="str">
        <f t="shared" ca="1" si="440"/>
        <v>В</v>
      </c>
      <c r="BH280" s="77">
        <f t="shared" ca="1" si="440"/>
        <v>7</v>
      </c>
      <c r="BI280" s="77">
        <f t="shared" ca="1" si="440"/>
        <v>0</v>
      </c>
      <c r="BJ280" s="77">
        <f t="shared" ca="1" si="440"/>
        <v>3</v>
      </c>
      <c r="BK280" s="77">
        <f t="shared" ca="1" si="440"/>
        <v>4</v>
      </c>
      <c r="BL280" s="77">
        <f t="shared" ca="1" si="440"/>
        <v>6</v>
      </c>
      <c r="BM280" s="77">
        <f t="shared" ca="1" si="440"/>
        <v>3</v>
      </c>
      <c r="BN280" s="77" t="str">
        <f t="shared" ca="1" si="440"/>
        <v>В</v>
      </c>
      <c r="BO280" s="77">
        <f t="shared" ca="1" si="440"/>
        <v>7</v>
      </c>
      <c r="BP280" s="77">
        <f t="shared" ca="1" si="440"/>
        <v>0</v>
      </c>
      <c r="BQ280" s="77">
        <f t="shared" ca="1" si="440"/>
        <v>3</v>
      </c>
      <c r="BR280" s="77">
        <f t="shared" si="441"/>
        <v>0</v>
      </c>
      <c r="BS280" s="77">
        <f t="shared" si="441"/>
        <v>0</v>
      </c>
      <c r="BT280" s="77">
        <f t="shared" si="441"/>
        <v>0</v>
      </c>
      <c r="BU280" s="77">
        <f t="shared" si="441"/>
        <v>0</v>
      </c>
      <c r="BV280" s="77">
        <f t="shared" si="441"/>
        <v>0</v>
      </c>
      <c r="BW280" s="77">
        <f t="shared" si="441"/>
        <v>0</v>
      </c>
      <c r="BX280" s="77">
        <f t="shared" si="441"/>
        <v>0</v>
      </c>
      <c r="BY280" s="77">
        <f t="shared" si="441"/>
        <v>0</v>
      </c>
      <c r="BZ280" s="77">
        <f t="shared" si="441"/>
        <v>0</v>
      </c>
      <c r="CA280" s="77">
        <f t="shared" si="441"/>
        <v>0</v>
      </c>
      <c r="CB280" s="77">
        <f t="shared" si="442"/>
        <v>0</v>
      </c>
      <c r="CC280" s="77">
        <f t="shared" si="442"/>
        <v>0</v>
      </c>
      <c r="CD280" s="77">
        <f t="shared" si="442"/>
        <v>0</v>
      </c>
      <c r="CE280" s="77">
        <f t="shared" si="442"/>
        <v>0</v>
      </c>
      <c r="CF280" s="77">
        <f t="shared" si="442"/>
        <v>0</v>
      </c>
      <c r="CG280" s="77">
        <f t="shared" si="442"/>
        <v>0</v>
      </c>
      <c r="CH280" s="77">
        <f t="shared" si="442"/>
        <v>0</v>
      </c>
      <c r="CI280" s="77">
        <f t="shared" si="442"/>
        <v>0</v>
      </c>
      <c r="CJ280" s="77">
        <f t="shared" si="442"/>
        <v>0</v>
      </c>
      <c r="CK280" s="77">
        <f t="shared" si="442"/>
        <v>0</v>
      </c>
      <c r="CL280" s="77">
        <f t="shared" si="443"/>
        <v>0</v>
      </c>
      <c r="CM280" s="77">
        <f t="shared" si="443"/>
        <v>0</v>
      </c>
      <c r="CN280" s="77">
        <f t="shared" si="443"/>
        <v>0</v>
      </c>
      <c r="CO280" s="77">
        <f t="shared" si="443"/>
        <v>0</v>
      </c>
      <c r="CP280" s="77">
        <f t="shared" si="443"/>
        <v>0</v>
      </c>
      <c r="CQ280" s="77">
        <f t="shared" si="443"/>
        <v>0</v>
      </c>
      <c r="CR280" s="77">
        <f t="shared" si="443"/>
        <v>0</v>
      </c>
      <c r="CS280" s="77">
        <f t="shared" si="443"/>
        <v>0</v>
      </c>
      <c r="CT280" s="77">
        <f t="shared" si="444"/>
        <v>0</v>
      </c>
      <c r="CU280" s="77">
        <f t="shared" si="444"/>
        <v>0</v>
      </c>
      <c r="CV280" s="77">
        <f t="shared" si="444"/>
        <v>0</v>
      </c>
      <c r="CW280" s="77">
        <f t="shared" si="444"/>
        <v>0</v>
      </c>
      <c r="CX280" s="77">
        <f t="shared" si="444"/>
        <v>0</v>
      </c>
      <c r="CY280" s="77">
        <f t="shared" si="444"/>
        <v>0</v>
      </c>
      <c r="CZ280" s="77">
        <f t="shared" si="444"/>
        <v>0</v>
      </c>
      <c r="DA280" s="77">
        <f t="shared" si="444"/>
        <v>0</v>
      </c>
      <c r="DB280" s="77">
        <f t="shared" si="444"/>
        <v>0</v>
      </c>
      <c r="DC280" s="77">
        <f t="shared" si="444"/>
        <v>0</v>
      </c>
      <c r="DD280" s="77">
        <f t="shared" si="445"/>
        <v>0</v>
      </c>
      <c r="DE280" s="77">
        <f t="shared" si="445"/>
        <v>0</v>
      </c>
      <c r="DF280" s="77">
        <f t="shared" si="445"/>
        <v>0</v>
      </c>
      <c r="DG280" s="77">
        <f t="shared" si="445"/>
        <v>0</v>
      </c>
      <c r="DH280" s="77">
        <f t="shared" si="445"/>
        <v>0</v>
      </c>
      <c r="DI280" s="77">
        <f t="shared" si="445"/>
        <v>0</v>
      </c>
      <c r="DJ280" s="77">
        <f t="shared" si="445"/>
        <v>0</v>
      </c>
      <c r="DK280" s="77">
        <f t="shared" si="445"/>
        <v>0</v>
      </c>
      <c r="DL280" s="77">
        <f t="shared" si="445"/>
        <v>0</v>
      </c>
      <c r="DM280" s="77">
        <f t="shared" si="445"/>
        <v>0</v>
      </c>
      <c r="DN280" s="77">
        <f t="shared" si="446"/>
        <v>0</v>
      </c>
      <c r="DO280" s="77">
        <f t="shared" si="446"/>
        <v>0</v>
      </c>
      <c r="DP280" s="77">
        <f t="shared" si="446"/>
        <v>0</v>
      </c>
      <c r="DQ280" s="77">
        <f t="shared" si="446"/>
        <v>0</v>
      </c>
      <c r="DR280" s="77">
        <f t="shared" si="446"/>
        <v>0</v>
      </c>
      <c r="DS280" s="77">
        <f t="shared" si="446"/>
        <v>0</v>
      </c>
      <c r="DT280" s="77">
        <f t="shared" si="446"/>
        <v>0</v>
      </c>
      <c r="DU280" s="77">
        <f t="shared" si="446"/>
        <v>0</v>
      </c>
      <c r="DV280" s="77">
        <f t="shared" si="446"/>
        <v>0</v>
      </c>
      <c r="DW280" s="77">
        <f t="shared" si="446"/>
        <v>0</v>
      </c>
      <c r="DX280" s="77">
        <f t="shared" si="446"/>
        <v>0</v>
      </c>
      <c r="DY280" s="77">
        <f t="shared" si="447"/>
        <v>0</v>
      </c>
      <c r="DZ280" s="77">
        <f t="shared" si="447"/>
        <v>0</v>
      </c>
      <c r="EA280" s="77">
        <f t="shared" si="447"/>
        <v>0</v>
      </c>
      <c r="EB280" s="77">
        <f t="shared" si="447"/>
        <v>0</v>
      </c>
      <c r="EC280" s="77">
        <f t="shared" si="447"/>
        <v>0</v>
      </c>
      <c r="ED280" s="77">
        <f t="shared" si="447"/>
        <v>0</v>
      </c>
      <c r="EE280" s="77">
        <f t="shared" si="447"/>
        <v>0</v>
      </c>
      <c r="EF280" s="77">
        <f t="shared" si="447"/>
        <v>0</v>
      </c>
      <c r="EG280" s="77">
        <f t="shared" si="447"/>
        <v>0</v>
      </c>
      <c r="EH280" s="77">
        <f t="shared" si="447"/>
        <v>0</v>
      </c>
      <c r="EI280" s="77">
        <f t="shared" si="448"/>
        <v>0</v>
      </c>
      <c r="EJ280" s="77">
        <f t="shared" si="448"/>
        <v>0</v>
      </c>
      <c r="EK280" s="77">
        <f t="shared" si="448"/>
        <v>0</v>
      </c>
      <c r="EL280" s="77">
        <f t="shared" si="448"/>
        <v>0</v>
      </c>
      <c r="EM280" s="77">
        <f t="shared" si="448"/>
        <v>0</v>
      </c>
      <c r="EN280" s="77">
        <f t="shared" si="448"/>
        <v>0</v>
      </c>
      <c r="EO280" s="77">
        <f t="shared" si="448"/>
        <v>0</v>
      </c>
      <c r="EP280" s="77">
        <f t="shared" si="448"/>
        <v>0</v>
      </c>
      <c r="EQ280" s="77">
        <f t="shared" si="448"/>
        <v>0</v>
      </c>
      <c r="ER280" s="77">
        <f t="shared" si="448"/>
        <v>0</v>
      </c>
      <c r="ES280" s="77">
        <f t="shared" si="449"/>
        <v>0</v>
      </c>
      <c r="ET280" s="77">
        <f t="shared" si="449"/>
        <v>0</v>
      </c>
      <c r="EU280" s="77">
        <f t="shared" si="449"/>
        <v>0</v>
      </c>
      <c r="EV280" s="77">
        <f t="shared" si="449"/>
        <v>0</v>
      </c>
      <c r="EW280" s="77">
        <f t="shared" si="449"/>
        <v>0</v>
      </c>
      <c r="EX280" s="77">
        <f t="shared" si="449"/>
        <v>0</v>
      </c>
      <c r="EY280" s="77">
        <f t="shared" si="449"/>
        <v>0</v>
      </c>
      <c r="EZ280" s="77">
        <f t="shared" si="449"/>
        <v>0</v>
      </c>
      <c r="FA280" s="77">
        <f t="shared" si="449"/>
        <v>0</v>
      </c>
      <c r="FB280" s="77">
        <f t="shared" si="449"/>
        <v>0</v>
      </c>
      <c r="FC280" s="77">
        <f t="shared" si="450"/>
        <v>0</v>
      </c>
      <c r="FD280" s="77">
        <f t="shared" si="450"/>
        <v>0</v>
      </c>
      <c r="FE280" s="77">
        <f t="shared" si="450"/>
        <v>0</v>
      </c>
      <c r="FF280" s="77">
        <f t="shared" si="450"/>
        <v>0</v>
      </c>
      <c r="FG280" s="77">
        <f t="shared" si="450"/>
        <v>0</v>
      </c>
      <c r="FH280" s="77">
        <f t="shared" si="450"/>
        <v>0</v>
      </c>
      <c r="FI280" s="77">
        <f t="shared" si="450"/>
        <v>0</v>
      </c>
      <c r="FJ280" s="77">
        <f t="shared" si="450"/>
        <v>0</v>
      </c>
      <c r="FK280" s="77">
        <f t="shared" si="450"/>
        <v>0</v>
      </c>
      <c r="FL280" s="77">
        <f t="shared" si="450"/>
        <v>0</v>
      </c>
      <c r="FM280" s="77">
        <f t="shared" si="451"/>
        <v>0</v>
      </c>
      <c r="FN280" s="77">
        <f t="shared" si="451"/>
        <v>0</v>
      </c>
      <c r="FO280" s="77">
        <f t="shared" si="451"/>
        <v>0</v>
      </c>
      <c r="FP280" s="77">
        <f t="shared" si="451"/>
        <v>0</v>
      </c>
      <c r="FQ280" s="77">
        <f t="shared" si="451"/>
        <v>0</v>
      </c>
      <c r="FR280" s="77">
        <f t="shared" si="451"/>
        <v>0</v>
      </c>
      <c r="FS280" s="77">
        <f t="shared" si="451"/>
        <v>0</v>
      </c>
      <c r="FT280" s="77">
        <f t="shared" si="451"/>
        <v>0</v>
      </c>
      <c r="FU280" s="77">
        <f t="shared" si="451"/>
        <v>0</v>
      </c>
      <c r="FV280" s="77">
        <f t="shared" si="451"/>
        <v>0</v>
      </c>
      <c r="FW280" s="77">
        <f t="shared" si="452"/>
        <v>0</v>
      </c>
      <c r="FX280" s="77">
        <f t="shared" si="452"/>
        <v>0</v>
      </c>
      <c r="FY280" s="77">
        <f t="shared" si="452"/>
        <v>0</v>
      </c>
      <c r="FZ280" s="77">
        <f t="shared" si="452"/>
        <v>0</v>
      </c>
      <c r="GA280" s="77">
        <f t="shared" si="452"/>
        <v>0</v>
      </c>
      <c r="GB280" s="77">
        <f t="shared" si="452"/>
        <v>0</v>
      </c>
      <c r="GC280" s="77">
        <f t="shared" si="452"/>
        <v>0</v>
      </c>
      <c r="GD280" s="77">
        <f t="shared" si="452"/>
        <v>0</v>
      </c>
      <c r="GE280" s="77">
        <f t="shared" si="452"/>
        <v>0</v>
      </c>
      <c r="GF280" s="77">
        <f t="shared" si="452"/>
        <v>0</v>
      </c>
      <c r="GG280" s="77">
        <f t="shared" si="452"/>
        <v>0</v>
      </c>
    </row>
    <row r="281" spans="1:189" ht="15.75" x14ac:dyDescent="0.25">
      <c r="A281" s="93"/>
      <c r="B281" s="101"/>
      <c r="C281" s="93"/>
      <c r="D281" s="93"/>
      <c r="E281" s="93"/>
      <c r="F281" s="101"/>
      <c r="G281" s="97">
        <f t="shared" si="418"/>
        <v>0</v>
      </c>
      <c r="H281" s="96"/>
      <c r="I281" s="97">
        <f t="shared" si="419"/>
        <v>0</v>
      </c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0">
        <f t="shared" si="421"/>
        <v>0</v>
      </c>
      <c r="AE281" s="100">
        <f t="shared" si="417"/>
        <v>0</v>
      </c>
      <c r="AF281" s="75"/>
      <c r="AG281" s="75"/>
      <c r="AH281" s="68">
        <f t="shared" si="420"/>
        <v>0</v>
      </c>
      <c r="AI281" s="79">
        <f>SUMIF(Списки!$D$2:$D$6,B281,Списки!$E$2:$E$6)</f>
        <v>0</v>
      </c>
      <c r="AJ281" s="79">
        <f t="shared" si="422"/>
        <v>31</v>
      </c>
      <c r="AK281" s="70"/>
      <c r="AL281" s="70">
        <f t="array" aca="1" ref="AL281" ca="1">IF(MONTH(AI281)=1,MIN(IF(F281=январь!$A$1:$AF$200,ROW(январь!$A$1:$AF$200))),IF(MONTH(AI281)=2,MIN(IF(F281=февраль!$A$1:$AF$200,ROW(февраль!$A$1:$AF$200))),IF(MONTH(AI281)=3,MIN(IF(F281=март!$A$1:$AF$200,ROW(март!$A$1:$AF$200))),IF(MONTH(AI281)=4,MIN(IF(F281=апрель!$A$1:$AF$200,ROW(апрель!$A$1:$AF$200))),IF(MONTH(AI281)=5,MIN(IF(F281=май!$A$1:$AF$200,ROW(май!$A$1:$AF$200))),0)))))</f>
        <v>3</v>
      </c>
      <c r="AM281" s="77" t="str">
        <f t="shared" ca="1" si="438"/>
        <v>П</v>
      </c>
      <c r="AN281" s="77" t="str">
        <f t="shared" ca="1" si="438"/>
        <v>П</v>
      </c>
      <c r="AO281" s="77" t="str">
        <f t="shared" ca="1" si="438"/>
        <v>КД</v>
      </c>
      <c r="AP281" s="77" t="str">
        <f t="shared" ca="1" si="438"/>
        <v>КД</v>
      </c>
      <c r="AQ281" s="77" t="str">
        <f t="shared" ca="1" si="438"/>
        <v>КД</v>
      </c>
      <c r="AR281" s="77" t="str">
        <f t="shared" ca="1" si="438"/>
        <v>КД</v>
      </c>
      <c r="AS281" s="77" t="str">
        <f t="shared" ca="1" si="438"/>
        <v>В</v>
      </c>
      <c r="AT281" s="77" t="str">
        <f t="shared" ca="1" si="438"/>
        <v>КД</v>
      </c>
      <c r="AU281" s="77">
        <f t="shared" ca="1" si="438"/>
        <v>0</v>
      </c>
      <c r="AV281" s="77">
        <f t="shared" ca="1" si="438"/>
        <v>3</v>
      </c>
      <c r="AW281" s="77">
        <f t="shared" ca="1" si="439"/>
        <v>4</v>
      </c>
      <c r="AX281" s="77">
        <f t="shared" ca="1" si="439"/>
        <v>6</v>
      </c>
      <c r="AY281" s="77">
        <f t="shared" ca="1" si="439"/>
        <v>3</v>
      </c>
      <c r="AZ281" s="77" t="str">
        <f t="shared" ca="1" si="439"/>
        <v>В</v>
      </c>
      <c r="BA281" s="77">
        <f t="shared" ca="1" si="439"/>
        <v>7</v>
      </c>
      <c r="BB281" s="77">
        <f t="shared" ca="1" si="439"/>
        <v>0</v>
      </c>
      <c r="BC281" s="77">
        <f t="shared" ca="1" si="439"/>
        <v>3</v>
      </c>
      <c r="BD281" s="77">
        <f t="shared" ca="1" si="439"/>
        <v>4</v>
      </c>
      <c r="BE281" s="77">
        <f t="shared" ca="1" si="439"/>
        <v>6</v>
      </c>
      <c r="BF281" s="77">
        <f t="shared" ca="1" si="439"/>
        <v>3</v>
      </c>
      <c r="BG281" s="77" t="str">
        <f t="shared" ca="1" si="440"/>
        <v>В</v>
      </c>
      <c r="BH281" s="77">
        <f t="shared" ca="1" si="440"/>
        <v>7</v>
      </c>
      <c r="BI281" s="77">
        <f t="shared" ca="1" si="440"/>
        <v>0</v>
      </c>
      <c r="BJ281" s="77">
        <f t="shared" ca="1" si="440"/>
        <v>3</v>
      </c>
      <c r="BK281" s="77">
        <f t="shared" ca="1" si="440"/>
        <v>4</v>
      </c>
      <c r="BL281" s="77">
        <f t="shared" ca="1" si="440"/>
        <v>6</v>
      </c>
      <c r="BM281" s="77">
        <f t="shared" ca="1" si="440"/>
        <v>3</v>
      </c>
      <c r="BN281" s="77" t="str">
        <f t="shared" ca="1" si="440"/>
        <v>В</v>
      </c>
      <c r="BO281" s="77">
        <f t="shared" ca="1" si="440"/>
        <v>7</v>
      </c>
      <c r="BP281" s="77">
        <f t="shared" ca="1" si="440"/>
        <v>0</v>
      </c>
      <c r="BQ281" s="77">
        <f t="shared" ca="1" si="440"/>
        <v>3</v>
      </c>
      <c r="BR281" s="77">
        <f t="shared" si="441"/>
        <v>0</v>
      </c>
      <c r="BS281" s="77">
        <f t="shared" si="441"/>
        <v>0</v>
      </c>
      <c r="BT281" s="77">
        <f t="shared" si="441"/>
        <v>0</v>
      </c>
      <c r="BU281" s="77">
        <f t="shared" si="441"/>
        <v>0</v>
      </c>
      <c r="BV281" s="77">
        <f t="shared" si="441"/>
        <v>0</v>
      </c>
      <c r="BW281" s="77">
        <f t="shared" si="441"/>
        <v>0</v>
      </c>
      <c r="BX281" s="77">
        <f t="shared" si="441"/>
        <v>0</v>
      </c>
      <c r="BY281" s="77">
        <f t="shared" si="441"/>
        <v>0</v>
      </c>
      <c r="BZ281" s="77">
        <f t="shared" si="441"/>
        <v>0</v>
      </c>
      <c r="CA281" s="77">
        <f t="shared" si="441"/>
        <v>0</v>
      </c>
      <c r="CB281" s="77">
        <f t="shared" si="442"/>
        <v>0</v>
      </c>
      <c r="CC281" s="77">
        <f t="shared" si="442"/>
        <v>0</v>
      </c>
      <c r="CD281" s="77">
        <f t="shared" si="442"/>
        <v>0</v>
      </c>
      <c r="CE281" s="77">
        <f t="shared" si="442"/>
        <v>0</v>
      </c>
      <c r="CF281" s="77">
        <f t="shared" si="442"/>
        <v>0</v>
      </c>
      <c r="CG281" s="77">
        <f t="shared" si="442"/>
        <v>0</v>
      </c>
      <c r="CH281" s="77">
        <f t="shared" si="442"/>
        <v>0</v>
      </c>
      <c r="CI281" s="77">
        <f t="shared" si="442"/>
        <v>0</v>
      </c>
      <c r="CJ281" s="77">
        <f t="shared" si="442"/>
        <v>0</v>
      </c>
      <c r="CK281" s="77">
        <f t="shared" si="442"/>
        <v>0</v>
      </c>
      <c r="CL281" s="77">
        <f t="shared" si="443"/>
        <v>0</v>
      </c>
      <c r="CM281" s="77">
        <f t="shared" si="443"/>
        <v>0</v>
      </c>
      <c r="CN281" s="77">
        <f t="shared" si="443"/>
        <v>0</v>
      </c>
      <c r="CO281" s="77">
        <f t="shared" si="443"/>
        <v>0</v>
      </c>
      <c r="CP281" s="77">
        <f t="shared" si="443"/>
        <v>0</v>
      </c>
      <c r="CQ281" s="77">
        <f t="shared" si="443"/>
        <v>0</v>
      </c>
      <c r="CR281" s="77">
        <f t="shared" si="443"/>
        <v>0</v>
      </c>
      <c r="CS281" s="77">
        <f t="shared" si="443"/>
        <v>0</v>
      </c>
      <c r="CT281" s="77">
        <f t="shared" si="444"/>
        <v>0</v>
      </c>
      <c r="CU281" s="77">
        <f t="shared" si="444"/>
        <v>0</v>
      </c>
      <c r="CV281" s="77">
        <f t="shared" si="444"/>
        <v>0</v>
      </c>
      <c r="CW281" s="77">
        <f t="shared" si="444"/>
        <v>0</v>
      </c>
      <c r="CX281" s="77">
        <f t="shared" si="444"/>
        <v>0</v>
      </c>
      <c r="CY281" s="77">
        <f t="shared" si="444"/>
        <v>0</v>
      </c>
      <c r="CZ281" s="77">
        <f t="shared" si="444"/>
        <v>0</v>
      </c>
      <c r="DA281" s="77">
        <f t="shared" si="444"/>
        <v>0</v>
      </c>
      <c r="DB281" s="77">
        <f t="shared" si="444"/>
        <v>0</v>
      </c>
      <c r="DC281" s="77">
        <f t="shared" si="444"/>
        <v>0</v>
      </c>
      <c r="DD281" s="77">
        <f t="shared" si="445"/>
        <v>0</v>
      </c>
      <c r="DE281" s="77">
        <f t="shared" si="445"/>
        <v>0</v>
      </c>
      <c r="DF281" s="77">
        <f t="shared" si="445"/>
        <v>0</v>
      </c>
      <c r="DG281" s="77">
        <f t="shared" si="445"/>
        <v>0</v>
      </c>
      <c r="DH281" s="77">
        <f t="shared" si="445"/>
        <v>0</v>
      </c>
      <c r="DI281" s="77">
        <f t="shared" si="445"/>
        <v>0</v>
      </c>
      <c r="DJ281" s="77">
        <f t="shared" si="445"/>
        <v>0</v>
      </c>
      <c r="DK281" s="77">
        <f t="shared" si="445"/>
        <v>0</v>
      </c>
      <c r="DL281" s="77">
        <f t="shared" si="445"/>
        <v>0</v>
      </c>
      <c r="DM281" s="77">
        <f t="shared" si="445"/>
        <v>0</v>
      </c>
      <c r="DN281" s="77">
        <f t="shared" si="446"/>
        <v>0</v>
      </c>
      <c r="DO281" s="77">
        <f t="shared" si="446"/>
        <v>0</v>
      </c>
      <c r="DP281" s="77">
        <f t="shared" si="446"/>
        <v>0</v>
      </c>
      <c r="DQ281" s="77">
        <f t="shared" si="446"/>
        <v>0</v>
      </c>
      <c r="DR281" s="77">
        <f t="shared" si="446"/>
        <v>0</v>
      </c>
      <c r="DS281" s="77">
        <f t="shared" si="446"/>
        <v>0</v>
      </c>
      <c r="DT281" s="77">
        <f t="shared" si="446"/>
        <v>0</v>
      </c>
      <c r="DU281" s="77">
        <f t="shared" si="446"/>
        <v>0</v>
      </c>
      <c r="DV281" s="77">
        <f t="shared" si="446"/>
        <v>0</v>
      </c>
      <c r="DW281" s="77">
        <f t="shared" si="446"/>
        <v>0</v>
      </c>
      <c r="DX281" s="77">
        <f t="shared" si="446"/>
        <v>0</v>
      </c>
      <c r="DY281" s="77">
        <f t="shared" si="447"/>
        <v>0</v>
      </c>
      <c r="DZ281" s="77">
        <f t="shared" si="447"/>
        <v>0</v>
      </c>
      <c r="EA281" s="77">
        <f t="shared" si="447"/>
        <v>0</v>
      </c>
      <c r="EB281" s="77">
        <f t="shared" si="447"/>
        <v>0</v>
      </c>
      <c r="EC281" s="77">
        <f t="shared" si="447"/>
        <v>0</v>
      </c>
      <c r="ED281" s="77">
        <f t="shared" si="447"/>
        <v>0</v>
      </c>
      <c r="EE281" s="77">
        <f t="shared" si="447"/>
        <v>0</v>
      </c>
      <c r="EF281" s="77">
        <f t="shared" si="447"/>
        <v>0</v>
      </c>
      <c r="EG281" s="77">
        <f t="shared" si="447"/>
        <v>0</v>
      </c>
      <c r="EH281" s="77">
        <f t="shared" si="447"/>
        <v>0</v>
      </c>
      <c r="EI281" s="77">
        <f t="shared" si="448"/>
        <v>0</v>
      </c>
      <c r="EJ281" s="77">
        <f t="shared" si="448"/>
        <v>0</v>
      </c>
      <c r="EK281" s="77">
        <f t="shared" si="448"/>
        <v>0</v>
      </c>
      <c r="EL281" s="77">
        <f t="shared" si="448"/>
        <v>0</v>
      </c>
      <c r="EM281" s="77">
        <f t="shared" si="448"/>
        <v>0</v>
      </c>
      <c r="EN281" s="77">
        <f t="shared" si="448"/>
        <v>0</v>
      </c>
      <c r="EO281" s="77">
        <f t="shared" si="448"/>
        <v>0</v>
      </c>
      <c r="EP281" s="77">
        <f t="shared" si="448"/>
        <v>0</v>
      </c>
      <c r="EQ281" s="77">
        <f t="shared" si="448"/>
        <v>0</v>
      </c>
      <c r="ER281" s="77">
        <f t="shared" si="448"/>
        <v>0</v>
      </c>
      <c r="ES281" s="77">
        <f t="shared" si="449"/>
        <v>0</v>
      </c>
      <c r="ET281" s="77">
        <f t="shared" si="449"/>
        <v>0</v>
      </c>
      <c r="EU281" s="77">
        <f t="shared" si="449"/>
        <v>0</v>
      </c>
      <c r="EV281" s="77">
        <f t="shared" si="449"/>
        <v>0</v>
      </c>
      <c r="EW281" s="77">
        <f t="shared" si="449"/>
        <v>0</v>
      </c>
      <c r="EX281" s="77">
        <f t="shared" si="449"/>
        <v>0</v>
      </c>
      <c r="EY281" s="77">
        <f t="shared" si="449"/>
        <v>0</v>
      </c>
      <c r="EZ281" s="77">
        <f t="shared" si="449"/>
        <v>0</v>
      </c>
      <c r="FA281" s="77">
        <f t="shared" si="449"/>
        <v>0</v>
      </c>
      <c r="FB281" s="77">
        <f t="shared" si="449"/>
        <v>0</v>
      </c>
      <c r="FC281" s="77">
        <f t="shared" si="450"/>
        <v>0</v>
      </c>
      <c r="FD281" s="77">
        <f t="shared" si="450"/>
        <v>0</v>
      </c>
      <c r="FE281" s="77">
        <f t="shared" si="450"/>
        <v>0</v>
      </c>
      <c r="FF281" s="77">
        <f t="shared" si="450"/>
        <v>0</v>
      </c>
      <c r="FG281" s="77">
        <f t="shared" si="450"/>
        <v>0</v>
      </c>
      <c r="FH281" s="77">
        <f t="shared" si="450"/>
        <v>0</v>
      </c>
      <c r="FI281" s="77">
        <f t="shared" si="450"/>
        <v>0</v>
      </c>
      <c r="FJ281" s="77">
        <f t="shared" si="450"/>
        <v>0</v>
      </c>
      <c r="FK281" s="77">
        <f t="shared" si="450"/>
        <v>0</v>
      </c>
      <c r="FL281" s="77">
        <f t="shared" si="450"/>
        <v>0</v>
      </c>
      <c r="FM281" s="77">
        <f t="shared" si="451"/>
        <v>0</v>
      </c>
      <c r="FN281" s="77">
        <f t="shared" si="451"/>
        <v>0</v>
      </c>
      <c r="FO281" s="77">
        <f t="shared" si="451"/>
        <v>0</v>
      </c>
      <c r="FP281" s="77">
        <f t="shared" si="451"/>
        <v>0</v>
      </c>
      <c r="FQ281" s="77">
        <f t="shared" si="451"/>
        <v>0</v>
      </c>
      <c r="FR281" s="77">
        <f t="shared" si="451"/>
        <v>0</v>
      </c>
      <c r="FS281" s="77">
        <f t="shared" si="451"/>
        <v>0</v>
      </c>
      <c r="FT281" s="77">
        <f t="shared" si="451"/>
        <v>0</v>
      </c>
      <c r="FU281" s="77">
        <f t="shared" si="451"/>
        <v>0</v>
      </c>
      <c r="FV281" s="77">
        <f t="shared" si="451"/>
        <v>0</v>
      </c>
      <c r="FW281" s="77">
        <f t="shared" si="452"/>
        <v>0</v>
      </c>
      <c r="FX281" s="77">
        <f t="shared" si="452"/>
        <v>0</v>
      </c>
      <c r="FY281" s="77">
        <f t="shared" si="452"/>
        <v>0</v>
      </c>
      <c r="FZ281" s="77">
        <f t="shared" si="452"/>
        <v>0</v>
      </c>
      <c r="GA281" s="77">
        <f t="shared" si="452"/>
        <v>0</v>
      </c>
      <c r="GB281" s="77">
        <f t="shared" si="452"/>
        <v>0</v>
      </c>
      <c r="GC281" s="77">
        <f t="shared" si="452"/>
        <v>0</v>
      </c>
      <c r="GD281" s="77">
        <f t="shared" si="452"/>
        <v>0</v>
      </c>
      <c r="GE281" s="77">
        <f t="shared" si="452"/>
        <v>0</v>
      </c>
      <c r="GF281" s="77">
        <f t="shared" si="452"/>
        <v>0</v>
      </c>
      <c r="GG281" s="77">
        <f t="shared" si="452"/>
        <v>0</v>
      </c>
    </row>
    <row r="282" spans="1:189" ht="15.75" x14ac:dyDescent="0.25">
      <c r="A282" s="93"/>
      <c r="B282" s="101"/>
      <c r="C282" s="93"/>
      <c r="D282" s="93"/>
      <c r="E282" s="93"/>
      <c r="F282" s="101"/>
      <c r="G282" s="97">
        <f t="shared" si="418"/>
        <v>0</v>
      </c>
      <c r="H282" s="96"/>
      <c r="I282" s="97">
        <f t="shared" si="419"/>
        <v>0</v>
      </c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0">
        <f t="shared" si="421"/>
        <v>0</v>
      </c>
      <c r="AE282" s="100">
        <f t="shared" si="417"/>
        <v>0</v>
      </c>
      <c r="AF282" s="75"/>
      <c r="AG282" s="75"/>
      <c r="AH282" s="68">
        <f t="shared" si="420"/>
        <v>0</v>
      </c>
      <c r="AI282" s="79">
        <f>SUMIF(Списки!$D$2:$D$6,B282,Списки!$E$2:$E$6)</f>
        <v>0</v>
      </c>
      <c r="AJ282" s="79">
        <f t="shared" si="422"/>
        <v>31</v>
      </c>
      <c r="AK282" s="70"/>
      <c r="AL282" s="70">
        <f t="array" aca="1" ref="AL282" ca="1">IF(MONTH(AI282)=1,MIN(IF(F282=январь!$A$1:$AF$200,ROW(январь!$A$1:$AF$200))),IF(MONTH(AI282)=2,MIN(IF(F282=февраль!$A$1:$AF$200,ROW(февраль!$A$1:$AF$200))),IF(MONTH(AI282)=3,MIN(IF(F282=март!$A$1:$AF$200,ROW(март!$A$1:$AF$200))),IF(MONTH(AI282)=4,MIN(IF(F282=апрель!$A$1:$AF$200,ROW(апрель!$A$1:$AF$200))),IF(MONTH(AI282)=5,MIN(IF(F282=май!$A$1:$AF$200,ROW(май!$A$1:$AF$200))),0)))))</f>
        <v>3</v>
      </c>
      <c r="AM282" s="77" t="str">
        <f t="shared" ca="1" si="438"/>
        <v>П</v>
      </c>
      <c r="AN282" s="77" t="str">
        <f t="shared" ca="1" si="438"/>
        <v>П</v>
      </c>
      <c r="AO282" s="77" t="str">
        <f t="shared" ca="1" si="438"/>
        <v>КД</v>
      </c>
      <c r="AP282" s="77" t="str">
        <f t="shared" ca="1" si="438"/>
        <v>КД</v>
      </c>
      <c r="AQ282" s="77" t="str">
        <f t="shared" ca="1" si="438"/>
        <v>КД</v>
      </c>
      <c r="AR282" s="77" t="str">
        <f t="shared" ca="1" si="438"/>
        <v>КД</v>
      </c>
      <c r="AS282" s="77" t="str">
        <f t="shared" ca="1" si="438"/>
        <v>В</v>
      </c>
      <c r="AT282" s="77" t="str">
        <f t="shared" ca="1" si="438"/>
        <v>КД</v>
      </c>
      <c r="AU282" s="77">
        <f t="shared" ca="1" si="438"/>
        <v>0</v>
      </c>
      <c r="AV282" s="77">
        <f t="shared" ca="1" si="438"/>
        <v>3</v>
      </c>
      <c r="AW282" s="77">
        <f t="shared" ca="1" si="439"/>
        <v>4</v>
      </c>
      <c r="AX282" s="77">
        <f t="shared" ca="1" si="439"/>
        <v>6</v>
      </c>
      <c r="AY282" s="77">
        <f t="shared" ca="1" si="439"/>
        <v>3</v>
      </c>
      <c r="AZ282" s="77" t="str">
        <f t="shared" ca="1" si="439"/>
        <v>В</v>
      </c>
      <c r="BA282" s="77">
        <f t="shared" ca="1" si="439"/>
        <v>7</v>
      </c>
      <c r="BB282" s="77">
        <f t="shared" ca="1" si="439"/>
        <v>0</v>
      </c>
      <c r="BC282" s="77">
        <f t="shared" ca="1" si="439"/>
        <v>3</v>
      </c>
      <c r="BD282" s="77">
        <f t="shared" ca="1" si="439"/>
        <v>4</v>
      </c>
      <c r="BE282" s="77">
        <f t="shared" ca="1" si="439"/>
        <v>6</v>
      </c>
      <c r="BF282" s="77">
        <f t="shared" ca="1" si="439"/>
        <v>3</v>
      </c>
      <c r="BG282" s="77" t="str">
        <f t="shared" ca="1" si="440"/>
        <v>В</v>
      </c>
      <c r="BH282" s="77">
        <f t="shared" ca="1" si="440"/>
        <v>7</v>
      </c>
      <c r="BI282" s="77">
        <f t="shared" ca="1" si="440"/>
        <v>0</v>
      </c>
      <c r="BJ282" s="77">
        <f t="shared" ca="1" si="440"/>
        <v>3</v>
      </c>
      <c r="BK282" s="77">
        <f t="shared" ca="1" si="440"/>
        <v>4</v>
      </c>
      <c r="BL282" s="77">
        <f t="shared" ca="1" si="440"/>
        <v>6</v>
      </c>
      <c r="BM282" s="77">
        <f t="shared" ca="1" si="440"/>
        <v>3</v>
      </c>
      <c r="BN282" s="77" t="str">
        <f t="shared" ca="1" si="440"/>
        <v>В</v>
      </c>
      <c r="BO282" s="77">
        <f t="shared" ca="1" si="440"/>
        <v>7</v>
      </c>
      <c r="BP282" s="77">
        <f t="shared" ca="1" si="440"/>
        <v>0</v>
      </c>
      <c r="BQ282" s="77">
        <f t="shared" ca="1" si="440"/>
        <v>3</v>
      </c>
      <c r="BR282" s="77">
        <f t="shared" si="441"/>
        <v>0</v>
      </c>
      <c r="BS282" s="77">
        <f t="shared" si="441"/>
        <v>0</v>
      </c>
      <c r="BT282" s="77">
        <f t="shared" si="441"/>
        <v>0</v>
      </c>
      <c r="BU282" s="77">
        <f t="shared" si="441"/>
        <v>0</v>
      </c>
      <c r="BV282" s="77">
        <f t="shared" si="441"/>
        <v>0</v>
      </c>
      <c r="BW282" s="77">
        <f t="shared" si="441"/>
        <v>0</v>
      </c>
      <c r="BX282" s="77">
        <f t="shared" si="441"/>
        <v>0</v>
      </c>
      <c r="BY282" s="77">
        <f t="shared" si="441"/>
        <v>0</v>
      </c>
      <c r="BZ282" s="77">
        <f t="shared" si="441"/>
        <v>0</v>
      </c>
      <c r="CA282" s="77">
        <f t="shared" si="441"/>
        <v>0</v>
      </c>
      <c r="CB282" s="77">
        <f t="shared" si="442"/>
        <v>0</v>
      </c>
      <c r="CC282" s="77">
        <f t="shared" si="442"/>
        <v>0</v>
      </c>
      <c r="CD282" s="77">
        <f t="shared" si="442"/>
        <v>0</v>
      </c>
      <c r="CE282" s="77">
        <f t="shared" si="442"/>
        <v>0</v>
      </c>
      <c r="CF282" s="77">
        <f t="shared" si="442"/>
        <v>0</v>
      </c>
      <c r="CG282" s="77">
        <f t="shared" si="442"/>
        <v>0</v>
      </c>
      <c r="CH282" s="77">
        <f t="shared" si="442"/>
        <v>0</v>
      </c>
      <c r="CI282" s="77">
        <f t="shared" si="442"/>
        <v>0</v>
      </c>
      <c r="CJ282" s="77">
        <f t="shared" si="442"/>
        <v>0</v>
      </c>
      <c r="CK282" s="77">
        <f t="shared" si="442"/>
        <v>0</v>
      </c>
      <c r="CL282" s="77">
        <f t="shared" si="443"/>
        <v>0</v>
      </c>
      <c r="CM282" s="77">
        <f t="shared" si="443"/>
        <v>0</v>
      </c>
      <c r="CN282" s="77">
        <f t="shared" si="443"/>
        <v>0</v>
      </c>
      <c r="CO282" s="77">
        <f t="shared" si="443"/>
        <v>0</v>
      </c>
      <c r="CP282" s="77">
        <f t="shared" si="443"/>
        <v>0</v>
      </c>
      <c r="CQ282" s="77">
        <f t="shared" si="443"/>
        <v>0</v>
      </c>
      <c r="CR282" s="77">
        <f t="shared" si="443"/>
        <v>0</v>
      </c>
      <c r="CS282" s="77">
        <f t="shared" si="443"/>
        <v>0</v>
      </c>
      <c r="CT282" s="77">
        <f t="shared" si="444"/>
        <v>0</v>
      </c>
      <c r="CU282" s="77">
        <f t="shared" si="444"/>
        <v>0</v>
      </c>
      <c r="CV282" s="77">
        <f t="shared" si="444"/>
        <v>0</v>
      </c>
      <c r="CW282" s="77">
        <f t="shared" si="444"/>
        <v>0</v>
      </c>
      <c r="CX282" s="77">
        <f t="shared" si="444"/>
        <v>0</v>
      </c>
      <c r="CY282" s="77">
        <f t="shared" si="444"/>
        <v>0</v>
      </c>
      <c r="CZ282" s="77">
        <f t="shared" si="444"/>
        <v>0</v>
      </c>
      <c r="DA282" s="77">
        <f t="shared" si="444"/>
        <v>0</v>
      </c>
      <c r="DB282" s="77">
        <f t="shared" si="444"/>
        <v>0</v>
      </c>
      <c r="DC282" s="77">
        <f t="shared" si="444"/>
        <v>0</v>
      </c>
      <c r="DD282" s="77">
        <f t="shared" si="445"/>
        <v>0</v>
      </c>
      <c r="DE282" s="77">
        <f t="shared" si="445"/>
        <v>0</v>
      </c>
      <c r="DF282" s="77">
        <f t="shared" si="445"/>
        <v>0</v>
      </c>
      <c r="DG282" s="77">
        <f t="shared" si="445"/>
        <v>0</v>
      </c>
      <c r="DH282" s="77">
        <f t="shared" si="445"/>
        <v>0</v>
      </c>
      <c r="DI282" s="77">
        <f t="shared" si="445"/>
        <v>0</v>
      </c>
      <c r="DJ282" s="77">
        <f t="shared" si="445"/>
        <v>0</v>
      </c>
      <c r="DK282" s="77">
        <f t="shared" si="445"/>
        <v>0</v>
      </c>
      <c r="DL282" s="77">
        <f t="shared" si="445"/>
        <v>0</v>
      </c>
      <c r="DM282" s="77">
        <f t="shared" si="445"/>
        <v>0</v>
      </c>
      <c r="DN282" s="77">
        <f t="shared" si="446"/>
        <v>0</v>
      </c>
      <c r="DO282" s="77">
        <f t="shared" si="446"/>
        <v>0</v>
      </c>
      <c r="DP282" s="77">
        <f t="shared" si="446"/>
        <v>0</v>
      </c>
      <c r="DQ282" s="77">
        <f t="shared" si="446"/>
        <v>0</v>
      </c>
      <c r="DR282" s="77">
        <f t="shared" si="446"/>
        <v>0</v>
      </c>
      <c r="DS282" s="77">
        <f t="shared" si="446"/>
        <v>0</v>
      </c>
      <c r="DT282" s="77">
        <f t="shared" si="446"/>
        <v>0</v>
      </c>
      <c r="DU282" s="77">
        <f t="shared" si="446"/>
        <v>0</v>
      </c>
      <c r="DV282" s="77">
        <f t="shared" si="446"/>
        <v>0</v>
      </c>
      <c r="DW282" s="77">
        <f t="shared" si="446"/>
        <v>0</v>
      </c>
      <c r="DX282" s="77">
        <f t="shared" si="446"/>
        <v>0</v>
      </c>
      <c r="DY282" s="77">
        <f t="shared" si="447"/>
        <v>0</v>
      </c>
      <c r="DZ282" s="77">
        <f t="shared" si="447"/>
        <v>0</v>
      </c>
      <c r="EA282" s="77">
        <f t="shared" si="447"/>
        <v>0</v>
      </c>
      <c r="EB282" s="77">
        <f t="shared" si="447"/>
        <v>0</v>
      </c>
      <c r="EC282" s="77">
        <f t="shared" si="447"/>
        <v>0</v>
      </c>
      <c r="ED282" s="77">
        <f t="shared" si="447"/>
        <v>0</v>
      </c>
      <c r="EE282" s="77">
        <f t="shared" si="447"/>
        <v>0</v>
      </c>
      <c r="EF282" s="77">
        <f t="shared" si="447"/>
        <v>0</v>
      </c>
      <c r="EG282" s="77">
        <f t="shared" si="447"/>
        <v>0</v>
      </c>
      <c r="EH282" s="77">
        <f t="shared" si="447"/>
        <v>0</v>
      </c>
      <c r="EI282" s="77">
        <f t="shared" si="448"/>
        <v>0</v>
      </c>
      <c r="EJ282" s="77">
        <f t="shared" si="448"/>
        <v>0</v>
      </c>
      <c r="EK282" s="77">
        <f t="shared" si="448"/>
        <v>0</v>
      </c>
      <c r="EL282" s="77">
        <f t="shared" si="448"/>
        <v>0</v>
      </c>
      <c r="EM282" s="77">
        <f t="shared" si="448"/>
        <v>0</v>
      </c>
      <c r="EN282" s="77">
        <f t="shared" si="448"/>
        <v>0</v>
      </c>
      <c r="EO282" s="77">
        <f t="shared" si="448"/>
        <v>0</v>
      </c>
      <c r="EP282" s="77">
        <f t="shared" si="448"/>
        <v>0</v>
      </c>
      <c r="EQ282" s="77">
        <f t="shared" si="448"/>
        <v>0</v>
      </c>
      <c r="ER282" s="77">
        <f t="shared" si="448"/>
        <v>0</v>
      </c>
      <c r="ES282" s="77">
        <f t="shared" si="449"/>
        <v>0</v>
      </c>
      <c r="ET282" s="77">
        <f t="shared" si="449"/>
        <v>0</v>
      </c>
      <c r="EU282" s="77">
        <f t="shared" si="449"/>
        <v>0</v>
      </c>
      <c r="EV282" s="77">
        <f t="shared" si="449"/>
        <v>0</v>
      </c>
      <c r="EW282" s="77">
        <f t="shared" si="449"/>
        <v>0</v>
      </c>
      <c r="EX282" s="77">
        <f t="shared" si="449"/>
        <v>0</v>
      </c>
      <c r="EY282" s="77">
        <f t="shared" si="449"/>
        <v>0</v>
      </c>
      <c r="EZ282" s="77">
        <f t="shared" si="449"/>
        <v>0</v>
      </c>
      <c r="FA282" s="77">
        <f t="shared" si="449"/>
        <v>0</v>
      </c>
      <c r="FB282" s="77">
        <f t="shared" si="449"/>
        <v>0</v>
      </c>
      <c r="FC282" s="77">
        <f t="shared" si="450"/>
        <v>0</v>
      </c>
      <c r="FD282" s="77">
        <f t="shared" si="450"/>
        <v>0</v>
      </c>
      <c r="FE282" s="77">
        <f t="shared" si="450"/>
        <v>0</v>
      </c>
      <c r="FF282" s="77">
        <f t="shared" si="450"/>
        <v>0</v>
      </c>
      <c r="FG282" s="77">
        <f t="shared" si="450"/>
        <v>0</v>
      </c>
      <c r="FH282" s="77">
        <f t="shared" si="450"/>
        <v>0</v>
      </c>
      <c r="FI282" s="77">
        <f t="shared" si="450"/>
        <v>0</v>
      </c>
      <c r="FJ282" s="77">
        <f t="shared" si="450"/>
        <v>0</v>
      </c>
      <c r="FK282" s="77">
        <f t="shared" si="450"/>
        <v>0</v>
      </c>
      <c r="FL282" s="77">
        <f t="shared" si="450"/>
        <v>0</v>
      </c>
      <c r="FM282" s="77">
        <f t="shared" si="451"/>
        <v>0</v>
      </c>
      <c r="FN282" s="77">
        <f t="shared" si="451"/>
        <v>0</v>
      </c>
      <c r="FO282" s="77">
        <f t="shared" si="451"/>
        <v>0</v>
      </c>
      <c r="FP282" s="77">
        <f t="shared" si="451"/>
        <v>0</v>
      </c>
      <c r="FQ282" s="77">
        <f t="shared" si="451"/>
        <v>0</v>
      </c>
      <c r="FR282" s="77">
        <f t="shared" si="451"/>
        <v>0</v>
      </c>
      <c r="FS282" s="77">
        <f t="shared" si="451"/>
        <v>0</v>
      </c>
      <c r="FT282" s="77">
        <f t="shared" si="451"/>
        <v>0</v>
      </c>
      <c r="FU282" s="77">
        <f t="shared" si="451"/>
        <v>0</v>
      </c>
      <c r="FV282" s="77">
        <f t="shared" si="451"/>
        <v>0</v>
      </c>
      <c r="FW282" s="77">
        <f t="shared" si="452"/>
        <v>0</v>
      </c>
      <c r="FX282" s="77">
        <f t="shared" si="452"/>
        <v>0</v>
      </c>
      <c r="FY282" s="77">
        <f t="shared" si="452"/>
        <v>0</v>
      </c>
      <c r="FZ282" s="77">
        <f t="shared" si="452"/>
        <v>0</v>
      </c>
      <c r="GA282" s="77">
        <f t="shared" si="452"/>
        <v>0</v>
      </c>
      <c r="GB282" s="77">
        <f t="shared" si="452"/>
        <v>0</v>
      </c>
      <c r="GC282" s="77">
        <f t="shared" si="452"/>
        <v>0</v>
      </c>
      <c r="GD282" s="77">
        <f t="shared" si="452"/>
        <v>0</v>
      </c>
      <c r="GE282" s="77">
        <f t="shared" si="452"/>
        <v>0</v>
      </c>
      <c r="GF282" s="77">
        <f t="shared" si="452"/>
        <v>0</v>
      </c>
      <c r="GG282" s="77">
        <f t="shared" si="452"/>
        <v>0</v>
      </c>
    </row>
    <row r="283" spans="1:189" ht="15.75" x14ac:dyDescent="0.25">
      <c r="A283" s="93"/>
      <c r="B283" s="101"/>
      <c r="C283" s="93"/>
      <c r="D283" s="93"/>
      <c r="E283" s="93"/>
      <c r="F283" s="101"/>
      <c r="G283" s="97">
        <f t="shared" si="418"/>
        <v>0</v>
      </c>
      <c r="H283" s="96"/>
      <c r="I283" s="97">
        <f t="shared" si="419"/>
        <v>0</v>
      </c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0">
        <f t="shared" si="421"/>
        <v>0</v>
      </c>
      <c r="AE283" s="100">
        <f t="shared" si="417"/>
        <v>0</v>
      </c>
      <c r="AF283" s="75"/>
      <c r="AG283" s="75"/>
      <c r="AH283" s="68">
        <f t="shared" si="420"/>
        <v>0</v>
      </c>
      <c r="AI283" s="79">
        <f>SUMIF(Списки!$D$2:$D$6,B283,Списки!$E$2:$E$6)</f>
        <v>0</v>
      </c>
      <c r="AJ283" s="79">
        <f t="shared" si="422"/>
        <v>31</v>
      </c>
      <c r="AK283" s="70"/>
      <c r="AL283" s="70">
        <f t="array" aca="1" ref="AL283" ca="1">IF(MONTH(AI283)=1,MIN(IF(F283=январь!$A$1:$AF$200,ROW(январь!$A$1:$AF$200))),IF(MONTH(AI283)=2,MIN(IF(F283=февраль!$A$1:$AF$200,ROW(февраль!$A$1:$AF$200))),IF(MONTH(AI283)=3,MIN(IF(F283=март!$A$1:$AF$200,ROW(март!$A$1:$AF$200))),IF(MONTH(AI283)=4,MIN(IF(F283=апрель!$A$1:$AF$200,ROW(апрель!$A$1:$AF$200))),IF(MONTH(AI283)=5,MIN(IF(F283=май!$A$1:$AF$200,ROW(май!$A$1:$AF$200))),0)))))</f>
        <v>3</v>
      </c>
      <c r="AM283" s="77" t="str">
        <f t="shared" ca="1" si="438"/>
        <v>П</v>
      </c>
      <c r="AN283" s="77" t="str">
        <f t="shared" ca="1" si="438"/>
        <v>П</v>
      </c>
      <c r="AO283" s="77" t="str">
        <f t="shared" ca="1" si="438"/>
        <v>КД</v>
      </c>
      <c r="AP283" s="77" t="str">
        <f t="shared" ca="1" si="438"/>
        <v>КД</v>
      </c>
      <c r="AQ283" s="77" t="str">
        <f t="shared" ca="1" si="438"/>
        <v>КД</v>
      </c>
      <c r="AR283" s="77" t="str">
        <f t="shared" ca="1" si="438"/>
        <v>КД</v>
      </c>
      <c r="AS283" s="77" t="str">
        <f t="shared" ca="1" si="438"/>
        <v>В</v>
      </c>
      <c r="AT283" s="77" t="str">
        <f t="shared" ca="1" si="438"/>
        <v>КД</v>
      </c>
      <c r="AU283" s="77">
        <f t="shared" ca="1" si="438"/>
        <v>0</v>
      </c>
      <c r="AV283" s="77">
        <f t="shared" ca="1" si="438"/>
        <v>3</v>
      </c>
      <c r="AW283" s="77">
        <f t="shared" ca="1" si="439"/>
        <v>4</v>
      </c>
      <c r="AX283" s="77">
        <f t="shared" ca="1" si="439"/>
        <v>6</v>
      </c>
      <c r="AY283" s="77">
        <f t="shared" ca="1" si="439"/>
        <v>3</v>
      </c>
      <c r="AZ283" s="77" t="str">
        <f t="shared" ca="1" si="439"/>
        <v>В</v>
      </c>
      <c r="BA283" s="77">
        <f t="shared" ca="1" si="439"/>
        <v>7</v>
      </c>
      <c r="BB283" s="77">
        <f t="shared" ca="1" si="439"/>
        <v>0</v>
      </c>
      <c r="BC283" s="77">
        <f t="shared" ca="1" si="439"/>
        <v>3</v>
      </c>
      <c r="BD283" s="77">
        <f t="shared" ca="1" si="439"/>
        <v>4</v>
      </c>
      <c r="BE283" s="77">
        <f t="shared" ca="1" si="439"/>
        <v>6</v>
      </c>
      <c r="BF283" s="77">
        <f t="shared" ca="1" si="439"/>
        <v>3</v>
      </c>
      <c r="BG283" s="77" t="str">
        <f t="shared" ca="1" si="440"/>
        <v>В</v>
      </c>
      <c r="BH283" s="77">
        <f t="shared" ca="1" si="440"/>
        <v>7</v>
      </c>
      <c r="BI283" s="77">
        <f t="shared" ca="1" si="440"/>
        <v>0</v>
      </c>
      <c r="BJ283" s="77">
        <f t="shared" ca="1" si="440"/>
        <v>3</v>
      </c>
      <c r="BK283" s="77">
        <f t="shared" ca="1" si="440"/>
        <v>4</v>
      </c>
      <c r="BL283" s="77">
        <f t="shared" ca="1" si="440"/>
        <v>6</v>
      </c>
      <c r="BM283" s="77">
        <f t="shared" ca="1" si="440"/>
        <v>3</v>
      </c>
      <c r="BN283" s="77" t="str">
        <f t="shared" ca="1" si="440"/>
        <v>В</v>
      </c>
      <c r="BO283" s="77">
        <f t="shared" ca="1" si="440"/>
        <v>7</v>
      </c>
      <c r="BP283" s="77">
        <f t="shared" ca="1" si="440"/>
        <v>0</v>
      </c>
      <c r="BQ283" s="77">
        <f t="shared" ca="1" si="440"/>
        <v>3</v>
      </c>
      <c r="BR283" s="77">
        <f t="shared" si="441"/>
        <v>0</v>
      </c>
      <c r="BS283" s="77">
        <f t="shared" si="441"/>
        <v>0</v>
      </c>
      <c r="BT283" s="77">
        <f t="shared" si="441"/>
        <v>0</v>
      </c>
      <c r="BU283" s="77">
        <f t="shared" si="441"/>
        <v>0</v>
      </c>
      <c r="BV283" s="77">
        <f t="shared" si="441"/>
        <v>0</v>
      </c>
      <c r="BW283" s="77">
        <f t="shared" si="441"/>
        <v>0</v>
      </c>
      <c r="BX283" s="77">
        <f t="shared" si="441"/>
        <v>0</v>
      </c>
      <c r="BY283" s="77">
        <f t="shared" si="441"/>
        <v>0</v>
      </c>
      <c r="BZ283" s="77">
        <f t="shared" si="441"/>
        <v>0</v>
      </c>
      <c r="CA283" s="77">
        <f t="shared" si="441"/>
        <v>0</v>
      </c>
      <c r="CB283" s="77">
        <f t="shared" si="442"/>
        <v>0</v>
      </c>
      <c r="CC283" s="77">
        <f t="shared" si="442"/>
        <v>0</v>
      </c>
      <c r="CD283" s="77">
        <f t="shared" si="442"/>
        <v>0</v>
      </c>
      <c r="CE283" s="77">
        <f t="shared" si="442"/>
        <v>0</v>
      </c>
      <c r="CF283" s="77">
        <f t="shared" si="442"/>
        <v>0</v>
      </c>
      <c r="CG283" s="77">
        <f t="shared" si="442"/>
        <v>0</v>
      </c>
      <c r="CH283" s="77">
        <f t="shared" si="442"/>
        <v>0</v>
      </c>
      <c r="CI283" s="77">
        <f t="shared" si="442"/>
        <v>0</v>
      </c>
      <c r="CJ283" s="77">
        <f t="shared" si="442"/>
        <v>0</v>
      </c>
      <c r="CK283" s="77">
        <f t="shared" si="442"/>
        <v>0</v>
      </c>
      <c r="CL283" s="77">
        <f t="shared" si="443"/>
        <v>0</v>
      </c>
      <c r="CM283" s="77">
        <f t="shared" si="443"/>
        <v>0</v>
      </c>
      <c r="CN283" s="77">
        <f t="shared" si="443"/>
        <v>0</v>
      </c>
      <c r="CO283" s="77">
        <f t="shared" si="443"/>
        <v>0</v>
      </c>
      <c r="CP283" s="77">
        <f t="shared" si="443"/>
        <v>0</v>
      </c>
      <c r="CQ283" s="77">
        <f t="shared" si="443"/>
        <v>0</v>
      </c>
      <c r="CR283" s="77">
        <f t="shared" si="443"/>
        <v>0</v>
      </c>
      <c r="CS283" s="77">
        <f t="shared" si="443"/>
        <v>0</v>
      </c>
      <c r="CT283" s="77">
        <f t="shared" si="444"/>
        <v>0</v>
      </c>
      <c r="CU283" s="77">
        <f t="shared" si="444"/>
        <v>0</v>
      </c>
      <c r="CV283" s="77">
        <f t="shared" si="444"/>
        <v>0</v>
      </c>
      <c r="CW283" s="77">
        <f t="shared" si="444"/>
        <v>0</v>
      </c>
      <c r="CX283" s="77">
        <f t="shared" si="444"/>
        <v>0</v>
      </c>
      <c r="CY283" s="77">
        <f t="shared" si="444"/>
        <v>0</v>
      </c>
      <c r="CZ283" s="77">
        <f t="shared" si="444"/>
        <v>0</v>
      </c>
      <c r="DA283" s="77">
        <f t="shared" si="444"/>
        <v>0</v>
      </c>
      <c r="DB283" s="77">
        <f t="shared" si="444"/>
        <v>0</v>
      </c>
      <c r="DC283" s="77">
        <f t="shared" si="444"/>
        <v>0</v>
      </c>
      <c r="DD283" s="77">
        <f t="shared" si="445"/>
        <v>0</v>
      </c>
      <c r="DE283" s="77">
        <f t="shared" si="445"/>
        <v>0</v>
      </c>
      <c r="DF283" s="77">
        <f t="shared" si="445"/>
        <v>0</v>
      </c>
      <c r="DG283" s="77">
        <f t="shared" si="445"/>
        <v>0</v>
      </c>
      <c r="DH283" s="77">
        <f t="shared" si="445"/>
        <v>0</v>
      </c>
      <c r="DI283" s="77">
        <f t="shared" si="445"/>
        <v>0</v>
      </c>
      <c r="DJ283" s="77">
        <f t="shared" si="445"/>
        <v>0</v>
      </c>
      <c r="DK283" s="77">
        <f t="shared" si="445"/>
        <v>0</v>
      </c>
      <c r="DL283" s="77">
        <f t="shared" si="445"/>
        <v>0</v>
      </c>
      <c r="DM283" s="77">
        <f t="shared" si="445"/>
        <v>0</v>
      </c>
      <c r="DN283" s="77">
        <f t="shared" si="446"/>
        <v>0</v>
      </c>
      <c r="DO283" s="77">
        <f t="shared" si="446"/>
        <v>0</v>
      </c>
      <c r="DP283" s="77">
        <f t="shared" si="446"/>
        <v>0</v>
      </c>
      <c r="DQ283" s="77">
        <f t="shared" si="446"/>
        <v>0</v>
      </c>
      <c r="DR283" s="77">
        <f t="shared" si="446"/>
        <v>0</v>
      </c>
      <c r="DS283" s="77">
        <f t="shared" si="446"/>
        <v>0</v>
      </c>
      <c r="DT283" s="77">
        <f t="shared" si="446"/>
        <v>0</v>
      </c>
      <c r="DU283" s="77">
        <f t="shared" si="446"/>
        <v>0</v>
      </c>
      <c r="DV283" s="77">
        <f t="shared" si="446"/>
        <v>0</v>
      </c>
      <c r="DW283" s="77">
        <f t="shared" si="446"/>
        <v>0</v>
      </c>
      <c r="DX283" s="77">
        <f t="shared" si="446"/>
        <v>0</v>
      </c>
      <c r="DY283" s="77">
        <f t="shared" si="447"/>
        <v>0</v>
      </c>
      <c r="DZ283" s="77">
        <f t="shared" si="447"/>
        <v>0</v>
      </c>
      <c r="EA283" s="77">
        <f t="shared" si="447"/>
        <v>0</v>
      </c>
      <c r="EB283" s="77">
        <f t="shared" si="447"/>
        <v>0</v>
      </c>
      <c r="EC283" s="77">
        <f t="shared" si="447"/>
        <v>0</v>
      </c>
      <c r="ED283" s="77">
        <f t="shared" si="447"/>
        <v>0</v>
      </c>
      <c r="EE283" s="77">
        <f t="shared" si="447"/>
        <v>0</v>
      </c>
      <c r="EF283" s="77">
        <f t="shared" si="447"/>
        <v>0</v>
      </c>
      <c r="EG283" s="77">
        <f t="shared" si="447"/>
        <v>0</v>
      </c>
      <c r="EH283" s="77">
        <f t="shared" si="447"/>
        <v>0</v>
      </c>
      <c r="EI283" s="77">
        <f t="shared" si="448"/>
        <v>0</v>
      </c>
      <c r="EJ283" s="77">
        <f t="shared" si="448"/>
        <v>0</v>
      </c>
      <c r="EK283" s="77">
        <f t="shared" si="448"/>
        <v>0</v>
      </c>
      <c r="EL283" s="77">
        <f t="shared" si="448"/>
        <v>0</v>
      </c>
      <c r="EM283" s="77">
        <f t="shared" si="448"/>
        <v>0</v>
      </c>
      <c r="EN283" s="77">
        <f t="shared" si="448"/>
        <v>0</v>
      </c>
      <c r="EO283" s="77">
        <f t="shared" si="448"/>
        <v>0</v>
      </c>
      <c r="EP283" s="77">
        <f t="shared" si="448"/>
        <v>0</v>
      </c>
      <c r="EQ283" s="77">
        <f t="shared" si="448"/>
        <v>0</v>
      </c>
      <c r="ER283" s="77">
        <f t="shared" si="448"/>
        <v>0</v>
      </c>
      <c r="ES283" s="77">
        <f t="shared" si="449"/>
        <v>0</v>
      </c>
      <c r="ET283" s="77">
        <f t="shared" si="449"/>
        <v>0</v>
      </c>
      <c r="EU283" s="77">
        <f t="shared" si="449"/>
        <v>0</v>
      </c>
      <c r="EV283" s="77">
        <f t="shared" si="449"/>
        <v>0</v>
      </c>
      <c r="EW283" s="77">
        <f t="shared" si="449"/>
        <v>0</v>
      </c>
      <c r="EX283" s="77">
        <f t="shared" si="449"/>
        <v>0</v>
      </c>
      <c r="EY283" s="77">
        <f t="shared" si="449"/>
        <v>0</v>
      </c>
      <c r="EZ283" s="77">
        <f t="shared" si="449"/>
        <v>0</v>
      </c>
      <c r="FA283" s="77">
        <f t="shared" si="449"/>
        <v>0</v>
      </c>
      <c r="FB283" s="77">
        <f t="shared" si="449"/>
        <v>0</v>
      </c>
      <c r="FC283" s="77">
        <f t="shared" si="450"/>
        <v>0</v>
      </c>
      <c r="FD283" s="77">
        <f t="shared" si="450"/>
        <v>0</v>
      </c>
      <c r="FE283" s="77">
        <f t="shared" si="450"/>
        <v>0</v>
      </c>
      <c r="FF283" s="77">
        <f t="shared" si="450"/>
        <v>0</v>
      </c>
      <c r="FG283" s="77">
        <f t="shared" si="450"/>
        <v>0</v>
      </c>
      <c r="FH283" s="77">
        <f t="shared" si="450"/>
        <v>0</v>
      </c>
      <c r="FI283" s="77">
        <f t="shared" si="450"/>
        <v>0</v>
      </c>
      <c r="FJ283" s="77">
        <f t="shared" si="450"/>
        <v>0</v>
      </c>
      <c r="FK283" s="77">
        <f t="shared" si="450"/>
        <v>0</v>
      </c>
      <c r="FL283" s="77">
        <f t="shared" si="450"/>
        <v>0</v>
      </c>
      <c r="FM283" s="77">
        <f t="shared" si="451"/>
        <v>0</v>
      </c>
      <c r="FN283" s="77">
        <f t="shared" si="451"/>
        <v>0</v>
      </c>
      <c r="FO283" s="77">
        <f t="shared" si="451"/>
        <v>0</v>
      </c>
      <c r="FP283" s="77">
        <f t="shared" si="451"/>
        <v>0</v>
      </c>
      <c r="FQ283" s="77">
        <f t="shared" si="451"/>
        <v>0</v>
      </c>
      <c r="FR283" s="77">
        <f t="shared" si="451"/>
        <v>0</v>
      </c>
      <c r="FS283" s="77">
        <f t="shared" si="451"/>
        <v>0</v>
      </c>
      <c r="FT283" s="77">
        <f t="shared" si="451"/>
        <v>0</v>
      </c>
      <c r="FU283" s="77">
        <f t="shared" si="451"/>
        <v>0</v>
      </c>
      <c r="FV283" s="77">
        <f t="shared" si="451"/>
        <v>0</v>
      </c>
      <c r="FW283" s="77">
        <f t="shared" si="452"/>
        <v>0</v>
      </c>
      <c r="FX283" s="77">
        <f t="shared" si="452"/>
        <v>0</v>
      </c>
      <c r="FY283" s="77">
        <f t="shared" si="452"/>
        <v>0</v>
      </c>
      <c r="FZ283" s="77">
        <f t="shared" si="452"/>
        <v>0</v>
      </c>
      <c r="GA283" s="77">
        <f t="shared" si="452"/>
        <v>0</v>
      </c>
      <c r="GB283" s="77">
        <f t="shared" si="452"/>
        <v>0</v>
      </c>
      <c r="GC283" s="77">
        <f t="shared" si="452"/>
        <v>0</v>
      </c>
      <c r="GD283" s="77">
        <f t="shared" si="452"/>
        <v>0</v>
      </c>
      <c r="GE283" s="77">
        <f t="shared" si="452"/>
        <v>0</v>
      </c>
      <c r="GF283" s="77">
        <f t="shared" si="452"/>
        <v>0</v>
      </c>
      <c r="GG283" s="77">
        <f t="shared" si="452"/>
        <v>0</v>
      </c>
    </row>
    <row r="284" spans="1:189" ht="15.75" x14ac:dyDescent="0.25">
      <c r="A284" s="93"/>
      <c r="B284" s="101"/>
      <c r="C284" s="93"/>
      <c r="D284" s="93"/>
      <c r="E284" s="93"/>
      <c r="F284" s="101"/>
      <c r="G284" s="97">
        <f t="shared" si="418"/>
        <v>0</v>
      </c>
      <c r="H284" s="96"/>
      <c r="I284" s="97">
        <f t="shared" si="419"/>
        <v>0</v>
      </c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0">
        <f t="shared" si="421"/>
        <v>0</v>
      </c>
      <c r="AE284" s="100">
        <f t="shared" si="417"/>
        <v>0</v>
      </c>
      <c r="AF284" s="75"/>
      <c r="AG284" s="75"/>
      <c r="AH284" s="68">
        <f t="shared" si="420"/>
        <v>0</v>
      </c>
      <c r="AI284" s="79">
        <f>SUMIF(Списки!$D$2:$D$6,B284,Списки!$E$2:$E$6)</f>
        <v>0</v>
      </c>
      <c r="AJ284" s="79">
        <f t="shared" si="422"/>
        <v>31</v>
      </c>
      <c r="AK284" s="70"/>
      <c r="AL284" s="70">
        <f t="array" aca="1" ref="AL284" ca="1">IF(MONTH(AI284)=1,MIN(IF(F284=январь!$A$1:$AF$200,ROW(январь!$A$1:$AF$200))),IF(MONTH(AI284)=2,MIN(IF(F284=февраль!$A$1:$AF$200,ROW(февраль!$A$1:$AF$200))),IF(MONTH(AI284)=3,MIN(IF(F284=март!$A$1:$AF$200,ROW(март!$A$1:$AF$200))),IF(MONTH(AI284)=4,MIN(IF(F284=апрель!$A$1:$AF$200,ROW(апрель!$A$1:$AF$200))),IF(MONTH(AI284)=5,MIN(IF(F284=май!$A$1:$AF$200,ROW(май!$A$1:$AF$200))),0)))))</f>
        <v>3</v>
      </c>
      <c r="AM284" s="77" t="str">
        <f t="shared" ref="AM284:AV293" ca="1" si="453">IF(MONTH($AI284)=1,INDEX(янв,$AL284,AM$2),0)</f>
        <v>П</v>
      </c>
      <c r="AN284" s="77" t="str">
        <f t="shared" ca="1" si="453"/>
        <v>П</v>
      </c>
      <c r="AO284" s="77" t="str">
        <f t="shared" ca="1" si="453"/>
        <v>КД</v>
      </c>
      <c r="AP284" s="77" t="str">
        <f t="shared" ca="1" si="453"/>
        <v>КД</v>
      </c>
      <c r="AQ284" s="77" t="str">
        <f t="shared" ca="1" si="453"/>
        <v>КД</v>
      </c>
      <c r="AR284" s="77" t="str">
        <f t="shared" ca="1" si="453"/>
        <v>КД</v>
      </c>
      <c r="AS284" s="77" t="str">
        <f t="shared" ca="1" si="453"/>
        <v>В</v>
      </c>
      <c r="AT284" s="77" t="str">
        <f t="shared" ca="1" si="453"/>
        <v>КД</v>
      </c>
      <c r="AU284" s="77">
        <f t="shared" ca="1" si="453"/>
        <v>0</v>
      </c>
      <c r="AV284" s="77">
        <f t="shared" ca="1" si="453"/>
        <v>3</v>
      </c>
      <c r="AW284" s="77">
        <f t="shared" ref="AW284:BF293" ca="1" si="454">IF(MONTH($AI284)=1,INDEX(янв,$AL284,AW$2),0)</f>
        <v>4</v>
      </c>
      <c r="AX284" s="77">
        <f t="shared" ca="1" si="454"/>
        <v>6</v>
      </c>
      <c r="AY284" s="77">
        <f t="shared" ca="1" si="454"/>
        <v>3</v>
      </c>
      <c r="AZ284" s="77" t="str">
        <f t="shared" ca="1" si="454"/>
        <v>В</v>
      </c>
      <c r="BA284" s="77">
        <f t="shared" ca="1" si="454"/>
        <v>7</v>
      </c>
      <c r="BB284" s="77">
        <f t="shared" ca="1" si="454"/>
        <v>0</v>
      </c>
      <c r="BC284" s="77">
        <f t="shared" ca="1" si="454"/>
        <v>3</v>
      </c>
      <c r="BD284" s="77">
        <f t="shared" ca="1" si="454"/>
        <v>4</v>
      </c>
      <c r="BE284" s="77">
        <f t="shared" ca="1" si="454"/>
        <v>6</v>
      </c>
      <c r="BF284" s="77">
        <f t="shared" ca="1" si="454"/>
        <v>3</v>
      </c>
      <c r="BG284" s="77" t="str">
        <f t="shared" ref="BG284:BQ293" ca="1" si="455">IF(MONTH($AI284)=1,INDEX(янв,$AL284,BG$2),0)</f>
        <v>В</v>
      </c>
      <c r="BH284" s="77">
        <f t="shared" ca="1" si="455"/>
        <v>7</v>
      </c>
      <c r="BI284" s="77">
        <f t="shared" ca="1" si="455"/>
        <v>0</v>
      </c>
      <c r="BJ284" s="77">
        <f t="shared" ca="1" si="455"/>
        <v>3</v>
      </c>
      <c r="BK284" s="77">
        <f t="shared" ca="1" si="455"/>
        <v>4</v>
      </c>
      <c r="BL284" s="77">
        <f t="shared" ca="1" si="455"/>
        <v>6</v>
      </c>
      <c r="BM284" s="77">
        <f t="shared" ca="1" si="455"/>
        <v>3</v>
      </c>
      <c r="BN284" s="77" t="str">
        <f t="shared" ca="1" si="455"/>
        <v>В</v>
      </c>
      <c r="BO284" s="77">
        <f t="shared" ca="1" si="455"/>
        <v>7</v>
      </c>
      <c r="BP284" s="77">
        <f t="shared" ca="1" si="455"/>
        <v>0</v>
      </c>
      <c r="BQ284" s="77">
        <f t="shared" ca="1" si="455"/>
        <v>3</v>
      </c>
      <c r="BR284" s="77">
        <f t="shared" ref="BR284:CA293" si="456">IF(MONTH($AI284)=2,INDEX(фев,$AL284,BR$2),0)</f>
        <v>0</v>
      </c>
      <c r="BS284" s="77">
        <f t="shared" si="456"/>
        <v>0</v>
      </c>
      <c r="BT284" s="77">
        <f t="shared" si="456"/>
        <v>0</v>
      </c>
      <c r="BU284" s="77">
        <f t="shared" si="456"/>
        <v>0</v>
      </c>
      <c r="BV284" s="77">
        <f t="shared" si="456"/>
        <v>0</v>
      </c>
      <c r="BW284" s="77">
        <f t="shared" si="456"/>
        <v>0</v>
      </c>
      <c r="BX284" s="77">
        <f t="shared" si="456"/>
        <v>0</v>
      </c>
      <c r="BY284" s="77">
        <f t="shared" si="456"/>
        <v>0</v>
      </c>
      <c r="BZ284" s="77">
        <f t="shared" si="456"/>
        <v>0</v>
      </c>
      <c r="CA284" s="77">
        <f t="shared" si="456"/>
        <v>0</v>
      </c>
      <c r="CB284" s="77">
        <f t="shared" ref="CB284:CK293" si="457">IF(MONTH($AI284)=2,INDEX(фев,$AL284,CB$2),0)</f>
        <v>0</v>
      </c>
      <c r="CC284" s="77">
        <f t="shared" si="457"/>
        <v>0</v>
      </c>
      <c r="CD284" s="77">
        <f t="shared" si="457"/>
        <v>0</v>
      </c>
      <c r="CE284" s="77">
        <f t="shared" si="457"/>
        <v>0</v>
      </c>
      <c r="CF284" s="77">
        <f t="shared" si="457"/>
        <v>0</v>
      </c>
      <c r="CG284" s="77">
        <f t="shared" si="457"/>
        <v>0</v>
      </c>
      <c r="CH284" s="77">
        <f t="shared" si="457"/>
        <v>0</v>
      </c>
      <c r="CI284" s="77">
        <f t="shared" si="457"/>
        <v>0</v>
      </c>
      <c r="CJ284" s="77">
        <f t="shared" si="457"/>
        <v>0</v>
      </c>
      <c r="CK284" s="77">
        <f t="shared" si="457"/>
        <v>0</v>
      </c>
      <c r="CL284" s="77">
        <f t="shared" ref="CL284:CS293" si="458">IF(MONTH($AI284)=2,INDEX(фев,$AL284,CL$2),0)</f>
        <v>0</v>
      </c>
      <c r="CM284" s="77">
        <f t="shared" si="458"/>
        <v>0</v>
      </c>
      <c r="CN284" s="77">
        <f t="shared" si="458"/>
        <v>0</v>
      </c>
      <c r="CO284" s="77">
        <f t="shared" si="458"/>
        <v>0</v>
      </c>
      <c r="CP284" s="77">
        <f t="shared" si="458"/>
        <v>0</v>
      </c>
      <c r="CQ284" s="77">
        <f t="shared" si="458"/>
        <v>0</v>
      </c>
      <c r="CR284" s="77">
        <f t="shared" si="458"/>
        <v>0</v>
      </c>
      <c r="CS284" s="77">
        <f t="shared" si="458"/>
        <v>0</v>
      </c>
      <c r="CT284" s="77">
        <f t="shared" ref="CT284:DC293" si="459">IF(MONTH($AI284)=3,INDEX(март,$AL284,CT$2),0)</f>
        <v>0</v>
      </c>
      <c r="CU284" s="77">
        <f t="shared" si="459"/>
        <v>0</v>
      </c>
      <c r="CV284" s="77">
        <f t="shared" si="459"/>
        <v>0</v>
      </c>
      <c r="CW284" s="77">
        <f t="shared" si="459"/>
        <v>0</v>
      </c>
      <c r="CX284" s="77">
        <f t="shared" si="459"/>
        <v>0</v>
      </c>
      <c r="CY284" s="77">
        <f t="shared" si="459"/>
        <v>0</v>
      </c>
      <c r="CZ284" s="77">
        <f t="shared" si="459"/>
        <v>0</v>
      </c>
      <c r="DA284" s="77">
        <f t="shared" si="459"/>
        <v>0</v>
      </c>
      <c r="DB284" s="77">
        <f t="shared" si="459"/>
        <v>0</v>
      </c>
      <c r="DC284" s="77">
        <f t="shared" si="459"/>
        <v>0</v>
      </c>
      <c r="DD284" s="77">
        <f t="shared" ref="DD284:DM293" si="460">IF(MONTH($AI284)=3,INDEX(март,$AL284,DD$2),0)</f>
        <v>0</v>
      </c>
      <c r="DE284" s="77">
        <f t="shared" si="460"/>
        <v>0</v>
      </c>
      <c r="DF284" s="77">
        <f t="shared" si="460"/>
        <v>0</v>
      </c>
      <c r="DG284" s="77">
        <f t="shared" si="460"/>
        <v>0</v>
      </c>
      <c r="DH284" s="77">
        <f t="shared" si="460"/>
        <v>0</v>
      </c>
      <c r="DI284" s="77">
        <f t="shared" si="460"/>
        <v>0</v>
      </c>
      <c r="DJ284" s="77">
        <f t="shared" si="460"/>
        <v>0</v>
      </c>
      <c r="DK284" s="77">
        <f t="shared" si="460"/>
        <v>0</v>
      </c>
      <c r="DL284" s="77">
        <f t="shared" si="460"/>
        <v>0</v>
      </c>
      <c r="DM284" s="77">
        <f t="shared" si="460"/>
        <v>0</v>
      </c>
      <c r="DN284" s="77">
        <f t="shared" ref="DN284:DX293" si="461">IF(MONTH($AI284)=3,INDEX(март,$AL284,DN$2),0)</f>
        <v>0</v>
      </c>
      <c r="DO284" s="77">
        <f t="shared" si="461"/>
        <v>0</v>
      </c>
      <c r="DP284" s="77">
        <f t="shared" si="461"/>
        <v>0</v>
      </c>
      <c r="DQ284" s="77">
        <f t="shared" si="461"/>
        <v>0</v>
      </c>
      <c r="DR284" s="77">
        <f t="shared" si="461"/>
        <v>0</v>
      </c>
      <c r="DS284" s="77">
        <f t="shared" si="461"/>
        <v>0</v>
      </c>
      <c r="DT284" s="77">
        <f t="shared" si="461"/>
        <v>0</v>
      </c>
      <c r="DU284" s="77">
        <f t="shared" si="461"/>
        <v>0</v>
      </c>
      <c r="DV284" s="77">
        <f t="shared" si="461"/>
        <v>0</v>
      </c>
      <c r="DW284" s="77">
        <f t="shared" si="461"/>
        <v>0</v>
      </c>
      <c r="DX284" s="77">
        <f t="shared" si="461"/>
        <v>0</v>
      </c>
      <c r="DY284" s="77">
        <f t="shared" ref="DY284:EH293" si="462">IF(MONTH($AI284)=4,INDEX(апр,$AL284,DY$2),0)</f>
        <v>0</v>
      </c>
      <c r="DZ284" s="77">
        <f t="shared" si="462"/>
        <v>0</v>
      </c>
      <c r="EA284" s="77">
        <f t="shared" si="462"/>
        <v>0</v>
      </c>
      <c r="EB284" s="77">
        <f t="shared" si="462"/>
        <v>0</v>
      </c>
      <c r="EC284" s="77">
        <f t="shared" si="462"/>
        <v>0</v>
      </c>
      <c r="ED284" s="77">
        <f t="shared" si="462"/>
        <v>0</v>
      </c>
      <c r="EE284" s="77">
        <f t="shared" si="462"/>
        <v>0</v>
      </c>
      <c r="EF284" s="77">
        <f t="shared" si="462"/>
        <v>0</v>
      </c>
      <c r="EG284" s="77">
        <f t="shared" si="462"/>
        <v>0</v>
      </c>
      <c r="EH284" s="77">
        <f t="shared" si="462"/>
        <v>0</v>
      </c>
      <c r="EI284" s="77">
        <f t="shared" ref="EI284:ER293" si="463">IF(MONTH($AI284)=4,INDEX(апр,$AL284,EI$2),0)</f>
        <v>0</v>
      </c>
      <c r="EJ284" s="77">
        <f t="shared" si="463"/>
        <v>0</v>
      </c>
      <c r="EK284" s="77">
        <f t="shared" si="463"/>
        <v>0</v>
      </c>
      <c r="EL284" s="77">
        <f t="shared" si="463"/>
        <v>0</v>
      </c>
      <c r="EM284" s="77">
        <f t="shared" si="463"/>
        <v>0</v>
      </c>
      <c r="EN284" s="77">
        <f t="shared" si="463"/>
        <v>0</v>
      </c>
      <c r="EO284" s="77">
        <f t="shared" si="463"/>
        <v>0</v>
      </c>
      <c r="EP284" s="77">
        <f t="shared" si="463"/>
        <v>0</v>
      </c>
      <c r="EQ284" s="77">
        <f t="shared" si="463"/>
        <v>0</v>
      </c>
      <c r="ER284" s="77">
        <f t="shared" si="463"/>
        <v>0</v>
      </c>
      <c r="ES284" s="77">
        <f t="shared" ref="ES284:FB293" si="464">IF(MONTH($AI284)=4,INDEX(апр,$AL284,ES$2),0)</f>
        <v>0</v>
      </c>
      <c r="ET284" s="77">
        <f t="shared" si="464"/>
        <v>0</v>
      </c>
      <c r="EU284" s="77">
        <f t="shared" si="464"/>
        <v>0</v>
      </c>
      <c r="EV284" s="77">
        <f t="shared" si="464"/>
        <v>0</v>
      </c>
      <c r="EW284" s="77">
        <f t="shared" si="464"/>
        <v>0</v>
      </c>
      <c r="EX284" s="77">
        <f t="shared" si="464"/>
        <v>0</v>
      </c>
      <c r="EY284" s="77">
        <f t="shared" si="464"/>
        <v>0</v>
      </c>
      <c r="EZ284" s="77">
        <f t="shared" si="464"/>
        <v>0</v>
      </c>
      <c r="FA284" s="77">
        <f t="shared" si="464"/>
        <v>0</v>
      </c>
      <c r="FB284" s="77">
        <f t="shared" si="464"/>
        <v>0</v>
      </c>
      <c r="FC284" s="77">
        <f t="shared" ref="FC284:FL293" si="465">IF(MONTH($AI284)=5,INDEX(май,$AL284,FC$2),0)</f>
        <v>0</v>
      </c>
      <c r="FD284" s="77">
        <f t="shared" si="465"/>
        <v>0</v>
      </c>
      <c r="FE284" s="77">
        <f t="shared" si="465"/>
        <v>0</v>
      </c>
      <c r="FF284" s="77">
        <f t="shared" si="465"/>
        <v>0</v>
      </c>
      <c r="FG284" s="77">
        <f t="shared" si="465"/>
        <v>0</v>
      </c>
      <c r="FH284" s="77">
        <f t="shared" si="465"/>
        <v>0</v>
      </c>
      <c r="FI284" s="77">
        <f t="shared" si="465"/>
        <v>0</v>
      </c>
      <c r="FJ284" s="77">
        <f t="shared" si="465"/>
        <v>0</v>
      </c>
      <c r="FK284" s="77">
        <f t="shared" si="465"/>
        <v>0</v>
      </c>
      <c r="FL284" s="77">
        <f t="shared" si="465"/>
        <v>0</v>
      </c>
      <c r="FM284" s="77">
        <f t="shared" ref="FM284:FV293" si="466">IF(MONTH($AI284)=5,INDEX(май,$AL284,FM$2),0)</f>
        <v>0</v>
      </c>
      <c r="FN284" s="77">
        <f t="shared" si="466"/>
        <v>0</v>
      </c>
      <c r="FO284" s="77">
        <f t="shared" si="466"/>
        <v>0</v>
      </c>
      <c r="FP284" s="77">
        <f t="shared" si="466"/>
        <v>0</v>
      </c>
      <c r="FQ284" s="77">
        <f t="shared" si="466"/>
        <v>0</v>
      </c>
      <c r="FR284" s="77">
        <f t="shared" si="466"/>
        <v>0</v>
      </c>
      <c r="FS284" s="77">
        <f t="shared" si="466"/>
        <v>0</v>
      </c>
      <c r="FT284" s="77">
        <f t="shared" si="466"/>
        <v>0</v>
      </c>
      <c r="FU284" s="77">
        <f t="shared" si="466"/>
        <v>0</v>
      </c>
      <c r="FV284" s="77">
        <f t="shared" si="466"/>
        <v>0</v>
      </c>
      <c r="FW284" s="77">
        <f t="shared" ref="FW284:GG293" si="467">IF(MONTH($AI284)=5,INDEX(май,$AL284,FW$2),0)</f>
        <v>0</v>
      </c>
      <c r="FX284" s="77">
        <f t="shared" si="467"/>
        <v>0</v>
      </c>
      <c r="FY284" s="77">
        <f t="shared" si="467"/>
        <v>0</v>
      </c>
      <c r="FZ284" s="77">
        <f t="shared" si="467"/>
        <v>0</v>
      </c>
      <c r="GA284" s="77">
        <f t="shared" si="467"/>
        <v>0</v>
      </c>
      <c r="GB284" s="77">
        <f t="shared" si="467"/>
        <v>0</v>
      </c>
      <c r="GC284" s="77">
        <f t="shared" si="467"/>
        <v>0</v>
      </c>
      <c r="GD284" s="77">
        <f t="shared" si="467"/>
        <v>0</v>
      </c>
      <c r="GE284" s="77">
        <f t="shared" si="467"/>
        <v>0</v>
      </c>
      <c r="GF284" s="77">
        <f t="shared" si="467"/>
        <v>0</v>
      </c>
      <c r="GG284" s="77">
        <f t="shared" si="467"/>
        <v>0</v>
      </c>
    </row>
    <row r="285" spans="1:189" ht="15.75" x14ac:dyDescent="0.25">
      <c r="A285" s="93"/>
      <c r="B285" s="101"/>
      <c r="C285" s="93"/>
      <c r="D285" s="93"/>
      <c r="E285" s="93"/>
      <c r="F285" s="101"/>
      <c r="G285" s="97">
        <f t="shared" si="418"/>
        <v>0</v>
      </c>
      <c r="H285" s="96"/>
      <c r="I285" s="97">
        <f t="shared" si="419"/>
        <v>0</v>
      </c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0">
        <f t="shared" si="421"/>
        <v>0</v>
      </c>
      <c r="AE285" s="100">
        <f t="shared" si="417"/>
        <v>0</v>
      </c>
      <c r="AF285" s="75"/>
      <c r="AG285" s="75"/>
      <c r="AH285" s="68">
        <f t="shared" si="420"/>
        <v>0</v>
      </c>
      <c r="AI285" s="79">
        <f>SUMIF(Списки!$D$2:$D$6,B285,Списки!$E$2:$E$6)</f>
        <v>0</v>
      </c>
      <c r="AJ285" s="79">
        <f t="shared" si="422"/>
        <v>31</v>
      </c>
      <c r="AK285" s="70"/>
      <c r="AL285" s="70">
        <f t="array" aca="1" ref="AL285" ca="1">IF(MONTH(AI285)=1,MIN(IF(F285=январь!$A$1:$AF$200,ROW(январь!$A$1:$AF$200))),IF(MONTH(AI285)=2,MIN(IF(F285=февраль!$A$1:$AF$200,ROW(февраль!$A$1:$AF$200))),IF(MONTH(AI285)=3,MIN(IF(F285=март!$A$1:$AF$200,ROW(март!$A$1:$AF$200))),IF(MONTH(AI285)=4,MIN(IF(F285=апрель!$A$1:$AF$200,ROW(апрель!$A$1:$AF$200))),IF(MONTH(AI285)=5,MIN(IF(F285=май!$A$1:$AF$200,ROW(май!$A$1:$AF$200))),0)))))</f>
        <v>3</v>
      </c>
      <c r="AM285" s="77" t="str">
        <f t="shared" ca="1" si="453"/>
        <v>П</v>
      </c>
      <c r="AN285" s="77" t="str">
        <f t="shared" ca="1" si="453"/>
        <v>П</v>
      </c>
      <c r="AO285" s="77" t="str">
        <f t="shared" ca="1" si="453"/>
        <v>КД</v>
      </c>
      <c r="AP285" s="77" t="str">
        <f t="shared" ca="1" si="453"/>
        <v>КД</v>
      </c>
      <c r="AQ285" s="77" t="str">
        <f t="shared" ca="1" si="453"/>
        <v>КД</v>
      </c>
      <c r="AR285" s="77" t="str">
        <f t="shared" ca="1" si="453"/>
        <v>КД</v>
      </c>
      <c r="AS285" s="77" t="str">
        <f t="shared" ca="1" si="453"/>
        <v>В</v>
      </c>
      <c r="AT285" s="77" t="str">
        <f t="shared" ca="1" si="453"/>
        <v>КД</v>
      </c>
      <c r="AU285" s="77">
        <f t="shared" ca="1" si="453"/>
        <v>0</v>
      </c>
      <c r="AV285" s="77">
        <f t="shared" ca="1" si="453"/>
        <v>3</v>
      </c>
      <c r="AW285" s="77">
        <f t="shared" ca="1" si="454"/>
        <v>4</v>
      </c>
      <c r="AX285" s="77">
        <f t="shared" ca="1" si="454"/>
        <v>6</v>
      </c>
      <c r="AY285" s="77">
        <f t="shared" ca="1" si="454"/>
        <v>3</v>
      </c>
      <c r="AZ285" s="77" t="str">
        <f t="shared" ca="1" si="454"/>
        <v>В</v>
      </c>
      <c r="BA285" s="77">
        <f t="shared" ca="1" si="454"/>
        <v>7</v>
      </c>
      <c r="BB285" s="77">
        <f t="shared" ca="1" si="454"/>
        <v>0</v>
      </c>
      <c r="BC285" s="77">
        <f t="shared" ca="1" si="454"/>
        <v>3</v>
      </c>
      <c r="BD285" s="77">
        <f t="shared" ca="1" si="454"/>
        <v>4</v>
      </c>
      <c r="BE285" s="77">
        <f t="shared" ca="1" si="454"/>
        <v>6</v>
      </c>
      <c r="BF285" s="77">
        <f t="shared" ca="1" si="454"/>
        <v>3</v>
      </c>
      <c r="BG285" s="77" t="str">
        <f t="shared" ca="1" si="455"/>
        <v>В</v>
      </c>
      <c r="BH285" s="77">
        <f t="shared" ca="1" si="455"/>
        <v>7</v>
      </c>
      <c r="BI285" s="77">
        <f t="shared" ca="1" si="455"/>
        <v>0</v>
      </c>
      <c r="BJ285" s="77">
        <f t="shared" ca="1" si="455"/>
        <v>3</v>
      </c>
      <c r="BK285" s="77">
        <f t="shared" ca="1" si="455"/>
        <v>4</v>
      </c>
      <c r="BL285" s="77">
        <f t="shared" ca="1" si="455"/>
        <v>6</v>
      </c>
      <c r="BM285" s="77">
        <f t="shared" ca="1" si="455"/>
        <v>3</v>
      </c>
      <c r="BN285" s="77" t="str">
        <f t="shared" ca="1" si="455"/>
        <v>В</v>
      </c>
      <c r="BO285" s="77">
        <f t="shared" ca="1" si="455"/>
        <v>7</v>
      </c>
      <c r="BP285" s="77">
        <f t="shared" ca="1" si="455"/>
        <v>0</v>
      </c>
      <c r="BQ285" s="77">
        <f t="shared" ca="1" si="455"/>
        <v>3</v>
      </c>
      <c r="BR285" s="77">
        <f t="shared" si="456"/>
        <v>0</v>
      </c>
      <c r="BS285" s="77">
        <f t="shared" si="456"/>
        <v>0</v>
      </c>
      <c r="BT285" s="77">
        <f t="shared" si="456"/>
        <v>0</v>
      </c>
      <c r="BU285" s="77">
        <f t="shared" si="456"/>
        <v>0</v>
      </c>
      <c r="BV285" s="77">
        <f t="shared" si="456"/>
        <v>0</v>
      </c>
      <c r="BW285" s="77">
        <f t="shared" si="456"/>
        <v>0</v>
      </c>
      <c r="BX285" s="77">
        <f t="shared" si="456"/>
        <v>0</v>
      </c>
      <c r="BY285" s="77">
        <f t="shared" si="456"/>
        <v>0</v>
      </c>
      <c r="BZ285" s="77">
        <f t="shared" si="456"/>
        <v>0</v>
      </c>
      <c r="CA285" s="77">
        <f t="shared" si="456"/>
        <v>0</v>
      </c>
      <c r="CB285" s="77">
        <f t="shared" si="457"/>
        <v>0</v>
      </c>
      <c r="CC285" s="77">
        <f t="shared" si="457"/>
        <v>0</v>
      </c>
      <c r="CD285" s="77">
        <f t="shared" si="457"/>
        <v>0</v>
      </c>
      <c r="CE285" s="77">
        <f t="shared" si="457"/>
        <v>0</v>
      </c>
      <c r="CF285" s="77">
        <f t="shared" si="457"/>
        <v>0</v>
      </c>
      <c r="CG285" s="77">
        <f t="shared" si="457"/>
        <v>0</v>
      </c>
      <c r="CH285" s="77">
        <f t="shared" si="457"/>
        <v>0</v>
      </c>
      <c r="CI285" s="77">
        <f t="shared" si="457"/>
        <v>0</v>
      </c>
      <c r="CJ285" s="77">
        <f t="shared" si="457"/>
        <v>0</v>
      </c>
      <c r="CK285" s="77">
        <f t="shared" si="457"/>
        <v>0</v>
      </c>
      <c r="CL285" s="77">
        <f t="shared" si="458"/>
        <v>0</v>
      </c>
      <c r="CM285" s="77">
        <f t="shared" si="458"/>
        <v>0</v>
      </c>
      <c r="CN285" s="77">
        <f t="shared" si="458"/>
        <v>0</v>
      </c>
      <c r="CO285" s="77">
        <f t="shared" si="458"/>
        <v>0</v>
      </c>
      <c r="CP285" s="77">
        <f t="shared" si="458"/>
        <v>0</v>
      </c>
      <c r="CQ285" s="77">
        <f t="shared" si="458"/>
        <v>0</v>
      </c>
      <c r="CR285" s="77">
        <f t="shared" si="458"/>
        <v>0</v>
      </c>
      <c r="CS285" s="77">
        <f t="shared" si="458"/>
        <v>0</v>
      </c>
      <c r="CT285" s="77">
        <f t="shared" si="459"/>
        <v>0</v>
      </c>
      <c r="CU285" s="77">
        <f t="shared" si="459"/>
        <v>0</v>
      </c>
      <c r="CV285" s="77">
        <f t="shared" si="459"/>
        <v>0</v>
      </c>
      <c r="CW285" s="77">
        <f t="shared" si="459"/>
        <v>0</v>
      </c>
      <c r="CX285" s="77">
        <f t="shared" si="459"/>
        <v>0</v>
      </c>
      <c r="CY285" s="77">
        <f t="shared" si="459"/>
        <v>0</v>
      </c>
      <c r="CZ285" s="77">
        <f t="shared" si="459"/>
        <v>0</v>
      </c>
      <c r="DA285" s="77">
        <f t="shared" si="459"/>
        <v>0</v>
      </c>
      <c r="DB285" s="77">
        <f t="shared" si="459"/>
        <v>0</v>
      </c>
      <c r="DC285" s="77">
        <f t="shared" si="459"/>
        <v>0</v>
      </c>
      <c r="DD285" s="77">
        <f t="shared" si="460"/>
        <v>0</v>
      </c>
      <c r="DE285" s="77">
        <f t="shared" si="460"/>
        <v>0</v>
      </c>
      <c r="DF285" s="77">
        <f t="shared" si="460"/>
        <v>0</v>
      </c>
      <c r="DG285" s="77">
        <f t="shared" si="460"/>
        <v>0</v>
      </c>
      <c r="DH285" s="77">
        <f t="shared" si="460"/>
        <v>0</v>
      </c>
      <c r="DI285" s="77">
        <f t="shared" si="460"/>
        <v>0</v>
      </c>
      <c r="DJ285" s="77">
        <f t="shared" si="460"/>
        <v>0</v>
      </c>
      <c r="DK285" s="77">
        <f t="shared" si="460"/>
        <v>0</v>
      </c>
      <c r="DL285" s="77">
        <f t="shared" si="460"/>
        <v>0</v>
      </c>
      <c r="DM285" s="77">
        <f t="shared" si="460"/>
        <v>0</v>
      </c>
      <c r="DN285" s="77">
        <f t="shared" si="461"/>
        <v>0</v>
      </c>
      <c r="DO285" s="77">
        <f t="shared" si="461"/>
        <v>0</v>
      </c>
      <c r="DP285" s="77">
        <f t="shared" si="461"/>
        <v>0</v>
      </c>
      <c r="DQ285" s="77">
        <f t="shared" si="461"/>
        <v>0</v>
      </c>
      <c r="DR285" s="77">
        <f t="shared" si="461"/>
        <v>0</v>
      </c>
      <c r="DS285" s="77">
        <f t="shared" si="461"/>
        <v>0</v>
      </c>
      <c r="DT285" s="77">
        <f t="shared" si="461"/>
        <v>0</v>
      </c>
      <c r="DU285" s="77">
        <f t="shared" si="461"/>
        <v>0</v>
      </c>
      <c r="DV285" s="77">
        <f t="shared" si="461"/>
        <v>0</v>
      </c>
      <c r="DW285" s="77">
        <f t="shared" si="461"/>
        <v>0</v>
      </c>
      <c r="DX285" s="77">
        <f t="shared" si="461"/>
        <v>0</v>
      </c>
      <c r="DY285" s="77">
        <f t="shared" si="462"/>
        <v>0</v>
      </c>
      <c r="DZ285" s="77">
        <f t="shared" si="462"/>
        <v>0</v>
      </c>
      <c r="EA285" s="77">
        <f t="shared" si="462"/>
        <v>0</v>
      </c>
      <c r="EB285" s="77">
        <f t="shared" si="462"/>
        <v>0</v>
      </c>
      <c r="EC285" s="77">
        <f t="shared" si="462"/>
        <v>0</v>
      </c>
      <c r="ED285" s="77">
        <f t="shared" si="462"/>
        <v>0</v>
      </c>
      <c r="EE285" s="77">
        <f t="shared" si="462"/>
        <v>0</v>
      </c>
      <c r="EF285" s="77">
        <f t="shared" si="462"/>
        <v>0</v>
      </c>
      <c r="EG285" s="77">
        <f t="shared" si="462"/>
        <v>0</v>
      </c>
      <c r="EH285" s="77">
        <f t="shared" si="462"/>
        <v>0</v>
      </c>
      <c r="EI285" s="77">
        <f t="shared" si="463"/>
        <v>0</v>
      </c>
      <c r="EJ285" s="77">
        <f t="shared" si="463"/>
        <v>0</v>
      </c>
      <c r="EK285" s="77">
        <f t="shared" si="463"/>
        <v>0</v>
      </c>
      <c r="EL285" s="77">
        <f t="shared" si="463"/>
        <v>0</v>
      </c>
      <c r="EM285" s="77">
        <f t="shared" si="463"/>
        <v>0</v>
      </c>
      <c r="EN285" s="77">
        <f t="shared" si="463"/>
        <v>0</v>
      </c>
      <c r="EO285" s="77">
        <f t="shared" si="463"/>
        <v>0</v>
      </c>
      <c r="EP285" s="77">
        <f t="shared" si="463"/>
        <v>0</v>
      </c>
      <c r="EQ285" s="77">
        <f t="shared" si="463"/>
        <v>0</v>
      </c>
      <c r="ER285" s="77">
        <f t="shared" si="463"/>
        <v>0</v>
      </c>
      <c r="ES285" s="77">
        <f t="shared" si="464"/>
        <v>0</v>
      </c>
      <c r="ET285" s="77">
        <f t="shared" si="464"/>
        <v>0</v>
      </c>
      <c r="EU285" s="77">
        <f t="shared" si="464"/>
        <v>0</v>
      </c>
      <c r="EV285" s="77">
        <f t="shared" si="464"/>
        <v>0</v>
      </c>
      <c r="EW285" s="77">
        <f t="shared" si="464"/>
        <v>0</v>
      </c>
      <c r="EX285" s="77">
        <f t="shared" si="464"/>
        <v>0</v>
      </c>
      <c r="EY285" s="77">
        <f t="shared" si="464"/>
        <v>0</v>
      </c>
      <c r="EZ285" s="77">
        <f t="shared" si="464"/>
        <v>0</v>
      </c>
      <c r="FA285" s="77">
        <f t="shared" si="464"/>
        <v>0</v>
      </c>
      <c r="FB285" s="77">
        <f t="shared" si="464"/>
        <v>0</v>
      </c>
      <c r="FC285" s="77">
        <f t="shared" si="465"/>
        <v>0</v>
      </c>
      <c r="FD285" s="77">
        <f t="shared" si="465"/>
        <v>0</v>
      </c>
      <c r="FE285" s="77">
        <f t="shared" si="465"/>
        <v>0</v>
      </c>
      <c r="FF285" s="77">
        <f t="shared" si="465"/>
        <v>0</v>
      </c>
      <c r="FG285" s="77">
        <f t="shared" si="465"/>
        <v>0</v>
      </c>
      <c r="FH285" s="77">
        <f t="shared" si="465"/>
        <v>0</v>
      </c>
      <c r="FI285" s="77">
        <f t="shared" si="465"/>
        <v>0</v>
      </c>
      <c r="FJ285" s="77">
        <f t="shared" si="465"/>
        <v>0</v>
      </c>
      <c r="FK285" s="77">
        <f t="shared" si="465"/>
        <v>0</v>
      </c>
      <c r="FL285" s="77">
        <f t="shared" si="465"/>
        <v>0</v>
      </c>
      <c r="FM285" s="77">
        <f t="shared" si="466"/>
        <v>0</v>
      </c>
      <c r="FN285" s="77">
        <f t="shared" si="466"/>
        <v>0</v>
      </c>
      <c r="FO285" s="77">
        <f t="shared" si="466"/>
        <v>0</v>
      </c>
      <c r="FP285" s="77">
        <f t="shared" si="466"/>
        <v>0</v>
      </c>
      <c r="FQ285" s="77">
        <f t="shared" si="466"/>
        <v>0</v>
      </c>
      <c r="FR285" s="77">
        <f t="shared" si="466"/>
        <v>0</v>
      </c>
      <c r="FS285" s="77">
        <f t="shared" si="466"/>
        <v>0</v>
      </c>
      <c r="FT285" s="77">
        <f t="shared" si="466"/>
        <v>0</v>
      </c>
      <c r="FU285" s="77">
        <f t="shared" si="466"/>
        <v>0</v>
      </c>
      <c r="FV285" s="77">
        <f t="shared" si="466"/>
        <v>0</v>
      </c>
      <c r="FW285" s="77">
        <f t="shared" si="467"/>
        <v>0</v>
      </c>
      <c r="FX285" s="77">
        <f t="shared" si="467"/>
        <v>0</v>
      </c>
      <c r="FY285" s="77">
        <f t="shared" si="467"/>
        <v>0</v>
      </c>
      <c r="FZ285" s="77">
        <f t="shared" si="467"/>
        <v>0</v>
      </c>
      <c r="GA285" s="77">
        <f t="shared" si="467"/>
        <v>0</v>
      </c>
      <c r="GB285" s="77">
        <f t="shared" si="467"/>
        <v>0</v>
      </c>
      <c r="GC285" s="77">
        <f t="shared" si="467"/>
        <v>0</v>
      </c>
      <c r="GD285" s="77">
        <f t="shared" si="467"/>
        <v>0</v>
      </c>
      <c r="GE285" s="77">
        <f t="shared" si="467"/>
        <v>0</v>
      </c>
      <c r="GF285" s="77">
        <f t="shared" si="467"/>
        <v>0</v>
      </c>
      <c r="GG285" s="77">
        <f t="shared" si="467"/>
        <v>0</v>
      </c>
    </row>
    <row r="286" spans="1:189" ht="15.75" x14ac:dyDescent="0.25">
      <c r="A286" s="93"/>
      <c r="B286" s="101"/>
      <c r="C286" s="93"/>
      <c r="D286" s="93"/>
      <c r="E286" s="93"/>
      <c r="F286" s="101"/>
      <c r="G286" s="97">
        <f t="shared" si="418"/>
        <v>0</v>
      </c>
      <c r="H286" s="96"/>
      <c r="I286" s="97">
        <f t="shared" si="419"/>
        <v>0</v>
      </c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0">
        <f t="shared" si="421"/>
        <v>0</v>
      </c>
      <c r="AE286" s="100">
        <f t="shared" si="417"/>
        <v>0</v>
      </c>
      <c r="AF286" s="75"/>
      <c r="AG286" s="75"/>
      <c r="AH286" s="68">
        <f t="shared" si="420"/>
        <v>0</v>
      </c>
      <c r="AI286" s="79">
        <f>SUMIF(Списки!$D$2:$D$6,B286,Списки!$E$2:$E$6)</f>
        <v>0</v>
      </c>
      <c r="AJ286" s="79">
        <f t="shared" si="422"/>
        <v>31</v>
      </c>
      <c r="AK286" s="70"/>
      <c r="AL286" s="70">
        <f t="array" aca="1" ref="AL286" ca="1">IF(MONTH(AI286)=1,MIN(IF(F286=январь!$A$1:$AF$200,ROW(январь!$A$1:$AF$200))),IF(MONTH(AI286)=2,MIN(IF(F286=февраль!$A$1:$AF$200,ROW(февраль!$A$1:$AF$200))),IF(MONTH(AI286)=3,MIN(IF(F286=март!$A$1:$AF$200,ROW(март!$A$1:$AF$200))),IF(MONTH(AI286)=4,MIN(IF(F286=апрель!$A$1:$AF$200,ROW(апрель!$A$1:$AF$200))),IF(MONTH(AI286)=5,MIN(IF(F286=май!$A$1:$AF$200,ROW(май!$A$1:$AF$200))),0)))))</f>
        <v>3</v>
      </c>
      <c r="AM286" s="77" t="str">
        <f t="shared" ca="1" si="453"/>
        <v>П</v>
      </c>
      <c r="AN286" s="77" t="str">
        <f t="shared" ca="1" si="453"/>
        <v>П</v>
      </c>
      <c r="AO286" s="77" t="str">
        <f t="shared" ca="1" si="453"/>
        <v>КД</v>
      </c>
      <c r="AP286" s="77" t="str">
        <f t="shared" ca="1" si="453"/>
        <v>КД</v>
      </c>
      <c r="AQ286" s="77" t="str">
        <f t="shared" ca="1" si="453"/>
        <v>КД</v>
      </c>
      <c r="AR286" s="77" t="str">
        <f t="shared" ca="1" si="453"/>
        <v>КД</v>
      </c>
      <c r="AS286" s="77" t="str">
        <f t="shared" ca="1" si="453"/>
        <v>В</v>
      </c>
      <c r="AT286" s="77" t="str">
        <f t="shared" ca="1" si="453"/>
        <v>КД</v>
      </c>
      <c r="AU286" s="77">
        <f t="shared" ca="1" si="453"/>
        <v>0</v>
      </c>
      <c r="AV286" s="77">
        <f t="shared" ca="1" si="453"/>
        <v>3</v>
      </c>
      <c r="AW286" s="77">
        <f t="shared" ca="1" si="454"/>
        <v>4</v>
      </c>
      <c r="AX286" s="77">
        <f t="shared" ca="1" si="454"/>
        <v>6</v>
      </c>
      <c r="AY286" s="77">
        <f t="shared" ca="1" si="454"/>
        <v>3</v>
      </c>
      <c r="AZ286" s="77" t="str">
        <f t="shared" ca="1" si="454"/>
        <v>В</v>
      </c>
      <c r="BA286" s="77">
        <f t="shared" ca="1" si="454"/>
        <v>7</v>
      </c>
      <c r="BB286" s="77">
        <f t="shared" ca="1" si="454"/>
        <v>0</v>
      </c>
      <c r="BC286" s="77">
        <f t="shared" ca="1" si="454"/>
        <v>3</v>
      </c>
      <c r="BD286" s="77">
        <f t="shared" ca="1" si="454"/>
        <v>4</v>
      </c>
      <c r="BE286" s="77">
        <f t="shared" ca="1" si="454"/>
        <v>6</v>
      </c>
      <c r="BF286" s="77">
        <f t="shared" ca="1" si="454"/>
        <v>3</v>
      </c>
      <c r="BG286" s="77" t="str">
        <f t="shared" ca="1" si="455"/>
        <v>В</v>
      </c>
      <c r="BH286" s="77">
        <f t="shared" ca="1" si="455"/>
        <v>7</v>
      </c>
      <c r="BI286" s="77">
        <f t="shared" ca="1" si="455"/>
        <v>0</v>
      </c>
      <c r="BJ286" s="77">
        <f t="shared" ca="1" si="455"/>
        <v>3</v>
      </c>
      <c r="BK286" s="77">
        <f t="shared" ca="1" si="455"/>
        <v>4</v>
      </c>
      <c r="BL286" s="77">
        <f t="shared" ca="1" si="455"/>
        <v>6</v>
      </c>
      <c r="BM286" s="77">
        <f t="shared" ca="1" si="455"/>
        <v>3</v>
      </c>
      <c r="BN286" s="77" t="str">
        <f t="shared" ca="1" si="455"/>
        <v>В</v>
      </c>
      <c r="BO286" s="77">
        <f t="shared" ca="1" si="455"/>
        <v>7</v>
      </c>
      <c r="BP286" s="77">
        <f t="shared" ca="1" si="455"/>
        <v>0</v>
      </c>
      <c r="BQ286" s="77">
        <f t="shared" ca="1" si="455"/>
        <v>3</v>
      </c>
      <c r="BR286" s="77">
        <f t="shared" si="456"/>
        <v>0</v>
      </c>
      <c r="BS286" s="77">
        <f t="shared" si="456"/>
        <v>0</v>
      </c>
      <c r="BT286" s="77">
        <f t="shared" si="456"/>
        <v>0</v>
      </c>
      <c r="BU286" s="77">
        <f t="shared" si="456"/>
        <v>0</v>
      </c>
      <c r="BV286" s="77">
        <f t="shared" si="456"/>
        <v>0</v>
      </c>
      <c r="BW286" s="77">
        <f t="shared" si="456"/>
        <v>0</v>
      </c>
      <c r="BX286" s="77">
        <f t="shared" si="456"/>
        <v>0</v>
      </c>
      <c r="BY286" s="77">
        <f t="shared" si="456"/>
        <v>0</v>
      </c>
      <c r="BZ286" s="77">
        <f t="shared" si="456"/>
        <v>0</v>
      </c>
      <c r="CA286" s="77">
        <f t="shared" si="456"/>
        <v>0</v>
      </c>
      <c r="CB286" s="77">
        <f t="shared" si="457"/>
        <v>0</v>
      </c>
      <c r="CC286" s="77">
        <f t="shared" si="457"/>
        <v>0</v>
      </c>
      <c r="CD286" s="77">
        <f t="shared" si="457"/>
        <v>0</v>
      </c>
      <c r="CE286" s="77">
        <f t="shared" si="457"/>
        <v>0</v>
      </c>
      <c r="CF286" s="77">
        <f t="shared" si="457"/>
        <v>0</v>
      </c>
      <c r="CG286" s="77">
        <f t="shared" si="457"/>
        <v>0</v>
      </c>
      <c r="CH286" s="77">
        <f t="shared" si="457"/>
        <v>0</v>
      </c>
      <c r="CI286" s="77">
        <f t="shared" si="457"/>
        <v>0</v>
      </c>
      <c r="CJ286" s="77">
        <f t="shared" si="457"/>
        <v>0</v>
      </c>
      <c r="CK286" s="77">
        <f t="shared" si="457"/>
        <v>0</v>
      </c>
      <c r="CL286" s="77">
        <f t="shared" si="458"/>
        <v>0</v>
      </c>
      <c r="CM286" s="77">
        <f t="shared" si="458"/>
        <v>0</v>
      </c>
      <c r="CN286" s="77">
        <f t="shared" si="458"/>
        <v>0</v>
      </c>
      <c r="CO286" s="77">
        <f t="shared" si="458"/>
        <v>0</v>
      </c>
      <c r="CP286" s="77">
        <f t="shared" si="458"/>
        <v>0</v>
      </c>
      <c r="CQ286" s="77">
        <f t="shared" si="458"/>
        <v>0</v>
      </c>
      <c r="CR286" s="77">
        <f t="shared" si="458"/>
        <v>0</v>
      </c>
      <c r="CS286" s="77">
        <f t="shared" si="458"/>
        <v>0</v>
      </c>
      <c r="CT286" s="77">
        <f t="shared" si="459"/>
        <v>0</v>
      </c>
      <c r="CU286" s="77">
        <f t="shared" si="459"/>
        <v>0</v>
      </c>
      <c r="CV286" s="77">
        <f t="shared" si="459"/>
        <v>0</v>
      </c>
      <c r="CW286" s="77">
        <f t="shared" si="459"/>
        <v>0</v>
      </c>
      <c r="CX286" s="77">
        <f t="shared" si="459"/>
        <v>0</v>
      </c>
      <c r="CY286" s="77">
        <f t="shared" si="459"/>
        <v>0</v>
      </c>
      <c r="CZ286" s="77">
        <f t="shared" si="459"/>
        <v>0</v>
      </c>
      <c r="DA286" s="77">
        <f t="shared" si="459"/>
        <v>0</v>
      </c>
      <c r="DB286" s="77">
        <f t="shared" si="459"/>
        <v>0</v>
      </c>
      <c r="DC286" s="77">
        <f t="shared" si="459"/>
        <v>0</v>
      </c>
      <c r="DD286" s="77">
        <f t="shared" si="460"/>
        <v>0</v>
      </c>
      <c r="DE286" s="77">
        <f t="shared" si="460"/>
        <v>0</v>
      </c>
      <c r="DF286" s="77">
        <f t="shared" si="460"/>
        <v>0</v>
      </c>
      <c r="DG286" s="77">
        <f t="shared" si="460"/>
        <v>0</v>
      </c>
      <c r="DH286" s="77">
        <f t="shared" si="460"/>
        <v>0</v>
      </c>
      <c r="DI286" s="77">
        <f t="shared" si="460"/>
        <v>0</v>
      </c>
      <c r="DJ286" s="77">
        <f t="shared" si="460"/>
        <v>0</v>
      </c>
      <c r="DK286" s="77">
        <f t="shared" si="460"/>
        <v>0</v>
      </c>
      <c r="DL286" s="77">
        <f t="shared" si="460"/>
        <v>0</v>
      </c>
      <c r="DM286" s="77">
        <f t="shared" si="460"/>
        <v>0</v>
      </c>
      <c r="DN286" s="77">
        <f t="shared" si="461"/>
        <v>0</v>
      </c>
      <c r="DO286" s="77">
        <f t="shared" si="461"/>
        <v>0</v>
      </c>
      <c r="DP286" s="77">
        <f t="shared" si="461"/>
        <v>0</v>
      </c>
      <c r="DQ286" s="77">
        <f t="shared" si="461"/>
        <v>0</v>
      </c>
      <c r="DR286" s="77">
        <f t="shared" si="461"/>
        <v>0</v>
      </c>
      <c r="DS286" s="77">
        <f t="shared" si="461"/>
        <v>0</v>
      </c>
      <c r="DT286" s="77">
        <f t="shared" si="461"/>
        <v>0</v>
      </c>
      <c r="DU286" s="77">
        <f t="shared" si="461"/>
        <v>0</v>
      </c>
      <c r="DV286" s="77">
        <f t="shared" si="461"/>
        <v>0</v>
      </c>
      <c r="DW286" s="77">
        <f t="shared" si="461"/>
        <v>0</v>
      </c>
      <c r="DX286" s="77">
        <f t="shared" si="461"/>
        <v>0</v>
      </c>
      <c r="DY286" s="77">
        <f t="shared" si="462"/>
        <v>0</v>
      </c>
      <c r="DZ286" s="77">
        <f t="shared" si="462"/>
        <v>0</v>
      </c>
      <c r="EA286" s="77">
        <f t="shared" si="462"/>
        <v>0</v>
      </c>
      <c r="EB286" s="77">
        <f t="shared" si="462"/>
        <v>0</v>
      </c>
      <c r="EC286" s="77">
        <f t="shared" si="462"/>
        <v>0</v>
      </c>
      <c r="ED286" s="77">
        <f t="shared" si="462"/>
        <v>0</v>
      </c>
      <c r="EE286" s="77">
        <f t="shared" si="462"/>
        <v>0</v>
      </c>
      <c r="EF286" s="77">
        <f t="shared" si="462"/>
        <v>0</v>
      </c>
      <c r="EG286" s="77">
        <f t="shared" si="462"/>
        <v>0</v>
      </c>
      <c r="EH286" s="77">
        <f t="shared" si="462"/>
        <v>0</v>
      </c>
      <c r="EI286" s="77">
        <f t="shared" si="463"/>
        <v>0</v>
      </c>
      <c r="EJ286" s="77">
        <f t="shared" si="463"/>
        <v>0</v>
      </c>
      <c r="EK286" s="77">
        <f t="shared" si="463"/>
        <v>0</v>
      </c>
      <c r="EL286" s="77">
        <f t="shared" si="463"/>
        <v>0</v>
      </c>
      <c r="EM286" s="77">
        <f t="shared" si="463"/>
        <v>0</v>
      </c>
      <c r="EN286" s="77">
        <f t="shared" si="463"/>
        <v>0</v>
      </c>
      <c r="EO286" s="77">
        <f t="shared" si="463"/>
        <v>0</v>
      </c>
      <c r="EP286" s="77">
        <f t="shared" si="463"/>
        <v>0</v>
      </c>
      <c r="EQ286" s="77">
        <f t="shared" si="463"/>
        <v>0</v>
      </c>
      <c r="ER286" s="77">
        <f t="shared" si="463"/>
        <v>0</v>
      </c>
      <c r="ES286" s="77">
        <f t="shared" si="464"/>
        <v>0</v>
      </c>
      <c r="ET286" s="77">
        <f t="shared" si="464"/>
        <v>0</v>
      </c>
      <c r="EU286" s="77">
        <f t="shared" si="464"/>
        <v>0</v>
      </c>
      <c r="EV286" s="77">
        <f t="shared" si="464"/>
        <v>0</v>
      </c>
      <c r="EW286" s="77">
        <f t="shared" si="464"/>
        <v>0</v>
      </c>
      <c r="EX286" s="77">
        <f t="shared" si="464"/>
        <v>0</v>
      </c>
      <c r="EY286" s="77">
        <f t="shared" si="464"/>
        <v>0</v>
      </c>
      <c r="EZ286" s="77">
        <f t="shared" si="464"/>
        <v>0</v>
      </c>
      <c r="FA286" s="77">
        <f t="shared" si="464"/>
        <v>0</v>
      </c>
      <c r="FB286" s="77">
        <f t="shared" si="464"/>
        <v>0</v>
      </c>
      <c r="FC286" s="77">
        <f t="shared" si="465"/>
        <v>0</v>
      </c>
      <c r="FD286" s="77">
        <f t="shared" si="465"/>
        <v>0</v>
      </c>
      <c r="FE286" s="77">
        <f t="shared" si="465"/>
        <v>0</v>
      </c>
      <c r="FF286" s="77">
        <f t="shared" si="465"/>
        <v>0</v>
      </c>
      <c r="FG286" s="77">
        <f t="shared" si="465"/>
        <v>0</v>
      </c>
      <c r="FH286" s="77">
        <f t="shared" si="465"/>
        <v>0</v>
      </c>
      <c r="FI286" s="77">
        <f t="shared" si="465"/>
        <v>0</v>
      </c>
      <c r="FJ286" s="77">
        <f t="shared" si="465"/>
        <v>0</v>
      </c>
      <c r="FK286" s="77">
        <f t="shared" si="465"/>
        <v>0</v>
      </c>
      <c r="FL286" s="77">
        <f t="shared" si="465"/>
        <v>0</v>
      </c>
      <c r="FM286" s="77">
        <f t="shared" si="466"/>
        <v>0</v>
      </c>
      <c r="FN286" s="77">
        <f t="shared" si="466"/>
        <v>0</v>
      </c>
      <c r="FO286" s="77">
        <f t="shared" si="466"/>
        <v>0</v>
      </c>
      <c r="FP286" s="77">
        <f t="shared" si="466"/>
        <v>0</v>
      </c>
      <c r="FQ286" s="77">
        <f t="shared" si="466"/>
        <v>0</v>
      </c>
      <c r="FR286" s="77">
        <f t="shared" si="466"/>
        <v>0</v>
      </c>
      <c r="FS286" s="77">
        <f t="shared" si="466"/>
        <v>0</v>
      </c>
      <c r="FT286" s="77">
        <f t="shared" si="466"/>
        <v>0</v>
      </c>
      <c r="FU286" s="77">
        <f t="shared" si="466"/>
        <v>0</v>
      </c>
      <c r="FV286" s="77">
        <f t="shared" si="466"/>
        <v>0</v>
      </c>
      <c r="FW286" s="77">
        <f t="shared" si="467"/>
        <v>0</v>
      </c>
      <c r="FX286" s="77">
        <f t="shared" si="467"/>
        <v>0</v>
      </c>
      <c r="FY286" s="77">
        <f t="shared" si="467"/>
        <v>0</v>
      </c>
      <c r="FZ286" s="77">
        <f t="shared" si="467"/>
        <v>0</v>
      </c>
      <c r="GA286" s="77">
        <f t="shared" si="467"/>
        <v>0</v>
      </c>
      <c r="GB286" s="77">
        <f t="shared" si="467"/>
        <v>0</v>
      </c>
      <c r="GC286" s="77">
        <f t="shared" si="467"/>
        <v>0</v>
      </c>
      <c r="GD286" s="77">
        <f t="shared" si="467"/>
        <v>0</v>
      </c>
      <c r="GE286" s="77">
        <f t="shared" si="467"/>
        <v>0</v>
      </c>
      <c r="GF286" s="77">
        <f t="shared" si="467"/>
        <v>0</v>
      </c>
      <c r="GG286" s="77">
        <f t="shared" si="467"/>
        <v>0</v>
      </c>
    </row>
    <row r="287" spans="1:189" ht="15.75" x14ac:dyDescent="0.25">
      <c r="A287" s="93"/>
      <c r="B287" s="101"/>
      <c r="C287" s="93"/>
      <c r="D287" s="93"/>
      <c r="E287" s="93"/>
      <c r="F287" s="101"/>
      <c r="G287" s="97">
        <f t="shared" si="418"/>
        <v>0</v>
      </c>
      <c r="H287" s="96"/>
      <c r="I287" s="97">
        <f t="shared" si="419"/>
        <v>0</v>
      </c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0">
        <f t="shared" si="421"/>
        <v>0</v>
      </c>
      <c r="AE287" s="100">
        <f t="shared" si="417"/>
        <v>0</v>
      </c>
      <c r="AF287" s="75"/>
      <c r="AG287" s="75"/>
      <c r="AH287" s="68">
        <f t="shared" si="420"/>
        <v>0</v>
      </c>
      <c r="AI287" s="79">
        <f>SUMIF(Списки!$D$2:$D$6,B287,Списки!$E$2:$E$6)</f>
        <v>0</v>
      </c>
      <c r="AJ287" s="79">
        <f t="shared" si="422"/>
        <v>31</v>
      </c>
      <c r="AK287" s="70"/>
      <c r="AL287" s="70">
        <f t="array" aca="1" ref="AL287" ca="1">IF(MONTH(AI287)=1,MIN(IF(F287=январь!$A$1:$AF$200,ROW(январь!$A$1:$AF$200))),IF(MONTH(AI287)=2,MIN(IF(F287=февраль!$A$1:$AF$200,ROW(февраль!$A$1:$AF$200))),IF(MONTH(AI287)=3,MIN(IF(F287=март!$A$1:$AF$200,ROW(март!$A$1:$AF$200))),IF(MONTH(AI287)=4,MIN(IF(F287=апрель!$A$1:$AF$200,ROW(апрель!$A$1:$AF$200))),IF(MONTH(AI287)=5,MIN(IF(F287=май!$A$1:$AF$200,ROW(май!$A$1:$AF$200))),0)))))</f>
        <v>3</v>
      </c>
      <c r="AM287" s="77" t="str">
        <f t="shared" ca="1" si="453"/>
        <v>П</v>
      </c>
      <c r="AN287" s="77" t="str">
        <f t="shared" ca="1" si="453"/>
        <v>П</v>
      </c>
      <c r="AO287" s="77" t="str">
        <f t="shared" ca="1" si="453"/>
        <v>КД</v>
      </c>
      <c r="AP287" s="77" t="str">
        <f t="shared" ca="1" si="453"/>
        <v>КД</v>
      </c>
      <c r="AQ287" s="77" t="str">
        <f t="shared" ca="1" si="453"/>
        <v>КД</v>
      </c>
      <c r="AR287" s="77" t="str">
        <f t="shared" ca="1" si="453"/>
        <v>КД</v>
      </c>
      <c r="AS287" s="77" t="str">
        <f t="shared" ca="1" si="453"/>
        <v>В</v>
      </c>
      <c r="AT287" s="77" t="str">
        <f t="shared" ca="1" si="453"/>
        <v>КД</v>
      </c>
      <c r="AU287" s="77">
        <f t="shared" ca="1" si="453"/>
        <v>0</v>
      </c>
      <c r="AV287" s="77">
        <f t="shared" ca="1" si="453"/>
        <v>3</v>
      </c>
      <c r="AW287" s="77">
        <f t="shared" ca="1" si="454"/>
        <v>4</v>
      </c>
      <c r="AX287" s="77">
        <f t="shared" ca="1" si="454"/>
        <v>6</v>
      </c>
      <c r="AY287" s="77">
        <f t="shared" ca="1" si="454"/>
        <v>3</v>
      </c>
      <c r="AZ287" s="77" t="str">
        <f t="shared" ca="1" si="454"/>
        <v>В</v>
      </c>
      <c r="BA287" s="77">
        <f t="shared" ca="1" si="454"/>
        <v>7</v>
      </c>
      <c r="BB287" s="77">
        <f t="shared" ca="1" si="454"/>
        <v>0</v>
      </c>
      <c r="BC287" s="77">
        <f t="shared" ca="1" si="454"/>
        <v>3</v>
      </c>
      <c r="BD287" s="77">
        <f t="shared" ca="1" si="454"/>
        <v>4</v>
      </c>
      <c r="BE287" s="77">
        <f t="shared" ca="1" si="454"/>
        <v>6</v>
      </c>
      <c r="BF287" s="77">
        <f t="shared" ca="1" si="454"/>
        <v>3</v>
      </c>
      <c r="BG287" s="77" t="str">
        <f t="shared" ca="1" si="455"/>
        <v>В</v>
      </c>
      <c r="BH287" s="77">
        <f t="shared" ca="1" si="455"/>
        <v>7</v>
      </c>
      <c r="BI287" s="77">
        <f t="shared" ca="1" si="455"/>
        <v>0</v>
      </c>
      <c r="BJ287" s="77">
        <f t="shared" ca="1" si="455"/>
        <v>3</v>
      </c>
      <c r="BK287" s="77">
        <f t="shared" ca="1" si="455"/>
        <v>4</v>
      </c>
      <c r="BL287" s="77">
        <f t="shared" ca="1" si="455"/>
        <v>6</v>
      </c>
      <c r="BM287" s="77">
        <f t="shared" ca="1" si="455"/>
        <v>3</v>
      </c>
      <c r="BN287" s="77" t="str">
        <f t="shared" ca="1" si="455"/>
        <v>В</v>
      </c>
      <c r="BO287" s="77">
        <f t="shared" ca="1" si="455"/>
        <v>7</v>
      </c>
      <c r="BP287" s="77">
        <f t="shared" ca="1" si="455"/>
        <v>0</v>
      </c>
      <c r="BQ287" s="77">
        <f t="shared" ca="1" si="455"/>
        <v>3</v>
      </c>
      <c r="BR287" s="77">
        <f t="shared" si="456"/>
        <v>0</v>
      </c>
      <c r="BS287" s="77">
        <f t="shared" si="456"/>
        <v>0</v>
      </c>
      <c r="BT287" s="77">
        <f t="shared" si="456"/>
        <v>0</v>
      </c>
      <c r="BU287" s="77">
        <f t="shared" si="456"/>
        <v>0</v>
      </c>
      <c r="BV287" s="77">
        <f t="shared" si="456"/>
        <v>0</v>
      </c>
      <c r="BW287" s="77">
        <f t="shared" si="456"/>
        <v>0</v>
      </c>
      <c r="BX287" s="77">
        <f t="shared" si="456"/>
        <v>0</v>
      </c>
      <c r="BY287" s="77">
        <f t="shared" si="456"/>
        <v>0</v>
      </c>
      <c r="BZ287" s="77">
        <f t="shared" si="456"/>
        <v>0</v>
      </c>
      <c r="CA287" s="77">
        <f t="shared" si="456"/>
        <v>0</v>
      </c>
      <c r="CB287" s="77">
        <f t="shared" si="457"/>
        <v>0</v>
      </c>
      <c r="CC287" s="77">
        <f t="shared" si="457"/>
        <v>0</v>
      </c>
      <c r="CD287" s="77">
        <f t="shared" si="457"/>
        <v>0</v>
      </c>
      <c r="CE287" s="77">
        <f t="shared" si="457"/>
        <v>0</v>
      </c>
      <c r="CF287" s="77">
        <f t="shared" si="457"/>
        <v>0</v>
      </c>
      <c r="CG287" s="77">
        <f t="shared" si="457"/>
        <v>0</v>
      </c>
      <c r="CH287" s="77">
        <f t="shared" si="457"/>
        <v>0</v>
      </c>
      <c r="CI287" s="77">
        <f t="shared" si="457"/>
        <v>0</v>
      </c>
      <c r="CJ287" s="77">
        <f t="shared" si="457"/>
        <v>0</v>
      </c>
      <c r="CK287" s="77">
        <f t="shared" si="457"/>
        <v>0</v>
      </c>
      <c r="CL287" s="77">
        <f t="shared" si="458"/>
        <v>0</v>
      </c>
      <c r="CM287" s="77">
        <f t="shared" si="458"/>
        <v>0</v>
      </c>
      <c r="CN287" s="77">
        <f t="shared" si="458"/>
        <v>0</v>
      </c>
      <c r="CO287" s="77">
        <f t="shared" si="458"/>
        <v>0</v>
      </c>
      <c r="CP287" s="77">
        <f t="shared" si="458"/>
        <v>0</v>
      </c>
      <c r="CQ287" s="77">
        <f t="shared" si="458"/>
        <v>0</v>
      </c>
      <c r="CR287" s="77">
        <f t="shared" si="458"/>
        <v>0</v>
      </c>
      <c r="CS287" s="77">
        <f t="shared" si="458"/>
        <v>0</v>
      </c>
      <c r="CT287" s="77">
        <f t="shared" si="459"/>
        <v>0</v>
      </c>
      <c r="CU287" s="77">
        <f t="shared" si="459"/>
        <v>0</v>
      </c>
      <c r="CV287" s="77">
        <f t="shared" si="459"/>
        <v>0</v>
      </c>
      <c r="CW287" s="77">
        <f t="shared" si="459"/>
        <v>0</v>
      </c>
      <c r="CX287" s="77">
        <f t="shared" si="459"/>
        <v>0</v>
      </c>
      <c r="CY287" s="77">
        <f t="shared" si="459"/>
        <v>0</v>
      </c>
      <c r="CZ287" s="77">
        <f t="shared" si="459"/>
        <v>0</v>
      </c>
      <c r="DA287" s="77">
        <f t="shared" si="459"/>
        <v>0</v>
      </c>
      <c r="DB287" s="77">
        <f t="shared" si="459"/>
        <v>0</v>
      </c>
      <c r="DC287" s="77">
        <f t="shared" si="459"/>
        <v>0</v>
      </c>
      <c r="DD287" s="77">
        <f t="shared" si="460"/>
        <v>0</v>
      </c>
      <c r="DE287" s="77">
        <f t="shared" si="460"/>
        <v>0</v>
      </c>
      <c r="DF287" s="77">
        <f t="shared" si="460"/>
        <v>0</v>
      </c>
      <c r="DG287" s="77">
        <f t="shared" si="460"/>
        <v>0</v>
      </c>
      <c r="DH287" s="77">
        <f t="shared" si="460"/>
        <v>0</v>
      </c>
      <c r="DI287" s="77">
        <f t="shared" si="460"/>
        <v>0</v>
      </c>
      <c r="DJ287" s="77">
        <f t="shared" si="460"/>
        <v>0</v>
      </c>
      <c r="DK287" s="77">
        <f t="shared" si="460"/>
        <v>0</v>
      </c>
      <c r="DL287" s="77">
        <f t="shared" si="460"/>
        <v>0</v>
      </c>
      <c r="DM287" s="77">
        <f t="shared" si="460"/>
        <v>0</v>
      </c>
      <c r="DN287" s="77">
        <f t="shared" si="461"/>
        <v>0</v>
      </c>
      <c r="DO287" s="77">
        <f t="shared" si="461"/>
        <v>0</v>
      </c>
      <c r="DP287" s="77">
        <f t="shared" si="461"/>
        <v>0</v>
      </c>
      <c r="DQ287" s="77">
        <f t="shared" si="461"/>
        <v>0</v>
      </c>
      <c r="DR287" s="77">
        <f t="shared" si="461"/>
        <v>0</v>
      </c>
      <c r="DS287" s="77">
        <f t="shared" si="461"/>
        <v>0</v>
      </c>
      <c r="DT287" s="77">
        <f t="shared" si="461"/>
        <v>0</v>
      </c>
      <c r="DU287" s="77">
        <f t="shared" si="461"/>
        <v>0</v>
      </c>
      <c r="DV287" s="77">
        <f t="shared" si="461"/>
        <v>0</v>
      </c>
      <c r="DW287" s="77">
        <f t="shared" si="461"/>
        <v>0</v>
      </c>
      <c r="DX287" s="77">
        <f t="shared" si="461"/>
        <v>0</v>
      </c>
      <c r="DY287" s="77">
        <f t="shared" si="462"/>
        <v>0</v>
      </c>
      <c r="DZ287" s="77">
        <f t="shared" si="462"/>
        <v>0</v>
      </c>
      <c r="EA287" s="77">
        <f t="shared" si="462"/>
        <v>0</v>
      </c>
      <c r="EB287" s="77">
        <f t="shared" si="462"/>
        <v>0</v>
      </c>
      <c r="EC287" s="77">
        <f t="shared" si="462"/>
        <v>0</v>
      </c>
      <c r="ED287" s="77">
        <f t="shared" si="462"/>
        <v>0</v>
      </c>
      <c r="EE287" s="77">
        <f t="shared" si="462"/>
        <v>0</v>
      </c>
      <c r="EF287" s="77">
        <f t="shared" si="462"/>
        <v>0</v>
      </c>
      <c r="EG287" s="77">
        <f t="shared" si="462"/>
        <v>0</v>
      </c>
      <c r="EH287" s="77">
        <f t="shared" si="462"/>
        <v>0</v>
      </c>
      <c r="EI287" s="77">
        <f t="shared" si="463"/>
        <v>0</v>
      </c>
      <c r="EJ287" s="77">
        <f t="shared" si="463"/>
        <v>0</v>
      </c>
      <c r="EK287" s="77">
        <f t="shared" si="463"/>
        <v>0</v>
      </c>
      <c r="EL287" s="77">
        <f t="shared" si="463"/>
        <v>0</v>
      </c>
      <c r="EM287" s="77">
        <f t="shared" si="463"/>
        <v>0</v>
      </c>
      <c r="EN287" s="77">
        <f t="shared" si="463"/>
        <v>0</v>
      </c>
      <c r="EO287" s="77">
        <f t="shared" si="463"/>
        <v>0</v>
      </c>
      <c r="EP287" s="77">
        <f t="shared" si="463"/>
        <v>0</v>
      </c>
      <c r="EQ287" s="77">
        <f t="shared" si="463"/>
        <v>0</v>
      </c>
      <c r="ER287" s="77">
        <f t="shared" si="463"/>
        <v>0</v>
      </c>
      <c r="ES287" s="77">
        <f t="shared" si="464"/>
        <v>0</v>
      </c>
      <c r="ET287" s="77">
        <f t="shared" si="464"/>
        <v>0</v>
      </c>
      <c r="EU287" s="77">
        <f t="shared" si="464"/>
        <v>0</v>
      </c>
      <c r="EV287" s="77">
        <f t="shared" si="464"/>
        <v>0</v>
      </c>
      <c r="EW287" s="77">
        <f t="shared" si="464"/>
        <v>0</v>
      </c>
      <c r="EX287" s="77">
        <f t="shared" si="464"/>
        <v>0</v>
      </c>
      <c r="EY287" s="77">
        <f t="shared" si="464"/>
        <v>0</v>
      </c>
      <c r="EZ287" s="77">
        <f t="shared" si="464"/>
        <v>0</v>
      </c>
      <c r="FA287" s="77">
        <f t="shared" si="464"/>
        <v>0</v>
      </c>
      <c r="FB287" s="77">
        <f t="shared" si="464"/>
        <v>0</v>
      </c>
      <c r="FC287" s="77">
        <f t="shared" si="465"/>
        <v>0</v>
      </c>
      <c r="FD287" s="77">
        <f t="shared" si="465"/>
        <v>0</v>
      </c>
      <c r="FE287" s="77">
        <f t="shared" si="465"/>
        <v>0</v>
      </c>
      <c r="FF287" s="77">
        <f t="shared" si="465"/>
        <v>0</v>
      </c>
      <c r="FG287" s="77">
        <f t="shared" si="465"/>
        <v>0</v>
      </c>
      <c r="FH287" s="77">
        <f t="shared" si="465"/>
        <v>0</v>
      </c>
      <c r="FI287" s="77">
        <f t="shared" si="465"/>
        <v>0</v>
      </c>
      <c r="FJ287" s="77">
        <f t="shared" si="465"/>
        <v>0</v>
      </c>
      <c r="FK287" s="77">
        <f t="shared" si="465"/>
        <v>0</v>
      </c>
      <c r="FL287" s="77">
        <f t="shared" si="465"/>
        <v>0</v>
      </c>
      <c r="FM287" s="77">
        <f t="shared" si="466"/>
        <v>0</v>
      </c>
      <c r="FN287" s="77">
        <f t="shared" si="466"/>
        <v>0</v>
      </c>
      <c r="FO287" s="77">
        <f t="shared" si="466"/>
        <v>0</v>
      </c>
      <c r="FP287" s="77">
        <f t="shared" si="466"/>
        <v>0</v>
      </c>
      <c r="FQ287" s="77">
        <f t="shared" si="466"/>
        <v>0</v>
      </c>
      <c r="FR287" s="77">
        <f t="shared" si="466"/>
        <v>0</v>
      </c>
      <c r="FS287" s="77">
        <f t="shared" si="466"/>
        <v>0</v>
      </c>
      <c r="FT287" s="77">
        <f t="shared" si="466"/>
        <v>0</v>
      </c>
      <c r="FU287" s="77">
        <f t="shared" si="466"/>
        <v>0</v>
      </c>
      <c r="FV287" s="77">
        <f t="shared" si="466"/>
        <v>0</v>
      </c>
      <c r="FW287" s="77">
        <f t="shared" si="467"/>
        <v>0</v>
      </c>
      <c r="FX287" s="77">
        <f t="shared" si="467"/>
        <v>0</v>
      </c>
      <c r="FY287" s="77">
        <f t="shared" si="467"/>
        <v>0</v>
      </c>
      <c r="FZ287" s="77">
        <f t="shared" si="467"/>
        <v>0</v>
      </c>
      <c r="GA287" s="77">
        <f t="shared" si="467"/>
        <v>0</v>
      </c>
      <c r="GB287" s="77">
        <f t="shared" si="467"/>
        <v>0</v>
      </c>
      <c r="GC287" s="77">
        <f t="shared" si="467"/>
        <v>0</v>
      </c>
      <c r="GD287" s="77">
        <f t="shared" si="467"/>
        <v>0</v>
      </c>
      <c r="GE287" s="77">
        <f t="shared" si="467"/>
        <v>0</v>
      </c>
      <c r="GF287" s="77">
        <f t="shared" si="467"/>
        <v>0</v>
      </c>
      <c r="GG287" s="77">
        <f t="shared" si="467"/>
        <v>0</v>
      </c>
    </row>
    <row r="288" spans="1:189" ht="15.75" x14ac:dyDescent="0.25">
      <c r="A288" s="93"/>
      <c r="B288" s="101"/>
      <c r="C288" s="93"/>
      <c r="D288" s="93"/>
      <c r="E288" s="93"/>
      <c r="F288" s="101"/>
      <c r="G288" s="97">
        <f t="shared" si="418"/>
        <v>0</v>
      </c>
      <c r="H288" s="96"/>
      <c r="I288" s="97">
        <f t="shared" si="419"/>
        <v>0</v>
      </c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0">
        <f t="shared" si="421"/>
        <v>0</v>
      </c>
      <c r="AE288" s="100">
        <f t="shared" si="417"/>
        <v>0</v>
      </c>
      <c r="AF288" s="75"/>
      <c r="AG288" s="75"/>
      <c r="AH288" s="68">
        <f t="shared" si="420"/>
        <v>0</v>
      </c>
      <c r="AI288" s="79">
        <f>SUMIF(Списки!$D$2:$D$6,B288,Списки!$E$2:$E$6)</f>
        <v>0</v>
      </c>
      <c r="AJ288" s="79">
        <f t="shared" si="422"/>
        <v>31</v>
      </c>
      <c r="AK288" s="70"/>
      <c r="AL288" s="70">
        <f t="array" aca="1" ref="AL288" ca="1">IF(MONTH(AI288)=1,MIN(IF(F288=январь!$A$1:$AF$200,ROW(январь!$A$1:$AF$200))),IF(MONTH(AI288)=2,MIN(IF(F288=февраль!$A$1:$AF$200,ROW(февраль!$A$1:$AF$200))),IF(MONTH(AI288)=3,MIN(IF(F288=март!$A$1:$AF$200,ROW(март!$A$1:$AF$200))),IF(MONTH(AI288)=4,MIN(IF(F288=апрель!$A$1:$AF$200,ROW(апрель!$A$1:$AF$200))),IF(MONTH(AI288)=5,MIN(IF(F288=май!$A$1:$AF$200,ROW(май!$A$1:$AF$200))),0)))))</f>
        <v>3</v>
      </c>
      <c r="AM288" s="77" t="str">
        <f t="shared" ca="1" si="453"/>
        <v>П</v>
      </c>
      <c r="AN288" s="77" t="str">
        <f t="shared" ca="1" si="453"/>
        <v>П</v>
      </c>
      <c r="AO288" s="77" t="str">
        <f t="shared" ca="1" si="453"/>
        <v>КД</v>
      </c>
      <c r="AP288" s="77" t="str">
        <f t="shared" ca="1" si="453"/>
        <v>КД</v>
      </c>
      <c r="AQ288" s="77" t="str">
        <f t="shared" ca="1" si="453"/>
        <v>КД</v>
      </c>
      <c r="AR288" s="77" t="str">
        <f t="shared" ca="1" si="453"/>
        <v>КД</v>
      </c>
      <c r="AS288" s="77" t="str">
        <f t="shared" ca="1" si="453"/>
        <v>В</v>
      </c>
      <c r="AT288" s="77" t="str">
        <f t="shared" ca="1" si="453"/>
        <v>КД</v>
      </c>
      <c r="AU288" s="77">
        <f t="shared" ca="1" si="453"/>
        <v>0</v>
      </c>
      <c r="AV288" s="77">
        <f t="shared" ca="1" si="453"/>
        <v>3</v>
      </c>
      <c r="AW288" s="77">
        <f t="shared" ca="1" si="454"/>
        <v>4</v>
      </c>
      <c r="AX288" s="77">
        <f t="shared" ca="1" si="454"/>
        <v>6</v>
      </c>
      <c r="AY288" s="77">
        <f t="shared" ca="1" si="454"/>
        <v>3</v>
      </c>
      <c r="AZ288" s="77" t="str">
        <f t="shared" ca="1" si="454"/>
        <v>В</v>
      </c>
      <c r="BA288" s="77">
        <f t="shared" ca="1" si="454"/>
        <v>7</v>
      </c>
      <c r="BB288" s="77">
        <f t="shared" ca="1" si="454"/>
        <v>0</v>
      </c>
      <c r="BC288" s="77">
        <f t="shared" ca="1" si="454"/>
        <v>3</v>
      </c>
      <c r="BD288" s="77">
        <f t="shared" ca="1" si="454"/>
        <v>4</v>
      </c>
      <c r="BE288" s="77">
        <f t="shared" ca="1" si="454"/>
        <v>6</v>
      </c>
      <c r="BF288" s="77">
        <f t="shared" ca="1" si="454"/>
        <v>3</v>
      </c>
      <c r="BG288" s="77" t="str">
        <f t="shared" ca="1" si="455"/>
        <v>В</v>
      </c>
      <c r="BH288" s="77">
        <f t="shared" ca="1" si="455"/>
        <v>7</v>
      </c>
      <c r="BI288" s="77">
        <f t="shared" ca="1" si="455"/>
        <v>0</v>
      </c>
      <c r="BJ288" s="77">
        <f t="shared" ca="1" si="455"/>
        <v>3</v>
      </c>
      <c r="BK288" s="77">
        <f t="shared" ca="1" si="455"/>
        <v>4</v>
      </c>
      <c r="BL288" s="77">
        <f t="shared" ca="1" si="455"/>
        <v>6</v>
      </c>
      <c r="BM288" s="77">
        <f t="shared" ca="1" si="455"/>
        <v>3</v>
      </c>
      <c r="BN288" s="77" t="str">
        <f t="shared" ca="1" si="455"/>
        <v>В</v>
      </c>
      <c r="BO288" s="77">
        <f t="shared" ca="1" si="455"/>
        <v>7</v>
      </c>
      <c r="BP288" s="77">
        <f t="shared" ca="1" si="455"/>
        <v>0</v>
      </c>
      <c r="BQ288" s="77">
        <f t="shared" ca="1" si="455"/>
        <v>3</v>
      </c>
      <c r="BR288" s="77">
        <f t="shared" si="456"/>
        <v>0</v>
      </c>
      <c r="BS288" s="77">
        <f t="shared" si="456"/>
        <v>0</v>
      </c>
      <c r="BT288" s="77">
        <f t="shared" si="456"/>
        <v>0</v>
      </c>
      <c r="BU288" s="77">
        <f t="shared" si="456"/>
        <v>0</v>
      </c>
      <c r="BV288" s="77">
        <f t="shared" si="456"/>
        <v>0</v>
      </c>
      <c r="BW288" s="77">
        <f t="shared" si="456"/>
        <v>0</v>
      </c>
      <c r="BX288" s="77">
        <f t="shared" si="456"/>
        <v>0</v>
      </c>
      <c r="BY288" s="77">
        <f t="shared" si="456"/>
        <v>0</v>
      </c>
      <c r="BZ288" s="77">
        <f t="shared" si="456"/>
        <v>0</v>
      </c>
      <c r="CA288" s="77">
        <f t="shared" si="456"/>
        <v>0</v>
      </c>
      <c r="CB288" s="77">
        <f t="shared" si="457"/>
        <v>0</v>
      </c>
      <c r="CC288" s="77">
        <f t="shared" si="457"/>
        <v>0</v>
      </c>
      <c r="CD288" s="77">
        <f t="shared" si="457"/>
        <v>0</v>
      </c>
      <c r="CE288" s="77">
        <f t="shared" si="457"/>
        <v>0</v>
      </c>
      <c r="CF288" s="77">
        <f t="shared" si="457"/>
        <v>0</v>
      </c>
      <c r="CG288" s="77">
        <f t="shared" si="457"/>
        <v>0</v>
      </c>
      <c r="CH288" s="77">
        <f t="shared" si="457"/>
        <v>0</v>
      </c>
      <c r="CI288" s="77">
        <f t="shared" si="457"/>
        <v>0</v>
      </c>
      <c r="CJ288" s="77">
        <f t="shared" si="457"/>
        <v>0</v>
      </c>
      <c r="CK288" s="77">
        <f t="shared" si="457"/>
        <v>0</v>
      </c>
      <c r="CL288" s="77">
        <f t="shared" si="458"/>
        <v>0</v>
      </c>
      <c r="CM288" s="77">
        <f t="shared" si="458"/>
        <v>0</v>
      </c>
      <c r="CN288" s="77">
        <f t="shared" si="458"/>
        <v>0</v>
      </c>
      <c r="CO288" s="77">
        <f t="shared" si="458"/>
        <v>0</v>
      </c>
      <c r="CP288" s="77">
        <f t="shared" si="458"/>
        <v>0</v>
      </c>
      <c r="CQ288" s="77">
        <f t="shared" si="458"/>
        <v>0</v>
      </c>
      <c r="CR288" s="77">
        <f t="shared" si="458"/>
        <v>0</v>
      </c>
      <c r="CS288" s="77">
        <f t="shared" si="458"/>
        <v>0</v>
      </c>
      <c r="CT288" s="77">
        <f t="shared" si="459"/>
        <v>0</v>
      </c>
      <c r="CU288" s="77">
        <f t="shared" si="459"/>
        <v>0</v>
      </c>
      <c r="CV288" s="77">
        <f t="shared" si="459"/>
        <v>0</v>
      </c>
      <c r="CW288" s="77">
        <f t="shared" si="459"/>
        <v>0</v>
      </c>
      <c r="CX288" s="77">
        <f t="shared" si="459"/>
        <v>0</v>
      </c>
      <c r="CY288" s="77">
        <f t="shared" si="459"/>
        <v>0</v>
      </c>
      <c r="CZ288" s="77">
        <f t="shared" si="459"/>
        <v>0</v>
      </c>
      <c r="DA288" s="77">
        <f t="shared" si="459"/>
        <v>0</v>
      </c>
      <c r="DB288" s="77">
        <f t="shared" si="459"/>
        <v>0</v>
      </c>
      <c r="DC288" s="77">
        <f t="shared" si="459"/>
        <v>0</v>
      </c>
      <c r="DD288" s="77">
        <f t="shared" si="460"/>
        <v>0</v>
      </c>
      <c r="DE288" s="77">
        <f t="shared" si="460"/>
        <v>0</v>
      </c>
      <c r="DF288" s="77">
        <f t="shared" si="460"/>
        <v>0</v>
      </c>
      <c r="DG288" s="77">
        <f t="shared" si="460"/>
        <v>0</v>
      </c>
      <c r="DH288" s="77">
        <f t="shared" si="460"/>
        <v>0</v>
      </c>
      <c r="DI288" s="77">
        <f t="shared" si="460"/>
        <v>0</v>
      </c>
      <c r="DJ288" s="77">
        <f t="shared" si="460"/>
        <v>0</v>
      </c>
      <c r="DK288" s="77">
        <f t="shared" si="460"/>
        <v>0</v>
      </c>
      <c r="DL288" s="77">
        <f t="shared" si="460"/>
        <v>0</v>
      </c>
      <c r="DM288" s="77">
        <f t="shared" si="460"/>
        <v>0</v>
      </c>
      <c r="DN288" s="77">
        <f t="shared" si="461"/>
        <v>0</v>
      </c>
      <c r="DO288" s="77">
        <f t="shared" si="461"/>
        <v>0</v>
      </c>
      <c r="DP288" s="77">
        <f t="shared" si="461"/>
        <v>0</v>
      </c>
      <c r="DQ288" s="77">
        <f t="shared" si="461"/>
        <v>0</v>
      </c>
      <c r="DR288" s="77">
        <f t="shared" si="461"/>
        <v>0</v>
      </c>
      <c r="DS288" s="77">
        <f t="shared" si="461"/>
        <v>0</v>
      </c>
      <c r="DT288" s="77">
        <f t="shared" si="461"/>
        <v>0</v>
      </c>
      <c r="DU288" s="77">
        <f t="shared" si="461"/>
        <v>0</v>
      </c>
      <c r="DV288" s="77">
        <f t="shared" si="461"/>
        <v>0</v>
      </c>
      <c r="DW288" s="77">
        <f t="shared" si="461"/>
        <v>0</v>
      </c>
      <c r="DX288" s="77">
        <f t="shared" si="461"/>
        <v>0</v>
      </c>
      <c r="DY288" s="77">
        <f t="shared" si="462"/>
        <v>0</v>
      </c>
      <c r="DZ288" s="77">
        <f t="shared" si="462"/>
        <v>0</v>
      </c>
      <c r="EA288" s="77">
        <f t="shared" si="462"/>
        <v>0</v>
      </c>
      <c r="EB288" s="77">
        <f t="shared" si="462"/>
        <v>0</v>
      </c>
      <c r="EC288" s="77">
        <f t="shared" si="462"/>
        <v>0</v>
      </c>
      <c r="ED288" s="77">
        <f t="shared" si="462"/>
        <v>0</v>
      </c>
      <c r="EE288" s="77">
        <f t="shared" si="462"/>
        <v>0</v>
      </c>
      <c r="EF288" s="77">
        <f t="shared" si="462"/>
        <v>0</v>
      </c>
      <c r="EG288" s="77">
        <f t="shared" si="462"/>
        <v>0</v>
      </c>
      <c r="EH288" s="77">
        <f t="shared" si="462"/>
        <v>0</v>
      </c>
      <c r="EI288" s="77">
        <f t="shared" si="463"/>
        <v>0</v>
      </c>
      <c r="EJ288" s="77">
        <f t="shared" si="463"/>
        <v>0</v>
      </c>
      <c r="EK288" s="77">
        <f t="shared" si="463"/>
        <v>0</v>
      </c>
      <c r="EL288" s="77">
        <f t="shared" si="463"/>
        <v>0</v>
      </c>
      <c r="EM288" s="77">
        <f t="shared" si="463"/>
        <v>0</v>
      </c>
      <c r="EN288" s="77">
        <f t="shared" si="463"/>
        <v>0</v>
      </c>
      <c r="EO288" s="77">
        <f t="shared" si="463"/>
        <v>0</v>
      </c>
      <c r="EP288" s="77">
        <f t="shared" si="463"/>
        <v>0</v>
      </c>
      <c r="EQ288" s="77">
        <f t="shared" si="463"/>
        <v>0</v>
      </c>
      <c r="ER288" s="77">
        <f t="shared" si="463"/>
        <v>0</v>
      </c>
      <c r="ES288" s="77">
        <f t="shared" si="464"/>
        <v>0</v>
      </c>
      <c r="ET288" s="77">
        <f t="shared" si="464"/>
        <v>0</v>
      </c>
      <c r="EU288" s="77">
        <f t="shared" si="464"/>
        <v>0</v>
      </c>
      <c r="EV288" s="77">
        <f t="shared" si="464"/>
        <v>0</v>
      </c>
      <c r="EW288" s="77">
        <f t="shared" si="464"/>
        <v>0</v>
      </c>
      <c r="EX288" s="77">
        <f t="shared" si="464"/>
        <v>0</v>
      </c>
      <c r="EY288" s="77">
        <f t="shared" si="464"/>
        <v>0</v>
      </c>
      <c r="EZ288" s="77">
        <f t="shared" si="464"/>
        <v>0</v>
      </c>
      <c r="FA288" s="77">
        <f t="shared" si="464"/>
        <v>0</v>
      </c>
      <c r="FB288" s="77">
        <f t="shared" si="464"/>
        <v>0</v>
      </c>
      <c r="FC288" s="77">
        <f t="shared" si="465"/>
        <v>0</v>
      </c>
      <c r="FD288" s="77">
        <f t="shared" si="465"/>
        <v>0</v>
      </c>
      <c r="FE288" s="77">
        <f t="shared" si="465"/>
        <v>0</v>
      </c>
      <c r="FF288" s="77">
        <f t="shared" si="465"/>
        <v>0</v>
      </c>
      <c r="FG288" s="77">
        <f t="shared" si="465"/>
        <v>0</v>
      </c>
      <c r="FH288" s="77">
        <f t="shared" si="465"/>
        <v>0</v>
      </c>
      <c r="FI288" s="77">
        <f t="shared" si="465"/>
        <v>0</v>
      </c>
      <c r="FJ288" s="77">
        <f t="shared" si="465"/>
        <v>0</v>
      </c>
      <c r="FK288" s="77">
        <f t="shared" si="465"/>
        <v>0</v>
      </c>
      <c r="FL288" s="77">
        <f t="shared" si="465"/>
        <v>0</v>
      </c>
      <c r="FM288" s="77">
        <f t="shared" si="466"/>
        <v>0</v>
      </c>
      <c r="FN288" s="77">
        <f t="shared" si="466"/>
        <v>0</v>
      </c>
      <c r="FO288" s="77">
        <f t="shared" si="466"/>
        <v>0</v>
      </c>
      <c r="FP288" s="77">
        <f t="shared" si="466"/>
        <v>0</v>
      </c>
      <c r="FQ288" s="77">
        <f t="shared" si="466"/>
        <v>0</v>
      </c>
      <c r="FR288" s="77">
        <f t="shared" si="466"/>
        <v>0</v>
      </c>
      <c r="FS288" s="77">
        <f t="shared" si="466"/>
        <v>0</v>
      </c>
      <c r="FT288" s="77">
        <f t="shared" si="466"/>
        <v>0</v>
      </c>
      <c r="FU288" s="77">
        <f t="shared" si="466"/>
        <v>0</v>
      </c>
      <c r="FV288" s="77">
        <f t="shared" si="466"/>
        <v>0</v>
      </c>
      <c r="FW288" s="77">
        <f t="shared" si="467"/>
        <v>0</v>
      </c>
      <c r="FX288" s="77">
        <f t="shared" si="467"/>
        <v>0</v>
      </c>
      <c r="FY288" s="77">
        <f t="shared" si="467"/>
        <v>0</v>
      </c>
      <c r="FZ288" s="77">
        <f t="shared" si="467"/>
        <v>0</v>
      </c>
      <c r="GA288" s="77">
        <f t="shared" si="467"/>
        <v>0</v>
      </c>
      <c r="GB288" s="77">
        <f t="shared" si="467"/>
        <v>0</v>
      </c>
      <c r="GC288" s="77">
        <f t="shared" si="467"/>
        <v>0</v>
      </c>
      <c r="GD288" s="77">
        <f t="shared" si="467"/>
        <v>0</v>
      </c>
      <c r="GE288" s="77">
        <f t="shared" si="467"/>
        <v>0</v>
      </c>
      <c r="GF288" s="77">
        <f t="shared" si="467"/>
        <v>0</v>
      </c>
      <c r="GG288" s="77">
        <f t="shared" si="467"/>
        <v>0</v>
      </c>
    </row>
    <row r="289" spans="1:189" ht="15.75" x14ac:dyDescent="0.25">
      <c r="A289" s="93"/>
      <c r="B289" s="101"/>
      <c r="C289" s="93"/>
      <c r="D289" s="93"/>
      <c r="E289" s="93"/>
      <c r="F289" s="101"/>
      <c r="G289" s="97">
        <f t="shared" si="418"/>
        <v>0</v>
      </c>
      <c r="H289" s="96"/>
      <c r="I289" s="97">
        <f t="shared" si="419"/>
        <v>0</v>
      </c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0">
        <f t="shared" si="421"/>
        <v>0</v>
      </c>
      <c r="AE289" s="100">
        <f t="shared" si="417"/>
        <v>0</v>
      </c>
      <c r="AF289" s="75"/>
      <c r="AG289" s="75"/>
      <c r="AH289" s="68">
        <f t="shared" si="420"/>
        <v>0</v>
      </c>
      <c r="AI289" s="79">
        <f>SUMIF(Списки!$D$2:$D$6,B289,Списки!$E$2:$E$6)</f>
        <v>0</v>
      </c>
      <c r="AJ289" s="79">
        <f t="shared" si="422"/>
        <v>31</v>
      </c>
      <c r="AK289" s="70"/>
      <c r="AL289" s="70">
        <f t="array" aca="1" ref="AL289" ca="1">IF(MONTH(AI289)=1,MIN(IF(F289=январь!$A$1:$AF$200,ROW(январь!$A$1:$AF$200))),IF(MONTH(AI289)=2,MIN(IF(F289=февраль!$A$1:$AF$200,ROW(февраль!$A$1:$AF$200))),IF(MONTH(AI289)=3,MIN(IF(F289=март!$A$1:$AF$200,ROW(март!$A$1:$AF$200))),IF(MONTH(AI289)=4,MIN(IF(F289=апрель!$A$1:$AF$200,ROW(апрель!$A$1:$AF$200))),IF(MONTH(AI289)=5,MIN(IF(F289=май!$A$1:$AF$200,ROW(май!$A$1:$AF$200))),0)))))</f>
        <v>3</v>
      </c>
      <c r="AM289" s="77" t="str">
        <f t="shared" ca="1" si="453"/>
        <v>П</v>
      </c>
      <c r="AN289" s="77" t="str">
        <f t="shared" ca="1" si="453"/>
        <v>П</v>
      </c>
      <c r="AO289" s="77" t="str">
        <f t="shared" ca="1" si="453"/>
        <v>КД</v>
      </c>
      <c r="AP289" s="77" t="str">
        <f t="shared" ca="1" si="453"/>
        <v>КД</v>
      </c>
      <c r="AQ289" s="77" t="str">
        <f t="shared" ca="1" si="453"/>
        <v>КД</v>
      </c>
      <c r="AR289" s="77" t="str">
        <f t="shared" ca="1" si="453"/>
        <v>КД</v>
      </c>
      <c r="AS289" s="77" t="str">
        <f t="shared" ca="1" si="453"/>
        <v>В</v>
      </c>
      <c r="AT289" s="77" t="str">
        <f t="shared" ca="1" si="453"/>
        <v>КД</v>
      </c>
      <c r="AU289" s="77">
        <f t="shared" ca="1" si="453"/>
        <v>0</v>
      </c>
      <c r="AV289" s="77">
        <f t="shared" ca="1" si="453"/>
        <v>3</v>
      </c>
      <c r="AW289" s="77">
        <f t="shared" ca="1" si="454"/>
        <v>4</v>
      </c>
      <c r="AX289" s="77">
        <f t="shared" ca="1" si="454"/>
        <v>6</v>
      </c>
      <c r="AY289" s="77">
        <f t="shared" ca="1" si="454"/>
        <v>3</v>
      </c>
      <c r="AZ289" s="77" t="str">
        <f t="shared" ca="1" si="454"/>
        <v>В</v>
      </c>
      <c r="BA289" s="77">
        <f t="shared" ca="1" si="454"/>
        <v>7</v>
      </c>
      <c r="BB289" s="77">
        <f t="shared" ca="1" si="454"/>
        <v>0</v>
      </c>
      <c r="BC289" s="77">
        <f t="shared" ca="1" si="454"/>
        <v>3</v>
      </c>
      <c r="BD289" s="77">
        <f t="shared" ca="1" si="454"/>
        <v>4</v>
      </c>
      <c r="BE289" s="77">
        <f t="shared" ca="1" si="454"/>
        <v>6</v>
      </c>
      <c r="BF289" s="77">
        <f t="shared" ca="1" si="454"/>
        <v>3</v>
      </c>
      <c r="BG289" s="77" t="str">
        <f t="shared" ca="1" si="455"/>
        <v>В</v>
      </c>
      <c r="BH289" s="77">
        <f t="shared" ca="1" si="455"/>
        <v>7</v>
      </c>
      <c r="BI289" s="77">
        <f t="shared" ca="1" si="455"/>
        <v>0</v>
      </c>
      <c r="BJ289" s="77">
        <f t="shared" ca="1" si="455"/>
        <v>3</v>
      </c>
      <c r="BK289" s="77">
        <f t="shared" ca="1" si="455"/>
        <v>4</v>
      </c>
      <c r="BL289" s="77">
        <f t="shared" ca="1" si="455"/>
        <v>6</v>
      </c>
      <c r="BM289" s="77">
        <f t="shared" ca="1" si="455"/>
        <v>3</v>
      </c>
      <c r="BN289" s="77" t="str">
        <f t="shared" ca="1" si="455"/>
        <v>В</v>
      </c>
      <c r="BO289" s="77">
        <f t="shared" ca="1" si="455"/>
        <v>7</v>
      </c>
      <c r="BP289" s="77">
        <f t="shared" ca="1" si="455"/>
        <v>0</v>
      </c>
      <c r="BQ289" s="77">
        <f t="shared" ca="1" si="455"/>
        <v>3</v>
      </c>
      <c r="BR289" s="77">
        <f t="shared" si="456"/>
        <v>0</v>
      </c>
      <c r="BS289" s="77">
        <f t="shared" si="456"/>
        <v>0</v>
      </c>
      <c r="BT289" s="77">
        <f t="shared" si="456"/>
        <v>0</v>
      </c>
      <c r="BU289" s="77">
        <f t="shared" si="456"/>
        <v>0</v>
      </c>
      <c r="BV289" s="77">
        <f t="shared" si="456"/>
        <v>0</v>
      </c>
      <c r="BW289" s="77">
        <f t="shared" si="456"/>
        <v>0</v>
      </c>
      <c r="BX289" s="77">
        <f t="shared" si="456"/>
        <v>0</v>
      </c>
      <c r="BY289" s="77">
        <f t="shared" si="456"/>
        <v>0</v>
      </c>
      <c r="BZ289" s="77">
        <f t="shared" si="456"/>
        <v>0</v>
      </c>
      <c r="CA289" s="77">
        <f t="shared" si="456"/>
        <v>0</v>
      </c>
      <c r="CB289" s="77">
        <f t="shared" si="457"/>
        <v>0</v>
      </c>
      <c r="CC289" s="77">
        <f t="shared" si="457"/>
        <v>0</v>
      </c>
      <c r="CD289" s="77">
        <f t="shared" si="457"/>
        <v>0</v>
      </c>
      <c r="CE289" s="77">
        <f t="shared" si="457"/>
        <v>0</v>
      </c>
      <c r="CF289" s="77">
        <f t="shared" si="457"/>
        <v>0</v>
      </c>
      <c r="CG289" s="77">
        <f t="shared" si="457"/>
        <v>0</v>
      </c>
      <c r="CH289" s="77">
        <f t="shared" si="457"/>
        <v>0</v>
      </c>
      <c r="CI289" s="77">
        <f t="shared" si="457"/>
        <v>0</v>
      </c>
      <c r="CJ289" s="77">
        <f t="shared" si="457"/>
        <v>0</v>
      </c>
      <c r="CK289" s="77">
        <f t="shared" si="457"/>
        <v>0</v>
      </c>
      <c r="CL289" s="77">
        <f t="shared" si="458"/>
        <v>0</v>
      </c>
      <c r="CM289" s="77">
        <f t="shared" si="458"/>
        <v>0</v>
      </c>
      <c r="CN289" s="77">
        <f t="shared" si="458"/>
        <v>0</v>
      </c>
      <c r="CO289" s="77">
        <f t="shared" si="458"/>
        <v>0</v>
      </c>
      <c r="CP289" s="77">
        <f t="shared" si="458"/>
        <v>0</v>
      </c>
      <c r="CQ289" s="77">
        <f t="shared" si="458"/>
        <v>0</v>
      </c>
      <c r="CR289" s="77">
        <f t="shared" si="458"/>
        <v>0</v>
      </c>
      <c r="CS289" s="77">
        <f t="shared" si="458"/>
        <v>0</v>
      </c>
      <c r="CT289" s="77">
        <f t="shared" si="459"/>
        <v>0</v>
      </c>
      <c r="CU289" s="77">
        <f t="shared" si="459"/>
        <v>0</v>
      </c>
      <c r="CV289" s="77">
        <f t="shared" si="459"/>
        <v>0</v>
      </c>
      <c r="CW289" s="77">
        <f t="shared" si="459"/>
        <v>0</v>
      </c>
      <c r="CX289" s="77">
        <f t="shared" si="459"/>
        <v>0</v>
      </c>
      <c r="CY289" s="77">
        <f t="shared" si="459"/>
        <v>0</v>
      </c>
      <c r="CZ289" s="77">
        <f t="shared" si="459"/>
        <v>0</v>
      </c>
      <c r="DA289" s="77">
        <f t="shared" si="459"/>
        <v>0</v>
      </c>
      <c r="DB289" s="77">
        <f t="shared" si="459"/>
        <v>0</v>
      </c>
      <c r="DC289" s="77">
        <f t="shared" si="459"/>
        <v>0</v>
      </c>
      <c r="DD289" s="77">
        <f t="shared" si="460"/>
        <v>0</v>
      </c>
      <c r="DE289" s="77">
        <f t="shared" si="460"/>
        <v>0</v>
      </c>
      <c r="DF289" s="77">
        <f t="shared" si="460"/>
        <v>0</v>
      </c>
      <c r="DG289" s="77">
        <f t="shared" si="460"/>
        <v>0</v>
      </c>
      <c r="DH289" s="77">
        <f t="shared" si="460"/>
        <v>0</v>
      </c>
      <c r="DI289" s="77">
        <f t="shared" si="460"/>
        <v>0</v>
      </c>
      <c r="DJ289" s="77">
        <f t="shared" si="460"/>
        <v>0</v>
      </c>
      <c r="DK289" s="77">
        <f t="shared" si="460"/>
        <v>0</v>
      </c>
      <c r="DL289" s="77">
        <f t="shared" si="460"/>
        <v>0</v>
      </c>
      <c r="DM289" s="77">
        <f t="shared" si="460"/>
        <v>0</v>
      </c>
      <c r="DN289" s="77">
        <f t="shared" si="461"/>
        <v>0</v>
      </c>
      <c r="DO289" s="77">
        <f t="shared" si="461"/>
        <v>0</v>
      </c>
      <c r="DP289" s="77">
        <f t="shared" si="461"/>
        <v>0</v>
      </c>
      <c r="DQ289" s="77">
        <f t="shared" si="461"/>
        <v>0</v>
      </c>
      <c r="DR289" s="77">
        <f t="shared" si="461"/>
        <v>0</v>
      </c>
      <c r="DS289" s="77">
        <f t="shared" si="461"/>
        <v>0</v>
      </c>
      <c r="DT289" s="77">
        <f t="shared" si="461"/>
        <v>0</v>
      </c>
      <c r="DU289" s="77">
        <f t="shared" si="461"/>
        <v>0</v>
      </c>
      <c r="DV289" s="77">
        <f t="shared" si="461"/>
        <v>0</v>
      </c>
      <c r="DW289" s="77">
        <f t="shared" si="461"/>
        <v>0</v>
      </c>
      <c r="DX289" s="77">
        <f t="shared" si="461"/>
        <v>0</v>
      </c>
      <c r="DY289" s="77">
        <f t="shared" si="462"/>
        <v>0</v>
      </c>
      <c r="DZ289" s="77">
        <f t="shared" si="462"/>
        <v>0</v>
      </c>
      <c r="EA289" s="77">
        <f t="shared" si="462"/>
        <v>0</v>
      </c>
      <c r="EB289" s="77">
        <f t="shared" si="462"/>
        <v>0</v>
      </c>
      <c r="EC289" s="77">
        <f t="shared" si="462"/>
        <v>0</v>
      </c>
      <c r="ED289" s="77">
        <f t="shared" si="462"/>
        <v>0</v>
      </c>
      <c r="EE289" s="77">
        <f t="shared" si="462"/>
        <v>0</v>
      </c>
      <c r="EF289" s="77">
        <f t="shared" si="462"/>
        <v>0</v>
      </c>
      <c r="EG289" s="77">
        <f t="shared" si="462"/>
        <v>0</v>
      </c>
      <c r="EH289" s="77">
        <f t="shared" si="462"/>
        <v>0</v>
      </c>
      <c r="EI289" s="77">
        <f t="shared" si="463"/>
        <v>0</v>
      </c>
      <c r="EJ289" s="77">
        <f t="shared" si="463"/>
        <v>0</v>
      </c>
      <c r="EK289" s="77">
        <f t="shared" si="463"/>
        <v>0</v>
      </c>
      <c r="EL289" s="77">
        <f t="shared" si="463"/>
        <v>0</v>
      </c>
      <c r="EM289" s="77">
        <f t="shared" si="463"/>
        <v>0</v>
      </c>
      <c r="EN289" s="77">
        <f t="shared" si="463"/>
        <v>0</v>
      </c>
      <c r="EO289" s="77">
        <f t="shared" si="463"/>
        <v>0</v>
      </c>
      <c r="EP289" s="77">
        <f t="shared" si="463"/>
        <v>0</v>
      </c>
      <c r="EQ289" s="77">
        <f t="shared" si="463"/>
        <v>0</v>
      </c>
      <c r="ER289" s="77">
        <f t="shared" si="463"/>
        <v>0</v>
      </c>
      <c r="ES289" s="77">
        <f t="shared" si="464"/>
        <v>0</v>
      </c>
      <c r="ET289" s="77">
        <f t="shared" si="464"/>
        <v>0</v>
      </c>
      <c r="EU289" s="77">
        <f t="shared" si="464"/>
        <v>0</v>
      </c>
      <c r="EV289" s="77">
        <f t="shared" si="464"/>
        <v>0</v>
      </c>
      <c r="EW289" s="77">
        <f t="shared" si="464"/>
        <v>0</v>
      </c>
      <c r="EX289" s="77">
        <f t="shared" si="464"/>
        <v>0</v>
      </c>
      <c r="EY289" s="77">
        <f t="shared" si="464"/>
        <v>0</v>
      </c>
      <c r="EZ289" s="77">
        <f t="shared" si="464"/>
        <v>0</v>
      </c>
      <c r="FA289" s="77">
        <f t="shared" si="464"/>
        <v>0</v>
      </c>
      <c r="FB289" s="77">
        <f t="shared" si="464"/>
        <v>0</v>
      </c>
      <c r="FC289" s="77">
        <f t="shared" si="465"/>
        <v>0</v>
      </c>
      <c r="FD289" s="77">
        <f t="shared" si="465"/>
        <v>0</v>
      </c>
      <c r="FE289" s="77">
        <f t="shared" si="465"/>
        <v>0</v>
      </c>
      <c r="FF289" s="77">
        <f t="shared" si="465"/>
        <v>0</v>
      </c>
      <c r="FG289" s="77">
        <f t="shared" si="465"/>
        <v>0</v>
      </c>
      <c r="FH289" s="77">
        <f t="shared" si="465"/>
        <v>0</v>
      </c>
      <c r="FI289" s="77">
        <f t="shared" si="465"/>
        <v>0</v>
      </c>
      <c r="FJ289" s="77">
        <f t="shared" si="465"/>
        <v>0</v>
      </c>
      <c r="FK289" s="77">
        <f t="shared" si="465"/>
        <v>0</v>
      </c>
      <c r="FL289" s="77">
        <f t="shared" si="465"/>
        <v>0</v>
      </c>
      <c r="FM289" s="77">
        <f t="shared" si="466"/>
        <v>0</v>
      </c>
      <c r="FN289" s="77">
        <f t="shared" si="466"/>
        <v>0</v>
      </c>
      <c r="FO289" s="77">
        <f t="shared" si="466"/>
        <v>0</v>
      </c>
      <c r="FP289" s="77">
        <f t="shared" si="466"/>
        <v>0</v>
      </c>
      <c r="FQ289" s="77">
        <f t="shared" si="466"/>
        <v>0</v>
      </c>
      <c r="FR289" s="77">
        <f t="shared" si="466"/>
        <v>0</v>
      </c>
      <c r="FS289" s="77">
        <f t="shared" si="466"/>
        <v>0</v>
      </c>
      <c r="FT289" s="77">
        <f t="shared" si="466"/>
        <v>0</v>
      </c>
      <c r="FU289" s="77">
        <f t="shared" si="466"/>
        <v>0</v>
      </c>
      <c r="FV289" s="77">
        <f t="shared" si="466"/>
        <v>0</v>
      </c>
      <c r="FW289" s="77">
        <f t="shared" si="467"/>
        <v>0</v>
      </c>
      <c r="FX289" s="77">
        <f t="shared" si="467"/>
        <v>0</v>
      </c>
      <c r="FY289" s="77">
        <f t="shared" si="467"/>
        <v>0</v>
      </c>
      <c r="FZ289" s="77">
        <f t="shared" si="467"/>
        <v>0</v>
      </c>
      <c r="GA289" s="77">
        <f t="shared" si="467"/>
        <v>0</v>
      </c>
      <c r="GB289" s="77">
        <f t="shared" si="467"/>
        <v>0</v>
      </c>
      <c r="GC289" s="77">
        <f t="shared" si="467"/>
        <v>0</v>
      </c>
      <c r="GD289" s="77">
        <f t="shared" si="467"/>
        <v>0</v>
      </c>
      <c r="GE289" s="77">
        <f t="shared" si="467"/>
        <v>0</v>
      </c>
      <c r="GF289" s="77">
        <f t="shared" si="467"/>
        <v>0</v>
      </c>
      <c r="GG289" s="77">
        <f t="shared" si="467"/>
        <v>0</v>
      </c>
    </row>
    <row r="290" spans="1:189" ht="15.75" x14ac:dyDescent="0.25">
      <c r="A290" s="93"/>
      <c r="B290" s="101"/>
      <c r="C290" s="93"/>
      <c r="D290" s="93"/>
      <c r="E290" s="93"/>
      <c r="F290" s="101"/>
      <c r="G290" s="97">
        <f t="shared" si="418"/>
        <v>0</v>
      </c>
      <c r="H290" s="96"/>
      <c r="I290" s="97">
        <f t="shared" si="419"/>
        <v>0</v>
      </c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0">
        <f t="shared" si="421"/>
        <v>0</v>
      </c>
      <c r="AE290" s="100">
        <f t="shared" si="417"/>
        <v>0</v>
      </c>
      <c r="AF290" s="75"/>
      <c r="AG290" s="75"/>
      <c r="AH290" s="68">
        <f t="shared" si="420"/>
        <v>0</v>
      </c>
      <c r="AI290" s="79">
        <f>SUMIF(Списки!$D$2:$D$6,B290,Списки!$E$2:$E$6)</f>
        <v>0</v>
      </c>
      <c r="AJ290" s="79">
        <f t="shared" si="422"/>
        <v>31</v>
      </c>
      <c r="AK290" s="70"/>
      <c r="AL290" s="70">
        <f t="array" aca="1" ref="AL290" ca="1">IF(MONTH(AI290)=1,MIN(IF(F290=январь!$A$1:$AF$200,ROW(январь!$A$1:$AF$200))),IF(MONTH(AI290)=2,MIN(IF(F290=февраль!$A$1:$AF$200,ROW(февраль!$A$1:$AF$200))),IF(MONTH(AI290)=3,MIN(IF(F290=март!$A$1:$AF$200,ROW(март!$A$1:$AF$200))),IF(MONTH(AI290)=4,MIN(IF(F290=апрель!$A$1:$AF$200,ROW(апрель!$A$1:$AF$200))),IF(MONTH(AI290)=5,MIN(IF(F290=май!$A$1:$AF$200,ROW(май!$A$1:$AF$200))),0)))))</f>
        <v>3</v>
      </c>
      <c r="AM290" s="77" t="str">
        <f t="shared" ca="1" si="453"/>
        <v>П</v>
      </c>
      <c r="AN290" s="77" t="str">
        <f t="shared" ca="1" si="453"/>
        <v>П</v>
      </c>
      <c r="AO290" s="77" t="str">
        <f t="shared" ca="1" si="453"/>
        <v>КД</v>
      </c>
      <c r="AP290" s="77" t="str">
        <f t="shared" ca="1" si="453"/>
        <v>КД</v>
      </c>
      <c r="AQ290" s="77" t="str">
        <f t="shared" ca="1" si="453"/>
        <v>КД</v>
      </c>
      <c r="AR290" s="77" t="str">
        <f t="shared" ca="1" si="453"/>
        <v>КД</v>
      </c>
      <c r="AS290" s="77" t="str">
        <f t="shared" ca="1" si="453"/>
        <v>В</v>
      </c>
      <c r="AT290" s="77" t="str">
        <f t="shared" ca="1" si="453"/>
        <v>КД</v>
      </c>
      <c r="AU290" s="77">
        <f t="shared" ca="1" si="453"/>
        <v>0</v>
      </c>
      <c r="AV290" s="77">
        <f t="shared" ca="1" si="453"/>
        <v>3</v>
      </c>
      <c r="AW290" s="77">
        <f t="shared" ca="1" si="454"/>
        <v>4</v>
      </c>
      <c r="AX290" s="77">
        <f t="shared" ca="1" si="454"/>
        <v>6</v>
      </c>
      <c r="AY290" s="77">
        <f t="shared" ca="1" si="454"/>
        <v>3</v>
      </c>
      <c r="AZ290" s="77" t="str">
        <f t="shared" ca="1" si="454"/>
        <v>В</v>
      </c>
      <c r="BA290" s="77">
        <f t="shared" ca="1" si="454"/>
        <v>7</v>
      </c>
      <c r="BB290" s="77">
        <f t="shared" ca="1" si="454"/>
        <v>0</v>
      </c>
      <c r="BC290" s="77">
        <f t="shared" ca="1" si="454"/>
        <v>3</v>
      </c>
      <c r="BD290" s="77">
        <f t="shared" ca="1" si="454"/>
        <v>4</v>
      </c>
      <c r="BE290" s="77">
        <f t="shared" ca="1" si="454"/>
        <v>6</v>
      </c>
      <c r="BF290" s="77">
        <f t="shared" ca="1" si="454"/>
        <v>3</v>
      </c>
      <c r="BG290" s="77" t="str">
        <f t="shared" ca="1" si="455"/>
        <v>В</v>
      </c>
      <c r="BH290" s="77">
        <f t="shared" ca="1" si="455"/>
        <v>7</v>
      </c>
      <c r="BI290" s="77">
        <f t="shared" ca="1" si="455"/>
        <v>0</v>
      </c>
      <c r="BJ290" s="77">
        <f t="shared" ca="1" si="455"/>
        <v>3</v>
      </c>
      <c r="BK290" s="77">
        <f t="shared" ca="1" si="455"/>
        <v>4</v>
      </c>
      <c r="BL290" s="77">
        <f t="shared" ca="1" si="455"/>
        <v>6</v>
      </c>
      <c r="BM290" s="77">
        <f t="shared" ca="1" si="455"/>
        <v>3</v>
      </c>
      <c r="BN290" s="77" t="str">
        <f t="shared" ca="1" si="455"/>
        <v>В</v>
      </c>
      <c r="BO290" s="77">
        <f t="shared" ca="1" si="455"/>
        <v>7</v>
      </c>
      <c r="BP290" s="77">
        <f t="shared" ca="1" si="455"/>
        <v>0</v>
      </c>
      <c r="BQ290" s="77">
        <f t="shared" ca="1" si="455"/>
        <v>3</v>
      </c>
      <c r="BR290" s="77">
        <f t="shared" si="456"/>
        <v>0</v>
      </c>
      <c r="BS290" s="77">
        <f t="shared" si="456"/>
        <v>0</v>
      </c>
      <c r="BT290" s="77">
        <f t="shared" si="456"/>
        <v>0</v>
      </c>
      <c r="BU290" s="77">
        <f t="shared" si="456"/>
        <v>0</v>
      </c>
      <c r="BV290" s="77">
        <f t="shared" si="456"/>
        <v>0</v>
      </c>
      <c r="BW290" s="77">
        <f t="shared" si="456"/>
        <v>0</v>
      </c>
      <c r="BX290" s="77">
        <f t="shared" si="456"/>
        <v>0</v>
      </c>
      <c r="BY290" s="77">
        <f t="shared" si="456"/>
        <v>0</v>
      </c>
      <c r="BZ290" s="77">
        <f t="shared" si="456"/>
        <v>0</v>
      </c>
      <c r="CA290" s="77">
        <f t="shared" si="456"/>
        <v>0</v>
      </c>
      <c r="CB290" s="77">
        <f t="shared" si="457"/>
        <v>0</v>
      </c>
      <c r="CC290" s="77">
        <f t="shared" si="457"/>
        <v>0</v>
      </c>
      <c r="CD290" s="77">
        <f t="shared" si="457"/>
        <v>0</v>
      </c>
      <c r="CE290" s="77">
        <f t="shared" si="457"/>
        <v>0</v>
      </c>
      <c r="CF290" s="77">
        <f t="shared" si="457"/>
        <v>0</v>
      </c>
      <c r="CG290" s="77">
        <f t="shared" si="457"/>
        <v>0</v>
      </c>
      <c r="CH290" s="77">
        <f t="shared" si="457"/>
        <v>0</v>
      </c>
      <c r="CI290" s="77">
        <f t="shared" si="457"/>
        <v>0</v>
      </c>
      <c r="CJ290" s="77">
        <f t="shared" si="457"/>
        <v>0</v>
      </c>
      <c r="CK290" s="77">
        <f t="shared" si="457"/>
        <v>0</v>
      </c>
      <c r="CL290" s="77">
        <f t="shared" si="458"/>
        <v>0</v>
      </c>
      <c r="CM290" s="77">
        <f t="shared" si="458"/>
        <v>0</v>
      </c>
      <c r="CN290" s="77">
        <f t="shared" si="458"/>
        <v>0</v>
      </c>
      <c r="CO290" s="77">
        <f t="shared" si="458"/>
        <v>0</v>
      </c>
      <c r="CP290" s="77">
        <f t="shared" si="458"/>
        <v>0</v>
      </c>
      <c r="CQ290" s="77">
        <f t="shared" si="458"/>
        <v>0</v>
      </c>
      <c r="CR290" s="77">
        <f t="shared" si="458"/>
        <v>0</v>
      </c>
      <c r="CS290" s="77">
        <f t="shared" si="458"/>
        <v>0</v>
      </c>
      <c r="CT290" s="77">
        <f t="shared" si="459"/>
        <v>0</v>
      </c>
      <c r="CU290" s="77">
        <f t="shared" si="459"/>
        <v>0</v>
      </c>
      <c r="CV290" s="77">
        <f t="shared" si="459"/>
        <v>0</v>
      </c>
      <c r="CW290" s="77">
        <f t="shared" si="459"/>
        <v>0</v>
      </c>
      <c r="CX290" s="77">
        <f t="shared" si="459"/>
        <v>0</v>
      </c>
      <c r="CY290" s="77">
        <f t="shared" si="459"/>
        <v>0</v>
      </c>
      <c r="CZ290" s="77">
        <f t="shared" si="459"/>
        <v>0</v>
      </c>
      <c r="DA290" s="77">
        <f t="shared" si="459"/>
        <v>0</v>
      </c>
      <c r="DB290" s="77">
        <f t="shared" si="459"/>
        <v>0</v>
      </c>
      <c r="DC290" s="77">
        <f t="shared" si="459"/>
        <v>0</v>
      </c>
      <c r="DD290" s="77">
        <f t="shared" si="460"/>
        <v>0</v>
      </c>
      <c r="DE290" s="77">
        <f t="shared" si="460"/>
        <v>0</v>
      </c>
      <c r="DF290" s="77">
        <f t="shared" si="460"/>
        <v>0</v>
      </c>
      <c r="DG290" s="77">
        <f t="shared" si="460"/>
        <v>0</v>
      </c>
      <c r="DH290" s="77">
        <f t="shared" si="460"/>
        <v>0</v>
      </c>
      <c r="DI290" s="77">
        <f t="shared" si="460"/>
        <v>0</v>
      </c>
      <c r="DJ290" s="77">
        <f t="shared" si="460"/>
        <v>0</v>
      </c>
      <c r="DK290" s="77">
        <f t="shared" si="460"/>
        <v>0</v>
      </c>
      <c r="DL290" s="77">
        <f t="shared" si="460"/>
        <v>0</v>
      </c>
      <c r="DM290" s="77">
        <f t="shared" si="460"/>
        <v>0</v>
      </c>
      <c r="DN290" s="77">
        <f t="shared" si="461"/>
        <v>0</v>
      </c>
      <c r="DO290" s="77">
        <f t="shared" si="461"/>
        <v>0</v>
      </c>
      <c r="DP290" s="77">
        <f t="shared" si="461"/>
        <v>0</v>
      </c>
      <c r="DQ290" s="77">
        <f t="shared" si="461"/>
        <v>0</v>
      </c>
      <c r="DR290" s="77">
        <f t="shared" si="461"/>
        <v>0</v>
      </c>
      <c r="DS290" s="77">
        <f t="shared" si="461"/>
        <v>0</v>
      </c>
      <c r="DT290" s="77">
        <f t="shared" si="461"/>
        <v>0</v>
      </c>
      <c r="DU290" s="77">
        <f t="shared" si="461"/>
        <v>0</v>
      </c>
      <c r="DV290" s="77">
        <f t="shared" si="461"/>
        <v>0</v>
      </c>
      <c r="DW290" s="77">
        <f t="shared" si="461"/>
        <v>0</v>
      </c>
      <c r="DX290" s="77">
        <f t="shared" si="461"/>
        <v>0</v>
      </c>
      <c r="DY290" s="77">
        <f t="shared" si="462"/>
        <v>0</v>
      </c>
      <c r="DZ290" s="77">
        <f t="shared" si="462"/>
        <v>0</v>
      </c>
      <c r="EA290" s="77">
        <f t="shared" si="462"/>
        <v>0</v>
      </c>
      <c r="EB290" s="77">
        <f t="shared" si="462"/>
        <v>0</v>
      </c>
      <c r="EC290" s="77">
        <f t="shared" si="462"/>
        <v>0</v>
      </c>
      <c r="ED290" s="77">
        <f t="shared" si="462"/>
        <v>0</v>
      </c>
      <c r="EE290" s="77">
        <f t="shared" si="462"/>
        <v>0</v>
      </c>
      <c r="EF290" s="77">
        <f t="shared" si="462"/>
        <v>0</v>
      </c>
      <c r="EG290" s="77">
        <f t="shared" si="462"/>
        <v>0</v>
      </c>
      <c r="EH290" s="77">
        <f t="shared" si="462"/>
        <v>0</v>
      </c>
      <c r="EI290" s="77">
        <f t="shared" si="463"/>
        <v>0</v>
      </c>
      <c r="EJ290" s="77">
        <f t="shared" si="463"/>
        <v>0</v>
      </c>
      <c r="EK290" s="77">
        <f t="shared" si="463"/>
        <v>0</v>
      </c>
      <c r="EL290" s="77">
        <f t="shared" si="463"/>
        <v>0</v>
      </c>
      <c r="EM290" s="77">
        <f t="shared" si="463"/>
        <v>0</v>
      </c>
      <c r="EN290" s="77">
        <f t="shared" si="463"/>
        <v>0</v>
      </c>
      <c r="EO290" s="77">
        <f t="shared" si="463"/>
        <v>0</v>
      </c>
      <c r="EP290" s="77">
        <f t="shared" si="463"/>
        <v>0</v>
      </c>
      <c r="EQ290" s="77">
        <f t="shared" si="463"/>
        <v>0</v>
      </c>
      <c r="ER290" s="77">
        <f t="shared" si="463"/>
        <v>0</v>
      </c>
      <c r="ES290" s="77">
        <f t="shared" si="464"/>
        <v>0</v>
      </c>
      <c r="ET290" s="77">
        <f t="shared" si="464"/>
        <v>0</v>
      </c>
      <c r="EU290" s="77">
        <f t="shared" si="464"/>
        <v>0</v>
      </c>
      <c r="EV290" s="77">
        <f t="shared" si="464"/>
        <v>0</v>
      </c>
      <c r="EW290" s="77">
        <f t="shared" si="464"/>
        <v>0</v>
      </c>
      <c r="EX290" s="77">
        <f t="shared" si="464"/>
        <v>0</v>
      </c>
      <c r="EY290" s="77">
        <f t="shared" si="464"/>
        <v>0</v>
      </c>
      <c r="EZ290" s="77">
        <f t="shared" si="464"/>
        <v>0</v>
      </c>
      <c r="FA290" s="77">
        <f t="shared" si="464"/>
        <v>0</v>
      </c>
      <c r="FB290" s="77">
        <f t="shared" si="464"/>
        <v>0</v>
      </c>
      <c r="FC290" s="77">
        <f t="shared" si="465"/>
        <v>0</v>
      </c>
      <c r="FD290" s="77">
        <f t="shared" si="465"/>
        <v>0</v>
      </c>
      <c r="FE290" s="77">
        <f t="shared" si="465"/>
        <v>0</v>
      </c>
      <c r="FF290" s="77">
        <f t="shared" si="465"/>
        <v>0</v>
      </c>
      <c r="FG290" s="77">
        <f t="shared" si="465"/>
        <v>0</v>
      </c>
      <c r="FH290" s="77">
        <f t="shared" si="465"/>
        <v>0</v>
      </c>
      <c r="FI290" s="77">
        <f t="shared" si="465"/>
        <v>0</v>
      </c>
      <c r="FJ290" s="77">
        <f t="shared" si="465"/>
        <v>0</v>
      </c>
      <c r="FK290" s="77">
        <f t="shared" si="465"/>
        <v>0</v>
      </c>
      <c r="FL290" s="77">
        <f t="shared" si="465"/>
        <v>0</v>
      </c>
      <c r="FM290" s="77">
        <f t="shared" si="466"/>
        <v>0</v>
      </c>
      <c r="FN290" s="77">
        <f t="shared" si="466"/>
        <v>0</v>
      </c>
      <c r="FO290" s="77">
        <f t="shared" si="466"/>
        <v>0</v>
      </c>
      <c r="FP290" s="77">
        <f t="shared" si="466"/>
        <v>0</v>
      </c>
      <c r="FQ290" s="77">
        <f t="shared" si="466"/>
        <v>0</v>
      </c>
      <c r="FR290" s="77">
        <f t="shared" si="466"/>
        <v>0</v>
      </c>
      <c r="FS290" s="77">
        <f t="shared" si="466"/>
        <v>0</v>
      </c>
      <c r="FT290" s="77">
        <f t="shared" si="466"/>
        <v>0</v>
      </c>
      <c r="FU290" s="77">
        <f t="shared" si="466"/>
        <v>0</v>
      </c>
      <c r="FV290" s="77">
        <f t="shared" si="466"/>
        <v>0</v>
      </c>
      <c r="FW290" s="77">
        <f t="shared" si="467"/>
        <v>0</v>
      </c>
      <c r="FX290" s="77">
        <f t="shared" si="467"/>
        <v>0</v>
      </c>
      <c r="FY290" s="77">
        <f t="shared" si="467"/>
        <v>0</v>
      </c>
      <c r="FZ290" s="77">
        <f t="shared" si="467"/>
        <v>0</v>
      </c>
      <c r="GA290" s="77">
        <f t="shared" si="467"/>
        <v>0</v>
      </c>
      <c r="GB290" s="77">
        <f t="shared" si="467"/>
        <v>0</v>
      </c>
      <c r="GC290" s="77">
        <f t="shared" si="467"/>
        <v>0</v>
      </c>
      <c r="GD290" s="77">
        <f t="shared" si="467"/>
        <v>0</v>
      </c>
      <c r="GE290" s="77">
        <f t="shared" si="467"/>
        <v>0</v>
      </c>
      <c r="GF290" s="77">
        <f t="shared" si="467"/>
        <v>0</v>
      </c>
      <c r="GG290" s="77">
        <f t="shared" si="467"/>
        <v>0</v>
      </c>
    </row>
    <row r="291" spans="1:189" ht="15.75" x14ac:dyDescent="0.25">
      <c r="A291" s="93"/>
      <c r="B291" s="101"/>
      <c r="C291" s="93"/>
      <c r="D291" s="93"/>
      <c r="E291" s="93"/>
      <c r="F291" s="101"/>
      <c r="G291" s="97">
        <f t="shared" si="418"/>
        <v>0</v>
      </c>
      <c r="H291" s="96"/>
      <c r="I291" s="97">
        <f t="shared" si="419"/>
        <v>0</v>
      </c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0">
        <f t="shared" si="421"/>
        <v>0</v>
      </c>
      <c r="AE291" s="100">
        <f t="shared" si="417"/>
        <v>0</v>
      </c>
      <c r="AF291" s="75"/>
      <c r="AG291" s="75"/>
      <c r="AH291" s="68">
        <f t="shared" si="420"/>
        <v>0</v>
      </c>
      <c r="AI291" s="79">
        <f>SUMIF(Списки!$D$2:$D$6,B291,Списки!$E$2:$E$6)</f>
        <v>0</v>
      </c>
      <c r="AJ291" s="79">
        <f t="shared" si="422"/>
        <v>31</v>
      </c>
      <c r="AK291" s="70"/>
      <c r="AL291" s="70">
        <f t="array" aca="1" ref="AL291" ca="1">IF(MONTH(AI291)=1,MIN(IF(F291=январь!$A$1:$AF$200,ROW(январь!$A$1:$AF$200))),IF(MONTH(AI291)=2,MIN(IF(F291=февраль!$A$1:$AF$200,ROW(февраль!$A$1:$AF$200))),IF(MONTH(AI291)=3,MIN(IF(F291=март!$A$1:$AF$200,ROW(март!$A$1:$AF$200))),IF(MONTH(AI291)=4,MIN(IF(F291=апрель!$A$1:$AF$200,ROW(апрель!$A$1:$AF$200))),IF(MONTH(AI291)=5,MIN(IF(F291=май!$A$1:$AF$200,ROW(май!$A$1:$AF$200))),0)))))</f>
        <v>3</v>
      </c>
      <c r="AM291" s="77" t="str">
        <f t="shared" ca="1" si="453"/>
        <v>П</v>
      </c>
      <c r="AN291" s="77" t="str">
        <f t="shared" ca="1" si="453"/>
        <v>П</v>
      </c>
      <c r="AO291" s="77" t="str">
        <f t="shared" ca="1" si="453"/>
        <v>КД</v>
      </c>
      <c r="AP291" s="77" t="str">
        <f t="shared" ca="1" si="453"/>
        <v>КД</v>
      </c>
      <c r="AQ291" s="77" t="str">
        <f t="shared" ca="1" si="453"/>
        <v>КД</v>
      </c>
      <c r="AR291" s="77" t="str">
        <f t="shared" ca="1" si="453"/>
        <v>КД</v>
      </c>
      <c r="AS291" s="77" t="str">
        <f t="shared" ca="1" si="453"/>
        <v>В</v>
      </c>
      <c r="AT291" s="77" t="str">
        <f t="shared" ca="1" si="453"/>
        <v>КД</v>
      </c>
      <c r="AU291" s="77">
        <f t="shared" ca="1" si="453"/>
        <v>0</v>
      </c>
      <c r="AV291" s="77">
        <f t="shared" ca="1" si="453"/>
        <v>3</v>
      </c>
      <c r="AW291" s="77">
        <f t="shared" ca="1" si="454"/>
        <v>4</v>
      </c>
      <c r="AX291" s="77">
        <f t="shared" ca="1" si="454"/>
        <v>6</v>
      </c>
      <c r="AY291" s="77">
        <f t="shared" ca="1" si="454"/>
        <v>3</v>
      </c>
      <c r="AZ291" s="77" t="str">
        <f t="shared" ca="1" si="454"/>
        <v>В</v>
      </c>
      <c r="BA291" s="77">
        <f t="shared" ca="1" si="454"/>
        <v>7</v>
      </c>
      <c r="BB291" s="77">
        <f t="shared" ca="1" si="454"/>
        <v>0</v>
      </c>
      <c r="BC291" s="77">
        <f t="shared" ca="1" si="454"/>
        <v>3</v>
      </c>
      <c r="BD291" s="77">
        <f t="shared" ca="1" si="454"/>
        <v>4</v>
      </c>
      <c r="BE291" s="77">
        <f t="shared" ca="1" si="454"/>
        <v>6</v>
      </c>
      <c r="BF291" s="77">
        <f t="shared" ca="1" si="454"/>
        <v>3</v>
      </c>
      <c r="BG291" s="77" t="str">
        <f t="shared" ca="1" si="455"/>
        <v>В</v>
      </c>
      <c r="BH291" s="77">
        <f t="shared" ca="1" si="455"/>
        <v>7</v>
      </c>
      <c r="BI291" s="77">
        <f t="shared" ca="1" si="455"/>
        <v>0</v>
      </c>
      <c r="BJ291" s="77">
        <f t="shared" ca="1" si="455"/>
        <v>3</v>
      </c>
      <c r="BK291" s="77">
        <f t="shared" ca="1" si="455"/>
        <v>4</v>
      </c>
      <c r="BL291" s="77">
        <f t="shared" ca="1" si="455"/>
        <v>6</v>
      </c>
      <c r="BM291" s="77">
        <f t="shared" ca="1" si="455"/>
        <v>3</v>
      </c>
      <c r="BN291" s="77" t="str">
        <f t="shared" ca="1" si="455"/>
        <v>В</v>
      </c>
      <c r="BO291" s="77">
        <f t="shared" ca="1" si="455"/>
        <v>7</v>
      </c>
      <c r="BP291" s="77">
        <f t="shared" ca="1" si="455"/>
        <v>0</v>
      </c>
      <c r="BQ291" s="77">
        <f t="shared" ca="1" si="455"/>
        <v>3</v>
      </c>
      <c r="BR291" s="77">
        <f t="shared" si="456"/>
        <v>0</v>
      </c>
      <c r="BS291" s="77">
        <f t="shared" si="456"/>
        <v>0</v>
      </c>
      <c r="BT291" s="77">
        <f t="shared" si="456"/>
        <v>0</v>
      </c>
      <c r="BU291" s="77">
        <f t="shared" si="456"/>
        <v>0</v>
      </c>
      <c r="BV291" s="77">
        <f t="shared" si="456"/>
        <v>0</v>
      </c>
      <c r="BW291" s="77">
        <f t="shared" si="456"/>
        <v>0</v>
      </c>
      <c r="BX291" s="77">
        <f t="shared" si="456"/>
        <v>0</v>
      </c>
      <c r="BY291" s="77">
        <f t="shared" si="456"/>
        <v>0</v>
      </c>
      <c r="BZ291" s="77">
        <f t="shared" si="456"/>
        <v>0</v>
      </c>
      <c r="CA291" s="77">
        <f t="shared" si="456"/>
        <v>0</v>
      </c>
      <c r="CB291" s="77">
        <f t="shared" si="457"/>
        <v>0</v>
      </c>
      <c r="CC291" s="77">
        <f t="shared" si="457"/>
        <v>0</v>
      </c>
      <c r="CD291" s="77">
        <f t="shared" si="457"/>
        <v>0</v>
      </c>
      <c r="CE291" s="77">
        <f t="shared" si="457"/>
        <v>0</v>
      </c>
      <c r="CF291" s="77">
        <f t="shared" si="457"/>
        <v>0</v>
      </c>
      <c r="CG291" s="77">
        <f t="shared" si="457"/>
        <v>0</v>
      </c>
      <c r="CH291" s="77">
        <f t="shared" si="457"/>
        <v>0</v>
      </c>
      <c r="CI291" s="77">
        <f t="shared" si="457"/>
        <v>0</v>
      </c>
      <c r="CJ291" s="77">
        <f t="shared" si="457"/>
        <v>0</v>
      </c>
      <c r="CK291" s="77">
        <f t="shared" si="457"/>
        <v>0</v>
      </c>
      <c r="CL291" s="77">
        <f t="shared" si="458"/>
        <v>0</v>
      </c>
      <c r="CM291" s="77">
        <f t="shared" si="458"/>
        <v>0</v>
      </c>
      <c r="CN291" s="77">
        <f t="shared" si="458"/>
        <v>0</v>
      </c>
      <c r="CO291" s="77">
        <f t="shared" si="458"/>
        <v>0</v>
      </c>
      <c r="CP291" s="77">
        <f t="shared" si="458"/>
        <v>0</v>
      </c>
      <c r="CQ291" s="77">
        <f t="shared" si="458"/>
        <v>0</v>
      </c>
      <c r="CR291" s="77">
        <f t="shared" si="458"/>
        <v>0</v>
      </c>
      <c r="CS291" s="77">
        <f t="shared" si="458"/>
        <v>0</v>
      </c>
      <c r="CT291" s="77">
        <f t="shared" si="459"/>
        <v>0</v>
      </c>
      <c r="CU291" s="77">
        <f t="shared" si="459"/>
        <v>0</v>
      </c>
      <c r="CV291" s="77">
        <f t="shared" si="459"/>
        <v>0</v>
      </c>
      <c r="CW291" s="77">
        <f t="shared" si="459"/>
        <v>0</v>
      </c>
      <c r="CX291" s="77">
        <f t="shared" si="459"/>
        <v>0</v>
      </c>
      <c r="CY291" s="77">
        <f t="shared" si="459"/>
        <v>0</v>
      </c>
      <c r="CZ291" s="77">
        <f t="shared" si="459"/>
        <v>0</v>
      </c>
      <c r="DA291" s="77">
        <f t="shared" si="459"/>
        <v>0</v>
      </c>
      <c r="DB291" s="77">
        <f t="shared" si="459"/>
        <v>0</v>
      </c>
      <c r="DC291" s="77">
        <f t="shared" si="459"/>
        <v>0</v>
      </c>
      <c r="DD291" s="77">
        <f t="shared" si="460"/>
        <v>0</v>
      </c>
      <c r="DE291" s="77">
        <f t="shared" si="460"/>
        <v>0</v>
      </c>
      <c r="DF291" s="77">
        <f t="shared" si="460"/>
        <v>0</v>
      </c>
      <c r="DG291" s="77">
        <f t="shared" si="460"/>
        <v>0</v>
      </c>
      <c r="DH291" s="77">
        <f t="shared" si="460"/>
        <v>0</v>
      </c>
      <c r="DI291" s="77">
        <f t="shared" si="460"/>
        <v>0</v>
      </c>
      <c r="DJ291" s="77">
        <f t="shared" si="460"/>
        <v>0</v>
      </c>
      <c r="DK291" s="77">
        <f t="shared" si="460"/>
        <v>0</v>
      </c>
      <c r="DL291" s="77">
        <f t="shared" si="460"/>
        <v>0</v>
      </c>
      <c r="DM291" s="77">
        <f t="shared" si="460"/>
        <v>0</v>
      </c>
      <c r="DN291" s="77">
        <f t="shared" si="461"/>
        <v>0</v>
      </c>
      <c r="DO291" s="77">
        <f t="shared" si="461"/>
        <v>0</v>
      </c>
      <c r="DP291" s="77">
        <f t="shared" si="461"/>
        <v>0</v>
      </c>
      <c r="DQ291" s="77">
        <f t="shared" si="461"/>
        <v>0</v>
      </c>
      <c r="DR291" s="77">
        <f t="shared" si="461"/>
        <v>0</v>
      </c>
      <c r="DS291" s="77">
        <f t="shared" si="461"/>
        <v>0</v>
      </c>
      <c r="DT291" s="77">
        <f t="shared" si="461"/>
        <v>0</v>
      </c>
      <c r="DU291" s="77">
        <f t="shared" si="461"/>
        <v>0</v>
      </c>
      <c r="DV291" s="77">
        <f t="shared" si="461"/>
        <v>0</v>
      </c>
      <c r="DW291" s="77">
        <f t="shared" si="461"/>
        <v>0</v>
      </c>
      <c r="DX291" s="77">
        <f t="shared" si="461"/>
        <v>0</v>
      </c>
      <c r="DY291" s="77">
        <f t="shared" si="462"/>
        <v>0</v>
      </c>
      <c r="DZ291" s="77">
        <f t="shared" si="462"/>
        <v>0</v>
      </c>
      <c r="EA291" s="77">
        <f t="shared" si="462"/>
        <v>0</v>
      </c>
      <c r="EB291" s="77">
        <f t="shared" si="462"/>
        <v>0</v>
      </c>
      <c r="EC291" s="77">
        <f t="shared" si="462"/>
        <v>0</v>
      </c>
      <c r="ED291" s="77">
        <f t="shared" si="462"/>
        <v>0</v>
      </c>
      <c r="EE291" s="77">
        <f t="shared" si="462"/>
        <v>0</v>
      </c>
      <c r="EF291" s="77">
        <f t="shared" si="462"/>
        <v>0</v>
      </c>
      <c r="EG291" s="77">
        <f t="shared" si="462"/>
        <v>0</v>
      </c>
      <c r="EH291" s="77">
        <f t="shared" si="462"/>
        <v>0</v>
      </c>
      <c r="EI291" s="77">
        <f t="shared" si="463"/>
        <v>0</v>
      </c>
      <c r="EJ291" s="77">
        <f t="shared" si="463"/>
        <v>0</v>
      </c>
      <c r="EK291" s="77">
        <f t="shared" si="463"/>
        <v>0</v>
      </c>
      <c r="EL291" s="77">
        <f t="shared" si="463"/>
        <v>0</v>
      </c>
      <c r="EM291" s="77">
        <f t="shared" si="463"/>
        <v>0</v>
      </c>
      <c r="EN291" s="77">
        <f t="shared" si="463"/>
        <v>0</v>
      </c>
      <c r="EO291" s="77">
        <f t="shared" si="463"/>
        <v>0</v>
      </c>
      <c r="EP291" s="77">
        <f t="shared" si="463"/>
        <v>0</v>
      </c>
      <c r="EQ291" s="77">
        <f t="shared" si="463"/>
        <v>0</v>
      </c>
      <c r="ER291" s="77">
        <f t="shared" si="463"/>
        <v>0</v>
      </c>
      <c r="ES291" s="77">
        <f t="shared" si="464"/>
        <v>0</v>
      </c>
      <c r="ET291" s="77">
        <f t="shared" si="464"/>
        <v>0</v>
      </c>
      <c r="EU291" s="77">
        <f t="shared" si="464"/>
        <v>0</v>
      </c>
      <c r="EV291" s="77">
        <f t="shared" si="464"/>
        <v>0</v>
      </c>
      <c r="EW291" s="77">
        <f t="shared" si="464"/>
        <v>0</v>
      </c>
      <c r="EX291" s="77">
        <f t="shared" si="464"/>
        <v>0</v>
      </c>
      <c r="EY291" s="77">
        <f t="shared" si="464"/>
        <v>0</v>
      </c>
      <c r="EZ291" s="77">
        <f t="shared" si="464"/>
        <v>0</v>
      </c>
      <c r="FA291" s="77">
        <f t="shared" si="464"/>
        <v>0</v>
      </c>
      <c r="FB291" s="77">
        <f t="shared" si="464"/>
        <v>0</v>
      </c>
      <c r="FC291" s="77">
        <f t="shared" si="465"/>
        <v>0</v>
      </c>
      <c r="FD291" s="77">
        <f t="shared" si="465"/>
        <v>0</v>
      </c>
      <c r="FE291" s="77">
        <f t="shared" si="465"/>
        <v>0</v>
      </c>
      <c r="FF291" s="77">
        <f t="shared" si="465"/>
        <v>0</v>
      </c>
      <c r="FG291" s="77">
        <f t="shared" si="465"/>
        <v>0</v>
      </c>
      <c r="FH291" s="77">
        <f t="shared" si="465"/>
        <v>0</v>
      </c>
      <c r="FI291" s="77">
        <f t="shared" si="465"/>
        <v>0</v>
      </c>
      <c r="FJ291" s="77">
        <f t="shared" si="465"/>
        <v>0</v>
      </c>
      <c r="FK291" s="77">
        <f t="shared" si="465"/>
        <v>0</v>
      </c>
      <c r="FL291" s="77">
        <f t="shared" si="465"/>
        <v>0</v>
      </c>
      <c r="FM291" s="77">
        <f t="shared" si="466"/>
        <v>0</v>
      </c>
      <c r="FN291" s="77">
        <f t="shared" si="466"/>
        <v>0</v>
      </c>
      <c r="FO291" s="77">
        <f t="shared" si="466"/>
        <v>0</v>
      </c>
      <c r="FP291" s="77">
        <f t="shared" si="466"/>
        <v>0</v>
      </c>
      <c r="FQ291" s="77">
        <f t="shared" si="466"/>
        <v>0</v>
      </c>
      <c r="FR291" s="77">
        <f t="shared" si="466"/>
        <v>0</v>
      </c>
      <c r="FS291" s="77">
        <f t="shared" si="466"/>
        <v>0</v>
      </c>
      <c r="FT291" s="77">
        <f t="shared" si="466"/>
        <v>0</v>
      </c>
      <c r="FU291" s="77">
        <f t="shared" si="466"/>
        <v>0</v>
      </c>
      <c r="FV291" s="77">
        <f t="shared" si="466"/>
        <v>0</v>
      </c>
      <c r="FW291" s="77">
        <f t="shared" si="467"/>
        <v>0</v>
      </c>
      <c r="FX291" s="77">
        <f t="shared" si="467"/>
        <v>0</v>
      </c>
      <c r="FY291" s="77">
        <f t="shared" si="467"/>
        <v>0</v>
      </c>
      <c r="FZ291" s="77">
        <f t="shared" si="467"/>
        <v>0</v>
      </c>
      <c r="GA291" s="77">
        <f t="shared" si="467"/>
        <v>0</v>
      </c>
      <c r="GB291" s="77">
        <f t="shared" si="467"/>
        <v>0</v>
      </c>
      <c r="GC291" s="77">
        <f t="shared" si="467"/>
        <v>0</v>
      </c>
      <c r="GD291" s="77">
        <f t="shared" si="467"/>
        <v>0</v>
      </c>
      <c r="GE291" s="77">
        <f t="shared" si="467"/>
        <v>0</v>
      </c>
      <c r="GF291" s="77">
        <f t="shared" si="467"/>
        <v>0</v>
      </c>
      <c r="GG291" s="77">
        <f t="shared" si="467"/>
        <v>0</v>
      </c>
    </row>
    <row r="292" spans="1:189" ht="15.75" x14ac:dyDescent="0.25">
      <c r="A292" s="93"/>
      <c r="B292" s="101"/>
      <c r="C292" s="93"/>
      <c r="D292" s="93"/>
      <c r="E292" s="93"/>
      <c r="F292" s="101"/>
      <c r="G292" s="97">
        <f t="shared" si="418"/>
        <v>0</v>
      </c>
      <c r="H292" s="96"/>
      <c r="I292" s="97">
        <f t="shared" si="419"/>
        <v>0</v>
      </c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0">
        <f t="shared" si="421"/>
        <v>0</v>
      </c>
      <c r="AE292" s="100">
        <f t="shared" si="417"/>
        <v>0</v>
      </c>
      <c r="AF292" s="75"/>
      <c r="AG292" s="75"/>
      <c r="AH292" s="68">
        <f t="shared" si="420"/>
        <v>0</v>
      </c>
      <c r="AI292" s="79">
        <f>SUMIF(Списки!$D$2:$D$6,B292,Списки!$E$2:$E$6)</f>
        <v>0</v>
      </c>
      <c r="AJ292" s="79">
        <f t="shared" si="422"/>
        <v>31</v>
      </c>
      <c r="AK292" s="70"/>
      <c r="AL292" s="70">
        <f t="array" aca="1" ref="AL292" ca="1">IF(MONTH(AI292)=1,MIN(IF(F292=январь!$A$1:$AF$200,ROW(январь!$A$1:$AF$200))),IF(MONTH(AI292)=2,MIN(IF(F292=февраль!$A$1:$AF$200,ROW(февраль!$A$1:$AF$200))),IF(MONTH(AI292)=3,MIN(IF(F292=март!$A$1:$AF$200,ROW(март!$A$1:$AF$200))),IF(MONTH(AI292)=4,MIN(IF(F292=апрель!$A$1:$AF$200,ROW(апрель!$A$1:$AF$200))),IF(MONTH(AI292)=5,MIN(IF(F292=май!$A$1:$AF$200,ROW(май!$A$1:$AF$200))),0)))))</f>
        <v>3</v>
      </c>
      <c r="AM292" s="77" t="str">
        <f t="shared" ca="1" si="453"/>
        <v>П</v>
      </c>
      <c r="AN292" s="77" t="str">
        <f t="shared" ca="1" si="453"/>
        <v>П</v>
      </c>
      <c r="AO292" s="77" t="str">
        <f t="shared" ca="1" si="453"/>
        <v>КД</v>
      </c>
      <c r="AP292" s="77" t="str">
        <f t="shared" ca="1" si="453"/>
        <v>КД</v>
      </c>
      <c r="AQ292" s="77" t="str">
        <f t="shared" ca="1" si="453"/>
        <v>КД</v>
      </c>
      <c r="AR292" s="77" t="str">
        <f t="shared" ca="1" si="453"/>
        <v>КД</v>
      </c>
      <c r="AS292" s="77" t="str">
        <f t="shared" ca="1" si="453"/>
        <v>В</v>
      </c>
      <c r="AT292" s="77" t="str">
        <f t="shared" ca="1" si="453"/>
        <v>КД</v>
      </c>
      <c r="AU292" s="77">
        <f t="shared" ca="1" si="453"/>
        <v>0</v>
      </c>
      <c r="AV292" s="77">
        <f t="shared" ca="1" si="453"/>
        <v>3</v>
      </c>
      <c r="AW292" s="77">
        <f t="shared" ca="1" si="454"/>
        <v>4</v>
      </c>
      <c r="AX292" s="77">
        <f t="shared" ca="1" si="454"/>
        <v>6</v>
      </c>
      <c r="AY292" s="77">
        <f t="shared" ca="1" si="454"/>
        <v>3</v>
      </c>
      <c r="AZ292" s="77" t="str">
        <f t="shared" ca="1" si="454"/>
        <v>В</v>
      </c>
      <c r="BA292" s="77">
        <f t="shared" ca="1" si="454"/>
        <v>7</v>
      </c>
      <c r="BB292" s="77">
        <f t="shared" ca="1" si="454"/>
        <v>0</v>
      </c>
      <c r="BC292" s="77">
        <f t="shared" ca="1" si="454"/>
        <v>3</v>
      </c>
      <c r="BD292" s="77">
        <f t="shared" ca="1" si="454"/>
        <v>4</v>
      </c>
      <c r="BE292" s="77">
        <f t="shared" ca="1" si="454"/>
        <v>6</v>
      </c>
      <c r="BF292" s="77">
        <f t="shared" ca="1" si="454"/>
        <v>3</v>
      </c>
      <c r="BG292" s="77" t="str">
        <f t="shared" ca="1" si="455"/>
        <v>В</v>
      </c>
      <c r="BH292" s="77">
        <f t="shared" ca="1" si="455"/>
        <v>7</v>
      </c>
      <c r="BI292" s="77">
        <f t="shared" ca="1" si="455"/>
        <v>0</v>
      </c>
      <c r="BJ292" s="77">
        <f t="shared" ca="1" si="455"/>
        <v>3</v>
      </c>
      <c r="BK292" s="77">
        <f t="shared" ca="1" si="455"/>
        <v>4</v>
      </c>
      <c r="BL292" s="77">
        <f t="shared" ca="1" si="455"/>
        <v>6</v>
      </c>
      <c r="BM292" s="77">
        <f t="shared" ca="1" si="455"/>
        <v>3</v>
      </c>
      <c r="BN292" s="77" t="str">
        <f t="shared" ca="1" si="455"/>
        <v>В</v>
      </c>
      <c r="BO292" s="77">
        <f t="shared" ca="1" si="455"/>
        <v>7</v>
      </c>
      <c r="BP292" s="77">
        <f t="shared" ca="1" si="455"/>
        <v>0</v>
      </c>
      <c r="BQ292" s="77">
        <f t="shared" ca="1" si="455"/>
        <v>3</v>
      </c>
      <c r="BR292" s="77">
        <f t="shared" si="456"/>
        <v>0</v>
      </c>
      <c r="BS292" s="77">
        <f t="shared" si="456"/>
        <v>0</v>
      </c>
      <c r="BT292" s="77">
        <f t="shared" si="456"/>
        <v>0</v>
      </c>
      <c r="BU292" s="77">
        <f t="shared" si="456"/>
        <v>0</v>
      </c>
      <c r="BV292" s="77">
        <f t="shared" si="456"/>
        <v>0</v>
      </c>
      <c r="BW292" s="77">
        <f t="shared" si="456"/>
        <v>0</v>
      </c>
      <c r="BX292" s="77">
        <f t="shared" si="456"/>
        <v>0</v>
      </c>
      <c r="BY292" s="77">
        <f t="shared" si="456"/>
        <v>0</v>
      </c>
      <c r="BZ292" s="77">
        <f t="shared" si="456"/>
        <v>0</v>
      </c>
      <c r="CA292" s="77">
        <f t="shared" si="456"/>
        <v>0</v>
      </c>
      <c r="CB292" s="77">
        <f t="shared" si="457"/>
        <v>0</v>
      </c>
      <c r="CC292" s="77">
        <f t="shared" si="457"/>
        <v>0</v>
      </c>
      <c r="CD292" s="77">
        <f t="shared" si="457"/>
        <v>0</v>
      </c>
      <c r="CE292" s="77">
        <f t="shared" si="457"/>
        <v>0</v>
      </c>
      <c r="CF292" s="77">
        <f t="shared" si="457"/>
        <v>0</v>
      </c>
      <c r="CG292" s="77">
        <f t="shared" si="457"/>
        <v>0</v>
      </c>
      <c r="CH292" s="77">
        <f t="shared" si="457"/>
        <v>0</v>
      </c>
      <c r="CI292" s="77">
        <f t="shared" si="457"/>
        <v>0</v>
      </c>
      <c r="CJ292" s="77">
        <f t="shared" si="457"/>
        <v>0</v>
      </c>
      <c r="CK292" s="77">
        <f t="shared" si="457"/>
        <v>0</v>
      </c>
      <c r="CL292" s="77">
        <f t="shared" si="458"/>
        <v>0</v>
      </c>
      <c r="CM292" s="77">
        <f t="shared" si="458"/>
        <v>0</v>
      </c>
      <c r="CN292" s="77">
        <f t="shared" si="458"/>
        <v>0</v>
      </c>
      <c r="CO292" s="77">
        <f t="shared" si="458"/>
        <v>0</v>
      </c>
      <c r="CP292" s="77">
        <f t="shared" si="458"/>
        <v>0</v>
      </c>
      <c r="CQ292" s="77">
        <f t="shared" si="458"/>
        <v>0</v>
      </c>
      <c r="CR292" s="77">
        <f t="shared" si="458"/>
        <v>0</v>
      </c>
      <c r="CS292" s="77">
        <f t="shared" si="458"/>
        <v>0</v>
      </c>
      <c r="CT292" s="77">
        <f t="shared" si="459"/>
        <v>0</v>
      </c>
      <c r="CU292" s="77">
        <f t="shared" si="459"/>
        <v>0</v>
      </c>
      <c r="CV292" s="77">
        <f t="shared" si="459"/>
        <v>0</v>
      </c>
      <c r="CW292" s="77">
        <f t="shared" si="459"/>
        <v>0</v>
      </c>
      <c r="CX292" s="77">
        <f t="shared" si="459"/>
        <v>0</v>
      </c>
      <c r="CY292" s="77">
        <f t="shared" si="459"/>
        <v>0</v>
      </c>
      <c r="CZ292" s="77">
        <f t="shared" si="459"/>
        <v>0</v>
      </c>
      <c r="DA292" s="77">
        <f t="shared" si="459"/>
        <v>0</v>
      </c>
      <c r="DB292" s="77">
        <f t="shared" si="459"/>
        <v>0</v>
      </c>
      <c r="DC292" s="77">
        <f t="shared" si="459"/>
        <v>0</v>
      </c>
      <c r="DD292" s="77">
        <f t="shared" si="460"/>
        <v>0</v>
      </c>
      <c r="DE292" s="77">
        <f t="shared" si="460"/>
        <v>0</v>
      </c>
      <c r="DF292" s="77">
        <f t="shared" si="460"/>
        <v>0</v>
      </c>
      <c r="DG292" s="77">
        <f t="shared" si="460"/>
        <v>0</v>
      </c>
      <c r="DH292" s="77">
        <f t="shared" si="460"/>
        <v>0</v>
      </c>
      <c r="DI292" s="77">
        <f t="shared" si="460"/>
        <v>0</v>
      </c>
      <c r="DJ292" s="77">
        <f t="shared" si="460"/>
        <v>0</v>
      </c>
      <c r="DK292" s="77">
        <f t="shared" si="460"/>
        <v>0</v>
      </c>
      <c r="DL292" s="77">
        <f t="shared" si="460"/>
        <v>0</v>
      </c>
      <c r="DM292" s="77">
        <f t="shared" si="460"/>
        <v>0</v>
      </c>
      <c r="DN292" s="77">
        <f t="shared" si="461"/>
        <v>0</v>
      </c>
      <c r="DO292" s="77">
        <f t="shared" si="461"/>
        <v>0</v>
      </c>
      <c r="DP292" s="77">
        <f t="shared" si="461"/>
        <v>0</v>
      </c>
      <c r="DQ292" s="77">
        <f t="shared" si="461"/>
        <v>0</v>
      </c>
      <c r="DR292" s="77">
        <f t="shared" si="461"/>
        <v>0</v>
      </c>
      <c r="DS292" s="77">
        <f t="shared" si="461"/>
        <v>0</v>
      </c>
      <c r="DT292" s="77">
        <f t="shared" si="461"/>
        <v>0</v>
      </c>
      <c r="DU292" s="77">
        <f t="shared" si="461"/>
        <v>0</v>
      </c>
      <c r="DV292" s="77">
        <f t="shared" si="461"/>
        <v>0</v>
      </c>
      <c r="DW292" s="77">
        <f t="shared" si="461"/>
        <v>0</v>
      </c>
      <c r="DX292" s="77">
        <f t="shared" si="461"/>
        <v>0</v>
      </c>
      <c r="DY292" s="77">
        <f t="shared" si="462"/>
        <v>0</v>
      </c>
      <c r="DZ292" s="77">
        <f t="shared" si="462"/>
        <v>0</v>
      </c>
      <c r="EA292" s="77">
        <f t="shared" si="462"/>
        <v>0</v>
      </c>
      <c r="EB292" s="77">
        <f t="shared" si="462"/>
        <v>0</v>
      </c>
      <c r="EC292" s="77">
        <f t="shared" si="462"/>
        <v>0</v>
      </c>
      <c r="ED292" s="77">
        <f t="shared" si="462"/>
        <v>0</v>
      </c>
      <c r="EE292" s="77">
        <f t="shared" si="462"/>
        <v>0</v>
      </c>
      <c r="EF292" s="77">
        <f t="shared" si="462"/>
        <v>0</v>
      </c>
      <c r="EG292" s="77">
        <f t="shared" si="462"/>
        <v>0</v>
      </c>
      <c r="EH292" s="77">
        <f t="shared" si="462"/>
        <v>0</v>
      </c>
      <c r="EI292" s="77">
        <f t="shared" si="463"/>
        <v>0</v>
      </c>
      <c r="EJ292" s="77">
        <f t="shared" si="463"/>
        <v>0</v>
      </c>
      <c r="EK292" s="77">
        <f t="shared" si="463"/>
        <v>0</v>
      </c>
      <c r="EL292" s="77">
        <f t="shared" si="463"/>
        <v>0</v>
      </c>
      <c r="EM292" s="77">
        <f t="shared" si="463"/>
        <v>0</v>
      </c>
      <c r="EN292" s="77">
        <f t="shared" si="463"/>
        <v>0</v>
      </c>
      <c r="EO292" s="77">
        <f t="shared" si="463"/>
        <v>0</v>
      </c>
      <c r="EP292" s="77">
        <f t="shared" si="463"/>
        <v>0</v>
      </c>
      <c r="EQ292" s="77">
        <f t="shared" si="463"/>
        <v>0</v>
      </c>
      <c r="ER292" s="77">
        <f t="shared" si="463"/>
        <v>0</v>
      </c>
      <c r="ES292" s="77">
        <f t="shared" si="464"/>
        <v>0</v>
      </c>
      <c r="ET292" s="77">
        <f t="shared" si="464"/>
        <v>0</v>
      </c>
      <c r="EU292" s="77">
        <f t="shared" si="464"/>
        <v>0</v>
      </c>
      <c r="EV292" s="77">
        <f t="shared" si="464"/>
        <v>0</v>
      </c>
      <c r="EW292" s="77">
        <f t="shared" si="464"/>
        <v>0</v>
      </c>
      <c r="EX292" s="77">
        <f t="shared" si="464"/>
        <v>0</v>
      </c>
      <c r="EY292" s="77">
        <f t="shared" si="464"/>
        <v>0</v>
      </c>
      <c r="EZ292" s="77">
        <f t="shared" si="464"/>
        <v>0</v>
      </c>
      <c r="FA292" s="77">
        <f t="shared" si="464"/>
        <v>0</v>
      </c>
      <c r="FB292" s="77">
        <f t="shared" si="464"/>
        <v>0</v>
      </c>
      <c r="FC292" s="77">
        <f t="shared" si="465"/>
        <v>0</v>
      </c>
      <c r="FD292" s="77">
        <f t="shared" si="465"/>
        <v>0</v>
      </c>
      <c r="FE292" s="77">
        <f t="shared" si="465"/>
        <v>0</v>
      </c>
      <c r="FF292" s="77">
        <f t="shared" si="465"/>
        <v>0</v>
      </c>
      <c r="FG292" s="77">
        <f t="shared" si="465"/>
        <v>0</v>
      </c>
      <c r="FH292" s="77">
        <f t="shared" si="465"/>
        <v>0</v>
      </c>
      <c r="FI292" s="77">
        <f t="shared" si="465"/>
        <v>0</v>
      </c>
      <c r="FJ292" s="77">
        <f t="shared" si="465"/>
        <v>0</v>
      </c>
      <c r="FK292" s="77">
        <f t="shared" si="465"/>
        <v>0</v>
      </c>
      <c r="FL292" s="77">
        <f t="shared" si="465"/>
        <v>0</v>
      </c>
      <c r="FM292" s="77">
        <f t="shared" si="466"/>
        <v>0</v>
      </c>
      <c r="FN292" s="77">
        <f t="shared" si="466"/>
        <v>0</v>
      </c>
      <c r="FO292" s="77">
        <f t="shared" si="466"/>
        <v>0</v>
      </c>
      <c r="FP292" s="77">
        <f t="shared" si="466"/>
        <v>0</v>
      </c>
      <c r="FQ292" s="77">
        <f t="shared" si="466"/>
        <v>0</v>
      </c>
      <c r="FR292" s="77">
        <f t="shared" si="466"/>
        <v>0</v>
      </c>
      <c r="FS292" s="77">
        <f t="shared" si="466"/>
        <v>0</v>
      </c>
      <c r="FT292" s="77">
        <f t="shared" si="466"/>
        <v>0</v>
      </c>
      <c r="FU292" s="77">
        <f t="shared" si="466"/>
        <v>0</v>
      </c>
      <c r="FV292" s="77">
        <f t="shared" si="466"/>
        <v>0</v>
      </c>
      <c r="FW292" s="77">
        <f t="shared" si="467"/>
        <v>0</v>
      </c>
      <c r="FX292" s="77">
        <f t="shared" si="467"/>
        <v>0</v>
      </c>
      <c r="FY292" s="77">
        <f t="shared" si="467"/>
        <v>0</v>
      </c>
      <c r="FZ292" s="77">
        <f t="shared" si="467"/>
        <v>0</v>
      </c>
      <c r="GA292" s="77">
        <f t="shared" si="467"/>
        <v>0</v>
      </c>
      <c r="GB292" s="77">
        <f t="shared" si="467"/>
        <v>0</v>
      </c>
      <c r="GC292" s="77">
        <f t="shared" si="467"/>
        <v>0</v>
      </c>
      <c r="GD292" s="77">
        <f t="shared" si="467"/>
        <v>0</v>
      </c>
      <c r="GE292" s="77">
        <f t="shared" si="467"/>
        <v>0</v>
      </c>
      <c r="GF292" s="77">
        <f t="shared" si="467"/>
        <v>0</v>
      </c>
      <c r="GG292" s="77">
        <f t="shared" si="467"/>
        <v>0</v>
      </c>
    </row>
    <row r="293" spans="1:189" ht="15.75" x14ac:dyDescent="0.25">
      <c r="A293" s="93"/>
      <c r="B293" s="101"/>
      <c r="C293" s="93"/>
      <c r="D293" s="93"/>
      <c r="E293" s="93"/>
      <c r="F293" s="101"/>
      <c r="G293" s="97">
        <f t="shared" si="418"/>
        <v>0</v>
      </c>
      <c r="H293" s="96"/>
      <c r="I293" s="97">
        <f t="shared" si="419"/>
        <v>0</v>
      </c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0">
        <f t="shared" si="421"/>
        <v>0</v>
      </c>
      <c r="AE293" s="100">
        <f t="shared" si="417"/>
        <v>0</v>
      </c>
      <c r="AF293" s="75"/>
      <c r="AG293" s="75"/>
      <c r="AH293" s="68">
        <f t="shared" si="420"/>
        <v>0</v>
      </c>
      <c r="AI293" s="79">
        <f>SUMIF(Списки!$D$2:$D$6,B293,Списки!$E$2:$E$6)</f>
        <v>0</v>
      </c>
      <c r="AJ293" s="79">
        <f t="shared" si="422"/>
        <v>31</v>
      </c>
      <c r="AK293" s="70"/>
      <c r="AL293" s="70">
        <f t="array" aca="1" ref="AL293" ca="1">IF(MONTH(AI293)=1,MIN(IF(F293=январь!$A$1:$AF$200,ROW(январь!$A$1:$AF$200))),IF(MONTH(AI293)=2,MIN(IF(F293=февраль!$A$1:$AF$200,ROW(февраль!$A$1:$AF$200))),IF(MONTH(AI293)=3,MIN(IF(F293=март!$A$1:$AF$200,ROW(март!$A$1:$AF$200))),IF(MONTH(AI293)=4,MIN(IF(F293=апрель!$A$1:$AF$200,ROW(апрель!$A$1:$AF$200))),IF(MONTH(AI293)=5,MIN(IF(F293=май!$A$1:$AF$200,ROW(май!$A$1:$AF$200))),0)))))</f>
        <v>3</v>
      </c>
      <c r="AM293" s="77" t="str">
        <f t="shared" ca="1" si="453"/>
        <v>П</v>
      </c>
      <c r="AN293" s="77" t="str">
        <f t="shared" ca="1" si="453"/>
        <v>П</v>
      </c>
      <c r="AO293" s="77" t="str">
        <f t="shared" ca="1" si="453"/>
        <v>КД</v>
      </c>
      <c r="AP293" s="77" t="str">
        <f t="shared" ca="1" si="453"/>
        <v>КД</v>
      </c>
      <c r="AQ293" s="77" t="str">
        <f t="shared" ca="1" si="453"/>
        <v>КД</v>
      </c>
      <c r="AR293" s="77" t="str">
        <f t="shared" ca="1" si="453"/>
        <v>КД</v>
      </c>
      <c r="AS293" s="77" t="str">
        <f t="shared" ca="1" si="453"/>
        <v>В</v>
      </c>
      <c r="AT293" s="77" t="str">
        <f t="shared" ca="1" si="453"/>
        <v>КД</v>
      </c>
      <c r="AU293" s="77">
        <f t="shared" ca="1" si="453"/>
        <v>0</v>
      </c>
      <c r="AV293" s="77">
        <f t="shared" ca="1" si="453"/>
        <v>3</v>
      </c>
      <c r="AW293" s="77">
        <f t="shared" ca="1" si="454"/>
        <v>4</v>
      </c>
      <c r="AX293" s="77">
        <f t="shared" ca="1" si="454"/>
        <v>6</v>
      </c>
      <c r="AY293" s="77">
        <f t="shared" ca="1" si="454"/>
        <v>3</v>
      </c>
      <c r="AZ293" s="77" t="str">
        <f t="shared" ca="1" si="454"/>
        <v>В</v>
      </c>
      <c r="BA293" s="77">
        <f t="shared" ca="1" si="454"/>
        <v>7</v>
      </c>
      <c r="BB293" s="77">
        <f t="shared" ca="1" si="454"/>
        <v>0</v>
      </c>
      <c r="BC293" s="77">
        <f t="shared" ca="1" si="454"/>
        <v>3</v>
      </c>
      <c r="BD293" s="77">
        <f t="shared" ca="1" si="454"/>
        <v>4</v>
      </c>
      <c r="BE293" s="77">
        <f t="shared" ca="1" si="454"/>
        <v>6</v>
      </c>
      <c r="BF293" s="77">
        <f t="shared" ca="1" si="454"/>
        <v>3</v>
      </c>
      <c r="BG293" s="77" t="str">
        <f t="shared" ca="1" si="455"/>
        <v>В</v>
      </c>
      <c r="BH293" s="77">
        <f t="shared" ca="1" si="455"/>
        <v>7</v>
      </c>
      <c r="BI293" s="77">
        <f t="shared" ca="1" si="455"/>
        <v>0</v>
      </c>
      <c r="BJ293" s="77">
        <f t="shared" ca="1" si="455"/>
        <v>3</v>
      </c>
      <c r="BK293" s="77">
        <f t="shared" ca="1" si="455"/>
        <v>4</v>
      </c>
      <c r="BL293" s="77">
        <f t="shared" ca="1" si="455"/>
        <v>6</v>
      </c>
      <c r="BM293" s="77">
        <f t="shared" ca="1" si="455"/>
        <v>3</v>
      </c>
      <c r="BN293" s="77" t="str">
        <f t="shared" ca="1" si="455"/>
        <v>В</v>
      </c>
      <c r="BO293" s="77">
        <f t="shared" ca="1" si="455"/>
        <v>7</v>
      </c>
      <c r="BP293" s="77">
        <f t="shared" ca="1" si="455"/>
        <v>0</v>
      </c>
      <c r="BQ293" s="77">
        <f t="shared" ca="1" si="455"/>
        <v>3</v>
      </c>
      <c r="BR293" s="77">
        <f t="shared" si="456"/>
        <v>0</v>
      </c>
      <c r="BS293" s="77">
        <f t="shared" si="456"/>
        <v>0</v>
      </c>
      <c r="BT293" s="77">
        <f t="shared" si="456"/>
        <v>0</v>
      </c>
      <c r="BU293" s="77">
        <f t="shared" si="456"/>
        <v>0</v>
      </c>
      <c r="BV293" s="77">
        <f t="shared" si="456"/>
        <v>0</v>
      </c>
      <c r="BW293" s="77">
        <f t="shared" si="456"/>
        <v>0</v>
      </c>
      <c r="BX293" s="77">
        <f t="shared" si="456"/>
        <v>0</v>
      </c>
      <c r="BY293" s="77">
        <f t="shared" si="456"/>
        <v>0</v>
      </c>
      <c r="BZ293" s="77">
        <f t="shared" si="456"/>
        <v>0</v>
      </c>
      <c r="CA293" s="77">
        <f t="shared" si="456"/>
        <v>0</v>
      </c>
      <c r="CB293" s="77">
        <f t="shared" si="457"/>
        <v>0</v>
      </c>
      <c r="CC293" s="77">
        <f t="shared" si="457"/>
        <v>0</v>
      </c>
      <c r="CD293" s="77">
        <f t="shared" si="457"/>
        <v>0</v>
      </c>
      <c r="CE293" s="77">
        <f t="shared" si="457"/>
        <v>0</v>
      </c>
      <c r="CF293" s="77">
        <f t="shared" si="457"/>
        <v>0</v>
      </c>
      <c r="CG293" s="77">
        <f t="shared" si="457"/>
        <v>0</v>
      </c>
      <c r="CH293" s="77">
        <f t="shared" si="457"/>
        <v>0</v>
      </c>
      <c r="CI293" s="77">
        <f t="shared" si="457"/>
        <v>0</v>
      </c>
      <c r="CJ293" s="77">
        <f t="shared" si="457"/>
        <v>0</v>
      </c>
      <c r="CK293" s="77">
        <f t="shared" si="457"/>
        <v>0</v>
      </c>
      <c r="CL293" s="77">
        <f t="shared" si="458"/>
        <v>0</v>
      </c>
      <c r="CM293" s="77">
        <f t="shared" si="458"/>
        <v>0</v>
      </c>
      <c r="CN293" s="77">
        <f t="shared" si="458"/>
        <v>0</v>
      </c>
      <c r="CO293" s="77">
        <f t="shared" si="458"/>
        <v>0</v>
      </c>
      <c r="CP293" s="77">
        <f t="shared" si="458"/>
        <v>0</v>
      </c>
      <c r="CQ293" s="77">
        <f t="shared" si="458"/>
        <v>0</v>
      </c>
      <c r="CR293" s="77">
        <f t="shared" si="458"/>
        <v>0</v>
      </c>
      <c r="CS293" s="77">
        <f t="shared" si="458"/>
        <v>0</v>
      </c>
      <c r="CT293" s="77">
        <f t="shared" si="459"/>
        <v>0</v>
      </c>
      <c r="CU293" s="77">
        <f t="shared" si="459"/>
        <v>0</v>
      </c>
      <c r="CV293" s="77">
        <f t="shared" si="459"/>
        <v>0</v>
      </c>
      <c r="CW293" s="77">
        <f t="shared" si="459"/>
        <v>0</v>
      </c>
      <c r="CX293" s="77">
        <f t="shared" si="459"/>
        <v>0</v>
      </c>
      <c r="CY293" s="77">
        <f t="shared" si="459"/>
        <v>0</v>
      </c>
      <c r="CZ293" s="77">
        <f t="shared" si="459"/>
        <v>0</v>
      </c>
      <c r="DA293" s="77">
        <f t="shared" si="459"/>
        <v>0</v>
      </c>
      <c r="DB293" s="77">
        <f t="shared" si="459"/>
        <v>0</v>
      </c>
      <c r="DC293" s="77">
        <f t="shared" si="459"/>
        <v>0</v>
      </c>
      <c r="DD293" s="77">
        <f t="shared" si="460"/>
        <v>0</v>
      </c>
      <c r="DE293" s="77">
        <f t="shared" si="460"/>
        <v>0</v>
      </c>
      <c r="DF293" s="77">
        <f t="shared" si="460"/>
        <v>0</v>
      </c>
      <c r="DG293" s="77">
        <f t="shared" si="460"/>
        <v>0</v>
      </c>
      <c r="DH293" s="77">
        <f t="shared" si="460"/>
        <v>0</v>
      </c>
      <c r="DI293" s="77">
        <f t="shared" si="460"/>
        <v>0</v>
      </c>
      <c r="DJ293" s="77">
        <f t="shared" si="460"/>
        <v>0</v>
      </c>
      <c r="DK293" s="77">
        <f t="shared" si="460"/>
        <v>0</v>
      </c>
      <c r="DL293" s="77">
        <f t="shared" si="460"/>
        <v>0</v>
      </c>
      <c r="DM293" s="77">
        <f t="shared" si="460"/>
        <v>0</v>
      </c>
      <c r="DN293" s="77">
        <f t="shared" si="461"/>
        <v>0</v>
      </c>
      <c r="DO293" s="77">
        <f t="shared" si="461"/>
        <v>0</v>
      </c>
      <c r="DP293" s="77">
        <f t="shared" si="461"/>
        <v>0</v>
      </c>
      <c r="DQ293" s="77">
        <f t="shared" si="461"/>
        <v>0</v>
      </c>
      <c r="DR293" s="77">
        <f t="shared" si="461"/>
        <v>0</v>
      </c>
      <c r="DS293" s="77">
        <f t="shared" si="461"/>
        <v>0</v>
      </c>
      <c r="DT293" s="77">
        <f t="shared" si="461"/>
        <v>0</v>
      </c>
      <c r="DU293" s="77">
        <f t="shared" si="461"/>
        <v>0</v>
      </c>
      <c r="DV293" s="77">
        <f t="shared" si="461"/>
        <v>0</v>
      </c>
      <c r="DW293" s="77">
        <f t="shared" si="461"/>
        <v>0</v>
      </c>
      <c r="DX293" s="77">
        <f t="shared" si="461"/>
        <v>0</v>
      </c>
      <c r="DY293" s="77">
        <f t="shared" si="462"/>
        <v>0</v>
      </c>
      <c r="DZ293" s="77">
        <f t="shared" si="462"/>
        <v>0</v>
      </c>
      <c r="EA293" s="77">
        <f t="shared" si="462"/>
        <v>0</v>
      </c>
      <c r="EB293" s="77">
        <f t="shared" si="462"/>
        <v>0</v>
      </c>
      <c r="EC293" s="77">
        <f t="shared" si="462"/>
        <v>0</v>
      </c>
      <c r="ED293" s="77">
        <f t="shared" si="462"/>
        <v>0</v>
      </c>
      <c r="EE293" s="77">
        <f t="shared" si="462"/>
        <v>0</v>
      </c>
      <c r="EF293" s="77">
        <f t="shared" si="462"/>
        <v>0</v>
      </c>
      <c r="EG293" s="77">
        <f t="shared" si="462"/>
        <v>0</v>
      </c>
      <c r="EH293" s="77">
        <f t="shared" si="462"/>
        <v>0</v>
      </c>
      <c r="EI293" s="77">
        <f t="shared" si="463"/>
        <v>0</v>
      </c>
      <c r="EJ293" s="77">
        <f t="shared" si="463"/>
        <v>0</v>
      </c>
      <c r="EK293" s="77">
        <f t="shared" si="463"/>
        <v>0</v>
      </c>
      <c r="EL293" s="77">
        <f t="shared" si="463"/>
        <v>0</v>
      </c>
      <c r="EM293" s="77">
        <f t="shared" si="463"/>
        <v>0</v>
      </c>
      <c r="EN293" s="77">
        <f t="shared" si="463"/>
        <v>0</v>
      </c>
      <c r="EO293" s="77">
        <f t="shared" si="463"/>
        <v>0</v>
      </c>
      <c r="EP293" s="77">
        <f t="shared" si="463"/>
        <v>0</v>
      </c>
      <c r="EQ293" s="77">
        <f t="shared" si="463"/>
        <v>0</v>
      </c>
      <c r="ER293" s="77">
        <f t="shared" si="463"/>
        <v>0</v>
      </c>
      <c r="ES293" s="77">
        <f t="shared" si="464"/>
        <v>0</v>
      </c>
      <c r="ET293" s="77">
        <f t="shared" si="464"/>
        <v>0</v>
      </c>
      <c r="EU293" s="77">
        <f t="shared" si="464"/>
        <v>0</v>
      </c>
      <c r="EV293" s="77">
        <f t="shared" si="464"/>
        <v>0</v>
      </c>
      <c r="EW293" s="77">
        <f t="shared" si="464"/>
        <v>0</v>
      </c>
      <c r="EX293" s="77">
        <f t="shared" si="464"/>
        <v>0</v>
      </c>
      <c r="EY293" s="77">
        <f t="shared" si="464"/>
        <v>0</v>
      </c>
      <c r="EZ293" s="77">
        <f t="shared" si="464"/>
        <v>0</v>
      </c>
      <c r="FA293" s="77">
        <f t="shared" si="464"/>
        <v>0</v>
      </c>
      <c r="FB293" s="77">
        <f t="shared" si="464"/>
        <v>0</v>
      </c>
      <c r="FC293" s="77">
        <f t="shared" si="465"/>
        <v>0</v>
      </c>
      <c r="FD293" s="77">
        <f t="shared" si="465"/>
        <v>0</v>
      </c>
      <c r="FE293" s="77">
        <f t="shared" si="465"/>
        <v>0</v>
      </c>
      <c r="FF293" s="77">
        <f t="shared" si="465"/>
        <v>0</v>
      </c>
      <c r="FG293" s="77">
        <f t="shared" si="465"/>
        <v>0</v>
      </c>
      <c r="FH293" s="77">
        <f t="shared" si="465"/>
        <v>0</v>
      </c>
      <c r="FI293" s="77">
        <f t="shared" si="465"/>
        <v>0</v>
      </c>
      <c r="FJ293" s="77">
        <f t="shared" si="465"/>
        <v>0</v>
      </c>
      <c r="FK293" s="77">
        <f t="shared" si="465"/>
        <v>0</v>
      </c>
      <c r="FL293" s="77">
        <f t="shared" si="465"/>
        <v>0</v>
      </c>
      <c r="FM293" s="77">
        <f t="shared" si="466"/>
        <v>0</v>
      </c>
      <c r="FN293" s="77">
        <f t="shared" si="466"/>
        <v>0</v>
      </c>
      <c r="FO293" s="77">
        <f t="shared" si="466"/>
        <v>0</v>
      </c>
      <c r="FP293" s="77">
        <f t="shared" si="466"/>
        <v>0</v>
      </c>
      <c r="FQ293" s="77">
        <f t="shared" si="466"/>
        <v>0</v>
      </c>
      <c r="FR293" s="77">
        <f t="shared" si="466"/>
        <v>0</v>
      </c>
      <c r="FS293" s="77">
        <f t="shared" si="466"/>
        <v>0</v>
      </c>
      <c r="FT293" s="77">
        <f t="shared" si="466"/>
        <v>0</v>
      </c>
      <c r="FU293" s="77">
        <f t="shared" si="466"/>
        <v>0</v>
      </c>
      <c r="FV293" s="77">
        <f t="shared" si="466"/>
        <v>0</v>
      </c>
      <c r="FW293" s="77">
        <f t="shared" si="467"/>
        <v>0</v>
      </c>
      <c r="FX293" s="77">
        <f t="shared" si="467"/>
        <v>0</v>
      </c>
      <c r="FY293" s="77">
        <f t="shared" si="467"/>
        <v>0</v>
      </c>
      <c r="FZ293" s="77">
        <f t="shared" si="467"/>
        <v>0</v>
      </c>
      <c r="GA293" s="77">
        <f t="shared" si="467"/>
        <v>0</v>
      </c>
      <c r="GB293" s="77">
        <f t="shared" si="467"/>
        <v>0</v>
      </c>
      <c r="GC293" s="77">
        <f t="shared" si="467"/>
        <v>0</v>
      </c>
      <c r="GD293" s="77">
        <f t="shared" si="467"/>
        <v>0</v>
      </c>
      <c r="GE293" s="77">
        <f t="shared" si="467"/>
        <v>0</v>
      </c>
      <c r="GF293" s="77">
        <f t="shared" si="467"/>
        <v>0</v>
      </c>
      <c r="GG293" s="77">
        <f t="shared" si="467"/>
        <v>0</v>
      </c>
    </row>
    <row r="294" spans="1:189" ht="15.75" x14ac:dyDescent="0.25">
      <c r="A294" s="93"/>
      <c r="B294" s="101"/>
      <c r="C294" s="93"/>
      <c r="D294" s="93"/>
      <c r="E294" s="93"/>
      <c r="F294" s="101"/>
      <c r="G294" s="97">
        <f t="shared" si="418"/>
        <v>0</v>
      </c>
      <c r="H294" s="96"/>
      <c r="I294" s="97">
        <f t="shared" si="419"/>
        <v>0</v>
      </c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0">
        <f t="shared" si="421"/>
        <v>0</v>
      </c>
      <c r="AE294" s="100">
        <f t="shared" si="417"/>
        <v>0</v>
      </c>
      <c r="AF294" s="75"/>
      <c r="AG294" s="75"/>
      <c r="AH294" s="68">
        <f t="shared" si="420"/>
        <v>0</v>
      </c>
      <c r="AI294" s="79">
        <f>SUMIF(Списки!$D$2:$D$6,B294,Списки!$E$2:$E$6)</f>
        <v>0</v>
      </c>
      <c r="AJ294" s="79">
        <f t="shared" si="422"/>
        <v>31</v>
      </c>
      <c r="AK294" s="70"/>
      <c r="AL294" s="70">
        <f t="array" aca="1" ref="AL294" ca="1">IF(MONTH(AI294)=1,MIN(IF(F294=январь!$A$1:$AF$200,ROW(январь!$A$1:$AF$200))),IF(MONTH(AI294)=2,MIN(IF(F294=февраль!$A$1:$AF$200,ROW(февраль!$A$1:$AF$200))),IF(MONTH(AI294)=3,MIN(IF(F294=март!$A$1:$AF$200,ROW(март!$A$1:$AF$200))),IF(MONTH(AI294)=4,MIN(IF(F294=апрель!$A$1:$AF$200,ROW(апрель!$A$1:$AF$200))),IF(MONTH(AI294)=5,MIN(IF(F294=май!$A$1:$AF$200,ROW(май!$A$1:$AF$200))),0)))))</f>
        <v>3</v>
      </c>
      <c r="AM294" s="77" t="str">
        <f t="shared" ref="AM294:AV300" ca="1" si="468">IF(MONTH($AI294)=1,INDEX(янв,$AL294,AM$2),0)</f>
        <v>П</v>
      </c>
      <c r="AN294" s="77" t="str">
        <f t="shared" ca="1" si="468"/>
        <v>П</v>
      </c>
      <c r="AO294" s="77" t="str">
        <f t="shared" ca="1" si="468"/>
        <v>КД</v>
      </c>
      <c r="AP294" s="77" t="str">
        <f t="shared" ca="1" si="468"/>
        <v>КД</v>
      </c>
      <c r="AQ294" s="77" t="str">
        <f t="shared" ca="1" si="468"/>
        <v>КД</v>
      </c>
      <c r="AR294" s="77" t="str">
        <f t="shared" ca="1" si="468"/>
        <v>КД</v>
      </c>
      <c r="AS294" s="77" t="str">
        <f t="shared" ca="1" si="468"/>
        <v>В</v>
      </c>
      <c r="AT294" s="77" t="str">
        <f t="shared" ca="1" si="468"/>
        <v>КД</v>
      </c>
      <c r="AU294" s="77">
        <f t="shared" ca="1" si="468"/>
        <v>0</v>
      </c>
      <c r="AV294" s="77">
        <f t="shared" ca="1" si="468"/>
        <v>3</v>
      </c>
      <c r="AW294" s="77">
        <f t="shared" ref="AW294:BF300" ca="1" si="469">IF(MONTH($AI294)=1,INDEX(янв,$AL294,AW$2),0)</f>
        <v>4</v>
      </c>
      <c r="AX294" s="77">
        <f t="shared" ca="1" si="469"/>
        <v>6</v>
      </c>
      <c r="AY294" s="77">
        <f t="shared" ca="1" si="469"/>
        <v>3</v>
      </c>
      <c r="AZ294" s="77" t="str">
        <f t="shared" ca="1" si="469"/>
        <v>В</v>
      </c>
      <c r="BA294" s="77">
        <f t="shared" ca="1" si="469"/>
        <v>7</v>
      </c>
      <c r="BB294" s="77">
        <f t="shared" ca="1" si="469"/>
        <v>0</v>
      </c>
      <c r="BC294" s="77">
        <f t="shared" ca="1" si="469"/>
        <v>3</v>
      </c>
      <c r="BD294" s="77">
        <f t="shared" ca="1" si="469"/>
        <v>4</v>
      </c>
      <c r="BE294" s="77">
        <f t="shared" ca="1" si="469"/>
        <v>6</v>
      </c>
      <c r="BF294" s="77">
        <f t="shared" ca="1" si="469"/>
        <v>3</v>
      </c>
      <c r="BG294" s="77" t="str">
        <f t="shared" ref="BG294:BQ300" ca="1" si="470">IF(MONTH($AI294)=1,INDEX(янв,$AL294,BG$2),0)</f>
        <v>В</v>
      </c>
      <c r="BH294" s="77">
        <f t="shared" ca="1" si="470"/>
        <v>7</v>
      </c>
      <c r="BI294" s="77">
        <f t="shared" ca="1" si="470"/>
        <v>0</v>
      </c>
      <c r="BJ294" s="77">
        <f t="shared" ca="1" si="470"/>
        <v>3</v>
      </c>
      <c r="BK294" s="77">
        <f t="shared" ca="1" si="470"/>
        <v>4</v>
      </c>
      <c r="BL294" s="77">
        <f t="shared" ca="1" si="470"/>
        <v>6</v>
      </c>
      <c r="BM294" s="77">
        <f t="shared" ca="1" si="470"/>
        <v>3</v>
      </c>
      <c r="BN294" s="77" t="str">
        <f t="shared" ca="1" si="470"/>
        <v>В</v>
      </c>
      <c r="BO294" s="77">
        <f t="shared" ca="1" si="470"/>
        <v>7</v>
      </c>
      <c r="BP294" s="77">
        <f t="shared" ca="1" si="470"/>
        <v>0</v>
      </c>
      <c r="BQ294" s="77">
        <f t="shared" ca="1" si="470"/>
        <v>3</v>
      </c>
      <c r="BR294" s="77">
        <f t="shared" ref="BR294:CA300" si="471">IF(MONTH($AI294)=2,INDEX(фев,$AL294,BR$2),0)</f>
        <v>0</v>
      </c>
      <c r="BS294" s="77">
        <f t="shared" si="471"/>
        <v>0</v>
      </c>
      <c r="BT294" s="77">
        <f t="shared" si="471"/>
        <v>0</v>
      </c>
      <c r="BU294" s="77">
        <f t="shared" si="471"/>
        <v>0</v>
      </c>
      <c r="BV294" s="77">
        <f t="shared" si="471"/>
        <v>0</v>
      </c>
      <c r="BW294" s="77">
        <f t="shared" si="471"/>
        <v>0</v>
      </c>
      <c r="BX294" s="77">
        <f t="shared" si="471"/>
        <v>0</v>
      </c>
      <c r="BY294" s="77">
        <f t="shared" si="471"/>
        <v>0</v>
      </c>
      <c r="BZ294" s="77">
        <f t="shared" si="471"/>
        <v>0</v>
      </c>
      <c r="CA294" s="77">
        <f t="shared" si="471"/>
        <v>0</v>
      </c>
      <c r="CB294" s="77">
        <f t="shared" ref="CB294:CK300" si="472">IF(MONTH($AI294)=2,INDEX(фев,$AL294,CB$2),0)</f>
        <v>0</v>
      </c>
      <c r="CC294" s="77">
        <f t="shared" si="472"/>
        <v>0</v>
      </c>
      <c r="CD294" s="77">
        <f t="shared" si="472"/>
        <v>0</v>
      </c>
      <c r="CE294" s="77">
        <f t="shared" si="472"/>
        <v>0</v>
      </c>
      <c r="CF294" s="77">
        <f t="shared" si="472"/>
        <v>0</v>
      </c>
      <c r="CG294" s="77">
        <f t="shared" si="472"/>
        <v>0</v>
      </c>
      <c r="CH294" s="77">
        <f t="shared" si="472"/>
        <v>0</v>
      </c>
      <c r="CI294" s="77">
        <f t="shared" si="472"/>
        <v>0</v>
      </c>
      <c r="CJ294" s="77">
        <f t="shared" si="472"/>
        <v>0</v>
      </c>
      <c r="CK294" s="77">
        <f t="shared" si="472"/>
        <v>0</v>
      </c>
      <c r="CL294" s="77">
        <f t="shared" ref="CL294:CS300" si="473">IF(MONTH($AI294)=2,INDEX(фев,$AL294,CL$2),0)</f>
        <v>0</v>
      </c>
      <c r="CM294" s="77">
        <f t="shared" si="473"/>
        <v>0</v>
      </c>
      <c r="CN294" s="77">
        <f t="shared" si="473"/>
        <v>0</v>
      </c>
      <c r="CO294" s="77">
        <f t="shared" si="473"/>
        <v>0</v>
      </c>
      <c r="CP294" s="77">
        <f t="shared" si="473"/>
        <v>0</v>
      </c>
      <c r="CQ294" s="77">
        <f t="shared" si="473"/>
        <v>0</v>
      </c>
      <c r="CR294" s="77">
        <f t="shared" si="473"/>
        <v>0</v>
      </c>
      <c r="CS294" s="77">
        <f t="shared" si="473"/>
        <v>0</v>
      </c>
      <c r="CT294" s="77">
        <f t="shared" ref="CT294:DC300" si="474">IF(MONTH($AI294)=3,INDEX(март,$AL294,CT$2),0)</f>
        <v>0</v>
      </c>
      <c r="CU294" s="77">
        <f t="shared" si="474"/>
        <v>0</v>
      </c>
      <c r="CV294" s="77">
        <f t="shared" si="474"/>
        <v>0</v>
      </c>
      <c r="CW294" s="77">
        <f t="shared" si="474"/>
        <v>0</v>
      </c>
      <c r="CX294" s="77">
        <f t="shared" si="474"/>
        <v>0</v>
      </c>
      <c r="CY294" s="77">
        <f t="shared" si="474"/>
        <v>0</v>
      </c>
      <c r="CZ294" s="77">
        <f t="shared" si="474"/>
        <v>0</v>
      </c>
      <c r="DA294" s="77">
        <f t="shared" si="474"/>
        <v>0</v>
      </c>
      <c r="DB294" s="77">
        <f t="shared" si="474"/>
        <v>0</v>
      </c>
      <c r="DC294" s="77">
        <f t="shared" si="474"/>
        <v>0</v>
      </c>
      <c r="DD294" s="77">
        <f t="shared" ref="DD294:DM300" si="475">IF(MONTH($AI294)=3,INDEX(март,$AL294,DD$2),0)</f>
        <v>0</v>
      </c>
      <c r="DE294" s="77">
        <f t="shared" si="475"/>
        <v>0</v>
      </c>
      <c r="DF294" s="77">
        <f t="shared" si="475"/>
        <v>0</v>
      </c>
      <c r="DG294" s="77">
        <f t="shared" si="475"/>
        <v>0</v>
      </c>
      <c r="DH294" s="77">
        <f t="shared" si="475"/>
        <v>0</v>
      </c>
      <c r="DI294" s="77">
        <f t="shared" si="475"/>
        <v>0</v>
      </c>
      <c r="DJ294" s="77">
        <f t="shared" si="475"/>
        <v>0</v>
      </c>
      <c r="DK294" s="77">
        <f t="shared" si="475"/>
        <v>0</v>
      </c>
      <c r="DL294" s="77">
        <f t="shared" si="475"/>
        <v>0</v>
      </c>
      <c r="DM294" s="77">
        <f t="shared" si="475"/>
        <v>0</v>
      </c>
      <c r="DN294" s="77">
        <f t="shared" ref="DN294:DX300" si="476">IF(MONTH($AI294)=3,INDEX(март,$AL294,DN$2),0)</f>
        <v>0</v>
      </c>
      <c r="DO294" s="77">
        <f t="shared" si="476"/>
        <v>0</v>
      </c>
      <c r="DP294" s="77">
        <f t="shared" si="476"/>
        <v>0</v>
      </c>
      <c r="DQ294" s="77">
        <f t="shared" si="476"/>
        <v>0</v>
      </c>
      <c r="DR294" s="77">
        <f t="shared" si="476"/>
        <v>0</v>
      </c>
      <c r="DS294" s="77">
        <f t="shared" si="476"/>
        <v>0</v>
      </c>
      <c r="DT294" s="77">
        <f t="shared" si="476"/>
        <v>0</v>
      </c>
      <c r="DU294" s="77">
        <f t="shared" si="476"/>
        <v>0</v>
      </c>
      <c r="DV294" s="77">
        <f t="shared" si="476"/>
        <v>0</v>
      </c>
      <c r="DW294" s="77">
        <f t="shared" si="476"/>
        <v>0</v>
      </c>
      <c r="DX294" s="77">
        <f t="shared" si="476"/>
        <v>0</v>
      </c>
      <c r="DY294" s="77">
        <f t="shared" ref="DY294:EH300" si="477">IF(MONTH($AI294)=4,INDEX(апр,$AL294,DY$2),0)</f>
        <v>0</v>
      </c>
      <c r="DZ294" s="77">
        <f t="shared" si="477"/>
        <v>0</v>
      </c>
      <c r="EA294" s="77">
        <f t="shared" si="477"/>
        <v>0</v>
      </c>
      <c r="EB294" s="77">
        <f t="shared" si="477"/>
        <v>0</v>
      </c>
      <c r="EC294" s="77">
        <f t="shared" si="477"/>
        <v>0</v>
      </c>
      <c r="ED294" s="77">
        <f t="shared" si="477"/>
        <v>0</v>
      </c>
      <c r="EE294" s="77">
        <f t="shared" si="477"/>
        <v>0</v>
      </c>
      <c r="EF294" s="77">
        <f t="shared" si="477"/>
        <v>0</v>
      </c>
      <c r="EG294" s="77">
        <f t="shared" si="477"/>
        <v>0</v>
      </c>
      <c r="EH294" s="77">
        <f t="shared" si="477"/>
        <v>0</v>
      </c>
      <c r="EI294" s="77">
        <f t="shared" ref="EI294:ER300" si="478">IF(MONTH($AI294)=4,INDEX(апр,$AL294,EI$2),0)</f>
        <v>0</v>
      </c>
      <c r="EJ294" s="77">
        <f t="shared" si="478"/>
        <v>0</v>
      </c>
      <c r="EK294" s="77">
        <f t="shared" si="478"/>
        <v>0</v>
      </c>
      <c r="EL294" s="77">
        <f t="shared" si="478"/>
        <v>0</v>
      </c>
      <c r="EM294" s="77">
        <f t="shared" si="478"/>
        <v>0</v>
      </c>
      <c r="EN294" s="77">
        <f t="shared" si="478"/>
        <v>0</v>
      </c>
      <c r="EO294" s="77">
        <f t="shared" si="478"/>
        <v>0</v>
      </c>
      <c r="EP294" s="77">
        <f t="shared" si="478"/>
        <v>0</v>
      </c>
      <c r="EQ294" s="77">
        <f t="shared" si="478"/>
        <v>0</v>
      </c>
      <c r="ER294" s="77">
        <f t="shared" si="478"/>
        <v>0</v>
      </c>
      <c r="ES294" s="77">
        <f t="shared" ref="ES294:FB300" si="479">IF(MONTH($AI294)=4,INDEX(апр,$AL294,ES$2),0)</f>
        <v>0</v>
      </c>
      <c r="ET294" s="77">
        <f t="shared" si="479"/>
        <v>0</v>
      </c>
      <c r="EU294" s="77">
        <f t="shared" si="479"/>
        <v>0</v>
      </c>
      <c r="EV294" s="77">
        <f t="shared" si="479"/>
        <v>0</v>
      </c>
      <c r="EW294" s="77">
        <f t="shared" si="479"/>
        <v>0</v>
      </c>
      <c r="EX294" s="77">
        <f t="shared" si="479"/>
        <v>0</v>
      </c>
      <c r="EY294" s="77">
        <f t="shared" si="479"/>
        <v>0</v>
      </c>
      <c r="EZ294" s="77">
        <f t="shared" si="479"/>
        <v>0</v>
      </c>
      <c r="FA294" s="77">
        <f t="shared" si="479"/>
        <v>0</v>
      </c>
      <c r="FB294" s="77">
        <f t="shared" si="479"/>
        <v>0</v>
      </c>
      <c r="FC294" s="77">
        <f t="shared" ref="FC294:FL300" si="480">IF(MONTH($AI294)=5,INDEX(май,$AL294,FC$2),0)</f>
        <v>0</v>
      </c>
      <c r="FD294" s="77">
        <f t="shared" si="480"/>
        <v>0</v>
      </c>
      <c r="FE294" s="77">
        <f t="shared" si="480"/>
        <v>0</v>
      </c>
      <c r="FF294" s="77">
        <f t="shared" si="480"/>
        <v>0</v>
      </c>
      <c r="FG294" s="77">
        <f t="shared" si="480"/>
        <v>0</v>
      </c>
      <c r="FH294" s="77">
        <f t="shared" si="480"/>
        <v>0</v>
      </c>
      <c r="FI294" s="77">
        <f t="shared" si="480"/>
        <v>0</v>
      </c>
      <c r="FJ294" s="77">
        <f t="shared" si="480"/>
        <v>0</v>
      </c>
      <c r="FK294" s="77">
        <f t="shared" si="480"/>
        <v>0</v>
      </c>
      <c r="FL294" s="77">
        <f t="shared" si="480"/>
        <v>0</v>
      </c>
      <c r="FM294" s="77">
        <f t="shared" ref="FM294:FV300" si="481">IF(MONTH($AI294)=5,INDEX(май,$AL294,FM$2),0)</f>
        <v>0</v>
      </c>
      <c r="FN294" s="77">
        <f t="shared" si="481"/>
        <v>0</v>
      </c>
      <c r="FO294" s="77">
        <f t="shared" si="481"/>
        <v>0</v>
      </c>
      <c r="FP294" s="77">
        <f t="shared" si="481"/>
        <v>0</v>
      </c>
      <c r="FQ294" s="77">
        <f t="shared" si="481"/>
        <v>0</v>
      </c>
      <c r="FR294" s="77">
        <f t="shared" si="481"/>
        <v>0</v>
      </c>
      <c r="FS294" s="77">
        <f t="shared" si="481"/>
        <v>0</v>
      </c>
      <c r="FT294" s="77">
        <f t="shared" si="481"/>
        <v>0</v>
      </c>
      <c r="FU294" s="77">
        <f t="shared" si="481"/>
        <v>0</v>
      </c>
      <c r="FV294" s="77">
        <f t="shared" si="481"/>
        <v>0</v>
      </c>
      <c r="FW294" s="77">
        <f t="shared" ref="FW294:GG300" si="482">IF(MONTH($AI294)=5,INDEX(май,$AL294,FW$2),0)</f>
        <v>0</v>
      </c>
      <c r="FX294" s="77">
        <f t="shared" si="482"/>
        <v>0</v>
      </c>
      <c r="FY294" s="77">
        <f t="shared" si="482"/>
        <v>0</v>
      </c>
      <c r="FZ294" s="77">
        <f t="shared" si="482"/>
        <v>0</v>
      </c>
      <c r="GA294" s="77">
        <f t="shared" si="482"/>
        <v>0</v>
      </c>
      <c r="GB294" s="77">
        <f t="shared" si="482"/>
        <v>0</v>
      </c>
      <c r="GC294" s="77">
        <f t="shared" si="482"/>
        <v>0</v>
      </c>
      <c r="GD294" s="77">
        <f t="shared" si="482"/>
        <v>0</v>
      </c>
      <c r="GE294" s="77">
        <f t="shared" si="482"/>
        <v>0</v>
      </c>
      <c r="GF294" s="77">
        <f t="shared" si="482"/>
        <v>0</v>
      </c>
      <c r="GG294" s="77">
        <f t="shared" si="482"/>
        <v>0</v>
      </c>
    </row>
    <row r="295" spans="1:189" ht="15.75" x14ac:dyDescent="0.25">
      <c r="A295" s="93"/>
      <c r="B295" s="101"/>
      <c r="C295" s="93"/>
      <c r="D295" s="93"/>
      <c r="E295" s="93"/>
      <c r="F295" s="101"/>
      <c r="G295" s="97">
        <f t="shared" si="418"/>
        <v>0</v>
      </c>
      <c r="H295" s="96"/>
      <c r="I295" s="97">
        <f t="shared" si="419"/>
        <v>0</v>
      </c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0">
        <f t="shared" si="421"/>
        <v>0</v>
      </c>
      <c r="AE295" s="100">
        <f t="shared" si="417"/>
        <v>0</v>
      </c>
      <c r="AF295" s="75"/>
      <c r="AG295" s="75"/>
      <c r="AH295" s="68">
        <f t="shared" si="420"/>
        <v>0</v>
      </c>
      <c r="AI295" s="79">
        <f>SUMIF(Списки!$D$2:$D$6,B295,Списки!$E$2:$E$6)</f>
        <v>0</v>
      </c>
      <c r="AJ295" s="79">
        <f t="shared" si="422"/>
        <v>31</v>
      </c>
      <c r="AK295" s="70"/>
      <c r="AL295" s="70">
        <f t="array" aca="1" ref="AL295" ca="1">IF(MONTH(AI295)=1,MIN(IF(F295=январь!$A$1:$AF$200,ROW(январь!$A$1:$AF$200))),IF(MONTH(AI295)=2,MIN(IF(F295=февраль!$A$1:$AF$200,ROW(февраль!$A$1:$AF$200))),IF(MONTH(AI295)=3,MIN(IF(F295=март!$A$1:$AF$200,ROW(март!$A$1:$AF$200))),IF(MONTH(AI295)=4,MIN(IF(F295=апрель!$A$1:$AF$200,ROW(апрель!$A$1:$AF$200))),IF(MONTH(AI295)=5,MIN(IF(F295=май!$A$1:$AF$200,ROW(май!$A$1:$AF$200))),0)))))</f>
        <v>3</v>
      </c>
      <c r="AM295" s="77" t="str">
        <f t="shared" ca="1" si="468"/>
        <v>П</v>
      </c>
      <c r="AN295" s="77" t="str">
        <f t="shared" ca="1" si="468"/>
        <v>П</v>
      </c>
      <c r="AO295" s="77" t="str">
        <f t="shared" ca="1" si="468"/>
        <v>КД</v>
      </c>
      <c r="AP295" s="77" t="str">
        <f t="shared" ca="1" si="468"/>
        <v>КД</v>
      </c>
      <c r="AQ295" s="77" t="str">
        <f t="shared" ca="1" si="468"/>
        <v>КД</v>
      </c>
      <c r="AR295" s="77" t="str">
        <f t="shared" ca="1" si="468"/>
        <v>КД</v>
      </c>
      <c r="AS295" s="77" t="str">
        <f t="shared" ca="1" si="468"/>
        <v>В</v>
      </c>
      <c r="AT295" s="77" t="str">
        <f t="shared" ca="1" si="468"/>
        <v>КД</v>
      </c>
      <c r="AU295" s="77">
        <f t="shared" ca="1" si="468"/>
        <v>0</v>
      </c>
      <c r="AV295" s="77">
        <f t="shared" ca="1" si="468"/>
        <v>3</v>
      </c>
      <c r="AW295" s="77">
        <f t="shared" ca="1" si="469"/>
        <v>4</v>
      </c>
      <c r="AX295" s="77">
        <f t="shared" ca="1" si="469"/>
        <v>6</v>
      </c>
      <c r="AY295" s="77">
        <f t="shared" ca="1" si="469"/>
        <v>3</v>
      </c>
      <c r="AZ295" s="77" t="str">
        <f t="shared" ca="1" si="469"/>
        <v>В</v>
      </c>
      <c r="BA295" s="77">
        <f t="shared" ca="1" si="469"/>
        <v>7</v>
      </c>
      <c r="BB295" s="77">
        <f t="shared" ca="1" si="469"/>
        <v>0</v>
      </c>
      <c r="BC295" s="77">
        <f t="shared" ca="1" si="469"/>
        <v>3</v>
      </c>
      <c r="BD295" s="77">
        <f t="shared" ca="1" si="469"/>
        <v>4</v>
      </c>
      <c r="BE295" s="77">
        <f t="shared" ca="1" si="469"/>
        <v>6</v>
      </c>
      <c r="BF295" s="77">
        <f t="shared" ca="1" si="469"/>
        <v>3</v>
      </c>
      <c r="BG295" s="77" t="str">
        <f t="shared" ca="1" si="470"/>
        <v>В</v>
      </c>
      <c r="BH295" s="77">
        <f t="shared" ca="1" si="470"/>
        <v>7</v>
      </c>
      <c r="BI295" s="77">
        <f t="shared" ca="1" si="470"/>
        <v>0</v>
      </c>
      <c r="BJ295" s="77">
        <f t="shared" ca="1" si="470"/>
        <v>3</v>
      </c>
      <c r="BK295" s="77">
        <f t="shared" ca="1" si="470"/>
        <v>4</v>
      </c>
      <c r="BL295" s="77">
        <f t="shared" ca="1" si="470"/>
        <v>6</v>
      </c>
      <c r="BM295" s="77">
        <f t="shared" ca="1" si="470"/>
        <v>3</v>
      </c>
      <c r="BN295" s="77" t="str">
        <f t="shared" ca="1" si="470"/>
        <v>В</v>
      </c>
      <c r="BO295" s="77">
        <f t="shared" ca="1" si="470"/>
        <v>7</v>
      </c>
      <c r="BP295" s="77">
        <f t="shared" ca="1" si="470"/>
        <v>0</v>
      </c>
      <c r="BQ295" s="77">
        <f t="shared" ca="1" si="470"/>
        <v>3</v>
      </c>
      <c r="BR295" s="77">
        <f t="shared" si="471"/>
        <v>0</v>
      </c>
      <c r="BS295" s="77">
        <f t="shared" si="471"/>
        <v>0</v>
      </c>
      <c r="BT295" s="77">
        <f t="shared" si="471"/>
        <v>0</v>
      </c>
      <c r="BU295" s="77">
        <f t="shared" si="471"/>
        <v>0</v>
      </c>
      <c r="BV295" s="77">
        <f t="shared" si="471"/>
        <v>0</v>
      </c>
      <c r="BW295" s="77">
        <f t="shared" si="471"/>
        <v>0</v>
      </c>
      <c r="BX295" s="77">
        <f t="shared" si="471"/>
        <v>0</v>
      </c>
      <c r="BY295" s="77">
        <f t="shared" si="471"/>
        <v>0</v>
      </c>
      <c r="BZ295" s="77">
        <f t="shared" si="471"/>
        <v>0</v>
      </c>
      <c r="CA295" s="77">
        <f t="shared" si="471"/>
        <v>0</v>
      </c>
      <c r="CB295" s="77">
        <f t="shared" si="472"/>
        <v>0</v>
      </c>
      <c r="CC295" s="77">
        <f t="shared" si="472"/>
        <v>0</v>
      </c>
      <c r="CD295" s="77">
        <f t="shared" si="472"/>
        <v>0</v>
      </c>
      <c r="CE295" s="77">
        <f t="shared" si="472"/>
        <v>0</v>
      </c>
      <c r="CF295" s="77">
        <f t="shared" si="472"/>
        <v>0</v>
      </c>
      <c r="CG295" s="77">
        <f t="shared" si="472"/>
        <v>0</v>
      </c>
      <c r="CH295" s="77">
        <f t="shared" si="472"/>
        <v>0</v>
      </c>
      <c r="CI295" s="77">
        <f t="shared" si="472"/>
        <v>0</v>
      </c>
      <c r="CJ295" s="77">
        <f t="shared" si="472"/>
        <v>0</v>
      </c>
      <c r="CK295" s="77">
        <f t="shared" si="472"/>
        <v>0</v>
      </c>
      <c r="CL295" s="77">
        <f t="shared" si="473"/>
        <v>0</v>
      </c>
      <c r="CM295" s="77">
        <f t="shared" si="473"/>
        <v>0</v>
      </c>
      <c r="CN295" s="77">
        <f t="shared" si="473"/>
        <v>0</v>
      </c>
      <c r="CO295" s="77">
        <f t="shared" si="473"/>
        <v>0</v>
      </c>
      <c r="CP295" s="77">
        <f t="shared" si="473"/>
        <v>0</v>
      </c>
      <c r="CQ295" s="77">
        <f t="shared" si="473"/>
        <v>0</v>
      </c>
      <c r="CR295" s="77">
        <f t="shared" si="473"/>
        <v>0</v>
      </c>
      <c r="CS295" s="77">
        <f t="shared" si="473"/>
        <v>0</v>
      </c>
      <c r="CT295" s="77">
        <f t="shared" si="474"/>
        <v>0</v>
      </c>
      <c r="CU295" s="77">
        <f t="shared" si="474"/>
        <v>0</v>
      </c>
      <c r="CV295" s="77">
        <f t="shared" si="474"/>
        <v>0</v>
      </c>
      <c r="CW295" s="77">
        <f t="shared" si="474"/>
        <v>0</v>
      </c>
      <c r="CX295" s="77">
        <f t="shared" si="474"/>
        <v>0</v>
      </c>
      <c r="CY295" s="77">
        <f t="shared" si="474"/>
        <v>0</v>
      </c>
      <c r="CZ295" s="77">
        <f t="shared" si="474"/>
        <v>0</v>
      </c>
      <c r="DA295" s="77">
        <f t="shared" si="474"/>
        <v>0</v>
      </c>
      <c r="DB295" s="77">
        <f t="shared" si="474"/>
        <v>0</v>
      </c>
      <c r="DC295" s="77">
        <f t="shared" si="474"/>
        <v>0</v>
      </c>
      <c r="DD295" s="77">
        <f t="shared" si="475"/>
        <v>0</v>
      </c>
      <c r="DE295" s="77">
        <f t="shared" si="475"/>
        <v>0</v>
      </c>
      <c r="DF295" s="77">
        <f t="shared" si="475"/>
        <v>0</v>
      </c>
      <c r="DG295" s="77">
        <f t="shared" si="475"/>
        <v>0</v>
      </c>
      <c r="DH295" s="77">
        <f t="shared" si="475"/>
        <v>0</v>
      </c>
      <c r="DI295" s="77">
        <f t="shared" si="475"/>
        <v>0</v>
      </c>
      <c r="DJ295" s="77">
        <f t="shared" si="475"/>
        <v>0</v>
      </c>
      <c r="DK295" s="77">
        <f t="shared" si="475"/>
        <v>0</v>
      </c>
      <c r="DL295" s="77">
        <f t="shared" si="475"/>
        <v>0</v>
      </c>
      <c r="DM295" s="77">
        <f t="shared" si="475"/>
        <v>0</v>
      </c>
      <c r="DN295" s="77">
        <f t="shared" si="476"/>
        <v>0</v>
      </c>
      <c r="DO295" s="77">
        <f t="shared" si="476"/>
        <v>0</v>
      </c>
      <c r="DP295" s="77">
        <f t="shared" si="476"/>
        <v>0</v>
      </c>
      <c r="DQ295" s="77">
        <f t="shared" si="476"/>
        <v>0</v>
      </c>
      <c r="DR295" s="77">
        <f t="shared" si="476"/>
        <v>0</v>
      </c>
      <c r="DS295" s="77">
        <f t="shared" si="476"/>
        <v>0</v>
      </c>
      <c r="DT295" s="77">
        <f t="shared" si="476"/>
        <v>0</v>
      </c>
      <c r="DU295" s="77">
        <f t="shared" si="476"/>
        <v>0</v>
      </c>
      <c r="DV295" s="77">
        <f t="shared" si="476"/>
        <v>0</v>
      </c>
      <c r="DW295" s="77">
        <f t="shared" si="476"/>
        <v>0</v>
      </c>
      <c r="DX295" s="77">
        <f t="shared" si="476"/>
        <v>0</v>
      </c>
      <c r="DY295" s="77">
        <f t="shared" si="477"/>
        <v>0</v>
      </c>
      <c r="DZ295" s="77">
        <f t="shared" si="477"/>
        <v>0</v>
      </c>
      <c r="EA295" s="77">
        <f t="shared" si="477"/>
        <v>0</v>
      </c>
      <c r="EB295" s="77">
        <f t="shared" si="477"/>
        <v>0</v>
      </c>
      <c r="EC295" s="77">
        <f t="shared" si="477"/>
        <v>0</v>
      </c>
      <c r="ED295" s="77">
        <f t="shared" si="477"/>
        <v>0</v>
      </c>
      <c r="EE295" s="77">
        <f t="shared" si="477"/>
        <v>0</v>
      </c>
      <c r="EF295" s="77">
        <f t="shared" si="477"/>
        <v>0</v>
      </c>
      <c r="EG295" s="77">
        <f t="shared" si="477"/>
        <v>0</v>
      </c>
      <c r="EH295" s="77">
        <f t="shared" si="477"/>
        <v>0</v>
      </c>
      <c r="EI295" s="77">
        <f t="shared" si="478"/>
        <v>0</v>
      </c>
      <c r="EJ295" s="77">
        <f t="shared" si="478"/>
        <v>0</v>
      </c>
      <c r="EK295" s="77">
        <f t="shared" si="478"/>
        <v>0</v>
      </c>
      <c r="EL295" s="77">
        <f t="shared" si="478"/>
        <v>0</v>
      </c>
      <c r="EM295" s="77">
        <f t="shared" si="478"/>
        <v>0</v>
      </c>
      <c r="EN295" s="77">
        <f t="shared" si="478"/>
        <v>0</v>
      </c>
      <c r="EO295" s="77">
        <f t="shared" si="478"/>
        <v>0</v>
      </c>
      <c r="EP295" s="77">
        <f t="shared" si="478"/>
        <v>0</v>
      </c>
      <c r="EQ295" s="77">
        <f t="shared" si="478"/>
        <v>0</v>
      </c>
      <c r="ER295" s="77">
        <f t="shared" si="478"/>
        <v>0</v>
      </c>
      <c r="ES295" s="77">
        <f t="shared" si="479"/>
        <v>0</v>
      </c>
      <c r="ET295" s="77">
        <f t="shared" si="479"/>
        <v>0</v>
      </c>
      <c r="EU295" s="77">
        <f t="shared" si="479"/>
        <v>0</v>
      </c>
      <c r="EV295" s="77">
        <f t="shared" si="479"/>
        <v>0</v>
      </c>
      <c r="EW295" s="77">
        <f t="shared" si="479"/>
        <v>0</v>
      </c>
      <c r="EX295" s="77">
        <f t="shared" si="479"/>
        <v>0</v>
      </c>
      <c r="EY295" s="77">
        <f t="shared" si="479"/>
        <v>0</v>
      </c>
      <c r="EZ295" s="77">
        <f t="shared" si="479"/>
        <v>0</v>
      </c>
      <c r="FA295" s="77">
        <f t="shared" si="479"/>
        <v>0</v>
      </c>
      <c r="FB295" s="77">
        <f t="shared" si="479"/>
        <v>0</v>
      </c>
      <c r="FC295" s="77">
        <f t="shared" si="480"/>
        <v>0</v>
      </c>
      <c r="FD295" s="77">
        <f t="shared" si="480"/>
        <v>0</v>
      </c>
      <c r="FE295" s="77">
        <f t="shared" si="480"/>
        <v>0</v>
      </c>
      <c r="FF295" s="77">
        <f t="shared" si="480"/>
        <v>0</v>
      </c>
      <c r="FG295" s="77">
        <f t="shared" si="480"/>
        <v>0</v>
      </c>
      <c r="FH295" s="77">
        <f t="shared" si="480"/>
        <v>0</v>
      </c>
      <c r="FI295" s="77">
        <f t="shared" si="480"/>
        <v>0</v>
      </c>
      <c r="FJ295" s="77">
        <f t="shared" si="480"/>
        <v>0</v>
      </c>
      <c r="FK295" s="77">
        <f t="shared" si="480"/>
        <v>0</v>
      </c>
      <c r="FL295" s="77">
        <f t="shared" si="480"/>
        <v>0</v>
      </c>
      <c r="FM295" s="77">
        <f t="shared" si="481"/>
        <v>0</v>
      </c>
      <c r="FN295" s="77">
        <f t="shared" si="481"/>
        <v>0</v>
      </c>
      <c r="FO295" s="77">
        <f t="shared" si="481"/>
        <v>0</v>
      </c>
      <c r="FP295" s="77">
        <f t="shared" si="481"/>
        <v>0</v>
      </c>
      <c r="FQ295" s="77">
        <f t="shared" si="481"/>
        <v>0</v>
      </c>
      <c r="FR295" s="77">
        <f t="shared" si="481"/>
        <v>0</v>
      </c>
      <c r="FS295" s="77">
        <f t="shared" si="481"/>
        <v>0</v>
      </c>
      <c r="FT295" s="77">
        <f t="shared" si="481"/>
        <v>0</v>
      </c>
      <c r="FU295" s="77">
        <f t="shared" si="481"/>
        <v>0</v>
      </c>
      <c r="FV295" s="77">
        <f t="shared" si="481"/>
        <v>0</v>
      </c>
      <c r="FW295" s="77">
        <f t="shared" si="482"/>
        <v>0</v>
      </c>
      <c r="FX295" s="77">
        <f t="shared" si="482"/>
        <v>0</v>
      </c>
      <c r="FY295" s="77">
        <f t="shared" si="482"/>
        <v>0</v>
      </c>
      <c r="FZ295" s="77">
        <f t="shared" si="482"/>
        <v>0</v>
      </c>
      <c r="GA295" s="77">
        <f t="shared" si="482"/>
        <v>0</v>
      </c>
      <c r="GB295" s="77">
        <f t="shared" si="482"/>
        <v>0</v>
      </c>
      <c r="GC295" s="77">
        <f t="shared" si="482"/>
        <v>0</v>
      </c>
      <c r="GD295" s="77">
        <f t="shared" si="482"/>
        <v>0</v>
      </c>
      <c r="GE295" s="77">
        <f t="shared" si="482"/>
        <v>0</v>
      </c>
      <c r="GF295" s="77">
        <f t="shared" si="482"/>
        <v>0</v>
      </c>
      <c r="GG295" s="77">
        <f t="shared" si="482"/>
        <v>0</v>
      </c>
    </row>
    <row r="296" spans="1:189" ht="15.75" x14ac:dyDescent="0.25">
      <c r="A296" s="93"/>
      <c r="B296" s="101"/>
      <c r="C296" s="93"/>
      <c r="D296" s="93"/>
      <c r="E296" s="93"/>
      <c r="F296" s="101"/>
      <c r="G296" s="97">
        <f t="shared" si="418"/>
        <v>0</v>
      </c>
      <c r="H296" s="96"/>
      <c r="I296" s="97">
        <f t="shared" si="419"/>
        <v>0</v>
      </c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0">
        <f t="shared" si="421"/>
        <v>0</v>
      </c>
      <c r="AE296" s="100">
        <f t="shared" si="417"/>
        <v>0</v>
      </c>
      <c r="AF296" s="75"/>
      <c r="AG296" s="75"/>
      <c r="AH296" s="68">
        <f t="shared" si="420"/>
        <v>0</v>
      </c>
      <c r="AI296" s="79">
        <f>SUMIF(Списки!$D$2:$D$6,B296,Списки!$E$2:$E$6)</f>
        <v>0</v>
      </c>
      <c r="AJ296" s="79">
        <f t="shared" si="422"/>
        <v>31</v>
      </c>
      <c r="AK296" s="70"/>
      <c r="AL296" s="70">
        <f t="array" aca="1" ref="AL296" ca="1">IF(MONTH(AI296)=1,MIN(IF(F296=январь!$A$1:$AF$200,ROW(январь!$A$1:$AF$200))),IF(MONTH(AI296)=2,MIN(IF(F296=февраль!$A$1:$AF$200,ROW(февраль!$A$1:$AF$200))),IF(MONTH(AI296)=3,MIN(IF(F296=март!$A$1:$AF$200,ROW(март!$A$1:$AF$200))),IF(MONTH(AI296)=4,MIN(IF(F296=апрель!$A$1:$AF$200,ROW(апрель!$A$1:$AF$200))),IF(MONTH(AI296)=5,MIN(IF(F296=май!$A$1:$AF$200,ROW(май!$A$1:$AF$200))),0)))))</f>
        <v>3</v>
      </c>
      <c r="AM296" s="77" t="str">
        <f t="shared" ca="1" si="468"/>
        <v>П</v>
      </c>
      <c r="AN296" s="77" t="str">
        <f t="shared" ca="1" si="468"/>
        <v>П</v>
      </c>
      <c r="AO296" s="77" t="str">
        <f t="shared" ca="1" si="468"/>
        <v>КД</v>
      </c>
      <c r="AP296" s="77" t="str">
        <f t="shared" ca="1" si="468"/>
        <v>КД</v>
      </c>
      <c r="AQ296" s="77" t="str">
        <f t="shared" ca="1" si="468"/>
        <v>КД</v>
      </c>
      <c r="AR296" s="77" t="str">
        <f t="shared" ca="1" si="468"/>
        <v>КД</v>
      </c>
      <c r="AS296" s="77" t="str">
        <f t="shared" ca="1" si="468"/>
        <v>В</v>
      </c>
      <c r="AT296" s="77" t="str">
        <f t="shared" ca="1" si="468"/>
        <v>КД</v>
      </c>
      <c r="AU296" s="77">
        <f t="shared" ca="1" si="468"/>
        <v>0</v>
      </c>
      <c r="AV296" s="77">
        <f t="shared" ca="1" si="468"/>
        <v>3</v>
      </c>
      <c r="AW296" s="77">
        <f t="shared" ca="1" si="469"/>
        <v>4</v>
      </c>
      <c r="AX296" s="77">
        <f t="shared" ca="1" si="469"/>
        <v>6</v>
      </c>
      <c r="AY296" s="77">
        <f t="shared" ca="1" si="469"/>
        <v>3</v>
      </c>
      <c r="AZ296" s="77" t="str">
        <f t="shared" ca="1" si="469"/>
        <v>В</v>
      </c>
      <c r="BA296" s="77">
        <f t="shared" ca="1" si="469"/>
        <v>7</v>
      </c>
      <c r="BB296" s="77">
        <f t="shared" ca="1" si="469"/>
        <v>0</v>
      </c>
      <c r="BC296" s="77">
        <f t="shared" ca="1" si="469"/>
        <v>3</v>
      </c>
      <c r="BD296" s="77">
        <f t="shared" ca="1" si="469"/>
        <v>4</v>
      </c>
      <c r="BE296" s="77">
        <f t="shared" ca="1" si="469"/>
        <v>6</v>
      </c>
      <c r="BF296" s="77">
        <f t="shared" ca="1" si="469"/>
        <v>3</v>
      </c>
      <c r="BG296" s="77" t="str">
        <f t="shared" ca="1" si="470"/>
        <v>В</v>
      </c>
      <c r="BH296" s="77">
        <f t="shared" ca="1" si="470"/>
        <v>7</v>
      </c>
      <c r="BI296" s="77">
        <f t="shared" ca="1" si="470"/>
        <v>0</v>
      </c>
      <c r="BJ296" s="77">
        <f t="shared" ca="1" si="470"/>
        <v>3</v>
      </c>
      <c r="BK296" s="77">
        <f t="shared" ca="1" si="470"/>
        <v>4</v>
      </c>
      <c r="BL296" s="77">
        <f t="shared" ca="1" si="470"/>
        <v>6</v>
      </c>
      <c r="BM296" s="77">
        <f t="shared" ca="1" si="470"/>
        <v>3</v>
      </c>
      <c r="BN296" s="77" t="str">
        <f t="shared" ca="1" si="470"/>
        <v>В</v>
      </c>
      <c r="BO296" s="77">
        <f t="shared" ca="1" si="470"/>
        <v>7</v>
      </c>
      <c r="BP296" s="77">
        <f t="shared" ca="1" si="470"/>
        <v>0</v>
      </c>
      <c r="BQ296" s="77">
        <f t="shared" ca="1" si="470"/>
        <v>3</v>
      </c>
      <c r="BR296" s="77">
        <f t="shared" si="471"/>
        <v>0</v>
      </c>
      <c r="BS296" s="77">
        <f t="shared" si="471"/>
        <v>0</v>
      </c>
      <c r="BT296" s="77">
        <f t="shared" si="471"/>
        <v>0</v>
      </c>
      <c r="BU296" s="77">
        <f t="shared" si="471"/>
        <v>0</v>
      </c>
      <c r="BV296" s="77">
        <f t="shared" si="471"/>
        <v>0</v>
      </c>
      <c r="BW296" s="77">
        <f t="shared" si="471"/>
        <v>0</v>
      </c>
      <c r="BX296" s="77">
        <f t="shared" si="471"/>
        <v>0</v>
      </c>
      <c r="BY296" s="77">
        <f t="shared" si="471"/>
        <v>0</v>
      </c>
      <c r="BZ296" s="77">
        <f t="shared" si="471"/>
        <v>0</v>
      </c>
      <c r="CA296" s="77">
        <f t="shared" si="471"/>
        <v>0</v>
      </c>
      <c r="CB296" s="77">
        <f t="shared" si="472"/>
        <v>0</v>
      </c>
      <c r="CC296" s="77">
        <f t="shared" si="472"/>
        <v>0</v>
      </c>
      <c r="CD296" s="77">
        <f t="shared" si="472"/>
        <v>0</v>
      </c>
      <c r="CE296" s="77">
        <f t="shared" si="472"/>
        <v>0</v>
      </c>
      <c r="CF296" s="77">
        <f t="shared" si="472"/>
        <v>0</v>
      </c>
      <c r="CG296" s="77">
        <f t="shared" si="472"/>
        <v>0</v>
      </c>
      <c r="CH296" s="77">
        <f t="shared" si="472"/>
        <v>0</v>
      </c>
      <c r="CI296" s="77">
        <f t="shared" si="472"/>
        <v>0</v>
      </c>
      <c r="CJ296" s="77">
        <f t="shared" si="472"/>
        <v>0</v>
      </c>
      <c r="CK296" s="77">
        <f t="shared" si="472"/>
        <v>0</v>
      </c>
      <c r="CL296" s="77">
        <f t="shared" si="473"/>
        <v>0</v>
      </c>
      <c r="CM296" s="77">
        <f t="shared" si="473"/>
        <v>0</v>
      </c>
      <c r="CN296" s="77">
        <f t="shared" si="473"/>
        <v>0</v>
      </c>
      <c r="CO296" s="77">
        <f t="shared" si="473"/>
        <v>0</v>
      </c>
      <c r="CP296" s="77">
        <f t="shared" si="473"/>
        <v>0</v>
      </c>
      <c r="CQ296" s="77">
        <f t="shared" si="473"/>
        <v>0</v>
      </c>
      <c r="CR296" s="77">
        <f t="shared" si="473"/>
        <v>0</v>
      </c>
      <c r="CS296" s="77">
        <f t="shared" si="473"/>
        <v>0</v>
      </c>
      <c r="CT296" s="77">
        <f t="shared" si="474"/>
        <v>0</v>
      </c>
      <c r="CU296" s="77">
        <f t="shared" si="474"/>
        <v>0</v>
      </c>
      <c r="CV296" s="77">
        <f t="shared" si="474"/>
        <v>0</v>
      </c>
      <c r="CW296" s="77">
        <f t="shared" si="474"/>
        <v>0</v>
      </c>
      <c r="CX296" s="77">
        <f t="shared" si="474"/>
        <v>0</v>
      </c>
      <c r="CY296" s="77">
        <f t="shared" si="474"/>
        <v>0</v>
      </c>
      <c r="CZ296" s="77">
        <f t="shared" si="474"/>
        <v>0</v>
      </c>
      <c r="DA296" s="77">
        <f t="shared" si="474"/>
        <v>0</v>
      </c>
      <c r="DB296" s="77">
        <f t="shared" si="474"/>
        <v>0</v>
      </c>
      <c r="DC296" s="77">
        <f t="shared" si="474"/>
        <v>0</v>
      </c>
      <c r="DD296" s="77">
        <f t="shared" si="475"/>
        <v>0</v>
      </c>
      <c r="DE296" s="77">
        <f t="shared" si="475"/>
        <v>0</v>
      </c>
      <c r="DF296" s="77">
        <f t="shared" si="475"/>
        <v>0</v>
      </c>
      <c r="DG296" s="77">
        <f t="shared" si="475"/>
        <v>0</v>
      </c>
      <c r="DH296" s="77">
        <f t="shared" si="475"/>
        <v>0</v>
      </c>
      <c r="DI296" s="77">
        <f t="shared" si="475"/>
        <v>0</v>
      </c>
      <c r="DJ296" s="77">
        <f t="shared" si="475"/>
        <v>0</v>
      </c>
      <c r="DK296" s="77">
        <f t="shared" si="475"/>
        <v>0</v>
      </c>
      <c r="DL296" s="77">
        <f t="shared" si="475"/>
        <v>0</v>
      </c>
      <c r="DM296" s="77">
        <f t="shared" si="475"/>
        <v>0</v>
      </c>
      <c r="DN296" s="77">
        <f t="shared" si="476"/>
        <v>0</v>
      </c>
      <c r="DO296" s="77">
        <f t="shared" si="476"/>
        <v>0</v>
      </c>
      <c r="DP296" s="77">
        <f t="shared" si="476"/>
        <v>0</v>
      </c>
      <c r="DQ296" s="77">
        <f t="shared" si="476"/>
        <v>0</v>
      </c>
      <c r="DR296" s="77">
        <f t="shared" si="476"/>
        <v>0</v>
      </c>
      <c r="DS296" s="77">
        <f t="shared" si="476"/>
        <v>0</v>
      </c>
      <c r="DT296" s="77">
        <f t="shared" si="476"/>
        <v>0</v>
      </c>
      <c r="DU296" s="77">
        <f t="shared" si="476"/>
        <v>0</v>
      </c>
      <c r="DV296" s="77">
        <f t="shared" si="476"/>
        <v>0</v>
      </c>
      <c r="DW296" s="77">
        <f t="shared" si="476"/>
        <v>0</v>
      </c>
      <c r="DX296" s="77">
        <f t="shared" si="476"/>
        <v>0</v>
      </c>
      <c r="DY296" s="77">
        <f t="shared" si="477"/>
        <v>0</v>
      </c>
      <c r="DZ296" s="77">
        <f t="shared" si="477"/>
        <v>0</v>
      </c>
      <c r="EA296" s="77">
        <f t="shared" si="477"/>
        <v>0</v>
      </c>
      <c r="EB296" s="77">
        <f t="shared" si="477"/>
        <v>0</v>
      </c>
      <c r="EC296" s="77">
        <f t="shared" si="477"/>
        <v>0</v>
      </c>
      <c r="ED296" s="77">
        <f t="shared" si="477"/>
        <v>0</v>
      </c>
      <c r="EE296" s="77">
        <f t="shared" si="477"/>
        <v>0</v>
      </c>
      <c r="EF296" s="77">
        <f t="shared" si="477"/>
        <v>0</v>
      </c>
      <c r="EG296" s="77">
        <f t="shared" si="477"/>
        <v>0</v>
      </c>
      <c r="EH296" s="77">
        <f t="shared" si="477"/>
        <v>0</v>
      </c>
      <c r="EI296" s="77">
        <f t="shared" si="478"/>
        <v>0</v>
      </c>
      <c r="EJ296" s="77">
        <f t="shared" si="478"/>
        <v>0</v>
      </c>
      <c r="EK296" s="77">
        <f t="shared" si="478"/>
        <v>0</v>
      </c>
      <c r="EL296" s="77">
        <f t="shared" si="478"/>
        <v>0</v>
      </c>
      <c r="EM296" s="77">
        <f t="shared" si="478"/>
        <v>0</v>
      </c>
      <c r="EN296" s="77">
        <f t="shared" si="478"/>
        <v>0</v>
      </c>
      <c r="EO296" s="77">
        <f t="shared" si="478"/>
        <v>0</v>
      </c>
      <c r="EP296" s="77">
        <f t="shared" si="478"/>
        <v>0</v>
      </c>
      <c r="EQ296" s="77">
        <f t="shared" si="478"/>
        <v>0</v>
      </c>
      <c r="ER296" s="77">
        <f t="shared" si="478"/>
        <v>0</v>
      </c>
      <c r="ES296" s="77">
        <f t="shared" si="479"/>
        <v>0</v>
      </c>
      <c r="ET296" s="77">
        <f t="shared" si="479"/>
        <v>0</v>
      </c>
      <c r="EU296" s="77">
        <f t="shared" si="479"/>
        <v>0</v>
      </c>
      <c r="EV296" s="77">
        <f t="shared" si="479"/>
        <v>0</v>
      </c>
      <c r="EW296" s="77">
        <f t="shared" si="479"/>
        <v>0</v>
      </c>
      <c r="EX296" s="77">
        <f t="shared" si="479"/>
        <v>0</v>
      </c>
      <c r="EY296" s="77">
        <f t="shared" si="479"/>
        <v>0</v>
      </c>
      <c r="EZ296" s="77">
        <f t="shared" si="479"/>
        <v>0</v>
      </c>
      <c r="FA296" s="77">
        <f t="shared" si="479"/>
        <v>0</v>
      </c>
      <c r="FB296" s="77">
        <f t="shared" si="479"/>
        <v>0</v>
      </c>
      <c r="FC296" s="77">
        <f t="shared" si="480"/>
        <v>0</v>
      </c>
      <c r="FD296" s="77">
        <f t="shared" si="480"/>
        <v>0</v>
      </c>
      <c r="FE296" s="77">
        <f t="shared" si="480"/>
        <v>0</v>
      </c>
      <c r="FF296" s="77">
        <f t="shared" si="480"/>
        <v>0</v>
      </c>
      <c r="FG296" s="77">
        <f t="shared" si="480"/>
        <v>0</v>
      </c>
      <c r="FH296" s="77">
        <f t="shared" si="480"/>
        <v>0</v>
      </c>
      <c r="FI296" s="77">
        <f t="shared" si="480"/>
        <v>0</v>
      </c>
      <c r="FJ296" s="77">
        <f t="shared" si="480"/>
        <v>0</v>
      </c>
      <c r="FK296" s="77">
        <f t="shared" si="480"/>
        <v>0</v>
      </c>
      <c r="FL296" s="77">
        <f t="shared" si="480"/>
        <v>0</v>
      </c>
      <c r="FM296" s="77">
        <f t="shared" si="481"/>
        <v>0</v>
      </c>
      <c r="FN296" s="77">
        <f t="shared" si="481"/>
        <v>0</v>
      </c>
      <c r="FO296" s="77">
        <f t="shared" si="481"/>
        <v>0</v>
      </c>
      <c r="FP296" s="77">
        <f t="shared" si="481"/>
        <v>0</v>
      </c>
      <c r="FQ296" s="77">
        <f t="shared" si="481"/>
        <v>0</v>
      </c>
      <c r="FR296" s="77">
        <f t="shared" si="481"/>
        <v>0</v>
      </c>
      <c r="FS296" s="77">
        <f t="shared" si="481"/>
        <v>0</v>
      </c>
      <c r="FT296" s="77">
        <f t="shared" si="481"/>
        <v>0</v>
      </c>
      <c r="FU296" s="77">
        <f t="shared" si="481"/>
        <v>0</v>
      </c>
      <c r="FV296" s="77">
        <f t="shared" si="481"/>
        <v>0</v>
      </c>
      <c r="FW296" s="77">
        <f t="shared" si="482"/>
        <v>0</v>
      </c>
      <c r="FX296" s="77">
        <f t="shared" si="482"/>
        <v>0</v>
      </c>
      <c r="FY296" s="77">
        <f t="shared" si="482"/>
        <v>0</v>
      </c>
      <c r="FZ296" s="77">
        <f t="shared" si="482"/>
        <v>0</v>
      </c>
      <c r="GA296" s="77">
        <f t="shared" si="482"/>
        <v>0</v>
      </c>
      <c r="GB296" s="77">
        <f t="shared" si="482"/>
        <v>0</v>
      </c>
      <c r="GC296" s="77">
        <f t="shared" si="482"/>
        <v>0</v>
      </c>
      <c r="GD296" s="77">
        <f t="shared" si="482"/>
        <v>0</v>
      </c>
      <c r="GE296" s="77">
        <f t="shared" si="482"/>
        <v>0</v>
      </c>
      <c r="GF296" s="77">
        <f t="shared" si="482"/>
        <v>0</v>
      </c>
      <c r="GG296" s="77">
        <f t="shared" si="482"/>
        <v>0</v>
      </c>
    </row>
    <row r="297" spans="1:189" ht="15.75" x14ac:dyDescent="0.25">
      <c r="A297" s="93"/>
      <c r="B297" s="101"/>
      <c r="C297" s="93"/>
      <c r="D297" s="93"/>
      <c r="E297" s="93"/>
      <c r="F297" s="101"/>
      <c r="G297" s="97">
        <f t="shared" si="418"/>
        <v>0</v>
      </c>
      <c r="H297" s="96"/>
      <c r="I297" s="97">
        <f t="shared" si="419"/>
        <v>0</v>
      </c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0">
        <f t="shared" si="421"/>
        <v>0</v>
      </c>
      <c r="AE297" s="100">
        <f t="shared" si="417"/>
        <v>0</v>
      </c>
      <c r="AF297" s="75"/>
      <c r="AG297" s="75"/>
      <c r="AH297" s="68">
        <f t="shared" si="420"/>
        <v>0</v>
      </c>
      <c r="AI297" s="79">
        <f>SUMIF(Списки!$D$2:$D$6,B297,Списки!$E$2:$E$6)</f>
        <v>0</v>
      </c>
      <c r="AJ297" s="79">
        <f t="shared" si="422"/>
        <v>31</v>
      </c>
      <c r="AK297" s="70"/>
      <c r="AL297" s="70">
        <f t="array" aca="1" ref="AL297" ca="1">IF(MONTH(AI297)=1,MIN(IF(F297=январь!$A$1:$AF$200,ROW(январь!$A$1:$AF$200))),IF(MONTH(AI297)=2,MIN(IF(F297=февраль!$A$1:$AF$200,ROW(февраль!$A$1:$AF$200))),IF(MONTH(AI297)=3,MIN(IF(F297=март!$A$1:$AF$200,ROW(март!$A$1:$AF$200))),IF(MONTH(AI297)=4,MIN(IF(F297=апрель!$A$1:$AF$200,ROW(апрель!$A$1:$AF$200))),IF(MONTH(AI297)=5,MIN(IF(F297=май!$A$1:$AF$200,ROW(май!$A$1:$AF$200))),0)))))</f>
        <v>3</v>
      </c>
      <c r="AM297" s="77" t="str">
        <f t="shared" ca="1" si="468"/>
        <v>П</v>
      </c>
      <c r="AN297" s="77" t="str">
        <f t="shared" ca="1" si="468"/>
        <v>П</v>
      </c>
      <c r="AO297" s="77" t="str">
        <f t="shared" ca="1" si="468"/>
        <v>КД</v>
      </c>
      <c r="AP297" s="77" t="str">
        <f t="shared" ca="1" si="468"/>
        <v>КД</v>
      </c>
      <c r="AQ297" s="77" t="str">
        <f t="shared" ca="1" si="468"/>
        <v>КД</v>
      </c>
      <c r="AR297" s="77" t="str">
        <f t="shared" ca="1" si="468"/>
        <v>КД</v>
      </c>
      <c r="AS297" s="77" t="str">
        <f t="shared" ca="1" si="468"/>
        <v>В</v>
      </c>
      <c r="AT297" s="77" t="str">
        <f t="shared" ca="1" si="468"/>
        <v>КД</v>
      </c>
      <c r="AU297" s="77">
        <f t="shared" ca="1" si="468"/>
        <v>0</v>
      </c>
      <c r="AV297" s="77">
        <f t="shared" ca="1" si="468"/>
        <v>3</v>
      </c>
      <c r="AW297" s="77">
        <f t="shared" ca="1" si="469"/>
        <v>4</v>
      </c>
      <c r="AX297" s="77">
        <f t="shared" ca="1" si="469"/>
        <v>6</v>
      </c>
      <c r="AY297" s="77">
        <f t="shared" ca="1" si="469"/>
        <v>3</v>
      </c>
      <c r="AZ297" s="77" t="str">
        <f t="shared" ca="1" si="469"/>
        <v>В</v>
      </c>
      <c r="BA297" s="77">
        <f t="shared" ca="1" si="469"/>
        <v>7</v>
      </c>
      <c r="BB297" s="77">
        <f t="shared" ca="1" si="469"/>
        <v>0</v>
      </c>
      <c r="BC297" s="77">
        <f t="shared" ca="1" si="469"/>
        <v>3</v>
      </c>
      <c r="BD297" s="77">
        <f t="shared" ca="1" si="469"/>
        <v>4</v>
      </c>
      <c r="BE297" s="77">
        <f t="shared" ca="1" si="469"/>
        <v>6</v>
      </c>
      <c r="BF297" s="77">
        <f t="shared" ca="1" si="469"/>
        <v>3</v>
      </c>
      <c r="BG297" s="77" t="str">
        <f t="shared" ca="1" si="470"/>
        <v>В</v>
      </c>
      <c r="BH297" s="77">
        <f t="shared" ca="1" si="470"/>
        <v>7</v>
      </c>
      <c r="BI297" s="77">
        <f t="shared" ca="1" si="470"/>
        <v>0</v>
      </c>
      <c r="BJ297" s="77">
        <f t="shared" ca="1" si="470"/>
        <v>3</v>
      </c>
      <c r="BK297" s="77">
        <f t="shared" ca="1" si="470"/>
        <v>4</v>
      </c>
      <c r="BL297" s="77">
        <f t="shared" ca="1" si="470"/>
        <v>6</v>
      </c>
      <c r="BM297" s="77">
        <f t="shared" ca="1" si="470"/>
        <v>3</v>
      </c>
      <c r="BN297" s="77" t="str">
        <f t="shared" ca="1" si="470"/>
        <v>В</v>
      </c>
      <c r="BO297" s="77">
        <f t="shared" ca="1" si="470"/>
        <v>7</v>
      </c>
      <c r="BP297" s="77">
        <f t="shared" ca="1" si="470"/>
        <v>0</v>
      </c>
      <c r="BQ297" s="77">
        <f t="shared" ca="1" si="470"/>
        <v>3</v>
      </c>
      <c r="BR297" s="77">
        <f t="shared" si="471"/>
        <v>0</v>
      </c>
      <c r="BS297" s="77">
        <f t="shared" si="471"/>
        <v>0</v>
      </c>
      <c r="BT297" s="77">
        <f t="shared" si="471"/>
        <v>0</v>
      </c>
      <c r="BU297" s="77">
        <f t="shared" si="471"/>
        <v>0</v>
      </c>
      <c r="BV297" s="77">
        <f t="shared" si="471"/>
        <v>0</v>
      </c>
      <c r="BW297" s="77">
        <f t="shared" si="471"/>
        <v>0</v>
      </c>
      <c r="BX297" s="77">
        <f t="shared" si="471"/>
        <v>0</v>
      </c>
      <c r="BY297" s="77">
        <f t="shared" si="471"/>
        <v>0</v>
      </c>
      <c r="BZ297" s="77">
        <f t="shared" si="471"/>
        <v>0</v>
      </c>
      <c r="CA297" s="77">
        <f t="shared" si="471"/>
        <v>0</v>
      </c>
      <c r="CB297" s="77">
        <f t="shared" si="472"/>
        <v>0</v>
      </c>
      <c r="CC297" s="77">
        <f t="shared" si="472"/>
        <v>0</v>
      </c>
      <c r="CD297" s="77">
        <f t="shared" si="472"/>
        <v>0</v>
      </c>
      <c r="CE297" s="77">
        <f t="shared" si="472"/>
        <v>0</v>
      </c>
      <c r="CF297" s="77">
        <f t="shared" si="472"/>
        <v>0</v>
      </c>
      <c r="CG297" s="77">
        <f t="shared" si="472"/>
        <v>0</v>
      </c>
      <c r="CH297" s="77">
        <f t="shared" si="472"/>
        <v>0</v>
      </c>
      <c r="CI297" s="77">
        <f t="shared" si="472"/>
        <v>0</v>
      </c>
      <c r="CJ297" s="77">
        <f t="shared" si="472"/>
        <v>0</v>
      </c>
      <c r="CK297" s="77">
        <f t="shared" si="472"/>
        <v>0</v>
      </c>
      <c r="CL297" s="77">
        <f t="shared" si="473"/>
        <v>0</v>
      </c>
      <c r="CM297" s="77">
        <f t="shared" si="473"/>
        <v>0</v>
      </c>
      <c r="CN297" s="77">
        <f t="shared" si="473"/>
        <v>0</v>
      </c>
      <c r="CO297" s="77">
        <f t="shared" si="473"/>
        <v>0</v>
      </c>
      <c r="CP297" s="77">
        <f t="shared" si="473"/>
        <v>0</v>
      </c>
      <c r="CQ297" s="77">
        <f t="shared" si="473"/>
        <v>0</v>
      </c>
      <c r="CR297" s="77">
        <f t="shared" si="473"/>
        <v>0</v>
      </c>
      <c r="CS297" s="77">
        <f t="shared" si="473"/>
        <v>0</v>
      </c>
      <c r="CT297" s="77">
        <f t="shared" si="474"/>
        <v>0</v>
      </c>
      <c r="CU297" s="77">
        <f t="shared" si="474"/>
        <v>0</v>
      </c>
      <c r="CV297" s="77">
        <f t="shared" si="474"/>
        <v>0</v>
      </c>
      <c r="CW297" s="77">
        <f t="shared" si="474"/>
        <v>0</v>
      </c>
      <c r="CX297" s="77">
        <f t="shared" si="474"/>
        <v>0</v>
      </c>
      <c r="CY297" s="77">
        <f t="shared" si="474"/>
        <v>0</v>
      </c>
      <c r="CZ297" s="77">
        <f t="shared" si="474"/>
        <v>0</v>
      </c>
      <c r="DA297" s="77">
        <f t="shared" si="474"/>
        <v>0</v>
      </c>
      <c r="DB297" s="77">
        <f t="shared" si="474"/>
        <v>0</v>
      </c>
      <c r="DC297" s="77">
        <f t="shared" si="474"/>
        <v>0</v>
      </c>
      <c r="DD297" s="77">
        <f t="shared" si="475"/>
        <v>0</v>
      </c>
      <c r="DE297" s="77">
        <f t="shared" si="475"/>
        <v>0</v>
      </c>
      <c r="DF297" s="77">
        <f t="shared" si="475"/>
        <v>0</v>
      </c>
      <c r="DG297" s="77">
        <f t="shared" si="475"/>
        <v>0</v>
      </c>
      <c r="DH297" s="77">
        <f t="shared" si="475"/>
        <v>0</v>
      </c>
      <c r="DI297" s="77">
        <f t="shared" si="475"/>
        <v>0</v>
      </c>
      <c r="DJ297" s="77">
        <f t="shared" si="475"/>
        <v>0</v>
      </c>
      <c r="DK297" s="77">
        <f t="shared" si="475"/>
        <v>0</v>
      </c>
      <c r="DL297" s="77">
        <f t="shared" si="475"/>
        <v>0</v>
      </c>
      <c r="DM297" s="77">
        <f t="shared" si="475"/>
        <v>0</v>
      </c>
      <c r="DN297" s="77">
        <f t="shared" si="476"/>
        <v>0</v>
      </c>
      <c r="DO297" s="77">
        <f t="shared" si="476"/>
        <v>0</v>
      </c>
      <c r="DP297" s="77">
        <f t="shared" si="476"/>
        <v>0</v>
      </c>
      <c r="DQ297" s="77">
        <f t="shared" si="476"/>
        <v>0</v>
      </c>
      <c r="DR297" s="77">
        <f t="shared" si="476"/>
        <v>0</v>
      </c>
      <c r="DS297" s="77">
        <f t="shared" si="476"/>
        <v>0</v>
      </c>
      <c r="DT297" s="77">
        <f t="shared" si="476"/>
        <v>0</v>
      </c>
      <c r="DU297" s="77">
        <f t="shared" si="476"/>
        <v>0</v>
      </c>
      <c r="DV297" s="77">
        <f t="shared" si="476"/>
        <v>0</v>
      </c>
      <c r="DW297" s="77">
        <f t="shared" si="476"/>
        <v>0</v>
      </c>
      <c r="DX297" s="77">
        <f t="shared" si="476"/>
        <v>0</v>
      </c>
      <c r="DY297" s="77">
        <f t="shared" si="477"/>
        <v>0</v>
      </c>
      <c r="DZ297" s="77">
        <f t="shared" si="477"/>
        <v>0</v>
      </c>
      <c r="EA297" s="77">
        <f t="shared" si="477"/>
        <v>0</v>
      </c>
      <c r="EB297" s="77">
        <f t="shared" si="477"/>
        <v>0</v>
      </c>
      <c r="EC297" s="77">
        <f t="shared" si="477"/>
        <v>0</v>
      </c>
      <c r="ED297" s="77">
        <f t="shared" si="477"/>
        <v>0</v>
      </c>
      <c r="EE297" s="77">
        <f t="shared" si="477"/>
        <v>0</v>
      </c>
      <c r="EF297" s="77">
        <f t="shared" si="477"/>
        <v>0</v>
      </c>
      <c r="EG297" s="77">
        <f t="shared" si="477"/>
        <v>0</v>
      </c>
      <c r="EH297" s="77">
        <f t="shared" si="477"/>
        <v>0</v>
      </c>
      <c r="EI297" s="77">
        <f t="shared" si="478"/>
        <v>0</v>
      </c>
      <c r="EJ297" s="77">
        <f t="shared" si="478"/>
        <v>0</v>
      </c>
      <c r="EK297" s="77">
        <f t="shared" si="478"/>
        <v>0</v>
      </c>
      <c r="EL297" s="77">
        <f t="shared" si="478"/>
        <v>0</v>
      </c>
      <c r="EM297" s="77">
        <f t="shared" si="478"/>
        <v>0</v>
      </c>
      <c r="EN297" s="77">
        <f t="shared" si="478"/>
        <v>0</v>
      </c>
      <c r="EO297" s="77">
        <f t="shared" si="478"/>
        <v>0</v>
      </c>
      <c r="EP297" s="77">
        <f t="shared" si="478"/>
        <v>0</v>
      </c>
      <c r="EQ297" s="77">
        <f t="shared" si="478"/>
        <v>0</v>
      </c>
      <c r="ER297" s="77">
        <f t="shared" si="478"/>
        <v>0</v>
      </c>
      <c r="ES297" s="77">
        <f t="shared" si="479"/>
        <v>0</v>
      </c>
      <c r="ET297" s="77">
        <f t="shared" si="479"/>
        <v>0</v>
      </c>
      <c r="EU297" s="77">
        <f t="shared" si="479"/>
        <v>0</v>
      </c>
      <c r="EV297" s="77">
        <f t="shared" si="479"/>
        <v>0</v>
      </c>
      <c r="EW297" s="77">
        <f t="shared" si="479"/>
        <v>0</v>
      </c>
      <c r="EX297" s="77">
        <f t="shared" si="479"/>
        <v>0</v>
      </c>
      <c r="EY297" s="77">
        <f t="shared" si="479"/>
        <v>0</v>
      </c>
      <c r="EZ297" s="77">
        <f t="shared" si="479"/>
        <v>0</v>
      </c>
      <c r="FA297" s="77">
        <f t="shared" si="479"/>
        <v>0</v>
      </c>
      <c r="FB297" s="77">
        <f t="shared" si="479"/>
        <v>0</v>
      </c>
      <c r="FC297" s="77">
        <f t="shared" si="480"/>
        <v>0</v>
      </c>
      <c r="FD297" s="77">
        <f t="shared" si="480"/>
        <v>0</v>
      </c>
      <c r="FE297" s="77">
        <f t="shared" si="480"/>
        <v>0</v>
      </c>
      <c r="FF297" s="77">
        <f t="shared" si="480"/>
        <v>0</v>
      </c>
      <c r="FG297" s="77">
        <f t="shared" si="480"/>
        <v>0</v>
      </c>
      <c r="FH297" s="77">
        <f t="shared" si="480"/>
        <v>0</v>
      </c>
      <c r="FI297" s="77">
        <f t="shared" si="480"/>
        <v>0</v>
      </c>
      <c r="FJ297" s="77">
        <f t="shared" si="480"/>
        <v>0</v>
      </c>
      <c r="FK297" s="77">
        <f t="shared" si="480"/>
        <v>0</v>
      </c>
      <c r="FL297" s="77">
        <f t="shared" si="480"/>
        <v>0</v>
      </c>
      <c r="FM297" s="77">
        <f t="shared" si="481"/>
        <v>0</v>
      </c>
      <c r="FN297" s="77">
        <f t="shared" si="481"/>
        <v>0</v>
      </c>
      <c r="FO297" s="77">
        <f t="shared" si="481"/>
        <v>0</v>
      </c>
      <c r="FP297" s="77">
        <f t="shared" si="481"/>
        <v>0</v>
      </c>
      <c r="FQ297" s="77">
        <f t="shared" si="481"/>
        <v>0</v>
      </c>
      <c r="FR297" s="77">
        <f t="shared" si="481"/>
        <v>0</v>
      </c>
      <c r="FS297" s="77">
        <f t="shared" si="481"/>
        <v>0</v>
      </c>
      <c r="FT297" s="77">
        <f t="shared" si="481"/>
        <v>0</v>
      </c>
      <c r="FU297" s="77">
        <f t="shared" si="481"/>
        <v>0</v>
      </c>
      <c r="FV297" s="77">
        <f t="shared" si="481"/>
        <v>0</v>
      </c>
      <c r="FW297" s="77">
        <f t="shared" si="482"/>
        <v>0</v>
      </c>
      <c r="FX297" s="77">
        <f t="shared" si="482"/>
        <v>0</v>
      </c>
      <c r="FY297" s="77">
        <f t="shared" si="482"/>
        <v>0</v>
      </c>
      <c r="FZ297" s="77">
        <f t="shared" si="482"/>
        <v>0</v>
      </c>
      <c r="GA297" s="77">
        <f t="shared" si="482"/>
        <v>0</v>
      </c>
      <c r="GB297" s="77">
        <f t="shared" si="482"/>
        <v>0</v>
      </c>
      <c r="GC297" s="77">
        <f t="shared" si="482"/>
        <v>0</v>
      </c>
      <c r="GD297" s="77">
        <f t="shared" si="482"/>
        <v>0</v>
      </c>
      <c r="GE297" s="77">
        <f t="shared" si="482"/>
        <v>0</v>
      </c>
      <c r="GF297" s="77">
        <f t="shared" si="482"/>
        <v>0</v>
      </c>
      <c r="GG297" s="77">
        <f t="shared" si="482"/>
        <v>0</v>
      </c>
    </row>
    <row r="298" spans="1:189" ht="15.75" x14ac:dyDescent="0.25">
      <c r="A298" s="93">
        <v>295</v>
      </c>
      <c r="B298" s="101"/>
      <c r="C298" s="93"/>
      <c r="D298" s="93"/>
      <c r="E298" s="93"/>
      <c r="F298" s="101"/>
      <c r="G298" s="97">
        <f t="shared" si="418"/>
        <v>0</v>
      </c>
      <c r="H298" s="96"/>
      <c r="I298" s="97">
        <f t="shared" si="419"/>
        <v>0</v>
      </c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0">
        <f t="shared" si="421"/>
        <v>0</v>
      </c>
      <c r="AE298" s="100">
        <f t="shared" si="417"/>
        <v>0</v>
      </c>
      <c r="AF298" s="75"/>
      <c r="AG298" s="75"/>
      <c r="AH298" s="68">
        <f t="shared" si="420"/>
        <v>0</v>
      </c>
      <c r="AI298" s="79">
        <f>SUMIF(Списки!$D$2:$D$6,B298,Списки!$E$2:$E$6)</f>
        <v>0</v>
      </c>
      <c r="AJ298" s="79">
        <f t="shared" si="422"/>
        <v>31</v>
      </c>
      <c r="AK298" s="70"/>
      <c r="AL298" s="70">
        <f t="array" aca="1" ref="AL298" ca="1">IF(MONTH(AI298)=1,MIN(IF(F298=январь!$A$1:$AF$200,ROW(январь!$A$1:$AF$200))),IF(MONTH(AI298)=2,MIN(IF(F298=февраль!$A$1:$AF$200,ROW(февраль!$A$1:$AF$200))),IF(MONTH(AI298)=3,MIN(IF(F298=март!$A$1:$AF$200,ROW(март!$A$1:$AF$200))),IF(MONTH(AI298)=4,MIN(IF(F298=апрель!$A$1:$AF$200,ROW(апрель!$A$1:$AF$200))),IF(MONTH(AI298)=5,MIN(IF(F298=май!$A$1:$AF$200,ROW(май!$A$1:$AF$200))),0)))))</f>
        <v>3</v>
      </c>
      <c r="AM298" s="77" t="str">
        <f t="shared" ca="1" si="468"/>
        <v>П</v>
      </c>
      <c r="AN298" s="77" t="str">
        <f t="shared" ca="1" si="468"/>
        <v>П</v>
      </c>
      <c r="AO298" s="77" t="str">
        <f t="shared" ca="1" si="468"/>
        <v>КД</v>
      </c>
      <c r="AP298" s="77" t="str">
        <f t="shared" ca="1" si="468"/>
        <v>КД</v>
      </c>
      <c r="AQ298" s="77" t="str">
        <f t="shared" ca="1" si="468"/>
        <v>КД</v>
      </c>
      <c r="AR298" s="77" t="str">
        <f t="shared" ca="1" si="468"/>
        <v>КД</v>
      </c>
      <c r="AS298" s="77" t="str">
        <f t="shared" ca="1" si="468"/>
        <v>В</v>
      </c>
      <c r="AT298" s="77" t="str">
        <f t="shared" ca="1" si="468"/>
        <v>КД</v>
      </c>
      <c r="AU298" s="77">
        <f t="shared" ca="1" si="468"/>
        <v>0</v>
      </c>
      <c r="AV298" s="77">
        <f t="shared" ca="1" si="468"/>
        <v>3</v>
      </c>
      <c r="AW298" s="77">
        <f t="shared" ca="1" si="469"/>
        <v>4</v>
      </c>
      <c r="AX298" s="77">
        <f t="shared" ca="1" si="469"/>
        <v>6</v>
      </c>
      <c r="AY298" s="77">
        <f t="shared" ca="1" si="469"/>
        <v>3</v>
      </c>
      <c r="AZ298" s="77" t="str">
        <f t="shared" ca="1" si="469"/>
        <v>В</v>
      </c>
      <c r="BA298" s="77">
        <f t="shared" ca="1" si="469"/>
        <v>7</v>
      </c>
      <c r="BB298" s="77">
        <f t="shared" ca="1" si="469"/>
        <v>0</v>
      </c>
      <c r="BC298" s="77">
        <f t="shared" ca="1" si="469"/>
        <v>3</v>
      </c>
      <c r="BD298" s="77">
        <f t="shared" ca="1" si="469"/>
        <v>4</v>
      </c>
      <c r="BE298" s="77">
        <f t="shared" ca="1" si="469"/>
        <v>6</v>
      </c>
      <c r="BF298" s="77">
        <f t="shared" ca="1" si="469"/>
        <v>3</v>
      </c>
      <c r="BG298" s="77" t="str">
        <f t="shared" ca="1" si="470"/>
        <v>В</v>
      </c>
      <c r="BH298" s="77">
        <f t="shared" ca="1" si="470"/>
        <v>7</v>
      </c>
      <c r="BI298" s="77">
        <f t="shared" ca="1" si="470"/>
        <v>0</v>
      </c>
      <c r="BJ298" s="77">
        <f t="shared" ca="1" si="470"/>
        <v>3</v>
      </c>
      <c r="BK298" s="77">
        <f t="shared" ca="1" si="470"/>
        <v>4</v>
      </c>
      <c r="BL298" s="77">
        <f t="shared" ca="1" si="470"/>
        <v>6</v>
      </c>
      <c r="BM298" s="77">
        <f t="shared" ca="1" si="470"/>
        <v>3</v>
      </c>
      <c r="BN298" s="77" t="str">
        <f t="shared" ca="1" si="470"/>
        <v>В</v>
      </c>
      <c r="BO298" s="77">
        <f t="shared" ca="1" si="470"/>
        <v>7</v>
      </c>
      <c r="BP298" s="77">
        <f t="shared" ca="1" si="470"/>
        <v>0</v>
      </c>
      <c r="BQ298" s="77">
        <f t="shared" ca="1" si="470"/>
        <v>3</v>
      </c>
      <c r="BR298" s="77">
        <f t="shared" si="471"/>
        <v>0</v>
      </c>
      <c r="BS298" s="77">
        <f t="shared" si="471"/>
        <v>0</v>
      </c>
      <c r="BT298" s="77">
        <f t="shared" si="471"/>
        <v>0</v>
      </c>
      <c r="BU298" s="77">
        <f t="shared" si="471"/>
        <v>0</v>
      </c>
      <c r="BV298" s="77">
        <f t="shared" si="471"/>
        <v>0</v>
      </c>
      <c r="BW298" s="77">
        <f t="shared" si="471"/>
        <v>0</v>
      </c>
      <c r="BX298" s="77">
        <f t="shared" si="471"/>
        <v>0</v>
      </c>
      <c r="BY298" s="77">
        <f t="shared" si="471"/>
        <v>0</v>
      </c>
      <c r="BZ298" s="77">
        <f t="shared" si="471"/>
        <v>0</v>
      </c>
      <c r="CA298" s="77">
        <f t="shared" si="471"/>
        <v>0</v>
      </c>
      <c r="CB298" s="77">
        <f t="shared" si="472"/>
        <v>0</v>
      </c>
      <c r="CC298" s="77">
        <f t="shared" si="472"/>
        <v>0</v>
      </c>
      <c r="CD298" s="77">
        <f t="shared" si="472"/>
        <v>0</v>
      </c>
      <c r="CE298" s="77">
        <f t="shared" si="472"/>
        <v>0</v>
      </c>
      <c r="CF298" s="77">
        <f t="shared" si="472"/>
        <v>0</v>
      </c>
      <c r="CG298" s="77">
        <f t="shared" si="472"/>
        <v>0</v>
      </c>
      <c r="CH298" s="77">
        <f t="shared" si="472"/>
        <v>0</v>
      </c>
      <c r="CI298" s="77">
        <f t="shared" si="472"/>
        <v>0</v>
      </c>
      <c r="CJ298" s="77">
        <f t="shared" si="472"/>
        <v>0</v>
      </c>
      <c r="CK298" s="77">
        <f t="shared" si="472"/>
        <v>0</v>
      </c>
      <c r="CL298" s="77">
        <f t="shared" si="473"/>
        <v>0</v>
      </c>
      <c r="CM298" s="77">
        <f t="shared" si="473"/>
        <v>0</v>
      </c>
      <c r="CN298" s="77">
        <f t="shared" si="473"/>
        <v>0</v>
      </c>
      <c r="CO298" s="77">
        <f t="shared" si="473"/>
        <v>0</v>
      </c>
      <c r="CP298" s="77">
        <f t="shared" si="473"/>
        <v>0</v>
      </c>
      <c r="CQ298" s="77">
        <f t="shared" si="473"/>
        <v>0</v>
      </c>
      <c r="CR298" s="77">
        <f t="shared" si="473"/>
        <v>0</v>
      </c>
      <c r="CS298" s="77">
        <f t="shared" si="473"/>
        <v>0</v>
      </c>
      <c r="CT298" s="77">
        <f t="shared" si="474"/>
        <v>0</v>
      </c>
      <c r="CU298" s="77">
        <f t="shared" si="474"/>
        <v>0</v>
      </c>
      <c r="CV298" s="77">
        <f t="shared" si="474"/>
        <v>0</v>
      </c>
      <c r="CW298" s="77">
        <f t="shared" si="474"/>
        <v>0</v>
      </c>
      <c r="CX298" s="77">
        <f t="shared" si="474"/>
        <v>0</v>
      </c>
      <c r="CY298" s="77">
        <f t="shared" si="474"/>
        <v>0</v>
      </c>
      <c r="CZ298" s="77">
        <f t="shared" si="474"/>
        <v>0</v>
      </c>
      <c r="DA298" s="77">
        <f t="shared" si="474"/>
        <v>0</v>
      </c>
      <c r="DB298" s="77">
        <f t="shared" si="474"/>
        <v>0</v>
      </c>
      <c r="DC298" s="77">
        <f t="shared" si="474"/>
        <v>0</v>
      </c>
      <c r="DD298" s="77">
        <f t="shared" si="475"/>
        <v>0</v>
      </c>
      <c r="DE298" s="77">
        <f t="shared" si="475"/>
        <v>0</v>
      </c>
      <c r="DF298" s="77">
        <f t="shared" si="475"/>
        <v>0</v>
      </c>
      <c r="DG298" s="77">
        <f t="shared" si="475"/>
        <v>0</v>
      </c>
      <c r="DH298" s="77">
        <f t="shared" si="475"/>
        <v>0</v>
      </c>
      <c r="DI298" s="77">
        <f t="shared" si="475"/>
        <v>0</v>
      </c>
      <c r="DJ298" s="77">
        <f t="shared" si="475"/>
        <v>0</v>
      </c>
      <c r="DK298" s="77">
        <f t="shared" si="475"/>
        <v>0</v>
      </c>
      <c r="DL298" s="77">
        <f t="shared" si="475"/>
        <v>0</v>
      </c>
      <c r="DM298" s="77">
        <f t="shared" si="475"/>
        <v>0</v>
      </c>
      <c r="DN298" s="77">
        <f t="shared" si="476"/>
        <v>0</v>
      </c>
      <c r="DO298" s="77">
        <f t="shared" si="476"/>
        <v>0</v>
      </c>
      <c r="DP298" s="77">
        <f t="shared" si="476"/>
        <v>0</v>
      </c>
      <c r="DQ298" s="77">
        <f t="shared" si="476"/>
        <v>0</v>
      </c>
      <c r="DR298" s="77">
        <f t="shared" si="476"/>
        <v>0</v>
      </c>
      <c r="DS298" s="77">
        <f t="shared" si="476"/>
        <v>0</v>
      </c>
      <c r="DT298" s="77">
        <f t="shared" si="476"/>
        <v>0</v>
      </c>
      <c r="DU298" s="77">
        <f t="shared" si="476"/>
        <v>0</v>
      </c>
      <c r="DV298" s="77">
        <f t="shared" si="476"/>
        <v>0</v>
      </c>
      <c r="DW298" s="77">
        <f t="shared" si="476"/>
        <v>0</v>
      </c>
      <c r="DX298" s="77">
        <f t="shared" si="476"/>
        <v>0</v>
      </c>
      <c r="DY298" s="77">
        <f t="shared" si="477"/>
        <v>0</v>
      </c>
      <c r="DZ298" s="77">
        <f t="shared" si="477"/>
        <v>0</v>
      </c>
      <c r="EA298" s="77">
        <f t="shared" si="477"/>
        <v>0</v>
      </c>
      <c r="EB298" s="77">
        <f t="shared" si="477"/>
        <v>0</v>
      </c>
      <c r="EC298" s="77">
        <f t="shared" si="477"/>
        <v>0</v>
      </c>
      <c r="ED298" s="77">
        <f t="shared" si="477"/>
        <v>0</v>
      </c>
      <c r="EE298" s="77">
        <f t="shared" si="477"/>
        <v>0</v>
      </c>
      <c r="EF298" s="77">
        <f t="shared" si="477"/>
        <v>0</v>
      </c>
      <c r="EG298" s="77">
        <f t="shared" si="477"/>
        <v>0</v>
      </c>
      <c r="EH298" s="77">
        <f t="shared" si="477"/>
        <v>0</v>
      </c>
      <c r="EI298" s="77">
        <f t="shared" si="478"/>
        <v>0</v>
      </c>
      <c r="EJ298" s="77">
        <f t="shared" si="478"/>
        <v>0</v>
      </c>
      <c r="EK298" s="77">
        <f t="shared" si="478"/>
        <v>0</v>
      </c>
      <c r="EL298" s="77">
        <f t="shared" si="478"/>
        <v>0</v>
      </c>
      <c r="EM298" s="77">
        <f t="shared" si="478"/>
        <v>0</v>
      </c>
      <c r="EN298" s="77">
        <f t="shared" si="478"/>
        <v>0</v>
      </c>
      <c r="EO298" s="77">
        <f t="shared" si="478"/>
        <v>0</v>
      </c>
      <c r="EP298" s="77">
        <f t="shared" si="478"/>
        <v>0</v>
      </c>
      <c r="EQ298" s="77">
        <f t="shared" si="478"/>
        <v>0</v>
      </c>
      <c r="ER298" s="77">
        <f t="shared" si="478"/>
        <v>0</v>
      </c>
      <c r="ES298" s="77">
        <f t="shared" si="479"/>
        <v>0</v>
      </c>
      <c r="ET298" s="77">
        <f t="shared" si="479"/>
        <v>0</v>
      </c>
      <c r="EU298" s="77">
        <f t="shared" si="479"/>
        <v>0</v>
      </c>
      <c r="EV298" s="77">
        <f t="shared" si="479"/>
        <v>0</v>
      </c>
      <c r="EW298" s="77">
        <f t="shared" si="479"/>
        <v>0</v>
      </c>
      <c r="EX298" s="77">
        <f t="shared" si="479"/>
        <v>0</v>
      </c>
      <c r="EY298" s="77">
        <f t="shared" si="479"/>
        <v>0</v>
      </c>
      <c r="EZ298" s="77">
        <f t="shared" si="479"/>
        <v>0</v>
      </c>
      <c r="FA298" s="77">
        <f t="shared" si="479"/>
        <v>0</v>
      </c>
      <c r="FB298" s="77">
        <f t="shared" si="479"/>
        <v>0</v>
      </c>
      <c r="FC298" s="77">
        <f t="shared" si="480"/>
        <v>0</v>
      </c>
      <c r="FD298" s="77">
        <f t="shared" si="480"/>
        <v>0</v>
      </c>
      <c r="FE298" s="77">
        <f t="shared" si="480"/>
        <v>0</v>
      </c>
      <c r="FF298" s="77">
        <f t="shared" si="480"/>
        <v>0</v>
      </c>
      <c r="FG298" s="77">
        <f t="shared" si="480"/>
        <v>0</v>
      </c>
      <c r="FH298" s="77">
        <f t="shared" si="480"/>
        <v>0</v>
      </c>
      <c r="FI298" s="77">
        <f t="shared" si="480"/>
        <v>0</v>
      </c>
      <c r="FJ298" s="77">
        <f t="shared" si="480"/>
        <v>0</v>
      </c>
      <c r="FK298" s="77">
        <f t="shared" si="480"/>
        <v>0</v>
      </c>
      <c r="FL298" s="77">
        <f t="shared" si="480"/>
        <v>0</v>
      </c>
      <c r="FM298" s="77">
        <f t="shared" si="481"/>
        <v>0</v>
      </c>
      <c r="FN298" s="77">
        <f t="shared" si="481"/>
        <v>0</v>
      </c>
      <c r="FO298" s="77">
        <f t="shared" si="481"/>
        <v>0</v>
      </c>
      <c r="FP298" s="77">
        <f t="shared" si="481"/>
        <v>0</v>
      </c>
      <c r="FQ298" s="77">
        <f t="shared" si="481"/>
        <v>0</v>
      </c>
      <c r="FR298" s="77">
        <f t="shared" si="481"/>
        <v>0</v>
      </c>
      <c r="FS298" s="77">
        <f t="shared" si="481"/>
        <v>0</v>
      </c>
      <c r="FT298" s="77">
        <f t="shared" si="481"/>
        <v>0</v>
      </c>
      <c r="FU298" s="77">
        <f t="shared" si="481"/>
        <v>0</v>
      </c>
      <c r="FV298" s="77">
        <f t="shared" si="481"/>
        <v>0</v>
      </c>
      <c r="FW298" s="77">
        <f t="shared" si="482"/>
        <v>0</v>
      </c>
      <c r="FX298" s="77">
        <f t="shared" si="482"/>
        <v>0</v>
      </c>
      <c r="FY298" s="77">
        <f t="shared" si="482"/>
        <v>0</v>
      </c>
      <c r="FZ298" s="77">
        <f t="shared" si="482"/>
        <v>0</v>
      </c>
      <c r="GA298" s="77">
        <f t="shared" si="482"/>
        <v>0</v>
      </c>
      <c r="GB298" s="77">
        <f t="shared" si="482"/>
        <v>0</v>
      </c>
      <c r="GC298" s="77">
        <f t="shared" si="482"/>
        <v>0</v>
      </c>
      <c r="GD298" s="77">
        <f t="shared" si="482"/>
        <v>0</v>
      </c>
      <c r="GE298" s="77">
        <f t="shared" si="482"/>
        <v>0</v>
      </c>
      <c r="GF298" s="77">
        <f t="shared" si="482"/>
        <v>0</v>
      </c>
      <c r="GG298" s="77">
        <f t="shared" si="482"/>
        <v>0</v>
      </c>
    </row>
    <row r="299" spans="1:189" ht="15.75" x14ac:dyDescent="0.25">
      <c r="A299" s="93">
        <v>296</v>
      </c>
      <c r="B299" s="101"/>
      <c r="C299" s="93"/>
      <c r="D299" s="93"/>
      <c r="E299" s="93"/>
      <c r="F299" s="101"/>
      <c r="G299" s="97">
        <f t="shared" si="418"/>
        <v>0</v>
      </c>
      <c r="H299" s="96"/>
      <c r="I299" s="97">
        <f t="shared" si="419"/>
        <v>0</v>
      </c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0">
        <f t="shared" si="421"/>
        <v>0</v>
      </c>
      <c r="AE299" s="100">
        <f t="shared" si="417"/>
        <v>0</v>
      </c>
      <c r="AF299" s="75"/>
      <c r="AG299" s="75"/>
      <c r="AH299" s="68">
        <f t="shared" si="420"/>
        <v>0</v>
      </c>
      <c r="AI299" s="79">
        <f>SUMIF(Списки!$D$2:$D$6,B299,Списки!$E$2:$E$6)</f>
        <v>0</v>
      </c>
      <c r="AJ299" s="79">
        <f t="shared" si="422"/>
        <v>31</v>
      </c>
      <c r="AK299" s="70"/>
      <c r="AL299" s="70">
        <f t="array" aca="1" ref="AL299" ca="1">IF(MONTH(AI299)=1,MIN(IF(F299=январь!$A$1:$AF$200,ROW(январь!$A$1:$AF$200))),IF(MONTH(AI299)=2,MIN(IF(F299=февраль!$A$1:$AF$200,ROW(февраль!$A$1:$AF$200))),IF(MONTH(AI299)=3,MIN(IF(F299=март!$A$1:$AF$200,ROW(март!$A$1:$AF$200))),IF(MONTH(AI299)=4,MIN(IF(F299=апрель!$A$1:$AF$200,ROW(апрель!$A$1:$AF$200))),IF(MONTH(AI299)=5,MIN(IF(F299=май!$A$1:$AF$200,ROW(май!$A$1:$AF$200))),0)))))</f>
        <v>3</v>
      </c>
      <c r="AM299" s="77" t="str">
        <f t="shared" ca="1" si="468"/>
        <v>П</v>
      </c>
      <c r="AN299" s="77" t="str">
        <f t="shared" ca="1" si="468"/>
        <v>П</v>
      </c>
      <c r="AO299" s="77" t="str">
        <f t="shared" ca="1" si="468"/>
        <v>КД</v>
      </c>
      <c r="AP299" s="77" t="str">
        <f t="shared" ca="1" si="468"/>
        <v>КД</v>
      </c>
      <c r="AQ299" s="77" t="str">
        <f t="shared" ca="1" si="468"/>
        <v>КД</v>
      </c>
      <c r="AR299" s="77" t="str">
        <f t="shared" ca="1" si="468"/>
        <v>КД</v>
      </c>
      <c r="AS299" s="77" t="str">
        <f t="shared" ca="1" si="468"/>
        <v>В</v>
      </c>
      <c r="AT299" s="77" t="str">
        <f t="shared" ca="1" si="468"/>
        <v>КД</v>
      </c>
      <c r="AU299" s="77">
        <f t="shared" ca="1" si="468"/>
        <v>0</v>
      </c>
      <c r="AV299" s="77">
        <f t="shared" ca="1" si="468"/>
        <v>3</v>
      </c>
      <c r="AW299" s="77">
        <f t="shared" ca="1" si="469"/>
        <v>4</v>
      </c>
      <c r="AX299" s="77">
        <f t="shared" ca="1" si="469"/>
        <v>6</v>
      </c>
      <c r="AY299" s="77">
        <f t="shared" ca="1" si="469"/>
        <v>3</v>
      </c>
      <c r="AZ299" s="77" t="str">
        <f t="shared" ca="1" si="469"/>
        <v>В</v>
      </c>
      <c r="BA299" s="77">
        <f t="shared" ca="1" si="469"/>
        <v>7</v>
      </c>
      <c r="BB299" s="77">
        <f t="shared" ca="1" si="469"/>
        <v>0</v>
      </c>
      <c r="BC299" s="77">
        <f t="shared" ca="1" si="469"/>
        <v>3</v>
      </c>
      <c r="BD299" s="77">
        <f t="shared" ca="1" si="469"/>
        <v>4</v>
      </c>
      <c r="BE299" s="77">
        <f t="shared" ca="1" si="469"/>
        <v>6</v>
      </c>
      <c r="BF299" s="77">
        <f t="shared" ca="1" si="469"/>
        <v>3</v>
      </c>
      <c r="BG299" s="77" t="str">
        <f t="shared" ca="1" si="470"/>
        <v>В</v>
      </c>
      <c r="BH299" s="77">
        <f t="shared" ca="1" si="470"/>
        <v>7</v>
      </c>
      <c r="BI299" s="77">
        <f t="shared" ca="1" si="470"/>
        <v>0</v>
      </c>
      <c r="BJ299" s="77">
        <f t="shared" ca="1" si="470"/>
        <v>3</v>
      </c>
      <c r="BK299" s="77">
        <f t="shared" ca="1" si="470"/>
        <v>4</v>
      </c>
      <c r="BL299" s="77">
        <f t="shared" ca="1" si="470"/>
        <v>6</v>
      </c>
      <c r="BM299" s="77">
        <f t="shared" ca="1" si="470"/>
        <v>3</v>
      </c>
      <c r="BN299" s="77" t="str">
        <f t="shared" ca="1" si="470"/>
        <v>В</v>
      </c>
      <c r="BO299" s="77">
        <f t="shared" ca="1" si="470"/>
        <v>7</v>
      </c>
      <c r="BP299" s="77">
        <f t="shared" ca="1" si="470"/>
        <v>0</v>
      </c>
      <c r="BQ299" s="77">
        <f t="shared" ca="1" si="470"/>
        <v>3</v>
      </c>
      <c r="BR299" s="77">
        <f t="shared" si="471"/>
        <v>0</v>
      </c>
      <c r="BS299" s="77">
        <f t="shared" si="471"/>
        <v>0</v>
      </c>
      <c r="BT299" s="77">
        <f t="shared" si="471"/>
        <v>0</v>
      </c>
      <c r="BU299" s="77">
        <f t="shared" si="471"/>
        <v>0</v>
      </c>
      <c r="BV299" s="77">
        <f t="shared" si="471"/>
        <v>0</v>
      </c>
      <c r="BW299" s="77">
        <f t="shared" si="471"/>
        <v>0</v>
      </c>
      <c r="BX299" s="77">
        <f t="shared" si="471"/>
        <v>0</v>
      </c>
      <c r="BY299" s="77">
        <f t="shared" si="471"/>
        <v>0</v>
      </c>
      <c r="BZ299" s="77">
        <f t="shared" si="471"/>
        <v>0</v>
      </c>
      <c r="CA299" s="77">
        <f t="shared" si="471"/>
        <v>0</v>
      </c>
      <c r="CB299" s="77">
        <f t="shared" si="472"/>
        <v>0</v>
      </c>
      <c r="CC299" s="77">
        <f t="shared" si="472"/>
        <v>0</v>
      </c>
      <c r="CD299" s="77">
        <f t="shared" si="472"/>
        <v>0</v>
      </c>
      <c r="CE299" s="77">
        <f t="shared" si="472"/>
        <v>0</v>
      </c>
      <c r="CF299" s="77">
        <f t="shared" si="472"/>
        <v>0</v>
      </c>
      <c r="CG299" s="77">
        <f t="shared" si="472"/>
        <v>0</v>
      </c>
      <c r="CH299" s="77">
        <f t="shared" si="472"/>
        <v>0</v>
      </c>
      <c r="CI299" s="77">
        <f t="shared" si="472"/>
        <v>0</v>
      </c>
      <c r="CJ299" s="77">
        <f t="shared" si="472"/>
        <v>0</v>
      </c>
      <c r="CK299" s="77">
        <f t="shared" si="472"/>
        <v>0</v>
      </c>
      <c r="CL299" s="77">
        <f t="shared" si="473"/>
        <v>0</v>
      </c>
      <c r="CM299" s="77">
        <f t="shared" si="473"/>
        <v>0</v>
      </c>
      <c r="CN299" s="77">
        <f t="shared" si="473"/>
        <v>0</v>
      </c>
      <c r="CO299" s="77">
        <f t="shared" si="473"/>
        <v>0</v>
      </c>
      <c r="CP299" s="77">
        <f t="shared" si="473"/>
        <v>0</v>
      </c>
      <c r="CQ299" s="77">
        <f t="shared" si="473"/>
        <v>0</v>
      </c>
      <c r="CR299" s="77">
        <f t="shared" si="473"/>
        <v>0</v>
      </c>
      <c r="CS299" s="77">
        <f t="shared" si="473"/>
        <v>0</v>
      </c>
      <c r="CT299" s="77">
        <f t="shared" si="474"/>
        <v>0</v>
      </c>
      <c r="CU299" s="77">
        <f t="shared" si="474"/>
        <v>0</v>
      </c>
      <c r="CV299" s="77">
        <f t="shared" si="474"/>
        <v>0</v>
      </c>
      <c r="CW299" s="77">
        <f t="shared" si="474"/>
        <v>0</v>
      </c>
      <c r="CX299" s="77">
        <f t="shared" si="474"/>
        <v>0</v>
      </c>
      <c r="CY299" s="77">
        <f t="shared" si="474"/>
        <v>0</v>
      </c>
      <c r="CZ299" s="77">
        <f t="shared" si="474"/>
        <v>0</v>
      </c>
      <c r="DA299" s="77">
        <f t="shared" si="474"/>
        <v>0</v>
      </c>
      <c r="DB299" s="77">
        <f t="shared" si="474"/>
        <v>0</v>
      </c>
      <c r="DC299" s="77">
        <f t="shared" si="474"/>
        <v>0</v>
      </c>
      <c r="DD299" s="77">
        <f t="shared" si="475"/>
        <v>0</v>
      </c>
      <c r="DE299" s="77">
        <f t="shared" si="475"/>
        <v>0</v>
      </c>
      <c r="DF299" s="77">
        <f t="shared" si="475"/>
        <v>0</v>
      </c>
      <c r="DG299" s="77">
        <f t="shared" si="475"/>
        <v>0</v>
      </c>
      <c r="DH299" s="77">
        <f t="shared" si="475"/>
        <v>0</v>
      </c>
      <c r="DI299" s="77">
        <f t="shared" si="475"/>
        <v>0</v>
      </c>
      <c r="DJ299" s="77">
        <f t="shared" si="475"/>
        <v>0</v>
      </c>
      <c r="DK299" s="77">
        <f t="shared" si="475"/>
        <v>0</v>
      </c>
      <c r="DL299" s="77">
        <f t="shared" si="475"/>
        <v>0</v>
      </c>
      <c r="DM299" s="77">
        <f t="shared" si="475"/>
        <v>0</v>
      </c>
      <c r="DN299" s="77">
        <f t="shared" si="476"/>
        <v>0</v>
      </c>
      <c r="DO299" s="77">
        <f t="shared" si="476"/>
        <v>0</v>
      </c>
      <c r="DP299" s="77">
        <f t="shared" si="476"/>
        <v>0</v>
      </c>
      <c r="DQ299" s="77">
        <f t="shared" si="476"/>
        <v>0</v>
      </c>
      <c r="DR299" s="77">
        <f t="shared" si="476"/>
        <v>0</v>
      </c>
      <c r="DS299" s="77">
        <f t="shared" si="476"/>
        <v>0</v>
      </c>
      <c r="DT299" s="77">
        <f t="shared" si="476"/>
        <v>0</v>
      </c>
      <c r="DU299" s="77">
        <f t="shared" si="476"/>
        <v>0</v>
      </c>
      <c r="DV299" s="77">
        <f t="shared" si="476"/>
        <v>0</v>
      </c>
      <c r="DW299" s="77">
        <f t="shared" si="476"/>
        <v>0</v>
      </c>
      <c r="DX299" s="77">
        <f t="shared" si="476"/>
        <v>0</v>
      </c>
      <c r="DY299" s="77">
        <f t="shared" si="477"/>
        <v>0</v>
      </c>
      <c r="DZ299" s="77">
        <f t="shared" si="477"/>
        <v>0</v>
      </c>
      <c r="EA299" s="77">
        <f t="shared" si="477"/>
        <v>0</v>
      </c>
      <c r="EB299" s="77">
        <f t="shared" si="477"/>
        <v>0</v>
      </c>
      <c r="EC299" s="77">
        <f t="shared" si="477"/>
        <v>0</v>
      </c>
      <c r="ED299" s="77">
        <f t="shared" si="477"/>
        <v>0</v>
      </c>
      <c r="EE299" s="77">
        <f t="shared" si="477"/>
        <v>0</v>
      </c>
      <c r="EF299" s="77">
        <f t="shared" si="477"/>
        <v>0</v>
      </c>
      <c r="EG299" s="77">
        <f t="shared" si="477"/>
        <v>0</v>
      </c>
      <c r="EH299" s="77">
        <f t="shared" si="477"/>
        <v>0</v>
      </c>
      <c r="EI299" s="77">
        <f t="shared" si="478"/>
        <v>0</v>
      </c>
      <c r="EJ299" s="77">
        <f t="shared" si="478"/>
        <v>0</v>
      </c>
      <c r="EK299" s="77">
        <f t="shared" si="478"/>
        <v>0</v>
      </c>
      <c r="EL299" s="77">
        <f t="shared" si="478"/>
        <v>0</v>
      </c>
      <c r="EM299" s="77">
        <f t="shared" si="478"/>
        <v>0</v>
      </c>
      <c r="EN299" s="77">
        <f t="shared" si="478"/>
        <v>0</v>
      </c>
      <c r="EO299" s="77">
        <f t="shared" si="478"/>
        <v>0</v>
      </c>
      <c r="EP299" s="77">
        <f t="shared" si="478"/>
        <v>0</v>
      </c>
      <c r="EQ299" s="77">
        <f t="shared" si="478"/>
        <v>0</v>
      </c>
      <c r="ER299" s="77">
        <f t="shared" si="478"/>
        <v>0</v>
      </c>
      <c r="ES299" s="77">
        <f t="shared" si="479"/>
        <v>0</v>
      </c>
      <c r="ET299" s="77">
        <f t="shared" si="479"/>
        <v>0</v>
      </c>
      <c r="EU299" s="77">
        <f t="shared" si="479"/>
        <v>0</v>
      </c>
      <c r="EV299" s="77">
        <f t="shared" si="479"/>
        <v>0</v>
      </c>
      <c r="EW299" s="77">
        <f t="shared" si="479"/>
        <v>0</v>
      </c>
      <c r="EX299" s="77">
        <f t="shared" si="479"/>
        <v>0</v>
      </c>
      <c r="EY299" s="77">
        <f t="shared" si="479"/>
        <v>0</v>
      </c>
      <c r="EZ299" s="77">
        <f t="shared" si="479"/>
        <v>0</v>
      </c>
      <c r="FA299" s="77">
        <f t="shared" si="479"/>
        <v>0</v>
      </c>
      <c r="FB299" s="77">
        <f t="shared" si="479"/>
        <v>0</v>
      </c>
      <c r="FC299" s="77">
        <f t="shared" si="480"/>
        <v>0</v>
      </c>
      <c r="FD299" s="77">
        <f t="shared" si="480"/>
        <v>0</v>
      </c>
      <c r="FE299" s="77">
        <f t="shared" si="480"/>
        <v>0</v>
      </c>
      <c r="FF299" s="77">
        <f t="shared" si="480"/>
        <v>0</v>
      </c>
      <c r="FG299" s="77">
        <f t="shared" si="480"/>
        <v>0</v>
      </c>
      <c r="FH299" s="77">
        <f t="shared" si="480"/>
        <v>0</v>
      </c>
      <c r="FI299" s="77">
        <f t="shared" si="480"/>
        <v>0</v>
      </c>
      <c r="FJ299" s="77">
        <f t="shared" si="480"/>
        <v>0</v>
      </c>
      <c r="FK299" s="77">
        <f t="shared" si="480"/>
        <v>0</v>
      </c>
      <c r="FL299" s="77">
        <f t="shared" si="480"/>
        <v>0</v>
      </c>
      <c r="FM299" s="77">
        <f t="shared" si="481"/>
        <v>0</v>
      </c>
      <c r="FN299" s="77">
        <f t="shared" si="481"/>
        <v>0</v>
      </c>
      <c r="FO299" s="77">
        <f t="shared" si="481"/>
        <v>0</v>
      </c>
      <c r="FP299" s="77">
        <f t="shared" si="481"/>
        <v>0</v>
      </c>
      <c r="FQ299" s="77">
        <f t="shared" si="481"/>
        <v>0</v>
      </c>
      <c r="FR299" s="77">
        <f t="shared" si="481"/>
        <v>0</v>
      </c>
      <c r="FS299" s="77">
        <f t="shared" si="481"/>
        <v>0</v>
      </c>
      <c r="FT299" s="77">
        <f t="shared" si="481"/>
        <v>0</v>
      </c>
      <c r="FU299" s="77">
        <f t="shared" si="481"/>
        <v>0</v>
      </c>
      <c r="FV299" s="77">
        <f t="shared" si="481"/>
        <v>0</v>
      </c>
      <c r="FW299" s="77">
        <f t="shared" si="482"/>
        <v>0</v>
      </c>
      <c r="FX299" s="77">
        <f t="shared" si="482"/>
        <v>0</v>
      </c>
      <c r="FY299" s="77">
        <f t="shared" si="482"/>
        <v>0</v>
      </c>
      <c r="FZ299" s="77">
        <f t="shared" si="482"/>
        <v>0</v>
      </c>
      <c r="GA299" s="77">
        <f t="shared" si="482"/>
        <v>0</v>
      </c>
      <c r="GB299" s="77">
        <f t="shared" si="482"/>
        <v>0</v>
      </c>
      <c r="GC299" s="77">
        <f t="shared" si="482"/>
        <v>0</v>
      </c>
      <c r="GD299" s="77">
        <f t="shared" si="482"/>
        <v>0</v>
      </c>
      <c r="GE299" s="77">
        <f t="shared" si="482"/>
        <v>0</v>
      </c>
      <c r="GF299" s="77">
        <f t="shared" si="482"/>
        <v>0</v>
      </c>
      <c r="GG299" s="77">
        <f t="shared" si="482"/>
        <v>0</v>
      </c>
    </row>
    <row r="300" spans="1:189" ht="15.75" x14ac:dyDescent="0.25">
      <c r="A300" s="93">
        <v>297</v>
      </c>
      <c r="B300" s="101"/>
      <c r="C300" s="93"/>
      <c r="D300" s="93"/>
      <c r="E300" s="93"/>
      <c r="F300" s="101"/>
      <c r="G300" s="97">
        <f t="shared" si="418"/>
        <v>0</v>
      </c>
      <c r="H300" s="96"/>
      <c r="I300" s="97">
        <f t="shared" si="419"/>
        <v>0</v>
      </c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0">
        <f t="shared" si="421"/>
        <v>0</v>
      </c>
      <c r="AE300" s="100">
        <f t="shared" si="417"/>
        <v>0</v>
      </c>
      <c r="AF300" s="75"/>
      <c r="AG300" s="75"/>
      <c r="AH300" s="68">
        <f t="shared" si="420"/>
        <v>0</v>
      </c>
      <c r="AI300" s="76">
        <f>SUMIF(Списки!$D$2:$D$6,B300,Списки!$E$2:$E$6)</f>
        <v>0</v>
      </c>
      <c r="AJ300" s="76">
        <f t="shared" si="422"/>
        <v>31</v>
      </c>
      <c r="AK300" s="70"/>
      <c r="AL300" s="70">
        <f t="array" aca="1" ref="AL300" ca="1">IF(MONTH(AI300)=1,MIN(IF(F300=январь!$A$1:$AF$200,ROW(январь!$A$1:$AF$200))),IF(MONTH(AI300)=2,MIN(IF(F300=февраль!$A$1:$AF$200,ROW(февраль!$A$1:$AF$200))),IF(MONTH(AI300)=3,MIN(IF(F300=март!$A$1:$AF$200,ROW(март!$A$1:$AF$200))),IF(MONTH(AI300)=4,MIN(IF(F300=апрель!$A$1:$AF$200,ROW(апрель!$A$1:$AF$200))),IF(MONTH(AI300)=5,MIN(IF(F300=май!$A$1:$AF$200,ROW(май!$A$1:$AF$200))),0)))))</f>
        <v>3</v>
      </c>
      <c r="AM300" s="77" t="str">
        <f t="shared" ca="1" si="468"/>
        <v>П</v>
      </c>
      <c r="AN300" s="77" t="str">
        <f t="shared" ca="1" si="468"/>
        <v>П</v>
      </c>
      <c r="AO300" s="77" t="str">
        <f t="shared" ca="1" si="468"/>
        <v>КД</v>
      </c>
      <c r="AP300" s="77" t="str">
        <f t="shared" ca="1" si="468"/>
        <v>КД</v>
      </c>
      <c r="AQ300" s="77" t="str">
        <f t="shared" ca="1" si="468"/>
        <v>КД</v>
      </c>
      <c r="AR300" s="77" t="str">
        <f t="shared" ca="1" si="468"/>
        <v>КД</v>
      </c>
      <c r="AS300" s="77" t="str">
        <f t="shared" ca="1" si="468"/>
        <v>В</v>
      </c>
      <c r="AT300" s="77" t="str">
        <f t="shared" ca="1" si="468"/>
        <v>КД</v>
      </c>
      <c r="AU300" s="77">
        <f t="shared" ca="1" si="468"/>
        <v>0</v>
      </c>
      <c r="AV300" s="77">
        <f t="shared" ca="1" si="468"/>
        <v>3</v>
      </c>
      <c r="AW300" s="77">
        <f t="shared" ca="1" si="469"/>
        <v>4</v>
      </c>
      <c r="AX300" s="77">
        <f t="shared" ca="1" si="469"/>
        <v>6</v>
      </c>
      <c r="AY300" s="77">
        <f t="shared" ca="1" si="469"/>
        <v>3</v>
      </c>
      <c r="AZ300" s="77" t="str">
        <f t="shared" ca="1" si="469"/>
        <v>В</v>
      </c>
      <c r="BA300" s="77">
        <f t="shared" ca="1" si="469"/>
        <v>7</v>
      </c>
      <c r="BB300" s="77">
        <f t="shared" ca="1" si="469"/>
        <v>0</v>
      </c>
      <c r="BC300" s="77">
        <f t="shared" ca="1" si="469"/>
        <v>3</v>
      </c>
      <c r="BD300" s="77">
        <f t="shared" ca="1" si="469"/>
        <v>4</v>
      </c>
      <c r="BE300" s="77">
        <f t="shared" ca="1" si="469"/>
        <v>6</v>
      </c>
      <c r="BF300" s="77">
        <f t="shared" ca="1" si="469"/>
        <v>3</v>
      </c>
      <c r="BG300" s="77" t="str">
        <f t="shared" ca="1" si="470"/>
        <v>В</v>
      </c>
      <c r="BH300" s="77">
        <f t="shared" ca="1" si="470"/>
        <v>7</v>
      </c>
      <c r="BI300" s="77">
        <f t="shared" ca="1" si="470"/>
        <v>0</v>
      </c>
      <c r="BJ300" s="77">
        <f t="shared" ca="1" si="470"/>
        <v>3</v>
      </c>
      <c r="BK300" s="77">
        <f t="shared" ca="1" si="470"/>
        <v>4</v>
      </c>
      <c r="BL300" s="77">
        <f t="shared" ca="1" si="470"/>
        <v>6</v>
      </c>
      <c r="BM300" s="77">
        <f t="shared" ca="1" si="470"/>
        <v>3</v>
      </c>
      <c r="BN300" s="77" t="str">
        <f t="shared" ca="1" si="470"/>
        <v>В</v>
      </c>
      <c r="BO300" s="77">
        <f t="shared" ca="1" si="470"/>
        <v>7</v>
      </c>
      <c r="BP300" s="77">
        <f t="shared" ca="1" si="470"/>
        <v>0</v>
      </c>
      <c r="BQ300" s="77">
        <f t="shared" ca="1" si="470"/>
        <v>3</v>
      </c>
      <c r="BR300" s="77">
        <f t="shared" si="471"/>
        <v>0</v>
      </c>
      <c r="BS300" s="77">
        <f t="shared" si="471"/>
        <v>0</v>
      </c>
      <c r="BT300" s="77">
        <f t="shared" si="471"/>
        <v>0</v>
      </c>
      <c r="BU300" s="77">
        <f t="shared" si="471"/>
        <v>0</v>
      </c>
      <c r="BV300" s="77">
        <f t="shared" si="471"/>
        <v>0</v>
      </c>
      <c r="BW300" s="77">
        <f t="shared" si="471"/>
        <v>0</v>
      </c>
      <c r="BX300" s="77">
        <f t="shared" si="471"/>
        <v>0</v>
      </c>
      <c r="BY300" s="77">
        <f t="shared" si="471"/>
        <v>0</v>
      </c>
      <c r="BZ300" s="77">
        <f t="shared" si="471"/>
        <v>0</v>
      </c>
      <c r="CA300" s="77">
        <f t="shared" si="471"/>
        <v>0</v>
      </c>
      <c r="CB300" s="77">
        <f t="shared" si="472"/>
        <v>0</v>
      </c>
      <c r="CC300" s="77">
        <f t="shared" si="472"/>
        <v>0</v>
      </c>
      <c r="CD300" s="77">
        <f t="shared" si="472"/>
        <v>0</v>
      </c>
      <c r="CE300" s="77">
        <f t="shared" si="472"/>
        <v>0</v>
      </c>
      <c r="CF300" s="77">
        <f t="shared" si="472"/>
        <v>0</v>
      </c>
      <c r="CG300" s="77">
        <f t="shared" si="472"/>
        <v>0</v>
      </c>
      <c r="CH300" s="77">
        <f t="shared" si="472"/>
        <v>0</v>
      </c>
      <c r="CI300" s="77">
        <f t="shared" si="472"/>
        <v>0</v>
      </c>
      <c r="CJ300" s="77">
        <f t="shared" si="472"/>
        <v>0</v>
      </c>
      <c r="CK300" s="77">
        <f t="shared" si="472"/>
        <v>0</v>
      </c>
      <c r="CL300" s="77">
        <f t="shared" si="473"/>
        <v>0</v>
      </c>
      <c r="CM300" s="77">
        <f t="shared" si="473"/>
        <v>0</v>
      </c>
      <c r="CN300" s="77">
        <f t="shared" si="473"/>
        <v>0</v>
      </c>
      <c r="CO300" s="77">
        <f t="shared" si="473"/>
        <v>0</v>
      </c>
      <c r="CP300" s="77">
        <f t="shared" si="473"/>
        <v>0</v>
      </c>
      <c r="CQ300" s="77">
        <f t="shared" si="473"/>
        <v>0</v>
      </c>
      <c r="CR300" s="77">
        <f t="shared" si="473"/>
        <v>0</v>
      </c>
      <c r="CS300" s="77">
        <f t="shared" si="473"/>
        <v>0</v>
      </c>
      <c r="CT300" s="77">
        <f t="shared" si="474"/>
        <v>0</v>
      </c>
      <c r="CU300" s="77">
        <f t="shared" si="474"/>
        <v>0</v>
      </c>
      <c r="CV300" s="77">
        <f t="shared" si="474"/>
        <v>0</v>
      </c>
      <c r="CW300" s="77">
        <f t="shared" si="474"/>
        <v>0</v>
      </c>
      <c r="CX300" s="77">
        <f t="shared" si="474"/>
        <v>0</v>
      </c>
      <c r="CY300" s="77">
        <f t="shared" si="474"/>
        <v>0</v>
      </c>
      <c r="CZ300" s="77">
        <f t="shared" si="474"/>
        <v>0</v>
      </c>
      <c r="DA300" s="77">
        <f t="shared" si="474"/>
        <v>0</v>
      </c>
      <c r="DB300" s="77">
        <f t="shared" si="474"/>
        <v>0</v>
      </c>
      <c r="DC300" s="77">
        <f t="shared" si="474"/>
        <v>0</v>
      </c>
      <c r="DD300" s="77">
        <f t="shared" si="475"/>
        <v>0</v>
      </c>
      <c r="DE300" s="77">
        <f t="shared" si="475"/>
        <v>0</v>
      </c>
      <c r="DF300" s="77">
        <f t="shared" si="475"/>
        <v>0</v>
      </c>
      <c r="DG300" s="77">
        <f t="shared" si="475"/>
        <v>0</v>
      </c>
      <c r="DH300" s="77">
        <f t="shared" si="475"/>
        <v>0</v>
      </c>
      <c r="DI300" s="77">
        <f t="shared" si="475"/>
        <v>0</v>
      </c>
      <c r="DJ300" s="77">
        <f t="shared" si="475"/>
        <v>0</v>
      </c>
      <c r="DK300" s="77">
        <f t="shared" si="475"/>
        <v>0</v>
      </c>
      <c r="DL300" s="77">
        <f t="shared" si="475"/>
        <v>0</v>
      </c>
      <c r="DM300" s="77">
        <f t="shared" si="475"/>
        <v>0</v>
      </c>
      <c r="DN300" s="77">
        <f t="shared" si="476"/>
        <v>0</v>
      </c>
      <c r="DO300" s="77">
        <f t="shared" si="476"/>
        <v>0</v>
      </c>
      <c r="DP300" s="77">
        <f t="shared" si="476"/>
        <v>0</v>
      </c>
      <c r="DQ300" s="77">
        <f t="shared" si="476"/>
        <v>0</v>
      </c>
      <c r="DR300" s="77">
        <f t="shared" si="476"/>
        <v>0</v>
      </c>
      <c r="DS300" s="77">
        <f t="shared" si="476"/>
        <v>0</v>
      </c>
      <c r="DT300" s="77">
        <f t="shared" si="476"/>
        <v>0</v>
      </c>
      <c r="DU300" s="77">
        <f t="shared" si="476"/>
        <v>0</v>
      </c>
      <c r="DV300" s="77">
        <f t="shared" si="476"/>
        <v>0</v>
      </c>
      <c r="DW300" s="77">
        <f t="shared" si="476"/>
        <v>0</v>
      </c>
      <c r="DX300" s="77">
        <f t="shared" si="476"/>
        <v>0</v>
      </c>
      <c r="DY300" s="77">
        <f t="shared" si="477"/>
        <v>0</v>
      </c>
      <c r="DZ300" s="77">
        <f t="shared" si="477"/>
        <v>0</v>
      </c>
      <c r="EA300" s="77">
        <f t="shared" si="477"/>
        <v>0</v>
      </c>
      <c r="EB300" s="77">
        <f t="shared" si="477"/>
        <v>0</v>
      </c>
      <c r="EC300" s="77">
        <f t="shared" si="477"/>
        <v>0</v>
      </c>
      <c r="ED300" s="77">
        <f t="shared" si="477"/>
        <v>0</v>
      </c>
      <c r="EE300" s="77">
        <f t="shared" si="477"/>
        <v>0</v>
      </c>
      <c r="EF300" s="77">
        <f t="shared" si="477"/>
        <v>0</v>
      </c>
      <c r="EG300" s="77">
        <f t="shared" si="477"/>
        <v>0</v>
      </c>
      <c r="EH300" s="77">
        <f t="shared" si="477"/>
        <v>0</v>
      </c>
      <c r="EI300" s="77">
        <f t="shared" si="478"/>
        <v>0</v>
      </c>
      <c r="EJ300" s="77">
        <f t="shared" si="478"/>
        <v>0</v>
      </c>
      <c r="EK300" s="77">
        <f t="shared" si="478"/>
        <v>0</v>
      </c>
      <c r="EL300" s="77">
        <f t="shared" si="478"/>
        <v>0</v>
      </c>
      <c r="EM300" s="77">
        <f t="shared" si="478"/>
        <v>0</v>
      </c>
      <c r="EN300" s="77">
        <f t="shared" si="478"/>
        <v>0</v>
      </c>
      <c r="EO300" s="77">
        <f t="shared" si="478"/>
        <v>0</v>
      </c>
      <c r="EP300" s="77">
        <f t="shared" si="478"/>
        <v>0</v>
      </c>
      <c r="EQ300" s="77">
        <f t="shared" si="478"/>
        <v>0</v>
      </c>
      <c r="ER300" s="77">
        <f t="shared" si="478"/>
        <v>0</v>
      </c>
      <c r="ES300" s="77">
        <f t="shared" si="479"/>
        <v>0</v>
      </c>
      <c r="ET300" s="77">
        <f t="shared" si="479"/>
        <v>0</v>
      </c>
      <c r="EU300" s="77">
        <f t="shared" si="479"/>
        <v>0</v>
      </c>
      <c r="EV300" s="77">
        <f t="shared" si="479"/>
        <v>0</v>
      </c>
      <c r="EW300" s="77">
        <f t="shared" si="479"/>
        <v>0</v>
      </c>
      <c r="EX300" s="77">
        <f t="shared" si="479"/>
        <v>0</v>
      </c>
      <c r="EY300" s="77">
        <f t="shared" si="479"/>
        <v>0</v>
      </c>
      <c r="EZ300" s="77">
        <f t="shared" si="479"/>
        <v>0</v>
      </c>
      <c r="FA300" s="77">
        <f t="shared" si="479"/>
        <v>0</v>
      </c>
      <c r="FB300" s="77">
        <f t="shared" si="479"/>
        <v>0</v>
      </c>
      <c r="FC300" s="77">
        <f t="shared" si="480"/>
        <v>0</v>
      </c>
      <c r="FD300" s="77">
        <f t="shared" si="480"/>
        <v>0</v>
      </c>
      <c r="FE300" s="77">
        <f t="shared" si="480"/>
        <v>0</v>
      </c>
      <c r="FF300" s="77">
        <f t="shared" si="480"/>
        <v>0</v>
      </c>
      <c r="FG300" s="77">
        <f t="shared" si="480"/>
        <v>0</v>
      </c>
      <c r="FH300" s="77">
        <f t="shared" si="480"/>
        <v>0</v>
      </c>
      <c r="FI300" s="77">
        <f t="shared" si="480"/>
        <v>0</v>
      </c>
      <c r="FJ300" s="77">
        <f t="shared" si="480"/>
        <v>0</v>
      </c>
      <c r="FK300" s="77">
        <f t="shared" si="480"/>
        <v>0</v>
      </c>
      <c r="FL300" s="77">
        <f t="shared" si="480"/>
        <v>0</v>
      </c>
      <c r="FM300" s="77">
        <f t="shared" si="481"/>
        <v>0</v>
      </c>
      <c r="FN300" s="77">
        <f t="shared" si="481"/>
        <v>0</v>
      </c>
      <c r="FO300" s="77">
        <f t="shared" si="481"/>
        <v>0</v>
      </c>
      <c r="FP300" s="77">
        <f t="shared" si="481"/>
        <v>0</v>
      </c>
      <c r="FQ300" s="77">
        <f t="shared" si="481"/>
        <v>0</v>
      </c>
      <c r="FR300" s="77">
        <f t="shared" si="481"/>
        <v>0</v>
      </c>
      <c r="FS300" s="77">
        <f t="shared" si="481"/>
        <v>0</v>
      </c>
      <c r="FT300" s="77">
        <f t="shared" si="481"/>
        <v>0</v>
      </c>
      <c r="FU300" s="77">
        <f t="shared" si="481"/>
        <v>0</v>
      </c>
      <c r="FV300" s="77">
        <f t="shared" si="481"/>
        <v>0</v>
      </c>
      <c r="FW300" s="77">
        <f t="shared" si="482"/>
        <v>0</v>
      </c>
      <c r="FX300" s="77">
        <f t="shared" si="482"/>
        <v>0</v>
      </c>
      <c r="FY300" s="77">
        <f t="shared" si="482"/>
        <v>0</v>
      </c>
      <c r="FZ300" s="77">
        <f t="shared" si="482"/>
        <v>0</v>
      </c>
      <c r="GA300" s="77">
        <f t="shared" si="482"/>
        <v>0</v>
      </c>
      <c r="GB300" s="77">
        <f t="shared" si="482"/>
        <v>0</v>
      </c>
      <c r="GC300" s="77">
        <f t="shared" si="482"/>
        <v>0</v>
      </c>
      <c r="GD300" s="77">
        <f t="shared" si="482"/>
        <v>0</v>
      </c>
      <c r="GE300" s="77">
        <f t="shared" si="482"/>
        <v>0</v>
      </c>
      <c r="GF300" s="77">
        <f t="shared" si="482"/>
        <v>0</v>
      </c>
      <c r="GG300" s="77">
        <f t="shared" si="482"/>
        <v>0</v>
      </c>
    </row>
  </sheetData>
  <mergeCells count="1">
    <mergeCell ref="J2:AD2"/>
  </mergeCells>
  <dataValidations count="2">
    <dataValidation type="date" allowBlank="1" showInputMessage="1" showErrorMessage="1" sqref="C4:C300">
      <formula1>AI4</formula1>
      <formula2>AJ4</formula2>
    </dataValidation>
    <dataValidation type="date" allowBlank="1" showInputMessage="1" showErrorMessage="1" sqref="D4:D300">
      <formula1>AI4</formula1>
      <formula2>AJ4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Списки!$D$2:$D$6</xm:f>
          </x14:formula1>
          <xm:sqref>B4:B300</xm:sqref>
        </x14:dataValidation>
        <x14:dataValidation type="list" allowBlank="1" showInputMessage="1" showErrorMessage="1">
          <x14:formula1>
            <xm:f>Списки!$L$2:$L$200</xm:f>
          </x14:formula1>
          <xm:sqref>L4:L300 J4:J300 P4:P300 N4:N300 R4:R300 T4:T300 V4:V300 X4:X300 Z4:Z300 AB4:AB300 F4:F300</xm:sqref>
        </x14:dataValidation>
        <x14:dataValidation type="list" allowBlank="1" showInputMessage="1" showErrorMessage="1">
          <x14:formula1>
            <xm:f>Списки!$H$2:$H$7</xm:f>
          </x14:formula1>
          <xm:sqref>E4:E300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00"/>
  <sheetViews>
    <sheetView workbookViewId="0">
      <selection activeCell="H19" sqref="H19"/>
    </sheetView>
  </sheetViews>
  <sheetFormatPr defaultRowHeight="15" x14ac:dyDescent="0.25"/>
  <cols>
    <col min="2" max="2" width="10" customWidth="1"/>
    <col min="5" max="5" width="11.42578125" customWidth="1"/>
    <col min="6" max="6" width="10.140625" bestFit="1" customWidth="1"/>
    <col min="8" max="8" width="21" customWidth="1"/>
    <col min="9" max="9" width="13.7109375" customWidth="1"/>
    <col min="18" max="18" width="12" bestFit="1" customWidth="1"/>
  </cols>
  <sheetData>
    <row r="2" spans="1:22" x14ac:dyDescent="0.25">
      <c r="A2">
        <f>IF(B2=B1,1000,0)</f>
        <v>0</v>
      </c>
      <c r="B2" s="7" t="str">
        <f>IF(База!B3="","",База!B3)</f>
        <v>Сидоров Семен</v>
      </c>
      <c r="D2" s="1" t="s">
        <v>3</v>
      </c>
      <c r="E2" s="8">
        <v>43101</v>
      </c>
      <c r="F2" s="8">
        <v>43131</v>
      </c>
      <c r="H2" t="s">
        <v>47</v>
      </c>
      <c r="J2">
        <f>COUNTIF($B$2:$B$200,"&gt;"&amp;B2)+COUNTIF($B$2:B2,"="&amp;B2)</f>
        <v>6</v>
      </c>
      <c r="K2">
        <f>LARGE($J$2:$J$200,ROW(J1))</f>
        <v>27</v>
      </c>
      <c r="L2" t="str">
        <f>INDEX($B$2:$B$200,MATCH(K2,$J$2:$J$200,0))</f>
        <v>Алтайбаев Арман</v>
      </c>
      <c r="N2">
        <f>IF(L2=L1,11111,0)</f>
        <v>0</v>
      </c>
      <c r="P2" s="33"/>
      <c r="Q2" t="s">
        <v>83</v>
      </c>
      <c r="R2" s="33">
        <v>172000</v>
      </c>
      <c r="U2" s="13"/>
      <c r="V2" s="33"/>
    </row>
    <row r="3" spans="1:22" x14ac:dyDescent="0.25">
      <c r="A3" s="13">
        <f t="shared" ref="A3:A66" si="0">IF(B3=B2,1000,0)</f>
        <v>0</v>
      </c>
      <c r="B3" s="7" t="str">
        <f>IF(База!B4="","",База!B4)</f>
        <v>Петров Петр</v>
      </c>
      <c r="D3" s="1" t="s">
        <v>4</v>
      </c>
      <c r="E3" s="8">
        <v>43132</v>
      </c>
      <c r="F3" s="8">
        <v>43159</v>
      </c>
      <c r="H3" t="s">
        <v>49</v>
      </c>
      <c r="J3" s="13">
        <f>COUNTIF($B$2:$B$200,"&gt;"&amp;B3)+COUNTIF($B$2:B3,"="&amp;B3)</f>
        <v>8</v>
      </c>
      <c r="K3" s="13">
        <f t="shared" ref="K3:K66" si="1">LARGE($J$2:$J$200,ROW(J2))</f>
        <v>26</v>
      </c>
      <c r="L3" s="13" t="str">
        <f t="shared" ref="L3:L66" si="2">INDEX($B$2:$B$200,MATCH(K3,$J$2:$J$200,0))</f>
        <v xml:space="preserve">Ахметов Ақжол </v>
      </c>
      <c r="N3" s="13">
        <f t="shared" ref="N3:N66" si="3">IF(L3=L2,11111,0)</f>
        <v>0</v>
      </c>
      <c r="P3" s="33"/>
      <c r="Q3" t="s">
        <v>84</v>
      </c>
      <c r="R3" s="33">
        <v>215000</v>
      </c>
      <c r="U3" s="13"/>
      <c r="V3" s="33"/>
    </row>
    <row r="4" spans="1:22" x14ac:dyDescent="0.25">
      <c r="A4" s="13">
        <f t="shared" si="0"/>
        <v>0</v>
      </c>
      <c r="B4" s="7" t="str">
        <f>IF(База!B5="","",База!B5)</f>
        <v>Алтайбаев Арман</v>
      </c>
      <c r="D4" s="1" t="s">
        <v>5</v>
      </c>
      <c r="E4" s="8">
        <v>43160</v>
      </c>
      <c r="F4" s="8">
        <v>43190</v>
      </c>
      <c r="H4" t="s">
        <v>50</v>
      </c>
      <c r="J4" s="13">
        <f>COUNTIF($B$2:$B$200,"&gt;"&amp;B4)+COUNTIF($B$2:B4,"="&amp;B4)</f>
        <v>27</v>
      </c>
      <c r="K4" s="13">
        <f t="shared" si="1"/>
        <v>25</v>
      </c>
      <c r="L4" s="13" t="str">
        <f t="shared" si="2"/>
        <v>Базарбаев Бауыржан</v>
      </c>
      <c r="N4" s="13">
        <f t="shared" si="3"/>
        <v>0</v>
      </c>
      <c r="P4" s="33"/>
      <c r="Q4" t="s">
        <v>85</v>
      </c>
      <c r="R4" s="33">
        <v>286000</v>
      </c>
      <c r="U4" s="13"/>
      <c r="V4" s="33"/>
    </row>
    <row r="5" spans="1:22" x14ac:dyDescent="0.25">
      <c r="A5" s="13">
        <f t="shared" si="0"/>
        <v>0</v>
      </c>
      <c r="B5" s="7" t="str">
        <f>IF(База!B6="","",База!B6)</f>
        <v xml:space="preserve">Ахметов Ақжол </v>
      </c>
      <c r="D5" s="1" t="s">
        <v>6</v>
      </c>
      <c r="E5" s="8">
        <v>43191</v>
      </c>
      <c r="F5" s="8">
        <v>43220</v>
      </c>
      <c r="H5" t="s">
        <v>52</v>
      </c>
      <c r="J5" s="13">
        <f>COUNTIF($B$2:$B$200,"&gt;"&amp;B5)+COUNTIF($B$2:B5,"="&amp;B5)</f>
        <v>26</v>
      </c>
      <c r="K5" s="13">
        <f t="shared" si="1"/>
        <v>24</v>
      </c>
      <c r="L5" s="13" t="str">
        <f t="shared" si="2"/>
        <v>Вакансия Англ язык</v>
      </c>
      <c r="N5" s="13">
        <f t="shared" si="3"/>
        <v>0</v>
      </c>
      <c r="P5" s="33"/>
      <c r="Q5" t="s">
        <v>86</v>
      </c>
      <c r="R5" s="33">
        <v>386000</v>
      </c>
      <c r="U5" s="13"/>
      <c r="V5" s="33"/>
    </row>
    <row r="6" spans="1:22" x14ac:dyDescent="0.25">
      <c r="A6" s="13">
        <f t="shared" si="0"/>
        <v>0</v>
      </c>
      <c r="B6" s="7" t="str">
        <f>IF(База!B7="","",База!B7)</f>
        <v>Базарбаев Бауыржан</v>
      </c>
      <c r="D6" s="1" t="s">
        <v>7</v>
      </c>
      <c r="E6" s="8">
        <v>43221</v>
      </c>
      <c r="F6" s="8">
        <v>43251</v>
      </c>
      <c r="H6" t="s">
        <v>48</v>
      </c>
      <c r="J6" s="13">
        <f>COUNTIF($B$2:$B$200,"&gt;"&amp;B6)+COUNTIF($B$2:B6,"="&amp;B6)</f>
        <v>25</v>
      </c>
      <c r="K6" s="13">
        <f t="shared" si="1"/>
        <v>23</v>
      </c>
      <c r="L6" s="13" t="str">
        <f t="shared" si="2"/>
        <v xml:space="preserve">Вакансия ГППР </v>
      </c>
      <c r="N6" s="13">
        <f t="shared" si="3"/>
        <v>0</v>
      </c>
      <c r="P6" s="33"/>
      <c r="Q6" t="s">
        <v>87</v>
      </c>
      <c r="R6" s="33">
        <v>500000</v>
      </c>
      <c r="U6" s="13"/>
      <c r="V6" s="33"/>
    </row>
    <row r="7" spans="1:22" x14ac:dyDescent="0.25">
      <c r="A7" s="13">
        <f t="shared" si="0"/>
        <v>0</v>
      </c>
      <c r="B7" s="7" t="str">
        <f>IF(База!B8="","",База!B8)</f>
        <v>Дацюк Павел</v>
      </c>
      <c r="H7" t="s">
        <v>58</v>
      </c>
      <c r="J7" s="13">
        <f>COUNTIF($B$2:$B$200,"&gt;"&amp;B7)+COUNTIF($B$2:B7,"="&amp;B7)</f>
        <v>22</v>
      </c>
      <c r="K7" s="13">
        <f t="shared" si="1"/>
        <v>22</v>
      </c>
      <c r="L7" s="13" t="str">
        <f t="shared" si="2"/>
        <v>Дацюк Павел</v>
      </c>
      <c r="N7" s="13">
        <f t="shared" si="3"/>
        <v>0</v>
      </c>
      <c r="P7" s="33"/>
      <c r="Q7" t="s">
        <v>88</v>
      </c>
      <c r="R7" s="33">
        <v>643000</v>
      </c>
      <c r="U7" s="13"/>
      <c r="V7" s="33"/>
    </row>
    <row r="8" spans="1:22" x14ac:dyDescent="0.25">
      <c r="A8" s="13">
        <f t="shared" si="0"/>
        <v>0</v>
      </c>
      <c r="B8" s="7" t="str">
        <f>IF(База!B9="","",База!B9)</f>
        <v>Малкин Евгений</v>
      </c>
      <c r="J8" s="13">
        <f>COUNTIF($B$2:$B$200,"&gt;"&amp;B8)+COUNTIF($B$2:B8,"="&amp;B8)</f>
        <v>13</v>
      </c>
      <c r="K8" s="13">
        <f t="shared" si="1"/>
        <v>21</v>
      </c>
      <c r="L8" s="13" t="str">
        <f t="shared" si="2"/>
        <v>Джуматаев Эмиль</v>
      </c>
      <c r="N8" s="13">
        <f t="shared" si="3"/>
        <v>0</v>
      </c>
    </row>
    <row r="9" spans="1:22" x14ac:dyDescent="0.25">
      <c r="A9" s="13">
        <f t="shared" si="0"/>
        <v>0</v>
      </c>
      <c r="B9" s="7" t="str">
        <f>IF(База!B10="","",База!B10)</f>
        <v>Козлов Николай</v>
      </c>
      <c r="H9" t="s">
        <v>76</v>
      </c>
      <c r="J9" s="13">
        <f>COUNTIF($B$2:$B$200,"&gt;"&amp;B9)+COUNTIF($B$2:B9,"="&amp;B9)</f>
        <v>15</v>
      </c>
      <c r="K9" s="13">
        <f t="shared" si="1"/>
        <v>20</v>
      </c>
      <c r="L9" s="13" t="str">
        <f t="shared" si="2"/>
        <v>Дилимбетова Дана</v>
      </c>
      <c r="N9" s="13">
        <f t="shared" si="3"/>
        <v>0</v>
      </c>
    </row>
    <row r="10" spans="1:22" x14ac:dyDescent="0.25">
      <c r="A10" s="13">
        <f t="shared" si="0"/>
        <v>0</v>
      </c>
      <c r="B10" s="7" t="str">
        <f>IF(База!B11="","",База!B11)</f>
        <v>Жакупова Альмира</v>
      </c>
      <c r="H10" t="s">
        <v>77</v>
      </c>
      <c r="J10" s="13">
        <f>COUNTIF($B$2:$B$200,"&gt;"&amp;B10)+COUNTIF($B$2:B10,"="&amp;B10)</f>
        <v>18</v>
      </c>
      <c r="K10" s="13">
        <f t="shared" si="1"/>
        <v>19</v>
      </c>
      <c r="L10" s="13" t="str">
        <f t="shared" si="2"/>
        <v>Доненко Анатолий</v>
      </c>
      <c r="N10" s="13">
        <f t="shared" si="3"/>
        <v>0</v>
      </c>
    </row>
    <row r="11" spans="1:22" x14ac:dyDescent="0.25">
      <c r="A11" s="13">
        <f t="shared" si="0"/>
        <v>0</v>
      </c>
      <c r="B11" s="7" t="str">
        <f>IF(База!B12="","",База!B12)</f>
        <v>Жанабилова Дана</v>
      </c>
      <c r="H11" t="s">
        <v>48</v>
      </c>
      <c r="J11" s="13">
        <f>COUNTIF($B$2:$B$200,"&gt;"&amp;B11)+COUNTIF($B$2:B11,"="&amp;B11)</f>
        <v>17</v>
      </c>
      <c r="K11" s="13">
        <f t="shared" si="1"/>
        <v>18</v>
      </c>
      <c r="L11" s="13" t="str">
        <f t="shared" si="2"/>
        <v>Жакупова Альмира</v>
      </c>
      <c r="N11" s="13">
        <f t="shared" si="3"/>
        <v>0</v>
      </c>
    </row>
    <row r="12" spans="1:22" x14ac:dyDescent="0.25">
      <c r="A12" s="13">
        <f t="shared" si="0"/>
        <v>0</v>
      </c>
      <c r="B12" s="7" t="str">
        <f>IF(База!B13="","",База!B13)</f>
        <v>Маканова Айдана</v>
      </c>
      <c r="H12" t="s">
        <v>78</v>
      </c>
      <c r="J12" s="13">
        <f>COUNTIF($B$2:$B$200,"&gt;"&amp;B12)+COUNTIF($B$2:B12,"="&amp;B12)</f>
        <v>14</v>
      </c>
      <c r="K12" s="13">
        <f t="shared" si="1"/>
        <v>17</v>
      </c>
      <c r="L12" s="13" t="str">
        <f t="shared" si="2"/>
        <v>Жанабилова Дана</v>
      </c>
      <c r="N12" s="13">
        <f t="shared" si="3"/>
        <v>0</v>
      </c>
    </row>
    <row r="13" spans="1:22" x14ac:dyDescent="0.25">
      <c r="A13" s="13">
        <f t="shared" si="0"/>
        <v>0</v>
      </c>
      <c r="B13" s="7" t="str">
        <f>IF(База!B14="","",База!B14)</f>
        <v>Доненко Анатолий</v>
      </c>
      <c r="H13" t="s">
        <v>79</v>
      </c>
      <c r="J13" s="13">
        <f>COUNTIF($B$2:$B$200,"&gt;"&amp;B13)+COUNTIF($B$2:B13,"="&amp;B13)</f>
        <v>19</v>
      </c>
      <c r="K13" s="13">
        <f t="shared" si="1"/>
        <v>16</v>
      </c>
      <c r="L13" s="13" t="str">
        <f t="shared" si="2"/>
        <v>Иванов И.И.</v>
      </c>
      <c r="N13" s="13">
        <f t="shared" si="3"/>
        <v>0</v>
      </c>
    </row>
    <row r="14" spans="1:22" x14ac:dyDescent="0.25">
      <c r="A14" s="13">
        <f t="shared" si="0"/>
        <v>0</v>
      </c>
      <c r="B14" s="7" t="str">
        <f>IF(База!B15="","",База!B15)</f>
        <v>Мусин Сакен</v>
      </c>
      <c r="H14" t="s">
        <v>80</v>
      </c>
      <c r="J14" s="13">
        <f>COUNTIF($B$2:$B$200,"&gt;"&amp;B14)+COUNTIF($B$2:B14,"="&amp;B14)</f>
        <v>11</v>
      </c>
      <c r="K14" s="13">
        <f t="shared" si="1"/>
        <v>15</v>
      </c>
      <c r="L14" s="13" t="str">
        <f t="shared" si="2"/>
        <v>Козлов Николай</v>
      </c>
      <c r="N14" s="13">
        <f t="shared" si="3"/>
        <v>0</v>
      </c>
    </row>
    <row r="15" spans="1:22" x14ac:dyDescent="0.25">
      <c r="A15" s="13">
        <f t="shared" si="0"/>
        <v>0</v>
      </c>
      <c r="B15" s="7" t="str">
        <f>IF(База!B16="","",База!B16)</f>
        <v>Муртаза Мурат</v>
      </c>
      <c r="H15" t="s">
        <v>81</v>
      </c>
      <c r="J15" s="13">
        <f>COUNTIF($B$2:$B$200,"&gt;"&amp;B15)+COUNTIF($B$2:B15,"="&amp;B15)</f>
        <v>12</v>
      </c>
      <c r="K15" s="13">
        <f t="shared" si="1"/>
        <v>14</v>
      </c>
      <c r="L15" s="13" t="str">
        <f t="shared" si="2"/>
        <v>Маканова Айдана</v>
      </c>
      <c r="N15" s="13">
        <f t="shared" si="3"/>
        <v>0</v>
      </c>
    </row>
    <row r="16" spans="1:22" x14ac:dyDescent="0.25">
      <c r="A16" s="13">
        <f t="shared" si="0"/>
        <v>0</v>
      </c>
      <c r="B16" s="7" t="str">
        <f>IF(База!B17="","",База!B17)</f>
        <v>Нурабаев Жангазы</v>
      </c>
      <c r="H16" t="s">
        <v>82</v>
      </c>
      <c r="J16" s="13">
        <f>COUNTIF($B$2:$B$200,"&gt;"&amp;B16)+COUNTIF($B$2:B16,"="&amp;B16)</f>
        <v>10</v>
      </c>
      <c r="K16" s="13">
        <f t="shared" si="1"/>
        <v>13</v>
      </c>
      <c r="L16" s="13" t="str">
        <f t="shared" si="2"/>
        <v>Малкин Евгений</v>
      </c>
      <c r="N16" s="13">
        <f t="shared" si="3"/>
        <v>0</v>
      </c>
    </row>
    <row r="17" spans="1:14" x14ac:dyDescent="0.25">
      <c r="A17" s="13">
        <f t="shared" si="0"/>
        <v>0</v>
      </c>
      <c r="B17" s="7" t="str">
        <f>IF(База!B18="","",База!B18)</f>
        <v>Нургалиев Ренат</v>
      </c>
      <c r="H17" t="s">
        <v>89</v>
      </c>
      <c r="J17" s="13">
        <f>COUNTIF($B$2:$B$200,"&gt;"&amp;B17)+COUNTIF($B$2:B17,"="&amp;B17)</f>
        <v>9</v>
      </c>
      <c r="K17" s="13">
        <f t="shared" si="1"/>
        <v>12</v>
      </c>
      <c r="L17" s="13" t="str">
        <f t="shared" si="2"/>
        <v>Муртаза Мурат</v>
      </c>
      <c r="N17" s="13">
        <f t="shared" si="3"/>
        <v>0</v>
      </c>
    </row>
    <row r="18" spans="1:14" x14ac:dyDescent="0.25">
      <c r="A18" s="13">
        <f t="shared" si="0"/>
        <v>0</v>
      </c>
      <c r="B18" s="7" t="str">
        <f>IF(База!B19="","",База!B19)</f>
        <v>Дилимбетова Дана</v>
      </c>
      <c r="H18" t="s">
        <v>120</v>
      </c>
      <c r="J18" s="13">
        <f>COUNTIF($B$2:$B$200,"&gt;"&amp;B18)+COUNTIF($B$2:B18,"="&amp;B18)</f>
        <v>20</v>
      </c>
      <c r="K18" s="13">
        <f t="shared" si="1"/>
        <v>11</v>
      </c>
      <c r="L18" s="13" t="str">
        <f t="shared" si="2"/>
        <v>Мусин Сакен</v>
      </c>
      <c r="N18" s="13">
        <f t="shared" si="3"/>
        <v>0</v>
      </c>
    </row>
    <row r="19" spans="1:14" x14ac:dyDescent="0.25">
      <c r="A19" s="13">
        <f t="shared" si="0"/>
        <v>0</v>
      </c>
      <c r="B19" s="7" t="str">
        <f>IF(База!B20="","",База!B20)</f>
        <v>Смаков Самат</v>
      </c>
      <c r="J19" s="13">
        <f>COUNTIF($B$2:$B$200,"&gt;"&amp;B19)+COUNTIF($B$2:B19,"="&amp;B19)</f>
        <v>5</v>
      </c>
      <c r="K19" s="13">
        <f t="shared" si="1"/>
        <v>10</v>
      </c>
      <c r="L19" s="13" t="str">
        <f t="shared" si="2"/>
        <v>Нурабаев Жангазы</v>
      </c>
      <c r="N19" s="13">
        <f t="shared" si="3"/>
        <v>0</v>
      </c>
    </row>
    <row r="20" spans="1:14" x14ac:dyDescent="0.25">
      <c r="A20" s="13">
        <f t="shared" si="0"/>
        <v>0</v>
      </c>
      <c r="B20" s="7" t="str">
        <f>IF(База!B21="","",База!B21)</f>
        <v>Хорошаш Айдар</v>
      </c>
      <c r="J20" s="13">
        <f>COUNTIF($B$2:$B$200,"&gt;"&amp;B20)+COUNTIF($B$2:B20,"="&amp;B20)</f>
        <v>2</v>
      </c>
      <c r="K20" s="13">
        <f t="shared" si="1"/>
        <v>9</v>
      </c>
      <c r="L20" s="13" t="str">
        <f t="shared" si="2"/>
        <v>Нургалиев Ренат</v>
      </c>
      <c r="N20" s="13">
        <f t="shared" si="3"/>
        <v>0</v>
      </c>
    </row>
    <row r="21" spans="1:14" x14ac:dyDescent="0.25">
      <c r="A21" s="13">
        <f t="shared" si="0"/>
        <v>0</v>
      </c>
      <c r="B21" s="7" t="str">
        <f>IF(База!B22="","",База!B22)</f>
        <v xml:space="preserve">Утешева Зухра </v>
      </c>
      <c r="J21" s="13">
        <f>COUNTIF($B$2:$B$200,"&gt;"&amp;B21)+COUNTIF($B$2:B21,"="&amp;B21)</f>
        <v>3</v>
      </c>
      <c r="K21" s="13">
        <f t="shared" si="1"/>
        <v>8</v>
      </c>
      <c r="L21" s="13" t="str">
        <f t="shared" si="2"/>
        <v>Петров Петр</v>
      </c>
      <c r="N21" s="13">
        <f t="shared" si="3"/>
        <v>0</v>
      </c>
    </row>
    <row r="22" spans="1:14" x14ac:dyDescent="0.25">
      <c r="A22" s="13">
        <f t="shared" si="0"/>
        <v>0</v>
      </c>
      <c r="B22" s="7" t="str">
        <f>IF(База!B23="","",База!B23)</f>
        <v>Вакансия Англ язык</v>
      </c>
      <c r="J22" s="13">
        <f>COUNTIF($B$2:$B$200,"&gt;"&amp;B22)+COUNTIF($B$2:B22,"="&amp;B22)</f>
        <v>24</v>
      </c>
      <c r="K22" s="13">
        <f t="shared" si="1"/>
        <v>7</v>
      </c>
      <c r="L22" s="13" t="str">
        <f t="shared" si="2"/>
        <v>Сивоглаз Алексей</v>
      </c>
      <c r="N22" s="13">
        <f t="shared" si="3"/>
        <v>0</v>
      </c>
    </row>
    <row r="23" spans="1:14" x14ac:dyDescent="0.25">
      <c r="A23" s="13">
        <f t="shared" si="0"/>
        <v>0</v>
      </c>
      <c r="B23" s="7" t="str">
        <f>IF(База!B24="","",База!B24)</f>
        <v>Суесинов Биржан</v>
      </c>
      <c r="J23" s="13">
        <f>COUNTIF($B$2:$B$200,"&gt;"&amp;B23)+COUNTIF($B$2:B23,"="&amp;B23)</f>
        <v>4</v>
      </c>
      <c r="K23" s="13">
        <f t="shared" si="1"/>
        <v>6</v>
      </c>
      <c r="L23" s="13" t="str">
        <f t="shared" si="2"/>
        <v>Сидоров Семен</v>
      </c>
      <c r="N23" s="13">
        <f t="shared" si="3"/>
        <v>0</v>
      </c>
    </row>
    <row r="24" spans="1:14" x14ac:dyDescent="0.25">
      <c r="A24" s="13">
        <f t="shared" si="0"/>
        <v>0</v>
      </c>
      <c r="B24" s="7" t="str">
        <f>IF(База!B25="","",База!B25)</f>
        <v>Сивоглаз Алексей</v>
      </c>
      <c r="J24" s="13">
        <f>COUNTIF($B$2:$B$200,"&gt;"&amp;B24)+COUNTIF($B$2:B24,"="&amp;B24)</f>
        <v>7</v>
      </c>
      <c r="K24" s="13">
        <f t="shared" si="1"/>
        <v>5</v>
      </c>
      <c r="L24" s="13" t="str">
        <f t="shared" si="2"/>
        <v>Смаков Самат</v>
      </c>
      <c r="N24" s="13">
        <f t="shared" si="3"/>
        <v>0</v>
      </c>
    </row>
    <row r="25" spans="1:14" x14ac:dyDescent="0.25">
      <c r="A25" s="13">
        <f t="shared" si="0"/>
        <v>0</v>
      </c>
      <c r="B25" s="7" t="str">
        <f>IF(База!B26="","",База!B26)</f>
        <v>Джуматаев Эмиль</v>
      </c>
      <c r="J25" s="13">
        <f>COUNTIF($B$2:$B$200,"&gt;"&amp;B25)+COUNTIF($B$2:B25,"="&amp;B25)</f>
        <v>21</v>
      </c>
      <c r="K25" s="13">
        <f t="shared" si="1"/>
        <v>4</v>
      </c>
      <c r="L25" s="13" t="str">
        <f t="shared" si="2"/>
        <v>Суесинов Биржан</v>
      </c>
      <c r="N25" s="13">
        <f t="shared" si="3"/>
        <v>0</v>
      </c>
    </row>
    <row r="26" spans="1:14" x14ac:dyDescent="0.25">
      <c r="A26" s="13">
        <f t="shared" si="0"/>
        <v>0</v>
      </c>
      <c r="B26" s="7" t="str">
        <f>IF(База!B27="","",База!B27)</f>
        <v>Шаймарден К.</v>
      </c>
      <c r="J26" s="13">
        <f>COUNTIF($B$2:$B$200,"&gt;"&amp;B26)+COUNTIF($B$2:B26,"="&amp;B26)</f>
        <v>1</v>
      </c>
      <c r="K26" s="13">
        <f t="shared" si="1"/>
        <v>3</v>
      </c>
      <c r="L26" s="13" t="str">
        <f t="shared" si="2"/>
        <v xml:space="preserve">Утешева Зухра </v>
      </c>
      <c r="N26" s="13">
        <f t="shared" si="3"/>
        <v>0</v>
      </c>
    </row>
    <row r="27" spans="1:14" x14ac:dyDescent="0.25">
      <c r="A27" s="13">
        <f t="shared" si="0"/>
        <v>0</v>
      </c>
      <c r="B27" s="7" t="str">
        <f>IF(База!B28="","",База!B28)</f>
        <v xml:space="preserve">Вакансия ГППР </v>
      </c>
      <c r="J27" s="13">
        <f>COUNTIF($B$2:$B$200,"&gt;"&amp;B27)+COUNTIF($B$2:B27,"="&amp;B27)</f>
        <v>23</v>
      </c>
      <c r="K27" s="13">
        <f t="shared" si="1"/>
        <v>2</v>
      </c>
      <c r="L27" s="13" t="str">
        <f t="shared" si="2"/>
        <v>Хорошаш Айдар</v>
      </c>
      <c r="N27" s="13">
        <f t="shared" si="3"/>
        <v>0</v>
      </c>
    </row>
    <row r="28" spans="1:14" x14ac:dyDescent="0.25">
      <c r="A28" s="13">
        <f t="shared" si="0"/>
        <v>0</v>
      </c>
      <c r="B28" s="7" t="str">
        <f>IF(База!B29="","",База!B29)</f>
        <v>Иванов И.И.</v>
      </c>
      <c r="J28" s="13">
        <f>COUNTIF($B$2:$B$200,"&gt;"&amp;B28)+COUNTIF($B$2:B28,"="&amp;B28)</f>
        <v>16</v>
      </c>
      <c r="K28" s="13">
        <f t="shared" si="1"/>
        <v>1</v>
      </c>
      <c r="L28" s="13" t="str">
        <f t="shared" si="2"/>
        <v>Шаймарден К.</v>
      </c>
      <c r="N28" s="13">
        <f t="shared" si="3"/>
        <v>0</v>
      </c>
    </row>
    <row r="29" spans="1:14" x14ac:dyDescent="0.25">
      <c r="A29" s="13">
        <f t="shared" si="0"/>
        <v>0</v>
      </c>
      <c r="B29" s="7" t="str">
        <f>IF(База!B30="","",База!B30)</f>
        <v/>
      </c>
      <c r="J29" s="13">
        <f>COUNTIF($B$2:$B$200,"&gt;"&amp;B29)+COUNTIF($B$2:B29,"="&amp;B29)</f>
        <v>0</v>
      </c>
      <c r="K29" s="13">
        <f t="shared" si="1"/>
        <v>0</v>
      </c>
      <c r="L29" s="13" t="str">
        <f t="shared" si="2"/>
        <v/>
      </c>
      <c r="N29" s="13">
        <f t="shared" si="3"/>
        <v>0</v>
      </c>
    </row>
    <row r="30" spans="1:14" x14ac:dyDescent="0.25">
      <c r="A30" s="13">
        <f t="shared" si="0"/>
        <v>1000</v>
      </c>
      <c r="B30" s="7" t="str">
        <f>IF(База!B31="","",База!B31)</f>
        <v/>
      </c>
      <c r="J30" s="13">
        <f>COUNTIF($B$2:$B$200,"&gt;"&amp;B30)+COUNTIF($B$2:B30,"="&amp;B30)</f>
        <v>0</v>
      </c>
      <c r="K30" s="13">
        <f t="shared" si="1"/>
        <v>0</v>
      </c>
      <c r="L30" s="13" t="str">
        <f t="shared" si="2"/>
        <v/>
      </c>
      <c r="N30" s="13">
        <f t="shared" si="3"/>
        <v>11111</v>
      </c>
    </row>
    <row r="31" spans="1:14" x14ac:dyDescent="0.25">
      <c r="A31" s="13">
        <f t="shared" si="0"/>
        <v>1000</v>
      </c>
      <c r="B31" s="7" t="str">
        <f>IF(База!B32="","",База!B32)</f>
        <v/>
      </c>
      <c r="J31" s="13">
        <f>COUNTIF($B$2:$B$200,"&gt;"&amp;B31)+COUNTIF($B$2:B31,"="&amp;B31)</f>
        <v>0</v>
      </c>
      <c r="K31" s="13">
        <f t="shared" si="1"/>
        <v>0</v>
      </c>
      <c r="L31" s="13" t="str">
        <f t="shared" si="2"/>
        <v/>
      </c>
      <c r="N31" s="13">
        <f t="shared" si="3"/>
        <v>11111</v>
      </c>
    </row>
    <row r="32" spans="1:14" x14ac:dyDescent="0.25">
      <c r="A32" s="13">
        <f t="shared" si="0"/>
        <v>1000</v>
      </c>
      <c r="B32" s="7" t="str">
        <f>IF(База!B33="","",База!B33)</f>
        <v/>
      </c>
      <c r="J32" s="13">
        <f>COUNTIF($B$2:$B$200,"&gt;"&amp;B32)+COUNTIF($B$2:B32,"="&amp;B32)</f>
        <v>0</v>
      </c>
      <c r="K32" s="13">
        <f t="shared" si="1"/>
        <v>0</v>
      </c>
      <c r="L32" s="13" t="str">
        <f t="shared" si="2"/>
        <v/>
      </c>
      <c r="N32" s="13">
        <f t="shared" si="3"/>
        <v>11111</v>
      </c>
    </row>
    <row r="33" spans="1:14" x14ac:dyDescent="0.25">
      <c r="A33" s="13">
        <f t="shared" si="0"/>
        <v>1000</v>
      </c>
      <c r="B33" s="7" t="str">
        <f>IF(База!B34="","",База!B34)</f>
        <v/>
      </c>
      <c r="J33" s="13">
        <f>COUNTIF($B$2:$B$200,"&gt;"&amp;B33)+COUNTIF($B$2:B33,"="&amp;B33)</f>
        <v>0</v>
      </c>
      <c r="K33" s="13">
        <f t="shared" si="1"/>
        <v>0</v>
      </c>
      <c r="L33" s="13" t="str">
        <f t="shared" si="2"/>
        <v/>
      </c>
      <c r="N33" s="13">
        <f t="shared" si="3"/>
        <v>11111</v>
      </c>
    </row>
    <row r="34" spans="1:14" x14ac:dyDescent="0.25">
      <c r="A34" s="13">
        <f t="shared" si="0"/>
        <v>1000</v>
      </c>
      <c r="B34" s="7" t="str">
        <f>IF(База!B35="","",База!B35)</f>
        <v/>
      </c>
      <c r="J34" s="13">
        <f>COUNTIF($B$2:$B$200,"&gt;"&amp;B34)+COUNTIF($B$2:B34,"="&amp;B34)</f>
        <v>0</v>
      </c>
      <c r="K34" s="13">
        <f t="shared" si="1"/>
        <v>0</v>
      </c>
      <c r="L34" s="13" t="str">
        <f t="shared" si="2"/>
        <v/>
      </c>
      <c r="N34" s="13">
        <f t="shared" si="3"/>
        <v>11111</v>
      </c>
    </row>
    <row r="35" spans="1:14" x14ac:dyDescent="0.25">
      <c r="A35" s="13">
        <f t="shared" si="0"/>
        <v>1000</v>
      </c>
      <c r="B35" s="7" t="str">
        <f>IF(База!B36="","",База!B36)</f>
        <v/>
      </c>
      <c r="J35" s="13">
        <f>COUNTIF($B$2:$B$200,"&gt;"&amp;B35)+COUNTIF($B$2:B35,"="&amp;B35)</f>
        <v>0</v>
      </c>
      <c r="K35" s="13">
        <f t="shared" si="1"/>
        <v>0</v>
      </c>
      <c r="L35" s="13" t="str">
        <f t="shared" si="2"/>
        <v/>
      </c>
      <c r="N35" s="13">
        <f t="shared" si="3"/>
        <v>11111</v>
      </c>
    </row>
    <row r="36" spans="1:14" x14ac:dyDescent="0.25">
      <c r="A36" s="13">
        <f t="shared" si="0"/>
        <v>1000</v>
      </c>
      <c r="B36" s="7" t="str">
        <f>IF(База!B37="","",База!B37)</f>
        <v/>
      </c>
      <c r="J36" s="13">
        <f>COUNTIF($B$2:$B$200,"&gt;"&amp;B36)+COUNTIF($B$2:B36,"="&amp;B36)</f>
        <v>0</v>
      </c>
      <c r="K36" s="13">
        <f t="shared" si="1"/>
        <v>0</v>
      </c>
      <c r="L36" s="13" t="str">
        <f t="shared" si="2"/>
        <v/>
      </c>
      <c r="N36" s="13">
        <f t="shared" si="3"/>
        <v>11111</v>
      </c>
    </row>
    <row r="37" spans="1:14" x14ac:dyDescent="0.25">
      <c r="A37" s="13">
        <f t="shared" si="0"/>
        <v>1000</v>
      </c>
      <c r="B37" s="7" t="str">
        <f>IF(База!B38="","",База!B38)</f>
        <v/>
      </c>
      <c r="J37" s="13">
        <f>COUNTIF($B$2:$B$200,"&gt;"&amp;B37)+COUNTIF($B$2:B37,"="&amp;B37)</f>
        <v>0</v>
      </c>
      <c r="K37" s="13">
        <f t="shared" si="1"/>
        <v>0</v>
      </c>
      <c r="L37" s="13" t="str">
        <f t="shared" si="2"/>
        <v/>
      </c>
      <c r="N37" s="13">
        <f t="shared" si="3"/>
        <v>11111</v>
      </c>
    </row>
    <row r="38" spans="1:14" x14ac:dyDescent="0.25">
      <c r="A38" s="13">
        <f t="shared" si="0"/>
        <v>1000</v>
      </c>
      <c r="B38" s="7" t="str">
        <f>IF(База!B39="","",База!B39)</f>
        <v/>
      </c>
      <c r="J38" s="13">
        <f>COUNTIF($B$2:$B$200,"&gt;"&amp;B38)+COUNTIF($B$2:B38,"="&amp;B38)</f>
        <v>0</v>
      </c>
      <c r="K38" s="13">
        <f t="shared" si="1"/>
        <v>0</v>
      </c>
      <c r="L38" s="13" t="str">
        <f t="shared" si="2"/>
        <v/>
      </c>
      <c r="N38" s="13">
        <f t="shared" si="3"/>
        <v>11111</v>
      </c>
    </row>
    <row r="39" spans="1:14" x14ac:dyDescent="0.25">
      <c r="A39" s="13">
        <f t="shared" si="0"/>
        <v>1000</v>
      </c>
      <c r="B39" s="7" t="str">
        <f>IF(База!B40="","",База!B40)</f>
        <v/>
      </c>
      <c r="J39" s="13">
        <f>COUNTIF($B$2:$B$200,"&gt;"&amp;B39)+COUNTIF($B$2:B39,"="&amp;B39)</f>
        <v>0</v>
      </c>
      <c r="K39" s="13">
        <f t="shared" si="1"/>
        <v>0</v>
      </c>
      <c r="L39" s="13" t="str">
        <f t="shared" si="2"/>
        <v/>
      </c>
      <c r="N39" s="13">
        <f t="shared" si="3"/>
        <v>11111</v>
      </c>
    </row>
    <row r="40" spans="1:14" x14ac:dyDescent="0.25">
      <c r="A40" s="13">
        <f t="shared" si="0"/>
        <v>1000</v>
      </c>
      <c r="B40" s="7" t="str">
        <f>IF(База!B41="","",База!B41)</f>
        <v/>
      </c>
      <c r="J40" s="13">
        <f>COUNTIF($B$2:$B$200,"&gt;"&amp;B40)+COUNTIF($B$2:B40,"="&amp;B40)</f>
        <v>0</v>
      </c>
      <c r="K40" s="13">
        <f t="shared" si="1"/>
        <v>0</v>
      </c>
      <c r="L40" s="13" t="str">
        <f t="shared" si="2"/>
        <v/>
      </c>
      <c r="N40" s="13">
        <f t="shared" si="3"/>
        <v>11111</v>
      </c>
    </row>
    <row r="41" spans="1:14" x14ac:dyDescent="0.25">
      <c r="A41" s="13">
        <f t="shared" si="0"/>
        <v>1000</v>
      </c>
      <c r="B41" s="7" t="str">
        <f>IF(База!B42="","",База!B42)</f>
        <v/>
      </c>
      <c r="J41" s="13">
        <f>COUNTIF($B$2:$B$200,"&gt;"&amp;B41)+COUNTIF($B$2:B41,"="&amp;B41)</f>
        <v>0</v>
      </c>
      <c r="K41" s="13">
        <f t="shared" si="1"/>
        <v>0</v>
      </c>
      <c r="L41" s="13" t="str">
        <f t="shared" si="2"/>
        <v/>
      </c>
      <c r="N41" s="13">
        <f t="shared" si="3"/>
        <v>11111</v>
      </c>
    </row>
    <row r="42" spans="1:14" x14ac:dyDescent="0.25">
      <c r="A42" s="13">
        <f t="shared" si="0"/>
        <v>1000</v>
      </c>
      <c r="B42" s="7" t="str">
        <f>IF(База!B43="","",База!B43)</f>
        <v/>
      </c>
      <c r="J42" s="13">
        <f>COUNTIF($B$2:$B$200,"&gt;"&amp;B42)+COUNTIF($B$2:B42,"="&amp;B42)</f>
        <v>0</v>
      </c>
      <c r="K42" s="13">
        <f t="shared" si="1"/>
        <v>0</v>
      </c>
      <c r="L42" s="13" t="str">
        <f t="shared" si="2"/>
        <v/>
      </c>
      <c r="N42" s="13">
        <f t="shared" si="3"/>
        <v>11111</v>
      </c>
    </row>
    <row r="43" spans="1:14" x14ac:dyDescent="0.25">
      <c r="A43" s="13">
        <f t="shared" si="0"/>
        <v>1000</v>
      </c>
      <c r="B43" s="7" t="str">
        <f>IF(База!B44="","",База!B44)</f>
        <v/>
      </c>
      <c r="J43" s="13">
        <f>COUNTIF($B$2:$B$200,"&gt;"&amp;B43)+COUNTIF($B$2:B43,"="&amp;B43)</f>
        <v>0</v>
      </c>
      <c r="K43" s="13">
        <f t="shared" si="1"/>
        <v>0</v>
      </c>
      <c r="L43" s="13" t="str">
        <f t="shared" si="2"/>
        <v/>
      </c>
      <c r="N43" s="13">
        <f t="shared" si="3"/>
        <v>11111</v>
      </c>
    </row>
    <row r="44" spans="1:14" x14ac:dyDescent="0.25">
      <c r="A44" s="13">
        <f t="shared" si="0"/>
        <v>1000</v>
      </c>
      <c r="B44" s="7" t="str">
        <f>IF(База!B45="","",База!B45)</f>
        <v/>
      </c>
      <c r="J44" s="13">
        <f>COUNTIF($B$2:$B$200,"&gt;"&amp;B44)+COUNTIF($B$2:B44,"="&amp;B44)</f>
        <v>0</v>
      </c>
      <c r="K44" s="13">
        <f t="shared" si="1"/>
        <v>0</v>
      </c>
      <c r="L44" s="13" t="str">
        <f t="shared" si="2"/>
        <v/>
      </c>
      <c r="N44" s="13">
        <f t="shared" si="3"/>
        <v>11111</v>
      </c>
    </row>
    <row r="45" spans="1:14" x14ac:dyDescent="0.25">
      <c r="A45" s="13">
        <f t="shared" si="0"/>
        <v>1000</v>
      </c>
      <c r="B45" s="7" t="str">
        <f>IF(База!B46="","",База!B46)</f>
        <v/>
      </c>
      <c r="J45" s="13">
        <f>COUNTIF($B$2:$B$200,"&gt;"&amp;B45)+COUNTIF($B$2:B45,"="&amp;B45)</f>
        <v>0</v>
      </c>
      <c r="K45" s="13">
        <f t="shared" si="1"/>
        <v>0</v>
      </c>
      <c r="L45" s="13" t="str">
        <f t="shared" si="2"/>
        <v/>
      </c>
      <c r="N45" s="13">
        <f t="shared" si="3"/>
        <v>11111</v>
      </c>
    </row>
    <row r="46" spans="1:14" x14ac:dyDescent="0.25">
      <c r="A46" s="13">
        <f t="shared" si="0"/>
        <v>1000</v>
      </c>
      <c r="B46" s="7" t="str">
        <f>IF(База!B47="","",База!B47)</f>
        <v/>
      </c>
      <c r="J46" s="13">
        <f>COUNTIF($B$2:$B$200,"&gt;"&amp;B46)+COUNTIF($B$2:B46,"="&amp;B46)</f>
        <v>0</v>
      </c>
      <c r="K46" s="13">
        <f t="shared" si="1"/>
        <v>0</v>
      </c>
      <c r="L46" s="13" t="str">
        <f t="shared" si="2"/>
        <v/>
      </c>
      <c r="N46" s="13">
        <f t="shared" si="3"/>
        <v>11111</v>
      </c>
    </row>
    <row r="47" spans="1:14" x14ac:dyDescent="0.25">
      <c r="A47" s="13">
        <f t="shared" si="0"/>
        <v>1000</v>
      </c>
      <c r="B47" s="7" t="str">
        <f>IF(База!B48="","",База!B48)</f>
        <v/>
      </c>
      <c r="J47" s="13">
        <f>COUNTIF($B$2:$B$200,"&gt;"&amp;B47)+COUNTIF($B$2:B47,"="&amp;B47)</f>
        <v>0</v>
      </c>
      <c r="K47" s="13">
        <f t="shared" si="1"/>
        <v>0</v>
      </c>
      <c r="L47" s="13" t="str">
        <f t="shared" si="2"/>
        <v/>
      </c>
      <c r="N47" s="13">
        <f t="shared" si="3"/>
        <v>11111</v>
      </c>
    </row>
    <row r="48" spans="1:14" x14ac:dyDescent="0.25">
      <c r="A48" s="13">
        <f t="shared" si="0"/>
        <v>1000</v>
      </c>
      <c r="B48" s="7" t="str">
        <f>IF(База!B49="","",База!B49)</f>
        <v/>
      </c>
      <c r="J48" s="13">
        <f>COUNTIF($B$2:$B$200,"&gt;"&amp;B48)+COUNTIF($B$2:B48,"="&amp;B48)</f>
        <v>0</v>
      </c>
      <c r="K48" s="13">
        <f t="shared" si="1"/>
        <v>0</v>
      </c>
      <c r="L48" s="13" t="str">
        <f t="shared" si="2"/>
        <v/>
      </c>
      <c r="N48" s="13">
        <f t="shared" si="3"/>
        <v>11111</v>
      </c>
    </row>
    <row r="49" spans="1:14" x14ac:dyDescent="0.25">
      <c r="A49" s="13">
        <f t="shared" si="0"/>
        <v>1000</v>
      </c>
      <c r="B49" s="7" t="str">
        <f>IF(База!B50="","",База!B50)</f>
        <v/>
      </c>
      <c r="J49" s="13">
        <f>COUNTIF($B$2:$B$200,"&gt;"&amp;B49)+COUNTIF($B$2:B49,"="&amp;B49)</f>
        <v>0</v>
      </c>
      <c r="K49" s="13">
        <f t="shared" si="1"/>
        <v>0</v>
      </c>
      <c r="L49" s="13" t="str">
        <f t="shared" si="2"/>
        <v/>
      </c>
      <c r="N49" s="13">
        <f t="shared" si="3"/>
        <v>11111</v>
      </c>
    </row>
    <row r="50" spans="1:14" x14ac:dyDescent="0.25">
      <c r="A50" s="13">
        <f t="shared" si="0"/>
        <v>1000</v>
      </c>
      <c r="B50" s="7" t="str">
        <f>IF(База!B51="","",База!B51)</f>
        <v/>
      </c>
      <c r="J50" s="13">
        <f>COUNTIF($B$2:$B$200,"&gt;"&amp;B50)+COUNTIF($B$2:B50,"="&amp;B50)</f>
        <v>0</v>
      </c>
      <c r="K50" s="13">
        <f t="shared" si="1"/>
        <v>0</v>
      </c>
      <c r="L50" s="13" t="str">
        <f t="shared" si="2"/>
        <v/>
      </c>
      <c r="N50" s="13">
        <f t="shared" si="3"/>
        <v>11111</v>
      </c>
    </row>
    <row r="51" spans="1:14" x14ac:dyDescent="0.25">
      <c r="A51" s="13">
        <f t="shared" si="0"/>
        <v>1000</v>
      </c>
      <c r="B51" s="7" t="str">
        <f>IF(База!B52="","",База!B52)</f>
        <v/>
      </c>
      <c r="J51" s="13">
        <f>COUNTIF($B$2:$B$200,"&gt;"&amp;B51)+COUNTIF($B$2:B51,"="&amp;B51)</f>
        <v>0</v>
      </c>
      <c r="K51" s="13">
        <f t="shared" si="1"/>
        <v>0</v>
      </c>
      <c r="L51" s="13" t="str">
        <f t="shared" si="2"/>
        <v/>
      </c>
      <c r="N51" s="13">
        <f t="shared" si="3"/>
        <v>11111</v>
      </c>
    </row>
    <row r="52" spans="1:14" x14ac:dyDescent="0.25">
      <c r="A52" s="13">
        <f t="shared" si="0"/>
        <v>1000</v>
      </c>
      <c r="B52" s="7" t="str">
        <f>IF(База!B53="","",База!B53)</f>
        <v/>
      </c>
      <c r="J52" s="13">
        <f>COUNTIF($B$2:$B$200,"&gt;"&amp;B52)+COUNTIF($B$2:B52,"="&amp;B52)</f>
        <v>0</v>
      </c>
      <c r="K52" s="13">
        <f t="shared" si="1"/>
        <v>0</v>
      </c>
      <c r="L52" s="13" t="str">
        <f t="shared" si="2"/>
        <v/>
      </c>
      <c r="N52" s="21">
        <f t="shared" si="3"/>
        <v>11111</v>
      </c>
    </row>
    <row r="53" spans="1:14" x14ac:dyDescent="0.25">
      <c r="A53" s="13">
        <f t="shared" si="0"/>
        <v>1000</v>
      </c>
      <c r="B53" s="7" t="str">
        <f>IF(База!B54="","",База!B54)</f>
        <v/>
      </c>
      <c r="J53" s="13">
        <f>COUNTIF($B$2:$B$200,"&gt;"&amp;B53)+COUNTIF($B$2:B53,"="&amp;B53)</f>
        <v>0</v>
      </c>
      <c r="K53" s="13">
        <f t="shared" si="1"/>
        <v>0</v>
      </c>
      <c r="L53" s="13" t="str">
        <f t="shared" si="2"/>
        <v/>
      </c>
      <c r="N53" s="13">
        <f t="shared" si="3"/>
        <v>11111</v>
      </c>
    </row>
    <row r="54" spans="1:14" x14ac:dyDescent="0.25">
      <c r="A54" s="13">
        <f t="shared" si="0"/>
        <v>1000</v>
      </c>
      <c r="B54" s="7" t="str">
        <f>IF(База!B55="","",База!B55)</f>
        <v/>
      </c>
      <c r="J54" s="13">
        <f>COUNTIF($B$2:$B$200,"&gt;"&amp;B54)+COUNTIF($B$2:B54,"="&amp;B54)</f>
        <v>0</v>
      </c>
      <c r="K54" s="13">
        <f t="shared" si="1"/>
        <v>0</v>
      </c>
      <c r="L54" s="13" t="str">
        <f t="shared" si="2"/>
        <v/>
      </c>
      <c r="N54" s="13">
        <f t="shared" si="3"/>
        <v>11111</v>
      </c>
    </row>
    <row r="55" spans="1:14" x14ac:dyDescent="0.25">
      <c r="A55" s="13">
        <f t="shared" si="0"/>
        <v>1000</v>
      </c>
      <c r="B55" s="7" t="str">
        <f>IF(База!B56="","",База!B56)</f>
        <v/>
      </c>
      <c r="J55" s="13">
        <f>COUNTIF($B$2:$B$200,"&gt;"&amp;B55)+COUNTIF($B$2:B55,"="&amp;B55)</f>
        <v>0</v>
      </c>
      <c r="K55" s="13">
        <f t="shared" si="1"/>
        <v>0</v>
      </c>
      <c r="L55" s="13" t="str">
        <f t="shared" si="2"/>
        <v/>
      </c>
      <c r="N55" s="21">
        <f t="shared" si="3"/>
        <v>11111</v>
      </c>
    </row>
    <row r="56" spans="1:14" x14ac:dyDescent="0.25">
      <c r="A56" s="13">
        <f t="shared" si="0"/>
        <v>1000</v>
      </c>
      <c r="B56" s="7" t="str">
        <f>IF(База!B57="","",База!B57)</f>
        <v/>
      </c>
      <c r="J56" s="13">
        <f>COUNTIF($B$2:$B$200,"&gt;"&amp;B56)+COUNTIF($B$2:B56,"="&amp;B56)</f>
        <v>0</v>
      </c>
      <c r="K56" s="13">
        <f t="shared" si="1"/>
        <v>0</v>
      </c>
      <c r="L56" s="13" t="str">
        <f t="shared" si="2"/>
        <v/>
      </c>
      <c r="N56" s="13">
        <f t="shared" si="3"/>
        <v>11111</v>
      </c>
    </row>
    <row r="57" spans="1:14" x14ac:dyDescent="0.25">
      <c r="A57" s="13">
        <f t="shared" si="0"/>
        <v>1000</v>
      </c>
      <c r="B57" s="7" t="str">
        <f>IF(База!B58="","",База!B58)</f>
        <v/>
      </c>
      <c r="J57" s="13">
        <f>COUNTIF($B$2:$B$200,"&gt;"&amp;B57)+COUNTIF($B$2:B57,"="&amp;B57)</f>
        <v>0</v>
      </c>
      <c r="K57" s="13">
        <f t="shared" si="1"/>
        <v>0</v>
      </c>
      <c r="L57" s="13" t="str">
        <f t="shared" si="2"/>
        <v/>
      </c>
      <c r="N57" s="13">
        <f t="shared" si="3"/>
        <v>11111</v>
      </c>
    </row>
    <row r="58" spans="1:14" x14ac:dyDescent="0.25">
      <c r="A58" s="13">
        <f t="shared" si="0"/>
        <v>1000</v>
      </c>
      <c r="B58" s="7" t="str">
        <f>IF(База!B59="","",База!B59)</f>
        <v/>
      </c>
      <c r="J58" s="13">
        <f>COUNTIF($B$2:$B$200,"&gt;"&amp;B58)+COUNTIF($B$2:B58,"="&amp;B58)</f>
        <v>0</v>
      </c>
      <c r="K58" s="13">
        <f t="shared" si="1"/>
        <v>0</v>
      </c>
      <c r="L58" s="13" t="str">
        <f t="shared" si="2"/>
        <v/>
      </c>
      <c r="N58" s="13">
        <f t="shared" si="3"/>
        <v>11111</v>
      </c>
    </row>
    <row r="59" spans="1:14" x14ac:dyDescent="0.25">
      <c r="A59" s="13">
        <f t="shared" si="0"/>
        <v>1000</v>
      </c>
      <c r="B59" s="7" t="str">
        <f>IF(База!B60="","",База!B60)</f>
        <v/>
      </c>
      <c r="J59" s="13">
        <f>COUNTIF($B$2:$B$200,"&gt;"&amp;B59)+COUNTIF($B$2:B59,"="&amp;B59)</f>
        <v>0</v>
      </c>
      <c r="K59" s="13">
        <f t="shared" si="1"/>
        <v>0</v>
      </c>
      <c r="L59" s="13" t="str">
        <f t="shared" si="2"/>
        <v/>
      </c>
      <c r="N59" s="13">
        <f t="shared" si="3"/>
        <v>11111</v>
      </c>
    </row>
    <row r="60" spans="1:14" x14ac:dyDescent="0.25">
      <c r="A60" s="13">
        <f t="shared" si="0"/>
        <v>1000</v>
      </c>
      <c r="B60" s="7" t="str">
        <f>IF(База!B61="","",База!B61)</f>
        <v/>
      </c>
      <c r="J60" s="13">
        <f>COUNTIF($B$2:$B$200,"&gt;"&amp;B60)+COUNTIF($B$2:B60,"="&amp;B60)</f>
        <v>0</v>
      </c>
      <c r="K60" s="13">
        <f t="shared" si="1"/>
        <v>0</v>
      </c>
      <c r="L60" s="13" t="str">
        <f t="shared" si="2"/>
        <v/>
      </c>
      <c r="N60" s="13">
        <f t="shared" si="3"/>
        <v>11111</v>
      </c>
    </row>
    <row r="61" spans="1:14" x14ac:dyDescent="0.25">
      <c r="A61" s="13">
        <f t="shared" si="0"/>
        <v>1000</v>
      </c>
      <c r="B61" s="7" t="str">
        <f>IF(База!B62="","",База!B62)</f>
        <v/>
      </c>
      <c r="J61" s="13">
        <f>COUNTIF($B$2:$B$200,"&gt;"&amp;B61)+COUNTIF($B$2:B61,"="&amp;B61)</f>
        <v>0</v>
      </c>
      <c r="K61" s="13">
        <f t="shared" si="1"/>
        <v>0</v>
      </c>
      <c r="L61" s="13" t="str">
        <f t="shared" si="2"/>
        <v/>
      </c>
      <c r="N61" s="13">
        <f t="shared" si="3"/>
        <v>11111</v>
      </c>
    </row>
    <row r="62" spans="1:14" x14ac:dyDescent="0.25">
      <c r="A62" s="13">
        <f t="shared" si="0"/>
        <v>1000</v>
      </c>
      <c r="B62" s="7" t="str">
        <f>IF(База!B63="","",База!B63)</f>
        <v/>
      </c>
      <c r="J62" s="13">
        <f>COUNTIF($B$2:$B$200,"&gt;"&amp;B62)+COUNTIF($B$2:B62,"="&amp;B62)</f>
        <v>0</v>
      </c>
      <c r="K62" s="13">
        <f t="shared" si="1"/>
        <v>0</v>
      </c>
      <c r="L62" s="13" t="str">
        <f t="shared" si="2"/>
        <v/>
      </c>
      <c r="N62" s="13">
        <f t="shared" si="3"/>
        <v>11111</v>
      </c>
    </row>
    <row r="63" spans="1:14" x14ac:dyDescent="0.25">
      <c r="A63" s="13">
        <f t="shared" si="0"/>
        <v>1000</v>
      </c>
      <c r="B63" s="7" t="str">
        <f>IF(База!B64="","",База!B64)</f>
        <v/>
      </c>
      <c r="J63" s="13">
        <f>COUNTIF($B$2:$B$200,"&gt;"&amp;B63)+COUNTIF($B$2:B63,"="&amp;B63)</f>
        <v>0</v>
      </c>
      <c r="K63" s="13">
        <f t="shared" si="1"/>
        <v>0</v>
      </c>
      <c r="L63" s="13" t="str">
        <f t="shared" si="2"/>
        <v/>
      </c>
      <c r="N63" s="13">
        <f t="shared" si="3"/>
        <v>11111</v>
      </c>
    </row>
    <row r="64" spans="1:14" x14ac:dyDescent="0.25">
      <c r="A64" s="13">
        <f t="shared" si="0"/>
        <v>1000</v>
      </c>
      <c r="B64" s="7" t="str">
        <f>IF(База!B65="","",База!B65)</f>
        <v/>
      </c>
      <c r="J64" s="13">
        <f>COUNTIF($B$2:$B$200,"&gt;"&amp;B64)+COUNTIF($B$2:B64,"="&amp;B64)</f>
        <v>0</v>
      </c>
      <c r="K64" s="13">
        <f t="shared" si="1"/>
        <v>0</v>
      </c>
      <c r="L64" s="13" t="str">
        <f t="shared" si="2"/>
        <v/>
      </c>
      <c r="N64" s="13">
        <f t="shared" si="3"/>
        <v>11111</v>
      </c>
    </row>
    <row r="65" spans="1:14" x14ac:dyDescent="0.25">
      <c r="A65" s="13">
        <f t="shared" si="0"/>
        <v>1000</v>
      </c>
      <c r="B65" s="7" t="str">
        <f>IF(База!B66="","",База!B66)</f>
        <v/>
      </c>
      <c r="J65" s="13">
        <f>COUNTIF($B$2:$B$200,"&gt;"&amp;B65)+COUNTIF($B$2:B65,"="&amp;B65)</f>
        <v>0</v>
      </c>
      <c r="K65" s="13">
        <f t="shared" si="1"/>
        <v>0</v>
      </c>
      <c r="L65" s="13" t="str">
        <f t="shared" si="2"/>
        <v/>
      </c>
      <c r="N65" s="13">
        <f t="shared" si="3"/>
        <v>11111</v>
      </c>
    </row>
    <row r="66" spans="1:14" x14ac:dyDescent="0.25">
      <c r="A66" s="13">
        <f t="shared" si="0"/>
        <v>1000</v>
      </c>
      <c r="B66" s="7" t="str">
        <f>IF(База!B67="","",База!B67)</f>
        <v/>
      </c>
      <c r="J66" s="13">
        <f>COUNTIF($B$2:$B$200,"&gt;"&amp;B66)+COUNTIF($B$2:B66,"="&amp;B66)</f>
        <v>0</v>
      </c>
      <c r="K66" s="13">
        <f t="shared" si="1"/>
        <v>0</v>
      </c>
      <c r="L66" s="13" t="str">
        <f t="shared" si="2"/>
        <v/>
      </c>
      <c r="N66" s="13">
        <f t="shared" si="3"/>
        <v>11111</v>
      </c>
    </row>
    <row r="67" spans="1:14" x14ac:dyDescent="0.25">
      <c r="A67" s="13">
        <f t="shared" ref="A67:A116" si="4">IF(B67=B66,1000,0)</f>
        <v>1000</v>
      </c>
      <c r="B67" s="7" t="str">
        <f>IF(База!B68="","",База!B68)</f>
        <v/>
      </c>
      <c r="J67" s="13">
        <f>COUNTIF($B$2:$B$200,"&gt;"&amp;B67)+COUNTIF($B$2:B67,"="&amp;B67)</f>
        <v>0</v>
      </c>
      <c r="K67" s="13">
        <f t="shared" ref="K67:K130" si="5">LARGE($J$2:$J$200,ROW(J66))</f>
        <v>0</v>
      </c>
      <c r="L67" s="13" t="str">
        <f t="shared" ref="L67:L130" si="6">INDEX($B$2:$B$200,MATCH(K67,$J$2:$J$200,0))</f>
        <v/>
      </c>
      <c r="N67" s="13">
        <f t="shared" ref="N67:N130" si="7">IF(L67=L66,11111,0)</f>
        <v>11111</v>
      </c>
    </row>
    <row r="68" spans="1:14" x14ac:dyDescent="0.25">
      <c r="A68" s="13">
        <f t="shared" si="4"/>
        <v>1000</v>
      </c>
      <c r="B68" s="7" t="str">
        <f>IF(База!B69="","",База!B69)</f>
        <v/>
      </c>
      <c r="J68" s="13">
        <f>COUNTIF($B$2:$B$200,"&gt;"&amp;B68)+COUNTIF($B$2:B68,"="&amp;B68)</f>
        <v>0</v>
      </c>
      <c r="K68" s="13">
        <f t="shared" si="5"/>
        <v>0</v>
      </c>
      <c r="L68" s="13" t="str">
        <f t="shared" si="6"/>
        <v/>
      </c>
      <c r="N68" s="21">
        <f t="shared" si="7"/>
        <v>11111</v>
      </c>
    </row>
    <row r="69" spans="1:14" x14ac:dyDescent="0.25">
      <c r="A69" s="13">
        <f t="shared" si="4"/>
        <v>1000</v>
      </c>
      <c r="B69" s="7" t="str">
        <f>IF(База!B70="","",База!B70)</f>
        <v/>
      </c>
      <c r="J69" s="13">
        <f>COUNTIF($B$2:$B$200,"&gt;"&amp;B69)+COUNTIF($B$2:B69,"="&amp;B69)</f>
        <v>0</v>
      </c>
      <c r="K69" s="13">
        <f t="shared" si="5"/>
        <v>0</v>
      </c>
      <c r="L69" s="13" t="str">
        <f t="shared" si="6"/>
        <v/>
      </c>
      <c r="N69" s="13">
        <f t="shared" si="7"/>
        <v>11111</v>
      </c>
    </row>
    <row r="70" spans="1:14" x14ac:dyDescent="0.25">
      <c r="A70" s="13">
        <f t="shared" si="4"/>
        <v>1000</v>
      </c>
      <c r="B70" s="7" t="str">
        <f>IF(База!B71="","",База!B71)</f>
        <v/>
      </c>
      <c r="J70" s="13">
        <f>COUNTIF($B$2:$B$200,"&gt;"&amp;B70)+COUNTIF($B$2:B70,"="&amp;B70)</f>
        <v>0</v>
      </c>
      <c r="K70" s="13">
        <f t="shared" si="5"/>
        <v>0</v>
      </c>
      <c r="L70" s="13" t="str">
        <f t="shared" si="6"/>
        <v/>
      </c>
      <c r="N70" s="21">
        <f t="shared" si="7"/>
        <v>11111</v>
      </c>
    </row>
    <row r="71" spans="1:14" x14ac:dyDescent="0.25">
      <c r="A71" s="13">
        <f t="shared" si="4"/>
        <v>1000</v>
      </c>
      <c r="B71" s="7" t="str">
        <f>IF(База!B72="","",База!B72)</f>
        <v/>
      </c>
      <c r="J71" s="13">
        <f>COUNTIF($B$2:$B$200,"&gt;"&amp;B71)+COUNTIF($B$2:B71,"="&amp;B71)</f>
        <v>0</v>
      </c>
      <c r="K71" s="13">
        <f t="shared" si="5"/>
        <v>0</v>
      </c>
      <c r="L71" s="13" t="str">
        <f t="shared" si="6"/>
        <v/>
      </c>
      <c r="N71" s="13">
        <f t="shared" si="7"/>
        <v>11111</v>
      </c>
    </row>
    <row r="72" spans="1:14" x14ac:dyDescent="0.25">
      <c r="A72" s="13">
        <f t="shared" si="4"/>
        <v>1000</v>
      </c>
      <c r="B72" s="7" t="str">
        <f>IF(База!B73="","",База!B73)</f>
        <v/>
      </c>
      <c r="J72" s="13">
        <f>COUNTIF($B$2:$B$200,"&gt;"&amp;B72)+COUNTIF($B$2:B72,"="&amp;B72)</f>
        <v>0</v>
      </c>
      <c r="K72" s="13">
        <f t="shared" si="5"/>
        <v>0</v>
      </c>
      <c r="L72" s="13" t="str">
        <f t="shared" si="6"/>
        <v/>
      </c>
      <c r="N72" s="13">
        <f t="shared" si="7"/>
        <v>11111</v>
      </c>
    </row>
    <row r="73" spans="1:14" x14ac:dyDescent="0.25">
      <c r="A73" s="13">
        <f t="shared" si="4"/>
        <v>1000</v>
      </c>
      <c r="B73" s="7" t="str">
        <f>IF(База!B74="","",База!B74)</f>
        <v/>
      </c>
      <c r="J73" s="13">
        <f>COUNTIF($B$2:$B$200,"&gt;"&amp;B73)+COUNTIF($B$2:B73,"="&amp;B73)</f>
        <v>0</v>
      </c>
      <c r="K73" s="13">
        <f t="shared" si="5"/>
        <v>0</v>
      </c>
      <c r="L73" s="13" t="str">
        <f t="shared" si="6"/>
        <v/>
      </c>
      <c r="N73" s="13">
        <f t="shared" si="7"/>
        <v>11111</v>
      </c>
    </row>
    <row r="74" spans="1:14" x14ac:dyDescent="0.25">
      <c r="A74" s="13">
        <f t="shared" si="4"/>
        <v>1000</v>
      </c>
      <c r="B74" s="7" t="str">
        <f>IF(База!B75="","",База!B75)</f>
        <v/>
      </c>
      <c r="J74" s="13">
        <f>COUNTIF($B$2:$B$200,"&gt;"&amp;B74)+COUNTIF($B$2:B74,"="&amp;B74)</f>
        <v>0</v>
      </c>
      <c r="K74" s="13">
        <f t="shared" si="5"/>
        <v>0</v>
      </c>
      <c r="L74" s="13" t="str">
        <f t="shared" si="6"/>
        <v/>
      </c>
      <c r="N74" s="13">
        <f t="shared" si="7"/>
        <v>11111</v>
      </c>
    </row>
    <row r="75" spans="1:14" x14ac:dyDescent="0.25">
      <c r="A75" s="13">
        <f t="shared" si="4"/>
        <v>1000</v>
      </c>
      <c r="B75" s="7" t="str">
        <f>IF(База!B76="","",База!B76)</f>
        <v/>
      </c>
      <c r="J75" s="13">
        <f>COUNTIF($B$2:$B$200,"&gt;"&amp;B75)+COUNTIF($B$2:B75,"="&amp;B75)</f>
        <v>0</v>
      </c>
      <c r="K75" s="13">
        <f t="shared" si="5"/>
        <v>0</v>
      </c>
      <c r="L75" s="13" t="str">
        <f t="shared" si="6"/>
        <v/>
      </c>
      <c r="N75" s="13">
        <f t="shared" si="7"/>
        <v>11111</v>
      </c>
    </row>
    <row r="76" spans="1:14" x14ac:dyDescent="0.25">
      <c r="A76" s="13">
        <f t="shared" si="4"/>
        <v>1000</v>
      </c>
      <c r="B76" s="7" t="str">
        <f>IF(База!B77="","",База!B77)</f>
        <v/>
      </c>
      <c r="J76" s="13">
        <f>COUNTIF($B$2:$B$200,"&gt;"&amp;B76)+COUNTIF($B$2:B76,"="&amp;B76)</f>
        <v>0</v>
      </c>
      <c r="K76" s="13">
        <f t="shared" si="5"/>
        <v>0</v>
      </c>
      <c r="L76" s="13" t="str">
        <f t="shared" si="6"/>
        <v/>
      </c>
      <c r="N76" s="13">
        <f t="shared" si="7"/>
        <v>11111</v>
      </c>
    </row>
    <row r="77" spans="1:14" x14ac:dyDescent="0.25">
      <c r="A77" s="13">
        <f t="shared" si="4"/>
        <v>1000</v>
      </c>
      <c r="B77" s="7" t="str">
        <f>IF(База!B78="","",База!B78)</f>
        <v/>
      </c>
      <c r="J77" s="13">
        <f>COUNTIF($B$2:$B$200,"&gt;"&amp;B77)+COUNTIF($B$2:B77,"="&amp;B77)</f>
        <v>0</v>
      </c>
      <c r="K77" s="13">
        <f t="shared" si="5"/>
        <v>0</v>
      </c>
      <c r="L77" s="13" t="str">
        <f t="shared" si="6"/>
        <v/>
      </c>
      <c r="N77" s="13">
        <f t="shared" si="7"/>
        <v>11111</v>
      </c>
    </row>
    <row r="78" spans="1:14" x14ac:dyDescent="0.25">
      <c r="A78" s="13">
        <f t="shared" si="4"/>
        <v>1000</v>
      </c>
      <c r="B78" s="7" t="str">
        <f>IF(База!B79="","",База!B79)</f>
        <v/>
      </c>
      <c r="J78" s="13">
        <f>COUNTIF($B$2:$B$200,"&gt;"&amp;B78)+COUNTIF($B$2:B78,"="&amp;B78)</f>
        <v>0</v>
      </c>
      <c r="K78" s="13">
        <f t="shared" si="5"/>
        <v>0</v>
      </c>
      <c r="L78" s="13" t="str">
        <f t="shared" si="6"/>
        <v/>
      </c>
      <c r="N78" s="13">
        <f t="shared" si="7"/>
        <v>11111</v>
      </c>
    </row>
    <row r="79" spans="1:14" x14ac:dyDescent="0.25">
      <c r="A79" s="13">
        <f t="shared" si="4"/>
        <v>1000</v>
      </c>
      <c r="B79" s="7" t="str">
        <f>IF(База!B80="","",База!B80)</f>
        <v/>
      </c>
      <c r="J79" s="13">
        <f>COUNTIF($B$2:$B$200,"&gt;"&amp;B79)+COUNTIF($B$2:B79,"="&amp;B79)</f>
        <v>0</v>
      </c>
      <c r="K79" s="13">
        <f t="shared" si="5"/>
        <v>0</v>
      </c>
      <c r="L79" s="13" t="str">
        <f t="shared" si="6"/>
        <v/>
      </c>
      <c r="N79" s="13">
        <f t="shared" si="7"/>
        <v>11111</v>
      </c>
    </row>
    <row r="80" spans="1:14" x14ac:dyDescent="0.25">
      <c r="A80" s="13">
        <f t="shared" si="4"/>
        <v>1000</v>
      </c>
      <c r="B80" s="7" t="str">
        <f>IF(База!B81="","",База!B81)</f>
        <v/>
      </c>
      <c r="J80" s="13">
        <f>COUNTIF($B$2:$B$200,"&gt;"&amp;B80)+COUNTIF($B$2:B80,"="&amp;B80)</f>
        <v>0</v>
      </c>
      <c r="K80" s="13">
        <f t="shared" si="5"/>
        <v>0</v>
      </c>
      <c r="L80" s="13" t="str">
        <f t="shared" si="6"/>
        <v/>
      </c>
      <c r="N80" s="13">
        <f t="shared" si="7"/>
        <v>11111</v>
      </c>
    </row>
    <row r="81" spans="1:14" x14ac:dyDescent="0.25">
      <c r="A81" s="13">
        <f t="shared" si="4"/>
        <v>1000</v>
      </c>
      <c r="B81" s="7" t="str">
        <f>IF(База!B82="","",База!B82)</f>
        <v/>
      </c>
      <c r="J81" s="13">
        <f>COUNTIF($B$2:$B$200,"&gt;"&amp;B81)+COUNTIF($B$2:B81,"="&amp;B81)</f>
        <v>0</v>
      </c>
      <c r="K81" s="13">
        <f t="shared" si="5"/>
        <v>0</v>
      </c>
      <c r="L81" s="13" t="str">
        <f t="shared" si="6"/>
        <v/>
      </c>
      <c r="N81" s="13">
        <f t="shared" si="7"/>
        <v>11111</v>
      </c>
    </row>
    <row r="82" spans="1:14" x14ac:dyDescent="0.25">
      <c r="A82" s="13">
        <f t="shared" si="4"/>
        <v>1000</v>
      </c>
      <c r="B82" s="7" t="str">
        <f>IF(База!B83="","",База!B83)</f>
        <v/>
      </c>
      <c r="J82" s="13">
        <f>COUNTIF($B$2:$B$200,"&gt;"&amp;B82)+COUNTIF($B$2:B82,"="&amp;B82)</f>
        <v>0</v>
      </c>
      <c r="K82" s="13">
        <f t="shared" si="5"/>
        <v>0</v>
      </c>
      <c r="L82" s="13" t="str">
        <f t="shared" si="6"/>
        <v/>
      </c>
      <c r="N82" s="13">
        <f t="shared" si="7"/>
        <v>11111</v>
      </c>
    </row>
    <row r="83" spans="1:14" x14ac:dyDescent="0.25">
      <c r="A83" s="13">
        <f t="shared" si="4"/>
        <v>1000</v>
      </c>
      <c r="B83" s="7" t="str">
        <f>IF(База!B84="","",База!B84)</f>
        <v/>
      </c>
      <c r="J83" s="13">
        <f>COUNTIF($B$2:$B$200,"&gt;"&amp;B83)+COUNTIF($B$2:B83,"="&amp;B83)</f>
        <v>0</v>
      </c>
      <c r="K83" s="13">
        <f t="shared" si="5"/>
        <v>0</v>
      </c>
      <c r="L83" s="13" t="str">
        <f t="shared" si="6"/>
        <v/>
      </c>
      <c r="N83" s="13">
        <f t="shared" si="7"/>
        <v>11111</v>
      </c>
    </row>
    <row r="84" spans="1:14" x14ac:dyDescent="0.25">
      <c r="A84" s="13">
        <f t="shared" si="4"/>
        <v>1000</v>
      </c>
      <c r="B84" s="7" t="str">
        <f>IF(База!B85="","",База!B85)</f>
        <v/>
      </c>
      <c r="J84" s="13">
        <f>COUNTIF($B$2:$B$200,"&gt;"&amp;B84)+COUNTIF($B$2:B84,"="&amp;B84)</f>
        <v>0</v>
      </c>
      <c r="K84" s="13">
        <f t="shared" si="5"/>
        <v>0</v>
      </c>
      <c r="L84" s="13" t="str">
        <f t="shared" si="6"/>
        <v/>
      </c>
      <c r="N84" s="13">
        <f t="shared" si="7"/>
        <v>11111</v>
      </c>
    </row>
    <row r="85" spans="1:14" x14ac:dyDescent="0.25">
      <c r="A85" s="13">
        <f t="shared" si="4"/>
        <v>1000</v>
      </c>
      <c r="B85" s="7" t="str">
        <f>IF(База!B86="","",База!B86)</f>
        <v/>
      </c>
      <c r="J85" s="13">
        <f>COUNTIF($B$2:$B$200,"&gt;"&amp;B85)+COUNTIF($B$2:B85,"="&amp;B85)</f>
        <v>0</v>
      </c>
      <c r="K85" s="13">
        <f t="shared" si="5"/>
        <v>0</v>
      </c>
      <c r="L85" s="13" t="str">
        <f t="shared" si="6"/>
        <v/>
      </c>
      <c r="N85" s="13">
        <f t="shared" si="7"/>
        <v>11111</v>
      </c>
    </row>
    <row r="86" spans="1:14" x14ac:dyDescent="0.25">
      <c r="A86" s="13">
        <f t="shared" si="4"/>
        <v>1000</v>
      </c>
      <c r="B86" s="7" t="str">
        <f>IF(База!B87="","",База!B87)</f>
        <v/>
      </c>
      <c r="J86" s="13">
        <f>COUNTIF($B$2:$B$200,"&gt;"&amp;B86)+COUNTIF($B$2:B86,"="&amp;B86)</f>
        <v>0</v>
      </c>
      <c r="K86" s="13">
        <f t="shared" si="5"/>
        <v>0</v>
      </c>
      <c r="L86" s="13" t="str">
        <f t="shared" si="6"/>
        <v/>
      </c>
      <c r="N86" s="13">
        <f t="shared" si="7"/>
        <v>11111</v>
      </c>
    </row>
    <row r="87" spans="1:14" x14ac:dyDescent="0.25">
      <c r="A87" s="13">
        <f t="shared" si="4"/>
        <v>1000</v>
      </c>
      <c r="B87" s="7" t="str">
        <f>IF(База!B88="","",База!B88)</f>
        <v/>
      </c>
      <c r="J87" s="13">
        <f>COUNTIF($B$2:$B$200,"&gt;"&amp;B87)+COUNTIF($B$2:B87,"="&amp;B87)</f>
        <v>0</v>
      </c>
      <c r="K87" s="13">
        <f t="shared" si="5"/>
        <v>0</v>
      </c>
      <c r="L87" s="13" t="str">
        <f t="shared" si="6"/>
        <v/>
      </c>
      <c r="N87" s="13">
        <f t="shared" si="7"/>
        <v>11111</v>
      </c>
    </row>
    <row r="88" spans="1:14" x14ac:dyDescent="0.25">
      <c r="A88" s="13">
        <f t="shared" si="4"/>
        <v>1000</v>
      </c>
      <c r="B88" s="7" t="str">
        <f>IF(База!B89="","",База!B89)</f>
        <v/>
      </c>
      <c r="J88" s="13">
        <f>COUNTIF($B$2:$B$200,"&gt;"&amp;B88)+COUNTIF($B$2:B88,"="&amp;B88)</f>
        <v>0</v>
      </c>
      <c r="K88" s="13">
        <f t="shared" si="5"/>
        <v>0</v>
      </c>
      <c r="L88" s="13" t="str">
        <f t="shared" si="6"/>
        <v/>
      </c>
      <c r="N88" s="13">
        <f t="shared" si="7"/>
        <v>11111</v>
      </c>
    </row>
    <row r="89" spans="1:14" x14ac:dyDescent="0.25">
      <c r="A89" s="13">
        <f t="shared" si="4"/>
        <v>1000</v>
      </c>
      <c r="B89" s="7" t="str">
        <f>IF(База!B90="","",База!B90)</f>
        <v/>
      </c>
      <c r="J89" s="13">
        <f>COUNTIF($B$2:$B$200,"&gt;"&amp;B89)+COUNTIF($B$2:B89,"="&amp;B89)</f>
        <v>0</v>
      </c>
      <c r="K89" s="13">
        <f t="shared" si="5"/>
        <v>0</v>
      </c>
      <c r="L89" s="13" t="str">
        <f t="shared" si="6"/>
        <v/>
      </c>
      <c r="N89" s="13">
        <f t="shared" si="7"/>
        <v>11111</v>
      </c>
    </row>
    <row r="90" spans="1:14" x14ac:dyDescent="0.25">
      <c r="A90" s="13">
        <f t="shared" si="4"/>
        <v>1000</v>
      </c>
      <c r="B90" s="7" t="str">
        <f>IF(База!B91="","",База!B91)</f>
        <v/>
      </c>
      <c r="J90" s="13">
        <f>COUNTIF($B$2:$B$200,"&gt;"&amp;B90)+COUNTIF($B$2:B90,"="&amp;B90)</f>
        <v>0</v>
      </c>
      <c r="K90" s="13">
        <f t="shared" si="5"/>
        <v>0</v>
      </c>
      <c r="L90" s="13" t="str">
        <f t="shared" si="6"/>
        <v/>
      </c>
      <c r="N90" s="13">
        <f t="shared" si="7"/>
        <v>11111</v>
      </c>
    </row>
    <row r="91" spans="1:14" x14ac:dyDescent="0.25">
      <c r="A91" s="13">
        <f t="shared" si="4"/>
        <v>1000</v>
      </c>
      <c r="B91" s="7" t="str">
        <f>IF(База!B92="","",База!B92)</f>
        <v/>
      </c>
      <c r="J91" s="13">
        <f>COUNTIF($B$2:$B$200,"&gt;"&amp;B91)+COUNTIF($B$2:B91,"="&amp;B91)</f>
        <v>0</v>
      </c>
      <c r="K91" s="13">
        <f t="shared" si="5"/>
        <v>0</v>
      </c>
      <c r="L91" s="13" t="str">
        <f t="shared" si="6"/>
        <v/>
      </c>
      <c r="N91" s="13">
        <f t="shared" si="7"/>
        <v>11111</v>
      </c>
    </row>
    <row r="92" spans="1:14" x14ac:dyDescent="0.25">
      <c r="A92" s="13">
        <f t="shared" si="4"/>
        <v>1000</v>
      </c>
      <c r="B92" s="7" t="str">
        <f>IF(База!B93="","",База!B93)</f>
        <v/>
      </c>
      <c r="J92" s="13">
        <f>COUNTIF($B$2:$B$200,"&gt;"&amp;B92)+COUNTIF($B$2:B92,"="&amp;B92)</f>
        <v>0</v>
      </c>
      <c r="K92" s="13">
        <f t="shared" si="5"/>
        <v>0</v>
      </c>
      <c r="L92" s="13" t="str">
        <f t="shared" si="6"/>
        <v/>
      </c>
      <c r="N92" s="13">
        <f t="shared" si="7"/>
        <v>11111</v>
      </c>
    </row>
    <row r="93" spans="1:14" x14ac:dyDescent="0.25">
      <c r="A93" s="13">
        <f t="shared" si="4"/>
        <v>1000</v>
      </c>
      <c r="B93" s="7" t="str">
        <f>IF(База!B94="","",База!B94)</f>
        <v/>
      </c>
      <c r="J93" s="13">
        <f>COUNTIF($B$2:$B$200,"&gt;"&amp;B93)+COUNTIF($B$2:B93,"="&amp;B93)</f>
        <v>0</v>
      </c>
      <c r="K93" s="13">
        <f t="shared" si="5"/>
        <v>0</v>
      </c>
      <c r="L93" s="13" t="str">
        <f t="shared" si="6"/>
        <v/>
      </c>
      <c r="N93" s="13">
        <f t="shared" si="7"/>
        <v>11111</v>
      </c>
    </row>
    <row r="94" spans="1:14" x14ac:dyDescent="0.25">
      <c r="A94" s="13">
        <f t="shared" si="4"/>
        <v>1000</v>
      </c>
      <c r="B94" s="7" t="str">
        <f>IF(База!B95="","",База!B95)</f>
        <v/>
      </c>
      <c r="J94" s="13">
        <f>COUNTIF($B$2:$B$200,"&gt;"&amp;B94)+COUNTIF($B$2:B94,"="&amp;B94)</f>
        <v>0</v>
      </c>
      <c r="K94" s="13">
        <f t="shared" si="5"/>
        <v>0</v>
      </c>
      <c r="L94" s="13" t="str">
        <f t="shared" si="6"/>
        <v/>
      </c>
      <c r="N94" s="13">
        <f t="shared" si="7"/>
        <v>11111</v>
      </c>
    </row>
    <row r="95" spans="1:14" x14ac:dyDescent="0.25">
      <c r="A95" s="13">
        <f t="shared" si="4"/>
        <v>1000</v>
      </c>
      <c r="B95" s="7" t="str">
        <f>IF(База!B96="","",База!B96)</f>
        <v/>
      </c>
      <c r="J95" s="13">
        <f>COUNTIF($B$2:$B$200,"&gt;"&amp;B95)+COUNTIF($B$2:B95,"="&amp;B95)</f>
        <v>0</v>
      </c>
      <c r="K95" s="13">
        <f t="shared" si="5"/>
        <v>0</v>
      </c>
      <c r="L95" s="13" t="str">
        <f t="shared" si="6"/>
        <v/>
      </c>
      <c r="N95" s="13">
        <f t="shared" si="7"/>
        <v>11111</v>
      </c>
    </row>
    <row r="96" spans="1:14" x14ac:dyDescent="0.25">
      <c r="A96" s="13">
        <f t="shared" si="4"/>
        <v>1000</v>
      </c>
      <c r="B96" s="7" t="str">
        <f>IF(База!B97="","",База!B97)</f>
        <v/>
      </c>
      <c r="J96" s="13">
        <f>COUNTIF($B$2:$B$200,"&gt;"&amp;B96)+COUNTIF($B$2:B96,"="&amp;B96)</f>
        <v>0</v>
      </c>
      <c r="K96" s="13">
        <f t="shared" si="5"/>
        <v>0</v>
      </c>
      <c r="L96" s="13" t="str">
        <f t="shared" si="6"/>
        <v/>
      </c>
      <c r="N96" s="13">
        <f t="shared" si="7"/>
        <v>11111</v>
      </c>
    </row>
    <row r="97" spans="1:14" x14ac:dyDescent="0.25">
      <c r="A97" s="13">
        <f t="shared" si="4"/>
        <v>1000</v>
      </c>
      <c r="B97" s="7" t="str">
        <f>IF(База!B98="","",База!B98)</f>
        <v/>
      </c>
      <c r="J97" s="13">
        <f>COUNTIF($B$2:$B$200,"&gt;"&amp;B97)+COUNTIF($B$2:B97,"="&amp;B97)</f>
        <v>0</v>
      </c>
      <c r="K97" s="13">
        <f t="shared" si="5"/>
        <v>0</v>
      </c>
      <c r="L97" s="13" t="str">
        <f t="shared" si="6"/>
        <v/>
      </c>
      <c r="N97" s="13">
        <f t="shared" si="7"/>
        <v>11111</v>
      </c>
    </row>
    <row r="98" spans="1:14" x14ac:dyDescent="0.25">
      <c r="A98" s="13">
        <f t="shared" si="4"/>
        <v>1000</v>
      </c>
      <c r="B98" s="7" t="str">
        <f>IF(База!B99="","",База!B99)</f>
        <v/>
      </c>
      <c r="J98" s="13">
        <f>COUNTIF($B$2:$B$200,"&gt;"&amp;B98)+COUNTIF($B$2:B98,"="&amp;B98)</f>
        <v>0</v>
      </c>
      <c r="K98" s="13">
        <f t="shared" si="5"/>
        <v>0</v>
      </c>
      <c r="L98" s="13" t="str">
        <f t="shared" si="6"/>
        <v/>
      </c>
      <c r="N98" s="13">
        <f t="shared" si="7"/>
        <v>11111</v>
      </c>
    </row>
    <row r="99" spans="1:14" x14ac:dyDescent="0.25">
      <c r="A99" s="13">
        <f t="shared" si="4"/>
        <v>1000</v>
      </c>
      <c r="B99" s="7" t="str">
        <f>IF(База!B100="","",База!B100)</f>
        <v/>
      </c>
      <c r="J99" s="13">
        <f>COUNTIF($B$2:$B$200,"&gt;"&amp;B99)+COUNTIF($B$2:B99,"="&amp;B99)</f>
        <v>0</v>
      </c>
      <c r="K99" s="13">
        <f t="shared" si="5"/>
        <v>0</v>
      </c>
      <c r="L99" s="13" t="str">
        <f t="shared" si="6"/>
        <v/>
      </c>
      <c r="N99" s="13">
        <f t="shared" si="7"/>
        <v>11111</v>
      </c>
    </row>
    <row r="100" spans="1:14" x14ac:dyDescent="0.25">
      <c r="A100" s="13">
        <f t="shared" si="4"/>
        <v>1000</v>
      </c>
      <c r="B100" s="7" t="str">
        <f>IF(База!B101="","",База!B101)</f>
        <v/>
      </c>
      <c r="J100" s="13">
        <f>COUNTIF($B$2:$B$200,"&gt;"&amp;B100)+COUNTIF($B$2:B100,"="&amp;B100)</f>
        <v>0</v>
      </c>
      <c r="K100" s="13">
        <f t="shared" si="5"/>
        <v>0</v>
      </c>
      <c r="L100" s="13" t="str">
        <f t="shared" si="6"/>
        <v/>
      </c>
      <c r="N100" s="13">
        <f t="shared" si="7"/>
        <v>11111</v>
      </c>
    </row>
    <row r="101" spans="1:14" x14ac:dyDescent="0.25">
      <c r="A101" s="13">
        <f t="shared" si="4"/>
        <v>1000</v>
      </c>
      <c r="B101" s="7" t="str">
        <f>IF(База!B102="","",База!B102)</f>
        <v/>
      </c>
      <c r="J101" s="13">
        <f>COUNTIF($B$2:$B$200,"&gt;"&amp;B101)+COUNTIF($B$2:B101,"="&amp;B101)</f>
        <v>0</v>
      </c>
      <c r="K101" s="13">
        <f t="shared" si="5"/>
        <v>0</v>
      </c>
      <c r="L101" s="13" t="str">
        <f t="shared" si="6"/>
        <v/>
      </c>
      <c r="N101" s="13">
        <f t="shared" si="7"/>
        <v>11111</v>
      </c>
    </row>
    <row r="102" spans="1:14" x14ac:dyDescent="0.25">
      <c r="A102" s="13">
        <f t="shared" si="4"/>
        <v>1000</v>
      </c>
      <c r="B102" s="7" t="str">
        <f>IF(База!B103="","",База!B103)</f>
        <v/>
      </c>
      <c r="J102" s="13">
        <f>COUNTIF($B$2:$B$200,"&gt;"&amp;B102)+COUNTIF($B$2:B102,"="&amp;B102)</f>
        <v>0</v>
      </c>
      <c r="K102" s="13">
        <f t="shared" si="5"/>
        <v>0</v>
      </c>
      <c r="L102" s="13" t="str">
        <f t="shared" si="6"/>
        <v/>
      </c>
      <c r="N102" s="13">
        <f t="shared" si="7"/>
        <v>11111</v>
      </c>
    </row>
    <row r="103" spans="1:14" x14ac:dyDescent="0.25">
      <c r="A103" s="13">
        <f t="shared" si="4"/>
        <v>1000</v>
      </c>
      <c r="B103" s="7" t="str">
        <f>IF(База!B104="","",База!B104)</f>
        <v/>
      </c>
      <c r="J103" s="13">
        <f>COUNTIF($B$2:$B$200,"&gt;"&amp;B103)+COUNTIF($B$2:B103,"="&amp;B103)</f>
        <v>0</v>
      </c>
      <c r="K103" s="13">
        <f t="shared" si="5"/>
        <v>0</v>
      </c>
      <c r="L103" s="13" t="str">
        <f t="shared" si="6"/>
        <v/>
      </c>
      <c r="N103" s="13">
        <f t="shared" si="7"/>
        <v>11111</v>
      </c>
    </row>
    <row r="104" spans="1:14" x14ac:dyDescent="0.25">
      <c r="A104" s="13">
        <f t="shared" si="4"/>
        <v>1000</v>
      </c>
      <c r="B104" s="7" t="str">
        <f>IF(База!B105="","",База!B105)</f>
        <v/>
      </c>
      <c r="J104" s="13">
        <f>COUNTIF($B$2:$B$200,"&gt;"&amp;B104)+COUNTIF($B$2:B104,"="&amp;B104)</f>
        <v>0</v>
      </c>
      <c r="K104" s="13">
        <f t="shared" si="5"/>
        <v>0</v>
      </c>
      <c r="L104" s="13" t="str">
        <f t="shared" si="6"/>
        <v/>
      </c>
      <c r="N104" s="13">
        <f t="shared" si="7"/>
        <v>11111</v>
      </c>
    </row>
    <row r="105" spans="1:14" x14ac:dyDescent="0.25">
      <c r="A105" s="13">
        <f t="shared" si="4"/>
        <v>1000</v>
      </c>
      <c r="B105" s="7" t="str">
        <f>IF(База!B106="","",База!B106)</f>
        <v/>
      </c>
      <c r="J105" s="13">
        <f>COUNTIF($B$2:$B$200,"&gt;"&amp;B105)+COUNTIF($B$2:B105,"="&amp;B105)</f>
        <v>0</v>
      </c>
      <c r="K105" s="13">
        <f t="shared" si="5"/>
        <v>0</v>
      </c>
      <c r="L105" s="13" t="str">
        <f t="shared" si="6"/>
        <v/>
      </c>
      <c r="N105" s="13">
        <f t="shared" si="7"/>
        <v>11111</v>
      </c>
    </row>
    <row r="106" spans="1:14" x14ac:dyDescent="0.25">
      <c r="A106" s="13">
        <f t="shared" si="4"/>
        <v>1000</v>
      </c>
      <c r="B106" s="7" t="str">
        <f>IF(База!B107="","",База!B107)</f>
        <v/>
      </c>
      <c r="J106" s="13">
        <f>COUNTIF($B$2:$B$200,"&gt;"&amp;B106)+COUNTIF($B$2:B106,"="&amp;B106)</f>
        <v>0</v>
      </c>
      <c r="K106" s="13">
        <f t="shared" si="5"/>
        <v>0</v>
      </c>
      <c r="L106" s="13" t="str">
        <f t="shared" si="6"/>
        <v/>
      </c>
      <c r="N106" s="13">
        <f t="shared" si="7"/>
        <v>11111</v>
      </c>
    </row>
    <row r="107" spans="1:14" x14ac:dyDescent="0.25">
      <c r="A107" s="13">
        <f t="shared" si="4"/>
        <v>1000</v>
      </c>
      <c r="B107" s="7" t="str">
        <f>IF(База!B108="","",База!B108)</f>
        <v/>
      </c>
      <c r="J107" s="13">
        <f>COUNTIF($B$2:$B$200,"&gt;"&amp;B107)+COUNTIF($B$2:B107,"="&amp;B107)</f>
        <v>0</v>
      </c>
      <c r="K107" s="13">
        <f t="shared" si="5"/>
        <v>0</v>
      </c>
      <c r="L107" s="13" t="str">
        <f t="shared" si="6"/>
        <v/>
      </c>
      <c r="N107" s="13">
        <f t="shared" si="7"/>
        <v>11111</v>
      </c>
    </row>
    <row r="108" spans="1:14" x14ac:dyDescent="0.25">
      <c r="A108" s="13">
        <f t="shared" si="4"/>
        <v>1000</v>
      </c>
      <c r="B108" s="7" t="str">
        <f>IF(База!B109="","",База!B109)</f>
        <v/>
      </c>
      <c r="J108" s="13">
        <f>COUNTIF($B$2:$B$200,"&gt;"&amp;B108)+COUNTIF($B$2:B108,"="&amp;B108)</f>
        <v>0</v>
      </c>
      <c r="K108" s="13">
        <f t="shared" si="5"/>
        <v>0</v>
      </c>
      <c r="L108" s="13" t="str">
        <f t="shared" si="6"/>
        <v/>
      </c>
      <c r="N108" s="13">
        <f t="shared" si="7"/>
        <v>11111</v>
      </c>
    </row>
    <row r="109" spans="1:14" x14ac:dyDescent="0.25">
      <c r="A109" s="13">
        <f t="shared" si="4"/>
        <v>1000</v>
      </c>
      <c r="B109" s="7" t="str">
        <f>IF(База!B110="","",База!B110)</f>
        <v/>
      </c>
      <c r="J109" s="13">
        <f>COUNTIF($B$2:$B$200,"&gt;"&amp;B109)+COUNTIF($B$2:B109,"="&amp;B109)</f>
        <v>0</v>
      </c>
      <c r="K109" s="13">
        <f t="shared" si="5"/>
        <v>0</v>
      </c>
      <c r="L109" s="13" t="str">
        <f t="shared" si="6"/>
        <v/>
      </c>
      <c r="N109" s="13">
        <f t="shared" si="7"/>
        <v>11111</v>
      </c>
    </row>
    <row r="110" spans="1:14" x14ac:dyDescent="0.25">
      <c r="A110" s="13">
        <f t="shared" si="4"/>
        <v>1000</v>
      </c>
      <c r="B110" s="7" t="str">
        <f>IF(База!B111="","",База!B111)</f>
        <v/>
      </c>
      <c r="J110" s="13">
        <f>COUNTIF($B$2:$B$200,"&gt;"&amp;B110)+COUNTIF($B$2:B110,"="&amp;B110)</f>
        <v>0</v>
      </c>
      <c r="K110" s="13">
        <f t="shared" si="5"/>
        <v>0</v>
      </c>
      <c r="L110" s="13" t="str">
        <f t="shared" si="6"/>
        <v/>
      </c>
      <c r="N110" s="13">
        <f t="shared" si="7"/>
        <v>11111</v>
      </c>
    </row>
    <row r="111" spans="1:14" x14ac:dyDescent="0.25">
      <c r="A111" s="13">
        <f t="shared" si="4"/>
        <v>1000</v>
      </c>
      <c r="B111" s="7" t="str">
        <f>IF(База!B112="","",База!B112)</f>
        <v/>
      </c>
      <c r="J111" s="13">
        <f>COUNTIF($B$2:$B$200,"&gt;"&amp;B111)+COUNTIF($B$2:B111,"="&amp;B111)</f>
        <v>0</v>
      </c>
      <c r="K111" s="13">
        <f t="shared" si="5"/>
        <v>0</v>
      </c>
      <c r="L111" s="13" t="str">
        <f t="shared" si="6"/>
        <v/>
      </c>
      <c r="N111" s="13">
        <f t="shared" si="7"/>
        <v>11111</v>
      </c>
    </row>
    <row r="112" spans="1:14" x14ac:dyDescent="0.25">
      <c r="A112" s="13">
        <f t="shared" si="4"/>
        <v>1000</v>
      </c>
      <c r="B112" s="7" t="str">
        <f>IF(База!B113="","",База!B113)</f>
        <v/>
      </c>
      <c r="J112" s="13">
        <f>COUNTIF($B$2:$B$200,"&gt;"&amp;B112)+COUNTIF($B$2:B112,"="&amp;B112)</f>
        <v>0</v>
      </c>
      <c r="K112" s="13">
        <f t="shared" si="5"/>
        <v>0</v>
      </c>
      <c r="L112" s="13" t="str">
        <f t="shared" si="6"/>
        <v/>
      </c>
      <c r="N112" s="13">
        <f t="shared" si="7"/>
        <v>11111</v>
      </c>
    </row>
    <row r="113" spans="1:14" x14ac:dyDescent="0.25">
      <c r="A113" s="13">
        <f t="shared" si="4"/>
        <v>1000</v>
      </c>
      <c r="B113" s="7" t="str">
        <f>IF(База!B114="","",База!B114)</f>
        <v/>
      </c>
      <c r="J113" s="13">
        <f>COUNTIF($B$2:$B$200,"&gt;"&amp;B113)+COUNTIF($B$2:B113,"="&amp;B113)</f>
        <v>0</v>
      </c>
      <c r="K113" s="13">
        <f t="shared" si="5"/>
        <v>0</v>
      </c>
      <c r="L113" s="13" t="str">
        <f t="shared" si="6"/>
        <v/>
      </c>
      <c r="N113" s="13">
        <f t="shared" si="7"/>
        <v>11111</v>
      </c>
    </row>
    <row r="114" spans="1:14" x14ac:dyDescent="0.25">
      <c r="A114" s="13">
        <f t="shared" si="4"/>
        <v>1000</v>
      </c>
      <c r="B114" s="7" t="str">
        <f>IF(База!B115="","",База!B115)</f>
        <v/>
      </c>
      <c r="J114" s="13">
        <f>COUNTIF($B$2:$B$200,"&gt;"&amp;B114)+COUNTIF($B$2:B114,"="&amp;B114)</f>
        <v>0</v>
      </c>
      <c r="K114" s="13">
        <f t="shared" si="5"/>
        <v>0</v>
      </c>
      <c r="L114" s="13" t="str">
        <f t="shared" si="6"/>
        <v/>
      </c>
      <c r="N114" s="13">
        <f t="shared" si="7"/>
        <v>11111</v>
      </c>
    </row>
    <row r="115" spans="1:14" x14ac:dyDescent="0.25">
      <c r="A115" s="13">
        <f t="shared" si="4"/>
        <v>1000</v>
      </c>
      <c r="B115" s="7" t="str">
        <f>IF(База!B116="","",База!B116)</f>
        <v/>
      </c>
      <c r="J115" s="13">
        <f>COUNTIF($B$2:$B$200,"&gt;"&amp;B115)+COUNTIF($B$2:B115,"="&amp;B115)</f>
        <v>0</v>
      </c>
      <c r="K115" s="13">
        <f t="shared" si="5"/>
        <v>0</v>
      </c>
      <c r="L115" s="13" t="str">
        <f t="shared" si="6"/>
        <v/>
      </c>
      <c r="N115" s="13">
        <f t="shared" si="7"/>
        <v>11111</v>
      </c>
    </row>
    <row r="116" spans="1:14" x14ac:dyDescent="0.25">
      <c r="A116" s="13">
        <f t="shared" si="4"/>
        <v>1000</v>
      </c>
      <c r="B116" s="7" t="str">
        <f>IF(База!B117="","",База!B117)</f>
        <v/>
      </c>
      <c r="J116" s="13">
        <f>COUNTIF($B$2:$B$200,"&gt;"&amp;B116)+COUNTIF($B$2:B116,"="&amp;B116)</f>
        <v>0</v>
      </c>
      <c r="K116" s="13">
        <f t="shared" si="5"/>
        <v>0</v>
      </c>
      <c r="L116" s="13" t="str">
        <f t="shared" si="6"/>
        <v/>
      </c>
      <c r="N116" s="13">
        <f t="shared" si="7"/>
        <v>11111</v>
      </c>
    </row>
    <row r="117" spans="1:14" x14ac:dyDescent="0.25">
      <c r="B117" s="7" t="str">
        <f>IF(База!B118="","",База!B118)</f>
        <v/>
      </c>
      <c r="J117" s="13">
        <f>COUNTIF($B$2:$B$200,"&gt;"&amp;B117)+COUNTIF($B$2:B117,"="&amp;B117)</f>
        <v>0</v>
      </c>
      <c r="K117" s="13">
        <f t="shared" si="5"/>
        <v>0</v>
      </c>
      <c r="L117" s="13" t="str">
        <f t="shared" si="6"/>
        <v/>
      </c>
      <c r="N117" s="13">
        <f t="shared" si="7"/>
        <v>11111</v>
      </c>
    </row>
    <row r="118" spans="1:14" x14ac:dyDescent="0.25">
      <c r="B118" s="7" t="str">
        <f>IF(База!B119="","",База!B119)</f>
        <v/>
      </c>
      <c r="J118" s="13">
        <f>COUNTIF($B$2:$B$200,"&gt;"&amp;B118)+COUNTIF($B$2:B118,"="&amp;B118)</f>
        <v>0</v>
      </c>
      <c r="K118" s="13">
        <f t="shared" si="5"/>
        <v>0</v>
      </c>
      <c r="L118" s="13" t="str">
        <f t="shared" si="6"/>
        <v/>
      </c>
      <c r="N118" s="13">
        <f t="shared" si="7"/>
        <v>11111</v>
      </c>
    </row>
    <row r="119" spans="1:14" x14ac:dyDescent="0.25">
      <c r="B119" s="7" t="str">
        <f>IF(База!B120="","",База!B120)</f>
        <v/>
      </c>
      <c r="J119" s="13">
        <f>COUNTIF($B$2:$B$200,"&gt;"&amp;B119)+COUNTIF($B$2:B119,"="&amp;B119)</f>
        <v>0</v>
      </c>
      <c r="K119" s="13">
        <f t="shared" si="5"/>
        <v>0</v>
      </c>
      <c r="L119" s="13" t="str">
        <f t="shared" si="6"/>
        <v/>
      </c>
      <c r="N119" s="21">
        <f t="shared" si="7"/>
        <v>11111</v>
      </c>
    </row>
    <row r="120" spans="1:14" x14ac:dyDescent="0.25">
      <c r="B120" s="7" t="str">
        <f>IF(База!B121="","",База!B121)</f>
        <v/>
      </c>
      <c r="J120" s="13">
        <f>COUNTIF($B$2:$B$200,"&gt;"&amp;B120)+COUNTIF($B$2:B120,"="&amp;B120)</f>
        <v>0</v>
      </c>
      <c r="K120" s="13">
        <f t="shared" si="5"/>
        <v>0</v>
      </c>
      <c r="L120" s="13" t="str">
        <f t="shared" si="6"/>
        <v/>
      </c>
      <c r="N120" s="13">
        <f t="shared" si="7"/>
        <v>11111</v>
      </c>
    </row>
    <row r="121" spans="1:14" x14ac:dyDescent="0.25">
      <c r="B121" s="7" t="str">
        <f>IF(База!B122="","",База!B122)</f>
        <v/>
      </c>
      <c r="J121" s="13">
        <f>COUNTIF($B$2:$B$200,"&gt;"&amp;B121)+COUNTIF($B$2:B121,"="&amp;B121)</f>
        <v>0</v>
      </c>
      <c r="K121" s="13">
        <f t="shared" si="5"/>
        <v>0</v>
      </c>
      <c r="L121" s="13" t="str">
        <f t="shared" si="6"/>
        <v/>
      </c>
      <c r="N121" s="13">
        <f t="shared" si="7"/>
        <v>11111</v>
      </c>
    </row>
    <row r="122" spans="1:14" x14ac:dyDescent="0.25">
      <c r="B122" s="7" t="str">
        <f>IF(База!B123="","",База!B123)</f>
        <v/>
      </c>
      <c r="J122" s="13">
        <f>COUNTIF($B$2:$B$200,"&gt;"&amp;B122)+COUNTIF($B$2:B122,"="&amp;B122)</f>
        <v>0</v>
      </c>
      <c r="K122" s="13">
        <f t="shared" si="5"/>
        <v>0</v>
      </c>
      <c r="L122" s="13" t="str">
        <f t="shared" si="6"/>
        <v/>
      </c>
      <c r="N122" s="13">
        <f t="shared" si="7"/>
        <v>11111</v>
      </c>
    </row>
    <row r="123" spans="1:14" x14ac:dyDescent="0.25">
      <c r="B123" s="7" t="str">
        <f>IF(База!B124="","",База!B124)</f>
        <v/>
      </c>
      <c r="J123" s="13">
        <f>COUNTIF($B$2:$B$200,"&gt;"&amp;B123)+COUNTIF($B$2:B123,"="&amp;B123)</f>
        <v>0</v>
      </c>
      <c r="K123" s="13">
        <f t="shared" si="5"/>
        <v>0</v>
      </c>
      <c r="L123" s="13" t="str">
        <f t="shared" si="6"/>
        <v/>
      </c>
      <c r="N123" s="13">
        <f t="shared" si="7"/>
        <v>11111</v>
      </c>
    </row>
    <row r="124" spans="1:14" x14ac:dyDescent="0.25">
      <c r="B124" s="7" t="str">
        <f>IF(База!B125="","",База!B125)</f>
        <v/>
      </c>
      <c r="J124" s="13">
        <f>COUNTIF($B$2:$B$200,"&gt;"&amp;B124)+COUNTIF($B$2:B124,"="&amp;B124)</f>
        <v>0</v>
      </c>
      <c r="K124" s="13">
        <f t="shared" si="5"/>
        <v>0</v>
      </c>
      <c r="L124" s="13" t="str">
        <f t="shared" si="6"/>
        <v/>
      </c>
      <c r="N124" s="13">
        <f t="shared" si="7"/>
        <v>11111</v>
      </c>
    </row>
    <row r="125" spans="1:14" x14ac:dyDescent="0.25">
      <c r="B125" s="7" t="str">
        <f>IF(База!B126="","",База!B126)</f>
        <v/>
      </c>
      <c r="J125" s="13">
        <f>COUNTIF($B$2:$B$200,"&gt;"&amp;B125)+COUNTIF($B$2:B125,"="&amp;B125)</f>
        <v>0</v>
      </c>
      <c r="K125" s="13">
        <f t="shared" si="5"/>
        <v>0</v>
      </c>
      <c r="L125" s="13" t="str">
        <f t="shared" si="6"/>
        <v/>
      </c>
      <c r="N125" s="13">
        <f t="shared" si="7"/>
        <v>11111</v>
      </c>
    </row>
    <row r="126" spans="1:14" x14ac:dyDescent="0.25">
      <c r="B126" s="7" t="str">
        <f>IF(База!B127="","",База!B127)</f>
        <v/>
      </c>
      <c r="J126" s="13">
        <f>COUNTIF($B$2:$B$200,"&gt;"&amp;B126)+COUNTIF($B$2:B126,"="&amp;B126)</f>
        <v>0</v>
      </c>
      <c r="K126" s="13">
        <f t="shared" si="5"/>
        <v>0</v>
      </c>
      <c r="L126" s="13" t="str">
        <f t="shared" si="6"/>
        <v/>
      </c>
      <c r="N126" s="13">
        <f t="shared" si="7"/>
        <v>11111</v>
      </c>
    </row>
    <row r="127" spans="1:14" x14ac:dyDescent="0.25">
      <c r="B127" s="7" t="str">
        <f>IF(База!B128="","",База!B128)</f>
        <v/>
      </c>
      <c r="J127" s="13">
        <f>COUNTIF($B$2:$B$200,"&gt;"&amp;B127)+COUNTIF($B$2:B127,"="&amp;B127)</f>
        <v>0</v>
      </c>
      <c r="K127" s="13">
        <f t="shared" si="5"/>
        <v>0</v>
      </c>
      <c r="L127" s="13" t="str">
        <f t="shared" si="6"/>
        <v/>
      </c>
      <c r="N127" s="13">
        <f t="shared" si="7"/>
        <v>11111</v>
      </c>
    </row>
    <row r="128" spans="1:14" x14ac:dyDescent="0.25">
      <c r="B128" s="7" t="str">
        <f>IF(База!B129="","",База!B129)</f>
        <v/>
      </c>
      <c r="J128" s="13">
        <f>COUNTIF($B$2:$B$200,"&gt;"&amp;B128)+COUNTIF($B$2:B128,"="&amp;B128)</f>
        <v>0</v>
      </c>
      <c r="K128" s="13">
        <f t="shared" si="5"/>
        <v>0</v>
      </c>
      <c r="L128" s="13" t="str">
        <f t="shared" si="6"/>
        <v/>
      </c>
      <c r="N128" s="13">
        <f t="shared" si="7"/>
        <v>11111</v>
      </c>
    </row>
    <row r="129" spans="2:14" x14ac:dyDescent="0.25">
      <c r="B129" s="7" t="str">
        <f>IF(База!B130="","",База!B130)</f>
        <v/>
      </c>
      <c r="J129" s="13">
        <f>COUNTIF($B$2:$B$200,"&gt;"&amp;B129)+COUNTIF($B$2:B129,"="&amp;B129)</f>
        <v>0</v>
      </c>
      <c r="K129" s="13">
        <f t="shared" si="5"/>
        <v>0</v>
      </c>
      <c r="L129" s="13" t="str">
        <f t="shared" si="6"/>
        <v/>
      </c>
      <c r="N129" s="13">
        <f t="shared" si="7"/>
        <v>11111</v>
      </c>
    </row>
    <row r="130" spans="2:14" x14ac:dyDescent="0.25">
      <c r="B130" s="7" t="str">
        <f>IF(База!B131="","",База!B131)</f>
        <v/>
      </c>
      <c r="J130" s="13">
        <f>COUNTIF($B$2:$B$200,"&gt;"&amp;B130)+COUNTIF($B$2:B130,"="&amp;B130)</f>
        <v>0</v>
      </c>
      <c r="K130" s="13">
        <f t="shared" si="5"/>
        <v>0</v>
      </c>
      <c r="L130" s="13" t="str">
        <f t="shared" si="6"/>
        <v/>
      </c>
      <c r="N130" s="13">
        <f t="shared" si="7"/>
        <v>11111</v>
      </c>
    </row>
    <row r="131" spans="2:14" x14ac:dyDescent="0.25">
      <c r="B131" s="7" t="str">
        <f>IF(База!B132="","",База!B132)</f>
        <v/>
      </c>
      <c r="J131" s="13">
        <f>COUNTIF($B$2:$B$200,"&gt;"&amp;B131)+COUNTIF($B$2:B131,"="&amp;B131)</f>
        <v>0</v>
      </c>
      <c r="K131" s="13">
        <f t="shared" ref="K131:K194" si="8">LARGE($J$2:$J$200,ROW(J130))</f>
        <v>0</v>
      </c>
      <c r="L131" s="13" t="str">
        <f t="shared" ref="L131:L194" si="9">INDEX($B$2:$B$200,MATCH(K131,$J$2:$J$200,0))</f>
        <v/>
      </c>
      <c r="N131" s="13">
        <f t="shared" ref="N131:N167" si="10">IF(L131=L130,11111,0)</f>
        <v>11111</v>
      </c>
    </row>
    <row r="132" spans="2:14" x14ac:dyDescent="0.25">
      <c r="B132" s="7" t="str">
        <f>IF(База!B133="","",База!B133)</f>
        <v/>
      </c>
      <c r="J132" s="13">
        <f>COUNTIF($B$2:$B$200,"&gt;"&amp;B132)+COUNTIF($B$2:B132,"="&amp;B132)</f>
        <v>0</v>
      </c>
      <c r="K132" s="13">
        <f t="shared" si="8"/>
        <v>0</v>
      </c>
      <c r="L132" s="13" t="str">
        <f t="shared" si="9"/>
        <v/>
      </c>
      <c r="N132" s="13">
        <f t="shared" si="10"/>
        <v>11111</v>
      </c>
    </row>
    <row r="133" spans="2:14" x14ac:dyDescent="0.25">
      <c r="B133" s="7" t="str">
        <f>IF(База!B134="","",База!B134)</f>
        <v/>
      </c>
      <c r="J133" s="13">
        <f>COUNTIF($B$2:$B$200,"&gt;"&amp;B133)+COUNTIF($B$2:B133,"="&amp;B133)</f>
        <v>0</v>
      </c>
      <c r="K133" s="13">
        <f t="shared" si="8"/>
        <v>0</v>
      </c>
      <c r="L133" s="13" t="str">
        <f t="shared" si="9"/>
        <v/>
      </c>
      <c r="N133" s="13">
        <f t="shared" si="10"/>
        <v>11111</v>
      </c>
    </row>
    <row r="134" spans="2:14" x14ac:dyDescent="0.25">
      <c r="B134" s="7" t="str">
        <f>IF(База!B135="","",База!B135)</f>
        <v/>
      </c>
      <c r="J134" s="13">
        <f>COUNTIF($B$2:$B$200,"&gt;"&amp;B134)+COUNTIF($B$2:B134,"="&amp;B134)</f>
        <v>0</v>
      </c>
      <c r="K134" s="13">
        <f t="shared" si="8"/>
        <v>0</v>
      </c>
      <c r="L134" s="13" t="str">
        <f t="shared" si="9"/>
        <v/>
      </c>
      <c r="N134" s="13">
        <f t="shared" si="10"/>
        <v>11111</v>
      </c>
    </row>
    <row r="135" spans="2:14" x14ac:dyDescent="0.25">
      <c r="B135" s="7" t="str">
        <f>IF(База!B136="","",База!B136)</f>
        <v/>
      </c>
      <c r="J135" s="13">
        <f>COUNTIF($B$2:$B$200,"&gt;"&amp;B135)+COUNTIF($B$2:B135,"="&amp;B135)</f>
        <v>0</v>
      </c>
      <c r="K135" s="13">
        <f t="shared" si="8"/>
        <v>0</v>
      </c>
      <c r="L135" s="13" t="str">
        <f t="shared" si="9"/>
        <v/>
      </c>
      <c r="N135" s="13">
        <f t="shared" si="10"/>
        <v>11111</v>
      </c>
    </row>
    <row r="136" spans="2:14" x14ac:dyDescent="0.25">
      <c r="B136" s="7" t="str">
        <f>IF(База!B137="","",База!B137)</f>
        <v/>
      </c>
      <c r="J136" s="13">
        <f>COUNTIF($B$2:$B$200,"&gt;"&amp;B136)+COUNTIF($B$2:B136,"="&amp;B136)</f>
        <v>0</v>
      </c>
      <c r="K136" s="13">
        <f t="shared" si="8"/>
        <v>0</v>
      </c>
      <c r="L136" s="13" t="str">
        <f t="shared" si="9"/>
        <v/>
      </c>
      <c r="N136" s="13">
        <f t="shared" si="10"/>
        <v>11111</v>
      </c>
    </row>
    <row r="137" spans="2:14" x14ac:dyDescent="0.25">
      <c r="B137" s="7" t="str">
        <f>IF(База!B138="","",База!B138)</f>
        <v/>
      </c>
      <c r="J137" s="13">
        <f>COUNTIF($B$2:$B$200,"&gt;"&amp;B137)+COUNTIF($B$2:B137,"="&amp;B137)</f>
        <v>0</v>
      </c>
      <c r="K137" s="13">
        <f t="shared" si="8"/>
        <v>0</v>
      </c>
      <c r="L137" s="13" t="str">
        <f t="shared" si="9"/>
        <v/>
      </c>
      <c r="N137" s="13">
        <f t="shared" si="10"/>
        <v>11111</v>
      </c>
    </row>
    <row r="138" spans="2:14" x14ac:dyDescent="0.25">
      <c r="B138" s="7" t="str">
        <f>IF(База!B139="","",База!B139)</f>
        <v/>
      </c>
      <c r="J138" s="13">
        <f>COUNTIF($B$2:$B$200,"&gt;"&amp;B138)+COUNTIF($B$2:B138,"="&amp;B138)</f>
        <v>0</v>
      </c>
      <c r="K138" s="13">
        <f t="shared" si="8"/>
        <v>0</v>
      </c>
      <c r="L138" s="13" t="str">
        <f t="shared" si="9"/>
        <v/>
      </c>
      <c r="N138" s="21">
        <f t="shared" si="10"/>
        <v>11111</v>
      </c>
    </row>
    <row r="139" spans="2:14" x14ac:dyDescent="0.25">
      <c r="B139" s="7" t="str">
        <f>IF(База!B140="","",База!B140)</f>
        <v/>
      </c>
      <c r="J139" s="13">
        <f>COUNTIF($B$2:$B$200,"&gt;"&amp;B139)+COUNTIF($B$2:B139,"="&amp;B139)</f>
        <v>0</v>
      </c>
      <c r="K139" s="13">
        <f t="shared" si="8"/>
        <v>0</v>
      </c>
      <c r="L139" s="13" t="str">
        <f t="shared" si="9"/>
        <v/>
      </c>
      <c r="N139" s="13">
        <f t="shared" si="10"/>
        <v>11111</v>
      </c>
    </row>
    <row r="140" spans="2:14" x14ac:dyDescent="0.25">
      <c r="B140" s="7" t="str">
        <f>IF(База!B141="","",База!B141)</f>
        <v/>
      </c>
      <c r="J140" s="13">
        <f>COUNTIF($B$2:$B$200,"&gt;"&amp;B140)+COUNTIF($B$2:B140,"="&amp;B140)</f>
        <v>0</v>
      </c>
      <c r="K140" s="13">
        <f t="shared" si="8"/>
        <v>0</v>
      </c>
      <c r="L140" s="13" t="str">
        <f t="shared" si="9"/>
        <v/>
      </c>
      <c r="N140" s="13">
        <f t="shared" si="10"/>
        <v>11111</v>
      </c>
    </row>
    <row r="141" spans="2:14" x14ac:dyDescent="0.25">
      <c r="B141" s="7" t="str">
        <f>IF(База!B142="","",База!B142)</f>
        <v/>
      </c>
      <c r="J141" s="13">
        <f>COUNTIF($B$2:$B$200,"&gt;"&amp;B141)+COUNTIF($B$2:B141,"="&amp;B141)</f>
        <v>0</v>
      </c>
      <c r="K141" s="13">
        <f t="shared" si="8"/>
        <v>0</v>
      </c>
      <c r="L141" s="13" t="str">
        <f t="shared" si="9"/>
        <v/>
      </c>
      <c r="N141" s="13">
        <f t="shared" si="10"/>
        <v>11111</v>
      </c>
    </row>
    <row r="142" spans="2:14" x14ac:dyDescent="0.25">
      <c r="B142" s="7" t="str">
        <f>IF(База!B143="","",База!B143)</f>
        <v/>
      </c>
      <c r="J142" s="13">
        <f>COUNTIF($B$2:$B$200,"&gt;"&amp;B142)+COUNTIF($B$2:B142,"="&amp;B142)</f>
        <v>0</v>
      </c>
      <c r="K142" s="13">
        <f t="shared" si="8"/>
        <v>0</v>
      </c>
      <c r="L142" s="13" t="str">
        <f t="shared" si="9"/>
        <v/>
      </c>
      <c r="N142" s="13">
        <f t="shared" si="10"/>
        <v>11111</v>
      </c>
    </row>
    <row r="143" spans="2:14" x14ac:dyDescent="0.25">
      <c r="B143" s="7" t="str">
        <f>IF(База!B144="","",База!B144)</f>
        <v/>
      </c>
      <c r="J143" s="13">
        <f>COUNTIF($B$2:$B$200,"&gt;"&amp;B143)+COUNTIF($B$2:B143,"="&amp;B143)</f>
        <v>0</v>
      </c>
      <c r="K143" s="13">
        <f t="shared" si="8"/>
        <v>0</v>
      </c>
      <c r="L143" s="13" t="str">
        <f t="shared" si="9"/>
        <v/>
      </c>
      <c r="N143" s="13">
        <f t="shared" si="10"/>
        <v>11111</v>
      </c>
    </row>
    <row r="144" spans="2:14" x14ac:dyDescent="0.25">
      <c r="B144" s="7" t="str">
        <f>IF(База!B145="","",База!B145)</f>
        <v/>
      </c>
      <c r="J144" s="13">
        <f>COUNTIF($B$2:$B$200,"&gt;"&amp;B144)+COUNTIF($B$2:B144,"="&amp;B144)</f>
        <v>0</v>
      </c>
      <c r="K144" s="13">
        <f t="shared" si="8"/>
        <v>0</v>
      </c>
      <c r="L144" s="13" t="str">
        <f t="shared" si="9"/>
        <v/>
      </c>
      <c r="N144" s="13">
        <f t="shared" si="10"/>
        <v>11111</v>
      </c>
    </row>
    <row r="145" spans="2:14" x14ac:dyDescent="0.25">
      <c r="B145" s="7" t="str">
        <f>IF(База!B146="","",База!B146)</f>
        <v/>
      </c>
      <c r="J145" s="13">
        <f>COUNTIF($B$2:$B$200,"&gt;"&amp;B145)+COUNTIF($B$2:B145,"="&amp;B145)</f>
        <v>0</v>
      </c>
      <c r="K145" s="13">
        <f t="shared" si="8"/>
        <v>0</v>
      </c>
      <c r="L145" s="13" t="str">
        <f t="shared" si="9"/>
        <v/>
      </c>
      <c r="N145" s="13">
        <f t="shared" si="10"/>
        <v>11111</v>
      </c>
    </row>
    <row r="146" spans="2:14" x14ac:dyDescent="0.25">
      <c r="B146" s="7" t="str">
        <f>IF(База!B147="","",База!B147)</f>
        <v/>
      </c>
      <c r="J146" s="13">
        <f>COUNTIF($B$2:$B$200,"&gt;"&amp;B146)+COUNTIF($B$2:B146,"="&amp;B146)</f>
        <v>0</v>
      </c>
      <c r="K146" s="13">
        <f t="shared" si="8"/>
        <v>0</v>
      </c>
      <c r="L146" s="13" t="str">
        <f t="shared" si="9"/>
        <v/>
      </c>
      <c r="N146" s="13">
        <f t="shared" si="10"/>
        <v>11111</v>
      </c>
    </row>
    <row r="147" spans="2:14" x14ac:dyDescent="0.25">
      <c r="B147" s="7" t="str">
        <f>IF(База!B148="","",База!B148)</f>
        <v/>
      </c>
      <c r="J147" s="13">
        <f>COUNTIF($B$2:$B$200,"&gt;"&amp;B147)+COUNTIF($B$2:B147,"="&amp;B147)</f>
        <v>0</v>
      </c>
      <c r="K147" s="13">
        <f t="shared" si="8"/>
        <v>0</v>
      </c>
      <c r="L147" s="13" t="str">
        <f t="shared" si="9"/>
        <v/>
      </c>
      <c r="N147" s="13">
        <f t="shared" si="10"/>
        <v>11111</v>
      </c>
    </row>
    <row r="148" spans="2:14" x14ac:dyDescent="0.25">
      <c r="B148" s="7" t="str">
        <f>IF(База!B149="","",База!B149)</f>
        <v/>
      </c>
      <c r="J148" s="13">
        <f>COUNTIF($B$2:$B$200,"&gt;"&amp;B148)+COUNTIF($B$2:B148,"="&amp;B148)</f>
        <v>0</v>
      </c>
      <c r="K148" s="13">
        <f t="shared" si="8"/>
        <v>0</v>
      </c>
      <c r="L148" s="13" t="str">
        <f t="shared" si="9"/>
        <v/>
      </c>
      <c r="N148" s="13">
        <f t="shared" si="10"/>
        <v>11111</v>
      </c>
    </row>
    <row r="149" spans="2:14" x14ac:dyDescent="0.25">
      <c r="B149" s="7" t="str">
        <f>IF(База!B150="","",База!B150)</f>
        <v/>
      </c>
      <c r="J149" s="13">
        <f>COUNTIF($B$2:$B$200,"&gt;"&amp;B149)+COUNTIF($B$2:B149,"="&amp;B149)</f>
        <v>0</v>
      </c>
      <c r="K149" s="13">
        <f t="shared" si="8"/>
        <v>0</v>
      </c>
      <c r="L149" s="13" t="str">
        <f t="shared" si="9"/>
        <v/>
      </c>
      <c r="M149" s="13"/>
      <c r="N149" s="13">
        <f t="shared" si="10"/>
        <v>11111</v>
      </c>
    </row>
    <row r="150" spans="2:14" x14ac:dyDescent="0.25">
      <c r="B150" s="7" t="str">
        <f>IF(База!B151="","",База!B151)</f>
        <v/>
      </c>
      <c r="J150" s="13">
        <f>COUNTIF($B$2:$B$200,"&gt;"&amp;B150)+COUNTIF($B$2:B150,"="&amp;B150)</f>
        <v>0</v>
      </c>
      <c r="K150" s="13">
        <f t="shared" si="8"/>
        <v>0</v>
      </c>
      <c r="L150" s="13" t="str">
        <f t="shared" si="9"/>
        <v/>
      </c>
      <c r="M150" s="13"/>
      <c r="N150" s="13">
        <f t="shared" si="10"/>
        <v>11111</v>
      </c>
    </row>
    <row r="151" spans="2:14" x14ac:dyDescent="0.25">
      <c r="B151" s="7" t="str">
        <f>IF(База!B152="","",База!B152)</f>
        <v/>
      </c>
      <c r="J151" s="13">
        <f>COUNTIF($B$2:$B$200,"&gt;"&amp;B151)+COUNTIF($B$2:B151,"="&amp;B151)</f>
        <v>0</v>
      </c>
      <c r="K151" s="13">
        <f t="shared" si="8"/>
        <v>0</v>
      </c>
      <c r="L151" s="13" t="str">
        <f t="shared" si="9"/>
        <v/>
      </c>
      <c r="M151" s="13"/>
      <c r="N151" s="13">
        <f t="shared" si="10"/>
        <v>11111</v>
      </c>
    </row>
    <row r="152" spans="2:14" x14ac:dyDescent="0.25">
      <c r="B152" s="7" t="str">
        <f>IF(База!B153="","",База!B153)</f>
        <v/>
      </c>
      <c r="J152" s="13">
        <f>COUNTIF($B$2:$B$200,"&gt;"&amp;B152)+COUNTIF($B$2:B152,"="&amp;B152)</f>
        <v>0</v>
      </c>
      <c r="K152" s="13">
        <f t="shared" si="8"/>
        <v>0</v>
      </c>
      <c r="L152" s="13" t="str">
        <f t="shared" si="9"/>
        <v/>
      </c>
      <c r="M152" s="13"/>
      <c r="N152" s="13">
        <f t="shared" si="10"/>
        <v>11111</v>
      </c>
    </row>
    <row r="153" spans="2:14" x14ac:dyDescent="0.25">
      <c r="B153" s="7" t="str">
        <f>IF(База!B154="","",База!B154)</f>
        <v/>
      </c>
      <c r="J153" s="13">
        <f>COUNTIF($B$2:$B$200,"&gt;"&amp;B153)+COUNTIF($B$2:B153,"="&amp;B153)</f>
        <v>0</v>
      </c>
      <c r="K153" s="13">
        <f t="shared" si="8"/>
        <v>0</v>
      </c>
      <c r="L153" s="13" t="str">
        <f t="shared" si="9"/>
        <v/>
      </c>
      <c r="M153" s="13"/>
      <c r="N153" s="13">
        <f t="shared" si="10"/>
        <v>11111</v>
      </c>
    </row>
    <row r="154" spans="2:14" x14ac:dyDescent="0.25">
      <c r="B154" s="7" t="str">
        <f>IF(База!B155="","",База!B155)</f>
        <v/>
      </c>
      <c r="J154" s="13">
        <f>COUNTIF($B$2:$B$200,"&gt;"&amp;B154)+COUNTIF($B$2:B154,"="&amp;B154)</f>
        <v>0</v>
      </c>
      <c r="K154" s="13">
        <f t="shared" si="8"/>
        <v>0</v>
      </c>
      <c r="L154" s="13" t="str">
        <f t="shared" si="9"/>
        <v/>
      </c>
      <c r="M154" s="13"/>
      <c r="N154" s="13">
        <f t="shared" si="10"/>
        <v>11111</v>
      </c>
    </row>
    <row r="155" spans="2:14" x14ac:dyDescent="0.25">
      <c r="B155" s="7" t="str">
        <f>IF(База!B156="","",База!B156)</f>
        <v/>
      </c>
      <c r="J155" s="13">
        <f>COUNTIF($B$2:$B$200,"&gt;"&amp;B155)+COUNTIF($B$2:B155,"="&amp;B155)</f>
        <v>0</v>
      </c>
      <c r="K155" s="13">
        <f t="shared" si="8"/>
        <v>0</v>
      </c>
      <c r="L155" s="13" t="str">
        <f>INDEX($B$2:$B$200,MATCH(K155,$J$2:$J$200,0))</f>
        <v/>
      </c>
      <c r="M155" s="13"/>
      <c r="N155" s="13">
        <f t="shared" si="10"/>
        <v>11111</v>
      </c>
    </row>
    <row r="156" spans="2:14" x14ac:dyDescent="0.25">
      <c r="B156" s="7" t="str">
        <f>IF(База!B157="","",База!B157)</f>
        <v/>
      </c>
      <c r="J156" s="13">
        <f>COUNTIF($B$2:$B$200,"&gt;"&amp;B156)+COUNTIF($B$2:B156,"="&amp;B156)</f>
        <v>0</v>
      </c>
      <c r="K156" s="13">
        <f t="shared" si="8"/>
        <v>0</v>
      </c>
      <c r="L156" s="13" t="str">
        <f t="shared" si="9"/>
        <v/>
      </c>
      <c r="M156" s="13"/>
      <c r="N156" s="13">
        <f t="shared" si="10"/>
        <v>11111</v>
      </c>
    </row>
    <row r="157" spans="2:14" x14ac:dyDescent="0.25">
      <c r="B157" s="7" t="str">
        <f>IF(База!B158="","",База!B158)</f>
        <v/>
      </c>
      <c r="J157" s="13">
        <f>COUNTIF($B$2:$B$200,"&gt;"&amp;B157)+COUNTIF($B$2:B157,"="&amp;B157)</f>
        <v>0</v>
      </c>
      <c r="K157" s="13">
        <f t="shared" si="8"/>
        <v>0</v>
      </c>
      <c r="L157" s="13" t="str">
        <f t="shared" si="9"/>
        <v/>
      </c>
      <c r="M157" s="13"/>
      <c r="N157" s="13">
        <f t="shared" si="10"/>
        <v>11111</v>
      </c>
    </row>
    <row r="158" spans="2:14" x14ac:dyDescent="0.25">
      <c r="B158" s="7" t="str">
        <f>IF(База!B159="","",База!B159)</f>
        <v/>
      </c>
      <c r="J158" s="13">
        <f>COUNTIF($B$2:$B$200,"&gt;"&amp;B158)+COUNTIF($B$2:B158,"="&amp;B158)</f>
        <v>0</v>
      </c>
      <c r="K158" s="13">
        <f t="shared" si="8"/>
        <v>0</v>
      </c>
      <c r="L158" s="13" t="str">
        <f t="shared" si="9"/>
        <v/>
      </c>
      <c r="M158" s="13"/>
      <c r="N158" s="13">
        <f t="shared" si="10"/>
        <v>11111</v>
      </c>
    </row>
    <row r="159" spans="2:14" x14ac:dyDescent="0.25">
      <c r="B159" s="7" t="str">
        <f>IF(База!B160="","",База!B160)</f>
        <v/>
      </c>
      <c r="J159" s="13">
        <f>COUNTIF($B$2:$B$200,"&gt;"&amp;B159)+COUNTIF($B$2:B159,"="&amp;B159)</f>
        <v>0</v>
      </c>
      <c r="K159" s="13">
        <f t="shared" si="8"/>
        <v>0</v>
      </c>
      <c r="L159" s="13" t="str">
        <f t="shared" si="9"/>
        <v/>
      </c>
      <c r="M159" s="13"/>
      <c r="N159" s="13">
        <f t="shared" si="10"/>
        <v>11111</v>
      </c>
    </row>
    <row r="160" spans="2:14" x14ac:dyDescent="0.25">
      <c r="B160" s="7" t="str">
        <f>IF(База!B161="","",База!B161)</f>
        <v/>
      </c>
      <c r="J160" s="13">
        <f>COUNTIF($B$2:$B$200,"&gt;"&amp;B160)+COUNTIF($B$2:B160,"="&amp;B160)</f>
        <v>0</v>
      </c>
      <c r="K160" s="13">
        <f t="shared" si="8"/>
        <v>0</v>
      </c>
      <c r="L160" s="13" t="str">
        <f t="shared" si="9"/>
        <v/>
      </c>
      <c r="M160" s="13"/>
      <c r="N160" s="13">
        <f t="shared" si="10"/>
        <v>11111</v>
      </c>
    </row>
    <row r="161" spans="2:14" x14ac:dyDescent="0.25">
      <c r="B161" s="7" t="str">
        <f>IF(База!B162="","",База!B162)</f>
        <v/>
      </c>
      <c r="J161" s="13">
        <f>COUNTIF($B$2:$B$200,"&gt;"&amp;B161)+COUNTIF($B$2:B161,"="&amp;B161)</f>
        <v>0</v>
      </c>
      <c r="K161" s="13">
        <f t="shared" si="8"/>
        <v>0</v>
      </c>
      <c r="L161" s="13" t="str">
        <f t="shared" si="9"/>
        <v/>
      </c>
      <c r="M161" s="13"/>
      <c r="N161" s="13">
        <f t="shared" si="10"/>
        <v>11111</v>
      </c>
    </row>
    <row r="162" spans="2:14" x14ac:dyDescent="0.25">
      <c r="B162" s="7" t="str">
        <f>IF(База!B163="","",База!B163)</f>
        <v/>
      </c>
      <c r="J162" s="13">
        <f>COUNTIF($B$2:$B$200,"&gt;"&amp;B162)+COUNTIF($B$2:B162,"="&amp;B162)</f>
        <v>0</v>
      </c>
      <c r="K162" s="13">
        <f t="shared" si="8"/>
        <v>0</v>
      </c>
      <c r="L162" s="13" t="str">
        <f t="shared" si="9"/>
        <v/>
      </c>
      <c r="M162" s="13"/>
      <c r="N162" s="13">
        <f t="shared" si="10"/>
        <v>11111</v>
      </c>
    </row>
    <row r="163" spans="2:14" x14ac:dyDescent="0.25">
      <c r="B163" s="7" t="str">
        <f>IF(База!B164="","",База!B164)</f>
        <v/>
      </c>
      <c r="J163" s="13">
        <f>COUNTIF($B$2:$B$200,"&gt;"&amp;B163)+COUNTIF($B$2:B163,"="&amp;B163)</f>
        <v>0</v>
      </c>
      <c r="K163" s="13">
        <f t="shared" si="8"/>
        <v>0</v>
      </c>
      <c r="L163" s="13" t="str">
        <f t="shared" si="9"/>
        <v/>
      </c>
      <c r="M163" s="13"/>
      <c r="N163" s="13">
        <f t="shared" si="10"/>
        <v>11111</v>
      </c>
    </row>
    <row r="164" spans="2:14" x14ac:dyDescent="0.25">
      <c r="B164" s="7" t="str">
        <f>IF(База!B165="","",База!B165)</f>
        <v/>
      </c>
      <c r="J164" s="13">
        <f>COUNTIF($B$2:$B$200,"&gt;"&amp;B164)+COUNTIF($B$2:B164,"="&amp;B164)</f>
        <v>0</v>
      </c>
      <c r="K164" s="13">
        <f t="shared" si="8"/>
        <v>0</v>
      </c>
      <c r="L164" s="13" t="str">
        <f t="shared" si="9"/>
        <v/>
      </c>
      <c r="M164" s="13"/>
      <c r="N164" s="13">
        <f t="shared" si="10"/>
        <v>11111</v>
      </c>
    </row>
    <row r="165" spans="2:14" x14ac:dyDescent="0.25">
      <c r="B165" s="7" t="str">
        <f>IF(База!B166="","",База!B166)</f>
        <v/>
      </c>
      <c r="J165" s="13">
        <f>COUNTIF($B$2:$B$200,"&gt;"&amp;B165)+COUNTIF($B$2:B165,"="&amp;B165)</f>
        <v>0</v>
      </c>
      <c r="K165" s="13">
        <f t="shared" si="8"/>
        <v>0</v>
      </c>
      <c r="L165" s="13" t="str">
        <f t="shared" si="9"/>
        <v/>
      </c>
      <c r="M165" s="13"/>
      <c r="N165" s="13">
        <f t="shared" si="10"/>
        <v>11111</v>
      </c>
    </row>
    <row r="166" spans="2:14" x14ac:dyDescent="0.25">
      <c r="B166" s="7" t="str">
        <f>IF(База!B167="","",База!B167)</f>
        <v/>
      </c>
      <c r="J166" s="13">
        <f>COUNTIF($B$2:$B$200,"&gt;"&amp;B166)+COUNTIF($B$2:B166,"="&amp;B166)</f>
        <v>0</v>
      </c>
      <c r="K166" s="13">
        <f t="shared" si="8"/>
        <v>0</v>
      </c>
      <c r="L166" s="13" t="str">
        <f t="shared" si="9"/>
        <v/>
      </c>
      <c r="M166" s="13"/>
      <c r="N166" s="13">
        <f t="shared" si="10"/>
        <v>11111</v>
      </c>
    </row>
    <row r="167" spans="2:14" x14ac:dyDescent="0.25">
      <c r="B167" s="7" t="str">
        <f>IF(База!B168="","",База!B168)</f>
        <v/>
      </c>
      <c r="J167" s="13">
        <f>COUNTIF($B$2:$B$200,"&gt;"&amp;B167)+COUNTIF($B$2:B167,"="&amp;B167)</f>
        <v>0</v>
      </c>
      <c r="K167" s="13">
        <f t="shared" si="8"/>
        <v>0</v>
      </c>
      <c r="L167" s="13" t="str">
        <f t="shared" si="9"/>
        <v/>
      </c>
      <c r="M167" s="13"/>
      <c r="N167" s="13">
        <f t="shared" si="10"/>
        <v>11111</v>
      </c>
    </row>
    <row r="168" spans="2:14" x14ac:dyDescent="0.25">
      <c r="B168" s="7" t="str">
        <f>IF(База!B169="","",База!B169)</f>
        <v/>
      </c>
      <c r="J168" s="13">
        <f>COUNTIF($B$2:$B$200,"&gt;"&amp;B168)+COUNTIF($B$2:B168,"="&amp;B168)</f>
        <v>0</v>
      </c>
      <c r="K168" s="13">
        <f t="shared" si="8"/>
        <v>0</v>
      </c>
      <c r="L168" s="13" t="str">
        <f t="shared" si="9"/>
        <v/>
      </c>
    </row>
    <row r="169" spans="2:14" x14ac:dyDescent="0.25">
      <c r="B169" s="7" t="str">
        <f>IF(База!B170="","",База!B170)</f>
        <v/>
      </c>
      <c r="J169" s="13">
        <f>COUNTIF($B$2:$B$200,"&gt;"&amp;B169)+COUNTIF($B$2:B169,"="&amp;B169)</f>
        <v>0</v>
      </c>
      <c r="K169" s="13">
        <f t="shared" si="8"/>
        <v>0</v>
      </c>
      <c r="L169" s="13" t="str">
        <f t="shared" si="9"/>
        <v/>
      </c>
    </row>
    <row r="170" spans="2:14" x14ac:dyDescent="0.25">
      <c r="B170" s="7" t="str">
        <f>IF(База!B171="","",База!B171)</f>
        <v/>
      </c>
      <c r="J170" s="13">
        <f>COUNTIF($B$2:$B$200,"&gt;"&amp;B170)+COUNTIF($B$2:B170,"="&amp;B170)</f>
        <v>0</v>
      </c>
      <c r="K170" s="13">
        <f t="shared" si="8"/>
        <v>0</v>
      </c>
      <c r="L170" s="13" t="str">
        <f t="shared" si="9"/>
        <v/>
      </c>
    </row>
    <row r="171" spans="2:14" x14ac:dyDescent="0.25">
      <c r="B171" s="7" t="str">
        <f>IF(База!B172="","",База!B172)</f>
        <v/>
      </c>
      <c r="J171" s="13">
        <f>COUNTIF($B$2:$B$200,"&gt;"&amp;B171)+COUNTIF($B$2:B171,"="&amp;B171)</f>
        <v>0</v>
      </c>
      <c r="K171" s="13">
        <f t="shared" si="8"/>
        <v>0</v>
      </c>
      <c r="L171" s="13" t="str">
        <f t="shared" si="9"/>
        <v/>
      </c>
    </row>
    <row r="172" spans="2:14" x14ac:dyDescent="0.25">
      <c r="B172" s="7" t="str">
        <f>IF(База!B173="","",База!B173)</f>
        <v/>
      </c>
      <c r="J172" s="13">
        <f>COUNTIF($B$2:$B$200,"&gt;"&amp;B172)+COUNTIF($B$2:B172,"="&amp;B172)</f>
        <v>0</v>
      </c>
      <c r="K172" s="13">
        <f t="shared" si="8"/>
        <v>0</v>
      </c>
      <c r="L172" s="13" t="str">
        <f t="shared" si="9"/>
        <v/>
      </c>
    </row>
    <row r="173" spans="2:14" x14ac:dyDescent="0.25">
      <c r="B173" s="7" t="str">
        <f>IF(База!B174="","",База!B174)</f>
        <v/>
      </c>
      <c r="J173" s="13">
        <f>COUNTIF($B$2:$B$200,"&gt;"&amp;B173)+COUNTIF($B$2:B173,"="&amp;B173)</f>
        <v>0</v>
      </c>
      <c r="K173" s="13">
        <f t="shared" si="8"/>
        <v>0</v>
      </c>
      <c r="L173" s="13" t="str">
        <f t="shared" si="9"/>
        <v/>
      </c>
    </row>
    <row r="174" spans="2:14" x14ac:dyDescent="0.25">
      <c r="B174" s="7" t="str">
        <f>IF(База!B175="","",База!B175)</f>
        <v/>
      </c>
      <c r="J174" s="13">
        <f>COUNTIF($B$2:$B$200,"&gt;"&amp;B174)+COUNTIF($B$2:B174,"="&amp;B174)</f>
        <v>0</v>
      </c>
      <c r="K174" s="13">
        <f t="shared" si="8"/>
        <v>0</v>
      </c>
      <c r="L174" s="13" t="str">
        <f t="shared" si="9"/>
        <v/>
      </c>
    </row>
    <row r="175" spans="2:14" x14ac:dyDescent="0.25">
      <c r="B175" s="7" t="str">
        <f>IF(База!B176="","",База!B176)</f>
        <v/>
      </c>
      <c r="J175" s="13">
        <f>COUNTIF($B$2:$B$200,"&gt;"&amp;B175)+COUNTIF($B$2:B175,"="&amp;B175)</f>
        <v>0</v>
      </c>
      <c r="K175" s="13">
        <f t="shared" si="8"/>
        <v>0</v>
      </c>
      <c r="L175" s="13" t="str">
        <f t="shared" si="9"/>
        <v/>
      </c>
    </row>
    <row r="176" spans="2:14" x14ac:dyDescent="0.25">
      <c r="B176" s="7" t="str">
        <f>IF(База!B177="","",База!B177)</f>
        <v/>
      </c>
      <c r="J176" s="13">
        <f>COUNTIF($B$2:$B$200,"&gt;"&amp;B176)+COUNTIF($B$2:B176,"="&amp;B176)</f>
        <v>0</v>
      </c>
      <c r="K176" s="13">
        <f t="shared" si="8"/>
        <v>0</v>
      </c>
      <c r="L176" s="13" t="str">
        <f t="shared" si="9"/>
        <v/>
      </c>
    </row>
    <row r="177" spans="2:12" x14ac:dyDescent="0.25">
      <c r="B177" s="7" t="str">
        <f>IF(База!B178="","",База!B178)</f>
        <v/>
      </c>
      <c r="J177" s="13">
        <f>COUNTIF($B$2:$B$200,"&gt;"&amp;B177)+COUNTIF($B$2:B177,"="&amp;B177)</f>
        <v>0</v>
      </c>
      <c r="K177" s="13">
        <f t="shared" si="8"/>
        <v>0</v>
      </c>
      <c r="L177" s="13" t="str">
        <f t="shared" si="9"/>
        <v/>
      </c>
    </row>
    <row r="178" spans="2:12" x14ac:dyDescent="0.25">
      <c r="B178" s="7" t="str">
        <f>IF(База!B179="","",База!B179)</f>
        <v/>
      </c>
      <c r="J178" s="13">
        <f>COUNTIF($B$2:$B$200,"&gt;"&amp;B178)+COUNTIF($B$2:B178,"="&amp;B178)</f>
        <v>0</v>
      </c>
      <c r="K178" s="13">
        <f t="shared" si="8"/>
        <v>0</v>
      </c>
      <c r="L178" s="13" t="str">
        <f t="shared" si="9"/>
        <v/>
      </c>
    </row>
    <row r="179" spans="2:12" x14ac:dyDescent="0.25">
      <c r="B179" s="7" t="str">
        <f>IF(База!B180="","",База!B180)</f>
        <v/>
      </c>
      <c r="J179" s="13">
        <f>COUNTIF($B$2:$B$200,"&gt;"&amp;B179)+COUNTIF($B$2:B179,"="&amp;B179)</f>
        <v>0</v>
      </c>
      <c r="K179" s="13">
        <f t="shared" si="8"/>
        <v>0</v>
      </c>
      <c r="L179" s="13" t="str">
        <f t="shared" si="9"/>
        <v/>
      </c>
    </row>
    <row r="180" spans="2:12" x14ac:dyDescent="0.25">
      <c r="B180" s="7" t="str">
        <f>IF(База!B181="","",База!B181)</f>
        <v/>
      </c>
      <c r="J180" s="13">
        <f>COUNTIF($B$2:$B$200,"&gt;"&amp;B180)+COUNTIF($B$2:B180,"="&amp;B180)</f>
        <v>0</v>
      </c>
      <c r="K180" s="13">
        <f t="shared" si="8"/>
        <v>0</v>
      </c>
      <c r="L180" s="13" t="str">
        <f t="shared" si="9"/>
        <v/>
      </c>
    </row>
    <row r="181" spans="2:12" x14ac:dyDescent="0.25">
      <c r="B181" s="7" t="str">
        <f>IF(База!B182="","",База!B182)</f>
        <v/>
      </c>
      <c r="J181" s="13">
        <f>COUNTIF($B$2:$B$200,"&gt;"&amp;B181)+COUNTIF($B$2:B181,"="&amp;B181)</f>
        <v>0</v>
      </c>
      <c r="K181" s="13">
        <f t="shared" si="8"/>
        <v>0</v>
      </c>
      <c r="L181" s="13" t="str">
        <f t="shared" si="9"/>
        <v/>
      </c>
    </row>
    <row r="182" spans="2:12" x14ac:dyDescent="0.25">
      <c r="B182" s="7" t="str">
        <f>IF(База!B183="","",База!B183)</f>
        <v/>
      </c>
      <c r="J182" s="13">
        <f>COUNTIF($B$2:$B$200,"&gt;"&amp;B182)+COUNTIF($B$2:B182,"="&amp;B182)</f>
        <v>0</v>
      </c>
      <c r="K182" s="13">
        <f t="shared" si="8"/>
        <v>0</v>
      </c>
      <c r="L182" s="13" t="str">
        <f t="shared" si="9"/>
        <v/>
      </c>
    </row>
    <row r="183" spans="2:12" x14ac:dyDescent="0.25">
      <c r="B183" s="7" t="str">
        <f>IF(База!B184="","",База!B184)</f>
        <v/>
      </c>
      <c r="J183" s="13">
        <f>COUNTIF($B$2:$B$200,"&gt;"&amp;B183)+COUNTIF($B$2:B183,"="&amp;B183)</f>
        <v>0</v>
      </c>
      <c r="K183" s="13">
        <f t="shared" si="8"/>
        <v>0</v>
      </c>
      <c r="L183" s="13" t="str">
        <f t="shared" si="9"/>
        <v/>
      </c>
    </row>
    <row r="184" spans="2:12" x14ac:dyDescent="0.25">
      <c r="B184" s="7" t="str">
        <f>IF(База!B185="","",База!B185)</f>
        <v/>
      </c>
      <c r="J184" s="13">
        <f>COUNTIF($B$2:$B$200,"&gt;"&amp;B184)+COUNTIF($B$2:B184,"="&amp;B184)</f>
        <v>0</v>
      </c>
      <c r="K184" s="13">
        <f t="shared" si="8"/>
        <v>0</v>
      </c>
      <c r="L184" s="13" t="str">
        <f t="shared" si="9"/>
        <v/>
      </c>
    </row>
    <row r="185" spans="2:12" x14ac:dyDescent="0.25">
      <c r="B185" s="7" t="str">
        <f>IF(База!B186="","",База!B186)</f>
        <v/>
      </c>
      <c r="J185" s="13">
        <f>COUNTIF($B$2:$B$200,"&gt;"&amp;B185)+COUNTIF($B$2:B185,"="&amp;B185)</f>
        <v>0</v>
      </c>
      <c r="K185" s="13">
        <f t="shared" si="8"/>
        <v>0</v>
      </c>
      <c r="L185" s="13" t="str">
        <f t="shared" si="9"/>
        <v/>
      </c>
    </row>
    <row r="186" spans="2:12" x14ac:dyDescent="0.25">
      <c r="B186" s="7" t="str">
        <f>IF(База!B187="","",База!B187)</f>
        <v/>
      </c>
      <c r="J186" s="13">
        <f>COUNTIF($B$2:$B$200,"&gt;"&amp;B186)+COUNTIF($B$2:B186,"="&amp;B186)</f>
        <v>0</v>
      </c>
      <c r="K186" s="13">
        <f t="shared" si="8"/>
        <v>0</v>
      </c>
      <c r="L186" s="13" t="str">
        <f t="shared" si="9"/>
        <v/>
      </c>
    </row>
    <row r="187" spans="2:12" x14ac:dyDescent="0.25">
      <c r="B187" s="7" t="str">
        <f>IF(База!B188="","",База!B188)</f>
        <v/>
      </c>
      <c r="J187" s="13">
        <f>COUNTIF($B$2:$B$200,"&gt;"&amp;B187)+COUNTIF($B$2:B187,"="&amp;B187)</f>
        <v>0</v>
      </c>
      <c r="K187" s="13">
        <f t="shared" si="8"/>
        <v>0</v>
      </c>
      <c r="L187" s="13" t="str">
        <f t="shared" si="9"/>
        <v/>
      </c>
    </row>
    <row r="188" spans="2:12" x14ac:dyDescent="0.25">
      <c r="B188" s="7" t="str">
        <f>IF(База!B189="","",База!B189)</f>
        <v/>
      </c>
      <c r="J188" s="13">
        <f>COUNTIF($B$2:$B$200,"&gt;"&amp;B188)+COUNTIF($B$2:B188,"="&amp;B188)</f>
        <v>0</v>
      </c>
      <c r="K188" s="13">
        <f t="shared" si="8"/>
        <v>0</v>
      </c>
      <c r="L188" s="13" t="str">
        <f t="shared" si="9"/>
        <v/>
      </c>
    </row>
    <row r="189" spans="2:12" x14ac:dyDescent="0.25">
      <c r="B189" s="7" t="str">
        <f>IF(База!B190="","",База!B190)</f>
        <v/>
      </c>
      <c r="J189" s="13">
        <f>COUNTIF($B$2:$B$200,"&gt;"&amp;B189)+COUNTIF($B$2:B189,"="&amp;B189)</f>
        <v>0</v>
      </c>
      <c r="K189" s="13">
        <f t="shared" si="8"/>
        <v>0</v>
      </c>
      <c r="L189" s="13" t="str">
        <f t="shared" si="9"/>
        <v/>
      </c>
    </row>
    <row r="190" spans="2:12" x14ac:dyDescent="0.25">
      <c r="B190" s="7" t="str">
        <f>IF(База!B191="","",База!B191)</f>
        <v/>
      </c>
      <c r="J190" s="13">
        <f>COUNTIF($B$2:$B$200,"&gt;"&amp;B190)+COUNTIF($B$2:B190,"="&amp;B190)</f>
        <v>0</v>
      </c>
      <c r="K190" s="13">
        <f t="shared" si="8"/>
        <v>0</v>
      </c>
      <c r="L190" s="13" t="str">
        <f t="shared" si="9"/>
        <v/>
      </c>
    </row>
    <row r="191" spans="2:12" x14ac:dyDescent="0.25">
      <c r="B191" s="7" t="str">
        <f>IF(База!B192="","",База!B192)</f>
        <v/>
      </c>
      <c r="J191" s="13">
        <f>COUNTIF($B$2:$B$200,"&gt;"&amp;B191)+COUNTIF($B$2:B191,"="&amp;B191)</f>
        <v>0</v>
      </c>
      <c r="K191" s="13">
        <f t="shared" si="8"/>
        <v>0</v>
      </c>
      <c r="L191" s="13" t="str">
        <f t="shared" si="9"/>
        <v/>
      </c>
    </row>
    <row r="192" spans="2:12" x14ac:dyDescent="0.25">
      <c r="B192" s="7" t="str">
        <f>IF(База!B193="","",База!B193)</f>
        <v/>
      </c>
      <c r="J192" s="13">
        <f>COUNTIF($B$2:$B$200,"&gt;"&amp;B192)+COUNTIF($B$2:B192,"="&amp;B192)</f>
        <v>0</v>
      </c>
      <c r="K192" s="13">
        <f t="shared" si="8"/>
        <v>0</v>
      </c>
      <c r="L192" s="13" t="str">
        <f t="shared" si="9"/>
        <v/>
      </c>
    </row>
    <row r="193" spans="2:12" x14ac:dyDescent="0.25">
      <c r="B193" s="7" t="str">
        <f>IF(База!B194="","",База!B194)</f>
        <v/>
      </c>
      <c r="J193" s="13">
        <f>COUNTIF($B$2:$B$200,"&gt;"&amp;B193)+COUNTIF($B$2:B193,"="&amp;B193)</f>
        <v>0</v>
      </c>
      <c r="K193" s="13">
        <f t="shared" si="8"/>
        <v>0</v>
      </c>
      <c r="L193" s="13" t="str">
        <f t="shared" si="9"/>
        <v/>
      </c>
    </row>
    <row r="194" spans="2:12" x14ac:dyDescent="0.25">
      <c r="B194" s="7" t="str">
        <f>IF(База!B195="","",База!B195)</f>
        <v/>
      </c>
      <c r="J194" s="13">
        <f>COUNTIF($B$2:$B$200,"&gt;"&amp;B194)+COUNTIF($B$2:B194,"="&amp;B194)</f>
        <v>0</v>
      </c>
      <c r="K194" s="13">
        <f t="shared" si="8"/>
        <v>0</v>
      </c>
      <c r="L194" s="13" t="str">
        <f t="shared" si="9"/>
        <v/>
      </c>
    </row>
    <row r="195" spans="2:12" x14ac:dyDescent="0.25">
      <c r="B195" s="7" t="str">
        <f>IF(База!B196="","",База!B196)</f>
        <v/>
      </c>
      <c r="J195" s="13">
        <f>COUNTIF($B$2:$B$200,"&gt;"&amp;B195)+COUNTIF($B$2:B195,"="&amp;B195)</f>
        <v>0</v>
      </c>
      <c r="K195" s="13">
        <f t="shared" ref="K195:K200" si="11">LARGE($J$2:$J$200,ROW(J194))</f>
        <v>0</v>
      </c>
      <c r="L195" s="13" t="str">
        <f t="shared" ref="L195:L200" si="12">INDEX($B$2:$B$200,MATCH(K195,$J$2:$J$200,0))</f>
        <v/>
      </c>
    </row>
    <row r="196" spans="2:12" x14ac:dyDescent="0.25">
      <c r="B196" s="7" t="str">
        <f>IF(База!B197="","",База!B197)</f>
        <v/>
      </c>
      <c r="J196" s="13">
        <f>COUNTIF($B$2:$B$200,"&gt;"&amp;B196)+COUNTIF($B$2:B196,"="&amp;B196)</f>
        <v>0</v>
      </c>
      <c r="K196" s="13">
        <f t="shared" si="11"/>
        <v>0</v>
      </c>
      <c r="L196" s="13" t="str">
        <f t="shared" si="12"/>
        <v/>
      </c>
    </row>
    <row r="197" spans="2:12" x14ac:dyDescent="0.25">
      <c r="B197" s="7" t="str">
        <f>IF(База!B198="","",База!B198)</f>
        <v/>
      </c>
      <c r="J197" s="13">
        <f>COUNTIF($B$2:$B$200,"&gt;"&amp;B197)+COUNTIF($B$2:B197,"="&amp;B197)</f>
        <v>0</v>
      </c>
      <c r="K197" s="13">
        <f t="shared" si="11"/>
        <v>0</v>
      </c>
      <c r="L197" s="13" t="str">
        <f t="shared" si="12"/>
        <v/>
      </c>
    </row>
    <row r="198" spans="2:12" x14ac:dyDescent="0.25">
      <c r="B198" s="7" t="str">
        <f>IF(База!B199="","",База!B199)</f>
        <v/>
      </c>
      <c r="J198" s="13">
        <f>COUNTIF($B$2:$B$200,"&gt;"&amp;B198)+COUNTIF($B$2:B198,"="&amp;B198)</f>
        <v>0</v>
      </c>
      <c r="K198" s="13">
        <f t="shared" si="11"/>
        <v>0</v>
      </c>
      <c r="L198" s="13" t="str">
        <f t="shared" si="12"/>
        <v/>
      </c>
    </row>
    <row r="199" spans="2:12" x14ac:dyDescent="0.25">
      <c r="B199" s="7" t="str">
        <f>IF(База!B200="","",База!B200)</f>
        <v/>
      </c>
      <c r="J199" s="13">
        <f>COUNTIF($B$2:$B$200,"&gt;"&amp;B199)+COUNTIF($B$2:B199,"="&amp;B199)</f>
        <v>0</v>
      </c>
      <c r="K199" s="13">
        <f t="shared" si="11"/>
        <v>0</v>
      </c>
      <c r="L199" s="13" t="str">
        <f t="shared" si="12"/>
        <v/>
      </c>
    </row>
    <row r="200" spans="2:12" x14ac:dyDescent="0.25">
      <c r="B200" s="7" t="str">
        <f>IF(База!B201="","",База!B201)</f>
        <v/>
      </c>
      <c r="J200" s="13">
        <f>COUNTIF($B$2:$B$200,"&gt;"&amp;B200)+COUNTIF($B$2:B200,"="&amp;B200)</f>
        <v>0</v>
      </c>
      <c r="K200" s="13">
        <f t="shared" si="11"/>
        <v>0</v>
      </c>
      <c r="L200" s="13" t="str">
        <f t="shared" si="12"/>
        <v/>
      </c>
    </row>
  </sheetData>
  <sortState ref="U2:V7">
    <sortCondition ref="V2:V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Z214"/>
  <sheetViews>
    <sheetView tabSelected="1" zoomScaleNormal="100" workbookViewId="0">
      <pane xSplit="1" ySplit="1" topLeftCell="W2" activePane="bottomRight" state="frozen"/>
      <selection activeCell="H19" sqref="H19"/>
      <selection pane="topRight" activeCell="H19" sqref="H19"/>
      <selection pane="bottomLeft" activeCell="H19" sqref="H19"/>
      <selection pane="bottomRight" activeCell="AK18" sqref="AK18"/>
    </sheetView>
  </sheetViews>
  <sheetFormatPr defaultRowHeight="15" outlineLevelCol="1" x14ac:dyDescent="0.25"/>
  <cols>
    <col min="1" max="1" width="31.85546875" customWidth="1"/>
    <col min="2" max="3" width="10.140625" hidden="1" customWidth="1" outlineLevel="1"/>
    <col min="4" max="9" width="9.140625" hidden="1" customWidth="1" outlineLevel="1"/>
    <col min="10" max="10" width="11.140625" style="43" hidden="1" customWidth="1" outlineLevel="1"/>
    <col min="11" max="31" width="9.140625" style="43" hidden="1" customWidth="1" outlineLevel="1"/>
    <col min="32" max="32" width="12.140625" style="43" hidden="1" customWidth="1" outlineLevel="1"/>
    <col min="33" max="33" width="11.85546875" customWidth="1" collapsed="1"/>
    <col min="34" max="34" width="12.42578125" style="13" customWidth="1"/>
    <col min="35" max="35" width="13.85546875" style="13" customWidth="1"/>
    <col min="36" max="36" width="13.42578125" style="13" customWidth="1"/>
    <col min="37" max="37" width="13.28515625" style="13" customWidth="1"/>
    <col min="38" max="38" width="12.85546875" style="13" customWidth="1"/>
    <col min="39" max="39" width="10.28515625" customWidth="1"/>
    <col min="40" max="40" width="10.140625" customWidth="1"/>
    <col min="41" max="41" width="9.85546875" customWidth="1"/>
  </cols>
  <sheetData>
    <row r="1" spans="1:45" s="254" customFormat="1" ht="30" customHeight="1" x14ac:dyDescent="0.25">
      <c r="A1" s="248" t="s">
        <v>31</v>
      </c>
      <c r="B1" s="310">
        <v>43101</v>
      </c>
      <c r="C1" s="310">
        <v>43102</v>
      </c>
      <c r="D1" s="310">
        <v>43103</v>
      </c>
      <c r="E1" s="310">
        <v>43104</v>
      </c>
      <c r="F1" s="310">
        <v>43105</v>
      </c>
      <c r="G1" s="310">
        <v>43106</v>
      </c>
      <c r="H1" s="310">
        <v>43107</v>
      </c>
      <c r="I1" s="310">
        <v>43108</v>
      </c>
      <c r="J1" s="311">
        <v>43109</v>
      </c>
      <c r="K1" s="311">
        <v>43110</v>
      </c>
      <c r="L1" s="311">
        <v>43111</v>
      </c>
      <c r="M1" s="311">
        <v>43112</v>
      </c>
      <c r="N1" s="311">
        <v>43113</v>
      </c>
      <c r="O1" s="311">
        <v>43114</v>
      </c>
      <c r="P1" s="311">
        <v>43115</v>
      </c>
      <c r="Q1" s="311">
        <v>43116</v>
      </c>
      <c r="R1" s="311">
        <v>43117</v>
      </c>
      <c r="S1" s="311">
        <v>43118</v>
      </c>
      <c r="T1" s="311">
        <v>43119</v>
      </c>
      <c r="U1" s="311">
        <v>43120</v>
      </c>
      <c r="V1" s="311">
        <v>43121</v>
      </c>
      <c r="W1" s="311">
        <v>43122</v>
      </c>
      <c r="X1" s="311">
        <v>43123</v>
      </c>
      <c r="Y1" s="311">
        <v>43124</v>
      </c>
      <c r="Z1" s="311">
        <v>43125</v>
      </c>
      <c r="AA1" s="311">
        <v>43126</v>
      </c>
      <c r="AB1" s="311">
        <v>43127</v>
      </c>
      <c r="AC1" s="311">
        <v>43128</v>
      </c>
      <c r="AD1" s="311">
        <v>43129</v>
      </c>
      <c r="AE1" s="311">
        <v>43130</v>
      </c>
      <c r="AF1" s="311">
        <v>43131</v>
      </c>
      <c r="AG1" s="250" t="s">
        <v>90</v>
      </c>
      <c r="AH1" s="250" t="s">
        <v>91</v>
      </c>
      <c r="AI1" s="260" t="s">
        <v>111</v>
      </c>
      <c r="AJ1" s="260" t="s">
        <v>93</v>
      </c>
      <c r="AK1" s="260" t="s">
        <v>92</v>
      </c>
      <c r="AL1" s="250" t="s">
        <v>94</v>
      </c>
      <c r="AM1" s="250" t="s">
        <v>38</v>
      </c>
      <c r="AN1" s="250" t="s">
        <v>99</v>
      </c>
      <c r="AO1" s="250" t="s">
        <v>100</v>
      </c>
      <c r="AP1" s="250" t="s">
        <v>101</v>
      </c>
      <c r="AQ1" s="250" t="s">
        <v>102</v>
      </c>
      <c r="AR1" s="260" t="s">
        <v>103</v>
      </c>
      <c r="AS1" s="261" t="s">
        <v>104</v>
      </c>
    </row>
    <row r="2" spans="1:45" x14ac:dyDescent="0.25">
      <c r="A2" s="195" t="s">
        <v>0</v>
      </c>
      <c r="B2" s="4" t="s">
        <v>16</v>
      </c>
      <c r="C2" s="4" t="s">
        <v>17</v>
      </c>
      <c r="D2" s="4" t="s">
        <v>18</v>
      </c>
      <c r="E2" s="4" t="s">
        <v>19</v>
      </c>
      <c r="F2" s="4" t="s">
        <v>20</v>
      </c>
      <c r="G2" s="4" t="s">
        <v>21</v>
      </c>
      <c r="H2" s="4" t="s">
        <v>22</v>
      </c>
      <c r="I2" s="4" t="s">
        <v>16</v>
      </c>
      <c r="J2" s="40" t="s">
        <v>17</v>
      </c>
      <c r="K2" s="40" t="s">
        <v>18</v>
      </c>
      <c r="L2" s="40" t="s">
        <v>19</v>
      </c>
      <c r="M2" s="40" t="s">
        <v>20</v>
      </c>
      <c r="N2" s="40" t="s">
        <v>21</v>
      </c>
      <c r="O2" s="40" t="s">
        <v>22</v>
      </c>
      <c r="P2" s="40" t="s">
        <v>16</v>
      </c>
      <c r="Q2" s="40" t="s">
        <v>17</v>
      </c>
      <c r="R2" s="40" t="s">
        <v>18</v>
      </c>
      <c r="S2" s="40" t="s">
        <v>19</v>
      </c>
      <c r="T2" s="40" t="s">
        <v>20</v>
      </c>
      <c r="U2" s="40" t="s">
        <v>21</v>
      </c>
      <c r="V2" s="40" t="s">
        <v>22</v>
      </c>
      <c r="W2" s="40" t="s">
        <v>16</v>
      </c>
      <c r="X2" s="40" t="s">
        <v>17</v>
      </c>
      <c r="Y2" s="40" t="s">
        <v>18</v>
      </c>
      <c r="Z2" s="40" t="s">
        <v>19</v>
      </c>
      <c r="AA2" s="40" t="s">
        <v>20</v>
      </c>
      <c r="AB2" s="40" t="s">
        <v>21</v>
      </c>
      <c r="AC2" s="40" t="s">
        <v>22</v>
      </c>
      <c r="AD2" s="40" t="s">
        <v>16</v>
      </c>
      <c r="AE2" s="40" t="s">
        <v>17</v>
      </c>
      <c r="AF2" s="40" t="s">
        <v>18</v>
      </c>
      <c r="AG2" s="128">
        <f ca="1">SUM(AG3:AG200)</f>
        <v>1711</v>
      </c>
      <c r="AH2" s="128">
        <f t="shared" ref="AH2:AN2" ca="1" si="0">SUM(AH3:AH200)</f>
        <v>1685</v>
      </c>
      <c r="AI2" s="128">
        <f t="shared" ca="1" si="0"/>
        <v>5677</v>
      </c>
      <c r="AJ2" s="128">
        <f t="shared" ca="1" si="0"/>
        <v>22</v>
      </c>
      <c r="AK2" s="128">
        <f t="shared" ca="1" si="0"/>
        <v>1663</v>
      </c>
      <c r="AL2" s="128">
        <f>SUM(AL3:AL200)</f>
        <v>26</v>
      </c>
      <c r="AM2" s="128">
        <f t="shared" ca="1" si="0"/>
        <v>1711</v>
      </c>
      <c r="AN2" s="128">
        <f t="shared" ca="1" si="0"/>
        <v>30</v>
      </c>
      <c r="AO2" s="15"/>
      <c r="AP2" s="15"/>
      <c r="AQ2" s="128">
        <f ca="1">SUM(AQ3:AQ200)</f>
        <v>173640</v>
      </c>
      <c r="AR2" s="128">
        <f t="shared" ref="AR2:AS2" si="1">SUM(AR3:AR200)</f>
        <v>0</v>
      </c>
      <c r="AS2" s="214">
        <f t="shared" ca="1" si="1"/>
        <v>173640</v>
      </c>
    </row>
    <row r="3" spans="1:45" x14ac:dyDescent="0.25">
      <c r="A3" s="207" t="str">
        <f>База!B3</f>
        <v>Сидоров Семен</v>
      </c>
      <c r="B3" s="128" t="s">
        <v>24</v>
      </c>
      <c r="C3" s="128" t="s">
        <v>24</v>
      </c>
      <c r="D3" s="128" t="s">
        <v>25</v>
      </c>
      <c r="E3" s="128" t="s">
        <v>25</v>
      </c>
      <c r="F3" s="128" t="s">
        <v>25</v>
      </c>
      <c r="G3" s="128" t="s">
        <v>25</v>
      </c>
      <c r="H3" s="128" t="s">
        <v>23</v>
      </c>
      <c r="I3" s="128" t="s">
        <v>25</v>
      </c>
      <c r="J3" s="41">
        <f ca="1">IF(COUNTIFS(Распис!$B$4:$B$300,$A3,Распис!$C$4:$C$300,"&lt;="&amp;J$1,Распис!$D$4:$D$300,"&gt;="&amp;J$1)&gt;0,SUMIFS(Распис!$G$4:$G$300,Распис!$B$4:$B$300,$A3,Распис!$C$4:$C$300,"&lt;="&amp;J$1,Распис!$D$4:$D$300,"&gt;="&amp;J$1),SUMIF(База!$B$3:$B$305,$A3,База!$G$3:$G$152))</f>
        <v>0</v>
      </c>
      <c r="K3" s="41">
        <f ca="1">IF(COUNTIFS(Распис!$B$4:$B$300,$A3,Распис!$C$4:$C$300,"&lt;="&amp;K$1,Распис!$D$4:$D$300,"&gt;="&amp;K$1)&gt;0,SUMIFS(Распис!$H$4:$H$300,Распис!$B$4:$B$300,$A3,Распис!$C$4:$C$300,"&lt;="&amp;K$1,Распис!$D$4:$D$300,"&gt;="&amp;K$1),SUMIF(База!$B$3:$B$305,$A3,База!$H$3:$H$152))</f>
        <v>3</v>
      </c>
      <c r="L3" s="41">
        <f ca="1">IF(COUNTIFS(Распис!$B$4:$B$300,$A3,Распис!$C$4:$C$300,"&lt;="&amp;L$1,Распис!$D$4:$D$300,"&gt;="&amp;L$1)&gt;0,SUMIFS(Распис!$I$4:$I$300,Распис!$B$4:$B$300,$A3,Распис!$C$4:$C$300,"&lt;="&amp;L$1,Распис!$D$4:$D$300,"&gt;="&amp;L$1),SUMIF(База!$B$3:$B$305,$A3,База!$I$3:$I$152))</f>
        <v>4</v>
      </c>
      <c r="M3" s="41">
        <f ca="1">IF(COUNTIFS(Распис!$B$4:$B$300,$A3,Распис!$C$4:$C$300,"&lt;="&amp;M$1,Распис!$D$4:$D$300,"&gt;="&amp;M$1)&gt;0,SUMIFS(Распис!$J$4:$J$300,Распис!$B$4:$B$300,$A3,Распис!$C$4:$C$300,"&lt;="&amp;M$1,Распис!$D$4:$D$300,"&gt;="&amp;M$1),SUMIF(База!$B$3:$B$305,$A3,База!$J$3:$J$152))</f>
        <v>6</v>
      </c>
      <c r="N3" s="41">
        <f ca="1">IF(COUNTIFS(Распис!$B$4:$B$300,$A3,Распис!$C$4:$C$300,"&lt;="&amp;N$1,Распис!$D$4:$D$300,"&gt;="&amp;N$1)&gt;0,SUMIFS(Распис!$K$4:$K$300,Распис!$B$4:$B$300,$A3,Распис!$C$4:$C$300,"&lt;="&amp;N$1,Распис!$D$4:$D$300,"&gt;="&amp;N$1),SUMIF(База!$B$3:$B$305,$A3,База!$K$3:$K$152))</f>
        <v>3</v>
      </c>
      <c r="O3" s="41" t="s">
        <v>23</v>
      </c>
      <c r="P3" s="41">
        <f ca="1">IF(COUNTIFS(Распис!$B$4:$B$300,$A3,Распис!$C$4:$C$300,"&lt;="&amp;P$1,Распис!$D$4:$D$300,"&gt;="&amp;P$1)&gt;0,SUMIFS(Распис!$F$4:$F$300,Распис!$B$4:$B$300,$A3,Распис!$C$4:$C$300,"&lt;="&amp;P$1,Распис!$D$4:$D$300,"&gt;="&amp;P$1),SUMIF(База!$B$3:$B$305,$A3,База!$F$3:$F$152))</f>
        <v>7</v>
      </c>
      <c r="Q3" s="41">
        <f ca="1">IF(COUNTIFS(Распис!$B$4:$B$300,$A3,Распис!$C$4:$C$300,"&lt;="&amp;Q$1,Распис!$D$4:$D$300,"&gt;="&amp;Q$1)&gt;0,SUMIFS(Распис!$G$4:$G$300,Распис!$B$4:$B$300,$A3,Распис!$C$4:$C$300,"&lt;="&amp;Q$1,Распис!$D$4:$D$300,"&gt;="&amp;Q$1),SUMIF(База!$B$3:$B$305,$A3,База!$G$3:$G$152))</f>
        <v>0</v>
      </c>
      <c r="R3" s="41">
        <f ca="1">IF(COUNTIFS(Распис!$B$4:$B$300,$A3,Распис!$C$4:$C$300,"&lt;="&amp;R$1,Распис!$D$4:$D$300,"&gt;="&amp;R$1)&gt;0,SUMIFS(Распис!$H$4:$H$300,Распис!$B$4:$B$300,$A3,Распис!$C$4:$C$300,"&lt;="&amp;R$1,Распис!$D$4:$D$300,"&gt;="&amp;R$1),SUMIF(База!$B$3:$B$305,$A3,База!$H$3:$H$152))</f>
        <v>3</v>
      </c>
      <c r="S3" s="41">
        <f ca="1">IF(COUNTIFS(Распис!$B$4:$B$300,$A3,Распис!$C$4:$C$300,"&lt;="&amp;S$1,Распис!$D$4:$D$300,"&gt;="&amp;S$1)&gt;0,SUMIFS(Распис!$I$4:$I$300,Распис!$B$4:$B$300,$A3,Распис!$C$4:$C$300,"&lt;="&amp;S$1,Распис!$D$4:$D$300,"&gt;="&amp;S$1),SUMIF(База!$B$3:$B$305,$A3,База!$I$3:$I$152))</f>
        <v>4</v>
      </c>
      <c r="T3" s="41">
        <f ca="1">IF(COUNTIFS(Распис!$B$4:$B$300,$A3,Распис!$C$4:$C$300,"&lt;="&amp;T$1,Распис!$D$4:$D$300,"&gt;="&amp;T$1)&gt;0,SUMIFS(Распис!$J$4:$J$300,Распис!$B$4:$B$300,$A3,Распис!$C$4:$C$300,"&lt;="&amp;T$1,Распис!$D$4:$D$300,"&gt;="&amp;T$1),SUMIF(База!$B$3:$B$305,$A3,База!$J$3:$J$152))</f>
        <v>6</v>
      </c>
      <c r="U3" s="41">
        <f ca="1">IF(COUNTIFS(Распис!$B$4:$B$300,$A3,Распис!$C$4:$C$300,"&lt;="&amp;U$1,Распис!$D$4:$D$300,"&gt;="&amp;U$1)&gt;0,SUMIFS(Распис!$K$4:$K$300,Распис!$B$4:$B$300,$A3,Распис!$C$4:$C$300,"&lt;="&amp;U$1,Распис!$D$4:$D$300,"&gt;="&amp;U$1),SUMIF(База!$B$3:$B$305,$A3,База!$K$3:$K$152))</f>
        <v>3</v>
      </c>
      <c r="V3" s="41" t="s">
        <v>23</v>
      </c>
      <c r="W3" s="41">
        <f ca="1">IF(COUNTIFS(Распис!$B$4:$B$300,$A3,Распис!$C$4:$C$300,"&lt;="&amp;W$1,Распис!$D$4:$D$300,"&gt;="&amp;W$1)&gt;0,SUMIFS(Распис!$F$4:$F$300,Распис!$B$4:$B$300,$A3,Распис!$C$4:$C$300,"&lt;="&amp;W$1,Распис!$D$4:$D$300,"&gt;="&amp;W$1),SUMIF(База!$B$3:$B$305,$A3,База!$F$3:$F$152))</f>
        <v>7</v>
      </c>
      <c r="X3" s="41">
        <f ca="1">IF(COUNTIFS(Распис!$B$4:$B$300,$A3,Распис!$C$4:$C$300,"&lt;="&amp;X$1,Распис!$D$4:$D$300,"&gt;="&amp;X$1)&gt;0,SUMIFS(Распис!$G$4:$G$300,Распис!$B$4:$B$300,$A3,Распис!$C$4:$C$300,"&lt;="&amp;X$1,Распис!$D$4:$D$300,"&gt;="&amp;X$1),SUMIF(База!$B$3:$B$305,$A3,База!$G$3:$G$152))</f>
        <v>0</v>
      </c>
      <c r="Y3" s="41">
        <f ca="1">IF(COUNTIFS(Распис!$B$4:$B$300,$A3,Распис!$C$4:$C$300,"&lt;="&amp;Y$1,Распис!$D$4:$D$300,"&gt;="&amp;Y$1)&gt;0,SUMIFS(Распис!$H$4:$H$300,Распис!$B$4:$B$300,$A3,Распис!$C$4:$C$300,"&lt;="&amp;Y$1,Распис!$D$4:$D$300,"&gt;="&amp;Y$1),SUMIF(База!$B$3:$B$305,$A3,База!$H$3:$H$152))</f>
        <v>3</v>
      </c>
      <c r="Z3" s="41">
        <f ca="1">IF(COUNTIFS(Распис!$B$4:$B$300,$A3,Распис!$C$4:$C$300,"&lt;="&amp;Z$1,Распис!$D$4:$D$300,"&gt;="&amp;Z$1)&gt;0,SUMIFS(Распис!$I$4:$I$300,Распис!$B$4:$B$300,$A3,Распис!$C$4:$C$300,"&lt;="&amp;Z$1,Распис!$D$4:$D$300,"&gt;="&amp;Z$1),SUMIF(База!$B$3:$B$305,$A3,База!$I$3:$I$152))</f>
        <v>4</v>
      </c>
      <c r="AA3" s="41">
        <f ca="1">IF(COUNTIFS(Распис!$B$4:$B$300,$A3,Распис!$C$4:$C$300,"&lt;="&amp;AA$1,Распис!$D$4:$D$300,"&gt;="&amp;AA$1)&gt;0,SUMIFS(Распис!$J$4:$J$300,Распис!$B$4:$B$300,$A3,Распис!$C$4:$C$300,"&lt;="&amp;AA$1,Распис!$D$4:$D$300,"&gt;="&amp;AA$1),SUMIF(База!$B$3:$B$305,$A3,База!$J$3:$J$152))</f>
        <v>6</v>
      </c>
      <c r="AB3" s="41">
        <f ca="1">IF(COUNTIFS(Распис!$B$4:$B$300,$A3,Распис!$C$4:$C$300,"&lt;="&amp;AB$1,Распис!$D$4:$D$300,"&gt;="&amp;AB$1)&gt;0,SUMIFS(Распис!$K$4:$K$300,Распис!$B$4:$B$300,$A3,Распис!$C$4:$C$300,"&lt;="&amp;AB$1,Распис!$D$4:$D$300,"&gt;="&amp;AB$1),SUMIF(База!$B$3:$B$305,$A3,База!$K$3:$K$152))</f>
        <v>3</v>
      </c>
      <c r="AC3" s="41" t="s">
        <v>23</v>
      </c>
      <c r="AD3" s="41">
        <f ca="1">IF(COUNTIFS(Распис!$B$4:$B$300,$A3,Распис!$C$4:$C$300,"&lt;="&amp;AD$1,Распис!$D$4:$D$300,"&gt;="&amp;AD$1)&gt;0,SUMIFS(Распис!$F$4:$F$300,Распис!$B$4:$B$300,$A3,Распис!$C$4:$C$300,"&lt;="&amp;AD$1,Распис!$D$4:$D$300,"&gt;="&amp;AD$1),SUMIF(База!$B$3:$B$305,$A3,База!$F$3:$F$152))</f>
        <v>7</v>
      </c>
      <c r="AE3" s="41">
        <f ca="1">IF(COUNTIFS(Распис!$B$4:$B$300,$A3,Распис!$C$4:$C$300,"&lt;="&amp;AE$1,Распис!$D$4:$D$300,"&gt;="&amp;AE$1)&gt;0,SUMIFS(Распис!$G$4:$G$300,Распис!$B$4:$B$300,$A3,Распис!$C$4:$C$300,"&lt;="&amp;AE$1,Распис!$D$4:$D$300,"&gt;="&amp;AE$1),SUMIF(База!$B$3:$B$305,$A3,База!$G$3:$G$152))</f>
        <v>0</v>
      </c>
      <c r="AF3" s="41">
        <f ca="1">IF(COUNTIFS(Распис!$B$4:$B$300,$A3,Распис!$C$4:$C$300,"&lt;="&amp;AF$1,Распис!$D$4:$D$300,"&gt;="&amp;AF$1)&gt;0,SUMIFS(Распис!$H$4:$H$300,Распис!$B$4:$B$300,$A3,Распис!$C$4:$C$300,"&lt;="&amp;AF$1,Распис!$D$4:$D$300,"&gt;="&amp;AF$1),SUMIF(База!$B$3:$B$305,$A3,База!$H$3:$H$152))</f>
        <v>3</v>
      </c>
      <c r="AG3" s="128">
        <f ca="1">SUM(B3:AF3)</f>
        <v>72</v>
      </c>
      <c r="AH3" s="128">
        <f ca="1">AG3-SUMIFS(Распред!$G$4:$G$300,Распред!$B$4:$B$300,"январь",Распред!$F$4:$F$300,A3)</f>
        <v>72</v>
      </c>
      <c r="AI3" s="128">
        <f ca="1">AH3+(COUNTIF(B3:AF3,"КД")+SUMIFS(Распред!$AH$4:$AH$300,Распред!$F$4:$F$300,A3,Распред!$B$4:$B$300,"январь"))*4</f>
        <v>92</v>
      </c>
      <c r="AJ3" s="128">
        <f t="shared" ref="AJ3" ca="1" si="2">MAX(0,AI3-COUNTIFS(B3:AF3,"&lt;&gt;П",B3:AF3,"&lt;&gt;В",B3:AF3,"&lt;&gt;Н")*4)</f>
        <v>0</v>
      </c>
      <c r="AK3" s="128">
        <f ca="1">AH3-AJ3</f>
        <v>72</v>
      </c>
      <c r="AL3" s="128">
        <f>SUMIFS(Распред!$K$4:$K$300,Распред!$B$4:$B$300,"январь",Распред!$J$4:$J$300,A3)+SUMIFS(Распред!$M$4:$M$300,Распред!$B$4:$B$300,"январь",Распред!$L$4:$L$300,A3)+SUMIFS(Распред!$O$4:$O$300,Распред!$B$4:$B$300,"январь",Распред!$N$4:$N$300,A3)+SUMIFS(Распред!$Q$4:$Q$300,Распред!$B$4:$B$300,"январь",Распред!$P$4:$P$300,A3)+SUMIFS(Распред!$S$4:$S$300,Распред!$B$4:$B$300,"январь",Распред!$R$4:$R$300,A3)+SUMIFS(Распред!$U$4:$U$300,Распред!$B$4:$B$300,"январь",Распред!$T$4:$T$300,A3)+SUMIFS(Распред!$W$4:$W$300,Распред!$B$4:$B$300,"январь",Распред!$V$4:$V$300,A3)+SUMIFS(Распред!$Y$4:$Y$300,Распред!$B$4:$B$300,"январь",Распред!$X$4:$X$300,A3)+SUMIFS(Распред!$AA$4:$AA$300,Распред!$B$4:$B$300,"январь",Распред!$Z$4:$Z$300,A3)+SUMIFS(Распред!$AC$4:$AC$300,Распред!$B$4:$B$300,"январь",Распред!$AB$4:$AB$300,A3)</f>
        <v>0</v>
      </c>
      <c r="AM3" s="128">
        <f ca="1">AJ3+AK3+AL3</f>
        <v>72</v>
      </c>
      <c r="AN3" s="128">
        <f ca="1">MAX(MIN(AI3-AJ3,96)+AL3+AJ3-96,0)</f>
        <v>0</v>
      </c>
      <c r="AO3" s="128">
        <f ca="1">ROUND(AN3/72*60,0)</f>
        <v>0</v>
      </c>
      <c r="AP3" s="128">
        <v>215000</v>
      </c>
      <c r="AQ3" s="128">
        <f ca="1">ROUND(AO3%*AP3,0)</f>
        <v>0</v>
      </c>
      <c r="AR3" s="15"/>
      <c r="AS3" s="208">
        <f ca="1">AQ3-AR3</f>
        <v>0</v>
      </c>
    </row>
    <row r="4" spans="1:45" s="309" customFormat="1" x14ac:dyDescent="0.25">
      <c r="A4" s="304" t="str">
        <f>База!B4</f>
        <v>Петров Петр</v>
      </c>
      <c r="B4" s="305" t="s">
        <v>24</v>
      </c>
      <c r="C4" s="305" t="s">
        <v>24</v>
      </c>
      <c r="D4" s="305" t="s">
        <v>25</v>
      </c>
      <c r="E4" s="305" t="s">
        <v>25</v>
      </c>
      <c r="F4" s="305" t="s">
        <v>25</v>
      </c>
      <c r="G4" s="305" t="s">
        <v>25</v>
      </c>
      <c r="H4" s="305" t="s">
        <v>23</v>
      </c>
      <c r="I4" s="305" t="s">
        <v>25</v>
      </c>
      <c r="J4" s="306">
        <f ca="1">IF(COUNTIFS(Распис!$B$4:$B$300,$A4,Распис!$C$4:$C$300,"&lt;="&amp;J$1,Распис!$D$4:$D$300,"&gt;="&amp;J$1)&gt;0,SUMIFS(Распис!$G$4:$G$300,Распис!$B$4:$B$300,$A4,Распис!$C$4:$C$300,"&lt;="&amp;J$1,Распис!$D$4:$D$300,"&gt;="&amp;J$1),SUMIF(База!$B$3:$B$305,$A4,База!$G$3:$G$152))</f>
        <v>6</v>
      </c>
      <c r="K4" s="306">
        <f ca="1">IF(COUNTIFS(Распис!$B$4:$B$300,$A4,Распис!$C$4:$C$300,"&lt;="&amp;K$1,Распис!$D$4:$D$300,"&gt;="&amp;K$1)&gt;0,SUMIFS(Распис!$H$4:$H$300,Распис!$B$4:$B$300,$A4,Распис!$C$4:$C$300,"&lt;="&amp;K$1,Распис!$D$4:$D$300,"&gt;="&amp;K$1),SUMIF(База!$B$3:$B$305,$A4,База!$H$3:$H$152))</f>
        <v>6</v>
      </c>
      <c r="L4" s="306">
        <f ca="1">IF(COUNTIFS(Распис!$B$4:$B$300,$A4,Распис!$C$4:$C$300,"&lt;="&amp;L$1,Распис!$D$4:$D$300,"&gt;="&amp;L$1)&gt;0,SUMIFS(Распис!$I$4:$I$300,Распис!$B$4:$B$300,$A4,Распис!$C$4:$C$300,"&lt;="&amp;L$1,Распис!$D$4:$D$300,"&gt;="&amp;L$1),SUMIF(База!$B$3:$B$305,$A4,База!$I$3:$I$152))</f>
        <v>0</v>
      </c>
      <c r="M4" s="306">
        <f ca="1">IF(COUNTIFS(Распис!$B$4:$B$300,$A4,Распис!$C$4:$C$300,"&lt;="&amp;M$1,Распис!$D$4:$D$300,"&gt;="&amp;M$1)&gt;0,SUMIFS(Распис!$J$4:$J$300,Распис!$B$4:$B$300,$A4,Распис!$C$4:$C$300,"&lt;="&amp;M$1,Распис!$D$4:$D$300,"&gt;="&amp;M$1),SUMIF(База!$B$3:$B$305,$A4,База!$J$3:$J$152))</f>
        <v>3</v>
      </c>
      <c r="N4" s="306">
        <f ca="1">IF(COUNTIFS(Распис!$B$4:$B$300,$A4,Распис!$C$4:$C$300,"&lt;="&amp;N$1,Распис!$D$4:$D$300,"&gt;="&amp;N$1)&gt;0,SUMIFS(Распис!$K$4:$K$300,Распис!$B$4:$B$300,$A4,Распис!$C$4:$C$300,"&lt;="&amp;N$1,Распис!$D$4:$D$300,"&gt;="&amp;N$1),SUMIF(База!$B$3:$B$305,$A4,База!$K$3:$K$152))</f>
        <v>4</v>
      </c>
      <c r="O4" s="306" t="s">
        <v>23</v>
      </c>
      <c r="P4" s="306">
        <f ca="1">IF(COUNTIFS(Распис!$B$4:$B$300,$A4,Распис!$C$4:$C$300,"&lt;="&amp;P$1,Распис!$D$4:$D$300,"&gt;="&amp;P$1)&gt;0,SUMIFS(Распис!$F$4:$F$300,Распис!$B$4:$B$300,$A4,Распис!$C$4:$C$300,"&lt;="&amp;P$1,Распис!$D$4:$D$300,"&gt;="&amp;P$1),SUMIF(База!$B$3:$B$305,$A4,База!$F$3:$F$152))</f>
        <v>5</v>
      </c>
      <c r="Q4" s="306">
        <f ca="1">IF(COUNTIFS(Распис!$B$4:$B$300,$A4,Распис!$C$4:$C$300,"&lt;="&amp;Q$1,Распис!$D$4:$D$300,"&gt;="&amp;Q$1)&gt;0,SUMIFS(Распис!$G$4:$G$300,Распис!$B$4:$B$300,$A4,Распис!$C$4:$C$300,"&lt;="&amp;Q$1,Распис!$D$4:$D$300,"&gt;="&amp;Q$1),SUMIF(База!$B$3:$B$305,$A4,База!$G$3:$G$152))</f>
        <v>6</v>
      </c>
      <c r="R4" s="306">
        <f ca="1">IF(COUNTIFS(Распис!$B$4:$B$300,$A4,Распис!$C$4:$C$300,"&lt;="&amp;R$1,Распис!$D$4:$D$300,"&gt;="&amp;R$1)&gt;0,SUMIFS(Распис!$H$4:$H$300,Распис!$B$4:$B$300,$A4,Распис!$C$4:$C$300,"&lt;="&amp;R$1,Распис!$D$4:$D$300,"&gt;="&amp;R$1),SUMIF(База!$B$3:$B$305,$A4,База!$H$3:$H$152))</f>
        <v>6</v>
      </c>
      <c r="S4" s="306">
        <f ca="1">IF(COUNTIFS(Распис!$B$4:$B$300,$A4,Распис!$C$4:$C$300,"&lt;="&amp;S$1,Распис!$D$4:$D$300,"&gt;="&amp;S$1)&gt;0,SUMIFS(Распис!$I$4:$I$300,Распис!$B$4:$B$300,$A4,Распис!$C$4:$C$300,"&lt;="&amp;S$1,Распис!$D$4:$D$300,"&gt;="&amp;S$1),SUMIF(База!$B$3:$B$305,$A4,База!$I$3:$I$152))</f>
        <v>0</v>
      </c>
      <c r="T4" s="306">
        <f ca="1">IF(COUNTIFS(Распис!$B$4:$B$300,$A4,Распис!$C$4:$C$300,"&lt;="&amp;T$1,Распис!$D$4:$D$300,"&gt;="&amp;T$1)&gt;0,SUMIFS(Распис!$J$4:$J$300,Распис!$B$4:$B$300,$A4,Распис!$C$4:$C$300,"&lt;="&amp;T$1,Распис!$D$4:$D$300,"&gt;="&amp;T$1),SUMIF(База!$B$3:$B$305,$A4,База!$J$3:$J$152))</f>
        <v>3</v>
      </c>
      <c r="U4" s="306">
        <f ca="1">IF(COUNTIFS(Распис!$B$4:$B$300,$A4,Распис!$C$4:$C$300,"&lt;="&amp;U$1,Распис!$D$4:$D$300,"&gt;="&amp;U$1)&gt;0,SUMIFS(Распис!$K$4:$K$300,Распис!$B$4:$B$300,$A4,Распис!$C$4:$C$300,"&lt;="&amp;U$1,Распис!$D$4:$D$300,"&gt;="&amp;U$1),SUMIF(База!$B$3:$B$305,$A4,База!$K$3:$K$152))</f>
        <v>4</v>
      </c>
      <c r="V4" s="306" t="s">
        <v>23</v>
      </c>
      <c r="W4" s="306">
        <f ca="1">IF(COUNTIFS(Распис!$B$4:$B$300,$A4,Распис!$C$4:$C$300,"&lt;="&amp;W$1,Распис!$D$4:$D$300,"&gt;="&amp;W$1)&gt;0,SUMIFS(Распис!$F$4:$F$300,Распис!$B$4:$B$300,$A4,Распис!$C$4:$C$300,"&lt;="&amp;W$1,Распис!$D$4:$D$300,"&gt;="&amp;W$1),SUMIF(База!$B$3:$B$305,$A4,База!$F$3:$F$152))</f>
        <v>5</v>
      </c>
      <c r="X4" s="306">
        <f ca="1">IF(COUNTIFS(Распис!$B$4:$B$300,$A4,Распис!$C$4:$C$300,"&lt;="&amp;X$1,Распис!$D$4:$D$300,"&gt;="&amp;X$1)&gt;0,SUMIFS(Распис!$G$4:$G$300,Распис!$B$4:$B$300,$A4,Распис!$C$4:$C$300,"&lt;="&amp;X$1,Распис!$D$4:$D$300,"&gt;="&amp;X$1),SUMIF(База!$B$3:$B$305,$A4,База!$G$3:$G$152))</f>
        <v>6</v>
      </c>
      <c r="Y4" s="306">
        <f ca="1">IF(COUNTIFS(Распис!$B$4:$B$300,$A4,Распис!$C$4:$C$300,"&lt;="&amp;Y$1,Распис!$D$4:$D$300,"&gt;="&amp;Y$1)&gt;0,SUMIFS(Распис!$H$4:$H$300,Распис!$B$4:$B$300,$A4,Распис!$C$4:$C$300,"&lt;="&amp;Y$1,Распис!$D$4:$D$300,"&gt;="&amp;Y$1),SUMIF(База!$B$3:$B$305,$A4,База!$H$3:$H$152))</f>
        <v>6</v>
      </c>
      <c r="Z4" s="306">
        <f ca="1">IF(COUNTIFS(Распис!$B$4:$B$300,$A4,Распис!$C$4:$C$300,"&lt;="&amp;Z$1,Распис!$D$4:$D$300,"&gt;="&amp;Z$1)&gt;0,SUMIFS(Распис!$I$4:$I$300,Распис!$B$4:$B$300,$A4,Распис!$C$4:$C$300,"&lt;="&amp;Z$1,Распис!$D$4:$D$300,"&gt;="&amp;Z$1),SUMIF(База!$B$3:$B$305,$A4,База!$I$3:$I$152))</f>
        <v>0</v>
      </c>
      <c r="AA4" s="306">
        <f ca="1">IF(COUNTIFS(Распис!$B$4:$B$300,$A4,Распис!$C$4:$C$300,"&lt;="&amp;AA$1,Распис!$D$4:$D$300,"&gt;="&amp;AA$1)&gt;0,SUMIFS(Распис!$J$4:$J$300,Распис!$B$4:$B$300,$A4,Распис!$C$4:$C$300,"&lt;="&amp;AA$1,Распис!$D$4:$D$300,"&gt;="&amp;AA$1),SUMIF(База!$B$3:$B$305,$A4,База!$J$3:$J$152))</f>
        <v>3</v>
      </c>
      <c r="AB4" s="306">
        <f ca="1">IF(COUNTIFS(Распис!$B$4:$B$300,$A4,Распис!$C$4:$C$300,"&lt;="&amp;AB$1,Распис!$D$4:$D$300,"&gt;="&amp;AB$1)&gt;0,SUMIFS(Распис!$K$4:$K$300,Распис!$B$4:$B$300,$A4,Распис!$C$4:$C$300,"&lt;="&amp;AB$1,Распис!$D$4:$D$300,"&gt;="&amp;AB$1),SUMIF(База!$B$3:$B$305,$A4,База!$K$3:$K$152))</f>
        <v>4</v>
      </c>
      <c r="AC4" s="306" t="s">
        <v>23</v>
      </c>
      <c r="AD4" s="306">
        <f ca="1">IF(COUNTIFS(Распис!$B$4:$B$300,$A4,Распис!$C$4:$C$300,"&lt;="&amp;AD$1,Распис!$D$4:$D$300,"&gt;="&amp;AD$1)&gt;0,SUMIFS(Распис!$F$4:$F$300,Распис!$B$4:$B$300,$A4,Распис!$C$4:$C$300,"&lt;="&amp;AD$1,Распис!$D$4:$D$300,"&gt;="&amp;AD$1),SUMIF(База!$B$3:$B$305,$A4,База!$F$3:$F$152))</f>
        <v>5</v>
      </c>
      <c r="AE4" s="306">
        <f ca="1">IF(COUNTIFS(Распис!$B$4:$B$300,$A4,Распис!$C$4:$C$300,"&lt;="&amp;AE$1,Распис!$D$4:$D$300,"&gt;="&amp;AE$1)&gt;0,SUMIFS(Распис!$G$4:$G$300,Распис!$B$4:$B$300,$A4,Распис!$C$4:$C$300,"&lt;="&amp;AE$1,Распис!$D$4:$D$300,"&gt;="&amp;AE$1),SUMIF(База!$B$3:$B$305,$A4,База!$G$3:$G$152))</f>
        <v>6</v>
      </c>
      <c r="AF4" s="306">
        <f ca="1">IF(COUNTIFS(Распис!$B$4:$B$300,$A4,Распис!$C$4:$C$300,"&lt;="&amp;AF$1,Распис!$D$4:$D$300,"&gt;="&amp;AF$1)&gt;0,SUMIFS(Распис!$H$4:$H$300,Распис!$B$4:$B$300,$A4,Распис!$C$4:$C$300,"&lt;="&amp;AF$1,Распис!$D$4:$D$300,"&gt;="&amp;AF$1),SUMIF(База!$B$3:$B$305,$A4,База!$H$3:$H$152))</f>
        <v>6</v>
      </c>
      <c r="AG4" s="305">
        <f t="shared" ref="AG4:AG67" ca="1" si="3">SUM(B4:AF4)</f>
        <v>84</v>
      </c>
      <c r="AH4" s="305">
        <f ca="1">AG4-SUMIFS(Распред!$G$4:$G$300,Распред!$B$4:$B$300,"январь",Распред!$F$4:$F$300,A4)</f>
        <v>84</v>
      </c>
      <c r="AI4" s="305">
        <f ca="1">AH4+(COUNTIF(B4:AF4,"КД")+SUMIFS(Распред!$AH$4:$AH$300,Распред!$F$4:$F$300,A4,Распред!$B$4:$B$300,"январь"))*4</f>
        <v>104</v>
      </c>
      <c r="AJ4" s="305">
        <f t="shared" ref="AJ4:AJ67" ca="1" si="4">MAX(0,AI4-COUNTIFS(B4:AF4,"&lt;&gt;П",B4:AF4,"&lt;&gt;В",B4:AF4,"&lt;&gt;Н")*4)</f>
        <v>4</v>
      </c>
      <c r="AK4" s="305">
        <f t="shared" ref="AK4:AK67" ca="1" si="5">AH4-AJ4</f>
        <v>80</v>
      </c>
      <c r="AL4" s="305">
        <f>SUMIFS(Распред!$K$4:$K$300,Распред!$B$4:$B$300,"январь",Распред!$J$4:$J$300,A4)+SUMIFS(Распред!$M$4:$M$300,Распред!$B$4:$B$300,"январь",Распред!$L$4:$L$300,A4)+SUMIFS(Распред!$O$4:$O$300,Распред!$B$4:$B$300,"январь",Распред!$N$4:$N$300,A4)+SUMIFS(Распред!$Q$4:$Q$300,Распред!$B$4:$B$300,"январь",Распред!$P$4:$P$300,A4)+SUMIFS(Распред!$S$4:$S$300,Распред!$B$4:$B$300,"январь",Распред!$R$4:$R$300,A4)+SUMIFS(Распред!$U$4:$U$300,Распред!$B$4:$B$300,"январь",Распред!$T$4:$T$300,A4)+SUMIFS(Распред!$W$4:$W$300,Распред!$B$4:$B$300,"январь",Распред!$V$4:$V$300,A4)+SUMIFS(Распред!$Y$4:$Y$300,Распред!$B$4:$B$300,"январь",Распред!$X$4:$X$300,A4)+SUMIFS(Распред!$AA$4:$AA$300,Распред!$B$4:$B$300,"январь",Распред!$Z$4:$Z$300,A4)+SUMIFS(Распред!$AC$4:$AC$300,Распред!$B$4:$B$300,"январь",Распред!$AB$4:$AB$300,A4)</f>
        <v>0</v>
      </c>
      <c r="AM4" s="305">
        <f t="shared" ref="AM4:AM67" ca="1" si="6">AJ4+AK4+AL4</f>
        <v>84</v>
      </c>
      <c r="AN4" s="305">
        <f ca="1">MAX(MIN(AI4-AJ4,96)+AL4+AJ4-96,0)</f>
        <v>4</v>
      </c>
      <c r="AO4" s="305">
        <f t="shared" ref="AO4:AO67" ca="1" si="7">ROUND(AN4/72*60,0)</f>
        <v>3</v>
      </c>
      <c r="AP4" s="305">
        <v>215000</v>
      </c>
      <c r="AQ4" s="305">
        <f t="shared" ref="AQ4:AQ64" ca="1" si="8">ROUND(AO4%*AP4,0)</f>
        <v>6450</v>
      </c>
      <c r="AR4" s="307"/>
      <c r="AS4" s="308">
        <f t="shared" ref="AS4:AS67" ca="1" si="9">AQ4-AR4</f>
        <v>6450</v>
      </c>
    </row>
    <row r="5" spans="1:45" s="309" customFormat="1" ht="14.25" customHeight="1" x14ac:dyDescent="0.25">
      <c r="A5" s="304" t="str">
        <f>База!B5</f>
        <v>Алтайбаев Арман</v>
      </c>
      <c r="B5" s="305" t="s">
        <v>24</v>
      </c>
      <c r="C5" s="305" t="s">
        <v>24</v>
      </c>
      <c r="D5" s="305" t="s">
        <v>25</v>
      </c>
      <c r="E5" s="305" t="s">
        <v>25</v>
      </c>
      <c r="F5" s="305" t="s">
        <v>25</v>
      </c>
      <c r="G5" s="305" t="s">
        <v>25</v>
      </c>
      <c r="H5" s="305" t="s">
        <v>23</v>
      </c>
      <c r="I5" s="305" t="s">
        <v>25</v>
      </c>
      <c r="J5" s="306">
        <f ca="1">IF(COUNTIFS(Распис!$B$4:$B$300,$A5,Распис!$C$4:$C$300,"&lt;="&amp;J$1,Распис!$D$4:$D$300,"&gt;="&amp;J$1)&gt;0,SUMIFS(Распис!$G$4:$G$300,Распис!$B$4:$B$300,$A5,Распис!$C$4:$C$300,"&lt;="&amp;J$1,Распис!$D$4:$D$300,"&gt;="&amp;J$1),SUMIF(База!$B$3:$B$305,$A5,База!$G$3:$G$152))</f>
        <v>5</v>
      </c>
      <c r="K5" s="306">
        <f ca="1">IF(COUNTIFS(Распис!$B$4:$B$300,$A5,Распис!$C$4:$C$300,"&lt;="&amp;K$1,Распис!$D$4:$D$300,"&gt;="&amp;K$1)&gt;0,SUMIFS(Распис!$H$4:$H$300,Распис!$B$4:$B$300,$A5,Распис!$C$4:$C$300,"&lt;="&amp;K$1,Распис!$D$4:$D$300,"&gt;="&amp;K$1),SUMIF(База!$B$3:$B$305,$A5,База!$H$3:$H$152))</f>
        <v>0</v>
      </c>
      <c r="L5" s="306">
        <f ca="1">IF(COUNTIFS(Распис!$B$4:$B$300,$A5,Распис!$C$4:$C$300,"&lt;="&amp;L$1,Распис!$D$4:$D$300,"&gt;="&amp;L$1)&gt;0,SUMIFS(Распис!$I$4:$I$300,Распис!$B$4:$B$300,$A5,Распис!$C$4:$C$300,"&lt;="&amp;L$1,Распис!$D$4:$D$300,"&gt;="&amp;L$1),SUMIF(База!$B$3:$B$305,$A5,База!$I$3:$I$152))</f>
        <v>4</v>
      </c>
      <c r="M5" s="306">
        <f ca="1">IF(COUNTIFS(Распис!$B$4:$B$300,$A5,Распис!$C$4:$C$300,"&lt;="&amp;M$1,Распис!$D$4:$D$300,"&gt;="&amp;M$1)&gt;0,SUMIFS(Распис!$J$4:$J$300,Распис!$B$4:$B$300,$A5,Распис!$C$4:$C$300,"&lt;="&amp;M$1,Распис!$D$4:$D$300,"&gt;="&amp;M$1),SUMIF(База!$B$3:$B$305,$A5,База!$J$3:$J$152))</f>
        <v>4</v>
      </c>
      <c r="N5" s="306">
        <f ca="1">IF(COUNTIFS(Распис!$B$4:$B$300,$A5,Распис!$C$4:$C$300,"&lt;="&amp;N$1,Распис!$D$4:$D$300,"&gt;="&amp;N$1)&gt;0,SUMIFS(Распис!$K$4:$K$300,Распис!$B$4:$B$300,$A5,Распис!$C$4:$C$300,"&lt;="&amp;N$1,Распис!$D$4:$D$300,"&gt;="&amp;N$1),SUMIF(База!$B$3:$B$305,$A5,База!$K$3:$K$152))</f>
        <v>4</v>
      </c>
      <c r="O5" s="306" t="s">
        <v>23</v>
      </c>
      <c r="P5" s="306">
        <f ca="1">IF(COUNTIFS(Распис!$B$4:$B$300,$A5,Распис!$C$4:$C$300,"&lt;="&amp;P$1,Распис!$D$4:$D$300,"&gt;="&amp;P$1)&gt;0,SUMIFS(Распис!$F$4:$F$300,Распис!$B$4:$B$300,$A5,Распис!$C$4:$C$300,"&lt;="&amp;P$1,Распис!$D$4:$D$300,"&gt;="&amp;P$1),SUMIF(База!$B$3:$B$305,$A5,База!$F$3:$F$152))</f>
        <v>2</v>
      </c>
      <c r="Q5" s="306">
        <f ca="1">IF(COUNTIFS(Распис!$B$4:$B$300,$A5,Распис!$C$4:$C$300,"&lt;="&amp;Q$1,Распис!$D$4:$D$300,"&gt;="&amp;Q$1)&gt;0,SUMIFS(Распис!$G$4:$G$300,Распис!$B$4:$B$300,$A5,Распис!$C$4:$C$300,"&lt;="&amp;Q$1,Распис!$D$4:$D$300,"&gt;="&amp;Q$1),SUMIF(База!$B$3:$B$305,$A5,База!$G$3:$G$152))</f>
        <v>5</v>
      </c>
      <c r="R5" s="306">
        <f ca="1">IF(COUNTIFS(Распис!$B$4:$B$300,$A5,Распис!$C$4:$C$300,"&lt;="&amp;R$1,Распис!$D$4:$D$300,"&gt;="&amp;R$1)&gt;0,SUMIFS(Распис!$H$4:$H$300,Распис!$B$4:$B$300,$A5,Распис!$C$4:$C$300,"&lt;="&amp;R$1,Распис!$D$4:$D$300,"&gt;="&amp;R$1),SUMIF(База!$B$3:$B$305,$A5,База!$H$3:$H$152))</f>
        <v>0</v>
      </c>
      <c r="S5" s="306">
        <f ca="1">IF(COUNTIFS(Распис!$B$4:$B$300,$A5,Распис!$C$4:$C$300,"&lt;="&amp;S$1,Распис!$D$4:$D$300,"&gt;="&amp;S$1)&gt;0,SUMIFS(Распис!$I$4:$I$300,Распис!$B$4:$B$300,$A5,Распис!$C$4:$C$300,"&lt;="&amp;S$1,Распис!$D$4:$D$300,"&gt;="&amp;S$1),SUMIF(База!$B$3:$B$305,$A5,База!$I$3:$I$152))</f>
        <v>4</v>
      </c>
      <c r="T5" s="306">
        <f ca="1">IF(COUNTIFS(Распис!$B$4:$B$300,$A5,Распис!$C$4:$C$300,"&lt;="&amp;T$1,Распис!$D$4:$D$300,"&gt;="&amp;T$1)&gt;0,SUMIFS(Распис!$J$4:$J$300,Распис!$B$4:$B$300,$A5,Распис!$C$4:$C$300,"&lt;="&amp;T$1,Распис!$D$4:$D$300,"&gt;="&amp;T$1),SUMIF(База!$B$3:$B$305,$A5,База!$J$3:$J$152))</f>
        <v>4</v>
      </c>
      <c r="U5" s="306">
        <f ca="1">IF(COUNTIFS(Распис!$B$4:$B$300,$A5,Распис!$C$4:$C$300,"&lt;="&amp;U$1,Распис!$D$4:$D$300,"&gt;="&amp;U$1)&gt;0,SUMIFS(Распис!$K$4:$K$300,Распис!$B$4:$B$300,$A5,Распис!$C$4:$C$300,"&lt;="&amp;U$1,Распис!$D$4:$D$300,"&gt;="&amp;U$1),SUMIF(База!$B$3:$B$305,$A5,База!$K$3:$K$152))</f>
        <v>4</v>
      </c>
      <c r="V5" s="306" t="s">
        <v>23</v>
      </c>
      <c r="W5" s="306">
        <f ca="1">IF(COUNTIFS(Распис!$B$4:$B$300,$A5,Распис!$C$4:$C$300,"&lt;="&amp;W$1,Распис!$D$4:$D$300,"&gt;="&amp;W$1)&gt;0,SUMIFS(Распис!$F$4:$F$300,Распис!$B$4:$B$300,$A5,Распис!$C$4:$C$300,"&lt;="&amp;W$1,Распис!$D$4:$D$300,"&gt;="&amp;W$1),SUMIF(База!$B$3:$B$305,$A5,База!$F$3:$F$152))</f>
        <v>2</v>
      </c>
      <c r="X5" s="306">
        <f ca="1">IF(COUNTIFS(Распис!$B$4:$B$300,$A5,Распис!$C$4:$C$300,"&lt;="&amp;X$1,Распис!$D$4:$D$300,"&gt;="&amp;X$1)&gt;0,SUMIFS(Распис!$G$4:$G$300,Распис!$B$4:$B$300,$A5,Распис!$C$4:$C$300,"&lt;="&amp;X$1,Распис!$D$4:$D$300,"&gt;="&amp;X$1),SUMIF(База!$B$3:$B$305,$A5,База!$G$3:$G$152))</f>
        <v>5</v>
      </c>
      <c r="Y5" s="306">
        <f ca="1">IF(COUNTIFS(Распис!$B$4:$B$300,$A5,Распис!$C$4:$C$300,"&lt;="&amp;Y$1,Распис!$D$4:$D$300,"&gt;="&amp;Y$1)&gt;0,SUMIFS(Распис!$H$4:$H$300,Распис!$B$4:$B$300,$A5,Распис!$C$4:$C$300,"&lt;="&amp;Y$1,Распис!$D$4:$D$300,"&gt;="&amp;Y$1),SUMIF(База!$B$3:$B$305,$A5,База!$H$3:$H$152))</f>
        <v>0</v>
      </c>
      <c r="Z5" s="306">
        <f ca="1">IF(COUNTIFS(Распис!$B$4:$B$300,$A5,Распис!$C$4:$C$300,"&lt;="&amp;Z$1,Распис!$D$4:$D$300,"&gt;="&amp;Z$1)&gt;0,SUMIFS(Распис!$I$4:$I$300,Распис!$B$4:$B$300,$A5,Распис!$C$4:$C$300,"&lt;="&amp;Z$1,Распис!$D$4:$D$300,"&gt;="&amp;Z$1),SUMIF(База!$B$3:$B$305,$A5,База!$I$3:$I$152))</f>
        <v>4</v>
      </c>
      <c r="AA5" s="306">
        <f ca="1">IF(COUNTIFS(Распис!$B$4:$B$300,$A5,Распис!$C$4:$C$300,"&lt;="&amp;AA$1,Распис!$D$4:$D$300,"&gt;="&amp;AA$1)&gt;0,SUMIFS(Распис!$J$4:$J$300,Распис!$B$4:$B$300,$A5,Распис!$C$4:$C$300,"&lt;="&amp;AA$1,Распис!$D$4:$D$300,"&gt;="&amp;AA$1),SUMIF(База!$B$3:$B$305,$A5,База!$J$3:$J$152))</f>
        <v>4</v>
      </c>
      <c r="AB5" s="306">
        <f ca="1">IF(COUNTIFS(Распис!$B$4:$B$300,$A5,Распис!$C$4:$C$300,"&lt;="&amp;AB$1,Распис!$D$4:$D$300,"&gt;="&amp;AB$1)&gt;0,SUMIFS(Распис!$K$4:$K$300,Распис!$B$4:$B$300,$A5,Распис!$C$4:$C$300,"&lt;="&amp;AB$1,Распис!$D$4:$D$300,"&gt;="&amp;AB$1),SUMIF(База!$B$3:$B$305,$A5,База!$K$3:$K$152))</f>
        <v>4</v>
      </c>
      <c r="AC5" s="306" t="s">
        <v>23</v>
      </c>
      <c r="AD5" s="306">
        <f ca="1">IF(COUNTIFS(Распис!$B$4:$B$300,$A5,Распис!$C$4:$C$300,"&lt;="&amp;AD$1,Распис!$D$4:$D$300,"&gt;="&amp;AD$1)&gt;0,SUMIFS(Распис!$F$4:$F$300,Распис!$B$4:$B$300,$A5,Распис!$C$4:$C$300,"&lt;="&amp;AD$1,Распис!$D$4:$D$300,"&gt;="&amp;AD$1),SUMIF(База!$B$3:$B$305,$A5,База!$F$3:$F$152))</f>
        <v>2</v>
      </c>
      <c r="AE5" s="306">
        <f ca="1">IF(COUNTIFS(Распис!$B$4:$B$300,$A5,Распис!$C$4:$C$300,"&lt;="&amp;AE$1,Распис!$D$4:$D$300,"&gt;="&amp;AE$1)&gt;0,SUMIFS(Распис!$G$4:$G$300,Распис!$B$4:$B$300,$A5,Распис!$C$4:$C$300,"&lt;="&amp;AE$1,Распис!$D$4:$D$300,"&gt;="&amp;AE$1),SUMIF(База!$B$3:$B$305,$A5,База!$G$3:$G$152))</f>
        <v>5</v>
      </c>
      <c r="AF5" s="306">
        <f ca="1">IF(COUNTIFS(Распис!$B$4:$B$300,$A5,Распис!$C$4:$C$300,"&lt;="&amp;AF$1,Распис!$D$4:$D$300,"&gt;="&amp;AF$1)&gt;0,SUMIFS(Распис!$H$4:$H$300,Распис!$B$4:$B$300,$A5,Распис!$C$4:$C$300,"&lt;="&amp;AF$1,Распис!$D$4:$D$300,"&gt;="&amp;AF$1),SUMIF(База!$B$3:$B$305,$A5,База!$H$3:$H$152))</f>
        <v>0</v>
      </c>
      <c r="AG5" s="305">
        <f t="shared" ca="1" si="3"/>
        <v>62</v>
      </c>
      <c r="AH5" s="305">
        <f ca="1">AG5-SUMIFS(Распред!$G$4:$G$300,Распред!$B$4:$B$300,"январь",Распред!$F$4:$F$300,A5)</f>
        <v>62</v>
      </c>
      <c r="AI5" s="305">
        <f ca="1">AH5+(COUNTIF(B5:AF5,"КД")+SUMIFS(Распред!$AH$4:$AH$300,Распред!$F$4:$F$300,A5,Распред!$B$4:$B$300,"январь"))*4</f>
        <v>82</v>
      </c>
      <c r="AJ5" s="305">
        <f t="shared" ca="1" si="4"/>
        <v>0</v>
      </c>
      <c r="AK5" s="305">
        <f t="shared" ca="1" si="5"/>
        <v>62</v>
      </c>
      <c r="AL5" s="305">
        <f>SUMIFS(Распред!$K$4:$K$300,Распред!$B$4:$B$300,"январь",Распред!$J$4:$J$300,A5)+SUMIFS(Распред!$M$4:$M$300,Распред!$B$4:$B$300,"январь",Распред!$L$4:$L$300,A5)+SUMIFS(Распред!$O$4:$O$300,Распред!$B$4:$B$300,"январь",Распред!$N$4:$N$300,A5)+SUMIFS(Распред!$Q$4:$Q$300,Распред!$B$4:$B$300,"январь",Распред!$P$4:$P$300,A5)+SUMIFS(Распред!$S$4:$S$300,Распред!$B$4:$B$300,"январь",Распред!$R$4:$R$300,A5)+SUMIFS(Распред!$U$4:$U$300,Распред!$B$4:$B$300,"январь",Распред!$T$4:$T$300,A5)+SUMIFS(Распред!$W$4:$W$300,Распред!$B$4:$B$300,"январь",Распред!$V$4:$V$300,A5)+SUMIFS(Распред!$Y$4:$Y$300,Распред!$B$4:$B$300,"январь",Распред!$X$4:$X$300,A5)+SUMIFS(Распред!$AA$4:$AA$300,Распред!$B$4:$B$300,"январь",Распред!$Z$4:$Z$300,A5)+SUMIFS(Распред!$AC$4:$AC$300,Распред!$B$4:$B$300,"январь",Распред!$AB$4:$AB$300,A5)</f>
        <v>13</v>
      </c>
      <c r="AM5" s="305">
        <f t="shared" ca="1" si="6"/>
        <v>75</v>
      </c>
      <c r="AN5" s="305">
        <f t="shared" ref="AN5:AN67" ca="1" si="10">MAX(MIN(AI5-AJ5,96)+AL5+AJ5-96,0)</f>
        <v>0</v>
      </c>
      <c r="AO5" s="305">
        <f t="shared" ca="1" si="7"/>
        <v>0</v>
      </c>
      <c r="AP5" s="305">
        <v>286000</v>
      </c>
      <c r="AQ5" s="305">
        <f t="shared" ca="1" si="8"/>
        <v>0</v>
      </c>
      <c r="AR5" s="307"/>
      <c r="AS5" s="308">
        <f t="shared" ca="1" si="9"/>
        <v>0</v>
      </c>
    </row>
    <row r="6" spans="1:45" s="309" customFormat="1" x14ac:dyDescent="0.25">
      <c r="A6" s="304" t="str">
        <f>База!B6</f>
        <v xml:space="preserve">Ахметов Ақжол </v>
      </c>
      <c r="B6" s="305" t="s">
        <v>24</v>
      </c>
      <c r="C6" s="305" t="s">
        <v>24</v>
      </c>
      <c r="D6" s="305" t="s">
        <v>25</v>
      </c>
      <c r="E6" s="305" t="s">
        <v>25</v>
      </c>
      <c r="F6" s="305" t="s">
        <v>25</v>
      </c>
      <c r="G6" s="305" t="s">
        <v>25</v>
      </c>
      <c r="H6" s="305" t="s">
        <v>23</v>
      </c>
      <c r="I6" s="305" t="s">
        <v>25</v>
      </c>
      <c r="J6" s="306">
        <f>IF(COUNTIFS(Распис!$B$4:$B$300,$A6,Распис!$C$4:$C$300,"&lt;="&amp;J$1,Распис!$D$4:$D$300,"&gt;="&amp;J$1)&gt;0,SUMIFS(Распис!$G$4:$G$300,Распис!$B$4:$B$300,$A6,Распис!$C$4:$C$300,"&lt;="&amp;J$1,Распис!$D$4:$D$300,"&gt;="&amp;J$1),SUMIF(База!$B$3:$B$305,$A6,База!$G$3:$G$152))</f>
        <v>5</v>
      </c>
      <c r="K6" s="306">
        <f>IF(COUNTIFS(Распис!$B$4:$B$300,$A6,Распис!$C$4:$C$300,"&lt;="&amp;K$1,Распис!$D$4:$D$300,"&gt;="&amp;K$1)&gt;0,SUMIFS(Распис!$H$4:$H$300,Распис!$B$4:$B$300,$A6,Распис!$C$4:$C$300,"&lt;="&amp;K$1,Распис!$D$4:$D$300,"&gt;="&amp;K$1),SUMIF(База!$B$3:$B$305,$A6,База!$H$3:$H$152))</f>
        <v>5</v>
      </c>
      <c r="L6" s="306">
        <f>IF(COUNTIFS(Распис!$B$4:$B$300,$A6,Распис!$C$4:$C$300,"&lt;="&amp;L$1,Распис!$D$4:$D$300,"&gt;="&amp;L$1)&gt;0,SUMIFS(Распис!$I$4:$I$300,Распис!$B$4:$B$300,$A6,Распис!$C$4:$C$300,"&lt;="&amp;L$1,Распис!$D$4:$D$300,"&gt;="&amp;L$1),SUMIF(База!$B$3:$B$305,$A6,База!$I$3:$I$152))</f>
        <v>4</v>
      </c>
      <c r="M6" s="306">
        <f>IF(COUNTIFS(Распис!$B$4:$B$300,$A6,Распис!$C$4:$C$300,"&lt;="&amp;M$1,Распис!$D$4:$D$300,"&gt;="&amp;M$1)&gt;0,SUMIFS(Распис!$J$4:$J$300,Распис!$B$4:$B$300,$A6,Распис!$C$4:$C$300,"&lt;="&amp;M$1,Распис!$D$4:$D$300,"&gt;="&amp;M$1),SUMIF(База!$B$3:$B$305,$A6,База!$J$3:$J$152))</f>
        <v>4</v>
      </c>
      <c r="N6" s="306">
        <f>IF(COUNTIFS(Распис!$B$4:$B$300,$A6,Распис!$C$4:$C$300,"&lt;="&amp;N$1,Распис!$D$4:$D$300,"&gt;="&amp;N$1)&gt;0,SUMIFS(Распис!$K$4:$K$300,Распис!$B$4:$B$300,$A6,Распис!$C$4:$C$300,"&lt;="&amp;N$1,Распис!$D$4:$D$300,"&gt;="&amp;N$1),SUMIF(База!$B$3:$B$305,$A6,База!$K$3:$K$152))</f>
        <v>0</v>
      </c>
      <c r="O6" s="306" t="s">
        <v>23</v>
      </c>
      <c r="P6" s="306">
        <f>IF(COUNTIFS(Распис!$B$4:$B$300,$A6,Распис!$C$4:$C$300,"&lt;="&amp;P$1,Распис!$D$4:$D$300,"&gt;="&amp;P$1)&gt;0,SUMIFS(Распис!$F$4:$F$300,Распис!$B$4:$B$300,$A6,Распис!$C$4:$C$300,"&lt;="&amp;P$1,Распис!$D$4:$D$300,"&gt;="&amp;P$1),SUMIF(База!$B$3:$B$305,$A6,База!$F$3:$F$152))</f>
        <v>3</v>
      </c>
      <c r="Q6" s="306">
        <f>IF(COUNTIFS(Распис!$B$4:$B$300,$A6,Распис!$C$4:$C$300,"&lt;="&amp;Q$1,Распис!$D$4:$D$300,"&gt;="&amp;Q$1)&gt;0,SUMIFS(Распис!$G$4:$G$300,Распис!$B$4:$B$300,$A6,Распис!$C$4:$C$300,"&lt;="&amp;Q$1,Распис!$D$4:$D$300,"&gt;="&amp;Q$1),SUMIF(База!$B$3:$B$305,$A6,База!$G$3:$G$152))</f>
        <v>5</v>
      </c>
      <c r="R6" s="306">
        <f>IF(COUNTIFS(Распис!$B$4:$B$300,$A6,Распис!$C$4:$C$300,"&lt;="&amp;R$1,Распис!$D$4:$D$300,"&gt;="&amp;R$1)&gt;0,SUMIFS(Распис!$H$4:$H$300,Распис!$B$4:$B$300,$A6,Распис!$C$4:$C$300,"&lt;="&amp;R$1,Распис!$D$4:$D$300,"&gt;="&amp;R$1),SUMIF(База!$B$3:$B$305,$A6,База!$H$3:$H$152))</f>
        <v>5</v>
      </c>
      <c r="S6" s="306">
        <f>IF(COUNTIFS(Распис!$B$4:$B$300,$A6,Распис!$C$4:$C$300,"&lt;="&amp;S$1,Распис!$D$4:$D$300,"&gt;="&amp;S$1)&gt;0,SUMIFS(Распис!$I$4:$I$300,Распис!$B$4:$B$300,$A6,Распис!$C$4:$C$300,"&lt;="&amp;S$1,Распис!$D$4:$D$300,"&gt;="&amp;S$1),SUMIF(База!$B$3:$B$305,$A6,База!$I$3:$I$152))</f>
        <v>4</v>
      </c>
      <c r="T6" s="306">
        <f>IF(COUNTIFS(Распис!$B$4:$B$300,$A6,Распис!$C$4:$C$300,"&lt;="&amp;T$1,Распис!$D$4:$D$300,"&gt;="&amp;T$1)&gt;0,SUMIFS(Распис!$J$4:$J$300,Распис!$B$4:$B$300,$A6,Распис!$C$4:$C$300,"&lt;="&amp;T$1,Распис!$D$4:$D$300,"&gt;="&amp;T$1),SUMIF(База!$B$3:$B$305,$A6,База!$J$3:$J$152))</f>
        <v>4</v>
      </c>
      <c r="U6" s="306">
        <f>IF(COUNTIFS(Распис!$B$4:$B$300,$A6,Распис!$C$4:$C$300,"&lt;="&amp;U$1,Распис!$D$4:$D$300,"&gt;="&amp;U$1)&gt;0,SUMIFS(Распис!$K$4:$K$300,Распис!$B$4:$B$300,$A6,Распис!$C$4:$C$300,"&lt;="&amp;U$1,Распис!$D$4:$D$300,"&gt;="&amp;U$1),SUMIF(База!$B$3:$B$305,$A6,База!$K$3:$K$152))</f>
        <v>0</v>
      </c>
      <c r="V6" s="306" t="s">
        <v>23</v>
      </c>
      <c r="W6" s="306">
        <f>IF(COUNTIFS(Распис!$B$4:$B$300,$A6,Распис!$C$4:$C$300,"&lt;="&amp;W$1,Распис!$D$4:$D$300,"&gt;="&amp;W$1)&gt;0,SUMIFS(Распис!$F$4:$F$300,Распис!$B$4:$B$300,$A6,Распис!$C$4:$C$300,"&lt;="&amp;W$1,Распис!$D$4:$D$300,"&gt;="&amp;W$1),SUMIF(База!$B$3:$B$305,$A6,База!$F$3:$F$152))</f>
        <v>3</v>
      </c>
      <c r="X6" s="306">
        <f>IF(COUNTIFS(Распис!$B$4:$B$300,$A6,Распис!$C$4:$C$300,"&lt;="&amp;X$1,Распис!$D$4:$D$300,"&gt;="&amp;X$1)&gt;0,SUMIFS(Распис!$G$4:$G$300,Распис!$B$4:$B$300,$A6,Распис!$C$4:$C$300,"&lt;="&amp;X$1,Распис!$D$4:$D$300,"&gt;="&amp;X$1),SUMIF(База!$B$3:$B$305,$A6,База!$G$3:$G$152))</f>
        <v>5</v>
      </c>
      <c r="Y6" s="306">
        <f>IF(COUNTIFS(Распис!$B$4:$B$300,$A6,Распис!$C$4:$C$300,"&lt;="&amp;Y$1,Распис!$D$4:$D$300,"&gt;="&amp;Y$1)&gt;0,SUMIFS(Распис!$H$4:$H$300,Распис!$B$4:$B$300,$A6,Распис!$C$4:$C$300,"&lt;="&amp;Y$1,Распис!$D$4:$D$300,"&gt;="&amp;Y$1),SUMIF(База!$B$3:$B$305,$A6,База!$H$3:$H$152))</f>
        <v>5</v>
      </c>
      <c r="Z6" s="306">
        <f>IF(COUNTIFS(Распис!$B$4:$B$300,$A6,Распис!$C$4:$C$300,"&lt;="&amp;Z$1,Распис!$D$4:$D$300,"&gt;="&amp;Z$1)&gt;0,SUMIFS(Распис!$I$4:$I$300,Распис!$B$4:$B$300,$A6,Распис!$C$4:$C$300,"&lt;="&amp;Z$1,Распис!$D$4:$D$300,"&gt;="&amp;Z$1),SUMIF(База!$B$3:$B$305,$A6,База!$I$3:$I$152))</f>
        <v>4</v>
      </c>
      <c r="AA6" s="306">
        <f>IF(COUNTIFS(Распис!$B$4:$B$300,$A6,Распис!$C$4:$C$300,"&lt;="&amp;AA$1,Распис!$D$4:$D$300,"&gt;="&amp;AA$1)&gt;0,SUMIFS(Распис!$J$4:$J$300,Распис!$B$4:$B$300,$A6,Распис!$C$4:$C$300,"&lt;="&amp;AA$1,Распис!$D$4:$D$300,"&gt;="&amp;AA$1),SUMIF(База!$B$3:$B$305,$A6,База!$J$3:$J$152))</f>
        <v>4</v>
      </c>
      <c r="AB6" s="306">
        <f>IF(COUNTIFS(Распис!$B$4:$B$300,$A6,Распис!$C$4:$C$300,"&lt;="&amp;AB$1,Распис!$D$4:$D$300,"&gt;="&amp;AB$1)&gt;0,SUMIFS(Распис!$K$4:$K$300,Распис!$B$4:$B$300,$A6,Распис!$C$4:$C$300,"&lt;="&amp;AB$1,Распис!$D$4:$D$300,"&gt;="&amp;AB$1),SUMIF(База!$B$3:$B$305,$A6,База!$K$3:$K$152))</f>
        <v>0</v>
      </c>
      <c r="AC6" s="306" t="s">
        <v>23</v>
      </c>
      <c r="AD6" s="306">
        <f>IF(COUNTIFS(Распис!$B$4:$B$300,$A6,Распис!$C$4:$C$300,"&lt;="&amp;AD$1,Распис!$D$4:$D$300,"&gt;="&amp;AD$1)&gt;0,SUMIFS(Распис!$F$4:$F$300,Распис!$B$4:$B$300,$A6,Распис!$C$4:$C$300,"&lt;="&amp;AD$1,Распис!$D$4:$D$300,"&gt;="&amp;AD$1),SUMIF(База!$B$3:$B$305,$A6,База!$F$3:$F$152))</f>
        <v>3</v>
      </c>
      <c r="AE6" s="306">
        <f>IF(COUNTIFS(Распис!$B$4:$B$300,$A6,Распис!$C$4:$C$300,"&lt;="&amp;AE$1,Распис!$D$4:$D$300,"&gt;="&amp;AE$1)&gt;0,SUMIFS(Распис!$G$4:$G$300,Распис!$B$4:$B$300,$A6,Распис!$C$4:$C$300,"&lt;="&amp;AE$1,Распис!$D$4:$D$300,"&gt;="&amp;AE$1),SUMIF(База!$B$3:$B$305,$A6,База!$G$3:$G$152))</f>
        <v>5</v>
      </c>
      <c r="AF6" s="306">
        <f>IF(COUNTIFS(Распис!$B$4:$B$300,$A6,Распис!$C$4:$C$300,"&lt;="&amp;AF$1,Распис!$D$4:$D$300,"&gt;="&amp;AF$1)&gt;0,SUMIFS(Распис!$H$4:$H$300,Распис!$B$4:$B$300,$A6,Распис!$C$4:$C$300,"&lt;="&amp;AF$1,Распис!$D$4:$D$300,"&gt;="&amp;AF$1),SUMIF(База!$B$3:$B$305,$A6,База!$H$3:$H$152))</f>
        <v>5</v>
      </c>
      <c r="AG6" s="305">
        <f t="shared" si="3"/>
        <v>73</v>
      </c>
      <c r="AH6" s="305">
        <f>AG6-SUMIFS(Распред!$G$4:$G$300,Распред!$B$4:$B$300,"январь",Распред!$F$4:$F$300,A6)</f>
        <v>73</v>
      </c>
      <c r="AI6" s="305">
        <f>AH6+(COUNTIF(B6:AF6,"КД")+SUMIFS(Распред!$AH$4:$AH$300,Распред!$F$4:$F$300,A6,Распред!$B$4:$B$300,"январь"))*4</f>
        <v>93</v>
      </c>
      <c r="AJ6" s="305">
        <f t="shared" si="4"/>
        <v>0</v>
      </c>
      <c r="AK6" s="305">
        <f t="shared" si="5"/>
        <v>73</v>
      </c>
      <c r="AL6" s="305">
        <f>SUMIFS(Распред!$K$4:$K$300,Распред!$B$4:$B$300,"январь",Распред!$J$4:$J$300,A6)+SUMIFS(Распред!$M$4:$M$300,Распред!$B$4:$B$300,"январь",Распред!$L$4:$L$300,A6)+SUMIFS(Распред!$O$4:$O$300,Распред!$B$4:$B$300,"январь",Распред!$N$4:$N$300,A6)+SUMIFS(Распред!$Q$4:$Q$300,Распред!$B$4:$B$300,"январь",Распред!$P$4:$P$300,A6)+SUMIFS(Распред!$S$4:$S$300,Распред!$B$4:$B$300,"январь",Распред!$R$4:$R$300,A6)+SUMIFS(Распред!$U$4:$U$300,Распред!$B$4:$B$300,"январь",Распред!$T$4:$T$300,A6)+SUMIFS(Распред!$W$4:$W$300,Распред!$B$4:$B$300,"январь",Распред!$V$4:$V$300,A6)+SUMIFS(Распред!$Y$4:$Y$300,Распред!$B$4:$B$300,"январь",Распред!$X$4:$X$300,A6)+SUMIFS(Распред!$AA$4:$AA$300,Распред!$B$4:$B$300,"январь",Распред!$Z$4:$Z$300,A6)+SUMIFS(Распред!$AC$4:$AC$300,Распред!$B$4:$B$300,"январь",Распред!$AB$4:$AB$300,A6)</f>
        <v>0</v>
      </c>
      <c r="AM6" s="305">
        <f t="shared" si="6"/>
        <v>73</v>
      </c>
      <c r="AN6" s="305">
        <f t="shared" si="10"/>
        <v>0</v>
      </c>
      <c r="AO6" s="305">
        <f t="shared" si="7"/>
        <v>0</v>
      </c>
      <c r="AP6" s="305">
        <v>172000</v>
      </c>
      <c r="AQ6" s="305">
        <f t="shared" si="8"/>
        <v>0</v>
      </c>
      <c r="AR6" s="307"/>
      <c r="AS6" s="308">
        <f t="shared" si="9"/>
        <v>0</v>
      </c>
    </row>
    <row r="7" spans="1:45" s="309" customFormat="1" x14ac:dyDescent="0.25">
      <c r="A7" s="304" t="str">
        <f>База!B7</f>
        <v>Базарбаев Бауыржан</v>
      </c>
      <c r="B7" s="305" t="s">
        <v>24</v>
      </c>
      <c r="C7" s="305" t="s">
        <v>24</v>
      </c>
      <c r="D7" s="305" t="s">
        <v>25</v>
      </c>
      <c r="E7" s="305" t="s">
        <v>25</v>
      </c>
      <c r="F7" s="305" t="s">
        <v>25</v>
      </c>
      <c r="G7" s="305" t="s">
        <v>25</v>
      </c>
      <c r="H7" s="305" t="s">
        <v>23</v>
      </c>
      <c r="I7" s="305" t="s">
        <v>25</v>
      </c>
      <c r="J7" s="306">
        <f ca="1">IF(COUNTIFS(Распис!$B$4:$B$300,$A7,Распис!$C$4:$C$300,"&lt;="&amp;J$1,Распис!$D$4:$D$300,"&gt;="&amp;J$1)&gt;0,SUMIFS(Распис!$G$4:$G$300,Распис!$B$4:$B$300,$A7,Распис!$C$4:$C$300,"&lt;="&amp;J$1,Распис!$D$4:$D$300,"&gt;="&amp;J$1),SUMIF(База!$B$3:$B$305,$A7,База!$G$3:$G$152))</f>
        <v>6</v>
      </c>
      <c r="K7" s="306">
        <f ca="1">IF(COUNTIFS(Распис!$B$4:$B$300,$A7,Распис!$C$4:$C$300,"&lt;="&amp;K$1,Распис!$D$4:$D$300,"&gt;="&amp;K$1)&gt;0,SUMIFS(Распис!$H$4:$H$300,Распис!$B$4:$B$300,$A7,Распис!$C$4:$C$300,"&lt;="&amp;K$1,Распис!$D$4:$D$300,"&gt;="&amp;K$1),SUMIF(База!$B$3:$B$305,$A7,База!$H$3:$H$152))</f>
        <v>6</v>
      </c>
      <c r="L7" s="306">
        <f ca="1">IF(COUNTIFS(Распис!$B$4:$B$300,$A7,Распис!$C$4:$C$300,"&lt;="&amp;L$1,Распис!$D$4:$D$300,"&gt;="&amp;L$1)&gt;0,SUMIFS(Распис!$I$4:$I$300,Распис!$B$4:$B$300,$A7,Распис!$C$4:$C$300,"&lt;="&amp;L$1,Распис!$D$4:$D$300,"&gt;="&amp;L$1),SUMIF(База!$B$3:$B$305,$A7,База!$I$3:$I$152))</f>
        <v>6</v>
      </c>
      <c r="M7" s="306">
        <f ca="1">IF(COUNTIFS(Распис!$B$4:$B$300,$A7,Распис!$C$4:$C$300,"&lt;="&amp;M$1,Распис!$D$4:$D$300,"&gt;="&amp;M$1)&gt;0,SUMIFS(Распис!$J$4:$J$300,Распис!$B$4:$B$300,$A7,Распис!$C$4:$C$300,"&lt;="&amp;M$1,Распис!$D$4:$D$300,"&gt;="&amp;M$1),SUMIF(База!$B$3:$B$305,$A7,База!$J$3:$J$152))</f>
        <v>4</v>
      </c>
      <c r="N7" s="306">
        <f ca="1">IF(COUNTIFS(Распис!$B$4:$B$300,$A7,Распис!$C$4:$C$300,"&lt;="&amp;N$1,Распис!$D$4:$D$300,"&gt;="&amp;N$1)&gt;0,SUMIFS(Распис!$K$4:$K$300,Распис!$B$4:$B$300,$A7,Распис!$C$4:$C$300,"&lt;="&amp;N$1,Распис!$D$4:$D$300,"&gt;="&amp;N$1),SUMIF(База!$B$3:$B$305,$A7,База!$K$3:$K$152))</f>
        <v>0</v>
      </c>
      <c r="O7" s="306" t="s">
        <v>23</v>
      </c>
      <c r="P7" s="306">
        <f ca="1">IF(COUNTIFS(Распис!$B$4:$B$300,$A7,Распис!$C$4:$C$300,"&lt;="&amp;P$1,Распис!$D$4:$D$300,"&gt;="&amp;P$1)&gt;0,SUMIFS(Распис!$F$4:$F$300,Распис!$B$4:$B$300,$A7,Распис!$C$4:$C$300,"&lt;="&amp;P$1,Распис!$D$4:$D$300,"&gt;="&amp;P$1),SUMIF(База!$B$3:$B$305,$A7,База!$F$3:$F$152))</f>
        <v>3</v>
      </c>
      <c r="Q7" s="306">
        <f ca="1">IF(COUNTIFS(Распис!$B$4:$B$300,$A7,Распис!$C$4:$C$300,"&lt;="&amp;Q$1,Распис!$D$4:$D$300,"&gt;="&amp;Q$1)&gt;0,SUMIFS(Распис!$G$4:$G$300,Распис!$B$4:$B$300,$A7,Распис!$C$4:$C$300,"&lt;="&amp;Q$1,Распис!$D$4:$D$300,"&gt;="&amp;Q$1),SUMIF(База!$B$3:$B$305,$A7,База!$G$3:$G$152))</f>
        <v>6</v>
      </c>
      <c r="R7" s="306">
        <f ca="1">IF(COUNTIFS(Распис!$B$4:$B$300,$A7,Распис!$C$4:$C$300,"&lt;="&amp;R$1,Распис!$D$4:$D$300,"&gt;="&amp;R$1)&gt;0,SUMIFS(Распис!$H$4:$H$300,Распис!$B$4:$B$300,$A7,Распис!$C$4:$C$300,"&lt;="&amp;R$1,Распис!$D$4:$D$300,"&gt;="&amp;R$1),SUMIF(База!$B$3:$B$305,$A7,База!$H$3:$H$152))</f>
        <v>6</v>
      </c>
      <c r="S7" s="306">
        <f ca="1">IF(COUNTIFS(Распис!$B$4:$B$300,$A7,Распис!$C$4:$C$300,"&lt;="&amp;S$1,Распис!$D$4:$D$300,"&gt;="&amp;S$1)&gt;0,SUMIFS(Распис!$I$4:$I$300,Распис!$B$4:$B$300,$A7,Распис!$C$4:$C$300,"&lt;="&amp;S$1,Распис!$D$4:$D$300,"&gt;="&amp;S$1),SUMIF(База!$B$3:$B$305,$A7,База!$I$3:$I$152))</f>
        <v>6</v>
      </c>
      <c r="T7" s="306">
        <f ca="1">IF(COUNTIFS(Распис!$B$4:$B$300,$A7,Распис!$C$4:$C$300,"&lt;="&amp;T$1,Распис!$D$4:$D$300,"&gt;="&amp;T$1)&gt;0,SUMIFS(Распис!$J$4:$J$300,Распис!$B$4:$B$300,$A7,Распис!$C$4:$C$300,"&lt;="&amp;T$1,Распис!$D$4:$D$300,"&gt;="&amp;T$1),SUMIF(База!$B$3:$B$305,$A7,База!$J$3:$J$152))</f>
        <v>4</v>
      </c>
      <c r="U7" s="306">
        <f ca="1">IF(COUNTIFS(Распис!$B$4:$B$300,$A7,Распис!$C$4:$C$300,"&lt;="&amp;U$1,Распис!$D$4:$D$300,"&gt;="&amp;U$1)&gt;0,SUMIFS(Распис!$K$4:$K$300,Распис!$B$4:$B$300,$A7,Распис!$C$4:$C$300,"&lt;="&amp;U$1,Распис!$D$4:$D$300,"&gt;="&amp;U$1),SUMIF(База!$B$3:$B$305,$A7,База!$K$3:$K$152))</f>
        <v>0</v>
      </c>
      <c r="V7" s="306" t="s">
        <v>23</v>
      </c>
      <c r="W7" s="306">
        <f ca="1">IF(COUNTIFS(Распис!$B$4:$B$300,$A7,Распис!$C$4:$C$300,"&lt;="&amp;W$1,Распис!$D$4:$D$300,"&gt;="&amp;W$1)&gt;0,SUMIFS(Распис!$F$4:$F$300,Распис!$B$4:$B$300,$A7,Распис!$C$4:$C$300,"&lt;="&amp;W$1,Распис!$D$4:$D$300,"&gt;="&amp;W$1),SUMIF(База!$B$3:$B$305,$A7,База!$F$3:$F$152))</f>
        <v>3</v>
      </c>
      <c r="X7" s="306">
        <f ca="1">IF(COUNTIFS(Распис!$B$4:$B$300,$A7,Распис!$C$4:$C$300,"&lt;="&amp;X$1,Распис!$D$4:$D$300,"&gt;="&amp;X$1)&gt;0,SUMIFS(Распис!$G$4:$G$300,Распис!$B$4:$B$300,$A7,Распис!$C$4:$C$300,"&lt;="&amp;X$1,Распис!$D$4:$D$300,"&gt;="&amp;X$1),SUMIF(База!$B$3:$B$305,$A7,База!$G$3:$G$152))</f>
        <v>6</v>
      </c>
      <c r="Y7" s="306">
        <f ca="1">IF(COUNTIFS(Распис!$B$4:$B$300,$A7,Распис!$C$4:$C$300,"&lt;="&amp;Y$1,Распис!$D$4:$D$300,"&gt;="&amp;Y$1)&gt;0,SUMIFS(Распис!$H$4:$H$300,Распис!$B$4:$B$300,$A7,Распис!$C$4:$C$300,"&lt;="&amp;Y$1,Распис!$D$4:$D$300,"&gt;="&amp;Y$1),SUMIF(База!$B$3:$B$305,$A7,База!$H$3:$H$152))</f>
        <v>6</v>
      </c>
      <c r="Z7" s="306">
        <f ca="1">IF(COUNTIFS(Распис!$B$4:$B$300,$A7,Распис!$C$4:$C$300,"&lt;="&amp;Z$1,Распис!$D$4:$D$300,"&gt;="&amp;Z$1)&gt;0,SUMIFS(Распис!$I$4:$I$300,Распис!$B$4:$B$300,$A7,Распис!$C$4:$C$300,"&lt;="&amp;Z$1,Распис!$D$4:$D$300,"&gt;="&amp;Z$1),SUMIF(База!$B$3:$B$305,$A7,База!$I$3:$I$152))</f>
        <v>6</v>
      </c>
      <c r="AA7" s="306">
        <f ca="1">IF(COUNTIFS(Распис!$B$4:$B$300,$A7,Распис!$C$4:$C$300,"&lt;="&amp;AA$1,Распис!$D$4:$D$300,"&gt;="&amp;AA$1)&gt;0,SUMIFS(Распис!$J$4:$J$300,Распис!$B$4:$B$300,$A7,Распис!$C$4:$C$300,"&lt;="&amp;AA$1,Распис!$D$4:$D$300,"&gt;="&amp;AA$1),SUMIF(База!$B$3:$B$305,$A7,База!$J$3:$J$152))</f>
        <v>4</v>
      </c>
      <c r="AB7" s="306">
        <f ca="1">IF(COUNTIFS(Распис!$B$4:$B$300,$A7,Распис!$C$4:$C$300,"&lt;="&amp;AB$1,Распис!$D$4:$D$300,"&gt;="&amp;AB$1)&gt;0,SUMIFS(Распис!$K$4:$K$300,Распис!$B$4:$B$300,$A7,Распис!$C$4:$C$300,"&lt;="&amp;AB$1,Распис!$D$4:$D$300,"&gt;="&amp;AB$1),SUMIF(База!$B$3:$B$305,$A7,База!$K$3:$K$152))</f>
        <v>0</v>
      </c>
      <c r="AC7" s="306" t="s">
        <v>23</v>
      </c>
      <c r="AD7" s="306">
        <f ca="1">IF(COUNTIFS(Распис!$B$4:$B$300,$A7,Распис!$C$4:$C$300,"&lt;="&amp;AD$1,Распис!$D$4:$D$300,"&gt;="&amp;AD$1)&gt;0,SUMIFS(Распис!$F$4:$F$300,Распис!$B$4:$B$300,$A7,Распис!$C$4:$C$300,"&lt;="&amp;AD$1,Распис!$D$4:$D$300,"&gt;="&amp;AD$1),SUMIF(База!$B$3:$B$305,$A7,База!$F$3:$F$152))</f>
        <v>3</v>
      </c>
      <c r="AE7" s="306">
        <f ca="1">IF(COUNTIFS(Распис!$B$4:$B$300,$A7,Распис!$C$4:$C$300,"&lt;="&amp;AE$1,Распис!$D$4:$D$300,"&gt;="&amp;AE$1)&gt;0,SUMIFS(Распис!$G$4:$G$300,Распис!$B$4:$B$300,$A7,Распис!$C$4:$C$300,"&lt;="&amp;AE$1,Распис!$D$4:$D$300,"&gt;="&amp;AE$1),SUMIF(База!$B$3:$B$305,$A7,База!$G$3:$G$152))</f>
        <v>6</v>
      </c>
      <c r="AF7" s="306">
        <f ca="1">IF(COUNTIFS(Распис!$B$4:$B$300,$A7,Распис!$C$4:$C$300,"&lt;="&amp;AF$1,Распис!$D$4:$D$300,"&gt;="&amp;AF$1)&gt;0,SUMIFS(Распис!$H$4:$H$300,Распис!$B$4:$B$300,$A7,Распис!$C$4:$C$300,"&lt;="&amp;AF$1,Распис!$D$4:$D$300,"&gt;="&amp;AF$1),SUMIF(База!$B$3:$B$305,$A7,База!$H$3:$H$152))</f>
        <v>6</v>
      </c>
      <c r="AG7" s="305">
        <f t="shared" ca="1" si="3"/>
        <v>87</v>
      </c>
      <c r="AH7" s="305">
        <f ca="1">AG7-SUMIFS(Распред!$G$4:$G$300,Распред!$B$4:$B$300,"январь",Распред!$F$4:$F$300,A7)</f>
        <v>87</v>
      </c>
      <c r="AI7" s="305">
        <f ca="1">AH7+(COUNTIF(B7:AF7,"КД")+SUMIFS(Распред!$AH$4:$AH$300,Распред!$F$4:$F$300,A7,Распред!$B$4:$B$300,"январь"))*4</f>
        <v>107</v>
      </c>
      <c r="AJ7" s="305">
        <f t="shared" ca="1" si="4"/>
        <v>7</v>
      </c>
      <c r="AK7" s="305">
        <f t="shared" ca="1" si="5"/>
        <v>80</v>
      </c>
      <c r="AL7" s="305">
        <f>SUMIFS(Распред!$K$4:$K$300,Распред!$B$4:$B$300,"январь",Распред!$J$4:$J$300,A7)+SUMIFS(Распред!$M$4:$M$300,Распред!$B$4:$B$300,"январь",Распред!$L$4:$L$300,A7)+SUMIFS(Распред!$O$4:$O$300,Распред!$B$4:$B$300,"январь",Распред!$N$4:$N$300,A7)+SUMIFS(Распред!$Q$4:$Q$300,Распред!$B$4:$B$300,"январь",Распред!$P$4:$P$300,A7)+SUMIFS(Распред!$S$4:$S$300,Распред!$B$4:$B$300,"январь",Распред!$R$4:$R$300,A7)+SUMIFS(Распред!$U$4:$U$300,Распред!$B$4:$B$300,"январь",Распред!$T$4:$T$300,A7)+SUMIFS(Распред!$W$4:$W$300,Распред!$B$4:$B$300,"январь",Распред!$V$4:$V$300,A7)+SUMIFS(Распред!$Y$4:$Y$300,Распред!$B$4:$B$300,"январь",Распред!$X$4:$X$300,A7)+SUMIFS(Распред!$AA$4:$AA$300,Распред!$B$4:$B$300,"январь",Распред!$Z$4:$Z$300,A7)+SUMIFS(Распред!$AC$4:$AC$300,Распред!$B$4:$B$300,"январь",Распред!$AB$4:$AB$300,A7)</f>
        <v>0</v>
      </c>
      <c r="AM7" s="305">
        <f t="shared" ca="1" si="6"/>
        <v>87</v>
      </c>
      <c r="AN7" s="305">
        <f t="shared" ca="1" si="10"/>
        <v>7</v>
      </c>
      <c r="AO7" s="305">
        <f t="shared" ca="1" si="7"/>
        <v>6</v>
      </c>
      <c r="AP7" s="305">
        <v>286000</v>
      </c>
      <c r="AQ7" s="305">
        <f t="shared" ca="1" si="8"/>
        <v>17160</v>
      </c>
      <c r="AR7" s="307"/>
      <c r="AS7" s="308">
        <f t="shared" ca="1" si="9"/>
        <v>17160</v>
      </c>
    </row>
    <row r="8" spans="1:45" s="309" customFormat="1" x14ac:dyDescent="0.25">
      <c r="A8" s="304" t="str">
        <f>База!B8</f>
        <v>Дацюк Павел</v>
      </c>
      <c r="B8" s="305" t="s">
        <v>24</v>
      </c>
      <c r="C8" s="305" t="s">
        <v>24</v>
      </c>
      <c r="D8" s="305" t="s">
        <v>25</v>
      </c>
      <c r="E8" s="305" t="s">
        <v>25</v>
      </c>
      <c r="F8" s="305" t="s">
        <v>25</v>
      </c>
      <c r="G8" s="305" t="s">
        <v>25</v>
      </c>
      <c r="H8" s="305" t="s">
        <v>23</v>
      </c>
      <c r="I8" s="305" t="s">
        <v>25</v>
      </c>
      <c r="J8" s="306">
        <f ca="1">IF(COUNTIFS(Распис!$B$4:$B$300,$A8,Распис!$C$4:$C$300,"&lt;="&amp;J$1,Распис!$D$4:$D$300,"&gt;="&amp;J$1)&gt;0,SUMIFS(Распис!$G$4:$G$300,Распис!$B$4:$B$300,$A8,Распис!$C$4:$C$300,"&lt;="&amp;J$1,Распис!$D$4:$D$300,"&gt;="&amp;J$1),SUMIF(База!$B$3:$B$305,$A8,База!$G$3:$G$152))</f>
        <v>6</v>
      </c>
      <c r="K8" s="306">
        <f ca="1">IF(COUNTIFS(Распис!$B$4:$B$300,$A8,Распис!$C$4:$C$300,"&lt;="&amp;K$1,Распис!$D$4:$D$300,"&gt;="&amp;K$1)&gt;0,SUMIFS(Распис!$H$4:$H$300,Распис!$B$4:$B$300,$A8,Распис!$C$4:$C$300,"&lt;="&amp;K$1,Распис!$D$4:$D$300,"&gt;="&amp;K$1),SUMIF(База!$B$3:$B$305,$A8,База!$H$3:$H$152))</f>
        <v>0</v>
      </c>
      <c r="L8" s="306">
        <f ca="1">IF(COUNTIFS(Распис!$B$4:$B$300,$A8,Распис!$C$4:$C$300,"&lt;="&amp;L$1,Распис!$D$4:$D$300,"&gt;="&amp;L$1)&gt;0,SUMIFS(Распис!$I$4:$I$300,Распис!$B$4:$B$300,$A8,Распис!$C$4:$C$300,"&lt;="&amp;L$1,Распис!$D$4:$D$300,"&gt;="&amp;L$1),SUMIF(База!$B$3:$B$305,$A8,База!$I$3:$I$152))</f>
        <v>4</v>
      </c>
      <c r="M8" s="306">
        <f ca="1">IF(COUNTIFS(Распис!$B$4:$B$300,$A8,Распис!$C$4:$C$300,"&lt;="&amp;M$1,Распис!$D$4:$D$300,"&gt;="&amp;M$1)&gt;0,SUMIFS(Распис!$J$4:$J$300,Распис!$B$4:$B$300,$A8,Распис!$C$4:$C$300,"&lt;="&amp;M$1,Распис!$D$4:$D$300,"&gt;="&amp;M$1),SUMIF(База!$B$3:$B$305,$A8,База!$J$3:$J$152))</f>
        <v>3</v>
      </c>
      <c r="N8" s="306">
        <f ca="1">IF(COUNTIFS(Распис!$B$4:$B$300,$A8,Распис!$C$4:$C$300,"&lt;="&amp;N$1,Распис!$D$4:$D$300,"&gt;="&amp;N$1)&gt;0,SUMIFS(Распис!$K$4:$K$300,Распис!$B$4:$B$300,$A8,Распис!$C$4:$C$300,"&lt;="&amp;N$1,Распис!$D$4:$D$300,"&gt;="&amp;N$1),SUMIF(База!$B$3:$B$305,$A8,База!$K$3:$K$152))</f>
        <v>2</v>
      </c>
      <c r="O8" s="306" t="s">
        <v>23</v>
      </c>
      <c r="P8" s="306">
        <f ca="1">IF(COUNTIFS(Распис!$B$4:$B$300,$A8,Распис!$C$4:$C$300,"&lt;="&amp;P$1,Распис!$D$4:$D$300,"&gt;="&amp;P$1)&gt;0,SUMIFS(Распис!$F$4:$F$300,Распис!$B$4:$B$300,$A8,Распис!$C$4:$C$300,"&lt;="&amp;P$1,Распис!$D$4:$D$300,"&gt;="&amp;P$1),SUMIF(База!$B$3:$B$305,$A8,База!$F$3:$F$152))</f>
        <v>2</v>
      </c>
      <c r="Q8" s="306">
        <f ca="1">IF(COUNTIFS(Распис!$B$4:$B$300,$A8,Распис!$C$4:$C$300,"&lt;="&amp;Q$1,Распис!$D$4:$D$300,"&gt;="&amp;Q$1)&gt;0,SUMIFS(Распис!$G$4:$G$300,Распис!$B$4:$B$300,$A8,Распис!$C$4:$C$300,"&lt;="&amp;Q$1,Распис!$D$4:$D$300,"&gt;="&amp;Q$1),SUMIF(База!$B$3:$B$305,$A8,База!$G$3:$G$152))</f>
        <v>6</v>
      </c>
      <c r="R8" s="306">
        <f ca="1">IF(COUNTIFS(Распис!$B$4:$B$300,$A8,Распис!$C$4:$C$300,"&lt;="&amp;R$1,Распис!$D$4:$D$300,"&gt;="&amp;R$1)&gt;0,SUMIFS(Распис!$H$4:$H$300,Распис!$B$4:$B$300,$A8,Распис!$C$4:$C$300,"&lt;="&amp;R$1,Распис!$D$4:$D$300,"&gt;="&amp;R$1),SUMIF(База!$B$3:$B$305,$A8,База!$H$3:$H$152))</f>
        <v>0</v>
      </c>
      <c r="S8" s="306">
        <f ca="1">IF(COUNTIFS(Распис!$B$4:$B$300,$A8,Распис!$C$4:$C$300,"&lt;="&amp;S$1,Распис!$D$4:$D$300,"&gt;="&amp;S$1)&gt;0,SUMIFS(Распис!$I$4:$I$300,Распис!$B$4:$B$300,$A8,Распис!$C$4:$C$300,"&lt;="&amp;S$1,Распис!$D$4:$D$300,"&gt;="&amp;S$1),SUMIF(База!$B$3:$B$305,$A8,База!$I$3:$I$152))</f>
        <v>4</v>
      </c>
      <c r="T8" s="306">
        <f ca="1">IF(COUNTIFS(Распис!$B$4:$B$300,$A8,Распис!$C$4:$C$300,"&lt;="&amp;T$1,Распис!$D$4:$D$300,"&gt;="&amp;T$1)&gt;0,SUMIFS(Распис!$J$4:$J$300,Распис!$B$4:$B$300,$A8,Распис!$C$4:$C$300,"&lt;="&amp;T$1,Распис!$D$4:$D$300,"&gt;="&amp;T$1),SUMIF(База!$B$3:$B$305,$A8,База!$J$3:$J$152))</f>
        <v>3</v>
      </c>
      <c r="U8" s="306">
        <f ca="1">IF(COUNTIFS(Распис!$B$4:$B$300,$A8,Распис!$C$4:$C$300,"&lt;="&amp;U$1,Распис!$D$4:$D$300,"&gt;="&amp;U$1)&gt;0,SUMIFS(Распис!$K$4:$K$300,Распис!$B$4:$B$300,$A8,Распис!$C$4:$C$300,"&lt;="&amp;U$1,Распис!$D$4:$D$300,"&gt;="&amp;U$1),SUMIF(База!$B$3:$B$305,$A8,База!$K$3:$K$152))</f>
        <v>2</v>
      </c>
      <c r="V8" s="306" t="s">
        <v>23</v>
      </c>
      <c r="W8" s="306">
        <f ca="1">IF(COUNTIFS(Распис!$B$4:$B$300,$A8,Распис!$C$4:$C$300,"&lt;="&amp;W$1,Распис!$D$4:$D$300,"&gt;="&amp;W$1)&gt;0,SUMIFS(Распис!$F$4:$F$300,Распис!$B$4:$B$300,$A8,Распис!$C$4:$C$300,"&lt;="&amp;W$1,Распис!$D$4:$D$300,"&gt;="&amp;W$1),SUMIF(База!$B$3:$B$305,$A8,База!$F$3:$F$152))</f>
        <v>2</v>
      </c>
      <c r="X8" s="306">
        <f ca="1">IF(COUNTIFS(Распис!$B$4:$B$300,$A8,Распис!$C$4:$C$300,"&lt;="&amp;X$1,Распис!$D$4:$D$300,"&gt;="&amp;X$1)&gt;0,SUMIFS(Распис!$G$4:$G$300,Распис!$B$4:$B$300,$A8,Распис!$C$4:$C$300,"&lt;="&amp;X$1,Распис!$D$4:$D$300,"&gt;="&amp;X$1),SUMIF(База!$B$3:$B$305,$A8,База!$G$3:$G$152))</f>
        <v>6</v>
      </c>
      <c r="Y8" s="306">
        <f ca="1">IF(COUNTIFS(Распис!$B$4:$B$300,$A8,Распис!$C$4:$C$300,"&lt;="&amp;Y$1,Распис!$D$4:$D$300,"&gt;="&amp;Y$1)&gt;0,SUMIFS(Распис!$H$4:$H$300,Распис!$B$4:$B$300,$A8,Распис!$C$4:$C$300,"&lt;="&amp;Y$1,Распис!$D$4:$D$300,"&gt;="&amp;Y$1),SUMIF(База!$B$3:$B$305,$A8,База!$H$3:$H$152))</f>
        <v>0</v>
      </c>
      <c r="Z8" s="306">
        <f ca="1">IF(COUNTIFS(Распис!$B$4:$B$300,$A8,Распис!$C$4:$C$300,"&lt;="&amp;Z$1,Распис!$D$4:$D$300,"&gt;="&amp;Z$1)&gt;0,SUMIFS(Распис!$I$4:$I$300,Распис!$B$4:$B$300,$A8,Распис!$C$4:$C$300,"&lt;="&amp;Z$1,Распис!$D$4:$D$300,"&gt;="&amp;Z$1),SUMIF(База!$B$3:$B$305,$A8,База!$I$3:$I$152))</f>
        <v>4</v>
      </c>
      <c r="AA8" s="306">
        <f ca="1">IF(COUNTIFS(Распис!$B$4:$B$300,$A8,Распис!$C$4:$C$300,"&lt;="&amp;AA$1,Распис!$D$4:$D$300,"&gt;="&amp;AA$1)&gt;0,SUMIFS(Распис!$J$4:$J$300,Распис!$B$4:$B$300,$A8,Распис!$C$4:$C$300,"&lt;="&amp;AA$1,Распис!$D$4:$D$300,"&gt;="&amp;AA$1),SUMIF(База!$B$3:$B$305,$A8,База!$J$3:$J$152))</f>
        <v>3</v>
      </c>
      <c r="AB8" s="306">
        <f ca="1">IF(COUNTIFS(Распис!$B$4:$B$300,$A8,Распис!$C$4:$C$300,"&lt;="&amp;AB$1,Распис!$D$4:$D$300,"&gt;="&amp;AB$1)&gt;0,SUMIFS(Распис!$K$4:$K$300,Распис!$B$4:$B$300,$A8,Распис!$C$4:$C$300,"&lt;="&amp;AB$1,Распис!$D$4:$D$300,"&gt;="&amp;AB$1),SUMIF(База!$B$3:$B$305,$A8,База!$K$3:$K$152))</f>
        <v>2</v>
      </c>
      <c r="AC8" s="306" t="s">
        <v>23</v>
      </c>
      <c r="AD8" s="306">
        <f ca="1">IF(COUNTIFS(Распис!$B$4:$B$300,$A8,Распис!$C$4:$C$300,"&lt;="&amp;AD$1,Распис!$D$4:$D$300,"&gt;="&amp;AD$1)&gt;0,SUMIFS(Распис!$F$4:$F$300,Распис!$B$4:$B$300,$A8,Распис!$C$4:$C$300,"&lt;="&amp;AD$1,Распис!$D$4:$D$300,"&gt;="&amp;AD$1),SUMIF(База!$B$3:$B$305,$A8,База!$F$3:$F$152))</f>
        <v>2</v>
      </c>
      <c r="AE8" s="306">
        <f ca="1">IF(COUNTIFS(Распис!$B$4:$B$300,$A8,Распис!$C$4:$C$300,"&lt;="&amp;AE$1,Распис!$D$4:$D$300,"&gt;="&amp;AE$1)&gt;0,SUMIFS(Распис!$G$4:$G$300,Распис!$B$4:$B$300,$A8,Распис!$C$4:$C$300,"&lt;="&amp;AE$1,Распис!$D$4:$D$300,"&gt;="&amp;AE$1),SUMIF(База!$B$3:$B$305,$A8,База!$G$3:$G$152))</f>
        <v>6</v>
      </c>
      <c r="AF8" s="306">
        <f ca="1">IF(COUNTIFS(Распис!$B$4:$B$300,$A8,Распис!$C$4:$C$300,"&lt;="&amp;AF$1,Распис!$D$4:$D$300,"&gt;="&amp;AF$1)&gt;0,SUMIFS(Распис!$H$4:$H$300,Распис!$B$4:$B$300,$A8,Распис!$C$4:$C$300,"&lt;="&amp;AF$1,Распис!$D$4:$D$300,"&gt;="&amp;AF$1),SUMIF(База!$B$3:$B$305,$A8,База!$H$3:$H$152))</f>
        <v>0</v>
      </c>
      <c r="AG8" s="305">
        <f t="shared" ca="1" si="3"/>
        <v>57</v>
      </c>
      <c r="AH8" s="305">
        <f ca="1">AG8-SUMIFS(Распред!$G$4:$G$300,Распред!$B$4:$B$300,"январь",Распред!$F$4:$F$300,A8)</f>
        <v>57</v>
      </c>
      <c r="AI8" s="305">
        <f ca="1">AH8+(COUNTIF(B8:AF8,"КД")+SUMIFS(Распред!$AH$4:$AH$300,Распред!$F$4:$F$300,A8,Распред!$B$4:$B$300,"январь"))*4</f>
        <v>77</v>
      </c>
      <c r="AJ8" s="305">
        <f t="shared" ca="1" si="4"/>
        <v>0</v>
      </c>
      <c r="AK8" s="305">
        <f t="shared" ca="1" si="5"/>
        <v>57</v>
      </c>
      <c r="AL8" s="305">
        <f>SUMIFS(Распред!$K$4:$K$300,Распред!$B$4:$B$300,"январь",Распред!$J$4:$J$300,A8)+SUMIFS(Распред!$M$4:$M$300,Распред!$B$4:$B$300,"январь",Распред!$L$4:$L$300,A8)+SUMIFS(Распред!$O$4:$O$300,Распред!$B$4:$B$300,"январь",Распред!$N$4:$N$300,A8)+SUMIFS(Распред!$Q$4:$Q$300,Распред!$B$4:$B$300,"январь",Распред!$P$4:$P$300,A8)+SUMIFS(Распред!$S$4:$S$300,Распред!$B$4:$B$300,"январь",Распред!$R$4:$R$300,A8)+SUMIFS(Распред!$U$4:$U$300,Распред!$B$4:$B$300,"январь",Распред!$T$4:$T$300,A8)+SUMIFS(Распред!$W$4:$W$300,Распред!$B$4:$B$300,"январь",Распред!$V$4:$V$300,A8)+SUMIFS(Распред!$Y$4:$Y$300,Распред!$B$4:$B$300,"январь",Распред!$X$4:$X$300,A8)+SUMIFS(Распред!$AA$4:$AA$300,Распред!$B$4:$B$300,"январь",Распред!$Z$4:$Z$300,A8)+SUMIFS(Распред!$AC$4:$AC$300,Распред!$B$4:$B$300,"январь",Распред!$AB$4:$AB$300,A8)</f>
        <v>0</v>
      </c>
      <c r="AM8" s="305">
        <f t="shared" ca="1" si="6"/>
        <v>57</v>
      </c>
      <c r="AN8" s="305">
        <f t="shared" ca="1" si="10"/>
        <v>0</v>
      </c>
      <c r="AO8" s="305">
        <f t="shared" ca="1" si="7"/>
        <v>0</v>
      </c>
      <c r="AP8" s="305">
        <v>286000</v>
      </c>
      <c r="AQ8" s="305">
        <f t="shared" ca="1" si="8"/>
        <v>0</v>
      </c>
      <c r="AR8" s="307"/>
      <c r="AS8" s="308">
        <f t="shared" ca="1" si="9"/>
        <v>0</v>
      </c>
    </row>
    <row r="9" spans="1:45" s="309" customFormat="1" x14ac:dyDescent="0.25">
      <c r="A9" s="304" t="str">
        <f>База!B9</f>
        <v>Малкин Евгений</v>
      </c>
      <c r="B9" s="305" t="s">
        <v>24</v>
      </c>
      <c r="C9" s="305" t="s">
        <v>24</v>
      </c>
      <c r="D9" s="305" t="s">
        <v>25</v>
      </c>
      <c r="E9" s="305" t="s">
        <v>25</v>
      </c>
      <c r="F9" s="305" t="s">
        <v>25</v>
      </c>
      <c r="G9" s="305" t="s">
        <v>25</v>
      </c>
      <c r="H9" s="305" t="s">
        <v>23</v>
      </c>
      <c r="I9" s="305" t="s">
        <v>25</v>
      </c>
      <c r="J9" s="306">
        <f>IF(COUNTIFS(Распис!$B$4:$B$300,$A9,Распис!$C$4:$C$300,"&lt;="&amp;J$1,Распис!$D$4:$D$300,"&gt;="&amp;J$1)&gt;0,SUMIFS(Распис!$G$4:$G$300,Распис!$B$4:$B$300,$A9,Распис!$C$4:$C$300,"&lt;="&amp;J$1,Распис!$D$4:$D$300,"&gt;="&amp;J$1),SUMIF(База!$B$3:$B$305,$A9,База!$G$3:$G$152))</f>
        <v>5</v>
      </c>
      <c r="K9" s="306">
        <f>IF(COUNTIFS(Распис!$B$4:$B$300,$A9,Распис!$C$4:$C$300,"&lt;="&amp;K$1,Распис!$D$4:$D$300,"&gt;="&amp;K$1)&gt;0,SUMIFS(Распис!$H$4:$H$300,Распис!$B$4:$B$300,$A9,Распис!$C$4:$C$300,"&lt;="&amp;K$1,Распис!$D$4:$D$300,"&gt;="&amp;K$1),SUMIF(База!$B$3:$B$305,$A9,База!$H$3:$H$152))</f>
        <v>4</v>
      </c>
      <c r="L9" s="306">
        <f>IF(COUNTIFS(Распис!$B$4:$B$300,$A9,Распис!$C$4:$C$300,"&lt;="&amp;L$1,Распис!$D$4:$D$300,"&gt;="&amp;L$1)&gt;0,SUMIFS(Распис!$I$4:$I$300,Распис!$B$4:$B$300,$A9,Распис!$C$4:$C$300,"&lt;="&amp;L$1,Распис!$D$4:$D$300,"&gt;="&amp;L$1),SUMIF(База!$B$3:$B$305,$A9,База!$I$3:$I$152))</f>
        <v>5</v>
      </c>
      <c r="M9" s="306">
        <f>IF(COUNTIFS(Распис!$B$4:$B$300,$A9,Распис!$C$4:$C$300,"&lt;="&amp;M$1,Распис!$D$4:$D$300,"&gt;="&amp;M$1)&gt;0,SUMIFS(Распис!$J$4:$J$300,Распис!$B$4:$B$300,$A9,Распис!$C$4:$C$300,"&lt;="&amp;M$1,Распис!$D$4:$D$300,"&gt;="&amp;M$1),SUMIF(База!$B$3:$B$305,$A9,База!$J$3:$J$152))</f>
        <v>2</v>
      </c>
      <c r="N9" s="306">
        <f>IF(COUNTIFS(Распис!$B$4:$B$300,$A9,Распис!$C$4:$C$300,"&lt;="&amp;N$1,Распис!$D$4:$D$300,"&gt;="&amp;N$1)&gt;0,SUMIFS(Распис!$K$4:$K$300,Распис!$B$4:$B$300,$A9,Распис!$C$4:$C$300,"&lt;="&amp;N$1,Распис!$D$4:$D$300,"&gt;="&amp;N$1),SUMIF(База!$B$3:$B$305,$A9,База!$K$3:$K$152))</f>
        <v>0</v>
      </c>
      <c r="O9" s="306" t="s">
        <v>23</v>
      </c>
      <c r="P9" s="306">
        <f>IF(COUNTIFS(Распис!$B$4:$B$300,$A9,Распис!$C$4:$C$300,"&lt;="&amp;P$1,Распис!$D$4:$D$300,"&gt;="&amp;P$1)&gt;0,SUMIFS(Распис!$F$4:$F$300,Распис!$B$4:$B$300,$A9,Распис!$C$4:$C$300,"&lt;="&amp;P$1,Распис!$D$4:$D$300,"&gt;="&amp;P$1),SUMIF(База!$B$3:$B$305,$A9,База!$F$3:$F$152))</f>
        <v>6</v>
      </c>
      <c r="Q9" s="306">
        <f>IF(COUNTIFS(Распис!$B$4:$B$300,$A9,Распис!$C$4:$C$300,"&lt;="&amp;Q$1,Распис!$D$4:$D$300,"&gt;="&amp;Q$1)&gt;0,SUMIFS(Распис!$G$4:$G$300,Распис!$B$4:$B$300,$A9,Распис!$C$4:$C$300,"&lt;="&amp;Q$1,Распис!$D$4:$D$300,"&gt;="&amp;Q$1),SUMIF(База!$B$3:$B$305,$A9,База!$G$3:$G$152))</f>
        <v>5</v>
      </c>
      <c r="R9" s="306">
        <f>IF(COUNTIFS(Распис!$B$4:$B$300,$A9,Распис!$C$4:$C$300,"&lt;="&amp;R$1,Распис!$D$4:$D$300,"&gt;="&amp;R$1)&gt;0,SUMIFS(Распис!$H$4:$H$300,Распис!$B$4:$B$300,$A9,Распис!$C$4:$C$300,"&lt;="&amp;R$1,Распис!$D$4:$D$300,"&gt;="&amp;R$1),SUMIF(База!$B$3:$B$305,$A9,База!$H$3:$H$152))</f>
        <v>4</v>
      </c>
      <c r="S9" s="306">
        <f>IF(COUNTIFS(Распис!$B$4:$B$300,$A9,Распис!$C$4:$C$300,"&lt;="&amp;S$1,Распис!$D$4:$D$300,"&gt;="&amp;S$1)&gt;0,SUMIFS(Распис!$I$4:$I$300,Распис!$B$4:$B$300,$A9,Распис!$C$4:$C$300,"&lt;="&amp;S$1,Распис!$D$4:$D$300,"&gt;="&amp;S$1),SUMIF(База!$B$3:$B$305,$A9,База!$I$3:$I$152))</f>
        <v>5</v>
      </c>
      <c r="T9" s="306">
        <f>IF(COUNTIFS(Распис!$B$4:$B$300,$A9,Распис!$C$4:$C$300,"&lt;="&amp;T$1,Распис!$D$4:$D$300,"&gt;="&amp;T$1)&gt;0,SUMIFS(Распис!$J$4:$J$300,Распис!$B$4:$B$300,$A9,Распис!$C$4:$C$300,"&lt;="&amp;T$1,Распис!$D$4:$D$300,"&gt;="&amp;T$1),SUMIF(База!$B$3:$B$305,$A9,База!$J$3:$J$152))</f>
        <v>2</v>
      </c>
      <c r="U9" s="306">
        <f>IF(COUNTIFS(Распис!$B$4:$B$300,$A9,Распис!$C$4:$C$300,"&lt;="&amp;U$1,Распис!$D$4:$D$300,"&gt;="&amp;U$1)&gt;0,SUMIFS(Распис!$K$4:$K$300,Распис!$B$4:$B$300,$A9,Распис!$C$4:$C$300,"&lt;="&amp;U$1,Распис!$D$4:$D$300,"&gt;="&amp;U$1),SUMIF(База!$B$3:$B$305,$A9,База!$K$3:$K$152))</f>
        <v>0</v>
      </c>
      <c r="V9" s="306" t="s">
        <v>23</v>
      </c>
      <c r="W9" s="306">
        <f>IF(COUNTIFS(Распис!$B$4:$B$300,$A9,Распис!$C$4:$C$300,"&lt;="&amp;W$1,Распис!$D$4:$D$300,"&gt;="&amp;W$1)&gt;0,SUMIFS(Распис!$F$4:$F$300,Распис!$B$4:$B$300,$A9,Распис!$C$4:$C$300,"&lt;="&amp;W$1,Распис!$D$4:$D$300,"&gt;="&amp;W$1),SUMIF(База!$B$3:$B$305,$A9,База!$F$3:$F$152))</f>
        <v>6</v>
      </c>
      <c r="X9" s="306">
        <f>IF(COUNTIFS(Распис!$B$4:$B$300,$A9,Распис!$C$4:$C$300,"&lt;="&amp;X$1,Распис!$D$4:$D$300,"&gt;="&amp;X$1)&gt;0,SUMIFS(Распис!$G$4:$G$300,Распис!$B$4:$B$300,$A9,Распис!$C$4:$C$300,"&lt;="&amp;X$1,Распис!$D$4:$D$300,"&gt;="&amp;X$1),SUMIF(База!$B$3:$B$305,$A9,База!$G$3:$G$152))</f>
        <v>5</v>
      </c>
      <c r="Y9" s="306">
        <f>IF(COUNTIFS(Распис!$B$4:$B$300,$A9,Распис!$C$4:$C$300,"&lt;="&amp;Y$1,Распис!$D$4:$D$300,"&gt;="&amp;Y$1)&gt;0,SUMIFS(Распис!$H$4:$H$300,Распис!$B$4:$B$300,$A9,Распис!$C$4:$C$300,"&lt;="&amp;Y$1,Распис!$D$4:$D$300,"&gt;="&amp;Y$1),SUMIF(База!$B$3:$B$305,$A9,База!$H$3:$H$152))</f>
        <v>4</v>
      </c>
      <c r="Z9" s="306">
        <f>IF(COUNTIFS(Распис!$B$4:$B$300,$A9,Распис!$C$4:$C$300,"&lt;="&amp;Z$1,Распис!$D$4:$D$300,"&gt;="&amp;Z$1)&gt;0,SUMIFS(Распис!$I$4:$I$300,Распис!$B$4:$B$300,$A9,Распис!$C$4:$C$300,"&lt;="&amp;Z$1,Распис!$D$4:$D$300,"&gt;="&amp;Z$1),SUMIF(База!$B$3:$B$305,$A9,База!$I$3:$I$152))</f>
        <v>5</v>
      </c>
      <c r="AA9" s="306">
        <f>IF(COUNTIFS(Распис!$B$4:$B$300,$A9,Распис!$C$4:$C$300,"&lt;="&amp;AA$1,Распис!$D$4:$D$300,"&gt;="&amp;AA$1)&gt;0,SUMIFS(Распис!$J$4:$J$300,Распис!$B$4:$B$300,$A9,Распис!$C$4:$C$300,"&lt;="&amp;AA$1,Распис!$D$4:$D$300,"&gt;="&amp;AA$1),SUMIF(База!$B$3:$B$305,$A9,База!$J$3:$J$152))</f>
        <v>2</v>
      </c>
      <c r="AB9" s="306">
        <f>IF(COUNTIFS(Распис!$B$4:$B$300,$A9,Распис!$C$4:$C$300,"&lt;="&amp;AB$1,Распис!$D$4:$D$300,"&gt;="&amp;AB$1)&gt;0,SUMIFS(Распис!$K$4:$K$300,Распис!$B$4:$B$300,$A9,Распис!$C$4:$C$300,"&lt;="&amp;AB$1,Распис!$D$4:$D$300,"&gt;="&amp;AB$1),SUMIF(База!$B$3:$B$305,$A9,База!$K$3:$K$152))</f>
        <v>0</v>
      </c>
      <c r="AC9" s="306" t="s">
        <v>23</v>
      </c>
      <c r="AD9" s="306">
        <f>IF(COUNTIFS(Распис!$B$4:$B$300,$A9,Распис!$C$4:$C$300,"&lt;="&amp;AD$1,Распис!$D$4:$D$300,"&gt;="&amp;AD$1)&gt;0,SUMIFS(Распис!$F$4:$F$300,Распис!$B$4:$B$300,$A9,Распис!$C$4:$C$300,"&lt;="&amp;AD$1,Распис!$D$4:$D$300,"&gt;="&amp;AD$1),SUMIF(База!$B$3:$B$305,$A9,База!$F$3:$F$152))</f>
        <v>6</v>
      </c>
      <c r="AE9" s="306">
        <f>IF(COUNTIFS(Распис!$B$4:$B$300,$A9,Распис!$C$4:$C$300,"&lt;="&amp;AE$1,Распис!$D$4:$D$300,"&gt;="&amp;AE$1)&gt;0,SUMIFS(Распис!$G$4:$G$300,Распис!$B$4:$B$300,$A9,Распис!$C$4:$C$300,"&lt;="&amp;AE$1,Распис!$D$4:$D$300,"&gt;="&amp;AE$1),SUMIF(База!$B$3:$B$305,$A9,База!$G$3:$G$152))</f>
        <v>5</v>
      </c>
      <c r="AF9" s="306">
        <f>IF(COUNTIFS(Распис!$B$4:$B$300,$A9,Распис!$C$4:$C$300,"&lt;="&amp;AF$1,Распис!$D$4:$D$300,"&gt;="&amp;AF$1)&gt;0,SUMIFS(Распис!$H$4:$H$300,Распис!$B$4:$B$300,$A9,Распис!$C$4:$C$300,"&lt;="&amp;AF$1,Распис!$D$4:$D$300,"&gt;="&amp;AF$1),SUMIF(База!$B$3:$B$305,$A9,База!$H$3:$H$152))</f>
        <v>4</v>
      </c>
      <c r="AG9" s="305">
        <f t="shared" si="3"/>
        <v>75</v>
      </c>
      <c r="AH9" s="305">
        <f>AG9-SUMIFS(Распред!$G$4:$G$300,Распред!$B$4:$B$300,"январь",Распред!$F$4:$F$300,A9)</f>
        <v>75</v>
      </c>
      <c r="AI9" s="305">
        <f>AH9+(COUNTIF(B9:AF9,"КД")+SUMIFS(Распред!$AH$4:$AH$300,Распред!$F$4:$F$300,A9,Распред!$B$4:$B$300,"январь"))*4</f>
        <v>95</v>
      </c>
      <c r="AJ9" s="305">
        <f t="shared" si="4"/>
        <v>0</v>
      </c>
      <c r="AK9" s="305">
        <f t="shared" si="5"/>
        <v>75</v>
      </c>
      <c r="AL9" s="305">
        <f>SUMIFS(Распред!$K$4:$K$300,Распред!$B$4:$B$300,"январь",Распред!$J$4:$J$300,A9)+SUMIFS(Распред!$M$4:$M$300,Распред!$B$4:$B$300,"январь",Распред!$L$4:$L$300,A9)+SUMIFS(Распред!$O$4:$O$300,Распред!$B$4:$B$300,"январь",Распред!$N$4:$N$300,A9)+SUMIFS(Распред!$Q$4:$Q$300,Распред!$B$4:$B$300,"январь",Распред!$P$4:$P$300,A9)+SUMIFS(Распред!$S$4:$S$300,Распред!$B$4:$B$300,"январь",Распред!$R$4:$R$300,A9)+SUMIFS(Распред!$U$4:$U$300,Распред!$B$4:$B$300,"январь",Распред!$T$4:$T$300,A9)+SUMIFS(Распред!$W$4:$W$300,Распред!$B$4:$B$300,"январь",Распред!$V$4:$V$300,A9)+SUMIFS(Распред!$Y$4:$Y$300,Распред!$B$4:$B$300,"январь",Распред!$X$4:$X$300,A9)+SUMIFS(Распред!$AA$4:$AA$300,Распред!$B$4:$B$300,"январь",Распред!$Z$4:$Z$300,A9)+SUMIFS(Распред!$AC$4:$AC$300,Распред!$B$4:$B$300,"январь",Распред!$AB$4:$AB$300,A9)</f>
        <v>9</v>
      </c>
      <c r="AM9" s="305">
        <f t="shared" si="6"/>
        <v>84</v>
      </c>
      <c r="AN9" s="305">
        <f t="shared" si="10"/>
        <v>8</v>
      </c>
      <c r="AO9" s="305">
        <f t="shared" si="7"/>
        <v>7</v>
      </c>
      <c r="AP9" s="305">
        <v>172000</v>
      </c>
      <c r="AQ9" s="305">
        <f t="shared" si="8"/>
        <v>12040</v>
      </c>
      <c r="AR9" s="307"/>
      <c r="AS9" s="308">
        <f t="shared" si="9"/>
        <v>12040</v>
      </c>
    </row>
    <row r="10" spans="1:45" s="309" customFormat="1" x14ac:dyDescent="0.25">
      <c r="A10" s="304" t="str">
        <f>База!B10</f>
        <v>Козлов Николай</v>
      </c>
      <c r="B10" s="305" t="s">
        <v>24</v>
      </c>
      <c r="C10" s="305" t="s">
        <v>24</v>
      </c>
      <c r="D10" s="305" t="s">
        <v>25</v>
      </c>
      <c r="E10" s="305" t="s">
        <v>25</v>
      </c>
      <c r="F10" s="305" t="s">
        <v>25</v>
      </c>
      <c r="G10" s="305" t="s">
        <v>25</v>
      </c>
      <c r="H10" s="305" t="s">
        <v>23</v>
      </c>
      <c r="I10" s="305" t="s">
        <v>25</v>
      </c>
      <c r="J10" s="306">
        <f ca="1">IF(COUNTIFS(Распис!$B$4:$B$300,$A10,Распис!$C$4:$C$300,"&lt;="&amp;J$1,Распис!$D$4:$D$300,"&gt;="&amp;J$1)&gt;0,SUMIFS(Распис!$G$4:$G$300,Распис!$B$4:$B$300,$A10,Распис!$C$4:$C$300,"&lt;="&amp;J$1,Распис!$D$4:$D$300,"&gt;="&amp;J$1),SUMIF(База!$B$3:$B$305,$A10,База!$G$3:$G$152))</f>
        <v>6</v>
      </c>
      <c r="K10" s="306">
        <f ca="1">IF(COUNTIFS(Распис!$B$4:$B$300,$A10,Распис!$C$4:$C$300,"&lt;="&amp;K$1,Распис!$D$4:$D$300,"&gt;="&amp;K$1)&gt;0,SUMIFS(Распис!$H$4:$H$300,Распис!$B$4:$B$300,$A10,Распис!$C$4:$C$300,"&lt;="&amp;K$1,Распис!$D$4:$D$300,"&gt;="&amp;K$1),SUMIF(База!$B$3:$B$305,$A10,База!$H$3:$H$152))</f>
        <v>6</v>
      </c>
      <c r="L10" s="306">
        <f ca="1">IF(COUNTIFS(Распис!$B$4:$B$300,$A10,Распис!$C$4:$C$300,"&lt;="&amp;L$1,Распис!$D$4:$D$300,"&gt;="&amp;L$1)&gt;0,SUMIFS(Распис!$I$4:$I$300,Распис!$B$4:$B$300,$A10,Распис!$C$4:$C$300,"&lt;="&amp;L$1,Распис!$D$4:$D$300,"&gt;="&amp;L$1),SUMIF(База!$B$3:$B$305,$A10,База!$I$3:$I$152))</f>
        <v>3</v>
      </c>
      <c r="M10" s="306">
        <f ca="1">IF(COUNTIFS(Распис!$B$4:$B$300,$A10,Распис!$C$4:$C$300,"&lt;="&amp;M$1,Распис!$D$4:$D$300,"&gt;="&amp;M$1)&gt;0,SUMIFS(Распис!$J$4:$J$300,Распис!$B$4:$B$300,$A10,Распис!$C$4:$C$300,"&lt;="&amp;M$1,Распис!$D$4:$D$300,"&gt;="&amp;M$1),SUMIF(База!$B$3:$B$305,$A10,База!$J$3:$J$152))</f>
        <v>5</v>
      </c>
      <c r="N10" s="306">
        <f ca="1">IF(COUNTIFS(Распис!$B$4:$B$300,$A10,Распис!$C$4:$C$300,"&lt;="&amp;N$1,Распис!$D$4:$D$300,"&gt;="&amp;N$1)&gt;0,SUMIFS(Распис!$K$4:$K$300,Распис!$B$4:$B$300,$A10,Распис!$C$4:$C$300,"&lt;="&amp;N$1,Распис!$D$4:$D$300,"&gt;="&amp;N$1),SUMIF(База!$B$3:$B$305,$A10,База!$K$3:$K$152))</f>
        <v>0</v>
      </c>
      <c r="O10" s="306" t="s">
        <v>23</v>
      </c>
      <c r="P10" s="306">
        <f ca="1">IF(COUNTIFS(Распис!$B$4:$B$300,$A10,Распис!$C$4:$C$300,"&lt;="&amp;P$1,Распис!$D$4:$D$300,"&gt;="&amp;P$1)&gt;0,SUMIFS(Распис!$F$4:$F$300,Распис!$B$4:$B$300,$A10,Распис!$C$4:$C$300,"&lt;="&amp;P$1,Распис!$D$4:$D$300,"&gt;="&amp;P$1),SUMIF(База!$B$3:$B$305,$A10,База!$F$3:$F$152))</f>
        <v>4</v>
      </c>
      <c r="Q10" s="306">
        <f ca="1">IF(COUNTIFS(Распис!$B$4:$B$300,$A10,Распис!$C$4:$C$300,"&lt;="&amp;Q$1,Распис!$D$4:$D$300,"&gt;="&amp;Q$1)&gt;0,SUMIFS(Распис!$G$4:$G$300,Распис!$B$4:$B$300,$A10,Распис!$C$4:$C$300,"&lt;="&amp;Q$1,Распис!$D$4:$D$300,"&gt;="&amp;Q$1),SUMIF(База!$B$3:$B$305,$A10,База!$G$3:$G$152))</f>
        <v>6</v>
      </c>
      <c r="R10" s="306">
        <f ca="1">IF(COUNTIFS(Распис!$B$4:$B$300,$A10,Распис!$C$4:$C$300,"&lt;="&amp;R$1,Распис!$D$4:$D$300,"&gt;="&amp;R$1)&gt;0,SUMIFS(Распис!$H$4:$H$300,Распис!$B$4:$B$300,$A10,Распис!$C$4:$C$300,"&lt;="&amp;R$1,Распис!$D$4:$D$300,"&gt;="&amp;R$1),SUMIF(База!$B$3:$B$305,$A10,База!$H$3:$H$152))</f>
        <v>6</v>
      </c>
      <c r="S10" s="306">
        <f ca="1">IF(COUNTIFS(Распис!$B$4:$B$300,$A10,Распис!$C$4:$C$300,"&lt;="&amp;S$1,Распис!$D$4:$D$300,"&gt;="&amp;S$1)&gt;0,SUMIFS(Распис!$I$4:$I$300,Распис!$B$4:$B$300,$A10,Распис!$C$4:$C$300,"&lt;="&amp;S$1,Распис!$D$4:$D$300,"&gt;="&amp;S$1),SUMIF(База!$B$3:$B$305,$A10,База!$I$3:$I$152))</f>
        <v>3</v>
      </c>
      <c r="T10" s="306">
        <f ca="1">IF(COUNTIFS(Распис!$B$4:$B$300,$A10,Распис!$C$4:$C$300,"&lt;="&amp;T$1,Распис!$D$4:$D$300,"&gt;="&amp;T$1)&gt;0,SUMIFS(Распис!$J$4:$J$300,Распис!$B$4:$B$300,$A10,Распис!$C$4:$C$300,"&lt;="&amp;T$1,Распис!$D$4:$D$300,"&gt;="&amp;T$1),SUMIF(База!$B$3:$B$305,$A10,База!$J$3:$J$152))</f>
        <v>5</v>
      </c>
      <c r="U10" s="306">
        <f ca="1">IF(COUNTIFS(Распис!$B$4:$B$300,$A10,Распис!$C$4:$C$300,"&lt;="&amp;U$1,Распис!$D$4:$D$300,"&gt;="&amp;U$1)&gt;0,SUMIFS(Распис!$K$4:$K$300,Распис!$B$4:$B$300,$A10,Распис!$C$4:$C$300,"&lt;="&amp;U$1,Распис!$D$4:$D$300,"&gt;="&amp;U$1),SUMIF(База!$B$3:$B$305,$A10,База!$K$3:$K$152))</f>
        <v>0</v>
      </c>
      <c r="V10" s="306" t="s">
        <v>23</v>
      </c>
      <c r="W10" s="306">
        <f ca="1">IF(COUNTIFS(Распис!$B$4:$B$300,$A10,Распис!$C$4:$C$300,"&lt;="&amp;W$1,Распис!$D$4:$D$300,"&gt;="&amp;W$1)&gt;0,SUMIFS(Распис!$F$4:$F$300,Распис!$B$4:$B$300,$A10,Распис!$C$4:$C$300,"&lt;="&amp;W$1,Распис!$D$4:$D$300,"&gt;="&amp;W$1),SUMIF(База!$B$3:$B$305,$A10,База!$F$3:$F$152))</f>
        <v>4</v>
      </c>
      <c r="X10" s="306">
        <f ca="1">IF(COUNTIFS(Распис!$B$4:$B$300,$A10,Распис!$C$4:$C$300,"&lt;="&amp;X$1,Распис!$D$4:$D$300,"&gt;="&amp;X$1)&gt;0,SUMIFS(Распис!$G$4:$G$300,Распис!$B$4:$B$300,$A10,Распис!$C$4:$C$300,"&lt;="&amp;X$1,Распис!$D$4:$D$300,"&gt;="&amp;X$1),SUMIF(База!$B$3:$B$305,$A10,База!$G$3:$G$152))</f>
        <v>6</v>
      </c>
      <c r="Y10" s="306">
        <f ca="1">IF(COUNTIFS(Распис!$B$4:$B$300,$A10,Распис!$C$4:$C$300,"&lt;="&amp;Y$1,Распис!$D$4:$D$300,"&gt;="&amp;Y$1)&gt;0,SUMIFS(Распис!$H$4:$H$300,Распис!$B$4:$B$300,$A10,Распис!$C$4:$C$300,"&lt;="&amp;Y$1,Распис!$D$4:$D$300,"&gt;="&amp;Y$1),SUMIF(База!$B$3:$B$305,$A10,База!$H$3:$H$152))</f>
        <v>6</v>
      </c>
      <c r="Z10" s="306">
        <f ca="1">IF(COUNTIFS(Распис!$B$4:$B$300,$A10,Распис!$C$4:$C$300,"&lt;="&amp;Z$1,Распис!$D$4:$D$300,"&gt;="&amp;Z$1)&gt;0,SUMIFS(Распис!$I$4:$I$300,Распис!$B$4:$B$300,$A10,Распис!$C$4:$C$300,"&lt;="&amp;Z$1,Распис!$D$4:$D$300,"&gt;="&amp;Z$1),SUMIF(База!$B$3:$B$305,$A10,База!$I$3:$I$152))</f>
        <v>3</v>
      </c>
      <c r="AA10" s="306">
        <f ca="1">IF(COUNTIFS(Распис!$B$4:$B$300,$A10,Распис!$C$4:$C$300,"&lt;="&amp;AA$1,Распис!$D$4:$D$300,"&gt;="&amp;AA$1)&gt;0,SUMIFS(Распис!$J$4:$J$300,Распис!$B$4:$B$300,$A10,Распис!$C$4:$C$300,"&lt;="&amp;AA$1,Распис!$D$4:$D$300,"&gt;="&amp;AA$1),SUMIF(База!$B$3:$B$305,$A10,База!$J$3:$J$152))</f>
        <v>5</v>
      </c>
      <c r="AB10" s="306">
        <f ca="1">IF(COUNTIFS(Распис!$B$4:$B$300,$A10,Распис!$C$4:$C$300,"&lt;="&amp;AB$1,Распис!$D$4:$D$300,"&gt;="&amp;AB$1)&gt;0,SUMIFS(Распис!$K$4:$K$300,Распис!$B$4:$B$300,$A10,Распис!$C$4:$C$300,"&lt;="&amp;AB$1,Распис!$D$4:$D$300,"&gt;="&amp;AB$1),SUMIF(База!$B$3:$B$305,$A10,База!$K$3:$K$152))</f>
        <v>0</v>
      </c>
      <c r="AC10" s="306" t="s">
        <v>23</v>
      </c>
      <c r="AD10" s="306">
        <f ca="1">IF(COUNTIFS(Распис!$B$4:$B$300,$A10,Распис!$C$4:$C$300,"&lt;="&amp;AD$1,Распис!$D$4:$D$300,"&gt;="&amp;AD$1)&gt;0,SUMIFS(Распис!$F$4:$F$300,Распис!$B$4:$B$300,$A10,Распис!$C$4:$C$300,"&lt;="&amp;AD$1,Распис!$D$4:$D$300,"&gt;="&amp;AD$1),SUMIF(База!$B$3:$B$305,$A10,База!$F$3:$F$152))</f>
        <v>4</v>
      </c>
      <c r="AE10" s="306">
        <f ca="1">IF(COUNTIFS(Распис!$B$4:$B$300,$A10,Распис!$C$4:$C$300,"&lt;="&amp;AE$1,Распис!$D$4:$D$300,"&gt;="&amp;AE$1)&gt;0,SUMIFS(Распис!$G$4:$G$300,Распис!$B$4:$B$300,$A10,Распис!$C$4:$C$300,"&lt;="&amp;AE$1,Распис!$D$4:$D$300,"&gt;="&amp;AE$1),SUMIF(База!$B$3:$B$305,$A10,База!$G$3:$G$152))</f>
        <v>6</v>
      </c>
      <c r="AF10" s="306">
        <f ca="1">IF(COUNTIFS(Распис!$B$4:$B$300,$A10,Распис!$C$4:$C$300,"&lt;="&amp;AF$1,Распис!$D$4:$D$300,"&gt;="&amp;AF$1)&gt;0,SUMIFS(Распис!$H$4:$H$300,Распис!$B$4:$B$300,$A10,Распис!$C$4:$C$300,"&lt;="&amp;AF$1,Распис!$D$4:$D$300,"&gt;="&amp;AF$1),SUMIF(База!$B$3:$B$305,$A10,База!$H$3:$H$152))</f>
        <v>6</v>
      </c>
      <c r="AG10" s="305">
        <f t="shared" ca="1" si="3"/>
        <v>84</v>
      </c>
      <c r="AH10" s="305">
        <f ca="1">AG10-SUMIFS(Распред!$G$4:$G$300,Распред!$B$4:$B$300,"январь",Распред!$F$4:$F$300,A10)</f>
        <v>84</v>
      </c>
      <c r="AI10" s="305">
        <f ca="1">AH10+(COUNTIF(B10:AF10,"КД")+SUMIFS(Распред!$AH$4:$AH$300,Распред!$F$4:$F$300,A10,Распред!$B$4:$B$300,"январь"))*4</f>
        <v>104</v>
      </c>
      <c r="AJ10" s="305">
        <f t="shared" ca="1" si="4"/>
        <v>4</v>
      </c>
      <c r="AK10" s="305">
        <f t="shared" ca="1" si="5"/>
        <v>80</v>
      </c>
      <c r="AL10" s="305">
        <f>SUMIFS(Распред!$K$4:$K$300,Распред!$B$4:$B$300,"январь",Распред!$J$4:$J$300,A10)+SUMIFS(Распред!$M$4:$M$300,Распред!$B$4:$B$300,"январь",Распред!$L$4:$L$300,A10)+SUMIFS(Распред!$O$4:$O$300,Распред!$B$4:$B$300,"январь",Распред!$N$4:$N$300,A10)+SUMIFS(Распред!$Q$4:$Q$300,Распред!$B$4:$B$300,"январь",Распред!$P$4:$P$300,A10)+SUMIFS(Распред!$S$4:$S$300,Распред!$B$4:$B$300,"январь",Распред!$R$4:$R$300,A10)+SUMIFS(Распред!$U$4:$U$300,Распред!$B$4:$B$300,"январь",Распред!$T$4:$T$300,A10)+SUMIFS(Распред!$W$4:$W$300,Распред!$B$4:$B$300,"январь",Распред!$V$4:$V$300,A10)+SUMIFS(Распред!$Y$4:$Y$300,Распред!$B$4:$B$300,"январь",Распред!$X$4:$X$300,A10)+SUMIFS(Распред!$AA$4:$AA$300,Распред!$B$4:$B$300,"январь",Распред!$Z$4:$Z$300,A10)+SUMIFS(Распред!$AC$4:$AC$300,Распред!$B$4:$B$300,"январь",Распред!$AB$4:$AB$300,A10)</f>
        <v>0</v>
      </c>
      <c r="AM10" s="305">
        <f t="shared" ca="1" si="6"/>
        <v>84</v>
      </c>
      <c r="AN10" s="305">
        <f t="shared" ca="1" si="10"/>
        <v>4</v>
      </c>
      <c r="AO10" s="305">
        <f t="shared" ca="1" si="7"/>
        <v>3</v>
      </c>
      <c r="AP10" s="305">
        <v>215000</v>
      </c>
      <c r="AQ10" s="305">
        <f t="shared" ca="1" si="8"/>
        <v>6450</v>
      </c>
      <c r="AR10" s="307"/>
      <c r="AS10" s="308">
        <f t="shared" ca="1" si="9"/>
        <v>6450</v>
      </c>
    </row>
    <row r="11" spans="1:45" s="309" customFormat="1" x14ac:dyDescent="0.25">
      <c r="A11" s="304" t="str">
        <f>База!B11</f>
        <v>Жакупова Альмира</v>
      </c>
      <c r="B11" s="305" t="s">
        <v>24</v>
      </c>
      <c r="C11" s="305" t="s">
        <v>24</v>
      </c>
      <c r="D11" s="305" t="s">
        <v>25</v>
      </c>
      <c r="E11" s="305" t="s">
        <v>25</v>
      </c>
      <c r="F11" s="305" t="s">
        <v>25</v>
      </c>
      <c r="G11" s="305" t="s">
        <v>25</v>
      </c>
      <c r="H11" s="305" t="s">
        <v>23</v>
      </c>
      <c r="I11" s="305" t="s">
        <v>25</v>
      </c>
      <c r="J11" s="306">
        <f ca="1">IF(COUNTIFS(Распис!$B$4:$B$300,$A11,Распис!$C$4:$C$300,"&lt;="&amp;J$1,Распис!$D$4:$D$300,"&gt;="&amp;J$1)&gt;0,SUMIFS(Распис!$G$4:$G$300,Распис!$B$4:$B$300,$A11,Распис!$C$4:$C$300,"&lt;="&amp;J$1,Распис!$D$4:$D$300,"&gt;="&amp;J$1),SUMIF(База!$B$3:$B$305,$A11,База!$G$3:$G$152))</f>
        <v>6</v>
      </c>
      <c r="K11" s="306">
        <f ca="1">IF(COUNTIFS(Распис!$B$4:$B$300,$A11,Распис!$C$4:$C$300,"&lt;="&amp;K$1,Распис!$D$4:$D$300,"&gt;="&amp;K$1)&gt;0,SUMIFS(Распис!$H$4:$H$300,Распис!$B$4:$B$300,$A11,Распис!$C$4:$C$300,"&lt;="&amp;K$1,Распис!$D$4:$D$300,"&gt;="&amp;K$1),SUMIF(База!$B$3:$B$305,$A11,База!$H$3:$H$152))</f>
        <v>4</v>
      </c>
      <c r="L11" s="306">
        <f ca="1">IF(COUNTIFS(Распис!$B$4:$B$300,$A11,Распис!$C$4:$C$300,"&lt;="&amp;L$1,Распис!$D$4:$D$300,"&gt;="&amp;L$1)&gt;0,SUMIFS(Распис!$I$4:$I$300,Распис!$B$4:$B$300,$A11,Распис!$C$4:$C$300,"&lt;="&amp;L$1,Распис!$D$4:$D$300,"&gt;="&amp;L$1),SUMIF(База!$B$3:$B$305,$A11,База!$I$3:$I$152))</f>
        <v>5</v>
      </c>
      <c r="M11" s="306">
        <f ca="1">IF(COUNTIFS(Распис!$B$4:$B$300,$A11,Распис!$C$4:$C$300,"&lt;="&amp;M$1,Распис!$D$4:$D$300,"&gt;="&amp;M$1)&gt;0,SUMIFS(Распис!$J$4:$J$300,Распис!$B$4:$B$300,$A11,Распис!$C$4:$C$300,"&lt;="&amp;M$1,Распис!$D$4:$D$300,"&gt;="&amp;M$1),SUMIF(База!$B$3:$B$305,$A11,База!$J$3:$J$152))</f>
        <v>4</v>
      </c>
      <c r="N11" s="306">
        <f ca="1">IF(COUNTIFS(Распис!$B$4:$B$300,$A11,Распис!$C$4:$C$300,"&lt;="&amp;N$1,Распис!$D$4:$D$300,"&gt;="&amp;N$1)&gt;0,SUMIFS(Распис!$K$4:$K$300,Распис!$B$4:$B$300,$A11,Распис!$C$4:$C$300,"&lt;="&amp;N$1,Распис!$D$4:$D$300,"&gt;="&amp;N$1),SUMIF(База!$B$3:$B$305,$A11,База!$K$3:$K$152))</f>
        <v>0</v>
      </c>
      <c r="O11" s="306" t="s">
        <v>23</v>
      </c>
      <c r="P11" s="306">
        <f ca="1">IF(COUNTIFS(Распис!$B$4:$B$300,$A11,Распис!$C$4:$C$300,"&lt;="&amp;P$1,Распис!$D$4:$D$300,"&gt;="&amp;P$1)&gt;0,SUMIFS(Распис!$F$4:$F$300,Распис!$B$4:$B$300,$A11,Распис!$C$4:$C$300,"&lt;="&amp;P$1,Распис!$D$4:$D$300,"&gt;="&amp;P$1),SUMIF(База!$B$3:$B$305,$A11,База!$F$3:$F$152))</f>
        <v>5</v>
      </c>
      <c r="Q11" s="306">
        <f ca="1">IF(COUNTIFS(Распис!$B$4:$B$300,$A11,Распис!$C$4:$C$300,"&lt;="&amp;Q$1,Распис!$D$4:$D$300,"&gt;="&amp;Q$1)&gt;0,SUMIFS(Распис!$G$4:$G$300,Распис!$B$4:$B$300,$A11,Распис!$C$4:$C$300,"&lt;="&amp;Q$1,Распис!$D$4:$D$300,"&gt;="&amp;Q$1),SUMIF(База!$B$3:$B$305,$A11,База!$G$3:$G$152))</f>
        <v>6</v>
      </c>
      <c r="R11" s="306">
        <f ca="1">IF(COUNTIFS(Распис!$B$4:$B$300,$A11,Распис!$C$4:$C$300,"&lt;="&amp;R$1,Распис!$D$4:$D$300,"&gt;="&amp;R$1)&gt;0,SUMIFS(Распис!$H$4:$H$300,Распис!$B$4:$B$300,$A11,Распис!$C$4:$C$300,"&lt;="&amp;R$1,Распис!$D$4:$D$300,"&gt;="&amp;R$1),SUMIF(База!$B$3:$B$305,$A11,База!$H$3:$H$152))</f>
        <v>4</v>
      </c>
      <c r="S11" s="306">
        <f ca="1">IF(COUNTIFS(Распис!$B$4:$B$300,$A11,Распис!$C$4:$C$300,"&lt;="&amp;S$1,Распис!$D$4:$D$300,"&gt;="&amp;S$1)&gt;0,SUMIFS(Распис!$I$4:$I$300,Распис!$B$4:$B$300,$A11,Распис!$C$4:$C$300,"&lt;="&amp;S$1,Распис!$D$4:$D$300,"&gt;="&amp;S$1),SUMIF(База!$B$3:$B$305,$A11,База!$I$3:$I$152))</f>
        <v>5</v>
      </c>
      <c r="T11" s="306">
        <f ca="1">IF(COUNTIFS(Распис!$B$4:$B$300,$A11,Распис!$C$4:$C$300,"&lt;="&amp;T$1,Распис!$D$4:$D$300,"&gt;="&amp;T$1)&gt;0,SUMIFS(Распис!$J$4:$J$300,Распис!$B$4:$B$300,$A11,Распис!$C$4:$C$300,"&lt;="&amp;T$1,Распис!$D$4:$D$300,"&gt;="&amp;T$1),SUMIF(База!$B$3:$B$305,$A11,База!$J$3:$J$152))</f>
        <v>4</v>
      </c>
      <c r="U11" s="306">
        <f ca="1">IF(COUNTIFS(Распис!$B$4:$B$300,$A11,Распис!$C$4:$C$300,"&lt;="&amp;U$1,Распис!$D$4:$D$300,"&gt;="&amp;U$1)&gt;0,SUMIFS(Распис!$K$4:$K$300,Распис!$B$4:$B$300,$A11,Распис!$C$4:$C$300,"&lt;="&amp;U$1,Распис!$D$4:$D$300,"&gt;="&amp;U$1),SUMIF(База!$B$3:$B$305,$A11,База!$K$3:$K$152))</f>
        <v>0</v>
      </c>
      <c r="V11" s="306" t="s">
        <v>23</v>
      </c>
      <c r="W11" s="306">
        <f ca="1">IF(COUNTIFS(Распис!$B$4:$B$300,$A11,Распис!$C$4:$C$300,"&lt;="&amp;W$1,Распис!$D$4:$D$300,"&gt;="&amp;W$1)&gt;0,SUMIFS(Распис!$F$4:$F$300,Распис!$B$4:$B$300,$A11,Распис!$C$4:$C$300,"&lt;="&amp;W$1,Распис!$D$4:$D$300,"&gt;="&amp;W$1),SUMIF(База!$B$3:$B$305,$A11,База!$F$3:$F$152))</f>
        <v>5</v>
      </c>
      <c r="X11" s="306">
        <f ca="1">IF(COUNTIFS(Распис!$B$4:$B$300,$A11,Распис!$C$4:$C$300,"&lt;="&amp;X$1,Распис!$D$4:$D$300,"&gt;="&amp;X$1)&gt;0,SUMIFS(Распис!$G$4:$G$300,Распис!$B$4:$B$300,$A11,Распис!$C$4:$C$300,"&lt;="&amp;X$1,Распис!$D$4:$D$300,"&gt;="&amp;X$1),SUMIF(База!$B$3:$B$305,$A11,База!$G$3:$G$152))</f>
        <v>6</v>
      </c>
      <c r="Y11" s="306">
        <f ca="1">IF(COUNTIFS(Распис!$B$4:$B$300,$A11,Распис!$C$4:$C$300,"&lt;="&amp;Y$1,Распис!$D$4:$D$300,"&gt;="&amp;Y$1)&gt;0,SUMIFS(Распис!$H$4:$H$300,Распис!$B$4:$B$300,$A11,Распис!$C$4:$C$300,"&lt;="&amp;Y$1,Распис!$D$4:$D$300,"&gt;="&amp;Y$1),SUMIF(База!$B$3:$B$305,$A11,База!$H$3:$H$152))</f>
        <v>4</v>
      </c>
      <c r="Z11" s="306">
        <f ca="1">IF(COUNTIFS(Распис!$B$4:$B$300,$A11,Распис!$C$4:$C$300,"&lt;="&amp;Z$1,Распис!$D$4:$D$300,"&gt;="&amp;Z$1)&gt;0,SUMIFS(Распис!$I$4:$I$300,Распис!$B$4:$B$300,$A11,Распис!$C$4:$C$300,"&lt;="&amp;Z$1,Распис!$D$4:$D$300,"&gt;="&amp;Z$1),SUMIF(База!$B$3:$B$305,$A11,База!$I$3:$I$152))</f>
        <v>5</v>
      </c>
      <c r="AA11" s="306">
        <f ca="1">IF(COUNTIFS(Распис!$B$4:$B$300,$A11,Распис!$C$4:$C$300,"&lt;="&amp;AA$1,Распис!$D$4:$D$300,"&gt;="&amp;AA$1)&gt;0,SUMIFS(Распис!$J$4:$J$300,Распис!$B$4:$B$300,$A11,Распис!$C$4:$C$300,"&lt;="&amp;AA$1,Распис!$D$4:$D$300,"&gt;="&amp;AA$1),SUMIF(База!$B$3:$B$305,$A11,База!$J$3:$J$152))</f>
        <v>4</v>
      </c>
      <c r="AB11" s="306">
        <f ca="1">IF(COUNTIFS(Распис!$B$4:$B$300,$A11,Распис!$C$4:$C$300,"&lt;="&amp;AB$1,Распис!$D$4:$D$300,"&gt;="&amp;AB$1)&gt;0,SUMIFS(Распис!$K$4:$K$300,Распис!$B$4:$B$300,$A11,Распис!$C$4:$C$300,"&lt;="&amp;AB$1,Распис!$D$4:$D$300,"&gt;="&amp;AB$1),SUMIF(База!$B$3:$B$305,$A11,База!$K$3:$K$152))</f>
        <v>0</v>
      </c>
      <c r="AC11" s="306" t="s">
        <v>23</v>
      </c>
      <c r="AD11" s="306">
        <f ca="1">IF(COUNTIFS(Распис!$B$4:$B$300,$A11,Распис!$C$4:$C$300,"&lt;="&amp;AD$1,Распис!$D$4:$D$300,"&gt;="&amp;AD$1)&gt;0,SUMIFS(Распис!$F$4:$F$300,Распис!$B$4:$B$300,$A11,Распис!$C$4:$C$300,"&lt;="&amp;AD$1,Распис!$D$4:$D$300,"&gt;="&amp;AD$1),SUMIF(База!$B$3:$B$305,$A11,База!$F$3:$F$152))</f>
        <v>5</v>
      </c>
      <c r="AE11" s="306">
        <f ca="1">IF(COUNTIFS(Распис!$B$4:$B$300,$A11,Распис!$C$4:$C$300,"&lt;="&amp;AE$1,Распис!$D$4:$D$300,"&gt;="&amp;AE$1)&gt;0,SUMIFS(Распис!$G$4:$G$300,Распис!$B$4:$B$300,$A11,Распис!$C$4:$C$300,"&lt;="&amp;AE$1,Распис!$D$4:$D$300,"&gt;="&amp;AE$1),SUMIF(База!$B$3:$B$305,$A11,База!$G$3:$G$152))</f>
        <v>6</v>
      </c>
      <c r="AF11" s="306">
        <f ca="1">IF(COUNTIFS(Распис!$B$4:$B$300,$A11,Распис!$C$4:$C$300,"&lt;="&amp;AF$1,Распис!$D$4:$D$300,"&gt;="&amp;AF$1)&gt;0,SUMIFS(Распис!$H$4:$H$300,Распис!$B$4:$B$300,$A11,Распис!$C$4:$C$300,"&lt;="&amp;AF$1,Распис!$D$4:$D$300,"&gt;="&amp;AF$1),SUMIF(База!$B$3:$B$305,$A11,База!$H$3:$H$152))</f>
        <v>4</v>
      </c>
      <c r="AG11" s="305">
        <f t="shared" ca="1" si="3"/>
        <v>82</v>
      </c>
      <c r="AH11" s="305">
        <f ca="1">AG11-SUMIFS(Распред!$G$4:$G$300,Распред!$B$4:$B$300,"январь",Распред!$F$4:$F$300,A11)</f>
        <v>82</v>
      </c>
      <c r="AI11" s="305">
        <f ca="1">AH11+(COUNTIF(B11:AF11,"КД")+SUMIFS(Распред!$AH$4:$AH$300,Распред!$F$4:$F$300,A11,Распред!$B$4:$B$300,"январь"))*4</f>
        <v>102</v>
      </c>
      <c r="AJ11" s="305">
        <f t="shared" ca="1" si="4"/>
        <v>2</v>
      </c>
      <c r="AK11" s="305">
        <f t="shared" ca="1" si="5"/>
        <v>80</v>
      </c>
      <c r="AL11" s="305">
        <f>SUMIFS(Распред!$K$4:$K$300,Распред!$B$4:$B$300,"январь",Распред!$J$4:$J$300,A11)+SUMIFS(Распред!$M$4:$M$300,Распред!$B$4:$B$300,"январь",Распред!$L$4:$L$300,A11)+SUMIFS(Распред!$O$4:$O$300,Распред!$B$4:$B$300,"январь",Распред!$N$4:$N$300,A11)+SUMIFS(Распред!$Q$4:$Q$300,Распред!$B$4:$B$300,"январь",Распред!$P$4:$P$300,A11)+SUMIFS(Распред!$S$4:$S$300,Распред!$B$4:$B$300,"январь",Распред!$R$4:$R$300,A11)+SUMIFS(Распред!$U$4:$U$300,Распред!$B$4:$B$300,"январь",Распред!$T$4:$T$300,A11)+SUMIFS(Распред!$W$4:$W$300,Распред!$B$4:$B$300,"январь",Распред!$V$4:$V$300,A11)+SUMIFS(Распред!$Y$4:$Y$300,Распред!$B$4:$B$300,"январь",Распред!$X$4:$X$300,A11)+SUMIFS(Распред!$AA$4:$AA$300,Распред!$B$4:$B$300,"январь",Распред!$Z$4:$Z$300,A11)+SUMIFS(Распред!$AC$4:$AC$300,Распред!$B$4:$B$300,"январь",Распред!$AB$4:$AB$300,A11)</f>
        <v>0</v>
      </c>
      <c r="AM11" s="305">
        <f t="shared" ca="1" si="6"/>
        <v>82</v>
      </c>
      <c r="AN11" s="305">
        <f t="shared" ca="1" si="10"/>
        <v>2</v>
      </c>
      <c r="AO11" s="305">
        <f t="shared" ca="1" si="7"/>
        <v>2</v>
      </c>
      <c r="AP11" s="305">
        <v>215000</v>
      </c>
      <c r="AQ11" s="305">
        <f t="shared" ca="1" si="8"/>
        <v>4300</v>
      </c>
      <c r="AR11" s="307"/>
      <c r="AS11" s="308">
        <f t="shared" ca="1" si="9"/>
        <v>4300</v>
      </c>
    </row>
    <row r="12" spans="1:45" s="309" customFormat="1" x14ac:dyDescent="0.25">
      <c r="A12" s="304" t="str">
        <f>База!B12</f>
        <v>Жанабилова Дана</v>
      </c>
      <c r="B12" s="305" t="s">
        <v>24</v>
      </c>
      <c r="C12" s="305" t="s">
        <v>24</v>
      </c>
      <c r="D12" s="305" t="s">
        <v>25</v>
      </c>
      <c r="E12" s="305" t="s">
        <v>25</v>
      </c>
      <c r="F12" s="305" t="s">
        <v>25</v>
      </c>
      <c r="G12" s="305" t="s">
        <v>25</v>
      </c>
      <c r="H12" s="305" t="s">
        <v>23</v>
      </c>
      <c r="I12" s="305" t="s">
        <v>25</v>
      </c>
      <c r="J12" s="306">
        <f ca="1">IF(COUNTIFS(Распис!$B$4:$B$300,$A12,Распис!$C$4:$C$300,"&lt;="&amp;J$1,Распис!$D$4:$D$300,"&gt;="&amp;J$1)&gt;0,SUMIFS(Распис!$G$4:$G$300,Распис!$B$4:$B$300,$A12,Распис!$C$4:$C$300,"&lt;="&amp;J$1,Распис!$D$4:$D$300,"&gt;="&amp;J$1),SUMIF(База!$B$3:$B$305,$A12,База!$G$3:$G$152))</f>
        <v>6</v>
      </c>
      <c r="K12" s="306">
        <f ca="1">IF(COUNTIFS(Распис!$B$4:$B$300,$A12,Распис!$C$4:$C$300,"&lt;="&amp;K$1,Распис!$D$4:$D$300,"&gt;="&amp;K$1)&gt;0,SUMIFS(Распис!$H$4:$H$300,Распис!$B$4:$B$300,$A12,Распис!$C$4:$C$300,"&lt;="&amp;K$1,Распис!$D$4:$D$300,"&gt;="&amp;K$1),SUMIF(База!$B$3:$B$305,$A12,База!$H$3:$H$152))</f>
        <v>2</v>
      </c>
      <c r="L12" s="306">
        <f ca="1">IF(COUNTIFS(Распис!$B$4:$B$300,$A12,Распис!$C$4:$C$300,"&lt;="&amp;L$1,Распис!$D$4:$D$300,"&gt;="&amp;L$1)&gt;0,SUMIFS(Распис!$I$4:$I$300,Распис!$B$4:$B$300,$A12,Распис!$C$4:$C$300,"&lt;="&amp;L$1,Распис!$D$4:$D$300,"&gt;="&amp;L$1),SUMIF(База!$B$3:$B$305,$A12,База!$I$3:$I$152))</f>
        <v>3</v>
      </c>
      <c r="M12" s="306">
        <f ca="1">IF(COUNTIFS(Распис!$B$4:$B$300,$A12,Распис!$C$4:$C$300,"&lt;="&amp;M$1,Распис!$D$4:$D$300,"&gt;="&amp;M$1)&gt;0,SUMIFS(Распис!$J$4:$J$300,Распис!$B$4:$B$300,$A12,Распис!$C$4:$C$300,"&lt;="&amp;M$1,Распис!$D$4:$D$300,"&gt;="&amp;M$1),SUMIF(База!$B$3:$B$305,$A12,База!$J$3:$J$152))</f>
        <v>5</v>
      </c>
      <c r="N12" s="306">
        <f ca="1">IF(COUNTIFS(Распис!$B$4:$B$300,$A12,Распис!$C$4:$C$300,"&lt;="&amp;N$1,Распис!$D$4:$D$300,"&gt;="&amp;N$1)&gt;0,SUMIFS(Распис!$K$4:$K$300,Распис!$B$4:$B$300,$A12,Распис!$C$4:$C$300,"&lt;="&amp;N$1,Распис!$D$4:$D$300,"&gt;="&amp;N$1),SUMIF(База!$B$3:$B$305,$A12,База!$K$3:$K$152))</f>
        <v>0</v>
      </c>
      <c r="O12" s="306" t="s">
        <v>23</v>
      </c>
      <c r="P12" s="306">
        <f ca="1">IF(COUNTIFS(Распис!$B$4:$B$300,$A12,Распис!$C$4:$C$300,"&lt;="&amp;P$1,Распис!$D$4:$D$300,"&gt;="&amp;P$1)&gt;0,SUMIFS(Распис!$F$4:$F$300,Распис!$B$4:$B$300,$A12,Распис!$C$4:$C$300,"&lt;="&amp;P$1,Распис!$D$4:$D$300,"&gt;="&amp;P$1),SUMIF(База!$B$3:$B$305,$A12,База!$F$3:$F$152))</f>
        <v>4</v>
      </c>
      <c r="Q12" s="306">
        <f ca="1">IF(COUNTIFS(Распис!$B$4:$B$300,$A12,Распис!$C$4:$C$300,"&lt;="&amp;Q$1,Распис!$D$4:$D$300,"&gt;="&amp;Q$1)&gt;0,SUMIFS(Распис!$G$4:$G$300,Распис!$B$4:$B$300,$A12,Распис!$C$4:$C$300,"&lt;="&amp;Q$1,Распис!$D$4:$D$300,"&gt;="&amp;Q$1),SUMIF(База!$B$3:$B$305,$A12,База!$G$3:$G$152))</f>
        <v>6</v>
      </c>
      <c r="R12" s="306">
        <f ca="1">IF(COUNTIFS(Распис!$B$4:$B$300,$A12,Распис!$C$4:$C$300,"&lt;="&amp;R$1,Распис!$D$4:$D$300,"&gt;="&amp;R$1)&gt;0,SUMIFS(Распис!$H$4:$H$300,Распис!$B$4:$B$300,$A12,Распис!$C$4:$C$300,"&lt;="&amp;R$1,Распис!$D$4:$D$300,"&gt;="&amp;R$1),SUMIF(База!$B$3:$B$305,$A12,База!$H$3:$H$152))</f>
        <v>2</v>
      </c>
      <c r="S12" s="306">
        <f ca="1">IF(COUNTIFS(Распис!$B$4:$B$300,$A12,Распис!$C$4:$C$300,"&lt;="&amp;S$1,Распис!$D$4:$D$300,"&gt;="&amp;S$1)&gt;0,SUMIFS(Распис!$I$4:$I$300,Распис!$B$4:$B$300,$A12,Распис!$C$4:$C$300,"&lt;="&amp;S$1,Распис!$D$4:$D$300,"&gt;="&amp;S$1),SUMIF(База!$B$3:$B$305,$A12,База!$I$3:$I$152))</f>
        <v>3</v>
      </c>
      <c r="T12" s="306">
        <f ca="1">IF(COUNTIFS(Распис!$B$4:$B$300,$A12,Распис!$C$4:$C$300,"&lt;="&amp;T$1,Распис!$D$4:$D$300,"&gt;="&amp;T$1)&gt;0,SUMIFS(Распис!$J$4:$J$300,Распис!$B$4:$B$300,$A12,Распис!$C$4:$C$300,"&lt;="&amp;T$1,Распис!$D$4:$D$300,"&gt;="&amp;T$1),SUMIF(База!$B$3:$B$305,$A12,База!$J$3:$J$152))</f>
        <v>5</v>
      </c>
      <c r="U12" s="306">
        <f ca="1">IF(COUNTIFS(Распис!$B$4:$B$300,$A12,Распис!$C$4:$C$300,"&lt;="&amp;U$1,Распис!$D$4:$D$300,"&gt;="&amp;U$1)&gt;0,SUMIFS(Распис!$K$4:$K$300,Распис!$B$4:$B$300,$A12,Распис!$C$4:$C$300,"&lt;="&amp;U$1,Распис!$D$4:$D$300,"&gt;="&amp;U$1),SUMIF(База!$B$3:$B$305,$A12,База!$K$3:$K$152))</f>
        <v>0</v>
      </c>
      <c r="V12" s="306" t="s">
        <v>23</v>
      </c>
      <c r="W12" s="306">
        <f ca="1">IF(COUNTIFS(Распис!$B$4:$B$300,$A12,Распис!$C$4:$C$300,"&lt;="&amp;W$1,Распис!$D$4:$D$300,"&gt;="&amp;W$1)&gt;0,SUMIFS(Распис!$F$4:$F$300,Распис!$B$4:$B$300,$A12,Распис!$C$4:$C$300,"&lt;="&amp;W$1,Распис!$D$4:$D$300,"&gt;="&amp;W$1),SUMIF(База!$B$3:$B$305,$A12,База!$F$3:$F$152))</f>
        <v>4</v>
      </c>
      <c r="X12" s="306">
        <f ca="1">IF(COUNTIFS(Распис!$B$4:$B$300,$A12,Распис!$C$4:$C$300,"&lt;="&amp;X$1,Распис!$D$4:$D$300,"&gt;="&amp;X$1)&gt;0,SUMIFS(Распис!$G$4:$G$300,Распис!$B$4:$B$300,$A12,Распис!$C$4:$C$300,"&lt;="&amp;X$1,Распис!$D$4:$D$300,"&gt;="&amp;X$1),SUMIF(База!$B$3:$B$305,$A12,База!$G$3:$G$152))</f>
        <v>6</v>
      </c>
      <c r="Y12" s="306">
        <f ca="1">IF(COUNTIFS(Распис!$B$4:$B$300,$A12,Распис!$C$4:$C$300,"&lt;="&amp;Y$1,Распис!$D$4:$D$300,"&gt;="&amp;Y$1)&gt;0,SUMIFS(Распис!$H$4:$H$300,Распис!$B$4:$B$300,$A12,Распис!$C$4:$C$300,"&lt;="&amp;Y$1,Распис!$D$4:$D$300,"&gt;="&amp;Y$1),SUMIF(База!$B$3:$B$305,$A12,База!$H$3:$H$152))</f>
        <v>2</v>
      </c>
      <c r="Z12" s="306">
        <f ca="1">IF(COUNTIFS(Распис!$B$4:$B$300,$A12,Распис!$C$4:$C$300,"&lt;="&amp;Z$1,Распис!$D$4:$D$300,"&gt;="&amp;Z$1)&gt;0,SUMIFS(Распис!$I$4:$I$300,Распис!$B$4:$B$300,$A12,Распис!$C$4:$C$300,"&lt;="&amp;Z$1,Распис!$D$4:$D$300,"&gt;="&amp;Z$1),SUMIF(База!$B$3:$B$305,$A12,База!$I$3:$I$152))</f>
        <v>3</v>
      </c>
      <c r="AA12" s="306">
        <f ca="1">IF(COUNTIFS(Распис!$B$4:$B$300,$A12,Распис!$C$4:$C$300,"&lt;="&amp;AA$1,Распис!$D$4:$D$300,"&gt;="&amp;AA$1)&gt;0,SUMIFS(Распис!$J$4:$J$300,Распис!$B$4:$B$300,$A12,Распис!$C$4:$C$300,"&lt;="&amp;AA$1,Распис!$D$4:$D$300,"&gt;="&amp;AA$1),SUMIF(База!$B$3:$B$305,$A12,База!$J$3:$J$152))</f>
        <v>5</v>
      </c>
      <c r="AB12" s="306">
        <f ca="1">IF(COUNTIFS(Распис!$B$4:$B$300,$A12,Распис!$C$4:$C$300,"&lt;="&amp;AB$1,Распис!$D$4:$D$300,"&gt;="&amp;AB$1)&gt;0,SUMIFS(Распис!$K$4:$K$300,Распис!$B$4:$B$300,$A12,Распис!$C$4:$C$300,"&lt;="&amp;AB$1,Распис!$D$4:$D$300,"&gt;="&amp;AB$1),SUMIF(База!$B$3:$B$305,$A12,База!$K$3:$K$152))</f>
        <v>0</v>
      </c>
      <c r="AC12" s="306" t="s">
        <v>23</v>
      </c>
      <c r="AD12" s="306">
        <f ca="1">IF(COUNTIFS(Распис!$B$4:$B$300,$A12,Распис!$C$4:$C$300,"&lt;="&amp;AD$1,Распис!$D$4:$D$300,"&gt;="&amp;AD$1)&gt;0,SUMIFS(Распис!$F$4:$F$300,Распис!$B$4:$B$300,$A12,Распис!$C$4:$C$300,"&lt;="&amp;AD$1,Распис!$D$4:$D$300,"&gt;="&amp;AD$1),SUMIF(База!$B$3:$B$305,$A12,База!$F$3:$F$152))</f>
        <v>4</v>
      </c>
      <c r="AE12" s="306">
        <f ca="1">IF(COUNTIFS(Распис!$B$4:$B$300,$A12,Распис!$C$4:$C$300,"&lt;="&amp;AE$1,Распис!$D$4:$D$300,"&gt;="&amp;AE$1)&gt;0,SUMIFS(Распис!$G$4:$G$300,Распис!$B$4:$B$300,$A12,Распис!$C$4:$C$300,"&lt;="&amp;AE$1,Распис!$D$4:$D$300,"&gt;="&amp;AE$1),SUMIF(База!$B$3:$B$305,$A12,База!$G$3:$G$152))</f>
        <v>6</v>
      </c>
      <c r="AF12" s="306">
        <f ca="1">IF(COUNTIFS(Распис!$B$4:$B$300,$A12,Распис!$C$4:$C$300,"&lt;="&amp;AF$1,Распис!$D$4:$D$300,"&gt;="&amp;AF$1)&gt;0,SUMIFS(Распис!$H$4:$H$300,Распис!$B$4:$B$300,$A12,Распис!$C$4:$C$300,"&lt;="&amp;AF$1,Распис!$D$4:$D$300,"&gt;="&amp;AF$1),SUMIF(База!$B$3:$B$305,$A12,База!$H$3:$H$152))</f>
        <v>2</v>
      </c>
      <c r="AG12" s="305">
        <f t="shared" ca="1" si="3"/>
        <v>68</v>
      </c>
      <c r="AH12" s="305">
        <f ca="1">AG12-SUMIFS(Распред!$G$4:$G$300,Распред!$B$4:$B$300,"январь",Распред!$F$4:$F$300,A12)</f>
        <v>68</v>
      </c>
      <c r="AI12" s="305">
        <f ca="1">AH12+(COUNTIF(B12:AF12,"КД")+SUMIFS(Распред!$AH$4:$AH$300,Распред!$F$4:$F$300,A12,Распред!$B$4:$B$300,"январь"))*4</f>
        <v>88</v>
      </c>
      <c r="AJ12" s="305">
        <f t="shared" ca="1" si="4"/>
        <v>0</v>
      </c>
      <c r="AK12" s="305">
        <f t="shared" ca="1" si="5"/>
        <v>68</v>
      </c>
      <c r="AL12" s="305">
        <f>SUMIFS(Распред!$K$4:$K$300,Распред!$B$4:$B$300,"январь",Распред!$J$4:$J$300,A12)+SUMIFS(Распред!$M$4:$M$300,Распред!$B$4:$B$300,"январь",Распред!$L$4:$L$300,A12)+SUMIFS(Распред!$O$4:$O$300,Распред!$B$4:$B$300,"январь",Распред!$N$4:$N$300,A12)+SUMIFS(Распред!$Q$4:$Q$300,Распред!$B$4:$B$300,"январь",Распред!$P$4:$P$300,A12)+SUMIFS(Распред!$S$4:$S$300,Распред!$B$4:$B$300,"январь",Распред!$R$4:$R$300,A12)+SUMIFS(Распред!$U$4:$U$300,Распред!$B$4:$B$300,"январь",Распред!$T$4:$T$300,A12)+SUMIFS(Распред!$W$4:$W$300,Распред!$B$4:$B$300,"январь",Распред!$V$4:$V$300,A12)+SUMIFS(Распред!$Y$4:$Y$300,Распред!$B$4:$B$300,"январь",Распред!$X$4:$X$300,A12)+SUMIFS(Распред!$AA$4:$AA$300,Распред!$B$4:$B$300,"январь",Распред!$Z$4:$Z$300,A12)+SUMIFS(Распред!$AC$4:$AC$300,Распред!$B$4:$B$300,"январь",Распред!$AB$4:$AB$300,A12)</f>
        <v>0</v>
      </c>
      <c r="AM12" s="305">
        <f t="shared" ca="1" si="6"/>
        <v>68</v>
      </c>
      <c r="AN12" s="305">
        <f t="shared" ca="1" si="10"/>
        <v>0</v>
      </c>
      <c r="AO12" s="305">
        <f t="shared" ca="1" si="7"/>
        <v>0</v>
      </c>
      <c r="AP12" s="305">
        <v>215000</v>
      </c>
      <c r="AQ12" s="305">
        <f t="shared" ca="1" si="8"/>
        <v>0</v>
      </c>
      <c r="AR12" s="307"/>
      <c r="AS12" s="308">
        <f t="shared" ca="1" si="9"/>
        <v>0</v>
      </c>
    </row>
    <row r="13" spans="1:45" s="309" customFormat="1" x14ac:dyDescent="0.25">
      <c r="A13" s="304" t="str">
        <f>База!B13</f>
        <v>Маканова Айдана</v>
      </c>
      <c r="B13" s="305" t="s">
        <v>24</v>
      </c>
      <c r="C13" s="305" t="s">
        <v>24</v>
      </c>
      <c r="D13" s="305" t="s">
        <v>25</v>
      </c>
      <c r="E13" s="305" t="s">
        <v>25</v>
      </c>
      <c r="F13" s="305" t="s">
        <v>25</v>
      </c>
      <c r="G13" s="305" t="s">
        <v>25</v>
      </c>
      <c r="H13" s="305" t="s">
        <v>23</v>
      </c>
      <c r="I13" s="305" t="s">
        <v>25</v>
      </c>
      <c r="J13" s="306">
        <f ca="1">IF(COUNTIFS(Распис!$B$4:$B$300,$A13,Распис!$C$4:$C$300,"&lt;="&amp;J$1,Распис!$D$4:$D$300,"&gt;="&amp;J$1)&gt;0,SUMIFS(Распис!$G$4:$G$300,Распис!$B$4:$B$300,$A13,Распис!$C$4:$C$300,"&lt;="&amp;J$1,Распис!$D$4:$D$300,"&gt;="&amp;J$1),SUMIF(База!$B$3:$B$305,$A13,База!$G$3:$G$152))</f>
        <v>5</v>
      </c>
      <c r="K13" s="306">
        <f ca="1">IF(COUNTIFS(Распис!$B$4:$B$300,$A13,Распис!$C$4:$C$300,"&lt;="&amp;K$1,Распис!$D$4:$D$300,"&gt;="&amp;K$1)&gt;0,SUMIFS(Распис!$H$4:$H$300,Распис!$B$4:$B$300,$A13,Распис!$C$4:$C$300,"&lt;="&amp;K$1,Распис!$D$4:$D$300,"&gt;="&amp;K$1),SUMIF(База!$B$3:$B$305,$A13,База!$H$3:$H$152))</f>
        <v>4</v>
      </c>
      <c r="L13" s="306">
        <f ca="1">IF(COUNTIFS(Распис!$B$4:$B$300,$A13,Распис!$C$4:$C$300,"&lt;="&amp;L$1,Распис!$D$4:$D$300,"&gt;="&amp;L$1)&gt;0,SUMIFS(Распис!$I$4:$I$300,Распис!$B$4:$B$300,$A13,Распис!$C$4:$C$300,"&lt;="&amp;L$1,Распис!$D$4:$D$300,"&gt;="&amp;L$1),SUMIF(База!$B$3:$B$305,$A13,База!$I$3:$I$152))</f>
        <v>5</v>
      </c>
      <c r="M13" s="306">
        <f ca="1">IF(COUNTIFS(Распис!$B$4:$B$300,$A13,Распис!$C$4:$C$300,"&lt;="&amp;M$1,Распис!$D$4:$D$300,"&gt;="&amp;M$1)&gt;0,SUMIFS(Распис!$J$4:$J$300,Распис!$B$4:$B$300,$A13,Распис!$C$4:$C$300,"&lt;="&amp;M$1,Распис!$D$4:$D$300,"&gt;="&amp;M$1),SUMIF(База!$B$3:$B$305,$A13,База!$J$3:$J$152))</f>
        <v>0</v>
      </c>
      <c r="N13" s="306">
        <f ca="1">IF(COUNTIFS(Распис!$B$4:$B$300,$A13,Распис!$C$4:$C$300,"&lt;="&amp;N$1,Распис!$D$4:$D$300,"&gt;="&amp;N$1)&gt;0,SUMIFS(Распис!$K$4:$K$300,Распис!$B$4:$B$300,$A13,Распис!$C$4:$C$300,"&lt;="&amp;N$1,Распис!$D$4:$D$300,"&gt;="&amp;N$1),SUMIF(База!$B$3:$B$305,$A13,База!$K$3:$K$152))</f>
        <v>5</v>
      </c>
      <c r="O13" s="306" t="s">
        <v>23</v>
      </c>
      <c r="P13" s="306">
        <f ca="1">IF(COUNTIFS(Распис!$B$4:$B$300,$A13,Распис!$C$4:$C$300,"&lt;="&amp;P$1,Распис!$D$4:$D$300,"&gt;="&amp;P$1)&gt;0,SUMIFS(Распис!$F$4:$F$300,Распис!$B$4:$B$300,$A13,Распис!$C$4:$C$300,"&lt;="&amp;P$1,Распис!$D$4:$D$300,"&gt;="&amp;P$1),SUMIF(База!$B$3:$B$305,$A13,База!$F$3:$F$152))</f>
        <v>2</v>
      </c>
      <c r="Q13" s="306">
        <f ca="1">IF(COUNTIFS(Распис!$B$4:$B$300,$A13,Распис!$C$4:$C$300,"&lt;="&amp;Q$1,Распис!$D$4:$D$300,"&gt;="&amp;Q$1)&gt;0,SUMIFS(Распис!$G$4:$G$300,Распис!$B$4:$B$300,$A13,Распис!$C$4:$C$300,"&lt;="&amp;Q$1,Распис!$D$4:$D$300,"&gt;="&amp;Q$1),SUMIF(База!$B$3:$B$305,$A13,База!$G$3:$G$152))</f>
        <v>5</v>
      </c>
      <c r="R13" s="306">
        <f ca="1">IF(COUNTIFS(Распис!$B$4:$B$300,$A13,Распис!$C$4:$C$300,"&lt;="&amp;R$1,Распис!$D$4:$D$300,"&gt;="&amp;R$1)&gt;0,SUMIFS(Распис!$H$4:$H$300,Распис!$B$4:$B$300,$A13,Распис!$C$4:$C$300,"&lt;="&amp;R$1,Распис!$D$4:$D$300,"&gt;="&amp;R$1),SUMIF(База!$B$3:$B$305,$A13,База!$H$3:$H$152))</f>
        <v>4</v>
      </c>
      <c r="S13" s="306">
        <f ca="1">IF(COUNTIFS(Распис!$B$4:$B$300,$A13,Распис!$C$4:$C$300,"&lt;="&amp;S$1,Распис!$D$4:$D$300,"&gt;="&amp;S$1)&gt;0,SUMIFS(Распис!$I$4:$I$300,Распис!$B$4:$B$300,$A13,Распис!$C$4:$C$300,"&lt;="&amp;S$1,Распис!$D$4:$D$300,"&gt;="&amp;S$1),SUMIF(База!$B$3:$B$305,$A13,База!$I$3:$I$152))</f>
        <v>5</v>
      </c>
      <c r="T13" s="306">
        <f ca="1">IF(COUNTIFS(Распис!$B$4:$B$300,$A13,Распис!$C$4:$C$300,"&lt;="&amp;T$1,Распис!$D$4:$D$300,"&gt;="&amp;T$1)&gt;0,SUMIFS(Распис!$J$4:$J$300,Распис!$B$4:$B$300,$A13,Распис!$C$4:$C$300,"&lt;="&amp;T$1,Распис!$D$4:$D$300,"&gt;="&amp;T$1),SUMIF(База!$B$3:$B$305,$A13,База!$J$3:$J$152))</f>
        <v>0</v>
      </c>
      <c r="U13" s="306">
        <f ca="1">IF(COUNTIFS(Распис!$B$4:$B$300,$A13,Распис!$C$4:$C$300,"&lt;="&amp;U$1,Распис!$D$4:$D$300,"&gt;="&amp;U$1)&gt;0,SUMIFS(Распис!$K$4:$K$300,Распис!$B$4:$B$300,$A13,Распис!$C$4:$C$300,"&lt;="&amp;U$1,Распис!$D$4:$D$300,"&gt;="&amp;U$1),SUMIF(База!$B$3:$B$305,$A13,База!$K$3:$K$152))</f>
        <v>5</v>
      </c>
      <c r="V13" s="306" t="s">
        <v>23</v>
      </c>
      <c r="W13" s="306">
        <f ca="1">IF(COUNTIFS(Распис!$B$4:$B$300,$A13,Распис!$C$4:$C$300,"&lt;="&amp;W$1,Распис!$D$4:$D$300,"&gt;="&amp;W$1)&gt;0,SUMIFS(Распис!$F$4:$F$300,Распис!$B$4:$B$300,$A13,Распис!$C$4:$C$300,"&lt;="&amp;W$1,Распис!$D$4:$D$300,"&gt;="&amp;W$1),SUMIF(База!$B$3:$B$305,$A13,База!$F$3:$F$152))</f>
        <v>2</v>
      </c>
      <c r="X13" s="306">
        <f ca="1">IF(COUNTIFS(Распис!$B$4:$B$300,$A13,Распис!$C$4:$C$300,"&lt;="&amp;X$1,Распис!$D$4:$D$300,"&gt;="&amp;X$1)&gt;0,SUMIFS(Распис!$G$4:$G$300,Распис!$B$4:$B$300,$A13,Распис!$C$4:$C$300,"&lt;="&amp;X$1,Распис!$D$4:$D$300,"&gt;="&amp;X$1),SUMIF(База!$B$3:$B$305,$A13,База!$G$3:$G$152))</f>
        <v>5</v>
      </c>
      <c r="Y13" s="306">
        <f ca="1">IF(COUNTIFS(Распис!$B$4:$B$300,$A13,Распис!$C$4:$C$300,"&lt;="&amp;Y$1,Распис!$D$4:$D$300,"&gt;="&amp;Y$1)&gt;0,SUMIFS(Распис!$H$4:$H$300,Распис!$B$4:$B$300,$A13,Распис!$C$4:$C$300,"&lt;="&amp;Y$1,Распис!$D$4:$D$300,"&gt;="&amp;Y$1),SUMIF(База!$B$3:$B$305,$A13,База!$H$3:$H$152))</f>
        <v>4</v>
      </c>
      <c r="Z13" s="306">
        <f ca="1">IF(COUNTIFS(Распис!$B$4:$B$300,$A13,Распис!$C$4:$C$300,"&lt;="&amp;Z$1,Распис!$D$4:$D$300,"&gt;="&amp;Z$1)&gt;0,SUMIFS(Распис!$I$4:$I$300,Распис!$B$4:$B$300,$A13,Распис!$C$4:$C$300,"&lt;="&amp;Z$1,Распис!$D$4:$D$300,"&gt;="&amp;Z$1),SUMIF(База!$B$3:$B$305,$A13,База!$I$3:$I$152))</f>
        <v>5</v>
      </c>
      <c r="AA13" s="306">
        <f ca="1">IF(COUNTIFS(Распис!$B$4:$B$300,$A13,Распис!$C$4:$C$300,"&lt;="&amp;AA$1,Распис!$D$4:$D$300,"&gt;="&amp;AA$1)&gt;0,SUMIFS(Распис!$J$4:$J$300,Распис!$B$4:$B$300,$A13,Распис!$C$4:$C$300,"&lt;="&amp;AA$1,Распис!$D$4:$D$300,"&gt;="&amp;AA$1),SUMIF(База!$B$3:$B$305,$A13,База!$J$3:$J$152))</f>
        <v>0</v>
      </c>
      <c r="AB13" s="306">
        <f ca="1">IF(COUNTIFS(Распис!$B$4:$B$300,$A13,Распис!$C$4:$C$300,"&lt;="&amp;AB$1,Распис!$D$4:$D$300,"&gt;="&amp;AB$1)&gt;0,SUMIFS(Распис!$K$4:$K$300,Распис!$B$4:$B$300,$A13,Распис!$C$4:$C$300,"&lt;="&amp;AB$1,Распис!$D$4:$D$300,"&gt;="&amp;AB$1),SUMIF(База!$B$3:$B$305,$A13,База!$K$3:$K$152))</f>
        <v>5</v>
      </c>
      <c r="AC13" s="306" t="s">
        <v>23</v>
      </c>
      <c r="AD13" s="306">
        <f ca="1">IF(COUNTIFS(Распис!$B$4:$B$300,$A13,Распис!$C$4:$C$300,"&lt;="&amp;AD$1,Распис!$D$4:$D$300,"&gt;="&amp;AD$1)&gt;0,SUMIFS(Распис!$F$4:$F$300,Распис!$B$4:$B$300,$A13,Распис!$C$4:$C$300,"&lt;="&amp;AD$1,Распис!$D$4:$D$300,"&gt;="&amp;AD$1),SUMIF(База!$B$3:$B$305,$A13,База!$F$3:$F$152))</f>
        <v>2</v>
      </c>
      <c r="AE13" s="306">
        <f ca="1">IF(COUNTIFS(Распис!$B$4:$B$300,$A13,Распис!$C$4:$C$300,"&lt;="&amp;AE$1,Распис!$D$4:$D$300,"&gt;="&amp;AE$1)&gt;0,SUMIFS(Распис!$G$4:$G$300,Распис!$B$4:$B$300,$A13,Распис!$C$4:$C$300,"&lt;="&amp;AE$1,Распис!$D$4:$D$300,"&gt;="&amp;AE$1),SUMIF(База!$B$3:$B$305,$A13,База!$G$3:$G$152))</f>
        <v>5</v>
      </c>
      <c r="AF13" s="306">
        <f ca="1">IF(COUNTIFS(Распис!$B$4:$B$300,$A13,Распис!$C$4:$C$300,"&lt;="&amp;AF$1,Распис!$D$4:$D$300,"&gt;="&amp;AF$1)&gt;0,SUMIFS(Распис!$H$4:$H$300,Распис!$B$4:$B$300,$A13,Распис!$C$4:$C$300,"&lt;="&amp;AF$1,Распис!$D$4:$D$300,"&gt;="&amp;AF$1),SUMIF(База!$B$3:$B$305,$A13,База!$H$3:$H$152))</f>
        <v>4</v>
      </c>
      <c r="AG13" s="305">
        <f t="shared" ca="1" si="3"/>
        <v>72</v>
      </c>
      <c r="AH13" s="305">
        <f ca="1">AG13-SUMIFS(Распред!$G$4:$G$300,Распред!$B$4:$B$300,"январь",Распред!$F$4:$F$300,A13)</f>
        <v>72</v>
      </c>
      <c r="AI13" s="305">
        <f ca="1">AH13+(COUNTIF(B13:AF13,"КД")+SUMIFS(Распред!$AH$4:$AH$300,Распред!$F$4:$F$300,A13,Распред!$B$4:$B$300,"январь"))*4</f>
        <v>92</v>
      </c>
      <c r="AJ13" s="305">
        <f t="shared" ca="1" si="4"/>
        <v>0</v>
      </c>
      <c r="AK13" s="305">
        <f t="shared" ca="1" si="5"/>
        <v>72</v>
      </c>
      <c r="AL13" s="305">
        <f>SUMIFS(Распред!$K$4:$K$300,Распред!$B$4:$B$300,"январь",Распред!$J$4:$J$300,A13)+SUMIFS(Распред!$M$4:$M$300,Распред!$B$4:$B$300,"январь",Распред!$L$4:$L$300,A13)+SUMIFS(Распред!$O$4:$O$300,Распред!$B$4:$B$300,"январь",Распред!$N$4:$N$300,A13)+SUMIFS(Распред!$Q$4:$Q$300,Распред!$B$4:$B$300,"январь",Распред!$P$4:$P$300,A13)+SUMIFS(Распред!$S$4:$S$300,Распред!$B$4:$B$300,"январь",Распред!$R$4:$R$300,A13)+SUMIFS(Распред!$U$4:$U$300,Распред!$B$4:$B$300,"январь",Распред!$T$4:$T$300,A13)+SUMIFS(Распред!$W$4:$W$300,Распред!$B$4:$B$300,"январь",Распред!$V$4:$V$300,A13)+SUMIFS(Распред!$Y$4:$Y$300,Распред!$B$4:$B$300,"январь",Распред!$X$4:$X$300,A13)+SUMIFS(Распред!$AA$4:$AA$300,Распред!$B$4:$B$300,"январь",Распред!$Z$4:$Z$300,A13)+SUMIFS(Распред!$AC$4:$AC$300,Распред!$B$4:$B$300,"январь",Распред!$AB$4:$AB$300,A13)</f>
        <v>0</v>
      </c>
      <c r="AM13" s="305">
        <f t="shared" ca="1" si="6"/>
        <v>72</v>
      </c>
      <c r="AN13" s="305">
        <f t="shared" ca="1" si="10"/>
        <v>0</v>
      </c>
      <c r="AO13" s="305">
        <f t="shared" ca="1" si="7"/>
        <v>0</v>
      </c>
      <c r="AP13" s="305">
        <v>386000</v>
      </c>
      <c r="AQ13" s="305">
        <f t="shared" ca="1" si="8"/>
        <v>0</v>
      </c>
      <c r="AR13" s="307"/>
      <c r="AS13" s="308">
        <f t="shared" ca="1" si="9"/>
        <v>0</v>
      </c>
    </row>
    <row r="14" spans="1:45" s="309" customFormat="1" x14ac:dyDescent="0.25">
      <c r="A14" s="304" t="str">
        <f>База!B14</f>
        <v>Доненко Анатолий</v>
      </c>
      <c r="B14" s="305" t="s">
        <v>24</v>
      </c>
      <c r="C14" s="305" t="s">
        <v>24</v>
      </c>
      <c r="D14" s="305" t="s">
        <v>25</v>
      </c>
      <c r="E14" s="305" t="s">
        <v>25</v>
      </c>
      <c r="F14" s="305" t="s">
        <v>25</v>
      </c>
      <c r="G14" s="305" t="s">
        <v>25</v>
      </c>
      <c r="H14" s="305" t="s">
        <v>23</v>
      </c>
      <c r="I14" s="305" t="s">
        <v>25</v>
      </c>
      <c r="J14" s="306">
        <f ca="1">IF(COUNTIFS(Распис!$B$4:$B$300,$A14,Распис!$C$4:$C$300,"&lt;="&amp;J$1,Распис!$D$4:$D$300,"&gt;="&amp;J$1)&gt;0,SUMIFS(Распис!$G$4:$G$300,Распис!$B$4:$B$300,$A14,Распис!$C$4:$C$300,"&lt;="&amp;J$1,Распис!$D$4:$D$300,"&gt;="&amp;J$1),SUMIF(База!$B$3:$B$305,$A14,База!$G$3:$G$152))</f>
        <v>0</v>
      </c>
      <c r="K14" s="306">
        <f ca="1">IF(COUNTIFS(Распис!$B$4:$B$300,$A14,Распис!$C$4:$C$300,"&lt;="&amp;K$1,Распис!$D$4:$D$300,"&gt;="&amp;K$1)&gt;0,SUMIFS(Распис!$H$4:$H$300,Распис!$B$4:$B$300,$A14,Распис!$C$4:$C$300,"&lt;="&amp;K$1,Распис!$D$4:$D$300,"&gt;="&amp;K$1),SUMIF(База!$B$3:$B$305,$A14,База!$H$3:$H$152))</f>
        <v>1</v>
      </c>
      <c r="L14" s="306">
        <f ca="1">IF(COUNTIFS(Распис!$B$4:$B$300,$A14,Распис!$C$4:$C$300,"&lt;="&amp;L$1,Распис!$D$4:$D$300,"&gt;="&amp;L$1)&gt;0,SUMIFS(Распис!$I$4:$I$300,Распис!$B$4:$B$300,$A14,Распис!$C$4:$C$300,"&lt;="&amp;L$1,Распис!$D$4:$D$300,"&gt;="&amp;L$1),SUMIF(База!$B$3:$B$305,$A14,База!$I$3:$I$152))</f>
        <v>4</v>
      </c>
      <c r="M14" s="306">
        <f ca="1">IF(COUNTIFS(Распис!$B$4:$B$300,$A14,Распис!$C$4:$C$300,"&lt;="&amp;M$1,Распис!$D$4:$D$300,"&gt;="&amp;M$1)&gt;0,SUMIFS(Распис!$J$4:$J$300,Распис!$B$4:$B$300,$A14,Распис!$C$4:$C$300,"&lt;="&amp;M$1,Распис!$D$4:$D$300,"&gt;="&amp;M$1),SUMIF(База!$B$3:$B$305,$A14,База!$J$3:$J$152))</f>
        <v>6</v>
      </c>
      <c r="N14" s="306">
        <f ca="1">IF(COUNTIFS(Распис!$B$4:$B$300,$A14,Распис!$C$4:$C$300,"&lt;="&amp;N$1,Распис!$D$4:$D$300,"&gt;="&amp;N$1)&gt;0,SUMIFS(Распис!$K$4:$K$300,Распис!$B$4:$B$300,$A14,Распис!$C$4:$C$300,"&lt;="&amp;N$1,Распис!$D$4:$D$300,"&gt;="&amp;N$1),SUMIF(База!$B$3:$B$305,$A14,База!$K$3:$K$152))</f>
        <v>5</v>
      </c>
      <c r="O14" s="306" t="s">
        <v>23</v>
      </c>
      <c r="P14" s="306">
        <f ca="1">IF(COUNTIFS(Распис!$B$4:$B$300,$A14,Распис!$C$4:$C$300,"&lt;="&amp;P$1,Распис!$D$4:$D$300,"&gt;="&amp;P$1)&gt;0,SUMIFS(Распис!$F$4:$F$300,Распис!$B$4:$B$300,$A14,Распис!$C$4:$C$300,"&lt;="&amp;P$1,Распис!$D$4:$D$300,"&gt;="&amp;P$1),SUMIF(База!$B$3:$B$305,$A14,База!$F$3:$F$152))</f>
        <v>4</v>
      </c>
      <c r="Q14" s="306">
        <f ca="1">IF(COUNTIFS(Распис!$B$4:$B$300,$A14,Распис!$C$4:$C$300,"&lt;="&amp;Q$1,Распис!$D$4:$D$300,"&gt;="&amp;Q$1)&gt;0,SUMIFS(Распис!$G$4:$G$300,Распис!$B$4:$B$300,$A14,Распис!$C$4:$C$300,"&lt;="&amp;Q$1,Распис!$D$4:$D$300,"&gt;="&amp;Q$1),SUMIF(База!$B$3:$B$305,$A14,База!$G$3:$G$152))</f>
        <v>0</v>
      </c>
      <c r="R14" s="306">
        <f ca="1">IF(COUNTIFS(Распис!$B$4:$B$300,$A14,Распис!$C$4:$C$300,"&lt;="&amp;R$1,Распис!$D$4:$D$300,"&gt;="&amp;R$1)&gt;0,SUMIFS(Распис!$H$4:$H$300,Распис!$B$4:$B$300,$A14,Распис!$C$4:$C$300,"&lt;="&amp;R$1,Распис!$D$4:$D$300,"&gt;="&amp;R$1),SUMIF(База!$B$3:$B$305,$A14,База!$H$3:$H$152))</f>
        <v>1</v>
      </c>
      <c r="S14" s="306">
        <f ca="1">IF(COUNTIFS(Распис!$B$4:$B$300,$A14,Распис!$C$4:$C$300,"&lt;="&amp;S$1,Распис!$D$4:$D$300,"&gt;="&amp;S$1)&gt;0,SUMIFS(Распис!$I$4:$I$300,Распис!$B$4:$B$300,$A14,Распис!$C$4:$C$300,"&lt;="&amp;S$1,Распис!$D$4:$D$300,"&gt;="&amp;S$1),SUMIF(База!$B$3:$B$305,$A14,База!$I$3:$I$152))</f>
        <v>4</v>
      </c>
      <c r="T14" s="306">
        <f ca="1">IF(COUNTIFS(Распис!$B$4:$B$300,$A14,Распис!$C$4:$C$300,"&lt;="&amp;T$1,Распис!$D$4:$D$300,"&gt;="&amp;T$1)&gt;0,SUMIFS(Распис!$J$4:$J$300,Распис!$B$4:$B$300,$A14,Распис!$C$4:$C$300,"&lt;="&amp;T$1,Распис!$D$4:$D$300,"&gt;="&amp;T$1),SUMIF(База!$B$3:$B$305,$A14,База!$J$3:$J$152))</f>
        <v>6</v>
      </c>
      <c r="U14" s="306">
        <f ca="1">IF(COUNTIFS(Распис!$B$4:$B$300,$A14,Распис!$C$4:$C$300,"&lt;="&amp;U$1,Распис!$D$4:$D$300,"&gt;="&amp;U$1)&gt;0,SUMIFS(Распис!$K$4:$K$300,Распис!$B$4:$B$300,$A14,Распис!$C$4:$C$300,"&lt;="&amp;U$1,Распис!$D$4:$D$300,"&gt;="&amp;U$1),SUMIF(База!$B$3:$B$305,$A14,База!$K$3:$K$152))</f>
        <v>5</v>
      </c>
      <c r="V14" s="306" t="s">
        <v>23</v>
      </c>
      <c r="W14" s="306">
        <f ca="1">IF(COUNTIFS(Распис!$B$4:$B$300,$A14,Распис!$C$4:$C$300,"&lt;="&amp;W$1,Распис!$D$4:$D$300,"&gt;="&amp;W$1)&gt;0,SUMIFS(Распис!$F$4:$F$300,Распис!$B$4:$B$300,$A14,Распис!$C$4:$C$300,"&lt;="&amp;W$1,Распис!$D$4:$D$300,"&gt;="&amp;W$1),SUMIF(База!$B$3:$B$305,$A14,База!$F$3:$F$152))</f>
        <v>4</v>
      </c>
      <c r="X14" s="306">
        <f ca="1">IF(COUNTIFS(Распис!$B$4:$B$300,$A14,Распис!$C$4:$C$300,"&lt;="&amp;X$1,Распис!$D$4:$D$300,"&gt;="&amp;X$1)&gt;0,SUMIFS(Распис!$G$4:$G$300,Распис!$B$4:$B$300,$A14,Распис!$C$4:$C$300,"&lt;="&amp;X$1,Распис!$D$4:$D$300,"&gt;="&amp;X$1),SUMIF(База!$B$3:$B$305,$A14,База!$G$3:$G$152))</f>
        <v>0</v>
      </c>
      <c r="Y14" s="306">
        <f ca="1">IF(COUNTIFS(Распис!$B$4:$B$300,$A14,Распис!$C$4:$C$300,"&lt;="&amp;Y$1,Распис!$D$4:$D$300,"&gt;="&amp;Y$1)&gt;0,SUMIFS(Распис!$H$4:$H$300,Распис!$B$4:$B$300,$A14,Распис!$C$4:$C$300,"&lt;="&amp;Y$1,Распис!$D$4:$D$300,"&gt;="&amp;Y$1),SUMIF(База!$B$3:$B$305,$A14,База!$H$3:$H$152))</f>
        <v>1</v>
      </c>
      <c r="Z14" s="306">
        <f ca="1">IF(COUNTIFS(Распис!$B$4:$B$300,$A14,Распис!$C$4:$C$300,"&lt;="&amp;Z$1,Распис!$D$4:$D$300,"&gt;="&amp;Z$1)&gt;0,SUMIFS(Распис!$I$4:$I$300,Распис!$B$4:$B$300,$A14,Распис!$C$4:$C$300,"&lt;="&amp;Z$1,Распис!$D$4:$D$300,"&gt;="&amp;Z$1),SUMIF(База!$B$3:$B$305,$A14,База!$I$3:$I$152))</f>
        <v>4</v>
      </c>
      <c r="AA14" s="306">
        <f ca="1">IF(COUNTIFS(Распис!$B$4:$B$300,$A14,Распис!$C$4:$C$300,"&lt;="&amp;AA$1,Распис!$D$4:$D$300,"&gt;="&amp;AA$1)&gt;0,SUMIFS(Распис!$J$4:$J$300,Распис!$B$4:$B$300,$A14,Распис!$C$4:$C$300,"&lt;="&amp;AA$1,Распис!$D$4:$D$300,"&gt;="&amp;AA$1),SUMIF(База!$B$3:$B$305,$A14,База!$J$3:$J$152))</f>
        <v>6</v>
      </c>
      <c r="AB14" s="306">
        <f ca="1">IF(COUNTIFS(Распис!$B$4:$B$300,$A14,Распис!$C$4:$C$300,"&lt;="&amp;AB$1,Распис!$D$4:$D$300,"&gt;="&amp;AB$1)&gt;0,SUMIFS(Распис!$K$4:$K$300,Распис!$B$4:$B$300,$A14,Распис!$C$4:$C$300,"&lt;="&amp;AB$1,Распис!$D$4:$D$300,"&gt;="&amp;AB$1),SUMIF(База!$B$3:$B$305,$A14,База!$K$3:$K$152))</f>
        <v>5</v>
      </c>
      <c r="AC14" s="306" t="s">
        <v>23</v>
      </c>
      <c r="AD14" s="306">
        <f ca="1">IF(COUNTIFS(Распис!$B$4:$B$300,$A14,Распис!$C$4:$C$300,"&lt;="&amp;AD$1,Распис!$D$4:$D$300,"&gt;="&amp;AD$1)&gt;0,SUMIFS(Распис!$F$4:$F$300,Распис!$B$4:$B$300,$A14,Распис!$C$4:$C$300,"&lt;="&amp;AD$1,Распис!$D$4:$D$300,"&gt;="&amp;AD$1),SUMIF(База!$B$3:$B$305,$A14,База!$F$3:$F$152))</f>
        <v>4</v>
      </c>
      <c r="AE14" s="306">
        <f ca="1">IF(COUNTIFS(Распис!$B$4:$B$300,$A14,Распис!$C$4:$C$300,"&lt;="&amp;AE$1,Распис!$D$4:$D$300,"&gt;="&amp;AE$1)&gt;0,SUMIFS(Распис!$G$4:$G$300,Распис!$B$4:$B$300,$A14,Распис!$C$4:$C$300,"&lt;="&amp;AE$1,Распис!$D$4:$D$300,"&gt;="&amp;AE$1),SUMIF(База!$B$3:$B$305,$A14,База!$G$3:$G$152))</f>
        <v>0</v>
      </c>
      <c r="AF14" s="306">
        <f ca="1">IF(COUNTIFS(Распис!$B$4:$B$300,$A14,Распис!$C$4:$C$300,"&lt;="&amp;AF$1,Распис!$D$4:$D$300,"&gt;="&amp;AF$1)&gt;0,SUMIFS(Распис!$H$4:$H$300,Распис!$B$4:$B$300,$A14,Распис!$C$4:$C$300,"&lt;="&amp;AF$1,Распис!$D$4:$D$300,"&gt;="&amp;AF$1),SUMIF(База!$B$3:$B$305,$A14,База!$H$3:$H$152))</f>
        <v>1</v>
      </c>
      <c r="AG14" s="305">
        <f t="shared" ca="1" si="3"/>
        <v>61</v>
      </c>
      <c r="AH14" s="305">
        <f ca="1">AG14-SUMIFS(Распред!$G$4:$G$300,Распред!$B$4:$B$300,"январь",Распред!$F$4:$F$300,A14)</f>
        <v>61</v>
      </c>
      <c r="AI14" s="305">
        <f ca="1">AH14+(COUNTIF(B14:AF14,"КД")+SUMIFS(Распред!$AH$4:$AH$300,Распред!$F$4:$F$300,A14,Распред!$B$4:$B$300,"январь"))*4</f>
        <v>81</v>
      </c>
      <c r="AJ14" s="305">
        <f t="shared" ca="1" si="4"/>
        <v>0</v>
      </c>
      <c r="AK14" s="305">
        <f t="shared" ca="1" si="5"/>
        <v>61</v>
      </c>
      <c r="AL14" s="305">
        <f>SUMIFS(Распред!$K$4:$K$300,Распред!$B$4:$B$300,"январь",Распред!$J$4:$J$300,A14)+SUMIFS(Распред!$M$4:$M$300,Распред!$B$4:$B$300,"январь",Распред!$L$4:$L$300,A14)+SUMIFS(Распред!$O$4:$O$300,Распред!$B$4:$B$300,"январь",Распред!$N$4:$N$300,A14)+SUMIFS(Распред!$Q$4:$Q$300,Распред!$B$4:$B$300,"январь",Распред!$P$4:$P$300,A14)+SUMIFS(Распред!$S$4:$S$300,Распред!$B$4:$B$300,"январь",Распред!$R$4:$R$300,A14)+SUMIFS(Распред!$U$4:$U$300,Распред!$B$4:$B$300,"январь",Распред!$T$4:$T$300,A14)+SUMIFS(Распред!$W$4:$W$300,Распред!$B$4:$B$300,"январь",Распред!$V$4:$V$300,A14)+SUMIFS(Распред!$Y$4:$Y$300,Распред!$B$4:$B$300,"январь",Распред!$X$4:$X$300,A14)+SUMIFS(Распред!$AA$4:$AA$300,Распред!$B$4:$B$300,"январь",Распред!$Z$4:$Z$300,A14)+SUMIFS(Распред!$AC$4:$AC$300,Распред!$B$4:$B$300,"январь",Распред!$AB$4:$AB$300,A14)</f>
        <v>4</v>
      </c>
      <c r="AM14" s="305">
        <f t="shared" ca="1" si="6"/>
        <v>65</v>
      </c>
      <c r="AN14" s="305">
        <f t="shared" ca="1" si="10"/>
        <v>0</v>
      </c>
      <c r="AO14" s="305">
        <f t="shared" ca="1" si="7"/>
        <v>0</v>
      </c>
      <c r="AP14" s="305">
        <v>172000</v>
      </c>
      <c r="AQ14" s="305">
        <f t="shared" ca="1" si="8"/>
        <v>0</v>
      </c>
      <c r="AR14" s="307"/>
      <c r="AS14" s="308">
        <f t="shared" ca="1" si="9"/>
        <v>0</v>
      </c>
    </row>
    <row r="15" spans="1:45" s="309" customFormat="1" x14ac:dyDescent="0.25">
      <c r="A15" s="304" t="str">
        <f>База!B15</f>
        <v>Мусин Сакен</v>
      </c>
      <c r="B15" s="305" t="s">
        <v>24</v>
      </c>
      <c r="C15" s="305" t="s">
        <v>24</v>
      </c>
      <c r="D15" s="305" t="s">
        <v>25</v>
      </c>
      <c r="E15" s="305" t="s">
        <v>25</v>
      </c>
      <c r="F15" s="305" t="s">
        <v>25</v>
      </c>
      <c r="G15" s="305" t="s">
        <v>25</v>
      </c>
      <c r="H15" s="305" t="s">
        <v>23</v>
      </c>
      <c r="I15" s="305" t="s">
        <v>25</v>
      </c>
      <c r="J15" s="306">
        <f ca="1">IF(COUNTIFS(Распис!$B$4:$B$300,$A15,Распис!$C$4:$C$300,"&lt;="&amp;J$1,Распис!$D$4:$D$300,"&gt;="&amp;J$1)&gt;0,SUMIFS(Распис!$G$4:$G$300,Распис!$B$4:$B$300,$A15,Распис!$C$4:$C$300,"&lt;="&amp;J$1,Распис!$D$4:$D$300,"&gt;="&amp;J$1),SUMIF(База!$B$3:$B$305,$A15,База!$G$3:$G$152))</f>
        <v>5</v>
      </c>
      <c r="K15" s="306">
        <f ca="1">IF(COUNTIFS(Распис!$B$4:$B$300,$A15,Распис!$C$4:$C$300,"&lt;="&amp;K$1,Распис!$D$4:$D$300,"&gt;="&amp;K$1)&gt;0,SUMIFS(Распис!$H$4:$H$300,Распис!$B$4:$B$300,$A15,Распис!$C$4:$C$300,"&lt;="&amp;K$1,Распис!$D$4:$D$300,"&gt;="&amp;K$1),SUMIF(База!$B$3:$B$305,$A15,База!$H$3:$H$152))</f>
        <v>4</v>
      </c>
      <c r="L15" s="306">
        <f ca="1">IF(COUNTIFS(Распис!$B$4:$B$300,$A15,Распис!$C$4:$C$300,"&lt;="&amp;L$1,Распис!$D$4:$D$300,"&gt;="&amp;L$1)&gt;0,SUMIFS(Распис!$I$4:$I$300,Распис!$B$4:$B$300,$A15,Распис!$C$4:$C$300,"&lt;="&amp;L$1,Распис!$D$4:$D$300,"&gt;="&amp;L$1),SUMIF(База!$B$3:$B$305,$A15,База!$I$3:$I$152))</f>
        <v>0</v>
      </c>
      <c r="M15" s="306">
        <f ca="1">IF(COUNTIFS(Распис!$B$4:$B$300,$A15,Распис!$C$4:$C$300,"&lt;="&amp;M$1,Распис!$D$4:$D$300,"&gt;="&amp;M$1)&gt;0,SUMIFS(Распис!$J$4:$J$300,Распис!$B$4:$B$300,$A15,Распис!$C$4:$C$300,"&lt;="&amp;M$1,Распис!$D$4:$D$300,"&gt;="&amp;M$1),SUMIF(База!$B$3:$B$305,$A15,База!$J$3:$J$152))</f>
        <v>5</v>
      </c>
      <c r="N15" s="306">
        <f ca="1">IF(COUNTIFS(Распис!$B$4:$B$300,$A15,Распис!$C$4:$C$300,"&lt;="&amp;N$1,Распис!$D$4:$D$300,"&gt;="&amp;N$1)&gt;0,SUMIFS(Распис!$K$4:$K$300,Распис!$B$4:$B$300,$A15,Распис!$C$4:$C$300,"&lt;="&amp;N$1,Распис!$D$4:$D$300,"&gt;="&amp;N$1),SUMIF(База!$B$3:$B$305,$A15,База!$K$3:$K$152))</f>
        <v>4</v>
      </c>
      <c r="O15" s="306" t="s">
        <v>23</v>
      </c>
      <c r="P15" s="306">
        <f ca="1">IF(COUNTIFS(Распис!$B$4:$B$300,$A15,Распис!$C$4:$C$300,"&lt;="&amp;P$1,Распис!$D$4:$D$300,"&gt;="&amp;P$1)&gt;0,SUMIFS(Распис!$F$4:$F$300,Распис!$B$4:$B$300,$A15,Распис!$C$4:$C$300,"&lt;="&amp;P$1,Распис!$D$4:$D$300,"&gt;="&amp;P$1),SUMIF(База!$B$3:$B$305,$A15,База!$F$3:$F$152))</f>
        <v>2</v>
      </c>
      <c r="Q15" s="306">
        <f ca="1">IF(COUNTIFS(Распис!$B$4:$B$300,$A15,Распис!$C$4:$C$300,"&lt;="&amp;Q$1,Распис!$D$4:$D$300,"&gt;="&amp;Q$1)&gt;0,SUMIFS(Распис!$G$4:$G$300,Распис!$B$4:$B$300,$A15,Распис!$C$4:$C$300,"&lt;="&amp;Q$1,Распис!$D$4:$D$300,"&gt;="&amp;Q$1),SUMIF(База!$B$3:$B$305,$A15,База!$G$3:$G$152))</f>
        <v>5</v>
      </c>
      <c r="R15" s="306">
        <f ca="1">IF(COUNTIFS(Распис!$B$4:$B$300,$A15,Распис!$C$4:$C$300,"&lt;="&amp;R$1,Распис!$D$4:$D$300,"&gt;="&amp;R$1)&gt;0,SUMIFS(Распис!$H$4:$H$300,Распис!$B$4:$B$300,$A15,Распис!$C$4:$C$300,"&lt;="&amp;R$1,Распис!$D$4:$D$300,"&gt;="&amp;R$1),SUMIF(База!$B$3:$B$305,$A15,База!$H$3:$H$152))</f>
        <v>4</v>
      </c>
      <c r="S15" s="306">
        <f ca="1">IF(COUNTIFS(Распис!$B$4:$B$300,$A15,Распис!$C$4:$C$300,"&lt;="&amp;S$1,Распис!$D$4:$D$300,"&gt;="&amp;S$1)&gt;0,SUMIFS(Распис!$I$4:$I$300,Распис!$B$4:$B$300,$A15,Распис!$C$4:$C$300,"&lt;="&amp;S$1,Распис!$D$4:$D$300,"&gt;="&amp;S$1),SUMIF(База!$B$3:$B$305,$A15,База!$I$3:$I$152))</f>
        <v>0</v>
      </c>
      <c r="T15" s="306">
        <f ca="1">IF(COUNTIFS(Распис!$B$4:$B$300,$A15,Распис!$C$4:$C$300,"&lt;="&amp;T$1,Распис!$D$4:$D$300,"&gt;="&amp;T$1)&gt;0,SUMIFS(Распис!$J$4:$J$300,Распис!$B$4:$B$300,$A15,Распис!$C$4:$C$300,"&lt;="&amp;T$1,Распис!$D$4:$D$300,"&gt;="&amp;T$1),SUMIF(База!$B$3:$B$305,$A15,База!$J$3:$J$152))</f>
        <v>5</v>
      </c>
      <c r="U15" s="306">
        <f ca="1">IF(COUNTIFS(Распис!$B$4:$B$300,$A15,Распис!$C$4:$C$300,"&lt;="&amp;U$1,Распис!$D$4:$D$300,"&gt;="&amp;U$1)&gt;0,SUMIFS(Распис!$K$4:$K$300,Распис!$B$4:$B$300,$A15,Распис!$C$4:$C$300,"&lt;="&amp;U$1,Распис!$D$4:$D$300,"&gt;="&amp;U$1),SUMIF(База!$B$3:$B$305,$A15,База!$K$3:$K$152))</f>
        <v>4</v>
      </c>
      <c r="V15" s="306" t="s">
        <v>23</v>
      </c>
      <c r="W15" s="306">
        <f ca="1">IF(COUNTIFS(Распис!$B$4:$B$300,$A15,Распис!$C$4:$C$300,"&lt;="&amp;W$1,Распис!$D$4:$D$300,"&gt;="&amp;W$1)&gt;0,SUMIFS(Распис!$F$4:$F$300,Распис!$B$4:$B$300,$A15,Распис!$C$4:$C$300,"&lt;="&amp;W$1,Распис!$D$4:$D$300,"&gt;="&amp;W$1),SUMIF(База!$B$3:$B$305,$A15,База!$F$3:$F$152))</f>
        <v>2</v>
      </c>
      <c r="X15" s="306">
        <f ca="1">IF(COUNTIFS(Распис!$B$4:$B$300,$A15,Распис!$C$4:$C$300,"&lt;="&amp;X$1,Распис!$D$4:$D$300,"&gt;="&amp;X$1)&gt;0,SUMIFS(Распис!$G$4:$G$300,Распис!$B$4:$B$300,$A15,Распис!$C$4:$C$300,"&lt;="&amp;X$1,Распис!$D$4:$D$300,"&gt;="&amp;X$1),SUMIF(База!$B$3:$B$305,$A15,База!$G$3:$G$152))</f>
        <v>5</v>
      </c>
      <c r="Y15" s="306">
        <f ca="1">IF(COUNTIFS(Распис!$B$4:$B$300,$A15,Распис!$C$4:$C$300,"&lt;="&amp;Y$1,Распис!$D$4:$D$300,"&gt;="&amp;Y$1)&gt;0,SUMIFS(Распис!$H$4:$H$300,Распис!$B$4:$B$300,$A15,Распис!$C$4:$C$300,"&lt;="&amp;Y$1,Распис!$D$4:$D$300,"&gt;="&amp;Y$1),SUMIF(База!$B$3:$B$305,$A15,База!$H$3:$H$152))</f>
        <v>4</v>
      </c>
      <c r="Z15" s="306">
        <f ca="1">IF(COUNTIFS(Распис!$B$4:$B$300,$A15,Распис!$C$4:$C$300,"&lt;="&amp;Z$1,Распис!$D$4:$D$300,"&gt;="&amp;Z$1)&gt;0,SUMIFS(Распис!$I$4:$I$300,Распис!$B$4:$B$300,$A15,Распис!$C$4:$C$300,"&lt;="&amp;Z$1,Распис!$D$4:$D$300,"&gt;="&amp;Z$1),SUMIF(База!$B$3:$B$305,$A15,База!$I$3:$I$152))</f>
        <v>0</v>
      </c>
      <c r="AA15" s="306">
        <f ca="1">IF(COUNTIFS(Распис!$B$4:$B$300,$A15,Распис!$C$4:$C$300,"&lt;="&amp;AA$1,Распис!$D$4:$D$300,"&gt;="&amp;AA$1)&gt;0,SUMIFS(Распис!$J$4:$J$300,Распис!$B$4:$B$300,$A15,Распис!$C$4:$C$300,"&lt;="&amp;AA$1,Распис!$D$4:$D$300,"&gt;="&amp;AA$1),SUMIF(База!$B$3:$B$305,$A15,База!$J$3:$J$152))</f>
        <v>5</v>
      </c>
      <c r="AB15" s="306">
        <f ca="1">IF(COUNTIFS(Распис!$B$4:$B$300,$A15,Распис!$C$4:$C$300,"&lt;="&amp;AB$1,Распис!$D$4:$D$300,"&gt;="&amp;AB$1)&gt;0,SUMIFS(Распис!$K$4:$K$300,Распис!$B$4:$B$300,$A15,Распис!$C$4:$C$300,"&lt;="&amp;AB$1,Распис!$D$4:$D$300,"&gt;="&amp;AB$1),SUMIF(База!$B$3:$B$305,$A15,База!$K$3:$K$152))</f>
        <v>4</v>
      </c>
      <c r="AC15" s="306" t="s">
        <v>23</v>
      </c>
      <c r="AD15" s="306">
        <f ca="1">IF(COUNTIFS(Распис!$B$4:$B$300,$A15,Распис!$C$4:$C$300,"&lt;="&amp;AD$1,Распис!$D$4:$D$300,"&gt;="&amp;AD$1)&gt;0,SUMIFS(Распис!$F$4:$F$300,Распис!$B$4:$B$300,$A15,Распис!$C$4:$C$300,"&lt;="&amp;AD$1,Распис!$D$4:$D$300,"&gt;="&amp;AD$1),SUMIF(База!$B$3:$B$305,$A15,База!$F$3:$F$152))</f>
        <v>2</v>
      </c>
      <c r="AE15" s="306">
        <f ca="1">IF(COUNTIFS(Распис!$B$4:$B$300,$A15,Распис!$C$4:$C$300,"&lt;="&amp;AE$1,Распис!$D$4:$D$300,"&gt;="&amp;AE$1)&gt;0,SUMIFS(Распис!$G$4:$G$300,Распис!$B$4:$B$300,$A15,Распис!$C$4:$C$300,"&lt;="&amp;AE$1,Распис!$D$4:$D$300,"&gt;="&amp;AE$1),SUMIF(База!$B$3:$B$305,$A15,База!$G$3:$G$152))</f>
        <v>5</v>
      </c>
      <c r="AF15" s="306">
        <f ca="1">IF(COUNTIFS(Распис!$B$4:$B$300,$A15,Распис!$C$4:$C$300,"&lt;="&amp;AF$1,Распис!$D$4:$D$300,"&gt;="&amp;AF$1)&gt;0,SUMIFS(Распис!$H$4:$H$300,Распис!$B$4:$B$300,$A15,Распис!$C$4:$C$300,"&lt;="&amp;AF$1,Распис!$D$4:$D$300,"&gt;="&amp;AF$1),SUMIF(База!$B$3:$B$305,$A15,База!$H$3:$H$152))</f>
        <v>4</v>
      </c>
      <c r="AG15" s="305">
        <f t="shared" ca="1" si="3"/>
        <v>69</v>
      </c>
      <c r="AH15" s="305">
        <f ca="1">AG15-SUMIFS(Распред!$G$4:$G$300,Распред!$B$4:$B$300,"январь",Распред!$F$4:$F$300,A15)</f>
        <v>69</v>
      </c>
      <c r="AI15" s="305">
        <f ca="1">AH15+(COUNTIF(B15:AF15,"КД")+SUMIFS(Распред!$AH$4:$AH$300,Распред!$F$4:$F$300,A15,Распред!$B$4:$B$300,"январь"))*4</f>
        <v>89</v>
      </c>
      <c r="AJ15" s="305">
        <f t="shared" ca="1" si="4"/>
        <v>0</v>
      </c>
      <c r="AK15" s="305">
        <f t="shared" ca="1" si="5"/>
        <v>69</v>
      </c>
      <c r="AL15" s="305">
        <f>SUMIFS(Распред!$K$4:$K$300,Распред!$B$4:$B$300,"январь",Распред!$J$4:$J$300,A15)+SUMIFS(Распред!$M$4:$M$300,Распред!$B$4:$B$300,"январь",Распред!$L$4:$L$300,A15)+SUMIFS(Распред!$O$4:$O$300,Распред!$B$4:$B$300,"январь",Распред!$N$4:$N$300,A15)+SUMIFS(Распред!$Q$4:$Q$300,Распред!$B$4:$B$300,"январь",Распред!$P$4:$P$300,A15)+SUMIFS(Распред!$S$4:$S$300,Распред!$B$4:$B$300,"январь",Распред!$R$4:$R$300,A15)+SUMIFS(Распред!$U$4:$U$300,Распред!$B$4:$B$300,"январь",Распред!$T$4:$T$300,A15)+SUMIFS(Распред!$W$4:$W$300,Распред!$B$4:$B$300,"январь",Распред!$V$4:$V$300,A15)+SUMIFS(Распред!$Y$4:$Y$300,Распред!$B$4:$B$300,"январь",Распред!$X$4:$X$300,A15)+SUMIFS(Распред!$AA$4:$AA$300,Распред!$B$4:$B$300,"январь",Распред!$Z$4:$Z$300,A15)+SUMIFS(Распред!$AC$4:$AC$300,Распред!$B$4:$B$300,"январь",Распред!$AB$4:$AB$300,A15)</f>
        <v>0</v>
      </c>
      <c r="AM15" s="305">
        <f t="shared" ca="1" si="6"/>
        <v>69</v>
      </c>
      <c r="AN15" s="305">
        <f t="shared" ca="1" si="10"/>
        <v>0</v>
      </c>
      <c r="AO15" s="305">
        <f t="shared" ca="1" si="7"/>
        <v>0</v>
      </c>
      <c r="AP15" s="305">
        <v>286000</v>
      </c>
      <c r="AQ15" s="305">
        <f t="shared" ca="1" si="8"/>
        <v>0</v>
      </c>
      <c r="AR15" s="307"/>
      <c r="AS15" s="308">
        <f t="shared" ca="1" si="9"/>
        <v>0</v>
      </c>
    </row>
    <row r="16" spans="1:45" s="309" customFormat="1" x14ac:dyDescent="0.25">
      <c r="A16" s="304" t="str">
        <f>База!B16</f>
        <v>Муртаза Мурат</v>
      </c>
      <c r="B16" s="305" t="s">
        <v>24</v>
      </c>
      <c r="C16" s="305" t="s">
        <v>24</v>
      </c>
      <c r="D16" s="305" t="s">
        <v>25</v>
      </c>
      <c r="E16" s="305" t="s">
        <v>25</v>
      </c>
      <c r="F16" s="305" t="s">
        <v>25</v>
      </c>
      <c r="G16" s="305" t="s">
        <v>25</v>
      </c>
      <c r="H16" s="305" t="s">
        <v>23</v>
      </c>
      <c r="I16" s="305" t="s">
        <v>25</v>
      </c>
      <c r="J16" s="306">
        <f ca="1">IF(COUNTIFS(Распис!$B$4:$B$300,$A16,Распис!$C$4:$C$300,"&lt;="&amp;J$1,Распис!$D$4:$D$300,"&gt;="&amp;J$1)&gt;0,SUMIFS(Распис!$G$4:$G$300,Распис!$B$4:$B$300,$A16,Распис!$C$4:$C$300,"&lt;="&amp;J$1,Распис!$D$4:$D$300,"&gt;="&amp;J$1),SUMIF(База!$B$3:$B$305,$A16,База!$G$3:$G$152))</f>
        <v>4</v>
      </c>
      <c r="K16" s="306">
        <f ca="1">IF(COUNTIFS(Распис!$B$4:$B$300,$A16,Распис!$C$4:$C$300,"&lt;="&amp;K$1,Распис!$D$4:$D$300,"&gt;="&amp;K$1)&gt;0,SUMIFS(Распис!$H$4:$H$300,Распис!$B$4:$B$300,$A16,Распис!$C$4:$C$300,"&lt;="&amp;K$1,Распис!$D$4:$D$300,"&gt;="&amp;K$1),SUMIF(База!$B$3:$B$305,$A16,База!$H$3:$H$152))</f>
        <v>6</v>
      </c>
      <c r="L16" s="306">
        <f ca="1">IF(COUNTIFS(Распис!$B$4:$B$300,$A16,Распис!$C$4:$C$300,"&lt;="&amp;L$1,Распис!$D$4:$D$300,"&gt;="&amp;L$1)&gt;0,SUMIFS(Распис!$I$4:$I$300,Распис!$B$4:$B$300,$A16,Распис!$C$4:$C$300,"&lt;="&amp;L$1,Распис!$D$4:$D$300,"&gt;="&amp;L$1),SUMIF(База!$B$3:$B$305,$A16,База!$I$3:$I$152))</f>
        <v>5</v>
      </c>
      <c r="M16" s="306">
        <f ca="1">IF(COUNTIFS(Распис!$B$4:$B$300,$A16,Распис!$C$4:$C$300,"&lt;="&amp;M$1,Распис!$D$4:$D$300,"&gt;="&amp;M$1)&gt;0,SUMIFS(Распис!$J$4:$J$300,Распис!$B$4:$B$300,$A16,Распис!$C$4:$C$300,"&lt;="&amp;M$1,Распис!$D$4:$D$300,"&gt;="&amp;M$1),SUMIF(База!$B$3:$B$305,$A16,База!$J$3:$J$152))</f>
        <v>4</v>
      </c>
      <c r="N16" s="306">
        <f ca="1">IF(COUNTIFS(Распис!$B$4:$B$300,$A16,Распис!$C$4:$C$300,"&lt;="&amp;N$1,Распис!$D$4:$D$300,"&gt;="&amp;N$1)&gt;0,SUMIFS(Распис!$K$4:$K$300,Распис!$B$4:$B$300,$A16,Распис!$C$4:$C$300,"&lt;="&amp;N$1,Распис!$D$4:$D$300,"&gt;="&amp;N$1),SUMIF(База!$B$3:$B$305,$A16,База!$K$3:$K$152))</f>
        <v>0</v>
      </c>
      <c r="O16" s="306" t="s">
        <v>23</v>
      </c>
      <c r="P16" s="306">
        <f ca="1">IF(COUNTIFS(Распис!$B$4:$B$300,$A16,Распис!$C$4:$C$300,"&lt;="&amp;P$1,Распис!$D$4:$D$300,"&gt;="&amp;P$1)&gt;0,SUMIFS(Распис!$F$4:$F$300,Распис!$B$4:$B$300,$A16,Распис!$C$4:$C$300,"&lt;="&amp;P$1,Распис!$D$4:$D$300,"&gt;="&amp;P$1),SUMIF(База!$B$3:$B$305,$A16,База!$F$3:$F$152))</f>
        <v>6</v>
      </c>
      <c r="Q16" s="306">
        <f ca="1">IF(COUNTIFS(Распис!$B$4:$B$300,$A16,Распис!$C$4:$C$300,"&lt;="&amp;Q$1,Распис!$D$4:$D$300,"&gt;="&amp;Q$1)&gt;0,SUMIFS(Распис!$G$4:$G$300,Распис!$B$4:$B$300,$A16,Распис!$C$4:$C$300,"&lt;="&amp;Q$1,Распис!$D$4:$D$300,"&gt;="&amp;Q$1),SUMIF(База!$B$3:$B$305,$A16,База!$G$3:$G$152))</f>
        <v>4</v>
      </c>
      <c r="R16" s="306">
        <f ca="1">IF(COUNTIFS(Распис!$B$4:$B$300,$A16,Распис!$C$4:$C$300,"&lt;="&amp;R$1,Распис!$D$4:$D$300,"&gt;="&amp;R$1)&gt;0,SUMIFS(Распис!$H$4:$H$300,Распис!$B$4:$B$300,$A16,Распис!$C$4:$C$300,"&lt;="&amp;R$1,Распис!$D$4:$D$300,"&gt;="&amp;R$1),SUMIF(База!$B$3:$B$305,$A16,База!$H$3:$H$152))</f>
        <v>6</v>
      </c>
      <c r="S16" s="306">
        <f ca="1">IF(COUNTIFS(Распис!$B$4:$B$300,$A16,Распис!$C$4:$C$300,"&lt;="&amp;S$1,Распис!$D$4:$D$300,"&gt;="&amp;S$1)&gt;0,SUMIFS(Распис!$I$4:$I$300,Распис!$B$4:$B$300,$A16,Распис!$C$4:$C$300,"&lt;="&amp;S$1,Распис!$D$4:$D$300,"&gt;="&amp;S$1),SUMIF(База!$B$3:$B$305,$A16,База!$I$3:$I$152))</f>
        <v>5</v>
      </c>
      <c r="T16" s="306">
        <f ca="1">IF(COUNTIFS(Распис!$B$4:$B$300,$A16,Распис!$C$4:$C$300,"&lt;="&amp;T$1,Распис!$D$4:$D$300,"&gt;="&amp;T$1)&gt;0,SUMIFS(Распис!$J$4:$J$300,Распис!$B$4:$B$300,$A16,Распис!$C$4:$C$300,"&lt;="&amp;T$1,Распис!$D$4:$D$300,"&gt;="&amp;T$1),SUMIF(База!$B$3:$B$305,$A16,База!$J$3:$J$152))</f>
        <v>4</v>
      </c>
      <c r="U16" s="306">
        <f ca="1">IF(COUNTIFS(Распис!$B$4:$B$300,$A16,Распис!$C$4:$C$300,"&lt;="&amp;U$1,Распис!$D$4:$D$300,"&gt;="&amp;U$1)&gt;0,SUMIFS(Распис!$K$4:$K$300,Распис!$B$4:$B$300,$A16,Распис!$C$4:$C$300,"&lt;="&amp;U$1,Распис!$D$4:$D$300,"&gt;="&amp;U$1),SUMIF(База!$B$3:$B$305,$A16,База!$K$3:$K$152))</f>
        <v>0</v>
      </c>
      <c r="V16" s="306" t="s">
        <v>23</v>
      </c>
      <c r="W16" s="306">
        <f ca="1">IF(COUNTIFS(Распис!$B$4:$B$300,$A16,Распис!$C$4:$C$300,"&lt;="&amp;W$1,Распис!$D$4:$D$300,"&gt;="&amp;W$1)&gt;0,SUMIFS(Распис!$F$4:$F$300,Распис!$B$4:$B$300,$A16,Распис!$C$4:$C$300,"&lt;="&amp;W$1,Распис!$D$4:$D$300,"&gt;="&amp;W$1),SUMIF(База!$B$3:$B$305,$A16,База!$F$3:$F$152))</f>
        <v>6</v>
      </c>
      <c r="X16" s="306">
        <f ca="1">IF(COUNTIFS(Распис!$B$4:$B$300,$A16,Распис!$C$4:$C$300,"&lt;="&amp;X$1,Распис!$D$4:$D$300,"&gt;="&amp;X$1)&gt;0,SUMIFS(Распис!$G$4:$G$300,Распис!$B$4:$B$300,$A16,Распис!$C$4:$C$300,"&lt;="&amp;X$1,Распис!$D$4:$D$300,"&gt;="&amp;X$1),SUMIF(База!$B$3:$B$305,$A16,База!$G$3:$G$152))</f>
        <v>4</v>
      </c>
      <c r="Y16" s="306">
        <f ca="1">IF(COUNTIFS(Распис!$B$4:$B$300,$A16,Распис!$C$4:$C$300,"&lt;="&amp;Y$1,Распис!$D$4:$D$300,"&gt;="&amp;Y$1)&gt;0,SUMIFS(Распис!$H$4:$H$300,Распис!$B$4:$B$300,$A16,Распис!$C$4:$C$300,"&lt;="&amp;Y$1,Распис!$D$4:$D$300,"&gt;="&amp;Y$1),SUMIF(База!$B$3:$B$305,$A16,База!$H$3:$H$152))</f>
        <v>6</v>
      </c>
      <c r="Z16" s="306">
        <f ca="1">IF(COUNTIFS(Распис!$B$4:$B$300,$A16,Распис!$C$4:$C$300,"&lt;="&amp;Z$1,Распис!$D$4:$D$300,"&gt;="&amp;Z$1)&gt;0,SUMIFS(Распис!$I$4:$I$300,Распис!$B$4:$B$300,$A16,Распис!$C$4:$C$300,"&lt;="&amp;Z$1,Распис!$D$4:$D$300,"&gt;="&amp;Z$1),SUMIF(База!$B$3:$B$305,$A16,База!$I$3:$I$152))</f>
        <v>5</v>
      </c>
      <c r="AA16" s="306">
        <f ca="1">IF(COUNTIFS(Распис!$B$4:$B$300,$A16,Распис!$C$4:$C$300,"&lt;="&amp;AA$1,Распис!$D$4:$D$300,"&gt;="&amp;AA$1)&gt;0,SUMIFS(Распис!$J$4:$J$300,Распис!$B$4:$B$300,$A16,Распис!$C$4:$C$300,"&lt;="&amp;AA$1,Распис!$D$4:$D$300,"&gt;="&amp;AA$1),SUMIF(База!$B$3:$B$305,$A16,База!$J$3:$J$152))</f>
        <v>4</v>
      </c>
      <c r="AB16" s="306">
        <f ca="1">IF(COUNTIFS(Распис!$B$4:$B$300,$A16,Распис!$C$4:$C$300,"&lt;="&amp;AB$1,Распис!$D$4:$D$300,"&gt;="&amp;AB$1)&gt;0,SUMIFS(Распис!$K$4:$K$300,Распис!$B$4:$B$300,$A16,Распис!$C$4:$C$300,"&lt;="&amp;AB$1,Распис!$D$4:$D$300,"&gt;="&amp;AB$1),SUMIF(База!$B$3:$B$305,$A16,База!$K$3:$K$152))</f>
        <v>0</v>
      </c>
      <c r="AC16" s="306" t="s">
        <v>23</v>
      </c>
      <c r="AD16" s="306">
        <f ca="1">IF(COUNTIFS(Распис!$B$4:$B$300,$A16,Распис!$C$4:$C$300,"&lt;="&amp;AD$1,Распис!$D$4:$D$300,"&gt;="&amp;AD$1)&gt;0,SUMIFS(Распис!$F$4:$F$300,Распис!$B$4:$B$300,$A16,Распис!$C$4:$C$300,"&lt;="&amp;AD$1,Распис!$D$4:$D$300,"&gt;="&amp;AD$1),SUMIF(База!$B$3:$B$305,$A16,База!$F$3:$F$152))</f>
        <v>6</v>
      </c>
      <c r="AE16" s="306">
        <f ca="1">IF(COUNTIFS(Распис!$B$4:$B$300,$A16,Распис!$C$4:$C$300,"&lt;="&amp;AE$1,Распис!$D$4:$D$300,"&gt;="&amp;AE$1)&gt;0,SUMIFS(Распис!$G$4:$G$300,Распис!$B$4:$B$300,$A16,Распис!$C$4:$C$300,"&lt;="&amp;AE$1,Распис!$D$4:$D$300,"&gt;="&amp;AE$1),SUMIF(База!$B$3:$B$305,$A16,База!$G$3:$G$152))</f>
        <v>4</v>
      </c>
      <c r="AF16" s="306">
        <f ca="1">IF(COUNTIFS(Распис!$B$4:$B$300,$A16,Распис!$C$4:$C$300,"&lt;="&amp;AF$1,Распис!$D$4:$D$300,"&gt;="&amp;AF$1)&gt;0,SUMIFS(Распис!$H$4:$H$300,Распис!$B$4:$B$300,$A16,Распис!$C$4:$C$300,"&lt;="&amp;AF$1,Распис!$D$4:$D$300,"&gt;="&amp;AF$1),SUMIF(База!$B$3:$B$305,$A16,База!$H$3:$H$152))</f>
        <v>6</v>
      </c>
      <c r="AG16" s="305">
        <f t="shared" ca="1" si="3"/>
        <v>85</v>
      </c>
      <c r="AH16" s="305">
        <f ca="1">AG16-SUMIFS(Распред!$G$4:$G$300,Распред!$B$4:$B$300,"январь",Распред!$F$4:$F$300,A16)</f>
        <v>85</v>
      </c>
      <c r="AI16" s="305">
        <f ca="1">AH16+(COUNTIF(B16:AF16,"КД")+SUMIFS(Распред!$AH$4:$AH$300,Распред!$F$4:$F$300,A16,Распред!$B$4:$B$300,"январь"))*4</f>
        <v>105</v>
      </c>
      <c r="AJ16" s="305">
        <f t="shared" ca="1" si="4"/>
        <v>5</v>
      </c>
      <c r="AK16" s="305">
        <f t="shared" ca="1" si="5"/>
        <v>80</v>
      </c>
      <c r="AL16" s="305">
        <f>SUMIFS(Распред!$K$4:$K$300,Распред!$B$4:$B$300,"январь",Распред!$J$4:$J$300,A16)+SUMIFS(Распред!$M$4:$M$300,Распред!$B$4:$B$300,"январь",Распред!$L$4:$L$300,A16)+SUMIFS(Распред!$O$4:$O$300,Распред!$B$4:$B$300,"январь",Распред!$N$4:$N$300,A16)+SUMIFS(Распред!$Q$4:$Q$300,Распред!$B$4:$B$300,"январь",Распред!$P$4:$P$300,A16)+SUMIFS(Распред!$S$4:$S$300,Распред!$B$4:$B$300,"январь",Распред!$R$4:$R$300,A16)+SUMIFS(Распред!$U$4:$U$300,Распред!$B$4:$B$300,"январь",Распред!$T$4:$T$300,A16)+SUMIFS(Распред!$W$4:$W$300,Распред!$B$4:$B$300,"январь",Распред!$V$4:$V$300,A16)+SUMIFS(Распред!$Y$4:$Y$300,Распред!$B$4:$B$300,"январь",Распред!$X$4:$X$300,A16)+SUMIFS(Распред!$AA$4:$AA$300,Распред!$B$4:$B$300,"январь",Распред!$Z$4:$Z$300,A16)+SUMIFS(Распред!$AC$4:$AC$300,Распред!$B$4:$B$300,"январь",Распред!$AB$4:$AB$300,A16)</f>
        <v>0</v>
      </c>
      <c r="AM16" s="305">
        <f t="shared" ca="1" si="6"/>
        <v>85</v>
      </c>
      <c r="AN16" s="305">
        <f t="shared" ca="1" si="10"/>
        <v>5</v>
      </c>
      <c r="AO16" s="305">
        <f t="shared" ca="1" si="7"/>
        <v>4</v>
      </c>
      <c r="AP16" s="305">
        <v>286000</v>
      </c>
      <c r="AQ16" s="305">
        <f t="shared" ca="1" si="8"/>
        <v>11440</v>
      </c>
      <c r="AR16" s="307"/>
      <c r="AS16" s="308">
        <f t="shared" ca="1" si="9"/>
        <v>11440</v>
      </c>
    </row>
    <row r="17" spans="1:54" s="309" customFormat="1" x14ac:dyDescent="0.25">
      <c r="A17" s="304" t="str">
        <f>База!B17</f>
        <v>Нурабаев Жангазы</v>
      </c>
      <c r="B17" s="305" t="s">
        <v>24</v>
      </c>
      <c r="C17" s="305" t="s">
        <v>24</v>
      </c>
      <c r="D17" s="305" t="s">
        <v>25</v>
      </c>
      <c r="E17" s="305" t="s">
        <v>25</v>
      </c>
      <c r="F17" s="305" t="s">
        <v>25</v>
      </c>
      <c r="G17" s="305" t="s">
        <v>25</v>
      </c>
      <c r="H17" s="305" t="s">
        <v>23</v>
      </c>
      <c r="I17" s="305" t="s">
        <v>25</v>
      </c>
      <c r="J17" s="306">
        <f>IF(COUNTIFS(Распис!$B$4:$B$300,$A17,Распис!$C$4:$C$300,"&lt;="&amp;J$1,Распис!$D$4:$D$300,"&gt;="&amp;J$1)&gt;0,SUMIFS(Распис!$G$4:$G$300,Распис!$B$4:$B$300,$A17,Распис!$C$4:$C$300,"&lt;="&amp;J$1,Распис!$D$4:$D$300,"&gt;="&amp;J$1),SUMIF(База!$B$3:$B$305,$A17,База!$G$3:$G$152))</f>
        <v>7</v>
      </c>
      <c r="K17" s="306">
        <f>IF(COUNTIFS(Распис!$B$4:$B$300,$A17,Распис!$C$4:$C$300,"&lt;="&amp;K$1,Распис!$D$4:$D$300,"&gt;="&amp;K$1)&gt;0,SUMIFS(Распис!$H$4:$H$300,Распис!$B$4:$B$300,$A17,Распис!$C$4:$C$300,"&lt;="&amp;K$1,Распис!$D$4:$D$300,"&gt;="&amp;K$1),SUMIF(База!$B$3:$B$305,$A17,База!$H$3:$H$152))</f>
        <v>4</v>
      </c>
      <c r="L17" s="306">
        <f>IF(COUNTIFS(Распис!$B$4:$B$300,$A17,Распис!$C$4:$C$300,"&lt;="&amp;L$1,Распис!$D$4:$D$300,"&gt;="&amp;L$1)&gt;0,SUMIFS(Распис!$I$4:$I$300,Распис!$B$4:$B$300,$A17,Распис!$C$4:$C$300,"&lt;="&amp;L$1,Распис!$D$4:$D$300,"&gt;="&amp;L$1),SUMIF(База!$B$3:$B$305,$A17,База!$I$3:$I$152))</f>
        <v>3</v>
      </c>
      <c r="M17" s="306">
        <f>IF(COUNTIFS(Распис!$B$4:$B$300,$A17,Распис!$C$4:$C$300,"&lt;="&amp;M$1,Распис!$D$4:$D$300,"&gt;="&amp;M$1)&gt;0,SUMIFS(Распис!$J$4:$J$300,Распис!$B$4:$B$300,$A17,Распис!$C$4:$C$300,"&lt;="&amp;M$1,Распис!$D$4:$D$300,"&gt;="&amp;M$1),SUMIF(База!$B$3:$B$305,$A17,База!$J$3:$J$152))</f>
        <v>3</v>
      </c>
      <c r="N17" s="306">
        <f>IF(COUNTIFS(Распис!$B$4:$B$300,$A17,Распис!$C$4:$C$300,"&lt;="&amp;N$1,Распис!$D$4:$D$300,"&gt;="&amp;N$1)&gt;0,SUMIFS(Распис!$K$4:$K$300,Распис!$B$4:$B$300,$A17,Распис!$C$4:$C$300,"&lt;="&amp;N$1,Распис!$D$4:$D$300,"&gt;="&amp;N$1),SUMIF(База!$B$3:$B$305,$A17,База!$K$3:$K$152))</f>
        <v>0</v>
      </c>
      <c r="O17" s="306" t="s">
        <v>23</v>
      </c>
      <c r="P17" s="306">
        <f>IF(COUNTIFS(Распис!$B$4:$B$300,$A17,Распис!$C$4:$C$300,"&lt;="&amp;P$1,Распис!$D$4:$D$300,"&gt;="&amp;P$1)&gt;0,SUMIFS(Распис!$F$4:$F$300,Распис!$B$4:$B$300,$A17,Распис!$C$4:$C$300,"&lt;="&amp;P$1,Распис!$D$4:$D$300,"&gt;="&amp;P$1),SUMIF(База!$B$3:$B$305,$A17,База!$F$3:$F$152))</f>
        <v>5</v>
      </c>
      <c r="Q17" s="306">
        <f>IF(COUNTIFS(Распис!$B$4:$B$300,$A17,Распис!$C$4:$C$300,"&lt;="&amp;Q$1,Распис!$D$4:$D$300,"&gt;="&amp;Q$1)&gt;0,SUMIFS(Распис!$G$4:$G$300,Распис!$B$4:$B$300,$A17,Распис!$C$4:$C$300,"&lt;="&amp;Q$1,Распис!$D$4:$D$300,"&gt;="&amp;Q$1),SUMIF(База!$B$3:$B$305,$A17,База!$G$3:$G$152))</f>
        <v>7</v>
      </c>
      <c r="R17" s="306">
        <f>IF(COUNTIFS(Распис!$B$4:$B$300,$A17,Распис!$C$4:$C$300,"&lt;="&amp;R$1,Распис!$D$4:$D$300,"&gt;="&amp;R$1)&gt;0,SUMIFS(Распис!$H$4:$H$300,Распис!$B$4:$B$300,$A17,Распис!$C$4:$C$300,"&lt;="&amp;R$1,Распис!$D$4:$D$300,"&gt;="&amp;R$1),SUMIF(База!$B$3:$B$305,$A17,База!$H$3:$H$152))</f>
        <v>4</v>
      </c>
      <c r="S17" s="306">
        <f>IF(COUNTIFS(Распис!$B$4:$B$300,$A17,Распис!$C$4:$C$300,"&lt;="&amp;S$1,Распис!$D$4:$D$300,"&gt;="&amp;S$1)&gt;0,SUMIFS(Распис!$I$4:$I$300,Распис!$B$4:$B$300,$A17,Распис!$C$4:$C$300,"&lt;="&amp;S$1,Распис!$D$4:$D$300,"&gt;="&amp;S$1),SUMIF(База!$B$3:$B$305,$A17,База!$I$3:$I$152))</f>
        <v>3</v>
      </c>
      <c r="T17" s="306">
        <f>IF(COUNTIFS(Распис!$B$4:$B$300,$A17,Распис!$C$4:$C$300,"&lt;="&amp;T$1,Распис!$D$4:$D$300,"&gt;="&amp;T$1)&gt;0,SUMIFS(Распис!$J$4:$J$300,Распис!$B$4:$B$300,$A17,Распис!$C$4:$C$300,"&lt;="&amp;T$1,Распис!$D$4:$D$300,"&gt;="&amp;T$1),SUMIF(База!$B$3:$B$305,$A17,База!$J$3:$J$152))</f>
        <v>3</v>
      </c>
      <c r="U17" s="306">
        <f>IF(COUNTIFS(Распис!$B$4:$B$300,$A17,Распис!$C$4:$C$300,"&lt;="&amp;U$1,Распис!$D$4:$D$300,"&gt;="&amp;U$1)&gt;0,SUMIFS(Распис!$K$4:$K$300,Распис!$B$4:$B$300,$A17,Распис!$C$4:$C$300,"&lt;="&amp;U$1,Распис!$D$4:$D$300,"&gt;="&amp;U$1),SUMIF(База!$B$3:$B$305,$A17,База!$K$3:$K$152))</f>
        <v>0</v>
      </c>
      <c r="V17" s="306" t="s">
        <v>23</v>
      </c>
      <c r="W17" s="306">
        <f>IF(COUNTIFS(Распис!$B$4:$B$300,$A17,Распис!$C$4:$C$300,"&lt;="&amp;W$1,Распис!$D$4:$D$300,"&gt;="&amp;W$1)&gt;0,SUMIFS(Распис!$F$4:$F$300,Распис!$B$4:$B$300,$A17,Распис!$C$4:$C$300,"&lt;="&amp;W$1,Распис!$D$4:$D$300,"&gt;="&amp;W$1),SUMIF(База!$B$3:$B$305,$A17,База!$F$3:$F$152))</f>
        <v>5</v>
      </c>
      <c r="X17" s="306">
        <f>IF(COUNTIFS(Распис!$B$4:$B$300,$A17,Распис!$C$4:$C$300,"&lt;="&amp;X$1,Распис!$D$4:$D$300,"&gt;="&amp;X$1)&gt;0,SUMIFS(Распис!$G$4:$G$300,Распис!$B$4:$B$300,$A17,Распис!$C$4:$C$300,"&lt;="&amp;X$1,Распис!$D$4:$D$300,"&gt;="&amp;X$1),SUMIF(База!$B$3:$B$305,$A17,База!$G$3:$G$152))</f>
        <v>7</v>
      </c>
      <c r="Y17" s="306">
        <f>IF(COUNTIFS(Распис!$B$4:$B$300,$A17,Распис!$C$4:$C$300,"&lt;="&amp;Y$1,Распис!$D$4:$D$300,"&gt;="&amp;Y$1)&gt;0,SUMIFS(Распис!$H$4:$H$300,Распис!$B$4:$B$300,$A17,Распис!$C$4:$C$300,"&lt;="&amp;Y$1,Распис!$D$4:$D$300,"&gt;="&amp;Y$1),SUMIF(База!$B$3:$B$305,$A17,База!$H$3:$H$152))</f>
        <v>4</v>
      </c>
      <c r="Z17" s="306">
        <f>IF(COUNTIFS(Распис!$B$4:$B$300,$A17,Распис!$C$4:$C$300,"&lt;="&amp;Z$1,Распис!$D$4:$D$300,"&gt;="&amp;Z$1)&gt;0,SUMIFS(Распис!$I$4:$I$300,Распис!$B$4:$B$300,$A17,Распис!$C$4:$C$300,"&lt;="&amp;Z$1,Распис!$D$4:$D$300,"&gt;="&amp;Z$1),SUMIF(База!$B$3:$B$305,$A17,База!$I$3:$I$152))</f>
        <v>3</v>
      </c>
      <c r="AA17" s="306">
        <f>IF(COUNTIFS(Распис!$B$4:$B$300,$A17,Распис!$C$4:$C$300,"&lt;="&amp;AA$1,Распис!$D$4:$D$300,"&gt;="&amp;AA$1)&gt;0,SUMIFS(Распис!$J$4:$J$300,Распис!$B$4:$B$300,$A17,Распис!$C$4:$C$300,"&lt;="&amp;AA$1,Распис!$D$4:$D$300,"&gt;="&amp;AA$1),SUMIF(База!$B$3:$B$305,$A17,База!$J$3:$J$152))</f>
        <v>3</v>
      </c>
      <c r="AB17" s="306">
        <f>IF(COUNTIFS(Распис!$B$4:$B$300,$A17,Распис!$C$4:$C$300,"&lt;="&amp;AB$1,Распис!$D$4:$D$300,"&gt;="&amp;AB$1)&gt;0,SUMIFS(Распис!$K$4:$K$300,Распис!$B$4:$B$300,$A17,Распис!$C$4:$C$300,"&lt;="&amp;AB$1,Распис!$D$4:$D$300,"&gt;="&amp;AB$1),SUMIF(База!$B$3:$B$305,$A17,База!$K$3:$K$152))</f>
        <v>0</v>
      </c>
      <c r="AC17" s="306" t="s">
        <v>23</v>
      </c>
      <c r="AD17" s="306">
        <f>IF(COUNTIFS(Распис!$B$4:$B$300,$A17,Распис!$C$4:$C$300,"&lt;="&amp;AD$1,Распис!$D$4:$D$300,"&gt;="&amp;AD$1)&gt;0,SUMIFS(Распис!$F$4:$F$300,Распис!$B$4:$B$300,$A17,Распис!$C$4:$C$300,"&lt;="&amp;AD$1,Распис!$D$4:$D$300,"&gt;="&amp;AD$1),SUMIF(База!$B$3:$B$305,$A17,База!$F$3:$F$152))</f>
        <v>5</v>
      </c>
      <c r="AE17" s="306">
        <f>IF(COUNTIFS(Распис!$B$4:$B$300,$A17,Распис!$C$4:$C$300,"&lt;="&amp;AE$1,Распис!$D$4:$D$300,"&gt;="&amp;AE$1)&gt;0,SUMIFS(Распис!$G$4:$G$300,Распис!$B$4:$B$300,$A17,Распис!$C$4:$C$300,"&lt;="&amp;AE$1,Распис!$D$4:$D$300,"&gt;="&amp;AE$1),SUMIF(База!$B$3:$B$305,$A17,База!$G$3:$G$152))</f>
        <v>7</v>
      </c>
      <c r="AF17" s="306">
        <f>IF(COUNTIFS(Распис!$B$4:$B$300,$A17,Распис!$C$4:$C$300,"&lt;="&amp;AF$1,Распис!$D$4:$D$300,"&gt;="&amp;AF$1)&gt;0,SUMIFS(Распис!$H$4:$H$300,Распис!$B$4:$B$300,$A17,Распис!$C$4:$C$300,"&lt;="&amp;AF$1,Распис!$D$4:$D$300,"&gt;="&amp;AF$1),SUMIF(База!$B$3:$B$305,$A17,База!$H$3:$H$152))</f>
        <v>4</v>
      </c>
      <c r="AG17" s="305">
        <f t="shared" si="3"/>
        <v>77</v>
      </c>
      <c r="AH17" s="305">
        <f>AG17-SUMIFS(Распред!$G$4:$G$300,Распред!$B$4:$B$300,"январь",Распред!$F$4:$F$300,A17)</f>
        <v>77</v>
      </c>
      <c r="AI17" s="305">
        <f>AH17+(COUNTIF(B17:AF17,"КД")+SUMIFS(Распред!$AH$4:$AH$300,Распред!$F$4:$F$300,A17,Распред!$B$4:$B$300,"январь"))*4</f>
        <v>97</v>
      </c>
      <c r="AJ17" s="305">
        <f t="shared" si="4"/>
        <v>0</v>
      </c>
      <c r="AK17" s="305">
        <f t="shared" si="5"/>
        <v>77</v>
      </c>
      <c r="AL17" s="305">
        <f>SUMIFS(Распред!$K$4:$K$300,Распред!$B$4:$B$300,"январь",Распред!$J$4:$J$300,A17)+SUMIFS(Распред!$M$4:$M$300,Распред!$B$4:$B$300,"январь",Распред!$L$4:$L$300,A17)+SUMIFS(Распред!$O$4:$O$300,Распред!$B$4:$B$300,"январь",Распред!$N$4:$N$300,A17)+SUMIFS(Распред!$Q$4:$Q$300,Распред!$B$4:$B$300,"январь",Распред!$P$4:$P$300,A17)+SUMIFS(Распред!$S$4:$S$300,Распред!$B$4:$B$300,"январь",Распред!$R$4:$R$300,A17)+SUMIFS(Распред!$U$4:$U$300,Распред!$B$4:$B$300,"январь",Распред!$T$4:$T$300,A17)+SUMIFS(Распред!$W$4:$W$300,Распред!$B$4:$B$300,"январь",Распред!$V$4:$V$300,A17)+SUMIFS(Распред!$Y$4:$Y$300,Распред!$B$4:$B$300,"январь",Распред!$X$4:$X$300,A17)+SUMIFS(Распред!$AA$4:$AA$300,Распред!$B$4:$B$300,"январь",Распред!$Z$4:$Z$300,A17)+SUMIFS(Распред!$AC$4:$AC$300,Распред!$B$4:$B$300,"январь",Распред!$AB$4:$AB$300,A17)</f>
        <v>0</v>
      </c>
      <c r="AM17" s="305">
        <f t="shared" si="6"/>
        <v>77</v>
      </c>
      <c r="AN17" s="305">
        <f t="shared" si="10"/>
        <v>0</v>
      </c>
      <c r="AO17" s="305">
        <f t="shared" si="7"/>
        <v>0</v>
      </c>
      <c r="AP17" s="305">
        <v>172000</v>
      </c>
      <c r="AQ17" s="305">
        <f t="shared" si="8"/>
        <v>0</v>
      </c>
      <c r="AR17" s="307"/>
      <c r="AS17" s="308">
        <f t="shared" si="9"/>
        <v>0</v>
      </c>
    </row>
    <row r="18" spans="1:54" x14ac:dyDescent="0.25">
      <c r="A18" s="207" t="str">
        <f>База!B18</f>
        <v>Нургалиев Ренат</v>
      </c>
      <c r="B18" s="128" t="s">
        <v>24</v>
      </c>
      <c r="C18" s="128" t="s">
        <v>24</v>
      </c>
      <c r="D18" s="128" t="s">
        <v>25</v>
      </c>
      <c r="E18" s="128" t="s">
        <v>25</v>
      </c>
      <c r="F18" s="128" t="s">
        <v>25</v>
      </c>
      <c r="G18" s="128" t="s">
        <v>25</v>
      </c>
      <c r="H18" s="128" t="s">
        <v>23</v>
      </c>
      <c r="I18" s="128" t="s">
        <v>25</v>
      </c>
      <c r="J18" s="41">
        <f ca="1">IF(COUNTIFS(Распис!$B$4:$B$300,$A18,Распис!$C$4:$C$300,"&lt;="&amp;J$1,Распис!$D$4:$D$300,"&gt;="&amp;J$1)&gt;0,SUMIFS(Распис!$G$4:$G$300,Распис!$B$4:$B$300,$A18,Распис!$C$4:$C$300,"&lt;="&amp;J$1,Распис!$D$4:$D$300,"&gt;="&amp;J$1),SUMIF(База!$B$3:$B$305,$A18,База!$G$3:$G$152))</f>
        <v>2</v>
      </c>
      <c r="K18" s="41">
        <f ca="1">IF(COUNTIFS(Распис!$B$4:$B$300,$A18,Распис!$C$4:$C$300,"&lt;="&amp;K$1,Распис!$D$4:$D$300,"&gt;="&amp;K$1)&gt;0,SUMIFS(Распис!$H$4:$H$300,Распис!$B$4:$B$300,$A18,Распис!$C$4:$C$300,"&lt;="&amp;K$1,Распис!$D$4:$D$300,"&gt;="&amp;K$1),SUMIF(База!$B$3:$B$305,$A18,База!$H$3:$H$152))</f>
        <v>4</v>
      </c>
      <c r="L18" s="41">
        <f ca="1">IF(COUNTIFS(Распис!$B$4:$B$300,$A18,Распис!$C$4:$C$300,"&lt;="&amp;L$1,Распис!$D$4:$D$300,"&gt;="&amp;L$1)&gt;0,SUMIFS(Распис!$I$4:$I$300,Распис!$B$4:$B$300,$A18,Распис!$C$4:$C$300,"&lt;="&amp;L$1,Распис!$D$4:$D$300,"&gt;="&amp;L$1),SUMIF(База!$B$3:$B$305,$A18,База!$I$3:$I$152))</f>
        <v>0</v>
      </c>
      <c r="M18" s="41">
        <f ca="1">IF(COUNTIFS(Распис!$B$4:$B$300,$A18,Распис!$C$4:$C$300,"&lt;="&amp;M$1,Распис!$D$4:$D$300,"&gt;="&amp;M$1)&gt;0,SUMIFS(Распис!$J$4:$J$300,Распис!$B$4:$B$300,$A18,Распис!$C$4:$C$300,"&lt;="&amp;M$1,Распис!$D$4:$D$300,"&gt;="&amp;M$1),SUMIF(База!$B$3:$B$305,$A18,База!$J$3:$J$152))</f>
        <v>4</v>
      </c>
      <c r="N18" s="41">
        <f ca="1">IF(COUNTIFS(Распис!$B$4:$B$300,$A18,Распис!$C$4:$C$300,"&lt;="&amp;N$1,Распис!$D$4:$D$300,"&gt;="&amp;N$1)&gt;0,SUMIFS(Распис!$K$4:$K$300,Распис!$B$4:$B$300,$A18,Распис!$C$4:$C$300,"&lt;="&amp;N$1,Распис!$D$4:$D$300,"&gt;="&amp;N$1),SUMIF(База!$B$3:$B$305,$A18,База!$K$3:$K$152))</f>
        <v>2</v>
      </c>
      <c r="O18" s="41" t="s">
        <v>23</v>
      </c>
      <c r="P18" s="41">
        <f ca="1">IF(COUNTIFS(Распис!$B$4:$B$300,$A18,Распис!$C$4:$C$300,"&lt;="&amp;P$1,Распис!$D$4:$D$300,"&gt;="&amp;P$1)&gt;0,SUMIFS(Распис!$F$4:$F$300,Распис!$B$4:$B$300,$A18,Распис!$C$4:$C$300,"&lt;="&amp;P$1,Распис!$D$4:$D$300,"&gt;="&amp;P$1),SUMIF(База!$B$3:$B$305,$A18,База!$F$3:$F$152))</f>
        <v>6</v>
      </c>
      <c r="Q18" s="41">
        <f ca="1">IF(COUNTIFS(Распис!$B$4:$B$300,$A18,Распис!$C$4:$C$300,"&lt;="&amp;Q$1,Распис!$D$4:$D$300,"&gt;="&amp;Q$1)&gt;0,SUMIFS(Распис!$G$4:$G$300,Распис!$B$4:$B$300,$A18,Распис!$C$4:$C$300,"&lt;="&amp;Q$1,Распис!$D$4:$D$300,"&gt;="&amp;Q$1),SUMIF(База!$B$3:$B$305,$A18,База!$G$3:$G$152))</f>
        <v>2</v>
      </c>
      <c r="R18" s="41">
        <f ca="1">IF(COUNTIFS(Распис!$B$4:$B$300,$A18,Распис!$C$4:$C$300,"&lt;="&amp;R$1,Распис!$D$4:$D$300,"&gt;="&amp;R$1)&gt;0,SUMIFS(Распис!$H$4:$H$300,Распис!$B$4:$B$300,$A18,Распис!$C$4:$C$300,"&lt;="&amp;R$1,Распис!$D$4:$D$300,"&gt;="&amp;R$1),SUMIF(База!$B$3:$B$305,$A18,База!$H$3:$H$152))</f>
        <v>4</v>
      </c>
      <c r="S18" s="41">
        <f ca="1">IF(COUNTIFS(Распис!$B$4:$B$300,$A18,Распис!$C$4:$C$300,"&lt;="&amp;S$1,Распис!$D$4:$D$300,"&gt;="&amp;S$1)&gt;0,SUMIFS(Распис!$I$4:$I$300,Распис!$B$4:$B$300,$A18,Распис!$C$4:$C$300,"&lt;="&amp;S$1,Распис!$D$4:$D$300,"&gt;="&amp;S$1),SUMIF(База!$B$3:$B$305,$A18,База!$I$3:$I$152))</f>
        <v>0</v>
      </c>
      <c r="T18" s="41">
        <f ca="1">IF(COUNTIFS(Распис!$B$4:$B$300,$A18,Распис!$C$4:$C$300,"&lt;="&amp;T$1,Распис!$D$4:$D$300,"&gt;="&amp;T$1)&gt;0,SUMIFS(Распис!$J$4:$J$300,Распис!$B$4:$B$300,$A18,Распис!$C$4:$C$300,"&lt;="&amp;T$1,Распис!$D$4:$D$300,"&gt;="&amp;T$1),SUMIF(База!$B$3:$B$305,$A18,База!$J$3:$J$152))</f>
        <v>4</v>
      </c>
      <c r="U18" s="41">
        <f ca="1">IF(COUNTIFS(Распис!$B$4:$B$300,$A18,Распис!$C$4:$C$300,"&lt;="&amp;U$1,Распис!$D$4:$D$300,"&gt;="&amp;U$1)&gt;0,SUMIFS(Распис!$K$4:$K$300,Распис!$B$4:$B$300,$A18,Распис!$C$4:$C$300,"&lt;="&amp;U$1,Распис!$D$4:$D$300,"&gt;="&amp;U$1),SUMIF(База!$B$3:$B$305,$A18,База!$K$3:$K$152))</f>
        <v>2</v>
      </c>
      <c r="V18" s="41" t="s">
        <v>23</v>
      </c>
      <c r="W18" s="41">
        <f ca="1">IF(COUNTIFS(Распис!$B$4:$B$300,$A18,Распис!$C$4:$C$300,"&lt;="&amp;W$1,Распис!$D$4:$D$300,"&gt;="&amp;W$1)&gt;0,SUMIFS(Распис!$F$4:$F$300,Распис!$B$4:$B$300,$A18,Распис!$C$4:$C$300,"&lt;="&amp;W$1,Распис!$D$4:$D$300,"&gt;="&amp;W$1),SUMIF(База!$B$3:$B$305,$A18,База!$F$3:$F$152))</f>
        <v>6</v>
      </c>
      <c r="X18" s="41">
        <f ca="1">IF(COUNTIFS(Распис!$B$4:$B$300,$A18,Распис!$C$4:$C$300,"&lt;="&amp;X$1,Распис!$D$4:$D$300,"&gt;="&amp;X$1)&gt;0,SUMIFS(Распис!$G$4:$G$300,Распис!$B$4:$B$300,$A18,Распис!$C$4:$C$300,"&lt;="&amp;X$1,Распис!$D$4:$D$300,"&gt;="&amp;X$1),SUMIF(База!$B$3:$B$305,$A18,База!$G$3:$G$152))</f>
        <v>2</v>
      </c>
      <c r="Y18" s="41">
        <f ca="1">IF(COUNTIFS(Распис!$B$4:$B$300,$A18,Распис!$C$4:$C$300,"&lt;="&amp;Y$1,Распис!$D$4:$D$300,"&gt;="&amp;Y$1)&gt;0,SUMIFS(Распис!$H$4:$H$300,Распис!$B$4:$B$300,$A18,Распис!$C$4:$C$300,"&lt;="&amp;Y$1,Распис!$D$4:$D$300,"&gt;="&amp;Y$1),SUMIF(База!$B$3:$B$305,$A18,База!$H$3:$H$152))</f>
        <v>4</v>
      </c>
      <c r="Z18" s="41">
        <f ca="1">IF(COUNTIFS(Распис!$B$4:$B$300,$A18,Распис!$C$4:$C$300,"&lt;="&amp;Z$1,Распис!$D$4:$D$300,"&gt;="&amp;Z$1)&gt;0,SUMIFS(Распис!$I$4:$I$300,Распис!$B$4:$B$300,$A18,Распис!$C$4:$C$300,"&lt;="&amp;Z$1,Распис!$D$4:$D$300,"&gt;="&amp;Z$1),SUMIF(База!$B$3:$B$305,$A18,База!$I$3:$I$152))</f>
        <v>0</v>
      </c>
      <c r="AA18" s="41">
        <f ca="1">IF(COUNTIFS(Распис!$B$4:$B$300,$A18,Распис!$C$4:$C$300,"&lt;="&amp;AA$1,Распис!$D$4:$D$300,"&gt;="&amp;AA$1)&gt;0,SUMIFS(Распис!$J$4:$J$300,Распис!$B$4:$B$300,$A18,Распис!$C$4:$C$300,"&lt;="&amp;AA$1,Распис!$D$4:$D$300,"&gt;="&amp;AA$1),SUMIF(База!$B$3:$B$305,$A18,База!$J$3:$J$152))</f>
        <v>4</v>
      </c>
      <c r="AB18" s="41">
        <f ca="1">IF(COUNTIFS(Распис!$B$4:$B$300,$A18,Распис!$C$4:$C$300,"&lt;="&amp;AB$1,Распис!$D$4:$D$300,"&gt;="&amp;AB$1)&gt;0,SUMIFS(Распис!$K$4:$K$300,Распис!$B$4:$B$300,$A18,Распис!$C$4:$C$300,"&lt;="&amp;AB$1,Распис!$D$4:$D$300,"&gt;="&amp;AB$1),SUMIF(База!$B$3:$B$305,$A18,База!$K$3:$K$152))</f>
        <v>2</v>
      </c>
      <c r="AC18" s="41" t="s">
        <v>23</v>
      </c>
      <c r="AD18" s="41">
        <f ca="1">IF(COUNTIFS(Распис!$B$4:$B$300,$A18,Распис!$C$4:$C$300,"&lt;="&amp;AD$1,Распис!$D$4:$D$300,"&gt;="&amp;AD$1)&gt;0,SUMIFS(Распис!$F$4:$F$300,Распис!$B$4:$B$300,$A18,Распис!$C$4:$C$300,"&lt;="&amp;AD$1,Распис!$D$4:$D$300,"&gt;="&amp;AD$1),SUMIF(База!$B$3:$B$305,$A18,База!$F$3:$F$152))</f>
        <v>6</v>
      </c>
      <c r="AE18" s="41">
        <f ca="1">IF(COUNTIFS(Распис!$B$4:$B$300,$A18,Распис!$C$4:$C$300,"&lt;="&amp;AE$1,Распис!$D$4:$D$300,"&gt;="&amp;AE$1)&gt;0,SUMIFS(Распис!$G$4:$G$300,Распис!$B$4:$B$300,$A18,Распис!$C$4:$C$300,"&lt;="&amp;AE$1,Распис!$D$4:$D$300,"&gt;="&amp;AE$1),SUMIF(База!$B$3:$B$305,$A18,База!$G$3:$G$152))</f>
        <v>2</v>
      </c>
      <c r="AF18" s="41">
        <f ca="1">IF(COUNTIFS(Распис!$B$4:$B$300,$A18,Распис!$C$4:$C$300,"&lt;="&amp;AF$1,Распис!$D$4:$D$300,"&gt;="&amp;AF$1)&gt;0,SUMIFS(Распис!$H$4:$H$300,Распис!$B$4:$B$300,$A18,Распис!$C$4:$C$300,"&lt;="&amp;AF$1,Распис!$D$4:$D$300,"&gt;="&amp;AF$1),SUMIF(База!$B$3:$B$305,$A18,База!$H$3:$H$152))</f>
        <v>4</v>
      </c>
      <c r="AG18" s="128">
        <f t="shared" ca="1" si="3"/>
        <v>60</v>
      </c>
      <c r="AH18" s="128">
        <f ca="1">AG18-SUMIFS(Распред!$G$4:$G$300,Распред!$B$4:$B$300,"январь",Распред!$F$4:$F$300,A18)</f>
        <v>60</v>
      </c>
      <c r="AI18" s="128">
        <f ca="1">AH18+(COUNTIF(B18:AF18,"КД")+SUMIFS(Распред!$AH$4:$AH$300,Распред!$F$4:$F$300,A18,Распред!$B$4:$B$300,"январь"))*4</f>
        <v>80</v>
      </c>
      <c r="AJ18" s="128">
        <f t="shared" ca="1" si="4"/>
        <v>0</v>
      </c>
      <c r="AK18" s="128">
        <f t="shared" ca="1" si="5"/>
        <v>60</v>
      </c>
      <c r="AL18" s="128">
        <f>SUMIFS(Распред!$K$4:$K$300,Распред!$B$4:$B$300,"январь",Распред!$J$4:$J$300,A18)+SUMIFS(Распред!$M$4:$M$300,Распред!$B$4:$B$300,"январь",Распред!$L$4:$L$300,A18)+SUMIFS(Распред!$O$4:$O$300,Распред!$B$4:$B$300,"январь",Распред!$N$4:$N$300,A18)+SUMIFS(Распред!$Q$4:$Q$300,Распред!$B$4:$B$300,"январь",Распред!$P$4:$P$300,A18)+SUMIFS(Распред!$S$4:$S$300,Распред!$B$4:$B$300,"январь",Распред!$R$4:$R$300,A18)+SUMIFS(Распред!$U$4:$U$300,Распред!$B$4:$B$300,"январь",Распред!$T$4:$T$300,A18)+SUMIFS(Распред!$W$4:$W$300,Распред!$B$4:$B$300,"январь",Распред!$V$4:$V$300,A18)+SUMIFS(Распред!$Y$4:$Y$300,Распред!$B$4:$B$300,"январь",Распред!$X$4:$X$300,A18)+SUMIFS(Распред!$AA$4:$AA$300,Распред!$B$4:$B$300,"январь",Распред!$Z$4:$Z$300,A18)+SUMIFS(Распред!$AC$4:$AC$300,Распред!$B$4:$B$300,"январь",Распред!$AB$4:$AB$300,A18)</f>
        <v>0</v>
      </c>
      <c r="AM18" s="128">
        <f t="shared" ca="1" si="6"/>
        <v>60</v>
      </c>
      <c r="AN18" s="128">
        <f t="shared" ca="1" si="10"/>
        <v>0</v>
      </c>
      <c r="AO18" s="128">
        <f t="shared" ca="1" si="7"/>
        <v>0</v>
      </c>
      <c r="AP18" s="128">
        <v>286000</v>
      </c>
      <c r="AQ18" s="128">
        <f t="shared" ca="1" si="8"/>
        <v>0</v>
      </c>
      <c r="AR18" s="15"/>
      <c r="AS18" s="208">
        <f t="shared" ca="1" si="9"/>
        <v>0</v>
      </c>
    </row>
    <row r="19" spans="1:54" x14ac:dyDescent="0.25">
      <c r="A19" s="207" t="str">
        <f>База!B19</f>
        <v>Дилимбетова Дана</v>
      </c>
      <c r="B19" s="128" t="s">
        <v>24</v>
      </c>
      <c r="C19" s="128" t="s">
        <v>24</v>
      </c>
      <c r="D19" s="128" t="s">
        <v>25</v>
      </c>
      <c r="E19" s="128" t="s">
        <v>25</v>
      </c>
      <c r="F19" s="128" t="s">
        <v>25</v>
      </c>
      <c r="G19" s="128" t="s">
        <v>25</v>
      </c>
      <c r="H19" s="128" t="s">
        <v>23</v>
      </c>
      <c r="I19" s="128" t="s">
        <v>25</v>
      </c>
      <c r="J19" s="41">
        <f ca="1">IF(COUNTIFS(Распис!$B$4:$B$300,$A19,Распис!$C$4:$C$300,"&lt;="&amp;J$1,Распис!$D$4:$D$300,"&gt;="&amp;J$1)&gt;0,SUMIFS(Распис!$G$4:$G$300,Распис!$B$4:$B$300,$A19,Распис!$C$4:$C$300,"&lt;="&amp;J$1,Распис!$D$4:$D$300,"&gt;="&amp;J$1),SUMIF(База!$B$3:$B$305,$A19,База!$G$3:$G$152))</f>
        <v>7</v>
      </c>
      <c r="K19" s="41">
        <f ca="1">IF(COUNTIFS(Распис!$B$4:$B$300,$A19,Распис!$C$4:$C$300,"&lt;="&amp;K$1,Распис!$D$4:$D$300,"&gt;="&amp;K$1)&gt;0,SUMIFS(Распис!$H$4:$H$300,Распис!$B$4:$B$300,$A19,Распис!$C$4:$C$300,"&lt;="&amp;K$1,Распис!$D$4:$D$300,"&gt;="&amp;K$1),SUMIF(База!$B$3:$B$305,$A19,База!$H$3:$H$152))</f>
        <v>0</v>
      </c>
      <c r="L19" s="41">
        <f ca="1">IF(COUNTIFS(Распис!$B$4:$B$300,$A19,Распис!$C$4:$C$300,"&lt;="&amp;L$1,Распис!$D$4:$D$300,"&gt;="&amp;L$1)&gt;0,SUMIFS(Распис!$I$4:$I$300,Распис!$B$4:$B$300,$A19,Распис!$C$4:$C$300,"&lt;="&amp;L$1,Распис!$D$4:$D$300,"&gt;="&amp;L$1),SUMIF(База!$B$3:$B$305,$A19,База!$I$3:$I$152))</f>
        <v>4</v>
      </c>
      <c r="M19" s="41">
        <f ca="1">IF(COUNTIFS(Распис!$B$4:$B$300,$A19,Распис!$C$4:$C$300,"&lt;="&amp;M$1,Распис!$D$4:$D$300,"&gt;="&amp;M$1)&gt;0,SUMIFS(Распис!$J$4:$J$300,Распис!$B$4:$B$300,$A19,Распис!$C$4:$C$300,"&lt;="&amp;M$1,Распис!$D$4:$D$300,"&gt;="&amp;M$1),SUMIF(База!$B$3:$B$305,$A19,База!$J$3:$J$152))</f>
        <v>3</v>
      </c>
      <c r="N19" s="41">
        <f ca="1">IF(COUNTIFS(Распис!$B$4:$B$300,$A19,Распис!$C$4:$C$300,"&lt;="&amp;N$1,Распис!$D$4:$D$300,"&gt;="&amp;N$1)&gt;0,SUMIFS(Распис!$K$4:$K$300,Распис!$B$4:$B$300,$A19,Распис!$C$4:$C$300,"&lt;="&amp;N$1,Распис!$D$4:$D$300,"&gt;="&amp;N$1),SUMIF(База!$B$3:$B$305,$A19,База!$K$3:$K$152))</f>
        <v>5</v>
      </c>
      <c r="O19" s="41" t="s">
        <v>23</v>
      </c>
      <c r="P19" s="41">
        <f ca="1">IF(COUNTIFS(Распис!$B$4:$B$300,$A19,Распис!$C$4:$C$300,"&lt;="&amp;P$1,Распис!$D$4:$D$300,"&gt;="&amp;P$1)&gt;0,SUMIFS(Распис!$F$4:$F$300,Распис!$B$4:$B$300,$A19,Распис!$C$4:$C$300,"&lt;="&amp;P$1,Распис!$D$4:$D$300,"&gt;="&amp;P$1),SUMIF(База!$B$3:$B$305,$A19,База!$F$3:$F$152))</f>
        <v>5</v>
      </c>
      <c r="Q19" s="41">
        <f ca="1">IF(COUNTIFS(Распис!$B$4:$B$300,$A19,Распис!$C$4:$C$300,"&lt;="&amp;Q$1,Распис!$D$4:$D$300,"&gt;="&amp;Q$1)&gt;0,SUMIFS(Распис!$G$4:$G$300,Распис!$B$4:$B$300,$A19,Распис!$C$4:$C$300,"&lt;="&amp;Q$1,Распис!$D$4:$D$300,"&gt;="&amp;Q$1),SUMIF(База!$B$3:$B$305,$A19,База!$G$3:$G$152))</f>
        <v>7</v>
      </c>
      <c r="R19" s="41">
        <f ca="1">IF(COUNTIFS(Распис!$B$4:$B$300,$A19,Распис!$C$4:$C$300,"&lt;="&amp;R$1,Распис!$D$4:$D$300,"&gt;="&amp;R$1)&gt;0,SUMIFS(Распис!$H$4:$H$300,Распис!$B$4:$B$300,$A19,Распис!$C$4:$C$300,"&lt;="&amp;R$1,Распис!$D$4:$D$300,"&gt;="&amp;R$1),SUMIF(База!$B$3:$B$305,$A19,База!$H$3:$H$152))</f>
        <v>0</v>
      </c>
      <c r="S19" s="41">
        <f ca="1">IF(COUNTIFS(Распис!$B$4:$B$300,$A19,Распис!$C$4:$C$300,"&lt;="&amp;S$1,Распис!$D$4:$D$300,"&gt;="&amp;S$1)&gt;0,SUMIFS(Распис!$I$4:$I$300,Распис!$B$4:$B$300,$A19,Распис!$C$4:$C$300,"&lt;="&amp;S$1,Распис!$D$4:$D$300,"&gt;="&amp;S$1),SUMIF(База!$B$3:$B$305,$A19,База!$I$3:$I$152))</f>
        <v>4</v>
      </c>
      <c r="T19" s="41">
        <f ca="1">IF(COUNTIFS(Распис!$B$4:$B$300,$A19,Распис!$C$4:$C$300,"&lt;="&amp;T$1,Распис!$D$4:$D$300,"&gt;="&amp;T$1)&gt;0,SUMIFS(Распис!$J$4:$J$300,Распис!$B$4:$B$300,$A19,Распис!$C$4:$C$300,"&lt;="&amp;T$1,Распис!$D$4:$D$300,"&gt;="&amp;T$1),SUMIF(База!$B$3:$B$305,$A19,База!$J$3:$J$152))</f>
        <v>3</v>
      </c>
      <c r="U19" s="41">
        <f ca="1">IF(COUNTIFS(Распис!$B$4:$B$300,$A19,Распис!$C$4:$C$300,"&lt;="&amp;U$1,Распис!$D$4:$D$300,"&gt;="&amp;U$1)&gt;0,SUMIFS(Распис!$K$4:$K$300,Распис!$B$4:$B$300,$A19,Распис!$C$4:$C$300,"&lt;="&amp;U$1,Распис!$D$4:$D$300,"&gt;="&amp;U$1),SUMIF(База!$B$3:$B$305,$A19,База!$K$3:$K$152))</f>
        <v>5</v>
      </c>
      <c r="V19" s="41" t="s">
        <v>23</v>
      </c>
      <c r="W19" s="41">
        <f ca="1">IF(COUNTIFS(Распис!$B$4:$B$300,$A19,Распис!$C$4:$C$300,"&lt;="&amp;W$1,Распис!$D$4:$D$300,"&gt;="&amp;W$1)&gt;0,SUMIFS(Распис!$F$4:$F$300,Распис!$B$4:$B$300,$A19,Распис!$C$4:$C$300,"&lt;="&amp;W$1,Распис!$D$4:$D$300,"&gt;="&amp;W$1),SUMIF(База!$B$3:$B$305,$A19,База!$F$3:$F$152))</f>
        <v>5</v>
      </c>
      <c r="X19" s="41">
        <f ca="1">IF(COUNTIFS(Распис!$B$4:$B$300,$A19,Распис!$C$4:$C$300,"&lt;="&amp;X$1,Распис!$D$4:$D$300,"&gt;="&amp;X$1)&gt;0,SUMIFS(Распис!$G$4:$G$300,Распис!$B$4:$B$300,$A19,Распис!$C$4:$C$300,"&lt;="&amp;X$1,Распис!$D$4:$D$300,"&gt;="&amp;X$1),SUMIF(База!$B$3:$B$305,$A19,База!$G$3:$G$152))</f>
        <v>7</v>
      </c>
      <c r="Y19" s="41">
        <f ca="1">IF(COUNTIFS(Распис!$B$4:$B$300,$A19,Распис!$C$4:$C$300,"&lt;="&amp;Y$1,Распис!$D$4:$D$300,"&gt;="&amp;Y$1)&gt;0,SUMIFS(Распис!$H$4:$H$300,Распис!$B$4:$B$300,$A19,Распис!$C$4:$C$300,"&lt;="&amp;Y$1,Распис!$D$4:$D$300,"&gt;="&amp;Y$1),SUMIF(База!$B$3:$B$305,$A19,База!$H$3:$H$152))</f>
        <v>0</v>
      </c>
      <c r="Z19" s="41">
        <f ca="1">IF(COUNTIFS(Распис!$B$4:$B$300,$A19,Распис!$C$4:$C$300,"&lt;="&amp;Z$1,Распис!$D$4:$D$300,"&gt;="&amp;Z$1)&gt;0,SUMIFS(Распис!$I$4:$I$300,Распис!$B$4:$B$300,$A19,Распис!$C$4:$C$300,"&lt;="&amp;Z$1,Распис!$D$4:$D$300,"&gt;="&amp;Z$1),SUMIF(База!$B$3:$B$305,$A19,База!$I$3:$I$152))</f>
        <v>4</v>
      </c>
      <c r="AA19" s="41">
        <f ca="1">IF(COUNTIFS(Распис!$B$4:$B$300,$A19,Распис!$C$4:$C$300,"&lt;="&amp;AA$1,Распис!$D$4:$D$300,"&gt;="&amp;AA$1)&gt;0,SUMIFS(Распис!$J$4:$J$300,Распис!$B$4:$B$300,$A19,Распис!$C$4:$C$300,"&lt;="&amp;AA$1,Распис!$D$4:$D$300,"&gt;="&amp;AA$1),SUMIF(База!$B$3:$B$305,$A19,База!$J$3:$J$152))</f>
        <v>3</v>
      </c>
      <c r="AB19" s="41">
        <f ca="1">IF(COUNTIFS(Распис!$B$4:$B$300,$A19,Распис!$C$4:$C$300,"&lt;="&amp;AB$1,Распис!$D$4:$D$300,"&gt;="&amp;AB$1)&gt;0,SUMIFS(Распис!$K$4:$K$300,Распис!$B$4:$B$300,$A19,Распис!$C$4:$C$300,"&lt;="&amp;AB$1,Распис!$D$4:$D$300,"&gt;="&amp;AB$1),SUMIF(База!$B$3:$B$305,$A19,База!$K$3:$K$152))</f>
        <v>5</v>
      </c>
      <c r="AC19" s="41" t="s">
        <v>23</v>
      </c>
      <c r="AD19" s="41">
        <f ca="1">IF(COUNTIFS(Распис!$B$4:$B$300,$A19,Распис!$C$4:$C$300,"&lt;="&amp;AD$1,Распис!$D$4:$D$300,"&gt;="&amp;AD$1)&gt;0,SUMIFS(Распис!$F$4:$F$300,Распис!$B$4:$B$300,$A19,Распис!$C$4:$C$300,"&lt;="&amp;AD$1,Распис!$D$4:$D$300,"&gt;="&amp;AD$1),SUMIF(База!$B$3:$B$305,$A19,База!$F$3:$F$152))</f>
        <v>5</v>
      </c>
      <c r="AE19" s="41">
        <f ca="1">IF(COUNTIFS(Распис!$B$4:$B$300,$A19,Распис!$C$4:$C$300,"&lt;="&amp;AE$1,Распис!$D$4:$D$300,"&gt;="&amp;AE$1)&gt;0,SUMIFS(Распис!$G$4:$G$300,Распис!$B$4:$B$300,$A19,Распис!$C$4:$C$300,"&lt;="&amp;AE$1,Распис!$D$4:$D$300,"&gt;="&amp;AE$1),SUMIF(База!$B$3:$B$305,$A19,База!$G$3:$G$152))</f>
        <v>7</v>
      </c>
      <c r="AF19" s="41">
        <f ca="1">IF(COUNTIFS(Распис!$B$4:$B$300,$A19,Распис!$C$4:$C$300,"&lt;="&amp;AF$1,Распис!$D$4:$D$300,"&gt;="&amp;AF$1)&gt;0,SUMIFS(Распис!$H$4:$H$300,Распис!$B$4:$B$300,$A19,Распис!$C$4:$C$300,"&lt;="&amp;AF$1,Распис!$D$4:$D$300,"&gt;="&amp;AF$1),SUMIF(База!$B$3:$B$305,$A19,База!$H$3:$H$152))</f>
        <v>0</v>
      </c>
      <c r="AG19" s="128">
        <f t="shared" ca="1" si="3"/>
        <v>79</v>
      </c>
      <c r="AH19" s="128">
        <f ca="1">AG19-SUMIFS(Распред!$G$4:$G$300,Распред!$B$4:$B$300,"январь",Распред!$F$4:$F$300,A19)</f>
        <v>79</v>
      </c>
      <c r="AI19" s="128">
        <f ca="1">AH19+(COUNTIF(B19:AF19,"КД")+SUMIFS(Распред!$AH$4:$AH$300,Распред!$F$4:$F$300,A19,Распред!$B$4:$B$300,"январь"))*4</f>
        <v>99</v>
      </c>
      <c r="AJ19" s="128">
        <f t="shared" ca="1" si="4"/>
        <v>0</v>
      </c>
      <c r="AK19" s="128">
        <f t="shared" ca="1" si="5"/>
        <v>79</v>
      </c>
      <c r="AL19" s="128">
        <f>SUMIFS(Распред!$K$4:$K$300,Распред!$B$4:$B$300,"январь",Распред!$J$4:$J$300,A19)+SUMIFS(Распред!$M$4:$M$300,Распред!$B$4:$B$300,"январь",Распред!$L$4:$L$300,A19)+SUMIFS(Распред!$O$4:$O$300,Распред!$B$4:$B$300,"январь",Распред!$N$4:$N$300,A19)+SUMIFS(Распред!$Q$4:$Q$300,Распред!$B$4:$B$300,"январь",Распред!$P$4:$P$300,A19)+SUMIFS(Распред!$S$4:$S$300,Распред!$B$4:$B$300,"январь",Распред!$R$4:$R$300,A19)+SUMIFS(Распред!$U$4:$U$300,Распред!$B$4:$B$300,"январь",Распред!$T$4:$T$300,A19)+SUMIFS(Распред!$W$4:$W$300,Распред!$B$4:$B$300,"январь",Распред!$V$4:$V$300,A19)+SUMIFS(Распред!$Y$4:$Y$300,Распред!$B$4:$B$300,"январь",Распред!$X$4:$X$300,A19)+SUMIFS(Распред!$AA$4:$AA$300,Распред!$B$4:$B$300,"январь",Распред!$Z$4:$Z$300,A19)+SUMIFS(Распред!$AC$4:$AC$300,Распред!$B$4:$B$300,"январь",Распред!$AB$4:$AB$300,A19)</f>
        <v>0</v>
      </c>
      <c r="AM19" s="128">
        <f t="shared" ca="1" si="6"/>
        <v>79</v>
      </c>
      <c r="AN19" s="128">
        <f t="shared" ca="1" si="10"/>
        <v>0</v>
      </c>
      <c r="AO19" s="128">
        <f t="shared" ca="1" si="7"/>
        <v>0</v>
      </c>
      <c r="AP19" s="128">
        <v>215000</v>
      </c>
      <c r="AQ19" s="128">
        <f t="shared" ca="1" si="8"/>
        <v>0</v>
      </c>
      <c r="AR19" s="15"/>
      <c r="AS19" s="208">
        <f t="shared" ca="1" si="9"/>
        <v>0</v>
      </c>
    </row>
    <row r="20" spans="1:54" x14ac:dyDescent="0.25">
      <c r="A20" s="207" t="str">
        <f>База!B20</f>
        <v>Смаков Самат</v>
      </c>
      <c r="B20" s="128" t="s">
        <v>24</v>
      </c>
      <c r="C20" s="128" t="s">
        <v>24</v>
      </c>
      <c r="D20" s="128" t="s">
        <v>25</v>
      </c>
      <c r="E20" s="128" t="s">
        <v>25</v>
      </c>
      <c r="F20" s="128" t="s">
        <v>25</v>
      </c>
      <c r="G20" s="128" t="s">
        <v>25</v>
      </c>
      <c r="H20" s="128" t="s">
        <v>23</v>
      </c>
      <c r="I20" s="128" t="s">
        <v>25</v>
      </c>
      <c r="J20" s="41">
        <f ca="1">IF(COUNTIFS(Распис!$B$4:$B$300,$A20,Распис!$C$4:$C$300,"&lt;="&amp;J$1,Распис!$D$4:$D$300,"&gt;="&amp;J$1)&gt;0,SUMIFS(Распис!$G$4:$G$300,Распис!$B$4:$B$300,$A20,Распис!$C$4:$C$300,"&lt;="&amp;J$1,Распис!$D$4:$D$300,"&gt;="&amp;J$1),SUMIF(База!$B$3:$B$305,$A20,База!$G$3:$G$152))</f>
        <v>4</v>
      </c>
      <c r="K20" s="41">
        <f ca="1">IF(COUNTIFS(Распис!$B$4:$B$300,$A20,Распис!$C$4:$C$300,"&lt;="&amp;K$1,Распис!$D$4:$D$300,"&gt;="&amp;K$1)&gt;0,SUMIFS(Распис!$H$4:$H$300,Распис!$B$4:$B$300,$A20,Распис!$C$4:$C$300,"&lt;="&amp;K$1,Распис!$D$4:$D$300,"&gt;="&amp;K$1),SUMIF(База!$B$3:$B$305,$A20,База!$H$3:$H$152))</f>
        <v>0</v>
      </c>
      <c r="L20" s="41">
        <f ca="1">IF(COUNTIFS(Распис!$B$4:$B$300,$A20,Распис!$C$4:$C$300,"&lt;="&amp;L$1,Распис!$D$4:$D$300,"&gt;="&amp;L$1)&gt;0,SUMIFS(Распис!$I$4:$I$300,Распис!$B$4:$B$300,$A20,Распис!$C$4:$C$300,"&lt;="&amp;L$1,Распис!$D$4:$D$300,"&gt;="&amp;L$1),SUMIF(База!$B$3:$B$305,$A20,База!$I$3:$I$152))</f>
        <v>2</v>
      </c>
      <c r="M20" s="41">
        <f ca="1">IF(COUNTIFS(Распис!$B$4:$B$300,$A20,Распис!$C$4:$C$300,"&lt;="&amp;M$1,Распис!$D$4:$D$300,"&gt;="&amp;M$1)&gt;0,SUMIFS(Распис!$J$4:$J$300,Распис!$B$4:$B$300,$A20,Распис!$C$4:$C$300,"&lt;="&amp;M$1,Распис!$D$4:$D$300,"&gt;="&amp;M$1),SUMIF(База!$B$3:$B$305,$A20,База!$J$3:$J$152))</f>
        <v>4</v>
      </c>
      <c r="N20" s="41">
        <f ca="1">IF(COUNTIFS(Распис!$B$4:$B$300,$A20,Распис!$C$4:$C$300,"&lt;="&amp;N$1,Распис!$D$4:$D$300,"&gt;="&amp;N$1)&gt;0,SUMIFS(Распис!$K$4:$K$300,Распис!$B$4:$B$300,$A20,Распис!$C$4:$C$300,"&lt;="&amp;N$1,Распис!$D$4:$D$300,"&gt;="&amp;N$1),SUMIF(База!$B$3:$B$305,$A20,База!$K$3:$K$152))</f>
        <v>4</v>
      </c>
      <c r="O20" s="41" t="s">
        <v>23</v>
      </c>
      <c r="P20" s="41">
        <f ca="1">IF(COUNTIFS(Распис!$B$4:$B$300,$A20,Распис!$C$4:$C$300,"&lt;="&amp;P$1,Распис!$D$4:$D$300,"&gt;="&amp;P$1)&gt;0,SUMIFS(Распис!$F$4:$F$300,Распис!$B$4:$B$300,$A20,Распис!$C$4:$C$300,"&lt;="&amp;P$1,Распис!$D$4:$D$300,"&gt;="&amp;P$1),SUMIF(База!$B$3:$B$305,$A20,База!$F$3:$F$152))</f>
        <v>5</v>
      </c>
      <c r="Q20" s="41">
        <f ca="1">IF(COUNTIFS(Распис!$B$4:$B$300,$A20,Распис!$C$4:$C$300,"&lt;="&amp;Q$1,Распис!$D$4:$D$300,"&gt;="&amp;Q$1)&gt;0,SUMIFS(Распис!$G$4:$G$300,Распис!$B$4:$B$300,$A20,Распис!$C$4:$C$300,"&lt;="&amp;Q$1,Распис!$D$4:$D$300,"&gt;="&amp;Q$1),SUMIF(База!$B$3:$B$305,$A20,База!$G$3:$G$152))</f>
        <v>4</v>
      </c>
      <c r="R20" s="41">
        <f ca="1">IF(COUNTIFS(Распис!$B$4:$B$300,$A20,Распис!$C$4:$C$300,"&lt;="&amp;R$1,Распис!$D$4:$D$300,"&gt;="&amp;R$1)&gt;0,SUMIFS(Распис!$H$4:$H$300,Распис!$B$4:$B$300,$A20,Распис!$C$4:$C$300,"&lt;="&amp;R$1,Распис!$D$4:$D$300,"&gt;="&amp;R$1),SUMIF(База!$B$3:$B$305,$A20,База!$H$3:$H$152))</f>
        <v>0</v>
      </c>
      <c r="S20" s="41">
        <f ca="1">IF(COUNTIFS(Распис!$B$4:$B$300,$A20,Распис!$C$4:$C$300,"&lt;="&amp;S$1,Распис!$D$4:$D$300,"&gt;="&amp;S$1)&gt;0,SUMIFS(Распис!$I$4:$I$300,Распис!$B$4:$B$300,$A20,Распис!$C$4:$C$300,"&lt;="&amp;S$1,Распис!$D$4:$D$300,"&gt;="&amp;S$1),SUMIF(База!$B$3:$B$305,$A20,База!$I$3:$I$152))</f>
        <v>2</v>
      </c>
      <c r="T20" s="41">
        <f ca="1">IF(COUNTIFS(Распис!$B$4:$B$300,$A20,Распис!$C$4:$C$300,"&lt;="&amp;T$1,Распис!$D$4:$D$300,"&gt;="&amp;T$1)&gt;0,SUMIFS(Распис!$J$4:$J$300,Распис!$B$4:$B$300,$A20,Распис!$C$4:$C$300,"&lt;="&amp;T$1,Распис!$D$4:$D$300,"&gt;="&amp;T$1),SUMIF(База!$B$3:$B$305,$A20,База!$J$3:$J$152))</f>
        <v>4</v>
      </c>
      <c r="U20" s="41">
        <f ca="1">IF(COUNTIFS(Распис!$B$4:$B$300,$A20,Распис!$C$4:$C$300,"&lt;="&amp;U$1,Распис!$D$4:$D$300,"&gt;="&amp;U$1)&gt;0,SUMIFS(Распис!$K$4:$K$300,Распис!$B$4:$B$300,$A20,Распис!$C$4:$C$300,"&lt;="&amp;U$1,Распис!$D$4:$D$300,"&gt;="&amp;U$1),SUMIF(База!$B$3:$B$305,$A20,База!$K$3:$K$152))</f>
        <v>4</v>
      </c>
      <c r="V20" s="41" t="s">
        <v>23</v>
      </c>
      <c r="W20" s="41">
        <f ca="1">IF(COUNTIFS(Распис!$B$4:$B$300,$A20,Распис!$C$4:$C$300,"&lt;="&amp;W$1,Распис!$D$4:$D$300,"&gt;="&amp;W$1)&gt;0,SUMIFS(Распис!$F$4:$F$300,Распис!$B$4:$B$300,$A20,Распис!$C$4:$C$300,"&lt;="&amp;W$1,Распис!$D$4:$D$300,"&gt;="&amp;W$1),SUMIF(База!$B$3:$B$305,$A20,База!$F$3:$F$152))</f>
        <v>5</v>
      </c>
      <c r="X20" s="41">
        <f ca="1">IF(COUNTIFS(Распис!$B$4:$B$300,$A20,Распис!$C$4:$C$300,"&lt;="&amp;X$1,Распис!$D$4:$D$300,"&gt;="&amp;X$1)&gt;0,SUMIFS(Распис!$G$4:$G$300,Распис!$B$4:$B$300,$A20,Распис!$C$4:$C$300,"&lt;="&amp;X$1,Распис!$D$4:$D$300,"&gt;="&amp;X$1),SUMIF(База!$B$3:$B$305,$A20,База!$G$3:$G$152))</f>
        <v>4</v>
      </c>
      <c r="Y20" s="41">
        <f ca="1">IF(COUNTIFS(Распис!$B$4:$B$300,$A20,Распис!$C$4:$C$300,"&lt;="&amp;Y$1,Распис!$D$4:$D$300,"&gt;="&amp;Y$1)&gt;0,SUMIFS(Распис!$H$4:$H$300,Распис!$B$4:$B$300,$A20,Распис!$C$4:$C$300,"&lt;="&amp;Y$1,Распис!$D$4:$D$300,"&gt;="&amp;Y$1),SUMIF(База!$B$3:$B$305,$A20,База!$H$3:$H$152))</f>
        <v>0</v>
      </c>
      <c r="Z20" s="41">
        <f ca="1">IF(COUNTIFS(Распис!$B$4:$B$300,$A20,Распис!$C$4:$C$300,"&lt;="&amp;Z$1,Распис!$D$4:$D$300,"&gt;="&amp;Z$1)&gt;0,SUMIFS(Распис!$I$4:$I$300,Распис!$B$4:$B$300,$A20,Распис!$C$4:$C$300,"&lt;="&amp;Z$1,Распис!$D$4:$D$300,"&gt;="&amp;Z$1),SUMIF(База!$B$3:$B$305,$A20,База!$I$3:$I$152))</f>
        <v>2</v>
      </c>
      <c r="AA20" s="41">
        <f ca="1">IF(COUNTIFS(Распис!$B$4:$B$300,$A20,Распис!$C$4:$C$300,"&lt;="&amp;AA$1,Распис!$D$4:$D$300,"&gt;="&amp;AA$1)&gt;0,SUMIFS(Распис!$J$4:$J$300,Распис!$B$4:$B$300,$A20,Распис!$C$4:$C$300,"&lt;="&amp;AA$1,Распис!$D$4:$D$300,"&gt;="&amp;AA$1),SUMIF(База!$B$3:$B$305,$A20,База!$J$3:$J$152))</f>
        <v>4</v>
      </c>
      <c r="AB20" s="41">
        <f ca="1">IF(COUNTIFS(Распис!$B$4:$B$300,$A20,Распис!$C$4:$C$300,"&lt;="&amp;AB$1,Распис!$D$4:$D$300,"&gt;="&amp;AB$1)&gt;0,SUMIFS(Распис!$K$4:$K$300,Распис!$B$4:$B$300,$A20,Распис!$C$4:$C$300,"&lt;="&amp;AB$1,Распис!$D$4:$D$300,"&gt;="&amp;AB$1),SUMIF(База!$B$3:$B$305,$A20,База!$K$3:$K$152))</f>
        <v>4</v>
      </c>
      <c r="AC20" s="41" t="s">
        <v>23</v>
      </c>
      <c r="AD20" s="41">
        <f ca="1">IF(COUNTIFS(Распис!$B$4:$B$300,$A20,Распис!$C$4:$C$300,"&lt;="&amp;AD$1,Распис!$D$4:$D$300,"&gt;="&amp;AD$1)&gt;0,SUMIFS(Распис!$F$4:$F$300,Распис!$B$4:$B$300,$A20,Распис!$C$4:$C$300,"&lt;="&amp;AD$1,Распис!$D$4:$D$300,"&gt;="&amp;AD$1),SUMIF(База!$B$3:$B$305,$A20,База!$F$3:$F$152))</f>
        <v>5</v>
      </c>
      <c r="AE20" s="41">
        <f ca="1">IF(COUNTIFS(Распис!$B$4:$B$300,$A20,Распис!$C$4:$C$300,"&lt;="&amp;AE$1,Распис!$D$4:$D$300,"&gt;="&amp;AE$1)&gt;0,SUMIFS(Распис!$G$4:$G$300,Распис!$B$4:$B$300,$A20,Распис!$C$4:$C$300,"&lt;="&amp;AE$1,Распис!$D$4:$D$300,"&gt;="&amp;AE$1),SUMIF(База!$B$3:$B$305,$A20,База!$G$3:$G$152))</f>
        <v>4</v>
      </c>
      <c r="AF20" s="41">
        <f ca="1">IF(COUNTIFS(Распис!$B$4:$B$300,$A20,Распис!$C$4:$C$300,"&lt;="&amp;AF$1,Распис!$D$4:$D$300,"&gt;="&amp;AF$1)&gt;0,SUMIFS(Распис!$H$4:$H$300,Распис!$B$4:$B$300,$A20,Распис!$C$4:$C$300,"&lt;="&amp;AF$1,Распис!$D$4:$D$300,"&gt;="&amp;AF$1),SUMIF(База!$B$3:$B$305,$A20,База!$H$3:$H$152))</f>
        <v>0</v>
      </c>
      <c r="AG20" s="128">
        <f t="shared" ca="1" si="3"/>
        <v>61</v>
      </c>
      <c r="AH20" s="128">
        <f ca="1">AG20-SUMIFS(Распред!$G$4:$G$300,Распред!$B$4:$B$300,"январь",Распред!$F$4:$F$300,A20)</f>
        <v>61</v>
      </c>
      <c r="AI20" s="128">
        <f ca="1">AH20+(COUNTIF(B20:AF20,"КД")+SUMIFS(Распред!$AH$4:$AH$300,Распред!$F$4:$F$300,A20,Распред!$B$4:$B$300,"январь"))*4</f>
        <v>81</v>
      </c>
      <c r="AJ20" s="128">
        <f t="shared" ca="1" si="4"/>
        <v>0</v>
      </c>
      <c r="AK20" s="128">
        <f t="shared" ca="1" si="5"/>
        <v>61</v>
      </c>
      <c r="AL20" s="128">
        <f>SUMIFS(Распред!$K$4:$K$300,Распред!$B$4:$B$300,"январь",Распред!$J$4:$J$300,A20)+SUMIFS(Распред!$M$4:$M$300,Распред!$B$4:$B$300,"январь",Распред!$L$4:$L$300,A20)+SUMIFS(Распред!$O$4:$O$300,Распред!$B$4:$B$300,"январь",Распред!$N$4:$N$300,A20)+SUMIFS(Распред!$Q$4:$Q$300,Распред!$B$4:$B$300,"январь",Распред!$P$4:$P$300,A20)+SUMIFS(Распред!$S$4:$S$300,Распред!$B$4:$B$300,"январь",Распред!$R$4:$R$300,A20)+SUMIFS(Распред!$U$4:$U$300,Распред!$B$4:$B$300,"январь",Распред!$T$4:$T$300,A20)+SUMIFS(Распред!$W$4:$W$300,Распред!$B$4:$B$300,"январь",Распред!$V$4:$V$300,A20)+SUMIFS(Распред!$Y$4:$Y$300,Распред!$B$4:$B$300,"январь",Распред!$X$4:$X$300,A20)+SUMIFS(Распред!$AA$4:$AA$300,Распред!$B$4:$B$300,"январь",Распред!$Z$4:$Z$300,A20)+SUMIFS(Распред!$AC$4:$AC$300,Распред!$B$4:$B$300,"январь",Распред!$AB$4:$AB$300,A20)</f>
        <v>0</v>
      </c>
      <c r="AM20" s="128">
        <f t="shared" ca="1" si="6"/>
        <v>61</v>
      </c>
      <c r="AN20" s="128">
        <f t="shared" ca="1" si="10"/>
        <v>0</v>
      </c>
      <c r="AO20" s="128">
        <f t="shared" ca="1" si="7"/>
        <v>0</v>
      </c>
      <c r="AP20" s="128">
        <v>215000</v>
      </c>
      <c r="AQ20" s="128">
        <f t="shared" ca="1" si="8"/>
        <v>0</v>
      </c>
      <c r="AR20" s="15"/>
      <c r="AS20" s="208">
        <f t="shared" ca="1" si="9"/>
        <v>0</v>
      </c>
    </row>
    <row r="21" spans="1:54" s="54" customFormat="1" x14ac:dyDescent="0.25">
      <c r="A21" s="215" t="str">
        <f>База!B21</f>
        <v>Хорошаш Айдар</v>
      </c>
      <c r="B21" s="52" t="s">
        <v>24</v>
      </c>
      <c r="C21" s="52" t="s">
        <v>24</v>
      </c>
      <c r="D21" s="52" t="s">
        <v>25</v>
      </c>
      <c r="E21" s="52" t="s">
        <v>25</v>
      </c>
      <c r="F21" s="52" t="s">
        <v>25</v>
      </c>
      <c r="G21" s="52" t="s">
        <v>25</v>
      </c>
      <c r="H21" s="52" t="s">
        <v>23</v>
      </c>
      <c r="I21" s="52" t="s">
        <v>25</v>
      </c>
      <c r="J21" s="53">
        <f ca="1">IF(COUNTIFS(Распис!$B$4:$B$300,$A21,Распис!$C$4:$C$300,"&lt;="&amp;J$1,Распис!$D$4:$D$300,"&gt;="&amp;J$1)&gt;0,SUMIFS(Распис!$G$4:$G$300,Распис!$B$4:$B$300,$A21,Распис!$C$4:$C$300,"&lt;="&amp;J$1,Распис!$D$4:$D$300,"&gt;="&amp;J$1),SUMIF(База!$B$3:$B$305,$A21,База!$G$3:$G$152))</f>
        <v>2</v>
      </c>
      <c r="K21" s="53">
        <f ca="1">IF(COUNTIFS(Распис!$B$4:$B$300,$A21,Распис!$C$4:$C$300,"&lt;="&amp;K$1,Распис!$D$4:$D$300,"&gt;="&amp;K$1)&gt;0,SUMIFS(Распис!$H$4:$H$300,Распис!$B$4:$B$300,$A21,Распис!$C$4:$C$300,"&lt;="&amp;K$1,Распис!$D$4:$D$300,"&gt;="&amp;K$1),SUMIF(База!$B$3:$B$305,$A21,База!$H$3:$H$152))</f>
        <v>1</v>
      </c>
      <c r="L21" s="53">
        <f ca="1">IF(COUNTIFS(Распис!$B$4:$B$300,$A21,Распис!$C$4:$C$300,"&lt;="&amp;L$1,Распис!$D$4:$D$300,"&gt;="&amp;L$1)&gt;0,SUMIFS(Распис!$I$4:$I$300,Распис!$B$4:$B$300,$A21,Распис!$C$4:$C$300,"&lt;="&amp;L$1,Распис!$D$4:$D$300,"&gt;="&amp;L$1),SUMIF(База!$B$3:$B$305,$A21,База!$I$3:$I$152))</f>
        <v>0</v>
      </c>
      <c r="M21" s="53">
        <f ca="1">IF(COUNTIFS(Распис!$B$4:$B$300,$A21,Распис!$C$4:$C$300,"&lt;="&amp;M$1,Распис!$D$4:$D$300,"&gt;="&amp;M$1)&gt;0,SUMIFS(Распис!$J$4:$J$300,Распис!$B$4:$B$300,$A21,Распис!$C$4:$C$300,"&lt;="&amp;M$1,Распис!$D$4:$D$300,"&gt;="&amp;M$1),SUMIF(База!$B$3:$B$305,$A21,База!$J$3:$J$152))</f>
        <v>2</v>
      </c>
      <c r="N21" s="53">
        <f ca="1">IF(COUNTIFS(Распис!$B$4:$B$300,$A21,Распис!$C$4:$C$300,"&lt;="&amp;N$1,Распис!$D$4:$D$300,"&gt;="&amp;N$1)&gt;0,SUMIFS(Распис!$K$4:$K$300,Распис!$B$4:$B$300,$A21,Распис!$C$4:$C$300,"&lt;="&amp;N$1,Распис!$D$4:$D$300,"&gt;="&amp;N$1),SUMIF(База!$B$3:$B$305,$A21,База!$K$3:$K$152))</f>
        <v>0</v>
      </c>
      <c r="O21" s="53" t="s">
        <v>23</v>
      </c>
      <c r="P21" s="53">
        <f ca="1">IF(COUNTIFS(Распис!$B$4:$B$300,$A21,Распис!$C$4:$C$300,"&lt;="&amp;P$1,Распис!$D$4:$D$300,"&gt;="&amp;P$1)&gt;0,SUMIFS(Распис!$F$4:$F$300,Распис!$B$4:$B$300,$A21,Распис!$C$4:$C$300,"&lt;="&amp;P$1,Распис!$D$4:$D$300,"&gt;="&amp;P$1),SUMIF(База!$B$3:$B$305,$A21,База!$F$3:$F$152))</f>
        <v>4</v>
      </c>
      <c r="Q21" s="53">
        <f ca="1">IF(COUNTIFS(Распис!$B$4:$B$300,$A21,Распис!$C$4:$C$300,"&lt;="&amp;Q$1,Распис!$D$4:$D$300,"&gt;="&amp;Q$1)&gt;0,SUMIFS(Распис!$G$4:$G$300,Распис!$B$4:$B$300,$A21,Распис!$C$4:$C$300,"&lt;="&amp;Q$1,Распис!$D$4:$D$300,"&gt;="&amp;Q$1),SUMIF(База!$B$3:$B$305,$A21,База!$G$3:$G$152))</f>
        <v>2</v>
      </c>
      <c r="R21" s="53">
        <f ca="1">IF(COUNTIFS(Распис!$B$4:$B$300,$A21,Распис!$C$4:$C$300,"&lt;="&amp;R$1,Распис!$D$4:$D$300,"&gt;="&amp;R$1)&gt;0,SUMIFS(Распис!$H$4:$H$300,Распис!$B$4:$B$300,$A21,Распис!$C$4:$C$300,"&lt;="&amp;R$1,Распис!$D$4:$D$300,"&gt;="&amp;R$1),SUMIF(База!$B$3:$B$305,$A21,База!$H$3:$H$152))</f>
        <v>1</v>
      </c>
      <c r="S21" s="53">
        <f ca="1">IF(COUNTIFS(Распис!$B$4:$B$300,$A21,Распис!$C$4:$C$300,"&lt;="&amp;S$1,Распис!$D$4:$D$300,"&gt;="&amp;S$1)&gt;0,SUMIFS(Распис!$I$4:$I$300,Распис!$B$4:$B$300,$A21,Распис!$C$4:$C$300,"&lt;="&amp;S$1,Распис!$D$4:$D$300,"&gt;="&amp;S$1),SUMIF(База!$B$3:$B$305,$A21,База!$I$3:$I$152))</f>
        <v>0</v>
      </c>
      <c r="T21" s="53">
        <f ca="1">IF(COUNTIFS(Распис!$B$4:$B$300,$A21,Распис!$C$4:$C$300,"&lt;="&amp;T$1,Распис!$D$4:$D$300,"&gt;="&amp;T$1)&gt;0,SUMIFS(Распис!$J$4:$J$300,Распис!$B$4:$B$300,$A21,Распис!$C$4:$C$300,"&lt;="&amp;T$1,Распис!$D$4:$D$300,"&gt;="&amp;T$1),SUMIF(База!$B$3:$B$305,$A21,База!$J$3:$J$152))</f>
        <v>2</v>
      </c>
      <c r="U21" s="53">
        <f ca="1">IF(COUNTIFS(Распис!$B$4:$B$300,$A21,Распис!$C$4:$C$300,"&lt;="&amp;U$1,Распис!$D$4:$D$300,"&gt;="&amp;U$1)&gt;0,SUMIFS(Распис!$K$4:$K$300,Распис!$B$4:$B$300,$A21,Распис!$C$4:$C$300,"&lt;="&amp;U$1,Распис!$D$4:$D$300,"&gt;="&amp;U$1),SUMIF(База!$B$3:$B$305,$A21,База!$K$3:$K$152))</f>
        <v>0</v>
      </c>
      <c r="V21" s="53" t="s">
        <v>23</v>
      </c>
      <c r="W21" s="53">
        <f ca="1">IF(COUNTIFS(Распис!$B$4:$B$300,$A21,Распис!$C$4:$C$300,"&lt;="&amp;W$1,Распис!$D$4:$D$300,"&gt;="&amp;W$1)&gt;0,SUMIFS(Распис!$F$4:$F$300,Распис!$B$4:$B$300,$A21,Распис!$C$4:$C$300,"&lt;="&amp;W$1,Распис!$D$4:$D$300,"&gt;="&amp;W$1),SUMIF(База!$B$3:$B$305,$A21,База!$F$3:$F$152))</f>
        <v>4</v>
      </c>
      <c r="X21" s="53">
        <f ca="1">IF(COUNTIFS(Распис!$B$4:$B$300,$A21,Распис!$C$4:$C$300,"&lt;="&amp;X$1,Распис!$D$4:$D$300,"&gt;="&amp;X$1)&gt;0,SUMIFS(Распис!$G$4:$G$300,Распис!$B$4:$B$300,$A21,Распис!$C$4:$C$300,"&lt;="&amp;X$1,Распис!$D$4:$D$300,"&gt;="&amp;X$1),SUMIF(База!$B$3:$B$305,$A21,База!$G$3:$G$152))</f>
        <v>2</v>
      </c>
      <c r="Y21" s="53">
        <f ca="1">IF(COUNTIFS(Распис!$B$4:$B$300,$A21,Распис!$C$4:$C$300,"&lt;="&amp;Y$1,Распис!$D$4:$D$300,"&gt;="&amp;Y$1)&gt;0,SUMIFS(Распис!$H$4:$H$300,Распис!$B$4:$B$300,$A21,Распис!$C$4:$C$300,"&lt;="&amp;Y$1,Распис!$D$4:$D$300,"&gt;="&amp;Y$1),SUMIF(База!$B$3:$B$305,$A21,База!$H$3:$H$152))</f>
        <v>1</v>
      </c>
      <c r="Z21" s="53">
        <f ca="1">IF(COUNTIFS(Распис!$B$4:$B$300,$A21,Распис!$C$4:$C$300,"&lt;="&amp;Z$1,Распис!$D$4:$D$300,"&gt;="&amp;Z$1)&gt;0,SUMIFS(Распис!$I$4:$I$300,Распис!$B$4:$B$300,$A21,Распис!$C$4:$C$300,"&lt;="&amp;Z$1,Распис!$D$4:$D$300,"&gt;="&amp;Z$1),SUMIF(База!$B$3:$B$305,$A21,База!$I$3:$I$152))</f>
        <v>0</v>
      </c>
      <c r="AA21" s="53">
        <f ca="1">IF(COUNTIFS(Распис!$B$4:$B$300,$A21,Распис!$C$4:$C$300,"&lt;="&amp;AA$1,Распис!$D$4:$D$300,"&gt;="&amp;AA$1)&gt;0,SUMIFS(Распис!$J$4:$J$300,Распис!$B$4:$B$300,$A21,Распис!$C$4:$C$300,"&lt;="&amp;AA$1,Распис!$D$4:$D$300,"&gt;="&amp;AA$1),SUMIF(База!$B$3:$B$305,$A21,База!$J$3:$J$152))</f>
        <v>2</v>
      </c>
      <c r="AB21" s="53">
        <f ca="1">IF(COUNTIFS(Распис!$B$4:$B$300,$A21,Распис!$C$4:$C$300,"&lt;="&amp;AB$1,Распис!$D$4:$D$300,"&gt;="&amp;AB$1)&gt;0,SUMIFS(Распис!$K$4:$K$300,Распис!$B$4:$B$300,$A21,Распис!$C$4:$C$300,"&lt;="&amp;AB$1,Распис!$D$4:$D$300,"&gt;="&amp;AB$1),SUMIF(База!$B$3:$B$305,$A21,База!$K$3:$K$152))</f>
        <v>0</v>
      </c>
      <c r="AC21" s="53" t="s">
        <v>23</v>
      </c>
      <c r="AD21" s="53">
        <f ca="1">IF(COUNTIFS(Распис!$B$4:$B$300,$A21,Распис!$C$4:$C$300,"&lt;="&amp;AD$1,Распис!$D$4:$D$300,"&gt;="&amp;AD$1)&gt;0,SUMIFS(Распис!$F$4:$F$300,Распис!$B$4:$B$300,$A21,Распис!$C$4:$C$300,"&lt;="&amp;AD$1,Распис!$D$4:$D$300,"&gt;="&amp;AD$1),SUMIF(База!$B$3:$B$305,$A21,База!$F$3:$F$152))</f>
        <v>4</v>
      </c>
      <c r="AE21" s="53">
        <f ca="1">IF(COUNTIFS(Распис!$B$4:$B$300,$A21,Распис!$C$4:$C$300,"&lt;="&amp;AE$1,Распис!$D$4:$D$300,"&gt;="&amp;AE$1)&gt;0,SUMIFS(Распис!$G$4:$G$300,Распис!$B$4:$B$300,$A21,Распис!$C$4:$C$300,"&lt;="&amp;AE$1,Распис!$D$4:$D$300,"&gt;="&amp;AE$1),SUMIF(База!$B$3:$B$305,$A21,База!$G$3:$G$152))</f>
        <v>2</v>
      </c>
      <c r="AF21" s="53">
        <f ca="1">IF(COUNTIFS(Распис!$B$4:$B$300,$A21,Распис!$C$4:$C$300,"&lt;="&amp;AF$1,Распис!$D$4:$D$300,"&gt;="&amp;AF$1)&gt;0,SUMIFS(Распис!$H$4:$H$300,Распис!$B$4:$B$300,$A21,Распис!$C$4:$C$300,"&lt;="&amp;AF$1,Распис!$D$4:$D$300,"&gt;="&amp;AF$1),SUMIF(База!$B$3:$B$305,$A21,База!$H$3:$H$152))</f>
        <v>1</v>
      </c>
      <c r="AG21" s="52">
        <f t="shared" ca="1" si="3"/>
        <v>30</v>
      </c>
      <c r="AH21" s="52">
        <f ca="1">AG21-SUMIFS(Распред!$G$4:$G$300,Распред!$B$4:$B$300,"январь",Распред!$F$4:$F$300,A21)</f>
        <v>30</v>
      </c>
      <c r="AI21" s="52">
        <f ca="1">AH21+(COUNTIF(B21:AF21,"КД")+SUMIFS(Распред!$AH$4:$AH$300,Распред!$F$4:$F$300,A21,Распред!$B$4:$B$300,"январь"))*4</f>
        <v>50</v>
      </c>
      <c r="AJ21" s="52">
        <f t="shared" ca="1" si="4"/>
        <v>0</v>
      </c>
      <c r="AK21" s="52">
        <f t="shared" ca="1" si="5"/>
        <v>30</v>
      </c>
      <c r="AL21" s="52">
        <f>SUMIFS(Распред!$K$4:$K$300,Распред!$B$4:$B$300,"январь",Распред!$J$4:$J$300,A21)+SUMIFS(Распред!$M$4:$M$300,Распред!$B$4:$B$300,"январь",Распред!$L$4:$L$300,A21)+SUMIFS(Распред!$O$4:$O$300,Распред!$B$4:$B$300,"январь",Распред!$N$4:$N$300,A21)+SUMIFS(Распред!$Q$4:$Q$300,Распред!$B$4:$B$300,"январь",Распред!$P$4:$P$300,A21)+SUMIFS(Распред!$S$4:$S$300,Распред!$B$4:$B$300,"январь",Распред!$R$4:$R$300,A21)+SUMIFS(Распред!$U$4:$U$300,Распред!$B$4:$B$300,"январь",Распред!$T$4:$T$300,A21)+SUMIFS(Распред!$W$4:$W$300,Распред!$B$4:$B$300,"январь",Распред!$V$4:$V$300,A21)+SUMIFS(Распред!$Y$4:$Y$300,Распред!$B$4:$B$300,"январь",Распред!$X$4:$X$300,A21)+SUMIFS(Распред!$AA$4:$AA$300,Распред!$B$4:$B$300,"январь",Распред!$Z$4:$Z$300,A21)+SUMIFS(Распред!$AC$4:$AC$300,Распред!$B$4:$B$300,"январь",Распред!$AB$4:$AB$300,A21)</f>
        <v>0</v>
      </c>
      <c r="AM21" s="52">
        <f t="shared" ca="1" si="6"/>
        <v>30</v>
      </c>
      <c r="AN21" s="52">
        <f t="shared" ca="1" si="10"/>
        <v>0</v>
      </c>
      <c r="AO21" s="52">
        <f t="shared" ca="1" si="7"/>
        <v>0</v>
      </c>
      <c r="AP21" s="52">
        <v>386000</v>
      </c>
      <c r="AQ21" s="52">
        <f ca="1">IF(AM21&gt;24,AP21*30%,0)</f>
        <v>115800</v>
      </c>
      <c r="AR21" s="51"/>
      <c r="AS21" s="216">
        <f t="shared" ca="1" si="9"/>
        <v>115800</v>
      </c>
    </row>
    <row r="22" spans="1:54" x14ac:dyDescent="0.25">
      <c r="A22" s="207" t="str">
        <f>База!B22</f>
        <v xml:space="preserve">Утешева Зухра </v>
      </c>
      <c r="B22" s="128" t="s">
        <v>24</v>
      </c>
      <c r="C22" s="128" t="s">
        <v>24</v>
      </c>
      <c r="D22" s="128" t="s">
        <v>25</v>
      </c>
      <c r="E22" s="128" t="s">
        <v>25</v>
      </c>
      <c r="F22" s="128" t="s">
        <v>25</v>
      </c>
      <c r="G22" s="128" t="s">
        <v>25</v>
      </c>
      <c r="H22" s="128" t="s">
        <v>23</v>
      </c>
      <c r="I22" s="128" t="s">
        <v>25</v>
      </c>
      <c r="J22" s="41">
        <f ca="1">IF(COUNTIFS(Распис!$B$4:$B$300,$A22,Распис!$C$4:$C$300,"&lt;="&amp;J$1,Распис!$D$4:$D$300,"&gt;="&amp;J$1)&gt;0,SUMIFS(Распис!$G$4:$G$300,Распис!$B$4:$B$300,$A22,Распис!$C$4:$C$300,"&lt;="&amp;J$1,Распис!$D$4:$D$300,"&gt;="&amp;J$1),SUMIF(База!$B$3:$B$305,$A22,База!$G$3:$G$152))</f>
        <v>6</v>
      </c>
      <c r="K22" s="41">
        <f ca="1">IF(COUNTIFS(Распис!$B$4:$B$300,$A22,Распис!$C$4:$C$300,"&lt;="&amp;K$1,Распис!$D$4:$D$300,"&gt;="&amp;K$1)&gt;0,SUMIFS(Распис!$H$4:$H$300,Распис!$B$4:$B$300,$A22,Распис!$C$4:$C$300,"&lt;="&amp;K$1,Распис!$D$4:$D$300,"&gt;="&amp;K$1),SUMIF(База!$B$3:$B$305,$A22,База!$H$3:$H$152))</f>
        <v>0</v>
      </c>
      <c r="L22" s="41">
        <f ca="1">IF(COUNTIFS(Распис!$B$4:$B$300,$A22,Распис!$C$4:$C$300,"&lt;="&amp;L$1,Распис!$D$4:$D$300,"&gt;="&amp;L$1)&gt;0,SUMIFS(Распис!$I$4:$I$300,Распис!$B$4:$B$300,$A22,Распис!$C$4:$C$300,"&lt;="&amp;L$1,Распис!$D$4:$D$300,"&gt;="&amp;L$1),SUMIF(База!$B$3:$B$305,$A22,База!$I$3:$I$152))</f>
        <v>3</v>
      </c>
      <c r="M22" s="41">
        <f ca="1">IF(COUNTIFS(Распис!$B$4:$B$300,$A22,Распис!$C$4:$C$300,"&lt;="&amp;M$1,Распис!$D$4:$D$300,"&gt;="&amp;M$1)&gt;0,SUMIFS(Распис!$J$4:$J$300,Распис!$B$4:$B$300,$A22,Распис!$C$4:$C$300,"&lt;="&amp;M$1,Распис!$D$4:$D$300,"&gt;="&amp;M$1),SUMIF(База!$B$3:$B$305,$A22,База!$J$3:$J$152))</f>
        <v>3</v>
      </c>
      <c r="N22" s="41">
        <f ca="1">IF(COUNTIFS(Распис!$B$4:$B$300,$A22,Распис!$C$4:$C$300,"&lt;="&amp;N$1,Распис!$D$4:$D$300,"&gt;="&amp;N$1)&gt;0,SUMIFS(Распис!$K$4:$K$300,Распис!$B$4:$B$300,$A22,Распис!$C$4:$C$300,"&lt;="&amp;N$1,Распис!$D$4:$D$300,"&gt;="&amp;N$1),SUMIF(База!$B$3:$B$305,$A22,База!$K$3:$K$152))</f>
        <v>6</v>
      </c>
      <c r="O22" s="41" t="s">
        <v>23</v>
      </c>
      <c r="P22" s="41">
        <f ca="1">IF(COUNTIFS(Распис!$B$4:$B$300,$A22,Распис!$C$4:$C$300,"&lt;="&amp;P$1,Распис!$D$4:$D$300,"&gt;="&amp;P$1)&gt;0,SUMIFS(Распис!$F$4:$F$300,Распис!$B$4:$B$300,$A22,Распис!$C$4:$C$300,"&lt;="&amp;P$1,Распис!$D$4:$D$300,"&gt;="&amp;P$1),SUMIF(База!$B$3:$B$305,$A22,База!$F$3:$F$152))</f>
        <v>2</v>
      </c>
      <c r="Q22" s="41">
        <f ca="1">IF(COUNTIFS(Распис!$B$4:$B$300,$A22,Распис!$C$4:$C$300,"&lt;="&amp;Q$1,Распис!$D$4:$D$300,"&gt;="&amp;Q$1)&gt;0,SUMIFS(Распис!$G$4:$G$300,Распис!$B$4:$B$300,$A22,Распис!$C$4:$C$300,"&lt;="&amp;Q$1,Распис!$D$4:$D$300,"&gt;="&amp;Q$1),SUMIF(База!$B$3:$B$305,$A22,База!$G$3:$G$152))</f>
        <v>6</v>
      </c>
      <c r="R22" s="41">
        <f ca="1">IF(COUNTIFS(Распис!$B$4:$B$300,$A22,Распис!$C$4:$C$300,"&lt;="&amp;R$1,Распис!$D$4:$D$300,"&gt;="&amp;R$1)&gt;0,SUMIFS(Распис!$H$4:$H$300,Распис!$B$4:$B$300,$A22,Распис!$C$4:$C$300,"&lt;="&amp;R$1,Распис!$D$4:$D$300,"&gt;="&amp;R$1),SUMIF(База!$B$3:$B$305,$A22,База!$H$3:$H$152))</f>
        <v>0</v>
      </c>
      <c r="S22" s="41">
        <f ca="1">IF(COUNTIFS(Распис!$B$4:$B$300,$A22,Распис!$C$4:$C$300,"&lt;="&amp;S$1,Распис!$D$4:$D$300,"&gt;="&amp;S$1)&gt;0,SUMIFS(Распис!$I$4:$I$300,Распис!$B$4:$B$300,$A22,Распис!$C$4:$C$300,"&lt;="&amp;S$1,Распис!$D$4:$D$300,"&gt;="&amp;S$1),SUMIF(База!$B$3:$B$305,$A22,База!$I$3:$I$152))</f>
        <v>3</v>
      </c>
      <c r="T22" s="41">
        <f ca="1">IF(COUNTIFS(Распис!$B$4:$B$300,$A22,Распис!$C$4:$C$300,"&lt;="&amp;T$1,Распис!$D$4:$D$300,"&gt;="&amp;T$1)&gt;0,SUMIFS(Распис!$J$4:$J$300,Распис!$B$4:$B$300,$A22,Распис!$C$4:$C$300,"&lt;="&amp;T$1,Распис!$D$4:$D$300,"&gt;="&amp;T$1),SUMIF(База!$B$3:$B$305,$A22,База!$J$3:$J$152))</f>
        <v>3</v>
      </c>
      <c r="U22" s="41">
        <f ca="1">IF(COUNTIFS(Распис!$B$4:$B$300,$A22,Распис!$C$4:$C$300,"&lt;="&amp;U$1,Распис!$D$4:$D$300,"&gt;="&amp;U$1)&gt;0,SUMIFS(Распис!$K$4:$K$300,Распис!$B$4:$B$300,$A22,Распис!$C$4:$C$300,"&lt;="&amp;U$1,Распис!$D$4:$D$300,"&gt;="&amp;U$1),SUMIF(База!$B$3:$B$305,$A22,База!$K$3:$K$152))</f>
        <v>6</v>
      </c>
      <c r="V22" s="41" t="s">
        <v>23</v>
      </c>
      <c r="W22" s="41">
        <f ca="1">IF(COUNTIFS(Распис!$B$4:$B$300,$A22,Распис!$C$4:$C$300,"&lt;="&amp;W$1,Распис!$D$4:$D$300,"&gt;="&amp;W$1)&gt;0,SUMIFS(Распис!$F$4:$F$300,Распис!$B$4:$B$300,$A22,Распис!$C$4:$C$300,"&lt;="&amp;W$1,Распис!$D$4:$D$300,"&gt;="&amp;W$1),SUMIF(База!$B$3:$B$305,$A22,База!$F$3:$F$152))</f>
        <v>2</v>
      </c>
      <c r="X22" s="41">
        <f ca="1">IF(COUNTIFS(Распис!$B$4:$B$300,$A22,Распис!$C$4:$C$300,"&lt;="&amp;X$1,Распис!$D$4:$D$300,"&gt;="&amp;X$1)&gt;0,SUMIFS(Распис!$G$4:$G$300,Распис!$B$4:$B$300,$A22,Распис!$C$4:$C$300,"&lt;="&amp;X$1,Распис!$D$4:$D$300,"&gt;="&amp;X$1),SUMIF(База!$B$3:$B$305,$A22,База!$G$3:$G$152))</f>
        <v>6</v>
      </c>
      <c r="Y22" s="41">
        <f ca="1">IF(COUNTIFS(Распис!$B$4:$B$300,$A22,Распис!$C$4:$C$300,"&lt;="&amp;Y$1,Распис!$D$4:$D$300,"&gt;="&amp;Y$1)&gt;0,SUMIFS(Распис!$H$4:$H$300,Распис!$B$4:$B$300,$A22,Распис!$C$4:$C$300,"&lt;="&amp;Y$1,Распис!$D$4:$D$300,"&gt;="&amp;Y$1),SUMIF(База!$B$3:$B$305,$A22,База!$H$3:$H$152))</f>
        <v>0</v>
      </c>
      <c r="Z22" s="41">
        <f ca="1">IF(COUNTIFS(Распис!$B$4:$B$300,$A22,Распис!$C$4:$C$300,"&lt;="&amp;Z$1,Распис!$D$4:$D$300,"&gt;="&amp;Z$1)&gt;0,SUMIFS(Распис!$I$4:$I$300,Распис!$B$4:$B$300,$A22,Распис!$C$4:$C$300,"&lt;="&amp;Z$1,Распис!$D$4:$D$300,"&gt;="&amp;Z$1),SUMIF(База!$B$3:$B$305,$A22,База!$I$3:$I$152))</f>
        <v>3</v>
      </c>
      <c r="AA22" s="41">
        <f ca="1">IF(COUNTIFS(Распис!$B$4:$B$300,$A22,Распис!$C$4:$C$300,"&lt;="&amp;AA$1,Распис!$D$4:$D$300,"&gt;="&amp;AA$1)&gt;0,SUMIFS(Распис!$J$4:$J$300,Распис!$B$4:$B$300,$A22,Распис!$C$4:$C$300,"&lt;="&amp;AA$1,Распис!$D$4:$D$300,"&gt;="&amp;AA$1),SUMIF(База!$B$3:$B$305,$A22,База!$J$3:$J$152))</f>
        <v>3</v>
      </c>
      <c r="AB22" s="41">
        <f ca="1">IF(COUNTIFS(Распис!$B$4:$B$300,$A22,Распис!$C$4:$C$300,"&lt;="&amp;AB$1,Распис!$D$4:$D$300,"&gt;="&amp;AB$1)&gt;0,SUMIFS(Распис!$K$4:$K$300,Распис!$B$4:$B$300,$A22,Распис!$C$4:$C$300,"&lt;="&amp;AB$1,Распис!$D$4:$D$300,"&gt;="&amp;AB$1),SUMIF(База!$B$3:$B$305,$A22,База!$K$3:$K$152))</f>
        <v>6</v>
      </c>
      <c r="AC22" s="41" t="s">
        <v>23</v>
      </c>
      <c r="AD22" s="41">
        <f ca="1">IF(COUNTIFS(Распис!$B$4:$B$300,$A22,Распис!$C$4:$C$300,"&lt;="&amp;AD$1,Распис!$D$4:$D$300,"&gt;="&amp;AD$1)&gt;0,SUMIFS(Распис!$F$4:$F$300,Распис!$B$4:$B$300,$A22,Распис!$C$4:$C$300,"&lt;="&amp;AD$1,Распис!$D$4:$D$300,"&gt;="&amp;AD$1),SUMIF(База!$B$3:$B$305,$A22,База!$F$3:$F$152))</f>
        <v>2</v>
      </c>
      <c r="AE22" s="41">
        <f ca="1">IF(COUNTIFS(Распис!$B$4:$B$300,$A22,Распис!$C$4:$C$300,"&lt;="&amp;AE$1,Распис!$D$4:$D$300,"&gt;="&amp;AE$1)&gt;0,SUMIFS(Распис!$G$4:$G$300,Распис!$B$4:$B$300,$A22,Распис!$C$4:$C$300,"&lt;="&amp;AE$1,Распис!$D$4:$D$300,"&gt;="&amp;AE$1),SUMIF(База!$B$3:$B$305,$A22,База!$G$3:$G$152))</f>
        <v>6</v>
      </c>
      <c r="AF22" s="41">
        <f ca="1">IF(COUNTIFS(Распис!$B$4:$B$300,$A22,Распис!$C$4:$C$300,"&lt;="&amp;AF$1,Распис!$D$4:$D$300,"&gt;="&amp;AF$1)&gt;0,SUMIFS(Распис!$H$4:$H$300,Распис!$B$4:$B$300,$A22,Распис!$C$4:$C$300,"&lt;="&amp;AF$1,Распис!$D$4:$D$300,"&gt;="&amp;AF$1),SUMIF(База!$B$3:$B$305,$A22,База!$H$3:$H$152))</f>
        <v>0</v>
      </c>
      <c r="AG22" s="128">
        <f t="shared" ca="1" si="3"/>
        <v>66</v>
      </c>
      <c r="AH22" s="128">
        <f ca="1">AG22-SUMIFS(Распред!$G$4:$G$300,Распред!$B$4:$B$300,"январь",Распред!$F$4:$F$300,A22)</f>
        <v>40</v>
      </c>
      <c r="AI22" s="128">
        <f ca="1">AH22+(COUNTIF(B22:AF22,"КД")+SUMIFS(Распред!$AH$4:$AH$300,Распред!$F$4:$F$300,A22,Распред!$B$4:$B$300,"январь"))*4</f>
        <v>92</v>
      </c>
      <c r="AJ22" s="128">
        <f t="shared" ca="1" si="4"/>
        <v>0</v>
      </c>
      <c r="AK22" s="128">
        <f t="shared" ca="1" si="5"/>
        <v>40</v>
      </c>
      <c r="AL22" s="128">
        <f>SUMIFS(Распред!$K$4:$K$300,Распред!$B$4:$B$300,"январь",Распред!$J$4:$J$300,A22)+SUMIFS(Распред!$M$4:$M$300,Распред!$B$4:$B$300,"январь",Распред!$L$4:$L$300,A22)+SUMIFS(Распред!$O$4:$O$300,Распред!$B$4:$B$300,"январь",Распред!$N$4:$N$300,A22)+SUMIFS(Распред!$Q$4:$Q$300,Распред!$B$4:$B$300,"январь",Распред!$P$4:$P$300,A22)+SUMIFS(Распред!$S$4:$S$300,Распред!$B$4:$B$300,"январь",Распред!$R$4:$R$300,A22)+SUMIFS(Распред!$U$4:$U$300,Распред!$B$4:$B$300,"январь",Распред!$T$4:$T$300,A22)+SUMIFS(Распред!$W$4:$W$300,Распред!$B$4:$B$300,"январь",Распред!$V$4:$V$300,A22)+SUMIFS(Распред!$Y$4:$Y$300,Распред!$B$4:$B$300,"январь",Распред!$X$4:$X$300,A22)+SUMIFS(Распред!$AA$4:$AA$300,Распред!$B$4:$B$300,"январь",Распред!$Z$4:$Z$300,A22)+SUMIFS(Распред!$AC$4:$AC$300,Распред!$B$4:$B$300,"январь",Распред!$AB$4:$AB$300,A22)</f>
        <v>0</v>
      </c>
      <c r="AM22" s="128">
        <f t="shared" ca="1" si="6"/>
        <v>40</v>
      </c>
      <c r="AN22" s="128">
        <f t="shared" ca="1" si="10"/>
        <v>0</v>
      </c>
      <c r="AO22" s="128">
        <f t="shared" ca="1" si="7"/>
        <v>0</v>
      </c>
      <c r="AP22" s="128">
        <v>286000</v>
      </c>
      <c r="AQ22" s="128">
        <f t="shared" ca="1" si="8"/>
        <v>0</v>
      </c>
      <c r="AR22" s="15"/>
      <c r="AS22" s="208">
        <f t="shared" ca="1" si="9"/>
        <v>0</v>
      </c>
    </row>
    <row r="23" spans="1:54" x14ac:dyDescent="0.25">
      <c r="A23" s="207" t="str">
        <f>База!B23</f>
        <v>Вакансия Англ язык</v>
      </c>
      <c r="B23" s="128" t="s">
        <v>24</v>
      </c>
      <c r="C23" s="128" t="s">
        <v>24</v>
      </c>
      <c r="D23" s="128" t="s">
        <v>25</v>
      </c>
      <c r="E23" s="128" t="s">
        <v>25</v>
      </c>
      <c r="F23" s="128" t="s">
        <v>25</v>
      </c>
      <c r="G23" s="128" t="s">
        <v>25</v>
      </c>
      <c r="H23" s="128" t="s">
        <v>23</v>
      </c>
      <c r="I23" s="128" t="s">
        <v>25</v>
      </c>
      <c r="J23" s="41">
        <f>IF(COUNTIFS(Распис!$B$4:$B$300,$A23,Распис!$C$4:$C$300,"&lt;="&amp;J$1,Распис!$D$4:$D$300,"&gt;="&amp;J$1)&gt;0,SUMIFS(Распис!$G$4:$G$300,Распис!$B$4:$B$300,$A23,Распис!$C$4:$C$300,"&lt;="&amp;J$1,Распис!$D$4:$D$300,"&gt;="&amp;J$1),SUMIF(База!$B$3:$B$305,$A23,База!$G$3:$G$152))</f>
        <v>0</v>
      </c>
      <c r="K23" s="41">
        <f>IF(COUNTIFS(Распис!$B$4:$B$300,$A23,Распис!$C$4:$C$300,"&lt;="&amp;K$1,Распис!$D$4:$D$300,"&gt;="&amp;K$1)&gt;0,SUMIFS(Распис!$H$4:$H$300,Распис!$B$4:$B$300,$A23,Распис!$C$4:$C$300,"&lt;="&amp;K$1,Распис!$D$4:$D$300,"&gt;="&amp;K$1),SUMIF(База!$B$3:$B$305,$A23,База!$H$3:$H$152))</f>
        <v>0</v>
      </c>
      <c r="L23" s="41">
        <f>IF(COUNTIFS(Распис!$B$4:$B$300,$A23,Распис!$C$4:$C$300,"&lt;="&amp;L$1,Распис!$D$4:$D$300,"&gt;="&amp;L$1)&gt;0,SUMIFS(Распис!$I$4:$I$300,Распис!$B$4:$B$300,$A23,Распис!$C$4:$C$300,"&lt;="&amp;L$1,Распис!$D$4:$D$300,"&gt;="&amp;L$1),SUMIF(База!$B$3:$B$305,$A23,База!$I$3:$I$152))</f>
        <v>0</v>
      </c>
      <c r="M23" s="41">
        <f>IF(COUNTIFS(Распис!$B$4:$B$300,$A23,Распис!$C$4:$C$300,"&lt;="&amp;M$1,Распис!$D$4:$D$300,"&gt;="&amp;M$1)&gt;0,SUMIFS(Распис!$J$4:$J$300,Распис!$B$4:$B$300,$A23,Распис!$C$4:$C$300,"&lt;="&amp;M$1,Распис!$D$4:$D$300,"&gt;="&amp;M$1),SUMIF(База!$B$3:$B$305,$A23,База!$J$3:$J$152))</f>
        <v>0</v>
      </c>
      <c r="N23" s="41">
        <f>IF(COUNTIFS(Распис!$B$4:$B$300,$A23,Распис!$C$4:$C$300,"&lt;="&amp;N$1,Распис!$D$4:$D$300,"&gt;="&amp;N$1)&gt;0,SUMIFS(Распис!$K$4:$K$300,Распис!$B$4:$B$300,$A23,Распис!$C$4:$C$300,"&lt;="&amp;N$1,Распис!$D$4:$D$300,"&gt;="&amp;N$1),SUMIF(База!$B$3:$B$305,$A23,База!$K$3:$K$152))</f>
        <v>0</v>
      </c>
      <c r="O23" s="41" t="s">
        <v>23</v>
      </c>
      <c r="P23" s="41">
        <f>IF(COUNTIFS(Распис!$B$4:$B$300,$A23,Распис!$C$4:$C$300,"&lt;="&amp;P$1,Распис!$D$4:$D$300,"&gt;="&amp;P$1)&gt;0,SUMIFS(Распис!$F$4:$F$300,Распис!$B$4:$B$300,$A23,Распис!$C$4:$C$300,"&lt;="&amp;P$1,Распис!$D$4:$D$300,"&gt;="&amp;P$1),SUMIF(База!$B$3:$B$305,$A23,База!$F$3:$F$152))</f>
        <v>0</v>
      </c>
      <c r="Q23" s="41">
        <f>IF(COUNTIFS(Распис!$B$4:$B$300,$A23,Распис!$C$4:$C$300,"&lt;="&amp;Q$1,Распис!$D$4:$D$300,"&gt;="&amp;Q$1)&gt;0,SUMIFS(Распис!$G$4:$G$300,Распис!$B$4:$B$300,$A23,Распис!$C$4:$C$300,"&lt;="&amp;Q$1,Распис!$D$4:$D$300,"&gt;="&amp;Q$1),SUMIF(База!$B$3:$B$305,$A23,База!$G$3:$G$152))</f>
        <v>0</v>
      </c>
      <c r="R23" s="41">
        <f>IF(COUNTIFS(Распис!$B$4:$B$300,$A23,Распис!$C$4:$C$300,"&lt;="&amp;R$1,Распис!$D$4:$D$300,"&gt;="&amp;R$1)&gt;0,SUMIFS(Распис!$H$4:$H$300,Распис!$B$4:$B$300,$A23,Распис!$C$4:$C$300,"&lt;="&amp;R$1,Распис!$D$4:$D$300,"&gt;="&amp;R$1),SUMIF(База!$B$3:$B$305,$A23,База!$H$3:$H$152))</f>
        <v>0</v>
      </c>
      <c r="S23" s="41">
        <f>IF(COUNTIFS(Распис!$B$4:$B$300,$A23,Распис!$C$4:$C$300,"&lt;="&amp;S$1,Распис!$D$4:$D$300,"&gt;="&amp;S$1)&gt;0,SUMIFS(Распис!$I$4:$I$300,Распис!$B$4:$B$300,$A23,Распис!$C$4:$C$300,"&lt;="&amp;S$1,Распис!$D$4:$D$300,"&gt;="&amp;S$1),SUMIF(База!$B$3:$B$305,$A23,База!$I$3:$I$152))</f>
        <v>0</v>
      </c>
      <c r="T23" s="41">
        <f>IF(COUNTIFS(Распис!$B$4:$B$300,$A23,Распис!$C$4:$C$300,"&lt;="&amp;T$1,Распис!$D$4:$D$300,"&gt;="&amp;T$1)&gt;0,SUMIFS(Распис!$J$4:$J$300,Распис!$B$4:$B$300,$A23,Распис!$C$4:$C$300,"&lt;="&amp;T$1,Распис!$D$4:$D$300,"&gt;="&amp;T$1),SUMIF(База!$B$3:$B$305,$A23,База!$J$3:$J$152))</f>
        <v>0</v>
      </c>
      <c r="U23" s="41">
        <f>IF(COUNTIFS(Распис!$B$4:$B$300,$A23,Распис!$C$4:$C$300,"&lt;="&amp;U$1,Распис!$D$4:$D$300,"&gt;="&amp;U$1)&gt;0,SUMIFS(Распис!$K$4:$K$300,Распис!$B$4:$B$300,$A23,Распис!$C$4:$C$300,"&lt;="&amp;U$1,Распис!$D$4:$D$300,"&gt;="&amp;U$1),SUMIF(База!$B$3:$B$305,$A23,База!$K$3:$K$152))</f>
        <v>0</v>
      </c>
      <c r="V23" s="41" t="s">
        <v>23</v>
      </c>
      <c r="W23" s="41">
        <f>IF(COUNTIFS(Распис!$B$4:$B$300,$A23,Распис!$C$4:$C$300,"&lt;="&amp;W$1,Распис!$D$4:$D$300,"&gt;="&amp;W$1)&gt;0,SUMIFS(Распис!$F$4:$F$300,Распис!$B$4:$B$300,$A23,Распис!$C$4:$C$300,"&lt;="&amp;W$1,Распис!$D$4:$D$300,"&gt;="&amp;W$1),SUMIF(База!$B$3:$B$305,$A23,База!$F$3:$F$152))</f>
        <v>0</v>
      </c>
      <c r="X23" s="41">
        <f>IF(COUNTIFS(Распис!$B$4:$B$300,$A23,Распис!$C$4:$C$300,"&lt;="&amp;X$1,Распис!$D$4:$D$300,"&gt;="&amp;X$1)&gt;0,SUMIFS(Распис!$G$4:$G$300,Распис!$B$4:$B$300,$A23,Распис!$C$4:$C$300,"&lt;="&amp;X$1,Распис!$D$4:$D$300,"&gt;="&amp;X$1),SUMIF(База!$B$3:$B$305,$A23,База!$G$3:$G$152))</f>
        <v>0</v>
      </c>
      <c r="Y23" s="41">
        <f>IF(COUNTIFS(Распис!$B$4:$B$300,$A23,Распис!$C$4:$C$300,"&lt;="&amp;Y$1,Распис!$D$4:$D$300,"&gt;="&amp;Y$1)&gt;0,SUMIFS(Распис!$H$4:$H$300,Распис!$B$4:$B$300,$A23,Распис!$C$4:$C$300,"&lt;="&amp;Y$1,Распис!$D$4:$D$300,"&gt;="&amp;Y$1),SUMIF(База!$B$3:$B$305,$A23,База!$H$3:$H$152))</f>
        <v>0</v>
      </c>
      <c r="Z23" s="41">
        <f>IF(COUNTIFS(Распис!$B$4:$B$300,$A23,Распис!$C$4:$C$300,"&lt;="&amp;Z$1,Распис!$D$4:$D$300,"&gt;="&amp;Z$1)&gt;0,SUMIFS(Распис!$I$4:$I$300,Распис!$B$4:$B$300,$A23,Распис!$C$4:$C$300,"&lt;="&amp;Z$1,Распис!$D$4:$D$300,"&gt;="&amp;Z$1),SUMIF(База!$B$3:$B$305,$A23,База!$I$3:$I$152))</f>
        <v>0</v>
      </c>
      <c r="AA23" s="41">
        <f>IF(COUNTIFS(Распис!$B$4:$B$300,$A23,Распис!$C$4:$C$300,"&lt;="&amp;AA$1,Распис!$D$4:$D$300,"&gt;="&amp;AA$1)&gt;0,SUMIFS(Распис!$J$4:$J$300,Распис!$B$4:$B$300,$A23,Распис!$C$4:$C$300,"&lt;="&amp;AA$1,Распис!$D$4:$D$300,"&gt;="&amp;AA$1),SUMIF(База!$B$3:$B$305,$A23,База!$J$3:$J$152))</f>
        <v>0</v>
      </c>
      <c r="AB23" s="41">
        <f>IF(COUNTIFS(Распис!$B$4:$B$300,$A23,Распис!$C$4:$C$300,"&lt;="&amp;AB$1,Распис!$D$4:$D$300,"&gt;="&amp;AB$1)&gt;0,SUMIFS(Распис!$K$4:$K$300,Распис!$B$4:$B$300,$A23,Распис!$C$4:$C$300,"&lt;="&amp;AB$1,Распис!$D$4:$D$300,"&gt;="&amp;AB$1),SUMIF(База!$B$3:$B$305,$A23,База!$K$3:$K$152))</f>
        <v>0</v>
      </c>
      <c r="AC23" s="41" t="s">
        <v>23</v>
      </c>
      <c r="AD23" s="41">
        <f>IF(COUNTIFS(Распис!$B$4:$B$300,$A23,Распис!$C$4:$C$300,"&lt;="&amp;AD$1,Распис!$D$4:$D$300,"&gt;="&amp;AD$1)&gt;0,SUMIFS(Распис!$F$4:$F$300,Распис!$B$4:$B$300,$A23,Распис!$C$4:$C$300,"&lt;="&amp;AD$1,Распис!$D$4:$D$300,"&gt;="&amp;AD$1),SUMIF(База!$B$3:$B$305,$A23,База!$F$3:$F$152))</f>
        <v>0</v>
      </c>
      <c r="AE23" s="41">
        <f>IF(COUNTIFS(Распис!$B$4:$B$300,$A23,Распис!$C$4:$C$300,"&lt;="&amp;AE$1,Распис!$D$4:$D$300,"&gt;="&amp;AE$1)&gt;0,SUMIFS(Распис!$G$4:$G$300,Распис!$B$4:$B$300,$A23,Распис!$C$4:$C$300,"&lt;="&amp;AE$1,Распис!$D$4:$D$300,"&gt;="&amp;AE$1),SUMIF(База!$B$3:$B$305,$A23,База!$G$3:$G$152))</f>
        <v>0</v>
      </c>
      <c r="AF23" s="41">
        <f>IF(COUNTIFS(Распис!$B$4:$B$300,$A23,Распис!$C$4:$C$300,"&lt;="&amp;AF$1,Распис!$D$4:$D$300,"&gt;="&amp;AF$1)&gt;0,SUMIFS(Распис!$H$4:$H$300,Распис!$B$4:$B$300,$A23,Распис!$C$4:$C$300,"&lt;="&amp;AF$1,Распис!$D$4:$D$300,"&gt;="&amp;AF$1),SUMIF(База!$B$3:$B$305,$A23,База!$H$3:$H$152))</f>
        <v>0</v>
      </c>
      <c r="AG23" s="128">
        <f t="shared" si="3"/>
        <v>0</v>
      </c>
      <c r="AH23" s="128">
        <f>AG23-SUMIFS(Распред!$G$4:$G$300,Распред!$B$4:$B$300,"январь",Распред!$F$4:$F$300,A23)</f>
        <v>0</v>
      </c>
      <c r="AI23" s="128">
        <f>AH23+(COUNTIF(B23:AF23,"КД")+SUMIFS(Распред!$AH$4:$AH$300,Распред!$F$4:$F$300,A23,Распред!$B$4:$B$300,"январь"))*4</f>
        <v>20</v>
      </c>
      <c r="AJ23" s="128">
        <f t="shared" si="4"/>
        <v>0</v>
      </c>
      <c r="AK23" s="128">
        <f t="shared" si="5"/>
        <v>0</v>
      </c>
      <c r="AL23" s="128">
        <f>SUMIFS(Распред!$K$4:$K$300,Распред!$B$4:$B$300,"январь",Распред!$J$4:$J$300,A23)+SUMIFS(Распред!$M$4:$M$300,Распред!$B$4:$B$300,"январь",Распред!$L$4:$L$300,A23)+SUMIFS(Распред!$O$4:$O$300,Распред!$B$4:$B$300,"январь",Распред!$N$4:$N$300,A23)+SUMIFS(Распред!$Q$4:$Q$300,Распред!$B$4:$B$300,"январь",Распред!$P$4:$P$300,A23)+SUMIFS(Распред!$S$4:$S$300,Распред!$B$4:$B$300,"январь",Распред!$R$4:$R$300,A23)+SUMIFS(Распред!$U$4:$U$300,Распред!$B$4:$B$300,"январь",Распред!$T$4:$T$300,A23)+SUMIFS(Распред!$W$4:$W$300,Распред!$B$4:$B$300,"январь",Распред!$V$4:$V$300,A23)+SUMIFS(Распред!$Y$4:$Y$300,Распред!$B$4:$B$300,"январь",Распред!$X$4:$X$300,A23)+SUMIFS(Распред!$AA$4:$AA$300,Распред!$B$4:$B$300,"январь",Распред!$Z$4:$Z$300,A23)+SUMIFS(Распред!$AC$4:$AC$300,Распред!$B$4:$B$300,"январь",Распред!$AB$4:$AB$300,A23)</f>
        <v>0</v>
      </c>
      <c r="AM23" s="128">
        <f t="shared" si="6"/>
        <v>0</v>
      </c>
      <c r="AN23" s="128">
        <f t="shared" si="10"/>
        <v>0</v>
      </c>
      <c r="AO23" s="128">
        <f t="shared" si="7"/>
        <v>0</v>
      </c>
      <c r="AP23" s="128"/>
      <c r="AQ23" s="128">
        <f t="shared" si="8"/>
        <v>0</v>
      </c>
      <c r="AR23" s="15"/>
      <c r="AS23" s="208">
        <f t="shared" si="9"/>
        <v>0</v>
      </c>
    </row>
    <row r="24" spans="1:54" x14ac:dyDescent="0.25">
      <c r="A24" s="207" t="str">
        <f>База!B24</f>
        <v>Суесинов Биржан</v>
      </c>
      <c r="B24" s="128" t="s">
        <v>24</v>
      </c>
      <c r="C24" s="128" t="s">
        <v>24</v>
      </c>
      <c r="D24" s="128" t="s">
        <v>25</v>
      </c>
      <c r="E24" s="128" t="s">
        <v>25</v>
      </c>
      <c r="F24" s="128" t="s">
        <v>25</v>
      </c>
      <c r="G24" s="128" t="s">
        <v>25</v>
      </c>
      <c r="H24" s="128" t="s">
        <v>23</v>
      </c>
      <c r="I24" s="128" t="s">
        <v>25</v>
      </c>
      <c r="J24" s="41">
        <f ca="1">IF(COUNTIFS(Распис!$B$4:$B$300,$A24,Распис!$C$4:$C$300,"&lt;="&amp;J$1,Распис!$D$4:$D$300,"&gt;="&amp;J$1)&gt;0,SUMIFS(Распис!$G$4:$G$300,Распис!$B$4:$B$300,$A24,Распис!$C$4:$C$300,"&lt;="&amp;J$1,Распис!$D$4:$D$300,"&gt;="&amp;J$1),SUMIF(База!$B$3:$B$305,$A24,База!$G$3:$G$152))</f>
        <v>6</v>
      </c>
      <c r="K24" s="41">
        <f ca="1">IF(COUNTIFS(Распис!$B$4:$B$300,$A24,Распис!$C$4:$C$300,"&lt;="&amp;K$1,Распис!$D$4:$D$300,"&gt;="&amp;K$1)&gt;0,SUMIFS(Распис!$H$4:$H$300,Распис!$B$4:$B$300,$A24,Распис!$C$4:$C$300,"&lt;="&amp;K$1,Распис!$D$4:$D$300,"&gt;="&amp;K$1),SUMIF(База!$B$3:$B$305,$A24,База!$H$3:$H$152))</f>
        <v>0</v>
      </c>
      <c r="L24" s="41">
        <f ca="1">IF(COUNTIFS(Распис!$B$4:$B$300,$A24,Распис!$C$4:$C$300,"&lt;="&amp;L$1,Распис!$D$4:$D$300,"&gt;="&amp;L$1)&gt;0,SUMIFS(Распис!$I$4:$I$300,Распис!$B$4:$B$300,$A24,Распис!$C$4:$C$300,"&lt;="&amp;L$1,Распис!$D$4:$D$300,"&gt;="&amp;L$1),SUMIF(База!$B$3:$B$305,$A24,База!$I$3:$I$152))</f>
        <v>5</v>
      </c>
      <c r="M24" s="41">
        <f ca="1">IF(COUNTIFS(Распис!$B$4:$B$300,$A24,Распис!$C$4:$C$300,"&lt;="&amp;M$1,Распис!$D$4:$D$300,"&gt;="&amp;M$1)&gt;0,SUMIFS(Распис!$J$4:$J$300,Распис!$B$4:$B$300,$A24,Распис!$C$4:$C$300,"&lt;="&amp;M$1,Распис!$D$4:$D$300,"&gt;="&amp;M$1),SUMIF(База!$B$3:$B$305,$A24,База!$J$3:$J$152))</f>
        <v>4</v>
      </c>
      <c r="N24" s="41">
        <f ca="1">IF(COUNTIFS(Распис!$B$4:$B$300,$A24,Распис!$C$4:$C$300,"&lt;="&amp;N$1,Распис!$D$4:$D$300,"&gt;="&amp;N$1)&gt;0,SUMIFS(Распис!$K$4:$K$300,Распис!$B$4:$B$300,$A24,Распис!$C$4:$C$300,"&lt;="&amp;N$1,Распис!$D$4:$D$300,"&gt;="&amp;N$1),SUMIF(База!$B$3:$B$305,$A24,База!$K$3:$K$152))</f>
        <v>3</v>
      </c>
      <c r="O24" s="41" t="s">
        <v>23</v>
      </c>
      <c r="P24" s="41">
        <f ca="1">IF(COUNTIFS(Распис!$B$4:$B$300,$A24,Распис!$C$4:$C$300,"&lt;="&amp;P$1,Распис!$D$4:$D$300,"&gt;="&amp;P$1)&gt;0,SUMIFS(Распис!$F$4:$F$300,Распис!$B$4:$B$300,$A24,Распис!$C$4:$C$300,"&lt;="&amp;P$1,Распис!$D$4:$D$300,"&gt;="&amp;P$1),SUMIF(База!$B$3:$B$305,$A24,База!$F$3:$F$152))</f>
        <v>6</v>
      </c>
      <c r="Q24" s="41">
        <f ca="1">IF(COUNTIFS(Распис!$B$4:$B$300,$A24,Распис!$C$4:$C$300,"&lt;="&amp;Q$1,Распис!$D$4:$D$300,"&gt;="&amp;Q$1)&gt;0,SUMIFS(Распис!$G$4:$G$300,Распис!$B$4:$B$300,$A24,Распис!$C$4:$C$300,"&lt;="&amp;Q$1,Распис!$D$4:$D$300,"&gt;="&amp;Q$1),SUMIF(База!$B$3:$B$305,$A24,База!$G$3:$G$152))</f>
        <v>6</v>
      </c>
      <c r="R24" s="41">
        <f ca="1">IF(COUNTIFS(Распис!$B$4:$B$300,$A24,Распис!$C$4:$C$300,"&lt;="&amp;R$1,Распис!$D$4:$D$300,"&gt;="&amp;R$1)&gt;0,SUMIFS(Распис!$H$4:$H$300,Распис!$B$4:$B$300,$A24,Распис!$C$4:$C$300,"&lt;="&amp;R$1,Распис!$D$4:$D$300,"&gt;="&amp;R$1),SUMIF(База!$B$3:$B$305,$A24,База!$H$3:$H$152))</f>
        <v>0</v>
      </c>
      <c r="S24" s="41">
        <f ca="1">IF(COUNTIFS(Распис!$B$4:$B$300,$A24,Распис!$C$4:$C$300,"&lt;="&amp;S$1,Распис!$D$4:$D$300,"&gt;="&amp;S$1)&gt;0,SUMIFS(Распис!$I$4:$I$300,Распис!$B$4:$B$300,$A24,Распис!$C$4:$C$300,"&lt;="&amp;S$1,Распис!$D$4:$D$300,"&gt;="&amp;S$1),SUMIF(База!$B$3:$B$305,$A24,База!$I$3:$I$152))</f>
        <v>5</v>
      </c>
      <c r="T24" s="41">
        <f ca="1">IF(COUNTIFS(Распис!$B$4:$B$300,$A24,Распис!$C$4:$C$300,"&lt;="&amp;T$1,Распис!$D$4:$D$300,"&gt;="&amp;T$1)&gt;0,SUMIFS(Распис!$J$4:$J$300,Распис!$B$4:$B$300,$A24,Распис!$C$4:$C$300,"&lt;="&amp;T$1,Распис!$D$4:$D$300,"&gt;="&amp;T$1),SUMIF(База!$B$3:$B$305,$A24,База!$J$3:$J$152))</f>
        <v>4</v>
      </c>
      <c r="U24" s="41">
        <f ca="1">IF(COUNTIFS(Распис!$B$4:$B$300,$A24,Распис!$C$4:$C$300,"&lt;="&amp;U$1,Распис!$D$4:$D$300,"&gt;="&amp;U$1)&gt;0,SUMIFS(Распис!$K$4:$K$300,Распис!$B$4:$B$300,$A24,Распис!$C$4:$C$300,"&lt;="&amp;U$1,Распис!$D$4:$D$300,"&gt;="&amp;U$1),SUMIF(База!$B$3:$B$305,$A24,База!$K$3:$K$152))</f>
        <v>3</v>
      </c>
      <c r="V24" s="41" t="s">
        <v>23</v>
      </c>
      <c r="W24" s="41">
        <f ca="1">IF(COUNTIFS(Распис!$B$4:$B$300,$A24,Распис!$C$4:$C$300,"&lt;="&amp;W$1,Распис!$D$4:$D$300,"&gt;="&amp;W$1)&gt;0,SUMIFS(Распис!$F$4:$F$300,Распис!$B$4:$B$300,$A24,Распис!$C$4:$C$300,"&lt;="&amp;W$1,Распис!$D$4:$D$300,"&gt;="&amp;W$1),SUMIF(База!$B$3:$B$305,$A24,База!$F$3:$F$152))</f>
        <v>6</v>
      </c>
      <c r="X24" s="41">
        <f ca="1">IF(COUNTIFS(Распис!$B$4:$B$300,$A24,Распис!$C$4:$C$300,"&lt;="&amp;X$1,Распис!$D$4:$D$300,"&gt;="&amp;X$1)&gt;0,SUMIFS(Распис!$G$4:$G$300,Распис!$B$4:$B$300,$A24,Распис!$C$4:$C$300,"&lt;="&amp;X$1,Распис!$D$4:$D$300,"&gt;="&amp;X$1),SUMIF(База!$B$3:$B$305,$A24,База!$G$3:$G$152))</f>
        <v>6</v>
      </c>
      <c r="Y24" s="41">
        <f ca="1">IF(COUNTIFS(Распис!$B$4:$B$300,$A24,Распис!$C$4:$C$300,"&lt;="&amp;Y$1,Распис!$D$4:$D$300,"&gt;="&amp;Y$1)&gt;0,SUMIFS(Распис!$H$4:$H$300,Распис!$B$4:$B$300,$A24,Распис!$C$4:$C$300,"&lt;="&amp;Y$1,Распис!$D$4:$D$300,"&gt;="&amp;Y$1),SUMIF(База!$B$3:$B$305,$A24,База!$H$3:$H$152))</f>
        <v>0</v>
      </c>
      <c r="Z24" s="41">
        <f ca="1">IF(COUNTIFS(Распис!$B$4:$B$300,$A24,Распис!$C$4:$C$300,"&lt;="&amp;Z$1,Распис!$D$4:$D$300,"&gt;="&amp;Z$1)&gt;0,SUMIFS(Распис!$I$4:$I$300,Распис!$B$4:$B$300,$A24,Распис!$C$4:$C$300,"&lt;="&amp;Z$1,Распис!$D$4:$D$300,"&gt;="&amp;Z$1),SUMIF(База!$B$3:$B$305,$A24,База!$I$3:$I$152))</f>
        <v>5</v>
      </c>
      <c r="AA24" s="41">
        <f ca="1">IF(COUNTIFS(Распис!$B$4:$B$300,$A24,Распис!$C$4:$C$300,"&lt;="&amp;AA$1,Распис!$D$4:$D$300,"&gt;="&amp;AA$1)&gt;0,SUMIFS(Распис!$J$4:$J$300,Распис!$B$4:$B$300,$A24,Распис!$C$4:$C$300,"&lt;="&amp;AA$1,Распис!$D$4:$D$300,"&gt;="&amp;AA$1),SUMIF(База!$B$3:$B$305,$A24,База!$J$3:$J$152))</f>
        <v>4</v>
      </c>
      <c r="AB24" s="41">
        <f ca="1">IF(COUNTIFS(Распис!$B$4:$B$300,$A24,Распис!$C$4:$C$300,"&lt;="&amp;AB$1,Распис!$D$4:$D$300,"&gt;="&amp;AB$1)&gt;0,SUMIFS(Распис!$K$4:$K$300,Распис!$B$4:$B$300,$A24,Распис!$C$4:$C$300,"&lt;="&amp;AB$1,Распис!$D$4:$D$300,"&gt;="&amp;AB$1),SUMIF(База!$B$3:$B$305,$A24,База!$K$3:$K$152))</f>
        <v>3</v>
      </c>
      <c r="AC24" s="41" t="s">
        <v>23</v>
      </c>
      <c r="AD24" s="41">
        <f ca="1">IF(COUNTIFS(Распис!$B$4:$B$300,$A24,Распис!$C$4:$C$300,"&lt;="&amp;AD$1,Распис!$D$4:$D$300,"&gt;="&amp;AD$1)&gt;0,SUMIFS(Распис!$F$4:$F$300,Распис!$B$4:$B$300,$A24,Распис!$C$4:$C$300,"&lt;="&amp;AD$1,Распис!$D$4:$D$300,"&gt;="&amp;AD$1),SUMIF(База!$B$3:$B$305,$A24,База!$F$3:$F$152))</f>
        <v>6</v>
      </c>
      <c r="AE24" s="41">
        <f ca="1">IF(COUNTIFS(Распис!$B$4:$B$300,$A24,Распис!$C$4:$C$300,"&lt;="&amp;AE$1,Распис!$D$4:$D$300,"&gt;="&amp;AE$1)&gt;0,SUMIFS(Распис!$G$4:$G$300,Распис!$B$4:$B$300,$A24,Распис!$C$4:$C$300,"&lt;="&amp;AE$1,Распис!$D$4:$D$300,"&gt;="&amp;AE$1),SUMIF(База!$B$3:$B$305,$A24,База!$G$3:$G$152))</f>
        <v>6</v>
      </c>
      <c r="AF24" s="41">
        <f ca="1">IF(COUNTIFS(Распис!$B$4:$B$300,$A24,Распис!$C$4:$C$300,"&lt;="&amp;AF$1,Распис!$D$4:$D$300,"&gt;="&amp;AF$1)&gt;0,SUMIFS(Распис!$H$4:$H$300,Распис!$B$4:$B$300,$A24,Распис!$C$4:$C$300,"&lt;="&amp;AF$1,Распис!$D$4:$D$300,"&gt;="&amp;AF$1),SUMIF(База!$B$3:$B$305,$A24,База!$H$3:$H$152))</f>
        <v>0</v>
      </c>
      <c r="AG24" s="128">
        <f t="shared" ca="1" si="3"/>
        <v>78</v>
      </c>
      <c r="AH24" s="128">
        <f ca="1">AG24-SUMIFS(Распред!$G$4:$G$300,Распред!$B$4:$B$300,"январь",Распред!$F$4:$F$300,A24)</f>
        <v>78</v>
      </c>
      <c r="AI24" s="128">
        <f ca="1">AH24+(COUNTIF(B24:AF24,"КД")+SUMIFS(Распред!$AH$4:$AH$300,Распред!$F$4:$F$300,A24,Распред!$B$4:$B$300,"январь"))*4</f>
        <v>98</v>
      </c>
      <c r="AJ24" s="128">
        <f t="shared" ca="1" si="4"/>
        <v>0</v>
      </c>
      <c r="AK24" s="128">
        <f t="shared" ca="1" si="5"/>
        <v>78</v>
      </c>
      <c r="AL24" s="128">
        <f>SUMIFS(Распред!$K$4:$K$300,Распред!$B$4:$B$300,"январь",Распред!$J$4:$J$300,A24)+SUMIFS(Распред!$M$4:$M$300,Распред!$B$4:$B$300,"январь",Распред!$L$4:$L$300,A24)+SUMIFS(Распред!$O$4:$O$300,Распред!$B$4:$B$300,"январь",Распред!$N$4:$N$300,A24)+SUMIFS(Распред!$Q$4:$Q$300,Распред!$B$4:$B$300,"январь",Распред!$P$4:$P$300,A24)+SUMIFS(Распред!$S$4:$S$300,Распред!$B$4:$B$300,"январь",Распред!$R$4:$R$300,A24)+SUMIFS(Распред!$U$4:$U$300,Распред!$B$4:$B$300,"январь",Распред!$T$4:$T$300,A24)+SUMIFS(Распред!$W$4:$W$300,Распред!$B$4:$B$300,"январь",Распред!$V$4:$V$300,A24)+SUMIFS(Распред!$Y$4:$Y$300,Распред!$B$4:$B$300,"январь",Распред!$X$4:$X$300,A24)+SUMIFS(Распред!$AA$4:$AA$300,Распред!$B$4:$B$300,"январь",Распред!$Z$4:$Z$300,A24)+SUMIFS(Распред!$AC$4:$AC$300,Распред!$B$4:$B$300,"январь",Распред!$AB$4:$AB$300,A24)</f>
        <v>0</v>
      </c>
      <c r="AM24" s="128">
        <f t="shared" ca="1" si="6"/>
        <v>78</v>
      </c>
      <c r="AN24" s="128">
        <f t="shared" ca="1" si="10"/>
        <v>0</v>
      </c>
      <c r="AO24" s="128">
        <f t="shared" ca="1" si="7"/>
        <v>0</v>
      </c>
      <c r="AP24" s="128">
        <v>172000</v>
      </c>
      <c r="AQ24" s="128">
        <f t="shared" ca="1" si="8"/>
        <v>0</v>
      </c>
      <c r="AR24" s="15"/>
      <c r="AS24" s="208">
        <f t="shared" ca="1" si="9"/>
        <v>0</v>
      </c>
    </row>
    <row r="25" spans="1:54" x14ac:dyDescent="0.25">
      <c r="A25" s="207" t="str">
        <f>База!B25</f>
        <v>Сивоглаз Алексей</v>
      </c>
      <c r="B25" s="128" t="s">
        <v>24</v>
      </c>
      <c r="C25" s="128" t="s">
        <v>24</v>
      </c>
      <c r="D25" s="128" t="s">
        <v>25</v>
      </c>
      <c r="E25" s="128" t="s">
        <v>25</v>
      </c>
      <c r="F25" s="128" t="s">
        <v>25</v>
      </c>
      <c r="G25" s="128" t="s">
        <v>25</v>
      </c>
      <c r="H25" s="128" t="s">
        <v>23</v>
      </c>
      <c r="I25" s="128" t="s">
        <v>25</v>
      </c>
      <c r="J25" s="41">
        <f ca="1">IF(COUNTIFS(Распис!$B$4:$B$300,$A25,Распис!$C$4:$C$300,"&lt;="&amp;J$1,Распис!$D$4:$D$300,"&gt;="&amp;J$1)&gt;0,SUMIFS(Распис!$G$4:$G$300,Распис!$B$4:$B$300,$A25,Распис!$C$4:$C$300,"&lt;="&amp;J$1,Распис!$D$4:$D$300,"&gt;="&amp;J$1),SUMIF(База!$B$3:$B$305,$A25,База!$G$3:$G$152))</f>
        <v>4</v>
      </c>
      <c r="K25" s="41">
        <f ca="1">IF(COUNTIFS(Распис!$B$4:$B$300,$A25,Распис!$C$4:$C$300,"&lt;="&amp;K$1,Распис!$D$4:$D$300,"&gt;="&amp;K$1)&gt;0,SUMIFS(Распис!$H$4:$H$300,Распис!$B$4:$B$300,$A25,Распис!$C$4:$C$300,"&lt;="&amp;K$1,Распис!$D$4:$D$300,"&gt;="&amp;K$1),SUMIF(База!$B$3:$B$305,$A25,База!$H$3:$H$152))</f>
        <v>0</v>
      </c>
      <c r="L25" s="41">
        <f ca="1">IF(COUNTIFS(Распис!$B$4:$B$300,$A25,Распис!$C$4:$C$300,"&lt;="&amp;L$1,Распис!$D$4:$D$300,"&gt;="&amp;L$1)&gt;0,SUMIFS(Распис!$I$4:$I$300,Распис!$B$4:$B$300,$A25,Распис!$C$4:$C$300,"&lt;="&amp;L$1,Распис!$D$4:$D$300,"&gt;="&amp;L$1),SUMIF(База!$B$3:$B$305,$A25,База!$I$3:$I$152))</f>
        <v>4</v>
      </c>
      <c r="M25" s="41">
        <f ca="1">IF(COUNTIFS(Распис!$B$4:$B$300,$A25,Распис!$C$4:$C$300,"&lt;="&amp;M$1,Распис!$D$4:$D$300,"&gt;="&amp;M$1)&gt;0,SUMIFS(Распис!$J$4:$J$300,Распис!$B$4:$B$300,$A25,Распис!$C$4:$C$300,"&lt;="&amp;M$1,Распис!$D$4:$D$300,"&gt;="&amp;M$1),SUMIF(База!$B$3:$B$305,$A25,База!$J$3:$J$152))</f>
        <v>4</v>
      </c>
      <c r="N25" s="41">
        <f ca="1">IF(COUNTIFS(Распис!$B$4:$B$300,$A25,Распис!$C$4:$C$300,"&lt;="&amp;N$1,Распис!$D$4:$D$300,"&gt;="&amp;N$1)&gt;0,SUMIFS(Распис!$K$4:$K$300,Распис!$B$4:$B$300,$A25,Распис!$C$4:$C$300,"&lt;="&amp;N$1,Распис!$D$4:$D$300,"&gt;="&amp;N$1),SUMIF(База!$B$3:$B$305,$A25,База!$K$3:$K$152))</f>
        <v>6</v>
      </c>
      <c r="O25" s="41" t="s">
        <v>23</v>
      </c>
      <c r="P25" s="41">
        <f ca="1">IF(COUNTIFS(Распис!$B$4:$B$300,$A25,Распис!$C$4:$C$300,"&lt;="&amp;P$1,Распис!$D$4:$D$300,"&gt;="&amp;P$1)&gt;0,SUMIFS(Распис!$F$4:$F$300,Распис!$B$4:$B$300,$A25,Распис!$C$4:$C$300,"&lt;="&amp;P$1,Распис!$D$4:$D$300,"&gt;="&amp;P$1),SUMIF(База!$B$3:$B$305,$A25,База!$F$3:$F$152))</f>
        <v>6</v>
      </c>
      <c r="Q25" s="41">
        <f ca="1">IF(COUNTIFS(Распис!$B$4:$B$300,$A25,Распис!$C$4:$C$300,"&lt;="&amp;Q$1,Распис!$D$4:$D$300,"&gt;="&amp;Q$1)&gt;0,SUMIFS(Распис!$G$4:$G$300,Распис!$B$4:$B$300,$A25,Распис!$C$4:$C$300,"&lt;="&amp;Q$1,Распис!$D$4:$D$300,"&gt;="&amp;Q$1),SUMIF(База!$B$3:$B$305,$A25,База!$G$3:$G$152))</f>
        <v>4</v>
      </c>
      <c r="R25" s="41">
        <f ca="1">IF(COUNTIFS(Распис!$B$4:$B$300,$A25,Распис!$C$4:$C$300,"&lt;="&amp;R$1,Распис!$D$4:$D$300,"&gt;="&amp;R$1)&gt;0,SUMIFS(Распис!$H$4:$H$300,Распис!$B$4:$B$300,$A25,Распис!$C$4:$C$300,"&lt;="&amp;R$1,Распис!$D$4:$D$300,"&gt;="&amp;R$1),SUMIF(База!$B$3:$B$305,$A25,База!$H$3:$H$152))</f>
        <v>0</v>
      </c>
      <c r="S25" s="41">
        <f ca="1">IF(COUNTIFS(Распис!$B$4:$B$300,$A25,Распис!$C$4:$C$300,"&lt;="&amp;S$1,Распис!$D$4:$D$300,"&gt;="&amp;S$1)&gt;0,SUMIFS(Распис!$I$4:$I$300,Распис!$B$4:$B$300,$A25,Распис!$C$4:$C$300,"&lt;="&amp;S$1,Распис!$D$4:$D$300,"&gt;="&amp;S$1),SUMIF(База!$B$3:$B$305,$A25,База!$I$3:$I$152))</f>
        <v>4</v>
      </c>
      <c r="T25" s="41">
        <f ca="1">IF(COUNTIFS(Распис!$B$4:$B$300,$A25,Распис!$C$4:$C$300,"&lt;="&amp;T$1,Распис!$D$4:$D$300,"&gt;="&amp;T$1)&gt;0,SUMIFS(Распис!$J$4:$J$300,Распис!$B$4:$B$300,$A25,Распис!$C$4:$C$300,"&lt;="&amp;T$1,Распис!$D$4:$D$300,"&gt;="&amp;T$1),SUMIF(База!$B$3:$B$305,$A25,База!$J$3:$J$152))</f>
        <v>4</v>
      </c>
      <c r="U25" s="41">
        <f ca="1">IF(COUNTIFS(Распис!$B$4:$B$300,$A25,Распис!$C$4:$C$300,"&lt;="&amp;U$1,Распис!$D$4:$D$300,"&gt;="&amp;U$1)&gt;0,SUMIFS(Распис!$K$4:$K$300,Распис!$B$4:$B$300,$A25,Распис!$C$4:$C$300,"&lt;="&amp;U$1,Распис!$D$4:$D$300,"&gt;="&amp;U$1),SUMIF(База!$B$3:$B$305,$A25,База!$K$3:$K$152))</f>
        <v>6</v>
      </c>
      <c r="V25" s="41" t="s">
        <v>23</v>
      </c>
      <c r="W25" s="41">
        <f ca="1">IF(COUNTIFS(Распис!$B$4:$B$300,$A25,Распис!$C$4:$C$300,"&lt;="&amp;W$1,Распис!$D$4:$D$300,"&gt;="&amp;W$1)&gt;0,SUMIFS(Распис!$F$4:$F$300,Распис!$B$4:$B$300,$A25,Распис!$C$4:$C$300,"&lt;="&amp;W$1,Распис!$D$4:$D$300,"&gt;="&amp;W$1),SUMIF(База!$B$3:$B$305,$A25,База!$F$3:$F$152))</f>
        <v>6</v>
      </c>
      <c r="X25" s="41">
        <f ca="1">IF(COUNTIFS(Распис!$B$4:$B$300,$A25,Распис!$C$4:$C$300,"&lt;="&amp;X$1,Распис!$D$4:$D$300,"&gt;="&amp;X$1)&gt;0,SUMIFS(Распис!$G$4:$G$300,Распис!$B$4:$B$300,$A25,Распис!$C$4:$C$300,"&lt;="&amp;X$1,Распис!$D$4:$D$300,"&gt;="&amp;X$1),SUMIF(База!$B$3:$B$305,$A25,База!$G$3:$G$152))</f>
        <v>4</v>
      </c>
      <c r="Y25" s="41">
        <f ca="1">IF(COUNTIFS(Распис!$B$4:$B$300,$A25,Распис!$C$4:$C$300,"&lt;="&amp;Y$1,Распис!$D$4:$D$300,"&gt;="&amp;Y$1)&gt;0,SUMIFS(Распис!$H$4:$H$300,Распис!$B$4:$B$300,$A25,Распис!$C$4:$C$300,"&lt;="&amp;Y$1,Распис!$D$4:$D$300,"&gt;="&amp;Y$1),SUMIF(База!$B$3:$B$305,$A25,База!$H$3:$H$152))</f>
        <v>0</v>
      </c>
      <c r="Z25" s="41">
        <f ca="1">IF(COUNTIFS(Распис!$B$4:$B$300,$A25,Распис!$C$4:$C$300,"&lt;="&amp;Z$1,Распис!$D$4:$D$300,"&gt;="&amp;Z$1)&gt;0,SUMIFS(Распис!$I$4:$I$300,Распис!$B$4:$B$300,$A25,Распис!$C$4:$C$300,"&lt;="&amp;Z$1,Распис!$D$4:$D$300,"&gt;="&amp;Z$1),SUMIF(База!$B$3:$B$305,$A25,База!$I$3:$I$152))</f>
        <v>4</v>
      </c>
      <c r="AA25" s="41">
        <f ca="1">IF(COUNTIFS(Распис!$B$4:$B$300,$A25,Распис!$C$4:$C$300,"&lt;="&amp;AA$1,Распис!$D$4:$D$300,"&gt;="&amp;AA$1)&gt;0,SUMIFS(Распис!$J$4:$J$300,Распис!$B$4:$B$300,$A25,Распис!$C$4:$C$300,"&lt;="&amp;AA$1,Распис!$D$4:$D$300,"&gt;="&amp;AA$1),SUMIF(База!$B$3:$B$305,$A25,База!$J$3:$J$152))</f>
        <v>4</v>
      </c>
      <c r="AB25" s="41">
        <f ca="1">IF(COUNTIFS(Распис!$B$4:$B$300,$A25,Распис!$C$4:$C$300,"&lt;="&amp;AB$1,Распис!$D$4:$D$300,"&gt;="&amp;AB$1)&gt;0,SUMIFS(Распис!$K$4:$K$300,Распис!$B$4:$B$300,$A25,Распис!$C$4:$C$300,"&lt;="&amp;AB$1,Распис!$D$4:$D$300,"&gt;="&amp;AB$1),SUMIF(База!$B$3:$B$305,$A25,База!$K$3:$K$152))</f>
        <v>6</v>
      </c>
      <c r="AC25" s="41" t="s">
        <v>23</v>
      </c>
      <c r="AD25" s="41">
        <f ca="1">IF(COUNTIFS(Распис!$B$4:$B$300,$A25,Распис!$C$4:$C$300,"&lt;="&amp;AD$1,Распис!$D$4:$D$300,"&gt;="&amp;AD$1)&gt;0,SUMIFS(Распис!$F$4:$F$300,Распис!$B$4:$B$300,$A25,Распис!$C$4:$C$300,"&lt;="&amp;AD$1,Распис!$D$4:$D$300,"&gt;="&amp;AD$1),SUMIF(База!$B$3:$B$305,$A25,База!$F$3:$F$152))</f>
        <v>6</v>
      </c>
      <c r="AE25" s="41">
        <f ca="1">IF(COUNTIFS(Распис!$B$4:$B$300,$A25,Распис!$C$4:$C$300,"&lt;="&amp;AE$1,Распис!$D$4:$D$300,"&gt;="&amp;AE$1)&gt;0,SUMIFS(Распис!$G$4:$G$300,Распис!$B$4:$B$300,$A25,Распис!$C$4:$C$300,"&lt;="&amp;AE$1,Распис!$D$4:$D$300,"&gt;="&amp;AE$1),SUMIF(База!$B$3:$B$305,$A25,База!$G$3:$G$152))</f>
        <v>4</v>
      </c>
      <c r="AF25" s="41">
        <f ca="1">IF(COUNTIFS(Распис!$B$4:$B$300,$A25,Распис!$C$4:$C$300,"&lt;="&amp;AF$1,Распис!$D$4:$D$300,"&gt;="&amp;AF$1)&gt;0,SUMIFS(Распис!$H$4:$H$300,Распис!$B$4:$B$300,$A25,Распис!$C$4:$C$300,"&lt;="&amp;AF$1,Распис!$D$4:$D$300,"&gt;="&amp;AF$1),SUMIF(База!$B$3:$B$305,$A25,База!$H$3:$H$152))</f>
        <v>0</v>
      </c>
      <c r="AG25" s="128">
        <f t="shared" ca="1" si="3"/>
        <v>76</v>
      </c>
      <c r="AH25" s="128">
        <f ca="1">AG25-SUMIFS(Распред!$G$4:$G$300,Распред!$B$4:$B$300,"январь",Распред!$F$4:$F$300,A25)</f>
        <v>76</v>
      </c>
      <c r="AI25" s="128">
        <f ca="1">AH25+(COUNTIF(B25:AF25,"КД")+SUMIFS(Распред!$AH$4:$AH$300,Распред!$F$4:$F$300,A25,Распред!$B$4:$B$300,"январь"))*4</f>
        <v>96</v>
      </c>
      <c r="AJ25" s="128">
        <f t="shared" ca="1" si="4"/>
        <v>0</v>
      </c>
      <c r="AK25" s="128">
        <f t="shared" ca="1" si="5"/>
        <v>76</v>
      </c>
      <c r="AL25" s="128">
        <f>SUMIFS(Распред!$K$4:$K$300,Распред!$B$4:$B$300,"январь",Распред!$J$4:$J$300,A25)+SUMIFS(Распред!$M$4:$M$300,Распред!$B$4:$B$300,"январь",Распред!$L$4:$L$300,A25)+SUMIFS(Распред!$O$4:$O$300,Распред!$B$4:$B$300,"январь",Распред!$N$4:$N$300,A25)+SUMIFS(Распред!$Q$4:$Q$300,Распред!$B$4:$B$300,"январь",Распред!$P$4:$P$300,A25)+SUMIFS(Распред!$S$4:$S$300,Распред!$B$4:$B$300,"январь",Распред!$R$4:$R$300,A25)+SUMIFS(Распред!$U$4:$U$300,Распред!$B$4:$B$300,"январь",Распред!$T$4:$T$300,A25)+SUMIFS(Распред!$W$4:$W$300,Распред!$B$4:$B$300,"январь",Распред!$V$4:$V$300,A25)+SUMIFS(Распред!$Y$4:$Y$300,Распред!$B$4:$B$300,"январь",Распред!$X$4:$X$300,A25)+SUMIFS(Распред!$AA$4:$AA$300,Распред!$B$4:$B$300,"январь",Распред!$Z$4:$Z$300,A25)+SUMIFS(Распред!$AC$4:$AC$300,Распред!$B$4:$B$300,"январь",Распред!$AB$4:$AB$300,A25)</f>
        <v>0</v>
      </c>
      <c r="AM25" s="128">
        <f t="shared" ca="1" si="6"/>
        <v>76</v>
      </c>
      <c r="AN25" s="128">
        <f t="shared" ca="1" si="10"/>
        <v>0</v>
      </c>
      <c r="AO25" s="128">
        <f t="shared" ca="1" si="7"/>
        <v>0</v>
      </c>
      <c r="AP25" s="128">
        <v>286000</v>
      </c>
      <c r="AQ25" s="128">
        <f t="shared" ca="1" si="8"/>
        <v>0</v>
      </c>
      <c r="AR25" s="15"/>
      <c r="AS25" s="208">
        <f t="shared" ca="1" si="9"/>
        <v>0</v>
      </c>
    </row>
    <row r="26" spans="1:54" x14ac:dyDescent="0.25">
      <c r="A26" s="207" t="str">
        <f>База!B26</f>
        <v>Джуматаев Эмиль</v>
      </c>
      <c r="B26" s="128" t="s">
        <v>24</v>
      </c>
      <c r="C26" s="128" t="s">
        <v>24</v>
      </c>
      <c r="D26" s="128" t="s">
        <v>25</v>
      </c>
      <c r="E26" s="128" t="s">
        <v>25</v>
      </c>
      <c r="F26" s="128" t="s">
        <v>25</v>
      </c>
      <c r="G26" s="128" t="s">
        <v>25</v>
      </c>
      <c r="H26" s="128" t="s">
        <v>23</v>
      </c>
      <c r="I26" s="128" t="s">
        <v>25</v>
      </c>
      <c r="J26" s="41">
        <f ca="1">IF(COUNTIFS(Распис!$B$4:$B$300,$A26,Распис!$C$4:$C$300,"&lt;="&amp;J$1,Распис!$D$4:$D$300,"&gt;="&amp;J$1)&gt;0,SUMIFS(Распис!$G$4:$G$300,Распис!$B$4:$B$300,$A26,Распис!$C$4:$C$300,"&lt;="&amp;J$1,Распис!$D$4:$D$300,"&gt;="&amp;J$1),SUMIF(База!$B$3:$B$305,$A26,База!$G$3:$G$152))</f>
        <v>5</v>
      </c>
      <c r="K26" s="41">
        <f ca="1">IF(COUNTIFS(Распис!$B$4:$B$300,$A26,Распис!$C$4:$C$300,"&lt;="&amp;K$1,Распис!$D$4:$D$300,"&gt;="&amp;K$1)&gt;0,SUMIFS(Распис!$H$4:$H$300,Распис!$B$4:$B$300,$A26,Распис!$C$4:$C$300,"&lt;="&amp;K$1,Распис!$D$4:$D$300,"&gt;="&amp;K$1),SUMIF(База!$B$3:$B$305,$A26,База!$H$3:$H$152))</f>
        <v>0</v>
      </c>
      <c r="L26" s="41">
        <f ca="1">IF(COUNTIFS(Распис!$B$4:$B$300,$A26,Распис!$C$4:$C$300,"&lt;="&amp;L$1,Распис!$D$4:$D$300,"&gt;="&amp;L$1)&gt;0,SUMIFS(Распис!$I$4:$I$300,Распис!$B$4:$B$300,$A26,Распис!$C$4:$C$300,"&lt;="&amp;L$1,Распис!$D$4:$D$300,"&gt;="&amp;L$1),SUMIF(База!$B$3:$B$305,$A26,База!$I$3:$I$152))</f>
        <v>5</v>
      </c>
      <c r="M26" s="41">
        <f ca="1">IF(COUNTIFS(Распис!$B$4:$B$300,$A26,Распис!$C$4:$C$300,"&lt;="&amp;M$1,Распис!$D$4:$D$300,"&gt;="&amp;M$1)&gt;0,SUMIFS(Распис!$J$4:$J$300,Распис!$B$4:$B$300,$A26,Распис!$C$4:$C$300,"&lt;="&amp;M$1,Распис!$D$4:$D$300,"&gt;="&amp;M$1),SUMIF(База!$B$3:$B$305,$A26,База!$J$3:$J$152))</f>
        <v>6</v>
      </c>
      <c r="N26" s="41">
        <f ca="1">IF(COUNTIFS(Распис!$B$4:$B$300,$A26,Распис!$C$4:$C$300,"&lt;="&amp;N$1,Распис!$D$4:$D$300,"&gt;="&amp;N$1)&gt;0,SUMIFS(Распис!$K$4:$K$300,Распис!$B$4:$B$300,$A26,Распис!$C$4:$C$300,"&lt;="&amp;N$1,Распис!$D$4:$D$300,"&gt;="&amp;N$1),SUMIF(База!$B$3:$B$305,$A26,База!$K$3:$K$152))</f>
        <v>3</v>
      </c>
      <c r="O26" s="41" t="s">
        <v>23</v>
      </c>
      <c r="P26" s="41">
        <f ca="1">IF(COUNTIFS(Распис!$B$4:$B$300,$A26,Распис!$C$4:$C$300,"&lt;="&amp;P$1,Распис!$D$4:$D$300,"&gt;="&amp;P$1)&gt;0,SUMIFS(Распис!$F$4:$F$300,Распис!$B$4:$B$300,$A26,Распис!$C$4:$C$300,"&lt;="&amp;P$1,Распис!$D$4:$D$300,"&gt;="&amp;P$1),SUMIF(База!$B$3:$B$305,$A26,База!$F$3:$F$152))</f>
        <v>5</v>
      </c>
      <c r="Q26" s="41">
        <f ca="1">IF(COUNTIFS(Распис!$B$4:$B$300,$A26,Распис!$C$4:$C$300,"&lt;="&amp;Q$1,Распис!$D$4:$D$300,"&gt;="&amp;Q$1)&gt;0,SUMIFS(Распис!$G$4:$G$300,Распис!$B$4:$B$300,$A26,Распис!$C$4:$C$300,"&lt;="&amp;Q$1,Распис!$D$4:$D$300,"&gt;="&amp;Q$1),SUMIF(База!$B$3:$B$305,$A26,База!$G$3:$G$152))</f>
        <v>5</v>
      </c>
      <c r="R26" s="41">
        <f ca="1">IF(COUNTIFS(Распис!$B$4:$B$300,$A26,Распис!$C$4:$C$300,"&lt;="&amp;R$1,Распис!$D$4:$D$300,"&gt;="&amp;R$1)&gt;0,SUMIFS(Распис!$H$4:$H$300,Распис!$B$4:$B$300,$A26,Распис!$C$4:$C$300,"&lt;="&amp;R$1,Распис!$D$4:$D$300,"&gt;="&amp;R$1),SUMIF(База!$B$3:$B$305,$A26,База!$H$3:$H$152))</f>
        <v>0</v>
      </c>
      <c r="S26" s="41">
        <f ca="1">IF(COUNTIFS(Распис!$B$4:$B$300,$A26,Распис!$C$4:$C$300,"&lt;="&amp;S$1,Распис!$D$4:$D$300,"&gt;="&amp;S$1)&gt;0,SUMIFS(Распис!$I$4:$I$300,Распис!$B$4:$B$300,$A26,Распис!$C$4:$C$300,"&lt;="&amp;S$1,Распис!$D$4:$D$300,"&gt;="&amp;S$1),SUMIF(База!$B$3:$B$305,$A26,База!$I$3:$I$152))</f>
        <v>5</v>
      </c>
      <c r="T26" s="41">
        <f ca="1">IF(COUNTIFS(Распис!$B$4:$B$300,$A26,Распис!$C$4:$C$300,"&lt;="&amp;T$1,Распис!$D$4:$D$300,"&gt;="&amp;T$1)&gt;0,SUMIFS(Распис!$J$4:$J$300,Распис!$B$4:$B$300,$A26,Распис!$C$4:$C$300,"&lt;="&amp;T$1,Распис!$D$4:$D$300,"&gt;="&amp;T$1),SUMIF(База!$B$3:$B$305,$A26,База!$J$3:$J$152))</f>
        <v>6</v>
      </c>
      <c r="U26" s="41">
        <f ca="1">IF(COUNTIFS(Распис!$B$4:$B$300,$A26,Распис!$C$4:$C$300,"&lt;="&amp;U$1,Распис!$D$4:$D$300,"&gt;="&amp;U$1)&gt;0,SUMIFS(Распис!$K$4:$K$300,Распис!$B$4:$B$300,$A26,Распис!$C$4:$C$300,"&lt;="&amp;U$1,Распис!$D$4:$D$300,"&gt;="&amp;U$1),SUMIF(База!$B$3:$B$305,$A26,База!$K$3:$K$152))</f>
        <v>3</v>
      </c>
      <c r="V26" s="41" t="s">
        <v>23</v>
      </c>
      <c r="W26" s="41">
        <f ca="1">IF(COUNTIFS(Распис!$B$4:$B$300,$A26,Распис!$C$4:$C$300,"&lt;="&amp;W$1,Распис!$D$4:$D$300,"&gt;="&amp;W$1)&gt;0,SUMIFS(Распис!$F$4:$F$300,Распис!$B$4:$B$300,$A26,Распис!$C$4:$C$300,"&lt;="&amp;W$1,Распис!$D$4:$D$300,"&gt;="&amp;W$1),SUMIF(База!$B$3:$B$305,$A26,База!$F$3:$F$152))</f>
        <v>5</v>
      </c>
      <c r="X26" s="41">
        <f ca="1">IF(COUNTIFS(Распис!$B$4:$B$300,$A26,Распис!$C$4:$C$300,"&lt;="&amp;X$1,Распис!$D$4:$D$300,"&gt;="&amp;X$1)&gt;0,SUMIFS(Распис!$G$4:$G$300,Распис!$B$4:$B$300,$A26,Распис!$C$4:$C$300,"&lt;="&amp;X$1,Распис!$D$4:$D$300,"&gt;="&amp;X$1),SUMIF(База!$B$3:$B$305,$A26,База!$G$3:$G$152))</f>
        <v>5</v>
      </c>
      <c r="Y26" s="41">
        <f ca="1">IF(COUNTIFS(Распис!$B$4:$B$300,$A26,Распис!$C$4:$C$300,"&lt;="&amp;Y$1,Распис!$D$4:$D$300,"&gt;="&amp;Y$1)&gt;0,SUMIFS(Распис!$H$4:$H$300,Распис!$B$4:$B$300,$A26,Распис!$C$4:$C$300,"&lt;="&amp;Y$1,Распис!$D$4:$D$300,"&gt;="&amp;Y$1),SUMIF(База!$B$3:$B$305,$A26,База!$H$3:$H$152))</f>
        <v>0</v>
      </c>
      <c r="Z26" s="41">
        <f ca="1">IF(COUNTIFS(Распис!$B$4:$B$300,$A26,Распис!$C$4:$C$300,"&lt;="&amp;Z$1,Распис!$D$4:$D$300,"&gt;="&amp;Z$1)&gt;0,SUMIFS(Распис!$I$4:$I$300,Распис!$B$4:$B$300,$A26,Распис!$C$4:$C$300,"&lt;="&amp;Z$1,Распис!$D$4:$D$300,"&gt;="&amp;Z$1),SUMIF(База!$B$3:$B$305,$A26,База!$I$3:$I$152))</f>
        <v>5</v>
      </c>
      <c r="AA26" s="41">
        <f ca="1">IF(COUNTIFS(Распис!$B$4:$B$300,$A26,Распис!$C$4:$C$300,"&lt;="&amp;AA$1,Распис!$D$4:$D$300,"&gt;="&amp;AA$1)&gt;0,SUMIFS(Распис!$J$4:$J$300,Распис!$B$4:$B$300,$A26,Распис!$C$4:$C$300,"&lt;="&amp;AA$1,Распис!$D$4:$D$300,"&gt;="&amp;AA$1),SUMIF(База!$B$3:$B$305,$A26,База!$J$3:$J$152))</f>
        <v>6</v>
      </c>
      <c r="AB26" s="41">
        <f ca="1">IF(COUNTIFS(Распис!$B$4:$B$300,$A26,Распис!$C$4:$C$300,"&lt;="&amp;AB$1,Распис!$D$4:$D$300,"&gt;="&amp;AB$1)&gt;0,SUMIFS(Распис!$K$4:$K$300,Распис!$B$4:$B$300,$A26,Распис!$C$4:$C$300,"&lt;="&amp;AB$1,Распис!$D$4:$D$300,"&gt;="&amp;AB$1),SUMIF(База!$B$3:$B$305,$A26,База!$K$3:$K$152))</f>
        <v>3</v>
      </c>
      <c r="AC26" s="41" t="s">
        <v>23</v>
      </c>
      <c r="AD26" s="41">
        <f ca="1">IF(COUNTIFS(Распис!$B$4:$B$300,$A26,Распис!$C$4:$C$300,"&lt;="&amp;AD$1,Распис!$D$4:$D$300,"&gt;="&amp;AD$1)&gt;0,SUMIFS(Распис!$F$4:$F$300,Распис!$B$4:$B$300,$A26,Распис!$C$4:$C$300,"&lt;="&amp;AD$1,Распис!$D$4:$D$300,"&gt;="&amp;AD$1),SUMIF(База!$B$3:$B$305,$A26,База!$F$3:$F$152))</f>
        <v>5</v>
      </c>
      <c r="AE26" s="41">
        <f ca="1">IF(COUNTIFS(Распис!$B$4:$B$300,$A26,Распис!$C$4:$C$300,"&lt;="&amp;AE$1,Распис!$D$4:$D$300,"&gt;="&amp;AE$1)&gt;0,SUMIFS(Распис!$G$4:$G$300,Распис!$B$4:$B$300,$A26,Распис!$C$4:$C$300,"&lt;="&amp;AE$1,Распис!$D$4:$D$300,"&gt;="&amp;AE$1),SUMIF(База!$B$3:$B$305,$A26,База!$G$3:$G$152))</f>
        <v>5</v>
      </c>
      <c r="AF26" s="41">
        <f ca="1">IF(COUNTIFS(Распис!$B$4:$B$300,$A26,Распис!$C$4:$C$300,"&lt;="&amp;AF$1,Распис!$D$4:$D$300,"&gt;="&amp;AF$1)&gt;0,SUMIFS(Распис!$H$4:$H$300,Распис!$B$4:$B$300,$A26,Распис!$C$4:$C$300,"&lt;="&amp;AF$1,Распис!$D$4:$D$300,"&gt;="&amp;AF$1),SUMIF(База!$B$3:$B$305,$A26,База!$H$3:$H$152))</f>
        <v>0</v>
      </c>
      <c r="AG26" s="128">
        <f t="shared" ca="1" si="3"/>
        <v>77</v>
      </c>
      <c r="AH26" s="128">
        <f ca="1">AG26-SUMIFS(Распред!$G$4:$G$300,Распред!$B$4:$B$300,"январь",Распред!$F$4:$F$300,A26)</f>
        <v>77</v>
      </c>
      <c r="AI26" s="128">
        <f ca="1">AH26+(COUNTIF(B26:AF26,"КД")+SUMIFS(Распред!$AH$4:$AH$300,Распред!$F$4:$F$300,A26,Распред!$B$4:$B$300,"январь"))*4</f>
        <v>97</v>
      </c>
      <c r="AJ26" s="128">
        <f t="shared" ca="1" si="4"/>
        <v>0</v>
      </c>
      <c r="AK26" s="128">
        <f t="shared" ca="1" si="5"/>
        <v>77</v>
      </c>
      <c r="AL26" s="128">
        <f>SUMIFS(Распред!$K$4:$K$300,Распред!$B$4:$B$300,"январь",Распред!$J$4:$J$300,A26)+SUMIFS(Распред!$M$4:$M$300,Распред!$B$4:$B$300,"январь",Распред!$L$4:$L$300,A26)+SUMIFS(Распред!$O$4:$O$300,Распред!$B$4:$B$300,"январь",Распред!$N$4:$N$300,A26)+SUMIFS(Распред!$Q$4:$Q$300,Распред!$B$4:$B$300,"январь",Распред!$P$4:$P$300,A26)+SUMIFS(Распред!$S$4:$S$300,Распред!$B$4:$B$300,"январь",Распред!$R$4:$R$300,A26)+SUMIFS(Распред!$U$4:$U$300,Распред!$B$4:$B$300,"январь",Распред!$T$4:$T$300,A26)+SUMIFS(Распред!$W$4:$W$300,Распред!$B$4:$B$300,"январь",Распред!$V$4:$V$300,A26)+SUMIFS(Распред!$Y$4:$Y$300,Распред!$B$4:$B$300,"январь",Распред!$X$4:$X$300,A26)+SUMIFS(Распред!$AA$4:$AA$300,Распред!$B$4:$B$300,"январь",Распред!$Z$4:$Z$300,A26)+SUMIFS(Распред!$AC$4:$AC$300,Распред!$B$4:$B$300,"январь",Распред!$AB$4:$AB$300,A26)</f>
        <v>0</v>
      </c>
      <c r="AM26" s="128">
        <f t="shared" ca="1" si="6"/>
        <v>77</v>
      </c>
      <c r="AN26" s="128">
        <f t="shared" ca="1" si="10"/>
        <v>0</v>
      </c>
      <c r="AO26" s="128">
        <f t="shared" ca="1" si="7"/>
        <v>0</v>
      </c>
      <c r="AP26" s="128">
        <v>286000</v>
      </c>
      <c r="AQ26" s="128">
        <f t="shared" ca="1" si="8"/>
        <v>0</v>
      </c>
      <c r="AR26" s="15"/>
      <c r="AS26" s="208">
        <f t="shared" ca="1" si="9"/>
        <v>0</v>
      </c>
    </row>
    <row r="27" spans="1:54" x14ac:dyDescent="0.25">
      <c r="A27" s="207" t="str">
        <f>База!B27</f>
        <v>Шаймарден К.</v>
      </c>
      <c r="B27" s="128" t="s">
        <v>24</v>
      </c>
      <c r="C27" s="128" t="s">
        <v>24</v>
      </c>
      <c r="D27" s="128" t="s">
        <v>25</v>
      </c>
      <c r="E27" s="128" t="s">
        <v>25</v>
      </c>
      <c r="F27" s="128" t="s">
        <v>25</v>
      </c>
      <c r="G27" s="128" t="s">
        <v>25</v>
      </c>
      <c r="H27" s="128" t="s">
        <v>23</v>
      </c>
      <c r="I27" s="128" t="s">
        <v>25</v>
      </c>
      <c r="J27" s="41">
        <f ca="1">IF(COUNTIFS(Распис!$B$4:$B$300,$A27,Распис!$C$4:$C$300,"&lt;="&amp;J$1,Распис!$D$4:$D$300,"&gt;="&amp;J$1)&gt;0,SUMIFS(Распис!$G$4:$G$300,Распис!$B$4:$B$300,$A27,Распис!$C$4:$C$300,"&lt;="&amp;J$1,Распис!$D$4:$D$300,"&gt;="&amp;J$1),SUMIF(База!$B$3:$B$305,$A27,База!$G$3:$G$152))</f>
        <v>4</v>
      </c>
      <c r="K27" s="41">
        <f ca="1">IF(COUNTIFS(Распис!$B$4:$B$300,$A27,Распис!$C$4:$C$300,"&lt;="&amp;K$1,Распис!$D$4:$D$300,"&gt;="&amp;K$1)&gt;0,SUMIFS(Распис!$H$4:$H$300,Распис!$B$4:$B$300,$A27,Распис!$C$4:$C$300,"&lt;="&amp;K$1,Распис!$D$4:$D$300,"&gt;="&amp;K$1),SUMIF(База!$B$3:$B$305,$A27,База!$H$3:$H$152))</f>
        <v>0</v>
      </c>
      <c r="L27" s="41">
        <f ca="1">IF(COUNTIFS(Распис!$B$4:$B$300,$A27,Распис!$C$4:$C$300,"&lt;="&amp;L$1,Распис!$D$4:$D$300,"&gt;="&amp;L$1)&gt;0,SUMIFS(Распис!$I$4:$I$300,Распис!$B$4:$B$300,$A27,Распис!$C$4:$C$300,"&lt;="&amp;L$1,Распис!$D$4:$D$300,"&gt;="&amp;L$1),SUMIF(База!$B$3:$B$305,$A27,База!$I$3:$I$152))</f>
        <v>4</v>
      </c>
      <c r="M27" s="41">
        <f ca="1">IF(COUNTIFS(Распис!$B$4:$B$300,$A27,Распис!$C$4:$C$300,"&lt;="&amp;M$1,Распис!$D$4:$D$300,"&gt;="&amp;M$1)&gt;0,SUMIFS(Распис!$J$4:$J$300,Распис!$B$4:$B$300,$A27,Распис!$C$4:$C$300,"&lt;="&amp;M$1,Распис!$D$4:$D$300,"&gt;="&amp;M$1),SUMIF(База!$B$3:$B$305,$A27,База!$J$3:$J$152))</f>
        <v>5</v>
      </c>
      <c r="N27" s="41">
        <f ca="1">IF(COUNTIFS(Распис!$B$4:$B$300,$A27,Распис!$C$4:$C$300,"&lt;="&amp;N$1,Распис!$D$4:$D$300,"&gt;="&amp;N$1)&gt;0,SUMIFS(Распис!$K$4:$K$300,Распис!$B$4:$B$300,$A27,Распис!$C$4:$C$300,"&lt;="&amp;N$1,Распис!$D$4:$D$300,"&gt;="&amp;N$1),SUMIF(База!$B$3:$B$305,$A27,База!$K$3:$K$152))</f>
        <v>6</v>
      </c>
      <c r="O27" s="41" t="s">
        <v>23</v>
      </c>
      <c r="P27" s="41">
        <f ca="1">IF(COUNTIFS(Распис!$B$4:$B$300,$A27,Распис!$C$4:$C$300,"&lt;="&amp;P$1,Распис!$D$4:$D$300,"&gt;="&amp;P$1)&gt;0,SUMIFS(Распис!$F$4:$F$300,Распис!$B$4:$B$300,$A27,Распис!$C$4:$C$300,"&lt;="&amp;P$1,Распис!$D$4:$D$300,"&gt;="&amp;P$1),SUMIF(База!$B$3:$B$305,$A27,База!$F$3:$F$152))</f>
        <v>5</v>
      </c>
      <c r="Q27" s="41">
        <f ca="1">IF(COUNTIFS(Распис!$B$4:$B$300,$A27,Распис!$C$4:$C$300,"&lt;="&amp;Q$1,Распис!$D$4:$D$300,"&gt;="&amp;Q$1)&gt;0,SUMIFS(Распис!$G$4:$G$300,Распис!$B$4:$B$300,$A27,Распис!$C$4:$C$300,"&lt;="&amp;Q$1,Распис!$D$4:$D$300,"&gt;="&amp;Q$1),SUMIF(База!$B$3:$B$305,$A27,База!$G$3:$G$152))</f>
        <v>4</v>
      </c>
      <c r="R27" s="41">
        <f ca="1">IF(COUNTIFS(Распис!$B$4:$B$300,$A27,Распис!$C$4:$C$300,"&lt;="&amp;R$1,Распис!$D$4:$D$300,"&gt;="&amp;R$1)&gt;0,SUMIFS(Распис!$H$4:$H$300,Распис!$B$4:$B$300,$A27,Распис!$C$4:$C$300,"&lt;="&amp;R$1,Распис!$D$4:$D$300,"&gt;="&amp;R$1),SUMIF(База!$B$3:$B$305,$A27,База!$H$3:$H$152))</f>
        <v>0</v>
      </c>
      <c r="S27" s="41">
        <f ca="1">IF(COUNTIFS(Распис!$B$4:$B$300,$A27,Распис!$C$4:$C$300,"&lt;="&amp;S$1,Распис!$D$4:$D$300,"&gt;="&amp;S$1)&gt;0,SUMIFS(Распис!$I$4:$I$300,Распис!$B$4:$B$300,$A27,Распис!$C$4:$C$300,"&lt;="&amp;S$1,Распис!$D$4:$D$300,"&gt;="&amp;S$1),SUMIF(База!$B$3:$B$305,$A27,База!$I$3:$I$152))</f>
        <v>4</v>
      </c>
      <c r="T27" s="41">
        <f ca="1">IF(COUNTIFS(Распис!$B$4:$B$300,$A27,Распис!$C$4:$C$300,"&lt;="&amp;T$1,Распис!$D$4:$D$300,"&gt;="&amp;T$1)&gt;0,SUMIFS(Распис!$J$4:$J$300,Распис!$B$4:$B$300,$A27,Распис!$C$4:$C$300,"&lt;="&amp;T$1,Распис!$D$4:$D$300,"&gt;="&amp;T$1),SUMIF(База!$B$3:$B$305,$A27,База!$J$3:$J$152))</f>
        <v>5</v>
      </c>
      <c r="U27" s="41">
        <f ca="1">IF(COUNTIFS(Распис!$B$4:$B$300,$A27,Распис!$C$4:$C$300,"&lt;="&amp;U$1,Распис!$D$4:$D$300,"&gt;="&amp;U$1)&gt;0,SUMIFS(Распис!$K$4:$K$300,Распис!$B$4:$B$300,$A27,Распис!$C$4:$C$300,"&lt;="&amp;U$1,Распис!$D$4:$D$300,"&gt;="&amp;U$1),SUMIF(База!$B$3:$B$305,$A27,База!$K$3:$K$152))</f>
        <v>6</v>
      </c>
      <c r="V27" s="41" t="s">
        <v>23</v>
      </c>
      <c r="W27" s="41">
        <f ca="1">IF(COUNTIFS(Распис!$B$4:$B$300,$A27,Распис!$C$4:$C$300,"&lt;="&amp;W$1,Распис!$D$4:$D$300,"&gt;="&amp;W$1)&gt;0,SUMIFS(Распис!$F$4:$F$300,Распис!$B$4:$B$300,$A27,Распис!$C$4:$C$300,"&lt;="&amp;W$1,Распис!$D$4:$D$300,"&gt;="&amp;W$1),SUMIF(База!$B$3:$B$305,$A27,База!$F$3:$F$152))</f>
        <v>5</v>
      </c>
      <c r="X27" s="41">
        <f ca="1">IF(COUNTIFS(Распис!$B$4:$B$300,$A27,Распис!$C$4:$C$300,"&lt;="&amp;X$1,Распис!$D$4:$D$300,"&gt;="&amp;X$1)&gt;0,SUMIFS(Распис!$G$4:$G$300,Распис!$B$4:$B$300,$A27,Распис!$C$4:$C$300,"&lt;="&amp;X$1,Распис!$D$4:$D$300,"&gt;="&amp;X$1),SUMIF(База!$B$3:$B$305,$A27,База!$G$3:$G$152))</f>
        <v>4</v>
      </c>
      <c r="Y27" s="41">
        <f ca="1">IF(COUNTIFS(Распис!$B$4:$B$300,$A27,Распис!$C$4:$C$300,"&lt;="&amp;Y$1,Распис!$D$4:$D$300,"&gt;="&amp;Y$1)&gt;0,SUMIFS(Распис!$H$4:$H$300,Распис!$B$4:$B$300,$A27,Распис!$C$4:$C$300,"&lt;="&amp;Y$1,Распис!$D$4:$D$300,"&gt;="&amp;Y$1),SUMIF(База!$B$3:$B$305,$A27,База!$H$3:$H$152))</f>
        <v>0</v>
      </c>
      <c r="Z27" s="41">
        <f ca="1">IF(COUNTIFS(Распис!$B$4:$B$300,$A27,Распис!$C$4:$C$300,"&lt;="&amp;Z$1,Распис!$D$4:$D$300,"&gt;="&amp;Z$1)&gt;0,SUMIFS(Распис!$I$4:$I$300,Распис!$B$4:$B$300,$A27,Распис!$C$4:$C$300,"&lt;="&amp;Z$1,Распис!$D$4:$D$300,"&gt;="&amp;Z$1),SUMIF(База!$B$3:$B$305,$A27,База!$I$3:$I$152))</f>
        <v>4</v>
      </c>
      <c r="AA27" s="41">
        <f ca="1">IF(COUNTIFS(Распис!$B$4:$B$300,$A27,Распис!$C$4:$C$300,"&lt;="&amp;AA$1,Распис!$D$4:$D$300,"&gt;="&amp;AA$1)&gt;0,SUMIFS(Распис!$J$4:$J$300,Распис!$B$4:$B$300,$A27,Распис!$C$4:$C$300,"&lt;="&amp;AA$1,Распис!$D$4:$D$300,"&gt;="&amp;AA$1),SUMIF(База!$B$3:$B$305,$A27,База!$J$3:$J$152))</f>
        <v>5</v>
      </c>
      <c r="AB27" s="41">
        <f ca="1">IF(COUNTIFS(Распис!$B$4:$B$300,$A27,Распис!$C$4:$C$300,"&lt;="&amp;AB$1,Распис!$D$4:$D$300,"&gt;="&amp;AB$1)&gt;0,SUMIFS(Распис!$K$4:$K$300,Распис!$B$4:$B$300,$A27,Распис!$C$4:$C$300,"&lt;="&amp;AB$1,Распис!$D$4:$D$300,"&gt;="&amp;AB$1),SUMIF(База!$B$3:$B$305,$A27,База!$K$3:$K$152))</f>
        <v>6</v>
      </c>
      <c r="AC27" s="41" t="s">
        <v>23</v>
      </c>
      <c r="AD27" s="41">
        <f ca="1">IF(COUNTIFS(Распис!$B$4:$B$300,$A27,Распис!$C$4:$C$300,"&lt;="&amp;AD$1,Распис!$D$4:$D$300,"&gt;="&amp;AD$1)&gt;0,SUMIFS(Распис!$F$4:$F$300,Распис!$B$4:$B$300,$A27,Распис!$C$4:$C$300,"&lt;="&amp;AD$1,Распис!$D$4:$D$300,"&gt;="&amp;AD$1),SUMIF(База!$B$3:$B$305,$A27,База!$F$3:$F$152))</f>
        <v>5</v>
      </c>
      <c r="AE27" s="41">
        <f ca="1">IF(COUNTIFS(Распис!$B$4:$B$300,$A27,Распис!$C$4:$C$300,"&lt;="&amp;AE$1,Распис!$D$4:$D$300,"&gt;="&amp;AE$1)&gt;0,SUMIFS(Распис!$G$4:$G$300,Распис!$B$4:$B$300,$A27,Распис!$C$4:$C$300,"&lt;="&amp;AE$1,Распис!$D$4:$D$300,"&gt;="&amp;AE$1),SUMIF(База!$B$3:$B$305,$A27,База!$G$3:$G$152))</f>
        <v>4</v>
      </c>
      <c r="AF27" s="41">
        <f ca="1">IF(COUNTIFS(Распис!$B$4:$B$300,$A27,Распис!$C$4:$C$300,"&lt;="&amp;AF$1,Распис!$D$4:$D$300,"&gt;="&amp;AF$1)&gt;0,SUMIFS(Распис!$H$4:$H$300,Распис!$B$4:$B$300,$A27,Распис!$C$4:$C$300,"&lt;="&amp;AF$1,Распис!$D$4:$D$300,"&gt;="&amp;AF$1),SUMIF(База!$B$3:$B$305,$A27,База!$H$3:$H$152))</f>
        <v>0</v>
      </c>
      <c r="AG27" s="128">
        <f t="shared" ca="1" si="3"/>
        <v>76</v>
      </c>
      <c r="AH27" s="128">
        <f ca="1">AG27-SUMIFS(Распред!$G$4:$G$300,Распред!$B$4:$B$300,"январь",Распред!$F$4:$F$300,A27)</f>
        <v>76</v>
      </c>
      <c r="AI27" s="128">
        <f ca="1">AH27+(COUNTIF(B27:AF27,"КД")+SUMIFS(Распред!$AH$4:$AH$300,Распред!$F$4:$F$300,A27,Распред!$B$4:$B$300,"январь"))*4</f>
        <v>96</v>
      </c>
      <c r="AJ27" s="128">
        <f t="shared" ca="1" si="4"/>
        <v>0</v>
      </c>
      <c r="AK27" s="128">
        <f t="shared" ca="1" si="5"/>
        <v>76</v>
      </c>
      <c r="AL27" s="128">
        <f>SUMIFS(Распред!$K$4:$K$300,Распред!$B$4:$B$300,"январь",Распред!$J$4:$J$300,A27)+SUMIFS(Распред!$M$4:$M$300,Распред!$B$4:$B$300,"январь",Распред!$L$4:$L$300,A27)+SUMIFS(Распред!$O$4:$O$300,Распред!$B$4:$B$300,"январь",Распред!$N$4:$N$300,A27)+SUMIFS(Распред!$Q$4:$Q$300,Распред!$B$4:$B$300,"январь",Распред!$P$4:$P$300,A27)+SUMIFS(Распред!$S$4:$S$300,Распред!$B$4:$B$300,"январь",Распред!$R$4:$R$300,A27)+SUMIFS(Распред!$U$4:$U$300,Распред!$B$4:$B$300,"январь",Распред!$T$4:$T$300,A27)+SUMIFS(Распред!$W$4:$W$300,Распред!$B$4:$B$300,"январь",Распред!$V$4:$V$300,A27)+SUMIFS(Распред!$Y$4:$Y$300,Распред!$B$4:$B$300,"январь",Распред!$X$4:$X$300,A27)+SUMIFS(Распред!$AA$4:$AA$300,Распред!$B$4:$B$300,"январь",Распред!$Z$4:$Z$300,A27)+SUMIFS(Распред!$AC$4:$AC$300,Распред!$B$4:$B$300,"январь",Распред!$AB$4:$AB$300,A27)</f>
        <v>0</v>
      </c>
      <c r="AM27" s="128">
        <f t="shared" ca="1" si="6"/>
        <v>76</v>
      </c>
      <c r="AN27" s="128">
        <f t="shared" ca="1" si="10"/>
        <v>0</v>
      </c>
      <c r="AO27" s="128">
        <f t="shared" ca="1" si="7"/>
        <v>0</v>
      </c>
      <c r="AP27" s="128">
        <v>286000</v>
      </c>
      <c r="AQ27" s="128">
        <f t="shared" ca="1" si="8"/>
        <v>0</v>
      </c>
      <c r="AR27" s="15"/>
      <c r="AS27" s="208">
        <f t="shared" ca="1" si="9"/>
        <v>0</v>
      </c>
    </row>
    <row r="28" spans="1:54" ht="15.75" thickBot="1" x14ac:dyDescent="0.3">
      <c r="A28" s="209" t="str">
        <f>База!B28</f>
        <v xml:space="preserve">Вакансия ГППР </v>
      </c>
      <c r="B28" s="212" t="s">
        <v>24</v>
      </c>
      <c r="C28" s="212" t="s">
        <v>24</v>
      </c>
      <c r="D28" s="212" t="s">
        <v>25</v>
      </c>
      <c r="E28" s="212" t="s">
        <v>25</v>
      </c>
      <c r="F28" s="212" t="s">
        <v>25</v>
      </c>
      <c r="G28" s="212" t="s">
        <v>25</v>
      </c>
      <c r="H28" s="212" t="s">
        <v>23</v>
      </c>
      <c r="I28" s="212" t="s">
        <v>25</v>
      </c>
      <c r="J28" s="210">
        <f>IF(COUNTIFS(Распис!$B$4:$B$300,$A28,Распис!$C$4:$C$300,"&lt;="&amp;J$1,Распис!$D$4:$D$300,"&gt;="&amp;J$1)&gt;0,SUMIFS(Распис!$G$4:$G$300,Распис!$B$4:$B$300,$A28,Распис!$C$4:$C$300,"&lt;="&amp;J$1,Распис!$D$4:$D$300,"&gt;="&amp;J$1),SUMIF(База!$B$3:$B$305,$A28,База!$G$3:$G$152))</f>
        <v>0</v>
      </c>
      <c r="K28" s="210">
        <f>IF(COUNTIFS(Распис!$B$4:$B$300,$A28,Распис!$C$4:$C$300,"&lt;="&amp;K$1,Распис!$D$4:$D$300,"&gt;="&amp;K$1)&gt;0,SUMIFS(Распис!$H$4:$H$300,Распис!$B$4:$B$300,$A28,Распис!$C$4:$C$300,"&lt;="&amp;K$1,Распис!$D$4:$D$300,"&gt;="&amp;K$1),SUMIF(База!$B$3:$B$305,$A28,База!$H$3:$H$152))</f>
        <v>0</v>
      </c>
      <c r="L28" s="210">
        <f>IF(COUNTIFS(Распис!$B$4:$B$300,$A28,Распис!$C$4:$C$300,"&lt;="&amp;L$1,Распис!$D$4:$D$300,"&gt;="&amp;L$1)&gt;0,SUMIFS(Распис!$I$4:$I$300,Распис!$B$4:$B$300,$A28,Распис!$C$4:$C$300,"&lt;="&amp;L$1,Распис!$D$4:$D$300,"&gt;="&amp;L$1),SUMIF(База!$B$3:$B$305,$A28,База!$I$3:$I$152))</f>
        <v>0</v>
      </c>
      <c r="M28" s="210">
        <f>IF(COUNTIFS(Распис!$B$4:$B$300,$A28,Распис!$C$4:$C$300,"&lt;="&amp;M$1,Распис!$D$4:$D$300,"&gt;="&amp;M$1)&gt;0,SUMIFS(Распис!$J$4:$J$300,Распис!$B$4:$B$300,$A28,Распис!$C$4:$C$300,"&lt;="&amp;M$1,Распис!$D$4:$D$300,"&gt;="&amp;M$1),SUMIF(База!$B$3:$B$305,$A28,База!$J$3:$J$152))</f>
        <v>0</v>
      </c>
      <c r="N28" s="210">
        <f>IF(COUNTIFS(Распис!$B$4:$B$300,$A28,Распис!$C$4:$C$300,"&lt;="&amp;N$1,Распис!$D$4:$D$300,"&gt;="&amp;N$1)&gt;0,SUMIFS(Распис!$K$4:$K$300,Распис!$B$4:$B$300,$A28,Распис!$C$4:$C$300,"&lt;="&amp;N$1,Распис!$D$4:$D$300,"&gt;="&amp;N$1),SUMIF(База!$B$3:$B$305,$A28,База!$K$3:$K$152))</f>
        <v>0</v>
      </c>
      <c r="O28" s="210" t="s">
        <v>23</v>
      </c>
      <c r="P28" s="210">
        <f>IF(COUNTIFS(Распис!$B$4:$B$300,$A28,Распис!$C$4:$C$300,"&lt;="&amp;P$1,Распис!$D$4:$D$300,"&gt;="&amp;P$1)&gt;0,SUMIFS(Распис!$F$4:$F$300,Распис!$B$4:$B$300,$A28,Распис!$C$4:$C$300,"&lt;="&amp;P$1,Распис!$D$4:$D$300,"&gt;="&amp;P$1),SUMIF(База!$B$3:$B$305,$A28,База!$F$3:$F$152))</f>
        <v>0</v>
      </c>
      <c r="Q28" s="210">
        <f>IF(COUNTIFS(Распис!$B$4:$B$300,$A28,Распис!$C$4:$C$300,"&lt;="&amp;Q$1,Распис!$D$4:$D$300,"&gt;="&amp;Q$1)&gt;0,SUMIFS(Распис!$G$4:$G$300,Распис!$B$4:$B$300,$A28,Распис!$C$4:$C$300,"&lt;="&amp;Q$1,Распис!$D$4:$D$300,"&gt;="&amp;Q$1),SUMIF(База!$B$3:$B$305,$A28,База!$G$3:$G$152))</f>
        <v>0</v>
      </c>
      <c r="R28" s="210">
        <f>IF(COUNTIFS(Распис!$B$4:$B$300,$A28,Распис!$C$4:$C$300,"&lt;="&amp;R$1,Распис!$D$4:$D$300,"&gt;="&amp;R$1)&gt;0,SUMIFS(Распис!$H$4:$H$300,Распис!$B$4:$B$300,$A28,Распис!$C$4:$C$300,"&lt;="&amp;R$1,Распис!$D$4:$D$300,"&gt;="&amp;R$1),SUMIF(База!$B$3:$B$305,$A28,База!$H$3:$H$152))</f>
        <v>0</v>
      </c>
      <c r="S28" s="210">
        <f>IF(COUNTIFS(Распис!$B$4:$B$300,$A28,Распис!$C$4:$C$300,"&lt;="&amp;S$1,Распис!$D$4:$D$300,"&gt;="&amp;S$1)&gt;0,SUMIFS(Распис!$I$4:$I$300,Распис!$B$4:$B$300,$A28,Распис!$C$4:$C$300,"&lt;="&amp;S$1,Распис!$D$4:$D$300,"&gt;="&amp;S$1),SUMIF(База!$B$3:$B$305,$A28,База!$I$3:$I$152))</f>
        <v>0</v>
      </c>
      <c r="T28" s="210">
        <f>IF(COUNTIFS(Распис!$B$4:$B$300,$A28,Распис!$C$4:$C$300,"&lt;="&amp;T$1,Распис!$D$4:$D$300,"&gt;="&amp;T$1)&gt;0,SUMIFS(Распис!$J$4:$J$300,Распис!$B$4:$B$300,$A28,Распис!$C$4:$C$300,"&lt;="&amp;T$1,Распис!$D$4:$D$300,"&gt;="&amp;T$1),SUMIF(База!$B$3:$B$305,$A28,База!$J$3:$J$152))</f>
        <v>0</v>
      </c>
      <c r="U28" s="210">
        <f>IF(COUNTIFS(Распис!$B$4:$B$300,$A28,Распис!$C$4:$C$300,"&lt;="&amp;U$1,Распис!$D$4:$D$300,"&gt;="&amp;U$1)&gt;0,SUMIFS(Распис!$K$4:$K$300,Распис!$B$4:$B$300,$A28,Распис!$C$4:$C$300,"&lt;="&amp;U$1,Распис!$D$4:$D$300,"&gt;="&amp;U$1),SUMIF(База!$B$3:$B$305,$A28,База!$K$3:$K$152))</f>
        <v>0</v>
      </c>
      <c r="V28" s="210" t="s">
        <v>23</v>
      </c>
      <c r="W28" s="210">
        <f>IF(COUNTIFS(Распис!$B$4:$B$300,$A28,Распис!$C$4:$C$300,"&lt;="&amp;W$1,Распис!$D$4:$D$300,"&gt;="&amp;W$1)&gt;0,SUMIFS(Распис!$F$4:$F$300,Распис!$B$4:$B$300,$A28,Распис!$C$4:$C$300,"&lt;="&amp;W$1,Распис!$D$4:$D$300,"&gt;="&amp;W$1),SUMIF(База!$B$3:$B$305,$A28,База!$F$3:$F$152))</f>
        <v>0</v>
      </c>
      <c r="X28" s="210">
        <f>IF(COUNTIFS(Распис!$B$4:$B$300,$A28,Распис!$C$4:$C$300,"&lt;="&amp;X$1,Распис!$D$4:$D$300,"&gt;="&amp;X$1)&gt;0,SUMIFS(Распис!$G$4:$G$300,Распис!$B$4:$B$300,$A28,Распис!$C$4:$C$300,"&lt;="&amp;X$1,Распис!$D$4:$D$300,"&gt;="&amp;X$1),SUMIF(База!$B$3:$B$305,$A28,База!$G$3:$G$152))</f>
        <v>0</v>
      </c>
      <c r="Y28" s="210">
        <f>IF(COUNTIFS(Распис!$B$4:$B$300,$A28,Распис!$C$4:$C$300,"&lt;="&amp;Y$1,Распис!$D$4:$D$300,"&gt;="&amp;Y$1)&gt;0,SUMIFS(Распис!$H$4:$H$300,Распис!$B$4:$B$300,$A28,Распис!$C$4:$C$300,"&lt;="&amp;Y$1,Распис!$D$4:$D$300,"&gt;="&amp;Y$1),SUMIF(База!$B$3:$B$305,$A28,База!$H$3:$H$152))</f>
        <v>0</v>
      </c>
      <c r="Z28" s="210">
        <f>IF(COUNTIFS(Распис!$B$4:$B$300,$A28,Распис!$C$4:$C$300,"&lt;="&amp;Z$1,Распис!$D$4:$D$300,"&gt;="&amp;Z$1)&gt;0,SUMIFS(Распис!$I$4:$I$300,Распис!$B$4:$B$300,$A28,Распис!$C$4:$C$300,"&lt;="&amp;Z$1,Распис!$D$4:$D$300,"&gt;="&amp;Z$1),SUMIF(База!$B$3:$B$305,$A28,База!$I$3:$I$152))</f>
        <v>0</v>
      </c>
      <c r="AA28" s="210">
        <f>IF(COUNTIFS(Распис!$B$4:$B$300,$A28,Распис!$C$4:$C$300,"&lt;="&amp;AA$1,Распис!$D$4:$D$300,"&gt;="&amp;AA$1)&gt;0,SUMIFS(Распис!$J$4:$J$300,Распис!$B$4:$B$300,$A28,Распис!$C$4:$C$300,"&lt;="&amp;AA$1,Распис!$D$4:$D$300,"&gt;="&amp;AA$1),SUMIF(База!$B$3:$B$305,$A28,База!$J$3:$J$152))</f>
        <v>0</v>
      </c>
      <c r="AB28" s="210">
        <f>IF(COUNTIFS(Распис!$B$4:$B$300,$A28,Распис!$C$4:$C$300,"&lt;="&amp;AB$1,Распис!$D$4:$D$300,"&gt;="&amp;AB$1)&gt;0,SUMIFS(Распис!$K$4:$K$300,Распис!$B$4:$B$300,$A28,Распис!$C$4:$C$300,"&lt;="&amp;AB$1,Распис!$D$4:$D$300,"&gt;="&amp;AB$1),SUMIF(База!$B$3:$B$305,$A28,База!$K$3:$K$152))</f>
        <v>0</v>
      </c>
      <c r="AC28" s="210" t="s">
        <v>23</v>
      </c>
      <c r="AD28" s="210">
        <f>IF(COUNTIFS(Распис!$B$4:$B$300,$A28,Распис!$C$4:$C$300,"&lt;="&amp;AD$1,Распис!$D$4:$D$300,"&gt;="&amp;AD$1)&gt;0,SUMIFS(Распис!$F$4:$F$300,Распис!$B$4:$B$300,$A28,Распис!$C$4:$C$300,"&lt;="&amp;AD$1,Распис!$D$4:$D$300,"&gt;="&amp;AD$1),SUMIF(База!$B$3:$B$305,$A28,База!$F$3:$F$152))</f>
        <v>0</v>
      </c>
      <c r="AE28" s="210">
        <f>IF(COUNTIFS(Распис!$B$4:$B$300,$A28,Распис!$C$4:$C$300,"&lt;="&amp;AE$1,Распис!$D$4:$D$300,"&gt;="&amp;AE$1)&gt;0,SUMIFS(Распис!$G$4:$G$300,Распис!$B$4:$B$300,$A28,Распис!$C$4:$C$300,"&lt;="&amp;AE$1,Распис!$D$4:$D$300,"&gt;="&amp;AE$1),SUMIF(База!$B$3:$B$305,$A28,База!$G$3:$G$152))</f>
        <v>0</v>
      </c>
      <c r="AF28" s="210">
        <f>IF(COUNTIFS(Распис!$B$4:$B$300,$A28,Распис!$C$4:$C$300,"&lt;="&amp;AF$1,Распис!$D$4:$D$300,"&gt;="&amp;AF$1)&gt;0,SUMIFS(Распис!$H$4:$H$300,Распис!$B$4:$B$300,$A28,Распис!$C$4:$C$300,"&lt;="&amp;AF$1,Распис!$D$4:$D$300,"&gt;="&amp;AF$1),SUMIF(База!$B$3:$B$305,$A28,База!$H$3:$H$152))</f>
        <v>0</v>
      </c>
      <c r="AG28" s="212">
        <f t="shared" si="3"/>
        <v>0</v>
      </c>
      <c r="AH28" s="212">
        <f>AG28-SUMIFS(Распред!$G$4:$G$300,Распред!$B$4:$B$300,"январь",Распред!$F$4:$F$300,A28)</f>
        <v>0</v>
      </c>
      <c r="AI28" s="212">
        <f>AH28+(COUNTIF(B28:AF28,"КД")+SUMIFS(Распред!$AH$4:$AH$300,Распред!$F$4:$F$300,A28,Распред!$B$4:$B$300,"январь"))*4</f>
        <v>20</v>
      </c>
      <c r="AJ28" s="212">
        <f t="shared" si="4"/>
        <v>0</v>
      </c>
      <c r="AK28" s="212">
        <f t="shared" si="5"/>
        <v>0</v>
      </c>
      <c r="AL28" s="212">
        <f>SUMIFS(Распред!$K$4:$K$300,Распред!$B$4:$B$300,"январь",Распред!$J$4:$J$300,A28)+SUMIFS(Распред!$M$4:$M$300,Распред!$B$4:$B$300,"январь",Распред!$L$4:$L$300,A28)+SUMIFS(Распред!$O$4:$O$300,Распред!$B$4:$B$300,"январь",Распред!$N$4:$N$300,A28)+SUMIFS(Распред!$Q$4:$Q$300,Распред!$B$4:$B$300,"январь",Распред!$P$4:$P$300,A28)+SUMIFS(Распред!$S$4:$S$300,Распред!$B$4:$B$300,"январь",Распред!$R$4:$R$300,A28)+SUMIFS(Распред!$U$4:$U$300,Распред!$B$4:$B$300,"январь",Распред!$T$4:$T$300,A28)+SUMIFS(Распред!$W$4:$W$300,Распред!$B$4:$B$300,"январь",Распред!$V$4:$V$300,A28)+SUMIFS(Распред!$Y$4:$Y$300,Распред!$B$4:$B$300,"январь",Распред!$X$4:$X$300,A28)+SUMIFS(Распред!$AA$4:$AA$300,Распред!$B$4:$B$300,"январь",Распред!$Z$4:$Z$300,A28)+SUMIFS(Распред!$AC$4:$AC$300,Распред!$B$4:$B$300,"январь",Распред!$AB$4:$AB$300,A28)</f>
        <v>0</v>
      </c>
      <c r="AM28" s="212">
        <f t="shared" si="6"/>
        <v>0</v>
      </c>
      <c r="AN28" s="212">
        <f t="shared" si="10"/>
        <v>0</v>
      </c>
      <c r="AO28" s="212">
        <f t="shared" si="7"/>
        <v>0</v>
      </c>
      <c r="AP28" s="212"/>
      <c r="AQ28" s="212">
        <f t="shared" si="8"/>
        <v>0</v>
      </c>
      <c r="AR28" s="211"/>
      <c r="AS28" s="213">
        <f t="shared" si="9"/>
        <v>0</v>
      </c>
    </row>
    <row r="29" spans="1:54" x14ac:dyDescent="0.25">
      <c r="A29" s="47" t="str">
        <f>База!B29</f>
        <v>Иванов И.И.</v>
      </c>
      <c r="B29" s="46" t="s">
        <v>24</v>
      </c>
      <c r="C29" s="46" t="s">
        <v>24</v>
      </c>
      <c r="D29" s="46" t="s">
        <v>25</v>
      </c>
      <c r="E29" s="46" t="s">
        <v>25</v>
      </c>
      <c r="F29" s="46" t="s">
        <v>25</v>
      </c>
      <c r="G29" s="46" t="s">
        <v>25</v>
      </c>
      <c r="H29" s="46" t="s">
        <v>23</v>
      </c>
      <c r="I29" s="46" t="s">
        <v>25</v>
      </c>
      <c r="J29" s="46">
        <f ca="1">IF(COUNTIFS(Распис!$B$4:$B$300,$A29,Распис!$C$4:$C$300,"&lt;="&amp;J$1,Распис!$D$4:$D$300,"&gt;="&amp;J$1)&gt;0,SUMIFS(Распис!$G$4:$G$300,Распис!$B$4:$B$300,$A29,Распис!$C$4:$C$300,"&lt;="&amp;J$1,Распис!$D$4:$D$300,"&gt;="&amp;J$1),SUMIF(База!$B$3:$B$305,$A29,База!$G$3:$G$152))</f>
        <v>0</v>
      </c>
      <c r="K29" s="46">
        <f ca="1">IF(COUNTIFS(Распис!$B$4:$B$300,$A29,Распис!$C$4:$C$300,"&lt;="&amp;K$1,Распис!$D$4:$D$300,"&gt;="&amp;K$1)&gt;0,SUMIFS(Распис!$H$4:$H$300,Распис!$B$4:$B$300,$A29,Распис!$C$4:$C$300,"&lt;="&amp;K$1,Распис!$D$4:$D$300,"&gt;="&amp;K$1),SUMIF(База!$B$3:$B$305,$A29,База!$H$3:$H$152))</f>
        <v>0</v>
      </c>
      <c r="L29" s="46">
        <f ca="1">IF(COUNTIFS(Распис!$B$4:$B$300,$A29,Распис!$C$4:$C$300,"&lt;="&amp;L$1,Распис!$D$4:$D$300,"&gt;="&amp;L$1)&gt;0,SUMIFS(Распис!$I$4:$I$300,Распис!$B$4:$B$300,$A29,Распис!$C$4:$C$300,"&lt;="&amp;L$1,Распис!$D$4:$D$300,"&gt;="&amp;L$1),SUMIF(База!$B$3:$B$305,$A29,База!$I$3:$I$152))</f>
        <v>0</v>
      </c>
      <c r="M29" s="46">
        <f ca="1">IF(COUNTIFS(Распис!$B$4:$B$300,$A29,Распис!$C$4:$C$300,"&lt;="&amp;M$1,Распис!$D$4:$D$300,"&gt;="&amp;M$1)&gt;0,SUMIFS(Распис!$J$4:$J$300,Распис!$B$4:$B$300,$A29,Распис!$C$4:$C$300,"&lt;="&amp;M$1,Распис!$D$4:$D$300,"&gt;="&amp;M$1),SUMIF(База!$B$3:$B$305,$A29,База!$J$3:$J$152))</f>
        <v>0</v>
      </c>
      <c r="N29" s="46">
        <f ca="1">IF(COUNTIFS(Распис!$B$4:$B$300,$A29,Распис!$C$4:$C$300,"&lt;="&amp;N$1,Распис!$D$4:$D$300,"&gt;="&amp;N$1)&gt;0,SUMIFS(Распис!$K$4:$K$300,Распис!$B$4:$B$300,$A29,Распис!$C$4:$C$300,"&lt;="&amp;N$1,Распис!$D$4:$D$300,"&gt;="&amp;N$1),SUMIF(База!$B$3:$B$305,$A29,База!$K$3:$K$152))</f>
        <v>0</v>
      </c>
      <c r="O29" s="46" t="s">
        <v>23</v>
      </c>
      <c r="P29" s="46">
        <f ca="1">IF(COUNTIFS(Распис!$B$4:$B$300,$A29,Распис!$C$4:$C$300,"&lt;="&amp;P$1,Распис!$D$4:$D$300,"&gt;="&amp;P$1)&gt;0,SUMIFS(Распис!$F$4:$F$300,Распис!$B$4:$B$300,$A29,Распис!$C$4:$C$300,"&lt;="&amp;P$1,Распис!$D$4:$D$300,"&gt;="&amp;P$1),SUMIF(База!$B$3:$B$305,$A29,База!$F$3:$F$152))</f>
        <v>0</v>
      </c>
      <c r="Q29" s="46">
        <f ca="1">IF(COUNTIFS(Распис!$B$4:$B$300,$A29,Распис!$C$4:$C$300,"&lt;="&amp;Q$1,Распис!$D$4:$D$300,"&gt;="&amp;Q$1)&gt;0,SUMIFS(Распис!$G$4:$G$300,Распис!$B$4:$B$300,$A29,Распис!$C$4:$C$300,"&lt;="&amp;Q$1,Распис!$D$4:$D$300,"&gt;="&amp;Q$1),SUMIF(База!$B$3:$B$305,$A29,База!$G$3:$G$152))</f>
        <v>0</v>
      </c>
      <c r="R29" s="46">
        <f ca="1">IF(COUNTIFS(Распис!$B$4:$B$300,$A29,Распис!$C$4:$C$300,"&lt;="&amp;R$1,Распис!$D$4:$D$300,"&gt;="&amp;R$1)&gt;0,SUMIFS(Распис!$H$4:$H$300,Распис!$B$4:$B$300,$A29,Распис!$C$4:$C$300,"&lt;="&amp;R$1,Распис!$D$4:$D$300,"&gt;="&amp;R$1),SUMIF(База!$B$3:$B$305,$A29,База!$H$3:$H$152))</f>
        <v>0</v>
      </c>
      <c r="S29" s="46">
        <f ca="1">IF(COUNTIFS(Распис!$B$4:$B$300,$A29,Распис!$C$4:$C$300,"&lt;="&amp;S$1,Распис!$D$4:$D$300,"&gt;="&amp;S$1)&gt;0,SUMIFS(Распис!$I$4:$I$300,Распис!$B$4:$B$300,$A29,Распис!$C$4:$C$300,"&lt;="&amp;S$1,Распис!$D$4:$D$300,"&gt;="&amp;S$1),SUMIF(База!$B$3:$B$305,$A29,База!$I$3:$I$152))</f>
        <v>0</v>
      </c>
      <c r="T29" s="46">
        <f ca="1">IF(COUNTIFS(Распис!$B$4:$B$300,$A29,Распис!$C$4:$C$300,"&lt;="&amp;T$1,Распис!$D$4:$D$300,"&gt;="&amp;T$1)&gt;0,SUMIFS(Распис!$J$4:$J$300,Распис!$B$4:$B$300,$A29,Распис!$C$4:$C$300,"&lt;="&amp;T$1,Распис!$D$4:$D$300,"&gt;="&amp;T$1),SUMIF(База!$B$3:$B$305,$A29,База!$J$3:$J$152))</f>
        <v>0</v>
      </c>
      <c r="U29" s="46">
        <f ca="1">IF(COUNTIFS(Распис!$B$4:$B$300,$A29,Распис!$C$4:$C$300,"&lt;="&amp;U$1,Распис!$D$4:$D$300,"&gt;="&amp;U$1)&gt;0,SUMIFS(Распис!$K$4:$K$300,Распис!$B$4:$B$300,$A29,Распис!$C$4:$C$300,"&lt;="&amp;U$1,Распис!$D$4:$D$300,"&gt;="&amp;U$1),SUMIF(База!$B$3:$B$305,$A29,База!$K$3:$K$152))</f>
        <v>0</v>
      </c>
      <c r="V29" s="46" t="s">
        <v>23</v>
      </c>
      <c r="W29" s="46">
        <f ca="1">IF(COUNTIFS(Распис!$B$4:$B$300,$A29,Распис!$C$4:$C$300,"&lt;="&amp;W$1,Распис!$D$4:$D$300,"&gt;="&amp;W$1)&gt;0,SUMIFS(Распис!$F$4:$F$300,Распис!$B$4:$B$300,$A29,Распис!$C$4:$C$300,"&lt;="&amp;W$1,Распис!$D$4:$D$300,"&gt;="&amp;W$1),SUMIF(База!$B$3:$B$305,$A29,База!$F$3:$F$152))</f>
        <v>0</v>
      </c>
      <c r="X29" s="46">
        <f ca="1">IF(COUNTIFS(Распис!$B$4:$B$300,$A29,Распис!$C$4:$C$300,"&lt;="&amp;X$1,Распис!$D$4:$D$300,"&gt;="&amp;X$1)&gt;0,SUMIFS(Распис!$G$4:$G$300,Распис!$B$4:$B$300,$A29,Распис!$C$4:$C$300,"&lt;="&amp;X$1,Распис!$D$4:$D$300,"&gt;="&amp;X$1),SUMIF(База!$B$3:$B$305,$A29,База!$G$3:$G$152))</f>
        <v>0</v>
      </c>
      <c r="Y29" s="46">
        <f ca="1">IF(COUNTIFS(Распис!$B$4:$B$300,$A29,Распис!$C$4:$C$300,"&lt;="&amp;Y$1,Распис!$D$4:$D$300,"&gt;="&amp;Y$1)&gt;0,SUMIFS(Распис!$H$4:$H$300,Распис!$B$4:$B$300,$A29,Распис!$C$4:$C$300,"&lt;="&amp;Y$1,Распис!$D$4:$D$300,"&gt;="&amp;Y$1),SUMIF(База!$B$3:$B$305,$A29,База!$H$3:$H$152))</f>
        <v>0</v>
      </c>
      <c r="Z29" s="46">
        <f ca="1">IF(COUNTIFS(Распис!$B$4:$B$300,$A29,Распис!$C$4:$C$300,"&lt;="&amp;Z$1,Распис!$D$4:$D$300,"&gt;="&amp;Z$1)&gt;0,SUMIFS(Распис!$I$4:$I$300,Распис!$B$4:$B$300,$A29,Распис!$C$4:$C$300,"&lt;="&amp;Z$1,Распис!$D$4:$D$300,"&gt;="&amp;Z$1),SUMIF(База!$B$3:$B$305,$A29,База!$I$3:$I$152))</f>
        <v>0</v>
      </c>
      <c r="AA29" s="46">
        <f ca="1">IF(COUNTIFS(Распис!$B$4:$B$300,$A29,Распис!$C$4:$C$300,"&lt;="&amp;AA$1,Распис!$D$4:$D$300,"&gt;="&amp;AA$1)&gt;0,SUMIFS(Распис!$J$4:$J$300,Распис!$B$4:$B$300,$A29,Распис!$C$4:$C$300,"&lt;="&amp;AA$1,Распис!$D$4:$D$300,"&gt;="&amp;AA$1),SUMIF(База!$B$3:$B$305,$A29,База!$J$3:$J$152))</f>
        <v>0</v>
      </c>
      <c r="AB29" s="46">
        <f ca="1">IF(COUNTIFS(Распис!$B$4:$B$300,$A29,Распис!$C$4:$C$300,"&lt;="&amp;AB$1,Распис!$D$4:$D$300,"&gt;="&amp;AB$1)&gt;0,SUMIFS(Распис!$K$4:$K$300,Распис!$B$4:$B$300,$A29,Распис!$C$4:$C$300,"&lt;="&amp;AB$1,Распис!$D$4:$D$300,"&gt;="&amp;AB$1),SUMIF(База!$B$3:$B$305,$A29,База!$K$3:$K$152))</f>
        <v>0</v>
      </c>
      <c r="AC29" s="46" t="s">
        <v>23</v>
      </c>
      <c r="AD29" s="46">
        <f ca="1">IF(COUNTIFS(Распис!$B$4:$B$300,$A29,Распис!$C$4:$C$300,"&lt;="&amp;AD$1,Распис!$D$4:$D$300,"&gt;="&amp;AD$1)&gt;0,SUMIFS(Распис!$F$4:$F$300,Распис!$B$4:$B$300,$A29,Распис!$C$4:$C$300,"&lt;="&amp;AD$1,Распис!$D$4:$D$300,"&gt;="&amp;AD$1),SUMIF(База!$B$3:$B$305,$A29,База!$F$3:$F$152))</f>
        <v>0</v>
      </c>
      <c r="AE29" s="46">
        <f ca="1">IF(COUNTIFS(Распис!$B$4:$B$300,$A29,Распис!$C$4:$C$300,"&lt;="&amp;AE$1,Распис!$D$4:$D$300,"&gt;="&amp;AE$1)&gt;0,SUMIFS(Распис!$G$4:$G$300,Распис!$B$4:$B$300,$A29,Распис!$C$4:$C$300,"&lt;="&amp;AE$1,Распис!$D$4:$D$300,"&gt;="&amp;AE$1),SUMIF(База!$B$3:$B$305,$A29,База!$G$3:$G$152))</f>
        <v>0</v>
      </c>
      <c r="AF29" s="46">
        <f ca="1">IF(COUNTIFS(Распис!$B$4:$B$300,$A29,Распис!$C$4:$C$300,"&lt;="&amp;AF$1,Распис!$D$4:$D$300,"&gt;="&amp;AF$1)&gt;0,SUMIFS(Распис!$H$4:$H$300,Распис!$B$4:$B$300,$A29,Распис!$C$4:$C$300,"&lt;="&amp;AF$1,Распис!$D$4:$D$300,"&gt;="&amp;AF$1),SUMIF(База!$B$3:$B$305,$A29,База!$H$3:$H$152))</f>
        <v>0</v>
      </c>
      <c r="AG29" s="46">
        <f t="shared" ca="1" si="3"/>
        <v>0</v>
      </c>
      <c r="AH29" s="46">
        <f ca="1">AG29-SUMIFS(Распред!$G$4:$G$300,Распред!$B$4:$B$300,"январь",Распред!$F$4:$F$300,A29)</f>
        <v>0</v>
      </c>
      <c r="AI29" s="46">
        <f ca="1">AH29+(COUNTIF(B29:AF29,"КД")+SUMIFS(Распред!$AH$4:$AH$300,Распред!$F$4:$F$300,A29,Распред!$B$4:$B$300,"январь"))*4</f>
        <v>20</v>
      </c>
      <c r="AJ29" s="46">
        <f t="shared" ca="1" si="4"/>
        <v>0</v>
      </c>
      <c r="AK29" s="46">
        <f t="shared" ca="1" si="5"/>
        <v>0</v>
      </c>
      <c r="AL29" s="46">
        <f>SUMIFS(Распред!$K$4:$K$300,Распред!$B$4:$B$300,"январь",Распред!$J$4:$J$300,A29)+SUMIFS(Распред!$M$4:$M$300,Распред!$B$4:$B$300,"январь",Распред!$L$4:$L$300,A29)+SUMIFS(Распред!$O$4:$O$300,Распред!$B$4:$B$300,"январь",Распред!$N$4:$N$300,A29)+SUMIFS(Распред!$Q$4:$Q$300,Распред!$B$4:$B$300,"январь",Распред!$P$4:$P$300,A29)+SUMIFS(Распред!$S$4:$S$300,Распред!$B$4:$B$300,"январь",Распред!$R$4:$R$300,A29)+SUMIFS(Распред!$U$4:$U$300,Распред!$B$4:$B$300,"январь",Распред!$T$4:$T$300,A29)+SUMIFS(Распред!$W$4:$W$300,Распред!$B$4:$B$300,"январь",Распред!$V$4:$V$300,A29)+SUMIFS(Распред!$Y$4:$Y$300,Распред!$B$4:$B$300,"январь",Распред!$X$4:$X$300,A29)+SUMIFS(Распред!$AA$4:$AA$300,Распред!$B$4:$B$300,"январь",Распред!$Z$4:$Z$300,A29)+SUMIFS(Распред!$AC$4:$AC$300,Распред!$B$4:$B$300,"январь",Распред!$AB$4:$AB$300,A29)</f>
        <v>0</v>
      </c>
      <c r="AM29" s="46">
        <f t="shared" ca="1" si="6"/>
        <v>0</v>
      </c>
      <c r="AN29" s="46">
        <f t="shared" ca="1" si="10"/>
        <v>0</v>
      </c>
      <c r="AO29" s="46">
        <f t="shared" ca="1" si="7"/>
        <v>0</v>
      </c>
      <c r="AP29" s="46"/>
      <c r="AQ29" s="46">
        <f t="shared" ca="1" si="8"/>
        <v>0</v>
      </c>
      <c r="AR29" s="47"/>
      <c r="AS29" s="47">
        <f t="shared" ca="1" si="9"/>
        <v>0</v>
      </c>
      <c r="AT29" s="47"/>
      <c r="AU29" s="47"/>
      <c r="AV29" s="47"/>
      <c r="AW29" s="47"/>
      <c r="AX29" s="47"/>
      <c r="AY29" s="47"/>
      <c r="AZ29" s="47"/>
      <c r="BA29" s="47"/>
      <c r="BB29" s="47"/>
    </row>
    <row r="30" spans="1:54" x14ac:dyDescent="0.25">
      <c r="A30" s="47">
        <f>База!B30</f>
        <v>0</v>
      </c>
      <c r="B30" s="46" t="s">
        <v>24</v>
      </c>
      <c r="C30" s="46" t="s">
        <v>24</v>
      </c>
      <c r="D30" s="46" t="s">
        <v>25</v>
      </c>
      <c r="E30" s="46" t="s">
        <v>25</v>
      </c>
      <c r="F30" s="46" t="s">
        <v>25</v>
      </c>
      <c r="G30" s="46" t="s">
        <v>25</v>
      </c>
      <c r="H30" s="46" t="s">
        <v>23</v>
      </c>
      <c r="I30" s="46" t="s">
        <v>25</v>
      </c>
      <c r="J30" s="46">
        <f ca="1">IF(COUNTIFS(Распис!$B$4:$B$300,$A30,Распис!$C$4:$C$300,"&lt;="&amp;J$1,Распис!$D$4:$D$300,"&gt;="&amp;J$1)&gt;0,SUMIFS(Распис!$G$4:$G$300,Распис!$B$4:$B$300,$A30,Распис!$C$4:$C$300,"&lt;="&amp;J$1,Распис!$D$4:$D$300,"&gt;="&amp;J$1),SUMIF(База!$B$3:$B$305,$A30,База!$G$3:$G$152))</f>
        <v>0</v>
      </c>
      <c r="K30" s="46">
        <f ca="1">IF(COUNTIFS(Распис!$B$4:$B$300,$A30,Распис!$C$4:$C$300,"&lt;="&amp;K$1,Распис!$D$4:$D$300,"&gt;="&amp;K$1)&gt;0,SUMIFS(Распис!$H$4:$H$300,Распис!$B$4:$B$300,$A30,Распис!$C$4:$C$300,"&lt;="&amp;K$1,Распис!$D$4:$D$300,"&gt;="&amp;K$1),SUMIF(База!$B$3:$B$305,$A30,База!$H$3:$H$152))</f>
        <v>0</v>
      </c>
      <c r="L30" s="46">
        <f ca="1">IF(COUNTIFS(Распис!$B$4:$B$300,$A30,Распис!$C$4:$C$300,"&lt;="&amp;L$1,Распис!$D$4:$D$300,"&gt;="&amp;L$1)&gt;0,SUMIFS(Распис!$I$4:$I$300,Распис!$B$4:$B$300,$A30,Распис!$C$4:$C$300,"&lt;="&amp;L$1,Распис!$D$4:$D$300,"&gt;="&amp;L$1),SUMIF(База!$B$3:$B$305,$A30,База!$I$3:$I$152))</f>
        <v>0</v>
      </c>
      <c r="M30" s="46">
        <f ca="1">IF(COUNTIFS(Распис!$B$4:$B$300,$A30,Распис!$C$4:$C$300,"&lt;="&amp;M$1,Распис!$D$4:$D$300,"&gt;="&amp;M$1)&gt;0,SUMIFS(Распис!$J$4:$J$300,Распис!$B$4:$B$300,$A30,Распис!$C$4:$C$300,"&lt;="&amp;M$1,Распис!$D$4:$D$300,"&gt;="&amp;M$1),SUMIF(База!$B$3:$B$305,$A30,База!$J$3:$J$152))</f>
        <v>0</v>
      </c>
      <c r="N30" s="46">
        <f ca="1">IF(COUNTIFS(Распис!$B$4:$B$300,$A30,Распис!$C$4:$C$300,"&lt;="&amp;N$1,Распис!$D$4:$D$300,"&gt;="&amp;N$1)&gt;0,SUMIFS(Распис!$K$4:$K$300,Распис!$B$4:$B$300,$A30,Распис!$C$4:$C$300,"&lt;="&amp;N$1,Распис!$D$4:$D$300,"&gt;="&amp;N$1),SUMIF(База!$B$3:$B$305,$A30,База!$K$3:$K$152))</f>
        <v>0</v>
      </c>
      <c r="O30" s="46" t="s">
        <v>23</v>
      </c>
      <c r="P30" s="46">
        <f ca="1">IF(COUNTIFS(Распис!$B$4:$B$300,$A30,Распис!$C$4:$C$300,"&lt;="&amp;P$1,Распис!$D$4:$D$300,"&gt;="&amp;P$1)&gt;0,SUMIFS(Распис!$F$4:$F$300,Распис!$B$4:$B$300,$A30,Распис!$C$4:$C$300,"&lt;="&amp;P$1,Распис!$D$4:$D$300,"&gt;="&amp;P$1),SUMIF(База!$B$3:$B$305,$A30,База!$F$3:$F$152))</f>
        <v>0</v>
      </c>
      <c r="Q30" s="46">
        <f ca="1">IF(COUNTIFS(Распис!$B$4:$B$300,$A30,Распис!$C$4:$C$300,"&lt;="&amp;Q$1,Распис!$D$4:$D$300,"&gt;="&amp;Q$1)&gt;0,SUMIFS(Распис!$G$4:$G$300,Распис!$B$4:$B$300,$A30,Распис!$C$4:$C$300,"&lt;="&amp;Q$1,Распис!$D$4:$D$300,"&gt;="&amp;Q$1),SUMIF(База!$B$3:$B$305,$A30,База!$G$3:$G$152))</f>
        <v>0</v>
      </c>
      <c r="R30" s="46">
        <f ca="1">IF(COUNTIFS(Распис!$B$4:$B$300,$A30,Распис!$C$4:$C$300,"&lt;="&amp;R$1,Распис!$D$4:$D$300,"&gt;="&amp;R$1)&gt;0,SUMIFS(Распис!$H$4:$H$300,Распис!$B$4:$B$300,$A30,Распис!$C$4:$C$300,"&lt;="&amp;R$1,Распис!$D$4:$D$300,"&gt;="&amp;R$1),SUMIF(База!$B$3:$B$305,$A30,База!$H$3:$H$152))</f>
        <v>0</v>
      </c>
      <c r="S30" s="46">
        <f ca="1">IF(COUNTIFS(Распис!$B$4:$B$300,$A30,Распис!$C$4:$C$300,"&lt;="&amp;S$1,Распис!$D$4:$D$300,"&gt;="&amp;S$1)&gt;0,SUMIFS(Распис!$I$4:$I$300,Распис!$B$4:$B$300,$A30,Распис!$C$4:$C$300,"&lt;="&amp;S$1,Распис!$D$4:$D$300,"&gt;="&amp;S$1),SUMIF(База!$B$3:$B$305,$A30,База!$I$3:$I$152))</f>
        <v>0</v>
      </c>
      <c r="T30" s="46">
        <f ca="1">IF(COUNTIFS(Распис!$B$4:$B$300,$A30,Распис!$C$4:$C$300,"&lt;="&amp;T$1,Распис!$D$4:$D$300,"&gt;="&amp;T$1)&gt;0,SUMIFS(Распис!$J$4:$J$300,Распис!$B$4:$B$300,$A30,Распис!$C$4:$C$300,"&lt;="&amp;T$1,Распис!$D$4:$D$300,"&gt;="&amp;T$1),SUMIF(База!$B$3:$B$305,$A30,База!$J$3:$J$152))</f>
        <v>0</v>
      </c>
      <c r="U30" s="46">
        <f ca="1">IF(COUNTIFS(Распис!$B$4:$B$300,$A30,Распис!$C$4:$C$300,"&lt;="&amp;U$1,Распис!$D$4:$D$300,"&gt;="&amp;U$1)&gt;0,SUMIFS(Распис!$K$4:$K$300,Распис!$B$4:$B$300,$A30,Распис!$C$4:$C$300,"&lt;="&amp;U$1,Распис!$D$4:$D$300,"&gt;="&amp;U$1),SUMIF(База!$B$3:$B$305,$A30,База!$K$3:$K$152))</f>
        <v>0</v>
      </c>
      <c r="V30" s="46" t="s">
        <v>23</v>
      </c>
      <c r="W30" s="46">
        <f ca="1">IF(COUNTIFS(Распис!$B$4:$B$300,$A30,Распис!$C$4:$C$300,"&lt;="&amp;W$1,Распис!$D$4:$D$300,"&gt;="&amp;W$1)&gt;0,SUMIFS(Распис!$F$4:$F$300,Распис!$B$4:$B$300,$A30,Распис!$C$4:$C$300,"&lt;="&amp;W$1,Распис!$D$4:$D$300,"&gt;="&amp;W$1),SUMIF(База!$B$3:$B$305,$A30,База!$F$3:$F$152))</f>
        <v>0</v>
      </c>
      <c r="X30" s="46">
        <f ca="1">IF(COUNTIFS(Распис!$B$4:$B$300,$A30,Распис!$C$4:$C$300,"&lt;="&amp;X$1,Распис!$D$4:$D$300,"&gt;="&amp;X$1)&gt;0,SUMIFS(Распис!$G$4:$G$300,Распис!$B$4:$B$300,$A30,Распис!$C$4:$C$300,"&lt;="&amp;X$1,Распис!$D$4:$D$300,"&gt;="&amp;X$1),SUMIF(База!$B$3:$B$305,$A30,База!$G$3:$G$152))</f>
        <v>0</v>
      </c>
      <c r="Y30" s="46">
        <f ca="1">IF(COUNTIFS(Распис!$B$4:$B$300,$A30,Распис!$C$4:$C$300,"&lt;="&amp;Y$1,Распис!$D$4:$D$300,"&gt;="&amp;Y$1)&gt;0,SUMIFS(Распис!$H$4:$H$300,Распис!$B$4:$B$300,$A30,Распис!$C$4:$C$300,"&lt;="&amp;Y$1,Распис!$D$4:$D$300,"&gt;="&amp;Y$1),SUMIF(База!$B$3:$B$305,$A30,База!$H$3:$H$152))</f>
        <v>0</v>
      </c>
      <c r="Z30" s="46">
        <f ca="1">IF(COUNTIFS(Распис!$B$4:$B$300,$A30,Распис!$C$4:$C$300,"&lt;="&amp;Z$1,Распис!$D$4:$D$300,"&gt;="&amp;Z$1)&gt;0,SUMIFS(Распис!$I$4:$I$300,Распис!$B$4:$B$300,$A30,Распис!$C$4:$C$300,"&lt;="&amp;Z$1,Распис!$D$4:$D$300,"&gt;="&amp;Z$1),SUMIF(База!$B$3:$B$305,$A30,База!$I$3:$I$152))</f>
        <v>0</v>
      </c>
      <c r="AA30" s="46">
        <f ca="1">IF(COUNTIFS(Распис!$B$4:$B$300,$A30,Распис!$C$4:$C$300,"&lt;="&amp;AA$1,Распис!$D$4:$D$300,"&gt;="&amp;AA$1)&gt;0,SUMIFS(Распис!$J$4:$J$300,Распис!$B$4:$B$300,$A30,Распис!$C$4:$C$300,"&lt;="&amp;AA$1,Распис!$D$4:$D$300,"&gt;="&amp;AA$1),SUMIF(База!$B$3:$B$305,$A30,База!$J$3:$J$152))</f>
        <v>0</v>
      </c>
      <c r="AB30" s="46">
        <f ca="1">IF(COUNTIFS(Распис!$B$4:$B$300,$A30,Распис!$C$4:$C$300,"&lt;="&amp;AB$1,Распис!$D$4:$D$300,"&gt;="&amp;AB$1)&gt;0,SUMIFS(Распис!$K$4:$K$300,Распис!$B$4:$B$300,$A30,Распис!$C$4:$C$300,"&lt;="&amp;AB$1,Распис!$D$4:$D$300,"&gt;="&amp;AB$1),SUMIF(База!$B$3:$B$305,$A30,База!$K$3:$K$152))</f>
        <v>0</v>
      </c>
      <c r="AC30" s="46" t="s">
        <v>23</v>
      </c>
      <c r="AD30" s="46">
        <f ca="1">IF(COUNTIFS(Распис!$B$4:$B$300,$A30,Распис!$C$4:$C$300,"&lt;="&amp;AD$1,Распис!$D$4:$D$300,"&gt;="&amp;AD$1)&gt;0,SUMIFS(Распис!$F$4:$F$300,Распис!$B$4:$B$300,$A30,Распис!$C$4:$C$300,"&lt;="&amp;AD$1,Распис!$D$4:$D$300,"&gt;="&amp;AD$1),SUMIF(База!$B$3:$B$305,$A30,База!$F$3:$F$152))</f>
        <v>0</v>
      </c>
      <c r="AE30" s="46">
        <f ca="1">IF(COUNTIFS(Распис!$B$4:$B$300,$A30,Распис!$C$4:$C$300,"&lt;="&amp;AE$1,Распис!$D$4:$D$300,"&gt;="&amp;AE$1)&gt;0,SUMIFS(Распис!$G$4:$G$300,Распис!$B$4:$B$300,$A30,Распис!$C$4:$C$300,"&lt;="&amp;AE$1,Распис!$D$4:$D$300,"&gt;="&amp;AE$1),SUMIF(База!$B$3:$B$305,$A30,База!$G$3:$G$152))</f>
        <v>0</v>
      </c>
      <c r="AF30" s="46">
        <f ca="1">IF(COUNTIFS(Распис!$B$4:$B$300,$A30,Распис!$C$4:$C$300,"&lt;="&amp;AF$1,Распис!$D$4:$D$300,"&gt;="&amp;AF$1)&gt;0,SUMIFS(Распис!$H$4:$H$300,Распис!$B$4:$B$300,$A30,Распис!$C$4:$C$300,"&lt;="&amp;AF$1,Распис!$D$4:$D$300,"&gt;="&amp;AF$1),SUMIF(База!$B$3:$B$305,$A30,База!$H$3:$H$152))</f>
        <v>0</v>
      </c>
      <c r="AG30" s="46">
        <f t="shared" ca="1" si="3"/>
        <v>0</v>
      </c>
      <c r="AH30" s="46">
        <f ca="1">AG30-SUMIFS(Распред!$G$4:$G$300,Распред!$B$4:$B$300,"январь",Распред!$F$4:$F$300,A30)</f>
        <v>0</v>
      </c>
      <c r="AI30" s="46">
        <f ca="1">AH30+(COUNTIF(B30:AF30,"КД")+SUMIFS(Распред!$AH$4:$AH$300,Распред!$F$4:$F$300,A30,Распред!$B$4:$B$300,"январь"))*4</f>
        <v>20</v>
      </c>
      <c r="AJ30" s="46">
        <f t="shared" ca="1" si="4"/>
        <v>0</v>
      </c>
      <c r="AK30" s="46">
        <f t="shared" ca="1" si="5"/>
        <v>0</v>
      </c>
      <c r="AL30" s="46">
        <f>SUMIFS(Распред!$K$4:$K$300,Распред!$B$4:$B$300,"январь",Распред!$J$4:$J$300,A30)+SUMIFS(Распред!$M$4:$M$300,Распред!$B$4:$B$300,"январь",Распред!$L$4:$L$300,A30)+SUMIFS(Распред!$O$4:$O$300,Распред!$B$4:$B$300,"январь",Распред!$N$4:$N$300,A30)+SUMIFS(Распред!$Q$4:$Q$300,Распред!$B$4:$B$300,"январь",Распред!$P$4:$P$300,A30)+SUMIFS(Распред!$S$4:$S$300,Распред!$B$4:$B$300,"январь",Распред!$R$4:$R$300,A30)+SUMIFS(Распред!$U$4:$U$300,Распред!$B$4:$B$300,"январь",Распред!$T$4:$T$300,A30)+SUMIFS(Распред!$W$4:$W$300,Распред!$B$4:$B$300,"январь",Распред!$V$4:$V$300,A30)+SUMIFS(Распред!$Y$4:$Y$300,Распред!$B$4:$B$300,"январь",Распред!$X$4:$X$300,A30)+SUMIFS(Распред!$AA$4:$AA$300,Распред!$B$4:$B$300,"январь",Распред!$Z$4:$Z$300,A30)+SUMIFS(Распред!$AC$4:$AC$300,Распред!$B$4:$B$300,"январь",Распред!$AB$4:$AB$300,A30)</f>
        <v>0</v>
      </c>
      <c r="AM30" s="46">
        <f t="shared" ca="1" si="6"/>
        <v>0</v>
      </c>
      <c r="AN30" s="46">
        <f t="shared" ca="1" si="10"/>
        <v>0</v>
      </c>
      <c r="AO30" s="46">
        <f t="shared" ca="1" si="7"/>
        <v>0</v>
      </c>
      <c r="AP30" s="46"/>
      <c r="AQ30" s="46">
        <f ca="1">ROUND(AO30%*AP30,0)</f>
        <v>0</v>
      </c>
      <c r="AR30" s="47"/>
      <c r="AS30" s="47">
        <f t="shared" ca="1" si="9"/>
        <v>0</v>
      </c>
      <c r="AT30" s="47"/>
      <c r="AU30" s="47"/>
      <c r="AV30" s="47"/>
      <c r="AW30" s="47"/>
      <c r="AX30" s="47"/>
      <c r="AY30" s="47"/>
      <c r="AZ30" s="47"/>
      <c r="BA30" s="47"/>
      <c r="BB30" s="47"/>
    </row>
    <row r="31" spans="1:54" x14ac:dyDescent="0.25">
      <c r="A31" s="47">
        <f>База!B31</f>
        <v>0</v>
      </c>
      <c r="B31" s="46" t="s">
        <v>24</v>
      </c>
      <c r="C31" s="46" t="s">
        <v>24</v>
      </c>
      <c r="D31" s="46" t="s">
        <v>25</v>
      </c>
      <c r="E31" s="46" t="s">
        <v>25</v>
      </c>
      <c r="F31" s="46" t="s">
        <v>25</v>
      </c>
      <c r="G31" s="46" t="s">
        <v>25</v>
      </c>
      <c r="H31" s="46" t="s">
        <v>23</v>
      </c>
      <c r="I31" s="46" t="s">
        <v>25</v>
      </c>
      <c r="J31" s="46">
        <f ca="1">IF(COUNTIFS(Распис!$B$4:$B$300,$A31,Распис!$C$4:$C$300,"&lt;="&amp;J$1,Распис!$D$4:$D$300,"&gt;="&amp;J$1)&gt;0,SUMIFS(Распис!$G$4:$G$300,Распис!$B$4:$B$300,$A31,Распис!$C$4:$C$300,"&lt;="&amp;J$1,Распис!$D$4:$D$300,"&gt;="&amp;J$1),SUMIF(База!$B$3:$B$305,$A31,База!$G$3:$G$152))</f>
        <v>0</v>
      </c>
      <c r="K31" s="46">
        <f ca="1">IF(COUNTIFS(Распис!$B$4:$B$300,$A31,Распис!$C$4:$C$300,"&lt;="&amp;K$1,Распис!$D$4:$D$300,"&gt;="&amp;K$1)&gt;0,SUMIFS(Распис!$H$4:$H$300,Распис!$B$4:$B$300,$A31,Распис!$C$4:$C$300,"&lt;="&amp;K$1,Распис!$D$4:$D$300,"&gt;="&amp;K$1),SUMIF(База!$B$3:$B$305,$A31,База!$H$3:$H$152))</f>
        <v>0</v>
      </c>
      <c r="L31" s="46">
        <f ca="1">IF(COUNTIFS(Распис!$B$4:$B$300,$A31,Распис!$C$4:$C$300,"&lt;="&amp;L$1,Распис!$D$4:$D$300,"&gt;="&amp;L$1)&gt;0,SUMIFS(Распис!$I$4:$I$300,Распис!$B$4:$B$300,$A31,Распис!$C$4:$C$300,"&lt;="&amp;L$1,Распис!$D$4:$D$300,"&gt;="&amp;L$1),SUMIF(База!$B$3:$B$305,$A31,База!$I$3:$I$152))</f>
        <v>0</v>
      </c>
      <c r="M31" s="46">
        <f ca="1">IF(COUNTIFS(Распис!$B$4:$B$300,$A31,Распис!$C$4:$C$300,"&lt;="&amp;M$1,Распис!$D$4:$D$300,"&gt;="&amp;M$1)&gt;0,SUMIFS(Распис!$J$4:$J$300,Распис!$B$4:$B$300,$A31,Распис!$C$4:$C$300,"&lt;="&amp;M$1,Распис!$D$4:$D$300,"&gt;="&amp;M$1),SUMIF(База!$B$3:$B$305,$A31,База!$J$3:$J$152))</f>
        <v>0</v>
      </c>
      <c r="N31" s="46">
        <f ca="1">IF(COUNTIFS(Распис!$B$4:$B$300,$A31,Распис!$C$4:$C$300,"&lt;="&amp;N$1,Распис!$D$4:$D$300,"&gt;="&amp;N$1)&gt;0,SUMIFS(Распис!$K$4:$K$300,Распис!$B$4:$B$300,$A31,Распис!$C$4:$C$300,"&lt;="&amp;N$1,Распис!$D$4:$D$300,"&gt;="&amp;N$1),SUMIF(База!$B$3:$B$305,$A31,База!$K$3:$K$152))</f>
        <v>0</v>
      </c>
      <c r="O31" s="46" t="s">
        <v>23</v>
      </c>
      <c r="P31" s="46">
        <f ca="1">IF(COUNTIFS(Распис!$B$4:$B$300,$A31,Распис!$C$4:$C$300,"&lt;="&amp;P$1,Распис!$D$4:$D$300,"&gt;="&amp;P$1)&gt;0,SUMIFS(Распис!$F$4:$F$300,Распис!$B$4:$B$300,$A31,Распис!$C$4:$C$300,"&lt;="&amp;P$1,Распис!$D$4:$D$300,"&gt;="&amp;P$1),SUMIF(База!$B$3:$B$305,$A31,База!$F$3:$F$152))</f>
        <v>0</v>
      </c>
      <c r="Q31" s="46">
        <f ca="1">IF(COUNTIFS(Распис!$B$4:$B$300,$A31,Распис!$C$4:$C$300,"&lt;="&amp;Q$1,Распис!$D$4:$D$300,"&gt;="&amp;Q$1)&gt;0,SUMIFS(Распис!$G$4:$G$300,Распис!$B$4:$B$300,$A31,Распис!$C$4:$C$300,"&lt;="&amp;Q$1,Распис!$D$4:$D$300,"&gt;="&amp;Q$1),SUMIF(База!$B$3:$B$305,$A31,База!$G$3:$G$152))</f>
        <v>0</v>
      </c>
      <c r="R31" s="46">
        <f ca="1">IF(COUNTIFS(Распис!$B$4:$B$300,$A31,Распис!$C$4:$C$300,"&lt;="&amp;R$1,Распис!$D$4:$D$300,"&gt;="&amp;R$1)&gt;0,SUMIFS(Распис!$H$4:$H$300,Распис!$B$4:$B$300,$A31,Распис!$C$4:$C$300,"&lt;="&amp;R$1,Распис!$D$4:$D$300,"&gt;="&amp;R$1),SUMIF(База!$B$3:$B$305,$A31,База!$H$3:$H$152))</f>
        <v>0</v>
      </c>
      <c r="S31" s="46">
        <f ca="1">IF(COUNTIFS(Распис!$B$4:$B$300,$A31,Распис!$C$4:$C$300,"&lt;="&amp;S$1,Распис!$D$4:$D$300,"&gt;="&amp;S$1)&gt;0,SUMIFS(Распис!$I$4:$I$300,Распис!$B$4:$B$300,$A31,Распис!$C$4:$C$300,"&lt;="&amp;S$1,Распис!$D$4:$D$300,"&gt;="&amp;S$1),SUMIF(База!$B$3:$B$305,$A31,База!$I$3:$I$152))</f>
        <v>0</v>
      </c>
      <c r="T31" s="46">
        <f ca="1">IF(COUNTIFS(Распис!$B$4:$B$300,$A31,Распис!$C$4:$C$300,"&lt;="&amp;T$1,Распис!$D$4:$D$300,"&gt;="&amp;T$1)&gt;0,SUMIFS(Распис!$J$4:$J$300,Распис!$B$4:$B$300,$A31,Распис!$C$4:$C$300,"&lt;="&amp;T$1,Распис!$D$4:$D$300,"&gt;="&amp;T$1),SUMIF(База!$B$3:$B$305,$A31,База!$J$3:$J$152))</f>
        <v>0</v>
      </c>
      <c r="U31" s="46">
        <f ca="1">IF(COUNTIFS(Распис!$B$4:$B$300,$A31,Распис!$C$4:$C$300,"&lt;="&amp;U$1,Распис!$D$4:$D$300,"&gt;="&amp;U$1)&gt;0,SUMIFS(Распис!$K$4:$K$300,Распис!$B$4:$B$300,$A31,Распис!$C$4:$C$300,"&lt;="&amp;U$1,Распис!$D$4:$D$300,"&gt;="&amp;U$1),SUMIF(База!$B$3:$B$305,$A31,База!$K$3:$K$152))</f>
        <v>0</v>
      </c>
      <c r="V31" s="46" t="s">
        <v>23</v>
      </c>
      <c r="W31" s="46">
        <f ca="1">IF(COUNTIFS(Распис!$B$4:$B$300,$A31,Распис!$C$4:$C$300,"&lt;="&amp;W$1,Распис!$D$4:$D$300,"&gt;="&amp;W$1)&gt;0,SUMIFS(Распис!$F$4:$F$300,Распис!$B$4:$B$300,$A31,Распис!$C$4:$C$300,"&lt;="&amp;W$1,Распис!$D$4:$D$300,"&gt;="&amp;W$1),SUMIF(База!$B$3:$B$305,$A31,База!$F$3:$F$152))</f>
        <v>0</v>
      </c>
      <c r="X31" s="46">
        <f ca="1">IF(COUNTIFS(Распис!$B$4:$B$300,$A31,Распис!$C$4:$C$300,"&lt;="&amp;X$1,Распис!$D$4:$D$300,"&gt;="&amp;X$1)&gt;0,SUMIFS(Распис!$G$4:$G$300,Распис!$B$4:$B$300,$A31,Распис!$C$4:$C$300,"&lt;="&amp;X$1,Распис!$D$4:$D$300,"&gt;="&amp;X$1),SUMIF(База!$B$3:$B$305,$A31,База!$G$3:$G$152))</f>
        <v>0</v>
      </c>
      <c r="Y31" s="46">
        <f ca="1">IF(COUNTIFS(Распис!$B$4:$B$300,$A31,Распис!$C$4:$C$300,"&lt;="&amp;Y$1,Распис!$D$4:$D$300,"&gt;="&amp;Y$1)&gt;0,SUMIFS(Распис!$H$4:$H$300,Распис!$B$4:$B$300,$A31,Распис!$C$4:$C$300,"&lt;="&amp;Y$1,Распис!$D$4:$D$300,"&gt;="&amp;Y$1),SUMIF(База!$B$3:$B$305,$A31,База!$H$3:$H$152))</f>
        <v>0</v>
      </c>
      <c r="Z31" s="46">
        <f ca="1">IF(COUNTIFS(Распис!$B$4:$B$300,$A31,Распис!$C$4:$C$300,"&lt;="&amp;Z$1,Распис!$D$4:$D$300,"&gt;="&amp;Z$1)&gt;0,SUMIFS(Распис!$I$4:$I$300,Распис!$B$4:$B$300,$A31,Распис!$C$4:$C$300,"&lt;="&amp;Z$1,Распис!$D$4:$D$300,"&gt;="&amp;Z$1),SUMIF(База!$B$3:$B$305,$A31,База!$I$3:$I$152))</f>
        <v>0</v>
      </c>
      <c r="AA31" s="46">
        <f ca="1">IF(COUNTIFS(Распис!$B$4:$B$300,$A31,Распис!$C$4:$C$300,"&lt;="&amp;AA$1,Распис!$D$4:$D$300,"&gt;="&amp;AA$1)&gt;0,SUMIFS(Распис!$J$4:$J$300,Распис!$B$4:$B$300,$A31,Распис!$C$4:$C$300,"&lt;="&amp;AA$1,Распис!$D$4:$D$300,"&gt;="&amp;AA$1),SUMIF(База!$B$3:$B$305,$A31,База!$J$3:$J$152))</f>
        <v>0</v>
      </c>
      <c r="AB31" s="46">
        <f ca="1">IF(COUNTIFS(Распис!$B$4:$B$300,$A31,Распис!$C$4:$C$300,"&lt;="&amp;AB$1,Распис!$D$4:$D$300,"&gt;="&amp;AB$1)&gt;0,SUMIFS(Распис!$K$4:$K$300,Распис!$B$4:$B$300,$A31,Распис!$C$4:$C$300,"&lt;="&amp;AB$1,Распис!$D$4:$D$300,"&gt;="&amp;AB$1),SUMIF(База!$B$3:$B$305,$A31,База!$K$3:$K$152))</f>
        <v>0</v>
      </c>
      <c r="AC31" s="46" t="s">
        <v>23</v>
      </c>
      <c r="AD31" s="46">
        <f ca="1">IF(COUNTIFS(Распис!$B$4:$B$300,$A31,Распис!$C$4:$C$300,"&lt;="&amp;AD$1,Распис!$D$4:$D$300,"&gt;="&amp;AD$1)&gt;0,SUMIFS(Распис!$F$4:$F$300,Распис!$B$4:$B$300,$A31,Распис!$C$4:$C$300,"&lt;="&amp;AD$1,Распис!$D$4:$D$300,"&gt;="&amp;AD$1),SUMIF(База!$B$3:$B$305,$A31,База!$F$3:$F$152))</f>
        <v>0</v>
      </c>
      <c r="AE31" s="46">
        <f ca="1">IF(COUNTIFS(Распис!$B$4:$B$300,$A31,Распис!$C$4:$C$300,"&lt;="&amp;AE$1,Распис!$D$4:$D$300,"&gt;="&amp;AE$1)&gt;0,SUMIFS(Распис!$G$4:$G$300,Распис!$B$4:$B$300,$A31,Распис!$C$4:$C$300,"&lt;="&amp;AE$1,Распис!$D$4:$D$300,"&gt;="&amp;AE$1),SUMIF(База!$B$3:$B$305,$A31,База!$G$3:$G$152))</f>
        <v>0</v>
      </c>
      <c r="AF31" s="46">
        <f ca="1">IF(COUNTIFS(Распис!$B$4:$B$300,$A31,Распис!$C$4:$C$300,"&lt;="&amp;AF$1,Распис!$D$4:$D$300,"&gt;="&amp;AF$1)&gt;0,SUMIFS(Распис!$H$4:$H$300,Распис!$B$4:$B$300,$A31,Распис!$C$4:$C$300,"&lt;="&amp;AF$1,Распис!$D$4:$D$300,"&gt;="&amp;AF$1),SUMIF(База!$B$3:$B$305,$A31,База!$H$3:$H$152))</f>
        <v>0</v>
      </c>
      <c r="AG31" s="46">
        <f t="shared" ca="1" si="3"/>
        <v>0</v>
      </c>
      <c r="AH31" s="46">
        <f ca="1">AG31-SUMIFS(Распред!$G$4:$G$300,Распред!$B$4:$B$300,"январь",Распред!$F$4:$F$300,A31)</f>
        <v>0</v>
      </c>
      <c r="AI31" s="46">
        <f ca="1">AH31+(COUNTIF(B31:AF31,"КД")+SUMIFS(Распред!$AH$4:$AH$300,Распред!$F$4:$F$300,A31,Распред!$B$4:$B$300,"январь"))*4</f>
        <v>20</v>
      </c>
      <c r="AJ31" s="46">
        <f t="shared" ca="1" si="4"/>
        <v>0</v>
      </c>
      <c r="AK31" s="46">
        <f t="shared" ca="1" si="5"/>
        <v>0</v>
      </c>
      <c r="AL31" s="46">
        <f>SUMIFS(Распред!$K$4:$K$300,Распред!$B$4:$B$300,"январь",Распред!$J$4:$J$300,A31)+SUMIFS(Распред!$M$4:$M$300,Распред!$B$4:$B$300,"январь",Распред!$L$4:$L$300,A31)+SUMIFS(Распред!$O$4:$O$300,Распред!$B$4:$B$300,"январь",Распред!$N$4:$N$300,A31)+SUMIFS(Распред!$Q$4:$Q$300,Распред!$B$4:$B$300,"январь",Распред!$P$4:$P$300,A31)+SUMIFS(Распред!$S$4:$S$300,Распред!$B$4:$B$300,"январь",Распред!$R$4:$R$300,A31)+SUMIFS(Распред!$U$4:$U$300,Распред!$B$4:$B$300,"январь",Распред!$T$4:$T$300,A31)+SUMIFS(Распред!$W$4:$W$300,Распред!$B$4:$B$300,"январь",Распред!$V$4:$V$300,A31)+SUMIFS(Распред!$Y$4:$Y$300,Распред!$B$4:$B$300,"январь",Распред!$X$4:$X$300,A31)+SUMIFS(Распред!$AA$4:$AA$300,Распред!$B$4:$B$300,"январь",Распред!$Z$4:$Z$300,A31)+SUMIFS(Распред!$AC$4:$AC$300,Распред!$B$4:$B$300,"январь",Распред!$AB$4:$AB$300,A31)</f>
        <v>0</v>
      </c>
      <c r="AM31" s="46">
        <f t="shared" ca="1" si="6"/>
        <v>0</v>
      </c>
      <c r="AN31" s="46">
        <f t="shared" ca="1" si="10"/>
        <v>0</v>
      </c>
      <c r="AO31" s="46">
        <f t="shared" ca="1" si="7"/>
        <v>0</v>
      </c>
      <c r="AP31" s="46"/>
      <c r="AQ31" s="46">
        <f t="shared" ca="1" si="8"/>
        <v>0</v>
      </c>
      <c r="AR31" s="47"/>
      <c r="AS31" s="47">
        <f t="shared" ca="1" si="9"/>
        <v>0</v>
      </c>
      <c r="AT31" s="47"/>
      <c r="AU31" s="47"/>
      <c r="AV31" s="47"/>
      <c r="AW31" s="47"/>
      <c r="AX31" s="47"/>
      <c r="AY31" s="47"/>
      <c r="AZ31" s="47"/>
      <c r="BA31" s="47"/>
      <c r="BB31" s="47"/>
    </row>
    <row r="32" spans="1:54" x14ac:dyDescent="0.25">
      <c r="A32" s="47">
        <f>База!B32</f>
        <v>0</v>
      </c>
      <c r="B32" s="46" t="s">
        <v>24</v>
      </c>
      <c r="C32" s="46" t="s">
        <v>24</v>
      </c>
      <c r="D32" s="46" t="s">
        <v>25</v>
      </c>
      <c r="E32" s="46" t="s">
        <v>25</v>
      </c>
      <c r="F32" s="46" t="s">
        <v>25</v>
      </c>
      <c r="G32" s="46" t="s">
        <v>25</v>
      </c>
      <c r="H32" s="46" t="s">
        <v>23</v>
      </c>
      <c r="I32" s="46" t="s">
        <v>25</v>
      </c>
      <c r="J32" s="46">
        <f ca="1">IF(COUNTIFS(Распис!$B$4:$B$300,$A32,Распис!$C$4:$C$300,"&lt;="&amp;J$1,Распис!$D$4:$D$300,"&gt;="&amp;J$1)&gt;0,SUMIFS(Распис!$G$4:$G$300,Распис!$B$4:$B$300,$A32,Распис!$C$4:$C$300,"&lt;="&amp;J$1,Распис!$D$4:$D$300,"&gt;="&amp;J$1),SUMIF(База!$B$3:$B$305,$A32,База!$G$3:$G$152))</f>
        <v>0</v>
      </c>
      <c r="K32" s="46">
        <f ca="1">IF(COUNTIFS(Распис!$B$4:$B$300,$A32,Распис!$C$4:$C$300,"&lt;="&amp;K$1,Распис!$D$4:$D$300,"&gt;="&amp;K$1)&gt;0,SUMIFS(Распис!$H$4:$H$300,Распис!$B$4:$B$300,$A32,Распис!$C$4:$C$300,"&lt;="&amp;K$1,Распис!$D$4:$D$300,"&gt;="&amp;K$1),SUMIF(База!$B$3:$B$305,$A32,База!$H$3:$H$152))</f>
        <v>0</v>
      </c>
      <c r="L32" s="46">
        <f ca="1">IF(COUNTIFS(Распис!$B$4:$B$300,$A32,Распис!$C$4:$C$300,"&lt;="&amp;L$1,Распис!$D$4:$D$300,"&gt;="&amp;L$1)&gt;0,SUMIFS(Распис!$I$4:$I$300,Распис!$B$4:$B$300,$A32,Распис!$C$4:$C$300,"&lt;="&amp;L$1,Распис!$D$4:$D$300,"&gt;="&amp;L$1),SUMIF(База!$B$3:$B$305,$A32,База!$I$3:$I$152))</f>
        <v>0</v>
      </c>
      <c r="M32" s="46">
        <f ca="1">IF(COUNTIFS(Распис!$B$4:$B$300,$A32,Распис!$C$4:$C$300,"&lt;="&amp;M$1,Распис!$D$4:$D$300,"&gt;="&amp;M$1)&gt;0,SUMIFS(Распис!$J$4:$J$300,Распис!$B$4:$B$300,$A32,Распис!$C$4:$C$300,"&lt;="&amp;M$1,Распис!$D$4:$D$300,"&gt;="&amp;M$1),SUMIF(База!$B$3:$B$305,$A32,База!$J$3:$J$152))</f>
        <v>0</v>
      </c>
      <c r="N32" s="46">
        <f ca="1">IF(COUNTIFS(Распис!$B$4:$B$300,$A32,Распис!$C$4:$C$300,"&lt;="&amp;N$1,Распис!$D$4:$D$300,"&gt;="&amp;N$1)&gt;0,SUMIFS(Распис!$K$4:$K$300,Распис!$B$4:$B$300,$A32,Распис!$C$4:$C$300,"&lt;="&amp;N$1,Распис!$D$4:$D$300,"&gt;="&amp;N$1),SUMIF(База!$B$3:$B$305,$A32,База!$K$3:$K$152))</f>
        <v>0</v>
      </c>
      <c r="O32" s="46" t="s">
        <v>23</v>
      </c>
      <c r="P32" s="46">
        <f ca="1">IF(COUNTIFS(Распис!$B$4:$B$300,$A32,Распис!$C$4:$C$300,"&lt;="&amp;P$1,Распис!$D$4:$D$300,"&gt;="&amp;P$1)&gt;0,SUMIFS(Распис!$F$4:$F$300,Распис!$B$4:$B$300,$A32,Распис!$C$4:$C$300,"&lt;="&amp;P$1,Распис!$D$4:$D$300,"&gt;="&amp;P$1),SUMIF(База!$B$3:$B$305,$A32,База!$F$3:$F$152))</f>
        <v>0</v>
      </c>
      <c r="Q32" s="46">
        <f ca="1">IF(COUNTIFS(Распис!$B$4:$B$300,$A32,Распис!$C$4:$C$300,"&lt;="&amp;Q$1,Распис!$D$4:$D$300,"&gt;="&amp;Q$1)&gt;0,SUMIFS(Распис!$G$4:$G$300,Распис!$B$4:$B$300,$A32,Распис!$C$4:$C$300,"&lt;="&amp;Q$1,Распис!$D$4:$D$300,"&gt;="&amp;Q$1),SUMIF(База!$B$3:$B$305,$A32,База!$G$3:$G$152))</f>
        <v>0</v>
      </c>
      <c r="R32" s="46">
        <f ca="1">IF(COUNTIFS(Распис!$B$4:$B$300,$A32,Распис!$C$4:$C$300,"&lt;="&amp;R$1,Распис!$D$4:$D$300,"&gt;="&amp;R$1)&gt;0,SUMIFS(Распис!$H$4:$H$300,Распис!$B$4:$B$300,$A32,Распис!$C$4:$C$300,"&lt;="&amp;R$1,Распис!$D$4:$D$300,"&gt;="&amp;R$1),SUMIF(База!$B$3:$B$305,$A32,База!$H$3:$H$152))</f>
        <v>0</v>
      </c>
      <c r="S32" s="46">
        <f ca="1">IF(COUNTIFS(Распис!$B$4:$B$300,$A32,Распис!$C$4:$C$300,"&lt;="&amp;S$1,Распис!$D$4:$D$300,"&gt;="&amp;S$1)&gt;0,SUMIFS(Распис!$I$4:$I$300,Распис!$B$4:$B$300,$A32,Распис!$C$4:$C$300,"&lt;="&amp;S$1,Распис!$D$4:$D$300,"&gt;="&amp;S$1),SUMIF(База!$B$3:$B$305,$A32,База!$I$3:$I$152))</f>
        <v>0</v>
      </c>
      <c r="T32" s="46">
        <f ca="1">IF(COUNTIFS(Распис!$B$4:$B$300,$A32,Распис!$C$4:$C$300,"&lt;="&amp;T$1,Распис!$D$4:$D$300,"&gt;="&amp;T$1)&gt;0,SUMIFS(Распис!$J$4:$J$300,Распис!$B$4:$B$300,$A32,Распис!$C$4:$C$300,"&lt;="&amp;T$1,Распис!$D$4:$D$300,"&gt;="&amp;T$1),SUMIF(База!$B$3:$B$305,$A32,База!$J$3:$J$152))</f>
        <v>0</v>
      </c>
      <c r="U32" s="46">
        <f ca="1">IF(COUNTIFS(Распис!$B$4:$B$300,$A32,Распис!$C$4:$C$300,"&lt;="&amp;U$1,Распис!$D$4:$D$300,"&gt;="&amp;U$1)&gt;0,SUMIFS(Распис!$K$4:$K$300,Распис!$B$4:$B$300,$A32,Распис!$C$4:$C$300,"&lt;="&amp;U$1,Распис!$D$4:$D$300,"&gt;="&amp;U$1),SUMIF(База!$B$3:$B$305,$A32,База!$K$3:$K$152))</f>
        <v>0</v>
      </c>
      <c r="V32" s="46" t="s">
        <v>23</v>
      </c>
      <c r="W32" s="46">
        <f ca="1">IF(COUNTIFS(Распис!$B$4:$B$300,$A32,Распис!$C$4:$C$300,"&lt;="&amp;W$1,Распис!$D$4:$D$300,"&gt;="&amp;W$1)&gt;0,SUMIFS(Распис!$F$4:$F$300,Распис!$B$4:$B$300,$A32,Распис!$C$4:$C$300,"&lt;="&amp;W$1,Распис!$D$4:$D$300,"&gt;="&amp;W$1),SUMIF(База!$B$3:$B$305,$A32,База!$F$3:$F$152))</f>
        <v>0</v>
      </c>
      <c r="X32" s="46">
        <f ca="1">IF(COUNTIFS(Распис!$B$4:$B$300,$A32,Распис!$C$4:$C$300,"&lt;="&amp;X$1,Распис!$D$4:$D$300,"&gt;="&amp;X$1)&gt;0,SUMIFS(Распис!$G$4:$G$300,Распис!$B$4:$B$300,$A32,Распис!$C$4:$C$300,"&lt;="&amp;X$1,Распис!$D$4:$D$300,"&gt;="&amp;X$1),SUMIF(База!$B$3:$B$305,$A32,База!$G$3:$G$152))</f>
        <v>0</v>
      </c>
      <c r="Y32" s="46">
        <f ca="1">IF(COUNTIFS(Распис!$B$4:$B$300,$A32,Распис!$C$4:$C$300,"&lt;="&amp;Y$1,Распис!$D$4:$D$300,"&gt;="&amp;Y$1)&gt;0,SUMIFS(Распис!$H$4:$H$300,Распис!$B$4:$B$300,$A32,Распис!$C$4:$C$300,"&lt;="&amp;Y$1,Распис!$D$4:$D$300,"&gt;="&amp;Y$1),SUMIF(База!$B$3:$B$305,$A32,База!$H$3:$H$152))</f>
        <v>0</v>
      </c>
      <c r="Z32" s="46">
        <f ca="1">IF(COUNTIFS(Распис!$B$4:$B$300,$A32,Распис!$C$4:$C$300,"&lt;="&amp;Z$1,Распис!$D$4:$D$300,"&gt;="&amp;Z$1)&gt;0,SUMIFS(Распис!$I$4:$I$300,Распис!$B$4:$B$300,$A32,Распис!$C$4:$C$300,"&lt;="&amp;Z$1,Распис!$D$4:$D$300,"&gt;="&amp;Z$1),SUMIF(База!$B$3:$B$305,$A32,База!$I$3:$I$152))</f>
        <v>0</v>
      </c>
      <c r="AA32" s="46">
        <f ca="1">IF(COUNTIFS(Распис!$B$4:$B$300,$A32,Распис!$C$4:$C$300,"&lt;="&amp;AA$1,Распис!$D$4:$D$300,"&gt;="&amp;AA$1)&gt;0,SUMIFS(Распис!$J$4:$J$300,Распис!$B$4:$B$300,$A32,Распис!$C$4:$C$300,"&lt;="&amp;AA$1,Распис!$D$4:$D$300,"&gt;="&amp;AA$1),SUMIF(База!$B$3:$B$305,$A32,База!$J$3:$J$152))</f>
        <v>0</v>
      </c>
      <c r="AB32" s="46">
        <f ca="1">IF(COUNTIFS(Распис!$B$4:$B$300,$A32,Распис!$C$4:$C$300,"&lt;="&amp;AB$1,Распис!$D$4:$D$300,"&gt;="&amp;AB$1)&gt;0,SUMIFS(Распис!$K$4:$K$300,Распис!$B$4:$B$300,$A32,Распис!$C$4:$C$300,"&lt;="&amp;AB$1,Распис!$D$4:$D$300,"&gt;="&amp;AB$1),SUMIF(База!$B$3:$B$305,$A32,База!$K$3:$K$152))</f>
        <v>0</v>
      </c>
      <c r="AC32" s="46" t="s">
        <v>23</v>
      </c>
      <c r="AD32" s="46">
        <f ca="1">IF(COUNTIFS(Распис!$B$4:$B$300,$A32,Распис!$C$4:$C$300,"&lt;="&amp;AD$1,Распис!$D$4:$D$300,"&gt;="&amp;AD$1)&gt;0,SUMIFS(Распис!$F$4:$F$300,Распис!$B$4:$B$300,$A32,Распис!$C$4:$C$300,"&lt;="&amp;AD$1,Распис!$D$4:$D$300,"&gt;="&amp;AD$1),SUMIF(База!$B$3:$B$305,$A32,База!$F$3:$F$152))</f>
        <v>0</v>
      </c>
      <c r="AE32" s="46">
        <f ca="1">IF(COUNTIFS(Распис!$B$4:$B$300,$A32,Распис!$C$4:$C$300,"&lt;="&amp;AE$1,Распис!$D$4:$D$300,"&gt;="&amp;AE$1)&gt;0,SUMIFS(Распис!$G$4:$G$300,Распис!$B$4:$B$300,$A32,Распис!$C$4:$C$300,"&lt;="&amp;AE$1,Распис!$D$4:$D$300,"&gt;="&amp;AE$1),SUMIF(База!$B$3:$B$305,$A32,База!$G$3:$G$152))</f>
        <v>0</v>
      </c>
      <c r="AF32" s="46">
        <f ca="1">IF(COUNTIFS(Распис!$B$4:$B$300,$A32,Распис!$C$4:$C$300,"&lt;="&amp;AF$1,Распис!$D$4:$D$300,"&gt;="&amp;AF$1)&gt;0,SUMIFS(Распис!$H$4:$H$300,Распис!$B$4:$B$300,$A32,Распис!$C$4:$C$300,"&lt;="&amp;AF$1,Распис!$D$4:$D$300,"&gt;="&amp;AF$1),SUMIF(База!$B$3:$B$305,$A32,База!$H$3:$H$152))</f>
        <v>0</v>
      </c>
      <c r="AG32" s="46">
        <f t="shared" ca="1" si="3"/>
        <v>0</v>
      </c>
      <c r="AH32" s="46">
        <f ca="1">AG32-SUMIFS(Распред!$G$4:$G$300,Распред!$B$4:$B$300,"январь",Распред!$F$4:$F$300,A32)</f>
        <v>0</v>
      </c>
      <c r="AI32" s="46">
        <f ca="1">AH32+(COUNTIF(B32:AF32,"КД")+SUMIFS(Распред!$AH$4:$AH$300,Распред!$F$4:$F$300,A32,Распред!$B$4:$B$300,"январь"))*4</f>
        <v>20</v>
      </c>
      <c r="AJ32" s="46">
        <f t="shared" ca="1" si="4"/>
        <v>0</v>
      </c>
      <c r="AK32" s="46">
        <f t="shared" ca="1" si="5"/>
        <v>0</v>
      </c>
      <c r="AL32" s="46">
        <f>SUMIFS(Распред!$K$4:$K$300,Распред!$B$4:$B$300,"январь",Распред!$J$4:$J$300,A32)+SUMIFS(Распред!$M$4:$M$300,Распред!$B$4:$B$300,"январь",Распред!$L$4:$L$300,A32)+SUMIFS(Распред!$O$4:$O$300,Распред!$B$4:$B$300,"январь",Распред!$N$4:$N$300,A32)+SUMIFS(Распред!$Q$4:$Q$300,Распред!$B$4:$B$300,"январь",Распред!$P$4:$P$300,A32)+SUMIFS(Распред!$S$4:$S$300,Распред!$B$4:$B$300,"январь",Распред!$R$4:$R$300,A32)+SUMIFS(Распред!$U$4:$U$300,Распред!$B$4:$B$300,"январь",Распред!$T$4:$T$300,A32)+SUMIFS(Распред!$W$4:$W$300,Распред!$B$4:$B$300,"январь",Распред!$V$4:$V$300,A32)+SUMIFS(Распред!$Y$4:$Y$300,Распред!$B$4:$B$300,"январь",Распред!$X$4:$X$300,A32)+SUMIFS(Распред!$AA$4:$AA$300,Распред!$B$4:$B$300,"январь",Распред!$Z$4:$Z$300,A32)+SUMIFS(Распред!$AC$4:$AC$300,Распред!$B$4:$B$300,"январь",Распред!$AB$4:$AB$300,A32)</f>
        <v>0</v>
      </c>
      <c r="AM32" s="46">
        <f t="shared" ca="1" si="6"/>
        <v>0</v>
      </c>
      <c r="AN32" s="46">
        <f t="shared" ca="1" si="10"/>
        <v>0</v>
      </c>
      <c r="AO32" s="46">
        <f t="shared" ca="1" si="7"/>
        <v>0</v>
      </c>
      <c r="AP32" s="46"/>
      <c r="AQ32" s="46">
        <f t="shared" ca="1" si="8"/>
        <v>0</v>
      </c>
      <c r="AR32" s="47"/>
      <c r="AS32" s="47">
        <f t="shared" ca="1" si="9"/>
        <v>0</v>
      </c>
      <c r="AT32" s="47"/>
      <c r="AU32" s="47"/>
      <c r="AV32" s="47"/>
      <c r="AW32" s="47"/>
      <c r="AX32" s="47"/>
      <c r="AY32" s="47"/>
      <c r="AZ32" s="47"/>
      <c r="BA32" s="47"/>
      <c r="BB32" s="47"/>
    </row>
    <row r="33" spans="1:54" x14ac:dyDescent="0.25">
      <c r="A33" s="47">
        <f>База!B33</f>
        <v>0</v>
      </c>
      <c r="B33" s="46" t="s">
        <v>24</v>
      </c>
      <c r="C33" s="46" t="s">
        <v>24</v>
      </c>
      <c r="D33" s="46" t="s">
        <v>25</v>
      </c>
      <c r="E33" s="46" t="s">
        <v>25</v>
      </c>
      <c r="F33" s="46" t="s">
        <v>25</v>
      </c>
      <c r="G33" s="46" t="s">
        <v>25</v>
      </c>
      <c r="H33" s="46" t="s">
        <v>23</v>
      </c>
      <c r="I33" s="46" t="s">
        <v>25</v>
      </c>
      <c r="J33" s="46">
        <f ca="1">IF(COUNTIFS(Распис!$B$4:$B$300,$A33,Распис!$C$4:$C$300,"&lt;="&amp;J$1,Распис!$D$4:$D$300,"&gt;="&amp;J$1)&gt;0,SUMIFS(Распис!$G$4:$G$300,Распис!$B$4:$B$300,$A33,Распис!$C$4:$C$300,"&lt;="&amp;J$1,Распис!$D$4:$D$300,"&gt;="&amp;J$1),SUMIF(База!$B$3:$B$305,$A33,База!$G$3:$G$152))</f>
        <v>0</v>
      </c>
      <c r="K33" s="46">
        <f ca="1">IF(COUNTIFS(Распис!$B$4:$B$300,$A33,Распис!$C$4:$C$300,"&lt;="&amp;K$1,Распис!$D$4:$D$300,"&gt;="&amp;K$1)&gt;0,SUMIFS(Распис!$H$4:$H$300,Распис!$B$4:$B$300,$A33,Распис!$C$4:$C$300,"&lt;="&amp;K$1,Распис!$D$4:$D$300,"&gt;="&amp;K$1),SUMIF(База!$B$3:$B$305,$A33,База!$H$3:$H$152))</f>
        <v>0</v>
      </c>
      <c r="L33" s="46">
        <f ca="1">IF(COUNTIFS(Распис!$B$4:$B$300,$A33,Распис!$C$4:$C$300,"&lt;="&amp;L$1,Распис!$D$4:$D$300,"&gt;="&amp;L$1)&gt;0,SUMIFS(Распис!$I$4:$I$300,Распис!$B$4:$B$300,$A33,Распис!$C$4:$C$300,"&lt;="&amp;L$1,Распис!$D$4:$D$300,"&gt;="&amp;L$1),SUMIF(База!$B$3:$B$305,$A33,База!$I$3:$I$152))</f>
        <v>0</v>
      </c>
      <c r="M33" s="46">
        <f ca="1">IF(COUNTIFS(Распис!$B$4:$B$300,$A33,Распис!$C$4:$C$300,"&lt;="&amp;M$1,Распис!$D$4:$D$300,"&gt;="&amp;M$1)&gt;0,SUMIFS(Распис!$J$4:$J$300,Распис!$B$4:$B$300,$A33,Распис!$C$4:$C$300,"&lt;="&amp;M$1,Распис!$D$4:$D$300,"&gt;="&amp;M$1),SUMIF(База!$B$3:$B$305,$A33,База!$J$3:$J$152))</f>
        <v>0</v>
      </c>
      <c r="N33" s="46">
        <f ca="1">IF(COUNTIFS(Распис!$B$4:$B$300,$A33,Распис!$C$4:$C$300,"&lt;="&amp;N$1,Распис!$D$4:$D$300,"&gt;="&amp;N$1)&gt;0,SUMIFS(Распис!$K$4:$K$300,Распис!$B$4:$B$300,$A33,Распис!$C$4:$C$300,"&lt;="&amp;N$1,Распис!$D$4:$D$300,"&gt;="&amp;N$1),SUMIF(База!$B$3:$B$305,$A33,База!$K$3:$K$152))</f>
        <v>0</v>
      </c>
      <c r="O33" s="46" t="s">
        <v>23</v>
      </c>
      <c r="P33" s="46">
        <f ca="1">IF(COUNTIFS(Распис!$B$4:$B$300,$A33,Распис!$C$4:$C$300,"&lt;="&amp;P$1,Распис!$D$4:$D$300,"&gt;="&amp;P$1)&gt;0,SUMIFS(Распис!$F$4:$F$300,Распис!$B$4:$B$300,$A33,Распис!$C$4:$C$300,"&lt;="&amp;P$1,Распис!$D$4:$D$300,"&gt;="&amp;P$1),SUMIF(База!$B$3:$B$305,$A33,База!$F$3:$F$152))</f>
        <v>0</v>
      </c>
      <c r="Q33" s="46">
        <f ca="1">IF(COUNTIFS(Распис!$B$4:$B$300,$A33,Распис!$C$4:$C$300,"&lt;="&amp;Q$1,Распис!$D$4:$D$300,"&gt;="&amp;Q$1)&gt;0,SUMIFS(Распис!$G$4:$G$300,Распис!$B$4:$B$300,$A33,Распис!$C$4:$C$300,"&lt;="&amp;Q$1,Распис!$D$4:$D$300,"&gt;="&amp;Q$1),SUMIF(База!$B$3:$B$305,$A33,База!$G$3:$G$152))</f>
        <v>0</v>
      </c>
      <c r="R33" s="46">
        <f ca="1">IF(COUNTIFS(Распис!$B$4:$B$300,$A33,Распис!$C$4:$C$300,"&lt;="&amp;R$1,Распис!$D$4:$D$300,"&gt;="&amp;R$1)&gt;0,SUMIFS(Распис!$H$4:$H$300,Распис!$B$4:$B$300,$A33,Распис!$C$4:$C$300,"&lt;="&amp;R$1,Распис!$D$4:$D$300,"&gt;="&amp;R$1),SUMIF(База!$B$3:$B$305,$A33,База!$H$3:$H$152))</f>
        <v>0</v>
      </c>
      <c r="S33" s="46">
        <f ca="1">IF(COUNTIFS(Распис!$B$4:$B$300,$A33,Распис!$C$4:$C$300,"&lt;="&amp;S$1,Распис!$D$4:$D$300,"&gt;="&amp;S$1)&gt;0,SUMIFS(Распис!$I$4:$I$300,Распис!$B$4:$B$300,$A33,Распис!$C$4:$C$300,"&lt;="&amp;S$1,Распис!$D$4:$D$300,"&gt;="&amp;S$1),SUMIF(База!$B$3:$B$305,$A33,База!$I$3:$I$152))</f>
        <v>0</v>
      </c>
      <c r="T33" s="46">
        <f ca="1">IF(COUNTIFS(Распис!$B$4:$B$300,$A33,Распис!$C$4:$C$300,"&lt;="&amp;T$1,Распис!$D$4:$D$300,"&gt;="&amp;T$1)&gt;0,SUMIFS(Распис!$J$4:$J$300,Распис!$B$4:$B$300,$A33,Распис!$C$4:$C$300,"&lt;="&amp;T$1,Распис!$D$4:$D$300,"&gt;="&amp;T$1),SUMIF(База!$B$3:$B$305,$A33,База!$J$3:$J$152))</f>
        <v>0</v>
      </c>
      <c r="U33" s="46">
        <f ca="1">IF(COUNTIFS(Распис!$B$4:$B$300,$A33,Распис!$C$4:$C$300,"&lt;="&amp;U$1,Распис!$D$4:$D$300,"&gt;="&amp;U$1)&gt;0,SUMIFS(Распис!$K$4:$K$300,Распис!$B$4:$B$300,$A33,Распис!$C$4:$C$300,"&lt;="&amp;U$1,Распис!$D$4:$D$300,"&gt;="&amp;U$1),SUMIF(База!$B$3:$B$305,$A33,База!$K$3:$K$152))</f>
        <v>0</v>
      </c>
      <c r="V33" s="46" t="s">
        <v>23</v>
      </c>
      <c r="W33" s="46">
        <f ca="1">IF(COUNTIFS(Распис!$B$4:$B$300,$A33,Распис!$C$4:$C$300,"&lt;="&amp;W$1,Распис!$D$4:$D$300,"&gt;="&amp;W$1)&gt;0,SUMIFS(Распис!$F$4:$F$300,Распис!$B$4:$B$300,$A33,Распис!$C$4:$C$300,"&lt;="&amp;W$1,Распис!$D$4:$D$300,"&gt;="&amp;W$1),SUMIF(База!$B$3:$B$305,$A33,База!$F$3:$F$152))</f>
        <v>0</v>
      </c>
      <c r="X33" s="46">
        <f ca="1">IF(COUNTIFS(Распис!$B$4:$B$300,$A33,Распис!$C$4:$C$300,"&lt;="&amp;X$1,Распис!$D$4:$D$300,"&gt;="&amp;X$1)&gt;0,SUMIFS(Распис!$G$4:$G$300,Распис!$B$4:$B$300,$A33,Распис!$C$4:$C$300,"&lt;="&amp;X$1,Распис!$D$4:$D$300,"&gt;="&amp;X$1),SUMIF(База!$B$3:$B$305,$A33,База!$G$3:$G$152))</f>
        <v>0</v>
      </c>
      <c r="Y33" s="46">
        <f ca="1">IF(COUNTIFS(Распис!$B$4:$B$300,$A33,Распис!$C$4:$C$300,"&lt;="&amp;Y$1,Распис!$D$4:$D$300,"&gt;="&amp;Y$1)&gt;0,SUMIFS(Распис!$H$4:$H$300,Распис!$B$4:$B$300,$A33,Распис!$C$4:$C$300,"&lt;="&amp;Y$1,Распис!$D$4:$D$300,"&gt;="&amp;Y$1),SUMIF(База!$B$3:$B$305,$A33,База!$H$3:$H$152))</f>
        <v>0</v>
      </c>
      <c r="Z33" s="46">
        <f ca="1">IF(COUNTIFS(Распис!$B$4:$B$300,$A33,Распис!$C$4:$C$300,"&lt;="&amp;Z$1,Распис!$D$4:$D$300,"&gt;="&amp;Z$1)&gt;0,SUMIFS(Распис!$I$4:$I$300,Распис!$B$4:$B$300,$A33,Распис!$C$4:$C$300,"&lt;="&amp;Z$1,Распис!$D$4:$D$300,"&gt;="&amp;Z$1),SUMIF(База!$B$3:$B$305,$A33,База!$I$3:$I$152))</f>
        <v>0</v>
      </c>
      <c r="AA33" s="46">
        <f ca="1">IF(COUNTIFS(Распис!$B$4:$B$300,$A33,Распис!$C$4:$C$300,"&lt;="&amp;AA$1,Распис!$D$4:$D$300,"&gt;="&amp;AA$1)&gt;0,SUMIFS(Распис!$J$4:$J$300,Распис!$B$4:$B$300,$A33,Распис!$C$4:$C$300,"&lt;="&amp;AA$1,Распис!$D$4:$D$300,"&gt;="&amp;AA$1),SUMIF(База!$B$3:$B$305,$A33,База!$J$3:$J$152))</f>
        <v>0</v>
      </c>
      <c r="AB33" s="46">
        <f ca="1">IF(COUNTIFS(Распис!$B$4:$B$300,$A33,Распис!$C$4:$C$300,"&lt;="&amp;AB$1,Распис!$D$4:$D$300,"&gt;="&amp;AB$1)&gt;0,SUMIFS(Распис!$K$4:$K$300,Распис!$B$4:$B$300,$A33,Распис!$C$4:$C$300,"&lt;="&amp;AB$1,Распис!$D$4:$D$300,"&gt;="&amp;AB$1),SUMIF(База!$B$3:$B$305,$A33,База!$K$3:$K$152))</f>
        <v>0</v>
      </c>
      <c r="AC33" s="46" t="s">
        <v>23</v>
      </c>
      <c r="AD33" s="46">
        <f ca="1">IF(COUNTIFS(Распис!$B$4:$B$300,$A33,Распис!$C$4:$C$300,"&lt;="&amp;AD$1,Распис!$D$4:$D$300,"&gt;="&amp;AD$1)&gt;0,SUMIFS(Распис!$F$4:$F$300,Распис!$B$4:$B$300,$A33,Распис!$C$4:$C$300,"&lt;="&amp;AD$1,Распис!$D$4:$D$300,"&gt;="&amp;AD$1),SUMIF(База!$B$3:$B$305,$A33,База!$F$3:$F$152))</f>
        <v>0</v>
      </c>
      <c r="AE33" s="46">
        <f ca="1">IF(COUNTIFS(Распис!$B$4:$B$300,$A33,Распис!$C$4:$C$300,"&lt;="&amp;AE$1,Распис!$D$4:$D$300,"&gt;="&amp;AE$1)&gt;0,SUMIFS(Распис!$G$4:$G$300,Распис!$B$4:$B$300,$A33,Распис!$C$4:$C$300,"&lt;="&amp;AE$1,Распис!$D$4:$D$300,"&gt;="&amp;AE$1),SUMIF(База!$B$3:$B$305,$A33,База!$G$3:$G$152))</f>
        <v>0</v>
      </c>
      <c r="AF33" s="46">
        <f ca="1">IF(COUNTIFS(Распис!$B$4:$B$300,$A33,Распис!$C$4:$C$300,"&lt;="&amp;AF$1,Распис!$D$4:$D$300,"&gt;="&amp;AF$1)&gt;0,SUMIFS(Распис!$H$4:$H$300,Распис!$B$4:$B$300,$A33,Распис!$C$4:$C$300,"&lt;="&amp;AF$1,Распис!$D$4:$D$300,"&gt;="&amp;AF$1),SUMIF(База!$B$3:$B$305,$A33,База!$H$3:$H$152))</f>
        <v>0</v>
      </c>
      <c r="AG33" s="46">
        <f t="shared" ca="1" si="3"/>
        <v>0</v>
      </c>
      <c r="AH33" s="46">
        <f ca="1">AG33-SUMIFS(Распред!$G$4:$G$300,Распред!$B$4:$B$300,"январь",Распред!$F$4:$F$300,A33)</f>
        <v>0</v>
      </c>
      <c r="AI33" s="46">
        <f ca="1">AH33+(COUNTIF(B33:AF33,"КД")+SUMIFS(Распред!$AH$4:$AH$300,Распред!$F$4:$F$300,A33,Распред!$B$4:$B$300,"январь"))*4</f>
        <v>20</v>
      </c>
      <c r="AJ33" s="46">
        <f t="shared" ca="1" si="4"/>
        <v>0</v>
      </c>
      <c r="AK33" s="46">
        <f t="shared" ca="1" si="5"/>
        <v>0</v>
      </c>
      <c r="AL33" s="46">
        <f>SUMIFS(Распред!$K$4:$K$300,Распред!$B$4:$B$300,"январь",Распред!$J$4:$J$300,A33)+SUMIFS(Распред!$M$4:$M$300,Распред!$B$4:$B$300,"январь",Распред!$L$4:$L$300,A33)+SUMIFS(Распред!$O$4:$O$300,Распред!$B$4:$B$300,"январь",Распред!$N$4:$N$300,A33)+SUMIFS(Распред!$Q$4:$Q$300,Распред!$B$4:$B$300,"январь",Распред!$P$4:$P$300,A33)+SUMIFS(Распред!$S$4:$S$300,Распред!$B$4:$B$300,"январь",Распред!$R$4:$R$300,A33)+SUMIFS(Распред!$U$4:$U$300,Распред!$B$4:$B$300,"январь",Распред!$T$4:$T$300,A33)+SUMIFS(Распред!$W$4:$W$300,Распред!$B$4:$B$300,"январь",Распред!$V$4:$V$300,A33)+SUMIFS(Распред!$Y$4:$Y$300,Распред!$B$4:$B$300,"январь",Распред!$X$4:$X$300,A33)+SUMIFS(Распред!$AA$4:$AA$300,Распред!$B$4:$B$300,"январь",Распред!$Z$4:$Z$300,A33)+SUMIFS(Распред!$AC$4:$AC$300,Распред!$B$4:$B$300,"январь",Распред!$AB$4:$AB$300,A33)</f>
        <v>0</v>
      </c>
      <c r="AM33" s="46">
        <f t="shared" ca="1" si="6"/>
        <v>0</v>
      </c>
      <c r="AN33" s="46">
        <f t="shared" ca="1" si="10"/>
        <v>0</v>
      </c>
      <c r="AO33" s="46">
        <f t="shared" ca="1" si="7"/>
        <v>0</v>
      </c>
      <c r="AP33" s="46"/>
      <c r="AQ33" s="46">
        <f t="shared" ca="1" si="8"/>
        <v>0</v>
      </c>
      <c r="AR33" s="47"/>
      <c r="AS33" s="47">
        <f t="shared" ca="1" si="9"/>
        <v>0</v>
      </c>
      <c r="AT33" s="47"/>
      <c r="AU33" s="47"/>
      <c r="AV33" s="47"/>
      <c r="AW33" s="47"/>
      <c r="AX33" s="47"/>
      <c r="AY33" s="47"/>
      <c r="AZ33" s="47"/>
      <c r="BA33" s="47"/>
      <c r="BB33" s="47"/>
    </row>
    <row r="34" spans="1:54" x14ac:dyDescent="0.25">
      <c r="A34" s="47">
        <f>База!B34</f>
        <v>0</v>
      </c>
      <c r="B34" s="46" t="s">
        <v>24</v>
      </c>
      <c r="C34" s="46" t="s">
        <v>24</v>
      </c>
      <c r="D34" s="46" t="s">
        <v>25</v>
      </c>
      <c r="E34" s="46" t="s">
        <v>25</v>
      </c>
      <c r="F34" s="46" t="s">
        <v>25</v>
      </c>
      <c r="G34" s="46" t="s">
        <v>25</v>
      </c>
      <c r="H34" s="46" t="s">
        <v>23</v>
      </c>
      <c r="I34" s="46" t="s">
        <v>25</v>
      </c>
      <c r="J34" s="46">
        <f ca="1">IF(COUNTIFS(Распис!$B$4:$B$300,$A34,Распис!$C$4:$C$300,"&lt;="&amp;J$1,Распис!$D$4:$D$300,"&gt;="&amp;J$1)&gt;0,SUMIFS(Распис!$G$4:$G$300,Распис!$B$4:$B$300,$A34,Распис!$C$4:$C$300,"&lt;="&amp;J$1,Распис!$D$4:$D$300,"&gt;="&amp;J$1),SUMIF(База!$B$3:$B$305,$A34,База!$G$3:$G$152))</f>
        <v>0</v>
      </c>
      <c r="K34" s="46">
        <f ca="1">IF(COUNTIFS(Распис!$B$4:$B$300,$A34,Распис!$C$4:$C$300,"&lt;="&amp;K$1,Распис!$D$4:$D$300,"&gt;="&amp;K$1)&gt;0,SUMIFS(Распис!$H$4:$H$300,Распис!$B$4:$B$300,$A34,Распис!$C$4:$C$300,"&lt;="&amp;K$1,Распис!$D$4:$D$300,"&gt;="&amp;K$1),SUMIF(База!$B$3:$B$305,$A34,База!$H$3:$H$152))</f>
        <v>0</v>
      </c>
      <c r="L34" s="46">
        <f ca="1">IF(COUNTIFS(Распис!$B$4:$B$300,$A34,Распис!$C$4:$C$300,"&lt;="&amp;L$1,Распис!$D$4:$D$300,"&gt;="&amp;L$1)&gt;0,SUMIFS(Распис!$I$4:$I$300,Распис!$B$4:$B$300,$A34,Распис!$C$4:$C$300,"&lt;="&amp;L$1,Распис!$D$4:$D$300,"&gt;="&amp;L$1),SUMIF(База!$B$3:$B$305,$A34,База!$I$3:$I$152))</f>
        <v>0</v>
      </c>
      <c r="M34" s="46">
        <f ca="1">IF(COUNTIFS(Распис!$B$4:$B$300,$A34,Распис!$C$4:$C$300,"&lt;="&amp;M$1,Распис!$D$4:$D$300,"&gt;="&amp;M$1)&gt;0,SUMIFS(Распис!$J$4:$J$300,Распис!$B$4:$B$300,$A34,Распис!$C$4:$C$300,"&lt;="&amp;M$1,Распис!$D$4:$D$300,"&gt;="&amp;M$1),SUMIF(База!$B$3:$B$305,$A34,База!$J$3:$J$152))</f>
        <v>0</v>
      </c>
      <c r="N34" s="46">
        <f ca="1">IF(COUNTIFS(Распис!$B$4:$B$300,$A34,Распис!$C$4:$C$300,"&lt;="&amp;N$1,Распис!$D$4:$D$300,"&gt;="&amp;N$1)&gt;0,SUMIFS(Распис!$K$4:$K$300,Распис!$B$4:$B$300,$A34,Распис!$C$4:$C$300,"&lt;="&amp;N$1,Распис!$D$4:$D$300,"&gt;="&amp;N$1),SUMIF(База!$B$3:$B$305,$A34,База!$K$3:$K$152))</f>
        <v>0</v>
      </c>
      <c r="O34" s="46" t="s">
        <v>23</v>
      </c>
      <c r="P34" s="46">
        <f ca="1">IF(COUNTIFS(Распис!$B$4:$B$300,$A34,Распис!$C$4:$C$300,"&lt;="&amp;P$1,Распис!$D$4:$D$300,"&gt;="&amp;P$1)&gt;0,SUMIFS(Распис!$F$4:$F$300,Распис!$B$4:$B$300,$A34,Распис!$C$4:$C$300,"&lt;="&amp;P$1,Распис!$D$4:$D$300,"&gt;="&amp;P$1),SUMIF(База!$B$3:$B$305,$A34,База!$F$3:$F$152))</f>
        <v>0</v>
      </c>
      <c r="Q34" s="46">
        <f ca="1">IF(COUNTIFS(Распис!$B$4:$B$300,$A34,Распис!$C$4:$C$300,"&lt;="&amp;Q$1,Распис!$D$4:$D$300,"&gt;="&amp;Q$1)&gt;0,SUMIFS(Распис!$G$4:$G$300,Распис!$B$4:$B$300,$A34,Распис!$C$4:$C$300,"&lt;="&amp;Q$1,Распис!$D$4:$D$300,"&gt;="&amp;Q$1),SUMIF(База!$B$3:$B$305,$A34,База!$G$3:$G$152))</f>
        <v>0</v>
      </c>
      <c r="R34" s="46">
        <f ca="1">IF(COUNTIFS(Распис!$B$4:$B$300,$A34,Распис!$C$4:$C$300,"&lt;="&amp;R$1,Распис!$D$4:$D$300,"&gt;="&amp;R$1)&gt;0,SUMIFS(Распис!$H$4:$H$300,Распис!$B$4:$B$300,$A34,Распис!$C$4:$C$300,"&lt;="&amp;R$1,Распис!$D$4:$D$300,"&gt;="&amp;R$1),SUMIF(База!$B$3:$B$305,$A34,База!$H$3:$H$152))</f>
        <v>0</v>
      </c>
      <c r="S34" s="46">
        <f ca="1">IF(COUNTIFS(Распис!$B$4:$B$300,$A34,Распис!$C$4:$C$300,"&lt;="&amp;S$1,Распис!$D$4:$D$300,"&gt;="&amp;S$1)&gt;0,SUMIFS(Распис!$I$4:$I$300,Распис!$B$4:$B$300,$A34,Распис!$C$4:$C$300,"&lt;="&amp;S$1,Распис!$D$4:$D$300,"&gt;="&amp;S$1),SUMIF(База!$B$3:$B$305,$A34,База!$I$3:$I$152))</f>
        <v>0</v>
      </c>
      <c r="T34" s="46">
        <f ca="1">IF(COUNTIFS(Распис!$B$4:$B$300,$A34,Распис!$C$4:$C$300,"&lt;="&amp;T$1,Распис!$D$4:$D$300,"&gt;="&amp;T$1)&gt;0,SUMIFS(Распис!$J$4:$J$300,Распис!$B$4:$B$300,$A34,Распис!$C$4:$C$300,"&lt;="&amp;T$1,Распис!$D$4:$D$300,"&gt;="&amp;T$1),SUMIF(База!$B$3:$B$305,$A34,База!$J$3:$J$152))</f>
        <v>0</v>
      </c>
      <c r="U34" s="46">
        <f ca="1">IF(COUNTIFS(Распис!$B$4:$B$300,$A34,Распис!$C$4:$C$300,"&lt;="&amp;U$1,Распис!$D$4:$D$300,"&gt;="&amp;U$1)&gt;0,SUMIFS(Распис!$K$4:$K$300,Распис!$B$4:$B$300,$A34,Распис!$C$4:$C$300,"&lt;="&amp;U$1,Распис!$D$4:$D$300,"&gt;="&amp;U$1),SUMIF(База!$B$3:$B$305,$A34,База!$K$3:$K$152))</f>
        <v>0</v>
      </c>
      <c r="V34" s="46" t="s">
        <v>23</v>
      </c>
      <c r="W34" s="46">
        <f ca="1">IF(COUNTIFS(Распис!$B$4:$B$300,$A34,Распис!$C$4:$C$300,"&lt;="&amp;W$1,Распис!$D$4:$D$300,"&gt;="&amp;W$1)&gt;0,SUMIFS(Распис!$F$4:$F$300,Распис!$B$4:$B$300,$A34,Распис!$C$4:$C$300,"&lt;="&amp;W$1,Распис!$D$4:$D$300,"&gt;="&amp;W$1),SUMIF(База!$B$3:$B$305,$A34,База!$F$3:$F$152))</f>
        <v>0</v>
      </c>
      <c r="X34" s="46">
        <f ca="1">IF(COUNTIFS(Распис!$B$4:$B$300,$A34,Распис!$C$4:$C$300,"&lt;="&amp;X$1,Распис!$D$4:$D$300,"&gt;="&amp;X$1)&gt;0,SUMIFS(Распис!$G$4:$G$300,Распис!$B$4:$B$300,$A34,Распис!$C$4:$C$300,"&lt;="&amp;X$1,Распис!$D$4:$D$300,"&gt;="&amp;X$1),SUMIF(База!$B$3:$B$305,$A34,База!$G$3:$G$152))</f>
        <v>0</v>
      </c>
      <c r="Y34" s="46">
        <f ca="1">IF(COUNTIFS(Распис!$B$4:$B$300,$A34,Распис!$C$4:$C$300,"&lt;="&amp;Y$1,Распис!$D$4:$D$300,"&gt;="&amp;Y$1)&gt;0,SUMIFS(Распис!$H$4:$H$300,Распис!$B$4:$B$300,$A34,Распис!$C$4:$C$300,"&lt;="&amp;Y$1,Распис!$D$4:$D$300,"&gt;="&amp;Y$1),SUMIF(База!$B$3:$B$305,$A34,База!$H$3:$H$152))</f>
        <v>0</v>
      </c>
      <c r="Z34" s="46">
        <f ca="1">IF(COUNTIFS(Распис!$B$4:$B$300,$A34,Распис!$C$4:$C$300,"&lt;="&amp;Z$1,Распис!$D$4:$D$300,"&gt;="&amp;Z$1)&gt;0,SUMIFS(Распис!$I$4:$I$300,Распис!$B$4:$B$300,$A34,Распис!$C$4:$C$300,"&lt;="&amp;Z$1,Распис!$D$4:$D$300,"&gt;="&amp;Z$1),SUMIF(База!$B$3:$B$305,$A34,База!$I$3:$I$152))</f>
        <v>0</v>
      </c>
      <c r="AA34" s="46">
        <f ca="1">IF(COUNTIFS(Распис!$B$4:$B$300,$A34,Распис!$C$4:$C$300,"&lt;="&amp;AA$1,Распис!$D$4:$D$300,"&gt;="&amp;AA$1)&gt;0,SUMIFS(Распис!$J$4:$J$300,Распис!$B$4:$B$300,$A34,Распис!$C$4:$C$300,"&lt;="&amp;AA$1,Распис!$D$4:$D$300,"&gt;="&amp;AA$1),SUMIF(База!$B$3:$B$305,$A34,База!$J$3:$J$152))</f>
        <v>0</v>
      </c>
      <c r="AB34" s="46">
        <f ca="1">IF(COUNTIFS(Распис!$B$4:$B$300,$A34,Распис!$C$4:$C$300,"&lt;="&amp;AB$1,Распис!$D$4:$D$300,"&gt;="&amp;AB$1)&gt;0,SUMIFS(Распис!$K$4:$K$300,Распис!$B$4:$B$300,$A34,Распис!$C$4:$C$300,"&lt;="&amp;AB$1,Распис!$D$4:$D$300,"&gt;="&amp;AB$1),SUMIF(База!$B$3:$B$305,$A34,База!$K$3:$K$152))</f>
        <v>0</v>
      </c>
      <c r="AC34" s="46" t="s">
        <v>23</v>
      </c>
      <c r="AD34" s="46">
        <f ca="1">IF(COUNTIFS(Распис!$B$4:$B$300,$A34,Распис!$C$4:$C$300,"&lt;="&amp;AD$1,Распис!$D$4:$D$300,"&gt;="&amp;AD$1)&gt;0,SUMIFS(Распис!$F$4:$F$300,Распис!$B$4:$B$300,$A34,Распис!$C$4:$C$300,"&lt;="&amp;AD$1,Распис!$D$4:$D$300,"&gt;="&amp;AD$1),SUMIF(База!$B$3:$B$305,$A34,База!$F$3:$F$152))</f>
        <v>0</v>
      </c>
      <c r="AE34" s="46">
        <f ca="1">IF(COUNTIFS(Распис!$B$4:$B$300,$A34,Распис!$C$4:$C$300,"&lt;="&amp;AE$1,Распис!$D$4:$D$300,"&gt;="&amp;AE$1)&gt;0,SUMIFS(Распис!$G$4:$G$300,Распис!$B$4:$B$300,$A34,Распис!$C$4:$C$300,"&lt;="&amp;AE$1,Распис!$D$4:$D$300,"&gt;="&amp;AE$1),SUMIF(База!$B$3:$B$305,$A34,База!$G$3:$G$152))</f>
        <v>0</v>
      </c>
      <c r="AF34" s="46">
        <f ca="1">IF(COUNTIFS(Распис!$B$4:$B$300,$A34,Распис!$C$4:$C$300,"&lt;="&amp;AF$1,Распис!$D$4:$D$300,"&gt;="&amp;AF$1)&gt;0,SUMIFS(Распис!$H$4:$H$300,Распис!$B$4:$B$300,$A34,Распис!$C$4:$C$300,"&lt;="&amp;AF$1,Распис!$D$4:$D$300,"&gt;="&amp;AF$1),SUMIF(База!$B$3:$B$305,$A34,База!$H$3:$H$152))</f>
        <v>0</v>
      </c>
      <c r="AG34" s="46">
        <f t="shared" ca="1" si="3"/>
        <v>0</v>
      </c>
      <c r="AH34" s="46">
        <f ca="1">AG34-SUMIFS(Распред!$G$4:$G$300,Распред!$B$4:$B$300,"январь",Распред!$F$4:$F$300,A34)</f>
        <v>0</v>
      </c>
      <c r="AI34" s="46">
        <f ca="1">AH34+(COUNTIF(B34:AF34,"КД")+SUMIFS(Распред!$AH$4:$AH$300,Распред!$F$4:$F$300,A34,Распред!$B$4:$B$300,"январь"))*4</f>
        <v>20</v>
      </c>
      <c r="AJ34" s="46">
        <f t="shared" ca="1" si="4"/>
        <v>0</v>
      </c>
      <c r="AK34" s="46">
        <f t="shared" ca="1" si="5"/>
        <v>0</v>
      </c>
      <c r="AL34" s="46">
        <f>SUMIFS(Распред!$K$4:$K$300,Распред!$B$4:$B$300,"январь",Распред!$J$4:$J$300,A34)+SUMIFS(Распред!$M$4:$M$300,Распред!$B$4:$B$300,"январь",Распред!$L$4:$L$300,A34)+SUMIFS(Распред!$O$4:$O$300,Распред!$B$4:$B$300,"январь",Распред!$N$4:$N$300,A34)+SUMIFS(Распред!$Q$4:$Q$300,Распред!$B$4:$B$300,"январь",Распред!$P$4:$P$300,A34)+SUMIFS(Распред!$S$4:$S$300,Распред!$B$4:$B$300,"январь",Распред!$R$4:$R$300,A34)+SUMIFS(Распред!$U$4:$U$300,Распред!$B$4:$B$300,"январь",Распред!$T$4:$T$300,A34)+SUMIFS(Распред!$W$4:$W$300,Распред!$B$4:$B$300,"январь",Распред!$V$4:$V$300,A34)+SUMIFS(Распред!$Y$4:$Y$300,Распред!$B$4:$B$300,"январь",Распред!$X$4:$X$300,A34)+SUMIFS(Распред!$AA$4:$AA$300,Распред!$B$4:$B$300,"январь",Распред!$Z$4:$Z$300,A34)+SUMIFS(Распред!$AC$4:$AC$300,Распред!$B$4:$B$300,"январь",Распред!$AB$4:$AB$300,A34)</f>
        <v>0</v>
      </c>
      <c r="AM34" s="46">
        <f t="shared" ca="1" si="6"/>
        <v>0</v>
      </c>
      <c r="AN34" s="46">
        <f t="shared" ca="1" si="10"/>
        <v>0</v>
      </c>
      <c r="AO34" s="46">
        <f t="shared" ca="1" si="7"/>
        <v>0</v>
      </c>
      <c r="AP34" s="46"/>
      <c r="AQ34" s="46">
        <f t="shared" ca="1" si="8"/>
        <v>0</v>
      </c>
      <c r="AR34" s="47"/>
      <c r="AS34" s="47">
        <f t="shared" ca="1" si="9"/>
        <v>0</v>
      </c>
      <c r="AT34" s="47"/>
      <c r="AU34" s="47"/>
      <c r="AV34" s="47"/>
      <c r="AW34" s="47"/>
      <c r="AX34" s="47"/>
      <c r="AY34" s="47"/>
      <c r="AZ34" s="47"/>
      <c r="BA34" s="47"/>
      <c r="BB34" s="47"/>
    </row>
    <row r="35" spans="1:54" x14ac:dyDescent="0.25">
      <c r="A35" s="47">
        <f>База!B35</f>
        <v>0</v>
      </c>
      <c r="B35" s="46" t="s">
        <v>24</v>
      </c>
      <c r="C35" s="46" t="s">
        <v>24</v>
      </c>
      <c r="D35" s="46" t="s">
        <v>25</v>
      </c>
      <c r="E35" s="46" t="s">
        <v>25</v>
      </c>
      <c r="F35" s="46" t="s">
        <v>25</v>
      </c>
      <c r="G35" s="46" t="s">
        <v>25</v>
      </c>
      <c r="H35" s="46" t="s">
        <v>23</v>
      </c>
      <c r="I35" s="46" t="s">
        <v>25</v>
      </c>
      <c r="J35" s="46">
        <f ca="1">IF(COUNTIFS(Распис!$B$4:$B$300,$A35,Распис!$C$4:$C$300,"&lt;="&amp;J$1,Распис!$D$4:$D$300,"&gt;="&amp;J$1)&gt;0,SUMIFS(Распис!$G$4:$G$300,Распис!$B$4:$B$300,$A35,Распис!$C$4:$C$300,"&lt;="&amp;J$1,Распис!$D$4:$D$300,"&gt;="&amp;J$1),SUMIF(База!$B$3:$B$305,$A35,База!$G$3:$G$152))</f>
        <v>0</v>
      </c>
      <c r="K35" s="46">
        <f ca="1">IF(COUNTIFS(Распис!$B$4:$B$300,$A35,Распис!$C$4:$C$300,"&lt;="&amp;K$1,Распис!$D$4:$D$300,"&gt;="&amp;K$1)&gt;0,SUMIFS(Распис!$H$4:$H$300,Распис!$B$4:$B$300,$A35,Распис!$C$4:$C$300,"&lt;="&amp;K$1,Распис!$D$4:$D$300,"&gt;="&amp;K$1),SUMIF(База!$B$3:$B$305,$A35,База!$H$3:$H$152))</f>
        <v>0</v>
      </c>
      <c r="L35" s="46">
        <f ca="1">IF(COUNTIFS(Распис!$B$4:$B$300,$A35,Распис!$C$4:$C$300,"&lt;="&amp;L$1,Распис!$D$4:$D$300,"&gt;="&amp;L$1)&gt;0,SUMIFS(Распис!$I$4:$I$300,Распис!$B$4:$B$300,$A35,Распис!$C$4:$C$300,"&lt;="&amp;L$1,Распис!$D$4:$D$300,"&gt;="&amp;L$1),SUMIF(База!$B$3:$B$305,$A35,База!$I$3:$I$152))</f>
        <v>0</v>
      </c>
      <c r="M35" s="46">
        <f ca="1">IF(COUNTIFS(Распис!$B$4:$B$300,$A35,Распис!$C$4:$C$300,"&lt;="&amp;M$1,Распис!$D$4:$D$300,"&gt;="&amp;M$1)&gt;0,SUMIFS(Распис!$J$4:$J$300,Распис!$B$4:$B$300,$A35,Распис!$C$4:$C$300,"&lt;="&amp;M$1,Распис!$D$4:$D$300,"&gt;="&amp;M$1),SUMIF(База!$B$3:$B$305,$A35,База!$J$3:$J$152))</f>
        <v>0</v>
      </c>
      <c r="N35" s="46">
        <f ca="1">IF(COUNTIFS(Распис!$B$4:$B$300,$A35,Распис!$C$4:$C$300,"&lt;="&amp;N$1,Распис!$D$4:$D$300,"&gt;="&amp;N$1)&gt;0,SUMIFS(Распис!$K$4:$K$300,Распис!$B$4:$B$300,$A35,Распис!$C$4:$C$300,"&lt;="&amp;N$1,Распис!$D$4:$D$300,"&gt;="&amp;N$1),SUMIF(База!$B$3:$B$305,$A35,База!$K$3:$K$152))</f>
        <v>0</v>
      </c>
      <c r="O35" s="46" t="s">
        <v>23</v>
      </c>
      <c r="P35" s="46">
        <f ca="1">IF(COUNTIFS(Распис!$B$4:$B$300,$A35,Распис!$C$4:$C$300,"&lt;="&amp;P$1,Распис!$D$4:$D$300,"&gt;="&amp;P$1)&gt;0,SUMIFS(Распис!$F$4:$F$300,Распис!$B$4:$B$300,$A35,Распис!$C$4:$C$300,"&lt;="&amp;P$1,Распис!$D$4:$D$300,"&gt;="&amp;P$1),SUMIF(База!$B$3:$B$305,$A35,База!$F$3:$F$152))</f>
        <v>0</v>
      </c>
      <c r="Q35" s="46">
        <f ca="1">IF(COUNTIFS(Распис!$B$4:$B$300,$A35,Распис!$C$4:$C$300,"&lt;="&amp;Q$1,Распис!$D$4:$D$300,"&gt;="&amp;Q$1)&gt;0,SUMIFS(Распис!$G$4:$G$300,Распис!$B$4:$B$300,$A35,Распис!$C$4:$C$300,"&lt;="&amp;Q$1,Распис!$D$4:$D$300,"&gt;="&amp;Q$1),SUMIF(База!$B$3:$B$305,$A35,База!$G$3:$G$152))</f>
        <v>0</v>
      </c>
      <c r="R35" s="46">
        <f ca="1">IF(COUNTIFS(Распис!$B$4:$B$300,$A35,Распис!$C$4:$C$300,"&lt;="&amp;R$1,Распис!$D$4:$D$300,"&gt;="&amp;R$1)&gt;0,SUMIFS(Распис!$H$4:$H$300,Распис!$B$4:$B$300,$A35,Распис!$C$4:$C$300,"&lt;="&amp;R$1,Распис!$D$4:$D$300,"&gt;="&amp;R$1),SUMIF(База!$B$3:$B$305,$A35,База!$H$3:$H$152))</f>
        <v>0</v>
      </c>
      <c r="S35" s="46">
        <f ca="1">IF(COUNTIFS(Распис!$B$4:$B$300,$A35,Распис!$C$4:$C$300,"&lt;="&amp;S$1,Распис!$D$4:$D$300,"&gt;="&amp;S$1)&gt;0,SUMIFS(Распис!$I$4:$I$300,Распис!$B$4:$B$300,$A35,Распис!$C$4:$C$300,"&lt;="&amp;S$1,Распис!$D$4:$D$300,"&gt;="&amp;S$1),SUMIF(База!$B$3:$B$305,$A35,База!$I$3:$I$152))</f>
        <v>0</v>
      </c>
      <c r="T35" s="46">
        <f ca="1">IF(COUNTIFS(Распис!$B$4:$B$300,$A35,Распис!$C$4:$C$300,"&lt;="&amp;T$1,Распис!$D$4:$D$300,"&gt;="&amp;T$1)&gt;0,SUMIFS(Распис!$J$4:$J$300,Распис!$B$4:$B$300,$A35,Распис!$C$4:$C$300,"&lt;="&amp;T$1,Распис!$D$4:$D$300,"&gt;="&amp;T$1),SUMIF(База!$B$3:$B$305,$A35,База!$J$3:$J$152))</f>
        <v>0</v>
      </c>
      <c r="U35" s="46">
        <f ca="1">IF(COUNTIFS(Распис!$B$4:$B$300,$A35,Распис!$C$4:$C$300,"&lt;="&amp;U$1,Распис!$D$4:$D$300,"&gt;="&amp;U$1)&gt;0,SUMIFS(Распис!$K$4:$K$300,Распис!$B$4:$B$300,$A35,Распис!$C$4:$C$300,"&lt;="&amp;U$1,Распис!$D$4:$D$300,"&gt;="&amp;U$1),SUMIF(База!$B$3:$B$305,$A35,База!$K$3:$K$152))</f>
        <v>0</v>
      </c>
      <c r="V35" s="46" t="s">
        <v>23</v>
      </c>
      <c r="W35" s="46">
        <f ca="1">IF(COUNTIFS(Распис!$B$4:$B$300,$A35,Распис!$C$4:$C$300,"&lt;="&amp;W$1,Распис!$D$4:$D$300,"&gt;="&amp;W$1)&gt;0,SUMIFS(Распис!$F$4:$F$300,Распис!$B$4:$B$300,$A35,Распис!$C$4:$C$300,"&lt;="&amp;W$1,Распис!$D$4:$D$300,"&gt;="&amp;W$1),SUMIF(База!$B$3:$B$305,$A35,База!$F$3:$F$152))</f>
        <v>0</v>
      </c>
      <c r="X35" s="46">
        <f ca="1">IF(COUNTIFS(Распис!$B$4:$B$300,$A35,Распис!$C$4:$C$300,"&lt;="&amp;X$1,Распис!$D$4:$D$300,"&gt;="&amp;X$1)&gt;0,SUMIFS(Распис!$G$4:$G$300,Распис!$B$4:$B$300,$A35,Распис!$C$4:$C$300,"&lt;="&amp;X$1,Распис!$D$4:$D$300,"&gt;="&amp;X$1),SUMIF(База!$B$3:$B$305,$A35,База!$G$3:$G$152))</f>
        <v>0</v>
      </c>
      <c r="Y35" s="46">
        <f ca="1">IF(COUNTIFS(Распис!$B$4:$B$300,$A35,Распис!$C$4:$C$300,"&lt;="&amp;Y$1,Распис!$D$4:$D$300,"&gt;="&amp;Y$1)&gt;0,SUMIFS(Распис!$H$4:$H$300,Распис!$B$4:$B$300,$A35,Распис!$C$4:$C$300,"&lt;="&amp;Y$1,Распис!$D$4:$D$300,"&gt;="&amp;Y$1),SUMIF(База!$B$3:$B$305,$A35,База!$H$3:$H$152))</f>
        <v>0</v>
      </c>
      <c r="Z35" s="46">
        <f ca="1">IF(COUNTIFS(Распис!$B$4:$B$300,$A35,Распис!$C$4:$C$300,"&lt;="&amp;Z$1,Распис!$D$4:$D$300,"&gt;="&amp;Z$1)&gt;0,SUMIFS(Распис!$I$4:$I$300,Распис!$B$4:$B$300,$A35,Распис!$C$4:$C$300,"&lt;="&amp;Z$1,Распис!$D$4:$D$300,"&gt;="&amp;Z$1),SUMIF(База!$B$3:$B$305,$A35,База!$I$3:$I$152))</f>
        <v>0</v>
      </c>
      <c r="AA35" s="46">
        <f ca="1">IF(COUNTIFS(Распис!$B$4:$B$300,$A35,Распис!$C$4:$C$300,"&lt;="&amp;AA$1,Распис!$D$4:$D$300,"&gt;="&amp;AA$1)&gt;0,SUMIFS(Распис!$J$4:$J$300,Распис!$B$4:$B$300,$A35,Распис!$C$4:$C$300,"&lt;="&amp;AA$1,Распис!$D$4:$D$300,"&gt;="&amp;AA$1),SUMIF(База!$B$3:$B$305,$A35,База!$J$3:$J$152))</f>
        <v>0</v>
      </c>
      <c r="AB35" s="46">
        <f ca="1">IF(COUNTIFS(Распис!$B$4:$B$300,$A35,Распис!$C$4:$C$300,"&lt;="&amp;AB$1,Распис!$D$4:$D$300,"&gt;="&amp;AB$1)&gt;0,SUMIFS(Распис!$K$4:$K$300,Распис!$B$4:$B$300,$A35,Распис!$C$4:$C$300,"&lt;="&amp;AB$1,Распис!$D$4:$D$300,"&gt;="&amp;AB$1),SUMIF(База!$B$3:$B$305,$A35,База!$K$3:$K$152))</f>
        <v>0</v>
      </c>
      <c r="AC35" s="46" t="s">
        <v>23</v>
      </c>
      <c r="AD35" s="46">
        <f ca="1">IF(COUNTIFS(Распис!$B$4:$B$300,$A35,Распис!$C$4:$C$300,"&lt;="&amp;AD$1,Распис!$D$4:$D$300,"&gt;="&amp;AD$1)&gt;0,SUMIFS(Распис!$F$4:$F$300,Распис!$B$4:$B$300,$A35,Распис!$C$4:$C$300,"&lt;="&amp;AD$1,Распис!$D$4:$D$300,"&gt;="&amp;AD$1),SUMIF(База!$B$3:$B$305,$A35,База!$F$3:$F$152))</f>
        <v>0</v>
      </c>
      <c r="AE35" s="46">
        <f ca="1">IF(COUNTIFS(Распис!$B$4:$B$300,$A35,Распис!$C$4:$C$300,"&lt;="&amp;AE$1,Распис!$D$4:$D$300,"&gt;="&amp;AE$1)&gt;0,SUMIFS(Распис!$G$4:$G$300,Распис!$B$4:$B$300,$A35,Распис!$C$4:$C$300,"&lt;="&amp;AE$1,Распис!$D$4:$D$300,"&gt;="&amp;AE$1),SUMIF(База!$B$3:$B$305,$A35,База!$G$3:$G$152))</f>
        <v>0</v>
      </c>
      <c r="AF35" s="46">
        <f ca="1">IF(COUNTIFS(Распис!$B$4:$B$300,$A35,Распис!$C$4:$C$300,"&lt;="&amp;AF$1,Распис!$D$4:$D$300,"&gt;="&amp;AF$1)&gt;0,SUMIFS(Распис!$H$4:$H$300,Распис!$B$4:$B$300,$A35,Распис!$C$4:$C$300,"&lt;="&amp;AF$1,Распис!$D$4:$D$300,"&gt;="&amp;AF$1),SUMIF(База!$B$3:$B$305,$A35,База!$H$3:$H$152))</f>
        <v>0</v>
      </c>
      <c r="AG35" s="46">
        <f t="shared" ca="1" si="3"/>
        <v>0</v>
      </c>
      <c r="AH35" s="46">
        <f ca="1">AG35-SUMIFS(Распред!$G$4:$G$300,Распред!$B$4:$B$300,"январь",Распред!$F$4:$F$300,A35)</f>
        <v>0</v>
      </c>
      <c r="AI35" s="46">
        <f ca="1">AH35+(COUNTIF(B35:AF35,"КД")+SUMIFS(Распред!$AH$4:$AH$300,Распред!$F$4:$F$300,A35,Распред!$B$4:$B$300,"январь"))*4</f>
        <v>20</v>
      </c>
      <c r="AJ35" s="46">
        <f t="shared" ca="1" si="4"/>
        <v>0</v>
      </c>
      <c r="AK35" s="46">
        <f t="shared" ca="1" si="5"/>
        <v>0</v>
      </c>
      <c r="AL35" s="46">
        <f>SUMIFS(Распред!$K$4:$K$300,Распред!$B$4:$B$300,"январь",Распред!$J$4:$J$300,A35)+SUMIFS(Распред!$M$4:$M$300,Распред!$B$4:$B$300,"январь",Распред!$L$4:$L$300,A35)+SUMIFS(Распред!$O$4:$O$300,Распред!$B$4:$B$300,"январь",Распред!$N$4:$N$300,A35)+SUMIFS(Распред!$Q$4:$Q$300,Распред!$B$4:$B$300,"январь",Распред!$P$4:$P$300,A35)+SUMIFS(Распред!$S$4:$S$300,Распред!$B$4:$B$300,"январь",Распред!$R$4:$R$300,A35)+SUMIFS(Распред!$U$4:$U$300,Распред!$B$4:$B$300,"январь",Распред!$T$4:$T$300,A35)+SUMIFS(Распред!$W$4:$W$300,Распред!$B$4:$B$300,"январь",Распред!$V$4:$V$300,A35)+SUMIFS(Распред!$Y$4:$Y$300,Распред!$B$4:$B$300,"январь",Распред!$X$4:$X$300,A35)+SUMIFS(Распред!$AA$4:$AA$300,Распред!$B$4:$B$300,"январь",Распред!$Z$4:$Z$300,A35)+SUMIFS(Распред!$AC$4:$AC$300,Распред!$B$4:$B$300,"январь",Распред!$AB$4:$AB$300,A35)</f>
        <v>0</v>
      </c>
      <c r="AM35" s="46">
        <f t="shared" ca="1" si="6"/>
        <v>0</v>
      </c>
      <c r="AN35" s="46">
        <f t="shared" ca="1" si="10"/>
        <v>0</v>
      </c>
      <c r="AO35" s="46">
        <f t="shared" ca="1" si="7"/>
        <v>0</v>
      </c>
      <c r="AP35" s="46"/>
      <c r="AQ35" s="46">
        <f t="shared" ca="1" si="8"/>
        <v>0</v>
      </c>
      <c r="AR35" s="47"/>
      <c r="AS35" s="47">
        <f t="shared" ca="1" si="9"/>
        <v>0</v>
      </c>
      <c r="AT35" s="47"/>
      <c r="AU35" s="47"/>
      <c r="AV35" s="47"/>
      <c r="AW35" s="47"/>
      <c r="AX35" s="47"/>
      <c r="AY35" s="47"/>
      <c r="AZ35" s="47"/>
      <c r="BA35" s="47"/>
      <c r="BB35" s="47"/>
    </row>
    <row r="36" spans="1:54" x14ac:dyDescent="0.25">
      <c r="A36" s="47">
        <f>База!B36</f>
        <v>0</v>
      </c>
      <c r="B36" s="46" t="s">
        <v>24</v>
      </c>
      <c r="C36" s="46" t="s">
        <v>24</v>
      </c>
      <c r="D36" s="46" t="s">
        <v>25</v>
      </c>
      <c r="E36" s="46" t="s">
        <v>25</v>
      </c>
      <c r="F36" s="46" t="s">
        <v>25</v>
      </c>
      <c r="G36" s="46" t="s">
        <v>25</v>
      </c>
      <c r="H36" s="46" t="s">
        <v>23</v>
      </c>
      <c r="I36" s="46" t="s">
        <v>25</v>
      </c>
      <c r="J36" s="46">
        <f ca="1">IF(COUNTIFS(Распис!$B$4:$B$300,$A36,Распис!$C$4:$C$300,"&lt;="&amp;J$1,Распис!$D$4:$D$300,"&gt;="&amp;J$1)&gt;0,SUMIFS(Распис!$G$4:$G$300,Распис!$B$4:$B$300,$A36,Распис!$C$4:$C$300,"&lt;="&amp;J$1,Распис!$D$4:$D$300,"&gt;="&amp;J$1),SUMIF(База!$B$3:$B$305,$A36,База!$G$3:$G$152))</f>
        <v>0</v>
      </c>
      <c r="K36" s="46">
        <f ca="1">IF(COUNTIFS(Распис!$B$4:$B$300,$A36,Распис!$C$4:$C$300,"&lt;="&amp;K$1,Распис!$D$4:$D$300,"&gt;="&amp;K$1)&gt;0,SUMIFS(Распис!$H$4:$H$300,Распис!$B$4:$B$300,$A36,Распис!$C$4:$C$300,"&lt;="&amp;K$1,Распис!$D$4:$D$300,"&gt;="&amp;K$1),SUMIF(База!$B$3:$B$305,$A36,База!$H$3:$H$152))</f>
        <v>0</v>
      </c>
      <c r="L36" s="46">
        <f ca="1">IF(COUNTIFS(Распис!$B$4:$B$300,$A36,Распис!$C$4:$C$300,"&lt;="&amp;L$1,Распис!$D$4:$D$300,"&gt;="&amp;L$1)&gt;0,SUMIFS(Распис!$I$4:$I$300,Распис!$B$4:$B$300,$A36,Распис!$C$4:$C$300,"&lt;="&amp;L$1,Распис!$D$4:$D$300,"&gt;="&amp;L$1),SUMIF(База!$B$3:$B$305,$A36,База!$I$3:$I$152))</f>
        <v>0</v>
      </c>
      <c r="M36" s="46">
        <f ca="1">IF(COUNTIFS(Распис!$B$4:$B$300,$A36,Распис!$C$4:$C$300,"&lt;="&amp;M$1,Распис!$D$4:$D$300,"&gt;="&amp;M$1)&gt;0,SUMIFS(Распис!$J$4:$J$300,Распис!$B$4:$B$300,$A36,Распис!$C$4:$C$300,"&lt;="&amp;M$1,Распис!$D$4:$D$300,"&gt;="&amp;M$1),SUMIF(База!$B$3:$B$305,$A36,База!$J$3:$J$152))</f>
        <v>0</v>
      </c>
      <c r="N36" s="46">
        <f ca="1">IF(COUNTIFS(Распис!$B$4:$B$300,$A36,Распис!$C$4:$C$300,"&lt;="&amp;N$1,Распис!$D$4:$D$300,"&gt;="&amp;N$1)&gt;0,SUMIFS(Распис!$K$4:$K$300,Распис!$B$4:$B$300,$A36,Распис!$C$4:$C$300,"&lt;="&amp;N$1,Распис!$D$4:$D$300,"&gt;="&amp;N$1),SUMIF(База!$B$3:$B$305,$A36,База!$K$3:$K$152))</f>
        <v>0</v>
      </c>
      <c r="O36" s="46" t="s">
        <v>23</v>
      </c>
      <c r="P36" s="46">
        <f ca="1">IF(COUNTIFS(Распис!$B$4:$B$300,$A36,Распис!$C$4:$C$300,"&lt;="&amp;P$1,Распис!$D$4:$D$300,"&gt;="&amp;P$1)&gt;0,SUMIFS(Распис!$F$4:$F$300,Распис!$B$4:$B$300,$A36,Распис!$C$4:$C$300,"&lt;="&amp;P$1,Распис!$D$4:$D$300,"&gt;="&amp;P$1),SUMIF(База!$B$3:$B$305,$A36,База!$F$3:$F$152))</f>
        <v>0</v>
      </c>
      <c r="Q36" s="46">
        <f ca="1">IF(COUNTIFS(Распис!$B$4:$B$300,$A36,Распис!$C$4:$C$300,"&lt;="&amp;Q$1,Распис!$D$4:$D$300,"&gt;="&amp;Q$1)&gt;0,SUMIFS(Распис!$G$4:$G$300,Распис!$B$4:$B$300,$A36,Распис!$C$4:$C$300,"&lt;="&amp;Q$1,Распис!$D$4:$D$300,"&gt;="&amp;Q$1),SUMIF(База!$B$3:$B$305,$A36,База!$G$3:$G$152))</f>
        <v>0</v>
      </c>
      <c r="R36" s="46">
        <f ca="1">IF(COUNTIFS(Распис!$B$4:$B$300,$A36,Распис!$C$4:$C$300,"&lt;="&amp;R$1,Распис!$D$4:$D$300,"&gt;="&amp;R$1)&gt;0,SUMIFS(Распис!$H$4:$H$300,Распис!$B$4:$B$300,$A36,Распис!$C$4:$C$300,"&lt;="&amp;R$1,Распис!$D$4:$D$300,"&gt;="&amp;R$1),SUMIF(База!$B$3:$B$305,$A36,База!$H$3:$H$152))</f>
        <v>0</v>
      </c>
      <c r="S36" s="46">
        <f ca="1">IF(COUNTIFS(Распис!$B$4:$B$300,$A36,Распис!$C$4:$C$300,"&lt;="&amp;S$1,Распис!$D$4:$D$300,"&gt;="&amp;S$1)&gt;0,SUMIFS(Распис!$I$4:$I$300,Распис!$B$4:$B$300,$A36,Распис!$C$4:$C$300,"&lt;="&amp;S$1,Распис!$D$4:$D$300,"&gt;="&amp;S$1),SUMIF(База!$B$3:$B$305,$A36,База!$I$3:$I$152))</f>
        <v>0</v>
      </c>
      <c r="T36" s="46">
        <f ca="1">IF(COUNTIFS(Распис!$B$4:$B$300,$A36,Распис!$C$4:$C$300,"&lt;="&amp;T$1,Распис!$D$4:$D$300,"&gt;="&amp;T$1)&gt;0,SUMIFS(Распис!$J$4:$J$300,Распис!$B$4:$B$300,$A36,Распис!$C$4:$C$300,"&lt;="&amp;T$1,Распис!$D$4:$D$300,"&gt;="&amp;T$1),SUMIF(База!$B$3:$B$305,$A36,База!$J$3:$J$152))</f>
        <v>0</v>
      </c>
      <c r="U36" s="46">
        <f ca="1">IF(COUNTIFS(Распис!$B$4:$B$300,$A36,Распис!$C$4:$C$300,"&lt;="&amp;U$1,Распис!$D$4:$D$300,"&gt;="&amp;U$1)&gt;0,SUMIFS(Распис!$K$4:$K$300,Распис!$B$4:$B$300,$A36,Распис!$C$4:$C$300,"&lt;="&amp;U$1,Распис!$D$4:$D$300,"&gt;="&amp;U$1),SUMIF(База!$B$3:$B$305,$A36,База!$K$3:$K$152))</f>
        <v>0</v>
      </c>
      <c r="V36" s="46" t="s">
        <v>23</v>
      </c>
      <c r="W36" s="46">
        <f ca="1">IF(COUNTIFS(Распис!$B$4:$B$300,$A36,Распис!$C$4:$C$300,"&lt;="&amp;W$1,Распис!$D$4:$D$300,"&gt;="&amp;W$1)&gt;0,SUMIFS(Распис!$F$4:$F$300,Распис!$B$4:$B$300,$A36,Распис!$C$4:$C$300,"&lt;="&amp;W$1,Распис!$D$4:$D$300,"&gt;="&amp;W$1),SUMIF(База!$B$3:$B$305,$A36,База!$F$3:$F$152))</f>
        <v>0</v>
      </c>
      <c r="X36" s="46">
        <f ca="1">IF(COUNTIFS(Распис!$B$4:$B$300,$A36,Распис!$C$4:$C$300,"&lt;="&amp;X$1,Распис!$D$4:$D$300,"&gt;="&amp;X$1)&gt;0,SUMIFS(Распис!$G$4:$G$300,Распис!$B$4:$B$300,$A36,Распис!$C$4:$C$300,"&lt;="&amp;X$1,Распис!$D$4:$D$300,"&gt;="&amp;X$1),SUMIF(База!$B$3:$B$305,$A36,База!$G$3:$G$152))</f>
        <v>0</v>
      </c>
      <c r="Y36" s="46">
        <f ca="1">IF(COUNTIFS(Распис!$B$4:$B$300,$A36,Распис!$C$4:$C$300,"&lt;="&amp;Y$1,Распис!$D$4:$D$300,"&gt;="&amp;Y$1)&gt;0,SUMIFS(Распис!$H$4:$H$300,Распис!$B$4:$B$300,$A36,Распис!$C$4:$C$300,"&lt;="&amp;Y$1,Распис!$D$4:$D$300,"&gt;="&amp;Y$1),SUMIF(База!$B$3:$B$305,$A36,База!$H$3:$H$152))</f>
        <v>0</v>
      </c>
      <c r="Z36" s="46">
        <f ca="1">IF(COUNTIFS(Распис!$B$4:$B$300,$A36,Распис!$C$4:$C$300,"&lt;="&amp;Z$1,Распис!$D$4:$D$300,"&gt;="&amp;Z$1)&gt;0,SUMIFS(Распис!$I$4:$I$300,Распис!$B$4:$B$300,$A36,Распис!$C$4:$C$300,"&lt;="&amp;Z$1,Распис!$D$4:$D$300,"&gt;="&amp;Z$1),SUMIF(База!$B$3:$B$305,$A36,База!$I$3:$I$152))</f>
        <v>0</v>
      </c>
      <c r="AA36" s="46">
        <f ca="1">IF(COUNTIFS(Распис!$B$4:$B$300,$A36,Распис!$C$4:$C$300,"&lt;="&amp;AA$1,Распис!$D$4:$D$300,"&gt;="&amp;AA$1)&gt;0,SUMIFS(Распис!$J$4:$J$300,Распис!$B$4:$B$300,$A36,Распис!$C$4:$C$300,"&lt;="&amp;AA$1,Распис!$D$4:$D$300,"&gt;="&amp;AA$1),SUMIF(База!$B$3:$B$305,$A36,База!$J$3:$J$152))</f>
        <v>0</v>
      </c>
      <c r="AB36" s="46">
        <f ca="1">IF(COUNTIFS(Распис!$B$4:$B$300,$A36,Распис!$C$4:$C$300,"&lt;="&amp;AB$1,Распис!$D$4:$D$300,"&gt;="&amp;AB$1)&gt;0,SUMIFS(Распис!$K$4:$K$300,Распис!$B$4:$B$300,$A36,Распис!$C$4:$C$300,"&lt;="&amp;AB$1,Распис!$D$4:$D$300,"&gt;="&amp;AB$1),SUMIF(База!$B$3:$B$305,$A36,База!$K$3:$K$152))</f>
        <v>0</v>
      </c>
      <c r="AC36" s="46" t="s">
        <v>23</v>
      </c>
      <c r="AD36" s="46">
        <f ca="1">IF(COUNTIFS(Распис!$B$4:$B$300,$A36,Распис!$C$4:$C$300,"&lt;="&amp;AD$1,Распис!$D$4:$D$300,"&gt;="&amp;AD$1)&gt;0,SUMIFS(Распис!$F$4:$F$300,Распис!$B$4:$B$300,$A36,Распис!$C$4:$C$300,"&lt;="&amp;AD$1,Распис!$D$4:$D$300,"&gt;="&amp;AD$1),SUMIF(База!$B$3:$B$305,$A36,База!$F$3:$F$152))</f>
        <v>0</v>
      </c>
      <c r="AE36" s="46">
        <f ca="1">IF(COUNTIFS(Распис!$B$4:$B$300,$A36,Распис!$C$4:$C$300,"&lt;="&amp;AE$1,Распис!$D$4:$D$300,"&gt;="&amp;AE$1)&gt;0,SUMIFS(Распис!$G$4:$G$300,Распис!$B$4:$B$300,$A36,Распис!$C$4:$C$300,"&lt;="&amp;AE$1,Распис!$D$4:$D$300,"&gt;="&amp;AE$1),SUMIF(База!$B$3:$B$305,$A36,База!$G$3:$G$152))</f>
        <v>0</v>
      </c>
      <c r="AF36" s="46">
        <f ca="1">IF(COUNTIFS(Распис!$B$4:$B$300,$A36,Распис!$C$4:$C$300,"&lt;="&amp;AF$1,Распис!$D$4:$D$300,"&gt;="&amp;AF$1)&gt;0,SUMIFS(Распис!$H$4:$H$300,Распис!$B$4:$B$300,$A36,Распис!$C$4:$C$300,"&lt;="&amp;AF$1,Распис!$D$4:$D$300,"&gt;="&amp;AF$1),SUMIF(База!$B$3:$B$305,$A36,База!$H$3:$H$152))</f>
        <v>0</v>
      </c>
      <c r="AG36" s="46">
        <f t="shared" ca="1" si="3"/>
        <v>0</v>
      </c>
      <c r="AH36" s="46">
        <f ca="1">AG36-SUMIFS(Распред!$G$4:$G$300,Распред!$B$4:$B$300,"январь",Распред!$F$4:$F$300,A36)</f>
        <v>0</v>
      </c>
      <c r="AI36" s="46">
        <f ca="1">AH36+(COUNTIF(B36:AF36,"КД")+SUMIFS(Распред!$AH$4:$AH$300,Распред!$F$4:$F$300,A36,Распред!$B$4:$B$300,"январь"))*4</f>
        <v>20</v>
      </c>
      <c r="AJ36" s="46">
        <f t="shared" ca="1" si="4"/>
        <v>0</v>
      </c>
      <c r="AK36" s="46">
        <f t="shared" ca="1" si="5"/>
        <v>0</v>
      </c>
      <c r="AL36" s="46">
        <f>SUMIFS(Распред!$K$4:$K$300,Распред!$B$4:$B$300,"январь",Распред!$J$4:$J$300,A36)+SUMIFS(Распред!$M$4:$M$300,Распред!$B$4:$B$300,"январь",Распред!$L$4:$L$300,A36)+SUMIFS(Распред!$O$4:$O$300,Распред!$B$4:$B$300,"январь",Распред!$N$4:$N$300,A36)+SUMIFS(Распред!$Q$4:$Q$300,Распред!$B$4:$B$300,"январь",Распред!$P$4:$P$300,A36)+SUMIFS(Распред!$S$4:$S$300,Распред!$B$4:$B$300,"январь",Распред!$R$4:$R$300,A36)+SUMIFS(Распред!$U$4:$U$300,Распред!$B$4:$B$300,"январь",Распред!$T$4:$T$300,A36)+SUMIFS(Распред!$W$4:$W$300,Распред!$B$4:$B$300,"январь",Распред!$V$4:$V$300,A36)+SUMIFS(Распред!$Y$4:$Y$300,Распред!$B$4:$B$300,"январь",Распред!$X$4:$X$300,A36)+SUMIFS(Распред!$AA$4:$AA$300,Распред!$B$4:$B$300,"январь",Распред!$Z$4:$Z$300,A36)+SUMIFS(Распред!$AC$4:$AC$300,Распред!$B$4:$B$300,"январь",Распред!$AB$4:$AB$300,A36)</f>
        <v>0</v>
      </c>
      <c r="AM36" s="46">
        <f t="shared" ca="1" si="6"/>
        <v>0</v>
      </c>
      <c r="AN36" s="46">
        <f t="shared" ca="1" si="10"/>
        <v>0</v>
      </c>
      <c r="AO36" s="46">
        <f t="shared" ca="1" si="7"/>
        <v>0</v>
      </c>
      <c r="AP36" s="46"/>
      <c r="AQ36" s="46">
        <f t="shared" ca="1" si="8"/>
        <v>0</v>
      </c>
      <c r="AR36" s="47"/>
      <c r="AS36" s="47">
        <f t="shared" ca="1" si="9"/>
        <v>0</v>
      </c>
      <c r="AT36" s="47"/>
      <c r="AU36" s="47"/>
      <c r="AV36" s="47"/>
      <c r="AW36" s="47"/>
      <c r="AX36" s="47"/>
      <c r="AY36" s="47"/>
      <c r="AZ36" s="47"/>
      <c r="BA36" s="47"/>
      <c r="BB36" s="47"/>
    </row>
    <row r="37" spans="1:54" x14ac:dyDescent="0.25">
      <c r="A37" s="47">
        <f>База!B37</f>
        <v>0</v>
      </c>
      <c r="B37" s="46" t="s">
        <v>24</v>
      </c>
      <c r="C37" s="46" t="s">
        <v>24</v>
      </c>
      <c r="D37" s="46" t="s">
        <v>25</v>
      </c>
      <c r="E37" s="46" t="s">
        <v>25</v>
      </c>
      <c r="F37" s="46" t="s">
        <v>25</v>
      </c>
      <c r="G37" s="46" t="s">
        <v>25</v>
      </c>
      <c r="H37" s="46" t="s">
        <v>23</v>
      </c>
      <c r="I37" s="46" t="s">
        <v>25</v>
      </c>
      <c r="J37" s="46">
        <f ca="1">IF(COUNTIFS(Распис!$B$4:$B$300,$A37,Распис!$C$4:$C$300,"&lt;="&amp;J$1,Распис!$D$4:$D$300,"&gt;="&amp;J$1)&gt;0,SUMIFS(Распис!$G$4:$G$300,Распис!$B$4:$B$300,$A37,Распис!$C$4:$C$300,"&lt;="&amp;J$1,Распис!$D$4:$D$300,"&gt;="&amp;J$1),SUMIF(База!$B$3:$B$305,$A37,База!$G$3:$G$152))</f>
        <v>0</v>
      </c>
      <c r="K37" s="46">
        <f ca="1">IF(COUNTIFS(Распис!$B$4:$B$300,$A37,Распис!$C$4:$C$300,"&lt;="&amp;K$1,Распис!$D$4:$D$300,"&gt;="&amp;K$1)&gt;0,SUMIFS(Распис!$H$4:$H$300,Распис!$B$4:$B$300,$A37,Распис!$C$4:$C$300,"&lt;="&amp;K$1,Распис!$D$4:$D$300,"&gt;="&amp;K$1),SUMIF(База!$B$3:$B$305,$A37,База!$H$3:$H$152))</f>
        <v>0</v>
      </c>
      <c r="L37" s="46">
        <f ca="1">IF(COUNTIFS(Распис!$B$4:$B$300,$A37,Распис!$C$4:$C$300,"&lt;="&amp;L$1,Распис!$D$4:$D$300,"&gt;="&amp;L$1)&gt;0,SUMIFS(Распис!$I$4:$I$300,Распис!$B$4:$B$300,$A37,Распис!$C$4:$C$300,"&lt;="&amp;L$1,Распис!$D$4:$D$300,"&gt;="&amp;L$1),SUMIF(База!$B$3:$B$305,$A37,База!$I$3:$I$152))</f>
        <v>0</v>
      </c>
      <c r="M37" s="46">
        <f ca="1">IF(COUNTIFS(Распис!$B$4:$B$300,$A37,Распис!$C$4:$C$300,"&lt;="&amp;M$1,Распис!$D$4:$D$300,"&gt;="&amp;M$1)&gt;0,SUMIFS(Распис!$J$4:$J$300,Распис!$B$4:$B$300,$A37,Распис!$C$4:$C$300,"&lt;="&amp;M$1,Распис!$D$4:$D$300,"&gt;="&amp;M$1),SUMIF(База!$B$3:$B$305,$A37,База!$J$3:$J$152))</f>
        <v>0</v>
      </c>
      <c r="N37" s="46">
        <f ca="1">IF(COUNTIFS(Распис!$B$4:$B$300,$A37,Распис!$C$4:$C$300,"&lt;="&amp;N$1,Распис!$D$4:$D$300,"&gt;="&amp;N$1)&gt;0,SUMIFS(Распис!$K$4:$K$300,Распис!$B$4:$B$300,$A37,Распис!$C$4:$C$300,"&lt;="&amp;N$1,Распис!$D$4:$D$300,"&gt;="&amp;N$1),SUMIF(База!$B$3:$B$305,$A37,База!$K$3:$K$152))</f>
        <v>0</v>
      </c>
      <c r="O37" s="46" t="s">
        <v>23</v>
      </c>
      <c r="P37" s="46">
        <f ca="1">IF(COUNTIFS(Распис!$B$4:$B$300,$A37,Распис!$C$4:$C$300,"&lt;="&amp;P$1,Распис!$D$4:$D$300,"&gt;="&amp;P$1)&gt;0,SUMIFS(Распис!$F$4:$F$300,Распис!$B$4:$B$300,$A37,Распис!$C$4:$C$300,"&lt;="&amp;P$1,Распис!$D$4:$D$300,"&gt;="&amp;P$1),SUMIF(База!$B$3:$B$305,$A37,База!$F$3:$F$152))</f>
        <v>0</v>
      </c>
      <c r="Q37" s="46">
        <f ca="1">IF(COUNTIFS(Распис!$B$4:$B$300,$A37,Распис!$C$4:$C$300,"&lt;="&amp;Q$1,Распис!$D$4:$D$300,"&gt;="&amp;Q$1)&gt;0,SUMIFS(Распис!$G$4:$G$300,Распис!$B$4:$B$300,$A37,Распис!$C$4:$C$300,"&lt;="&amp;Q$1,Распис!$D$4:$D$300,"&gt;="&amp;Q$1),SUMIF(База!$B$3:$B$305,$A37,База!$G$3:$G$152))</f>
        <v>0</v>
      </c>
      <c r="R37" s="46">
        <f ca="1">IF(COUNTIFS(Распис!$B$4:$B$300,$A37,Распис!$C$4:$C$300,"&lt;="&amp;R$1,Распис!$D$4:$D$300,"&gt;="&amp;R$1)&gt;0,SUMIFS(Распис!$H$4:$H$300,Распис!$B$4:$B$300,$A37,Распис!$C$4:$C$300,"&lt;="&amp;R$1,Распис!$D$4:$D$300,"&gt;="&amp;R$1),SUMIF(База!$B$3:$B$305,$A37,База!$H$3:$H$152))</f>
        <v>0</v>
      </c>
      <c r="S37" s="46">
        <f ca="1">IF(COUNTIFS(Распис!$B$4:$B$300,$A37,Распис!$C$4:$C$300,"&lt;="&amp;S$1,Распис!$D$4:$D$300,"&gt;="&amp;S$1)&gt;0,SUMIFS(Распис!$I$4:$I$300,Распис!$B$4:$B$300,$A37,Распис!$C$4:$C$300,"&lt;="&amp;S$1,Распис!$D$4:$D$300,"&gt;="&amp;S$1),SUMIF(База!$B$3:$B$305,$A37,База!$I$3:$I$152))</f>
        <v>0</v>
      </c>
      <c r="T37" s="46">
        <f ca="1">IF(COUNTIFS(Распис!$B$4:$B$300,$A37,Распис!$C$4:$C$300,"&lt;="&amp;T$1,Распис!$D$4:$D$300,"&gt;="&amp;T$1)&gt;0,SUMIFS(Распис!$J$4:$J$300,Распис!$B$4:$B$300,$A37,Распис!$C$4:$C$300,"&lt;="&amp;T$1,Распис!$D$4:$D$300,"&gt;="&amp;T$1),SUMIF(База!$B$3:$B$305,$A37,База!$J$3:$J$152))</f>
        <v>0</v>
      </c>
      <c r="U37" s="46">
        <f ca="1">IF(COUNTIFS(Распис!$B$4:$B$300,$A37,Распис!$C$4:$C$300,"&lt;="&amp;U$1,Распис!$D$4:$D$300,"&gt;="&amp;U$1)&gt;0,SUMIFS(Распис!$K$4:$K$300,Распис!$B$4:$B$300,$A37,Распис!$C$4:$C$300,"&lt;="&amp;U$1,Распис!$D$4:$D$300,"&gt;="&amp;U$1),SUMIF(База!$B$3:$B$305,$A37,База!$K$3:$K$152))</f>
        <v>0</v>
      </c>
      <c r="V37" s="46" t="s">
        <v>23</v>
      </c>
      <c r="W37" s="46">
        <f ca="1">IF(COUNTIFS(Распис!$B$4:$B$300,$A37,Распис!$C$4:$C$300,"&lt;="&amp;W$1,Распис!$D$4:$D$300,"&gt;="&amp;W$1)&gt;0,SUMIFS(Распис!$F$4:$F$300,Распис!$B$4:$B$300,$A37,Распис!$C$4:$C$300,"&lt;="&amp;W$1,Распис!$D$4:$D$300,"&gt;="&amp;W$1),SUMIF(База!$B$3:$B$305,$A37,База!$F$3:$F$152))</f>
        <v>0</v>
      </c>
      <c r="X37" s="46">
        <f ca="1">IF(COUNTIFS(Распис!$B$4:$B$300,$A37,Распис!$C$4:$C$300,"&lt;="&amp;X$1,Распис!$D$4:$D$300,"&gt;="&amp;X$1)&gt;0,SUMIFS(Распис!$G$4:$G$300,Распис!$B$4:$B$300,$A37,Распис!$C$4:$C$300,"&lt;="&amp;X$1,Распис!$D$4:$D$300,"&gt;="&amp;X$1),SUMIF(База!$B$3:$B$305,$A37,База!$G$3:$G$152))</f>
        <v>0</v>
      </c>
      <c r="Y37" s="46">
        <f ca="1">IF(COUNTIFS(Распис!$B$4:$B$300,$A37,Распис!$C$4:$C$300,"&lt;="&amp;Y$1,Распис!$D$4:$D$300,"&gt;="&amp;Y$1)&gt;0,SUMIFS(Распис!$H$4:$H$300,Распис!$B$4:$B$300,$A37,Распис!$C$4:$C$300,"&lt;="&amp;Y$1,Распис!$D$4:$D$300,"&gt;="&amp;Y$1),SUMIF(База!$B$3:$B$305,$A37,База!$H$3:$H$152))</f>
        <v>0</v>
      </c>
      <c r="Z37" s="46">
        <f ca="1">IF(COUNTIFS(Распис!$B$4:$B$300,$A37,Распис!$C$4:$C$300,"&lt;="&amp;Z$1,Распис!$D$4:$D$300,"&gt;="&amp;Z$1)&gt;0,SUMIFS(Распис!$I$4:$I$300,Распис!$B$4:$B$300,$A37,Распис!$C$4:$C$300,"&lt;="&amp;Z$1,Распис!$D$4:$D$300,"&gt;="&amp;Z$1),SUMIF(База!$B$3:$B$305,$A37,База!$I$3:$I$152))</f>
        <v>0</v>
      </c>
      <c r="AA37" s="46">
        <f ca="1">IF(COUNTIFS(Распис!$B$4:$B$300,$A37,Распис!$C$4:$C$300,"&lt;="&amp;AA$1,Распис!$D$4:$D$300,"&gt;="&amp;AA$1)&gt;0,SUMIFS(Распис!$J$4:$J$300,Распис!$B$4:$B$300,$A37,Распис!$C$4:$C$300,"&lt;="&amp;AA$1,Распис!$D$4:$D$300,"&gt;="&amp;AA$1),SUMIF(База!$B$3:$B$305,$A37,База!$J$3:$J$152))</f>
        <v>0</v>
      </c>
      <c r="AB37" s="46">
        <f ca="1">IF(COUNTIFS(Распис!$B$4:$B$300,$A37,Распис!$C$4:$C$300,"&lt;="&amp;AB$1,Распис!$D$4:$D$300,"&gt;="&amp;AB$1)&gt;0,SUMIFS(Распис!$K$4:$K$300,Распис!$B$4:$B$300,$A37,Распис!$C$4:$C$300,"&lt;="&amp;AB$1,Распис!$D$4:$D$300,"&gt;="&amp;AB$1),SUMIF(База!$B$3:$B$305,$A37,База!$K$3:$K$152))</f>
        <v>0</v>
      </c>
      <c r="AC37" s="46" t="s">
        <v>23</v>
      </c>
      <c r="AD37" s="46">
        <f ca="1">IF(COUNTIFS(Распис!$B$4:$B$300,$A37,Распис!$C$4:$C$300,"&lt;="&amp;AD$1,Распис!$D$4:$D$300,"&gt;="&amp;AD$1)&gt;0,SUMIFS(Распис!$F$4:$F$300,Распис!$B$4:$B$300,$A37,Распис!$C$4:$C$300,"&lt;="&amp;AD$1,Распис!$D$4:$D$300,"&gt;="&amp;AD$1),SUMIF(База!$B$3:$B$305,$A37,База!$F$3:$F$152))</f>
        <v>0</v>
      </c>
      <c r="AE37" s="46">
        <f ca="1">IF(COUNTIFS(Распис!$B$4:$B$300,$A37,Распис!$C$4:$C$300,"&lt;="&amp;AE$1,Распис!$D$4:$D$300,"&gt;="&amp;AE$1)&gt;0,SUMIFS(Распис!$G$4:$G$300,Распис!$B$4:$B$300,$A37,Распис!$C$4:$C$300,"&lt;="&amp;AE$1,Распис!$D$4:$D$300,"&gt;="&amp;AE$1),SUMIF(База!$B$3:$B$305,$A37,База!$G$3:$G$152))</f>
        <v>0</v>
      </c>
      <c r="AF37" s="46">
        <f ca="1">IF(COUNTIFS(Распис!$B$4:$B$300,$A37,Распис!$C$4:$C$300,"&lt;="&amp;AF$1,Распис!$D$4:$D$300,"&gt;="&amp;AF$1)&gt;0,SUMIFS(Распис!$H$4:$H$300,Распис!$B$4:$B$300,$A37,Распис!$C$4:$C$300,"&lt;="&amp;AF$1,Распис!$D$4:$D$300,"&gt;="&amp;AF$1),SUMIF(База!$B$3:$B$305,$A37,База!$H$3:$H$152))</f>
        <v>0</v>
      </c>
      <c r="AG37" s="46">
        <f t="shared" ca="1" si="3"/>
        <v>0</v>
      </c>
      <c r="AH37" s="46">
        <f ca="1">AG37-SUMIFS(Распред!$G$4:$G$300,Распред!$B$4:$B$300,"январь",Распред!$F$4:$F$300,A37)</f>
        <v>0</v>
      </c>
      <c r="AI37" s="46">
        <f ca="1">AH37+(COUNTIF(B37:AF37,"КД")+SUMIFS(Распред!$AH$4:$AH$300,Распред!$F$4:$F$300,A37,Распред!$B$4:$B$300,"январь"))*4</f>
        <v>20</v>
      </c>
      <c r="AJ37" s="46">
        <f t="shared" ca="1" si="4"/>
        <v>0</v>
      </c>
      <c r="AK37" s="46">
        <f t="shared" ca="1" si="5"/>
        <v>0</v>
      </c>
      <c r="AL37" s="46">
        <f>SUMIFS(Распред!$K$4:$K$300,Распред!$B$4:$B$300,"январь",Распред!$J$4:$J$300,A37)+SUMIFS(Распред!$M$4:$M$300,Распред!$B$4:$B$300,"январь",Распред!$L$4:$L$300,A37)+SUMIFS(Распред!$O$4:$O$300,Распред!$B$4:$B$300,"январь",Распред!$N$4:$N$300,A37)+SUMIFS(Распред!$Q$4:$Q$300,Распред!$B$4:$B$300,"январь",Распред!$P$4:$P$300,A37)+SUMIFS(Распред!$S$4:$S$300,Распред!$B$4:$B$300,"январь",Распред!$R$4:$R$300,A37)+SUMIFS(Распред!$U$4:$U$300,Распред!$B$4:$B$300,"январь",Распред!$T$4:$T$300,A37)+SUMIFS(Распред!$W$4:$W$300,Распред!$B$4:$B$300,"январь",Распред!$V$4:$V$300,A37)+SUMIFS(Распред!$Y$4:$Y$300,Распред!$B$4:$B$300,"январь",Распред!$X$4:$X$300,A37)+SUMIFS(Распред!$AA$4:$AA$300,Распред!$B$4:$B$300,"январь",Распред!$Z$4:$Z$300,A37)+SUMIFS(Распред!$AC$4:$AC$300,Распред!$B$4:$B$300,"январь",Распред!$AB$4:$AB$300,A37)</f>
        <v>0</v>
      </c>
      <c r="AM37" s="46">
        <f t="shared" ca="1" si="6"/>
        <v>0</v>
      </c>
      <c r="AN37" s="46">
        <f t="shared" ca="1" si="10"/>
        <v>0</v>
      </c>
      <c r="AO37" s="46">
        <f t="shared" ca="1" si="7"/>
        <v>0</v>
      </c>
      <c r="AP37" s="46"/>
      <c r="AQ37" s="46">
        <f t="shared" ca="1" si="8"/>
        <v>0</v>
      </c>
      <c r="AR37" s="47"/>
      <c r="AS37" s="47">
        <f t="shared" ca="1" si="9"/>
        <v>0</v>
      </c>
      <c r="AT37" s="47"/>
      <c r="AU37" s="47"/>
      <c r="AV37" s="47"/>
      <c r="AW37" s="47"/>
      <c r="AX37" s="47"/>
      <c r="AY37" s="47"/>
      <c r="AZ37" s="47"/>
      <c r="BA37" s="47"/>
      <c r="BB37" s="47"/>
    </row>
    <row r="38" spans="1:54" s="56" customFormat="1" x14ac:dyDescent="0.25">
      <c r="A38" s="47">
        <f>База!B38</f>
        <v>0</v>
      </c>
      <c r="B38" s="46" t="s">
        <v>24</v>
      </c>
      <c r="C38" s="46" t="s">
        <v>24</v>
      </c>
      <c r="D38" s="46" t="s">
        <v>25</v>
      </c>
      <c r="E38" s="46" t="s">
        <v>25</v>
      </c>
      <c r="F38" s="46" t="s">
        <v>25</v>
      </c>
      <c r="G38" s="46" t="s">
        <v>25</v>
      </c>
      <c r="H38" s="46" t="s">
        <v>23</v>
      </c>
      <c r="I38" s="46" t="s">
        <v>25</v>
      </c>
      <c r="J38" s="46">
        <f ca="1">IF(COUNTIFS(Распис!$B$4:$B$300,$A38,Распис!$C$4:$C$300,"&lt;="&amp;J$1,Распис!$D$4:$D$300,"&gt;="&amp;J$1)&gt;0,SUMIFS(Распис!$G$4:$G$300,Распис!$B$4:$B$300,$A38,Распис!$C$4:$C$300,"&lt;="&amp;J$1,Распис!$D$4:$D$300,"&gt;="&amp;J$1),SUMIF(База!$B$3:$B$305,$A38,База!$G$3:$G$152))</f>
        <v>0</v>
      </c>
      <c r="K38" s="46">
        <f ca="1">IF(COUNTIFS(Распис!$B$4:$B$300,$A38,Распис!$C$4:$C$300,"&lt;="&amp;K$1,Распис!$D$4:$D$300,"&gt;="&amp;K$1)&gt;0,SUMIFS(Распис!$H$4:$H$300,Распис!$B$4:$B$300,$A38,Распис!$C$4:$C$300,"&lt;="&amp;K$1,Распис!$D$4:$D$300,"&gt;="&amp;K$1),SUMIF(База!$B$3:$B$305,$A38,База!$H$3:$H$152))</f>
        <v>0</v>
      </c>
      <c r="L38" s="46">
        <f ca="1">IF(COUNTIFS(Распис!$B$4:$B$300,$A38,Распис!$C$4:$C$300,"&lt;="&amp;L$1,Распис!$D$4:$D$300,"&gt;="&amp;L$1)&gt;0,SUMIFS(Распис!$I$4:$I$300,Распис!$B$4:$B$300,$A38,Распис!$C$4:$C$300,"&lt;="&amp;L$1,Распис!$D$4:$D$300,"&gt;="&amp;L$1),SUMIF(База!$B$3:$B$305,$A38,База!$I$3:$I$152))</f>
        <v>0</v>
      </c>
      <c r="M38" s="46">
        <f ca="1">IF(COUNTIFS(Распис!$B$4:$B$300,$A38,Распис!$C$4:$C$300,"&lt;="&amp;M$1,Распис!$D$4:$D$300,"&gt;="&amp;M$1)&gt;0,SUMIFS(Распис!$J$4:$J$300,Распис!$B$4:$B$300,$A38,Распис!$C$4:$C$300,"&lt;="&amp;M$1,Распис!$D$4:$D$300,"&gt;="&amp;M$1),SUMIF(База!$B$3:$B$305,$A38,База!$J$3:$J$152))</f>
        <v>0</v>
      </c>
      <c r="N38" s="46">
        <f ca="1">IF(COUNTIFS(Распис!$B$4:$B$300,$A38,Распис!$C$4:$C$300,"&lt;="&amp;N$1,Распис!$D$4:$D$300,"&gt;="&amp;N$1)&gt;0,SUMIFS(Распис!$K$4:$K$300,Распис!$B$4:$B$300,$A38,Распис!$C$4:$C$300,"&lt;="&amp;N$1,Распис!$D$4:$D$300,"&gt;="&amp;N$1),SUMIF(База!$B$3:$B$305,$A38,База!$K$3:$K$152))</f>
        <v>0</v>
      </c>
      <c r="O38" s="46" t="s">
        <v>23</v>
      </c>
      <c r="P38" s="46">
        <f ca="1">IF(COUNTIFS(Распис!$B$4:$B$300,$A38,Распис!$C$4:$C$300,"&lt;="&amp;P$1,Распис!$D$4:$D$300,"&gt;="&amp;P$1)&gt;0,SUMIFS(Распис!$F$4:$F$300,Распис!$B$4:$B$300,$A38,Распис!$C$4:$C$300,"&lt;="&amp;P$1,Распис!$D$4:$D$300,"&gt;="&amp;P$1),SUMIF(База!$B$3:$B$305,$A38,База!$F$3:$F$152))</f>
        <v>0</v>
      </c>
      <c r="Q38" s="46">
        <f ca="1">IF(COUNTIFS(Распис!$B$4:$B$300,$A38,Распис!$C$4:$C$300,"&lt;="&amp;Q$1,Распис!$D$4:$D$300,"&gt;="&amp;Q$1)&gt;0,SUMIFS(Распис!$G$4:$G$300,Распис!$B$4:$B$300,$A38,Распис!$C$4:$C$300,"&lt;="&amp;Q$1,Распис!$D$4:$D$300,"&gt;="&amp;Q$1),SUMIF(База!$B$3:$B$305,$A38,База!$G$3:$G$152))</f>
        <v>0</v>
      </c>
      <c r="R38" s="46">
        <f ca="1">IF(COUNTIFS(Распис!$B$4:$B$300,$A38,Распис!$C$4:$C$300,"&lt;="&amp;R$1,Распис!$D$4:$D$300,"&gt;="&amp;R$1)&gt;0,SUMIFS(Распис!$H$4:$H$300,Распис!$B$4:$B$300,$A38,Распис!$C$4:$C$300,"&lt;="&amp;R$1,Распис!$D$4:$D$300,"&gt;="&amp;R$1),SUMIF(База!$B$3:$B$305,$A38,База!$H$3:$H$152))</f>
        <v>0</v>
      </c>
      <c r="S38" s="46">
        <f ca="1">IF(COUNTIFS(Распис!$B$4:$B$300,$A38,Распис!$C$4:$C$300,"&lt;="&amp;S$1,Распис!$D$4:$D$300,"&gt;="&amp;S$1)&gt;0,SUMIFS(Распис!$I$4:$I$300,Распис!$B$4:$B$300,$A38,Распис!$C$4:$C$300,"&lt;="&amp;S$1,Распис!$D$4:$D$300,"&gt;="&amp;S$1),SUMIF(База!$B$3:$B$305,$A38,База!$I$3:$I$152))</f>
        <v>0</v>
      </c>
      <c r="T38" s="46">
        <f ca="1">IF(COUNTIFS(Распис!$B$4:$B$300,$A38,Распис!$C$4:$C$300,"&lt;="&amp;T$1,Распис!$D$4:$D$300,"&gt;="&amp;T$1)&gt;0,SUMIFS(Распис!$J$4:$J$300,Распис!$B$4:$B$300,$A38,Распис!$C$4:$C$300,"&lt;="&amp;T$1,Распис!$D$4:$D$300,"&gt;="&amp;T$1),SUMIF(База!$B$3:$B$305,$A38,База!$J$3:$J$152))</f>
        <v>0</v>
      </c>
      <c r="U38" s="46">
        <f ca="1">IF(COUNTIFS(Распис!$B$4:$B$300,$A38,Распис!$C$4:$C$300,"&lt;="&amp;U$1,Распис!$D$4:$D$300,"&gt;="&amp;U$1)&gt;0,SUMIFS(Распис!$K$4:$K$300,Распис!$B$4:$B$300,$A38,Распис!$C$4:$C$300,"&lt;="&amp;U$1,Распис!$D$4:$D$300,"&gt;="&amp;U$1),SUMIF(База!$B$3:$B$305,$A38,База!$K$3:$K$152))</f>
        <v>0</v>
      </c>
      <c r="V38" s="46" t="s">
        <v>23</v>
      </c>
      <c r="W38" s="46">
        <f ca="1">IF(COUNTIFS(Распис!$B$4:$B$300,$A38,Распис!$C$4:$C$300,"&lt;="&amp;W$1,Распис!$D$4:$D$300,"&gt;="&amp;W$1)&gt;0,SUMIFS(Распис!$F$4:$F$300,Распис!$B$4:$B$300,$A38,Распис!$C$4:$C$300,"&lt;="&amp;W$1,Распис!$D$4:$D$300,"&gt;="&amp;W$1),SUMIF(База!$B$3:$B$305,$A38,База!$F$3:$F$152))</f>
        <v>0</v>
      </c>
      <c r="X38" s="46">
        <f ca="1">IF(COUNTIFS(Распис!$B$4:$B$300,$A38,Распис!$C$4:$C$300,"&lt;="&amp;X$1,Распис!$D$4:$D$300,"&gt;="&amp;X$1)&gt;0,SUMIFS(Распис!$G$4:$G$300,Распис!$B$4:$B$300,$A38,Распис!$C$4:$C$300,"&lt;="&amp;X$1,Распис!$D$4:$D$300,"&gt;="&amp;X$1),SUMIF(База!$B$3:$B$305,$A38,База!$G$3:$G$152))</f>
        <v>0</v>
      </c>
      <c r="Y38" s="46">
        <f ca="1">IF(COUNTIFS(Распис!$B$4:$B$300,$A38,Распис!$C$4:$C$300,"&lt;="&amp;Y$1,Распис!$D$4:$D$300,"&gt;="&amp;Y$1)&gt;0,SUMIFS(Распис!$H$4:$H$300,Распис!$B$4:$B$300,$A38,Распис!$C$4:$C$300,"&lt;="&amp;Y$1,Распис!$D$4:$D$300,"&gt;="&amp;Y$1),SUMIF(База!$B$3:$B$305,$A38,База!$H$3:$H$152))</f>
        <v>0</v>
      </c>
      <c r="Z38" s="46">
        <f ca="1">IF(COUNTIFS(Распис!$B$4:$B$300,$A38,Распис!$C$4:$C$300,"&lt;="&amp;Z$1,Распис!$D$4:$D$300,"&gt;="&amp;Z$1)&gt;0,SUMIFS(Распис!$I$4:$I$300,Распис!$B$4:$B$300,$A38,Распис!$C$4:$C$300,"&lt;="&amp;Z$1,Распис!$D$4:$D$300,"&gt;="&amp;Z$1),SUMIF(База!$B$3:$B$305,$A38,База!$I$3:$I$152))</f>
        <v>0</v>
      </c>
      <c r="AA38" s="46">
        <f ca="1">IF(COUNTIFS(Распис!$B$4:$B$300,$A38,Распис!$C$4:$C$300,"&lt;="&amp;AA$1,Распис!$D$4:$D$300,"&gt;="&amp;AA$1)&gt;0,SUMIFS(Распис!$J$4:$J$300,Распис!$B$4:$B$300,$A38,Распис!$C$4:$C$300,"&lt;="&amp;AA$1,Распис!$D$4:$D$300,"&gt;="&amp;AA$1),SUMIF(База!$B$3:$B$305,$A38,База!$J$3:$J$152))</f>
        <v>0</v>
      </c>
      <c r="AB38" s="46">
        <f ca="1">IF(COUNTIFS(Распис!$B$4:$B$300,$A38,Распис!$C$4:$C$300,"&lt;="&amp;AB$1,Распис!$D$4:$D$300,"&gt;="&amp;AB$1)&gt;0,SUMIFS(Распис!$K$4:$K$300,Распис!$B$4:$B$300,$A38,Распис!$C$4:$C$300,"&lt;="&amp;AB$1,Распис!$D$4:$D$300,"&gt;="&amp;AB$1),SUMIF(База!$B$3:$B$305,$A38,База!$K$3:$K$152))</f>
        <v>0</v>
      </c>
      <c r="AC38" s="46" t="s">
        <v>23</v>
      </c>
      <c r="AD38" s="46">
        <f ca="1">IF(COUNTIFS(Распис!$B$4:$B$300,$A38,Распис!$C$4:$C$300,"&lt;="&amp;AD$1,Распис!$D$4:$D$300,"&gt;="&amp;AD$1)&gt;0,SUMIFS(Распис!$F$4:$F$300,Распис!$B$4:$B$300,$A38,Распис!$C$4:$C$300,"&lt;="&amp;AD$1,Распис!$D$4:$D$300,"&gt;="&amp;AD$1),SUMIF(База!$B$3:$B$305,$A38,База!$F$3:$F$152))</f>
        <v>0</v>
      </c>
      <c r="AE38" s="46">
        <f ca="1">IF(COUNTIFS(Распис!$B$4:$B$300,$A38,Распис!$C$4:$C$300,"&lt;="&amp;AE$1,Распис!$D$4:$D$300,"&gt;="&amp;AE$1)&gt;0,SUMIFS(Распис!$G$4:$G$300,Распис!$B$4:$B$300,$A38,Распис!$C$4:$C$300,"&lt;="&amp;AE$1,Распис!$D$4:$D$300,"&gt;="&amp;AE$1),SUMIF(База!$B$3:$B$305,$A38,База!$G$3:$G$152))</f>
        <v>0</v>
      </c>
      <c r="AF38" s="46">
        <f ca="1">IF(COUNTIFS(Распис!$B$4:$B$300,$A38,Распис!$C$4:$C$300,"&lt;="&amp;AF$1,Распис!$D$4:$D$300,"&gt;="&amp;AF$1)&gt;0,SUMIFS(Распис!$H$4:$H$300,Распис!$B$4:$B$300,$A38,Распис!$C$4:$C$300,"&lt;="&amp;AF$1,Распис!$D$4:$D$300,"&gt;="&amp;AF$1),SUMIF(База!$B$3:$B$305,$A38,База!$H$3:$H$152))</f>
        <v>0</v>
      </c>
      <c r="AG38" s="46">
        <f t="shared" ca="1" si="3"/>
        <v>0</v>
      </c>
      <c r="AH38" s="46">
        <f ca="1">AG38-SUMIFS(Распред!$G$4:$G$300,Распред!$B$4:$B$300,"январь",Распред!$F$4:$F$300,A38)</f>
        <v>0</v>
      </c>
      <c r="AI38" s="46">
        <f ca="1">AH38+(COUNTIF(B38:AF38,"КД")+SUMIFS(Распред!$AH$4:$AH$300,Распред!$F$4:$F$300,A38,Распред!$B$4:$B$300,"январь"))*4</f>
        <v>20</v>
      </c>
      <c r="AJ38" s="46">
        <f t="shared" ca="1" si="4"/>
        <v>0</v>
      </c>
      <c r="AK38" s="46">
        <f t="shared" ca="1" si="5"/>
        <v>0</v>
      </c>
      <c r="AL38" s="46">
        <f>SUMIFS(Распред!$K$4:$K$300,Распред!$B$4:$B$300,"январь",Распред!$J$4:$J$300,A38)+SUMIFS(Распред!$M$4:$M$300,Распред!$B$4:$B$300,"январь",Распред!$L$4:$L$300,A38)+SUMIFS(Распред!$O$4:$O$300,Распред!$B$4:$B$300,"январь",Распред!$N$4:$N$300,A38)+SUMIFS(Распред!$Q$4:$Q$300,Распред!$B$4:$B$300,"январь",Распред!$P$4:$P$300,A38)+SUMIFS(Распред!$S$4:$S$300,Распред!$B$4:$B$300,"январь",Распред!$R$4:$R$300,A38)+SUMIFS(Распред!$U$4:$U$300,Распред!$B$4:$B$300,"январь",Распред!$T$4:$T$300,A38)+SUMIFS(Распред!$W$4:$W$300,Распред!$B$4:$B$300,"январь",Распред!$V$4:$V$300,A38)+SUMIFS(Распред!$Y$4:$Y$300,Распред!$B$4:$B$300,"январь",Распред!$X$4:$X$300,A38)+SUMIFS(Распред!$AA$4:$AA$300,Распред!$B$4:$B$300,"январь",Распред!$Z$4:$Z$300,A38)+SUMIFS(Распред!$AC$4:$AC$300,Распред!$B$4:$B$300,"январь",Распред!$AB$4:$AB$300,A38)</f>
        <v>0</v>
      </c>
      <c r="AM38" s="46">
        <f t="shared" ca="1" si="6"/>
        <v>0</v>
      </c>
      <c r="AN38" s="46">
        <f t="shared" ca="1" si="10"/>
        <v>0</v>
      </c>
      <c r="AO38" s="46">
        <f t="shared" ca="1" si="7"/>
        <v>0</v>
      </c>
      <c r="AP38" s="46"/>
      <c r="AQ38" s="46">
        <f t="shared" ca="1" si="8"/>
        <v>0</v>
      </c>
      <c r="AR38" s="47"/>
      <c r="AS38" s="47">
        <f t="shared" ca="1" si="9"/>
        <v>0</v>
      </c>
      <c r="AT38" s="47"/>
      <c r="AU38" s="47"/>
      <c r="AV38" s="47"/>
      <c r="AW38" s="47"/>
      <c r="AX38" s="47"/>
      <c r="AY38" s="47"/>
      <c r="AZ38" s="47"/>
      <c r="BA38" s="47"/>
      <c r="BB38" s="47"/>
    </row>
    <row r="39" spans="1:54" s="56" customFormat="1" x14ac:dyDescent="0.25">
      <c r="A39" s="47">
        <f>База!B39</f>
        <v>0</v>
      </c>
      <c r="B39" s="46" t="s">
        <v>24</v>
      </c>
      <c r="C39" s="46" t="s">
        <v>24</v>
      </c>
      <c r="D39" s="46" t="s">
        <v>25</v>
      </c>
      <c r="E39" s="46" t="s">
        <v>25</v>
      </c>
      <c r="F39" s="46" t="s">
        <v>25</v>
      </c>
      <c r="G39" s="46" t="s">
        <v>25</v>
      </c>
      <c r="H39" s="46" t="s">
        <v>23</v>
      </c>
      <c r="I39" s="46" t="s">
        <v>25</v>
      </c>
      <c r="J39" s="46">
        <f ca="1">IF(COUNTIFS(Распис!$B$4:$B$300,$A39,Распис!$C$4:$C$300,"&lt;="&amp;J$1,Распис!$D$4:$D$300,"&gt;="&amp;J$1)&gt;0,SUMIFS(Распис!$G$4:$G$300,Распис!$B$4:$B$300,$A39,Распис!$C$4:$C$300,"&lt;="&amp;J$1,Распис!$D$4:$D$300,"&gt;="&amp;J$1),SUMIF(База!$B$3:$B$305,$A39,База!$G$3:$G$152))</f>
        <v>0</v>
      </c>
      <c r="K39" s="46">
        <f ca="1">IF(COUNTIFS(Распис!$B$4:$B$300,$A39,Распис!$C$4:$C$300,"&lt;="&amp;K$1,Распис!$D$4:$D$300,"&gt;="&amp;K$1)&gt;0,SUMIFS(Распис!$H$4:$H$300,Распис!$B$4:$B$300,$A39,Распис!$C$4:$C$300,"&lt;="&amp;K$1,Распис!$D$4:$D$300,"&gt;="&amp;K$1),SUMIF(База!$B$3:$B$305,$A39,База!$H$3:$H$152))</f>
        <v>0</v>
      </c>
      <c r="L39" s="46">
        <f ca="1">IF(COUNTIFS(Распис!$B$4:$B$300,$A39,Распис!$C$4:$C$300,"&lt;="&amp;L$1,Распис!$D$4:$D$300,"&gt;="&amp;L$1)&gt;0,SUMIFS(Распис!$I$4:$I$300,Распис!$B$4:$B$300,$A39,Распис!$C$4:$C$300,"&lt;="&amp;L$1,Распис!$D$4:$D$300,"&gt;="&amp;L$1),SUMIF(База!$B$3:$B$305,$A39,База!$I$3:$I$152))</f>
        <v>0</v>
      </c>
      <c r="M39" s="46">
        <f ca="1">IF(COUNTIFS(Распис!$B$4:$B$300,$A39,Распис!$C$4:$C$300,"&lt;="&amp;M$1,Распис!$D$4:$D$300,"&gt;="&amp;M$1)&gt;0,SUMIFS(Распис!$J$4:$J$300,Распис!$B$4:$B$300,$A39,Распис!$C$4:$C$300,"&lt;="&amp;M$1,Распис!$D$4:$D$300,"&gt;="&amp;M$1),SUMIF(База!$B$3:$B$305,$A39,База!$J$3:$J$152))</f>
        <v>0</v>
      </c>
      <c r="N39" s="46">
        <f ca="1">IF(COUNTIFS(Распис!$B$4:$B$300,$A39,Распис!$C$4:$C$300,"&lt;="&amp;N$1,Распис!$D$4:$D$300,"&gt;="&amp;N$1)&gt;0,SUMIFS(Распис!$K$4:$K$300,Распис!$B$4:$B$300,$A39,Распис!$C$4:$C$300,"&lt;="&amp;N$1,Распис!$D$4:$D$300,"&gt;="&amp;N$1),SUMIF(База!$B$3:$B$305,$A39,База!$K$3:$K$152))</f>
        <v>0</v>
      </c>
      <c r="O39" s="46" t="s">
        <v>23</v>
      </c>
      <c r="P39" s="46">
        <f ca="1">IF(COUNTIFS(Распис!$B$4:$B$300,$A39,Распис!$C$4:$C$300,"&lt;="&amp;P$1,Распис!$D$4:$D$300,"&gt;="&amp;P$1)&gt;0,SUMIFS(Распис!$F$4:$F$300,Распис!$B$4:$B$300,$A39,Распис!$C$4:$C$300,"&lt;="&amp;P$1,Распис!$D$4:$D$300,"&gt;="&amp;P$1),SUMIF(База!$B$3:$B$305,$A39,База!$F$3:$F$152))</f>
        <v>0</v>
      </c>
      <c r="Q39" s="46">
        <f ca="1">IF(COUNTIFS(Распис!$B$4:$B$300,$A39,Распис!$C$4:$C$300,"&lt;="&amp;Q$1,Распис!$D$4:$D$300,"&gt;="&amp;Q$1)&gt;0,SUMIFS(Распис!$G$4:$G$300,Распис!$B$4:$B$300,$A39,Распис!$C$4:$C$300,"&lt;="&amp;Q$1,Распис!$D$4:$D$300,"&gt;="&amp;Q$1),SUMIF(База!$B$3:$B$305,$A39,База!$G$3:$G$152))</f>
        <v>0</v>
      </c>
      <c r="R39" s="46">
        <f ca="1">IF(COUNTIFS(Распис!$B$4:$B$300,$A39,Распис!$C$4:$C$300,"&lt;="&amp;R$1,Распис!$D$4:$D$300,"&gt;="&amp;R$1)&gt;0,SUMIFS(Распис!$H$4:$H$300,Распис!$B$4:$B$300,$A39,Распис!$C$4:$C$300,"&lt;="&amp;R$1,Распис!$D$4:$D$300,"&gt;="&amp;R$1),SUMIF(База!$B$3:$B$305,$A39,База!$H$3:$H$152))</f>
        <v>0</v>
      </c>
      <c r="S39" s="46">
        <f ca="1">IF(COUNTIFS(Распис!$B$4:$B$300,$A39,Распис!$C$4:$C$300,"&lt;="&amp;S$1,Распис!$D$4:$D$300,"&gt;="&amp;S$1)&gt;0,SUMIFS(Распис!$I$4:$I$300,Распис!$B$4:$B$300,$A39,Распис!$C$4:$C$300,"&lt;="&amp;S$1,Распис!$D$4:$D$300,"&gt;="&amp;S$1),SUMIF(База!$B$3:$B$305,$A39,База!$I$3:$I$152))</f>
        <v>0</v>
      </c>
      <c r="T39" s="46">
        <f ca="1">IF(COUNTIFS(Распис!$B$4:$B$300,$A39,Распис!$C$4:$C$300,"&lt;="&amp;T$1,Распис!$D$4:$D$300,"&gt;="&amp;T$1)&gt;0,SUMIFS(Распис!$J$4:$J$300,Распис!$B$4:$B$300,$A39,Распис!$C$4:$C$300,"&lt;="&amp;T$1,Распис!$D$4:$D$300,"&gt;="&amp;T$1),SUMIF(База!$B$3:$B$305,$A39,База!$J$3:$J$152))</f>
        <v>0</v>
      </c>
      <c r="U39" s="46">
        <f ca="1">IF(COUNTIFS(Распис!$B$4:$B$300,$A39,Распис!$C$4:$C$300,"&lt;="&amp;U$1,Распис!$D$4:$D$300,"&gt;="&amp;U$1)&gt;0,SUMIFS(Распис!$K$4:$K$300,Распис!$B$4:$B$300,$A39,Распис!$C$4:$C$300,"&lt;="&amp;U$1,Распис!$D$4:$D$300,"&gt;="&amp;U$1),SUMIF(База!$B$3:$B$305,$A39,База!$K$3:$K$152))</f>
        <v>0</v>
      </c>
      <c r="V39" s="46" t="s">
        <v>23</v>
      </c>
      <c r="W39" s="46">
        <f ca="1">IF(COUNTIFS(Распис!$B$4:$B$300,$A39,Распис!$C$4:$C$300,"&lt;="&amp;W$1,Распис!$D$4:$D$300,"&gt;="&amp;W$1)&gt;0,SUMIFS(Распис!$F$4:$F$300,Распис!$B$4:$B$300,$A39,Распис!$C$4:$C$300,"&lt;="&amp;W$1,Распис!$D$4:$D$300,"&gt;="&amp;W$1),SUMIF(База!$B$3:$B$305,$A39,База!$F$3:$F$152))</f>
        <v>0</v>
      </c>
      <c r="X39" s="46">
        <f ca="1">IF(COUNTIFS(Распис!$B$4:$B$300,$A39,Распис!$C$4:$C$300,"&lt;="&amp;X$1,Распис!$D$4:$D$300,"&gt;="&amp;X$1)&gt;0,SUMIFS(Распис!$G$4:$G$300,Распис!$B$4:$B$300,$A39,Распис!$C$4:$C$300,"&lt;="&amp;X$1,Распис!$D$4:$D$300,"&gt;="&amp;X$1),SUMIF(База!$B$3:$B$305,$A39,База!$G$3:$G$152))</f>
        <v>0</v>
      </c>
      <c r="Y39" s="46">
        <f ca="1">IF(COUNTIFS(Распис!$B$4:$B$300,$A39,Распис!$C$4:$C$300,"&lt;="&amp;Y$1,Распис!$D$4:$D$300,"&gt;="&amp;Y$1)&gt;0,SUMIFS(Распис!$H$4:$H$300,Распис!$B$4:$B$300,$A39,Распис!$C$4:$C$300,"&lt;="&amp;Y$1,Распис!$D$4:$D$300,"&gt;="&amp;Y$1),SUMIF(База!$B$3:$B$305,$A39,База!$H$3:$H$152))</f>
        <v>0</v>
      </c>
      <c r="Z39" s="46">
        <f ca="1">IF(COUNTIFS(Распис!$B$4:$B$300,$A39,Распис!$C$4:$C$300,"&lt;="&amp;Z$1,Распис!$D$4:$D$300,"&gt;="&amp;Z$1)&gt;0,SUMIFS(Распис!$I$4:$I$300,Распис!$B$4:$B$300,$A39,Распис!$C$4:$C$300,"&lt;="&amp;Z$1,Распис!$D$4:$D$300,"&gt;="&amp;Z$1),SUMIF(База!$B$3:$B$305,$A39,База!$I$3:$I$152))</f>
        <v>0</v>
      </c>
      <c r="AA39" s="46">
        <f ca="1">IF(COUNTIFS(Распис!$B$4:$B$300,$A39,Распис!$C$4:$C$300,"&lt;="&amp;AA$1,Распис!$D$4:$D$300,"&gt;="&amp;AA$1)&gt;0,SUMIFS(Распис!$J$4:$J$300,Распис!$B$4:$B$300,$A39,Распис!$C$4:$C$300,"&lt;="&amp;AA$1,Распис!$D$4:$D$300,"&gt;="&amp;AA$1),SUMIF(База!$B$3:$B$305,$A39,База!$J$3:$J$152))</f>
        <v>0</v>
      </c>
      <c r="AB39" s="46">
        <f ca="1">IF(COUNTIFS(Распис!$B$4:$B$300,$A39,Распис!$C$4:$C$300,"&lt;="&amp;AB$1,Распис!$D$4:$D$300,"&gt;="&amp;AB$1)&gt;0,SUMIFS(Распис!$K$4:$K$300,Распис!$B$4:$B$300,$A39,Распис!$C$4:$C$300,"&lt;="&amp;AB$1,Распис!$D$4:$D$300,"&gt;="&amp;AB$1),SUMIF(База!$B$3:$B$305,$A39,База!$K$3:$K$152))</f>
        <v>0</v>
      </c>
      <c r="AC39" s="46" t="s">
        <v>23</v>
      </c>
      <c r="AD39" s="46">
        <f ca="1">IF(COUNTIFS(Распис!$B$4:$B$300,$A39,Распис!$C$4:$C$300,"&lt;="&amp;AD$1,Распис!$D$4:$D$300,"&gt;="&amp;AD$1)&gt;0,SUMIFS(Распис!$F$4:$F$300,Распис!$B$4:$B$300,$A39,Распис!$C$4:$C$300,"&lt;="&amp;AD$1,Распис!$D$4:$D$300,"&gt;="&amp;AD$1),SUMIF(База!$B$3:$B$305,$A39,База!$F$3:$F$152))</f>
        <v>0</v>
      </c>
      <c r="AE39" s="46">
        <f ca="1">IF(COUNTIFS(Распис!$B$4:$B$300,$A39,Распис!$C$4:$C$300,"&lt;="&amp;AE$1,Распис!$D$4:$D$300,"&gt;="&amp;AE$1)&gt;0,SUMIFS(Распис!$G$4:$G$300,Распис!$B$4:$B$300,$A39,Распис!$C$4:$C$300,"&lt;="&amp;AE$1,Распис!$D$4:$D$300,"&gt;="&amp;AE$1),SUMIF(База!$B$3:$B$305,$A39,База!$G$3:$G$152))</f>
        <v>0</v>
      </c>
      <c r="AF39" s="46">
        <f ca="1">IF(COUNTIFS(Распис!$B$4:$B$300,$A39,Распис!$C$4:$C$300,"&lt;="&amp;AF$1,Распис!$D$4:$D$300,"&gt;="&amp;AF$1)&gt;0,SUMIFS(Распис!$H$4:$H$300,Распис!$B$4:$B$300,$A39,Распис!$C$4:$C$300,"&lt;="&amp;AF$1,Распис!$D$4:$D$300,"&gt;="&amp;AF$1),SUMIF(База!$B$3:$B$305,$A39,База!$H$3:$H$152))</f>
        <v>0</v>
      </c>
      <c r="AG39" s="46">
        <f t="shared" ca="1" si="3"/>
        <v>0</v>
      </c>
      <c r="AH39" s="46">
        <f ca="1">AG39-SUMIFS(Распред!$G$4:$G$300,Распред!$B$4:$B$300,"январь",Распред!$F$4:$F$300,A39)</f>
        <v>0</v>
      </c>
      <c r="AI39" s="46">
        <f ca="1">AH39+(COUNTIF(B39:AF39,"КД")+SUMIFS(Распред!$AH$4:$AH$300,Распред!$F$4:$F$300,A39,Распред!$B$4:$B$300,"январь"))*4</f>
        <v>20</v>
      </c>
      <c r="AJ39" s="46">
        <f t="shared" ca="1" si="4"/>
        <v>0</v>
      </c>
      <c r="AK39" s="46">
        <f t="shared" ca="1" si="5"/>
        <v>0</v>
      </c>
      <c r="AL39" s="46">
        <f>SUMIFS(Распред!$K$4:$K$300,Распред!$B$4:$B$300,"январь",Распред!$J$4:$J$300,A39)+SUMIFS(Распред!$M$4:$M$300,Распред!$B$4:$B$300,"январь",Распред!$L$4:$L$300,A39)+SUMIFS(Распред!$O$4:$O$300,Распред!$B$4:$B$300,"январь",Распред!$N$4:$N$300,A39)+SUMIFS(Распред!$Q$4:$Q$300,Распред!$B$4:$B$300,"январь",Распред!$P$4:$P$300,A39)+SUMIFS(Распред!$S$4:$S$300,Распред!$B$4:$B$300,"январь",Распред!$R$4:$R$300,A39)+SUMIFS(Распред!$U$4:$U$300,Распред!$B$4:$B$300,"январь",Распред!$T$4:$T$300,A39)+SUMIFS(Распред!$W$4:$W$300,Распред!$B$4:$B$300,"январь",Распред!$V$4:$V$300,A39)+SUMIFS(Распред!$Y$4:$Y$300,Распред!$B$4:$B$300,"январь",Распред!$X$4:$X$300,A39)+SUMIFS(Распред!$AA$4:$AA$300,Распред!$B$4:$B$300,"январь",Распред!$Z$4:$Z$300,A39)+SUMIFS(Распред!$AC$4:$AC$300,Распред!$B$4:$B$300,"январь",Распред!$AB$4:$AB$300,A39)</f>
        <v>0</v>
      </c>
      <c r="AM39" s="46">
        <f t="shared" ca="1" si="6"/>
        <v>0</v>
      </c>
      <c r="AN39" s="46">
        <f t="shared" ca="1" si="10"/>
        <v>0</v>
      </c>
      <c r="AO39" s="46">
        <f t="shared" ca="1" si="7"/>
        <v>0</v>
      </c>
      <c r="AP39" s="46"/>
      <c r="AQ39" s="46">
        <f t="shared" ca="1" si="8"/>
        <v>0</v>
      </c>
      <c r="AR39" s="47"/>
      <c r="AS39" s="47">
        <f t="shared" ca="1" si="9"/>
        <v>0</v>
      </c>
      <c r="AT39" s="47"/>
      <c r="AU39" s="47"/>
      <c r="AV39" s="47"/>
      <c r="AW39" s="47"/>
      <c r="AX39" s="47"/>
      <c r="AY39" s="47"/>
      <c r="AZ39" s="47"/>
      <c r="BA39" s="47"/>
      <c r="BB39" s="47"/>
    </row>
    <row r="40" spans="1:54" x14ac:dyDescent="0.25">
      <c r="A40" s="47">
        <f>База!B40</f>
        <v>0</v>
      </c>
      <c r="B40" s="46" t="s">
        <v>24</v>
      </c>
      <c r="C40" s="46" t="s">
        <v>24</v>
      </c>
      <c r="D40" s="46" t="s">
        <v>25</v>
      </c>
      <c r="E40" s="46" t="s">
        <v>25</v>
      </c>
      <c r="F40" s="46" t="s">
        <v>25</v>
      </c>
      <c r="G40" s="46" t="s">
        <v>25</v>
      </c>
      <c r="H40" s="46" t="s">
        <v>23</v>
      </c>
      <c r="I40" s="46" t="s">
        <v>25</v>
      </c>
      <c r="J40" s="46">
        <f ca="1">IF(COUNTIFS(Распис!$B$4:$B$300,$A40,Распис!$C$4:$C$300,"&lt;="&amp;J$1,Распис!$D$4:$D$300,"&gt;="&amp;J$1)&gt;0,SUMIFS(Распис!$G$4:$G$300,Распис!$B$4:$B$300,$A40,Распис!$C$4:$C$300,"&lt;="&amp;J$1,Распис!$D$4:$D$300,"&gt;="&amp;J$1),SUMIF(База!$B$3:$B$305,$A40,База!$G$3:$G$152))</f>
        <v>0</v>
      </c>
      <c r="K40" s="46">
        <f ca="1">IF(COUNTIFS(Распис!$B$4:$B$300,$A40,Распис!$C$4:$C$300,"&lt;="&amp;K$1,Распис!$D$4:$D$300,"&gt;="&amp;K$1)&gt;0,SUMIFS(Распис!$H$4:$H$300,Распис!$B$4:$B$300,$A40,Распис!$C$4:$C$300,"&lt;="&amp;K$1,Распис!$D$4:$D$300,"&gt;="&amp;K$1),SUMIF(База!$B$3:$B$305,$A40,База!$H$3:$H$152))</f>
        <v>0</v>
      </c>
      <c r="L40" s="46">
        <f ca="1">IF(COUNTIFS(Распис!$B$4:$B$300,$A40,Распис!$C$4:$C$300,"&lt;="&amp;L$1,Распис!$D$4:$D$300,"&gt;="&amp;L$1)&gt;0,SUMIFS(Распис!$I$4:$I$300,Распис!$B$4:$B$300,$A40,Распис!$C$4:$C$300,"&lt;="&amp;L$1,Распис!$D$4:$D$300,"&gt;="&amp;L$1),SUMIF(База!$B$3:$B$305,$A40,База!$I$3:$I$152))</f>
        <v>0</v>
      </c>
      <c r="M40" s="46">
        <f ca="1">IF(COUNTIFS(Распис!$B$4:$B$300,$A40,Распис!$C$4:$C$300,"&lt;="&amp;M$1,Распис!$D$4:$D$300,"&gt;="&amp;M$1)&gt;0,SUMIFS(Распис!$J$4:$J$300,Распис!$B$4:$B$300,$A40,Распис!$C$4:$C$300,"&lt;="&amp;M$1,Распис!$D$4:$D$300,"&gt;="&amp;M$1),SUMIF(База!$B$3:$B$305,$A40,База!$J$3:$J$152))</f>
        <v>0</v>
      </c>
      <c r="N40" s="46">
        <f ca="1">IF(COUNTIFS(Распис!$B$4:$B$300,$A40,Распис!$C$4:$C$300,"&lt;="&amp;N$1,Распис!$D$4:$D$300,"&gt;="&amp;N$1)&gt;0,SUMIFS(Распис!$K$4:$K$300,Распис!$B$4:$B$300,$A40,Распис!$C$4:$C$300,"&lt;="&amp;N$1,Распис!$D$4:$D$300,"&gt;="&amp;N$1),SUMIF(База!$B$3:$B$305,$A40,База!$K$3:$K$152))</f>
        <v>0</v>
      </c>
      <c r="O40" s="46" t="s">
        <v>23</v>
      </c>
      <c r="P40" s="46">
        <f ca="1">IF(COUNTIFS(Распис!$B$4:$B$300,$A40,Распис!$C$4:$C$300,"&lt;="&amp;P$1,Распис!$D$4:$D$300,"&gt;="&amp;P$1)&gt;0,SUMIFS(Распис!$F$4:$F$300,Распис!$B$4:$B$300,$A40,Распис!$C$4:$C$300,"&lt;="&amp;P$1,Распис!$D$4:$D$300,"&gt;="&amp;P$1),SUMIF(База!$B$3:$B$305,$A40,База!$F$3:$F$152))</f>
        <v>0</v>
      </c>
      <c r="Q40" s="46">
        <f ca="1">IF(COUNTIFS(Распис!$B$4:$B$300,$A40,Распис!$C$4:$C$300,"&lt;="&amp;Q$1,Распис!$D$4:$D$300,"&gt;="&amp;Q$1)&gt;0,SUMIFS(Распис!$G$4:$G$300,Распис!$B$4:$B$300,$A40,Распис!$C$4:$C$300,"&lt;="&amp;Q$1,Распис!$D$4:$D$300,"&gt;="&amp;Q$1),SUMIF(База!$B$3:$B$305,$A40,База!$G$3:$G$152))</f>
        <v>0</v>
      </c>
      <c r="R40" s="46">
        <f ca="1">IF(COUNTIFS(Распис!$B$4:$B$300,$A40,Распис!$C$4:$C$300,"&lt;="&amp;R$1,Распис!$D$4:$D$300,"&gt;="&amp;R$1)&gt;0,SUMIFS(Распис!$H$4:$H$300,Распис!$B$4:$B$300,$A40,Распис!$C$4:$C$300,"&lt;="&amp;R$1,Распис!$D$4:$D$300,"&gt;="&amp;R$1),SUMIF(База!$B$3:$B$305,$A40,База!$H$3:$H$152))</f>
        <v>0</v>
      </c>
      <c r="S40" s="46">
        <f ca="1">IF(COUNTIFS(Распис!$B$4:$B$300,$A40,Распис!$C$4:$C$300,"&lt;="&amp;S$1,Распис!$D$4:$D$300,"&gt;="&amp;S$1)&gt;0,SUMIFS(Распис!$I$4:$I$300,Распис!$B$4:$B$300,$A40,Распис!$C$4:$C$300,"&lt;="&amp;S$1,Распис!$D$4:$D$300,"&gt;="&amp;S$1),SUMIF(База!$B$3:$B$305,$A40,База!$I$3:$I$152))</f>
        <v>0</v>
      </c>
      <c r="T40" s="46">
        <f ca="1">IF(COUNTIFS(Распис!$B$4:$B$300,$A40,Распис!$C$4:$C$300,"&lt;="&amp;T$1,Распис!$D$4:$D$300,"&gt;="&amp;T$1)&gt;0,SUMIFS(Распис!$J$4:$J$300,Распис!$B$4:$B$300,$A40,Распис!$C$4:$C$300,"&lt;="&amp;T$1,Распис!$D$4:$D$300,"&gt;="&amp;T$1),SUMIF(База!$B$3:$B$305,$A40,База!$J$3:$J$152))</f>
        <v>0</v>
      </c>
      <c r="U40" s="46">
        <f ca="1">IF(COUNTIFS(Распис!$B$4:$B$300,$A40,Распис!$C$4:$C$300,"&lt;="&amp;U$1,Распис!$D$4:$D$300,"&gt;="&amp;U$1)&gt;0,SUMIFS(Распис!$K$4:$K$300,Распис!$B$4:$B$300,$A40,Распис!$C$4:$C$300,"&lt;="&amp;U$1,Распис!$D$4:$D$300,"&gt;="&amp;U$1),SUMIF(База!$B$3:$B$305,$A40,База!$K$3:$K$152))</f>
        <v>0</v>
      </c>
      <c r="V40" s="46" t="s">
        <v>23</v>
      </c>
      <c r="W40" s="46">
        <f ca="1">IF(COUNTIFS(Распис!$B$4:$B$300,$A40,Распис!$C$4:$C$300,"&lt;="&amp;W$1,Распис!$D$4:$D$300,"&gt;="&amp;W$1)&gt;0,SUMIFS(Распис!$F$4:$F$300,Распис!$B$4:$B$300,$A40,Распис!$C$4:$C$300,"&lt;="&amp;W$1,Распис!$D$4:$D$300,"&gt;="&amp;W$1),SUMIF(База!$B$3:$B$305,$A40,База!$F$3:$F$152))</f>
        <v>0</v>
      </c>
      <c r="X40" s="46">
        <f ca="1">IF(COUNTIFS(Распис!$B$4:$B$300,$A40,Распис!$C$4:$C$300,"&lt;="&amp;X$1,Распис!$D$4:$D$300,"&gt;="&amp;X$1)&gt;0,SUMIFS(Распис!$G$4:$G$300,Распис!$B$4:$B$300,$A40,Распис!$C$4:$C$300,"&lt;="&amp;X$1,Распис!$D$4:$D$300,"&gt;="&amp;X$1),SUMIF(База!$B$3:$B$305,$A40,База!$G$3:$G$152))</f>
        <v>0</v>
      </c>
      <c r="Y40" s="46">
        <f ca="1">IF(COUNTIFS(Распис!$B$4:$B$300,$A40,Распис!$C$4:$C$300,"&lt;="&amp;Y$1,Распис!$D$4:$D$300,"&gt;="&amp;Y$1)&gt;0,SUMIFS(Распис!$H$4:$H$300,Распис!$B$4:$B$300,$A40,Распис!$C$4:$C$300,"&lt;="&amp;Y$1,Распис!$D$4:$D$300,"&gt;="&amp;Y$1),SUMIF(База!$B$3:$B$305,$A40,База!$H$3:$H$152))</f>
        <v>0</v>
      </c>
      <c r="Z40" s="46">
        <f ca="1">IF(COUNTIFS(Распис!$B$4:$B$300,$A40,Распис!$C$4:$C$300,"&lt;="&amp;Z$1,Распис!$D$4:$D$300,"&gt;="&amp;Z$1)&gt;0,SUMIFS(Распис!$I$4:$I$300,Распис!$B$4:$B$300,$A40,Распис!$C$4:$C$300,"&lt;="&amp;Z$1,Распис!$D$4:$D$300,"&gt;="&amp;Z$1),SUMIF(База!$B$3:$B$305,$A40,База!$I$3:$I$152))</f>
        <v>0</v>
      </c>
      <c r="AA40" s="46">
        <f ca="1">IF(COUNTIFS(Распис!$B$4:$B$300,$A40,Распис!$C$4:$C$300,"&lt;="&amp;AA$1,Распис!$D$4:$D$300,"&gt;="&amp;AA$1)&gt;0,SUMIFS(Распис!$J$4:$J$300,Распис!$B$4:$B$300,$A40,Распис!$C$4:$C$300,"&lt;="&amp;AA$1,Распис!$D$4:$D$300,"&gt;="&amp;AA$1),SUMIF(База!$B$3:$B$305,$A40,База!$J$3:$J$152))</f>
        <v>0</v>
      </c>
      <c r="AB40" s="46">
        <f ca="1">IF(COUNTIFS(Распис!$B$4:$B$300,$A40,Распис!$C$4:$C$300,"&lt;="&amp;AB$1,Распис!$D$4:$D$300,"&gt;="&amp;AB$1)&gt;0,SUMIFS(Распис!$K$4:$K$300,Распис!$B$4:$B$300,$A40,Распис!$C$4:$C$300,"&lt;="&amp;AB$1,Распис!$D$4:$D$300,"&gt;="&amp;AB$1),SUMIF(База!$B$3:$B$305,$A40,База!$K$3:$K$152))</f>
        <v>0</v>
      </c>
      <c r="AC40" s="46" t="s">
        <v>23</v>
      </c>
      <c r="AD40" s="46">
        <f ca="1">IF(COUNTIFS(Распис!$B$4:$B$300,$A40,Распис!$C$4:$C$300,"&lt;="&amp;AD$1,Распис!$D$4:$D$300,"&gt;="&amp;AD$1)&gt;0,SUMIFS(Распис!$F$4:$F$300,Распис!$B$4:$B$300,$A40,Распис!$C$4:$C$300,"&lt;="&amp;AD$1,Распис!$D$4:$D$300,"&gt;="&amp;AD$1),SUMIF(База!$B$3:$B$305,$A40,База!$F$3:$F$152))</f>
        <v>0</v>
      </c>
      <c r="AE40" s="46">
        <f ca="1">IF(COUNTIFS(Распис!$B$4:$B$300,$A40,Распис!$C$4:$C$300,"&lt;="&amp;AE$1,Распис!$D$4:$D$300,"&gt;="&amp;AE$1)&gt;0,SUMIFS(Распис!$G$4:$G$300,Распис!$B$4:$B$300,$A40,Распис!$C$4:$C$300,"&lt;="&amp;AE$1,Распис!$D$4:$D$300,"&gt;="&amp;AE$1),SUMIF(База!$B$3:$B$305,$A40,База!$G$3:$G$152))</f>
        <v>0</v>
      </c>
      <c r="AF40" s="46">
        <f ca="1">IF(COUNTIFS(Распис!$B$4:$B$300,$A40,Распис!$C$4:$C$300,"&lt;="&amp;AF$1,Распис!$D$4:$D$300,"&gt;="&amp;AF$1)&gt;0,SUMIFS(Распис!$H$4:$H$300,Распис!$B$4:$B$300,$A40,Распис!$C$4:$C$300,"&lt;="&amp;AF$1,Распис!$D$4:$D$300,"&gt;="&amp;AF$1),SUMIF(База!$B$3:$B$305,$A40,База!$H$3:$H$152))</f>
        <v>0</v>
      </c>
      <c r="AG40" s="46">
        <f t="shared" ca="1" si="3"/>
        <v>0</v>
      </c>
      <c r="AH40" s="46">
        <f ca="1">AG40-SUMIFS(Распред!$G$4:$G$300,Распред!$B$4:$B$300,"январь",Распред!$F$4:$F$300,A40)</f>
        <v>0</v>
      </c>
      <c r="AI40" s="46">
        <f ca="1">AH40+(COUNTIF(B40:AF40,"КД")+SUMIFS(Распред!$AH$4:$AH$300,Распред!$F$4:$F$300,A40,Распред!$B$4:$B$300,"январь"))*4</f>
        <v>20</v>
      </c>
      <c r="AJ40" s="46">
        <f t="shared" ca="1" si="4"/>
        <v>0</v>
      </c>
      <c r="AK40" s="46">
        <f t="shared" ca="1" si="5"/>
        <v>0</v>
      </c>
      <c r="AL40" s="46">
        <f>SUMIFS(Распред!$K$4:$K$300,Распред!$B$4:$B$300,"январь",Распред!$J$4:$J$300,A40)+SUMIFS(Распред!$M$4:$M$300,Распред!$B$4:$B$300,"январь",Распред!$L$4:$L$300,A40)+SUMIFS(Распред!$O$4:$O$300,Распред!$B$4:$B$300,"январь",Распред!$N$4:$N$300,A40)+SUMIFS(Распред!$Q$4:$Q$300,Распред!$B$4:$B$300,"январь",Распред!$P$4:$P$300,A40)+SUMIFS(Распред!$S$4:$S$300,Распред!$B$4:$B$300,"январь",Распред!$R$4:$R$300,A40)+SUMIFS(Распред!$U$4:$U$300,Распред!$B$4:$B$300,"январь",Распред!$T$4:$T$300,A40)+SUMIFS(Распред!$W$4:$W$300,Распред!$B$4:$B$300,"январь",Распред!$V$4:$V$300,A40)+SUMIFS(Распред!$Y$4:$Y$300,Распред!$B$4:$B$300,"январь",Распред!$X$4:$X$300,A40)+SUMIFS(Распред!$AA$4:$AA$300,Распред!$B$4:$B$300,"январь",Распред!$Z$4:$Z$300,A40)+SUMIFS(Распред!$AC$4:$AC$300,Распред!$B$4:$B$300,"январь",Распред!$AB$4:$AB$300,A40)</f>
        <v>0</v>
      </c>
      <c r="AM40" s="46">
        <f t="shared" ca="1" si="6"/>
        <v>0</v>
      </c>
      <c r="AN40" s="46">
        <f t="shared" ca="1" si="10"/>
        <v>0</v>
      </c>
      <c r="AO40" s="46">
        <f t="shared" ca="1" si="7"/>
        <v>0</v>
      </c>
      <c r="AP40" s="46"/>
      <c r="AQ40" s="46">
        <f t="shared" ca="1" si="8"/>
        <v>0</v>
      </c>
      <c r="AR40" s="47"/>
      <c r="AS40" s="47">
        <f t="shared" ca="1" si="9"/>
        <v>0</v>
      </c>
      <c r="AT40" s="47"/>
      <c r="AU40" s="47"/>
      <c r="AV40" s="47"/>
      <c r="AW40" s="47"/>
      <c r="AX40" s="47"/>
      <c r="AY40" s="47"/>
      <c r="AZ40" s="47"/>
      <c r="BA40" s="47"/>
      <c r="BB40" s="47"/>
    </row>
    <row r="41" spans="1:54" x14ac:dyDescent="0.25">
      <c r="A41" s="47">
        <f>База!B41</f>
        <v>0</v>
      </c>
      <c r="B41" s="46" t="s">
        <v>24</v>
      </c>
      <c r="C41" s="46" t="s">
        <v>24</v>
      </c>
      <c r="D41" s="46" t="s">
        <v>25</v>
      </c>
      <c r="E41" s="46" t="s">
        <v>25</v>
      </c>
      <c r="F41" s="46" t="s">
        <v>25</v>
      </c>
      <c r="G41" s="46" t="s">
        <v>25</v>
      </c>
      <c r="H41" s="46" t="s">
        <v>23</v>
      </c>
      <c r="I41" s="46" t="s">
        <v>25</v>
      </c>
      <c r="J41" s="46">
        <f ca="1">IF(COUNTIFS(Распис!$B$4:$B$300,$A41,Распис!$C$4:$C$300,"&lt;="&amp;J$1,Распис!$D$4:$D$300,"&gt;="&amp;J$1)&gt;0,SUMIFS(Распис!$G$4:$G$300,Распис!$B$4:$B$300,$A41,Распис!$C$4:$C$300,"&lt;="&amp;J$1,Распис!$D$4:$D$300,"&gt;="&amp;J$1),SUMIF(База!$B$3:$B$305,$A41,База!$G$3:$G$152))</f>
        <v>0</v>
      </c>
      <c r="K41" s="46">
        <f ca="1">IF(COUNTIFS(Распис!$B$4:$B$300,$A41,Распис!$C$4:$C$300,"&lt;="&amp;K$1,Распис!$D$4:$D$300,"&gt;="&amp;K$1)&gt;0,SUMIFS(Распис!$H$4:$H$300,Распис!$B$4:$B$300,$A41,Распис!$C$4:$C$300,"&lt;="&amp;K$1,Распис!$D$4:$D$300,"&gt;="&amp;K$1),SUMIF(База!$B$3:$B$305,$A41,База!$H$3:$H$152))</f>
        <v>0</v>
      </c>
      <c r="L41" s="46">
        <f ca="1">IF(COUNTIFS(Распис!$B$4:$B$300,$A41,Распис!$C$4:$C$300,"&lt;="&amp;L$1,Распис!$D$4:$D$300,"&gt;="&amp;L$1)&gt;0,SUMIFS(Распис!$I$4:$I$300,Распис!$B$4:$B$300,$A41,Распис!$C$4:$C$300,"&lt;="&amp;L$1,Распис!$D$4:$D$300,"&gt;="&amp;L$1),SUMIF(База!$B$3:$B$305,$A41,База!$I$3:$I$152))</f>
        <v>0</v>
      </c>
      <c r="M41" s="46">
        <f ca="1">IF(COUNTIFS(Распис!$B$4:$B$300,$A41,Распис!$C$4:$C$300,"&lt;="&amp;M$1,Распис!$D$4:$D$300,"&gt;="&amp;M$1)&gt;0,SUMIFS(Распис!$J$4:$J$300,Распис!$B$4:$B$300,$A41,Распис!$C$4:$C$300,"&lt;="&amp;M$1,Распис!$D$4:$D$300,"&gt;="&amp;M$1),SUMIF(База!$B$3:$B$305,$A41,База!$J$3:$J$152))</f>
        <v>0</v>
      </c>
      <c r="N41" s="46">
        <f ca="1">IF(COUNTIFS(Распис!$B$4:$B$300,$A41,Распис!$C$4:$C$300,"&lt;="&amp;N$1,Распис!$D$4:$D$300,"&gt;="&amp;N$1)&gt;0,SUMIFS(Распис!$K$4:$K$300,Распис!$B$4:$B$300,$A41,Распис!$C$4:$C$300,"&lt;="&amp;N$1,Распис!$D$4:$D$300,"&gt;="&amp;N$1),SUMIF(База!$B$3:$B$305,$A41,База!$K$3:$K$152))</f>
        <v>0</v>
      </c>
      <c r="O41" s="46" t="s">
        <v>23</v>
      </c>
      <c r="P41" s="46">
        <f ca="1">IF(COUNTIFS(Распис!$B$4:$B$300,$A41,Распис!$C$4:$C$300,"&lt;="&amp;P$1,Распис!$D$4:$D$300,"&gt;="&amp;P$1)&gt;0,SUMIFS(Распис!$F$4:$F$300,Распис!$B$4:$B$300,$A41,Распис!$C$4:$C$300,"&lt;="&amp;P$1,Распис!$D$4:$D$300,"&gt;="&amp;P$1),SUMIF(База!$B$3:$B$305,$A41,База!$F$3:$F$152))</f>
        <v>0</v>
      </c>
      <c r="Q41" s="46">
        <f ca="1">IF(COUNTIFS(Распис!$B$4:$B$300,$A41,Распис!$C$4:$C$300,"&lt;="&amp;Q$1,Распис!$D$4:$D$300,"&gt;="&amp;Q$1)&gt;0,SUMIFS(Распис!$G$4:$G$300,Распис!$B$4:$B$300,$A41,Распис!$C$4:$C$300,"&lt;="&amp;Q$1,Распис!$D$4:$D$300,"&gt;="&amp;Q$1),SUMIF(База!$B$3:$B$305,$A41,База!$G$3:$G$152))</f>
        <v>0</v>
      </c>
      <c r="R41" s="46">
        <f ca="1">IF(COUNTIFS(Распис!$B$4:$B$300,$A41,Распис!$C$4:$C$300,"&lt;="&amp;R$1,Распис!$D$4:$D$300,"&gt;="&amp;R$1)&gt;0,SUMIFS(Распис!$H$4:$H$300,Распис!$B$4:$B$300,$A41,Распис!$C$4:$C$300,"&lt;="&amp;R$1,Распис!$D$4:$D$300,"&gt;="&amp;R$1),SUMIF(База!$B$3:$B$305,$A41,База!$H$3:$H$152))</f>
        <v>0</v>
      </c>
      <c r="S41" s="46">
        <f ca="1">IF(COUNTIFS(Распис!$B$4:$B$300,$A41,Распис!$C$4:$C$300,"&lt;="&amp;S$1,Распис!$D$4:$D$300,"&gt;="&amp;S$1)&gt;0,SUMIFS(Распис!$I$4:$I$300,Распис!$B$4:$B$300,$A41,Распис!$C$4:$C$300,"&lt;="&amp;S$1,Распис!$D$4:$D$300,"&gt;="&amp;S$1),SUMIF(База!$B$3:$B$305,$A41,База!$I$3:$I$152))</f>
        <v>0</v>
      </c>
      <c r="T41" s="46">
        <f ca="1">IF(COUNTIFS(Распис!$B$4:$B$300,$A41,Распис!$C$4:$C$300,"&lt;="&amp;T$1,Распис!$D$4:$D$300,"&gt;="&amp;T$1)&gt;0,SUMIFS(Распис!$J$4:$J$300,Распис!$B$4:$B$300,$A41,Распис!$C$4:$C$300,"&lt;="&amp;T$1,Распис!$D$4:$D$300,"&gt;="&amp;T$1),SUMIF(База!$B$3:$B$305,$A41,База!$J$3:$J$152))</f>
        <v>0</v>
      </c>
      <c r="U41" s="46">
        <f ca="1">IF(COUNTIFS(Распис!$B$4:$B$300,$A41,Распис!$C$4:$C$300,"&lt;="&amp;U$1,Распис!$D$4:$D$300,"&gt;="&amp;U$1)&gt;0,SUMIFS(Распис!$K$4:$K$300,Распис!$B$4:$B$300,$A41,Распис!$C$4:$C$300,"&lt;="&amp;U$1,Распис!$D$4:$D$300,"&gt;="&amp;U$1),SUMIF(База!$B$3:$B$305,$A41,База!$K$3:$K$152))</f>
        <v>0</v>
      </c>
      <c r="V41" s="46" t="s">
        <v>23</v>
      </c>
      <c r="W41" s="46">
        <f ca="1">IF(COUNTIFS(Распис!$B$4:$B$300,$A41,Распис!$C$4:$C$300,"&lt;="&amp;W$1,Распис!$D$4:$D$300,"&gt;="&amp;W$1)&gt;0,SUMIFS(Распис!$F$4:$F$300,Распис!$B$4:$B$300,$A41,Распис!$C$4:$C$300,"&lt;="&amp;W$1,Распис!$D$4:$D$300,"&gt;="&amp;W$1),SUMIF(База!$B$3:$B$305,$A41,База!$F$3:$F$152))</f>
        <v>0</v>
      </c>
      <c r="X41" s="46">
        <f ca="1">IF(COUNTIFS(Распис!$B$4:$B$300,$A41,Распис!$C$4:$C$300,"&lt;="&amp;X$1,Распис!$D$4:$D$300,"&gt;="&amp;X$1)&gt;0,SUMIFS(Распис!$G$4:$G$300,Распис!$B$4:$B$300,$A41,Распис!$C$4:$C$300,"&lt;="&amp;X$1,Распис!$D$4:$D$300,"&gt;="&amp;X$1),SUMIF(База!$B$3:$B$305,$A41,База!$G$3:$G$152))</f>
        <v>0</v>
      </c>
      <c r="Y41" s="46">
        <f ca="1">IF(COUNTIFS(Распис!$B$4:$B$300,$A41,Распис!$C$4:$C$300,"&lt;="&amp;Y$1,Распис!$D$4:$D$300,"&gt;="&amp;Y$1)&gt;0,SUMIFS(Распис!$H$4:$H$300,Распис!$B$4:$B$300,$A41,Распис!$C$4:$C$300,"&lt;="&amp;Y$1,Распис!$D$4:$D$300,"&gt;="&amp;Y$1),SUMIF(База!$B$3:$B$305,$A41,База!$H$3:$H$152))</f>
        <v>0</v>
      </c>
      <c r="Z41" s="46">
        <f ca="1">IF(COUNTIFS(Распис!$B$4:$B$300,$A41,Распис!$C$4:$C$300,"&lt;="&amp;Z$1,Распис!$D$4:$D$300,"&gt;="&amp;Z$1)&gt;0,SUMIFS(Распис!$I$4:$I$300,Распис!$B$4:$B$300,$A41,Распис!$C$4:$C$300,"&lt;="&amp;Z$1,Распис!$D$4:$D$300,"&gt;="&amp;Z$1),SUMIF(База!$B$3:$B$305,$A41,База!$I$3:$I$152))</f>
        <v>0</v>
      </c>
      <c r="AA41" s="46">
        <f ca="1">IF(COUNTIFS(Распис!$B$4:$B$300,$A41,Распис!$C$4:$C$300,"&lt;="&amp;AA$1,Распис!$D$4:$D$300,"&gt;="&amp;AA$1)&gt;0,SUMIFS(Распис!$J$4:$J$300,Распис!$B$4:$B$300,$A41,Распис!$C$4:$C$300,"&lt;="&amp;AA$1,Распис!$D$4:$D$300,"&gt;="&amp;AA$1),SUMIF(База!$B$3:$B$305,$A41,База!$J$3:$J$152))</f>
        <v>0</v>
      </c>
      <c r="AB41" s="46">
        <f ca="1">IF(COUNTIFS(Распис!$B$4:$B$300,$A41,Распис!$C$4:$C$300,"&lt;="&amp;AB$1,Распис!$D$4:$D$300,"&gt;="&amp;AB$1)&gt;0,SUMIFS(Распис!$K$4:$K$300,Распис!$B$4:$B$300,$A41,Распис!$C$4:$C$300,"&lt;="&amp;AB$1,Распис!$D$4:$D$300,"&gt;="&amp;AB$1),SUMIF(База!$B$3:$B$305,$A41,База!$K$3:$K$152))</f>
        <v>0</v>
      </c>
      <c r="AC41" s="46" t="s">
        <v>23</v>
      </c>
      <c r="AD41" s="46">
        <f ca="1">IF(COUNTIFS(Распис!$B$4:$B$300,$A41,Распис!$C$4:$C$300,"&lt;="&amp;AD$1,Распис!$D$4:$D$300,"&gt;="&amp;AD$1)&gt;0,SUMIFS(Распис!$F$4:$F$300,Распис!$B$4:$B$300,$A41,Распис!$C$4:$C$300,"&lt;="&amp;AD$1,Распис!$D$4:$D$300,"&gt;="&amp;AD$1),SUMIF(База!$B$3:$B$305,$A41,База!$F$3:$F$152))</f>
        <v>0</v>
      </c>
      <c r="AE41" s="46">
        <f ca="1">IF(COUNTIFS(Распис!$B$4:$B$300,$A41,Распис!$C$4:$C$300,"&lt;="&amp;AE$1,Распис!$D$4:$D$300,"&gt;="&amp;AE$1)&gt;0,SUMIFS(Распис!$G$4:$G$300,Распис!$B$4:$B$300,$A41,Распис!$C$4:$C$300,"&lt;="&amp;AE$1,Распис!$D$4:$D$300,"&gt;="&amp;AE$1),SUMIF(База!$B$3:$B$305,$A41,База!$G$3:$G$152))</f>
        <v>0</v>
      </c>
      <c r="AF41" s="46">
        <f ca="1">IF(COUNTIFS(Распис!$B$4:$B$300,$A41,Распис!$C$4:$C$300,"&lt;="&amp;AF$1,Распис!$D$4:$D$300,"&gt;="&amp;AF$1)&gt;0,SUMIFS(Распис!$H$4:$H$300,Распис!$B$4:$B$300,$A41,Распис!$C$4:$C$300,"&lt;="&amp;AF$1,Распис!$D$4:$D$300,"&gt;="&amp;AF$1),SUMIF(База!$B$3:$B$305,$A41,База!$H$3:$H$152))</f>
        <v>0</v>
      </c>
      <c r="AG41" s="46">
        <f t="shared" ca="1" si="3"/>
        <v>0</v>
      </c>
      <c r="AH41" s="46">
        <f ca="1">AG41-SUMIFS(Распред!$G$4:$G$300,Распред!$B$4:$B$300,"январь",Распред!$F$4:$F$300,A41)</f>
        <v>0</v>
      </c>
      <c r="AI41" s="46">
        <f ca="1">AH41+(COUNTIF(B41:AF41,"КД")+SUMIFS(Распред!$AH$4:$AH$300,Распред!$F$4:$F$300,A41,Распред!$B$4:$B$300,"январь"))*4</f>
        <v>20</v>
      </c>
      <c r="AJ41" s="46">
        <f t="shared" ca="1" si="4"/>
        <v>0</v>
      </c>
      <c r="AK41" s="46">
        <f t="shared" ca="1" si="5"/>
        <v>0</v>
      </c>
      <c r="AL41" s="46">
        <f>SUMIFS(Распред!$K$4:$K$300,Распред!$B$4:$B$300,"январь",Распред!$J$4:$J$300,A41)+SUMIFS(Распред!$M$4:$M$300,Распред!$B$4:$B$300,"январь",Распред!$L$4:$L$300,A41)+SUMIFS(Распред!$O$4:$O$300,Распред!$B$4:$B$300,"январь",Распред!$N$4:$N$300,A41)+SUMIFS(Распред!$Q$4:$Q$300,Распред!$B$4:$B$300,"январь",Распред!$P$4:$P$300,A41)+SUMIFS(Распред!$S$4:$S$300,Распред!$B$4:$B$300,"январь",Распред!$R$4:$R$300,A41)+SUMIFS(Распред!$U$4:$U$300,Распред!$B$4:$B$300,"январь",Распред!$T$4:$T$300,A41)+SUMIFS(Распред!$W$4:$W$300,Распред!$B$4:$B$300,"январь",Распред!$V$4:$V$300,A41)+SUMIFS(Распред!$Y$4:$Y$300,Распред!$B$4:$B$300,"январь",Распред!$X$4:$X$300,A41)+SUMIFS(Распред!$AA$4:$AA$300,Распред!$B$4:$B$300,"январь",Распред!$Z$4:$Z$300,A41)+SUMIFS(Распред!$AC$4:$AC$300,Распред!$B$4:$B$300,"январь",Распред!$AB$4:$AB$300,A41)</f>
        <v>0</v>
      </c>
      <c r="AM41" s="46">
        <f t="shared" ca="1" si="6"/>
        <v>0</v>
      </c>
      <c r="AN41" s="46">
        <f t="shared" ca="1" si="10"/>
        <v>0</v>
      </c>
      <c r="AO41" s="46">
        <f t="shared" ca="1" si="7"/>
        <v>0</v>
      </c>
      <c r="AP41" s="46"/>
      <c r="AQ41" s="46">
        <f t="shared" ca="1" si="8"/>
        <v>0</v>
      </c>
      <c r="AR41" s="47"/>
      <c r="AS41" s="47">
        <f t="shared" ca="1" si="9"/>
        <v>0</v>
      </c>
      <c r="AT41" s="47"/>
      <c r="AU41" s="47"/>
      <c r="AV41" s="47"/>
      <c r="AW41" s="47"/>
      <c r="AX41" s="47"/>
      <c r="AY41" s="47"/>
      <c r="AZ41" s="47"/>
      <c r="BA41" s="47"/>
      <c r="BB41" s="47"/>
    </row>
    <row r="42" spans="1:54" x14ac:dyDescent="0.25">
      <c r="A42" s="47">
        <f>База!B42</f>
        <v>0</v>
      </c>
      <c r="B42" s="46" t="s">
        <v>24</v>
      </c>
      <c r="C42" s="46" t="s">
        <v>24</v>
      </c>
      <c r="D42" s="46" t="s">
        <v>25</v>
      </c>
      <c r="E42" s="46" t="s">
        <v>25</v>
      </c>
      <c r="F42" s="46" t="s">
        <v>25</v>
      </c>
      <c r="G42" s="46" t="s">
        <v>25</v>
      </c>
      <c r="H42" s="46" t="s">
        <v>23</v>
      </c>
      <c r="I42" s="46" t="s">
        <v>25</v>
      </c>
      <c r="J42" s="46">
        <f ca="1">IF(COUNTIFS(Распис!$B$4:$B$300,$A42,Распис!$C$4:$C$300,"&lt;="&amp;J$1,Распис!$D$4:$D$300,"&gt;="&amp;J$1)&gt;0,SUMIFS(Распис!$G$4:$G$300,Распис!$B$4:$B$300,$A42,Распис!$C$4:$C$300,"&lt;="&amp;J$1,Распис!$D$4:$D$300,"&gt;="&amp;J$1),SUMIF(База!$B$3:$B$305,$A42,База!$G$3:$G$152))</f>
        <v>0</v>
      </c>
      <c r="K42" s="46">
        <f ca="1">IF(COUNTIFS(Распис!$B$4:$B$300,$A42,Распис!$C$4:$C$300,"&lt;="&amp;K$1,Распис!$D$4:$D$300,"&gt;="&amp;K$1)&gt;0,SUMIFS(Распис!$H$4:$H$300,Распис!$B$4:$B$300,$A42,Распис!$C$4:$C$300,"&lt;="&amp;K$1,Распис!$D$4:$D$300,"&gt;="&amp;K$1),SUMIF(База!$B$3:$B$305,$A42,База!$H$3:$H$152))</f>
        <v>0</v>
      </c>
      <c r="L42" s="46">
        <f ca="1">IF(COUNTIFS(Распис!$B$4:$B$300,$A42,Распис!$C$4:$C$300,"&lt;="&amp;L$1,Распис!$D$4:$D$300,"&gt;="&amp;L$1)&gt;0,SUMIFS(Распис!$I$4:$I$300,Распис!$B$4:$B$300,$A42,Распис!$C$4:$C$300,"&lt;="&amp;L$1,Распис!$D$4:$D$300,"&gt;="&amp;L$1),SUMIF(База!$B$3:$B$305,$A42,База!$I$3:$I$152))</f>
        <v>0</v>
      </c>
      <c r="M42" s="46">
        <f ca="1">IF(COUNTIFS(Распис!$B$4:$B$300,$A42,Распис!$C$4:$C$300,"&lt;="&amp;M$1,Распис!$D$4:$D$300,"&gt;="&amp;M$1)&gt;0,SUMIFS(Распис!$J$4:$J$300,Распис!$B$4:$B$300,$A42,Распис!$C$4:$C$300,"&lt;="&amp;M$1,Распис!$D$4:$D$300,"&gt;="&amp;M$1),SUMIF(База!$B$3:$B$305,$A42,База!$J$3:$J$152))</f>
        <v>0</v>
      </c>
      <c r="N42" s="46">
        <f ca="1">IF(COUNTIFS(Распис!$B$4:$B$300,$A42,Распис!$C$4:$C$300,"&lt;="&amp;N$1,Распис!$D$4:$D$300,"&gt;="&amp;N$1)&gt;0,SUMIFS(Распис!$K$4:$K$300,Распис!$B$4:$B$300,$A42,Распис!$C$4:$C$300,"&lt;="&amp;N$1,Распис!$D$4:$D$300,"&gt;="&amp;N$1),SUMIF(База!$B$3:$B$305,$A42,База!$K$3:$K$152))</f>
        <v>0</v>
      </c>
      <c r="O42" s="46" t="s">
        <v>23</v>
      </c>
      <c r="P42" s="46">
        <f ca="1">IF(COUNTIFS(Распис!$B$4:$B$300,$A42,Распис!$C$4:$C$300,"&lt;="&amp;P$1,Распис!$D$4:$D$300,"&gt;="&amp;P$1)&gt;0,SUMIFS(Распис!$F$4:$F$300,Распис!$B$4:$B$300,$A42,Распис!$C$4:$C$300,"&lt;="&amp;P$1,Распис!$D$4:$D$300,"&gt;="&amp;P$1),SUMIF(База!$B$3:$B$305,$A42,База!$F$3:$F$152))</f>
        <v>0</v>
      </c>
      <c r="Q42" s="46">
        <f ca="1">IF(COUNTIFS(Распис!$B$4:$B$300,$A42,Распис!$C$4:$C$300,"&lt;="&amp;Q$1,Распис!$D$4:$D$300,"&gt;="&amp;Q$1)&gt;0,SUMIFS(Распис!$G$4:$G$300,Распис!$B$4:$B$300,$A42,Распис!$C$4:$C$300,"&lt;="&amp;Q$1,Распис!$D$4:$D$300,"&gt;="&amp;Q$1),SUMIF(База!$B$3:$B$305,$A42,База!$G$3:$G$152))</f>
        <v>0</v>
      </c>
      <c r="R42" s="46">
        <f ca="1">IF(COUNTIFS(Распис!$B$4:$B$300,$A42,Распис!$C$4:$C$300,"&lt;="&amp;R$1,Распис!$D$4:$D$300,"&gt;="&amp;R$1)&gt;0,SUMIFS(Распис!$H$4:$H$300,Распис!$B$4:$B$300,$A42,Распис!$C$4:$C$300,"&lt;="&amp;R$1,Распис!$D$4:$D$300,"&gt;="&amp;R$1),SUMIF(База!$B$3:$B$305,$A42,База!$H$3:$H$152))</f>
        <v>0</v>
      </c>
      <c r="S42" s="46">
        <f ca="1">IF(COUNTIFS(Распис!$B$4:$B$300,$A42,Распис!$C$4:$C$300,"&lt;="&amp;S$1,Распис!$D$4:$D$300,"&gt;="&amp;S$1)&gt;0,SUMIFS(Распис!$I$4:$I$300,Распис!$B$4:$B$300,$A42,Распис!$C$4:$C$300,"&lt;="&amp;S$1,Распис!$D$4:$D$300,"&gt;="&amp;S$1),SUMIF(База!$B$3:$B$305,$A42,База!$I$3:$I$152))</f>
        <v>0</v>
      </c>
      <c r="T42" s="46">
        <f ca="1">IF(COUNTIFS(Распис!$B$4:$B$300,$A42,Распис!$C$4:$C$300,"&lt;="&amp;T$1,Распис!$D$4:$D$300,"&gt;="&amp;T$1)&gt;0,SUMIFS(Распис!$J$4:$J$300,Распис!$B$4:$B$300,$A42,Распис!$C$4:$C$300,"&lt;="&amp;T$1,Распис!$D$4:$D$300,"&gt;="&amp;T$1),SUMIF(База!$B$3:$B$305,$A42,База!$J$3:$J$152))</f>
        <v>0</v>
      </c>
      <c r="U42" s="46">
        <f ca="1">IF(COUNTIFS(Распис!$B$4:$B$300,$A42,Распис!$C$4:$C$300,"&lt;="&amp;U$1,Распис!$D$4:$D$300,"&gt;="&amp;U$1)&gt;0,SUMIFS(Распис!$K$4:$K$300,Распис!$B$4:$B$300,$A42,Распис!$C$4:$C$300,"&lt;="&amp;U$1,Распис!$D$4:$D$300,"&gt;="&amp;U$1),SUMIF(База!$B$3:$B$305,$A42,База!$K$3:$K$152))</f>
        <v>0</v>
      </c>
      <c r="V42" s="46" t="s">
        <v>23</v>
      </c>
      <c r="W42" s="46">
        <f ca="1">IF(COUNTIFS(Распис!$B$4:$B$300,$A42,Распис!$C$4:$C$300,"&lt;="&amp;W$1,Распис!$D$4:$D$300,"&gt;="&amp;W$1)&gt;0,SUMIFS(Распис!$F$4:$F$300,Распис!$B$4:$B$300,$A42,Распис!$C$4:$C$300,"&lt;="&amp;W$1,Распис!$D$4:$D$300,"&gt;="&amp;W$1),SUMIF(База!$B$3:$B$305,$A42,База!$F$3:$F$152))</f>
        <v>0</v>
      </c>
      <c r="X42" s="46">
        <f ca="1">IF(COUNTIFS(Распис!$B$4:$B$300,$A42,Распис!$C$4:$C$300,"&lt;="&amp;X$1,Распис!$D$4:$D$300,"&gt;="&amp;X$1)&gt;0,SUMIFS(Распис!$G$4:$G$300,Распис!$B$4:$B$300,$A42,Распис!$C$4:$C$300,"&lt;="&amp;X$1,Распис!$D$4:$D$300,"&gt;="&amp;X$1),SUMIF(База!$B$3:$B$305,$A42,База!$G$3:$G$152))</f>
        <v>0</v>
      </c>
      <c r="Y42" s="46">
        <f ca="1">IF(COUNTIFS(Распис!$B$4:$B$300,$A42,Распис!$C$4:$C$300,"&lt;="&amp;Y$1,Распис!$D$4:$D$300,"&gt;="&amp;Y$1)&gt;0,SUMIFS(Распис!$H$4:$H$300,Распис!$B$4:$B$300,$A42,Распис!$C$4:$C$300,"&lt;="&amp;Y$1,Распис!$D$4:$D$300,"&gt;="&amp;Y$1),SUMIF(База!$B$3:$B$305,$A42,База!$H$3:$H$152))</f>
        <v>0</v>
      </c>
      <c r="Z42" s="46">
        <f ca="1">IF(COUNTIFS(Распис!$B$4:$B$300,$A42,Распис!$C$4:$C$300,"&lt;="&amp;Z$1,Распис!$D$4:$D$300,"&gt;="&amp;Z$1)&gt;0,SUMIFS(Распис!$I$4:$I$300,Распис!$B$4:$B$300,$A42,Распис!$C$4:$C$300,"&lt;="&amp;Z$1,Распис!$D$4:$D$300,"&gt;="&amp;Z$1),SUMIF(База!$B$3:$B$305,$A42,База!$I$3:$I$152))</f>
        <v>0</v>
      </c>
      <c r="AA42" s="46">
        <f ca="1">IF(COUNTIFS(Распис!$B$4:$B$300,$A42,Распис!$C$4:$C$300,"&lt;="&amp;AA$1,Распис!$D$4:$D$300,"&gt;="&amp;AA$1)&gt;0,SUMIFS(Распис!$J$4:$J$300,Распис!$B$4:$B$300,$A42,Распис!$C$4:$C$300,"&lt;="&amp;AA$1,Распис!$D$4:$D$300,"&gt;="&amp;AA$1),SUMIF(База!$B$3:$B$305,$A42,База!$J$3:$J$152))</f>
        <v>0</v>
      </c>
      <c r="AB42" s="46">
        <f ca="1">IF(COUNTIFS(Распис!$B$4:$B$300,$A42,Распис!$C$4:$C$300,"&lt;="&amp;AB$1,Распис!$D$4:$D$300,"&gt;="&amp;AB$1)&gt;0,SUMIFS(Распис!$K$4:$K$300,Распис!$B$4:$B$300,$A42,Распис!$C$4:$C$300,"&lt;="&amp;AB$1,Распис!$D$4:$D$300,"&gt;="&amp;AB$1),SUMIF(База!$B$3:$B$305,$A42,База!$K$3:$K$152))</f>
        <v>0</v>
      </c>
      <c r="AC42" s="46" t="s">
        <v>23</v>
      </c>
      <c r="AD42" s="46">
        <f ca="1">IF(COUNTIFS(Распис!$B$4:$B$300,$A42,Распис!$C$4:$C$300,"&lt;="&amp;AD$1,Распис!$D$4:$D$300,"&gt;="&amp;AD$1)&gt;0,SUMIFS(Распис!$F$4:$F$300,Распис!$B$4:$B$300,$A42,Распис!$C$4:$C$300,"&lt;="&amp;AD$1,Распис!$D$4:$D$300,"&gt;="&amp;AD$1),SUMIF(База!$B$3:$B$305,$A42,База!$F$3:$F$152))</f>
        <v>0</v>
      </c>
      <c r="AE42" s="46">
        <f ca="1">IF(COUNTIFS(Распис!$B$4:$B$300,$A42,Распис!$C$4:$C$300,"&lt;="&amp;AE$1,Распис!$D$4:$D$300,"&gt;="&amp;AE$1)&gt;0,SUMIFS(Распис!$G$4:$G$300,Распис!$B$4:$B$300,$A42,Распис!$C$4:$C$300,"&lt;="&amp;AE$1,Распис!$D$4:$D$300,"&gt;="&amp;AE$1),SUMIF(База!$B$3:$B$305,$A42,База!$G$3:$G$152))</f>
        <v>0</v>
      </c>
      <c r="AF42" s="46">
        <f ca="1">IF(COUNTIFS(Распис!$B$4:$B$300,$A42,Распис!$C$4:$C$300,"&lt;="&amp;AF$1,Распис!$D$4:$D$300,"&gt;="&amp;AF$1)&gt;0,SUMIFS(Распис!$H$4:$H$300,Распис!$B$4:$B$300,$A42,Распис!$C$4:$C$300,"&lt;="&amp;AF$1,Распис!$D$4:$D$300,"&gt;="&amp;AF$1),SUMIF(База!$B$3:$B$305,$A42,База!$H$3:$H$152))</f>
        <v>0</v>
      </c>
      <c r="AG42" s="46">
        <f t="shared" ca="1" si="3"/>
        <v>0</v>
      </c>
      <c r="AH42" s="46">
        <f ca="1">AG42-SUMIFS(Распред!$G$4:$G$300,Распред!$B$4:$B$300,"январь",Распред!$F$4:$F$300,A42)</f>
        <v>0</v>
      </c>
      <c r="AI42" s="46">
        <f ca="1">AH42+(COUNTIF(B42:AF42,"КД")+SUMIFS(Распред!$AH$4:$AH$300,Распред!$F$4:$F$300,A42,Распред!$B$4:$B$300,"январь"))*4</f>
        <v>20</v>
      </c>
      <c r="AJ42" s="46">
        <f t="shared" ca="1" si="4"/>
        <v>0</v>
      </c>
      <c r="AK42" s="46">
        <f t="shared" ca="1" si="5"/>
        <v>0</v>
      </c>
      <c r="AL42" s="46">
        <f>SUMIFS(Распред!$K$4:$K$300,Распред!$B$4:$B$300,"январь",Распред!$J$4:$J$300,A42)+SUMIFS(Распред!$M$4:$M$300,Распред!$B$4:$B$300,"январь",Распред!$L$4:$L$300,A42)+SUMIFS(Распред!$O$4:$O$300,Распред!$B$4:$B$300,"январь",Распред!$N$4:$N$300,A42)+SUMIFS(Распред!$Q$4:$Q$300,Распред!$B$4:$B$300,"январь",Распред!$P$4:$P$300,A42)+SUMIFS(Распред!$S$4:$S$300,Распред!$B$4:$B$300,"январь",Распред!$R$4:$R$300,A42)+SUMIFS(Распред!$U$4:$U$300,Распред!$B$4:$B$300,"январь",Распред!$T$4:$T$300,A42)+SUMIFS(Распред!$W$4:$W$300,Распред!$B$4:$B$300,"январь",Распред!$V$4:$V$300,A42)+SUMIFS(Распред!$Y$4:$Y$300,Распред!$B$4:$B$300,"январь",Распред!$X$4:$X$300,A42)+SUMIFS(Распред!$AA$4:$AA$300,Распред!$B$4:$B$300,"январь",Распред!$Z$4:$Z$300,A42)+SUMIFS(Распред!$AC$4:$AC$300,Распред!$B$4:$B$300,"январь",Распред!$AB$4:$AB$300,A42)</f>
        <v>0</v>
      </c>
      <c r="AM42" s="46">
        <f t="shared" ca="1" si="6"/>
        <v>0</v>
      </c>
      <c r="AN42" s="46">
        <f t="shared" ca="1" si="10"/>
        <v>0</v>
      </c>
      <c r="AO42" s="46">
        <f t="shared" ca="1" si="7"/>
        <v>0</v>
      </c>
      <c r="AP42" s="46"/>
      <c r="AQ42" s="46">
        <f t="shared" ca="1" si="8"/>
        <v>0</v>
      </c>
      <c r="AR42" s="47"/>
      <c r="AS42" s="47">
        <f t="shared" ca="1" si="9"/>
        <v>0</v>
      </c>
      <c r="AT42" s="47"/>
      <c r="AU42" s="47"/>
      <c r="AV42" s="47"/>
      <c r="AW42" s="47"/>
      <c r="AX42" s="47"/>
      <c r="AY42" s="47"/>
      <c r="AZ42" s="47"/>
      <c r="BA42" s="47"/>
      <c r="BB42" s="47"/>
    </row>
    <row r="43" spans="1:54" x14ac:dyDescent="0.25">
      <c r="A43" s="47">
        <f>База!B43</f>
        <v>0</v>
      </c>
      <c r="B43" s="46" t="s">
        <v>24</v>
      </c>
      <c r="C43" s="46" t="s">
        <v>24</v>
      </c>
      <c r="D43" s="46" t="s">
        <v>25</v>
      </c>
      <c r="E43" s="46" t="s">
        <v>25</v>
      </c>
      <c r="F43" s="46" t="s">
        <v>25</v>
      </c>
      <c r="G43" s="46" t="s">
        <v>25</v>
      </c>
      <c r="H43" s="46" t="s">
        <v>23</v>
      </c>
      <c r="I43" s="46" t="s">
        <v>25</v>
      </c>
      <c r="J43" s="46">
        <f ca="1">IF(COUNTIFS(Распис!$B$4:$B$300,$A43,Распис!$C$4:$C$300,"&lt;="&amp;J$1,Распис!$D$4:$D$300,"&gt;="&amp;J$1)&gt;0,SUMIFS(Распис!$G$4:$G$300,Распис!$B$4:$B$300,$A43,Распис!$C$4:$C$300,"&lt;="&amp;J$1,Распис!$D$4:$D$300,"&gt;="&amp;J$1),SUMIF(База!$B$3:$B$305,$A43,База!$G$3:$G$152))</f>
        <v>0</v>
      </c>
      <c r="K43" s="46">
        <f ca="1">IF(COUNTIFS(Распис!$B$4:$B$300,$A43,Распис!$C$4:$C$300,"&lt;="&amp;K$1,Распис!$D$4:$D$300,"&gt;="&amp;K$1)&gt;0,SUMIFS(Распис!$H$4:$H$300,Распис!$B$4:$B$300,$A43,Распис!$C$4:$C$300,"&lt;="&amp;K$1,Распис!$D$4:$D$300,"&gt;="&amp;K$1),SUMIF(База!$B$3:$B$305,$A43,База!$H$3:$H$152))</f>
        <v>0</v>
      </c>
      <c r="L43" s="46">
        <f ca="1">IF(COUNTIFS(Распис!$B$4:$B$300,$A43,Распис!$C$4:$C$300,"&lt;="&amp;L$1,Распис!$D$4:$D$300,"&gt;="&amp;L$1)&gt;0,SUMIFS(Распис!$I$4:$I$300,Распис!$B$4:$B$300,$A43,Распис!$C$4:$C$300,"&lt;="&amp;L$1,Распис!$D$4:$D$300,"&gt;="&amp;L$1),SUMIF(База!$B$3:$B$305,$A43,База!$I$3:$I$152))</f>
        <v>0</v>
      </c>
      <c r="M43" s="46">
        <f ca="1">IF(COUNTIFS(Распис!$B$4:$B$300,$A43,Распис!$C$4:$C$300,"&lt;="&amp;M$1,Распис!$D$4:$D$300,"&gt;="&amp;M$1)&gt;0,SUMIFS(Распис!$J$4:$J$300,Распис!$B$4:$B$300,$A43,Распис!$C$4:$C$300,"&lt;="&amp;M$1,Распис!$D$4:$D$300,"&gt;="&amp;M$1),SUMIF(База!$B$3:$B$305,$A43,База!$J$3:$J$152))</f>
        <v>0</v>
      </c>
      <c r="N43" s="46">
        <f ca="1">IF(COUNTIFS(Распис!$B$4:$B$300,$A43,Распис!$C$4:$C$300,"&lt;="&amp;N$1,Распис!$D$4:$D$300,"&gt;="&amp;N$1)&gt;0,SUMIFS(Распис!$K$4:$K$300,Распис!$B$4:$B$300,$A43,Распис!$C$4:$C$300,"&lt;="&amp;N$1,Распис!$D$4:$D$300,"&gt;="&amp;N$1),SUMIF(База!$B$3:$B$305,$A43,База!$K$3:$K$152))</f>
        <v>0</v>
      </c>
      <c r="O43" s="46" t="s">
        <v>23</v>
      </c>
      <c r="P43" s="46">
        <f ca="1">IF(COUNTIFS(Распис!$B$4:$B$300,$A43,Распис!$C$4:$C$300,"&lt;="&amp;P$1,Распис!$D$4:$D$300,"&gt;="&amp;P$1)&gt;0,SUMIFS(Распис!$F$4:$F$300,Распис!$B$4:$B$300,$A43,Распис!$C$4:$C$300,"&lt;="&amp;P$1,Распис!$D$4:$D$300,"&gt;="&amp;P$1),SUMIF(База!$B$3:$B$305,$A43,База!$F$3:$F$152))</f>
        <v>0</v>
      </c>
      <c r="Q43" s="46">
        <f ca="1">IF(COUNTIFS(Распис!$B$4:$B$300,$A43,Распис!$C$4:$C$300,"&lt;="&amp;Q$1,Распис!$D$4:$D$300,"&gt;="&amp;Q$1)&gt;0,SUMIFS(Распис!$G$4:$G$300,Распис!$B$4:$B$300,$A43,Распис!$C$4:$C$300,"&lt;="&amp;Q$1,Распис!$D$4:$D$300,"&gt;="&amp;Q$1),SUMIF(База!$B$3:$B$305,$A43,База!$G$3:$G$152))</f>
        <v>0</v>
      </c>
      <c r="R43" s="46">
        <f ca="1">IF(COUNTIFS(Распис!$B$4:$B$300,$A43,Распис!$C$4:$C$300,"&lt;="&amp;R$1,Распис!$D$4:$D$300,"&gt;="&amp;R$1)&gt;0,SUMIFS(Распис!$H$4:$H$300,Распис!$B$4:$B$300,$A43,Распис!$C$4:$C$300,"&lt;="&amp;R$1,Распис!$D$4:$D$300,"&gt;="&amp;R$1),SUMIF(База!$B$3:$B$305,$A43,База!$H$3:$H$152))</f>
        <v>0</v>
      </c>
      <c r="S43" s="46">
        <f ca="1">IF(COUNTIFS(Распис!$B$4:$B$300,$A43,Распис!$C$4:$C$300,"&lt;="&amp;S$1,Распис!$D$4:$D$300,"&gt;="&amp;S$1)&gt;0,SUMIFS(Распис!$I$4:$I$300,Распис!$B$4:$B$300,$A43,Распис!$C$4:$C$300,"&lt;="&amp;S$1,Распис!$D$4:$D$300,"&gt;="&amp;S$1),SUMIF(База!$B$3:$B$305,$A43,База!$I$3:$I$152))</f>
        <v>0</v>
      </c>
      <c r="T43" s="46">
        <f ca="1">IF(COUNTIFS(Распис!$B$4:$B$300,$A43,Распис!$C$4:$C$300,"&lt;="&amp;T$1,Распис!$D$4:$D$300,"&gt;="&amp;T$1)&gt;0,SUMIFS(Распис!$J$4:$J$300,Распис!$B$4:$B$300,$A43,Распис!$C$4:$C$300,"&lt;="&amp;T$1,Распис!$D$4:$D$300,"&gt;="&amp;T$1),SUMIF(База!$B$3:$B$305,$A43,База!$J$3:$J$152))</f>
        <v>0</v>
      </c>
      <c r="U43" s="46">
        <f ca="1">IF(COUNTIFS(Распис!$B$4:$B$300,$A43,Распис!$C$4:$C$300,"&lt;="&amp;U$1,Распис!$D$4:$D$300,"&gt;="&amp;U$1)&gt;0,SUMIFS(Распис!$K$4:$K$300,Распис!$B$4:$B$300,$A43,Распис!$C$4:$C$300,"&lt;="&amp;U$1,Распис!$D$4:$D$300,"&gt;="&amp;U$1),SUMIF(База!$B$3:$B$305,$A43,База!$K$3:$K$152))</f>
        <v>0</v>
      </c>
      <c r="V43" s="46" t="s">
        <v>23</v>
      </c>
      <c r="W43" s="46">
        <f ca="1">IF(COUNTIFS(Распис!$B$4:$B$300,$A43,Распис!$C$4:$C$300,"&lt;="&amp;W$1,Распис!$D$4:$D$300,"&gt;="&amp;W$1)&gt;0,SUMIFS(Распис!$F$4:$F$300,Распис!$B$4:$B$300,$A43,Распис!$C$4:$C$300,"&lt;="&amp;W$1,Распис!$D$4:$D$300,"&gt;="&amp;W$1),SUMIF(База!$B$3:$B$305,$A43,База!$F$3:$F$152))</f>
        <v>0</v>
      </c>
      <c r="X43" s="46">
        <f ca="1">IF(COUNTIFS(Распис!$B$4:$B$300,$A43,Распис!$C$4:$C$300,"&lt;="&amp;X$1,Распис!$D$4:$D$300,"&gt;="&amp;X$1)&gt;0,SUMIFS(Распис!$G$4:$G$300,Распис!$B$4:$B$300,$A43,Распис!$C$4:$C$300,"&lt;="&amp;X$1,Распис!$D$4:$D$300,"&gt;="&amp;X$1),SUMIF(База!$B$3:$B$305,$A43,База!$G$3:$G$152))</f>
        <v>0</v>
      </c>
      <c r="Y43" s="46">
        <f ca="1">IF(COUNTIFS(Распис!$B$4:$B$300,$A43,Распис!$C$4:$C$300,"&lt;="&amp;Y$1,Распис!$D$4:$D$300,"&gt;="&amp;Y$1)&gt;0,SUMIFS(Распис!$H$4:$H$300,Распис!$B$4:$B$300,$A43,Распис!$C$4:$C$300,"&lt;="&amp;Y$1,Распис!$D$4:$D$300,"&gt;="&amp;Y$1),SUMIF(База!$B$3:$B$305,$A43,База!$H$3:$H$152))</f>
        <v>0</v>
      </c>
      <c r="Z43" s="46">
        <f ca="1">IF(COUNTIFS(Распис!$B$4:$B$300,$A43,Распис!$C$4:$C$300,"&lt;="&amp;Z$1,Распис!$D$4:$D$300,"&gt;="&amp;Z$1)&gt;0,SUMIFS(Распис!$I$4:$I$300,Распис!$B$4:$B$300,$A43,Распис!$C$4:$C$300,"&lt;="&amp;Z$1,Распис!$D$4:$D$300,"&gt;="&amp;Z$1),SUMIF(База!$B$3:$B$305,$A43,База!$I$3:$I$152))</f>
        <v>0</v>
      </c>
      <c r="AA43" s="46">
        <f ca="1">IF(COUNTIFS(Распис!$B$4:$B$300,$A43,Распис!$C$4:$C$300,"&lt;="&amp;AA$1,Распис!$D$4:$D$300,"&gt;="&amp;AA$1)&gt;0,SUMIFS(Распис!$J$4:$J$300,Распис!$B$4:$B$300,$A43,Распис!$C$4:$C$300,"&lt;="&amp;AA$1,Распис!$D$4:$D$300,"&gt;="&amp;AA$1),SUMIF(База!$B$3:$B$305,$A43,База!$J$3:$J$152))</f>
        <v>0</v>
      </c>
      <c r="AB43" s="46">
        <f ca="1">IF(COUNTIFS(Распис!$B$4:$B$300,$A43,Распис!$C$4:$C$300,"&lt;="&amp;AB$1,Распис!$D$4:$D$300,"&gt;="&amp;AB$1)&gt;0,SUMIFS(Распис!$K$4:$K$300,Распис!$B$4:$B$300,$A43,Распис!$C$4:$C$300,"&lt;="&amp;AB$1,Распис!$D$4:$D$300,"&gt;="&amp;AB$1),SUMIF(База!$B$3:$B$305,$A43,База!$K$3:$K$152))</f>
        <v>0</v>
      </c>
      <c r="AC43" s="46" t="s">
        <v>23</v>
      </c>
      <c r="AD43" s="46">
        <f ca="1">IF(COUNTIFS(Распис!$B$4:$B$300,$A43,Распис!$C$4:$C$300,"&lt;="&amp;AD$1,Распис!$D$4:$D$300,"&gt;="&amp;AD$1)&gt;0,SUMIFS(Распис!$F$4:$F$300,Распис!$B$4:$B$300,$A43,Распис!$C$4:$C$300,"&lt;="&amp;AD$1,Распис!$D$4:$D$300,"&gt;="&amp;AD$1),SUMIF(База!$B$3:$B$305,$A43,База!$F$3:$F$152))</f>
        <v>0</v>
      </c>
      <c r="AE43" s="46">
        <f ca="1">IF(COUNTIFS(Распис!$B$4:$B$300,$A43,Распис!$C$4:$C$300,"&lt;="&amp;AE$1,Распис!$D$4:$D$300,"&gt;="&amp;AE$1)&gt;0,SUMIFS(Распис!$G$4:$G$300,Распис!$B$4:$B$300,$A43,Распис!$C$4:$C$300,"&lt;="&amp;AE$1,Распис!$D$4:$D$300,"&gt;="&amp;AE$1),SUMIF(База!$B$3:$B$305,$A43,База!$G$3:$G$152))</f>
        <v>0</v>
      </c>
      <c r="AF43" s="46">
        <f ca="1">IF(COUNTIFS(Распис!$B$4:$B$300,$A43,Распис!$C$4:$C$300,"&lt;="&amp;AF$1,Распис!$D$4:$D$300,"&gt;="&amp;AF$1)&gt;0,SUMIFS(Распис!$H$4:$H$300,Распис!$B$4:$B$300,$A43,Распис!$C$4:$C$300,"&lt;="&amp;AF$1,Распис!$D$4:$D$300,"&gt;="&amp;AF$1),SUMIF(База!$B$3:$B$305,$A43,База!$H$3:$H$152))</f>
        <v>0</v>
      </c>
      <c r="AG43" s="46">
        <f t="shared" ca="1" si="3"/>
        <v>0</v>
      </c>
      <c r="AH43" s="46">
        <f ca="1">AG43-SUMIFS(Распред!$G$4:$G$300,Распред!$B$4:$B$300,"январь",Распред!$F$4:$F$300,A43)</f>
        <v>0</v>
      </c>
      <c r="AI43" s="46">
        <f ca="1">AH43+(COUNTIF(B43:AF43,"КД")+SUMIFS(Распред!$AH$4:$AH$300,Распред!$F$4:$F$300,A43,Распред!$B$4:$B$300,"январь"))*4</f>
        <v>20</v>
      </c>
      <c r="AJ43" s="46">
        <f t="shared" ca="1" si="4"/>
        <v>0</v>
      </c>
      <c r="AK43" s="46">
        <f t="shared" ca="1" si="5"/>
        <v>0</v>
      </c>
      <c r="AL43" s="46">
        <f>SUMIFS(Распред!$K$4:$K$300,Распред!$B$4:$B$300,"январь",Распред!$J$4:$J$300,A43)+SUMIFS(Распред!$M$4:$M$300,Распред!$B$4:$B$300,"январь",Распред!$L$4:$L$300,A43)+SUMIFS(Распред!$O$4:$O$300,Распред!$B$4:$B$300,"январь",Распред!$N$4:$N$300,A43)+SUMIFS(Распред!$Q$4:$Q$300,Распред!$B$4:$B$300,"январь",Распред!$P$4:$P$300,A43)+SUMIFS(Распред!$S$4:$S$300,Распред!$B$4:$B$300,"январь",Распред!$R$4:$R$300,A43)+SUMIFS(Распред!$U$4:$U$300,Распред!$B$4:$B$300,"январь",Распред!$T$4:$T$300,A43)+SUMIFS(Распред!$W$4:$W$300,Распред!$B$4:$B$300,"январь",Распред!$V$4:$V$300,A43)+SUMIFS(Распред!$Y$4:$Y$300,Распред!$B$4:$B$300,"январь",Распред!$X$4:$X$300,A43)+SUMIFS(Распред!$AA$4:$AA$300,Распред!$B$4:$B$300,"январь",Распред!$Z$4:$Z$300,A43)+SUMIFS(Распред!$AC$4:$AC$300,Распред!$B$4:$B$300,"январь",Распред!$AB$4:$AB$300,A43)</f>
        <v>0</v>
      </c>
      <c r="AM43" s="46">
        <f t="shared" ca="1" si="6"/>
        <v>0</v>
      </c>
      <c r="AN43" s="46">
        <f t="shared" ca="1" si="10"/>
        <v>0</v>
      </c>
      <c r="AO43" s="46">
        <f t="shared" ca="1" si="7"/>
        <v>0</v>
      </c>
      <c r="AP43" s="46"/>
      <c r="AQ43" s="46">
        <f t="shared" ca="1" si="8"/>
        <v>0</v>
      </c>
      <c r="AR43" s="47"/>
      <c r="AS43" s="47">
        <f t="shared" ca="1" si="9"/>
        <v>0</v>
      </c>
      <c r="AT43" s="47"/>
      <c r="AU43" s="47"/>
      <c r="AV43" s="47"/>
      <c r="AW43" s="47"/>
      <c r="AX43" s="47"/>
      <c r="AY43" s="47"/>
      <c r="AZ43" s="47"/>
      <c r="BA43" s="47"/>
      <c r="BB43" s="47"/>
    </row>
    <row r="44" spans="1:54" x14ac:dyDescent="0.25">
      <c r="A44" s="47">
        <f>База!B44</f>
        <v>0</v>
      </c>
      <c r="B44" s="46" t="s">
        <v>24</v>
      </c>
      <c r="C44" s="46" t="s">
        <v>24</v>
      </c>
      <c r="D44" s="46" t="s">
        <v>25</v>
      </c>
      <c r="E44" s="46" t="s">
        <v>25</v>
      </c>
      <c r="F44" s="46" t="s">
        <v>25</v>
      </c>
      <c r="G44" s="46" t="s">
        <v>25</v>
      </c>
      <c r="H44" s="46" t="s">
        <v>23</v>
      </c>
      <c r="I44" s="46" t="s">
        <v>25</v>
      </c>
      <c r="J44" s="46">
        <f ca="1">IF(COUNTIFS(Распис!$B$4:$B$300,$A44,Распис!$C$4:$C$300,"&lt;="&amp;J$1,Распис!$D$4:$D$300,"&gt;="&amp;J$1)&gt;0,SUMIFS(Распис!$G$4:$G$300,Распис!$B$4:$B$300,$A44,Распис!$C$4:$C$300,"&lt;="&amp;J$1,Распис!$D$4:$D$300,"&gt;="&amp;J$1),SUMIF(База!$B$3:$B$305,$A44,База!$G$3:$G$152))</f>
        <v>0</v>
      </c>
      <c r="K44" s="46">
        <f ca="1">IF(COUNTIFS(Распис!$B$4:$B$300,$A44,Распис!$C$4:$C$300,"&lt;="&amp;K$1,Распис!$D$4:$D$300,"&gt;="&amp;K$1)&gt;0,SUMIFS(Распис!$H$4:$H$300,Распис!$B$4:$B$300,$A44,Распис!$C$4:$C$300,"&lt;="&amp;K$1,Распис!$D$4:$D$300,"&gt;="&amp;K$1),SUMIF(База!$B$3:$B$305,$A44,База!$H$3:$H$152))</f>
        <v>0</v>
      </c>
      <c r="L44" s="46">
        <f ca="1">IF(COUNTIFS(Распис!$B$4:$B$300,$A44,Распис!$C$4:$C$300,"&lt;="&amp;L$1,Распис!$D$4:$D$300,"&gt;="&amp;L$1)&gt;0,SUMIFS(Распис!$I$4:$I$300,Распис!$B$4:$B$300,$A44,Распис!$C$4:$C$300,"&lt;="&amp;L$1,Распис!$D$4:$D$300,"&gt;="&amp;L$1),SUMIF(База!$B$3:$B$305,$A44,База!$I$3:$I$152))</f>
        <v>0</v>
      </c>
      <c r="M44" s="46">
        <f ca="1">IF(COUNTIFS(Распис!$B$4:$B$300,$A44,Распис!$C$4:$C$300,"&lt;="&amp;M$1,Распис!$D$4:$D$300,"&gt;="&amp;M$1)&gt;0,SUMIFS(Распис!$J$4:$J$300,Распис!$B$4:$B$300,$A44,Распис!$C$4:$C$300,"&lt;="&amp;M$1,Распис!$D$4:$D$300,"&gt;="&amp;M$1),SUMIF(База!$B$3:$B$305,$A44,База!$J$3:$J$152))</f>
        <v>0</v>
      </c>
      <c r="N44" s="46">
        <f ca="1">IF(COUNTIFS(Распис!$B$4:$B$300,$A44,Распис!$C$4:$C$300,"&lt;="&amp;N$1,Распис!$D$4:$D$300,"&gt;="&amp;N$1)&gt;0,SUMIFS(Распис!$K$4:$K$300,Распис!$B$4:$B$300,$A44,Распис!$C$4:$C$300,"&lt;="&amp;N$1,Распис!$D$4:$D$300,"&gt;="&amp;N$1),SUMIF(База!$B$3:$B$305,$A44,База!$K$3:$K$152))</f>
        <v>0</v>
      </c>
      <c r="O44" s="46" t="s">
        <v>23</v>
      </c>
      <c r="P44" s="46">
        <f ca="1">IF(COUNTIFS(Распис!$B$4:$B$300,$A44,Распис!$C$4:$C$300,"&lt;="&amp;P$1,Распис!$D$4:$D$300,"&gt;="&amp;P$1)&gt;0,SUMIFS(Распис!$F$4:$F$300,Распис!$B$4:$B$300,$A44,Распис!$C$4:$C$300,"&lt;="&amp;P$1,Распис!$D$4:$D$300,"&gt;="&amp;P$1),SUMIF(База!$B$3:$B$305,$A44,База!$F$3:$F$152))</f>
        <v>0</v>
      </c>
      <c r="Q44" s="46">
        <f ca="1">IF(COUNTIFS(Распис!$B$4:$B$300,$A44,Распис!$C$4:$C$300,"&lt;="&amp;Q$1,Распис!$D$4:$D$300,"&gt;="&amp;Q$1)&gt;0,SUMIFS(Распис!$G$4:$G$300,Распис!$B$4:$B$300,$A44,Распис!$C$4:$C$300,"&lt;="&amp;Q$1,Распис!$D$4:$D$300,"&gt;="&amp;Q$1),SUMIF(База!$B$3:$B$305,$A44,База!$G$3:$G$152))</f>
        <v>0</v>
      </c>
      <c r="R44" s="46">
        <f ca="1">IF(COUNTIFS(Распис!$B$4:$B$300,$A44,Распис!$C$4:$C$300,"&lt;="&amp;R$1,Распис!$D$4:$D$300,"&gt;="&amp;R$1)&gt;0,SUMIFS(Распис!$H$4:$H$300,Распис!$B$4:$B$300,$A44,Распис!$C$4:$C$300,"&lt;="&amp;R$1,Распис!$D$4:$D$300,"&gt;="&amp;R$1),SUMIF(База!$B$3:$B$305,$A44,База!$H$3:$H$152))</f>
        <v>0</v>
      </c>
      <c r="S44" s="46">
        <f ca="1">IF(COUNTIFS(Распис!$B$4:$B$300,$A44,Распис!$C$4:$C$300,"&lt;="&amp;S$1,Распис!$D$4:$D$300,"&gt;="&amp;S$1)&gt;0,SUMIFS(Распис!$I$4:$I$300,Распис!$B$4:$B$300,$A44,Распис!$C$4:$C$300,"&lt;="&amp;S$1,Распис!$D$4:$D$300,"&gt;="&amp;S$1),SUMIF(База!$B$3:$B$305,$A44,База!$I$3:$I$152))</f>
        <v>0</v>
      </c>
      <c r="T44" s="46">
        <f ca="1">IF(COUNTIFS(Распис!$B$4:$B$300,$A44,Распис!$C$4:$C$300,"&lt;="&amp;T$1,Распис!$D$4:$D$300,"&gt;="&amp;T$1)&gt;0,SUMIFS(Распис!$J$4:$J$300,Распис!$B$4:$B$300,$A44,Распис!$C$4:$C$300,"&lt;="&amp;T$1,Распис!$D$4:$D$300,"&gt;="&amp;T$1),SUMIF(База!$B$3:$B$305,$A44,База!$J$3:$J$152))</f>
        <v>0</v>
      </c>
      <c r="U44" s="46">
        <f ca="1">IF(COUNTIFS(Распис!$B$4:$B$300,$A44,Распис!$C$4:$C$300,"&lt;="&amp;U$1,Распис!$D$4:$D$300,"&gt;="&amp;U$1)&gt;0,SUMIFS(Распис!$K$4:$K$300,Распис!$B$4:$B$300,$A44,Распис!$C$4:$C$300,"&lt;="&amp;U$1,Распис!$D$4:$D$300,"&gt;="&amp;U$1),SUMIF(База!$B$3:$B$305,$A44,База!$K$3:$K$152))</f>
        <v>0</v>
      </c>
      <c r="V44" s="46" t="s">
        <v>23</v>
      </c>
      <c r="W44" s="46">
        <f ca="1">IF(COUNTIFS(Распис!$B$4:$B$300,$A44,Распис!$C$4:$C$300,"&lt;="&amp;W$1,Распис!$D$4:$D$300,"&gt;="&amp;W$1)&gt;0,SUMIFS(Распис!$F$4:$F$300,Распис!$B$4:$B$300,$A44,Распис!$C$4:$C$300,"&lt;="&amp;W$1,Распис!$D$4:$D$300,"&gt;="&amp;W$1),SUMIF(База!$B$3:$B$305,$A44,База!$F$3:$F$152))</f>
        <v>0</v>
      </c>
      <c r="X44" s="46">
        <f ca="1">IF(COUNTIFS(Распис!$B$4:$B$300,$A44,Распис!$C$4:$C$300,"&lt;="&amp;X$1,Распис!$D$4:$D$300,"&gt;="&amp;X$1)&gt;0,SUMIFS(Распис!$G$4:$G$300,Распис!$B$4:$B$300,$A44,Распис!$C$4:$C$300,"&lt;="&amp;X$1,Распис!$D$4:$D$300,"&gt;="&amp;X$1),SUMIF(База!$B$3:$B$305,$A44,База!$G$3:$G$152))</f>
        <v>0</v>
      </c>
      <c r="Y44" s="46">
        <f ca="1">IF(COUNTIFS(Распис!$B$4:$B$300,$A44,Распис!$C$4:$C$300,"&lt;="&amp;Y$1,Распис!$D$4:$D$300,"&gt;="&amp;Y$1)&gt;0,SUMIFS(Распис!$H$4:$H$300,Распис!$B$4:$B$300,$A44,Распис!$C$4:$C$300,"&lt;="&amp;Y$1,Распис!$D$4:$D$300,"&gt;="&amp;Y$1),SUMIF(База!$B$3:$B$305,$A44,База!$H$3:$H$152))</f>
        <v>0</v>
      </c>
      <c r="Z44" s="46">
        <f ca="1">IF(COUNTIFS(Распис!$B$4:$B$300,$A44,Распис!$C$4:$C$300,"&lt;="&amp;Z$1,Распис!$D$4:$D$300,"&gt;="&amp;Z$1)&gt;0,SUMIFS(Распис!$I$4:$I$300,Распис!$B$4:$B$300,$A44,Распис!$C$4:$C$300,"&lt;="&amp;Z$1,Распис!$D$4:$D$300,"&gt;="&amp;Z$1),SUMIF(База!$B$3:$B$305,$A44,База!$I$3:$I$152))</f>
        <v>0</v>
      </c>
      <c r="AA44" s="46">
        <f ca="1">IF(COUNTIFS(Распис!$B$4:$B$300,$A44,Распис!$C$4:$C$300,"&lt;="&amp;AA$1,Распис!$D$4:$D$300,"&gt;="&amp;AA$1)&gt;0,SUMIFS(Распис!$J$4:$J$300,Распис!$B$4:$B$300,$A44,Распис!$C$4:$C$300,"&lt;="&amp;AA$1,Распис!$D$4:$D$300,"&gt;="&amp;AA$1),SUMIF(База!$B$3:$B$305,$A44,База!$J$3:$J$152))</f>
        <v>0</v>
      </c>
      <c r="AB44" s="46">
        <f ca="1">IF(COUNTIFS(Распис!$B$4:$B$300,$A44,Распис!$C$4:$C$300,"&lt;="&amp;AB$1,Распис!$D$4:$D$300,"&gt;="&amp;AB$1)&gt;0,SUMIFS(Распис!$K$4:$K$300,Распис!$B$4:$B$300,$A44,Распис!$C$4:$C$300,"&lt;="&amp;AB$1,Распис!$D$4:$D$300,"&gt;="&amp;AB$1),SUMIF(База!$B$3:$B$305,$A44,База!$K$3:$K$152))</f>
        <v>0</v>
      </c>
      <c r="AC44" s="46" t="s">
        <v>23</v>
      </c>
      <c r="AD44" s="46">
        <f ca="1">IF(COUNTIFS(Распис!$B$4:$B$300,$A44,Распис!$C$4:$C$300,"&lt;="&amp;AD$1,Распис!$D$4:$D$300,"&gt;="&amp;AD$1)&gt;0,SUMIFS(Распис!$F$4:$F$300,Распис!$B$4:$B$300,$A44,Распис!$C$4:$C$300,"&lt;="&amp;AD$1,Распис!$D$4:$D$300,"&gt;="&amp;AD$1),SUMIF(База!$B$3:$B$305,$A44,База!$F$3:$F$152))</f>
        <v>0</v>
      </c>
      <c r="AE44" s="46">
        <f ca="1">IF(COUNTIFS(Распис!$B$4:$B$300,$A44,Распис!$C$4:$C$300,"&lt;="&amp;AE$1,Распис!$D$4:$D$300,"&gt;="&amp;AE$1)&gt;0,SUMIFS(Распис!$G$4:$G$300,Распис!$B$4:$B$300,$A44,Распис!$C$4:$C$300,"&lt;="&amp;AE$1,Распис!$D$4:$D$300,"&gt;="&amp;AE$1),SUMIF(База!$B$3:$B$305,$A44,База!$G$3:$G$152))</f>
        <v>0</v>
      </c>
      <c r="AF44" s="46">
        <f ca="1">IF(COUNTIFS(Распис!$B$4:$B$300,$A44,Распис!$C$4:$C$300,"&lt;="&amp;AF$1,Распис!$D$4:$D$300,"&gt;="&amp;AF$1)&gt;0,SUMIFS(Распис!$H$4:$H$300,Распис!$B$4:$B$300,$A44,Распис!$C$4:$C$300,"&lt;="&amp;AF$1,Распис!$D$4:$D$300,"&gt;="&amp;AF$1),SUMIF(База!$B$3:$B$305,$A44,База!$H$3:$H$152))</f>
        <v>0</v>
      </c>
      <c r="AG44" s="46">
        <f t="shared" ca="1" si="3"/>
        <v>0</v>
      </c>
      <c r="AH44" s="46">
        <f ca="1">AG44-SUMIFS(Распред!$G$4:$G$300,Распред!$B$4:$B$300,"январь",Распред!$F$4:$F$300,A44)</f>
        <v>0</v>
      </c>
      <c r="AI44" s="46">
        <f ca="1">AH44+(COUNTIF(B44:AF44,"КД")+SUMIFS(Распред!$AH$4:$AH$300,Распред!$F$4:$F$300,A44,Распред!$B$4:$B$300,"январь"))*4</f>
        <v>20</v>
      </c>
      <c r="AJ44" s="46">
        <f t="shared" ca="1" si="4"/>
        <v>0</v>
      </c>
      <c r="AK44" s="46">
        <f t="shared" ca="1" si="5"/>
        <v>0</v>
      </c>
      <c r="AL44" s="46">
        <f>SUMIFS(Распред!$K$4:$K$300,Распред!$B$4:$B$300,"январь",Распред!$J$4:$J$300,A44)+SUMIFS(Распред!$M$4:$M$300,Распред!$B$4:$B$300,"январь",Распред!$L$4:$L$300,A44)+SUMIFS(Распред!$O$4:$O$300,Распред!$B$4:$B$300,"январь",Распред!$N$4:$N$300,A44)+SUMIFS(Распред!$Q$4:$Q$300,Распред!$B$4:$B$300,"январь",Распред!$P$4:$P$300,A44)+SUMIFS(Распред!$S$4:$S$300,Распред!$B$4:$B$300,"январь",Распред!$R$4:$R$300,A44)+SUMIFS(Распред!$U$4:$U$300,Распред!$B$4:$B$300,"январь",Распред!$T$4:$T$300,A44)+SUMIFS(Распред!$W$4:$W$300,Распред!$B$4:$B$300,"январь",Распред!$V$4:$V$300,A44)+SUMIFS(Распред!$Y$4:$Y$300,Распред!$B$4:$B$300,"январь",Распред!$X$4:$X$300,A44)+SUMIFS(Распред!$AA$4:$AA$300,Распред!$B$4:$B$300,"январь",Распред!$Z$4:$Z$300,A44)+SUMIFS(Распред!$AC$4:$AC$300,Распред!$B$4:$B$300,"январь",Распред!$AB$4:$AB$300,A44)</f>
        <v>0</v>
      </c>
      <c r="AM44" s="46">
        <f t="shared" ca="1" si="6"/>
        <v>0</v>
      </c>
      <c r="AN44" s="46">
        <f t="shared" ca="1" si="10"/>
        <v>0</v>
      </c>
      <c r="AO44" s="46">
        <f t="shared" ca="1" si="7"/>
        <v>0</v>
      </c>
      <c r="AP44" s="46"/>
      <c r="AQ44" s="46">
        <f t="shared" ca="1" si="8"/>
        <v>0</v>
      </c>
      <c r="AR44" s="47"/>
      <c r="AS44" s="47">
        <f t="shared" ca="1" si="9"/>
        <v>0</v>
      </c>
      <c r="AT44" s="47"/>
      <c r="AU44" s="47"/>
      <c r="AV44" s="47"/>
      <c r="AW44" s="47"/>
      <c r="AX44" s="47"/>
      <c r="AY44" s="47"/>
      <c r="AZ44" s="47"/>
      <c r="BA44" s="47"/>
      <c r="BB44" s="47"/>
    </row>
    <row r="45" spans="1:54" x14ac:dyDescent="0.25">
      <c r="A45" s="47">
        <f>База!B45</f>
        <v>0</v>
      </c>
      <c r="B45" s="46" t="s">
        <v>24</v>
      </c>
      <c r="C45" s="46" t="s">
        <v>24</v>
      </c>
      <c r="D45" s="46" t="s">
        <v>25</v>
      </c>
      <c r="E45" s="46" t="s">
        <v>25</v>
      </c>
      <c r="F45" s="46" t="s">
        <v>25</v>
      </c>
      <c r="G45" s="46" t="s">
        <v>25</v>
      </c>
      <c r="H45" s="46" t="s">
        <v>23</v>
      </c>
      <c r="I45" s="46" t="s">
        <v>25</v>
      </c>
      <c r="J45" s="46">
        <f ca="1">IF(COUNTIFS(Распис!$B$4:$B$300,$A45,Распис!$C$4:$C$300,"&lt;="&amp;J$1,Распис!$D$4:$D$300,"&gt;="&amp;J$1)&gt;0,SUMIFS(Распис!$G$4:$G$300,Распис!$B$4:$B$300,$A45,Распис!$C$4:$C$300,"&lt;="&amp;J$1,Распис!$D$4:$D$300,"&gt;="&amp;J$1),SUMIF(База!$B$3:$B$305,$A45,База!$G$3:$G$152))</f>
        <v>0</v>
      </c>
      <c r="K45" s="46">
        <f ca="1">IF(COUNTIFS(Распис!$B$4:$B$300,$A45,Распис!$C$4:$C$300,"&lt;="&amp;K$1,Распис!$D$4:$D$300,"&gt;="&amp;K$1)&gt;0,SUMIFS(Распис!$H$4:$H$300,Распис!$B$4:$B$300,$A45,Распис!$C$4:$C$300,"&lt;="&amp;K$1,Распис!$D$4:$D$300,"&gt;="&amp;K$1),SUMIF(База!$B$3:$B$305,$A45,База!$H$3:$H$152))</f>
        <v>0</v>
      </c>
      <c r="L45" s="46">
        <f ca="1">IF(COUNTIFS(Распис!$B$4:$B$300,$A45,Распис!$C$4:$C$300,"&lt;="&amp;L$1,Распис!$D$4:$D$300,"&gt;="&amp;L$1)&gt;0,SUMIFS(Распис!$I$4:$I$300,Распис!$B$4:$B$300,$A45,Распис!$C$4:$C$300,"&lt;="&amp;L$1,Распис!$D$4:$D$300,"&gt;="&amp;L$1),SUMIF(База!$B$3:$B$305,$A45,База!$I$3:$I$152))</f>
        <v>0</v>
      </c>
      <c r="M45" s="46">
        <f ca="1">IF(COUNTIFS(Распис!$B$4:$B$300,$A45,Распис!$C$4:$C$300,"&lt;="&amp;M$1,Распис!$D$4:$D$300,"&gt;="&amp;M$1)&gt;0,SUMIFS(Распис!$J$4:$J$300,Распис!$B$4:$B$300,$A45,Распис!$C$4:$C$300,"&lt;="&amp;M$1,Распис!$D$4:$D$300,"&gt;="&amp;M$1),SUMIF(База!$B$3:$B$305,$A45,База!$J$3:$J$152))</f>
        <v>0</v>
      </c>
      <c r="N45" s="46">
        <f ca="1">IF(COUNTIFS(Распис!$B$4:$B$300,$A45,Распис!$C$4:$C$300,"&lt;="&amp;N$1,Распис!$D$4:$D$300,"&gt;="&amp;N$1)&gt;0,SUMIFS(Распис!$K$4:$K$300,Распис!$B$4:$B$300,$A45,Распис!$C$4:$C$300,"&lt;="&amp;N$1,Распис!$D$4:$D$300,"&gt;="&amp;N$1),SUMIF(База!$B$3:$B$305,$A45,База!$K$3:$K$152))</f>
        <v>0</v>
      </c>
      <c r="O45" s="46" t="s">
        <v>23</v>
      </c>
      <c r="P45" s="46">
        <f ca="1">IF(COUNTIFS(Распис!$B$4:$B$300,$A45,Распис!$C$4:$C$300,"&lt;="&amp;P$1,Распис!$D$4:$D$300,"&gt;="&amp;P$1)&gt;0,SUMIFS(Распис!$F$4:$F$300,Распис!$B$4:$B$300,$A45,Распис!$C$4:$C$300,"&lt;="&amp;P$1,Распис!$D$4:$D$300,"&gt;="&amp;P$1),SUMIF(База!$B$3:$B$305,$A45,База!$F$3:$F$152))</f>
        <v>0</v>
      </c>
      <c r="Q45" s="46">
        <f ca="1">IF(COUNTIFS(Распис!$B$4:$B$300,$A45,Распис!$C$4:$C$300,"&lt;="&amp;Q$1,Распис!$D$4:$D$300,"&gt;="&amp;Q$1)&gt;0,SUMIFS(Распис!$G$4:$G$300,Распис!$B$4:$B$300,$A45,Распис!$C$4:$C$300,"&lt;="&amp;Q$1,Распис!$D$4:$D$300,"&gt;="&amp;Q$1),SUMIF(База!$B$3:$B$305,$A45,База!$G$3:$G$152))</f>
        <v>0</v>
      </c>
      <c r="R45" s="46">
        <f ca="1">IF(COUNTIFS(Распис!$B$4:$B$300,$A45,Распис!$C$4:$C$300,"&lt;="&amp;R$1,Распис!$D$4:$D$300,"&gt;="&amp;R$1)&gt;0,SUMIFS(Распис!$H$4:$H$300,Распис!$B$4:$B$300,$A45,Распис!$C$4:$C$300,"&lt;="&amp;R$1,Распис!$D$4:$D$300,"&gt;="&amp;R$1),SUMIF(База!$B$3:$B$305,$A45,База!$H$3:$H$152))</f>
        <v>0</v>
      </c>
      <c r="S45" s="46">
        <f ca="1">IF(COUNTIFS(Распис!$B$4:$B$300,$A45,Распис!$C$4:$C$300,"&lt;="&amp;S$1,Распис!$D$4:$D$300,"&gt;="&amp;S$1)&gt;0,SUMIFS(Распис!$I$4:$I$300,Распис!$B$4:$B$300,$A45,Распис!$C$4:$C$300,"&lt;="&amp;S$1,Распис!$D$4:$D$300,"&gt;="&amp;S$1),SUMIF(База!$B$3:$B$305,$A45,База!$I$3:$I$152))</f>
        <v>0</v>
      </c>
      <c r="T45" s="46">
        <f ca="1">IF(COUNTIFS(Распис!$B$4:$B$300,$A45,Распис!$C$4:$C$300,"&lt;="&amp;T$1,Распис!$D$4:$D$300,"&gt;="&amp;T$1)&gt;0,SUMIFS(Распис!$J$4:$J$300,Распис!$B$4:$B$300,$A45,Распис!$C$4:$C$300,"&lt;="&amp;T$1,Распис!$D$4:$D$300,"&gt;="&amp;T$1),SUMIF(База!$B$3:$B$305,$A45,База!$J$3:$J$152))</f>
        <v>0</v>
      </c>
      <c r="U45" s="46">
        <f ca="1">IF(COUNTIFS(Распис!$B$4:$B$300,$A45,Распис!$C$4:$C$300,"&lt;="&amp;U$1,Распис!$D$4:$D$300,"&gt;="&amp;U$1)&gt;0,SUMIFS(Распис!$K$4:$K$300,Распис!$B$4:$B$300,$A45,Распис!$C$4:$C$300,"&lt;="&amp;U$1,Распис!$D$4:$D$300,"&gt;="&amp;U$1),SUMIF(База!$B$3:$B$305,$A45,База!$K$3:$K$152))</f>
        <v>0</v>
      </c>
      <c r="V45" s="46" t="s">
        <v>23</v>
      </c>
      <c r="W45" s="46">
        <f ca="1">IF(COUNTIFS(Распис!$B$4:$B$300,$A45,Распис!$C$4:$C$300,"&lt;="&amp;W$1,Распис!$D$4:$D$300,"&gt;="&amp;W$1)&gt;0,SUMIFS(Распис!$F$4:$F$300,Распис!$B$4:$B$300,$A45,Распис!$C$4:$C$300,"&lt;="&amp;W$1,Распис!$D$4:$D$300,"&gt;="&amp;W$1),SUMIF(База!$B$3:$B$305,$A45,База!$F$3:$F$152))</f>
        <v>0</v>
      </c>
      <c r="X45" s="46">
        <f ca="1">IF(COUNTIFS(Распис!$B$4:$B$300,$A45,Распис!$C$4:$C$300,"&lt;="&amp;X$1,Распис!$D$4:$D$300,"&gt;="&amp;X$1)&gt;0,SUMIFS(Распис!$G$4:$G$300,Распис!$B$4:$B$300,$A45,Распис!$C$4:$C$300,"&lt;="&amp;X$1,Распис!$D$4:$D$300,"&gt;="&amp;X$1),SUMIF(База!$B$3:$B$305,$A45,База!$G$3:$G$152))</f>
        <v>0</v>
      </c>
      <c r="Y45" s="46">
        <f ca="1">IF(COUNTIFS(Распис!$B$4:$B$300,$A45,Распис!$C$4:$C$300,"&lt;="&amp;Y$1,Распис!$D$4:$D$300,"&gt;="&amp;Y$1)&gt;0,SUMIFS(Распис!$H$4:$H$300,Распис!$B$4:$B$300,$A45,Распис!$C$4:$C$300,"&lt;="&amp;Y$1,Распис!$D$4:$D$300,"&gt;="&amp;Y$1),SUMIF(База!$B$3:$B$305,$A45,База!$H$3:$H$152))</f>
        <v>0</v>
      </c>
      <c r="Z45" s="46">
        <f ca="1">IF(COUNTIFS(Распис!$B$4:$B$300,$A45,Распис!$C$4:$C$300,"&lt;="&amp;Z$1,Распис!$D$4:$D$300,"&gt;="&amp;Z$1)&gt;0,SUMIFS(Распис!$I$4:$I$300,Распис!$B$4:$B$300,$A45,Распис!$C$4:$C$300,"&lt;="&amp;Z$1,Распис!$D$4:$D$300,"&gt;="&amp;Z$1),SUMIF(База!$B$3:$B$305,$A45,База!$I$3:$I$152))</f>
        <v>0</v>
      </c>
      <c r="AA45" s="46">
        <f ca="1">IF(COUNTIFS(Распис!$B$4:$B$300,$A45,Распис!$C$4:$C$300,"&lt;="&amp;AA$1,Распис!$D$4:$D$300,"&gt;="&amp;AA$1)&gt;0,SUMIFS(Распис!$J$4:$J$300,Распис!$B$4:$B$300,$A45,Распис!$C$4:$C$300,"&lt;="&amp;AA$1,Распис!$D$4:$D$300,"&gt;="&amp;AA$1),SUMIF(База!$B$3:$B$305,$A45,База!$J$3:$J$152))</f>
        <v>0</v>
      </c>
      <c r="AB45" s="46">
        <f ca="1">IF(COUNTIFS(Распис!$B$4:$B$300,$A45,Распис!$C$4:$C$300,"&lt;="&amp;AB$1,Распис!$D$4:$D$300,"&gt;="&amp;AB$1)&gt;0,SUMIFS(Распис!$K$4:$K$300,Распис!$B$4:$B$300,$A45,Распис!$C$4:$C$300,"&lt;="&amp;AB$1,Распис!$D$4:$D$300,"&gt;="&amp;AB$1),SUMIF(База!$B$3:$B$305,$A45,База!$K$3:$K$152))</f>
        <v>0</v>
      </c>
      <c r="AC45" s="46" t="s">
        <v>23</v>
      </c>
      <c r="AD45" s="46">
        <f ca="1">IF(COUNTIFS(Распис!$B$4:$B$300,$A45,Распис!$C$4:$C$300,"&lt;="&amp;AD$1,Распис!$D$4:$D$300,"&gt;="&amp;AD$1)&gt;0,SUMIFS(Распис!$F$4:$F$300,Распис!$B$4:$B$300,$A45,Распис!$C$4:$C$300,"&lt;="&amp;AD$1,Распис!$D$4:$D$300,"&gt;="&amp;AD$1),SUMIF(База!$B$3:$B$305,$A45,База!$F$3:$F$152))</f>
        <v>0</v>
      </c>
      <c r="AE45" s="46">
        <f ca="1">IF(COUNTIFS(Распис!$B$4:$B$300,$A45,Распис!$C$4:$C$300,"&lt;="&amp;AE$1,Распис!$D$4:$D$300,"&gt;="&amp;AE$1)&gt;0,SUMIFS(Распис!$G$4:$G$300,Распис!$B$4:$B$300,$A45,Распис!$C$4:$C$300,"&lt;="&amp;AE$1,Распис!$D$4:$D$300,"&gt;="&amp;AE$1),SUMIF(База!$B$3:$B$305,$A45,База!$G$3:$G$152))</f>
        <v>0</v>
      </c>
      <c r="AF45" s="46">
        <f ca="1">IF(COUNTIFS(Распис!$B$4:$B$300,$A45,Распис!$C$4:$C$300,"&lt;="&amp;AF$1,Распис!$D$4:$D$300,"&gt;="&amp;AF$1)&gt;0,SUMIFS(Распис!$H$4:$H$300,Распис!$B$4:$B$300,$A45,Распис!$C$4:$C$300,"&lt;="&amp;AF$1,Распис!$D$4:$D$300,"&gt;="&amp;AF$1),SUMIF(База!$B$3:$B$305,$A45,База!$H$3:$H$152))</f>
        <v>0</v>
      </c>
      <c r="AG45" s="46">
        <f t="shared" ca="1" si="3"/>
        <v>0</v>
      </c>
      <c r="AH45" s="46">
        <f ca="1">AG45-SUMIFS(Распред!$G$4:$G$300,Распред!$B$4:$B$300,"январь",Распред!$F$4:$F$300,A45)</f>
        <v>0</v>
      </c>
      <c r="AI45" s="46">
        <f ca="1">AH45+(COUNTIF(B45:AF45,"КД")+SUMIFS(Распред!$AH$4:$AH$300,Распред!$F$4:$F$300,A45,Распред!$B$4:$B$300,"январь"))*4</f>
        <v>20</v>
      </c>
      <c r="AJ45" s="46">
        <f t="shared" ca="1" si="4"/>
        <v>0</v>
      </c>
      <c r="AK45" s="46">
        <f t="shared" ca="1" si="5"/>
        <v>0</v>
      </c>
      <c r="AL45" s="46">
        <f>SUMIFS(Распред!$K$4:$K$300,Распред!$B$4:$B$300,"январь",Распред!$J$4:$J$300,A45)+SUMIFS(Распред!$M$4:$M$300,Распред!$B$4:$B$300,"январь",Распред!$L$4:$L$300,A45)+SUMIFS(Распред!$O$4:$O$300,Распред!$B$4:$B$300,"январь",Распред!$N$4:$N$300,A45)+SUMIFS(Распред!$Q$4:$Q$300,Распред!$B$4:$B$300,"январь",Распред!$P$4:$P$300,A45)+SUMIFS(Распред!$S$4:$S$300,Распред!$B$4:$B$300,"январь",Распред!$R$4:$R$300,A45)+SUMIFS(Распред!$U$4:$U$300,Распред!$B$4:$B$300,"январь",Распред!$T$4:$T$300,A45)+SUMIFS(Распред!$W$4:$W$300,Распред!$B$4:$B$300,"январь",Распред!$V$4:$V$300,A45)+SUMIFS(Распред!$Y$4:$Y$300,Распред!$B$4:$B$300,"январь",Распред!$X$4:$X$300,A45)+SUMIFS(Распред!$AA$4:$AA$300,Распред!$B$4:$B$300,"январь",Распред!$Z$4:$Z$300,A45)+SUMIFS(Распред!$AC$4:$AC$300,Распред!$B$4:$B$300,"январь",Распред!$AB$4:$AB$300,A45)</f>
        <v>0</v>
      </c>
      <c r="AM45" s="46">
        <f t="shared" ca="1" si="6"/>
        <v>0</v>
      </c>
      <c r="AN45" s="46">
        <f t="shared" ca="1" si="10"/>
        <v>0</v>
      </c>
      <c r="AO45" s="46">
        <f t="shared" ca="1" si="7"/>
        <v>0</v>
      </c>
      <c r="AP45" s="46"/>
      <c r="AQ45" s="46">
        <f t="shared" ca="1" si="8"/>
        <v>0</v>
      </c>
      <c r="AR45" s="47"/>
      <c r="AS45" s="47">
        <f t="shared" ca="1" si="9"/>
        <v>0</v>
      </c>
      <c r="AT45" s="47"/>
      <c r="AU45" s="47"/>
      <c r="AV45" s="47"/>
      <c r="AW45" s="47"/>
      <c r="AX45" s="47"/>
      <c r="AY45" s="47"/>
      <c r="AZ45" s="47"/>
      <c r="BA45" s="47"/>
      <c r="BB45" s="47"/>
    </row>
    <row r="46" spans="1:54" x14ac:dyDescent="0.25">
      <c r="A46" s="47">
        <f>База!B46</f>
        <v>0</v>
      </c>
      <c r="B46" s="46" t="s">
        <v>24</v>
      </c>
      <c r="C46" s="46" t="s">
        <v>24</v>
      </c>
      <c r="D46" s="46" t="s">
        <v>25</v>
      </c>
      <c r="E46" s="46" t="s">
        <v>25</v>
      </c>
      <c r="F46" s="46" t="s">
        <v>25</v>
      </c>
      <c r="G46" s="46" t="s">
        <v>25</v>
      </c>
      <c r="H46" s="46" t="s">
        <v>23</v>
      </c>
      <c r="I46" s="46" t="s">
        <v>25</v>
      </c>
      <c r="J46" s="46">
        <f ca="1">IF(COUNTIFS(Распис!$B$4:$B$300,$A46,Распис!$C$4:$C$300,"&lt;="&amp;J$1,Распис!$D$4:$D$300,"&gt;="&amp;J$1)&gt;0,SUMIFS(Распис!$G$4:$G$300,Распис!$B$4:$B$300,$A46,Распис!$C$4:$C$300,"&lt;="&amp;J$1,Распис!$D$4:$D$300,"&gt;="&amp;J$1),SUMIF(База!$B$3:$B$305,$A46,База!$G$3:$G$152))</f>
        <v>0</v>
      </c>
      <c r="K46" s="46">
        <f ca="1">IF(COUNTIFS(Распис!$B$4:$B$300,$A46,Распис!$C$4:$C$300,"&lt;="&amp;K$1,Распис!$D$4:$D$300,"&gt;="&amp;K$1)&gt;0,SUMIFS(Распис!$H$4:$H$300,Распис!$B$4:$B$300,$A46,Распис!$C$4:$C$300,"&lt;="&amp;K$1,Распис!$D$4:$D$300,"&gt;="&amp;K$1),SUMIF(База!$B$3:$B$305,$A46,База!$H$3:$H$152))</f>
        <v>0</v>
      </c>
      <c r="L46" s="46">
        <f ca="1">IF(COUNTIFS(Распис!$B$4:$B$300,$A46,Распис!$C$4:$C$300,"&lt;="&amp;L$1,Распис!$D$4:$D$300,"&gt;="&amp;L$1)&gt;0,SUMIFS(Распис!$I$4:$I$300,Распис!$B$4:$B$300,$A46,Распис!$C$4:$C$300,"&lt;="&amp;L$1,Распис!$D$4:$D$300,"&gt;="&amp;L$1),SUMIF(База!$B$3:$B$305,$A46,База!$I$3:$I$152))</f>
        <v>0</v>
      </c>
      <c r="M46" s="46">
        <f ca="1">IF(COUNTIFS(Распис!$B$4:$B$300,$A46,Распис!$C$4:$C$300,"&lt;="&amp;M$1,Распис!$D$4:$D$300,"&gt;="&amp;M$1)&gt;0,SUMIFS(Распис!$J$4:$J$300,Распис!$B$4:$B$300,$A46,Распис!$C$4:$C$300,"&lt;="&amp;M$1,Распис!$D$4:$D$300,"&gt;="&amp;M$1),SUMIF(База!$B$3:$B$305,$A46,База!$J$3:$J$152))</f>
        <v>0</v>
      </c>
      <c r="N46" s="46">
        <f ca="1">IF(COUNTIFS(Распис!$B$4:$B$300,$A46,Распис!$C$4:$C$300,"&lt;="&amp;N$1,Распис!$D$4:$D$300,"&gt;="&amp;N$1)&gt;0,SUMIFS(Распис!$K$4:$K$300,Распис!$B$4:$B$300,$A46,Распис!$C$4:$C$300,"&lt;="&amp;N$1,Распис!$D$4:$D$300,"&gt;="&amp;N$1),SUMIF(База!$B$3:$B$305,$A46,База!$K$3:$K$152))</f>
        <v>0</v>
      </c>
      <c r="O46" s="46" t="s">
        <v>23</v>
      </c>
      <c r="P46" s="46">
        <f ca="1">IF(COUNTIFS(Распис!$B$4:$B$300,$A46,Распис!$C$4:$C$300,"&lt;="&amp;P$1,Распис!$D$4:$D$300,"&gt;="&amp;P$1)&gt;0,SUMIFS(Распис!$F$4:$F$300,Распис!$B$4:$B$300,$A46,Распис!$C$4:$C$300,"&lt;="&amp;P$1,Распис!$D$4:$D$300,"&gt;="&amp;P$1),SUMIF(База!$B$3:$B$305,$A46,База!$F$3:$F$152))</f>
        <v>0</v>
      </c>
      <c r="Q46" s="46">
        <f ca="1">IF(COUNTIFS(Распис!$B$4:$B$300,$A46,Распис!$C$4:$C$300,"&lt;="&amp;Q$1,Распис!$D$4:$D$300,"&gt;="&amp;Q$1)&gt;0,SUMIFS(Распис!$G$4:$G$300,Распис!$B$4:$B$300,$A46,Распис!$C$4:$C$300,"&lt;="&amp;Q$1,Распис!$D$4:$D$300,"&gt;="&amp;Q$1),SUMIF(База!$B$3:$B$305,$A46,База!$G$3:$G$152))</f>
        <v>0</v>
      </c>
      <c r="R46" s="46">
        <f ca="1">IF(COUNTIFS(Распис!$B$4:$B$300,$A46,Распис!$C$4:$C$300,"&lt;="&amp;R$1,Распис!$D$4:$D$300,"&gt;="&amp;R$1)&gt;0,SUMIFS(Распис!$H$4:$H$300,Распис!$B$4:$B$300,$A46,Распис!$C$4:$C$300,"&lt;="&amp;R$1,Распис!$D$4:$D$300,"&gt;="&amp;R$1),SUMIF(База!$B$3:$B$305,$A46,База!$H$3:$H$152))</f>
        <v>0</v>
      </c>
      <c r="S46" s="46">
        <f ca="1">IF(COUNTIFS(Распис!$B$4:$B$300,$A46,Распис!$C$4:$C$300,"&lt;="&amp;S$1,Распис!$D$4:$D$300,"&gt;="&amp;S$1)&gt;0,SUMIFS(Распис!$I$4:$I$300,Распис!$B$4:$B$300,$A46,Распис!$C$4:$C$300,"&lt;="&amp;S$1,Распис!$D$4:$D$300,"&gt;="&amp;S$1),SUMIF(База!$B$3:$B$305,$A46,База!$I$3:$I$152))</f>
        <v>0</v>
      </c>
      <c r="T46" s="46">
        <f ca="1">IF(COUNTIFS(Распис!$B$4:$B$300,$A46,Распис!$C$4:$C$300,"&lt;="&amp;T$1,Распис!$D$4:$D$300,"&gt;="&amp;T$1)&gt;0,SUMIFS(Распис!$J$4:$J$300,Распис!$B$4:$B$300,$A46,Распис!$C$4:$C$300,"&lt;="&amp;T$1,Распис!$D$4:$D$300,"&gt;="&amp;T$1),SUMIF(База!$B$3:$B$305,$A46,База!$J$3:$J$152))</f>
        <v>0</v>
      </c>
      <c r="U46" s="46">
        <f ca="1">IF(COUNTIFS(Распис!$B$4:$B$300,$A46,Распис!$C$4:$C$300,"&lt;="&amp;U$1,Распис!$D$4:$D$300,"&gt;="&amp;U$1)&gt;0,SUMIFS(Распис!$K$4:$K$300,Распис!$B$4:$B$300,$A46,Распис!$C$4:$C$300,"&lt;="&amp;U$1,Распис!$D$4:$D$300,"&gt;="&amp;U$1),SUMIF(База!$B$3:$B$305,$A46,База!$K$3:$K$152))</f>
        <v>0</v>
      </c>
      <c r="V46" s="46" t="s">
        <v>23</v>
      </c>
      <c r="W46" s="46">
        <f ca="1">IF(COUNTIFS(Распис!$B$4:$B$300,$A46,Распис!$C$4:$C$300,"&lt;="&amp;W$1,Распис!$D$4:$D$300,"&gt;="&amp;W$1)&gt;0,SUMIFS(Распис!$F$4:$F$300,Распис!$B$4:$B$300,$A46,Распис!$C$4:$C$300,"&lt;="&amp;W$1,Распис!$D$4:$D$300,"&gt;="&amp;W$1),SUMIF(База!$B$3:$B$305,$A46,База!$F$3:$F$152))</f>
        <v>0</v>
      </c>
      <c r="X46" s="46">
        <f ca="1">IF(COUNTIFS(Распис!$B$4:$B$300,$A46,Распис!$C$4:$C$300,"&lt;="&amp;X$1,Распис!$D$4:$D$300,"&gt;="&amp;X$1)&gt;0,SUMIFS(Распис!$G$4:$G$300,Распис!$B$4:$B$300,$A46,Распис!$C$4:$C$300,"&lt;="&amp;X$1,Распис!$D$4:$D$300,"&gt;="&amp;X$1),SUMIF(База!$B$3:$B$305,$A46,База!$G$3:$G$152))</f>
        <v>0</v>
      </c>
      <c r="Y46" s="46">
        <f ca="1">IF(COUNTIFS(Распис!$B$4:$B$300,$A46,Распис!$C$4:$C$300,"&lt;="&amp;Y$1,Распис!$D$4:$D$300,"&gt;="&amp;Y$1)&gt;0,SUMIFS(Распис!$H$4:$H$300,Распис!$B$4:$B$300,$A46,Распис!$C$4:$C$300,"&lt;="&amp;Y$1,Распис!$D$4:$D$300,"&gt;="&amp;Y$1),SUMIF(База!$B$3:$B$305,$A46,База!$H$3:$H$152))</f>
        <v>0</v>
      </c>
      <c r="Z46" s="46">
        <f ca="1">IF(COUNTIFS(Распис!$B$4:$B$300,$A46,Распис!$C$4:$C$300,"&lt;="&amp;Z$1,Распис!$D$4:$D$300,"&gt;="&amp;Z$1)&gt;0,SUMIFS(Распис!$I$4:$I$300,Распис!$B$4:$B$300,$A46,Распис!$C$4:$C$300,"&lt;="&amp;Z$1,Распис!$D$4:$D$300,"&gt;="&amp;Z$1),SUMIF(База!$B$3:$B$305,$A46,База!$I$3:$I$152))</f>
        <v>0</v>
      </c>
      <c r="AA46" s="46">
        <f ca="1">IF(COUNTIFS(Распис!$B$4:$B$300,$A46,Распис!$C$4:$C$300,"&lt;="&amp;AA$1,Распис!$D$4:$D$300,"&gt;="&amp;AA$1)&gt;0,SUMIFS(Распис!$J$4:$J$300,Распис!$B$4:$B$300,$A46,Распис!$C$4:$C$300,"&lt;="&amp;AA$1,Распис!$D$4:$D$300,"&gt;="&amp;AA$1),SUMIF(База!$B$3:$B$305,$A46,База!$J$3:$J$152))</f>
        <v>0</v>
      </c>
      <c r="AB46" s="46">
        <f ca="1">IF(COUNTIFS(Распис!$B$4:$B$300,$A46,Распис!$C$4:$C$300,"&lt;="&amp;AB$1,Распис!$D$4:$D$300,"&gt;="&amp;AB$1)&gt;0,SUMIFS(Распис!$K$4:$K$300,Распис!$B$4:$B$300,$A46,Распис!$C$4:$C$300,"&lt;="&amp;AB$1,Распис!$D$4:$D$300,"&gt;="&amp;AB$1),SUMIF(База!$B$3:$B$305,$A46,База!$K$3:$K$152))</f>
        <v>0</v>
      </c>
      <c r="AC46" s="46" t="s">
        <v>23</v>
      </c>
      <c r="AD46" s="46">
        <f ca="1">IF(COUNTIFS(Распис!$B$4:$B$300,$A46,Распис!$C$4:$C$300,"&lt;="&amp;AD$1,Распис!$D$4:$D$300,"&gt;="&amp;AD$1)&gt;0,SUMIFS(Распис!$F$4:$F$300,Распис!$B$4:$B$300,$A46,Распис!$C$4:$C$300,"&lt;="&amp;AD$1,Распис!$D$4:$D$300,"&gt;="&amp;AD$1),SUMIF(База!$B$3:$B$305,$A46,База!$F$3:$F$152))</f>
        <v>0</v>
      </c>
      <c r="AE46" s="46">
        <f ca="1">IF(COUNTIFS(Распис!$B$4:$B$300,$A46,Распис!$C$4:$C$300,"&lt;="&amp;AE$1,Распис!$D$4:$D$300,"&gt;="&amp;AE$1)&gt;0,SUMIFS(Распис!$G$4:$G$300,Распис!$B$4:$B$300,$A46,Распис!$C$4:$C$300,"&lt;="&amp;AE$1,Распис!$D$4:$D$300,"&gt;="&amp;AE$1),SUMIF(База!$B$3:$B$305,$A46,База!$G$3:$G$152))</f>
        <v>0</v>
      </c>
      <c r="AF46" s="46">
        <f ca="1">IF(COUNTIFS(Распис!$B$4:$B$300,$A46,Распис!$C$4:$C$300,"&lt;="&amp;AF$1,Распис!$D$4:$D$300,"&gt;="&amp;AF$1)&gt;0,SUMIFS(Распис!$H$4:$H$300,Распис!$B$4:$B$300,$A46,Распис!$C$4:$C$300,"&lt;="&amp;AF$1,Распис!$D$4:$D$300,"&gt;="&amp;AF$1),SUMIF(База!$B$3:$B$305,$A46,База!$H$3:$H$152))</f>
        <v>0</v>
      </c>
      <c r="AG46" s="46">
        <f t="shared" ca="1" si="3"/>
        <v>0</v>
      </c>
      <c r="AH46" s="46">
        <f ca="1">AG46-SUMIFS(Распред!$G$4:$G$300,Распред!$B$4:$B$300,"январь",Распред!$F$4:$F$300,A46)</f>
        <v>0</v>
      </c>
      <c r="AI46" s="46">
        <f ca="1">AH46+(COUNTIF(B46:AF46,"КД")+SUMIFS(Распред!$AH$4:$AH$300,Распред!$F$4:$F$300,A46,Распред!$B$4:$B$300,"январь"))*4</f>
        <v>20</v>
      </c>
      <c r="AJ46" s="46">
        <f t="shared" ca="1" si="4"/>
        <v>0</v>
      </c>
      <c r="AK46" s="46">
        <f t="shared" ca="1" si="5"/>
        <v>0</v>
      </c>
      <c r="AL46" s="46">
        <f>SUMIFS(Распред!$K$4:$K$300,Распред!$B$4:$B$300,"январь",Распред!$J$4:$J$300,A46)+SUMIFS(Распред!$M$4:$M$300,Распред!$B$4:$B$300,"январь",Распред!$L$4:$L$300,A46)+SUMIFS(Распред!$O$4:$O$300,Распред!$B$4:$B$300,"январь",Распред!$N$4:$N$300,A46)+SUMIFS(Распред!$Q$4:$Q$300,Распред!$B$4:$B$300,"январь",Распред!$P$4:$P$300,A46)+SUMIFS(Распред!$S$4:$S$300,Распред!$B$4:$B$300,"январь",Распред!$R$4:$R$300,A46)+SUMIFS(Распред!$U$4:$U$300,Распред!$B$4:$B$300,"январь",Распред!$T$4:$T$300,A46)+SUMIFS(Распред!$W$4:$W$300,Распред!$B$4:$B$300,"январь",Распред!$V$4:$V$300,A46)+SUMIFS(Распред!$Y$4:$Y$300,Распред!$B$4:$B$300,"январь",Распред!$X$4:$X$300,A46)+SUMIFS(Распред!$AA$4:$AA$300,Распред!$B$4:$B$300,"январь",Распред!$Z$4:$Z$300,A46)+SUMIFS(Распред!$AC$4:$AC$300,Распред!$B$4:$B$300,"январь",Распред!$AB$4:$AB$300,A46)</f>
        <v>0</v>
      </c>
      <c r="AM46" s="46">
        <f t="shared" ca="1" si="6"/>
        <v>0</v>
      </c>
      <c r="AN46" s="46">
        <f t="shared" ca="1" si="10"/>
        <v>0</v>
      </c>
      <c r="AO46" s="46">
        <f t="shared" ca="1" si="7"/>
        <v>0</v>
      </c>
      <c r="AP46" s="46"/>
      <c r="AQ46" s="46">
        <f t="shared" ca="1" si="8"/>
        <v>0</v>
      </c>
      <c r="AR46" s="47"/>
      <c r="AS46" s="47">
        <f t="shared" ca="1" si="9"/>
        <v>0</v>
      </c>
      <c r="AT46" s="47"/>
      <c r="AU46" s="47"/>
      <c r="AV46" s="47"/>
      <c r="AW46" s="47"/>
      <c r="AX46" s="47"/>
      <c r="AY46" s="47"/>
      <c r="AZ46" s="47"/>
      <c r="BA46" s="47"/>
      <c r="BB46" s="47"/>
    </row>
    <row r="47" spans="1:54" x14ac:dyDescent="0.25">
      <c r="A47" s="47">
        <f>База!B47</f>
        <v>0</v>
      </c>
      <c r="B47" s="46" t="s">
        <v>24</v>
      </c>
      <c r="C47" s="46" t="s">
        <v>24</v>
      </c>
      <c r="D47" s="46" t="s">
        <v>25</v>
      </c>
      <c r="E47" s="46" t="s">
        <v>25</v>
      </c>
      <c r="F47" s="46" t="s">
        <v>25</v>
      </c>
      <c r="G47" s="46" t="s">
        <v>25</v>
      </c>
      <c r="H47" s="46" t="s">
        <v>23</v>
      </c>
      <c r="I47" s="46" t="s">
        <v>25</v>
      </c>
      <c r="J47" s="46">
        <f ca="1">IF(COUNTIFS(Распис!$B$4:$B$300,$A47,Распис!$C$4:$C$300,"&lt;="&amp;J$1,Распис!$D$4:$D$300,"&gt;="&amp;J$1)&gt;0,SUMIFS(Распис!$G$4:$G$300,Распис!$B$4:$B$300,$A47,Распис!$C$4:$C$300,"&lt;="&amp;J$1,Распис!$D$4:$D$300,"&gt;="&amp;J$1),SUMIF(База!$B$3:$B$305,$A47,База!$G$3:$G$152))</f>
        <v>0</v>
      </c>
      <c r="K47" s="46">
        <f ca="1">IF(COUNTIFS(Распис!$B$4:$B$300,$A47,Распис!$C$4:$C$300,"&lt;="&amp;K$1,Распис!$D$4:$D$300,"&gt;="&amp;K$1)&gt;0,SUMIFS(Распис!$H$4:$H$300,Распис!$B$4:$B$300,$A47,Распис!$C$4:$C$300,"&lt;="&amp;K$1,Распис!$D$4:$D$300,"&gt;="&amp;K$1),SUMIF(База!$B$3:$B$305,$A47,База!$H$3:$H$152))</f>
        <v>0</v>
      </c>
      <c r="L47" s="46">
        <f ca="1">IF(COUNTIFS(Распис!$B$4:$B$300,$A47,Распис!$C$4:$C$300,"&lt;="&amp;L$1,Распис!$D$4:$D$300,"&gt;="&amp;L$1)&gt;0,SUMIFS(Распис!$I$4:$I$300,Распис!$B$4:$B$300,$A47,Распис!$C$4:$C$300,"&lt;="&amp;L$1,Распис!$D$4:$D$300,"&gt;="&amp;L$1),SUMIF(База!$B$3:$B$305,$A47,База!$I$3:$I$152))</f>
        <v>0</v>
      </c>
      <c r="M47" s="46">
        <f ca="1">IF(COUNTIFS(Распис!$B$4:$B$300,$A47,Распис!$C$4:$C$300,"&lt;="&amp;M$1,Распис!$D$4:$D$300,"&gt;="&amp;M$1)&gt;0,SUMIFS(Распис!$J$4:$J$300,Распис!$B$4:$B$300,$A47,Распис!$C$4:$C$300,"&lt;="&amp;M$1,Распис!$D$4:$D$300,"&gt;="&amp;M$1),SUMIF(База!$B$3:$B$305,$A47,База!$J$3:$J$152))</f>
        <v>0</v>
      </c>
      <c r="N47" s="46">
        <f ca="1">IF(COUNTIFS(Распис!$B$4:$B$300,$A47,Распис!$C$4:$C$300,"&lt;="&amp;N$1,Распис!$D$4:$D$300,"&gt;="&amp;N$1)&gt;0,SUMIFS(Распис!$K$4:$K$300,Распис!$B$4:$B$300,$A47,Распис!$C$4:$C$300,"&lt;="&amp;N$1,Распис!$D$4:$D$300,"&gt;="&amp;N$1),SUMIF(База!$B$3:$B$305,$A47,База!$K$3:$K$152))</f>
        <v>0</v>
      </c>
      <c r="O47" s="46" t="s">
        <v>23</v>
      </c>
      <c r="P47" s="46">
        <f ca="1">IF(COUNTIFS(Распис!$B$4:$B$300,$A47,Распис!$C$4:$C$300,"&lt;="&amp;P$1,Распис!$D$4:$D$300,"&gt;="&amp;P$1)&gt;0,SUMIFS(Распис!$F$4:$F$300,Распис!$B$4:$B$300,$A47,Распис!$C$4:$C$300,"&lt;="&amp;P$1,Распис!$D$4:$D$300,"&gt;="&amp;P$1),SUMIF(База!$B$3:$B$305,$A47,База!$F$3:$F$152))</f>
        <v>0</v>
      </c>
      <c r="Q47" s="46">
        <f ca="1">IF(COUNTIFS(Распис!$B$4:$B$300,$A47,Распис!$C$4:$C$300,"&lt;="&amp;Q$1,Распис!$D$4:$D$300,"&gt;="&amp;Q$1)&gt;0,SUMIFS(Распис!$G$4:$G$300,Распис!$B$4:$B$300,$A47,Распис!$C$4:$C$300,"&lt;="&amp;Q$1,Распис!$D$4:$D$300,"&gt;="&amp;Q$1),SUMIF(База!$B$3:$B$305,$A47,База!$G$3:$G$152))</f>
        <v>0</v>
      </c>
      <c r="R47" s="46">
        <f ca="1">IF(COUNTIFS(Распис!$B$4:$B$300,$A47,Распис!$C$4:$C$300,"&lt;="&amp;R$1,Распис!$D$4:$D$300,"&gt;="&amp;R$1)&gt;0,SUMIFS(Распис!$H$4:$H$300,Распис!$B$4:$B$300,$A47,Распис!$C$4:$C$300,"&lt;="&amp;R$1,Распис!$D$4:$D$300,"&gt;="&amp;R$1),SUMIF(База!$B$3:$B$305,$A47,База!$H$3:$H$152))</f>
        <v>0</v>
      </c>
      <c r="S47" s="46">
        <f ca="1">IF(COUNTIFS(Распис!$B$4:$B$300,$A47,Распис!$C$4:$C$300,"&lt;="&amp;S$1,Распис!$D$4:$D$300,"&gt;="&amp;S$1)&gt;0,SUMIFS(Распис!$I$4:$I$300,Распис!$B$4:$B$300,$A47,Распис!$C$4:$C$300,"&lt;="&amp;S$1,Распис!$D$4:$D$300,"&gt;="&amp;S$1),SUMIF(База!$B$3:$B$305,$A47,База!$I$3:$I$152))</f>
        <v>0</v>
      </c>
      <c r="T47" s="46">
        <f ca="1">IF(COUNTIFS(Распис!$B$4:$B$300,$A47,Распис!$C$4:$C$300,"&lt;="&amp;T$1,Распис!$D$4:$D$300,"&gt;="&amp;T$1)&gt;0,SUMIFS(Распис!$J$4:$J$300,Распис!$B$4:$B$300,$A47,Распис!$C$4:$C$300,"&lt;="&amp;T$1,Распис!$D$4:$D$300,"&gt;="&amp;T$1),SUMIF(База!$B$3:$B$305,$A47,База!$J$3:$J$152))</f>
        <v>0</v>
      </c>
      <c r="U47" s="46">
        <f ca="1">IF(COUNTIFS(Распис!$B$4:$B$300,$A47,Распис!$C$4:$C$300,"&lt;="&amp;U$1,Распис!$D$4:$D$300,"&gt;="&amp;U$1)&gt;0,SUMIFS(Распис!$K$4:$K$300,Распис!$B$4:$B$300,$A47,Распис!$C$4:$C$300,"&lt;="&amp;U$1,Распис!$D$4:$D$300,"&gt;="&amp;U$1),SUMIF(База!$B$3:$B$305,$A47,База!$K$3:$K$152))</f>
        <v>0</v>
      </c>
      <c r="V47" s="46" t="s">
        <v>23</v>
      </c>
      <c r="W47" s="46">
        <f ca="1">IF(COUNTIFS(Распис!$B$4:$B$300,$A47,Распис!$C$4:$C$300,"&lt;="&amp;W$1,Распис!$D$4:$D$300,"&gt;="&amp;W$1)&gt;0,SUMIFS(Распис!$F$4:$F$300,Распис!$B$4:$B$300,$A47,Распис!$C$4:$C$300,"&lt;="&amp;W$1,Распис!$D$4:$D$300,"&gt;="&amp;W$1),SUMIF(База!$B$3:$B$305,$A47,База!$F$3:$F$152))</f>
        <v>0</v>
      </c>
      <c r="X47" s="46">
        <f ca="1">IF(COUNTIFS(Распис!$B$4:$B$300,$A47,Распис!$C$4:$C$300,"&lt;="&amp;X$1,Распис!$D$4:$D$300,"&gt;="&amp;X$1)&gt;0,SUMIFS(Распис!$G$4:$G$300,Распис!$B$4:$B$300,$A47,Распис!$C$4:$C$300,"&lt;="&amp;X$1,Распис!$D$4:$D$300,"&gt;="&amp;X$1),SUMIF(База!$B$3:$B$305,$A47,База!$G$3:$G$152))</f>
        <v>0</v>
      </c>
      <c r="Y47" s="46">
        <f ca="1">IF(COUNTIFS(Распис!$B$4:$B$300,$A47,Распис!$C$4:$C$300,"&lt;="&amp;Y$1,Распис!$D$4:$D$300,"&gt;="&amp;Y$1)&gt;0,SUMIFS(Распис!$H$4:$H$300,Распис!$B$4:$B$300,$A47,Распис!$C$4:$C$300,"&lt;="&amp;Y$1,Распис!$D$4:$D$300,"&gt;="&amp;Y$1),SUMIF(База!$B$3:$B$305,$A47,База!$H$3:$H$152))</f>
        <v>0</v>
      </c>
      <c r="Z47" s="46">
        <f ca="1">IF(COUNTIFS(Распис!$B$4:$B$300,$A47,Распис!$C$4:$C$300,"&lt;="&amp;Z$1,Распис!$D$4:$D$300,"&gt;="&amp;Z$1)&gt;0,SUMIFS(Распис!$I$4:$I$300,Распис!$B$4:$B$300,$A47,Распис!$C$4:$C$300,"&lt;="&amp;Z$1,Распис!$D$4:$D$300,"&gt;="&amp;Z$1),SUMIF(База!$B$3:$B$305,$A47,База!$I$3:$I$152))</f>
        <v>0</v>
      </c>
      <c r="AA47" s="46">
        <f ca="1">IF(COUNTIFS(Распис!$B$4:$B$300,$A47,Распис!$C$4:$C$300,"&lt;="&amp;AA$1,Распис!$D$4:$D$300,"&gt;="&amp;AA$1)&gt;0,SUMIFS(Распис!$J$4:$J$300,Распис!$B$4:$B$300,$A47,Распис!$C$4:$C$300,"&lt;="&amp;AA$1,Распис!$D$4:$D$300,"&gt;="&amp;AA$1),SUMIF(База!$B$3:$B$305,$A47,База!$J$3:$J$152))</f>
        <v>0</v>
      </c>
      <c r="AB47" s="46">
        <f ca="1">IF(COUNTIFS(Распис!$B$4:$B$300,$A47,Распис!$C$4:$C$300,"&lt;="&amp;AB$1,Распис!$D$4:$D$300,"&gt;="&amp;AB$1)&gt;0,SUMIFS(Распис!$K$4:$K$300,Распис!$B$4:$B$300,$A47,Распис!$C$4:$C$300,"&lt;="&amp;AB$1,Распис!$D$4:$D$300,"&gt;="&amp;AB$1),SUMIF(База!$B$3:$B$305,$A47,База!$K$3:$K$152))</f>
        <v>0</v>
      </c>
      <c r="AC47" s="46" t="s">
        <v>23</v>
      </c>
      <c r="AD47" s="46">
        <f ca="1">IF(COUNTIFS(Распис!$B$4:$B$300,$A47,Распис!$C$4:$C$300,"&lt;="&amp;AD$1,Распис!$D$4:$D$300,"&gt;="&amp;AD$1)&gt;0,SUMIFS(Распис!$F$4:$F$300,Распис!$B$4:$B$300,$A47,Распис!$C$4:$C$300,"&lt;="&amp;AD$1,Распис!$D$4:$D$300,"&gt;="&amp;AD$1),SUMIF(База!$B$3:$B$305,$A47,База!$F$3:$F$152))</f>
        <v>0</v>
      </c>
      <c r="AE47" s="46">
        <f ca="1">IF(COUNTIFS(Распис!$B$4:$B$300,$A47,Распис!$C$4:$C$300,"&lt;="&amp;AE$1,Распис!$D$4:$D$300,"&gt;="&amp;AE$1)&gt;0,SUMIFS(Распис!$G$4:$G$300,Распис!$B$4:$B$300,$A47,Распис!$C$4:$C$300,"&lt;="&amp;AE$1,Распис!$D$4:$D$300,"&gt;="&amp;AE$1),SUMIF(База!$B$3:$B$305,$A47,База!$G$3:$G$152))</f>
        <v>0</v>
      </c>
      <c r="AF47" s="46">
        <f ca="1">IF(COUNTIFS(Распис!$B$4:$B$300,$A47,Распис!$C$4:$C$300,"&lt;="&amp;AF$1,Распис!$D$4:$D$300,"&gt;="&amp;AF$1)&gt;0,SUMIFS(Распис!$H$4:$H$300,Распис!$B$4:$B$300,$A47,Распис!$C$4:$C$300,"&lt;="&amp;AF$1,Распис!$D$4:$D$300,"&gt;="&amp;AF$1),SUMIF(База!$B$3:$B$305,$A47,База!$H$3:$H$152))</f>
        <v>0</v>
      </c>
      <c r="AG47" s="46">
        <f t="shared" ref="AG47:AG62" ca="1" si="11">SUM(B47:AF47)</f>
        <v>0</v>
      </c>
      <c r="AH47" s="46">
        <f ca="1">AG47-SUMIFS(Распред!$G$4:$G$300,Распред!$B$4:$B$300,"январь",Распред!$F$4:$F$300,A47)</f>
        <v>0</v>
      </c>
      <c r="AI47" s="46">
        <f ca="1">AH47+(COUNTIF(B47:AF47,"КД")+SUMIFS(Распред!$AH$4:$AH$300,Распред!$F$4:$F$300,A47,Распред!$B$4:$B$300,"январь"))*4</f>
        <v>20</v>
      </c>
      <c r="AJ47" s="46">
        <f t="shared" ref="AJ47:AJ62" ca="1" si="12">MAX(0,AI47-COUNTIFS(B47:AF47,"&lt;&gt;П",B47:AF47,"&lt;&gt;В",B47:AF47,"&lt;&gt;Н")*4)</f>
        <v>0</v>
      </c>
      <c r="AK47" s="46">
        <f t="shared" ref="AK47:AK62" ca="1" si="13">AH47-AJ47</f>
        <v>0</v>
      </c>
      <c r="AL47" s="46">
        <f>SUMIFS(Распред!$K$4:$K$300,Распред!$B$4:$B$300,"январь",Распред!$J$4:$J$300,A47)+SUMIFS(Распред!$M$4:$M$300,Распред!$B$4:$B$300,"январь",Распред!$L$4:$L$300,A47)+SUMIFS(Распред!$O$4:$O$300,Распред!$B$4:$B$300,"январь",Распред!$N$4:$N$300,A47)+SUMIFS(Распред!$Q$4:$Q$300,Распред!$B$4:$B$300,"январь",Распред!$P$4:$P$300,A47)+SUMIFS(Распред!$S$4:$S$300,Распред!$B$4:$B$300,"январь",Распред!$R$4:$R$300,A47)+SUMIFS(Распред!$U$4:$U$300,Распред!$B$4:$B$300,"январь",Распред!$T$4:$T$300,A47)+SUMIFS(Распред!$W$4:$W$300,Распред!$B$4:$B$300,"январь",Распред!$V$4:$V$300,A47)+SUMIFS(Распред!$Y$4:$Y$300,Распред!$B$4:$B$300,"январь",Распред!$X$4:$X$300,A47)+SUMIFS(Распред!$AA$4:$AA$300,Распред!$B$4:$B$300,"январь",Распред!$Z$4:$Z$300,A47)+SUMIFS(Распред!$AC$4:$AC$300,Распред!$B$4:$B$300,"январь",Распред!$AB$4:$AB$300,A47)</f>
        <v>0</v>
      </c>
      <c r="AM47" s="46">
        <f t="shared" ref="AM47:AM62" ca="1" si="14">AJ47+AK47+AL47</f>
        <v>0</v>
      </c>
      <c r="AN47" s="46">
        <f t="shared" ref="AN47:AN62" ca="1" si="15">MAX(MIN(AI47-AJ47,96)+AL47+AJ47-96,0)</f>
        <v>0</v>
      </c>
      <c r="AO47" s="46">
        <f t="shared" ref="AO47:AO62" ca="1" si="16">ROUND(AN47/72*60,0)</f>
        <v>0</v>
      </c>
      <c r="AP47" s="46"/>
      <c r="AQ47" s="46">
        <f t="shared" ca="1" si="8"/>
        <v>0</v>
      </c>
      <c r="AR47" s="47"/>
      <c r="AS47" s="47">
        <f t="shared" ca="1" si="9"/>
        <v>0</v>
      </c>
      <c r="AT47" s="47"/>
      <c r="AU47" s="47"/>
      <c r="AV47" s="47"/>
      <c r="AW47" s="47"/>
      <c r="AX47" s="47"/>
      <c r="AY47" s="47"/>
      <c r="AZ47" s="47"/>
      <c r="BA47" s="47"/>
      <c r="BB47" s="47"/>
    </row>
    <row r="48" spans="1:54" s="12" customFormat="1" x14ac:dyDescent="0.25">
      <c r="A48" s="190">
        <f>База!B48</f>
        <v>0</v>
      </c>
      <c r="B48" s="191" t="s">
        <v>24</v>
      </c>
      <c r="C48" s="191" t="s">
        <v>24</v>
      </c>
      <c r="D48" s="191" t="s">
        <v>25</v>
      </c>
      <c r="E48" s="191" t="s">
        <v>25</v>
      </c>
      <c r="F48" s="191" t="s">
        <v>25</v>
      </c>
      <c r="G48" s="191" t="s">
        <v>25</v>
      </c>
      <c r="H48" s="191" t="s">
        <v>23</v>
      </c>
      <c r="I48" s="191" t="s">
        <v>25</v>
      </c>
      <c r="J48" s="191">
        <f ca="1">IF(COUNTIFS(Распис!$B$4:$B$300,$A48,Распис!$C$4:$C$300,"&lt;="&amp;J$1,Распис!$D$4:$D$300,"&gt;="&amp;J$1)&gt;0,SUMIFS(Распис!$G$4:$G$300,Распис!$B$4:$B$300,$A48,Распис!$C$4:$C$300,"&lt;="&amp;J$1,Распис!$D$4:$D$300,"&gt;="&amp;J$1),SUMIF(База!$B$3:$B$305,$A48,База!$G$3:$G$152))</f>
        <v>0</v>
      </c>
      <c r="K48" s="191">
        <f ca="1">IF(COUNTIFS(Распис!$B$4:$B$300,$A48,Распис!$C$4:$C$300,"&lt;="&amp;K$1,Распис!$D$4:$D$300,"&gt;="&amp;K$1)&gt;0,SUMIFS(Распис!$H$4:$H$300,Распис!$B$4:$B$300,$A48,Распис!$C$4:$C$300,"&lt;="&amp;K$1,Распис!$D$4:$D$300,"&gt;="&amp;K$1),SUMIF(База!$B$3:$B$305,$A48,База!$H$3:$H$152))</f>
        <v>0</v>
      </c>
      <c r="L48" s="191">
        <f ca="1">IF(COUNTIFS(Распис!$B$4:$B$300,$A48,Распис!$C$4:$C$300,"&lt;="&amp;L$1,Распис!$D$4:$D$300,"&gt;="&amp;L$1)&gt;0,SUMIFS(Распис!$I$4:$I$300,Распис!$B$4:$B$300,$A48,Распис!$C$4:$C$300,"&lt;="&amp;L$1,Распис!$D$4:$D$300,"&gt;="&amp;L$1),SUMIF(База!$B$3:$B$305,$A48,База!$I$3:$I$152))</f>
        <v>0</v>
      </c>
      <c r="M48" s="191">
        <f ca="1">IF(COUNTIFS(Распис!$B$4:$B$300,$A48,Распис!$C$4:$C$300,"&lt;="&amp;M$1,Распис!$D$4:$D$300,"&gt;="&amp;M$1)&gt;0,SUMIFS(Распис!$J$4:$J$300,Распис!$B$4:$B$300,$A48,Распис!$C$4:$C$300,"&lt;="&amp;M$1,Распис!$D$4:$D$300,"&gt;="&amp;M$1),SUMIF(База!$B$3:$B$305,$A48,База!$J$3:$J$152))</f>
        <v>0</v>
      </c>
      <c r="N48" s="191">
        <f ca="1">IF(COUNTIFS(Распис!$B$4:$B$300,$A48,Распис!$C$4:$C$300,"&lt;="&amp;N$1,Распис!$D$4:$D$300,"&gt;="&amp;N$1)&gt;0,SUMIFS(Распис!$K$4:$K$300,Распис!$B$4:$B$300,$A48,Распис!$C$4:$C$300,"&lt;="&amp;N$1,Распис!$D$4:$D$300,"&gt;="&amp;N$1),SUMIF(База!$B$3:$B$305,$A48,База!$K$3:$K$152))</f>
        <v>0</v>
      </c>
      <c r="O48" s="191" t="s">
        <v>23</v>
      </c>
      <c r="P48" s="191">
        <f ca="1">IF(COUNTIFS(Распис!$B$4:$B$300,$A48,Распис!$C$4:$C$300,"&lt;="&amp;P$1,Распис!$D$4:$D$300,"&gt;="&amp;P$1)&gt;0,SUMIFS(Распис!$F$4:$F$300,Распис!$B$4:$B$300,$A48,Распис!$C$4:$C$300,"&lt;="&amp;P$1,Распис!$D$4:$D$300,"&gt;="&amp;P$1),SUMIF(База!$B$3:$B$305,$A48,База!$F$3:$F$152))</f>
        <v>0</v>
      </c>
      <c r="Q48" s="191">
        <f ca="1">IF(COUNTIFS(Распис!$B$4:$B$300,$A48,Распис!$C$4:$C$300,"&lt;="&amp;Q$1,Распис!$D$4:$D$300,"&gt;="&amp;Q$1)&gt;0,SUMIFS(Распис!$G$4:$G$300,Распис!$B$4:$B$300,$A48,Распис!$C$4:$C$300,"&lt;="&amp;Q$1,Распис!$D$4:$D$300,"&gt;="&amp;Q$1),SUMIF(База!$B$3:$B$305,$A48,База!$G$3:$G$152))</f>
        <v>0</v>
      </c>
      <c r="R48" s="191">
        <f ca="1">IF(COUNTIFS(Распис!$B$4:$B$300,$A48,Распис!$C$4:$C$300,"&lt;="&amp;R$1,Распис!$D$4:$D$300,"&gt;="&amp;R$1)&gt;0,SUMIFS(Распис!$H$4:$H$300,Распис!$B$4:$B$300,$A48,Распис!$C$4:$C$300,"&lt;="&amp;R$1,Распис!$D$4:$D$300,"&gt;="&amp;R$1),SUMIF(База!$B$3:$B$305,$A48,База!$H$3:$H$152))</f>
        <v>0</v>
      </c>
      <c r="S48" s="191">
        <f ca="1">IF(COUNTIFS(Распис!$B$4:$B$300,$A48,Распис!$C$4:$C$300,"&lt;="&amp;S$1,Распис!$D$4:$D$300,"&gt;="&amp;S$1)&gt;0,SUMIFS(Распис!$I$4:$I$300,Распис!$B$4:$B$300,$A48,Распис!$C$4:$C$300,"&lt;="&amp;S$1,Распис!$D$4:$D$300,"&gt;="&amp;S$1),SUMIF(База!$B$3:$B$305,$A48,База!$I$3:$I$152))</f>
        <v>0</v>
      </c>
      <c r="T48" s="191">
        <f ca="1">IF(COUNTIFS(Распис!$B$4:$B$300,$A48,Распис!$C$4:$C$300,"&lt;="&amp;T$1,Распис!$D$4:$D$300,"&gt;="&amp;T$1)&gt;0,SUMIFS(Распис!$J$4:$J$300,Распис!$B$4:$B$300,$A48,Распис!$C$4:$C$300,"&lt;="&amp;T$1,Распис!$D$4:$D$300,"&gt;="&amp;T$1),SUMIF(База!$B$3:$B$305,$A48,База!$J$3:$J$152))</f>
        <v>0</v>
      </c>
      <c r="U48" s="191">
        <f ca="1">IF(COUNTIFS(Распис!$B$4:$B$300,$A48,Распис!$C$4:$C$300,"&lt;="&amp;U$1,Распис!$D$4:$D$300,"&gt;="&amp;U$1)&gt;0,SUMIFS(Распис!$K$4:$K$300,Распис!$B$4:$B$300,$A48,Распис!$C$4:$C$300,"&lt;="&amp;U$1,Распис!$D$4:$D$300,"&gt;="&amp;U$1),SUMIF(База!$B$3:$B$305,$A48,База!$K$3:$K$152))</f>
        <v>0</v>
      </c>
      <c r="V48" s="191" t="s">
        <v>23</v>
      </c>
      <c r="W48" s="191">
        <f ca="1">IF(COUNTIFS(Распис!$B$4:$B$300,$A48,Распис!$C$4:$C$300,"&lt;="&amp;W$1,Распис!$D$4:$D$300,"&gt;="&amp;W$1)&gt;0,SUMIFS(Распис!$F$4:$F$300,Распис!$B$4:$B$300,$A48,Распис!$C$4:$C$300,"&lt;="&amp;W$1,Распис!$D$4:$D$300,"&gt;="&amp;W$1),SUMIF(База!$B$3:$B$305,$A48,База!$F$3:$F$152))</f>
        <v>0</v>
      </c>
      <c r="X48" s="191">
        <f ca="1">IF(COUNTIFS(Распис!$B$4:$B$300,$A48,Распис!$C$4:$C$300,"&lt;="&amp;X$1,Распис!$D$4:$D$300,"&gt;="&amp;X$1)&gt;0,SUMIFS(Распис!$G$4:$G$300,Распис!$B$4:$B$300,$A48,Распис!$C$4:$C$300,"&lt;="&amp;X$1,Распис!$D$4:$D$300,"&gt;="&amp;X$1),SUMIF(База!$B$3:$B$305,$A48,База!$G$3:$G$152))</f>
        <v>0</v>
      </c>
      <c r="Y48" s="191">
        <f ca="1">IF(COUNTIFS(Распис!$B$4:$B$300,$A48,Распис!$C$4:$C$300,"&lt;="&amp;Y$1,Распис!$D$4:$D$300,"&gt;="&amp;Y$1)&gt;0,SUMIFS(Распис!$H$4:$H$300,Распис!$B$4:$B$300,$A48,Распис!$C$4:$C$300,"&lt;="&amp;Y$1,Распис!$D$4:$D$300,"&gt;="&amp;Y$1),SUMIF(База!$B$3:$B$305,$A48,База!$H$3:$H$152))</f>
        <v>0</v>
      </c>
      <c r="Z48" s="191">
        <f ca="1">IF(COUNTIFS(Распис!$B$4:$B$300,$A48,Распис!$C$4:$C$300,"&lt;="&amp;Z$1,Распис!$D$4:$D$300,"&gt;="&amp;Z$1)&gt;0,SUMIFS(Распис!$I$4:$I$300,Распис!$B$4:$B$300,$A48,Распис!$C$4:$C$300,"&lt;="&amp;Z$1,Распис!$D$4:$D$300,"&gt;="&amp;Z$1),SUMIF(База!$B$3:$B$305,$A48,База!$I$3:$I$152))</f>
        <v>0</v>
      </c>
      <c r="AA48" s="191">
        <f ca="1">IF(COUNTIFS(Распис!$B$4:$B$300,$A48,Распис!$C$4:$C$300,"&lt;="&amp;AA$1,Распис!$D$4:$D$300,"&gt;="&amp;AA$1)&gt;0,SUMIFS(Распис!$J$4:$J$300,Распис!$B$4:$B$300,$A48,Распис!$C$4:$C$300,"&lt;="&amp;AA$1,Распис!$D$4:$D$300,"&gt;="&amp;AA$1),SUMIF(База!$B$3:$B$305,$A48,База!$J$3:$J$152))</f>
        <v>0</v>
      </c>
      <c r="AB48" s="191">
        <f ca="1">IF(COUNTIFS(Распис!$B$4:$B$300,$A48,Распис!$C$4:$C$300,"&lt;="&amp;AB$1,Распис!$D$4:$D$300,"&gt;="&amp;AB$1)&gt;0,SUMIFS(Распис!$K$4:$K$300,Распис!$B$4:$B$300,$A48,Распис!$C$4:$C$300,"&lt;="&amp;AB$1,Распис!$D$4:$D$300,"&gt;="&amp;AB$1),SUMIF(База!$B$3:$B$305,$A48,База!$K$3:$K$152))</f>
        <v>0</v>
      </c>
      <c r="AC48" s="191" t="s">
        <v>23</v>
      </c>
      <c r="AD48" s="191">
        <f ca="1">IF(COUNTIFS(Распис!$B$4:$B$300,$A48,Распис!$C$4:$C$300,"&lt;="&amp;AD$1,Распис!$D$4:$D$300,"&gt;="&amp;AD$1)&gt;0,SUMIFS(Распис!$F$4:$F$300,Распис!$B$4:$B$300,$A48,Распис!$C$4:$C$300,"&lt;="&amp;AD$1,Распис!$D$4:$D$300,"&gt;="&amp;AD$1),SUMIF(База!$B$3:$B$305,$A48,База!$F$3:$F$152))</f>
        <v>0</v>
      </c>
      <c r="AE48" s="191">
        <f ca="1">IF(COUNTIFS(Распис!$B$4:$B$300,$A48,Распис!$C$4:$C$300,"&lt;="&amp;AE$1,Распис!$D$4:$D$300,"&gt;="&amp;AE$1)&gt;0,SUMIFS(Распис!$G$4:$G$300,Распис!$B$4:$B$300,$A48,Распис!$C$4:$C$300,"&lt;="&amp;AE$1,Распис!$D$4:$D$300,"&gt;="&amp;AE$1),SUMIF(База!$B$3:$B$305,$A48,База!$G$3:$G$152))</f>
        <v>0</v>
      </c>
      <c r="AF48" s="191">
        <f ca="1">IF(COUNTIFS(Распис!$B$4:$B$300,$A48,Распис!$C$4:$C$300,"&lt;="&amp;AF$1,Распис!$D$4:$D$300,"&gt;="&amp;AF$1)&gt;0,SUMIFS(Распис!$H$4:$H$300,Распис!$B$4:$B$300,$A48,Распис!$C$4:$C$300,"&lt;="&amp;AF$1,Распис!$D$4:$D$300,"&gt;="&amp;AF$1),SUMIF(База!$B$3:$B$305,$A48,База!$H$3:$H$152))</f>
        <v>0</v>
      </c>
      <c r="AG48" s="191">
        <f t="shared" ca="1" si="11"/>
        <v>0</v>
      </c>
      <c r="AH48" s="191">
        <f ca="1">AG48-SUMIFS(Распред!$G$4:$G$300,Распред!$B$4:$B$300,"январь",Распред!$F$4:$F$300,A48)</f>
        <v>0</v>
      </c>
      <c r="AI48" s="191">
        <f ca="1">AH48+(COUNTIF(B48:AF48,"КД")+SUMIFS(Распред!$AH$4:$AH$300,Распред!$F$4:$F$300,A48,Распред!$B$4:$B$300,"январь"))*4</f>
        <v>20</v>
      </c>
      <c r="AJ48" s="191">
        <f t="shared" ca="1" si="12"/>
        <v>0</v>
      </c>
      <c r="AK48" s="191">
        <f t="shared" ca="1" si="13"/>
        <v>0</v>
      </c>
      <c r="AL48" s="191">
        <f>SUMIFS(Распред!$K$4:$K$300,Распред!$B$4:$B$300,"январь",Распред!$J$4:$J$300,A48)+SUMIFS(Распред!$M$4:$M$300,Распред!$B$4:$B$300,"январь",Распред!$L$4:$L$300,A48)+SUMIFS(Распред!$O$4:$O$300,Распред!$B$4:$B$300,"январь",Распред!$N$4:$N$300,A48)+SUMIFS(Распред!$Q$4:$Q$300,Распред!$B$4:$B$300,"январь",Распред!$P$4:$P$300,A48)+SUMIFS(Распред!$S$4:$S$300,Распред!$B$4:$B$300,"январь",Распред!$R$4:$R$300,A48)+SUMIFS(Распред!$U$4:$U$300,Распред!$B$4:$B$300,"январь",Распред!$T$4:$T$300,A48)+SUMIFS(Распред!$W$4:$W$300,Распред!$B$4:$B$300,"январь",Распред!$V$4:$V$300,A48)+SUMIFS(Распред!$Y$4:$Y$300,Распред!$B$4:$B$300,"январь",Распред!$X$4:$X$300,A48)+SUMIFS(Распред!$AA$4:$AA$300,Распред!$B$4:$B$300,"январь",Распред!$Z$4:$Z$300,A48)+SUMIFS(Распред!$AC$4:$AC$300,Распред!$B$4:$B$300,"январь",Распред!$AB$4:$AB$300,A48)</f>
        <v>0</v>
      </c>
      <c r="AM48" s="191">
        <f t="shared" ca="1" si="14"/>
        <v>0</v>
      </c>
      <c r="AN48" s="191">
        <f t="shared" ca="1" si="15"/>
        <v>0</v>
      </c>
      <c r="AO48" s="191">
        <f t="shared" ca="1" si="16"/>
        <v>0</v>
      </c>
      <c r="AP48" s="191"/>
      <c r="AQ48" s="191">
        <f ca="1">IF(AM48&gt;24,AP48*30%,0)</f>
        <v>0</v>
      </c>
      <c r="AR48" s="190"/>
      <c r="AS48" s="190">
        <f t="shared" ca="1" si="9"/>
        <v>0</v>
      </c>
      <c r="AT48" s="190" t="s">
        <v>114</v>
      </c>
      <c r="AU48" s="190"/>
      <c r="AV48" s="190"/>
      <c r="AW48" s="190"/>
      <c r="AX48" s="190"/>
      <c r="AY48" s="190"/>
      <c r="AZ48" s="190"/>
      <c r="BA48" s="190"/>
      <c r="BB48" s="190"/>
    </row>
    <row r="49" spans="1:54" x14ac:dyDescent="0.25">
      <c r="A49" s="47">
        <f>База!B49</f>
        <v>0</v>
      </c>
      <c r="B49" s="46" t="s">
        <v>24</v>
      </c>
      <c r="C49" s="46" t="s">
        <v>24</v>
      </c>
      <c r="D49" s="46" t="s">
        <v>25</v>
      </c>
      <c r="E49" s="46" t="s">
        <v>25</v>
      </c>
      <c r="F49" s="46" t="s">
        <v>25</v>
      </c>
      <c r="G49" s="46" t="s">
        <v>25</v>
      </c>
      <c r="H49" s="46" t="s">
        <v>23</v>
      </c>
      <c r="I49" s="46" t="s">
        <v>25</v>
      </c>
      <c r="J49" s="46">
        <f ca="1">IF(COUNTIFS(Распис!$B$4:$B$300,$A49,Распис!$C$4:$C$300,"&lt;="&amp;J$1,Распис!$D$4:$D$300,"&gt;="&amp;J$1)&gt;0,SUMIFS(Распис!$G$4:$G$300,Распис!$B$4:$B$300,$A49,Распис!$C$4:$C$300,"&lt;="&amp;J$1,Распис!$D$4:$D$300,"&gt;="&amp;J$1),SUMIF(База!$B$3:$B$305,$A49,База!$G$3:$G$152))</f>
        <v>0</v>
      </c>
      <c r="K49" s="46">
        <f ca="1">IF(COUNTIFS(Распис!$B$4:$B$300,$A49,Распис!$C$4:$C$300,"&lt;="&amp;K$1,Распис!$D$4:$D$300,"&gt;="&amp;K$1)&gt;0,SUMIFS(Распис!$H$4:$H$300,Распис!$B$4:$B$300,$A49,Распис!$C$4:$C$300,"&lt;="&amp;K$1,Распис!$D$4:$D$300,"&gt;="&amp;K$1),SUMIF(База!$B$3:$B$305,$A49,База!$H$3:$H$152))</f>
        <v>0</v>
      </c>
      <c r="L49" s="46">
        <f ca="1">IF(COUNTIFS(Распис!$B$4:$B$300,$A49,Распис!$C$4:$C$300,"&lt;="&amp;L$1,Распис!$D$4:$D$300,"&gt;="&amp;L$1)&gt;0,SUMIFS(Распис!$I$4:$I$300,Распис!$B$4:$B$300,$A49,Распис!$C$4:$C$300,"&lt;="&amp;L$1,Распис!$D$4:$D$300,"&gt;="&amp;L$1),SUMIF(База!$B$3:$B$305,$A49,База!$I$3:$I$152))</f>
        <v>0</v>
      </c>
      <c r="M49" s="46">
        <f ca="1">IF(COUNTIFS(Распис!$B$4:$B$300,$A49,Распис!$C$4:$C$300,"&lt;="&amp;M$1,Распис!$D$4:$D$300,"&gt;="&amp;M$1)&gt;0,SUMIFS(Распис!$J$4:$J$300,Распис!$B$4:$B$300,$A49,Распис!$C$4:$C$300,"&lt;="&amp;M$1,Распис!$D$4:$D$300,"&gt;="&amp;M$1),SUMIF(База!$B$3:$B$305,$A49,База!$J$3:$J$152))</f>
        <v>0</v>
      </c>
      <c r="N49" s="46">
        <f ca="1">IF(COUNTIFS(Распис!$B$4:$B$300,$A49,Распис!$C$4:$C$300,"&lt;="&amp;N$1,Распис!$D$4:$D$300,"&gt;="&amp;N$1)&gt;0,SUMIFS(Распис!$K$4:$K$300,Распис!$B$4:$B$300,$A49,Распис!$C$4:$C$300,"&lt;="&amp;N$1,Распис!$D$4:$D$300,"&gt;="&amp;N$1),SUMIF(База!$B$3:$B$305,$A49,База!$K$3:$K$152))</f>
        <v>0</v>
      </c>
      <c r="O49" s="46" t="s">
        <v>23</v>
      </c>
      <c r="P49" s="46">
        <f ca="1">IF(COUNTIFS(Распис!$B$4:$B$300,$A49,Распис!$C$4:$C$300,"&lt;="&amp;P$1,Распис!$D$4:$D$300,"&gt;="&amp;P$1)&gt;0,SUMIFS(Распис!$F$4:$F$300,Распис!$B$4:$B$300,$A49,Распис!$C$4:$C$300,"&lt;="&amp;P$1,Распис!$D$4:$D$300,"&gt;="&amp;P$1),SUMIF(База!$B$3:$B$305,$A49,База!$F$3:$F$152))</f>
        <v>0</v>
      </c>
      <c r="Q49" s="46">
        <f ca="1">IF(COUNTIFS(Распис!$B$4:$B$300,$A49,Распис!$C$4:$C$300,"&lt;="&amp;Q$1,Распис!$D$4:$D$300,"&gt;="&amp;Q$1)&gt;0,SUMIFS(Распис!$G$4:$G$300,Распис!$B$4:$B$300,$A49,Распис!$C$4:$C$300,"&lt;="&amp;Q$1,Распис!$D$4:$D$300,"&gt;="&amp;Q$1),SUMIF(База!$B$3:$B$305,$A49,База!$G$3:$G$152))</f>
        <v>0</v>
      </c>
      <c r="R49" s="46">
        <f ca="1">IF(COUNTIFS(Распис!$B$4:$B$300,$A49,Распис!$C$4:$C$300,"&lt;="&amp;R$1,Распис!$D$4:$D$300,"&gt;="&amp;R$1)&gt;0,SUMIFS(Распис!$H$4:$H$300,Распис!$B$4:$B$300,$A49,Распис!$C$4:$C$300,"&lt;="&amp;R$1,Распис!$D$4:$D$300,"&gt;="&amp;R$1),SUMIF(База!$B$3:$B$305,$A49,База!$H$3:$H$152))</f>
        <v>0</v>
      </c>
      <c r="S49" s="46">
        <f ca="1">IF(COUNTIFS(Распис!$B$4:$B$300,$A49,Распис!$C$4:$C$300,"&lt;="&amp;S$1,Распис!$D$4:$D$300,"&gt;="&amp;S$1)&gt;0,SUMIFS(Распис!$I$4:$I$300,Распис!$B$4:$B$300,$A49,Распис!$C$4:$C$300,"&lt;="&amp;S$1,Распис!$D$4:$D$300,"&gt;="&amp;S$1),SUMIF(База!$B$3:$B$305,$A49,База!$I$3:$I$152))</f>
        <v>0</v>
      </c>
      <c r="T49" s="46">
        <f ca="1">IF(COUNTIFS(Распис!$B$4:$B$300,$A49,Распис!$C$4:$C$300,"&lt;="&amp;T$1,Распис!$D$4:$D$300,"&gt;="&amp;T$1)&gt;0,SUMIFS(Распис!$J$4:$J$300,Распис!$B$4:$B$300,$A49,Распис!$C$4:$C$300,"&lt;="&amp;T$1,Распис!$D$4:$D$300,"&gt;="&amp;T$1),SUMIF(База!$B$3:$B$305,$A49,База!$J$3:$J$152))</f>
        <v>0</v>
      </c>
      <c r="U49" s="46">
        <f ca="1">IF(COUNTIFS(Распис!$B$4:$B$300,$A49,Распис!$C$4:$C$300,"&lt;="&amp;U$1,Распис!$D$4:$D$300,"&gt;="&amp;U$1)&gt;0,SUMIFS(Распис!$K$4:$K$300,Распис!$B$4:$B$300,$A49,Распис!$C$4:$C$300,"&lt;="&amp;U$1,Распис!$D$4:$D$300,"&gt;="&amp;U$1),SUMIF(База!$B$3:$B$305,$A49,База!$K$3:$K$152))</f>
        <v>0</v>
      </c>
      <c r="V49" s="46" t="s">
        <v>23</v>
      </c>
      <c r="W49" s="46">
        <f ca="1">IF(COUNTIFS(Распис!$B$4:$B$300,$A49,Распис!$C$4:$C$300,"&lt;="&amp;W$1,Распис!$D$4:$D$300,"&gt;="&amp;W$1)&gt;0,SUMIFS(Распис!$F$4:$F$300,Распис!$B$4:$B$300,$A49,Распис!$C$4:$C$300,"&lt;="&amp;W$1,Распис!$D$4:$D$300,"&gt;="&amp;W$1),SUMIF(База!$B$3:$B$305,$A49,База!$F$3:$F$152))</f>
        <v>0</v>
      </c>
      <c r="X49" s="46">
        <f ca="1">IF(COUNTIFS(Распис!$B$4:$B$300,$A49,Распис!$C$4:$C$300,"&lt;="&amp;X$1,Распис!$D$4:$D$300,"&gt;="&amp;X$1)&gt;0,SUMIFS(Распис!$G$4:$G$300,Распис!$B$4:$B$300,$A49,Распис!$C$4:$C$300,"&lt;="&amp;X$1,Распис!$D$4:$D$300,"&gt;="&amp;X$1),SUMIF(База!$B$3:$B$305,$A49,База!$G$3:$G$152))</f>
        <v>0</v>
      </c>
      <c r="Y49" s="46">
        <f ca="1">IF(COUNTIFS(Распис!$B$4:$B$300,$A49,Распис!$C$4:$C$300,"&lt;="&amp;Y$1,Распис!$D$4:$D$300,"&gt;="&amp;Y$1)&gt;0,SUMIFS(Распис!$H$4:$H$300,Распис!$B$4:$B$300,$A49,Распис!$C$4:$C$300,"&lt;="&amp;Y$1,Распис!$D$4:$D$300,"&gt;="&amp;Y$1),SUMIF(База!$B$3:$B$305,$A49,База!$H$3:$H$152))</f>
        <v>0</v>
      </c>
      <c r="Z49" s="46">
        <f ca="1">IF(COUNTIFS(Распис!$B$4:$B$300,$A49,Распис!$C$4:$C$300,"&lt;="&amp;Z$1,Распис!$D$4:$D$300,"&gt;="&amp;Z$1)&gt;0,SUMIFS(Распис!$I$4:$I$300,Распис!$B$4:$B$300,$A49,Распис!$C$4:$C$300,"&lt;="&amp;Z$1,Распис!$D$4:$D$300,"&gt;="&amp;Z$1),SUMIF(База!$B$3:$B$305,$A49,База!$I$3:$I$152))</f>
        <v>0</v>
      </c>
      <c r="AA49" s="46">
        <f ca="1">IF(COUNTIFS(Распис!$B$4:$B$300,$A49,Распис!$C$4:$C$300,"&lt;="&amp;AA$1,Распис!$D$4:$D$300,"&gt;="&amp;AA$1)&gt;0,SUMIFS(Распис!$J$4:$J$300,Распис!$B$4:$B$300,$A49,Распис!$C$4:$C$300,"&lt;="&amp;AA$1,Распис!$D$4:$D$300,"&gt;="&amp;AA$1),SUMIF(База!$B$3:$B$305,$A49,База!$J$3:$J$152))</f>
        <v>0</v>
      </c>
      <c r="AB49" s="46">
        <f ca="1">IF(COUNTIFS(Распис!$B$4:$B$300,$A49,Распис!$C$4:$C$300,"&lt;="&amp;AB$1,Распис!$D$4:$D$300,"&gt;="&amp;AB$1)&gt;0,SUMIFS(Распис!$K$4:$K$300,Распис!$B$4:$B$300,$A49,Распис!$C$4:$C$300,"&lt;="&amp;AB$1,Распис!$D$4:$D$300,"&gt;="&amp;AB$1),SUMIF(База!$B$3:$B$305,$A49,База!$K$3:$K$152))</f>
        <v>0</v>
      </c>
      <c r="AC49" s="46" t="s">
        <v>23</v>
      </c>
      <c r="AD49" s="46">
        <f ca="1">IF(COUNTIFS(Распис!$B$4:$B$300,$A49,Распис!$C$4:$C$300,"&lt;="&amp;AD$1,Распис!$D$4:$D$300,"&gt;="&amp;AD$1)&gt;0,SUMIFS(Распис!$F$4:$F$300,Распис!$B$4:$B$300,$A49,Распис!$C$4:$C$300,"&lt;="&amp;AD$1,Распис!$D$4:$D$300,"&gt;="&amp;AD$1),SUMIF(База!$B$3:$B$305,$A49,База!$F$3:$F$152))</f>
        <v>0</v>
      </c>
      <c r="AE49" s="46">
        <f ca="1">IF(COUNTIFS(Распис!$B$4:$B$300,$A49,Распис!$C$4:$C$300,"&lt;="&amp;AE$1,Распис!$D$4:$D$300,"&gt;="&amp;AE$1)&gt;0,SUMIFS(Распис!$G$4:$G$300,Распис!$B$4:$B$300,$A49,Распис!$C$4:$C$300,"&lt;="&amp;AE$1,Распис!$D$4:$D$300,"&gt;="&amp;AE$1),SUMIF(База!$B$3:$B$305,$A49,База!$G$3:$G$152))</f>
        <v>0</v>
      </c>
      <c r="AF49" s="46">
        <f ca="1">IF(COUNTIFS(Распис!$B$4:$B$300,$A49,Распис!$C$4:$C$300,"&lt;="&amp;AF$1,Распис!$D$4:$D$300,"&gt;="&amp;AF$1)&gt;0,SUMIFS(Распис!$H$4:$H$300,Распис!$B$4:$B$300,$A49,Распис!$C$4:$C$300,"&lt;="&amp;AF$1,Распис!$D$4:$D$300,"&gt;="&amp;AF$1),SUMIF(База!$B$3:$B$305,$A49,База!$H$3:$H$152))</f>
        <v>0</v>
      </c>
      <c r="AG49" s="46">
        <f t="shared" ca="1" si="11"/>
        <v>0</v>
      </c>
      <c r="AH49" s="46">
        <f ca="1">AG49-SUMIFS(Распред!$G$4:$G$300,Распред!$B$4:$B$300,"январь",Распред!$F$4:$F$300,A49)</f>
        <v>0</v>
      </c>
      <c r="AI49" s="46">
        <f ca="1">AH49+(COUNTIF(B49:AF49,"КД")+SUMIFS(Распред!$AH$4:$AH$300,Распред!$F$4:$F$300,A49,Распред!$B$4:$B$300,"январь"))*4</f>
        <v>20</v>
      </c>
      <c r="AJ49" s="46">
        <f t="shared" ca="1" si="12"/>
        <v>0</v>
      </c>
      <c r="AK49" s="46">
        <f t="shared" ca="1" si="13"/>
        <v>0</v>
      </c>
      <c r="AL49" s="46">
        <f>SUMIFS(Распред!$K$4:$K$300,Распред!$B$4:$B$300,"январь",Распред!$J$4:$J$300,A49)+SUMIFS(Распред!$M$4:$M$300,Распред!$B$4:$B$300,"январь",Распред!$L$4:$L$300,A49)+SUMIFS(Распред!$O$4:$O$300,Распред!$B$4:$B$300,"январь",Распред!$N$4:$N$300,A49)+SUMIFS(Распред!$Q$4:$Q$300,Распред!$B$4:$B$300,"январь",Распред!$P$4:$P$300,A49)+SUMIFS(Распред!$S$4:$S$300,Распред!$B$4:$B$300,"январь",Распред!$R$4:$R$300,A49)+SUMIFS(Распред!$U$4:$U$300,Распред!$B$4:$B$300,"январь",Распред!$T$4:$T$300,A49)+SUMIFS(Распред!$W$4:$W$300,Распред!$B$4:$B$300,"январь",Распред!$V$4:$V$300,A49)+SUMIFS(Распред!$Y$4:$Y$300,Распред!$B$4:$B$300,"январь",Распред!$X$4:$X$300,A49)+SUMIFS(Распред!$AA$4:$AA$300,Распред!$B$4:$B$300,"январь",Распред!$Z$4:$Z$300,A49)+SUMIFS(Распред!$AC$4:$AC$300,Распред!$B$4:$B$300,"январь",Распред!$AB$4:$AB$300,A49)</f>
        <v>0</v>
      </c>
      <c r="AM49" s="46">
        <f t="shared" ca="1" si="14"/>
        <v>0</v>
      </c>
      <c r="AN49" s="46">
        <f t="shared" ca="1" si="15"/>
        <v>0</v>
      </c>
      <c r="AO49" s="46">
        <f t="shared" ca="1" si="16"/>
        <v>0</v>
      </c>
      <c r="AP49" s="46"/>
      <c r="AQ49" s="46">
        <f t="shared" ca="1" si="8"/>
        <v>0</v>
      </c>
      <c r="AR49" s="47"/>
      <c r="AS49" s="47">
        <f t="shared" ca="1" si="9"/>
        <v>0</v>
      </c>
      <c r="AT49" s="47"/>
      <c r="AU49" s="47"/>
      <c r="AV49" s="47"/>
      <c r="AW49" s="47"/>
      <c r="AX49" s="47"/>
      <c r="AY49" s="47"/>
      <c r="AZ49" s="47"/>
      <c r="BA49" s="47"/>
      <c r="BB49" s="47"/>
    </row>
    <row r="50" spans="1:54" x14ac:dyDescent="0.25">
      <c r="A50" s="47">
        <f>База!B50</f>
        <v>0</v>
      </c>
      <c r="B50" s="46" t="s">
        <v>24</v>
      </c>
      <c r="C50" s="46" t="s">
        <v>24</v>
      </c>
      <c r="D50" s="46" t="s">
        <v>25</v>
      </c>
      <c r="E50" s="46" t="s">
        <v>25</v>
      </c>
      <c r="F50" s="46" t="s">
        <v>25</v>
      </c>
      <c r="G50" s="46" t="s">
        <v>25</v>
      </c>
      <c r="H50" s="46" t="s">
        <v>23</v>
      </c>
      <c r="I50" s="46" t="s">
        <v>25</v>
      </c>
      <c r="J50" s="46">
        <f ca="1">IF(COUNTIFS(Распис!$B$4:$B$300,$A50,Распис!$C$4:$C$300,"&lt;="&amp;J$1,Распис!$D$4:$D$300,"&gt;="&amp;J$1)&gt;0,SUMIFS(Распис!$G$4:$G$300,Распис!$B$4:$B$300,$A50,Распис!$C$4:$C$300,"&lt;="&amp;J$1,Распис!$D$4:$D$300,"&gt;="&amp;J$1),SUMIF(База!$B$3:$B$305,$A50,База!$G$3:$G$152))</f>
        <v>0</v>
      </c>
      <c r="K50" s="46">
        <f ca="1">IF(COUNTIFS(Распис!$B$4:$B$300,$A50,Распис!$C$4:$C$300,"&lt;="&amp;K$1,Распис!$D$4:$D$300,"&gt;="&amp;K$1)&gt;0,SUMIFS(Распис!$H$4:$H$300,Распис!$B$4:$B$300,$A50,Распис!$C$4:$C$300,"&lt;="&amp;K$1,Распис!$D$4:$D$300,"&gt;="&amp;K$1),SUMIF(База!$B$3:$B$305,$A50,База!$H$3:$H$152))</f>
        <v>0</v>
      </c>
      <c r="L50" s="46">
        <f ca="1">IF(COUNTIFS(Распис!$B$4:$B$300,$A50,Распис!$C$4:$C$300,"&lt;="&amp;L$1,Распис!$D$4:$D$300,"&gt;="&amp;L$1)&gt;0,SUMIFS(Распис!$I$4:$I$300,Распис!$B$4:$B$300,$A50,Распис!$C$4:$C$300,"&lt;="&amp;L$1,Распис!$D$4:$D$300,"&gt;="&amp;L$1),SUMIF(База!$B$3:$B$305,$A50,База!$I$3:$I$152))</f>
        <v>0</v>
      </c>
      <c r="M50" s="46">
        <f ca="1">IF(COUNTIFS(Распис!$B$4:$B$300,$A50,Распис!$C$4:$C$300,"&lt;="&amp;M$1,Распис!$D$4:$D$300,"&gt;="&amp;M$1)&gt;0,SUMIFS(Распис!$J$4:$J$300,Распис!$B$4:$B$300,$A50,Распис!$C$4:$C$300,"&lt;="&amp;M$1,Распис!$D$4:$D$300,"&gt;="&amp;M$1),SUMIF(База!$B$3:$B$305,$A50,База!$J$3:$J$152))</f>
        <v>0</v>
      </c>
      <c r="N50" s="46">
        <f ca="1">IF(COUNTIFS(Распис!$B$4:$B$300,$A50,Распис!$C$4:$C$300,"&lt;="&amp;N$1,Распис!$D$4:$D$300,"&gt;="&amp;N$1)&gt;0,SUMIFS(Распис!$K$4:$K$300,Распис!$B$4:$B$300,$A50,Распис!$C$4:$C$300,"&lt;="&amp;N$1,Распис!$D$4:$D$300,"&gt;="&amp;N$1),SUMIF(База!$B$3:$B$305,$A50,База!$K$3:$K$152))</f>
        <v>0</v>
      </c>
      <c r="O50" s="46" t="s">
        <v>23</v>
      </c>
      <c r="P50" s="46">
        <f ca="1">IF(COUNTIFS(Распис!$B$4:$B$300,$A50,Распис!$C$4:$C$300,"&lt;="&amp;P$1,Распис!$D$4:$D$300,"&gt;="&amp;P$1)&gt;0,SUMIFS(Распис!$F$4:$F$300,Распис!$B$4:$B$300,$A50,Распис!$C$4:$C$300,"&lt;="&amp;P$1,Распис!$D$4:$D$300,"&gt;="&amp;P$1),SUMIF(База!$B$3:$B$305,$A50,База!$F$3:$F$152))</f>
        <v>0</v>
      </c>
      <c r="Q50" s="46">
        <f ca="1">IF(COUNTIFS(Распис!$B$4:$B$300,$A50,Распис!$C$4:$C$300,"&lt;="&amp;Q$1,Распис!$D$4:$D$300,"&gt;="&amp;Q$1)&gt;0,SUMIFS(Распис!$G$4:$G$300,Распис!$B$4:$B$300,$A50,Распис!$C$4:$C$300,"&lt;="&amp;Q$1,Распис!$D$4:$D$300,"&gt;="&amp;Q$1),SUMIF(База!$B$3:$B$305,$A50,База!$G$3:$G$152))</f>
        <v>0</v>
      </c>
      <c r="R50" s="46">
        <f ca="1">IF(COUNTIFS(Распис!$B$4:$B$300,$A50,Распис!$C$4:$C$300,"&lt;="&amp;R$1,Распис!$D$4:$D$300,"&gt;="&amp;R$1)&gt;0,SUMIFS(Распис!$H$4:$H$300,Распис!$B$4:$B$300,$A50,Распис!$C$4:$C$300,"&lt;="&amp;R$1,Распис!$D$4:$D$300,"&gt;="&amp;R$1),SUMIF(База!$B$3:$B$305,$A50,База!$H$3:$H$152))</f>
        <v>0</v>
      </c>
      <c r="S50" s="46">
        <f ca="1">IF(COUNTIFS(Распис!$B$4:$B$300,$A50,Распис!$C$4:$C$300,"&lt;="&amp;S$1,Распис!$D$4:$D$300,"&gt;="&amp;S$1)&gt;0,SUMIFS(Распис!$I$4:$I$300,Распис!$B$4:$B$300,$A50,Распис!$C$4:$C$300,"&lt;="&amp;S$1,Распис!$D$4:$D$300,"&gt;="&amp;S$1),SUMIF(База!$B$3:$B$305,$A50,База!$I$3:$I$152))</f>
        <v>0</v>
      </c>
      <c r="T50" s="46">
        <f ca="1">IF(COUNTIFS(Распис!$B$4:$B$300,$A50,Распис!$C$4:$C$300,"&lt;="&amp;T$1,Распис!$D$4:$D$300,"&gt;="&amp;T$1)&gt;0,SUMIFS(Распис!$J$4:$J$300,Распис!$B$4:$B$300,$A50,Распис!$C$4:$C$300,"&lt;="&amp;T$1,Распис!$D$4:$D$300,"&gt;="&amp;T$1),SUMIF(База!$B$3:$B$305,$A50,База!$J$3:$J$152))</f>
        <v>0</v>
      </c>
      <c r="U50" s="46">
        <f ca="1">IF(COUNTIFS(Распис!$B$4:$B$300,$A50,Распис!$C$4:$C$300,"&lt;="&amp;U$1,Распис!$D$4:$D$300,"&gt;="&amp;U$1)&gt;0,SUMIFS(Распис!$K$4:$K$300,Распис!$B$4:$B$300,$A50,Распис!$C$4:$C$300,"&lt;="&amp;U$1,Распис!$D$4:$D$300,"&gt;="&amp;U$1),SUMIF(База!$B$3:$B$305,$A50,База!$K$3:$K$152))</f>
        <v>0</v>
      </c>
      <c r="V50" s="46" t="s">
        <v>23</v>
      </c>
      <c r="W50" s="46">
        <f ca="1">IF(COUNTIFS(Распис!$B$4:$B$300,$A50,Распис!$C$4:$C$300,"&lt;="&amp;W$1,Распис!$D$4:$D$300,"&gt;="&amp;W$1)&gt;0,SUMIFS(Распис!$F$4:$F$300,Распис!$B$4:$B$300,$A50,Распис!$C$4:$C$300,"&lt;="&amp;W$1,Распис!$D$4:$D$300,"&gt;="&amp;W$1),SUMIF(База!$B$3:$B$305,$A50,База!$F$3:$F$152))</f>
        <v>0</v>
      </c>
      <c r="X50" s="46">
        <f ca="1">IF(COUNTIFS(Распис!$B$4:$B$300,$A50,Распис!$C$4:$C$300,"&lt;="&amp;X$1,Распис!$D$4:$D$300,"&gt;="&amp;X$1)&gt;0,SUMIFS(Распис!$G$4:$G$300,Распис!$B$4:$B$300,$A50,Распис!$C$4:$C$300,"&lt;="&amp;X$1,Распис!$D$4:$D$300,"&gt;="&amp;X$1),SUMIF(База!$B$3:$B$305,$A50,База!$G$3:$G$152))</f>
        <v>0</v>
      </c>
      <c r="Y50" s="46">
        <f ca="1">IF(COUNTIFS(Распис!$B$4:$B$300,$A50,Распис!$C$4:$C$300,"&lt;="&amp;Y$1,Распис!$D$4:$D$300,"&gt;="&amp;Y$1)&gt;0,SUMIFS(Распис!$H$4:$H$300,Распис!$B$4:$B$300,$A50,Распис!$C$4:$C$300,"&lt;="&amp;Y$1,Распис!$D$4:$D$300,"&gt;="&amp;Y$1),SUMIF(База!$B$3:$B$305,$A50,База!$H$3:$H$152))</f>
        <v>0</v>
      </c>
      <c r="Z50" s="46">
        <f ca="1">IF(COUNTIFS(Распис!$B$4:$B$300,$A50,Распис!$C$4:$C$300,"&lt;="&amp;Z$1,Распис!$D$4:$D$300,"&gt;="&amp;Z$1)&gt;0,SUMIFS(Распис!$I$4:$I$300,Распис!$B$4:$B$300,$A50,Распис!$C$4:$C$300,"&lt;="&amp;Z$1,Распис!$D$4:$D$300,"&gt;="&amp;Z$1),SUMIF(База!$B$3:$B$305,$A50,База!$I$3:$I$152))</f>
        <v>0</v>
      </c>
      <c r="AA50" s="46">
        <f ca="1">IF(COUNTIFS(Распис!$B$4:$B$300,$A50,Распис!$C$4:$C$300,"&lt;="&amp;AA$1,Распис!$D$4:$D$300,"&gt;="&amp;AA$1)&gt;0,SUMIFS(Распис!$J$4:$J$300,Распис!$B$4:$B$300,$A50,Распис!$C$4:$C$300,"&lt;="&amp;AA$1,Распис!$D$4:$D$300,"&gt;="&amp;AA$1),SUMIF(База!$B$3:$B$305,$A50,База!$J$3:$J$152))</f>
        <v>0</v>
      </c>
      <c r="AB50" s="46">
        <f ca="1">IF(COUNTIFS(Распис!$B$4:$B$300,$A50,Распис!$C$4:$C$300,"&lt;="&amp;AB$1,Распис!$D$4:$D$300,"&gt;="&amp;AB$1)&gt;0,SUMIFS(Распис!$K$4:$K$300,Распис!$B$4:$B$300,$A50,Распис!$C$4:$C$300,"&lt;="&amp;AB$1,Распис!$D$4:$D$300,"&gt;="&amp;AB$1),SUMIF(База!$B$3:$B$305,$A50,База!$K$3:$K$152))</f>
        <v>0</v>
      </c>
      <c r="AC50" s="46" t="s">
        <v>23</v>
      </c>
      <c r="AD50" s="46">
        <f ca="1">IF(COUNTIFS(Распис!$B$4:$B$300,$A50,Распис!$C$4:$C$300,"&lt;="&amp;AD$1,Распис!$D$4:$D$300,"&gt;="&amp;AD$1)&gt;0,SUMIFS(Распис!$F$4:$F$300,Распис!$B$4:$B$300,$A50,Распис!$C$4:$C$300,"&lt;="&amp;AD$1,Распис!$D$4:$D$300,"&gt;="&amp;AD$1),SUMIF(База!$B$3:$B$305,$A50,База!$F$3:$F$152))</f>
        <v>0</v>
      </c>
      <c r="AE50" s="46">
        <f ca="1">IF(COUNTIFS(Распис!$B$4:$B$300,$A50,Распис!$C$4:$C$300,"&lt;="&amp;AE$1,Распис!$D$4:$D$300,"&gt;="&amp;AE$1)&gt;0,SUMIFS(Распис!$G$4:$G$300,Распис!$B$4:$B$300,$A50,Распис!$C$4:$C$300,"&lt;="&amp;AE$1,Распис!$D$4:$D$300,"&gt;="&amp;AE$1),SUMIF(База!$B$3:$B$305,$A50,База!$G$3:$G$152))</f>
        <v>0</v>
      </c>
      <c r="AF50" s="46">
        <f ca="1">IF(COUNTIFS(Распис!$B$4:$B$300,$A50,Распис!$C$4:$C$300,"&lt;="&amp;AF$1,Распис!$D$4:$D$300,"&gt;="&amp;AF$1)&gt;0,SUMIFS(Распис!$H$4:$H$300,Распис!$B$4:$B$300,$A50,Распис!$C$4:$C$300,"&lt;="&amp;AF$1,Распис!$D$4:$D$300,"&gt;="&amp;AF$1),SUMIF(База!$B$3:$B$305,$A50,База!$H$3:$H$152))</f>
        <v>0</v>
      </c>
      <c r="AG50" s="46">
        <f t="shared" ca="1" si="11"/>
        <v>0</v>
      </c>
      <c r="AH50" s="46">
        <f ca="1">AG50-SUMIFS(Распред!$G$4:$G$300,Распред!$B$4:$B$300,"январь",Распред!$F$4:$F$300,A50)</f>
        <v>0</v>
      </c>
      <c r="AI50" s="46">
        <f ca="1">AH50+(COUNTIF(B50:AF50,"КД")+SUMIFS(Распред!$AH$4:$AH$300,Распред!$F$4:$F$300,A50,Распред!$B$4:$B$300,"январь"))*4</f>
        <v>20</v>
      </c>
      <c r="AJ50" s="46">
        <f t="shared" ca="1" si="12"/>
        <v>0</v>
      </c>
      <c r="AK50" s="46">
        <f t="shared" ca="1" si="13"/>
        <v>0</v>
      </c>
      <c r="AL50" s="46">
        <f>SUMIFS(Распред!$K$4:$K$300,Распред!$B$4:$B$300,"январь",Распред!$J$4:$J$300,A50)+SUMIFS(Распред!$M$4:$M$300,Распред!$B$4:$B$300,"январь",Распред!$L$4:$L$300,A50)+SUMIFS(Распред!$O$4:$O$300,Распред!$B$4:$B$300,"январь",Распред!$N$4:$N$300,A50)+SUMIFS(Распред!$Q$4:$Q$300,Распред!$B$4:$B$300,"январь",Распред!$P$4:$P$300,A50)+SUMIFS(Распред!$S$4:$S$300,Распред!$B$4:$B$300,"январь",Распред!$R$4:$R$300,A50)+SUMIFS(Распред!$U$4:$U$300,Распред!$B$4:$B$300,"январь",Распред!$T$4:$T$300,A50)+SUMIFS(Распред!$W$4:$W$300,Распред!$B$4:$B$300,"январь",Распред!$V$4:$V$300,A50)+SUMIFS(Распред!$Y$4:$Y$300,Распред!$B$4:$B$300,"январь",Распред!$X$4:$X$300,A50)+SUMIFS(Распред!$AA$4:$AA$300,Распред!$B$4:$B$300,"январь",Распред!$Z$4:$Z$300,A50)+SUMIFS(Распред!$AC$4:$AC$300,Распред!$B$4:$B$300,"январь",Распред!$AB$4:$AB$300,A50)</f>
        <v>0</v>
      </c>
      <c r="AM50" s="46">
        <f t="shared" ca="1" si="14"/>
        <v>0</v>
      </c>
      <c r="AN50" s="46">
        <f t="shared" ca="1" si="15"/>
        <v>0</v>
      </c>
      <c r="AO50" s="46">
        <f t="shared" ca="1" si="16"/>
        <v>0</v>
      </c>
      <c r="AP50" s="46"/>
      <c r="AQ50" s="46">
        <f t="shared" ca="1" si="8"/>
        <v>0</v>
      </c>
      <c r="AR50" s="47"/>
      <c r="AS50" s="47">
        <f t="shared" ca="1" si="9"/>
        <v>0</v>
      </c>
      <c r="AT50" s="47"/>
      <c r="AU50" s="47"/>
      <c r="AV50" s="47"/>
      <c r="AW50" s="47"/>
      <c r="AX50" s="47"/>
      <c r="AY50" s="47"/>
      <c r="AZ50" s="47"/>
      <c r="BA50" s="47"/>
      <c r="BB50" s="47"/>
    </row>
    <row r="51" spans="1:54" x14ac:dyDescent="0.25">
      <c r="A51" s="47">
        <f>База!B51</f>
        <v>0</v>
      </c>
      <c r="B51" s="46" t="s">
        <v>24</v>
      </c>
      <c r="C51" s="46" t="s">
        <v>24</v>
      </c>
      <c r="D51" s="46" t="s">
        <v>25</v>
      </c>
      <c r="E51" s="46" t="s">
        <v>25</v>
      </c>
      <c r="F51" s="46" t="s">
        <v>25</v>
      </c>
      <c r="G51" s="46" t="s">
        <v>25</v>
      </c>
      <c r="H51" s="46" t="s">
        <v>23</v>
      </c>
      <c r="I51" s="46" t="s">
        <v>25</v>
      </c>
      <c r="J51" s="46">
        <f ca="1">IF(COUNTIFS(Распис!$B$4:$B$300,$A51,Распис!$C$4:$C$300,"&lt;="&amp;J$1,Распис!$D$4:$D$300,"&gt;="&amp;J$1)&gt;0,SUMIFS(Распис!$G$4:$G$300,Распис!$B$4:$B$300,$A51,Распис!$C$4:$C$300,"&lt;="&amp;J$1,Распис!$D$4:$D$300,"&gt;="&amp;J$1),SUMIF(База!$B$3:$B$305,$A51,База!$G$3:$G$152))</f>
        <v>0</v>
      </c>
      <c r="K51" s="46">
        <f ca="1">IF(COUNTIFS(Распис!$B$4:$B$300,$A51,Распис!$C$4:$C$300,"&lt;="&amp;K$1,Распис!$D$4:$D$300,"&gt;="&amp;K$1)&gt;0,SUMIFS(Распис!$H$4:$H$300,Распис!$B$4:$B$300,$A51,Распис!$C$4:$C$300,"&lt;="&amp;K$1,Распис!$D$4:$D$300,"&gt;="&amp;K$1),SUMIF(База!$B$3:$B$305,$A51,База!$H$3:$H$152))</f>
        <v>0</v>
      </c>
      <c r="L51" s="46">
        <f ca="1">IF(COUNTIFS(Распис!$B$4:$B$300,$A51,Распис!$C$4:$C$300,"&lt;="&amp;L$1,Распис!$D$4:$D$300,"&gt;="&amp;L$1)&gt;0,SUMIFS(Распис!$I$4:$I$300,Распис!$B$4:$B$300,$A51,Распис!$C$4:$C$300,"&lt;="&amp;L$1,Распис!$D$4:$D$300,"&gt;="&amp;L$1),SUMIF(База!$B$3:$B$305,$A51,База!$I$3:$I$152))</f>
        <v>0</v>
      </c>
      <c r="M51" s="46">
        <f ca="1">IF(COUNTIFS(Распис!$B$4:$B$300,$A51,Распис!$C$4:$C$300,"&lt;="&amp;M$1,Распис!$D$4:$D$300,"&gt;="&amp;M$1)&gt;0,SUMIFS(Распис!$J$4:$J$300,Распис!$B$4:$B$300,$A51,Распис!$C$4:$C$300,"&lt;="&amp;M$1,Распис!$D$4:$D$300,"&gt;="&amp;M$1),SUMIF(База!$B$3:$B$305,$A51,База!$J$3:$J$152))</f>
        <v>0</v>
      </c>
      <c r="N51" s="46">
        <f ca="1">IF(COUNTIFS(Распис!$B$4:$B$300,$A51,Распис!$C$4:$C$300,"&lt;="&amp;N$1,Распис!$D$4:$D$300,"&gt;="&amp;N$1)&gt;0,SUMIFS(Распис!$K$4:$K$300,Распис!$B$4:$B$300,$A51,Распис!$C$4:$C$300,"&lt;="&amp;N$1,Распис!$D$4:$D$300,"&gt;="&amp;N$1),SUMIF(База!$B$3:$B$305,$A51,База!$K$3:$K$152))</f>
        <v>0</v>
      </c>
      <c r="O51" s="46" t="s">
        <v>23</v>
      </c>
      <c r="P51" s="46">
        <f ca="1">IF(COUNTIFS(Распис!$B$4:$B$300,$A51,Распис!$C$4:$C$300,"&lt;="&amp;P$1,Распис!$D$4:$D$300,"&gt;="&amp;P$1)&gt;0,SUMIFS(Распис!$F$4:$F$300,Распис!$B$4:$B$300,$A51,Распис!$C$4:$C$300,"&lt;="&amp;P$1,Распис!$D$4:$D$300,"&gt;="&amp;P$1),SUMIF(База!$B$3:$B$305,$A51,База!$F$3:$F$152))</f>
        <v>0</v>
      </c>
      <c r="Q51" s="46">
        <f ca="1">IF(COUNTIFS(Распис!$B$4:$B$300,$A51,Распис!$C$4:$C$300,"&lt;="&amp;Q$1,Распис!$D$4:$D$300,"&gt;="&amp;Q$1)&gt;0,SUMIFS(Распис!$G$4:$G$300,Распис!$B$4:$B$300,$A51,Распис!$C$4:$C$300,"&lt;="&amp;Q$1,Распис!$D$4:$D$300,"&gt;="&amp;Q$1),SUMIF(База!$B$3:$B$305,$A51,База!$G$3:$G$152))</f>
        <v>0</v>
      </c>
      <c r="R51" s="46">
        <f ca="1">IF(COUNTIFS(Распис!$B$4:$B$300,$A51,Распис!$C$4:$C$300,"&lt;="&amp;R$1,Распис!$D$4:$D$300,"&gt;="&amp;R$1)&gt;0,SUMIFS(Распис!$H$4:$H$300,Распис!$B$4:$B$300,$A51,Распис!$C$4:$C$300,"&lt;="&amp;R$1,Распис!$D$4:$D$300,"&gt;="&amp;R$1),SUMIF(База!$B$3:$B$305,$A51,База!$H$3:$H$152))</f>
        <v>0</v>
      </c>
      <c r="S51" s="46">
        <f ca="1">IF(COUNTIFS(Распис!$B$4:$B$300,$A51,Распис!$C$4:$C$300,"&lt;="&amp;S$1,Распис!$D$4:$D$300,"&gt;="&amp;S$1)&gt;0,SUMIFS(Распис!$I$4:$I$300,Распис!$B$4:$B$300,$A51,Распис!$C$4:$C$300,"&lt;="&amp;S$1,Распис!$D$4:$D$300,"&gt;="&amp;S$1),SUMIF(База!$B$3:$B$305,$A51,База!$I$3:$I$152))</f>
        <v>0</v>
      </c>
      <c r="T51" s="46">
        <f ca="1">IF(COUNTIFS(Распис!$B$4:$B$300,$A51,Распис!$C$4:$C$300,"&lt;="&amp;T$1,Распис!$D$4:$D$300,"&gt;="&amp;T$1)&gt;0,SUMIFS(Распис!$J$4:$J$300,Распис!$B$4:$B$300,$A51,Распис!$C$4:$C$300,"&lt;="&amp;T$1,Распис!$D$4:$D$300,"&gt;="&amp;T$1),SUMIF(База!$B$3:$B$305,$A51,База!$J$3:$J$152))</f>
        <v>0</v>
      </c>
      <c r="U51" s="46">
        <f ca="1">IF(COUNTIFS(Распис!$B$4:$B$300,$A51,Распис!$C$4:$C$300,"&lt;="&amp;U$1,Распис!$D$4:$D$300,"&gt;="&amp;U$1)&gt;0,SUMIFS(Распис!$K$4:$K$300,Распис!$B$4:$B$300,$A51,Распис!$C$4:$C$300,"&lt;="&amp;U$1,Распис!$D$4:$D$300,"&gt;="&amp;U$1),SUMIF(База!$B$3:$B$305,$A51,База!$K$3:$K$152))</f>
        <v>0</v>
      </c>
      <c r="V51" s="46" t="s">
        <v>23</v>
      </c>
      <c r="W51" s="46">
        <f ca="1">IF(COUNTIFS(Распис!$B$4:$B$300,$A51,Распис!$C$4:$C$300,"&lt;="&amp;W$1,Распис!$D$4:$D$300,"&gt;="&amp;W$1)&gt;0,SUMIFS(Распис!$F$4:$F$300,Распис!$B$4:$B$300,$A51,Распис!$C$4:$C$300,"&lt;="&amp;W$1,Распис!$D$4:$D$300,"&gt;="&amp;W$1),SUMIF(База!$B$3:$B$305,$A51,База!$F$3:$F$152))</f>
        <v>0</v>
      </c>
      <c r="X51" s="46">
        <f ca="1">IF(COUNTIFS(Распис!$B$4:$B$300,$A51,Распис!$C$4:$C$300,"&lt;="&amp;X$1,Распис!$D$4:$D$300,"&gt;="&amp;X$1)&gt;0,SUMIFS(Распис!$G$4:$G$300,Распис!$B$4:$B$300,$A51,Распис!$C$4:$C$300,"&lt;="&amp;X$1,Распис!$D$4:$D$300,"&gt;="&amp;X$1),SUMIF(База!$B$3:$B$305,$A51,База!$G$3:$G$152))</f>
        <v>0</v>
      </c>
      <c r="Y51" s="46">
        <f ca="1">IF(COUNTIFS(Распис!$B$4:$B$300,$A51,Распис!$C$4:$C$300,"&lt;="&amp;Y$1,Распис!$D$4:$D$300,"&gt;="&amp;Y$1)&gt;0,SUMIFS(Распис!$H$4:$H$300,Распис!$B$4:$B$300,$A51,Распис!$C$4:$C$300,"&lt;="&amp;Y$1,Распис!$D$4:$D$300,"&gt;="&amp;Y$1),SUMIF(База!$B$3:$B$305,$A51,База!$H$3:$H$152))</f>
        <v>0</v>
      </c>
      <c r="Z51" s="46">
        <f ca="1">IF(COUNTIFS(Распис!$B$4:$B$300,$A51,Распис!$C$4:$C$300,"&lt;="&amp;Z$1,Распис!$D$4:$D$300,"&gt;="&amp;Z$1)&gt;0,SUMIFS(Распис!$I$4:$I$300,Распис!$B$4:$B$300,$A51,Распис!$C$4:$C$300,"&lt;="&amp;Z$1,Распис!$D$4:$D$300,"&gt;="&amp;Z$1),SUMIF(База!$B$3:$B$305,$A51,База!$I$3:$I$152))</f>
        <v>0</v>
      </c>
      <c r="AA51" s="46">
        <f ca="1">IF(COUNTIFS(Распис!$B$4:$B$300,$A51,Распис!$C$4:$C$300,"&lt;="&amp;AA$1,Распис!$D$4:$D$300,"&gt;="&amp;AA$1)&gt;0,SUMIFS(Распис!$J$4:$J$300,Распис!$B$4:$B$300,$A51,Распис!$C$4:$C$300,"&lt;="&amp;AA$1,Распис!$D$4:$D$300,"&gt;="&amp;AA$1),SUMIF(База!$B$3:$B$305,$A51,База!$J$3:$J$152))</f>
        <v>0</v>
      </c>
      <c r="AB51" s="46">
        <f ca="1">IF(COUNTIFS(Распис!$B$4:$B$300,$A51,Распис!$C$4:$C$300,"&lt;="&amp;AB$1,Распис!$D$4:$D$300,"&gt;="&amp;AB$1)&gt;0,SUMIFS(Распис!$K$4:$K$300,Распис!$B$4:$B$300,$A51,Распис!$C$4:$C$300,"&lt;="&amp;AB$1,Распис!$D$4:$D$300,"&gt;="&amp;AB$1),SUMIF(База!$B$3:$B$305,$A51,База!$K$3:$K$152))</f>
        <v>0</v>
      </c>
      <c r="AC51" s="46" t="s">
        <v>23</v>
      </c>
      <c r="AD51" s="46">
        <f ca="1">IF(COUNTIFS(Распис!$B$4:$B$300,$A51,Распис!$C$4:$C$300,"&lt;="&amp;AD$1,Распис!$D$4:$D$300,"&gt;="&amp;AD$1)&gt;0,SUMIFS(Распис!$F$4:$F$300,Распис!$B$4:$B$300,$A51,Распис!$C$4:$C$300,"&lt;="&amp;AD$1,Распис!$D$4:$D$300,"&gt;="&amp;AD$1),SUMIF(База!$B$3:$B$305,$A51,База!$F$3:$F$152))</f>
        <v>0</v>
      </c>
      <c r="AE51" s="46">
        <f ca="1">IF(COUNTIFS(Распис!$B$4:$B$300,$A51,Распис!$C$4:$C$300,"&lt;="&amp;AE$1,Распис!$D$4:$D$300,"&gt;="&amp;AE$1)&gt;0,SUMIFS(Распис!$G$4:$G$300,Распис!$B$4:$B$300,$A51,Распис!$C$4:$C$300,"&lt;="&amp;AE$1,Распис!$D$4:$D$300,"&gt;="&amp;AE$1),SUMIF(База!$B$3:$B$305,$A51,База!$G$3:$G$152))</f>
        <v>0</v>
      </c>
      <c r="AF51" s="46">
        <f ca="1">IF(COUNTIFS(Распис!$B$4:$B$300,$A51,Распис!$C$4:$C$300,"&lt;="&amp;AF$1,Распис!$D$4:$D$300,"&gt;="&amp;AF$1)&gt;0,SUMIFS(Распис!$H$4:$H$300,Распис!$B$4:$B$300,$A51,Распис!$C$4:$C$300,"&lt;="&amp;AF$1,Распис!$D$4:$D$300,"&gt;="&amp;AF$1),SUMIF(База!$B$3:$B$305,$A51,База!$H$3:$H$152))</f>
        <v>0</v>
      </c>
      <c r="AG51" s="46">
        <f t="shared" ca="1" si="11"/>
        <v>0</v>
      </c>
      <c r="AH51" s="46">
        <f ca="1">AG51-SUMIFS(Распред!$G$4:$G$300,Распред!$B$4:$B$300,"январь",Распред!$F$4:$F$300,A51)</f>
        <v>0</v>
      </c>
      <c r="AI51" s="46">
        <f ca="1">AH51+(COUNTIF(B51:AF51,"КД")+SUMIFS(Распред!$AH$4:$AH$300,Распред!$F$4:$F$300,A51,Распред!$B$4:$B$300,"январь"))*4</f>
        <v>20</v>
      </c>
      <c r="AJ51" s="46">
        <f t="shared" ca="1" si="12"/>
        <v>0</v>
      </c>
      <c r="AK51" s="46">
        <f t="shared" ca="1" si="13"/>
        <v>0</v>
      </c>
      <c r="AL51" s="46">
        <f>SUMIFS(Распред!$K$4:$K$300,Распред!$B$4:$B$300,"январь",Распред!$J$4:$J$300,A51)+SUMIFS(Распред!$M$4:$M$300,Распред!$B$4:$B$300,"январь",Распред!$L$4:$L$300,A51)+SUMIFS(Распред!$O$4:$O$300,Распред!$B$4:$B$300,"январь",Распред!$N$4:$N$300,A51)+SUMIFS(Распред!$Q$4:$Q$300,Распред!$B$4:$B$300,"январь",Распред!$P$4:$P$300,A51)+SUMIFS(Распред!$S$4:$S$300,Распред!$B$4:$B$300,"январь",Распред!$R$4:$R$300,A51)+SUMIFS(Распред!$U$4:$U$300,Распред!$B$4:$B$300,"январь",Распред!$T$4:$T$300,A51)+SUMIFS(Распред!$W$4:$W$300,Распред!$B$4:$B$300,"январь",Распред!$V$4:$V$300,A51)+SUMIFS(Распред!$Y$4:$Y$300,Распред!$B$4:$B$300,"январь",Распред!$X$4:$X$300,A51)+SUMIFS(Распред!$AA$4:$AA$300,Распред!$B$4:$B$300,"январь",Распред!$Z$4:$Z$300,A51)+SUMIFS(Распред!$AC$4:$AC$300,Распред!$B$4:$B$300,"январь",Распред!$AB$4:$AB$300,A51)</f>
        <v>0</v>
      </c>
      <c r="AM51" s="46">
        <f t="shared" ca="1" si="14"/>
        <v>0</v>
      </c>
      <c r="AN51" s="46">
        <f t="shared" ca="1" si="15"/>
        <v>0</v>
      </c>
      <c r="AO51" s="46">
        <f t="shared" ca="1" si="16"/>
        <v>0</v>
      </c>
      <c r="AP51" s="46"/>
      <c r="AQ51" s="46">
        <f t="shared" ca="1" si="8"/>
        <v>0</v>
      </c>
      <c r="AR51" s="47"/>
      <c r="AS51" s="47">
        <f t="shared" ca="1" si="9"/>
        <v>0</v>
      </c>
      <c r="AT51" s="47"/>
      <c r="AU51" s="47"/>
      <c r="AV51" s="47"/>
      <c r="AW51" s="47"/>
      <c r="AX51" s="47"/>
      <c r="AY51" s="47"/>
      <c r="AZ51" s="47"/>
      <c r="BA51" s="47"/>
      <c r="BB51" s="47"/>
    </row>
    <row r="52" spans="1:54" x14ac:dyDescent="0.25">
      <c r="A52" s="47">
        <f>База!B52</f>
        <v>0</v>
      </c>
      <c r="B52" s="46" t="s">
        <v>24</v>
      </c>
      <c r="C52" s="46" t="s">
        <v>24</v>
      </c>
      <c r="D52" s="46" t="s">
        <v>25</v>
      </c>
      <c r="E52" s="46" t="s">
        <v>25</v>
      </c>
      <c r="F52" s="46" t="s">
        <v>25</v>
      </c>
      <c r="G52" s="46" t="s">
        <v>25</v>
      </c>
      <c r="H52" s="46" t="s">
        <v>23</v>
      </c>
      <c r="I52" s="46" t="s">
        <v>25</v>
      </c>
      <c r="J52" s="46">
        <f ca="1">IF(COUNTIFS(Распис!$B$4:$B$300,$A52,Распис!$C$4:$C$300,"&lt;="&amp;J$1,Распис!$D$4:$D$300,"&gt;="&amp;J$1)&gt;0,SUMIFS(Распис!$G$4:$G$300,Распис!$B$4:$B$300,$A52,Распис!$C$4:$C$300,"&lt;="&amp;J$1,Распис!$D$4:$D$300,"&gt;="&amp;J$1),SUMIF(База!$B$3:$B$305,$A52,База!$G$3:$G$152))</f>
        <v>0</v>
      </c>
      <c r="K52" s="46">
        <f ca="1">IF(COUNTIFS(Распис!$B$4:$B$300,$A52,Распис!$C$4:$C$300,"&lt;="&amp;K$1,Распис!$D$4:$D$300,"&gt;="&amp;K$1)&gt;0,SUMIFS(Распис!$H$4:$H$300,Распис!$B$4:$B$300,$A52,Распис!$C$4:$C$300,"&lt;="&amp;K$1,Распис!$D$4:$D$300,"&gt;="&amp;K$1),SUMIF(База!$B$3:$B$305,$A52,База!$H$3:$H$152))</f>
        <v>0</v>
      </c>
      <c r="L52" s="46">
        <f ca="1">IF(COUNTIFS(Распис!$B$4:$B$300,$A52,Распис!$C$4:$C$300,"&lt;="&amp;L$1,Распис!$D$4:$D$300,"&gt;="&amp;L$1)&gt;0,SUMIFS(Распис!$I$4:$I$300,Распис!$B$4:$B$300,$A52,Распис!$C$4:$C$300,"&lt;="&amp;L$1,Распис!$D$4:$D$300,"&gt;="&amp;L$1),SUMIF(База!$B$3:$B$305,$A52,База!$I$3:$I$152))</f>
        <v>0</v>
      </c>
      <c r="M52" s="46">
        <f ca="1">IF(COUNTIFS(Распис!$B$4:$B$300,$A52,Распис!$C$4:$C$300,"&lt;="&amp;M$1,Распис!$D$4:$D$300,"&gt;="&amp;M$1)&gt;0,SUMIFS(Распис!$J$4:$J$300,Распис!$B$4:$B$300,$A52,Распис!$C$4:$C$300,"&lt;="&amp;M$1,Распис!$D$4:$D$300,"&gt;="&amp;M$1),SUMIF(База!$B$3:$B$305,$A52,База!$J$3:$J$152))</f>
        <v>0</v>
      </c>
      <c r="N52" s="46">
        <f ca="1">IF(COUNTIFS(Распис!$B$4:$B$300,$A52,Распис!$C$4:$C$300,"&lt;="&amp;N$1,Распис!$D$4:$D$300,"&gt;="&amp;N$1)&gt;0,SUMIFS(Распис!$K$4:$K$300,Распис!$B$4:$B$300,$A52,Распис!$C$4:$C$300,"&lt;="&amp;N$1,Распис!$D$4:$D$300,"&gt;="&amp;N$1),SUMIF(База!$B$3:$B$305,$A52,База!$K$3:$K$152))</f>
        <v>0</v>
      </c>
      <c r="O52" s="46" t="s">
        <v>23</v>
      </c>
      <c r="P52" s="46">
        <f ca="1">IF(COUNTIFS(Распис!$B$4:$B$300,$A52,Распис!$C$4:$C$300,"&lt;="&amp;P$1,Распис!$D$4:$D$300,"&gt;="&amp;P$1)&gt;0,SUMIFS(Распис!$F$4:$F$300,Распис!$B$4:$B$300,$A52,Распис!$C$4:$C$300,"&lt;="&amp;P$1,Распис!$D$4:$D$300,"&gt;="&amp;P$1),SUMIF(База!$B$3:$B$305,$A52,База!$F$3:$F$152))</f>
        <v>0</v>
      </c>
      <c r="Q52" s="46">
        <f ca="1">IF(COUNTIFS(Распис!$B$4:$B$300,$A52,Распис!$C$4:$C$300,"&lt;="&amp;Q$1,Распис!$D$4:$D$300,"&gt;="&amp;Q$1)&gt;0,SUMIFS(Распис!$G$4:$G$300,Распис!$B$4:$B$300,$A52,Распис!$C$4:$C$300,"&lt;="&amp;Q$1,Распис!$D$4:$D$300,"&gt;="&amp;Q$1),SUMIF(База!$B$3:$B$305,$A52,База!$G$3:$G$152))</f>
        <v>0</v>
      </c>
      <c r="R52" s="46">
        <f ca="1">IF(COUNTIFS(Распис!$B$4:$B$300,$A52,Распис!$C$4:$C$300,"&lt;="&amp;R$1,Распис!$D$4:$D$300,"&gt;="&amp;R$1)&gt;0,SUMIFS(Распис!$H$4:$H$300,Распис!$B$4:$B$300,$A52,Распис!$C$4:$C$300,"&lt;="&amp;R$1,Распис!$D$4:$D$300,"&gt;="&amp;R$1),SUMIF(База!$B$3:$B$305,$A52,База!$H$3:$H$152))</f>
        <v>0</v>
      </c>
      <c r="S52" s="46">
        <f ca="1">IF(COUNTIFS(Распис!$B$4:$B$300,$A52,Распис!$C$4:$C$300,"&lt;="&amp;S$1,Распис!$D$4:$D$300,"&gt;="&amp;S$1)&gt;0,SUMIFS(Распис!$I$4:$I$300,Распис!$B$4:$B$300,$A52,Распис!$C$4:$C$300,"&lt;="&amp;S$1,Распис!$D$4:$D$300,"&gt;="&amp;S$1),SUMIF(База!$B$3:$B$305,$A52,База!$I$3:$I$152))</f>
        <v>0</v>
      </c>
      <c r="T52" s="46">
        <f ca="1">IF(COUNTIFS(Распис!$B$4:$B$300,$A52,Распис!$C$4:$C$300,"&lt;="&amp;T$1,Распис!$D$4:$D$300,"&gt;="&amp;T$1)&gt;0,SUMIFS(Распис!$J$4:$J$300,Распис!$B$4:$B$300,$A52,Распис!$C$4:$C$300,"&lt;="&amp;T$1,Распис!$D$4:$D$300,"&gt;="&amp;T$1),SUMIF(База!$B$3:$B$305,$A52,База!$J$3:$J$152))</f>
        <v>0</v>
      </c>
      <c r="U52" s="46">
        <f ca="1">IF(COUNTIFS(Распис!$B$4:$B$300,$A52,Распис!$C$4:$C$300,"&lt;="&amp;U$1,Распис!$D$4:$D$300,"&gt;="&amp;U$1)&gt;0,SUMIFS(Распис!$K$4:$K$300,Распис!$B$4:$B$300,$A52,Распис!$C$4:$C$300,"&lt;="&amp;U$1,Распис!$D$4:$D$300,"&gt;="&amp;U$1),SUMIF(База!$B$3:$B$305,$A52,База!$K$3:$K$152))</f>
        <v>0</v>
      </c>
      <c r="V52" s="46" t="s">
        <v>23</v>
      </c>
      <c r="W52" s="46">
        <f ca="1">IF(COUNTIFS(Распис!$B$4:$B$300,$A52,Распис!$C$4:$C$300,"&lt;="&amp;W$1,Распис!$D$4:$D$300,"&gt;="&amp;W$1)&gt;0,SUMIFS(Распис!$F$4:$F$300,Распис!$B$4:$B$300,$A52,Распис!$C$4:$C$300,"&lt;="&amp;W$1,Распис!$D$4:$D$300,"&gt;="&amp;W$1),SUMIF(База!$B$3:$B$305,$A52,База!$F$3:$F$152))</f>
        <v>0</v>
      </c>
      <c r="X52" s="46">
        <f ca="1">IF(COUNTIFS(Распис!$B$4:$B$300,$A52,Распис!$C$4:$C$300,"&lt;="&amp;X$1,Распис!$D$4:$D$300,"&gt;="&amp;X$1)&gt;0,SUMIFS(Распис!$G$4:$G$300,Распис!$B$4:$B$300,$A52,Распис!$C$4:$C$300,"&lt;="&amp;X$1,Распис!$D$4:$D$300,"&gt;="&amp;X$1),SUMIF(База!$B$3:$B$305,$A52,База!$G$3:$G$152))</f>
        <v>0</v>
      </c>
      <c r="Y52" s="46">
        <f ca="1">IF(COUNTIFS(Распис!$B$4:$B$300,$A52,Распис!$C$4:$C$300,"&lt;="&amp;Y$1,Распис!$D$4:$D$300,"&gt;="&amp;Y$1)&gt;0,SUMIFS(Распис!$H$4:$H$300,Распис!$B$4:$B$300,$A52,Распис!$C$4:$C$300,"&lt;="&amp;Y$1,Распис!$D$4:$D$300,"&gt;="&amp;Y$1),SUMIF(База!$B$3:$B$305,$A52,База!$H$3:$H$152))</f>
        <v>0</v>
      </c>
      <c r="Z52" s="46">
        <f ca="1">IF(COUNTIFS(Распис!$B$4:$B$300,$A52,Распис!$C$4:$C$300,"&lt;="&amp;Z$1,Распис!$D$4:$D$300,"&gt;="&amp;Z$1)&gt;0,SUMIFS(Распис!$I$4:$I$300,Распис!$B$4:$B$300,$A52,Распис!$C$4:$C$300,"&lt;="&amp;Z$1,Распис!$D$4:$D$300,"&gt;="&amp;Z$1),SUMIF(База!$B$3:$B$305,$A52,База!$I$3:$I$152))</f>
        <v>0</v>
      </c>
      <c r="AA52" s="46">
        <f ca="1">IF(COUNTIFS(Распис!$B$4:$B$300,$A52,Распис!$C$4:$C$300,"&lt;="&amp;AA$1,Распис!$D$4:$D$300,"&gt;="&amp;AA$1)&gt;0,SUMIFS(Распис!$J$4:$J$300,Распис!$B$4:$B$300,$A52,Распис!$C$4:$C$300,"&lt;="&amp;AA$1,Распис!$D$4:$D$300,"&gt;="&amp;AA$1),SUMIF(База!$B$3:$B$305,$A52,База!$J$3:$J$152))</f>
        <v>0</v>
      </c>
      <c r="AB52" s="46">
        <f ca="1">IF(COUNTIFS(Распис!$B$4:$B$300,$A52,Распис!$C$4:$C$300,"&lt;="&amp;AB$1,Распис!$D$4:$D$300,"&gt;="&amp;AB$1)&gt;0,SUMIFS(Распис!$K$4:$K$300,Распис!$B$4:$B$300,$A52,Распис!$C$4:$C$300,"&lt;="&amp;AB$1,Распис!$D$4:$D$300,"&gt;="&amp;AB$1),SUMIF(База!$B$3:$B$305,$A52,База!$K$3:$K$152))</f>
        <v>0</v>
      </c>
      <c r="AC52" s="46" t="s">
        <v>23</v>
      </c>
      <c r="AD52" s="46">
        <f ca="1">IF(COUNTIFS(Распис!$B$4:$B$300,$A52,Распис!$C$4:$C$300,"&lt;="&amp;AD$1,Распис!$D$4:$D$300,"&gt;="&amp;AD$1)&gt;0,SUMIFS(Распис!$F$4:$F$300,Распис!$B$4:$B$300,$A52,Распис!$C$4:$C$300,"&lt;="&amp;AD$1,Распис!$D$4:$D$300,"&gt;="&amp;AD$1),SUMIF(База!$B$3:$B$305,$A52,База!$F$3:$F$152))</f>
        <v>0</v>
      </c>
      <c r="AE52" s="46">
        <f ca="1">IF(COUNTIFS(Распис!$B$4:$B$300,$A52,Распис!$C$4:$C$300,"&lt;="&amp;AE$1,Распис!$D$4:$D$300,"&gt;="&amp;AE$1)&gt;0,SUMIFS(Распис!$G$4:$G$300,Распис!$B$4:$B$300,$A52,Распис!$C$4:$C$300,"&lt;="&amp;AE$1,Распис!$D$4:$D$300,"&gt;="&amp;AE$1),SUMIF(База!$B$3:$B$305,$A52,База!$G$3:$G$152))</f>
        <v>0</v>
      </c>
      <c r="AF52" s="46">
        <f ca="1">IF(COUNTIFS(Распис!$B$4:$B$300,$A52,Распис!$C$4:$C$300,"&lt;="&amp;AF$1,Распис!$D$4:$D$300,"&gt;="&amp;AF$1)&gt;0,SUMIFS(Распис!$H$4:$H$300,Распис!$B$4:$B$300,$A52,Распис!$C$4:$C$300,"&lt;="&amp;AF$1,Распис!$D$4:$D$300,"&gt;="&amp;AF$1),SUMIF(База!$B$3:$B$305,$A52,База!$H$3:$H$152))</f>
        <v>0</v>
      </c>
      <c r="AG52" s="46">
        <f t="shared" ca="1" si="11"/>
        <v>0</v>
      </c>
      <c r="AH52" s="46">
        <f ca="1">AG52-SUMIFS(Распред!$G$4:$G$300,Распред!$B$4:$B$300,"январь",Распред!$F$4:$F$300,A52)</f>
        <v>0</v>
      </c>
      <c r="AI52" s="46">
        <f ca="1">AH52+(COUNTIF(B52:AF52,"КД")+SUMIFS(Распред!$AH$4:$AH$300,Распред!$F$4:$F$300,A52,Распред!$B$4:$B$300,"январь"))*4</f>
        <v>20</v>
      </c>
      <c r="AJ52" s="46">
        <f t="shared" ca="1" si="12"/>
        <v>0</v>
      </c>
      <c r="AK52" s="46">
        <f t="shared" ca="1" si="13"/>
        <v>0</v>
      </c>
      <c r="AL52" s="46">
        <f>SUMIFS(Распред!$K$4:$K$300,Распред!$B$4:$B$300,"январь",Распред!$J$4:$J$300,A52)+SUMIFS(Распред!$M$4:$M$300,Распред!$B$4:$B$300,"январь",Распред!$L$4:$L$300,A52)+SUMIFS(Распред!$O$4:$O$300,Распред!$B$4:$B$300,"январь",Распред!$N$4:$N$300,A52)+SUMIFS(Распред!$Q$4:$Q$300,Распред!$B$4:$B$300,"январь",Распред!$P$4:$P$300,A52)+SUMIFS(Распред!$S$4:$S$300,Распред!$B$4:$B$300,"январь",Распред!$R$4:$R$300,A52)+SUMIFS(Распред!$U$4:$U$300,Распред!$B$4:$B$300,"январь",Распред!$T$4:$T$300,A52)+SUMIFS(Распред!$W$4:$W$300,Распред!$B$4:$B$300,"январь",Распред!$V$4:$V$300,A52)+SUMIFS(Распред!$Y$4:$Y$300,Распред!$B$4:$B$300,"январь",Распред!$X$4:$X$300,A52)+SUMIFS(Распред!$AA$4:$AA$300,Распред!$B$4:$B$300,"январь",Распред!$Z$4:$Z$300,A52)+SUMIFS(Распред!$AC$4:$AC$300,Распред!$B$4:$B$300,"январь",Распред!$AB$4:$AB$300,A52)</f>
        <v>0</v>
      </c>
      <c r="AM52" s="46">
        <f t="shared" ca="1" si="14"/>
        <v>0</v>
      </c>
      <c r="AN52" s="46">
        <f t="shared" ca="1" si="15"/>
        <v>0</v>
      </c>
      <c r="AO52" s="46">
        <f t="shared" ca="1" si="16"/>
        <v>0</v>
      </c>
      <c r="AP52" s="46"/>
      <c r="AQ52" s="46">
        <f t="shared" ca="1" si="8"/>
        <v>0</v>
      </c>
      <c r="AR52" s="47"/>
      <c r="AS52" s="47">
        <f t="shared" ca="1" si="9"/>
        <v>0</v>
      </c>
      <c r="AT52" s="47"/>
      <c r="AU52" s="47"/>
      <c r="AV52" s="47"/>
      <c r="AW52" s="47"/>
      <c r="AX52" s="47"/>
      <c r="AY52" s="47"/>
      <c r="AZ52" s="47"/>
      <c r="BA52" s="47"/>
      <c r="BB52" s="47"/>
    </row>
    <row r="53" spans="1:54" x14ac:dyDescent="0.25">
      <c r="A53" s="47">
        <f>База!B53</f>
        <v>0</v>
      </c>
      <c r="B53" s="46" t="s">
        <v>24</v>
      </c>
      <c r="C53" s="46" t="s">
        <v>24</v>
      </c>
      <c r="D53" s="46" t="s">
        <v>25</v>
      </c>
      <c r="E53" s="46" t="s">
        <v>25</v>
      </c>
      <c r="F53" s="46" t="s">
        <v>25</v>
      </c>
      <c r="G53" s="46" t="s">
        <v>25</v>
      </c>
      <c r="H53" s="46" t="s">
        <v>23</v>
      </c>
      <c r="I53" s="46" t="s">
        <v>25</v>
      </c>
      <c r="J53" s="46">
        <f ca="1">IF(COUNTIFS(Распис!$B$4:$B$300,$A53,Распис!$C$4:$C$300,"&lt;="&amp;J$1,Распис!$D$4:$D$300,"&gt;="&amp;J$1)&gt;0,SUMIFS(Распис!$G$4:$G$300,Распис!$B$4:$B$300,$A53,Распис!$C$4:$C$300,"&lt;="&amp;J$1,Распис!$D$4:$D$300,"&gt;="&amp;J$1),SUMIF(База!$B$3:$B$305,$A53,База!$G$3:$G$152))</f>
        <v>0</v>
      </c>
      <c r="K53" s="46">
        <f ca="1">IF(COUNTIFS(Распис!$B$4:$B$300,$A53,Распис!$C$4:$C$300,"&lt;="&amp;K$1,Распис!$D$4:$D$300,"&gt;="&amp;K$1)&gt;0,SUMIFS(Распис!$H$4:$H$300,Распис!$B$4:$B$300,$A53,Распис!$C$4:$C$300,"&lt;="&amp;K$1,Распис!$D$4:$D$300,"&gt;="&amp;K$1),SUMIF(База!$B$3:$B$305,$A53,База!$H$3:$H$152))</f>
        <v>0</v>
      </c>
      <c r="L53" s="46">
        <f ca="1">IF(COUNTIFS(Распис!$B$4:$B$300,$A53,Распис!$C$4:$C$300,"&lt;="&amp;L$1,Распис!$D$4:$D$300,"&gt;="&amp;L$1)&gt;0,SUMIFS(Распис!$I$4:$I$300,Распис!$B$4:$B$300,$A53,Распис!$C$4:$C$300,"&lt;="&amp;L$1,Распис!$D$4:$D$300,"&gt;="&amp;L$1),SUMIF(База!$B$3:$B$305,$A53,База!$I$3:$I$152))</f>
        <v>0</v>
      </c>
      <c r="M53" s="46">
        <f ca="1">IF(COUNTIFS(Распис!$B$4:$B$300,$A53,Распис!$C$4:$C$300,"&lt;="&amp;M$1,Распис!$D$4:$D$300,"&gt;="&amp;M$1)&gt;0,SUMIFS(Распис!$J$4:$J$300,Распис!$B$4:$B$300,$A53,Распис!$C$4:$C$300,"&lt;="&amp;M$1,Распис!$D$4:$D$300,"&gt;="&amp;M$1),SUMIF(База!$B$3:$B$305,$A53,База!$J$3:$J$152))</f>
        <v>0</v>
      </c>
      <c r="N53" s="46">
        <f ca="1">IF(COUNTIFS(Распис!$B$4:$B$300,$A53,Распис!$C$4:$C$300,"&lt;="&amp;N$1,Распис!$D$4:$D$300,"&gt;="&amp;N$1)&gt;0,SUMIFS(Распис!$K$4:$K$300,Распис!$B$4:$B$300,$A53,Распис!$C$4:$C$300,"&lt;="&amp;N$1,Распис!$D$4:$D$300,"&gt;="&amp;N$1),SUMIF(База!$B$3:$B$305,$A53,База!$K$3:$K$152))</f>
        <v>0</v>
      </c>
      <c r="O53" s="46" t="s">
        <v>23</v>
      </c>
      <c r="P53" s="46">
        <f ca="1">IF(COUNTIFS(Распис!$B$4:$B$300,$A53,Распис!$C$4:$C$300,"&lt;="&amp;P$1,Распис!$D$4:$D$300,"&gt;="&amp;P$1)&gt;0,SUMIFS(Распис!$F$4:$F$300,Распис!$B$4:$B$300,$A53,Распис!$C$4:$C$300,"&lt;="&amp;P$1,Распис!$D$4:$D$300,"&gt;="&amp;P$1),SUMIF(База!$B$3:$B$305,$A53,База!$F$3:$F$152))</f>
        <v>0</v>
      </c>
      <c r="Q53" s="46">
        <f ca="1">IF(COUNTIFS(Распис!$B$4:$B$300,$A53,Распис!$C$4:$C$300,"&lt;="&amp;Q$1,Распис!$D$4:$D$300,"&gt;="&amp;Q$1)&gt;0,SUMIFS(Распис!$G$4:$G$300,Распис!$B$4:$B$300,$A53,Распис!$C$4:$C$300,"&lt;="&amp;Q$1,Распис!$D$4:$D$300,"&gt;="&amp;Q$1),SUMIF(База!$B$3:$B$305,$A53,База!$G$3:$G$152))</f>
        <v>0</v>
      </c>
      <c r="R53" s="46">
        <f ca="1">IF(COUNTIFS(Распис!$B$4:$B$300,$A53,Распис!$C$4:$C$300,"&lt;="&amp;R$1,Распис!$D$4:$D$300,"&gt;="&amp;R$1)&gt;0,SUMIFS(Распис!$H$4:$H$300,Распис!$B$4:$B$300,$A53,Распис!$C$4:$C$300,"&lt;="&amp;R$1,Распис!$D$4:$D$300,"&gt;="&amp;R$1),SUMIF(База!$B$3:$B$305,$A53,База!$H$3:$H$152))</f>
        <v>0</v>
      </c>
      <c r="S53" s="46">
        <f ca="1">IF(COUNTIFS(Распис!$B$4:$B$300,$A53,Распис!$C$4:$C$300,"&lt;="&amp;S$1,Распис!$D$4:$D$300,"&gt;="&amp;S$1)&gt;0,SUMIFS(Распис!$I$4:$I$300,Распис!$B$4:$B$300,$A53,Распис!$C$4:$C$300,"&lt;="&amp;S$1,Распис!$D$4:$D$300,"&gt;="&amp;S$1),SUMIF(База!$B$3:$B$305,$A53,База!$I$3:$I$152))</f>
        <v>0</v>
      </c>
      <c r="T53" s="46">
        <f ca="1">IF(COUNTIFS(Распис!$B$4:$B$300,$A53,Распис!$C$4:$C$300,"&lt;="&amp;T$1,Распис!$D$4:$D$300,"&gt;="&amp;T$1)&gt;0,SUMIFS(Распис!$J$4:$J$300,Распис!$B$4:$B$300,$A53,Распис!$C$4:$C$300,"&lt;="&amp;T$1,Распис!$D$4:$D$300,"&gt;="&amp;T$1),SUMIF(База!$B$3:$B$305,$A53,База!$J$3:$J$152))</f>
        <v>0</v>
      </c>
      <c r="U53" s="46">
        <f ca="1">IF(COUNTIFS(Распис!$B$4:$B$300,$A53,Распис!$C$4:$C$300,"&lt;="&amp;U$1,Распис!$D$4:$D$300,"&gt;="&amp;U$1)&gt;0,SUMIFS(Распис!$K$4:$K$300,Распис!$B$4:$B$300,$A53,Распис!$C$4:$C$300,"&lt;="&amp;U$1,Распис!$D$4:$D$300,"&gt;="&amp;U$1),SUMIF(База!$B$3:$B$305,$A53,База!$K$3:$K$152))</f>
        <v>0</v>
      </c>
      <c r="V53" s="46" t="s">
        <v>23</v>
      </c>
      <c r="W53" s="46">
        <f ca="1">IF(COUNTIFS(Распис!$B$4:$B$300,$A53,Распис!$C$4:$C$300,"&lt;="&amp;W$1,Распис!$D$4:$D$300,"&gt;="&amp;W$1)&gt;0,SUMIFS(Распис!$F$4:$F$300,Распис!$B$4:$B$300,$A53,Распис!$C$4:$C$300,"&lt;="&amp;W$1,Распис!$D$4:$D$300,"&gt;="&amp;W$1),SUMIF(База!$B$3:$B$305,$A53,База!$F$3:$F$152))</f>
        <v>0</v>
      </c>
      <c r="X53" s="46">
        <f ca="1">IF(COUNTIFS(Распис!$B$4:$B$300,$A53,Распис!$C$4:$C$300,"&lt;="&amp;X$1,Распис!$D$4:$D$300,"&gt;="&amp;X$1)&gt;0,SUMIFS(Распис!$G$4:$G$300,Распис!$B$4:$B$300,$A53,Распис!$C$4:$C$300,"&lt;="&amp;X$1,Распис!$D$4:$D$300,"&gt;="&amp;X$1),SUMIF(База!$B$3:$B$305,$A53,База!$G$3:$G$152))</f>
        <v>0</v>
      </c>
      <c r="Y53" s="46">
        <f ca="1">IF(COUNTIFS(Распис!$B$4:$B$300,$A53,Распис!$C$4:$C$300,"&lt;="&amp;Y$1,Распис!$D$4:$D$300,"&gt;="&amp;Y$1)&gt;0,SUMIFS(Распис!$H$4:$H$300,Распис!$B$4:$B$300,$A53,Распис!$C$4:$C$300,"&lt;="&amp;Y$1,Распис!$D$4:$D$300,"&gt;="&amp;Y$1),SUMIF(База!$B$3:$B$305,$A53,База!$H$3:$H$152))</f>
        <v>0</v>
      </c>
      <c r="Z53" s="46">
        <f ca="1">IF(COUNTIFS(Распис!$B$4:$B$300,$A53,Распис!$C$4:$C$300,"&lt;="&amp;Z$1,Распис!$D$4:$D$300,"&gt;="&amp;Z$1)&gt;0,SUMIFS(Распис!$I$4:$I$300,Распис!$B$4:$B$300,$A53,Распис!$C$4:$C$300,"&lt;="&amp;Z$1,Распис!$D$4:$D$300,"&gt;="&amp;Z$1),SUMIF(База!$B$3:$B$305,$A53,База!$I$3:$I$152))</f>
        <v>0</v>
      </c>
      <c r="AA53" s="46">
        <f ca="1">IF(COUNTIFS(Распис!$B$4:$B$300,$A53,Распис!$C$4:$C$300,"&lt;="&amp;AA$1,Распис!$D$4:$D$300,"&gt;="&amp;AA$1)&gt;0,SUMIFS(Распис!$J$4:$J$300,Распис!$B$4:$B$300,$A53,Распис!$C$4:$C$300,"&lt;="&amp;AA$1,Распис!$D$4:$D$300,"&gt;="&amp;AA$1),SUMIF(База!$B$3:$B$305,$A53,База!$J$3:$J$152))</f>
        <v>0</v>
      </c>
      <c r="AB53" s="46">
        <f ca="1">IF(COUNTIFS(Распис!$B$4:$B$300,$A53,Распис!$C$4:$C$300,"&lt;="&amp;AB$1,Распис!$D$4:$D$300,"&gt;="&amp;AB$1)&gt;0,SUMIFS(Распис!$K$4:$K$300,Распис!$B$4:$B$300,$A53,Распис!$C$4:$C$300,"&lt;="&amp;AB$1,Распис!$D$4:$D$300,"&gt;="&amp;AB$1),SUMIF(База!$B$3:$B$305,$A53,База!$K$3:$K$152))</f>
        <v>0</v>
      </c>
      <c r="AC53" s="46" t="s">
        <v>23</v>
      </c>
      <c r="AD53" s="46">
        <f ca="1">IF(COUNTIFS(Распис!$B$4:$B$300,$A53,Распис!$C$4:$C$300,"&lt;="&amp;AD$1,Распис!$D$4:$D$300,"&gt;="&amp;AD$1)&gt;0,SUMIFS(Распис!$F$4:$F$300,Распис!$B$4:$B$300,$A53,Распис!$C$4:$C$300,"&lt;="&amp;AD$1,Распис!$D$4:$D$300,"&gt;="&amp;AD$1),SUMIF(База!$B$3:$B$305,$A53,База!$F$3:$F$152))</f>
        <v>0</v>
      </c>
      <c r="AE53" s="46">
        <f ca="1">IF(COUNTIFS(Распис!$B$4:$B$300,$A53,Распис!$C$4:$C$300,"&lt;="&amp;AE$1,Распис!$D$4:$D$300,"&gt;="&amp;AE$1)&gt;0,SUMIFS(Распис!$G$4:$G$300,Распис!$B$4:$B$300,$A53,Распис!$C$4:$C$300,"&lt;="&amp;AE$1,Распис!$D$4:$D$300,"&gt;="&amp;AE$1),SUMIF(База!$B$3:$B$305,$A53,База!$G$3:$G$152))</f>
        <v>0</v>
      </c>
      <c r="AF53" s="46">
        <f ca="1">IF(COUNTIFS(Распис!$B$4:$B$300,$A53,Распис!$C$4:$C$300,"&lt;="&amp;AF$1,Распис!$D$4:$D$300,"&gt;="&amp;AF$1)&gt;0,SUMIFS(Распис!$H$4:$H$300,Распис!$B$4:$B$300,$A53,Распис!$C$4:$C$300,"&lt;="&amp;AF$1,Распис!$D$4:$D$300,"&gt;="&amp;AF$1),SUMIF(База!$B$3:$B$305,$A53,База!$H$3:$H$152))</f>
        <v>0</v>
      </c>
      <c r="AG53" s="46">
        <f t="shared" ca="1" si="11"/>
        <v>0</v>
      </c>
      <c r="AH53" s="46">
        <f ca="1">AG53-SUMIFS(Распред!$G$4:$G$300,Распред!$B$4:$B$300,"январь",Распред!$F$4:$F$300,A53)</f>
        <v>0</v>
      </c>
      <c r="AI53" s="46">
        <f ca="1">AH53+(COUNTIF(B53:AF53,"КД")+SUMIFS(Распред!$AH$4:$AH$300,Распред!$F$4:$F$300,A53,Распред!$B$4:$B$300,"январь"))*4</f>
        <v>20</v>
      </c>
      <c r="AJ53" s="46">
        <f t="shared" ca="1" si="12"/>
        <v>0</v>
      </c>
      <c r="AK53" s="46">
        <f t="shared" ca="1" si="13"/>
        <v>0</v>
      </c>
      <c r="AL53" s="46">
        <f>SUMIFS(Распред!$K$4:$K$300,Распред!$B$4:$B$300,"январь",Распред!$J$4:$J$300,A53)+SUMIFS(Распред!$M$4:$M$300,Распред!$B$4:$B$300,"январь",Распред!$L$4:$L$300,A53)+SUMIFS(Распред!$O$4:$O$300,Распред!$B$4:$B$300,"январь",Распред!$N$4:$N$300,A53)+SUMIFS(Распред!$Q$4:$Q$300,Распред!$B$4:$B$300,"январь",Распред!$P$4:$P$300,A53)+SUMIFS(Распред!$S$4:$S$300,Распред!$B$4:$B$300,"январь",Распред!$R$4:$R$300,A53)+SUMIFS(Распред!$U$4:$U$300,Распред!$B$4:$B$300,"январь",Распред!$T$4:$T$300,A53)+SUMIFS(Распред!$W$4:$W$300,Распред!$B$4:$B$300,"январь",Распред!$V$4:$V$300,A53)+SUMIFS(Распред!$Y$4:$Y$300,Распред!$B$4:$B$300,"январь",Распред!$X$4:$X$300,A53)+SUMIFS(Распред!$AA$4:$AA$300,Распред!$B$4:$B$300,"январь",Распред!$Z$4:$Z$300,A53)+SUMIFS(Распред!$AC$4:$AC$300,Распред!$B$4:$B$300,"январь",Распред!$AB$4:$AB$300,A53)</f>
        <v>0</v>
      </c>
      <c r="AM53" s="46">
        <f t="shared" ca="1" si="14"/>
        <v>0</v>
      </c>
      <c r="AN53" s="46">
        <f t="shared" ca="1" si="15"/>
        <v>0</v>
      </c>
      <c r="AO53" s="46">
        <f t="shared" ca="1" si="16"/>
        <v>0</v>
      </c>
      <c r="AP53" s="46"/>
      <c r="AQ53" s="46">
        <f t="shared" ca="1" si="8"/>
        <v>0</v>
      </c>
      <c r="AR53" s="47"/>
      <c r="AS53" s="47">
        <f t="shared" ca="1" si="9"/>
        <v>0</v>
      </c>
      <c r="AT53" s="47"/>
      <c r="AU53" s="47"/>
      <c r="AV53" s="47"/>
      <c r="AW53" s="47"/>
      <c r="AX53" s="47"/>
      <c r="AY53" s="47"/>
      <c r="AZ53" s="47"/>
      <c r="BA53" s="47"/>
      <c r="BB53" s="47"/>
    </row>
    <row r="54" spans="1:54" x14ac:dyDescent="0.25">
      <c r="A54" s="47">
        <f>База!B54</f>
        <v>0</v>
      </c>
      <c r="B54" s="46" t="s">
        <v>24</v>
      </c>
      <c r="C54" s="46" t="s">
        <v>24</v>
      </c>
      <c r="D54" s="46" t="s">
        <v>25</v>
      </c>
      <c r="E54" s="46" t="s">
        <v>25</v>
      </c>
      <c r="F54" s="46" t="s">
        <v>25</v>
      </c>
      <c r="G54" s="46" t="s">
        <v>25</v>
      </c>
      <c r="H54" s="46" t="s">
        <v>23</v>
      </c>
      <c r="I54" s="46" t="s">
        <v>25</v>
      </c>
      <c r="J54" s="46">
        <f ca="1">IF(COUNTIFS(Распис!$B$4:$B$300,$A54,Распис!$C$4:$C$300,"&lt;="&amp;J$1,Распис!$D$4:$D$300,"&gt;="&amp;J$1)&gt;0,SUMIFS(Распис!$G$4:$G$300,Распис!$B$4:$B$300,$A54,Распис!$C$4:$C$300,"&lt;="&amp;J$1,Распис!$D$4:$D$300,"&gt;="&amp;J$1),SUMIF(База!$B$3:$B$305,$A54,База!$G$3:$G$152))</f>
        <v>0</v>
      </c>
      <c r="K54" s="46">
        <f ca="1">IF(COUNTIFS(Распис!$B$4:$B$300,$A54,Распис!$C$4:$C$300,"&lt;="&amp;K$1,Распис!$D$4:$D$300,"&gt;="&amp;K$1)&gt;0,SUMIFS(Распис!$H$4:$H$300,Распис!$B$4:$B$300,$A54,Распис!$C$4:$C$300,"&lt;="&amp;K$1,Распис!$D$4:$D$300,"&gt;="&amp;K$1),SUMIF(База!$B$3:$B$305,$A54,База!$H$3:$H$152))</f>
        <v>0</v>
      </c>
      <c r="L54" s="46">
        <f ca="1">IF(COUNTIFS(Распис!$B$4:$B$300,$A54,Распис!$C$4:$C$300,"&lt;="&amp;L$1,Распис!$D$4:$D$300,"&gt;="&amp;L$1)&gt;0,SUMIFS(Распис!$I$4:$I$300,Распис!$B$4:$B$300,$A54,Распис!$C$4:$C$300,"&lt;="&amp;L$1,Распис!$D$4:$D$300,"&gt;="&amp;L$1),SUMIF(База!$B$3:$B$305,$A54,База!$I$3:$I$152))</f>
        <v>0</v>
      </c>
      <c r="M54" s="46">
        <f ca="1">IF(COUNTIFS(Распис!$B$4:$B$300,$A54,Распис!$C$4:$C$300,"&lt;="&amp;M$1,Распис!$D$4:$D$300,"&gt;="&amp;M$1)&gt;0,SUMIFS(Распис!$J$4:$J$300,Распис!$B$4:$B$300,$A54,Распис!$C$4:$C$300,"&lt;="&amp;M$1,Распис!$D$4:$D$300,"&gt;="&amp;M$1),SUMIF(База!$B$3:$B$305,$A54,База!$J$3:$J$152))</f>
        <v>0</v>
      </c>
      <c r="N54" s="46">
        <f ca="1">IF(COUNTIFS(Распис!$B$4:$B$300,$A54,Распис!$C$4:$C$300,"&lt;="&amp;N$1,Распис!$D$4:$D$300,"&gt;="&amp;N$1)&gt;0,SUMIFS(Распис!$K$4:$K$300,Распис!$B$4:$B$300,$A54,Распис!$C$4:$C$300,"&lt;="&amp;N$1,Распис!$D$4:$D$300,"&gt;="&amp;N$1),SUMIF(База!$B$3:$B$305,$A54,База!$K$3:$K$152))</f>
        <v>0</v>
      </c>
      <c r="O54" s="46" t="s">
        <v>23</v>
      </c>
      <c r="P54" s="46">
        <f ca="1">IF(COUNTIFS(Распис!$B$4:$B$300,$A54,Распис!$C$4:$C$300,"&lt;="&amp;P$1,Распис!$D$4:$D$300,"&gt;="&amp;P$1)&gt;0,SUMIFS(Распис!$F$4:$F$300,Распис!$B$4:$B$300,$A54,Распис!$C$4:$C$300,"&lt;="&amp;P$1,Распис!$D$4:$D$300,"&gt;="&amp;P$1),SUMIF(База!$B$3:$B$305,$A54,База!$F$3:$F$152))</f>
        <v>0</v>
      </c>
      <c r="Q54" s="46">
        <f ca="1">IF(COUNTIFS(Распис!$B$4:$B$300,$A54,Распис!$C$4:$C$300,"&lt;="&amp;Q$1,Распис!$D$4:$D$300,"&gt;="&amp;Q$1)&gt;0,SUMIFS(Распис!$G$4:$G$300,Распис!$B$4:$B$300,$A54,Распис!$C$4:$C$300,"&lt;="&amp;Q$1,Распис!$D$4:$D$300,"&gt;="&amp;Q$1),SUMIF(База!$B$3:$B$305,$A54,База!$G$3:$G$152))</f>
        <v>0</v>
      </c>
      <c r="R54" s="46">
        <f ca="1">IF(COUNTIFS(Распис!$B$4:$B$300,$A54,Распис!$C$4:$C$300,"&lt;="&amp;R$1,Распис!$D$4:$D$300,"&gt;="&amp;R$1)&gt;0,SUMIFS(Распис!$H$4:$H$300,Распис!$B$4:$B$300,$A54,Распис!$C$4:$C$300,"&lt;="&amp;R$1,Распис!$D$4:$D$300,"&gt;="&amp;R$1),SUMIF(База!$B$3:$B$305,$A54,База!$H$3:$H$152))</f>
        <v>0</v>
      </c>
      <c r="S54" s="46">
        <f ca="1">IF(COUNTIFS(Распис!$B$4:$B$300,$A54,Распис!$C$4:$C$300,"&lt;="&amp;S$1,Распис!$D$4:$D$300,"&gt;="&amp;S$1)&gt;0,SUMIFS(Распис!$I$4:$I$300,Распис!$B$4:$B$300,$A54,Распис!$C$4:$C$300,"&lt;="&amp;S$1,Распис!$D$4:$D$300,"&gt;="&amp;S$1),SUMIF(База!$B$3:$B$305,$A54,База!$I$3:$I$152))</f>
        <v>0</v>
      </c>
      <c r="T54" s="46">
        <f ca="1">IF(COUNTIFS(Распис!$B$4:$B$300,$A54,Распис!$C$4:$C$300,"&lt;="&amp;T$1,Распис!$D$4:$D$300,"&gt;="&amp;T$1)&gt;0,SUMIFS(Распис!$J$4:$J$300,Распис!$B$4:$B$300,$A54,Распис!$C$4:$C$300,"&lt;="&amp;T$1,Распис!$D$4:$D$300,"&gt;="&amp;T$1),SUMIF(База!$B$3:$B$305,$A54,База!$J$3:$J$152))</f>
        <v>0</v>
      </c>
      <c r="U54" s="46">
        <f ca="1">IF(COUNTIFS(Распис!$B$4:$B$300,$A54,Распис!$C$4:$C$300,"&lt;="&amp;U$1,Распис!$D$4:$D$300,"&gt;="&amp;U$1)&gt;0,SUMIFS(Распис!$K$4:$K$300,Распис!$B$4:$B$300,$A54,Распис!$C$4:$C$300,"&lt;="&amp;U$1,Распис!$D$4:$D$300,"&gt;="&amp;U$1),SUMIF(База!$B$3:$B$305,$A54,База!$K$3:$K$152))</f>
        <v>0</v>
      </c>
      <c r="V54" s="46" t="s">
        <v>23</v>
      </c>
      <c r="W54" s="46">
        <f ca="1">IF(COUNTIFS(Распис!$B$4:$B$300,$A54,Распис!$C$4:$C$300,"&lt;="&amp;W$1,Распис!$D$4:$D$300,"&gt;="&amp;W$1)&gt;0,SUMIFS(Распис!$F$4:$F$300,Распис!$B$4:$B$300,$A54,Распис!$C$4:$C$300,"&lt;="&amp;W$1,Распис!$D$4:$D$300,"&gt;="&amp;W$1),SUMIF(База!$B$3:$B$305,$A54,База!$F$3:$F$152))</f>
        <v>0</v>
      </c>
      <c r="X54" s="46">
        <f ca="1">IF(COUNTIFS(Распис!$B$4:$B$300,$A54,Распис!$C$4:$C$300,"&lt;="&amp;X$1,Распис!$D$4:$D$300,"&gt;="&amp;X$1)&gt;0,SUMIFS(Распис!$G$4:$G$300,Распис!$B$4:$B$300,$A54,Распис!$C$4:$C$300,"&lt;="&amp;X$1,Распис!$D$4:$D$300,"&gt;="&amp;X$1),SUMIF(База!$B$3:$B$305,$A54,База!$G$3:$G$152))</f>
        <v>0</v>
      </c>
      <c r="Y54" s="46">
        <f ca="1">IF(COUNTIFS(Распис!$B$4:$B$300,$A54,Распис!$C$4:$C$300,"&lt;="&amp;Y$1,Распис!$D$4:$D$300,"&gt;="&amp;Y$1)&gt;0,SUMIFS(Распис!$H$4:$H$300,Распис!$B$4:$B$300,$A54,Распис!$C$4:$C$300,"&lt;="&amp;Y$1,Распис!$D$4:$D$300,"&gt;="&amp;Y$1),SUMIF(База!$B$3:$B$305,$A54,База!$H$3:$H$152))</f>
        <v>0</v>
      </c>
      <c r="Z54" s="46">
        <f ca="1">IF(COUNTIFS(Распис!$B$4:$B$300,$A54,Распис!$C$4:$C$300,"&lt;="&amp;Z$1,Распис!$D$4:$D$300,"&gt;="&amp;Z$1)&gt;0,SUMIFS(Распис!$I$4:$I$300,Распис!$B$4:$B$300,$A54,Распис!$C$4:$C$300,"&lt;="&amp;Z$1,Распис!$D$4:$D$300,"&gt;="&amp;Z$1),SUMIF(База!$B$3:$B$305,$A54,База!$I$3:$I$152))</f>
        <v>0</v>
      </c>
      <c r="AA54" s="46">
        <f ca="1">IF(COUNTIFS(Распис!$B$4:$B$300,$A54,Распис!$C$4:$C$300,"&lt;="&amp;AA$1,Распис!$D$4:$D$300,"&gt;="&amp;AA$1)&gt;0,SUMIFS(Распис!$J$4:$J$300,Распис!$B$4:$B$300,$A54,Распис!$C$4:$C$300,"&lt;="&amp;AA$1,Распис!$D$4:$D$300,"&gt;="&amp;AA$1),SUMIF(База!$B$3:$B$305,$A54,База!$J$3:$J$152))</f>
        <v>0</v>
      </c>
      <c r="AB54" s="46">
        <f ca="1">IF(COUNTIFS(Распис!$B$4:$B$300,$A54,Распис!$C$4:$C$300,"&lt;="&amp;AB$1,Распис!$D$4:$D$300,"&gt;="&amp;AB$1)&gt;0,SUMIFS(Распис!$K$4:$K$300,Распис!$B$4:$B$300,$A54,Распис!$C$4:$C$300,"&lt;="&amp;AB$1,Распис!$D$4:$D$300,"&gt;="&amp;AB$1),SUMIF(База!$B$3:$B$305,$A54,База!$K$3:$K$152))</f>
        <v>0</v>
      </c>
      <c r="AC54" s="46" t="s">
        <v>23</v>
      </c>
      <c r="AD54" s="46">
        <f ca="1">IF(COUNTIFS(Распис!$B$4:$B$300,$A54,Распис!$C$4:$C$300,"&lt;="&amp;AD$1,Распис!$D$4:$D$300,"&gt;="&amp;AD$1)&gt;0,SUMIFS(Распис!$F$4:$F$300,Распис!$B$4:$B$300,$A54,Распис!$C$4:$C$300,"&lt;="&amp;AD$1,Распис!$D$4:$D$300,"&gt;="&amp;AD$1),SUMIF(База!$B$3:$B$305,$A54,База!$F$3:$F$152))</f>
        <v>0</v>
      </c>
      <c r="AE54" s="46">
        <f ca="1">IF(COUNTIFS(Распис!$B$4:$B$300,$A54,Распис!$C$4:$C$300,"&lt;="&amp;AE$1,Распис!$D$4:$D$300,"&gt;="&amp;AE$1)&gt;0,SUMIFS(Распис!$G$4:$G$300,Распис!$B$4:$B$300,$A54,Распис!$C$4:$C$300,"&lt;="&amp;AE$1,Распис!$D$4:$D$300,"&gt;="&amp;AE$1),SUMIF(База!$B$3:$B$305,$A54,База!$G$3:$G$152))</f>
        <v>0</v>
      </c>
      <c r="AF54" s="46">
        <f ca="1">IF(COUNTIFS(Распис!$B$4:$B$300,$A54,Распис!$C$4:$C$300,"&lt;="&amp;AF$1,Распис!$D$4:$D$300,"&gt;="&amp;AF$1)&gt;0,SUMIFS(Распис!$H$4:$H$300,Распис!$B$4:$B$300,$A54,Распис!$C$4:$C$300,"&lt;="&amp;AF$1,Распис!$D$4:$D$300,"&gt;="&amp;AF$1),SUMIF(База!$B$3:$B$305,$A54,База!$H$3:$H$152))</f>
        <v>0</v>
      </c>
      <c r="AG54" s="46">
        <f t="shared" ca="1" si="11"/>
        <v>0</v>
      </c>
      <c r="AH54" s="46">
        <f ca="1">AG54-SUMIFS(Распред!$G$4:$G$300,Распред!$B$4:$B$300,"январь",Распред!$F$4:$F$300,A54)</f>
        <v>0</v>
      </c>
      <c r="AI54" s="46">
        <f ca="1">AH54+(COUNTIF(B54:AF54,"КД")+SUMIFS(Распред!$AH$4:$AH$300,Распред!$F$4:$F$300,A54,Распред!$B$4:$B$300,"январь"))*4</f>
        <v>20</v>
      </c>
      <c r="AJ54" s="46">
        <f t="shared" ca="1" si="12"/>
        <v>0</v>
      </c>
      <c r="AK54" s="46">
        <f t="shared" ca="1" si="13"/>
        <v>0</v>
      </c>
      <c r="AL54" s="46">
        <f>SUMIFS(Распред!$K$4:$K$300,Распред!$B$4:$B$300,"январь",Распред!$J$4:$J$300,A54)+SUMIFS(Распред!$M$4:$M$300,Распред!$B$4:$B$300,"январь",Распред!$L$4:$L$300,A54)+SUMIFS(Распред!$O$4:$O$300,Распред!$B$4:$B$300,"январь",Распред!$N$4:$N$300,A54)+SUMIFS(Распред!$Q$4:$Q$300,Распред!$B$4:$B$300,"январь",Распред!$P$4:$P$300,A54)+SUMIFS(Распред!$S$4:$S$300,Распред!$B$4:$B$300,"январь",Распред!$R$4:$R$300,A54)+SUMIFS(Распред!$U$4:$U$300,Распред!$B$4:$B$300,"январь",Распред!$T$4:$T$300,A54)+SUMIFS(Распред!$W$4:$W$300,Распред!$B$4:$B$300,"январь",Распред!$V$4:$V$300,A54)+SUMIFS(Распред!$Y$4:$Y$300,Распред!$B$4:$B$300,"январь",Распред!$X$4:$X$300,A54)+SUMIFS(Распред!$AA$4:$AA$300,Распред!$B$4:$B$300,"январь",Распред!$Z$4:$Z$300,A54)+SUMIFS(Распред!$AC$4:$AC$300,Распред!$B$4:$B$300,"январь",Распред!$AB$4:$AB$300,A54)</f>
        <v>0</v>
      </c>
      <c r="AM54" s="46">
        <f t="shared" ca="1" si="14"/>
        <v>0</v>
      </c>
      <c r="AN54" s="46">
        <f t="shared" ca="1" si="15"/>
        <v>0</v>
      </c>
      <c r="AO54" s="46">
        <f t="shared" ca="1" si="16"/>
        <v>0</v>
      </c>
      <c r="AP54" s="46"/>
      <c r="AQ54" s="46">
        <f t="shared" ca="1" si="8"/>
        <v>0</v>
      </c>
      <c r="AR54" s="47"/>
      <c r="AS54" s="47">
        <f t="shared" ca="1" si="9"/>
        <v>0</v>
      </c>
      <c r="AT54" s="47"/>
      <c r="AU54" s="47"/>
      <c r="AV54" s="47"/>
      <c r="AW54" s="47"/>
      <c r="AX54" s="47"/>
      <c r="AY54" s="47"/>
      <c r="AZ54" s="47"/>
      <c r="BA54" s="47"/>
      <c r="BB54" s="47"/>
    </row>
    <row r="55" spans="1:54" x14ac:dyDescent="0.25">
      <c r="A55" s="47">
        <f>База!B55</f>
        <v>0</v>
      </c>
      <c r="B55" s="46" t="s">
        <v>24</v>
      </c>
      <c r="C55" s="46" t="s">
        <v>24</v>
      </c>
      <c r="D55" s="46" t="s">
        <v>25</v>
      </c>
      <c r="E55" s="46" t="s">
        <v>25</v>
      </c>
      <c r="F55" s="46" t="s">
        <v>25</v>
      </c>
      <c r="G55" s="46" t="s">
        <v>25</v>
      </c>
      <c r="H55" s="46" t="s">
        <v>23</v>
      </c>
      <c r="I55" s="46" t="s">
        <v>25</v>
      </c>
      <c r="J55" s="46">
        <f ca="1">IF(COUNTIFS(Распис!$B$4:$B$300,$A55,Распис!$C$4:$C$300,"&lt;="&amp;J$1,Распис!$D$4:$D$300,"&gt;="&amp;J$1)&gt;0,SUMIFS(Распис!$G$4:$G$300,Распис!$B$4:$B$300,$A55,Распис!$C$4:$C$300,"&lt;="&amp;J$1,Распис!$D$4:$D$300,"&gt;="&amp;J$1),SUMIF(База!$B$3:$B$305,$A55,База!$G$3:$G$152))</f>
        <v>0</v>
      </c>
      <c r="K55" s="46">
        <f ca="1">IF(COUNTIFS(Распис!$B$4:$B$300,$A55,Распис!$C$4:$C$300,"&lt;="&amp;K$1,Распис!$D$4:$D$300,"&gt;="&amp;K$1)&gt;0,SUMIFS(Распис!$H$4:$H$300,Распис!$B$4:$B$300,$A55,Распис!$C$4:$C$300,"&lt;="&amp;K$1,Распис!$D$4:$D$300,"&gt;="&amp;K$1),SUMIF(База!$B$3:$B$305,$A55,База!$H$3:$H$152))</f>
        <v>0</v>
      </c>
      <c r="L55" s="46">
        <f ca="1">IF(COUNTIFS(Распис!$B$4:$B$300,$A55,Распис!$C$4:$C$300,"&lt;="&amp;L$1,Распис!$D$4:$D$300,"&gt;="&amp;L$1)&gt;0,SUMIFS(Распис!$I$4:$I$300,Распис!$B$4:$B$300,$A55,Распис!$C$4:$C$300,"&lt;="&amp;L$1,Распис!$D$4:$D$300,"&gt;="&amp;L$1),SUMIF(База!$B$3:$B$305,$A55,База!$I$3:$I$152))</f>
        <v>0</v>
      </c>
      <c r="M55" s="46">
        <f ca="1">IF(COUNTIFS(Распис!$B$4:$B$300,$A55,Распис!$C$4:$C$300,"&lt;="&amp;M$1,Распис!$D$4:$D$300,"&gt;="&amp;M$1)&gt;0,SUMIFS(Распис!$J$4:$J$300,Распис!$B$4:$B$300,$A55,Распис!$C$4:$C$300,"&lt;="&amp;M$1,Распис!$D$4:$D$300,"&gt;="&amp;M$1),SUMIF(База!$B$3:$B$305,$A55,База!$J$3:$J$152))</f>
        <v>0</v>
      </c>
      <c r="N55" s="46">
        <f ca="1">IF(COUNTIFS(Распис!$B$4:$B$300,$A55,Распис!$C$4:$C$300,"&lt;="&amp;N$1,Распис!$D$4:$D$300,"&gt;="&amp;N$1)&gt;0,SUMIFS(Распис!$K$4:$K$300,Распис!$B$4:$B$300,$A55,Распис!$C$4:$C$300,"&lt;="&amp;N$1,Распис!$D$4:$D$300,"&gt;="&amp;N$1),SUMIF(База!$B$3:$B$305,$A55,База!$K$3:$K$152))</f>
        <v>0</v>
      </c>
      <c r="O55" s="46" t="s">
        <v>23</v>
      </c>
      <c r="P55" s="46">
        <f ca="1">IF(COUNTIFS(Распис!$B$4:$B$300,$A55,Распис!$C$4:$C$300,"&lt;="&amp;P$1,Распис!$D$4:$D$300,"&gt;="&amp;P$1)&gt;0,SUMIFS(Распис!$F$4:$F$300,Распис!$B$4:$B$300,$A55,Распис!$C$4:$C$300,"&lt;="&amp;P$1,Распис!$D$4:$D$300,"&gt;="&amp;P$1),SUMIF(База!$B$3:$B$305,$A55,База!$F$3:$F$152))</f>
        <v>0</v>
      </c>
      <c r="Q55" s="46">
        <f ca="1">IF(COUNTIFS(Распис!$B$4:$B$300,$A55,Распис!$C$4:$C$300,"&lt;="&amp;Q$1,Распис!$D$4:$D$300,"&gt;="&amp;Q$1)&gt;0,SUMIFS(Распис!$G$4:$G$300,Распис!$B$4:$B$300,$A55,Распис!$C$4:$C$300,"&lt;="&amp;Q$1,Распис!$D$4:$D$300,"&gt;="&amp;Q$1),SUMIF(База!$B$3:$B$305,$A55,База!$G$3:$G$152))</f>
        <v>0</v>
      </c>
      <c r="R55" s="46">
        <f ca="1">IF(COUNTIFS(Распис!$B$4:$B$300,$A55,Распис!$C$4:$C$300,"&lt;="&amp;R$1,Распис!$D$4:$D$300,"&gt;="&amp;R$1)&gt;0,SUMIFS(Распис!$H$4:$H$300,Распис!$B$4:$B$300,$A55,Распис!$C$4:$C$300,"&lt;="&amp;R$1,Распис!$D$4:$D$300,"&gt;="&amp;R$1),SUMIF(База!$B$3:$B$305,$A55,База!$H$3:$H$152))</f>
        <v>0</v>
      </c>
      <c r="S55" s="46">
        <f ca="1">IF(COUNTIFS(Распис!$B$4:$B$300,$A55,Распис!$C$4:$C$300,"&lt;="&amp;S$1,Распис!$D$4:$D$300,"&gt;="&amp;S$1)&gt;0,SUMIFS(Распис!$I$4:$I$300,Распис!$B$4:$B$300,$A55,Распис!$C$4:$C$300,"&lt;="&amp;S$1,Распис!$D$4:$D$300,"&gt;="&amp;S$1),SUMIF(База!$B$3:$B$305,$A55,База!$I$3:$I$152))</f>
        <v>0</v>
      </c>
      <c r="T55" s="46">
        <f ca="1">IF(COUNTIFS(Распис!$B$4:$B$300,$A55,Распис!$C$4:$C$300,"&lt;="&amp;T$1,Распис!$D$4:$D$300,"&gt;="&amp;T$1)&gt;0,SUMIFS(Распис!$J$4:$J$300,Распис!$B$4:$B$300,$A55,Распис!$C$4:$C$300,"&lt;="&amp;T$1,Распис!$D$4:$D$300,"&gt;="&amp;T$1),SUMIF(База!$B$3:$B$305,$A55,База!$J$3:$J$152))</f>
        <v>0</v>
      </c>
      <c r="U55" s="46">
        <f ca="1">IF(COUNTIFS(Распис!$B$4:$B$300,$A55,Распис!$C$4:$C$300,"&lt;="&amp;U$1,Распис!$D$4:$D$300,"&gt;="&amp;U$1)&gt;0,SUMIFS(Распис!$K$4:$K$300,Распис!$B$4:$B$300,$A55,Распис!$C$4:$C$300,"&lt;="&amp;U$1,Распис!$D$4:$D$300,"&gt;="&amp;U$1),SUMIF(База!$B$3:$B$305,$A55,База!$K$3:$K$152))</f>
        <v>0</v>
      </c>
      <c r="V55" s="46" t="s">
        <v>23</v>
      </c>
      <c r="W55" s="46">
        <f ca="1">IF(COUNTIFS(Распис!$B$4:$B$300,$A55,Распис!$C$4:$C$300,"&lt;="&amp;W$1,Распис!$D$4:$D$300,"&gt;="&amp;W$1)&gt;0,SUMIFS(Распис!$F$4:$F$300,Распис!$B$4:$B$300,$A55,Распис!$C$4:$C$300,"&lt;="&amp;W$1,Распис!$D$4:$D$300,"&gt;="&amp;W$1),SUMIF(База!$B$3:$B$305,$A55,База!$F$3:$F$152))</f>
        <v>0</v>
      </c>
      <c r="X55" s="46">
        <f ca="1">IF(COUNTIFS(Распис!$B$4:$B$300,$A55,Распис!$C$4:$C$300,"&lt;="&amp;X$1,Распис!$D$4:$D$300,"&gt;="&amp;X$1)&gt;0,SUMIFS(Распис!$G$4:$G$300,Распис!$B$4:$B$300,$A55,Распис!$C$4:$C$300,"&lt;="&amp;X$1,Распис!$D$4:$D$300,"&gt;="&amp;X$1),SUMIF(База!$B$3:$B$305,$A55,База!$G$3:$G$152))</f>
        <v>0</v>
      </c>
      <c r="Y55" s="46">
        <f ca="1">IF(COUNTIFS(Распис!$B$4:$B$300,$A55,Распис!$C$4:$C$300,"&lt;="&amp;Y$1,Распис!$D$4:$D$300,"&gt;="&amp;Y$1)&gt;0,SUMIFS(Распис!$H$4:$H$300,Распис!$B$4:$B$300,$A55,Распис!$C$4:$C$300,"&lt;="&amp;Y$1,Распис!$D$4:$D$300,"&gt;="&amp;Y$1),SUMIF(База!$B$3:$B$305,$A55,База!$H$3:$H$152))</f>
        <v>0</v>
      </c>
      <c r="Z55" s="46">
        <f ca="1">IF(COUNTIFS(Распис!$B$4:$B$300,$A55,Распис!$C$4:$C$300,"&lt;="&amp;Z$1,Распис!$D$4:$D$300,"&gt;="&amp;Z$1)&gt;0,SUMIFS(Распис!$I$4:$I$300,Распис!$B$4:$B$300,$A55,Распис!$C$4:$C$300,"&lt;="&amp;Z$1,Распис!$D$4:$D$300,"&gt;="&amp;Z$1),SUMIF(База!$B$3:$B$305,$A55,База!$I$3:$I$152))</f>
        <v>0</v>
      </c>
      <c r="AA55" s="46">
        <f ca="1">IF(COUNTIFS(Распис!$B$4:$B$300,$A55,Распис!$C$4:$C$300,"&lt;="&amp;AA$1,Распис!$D$4:$D$300,"&gt;="&amp;AA$1)&gt;0,SUMIFS(Распис!$J$4:$J$300,Распис!$B$4:$B$300,$A55,Распис!$C$4:$C$300,"&lt;="&amp;AA$1,Распис!$D$4:$D$300,"&gt;="&amp;AA$1),SUMIF(База!$B$3:$B$305,$A55,База!$J$3:$J$152))</f>
        <v>0</v>
      </c>
      <c r="AB55" s="46">
        <f ca="1">IF(COUNTIFS(Распис!$B$4:$B$300,$A55,Распис!$C$4:$C$300,"&lt;="&amp;AB$1,Распис!$D$4:$D$300,"&gt;="&amp;AB$1)&gt;0,SUMIFS(Распис!$K$4:$K$300,Распис!$B$4:$B$300,$A55,Распис!$C$4:$C$300,"&lt;="&amp;AB$1,Распис!$D$4:$D$300,"&gt;="&amp;AB$1),SUMIF(База!$B$3:$B$305,$A55,База!$K$3:$K$152))</f>
        <v>0</v>
      </c>
      <c r="AC55" s="46" t="s">
        <v>23</v>
      </c>
      <c r="AD55" s="46">
        <f ca="1">IF(COUNTIFS(Распис!$B$4:$B$300,$A55,Распис!$C$4:$C$300,"&lt;="&amp;AD$1,Распис!$D$4:$D$300,"&gt;="&amp;AD$1)&gt;0,SUMIFS(Распис!$F$4:$F$300,Распис!$B$4:$B$300,$A55,Распис!$C$4:$C$300,"&lt;="&amp;AD$1,Распис!$D$4:$D$300,"&gt;="&amp;AD$1),SUMIF(База!$B$3:$B$305,$A55,База!$F$3:$F$152))</f>
        <v>0</v>
      </c>
      <c r="AE55" s="46">
        <f ca="1">IF(COUNTIFS(Распис!$B$4:$B$300,$A55,Распис!$C$4:$C$300,"&lt;="&amp;AE$1,Распис!$D$4:$D$300,"&gt;="&amp;AE$1)&gt;0,SUMIFS(Распис!$G$4:$G$300,Распис!$B$4:$B$300,$A55,Распис!$C$4:$C$300,"&lt;="&amp;AE$1,Распис!$D$4:$D$300,"&gt;="&amp;AE$1),SUMIF(База!$B$3:$B$305,$A55,База!$G$3:$G$152))</f>
        <v>0</v>
      </c>
      <c r="AF55" s="46">
        <f ca="1">IF(COUNTIFS(Распис!$B$4:$B$300,$A55,Распис!$C$4:$C$300,"&lt;="&amp;AF$1,Распис!$D$4:$D$300,"&gt;="&amp;AF$1)&gt;0,SUMIFS(Распис!$H$4:$H$300,Распис!$B$4:$B$300,$A55,Распис!$C$4:$C$300,"&lt;="&amp;AF$1,Распис!$D$4:$D$300,"&gt;="&amp;AF$1),SUMIF(База!$B$3:$B$305,$A55,База!$H$3:$H$152))</f>
        <v>0</v>
      </c>
      <c r="AG55" s="46">
        <f t="shared" ca="1" si="11"/>
        <v>0</v>
      </c>
      <c r="AH55" s="46">
        <f ca="1">AG55-SUMIFS(Распред!$G$4:$G$300,Распред!$B$4:$B$300,"январь",Распред!$F$4:$F$300,A55)</f>
        <v>0</v>
      </c>
      <c r="AI55" s="46">
        <f ca="1">AH55+(COUNTIF(B55:AF55,"КД")+SUMIFS(Распред!$AH$4:$AH$300,Распред!$F$4:$F$300,A55,Распред!$B$4:$B$300,"январь"))*4</f>
        <v>20</v>
      </c>
      <c r="AJ55" s="46">
        <f t="shared" ca="1" si="12"/>
        <v>0</v>
      </c>
      <c r="AK55" s="46">
        <f t="shared" ca="1" si="13"/>
        <v>0</v>
      </c>
      <c r="AL55" s="46">
        <f>SUMIFS(Распред!$K$4:$K$300,Распред!$B$4:$B$300,"январь",Распред!$J$4:$J$300,A55)+SUMIFS(Распред!$M$4:$M$300,Распред!$B$4:$B$300,"январь",Распред!$L$4:$L$300,A55)+SUMIFS(Распред!$O$4:$O$300,Распред!$B$4:$B$300,"январь",Распред!$N$4:$N$300,A55)+SUMIFS(Распред!$Q$4:$Q$300,Распред!$B$4:$B$300,"январь",Распред!$P$4:$P$300,A55)+SUMIFS(Распред!$S$4:$S$300,Распред!$B$4:$B$300,"январь",Распред!$R$4:$R$300,A55)+SUMIFS(Распред!$U$4:$U$300,Распред!$B$4:$B$300,"январь",Распред!$T$4:$T$300,A55)+SUMIFS(Распред!$W$4:$W$300,Распред!$B$4:$B$300,"январь",Распред!$V$4:$V$300,A55)+SUMIFS(Распред!$Y$4:$Y$300,Распред!$B$4:$B$300,"январь",Распред!$X$4:$X$300,A55)+SUMIFS(Распред!$AA$4:$AA$300,Распред!$B$4:$B$300,"январь",Распред!$Z$4:$Z$300,A55)+SUMIFS(Распред!$AC$4:$AC$300,Распред!$B$4:$B$300,"январь",Распред!$AB$4:$AB$300,A55)</f>
        <v>0</v>
      </c>
      <c r="AM55" s="46">
        <f t="shared" ca="1" si="14"/>
        <v>0</v>
      </c>
      <c r="AN55" s="46">
        <f t="shared" ca="1" si="15"/>
        <v>0</v>
      </c>
      <c r="AO55" s="46">
        <f t="shared" ca="1" si="16"/>
        <v>0</v>
      </c>
      <c r="AP55" s="46"/>
      <c r="AQ55" s="46">
        <f t="shared" ca="1" si="8"/>
        <v>0</v>
      </c>
      <c r="AR55" s="47"/>
      <c r="AS55" s="47">
        <f t="shared" ca="1" si="9"/>
        <v>0</v>
      </c>
      <c r="AT55" s="47"/>
      <c r="AU55" s="47"/>
      <c r="AV55" s="47"/>
      <c r="AW55" s="47"/>
      <c r="AX55" s="47"/>
      <c r="AY55" s="47"/>
      <c r="AZ55" s="47"/>
      <c r="BA55" s="47"/>
      <c r="BB55" s="47"/>
    </row>
    <row r="56" spans="1:54" x14ac:dyDescent="0.25">
      <c r="A56" s="47">
        <f>База!B56</f>
        <v>0</v>
      </c>
      <c r="B56" s="46" t="s">
        <v>24</v>
      </c>
      <c r="C56" s="46" t="s">
        <v>24</v>
      </c>
      <c r="D56" s="46" t="s">
        <v>25</v>
      </c>
      <c r="E56" s="46" t="s">
        <v>25</v>
      </c>
      <c r="F56" s="46" t="s">
        <v>25</v>
      </c>
      <c r="G56" s="46" t="s">
        <v>25</v>
      </c>
      <c r="H56" s="46" t="s">
        <v>23</v>
      </c>
      <c r="I56" s="46" t="s">
        <v>25</v>
      </c>
      <c r="J56" s="46">
        <f ca="1">IF(COUNTIFS(Распис!$B$4:$B$300,$A56,Распис!$C$4:$C$300,"&lt;="&amp;J$1,Распис!$D$4:$D$300,"&gt;="&amp;J$1)&gt;0,SUMIFS(Распис!$G$4:$G$300,Распис!$B$4:$B$300,$A56,Распис!$C$4:$C$300,"&lt;="&amp;J$1,Распис!$D$4:$D$300,"&gt;="&amp;J$1),SUMIF(База!$B$3:$B$305,$A56,База!$G$3:$G$152))</f>
        <v>0</v>
      </c>
      <c r="K56" s="46">
        <f ca="1">IF(COUNTIFS(Распис!$B$4:$B$300,$A56,Распис!$C$4:$C$300,"&lt;="&amp;K$1,Распис!$D$4:$D$300,"&gt;="&amp;K$1)&gt;0,SUMIFS(Распис!$H$4:$H$300,Распис!$B$4:$B$300,$A56,Распис!$C$4:$C$300,"&lt;="&amp;K$1,Распис!$D$4:$D$300,"&gt;="&amp;K$1),SUMIF(База!$B$3:$B$305,$A56,База!$H$3:$H$152))</f>
        <v>0</v>
      </c>
      <c r="L56" s="46">
        <f ca="1">IF(COUNTIFS(Распис!$B$4:$B$300,$A56,Распис!$C$4:$C$300,"&lt;="&amp;L$1,Распис!$D$4:$D$300,"&gt;="&amp;L$1)&gt;0,SUMIFS(Распис!$I$4:$I$300,Распис!$B$4:$B$300,$A56,Распис!$C$4:$C$300,"&lt;="&amp;L$1,Распис!$D$4:$D$300,"&gt;="&amp;L$1),SUMIF(База!$B$3:$B$305,$A56,База!$I$3:$I$152))</f>
        <v>0</v>
      </c>
      <c r="M56" s="46">
        <f ca="1">IF(COUNTIFS(Распис!$B$4:$B$300,$A56,Распис!$C$4:$C$300,"&lt;="&amp;M$1,Распис!$D$4:$D$300,"&gt;="&amp;M$1)&gt;0,SUMIFS(Распис!$J$4:$J$300,Распис!$B$4:$B$300,$A56,Распис!$C$4:$C$300,"&lt;="&amp;M$1,Распис!$D$4:$D$300,"&gt;="&amp;M$1),SUMIF(База!$B$3:$B$305,$A56,База!$J$3:$J$152))</f>
        <v>0</v>
      </c>
      <c r="N56" s="46">
        <f ca="1">IF(COUNTIFS(Распис!$B$4:$B$300,$A56,Распис!$C$4:$C$300,"&lt;="&amp;N$1,Распис!$D$4:$D$300,"&gt;="&amp;N$1)&gt;0,SUMIFS(Распис!$K$4:$K$300,Распис!$B$4:$B$300,$A56,Распис!$C$4:$C$300,"&lt;="&amp;N$1,Распис!$D$4:$D$300,"&gt;="&amp;N$1),SUMIF(База!$B$3:$B$305,$A56,База!$K$3:$K$152))</f>
        <v>0</v>
      </c>
      <c r="O56" s="46" t="s">
        <v>23</v>
      </c>
      <c r="P56" s="46">
        <f ca="1">IF(COUNTIFS(Распис!$B$4:$B$300,$A56,Распис!$C$4:$C$300,"&lt;="&amp;P$1,Распис!$D$4:$D$300,"&gt;="&amp;P$1)&gt;0,SUMIFS(Распис!$F$4:$F$300,Распис!$B$4:$B$300,$A56,Распис!$C$4:$C$300,"&lt;="&amp;P$1,Распис!$D$4:$D$300,"&gt;="&amp;P$1),SUMIF(База!$B$3:$B$305,$A56,База!$F$3:$F$152))</f>
        <v>0</v>
      </c>
      <c r="Q56" s="46">
        <f ca="1">IF(COUNTIFS(Распис!$B$4:$B$300,$A56,Распис!$C$4:$C$300,"&lt;="&amp;Q$1,Распис!$D$4:$D$300,"&gt;="&amp;Q$1)&gt;0,SUMIFS(Распис!$G$4:$G$300,Распис!$B$4:$B$300,$A56,Распис!$C$4:$C$300,"&lt;="&amp;Q$1,Распис!$D$4:$D$300,"&gt;="&amp;Q$1),SUMIF(База!$B$3:$B$305,$A56,База!$G$3:$G$152))</f>
        <v>0</v>
      </c>
      <c r="R56" s="46">
        <f ca="1">IF(COUNTIFS(Распис!$B$4:$B$300,$A56,Распис!$C$4:$C$300,"&lt;="&amp;R$1,Распис!$D$4:$D$300,"&gt;="&amp;R$1)&gt;0,SUMIFS(Распис!$H$4:$H$300,Распис!$B$4:$B$300,$A56,Распис!$C$4:$C$300,"&lt;="&amp;R$1,Распис!$D$4:$D$300,"&gt;="&amp;R$1),SUMIF(База!$B$3:$B$305,$A56,База!$H$3:$H$152))</f>
        <v>0</v>
      </c>
      <c r="S56" s="46">
        <f ca="1">IF(COUNTIFS(Распис!$B$4:$B$300,$A56,Распис!$C$4:$C$300,"&lt;="&amp;S$1,Распис!$D$4:$D$300,"&gt;="&amp;S$1)&gt;0,SUMIFS(Распис!$I$4:$I$300,Распис!$B$4:$B$300,$A56,Распис!$C$4:$C$300,"&lt;="&amp;S$1,Распис!$D$4:$D$300,"&gt;="&amp;S$1),SUMIF(База!$B$3:$B$305,$A56,База!$I$3:$I$152))</f>
        <v>0</v>
      </c>
      <c r="T56" s="46">
        <f ca="1">IF(COUNTIFS(Распис!$B$4:$B$300,$A56,Распис!$C$4:$C$300,"&lt;="&amp;T$1,Распис!$D$4:$D$300,"&gt;="&amp;T$1)&gt;0,SUMIFS(Распис!$J$4:$J$300,Распис!$B$4:$B$300,$A56,Распис!$C$4:$C$300,"&lt;="&amp;T$1,Распис!$D$4:$D$300,"&gt;="&amp;T$1),SUMIF(База!$B$3:$B$305,$A56,База!$J$3:$J$152))</f>
        <v>0</v>
      </c>
      <c r="U56" s="46">
        <f ca="1">IF(COUNTIFS(Распис!$B$4:$B$300,$A56,Распис!$C$4:$C$300,"&lt;="&amp;U$1,Распис!$D$4:$D$300,"&gt;="&amp;U$1)&gt;0,SUMIFS(Распис!$K$4:$K$300,Распис!$B$4:$B$300,$A56,Распис!$C$4:$C$300,"&lt;="&amp;U$1,Распис!$D$4:$D$300,"&gt;="&amp;U$1),SUMIF(База!$B$3:$B$305,$A56,База!$K$3:$K$152))</f>
        <v>0</v>
      </c>
      <c r="V56" s="46" t="s">
        <v>23</v>
      </c>
      <c r="W56" s="46">
        <f ca="1">IF(COUNTIFS(Распис!$B$4:$B$300,$A56,Распис!$C$4:$C$300,"&lt;="&amp;W$1,Распис!$D$4:$D$300,"&gt;="&amp;W$1)&gt;0,SUMIFS(Распис!$F$4:$F$300,Распис!$B$4:$B$300,$A56,Распис!$C$4:$C$300,"&lt;="&amp;W$1,Распис!$D$4:$D$300,"&gt;="&amp;W$1),SUMIF(База!$B$3:$B$305,$A56,База!$F$3:$F$152))</f>
        <v>0</v>
      </c>
      <c r="X56" s="46">
        <f ca="1">IF(COUNTIFS(Распис!$B$4:$B$300,$A56,Распис!$C$4:$C$300,"&lt;="&amp;X$1,Распис!$D$4:$D$300,"&gt;="&amp;X$1)&gt;0,SUMIFS(Распис!$G$4:$G$300,Распис!$B$4:$B$300,$A56,Распис!$C$4:$C$300,"&lt;="&amp;X$1,Распис!$D$4:$D$300,"&gt;="&amp;X$1),SUMIF(База!$B$3:$B$305,$A56,База!$G$3:$G$152))</f>
        <v>0</v>
      </c>
      <c r="Y56" s="46">
        <f ca="1">IF(COUNTIFS(Распис!$B$4:$B$300,$A56,Распис!$C$4:$C$300,"&lt;="&amp;Y$1,Распис!$D$4:$D$300,"&gt;="&amp;Y$1)&gt;0,SUMIFS(Распис!$H$4:$H$300,Распис!$B$4:$B$300,$A56,Распис!$C$4:$C$300,"&lt;="&amp;Y$1,Распис!$D$4:$D$300,"&gt;="&amp;Y$1),SUMIF(База!$B$3:$B$305,$A56,База!$H$3:$H$152))</f>
        <v>0</v>
      </c>
      <c r="Z56" s="46">
        <f ca="1">IF(COUNTIFS(Распис!$B$4:$B$300,$A56,Распис!$C$4:$C$300,"&lt;="&amp;Z$1,Распис!$D$4:$D$300,"&gt;="&amp;Z$1)&gt;0,SUMIFS(Распис!$I$4:$I$300,Распис!$B$4:$B$300,$A56,Распис!$C$4:$C$300,"&lt;="&amp;Z$1,Распис!$D$4:$D$300,"&gt;="&amp;Z$1),SUMIF(База!$B$3:$B$305,$A56,База!$I$3:$I$152))</f>
        <v>0</v>
      </c>
      <c r="AA56" s="46">
        <f ca="1">IF(COUNTIFS(Распис!$B$4:$B$300,$A56,Распис!$C$4:$C$300,"&lt;="&amp;AA$1,Распис!$D$4:$D$300,"&gt;="&amp;AA$1)&gt;0,SUMIFS(Распис!$J$4:$J$300,Распис!$B$4:$B$300,$A56,Распис!$C$4:$C$300,"&lt;="&amp;AA$1,Распис!$D$4:$D$300,"&gt;="&amp;AA$1),SUMIF(База!$B$3:$B$305,$A56,База!$J$3:$J$152))</f>
        <v>0</v>
      </c>
      <c r="AB56" s="46">
        <f ca="1">IF(COUNTIFS(Распис!$B$4:$B$300,$A56,Распис!$C$4:$C$300,"&lt;="&amp;AB$1,Распис!$D$4:$D$300,"&gt;="&amp;AB$1)&gt;0,SUMIFS(Распис!$K$4:$K$300,Распис!$B$4:$B$300,$A56,Распис!$C$4:$C$300,"&lt;="&amp;AB$1,Распис!$D$4:$D$300,"&gt;="&amp;AB$1),SUMIF(База!$B$3:$B$305,$A56,База!$K$3:$K$152))</f>
        <v>0</v>
      </c>
      <c r="AC56" s="46" t="s">
        <v>23</v>
      </c>
      <c r="AD56" s="46">
        <f ca="1">IF(COUNTIFS(Распис!$B$4:$B$300,$A56,Распис!$C$4:$C$300,"&lt;="&amp;AD$1,Распис!$D$4:$D$300,"&gt;="&amp;AD$1)&gt;0,SUMIFS(Распис!$F$4:$F$300,Распис!$B$4:$B$300,$A56,Распис!$C$4:$C$300,"&lt;="&amp;AD$1,Распис!$D$4:$D$300,"&gt;="&amp;AD$1),SUMIF(База!$B$3:$B$305,$A56,База!$F$3:$F$152))</f>
        <v>0</v>
      </c>
      <c r="AE56" s="46">
        <f ca="1">IF(COUNTIFS(Распис!$B$4:$B$300,$A56,Распис!$C$4:$C$300,"&lt;="&amp;AE$1,Распис!$D$4:$D$300,"&gt;="&amp;AE$1)&gt;0,SUMIFS(Распис!$G$4:$G$300,Распис!$B$4:$B$300,$A56,Распис!$C$4:$C$300,"&lt;="&amp;AE$1,Распис!$D$4:$D$300,"&gt;="&amp;AE$1),SUMIF(База!$B$3:$B$305,$A56,База!$G$3:$G$152))</f>
        <v>0</v>
      </c>
      <c r="AF56" s="46">
        <f ca="1">IF(COUNTIFS(Распис!$B$4:$B$300,$A56,Распис!$C$4:$C$300,"&lt;="&amp;AF$1,Распис!$D$4:$D$300,"&gt;="&amp;AF$1)&gt;0,SUMIFS(Распис!$H$4:$H$300,Распис!$B$4:$B$300,$A56,Распис!$C$4:$C$300,"&lt;="&amp;AF$1,Распис!$D$4:$D$300,"&gt;="&amp;AF$1),SUMIF(База!$B$3:$B$305,$A56,База!$H$3:$H$152))</f>
        <v>0</v>
      </c>
      <c r="AG56" s="46">
        <f t="shared" ca="1" si="11"/>
        <v>0</v>
      </c>
      <c r="AH56" s="46">
        <f ca="1">AG56-SUMIFS(Распред!$G$4:$G$300,Распред!$B$4:$B$300,"январь",Распред!$F$4:$F$300,A56)</f>
        <v>0</v>
      </c>
      <c r="AI56" s="46">
        <f ca="1">AH56+(COUNTIF(B56:AF56,"КД")+SUMIFS(Распред!$AH$4:$AH$300,Распред!$F$4:$F$300,A56,Распред!$B$4:$B$300,"январь"))*4</f>
        <v>20</v>
      </c>
      <c r="AJ56" s="46">
        <f t="shared" ca="1" si="12"/>
        <v>0</v>
      </c>
      <c r="AK56" s="46">
        <f t="shared" ca="1" si="13"/>
        <v>0</v>
      </c>
      <c r="AL56" s="46">
        <f>SUMIFS(Распред!$K$4:$K$300,Распред!$B$4:$B$300,"январь",Распред!$J$4:$J$300,A56)+SUMIFS(Распред!$M$4:$M$300,Распред!$B$4:$B$300,"январь",Распред!$L$4:$L$300,A56)+SUMIFS(Распред!$O$4:$O$300,Распред!$B$4:$B$300,"январь",Распред!$N$4:$N$300,A56)+SUMIFS(Распред!$Q$4:$Q$300,Распред!$B$4:$B$300,"январь",Распред!$P$4:$P$300,A56)+SUMIFS(Распред!$S$4:$S$300,Распред!$B$4:$B$300,"январь",Распред!$R$4:$R$300,A56)+SUMIFS(Распред!$U$4:$U$300,Распред!$B$4:$B$300,"январь",Распред!$T$4:$T$300,A56)+SUMIFS(Распред!$W$4:$W$300,Распред!$B$4:$B$300,"январь",Распред!$V$4:$V$300,A56)+SUMIFS(Распред!$Y$4:$Y$300,Распред!$B$4:$B$300,"январь",Распред!$X$4:$X$300,A56)+SUMIFS(Распред!$AA$4:$AA$300,Распред!$B$4:$B$300,"январь",Распред!$Z$4:$Z$300,A56)+SUMIFS(Распред!$AC$4:$AC$300,Распред!$B$4:$B$300,"январь",Распред!$AB$4:$AB$300,A56)</f>
        <v>0</v>
      </c>
      <c r="AM56" s="46">
        <f t="shared" ca="1" si="14"/>
        <v>0</v>
      </c>
      <c r="AN56" s="46">
        <f t="shared" ca="1" si="15"/>
        <v>0</v>
      </c>
      <c r="AO56" s="46">
        <f t="shared" ca="1" si="16"/>
        <v>0</v>
      </c>
      <c r="AP56" s="46"/>
      <c r="AQ56" s="46">
        <f t="shared" ca="1" si="8"/>
        <v>0</v>
      </c>
      <c r="AR56" s="47"/>
      <c r="AS56" s="47">
        <f t="shared" ca="1" si="9"/>
        <v>0</v>
      </c>
      <c r="AT56" s="47"/>
      <c r="AU56" s="47"/>
      <c r="AV56" s="47"/>
      <c r="AW56" s="47"/>
      <c r="AX56" s="47"/>
      <c r="AY56" s="47"/>
      <c r="AZ56" s="47"/>
      <c r="BA56" s="47"/>
      <c r="BB56" s="47"/>
    </row>
    <row r="57" spans="1:54" x14ac:dyDescent="0.25">
      <c r="A57" s="47">
        <f>База!B57</f>
        <v>0</v>
      </c>
      <c r="B57" s="46" t="s">
        <v>24</v>
      </c>
      <c r="C57" s="46" t="s">
        <v>24</v>
      </c>
      <c r="D57" s="46" t="s">
        <v>25</v>
      </c>
      <c r="E57" s="46" t="s">
        <v>25</v>
      </c>
      <c r="F57" s="46" t="s">
        <v>25</v>
      </c>
      <c r="G57" s="46" t="s">
        <v>25</v>
      </c>
      <c r="H57" s="46" t="s">
        <v>23</v>
      </c>
      <c r="I57" s="46" t="s">
        <v>25</v>
      </c>
      <c r="J57" s="46">
        <f ca="1">IF(COUNTIFS(Распис!$B$4:$B$300,$A57,Распис!$C$4:$C$300,"&lt;="&amp;J$1,Распис!$D$4:$D$300,"&gt;="&amp;J$1)&gt;0,SUMIFS(Распис!$G$4:$G$300,Распис!$B$4:$B$300,$A57,Распис!$C$4:$C$300,"&lt;="&amp;J$1,Распис!$D$4:$D$300,"&gt;="&amp;J$1),SUMIF(База!$B$3:$B$305,$A57,База!$G$3:$G$152))</f>
        <v>0</v>
      </c>
      <c r="K57" s="46">
        <f ca="1">IF(COUNTIFS(Распис!$B$4:$B$300,$A57,Распис!$C$4:$C$300,"&lt;="&amp;K$1,Распис!$D$4:$D$300,"&gt;="&amp;K$1)&gt;0,SUMIFS(Распис!$H$4:$H$300,Распис!$B$4:$B$300,$A57,Распис!$C$4:$C$300,"&lt;="&amp;K$1,Распис!$D$4:$D$300,"&gt;="&amp;K$1),SUMIF(База!$B$3:$B$305,$A57,База!$H$3:$H$152))</f>
        <v>0</v>
      </c>
      <c r="L57" s="46">
        <f ca="1">IF(COUNTIFS(Распис!$B$4:$B$300,$A57,Распис!$C$4:$C$300,"&lt;="&amp;L$1,Распис!$D$4:$D$300,"&gt;="&amp;L$1)&gt;0,SUMIFS(Распис!$I$4:$I$300,Распис!$B$4:$B$300,$A57,Распис!$C$4:$C$300,"&lt;="&amp;L$1,Распис!$D$4:$D$300,"&gt;="&amp;L$1),SUMIF(База!$B$3:$B$305,$A57,База!$I$3:$I$152))</f>
        <v>0</v>
      </c>
      <c r="M57" s="46">
        <f ca="1">IF(COUNTIFS(Распис!$B$4:$B$300,$A57,Распис!$C$4:$C$300,"&lt;="&amp;M$1,Распис!$D$4:$D$300,"&gt;="&amp;M$1)&gt;0,SUMIFS(Распис!$J$4:$J$300,Распис!$B$4:$B$300,$A57,Распис!$C$4:$C$300,"&lt;="&amp;M$1,Распис!$D$4:$D$300,"&gt;="&amp;M$1),SUMIF(База!$B$3:$B$305,$A57,База!$J$3:$J$152))</f>
        <v>0</v>
      </c>
      <c r="N57" s="46">
        <f ca="1">IF(COUNTIFS(Распис!$B$4:$B$300,$A57,Распис!$C$4:$C$300,"&lt;="&amp;N$1,Распис!$D$4:$D$300,"&gt;="&amp;N$1)&gt;0,SUMIFS(Распис!$K$4:$K$300,Распис!$B$4:$B$300,$A57,Распис!$C$4:$C$300,"&lt;="&amp;N$1,Распис!$D$4:$D$300,"&gt;="&amp;N$1),SUMIF(База!$B$3:$B$305,$A57,База!$K$3:$K$152))</f>
        <v>0</v>
      </c>
      <c r="O57" s="46" t="s">
        <v>23</v>
      </c>
      <c r="P57" s="46">
        <f ca="1">IF(COUNTIFS(Распис!$B$4:$B$300,$A57,Распис!$C$4:$C$300,"&lt;="&amp;P$1,Распис!$D$4:$D$300,"&gt;="&amp;P$1)&gt;0,SUMIFS(Распис!$F$4:$F$300,Распис!$B$4:$B$300,$A57,Распис!$C$4:$C$300,"&lt;="&amp;P$1,Распис!$D$4:$D$300,"&gt;="&amp;P$1),SUMIF(База!$B$3:$B$305,$A57,База!$F$3:$F$152))</f>
        <v>0</v>
      </c>
      <c r="Q57" s="46">
        <f ca="1">IF(COUNTIFS(Распис!$B$4:$B$300,$A57,Распис!$C$4:$C$300,"&lt;="&amp;Q$1,Распис!$D$4:$D$300,"&gt;="&amp;Q$1)&gt;0,SUMIFS(Распис!$G$4:$G$300,Распис!$B$4:$B$300,$A57,Распис!$C$4:$C$300,"&lt;="&amp;Q$1,Распис!$D$4:$D$300,"&gt;="&amp;Q$1),SUMIF(База!$B$3:$B$305,$A57,База!$G$3:$G$152))</f>
        <v>0</v>
      </c>
      <c r="R57" s="46">
        <f ca="1">IF(COUNTIFS(Распис!$B$4:$B$300,$A57,Распис!$C$4:$C$300,"&lt;="&amp;R$1,Распис!$D$4:$D$300,"&gt;="&amp;R$1)&gt;0,SUMIFS(Распис!$H$4:$H$300,Распис!$B$4:$B$300,$A57,Распис!$C$4:$C$300,"&lt;="&amp;R$1,Распис!$D$4:$D$300,"&gt;="&amp;R$1),SUMIF(База!$B$3:$B$305,$A57,База!$H$3:$H$152))</f>
        <v>0</v>
      </c>
      <c r="S57" s="46">
        <f ca="1">IF(COUNTIFS(Распис!$B$4:$B$300,$A57,Распис!$C$4:$C$300,"&lt;="&amp;S$1,Распис!$D$4:$D$300,"&gt;="&amp;S$1)&gt;0,SUMIFS(Распис!$I$4:$I$300,Распис!$B$4:$B$300,$A57,Распис!$C$4:$C$300,"&lt;="&amp;S$1,Распис!$D$4:$D$300,"&gt;="&amp;S$1),SUMIF(База!$B$3:$B$305,$A57,База!$I$3:$I$152))</f>
        <v>0</v>
      </c>
      <c r="T57" s="46">
        <f ca="1">IF(COUNTIFS(Распис!$B$4:$B$300,$A57,Распис!$C$4:$C$300,"&lt;="&amp;T$1,Распис!$D$4:$D$300,"&gt;="&amp;T$1)&gt;0,SUMIFS(Распис!$J$4:$J$300,Распис!$B$4:$B$300,$A57,Распис!$C$4:$C$300,"&lt;="&amp;T$1,Распис!$D$4:$D$300,"&gt;="&amp;T$1),SUMIF(База!$B$3:$B$305,$A57,База!$J$3:$J$152))</f>
        <v>0</v>
      </c>
      <c r="U57" s="46">
        <f ca="1">IF(COUNTIFS(Распис!$B$4:$B$300,$A57,Распис!$C$4:$C$300,"&lt;="&amp;U$1,Распис!$D$4:$D$300,"&gt;="&amp;U$1)&gt;0,SUMIFS(Распис!$K$4:$K$300,Распис!$B$4:$B$300,$A57,Распис!$C$4:$C$300,"&lt;="&amp;U$1,Распис!$D$4:$D$300,"&gt;="&amp;U$1),SUMIF(База!$B$3:$B$305,$A57,База!$K$3:$K$152))</f>
        <v>0</v>
      </c>
      <c r="V57" s="46" t="s">
        <v>23</v>
      </c>
      <c r="W57" s="46">
        <f ca="1">IF(COUNTIFS(Распис!$B$4:$B$300,$A57,Распис!$C$4:$C$300,"&lt;="&amp;W$1,Распис!$D$4:$D$300,"&gt;="&amp;W$1)&gt;0,SUMIFS(Распис!$F$4:$F$300,Распис!$B$4:$B$300,$A57,Распис!$C$4:$C$300,"&lt;="&amp;W$1,Распис!$D$4:$D$300,"&gt;="&amp;W$1),SUMIF(База!$B$3:$B$305,$A57,База!$F$3:$F$152))</f>
        <v>0</v>
      </c>
      <c r="X57" s="46">
        <f ca="1">IF(COUNTIFS(Распис!$B$4:$B$300,$A57,Распис!$C$4:$C$300,"&lt;="&amp;X$1,Распис!$D$4:$D$300,"&gt;="&amp;X$1)&gt;0,SUMIFS(Распис!$G$4:$G$300,Распис!$B$4:$B$300,$A57,Распис!$C$4:$C$300,"&lt;="&amp;X$1,Распис!$D$4:$D$300,"&gt;="&amp;X$1),SUMIF(База!$B$3:$B$305,$A57,База!$G$3:$G$152))</f>
        <v>0</v>
      </c>
      <c r="Y57" s="46">
        <f ca="1">IF(COUNTIFS(Распис!$B$4:$B$300,$A57,Распис!$C$4:$C$300,"&lt;="&amp;Y$1,Распис!$D$4:$D$300,"&gt;="&amp;Y$1)&gt;0,SUMIFS(Распис!$H$4:$H$300,Распис!$B$4:$B$300,$A57,Распис!$C$4:$C$300,"&lt;="&amp;Y$1,Распис!$D$4:$D$300,"&gt;="&amp;Y$1),SUMIF(База!$B$3:$B$305,$A57,База!$H$3:$H$152))</f>
        <v>0</v>
      </c>
      <c r="Z57" s="46">
        <f ca="1">IF(COUNTIFS(Распис!$B$4:$B$300,$A57,Распис!$C$4:$C$300,"&lt;="&amp;Z$1,Распис!$D$4:$D$300,"&gt;="&amp;Z$1)&gt;0,SUMIFS(Распис!$I$4:$I$300,Распис!$B$4:$B$300,$A57,Распис!$C$4:$C$300,"&lt;="&amp;Z$1,Распис!$D$4:$D$300,"&gt;="&amp;Z$1),SUMIF(База!$B$3:$B$305,$A57,База!$I$3:$I$152))</f>
        <v>0</v>
      </c>
      <c r="AA57" s="46">
        <f ca="1">IF(COUNTIFS(Распис!$B$4:$B$300,$A57,Распис!$C$4:$C$300,"&lt;="&amp;AA$1,Распис!$D$4:$D$300,"&gt;="&amp;AA$1)&gt;0,SUMIFS(Распис!$J$4:$J$300,Распис!$B$4:$B$300,$A57,Распис!$C$4:$C$300,"&lt;="&amp;AA$1,Распис!$D$4:$D$300,"&gt;="&amp;AA$1),SUMIF(База!$B$3:$B$305,$A57,База!$J$3:$J$152))</f>
        <v>0</v>
      </c>
      <c r="AB57" s="46">
        <f ca="1">IF(COUNTIFS(Распис!$B$4:$B$300,$A57,Распис!$C$4:$C$300,"&lt;="&amp;AB$1,Распис!$D$4:$D$300,"&gt;="&amp;AB$1)&gt;0,SUMIFS(Распис!$K$4:$K$300,Распис!$B$4:$B$300,$A57,Распис!$C$4:$C$300,"&lt;="&amp;AB$1,Распис!$D$4:$D$300,"&gt;="&amp;AB$1),SUMIF(База!$B$3:$B$305,$A57,База!$K$3:$K$152))</f>
        <v>0</v>
      </c>
      <c r="AC57" s="46" t="s">
        <v>23</v>
      </c>
      <c r="AD57" s="46">
        <f ca="1">IF(COUNTIFS(Распис!$B$4:$B$300,$A57,Распис!$C$4:$C$300,"&lt;="&amp;AD$1,Распис!$D$4:$D$300,"&gt;="&amp;AD$1)&gt;0,SUMIFS(Распис!$F$4:$F$300,Распис!$B$4:$B$300,$A57,Распис!$C$4:$C$300,"&lt;="&amp;AD$1,Распис!$D$4:$D$300,"&gt;="&amp;AD$1),SUMIF(База!$B$3:$B$305,$A57,База!$F$3:$F$152))</f>
        <v>0</v>
      </c>
      <c r="AE57" s="46">
        <f ca="1">IF(COUNTIFS(Распис!$B$4:$B$300,$A57,Распис!$C$4:$C$300,"&lt;="&amp;AE$1,Распис!$D$4:$D$300,"&gt;="&amp;AE$1)&gt;0,SUMIFS(Распис!$G$4:$G$300,Распис!$B$4:$B$300,$A57,Распис!$C$4:$C$300,"&lt;="&amp;AE$1,Распис!$D$4:$D$300,"&gt;="&amp;AE$1),SUMIF(База!$B$3:$B$305,$A57,База!$G$3:$G$152))</f>
        <v>0</v>
      </c>
      <c r="AF57" s="46">
        <f ca="1">IF(COUNTIFS(Распис!$B$4:$B$300,$A57,Распис!$C$4:$C$300,"&lt;="&amp;AF$1,Распис!$D$4:$D$300,"&gt;="&amp;AF$1)&gt;0,SUMIFS(Распис!$H$4:$H$300,Распис!$B$4:$B$300,$A57,Распис!$C$4:$C$300,"&lt;="&amp;AF$1,Распис!$D$4:$D$300,"&gt;="&amp;AF$1),SUMIF(База!$B$3:$B$305,$A57,База!$H$3:$H$152))</f>
        <v>0</v>
      </c>
      <c r="AG57" s="46">
        <f t="shared" ca="1" si="11"/>
        <v>0</v>
      </c>
      <c r="AH57" s="46">
        <f ca="1">AG57-SUMIFS(Распред!$G$4:$G$300,Распред!$B$4:$B$300,"январь",Распред!$F$4:$F$300,A57)</f>
        <v>0</v>
      </c>
      <c r="AI57" s="46">
        <f ca="1">AH57+(COUNTIF(B57:AF57,"КД")+SUMIFS(Распред!$AH$4:$AH$300,Распред!$F$4:$F$300,A57,Распред!$B$4:$B$300,"январь"))*4</f>
        <v>20</v>
      </c>
      <c r="AJ57" s="46">
        <f t="shared" ca="1" si="12"/>
        <v>0</v>
      </c>
      <c r="AK57" s="46">
        <f t="shared" ca="1" si="13"/>
        <v>0</v>
      </c>
      <c r="AL57" s="46">
        <f>SUMIFS(Распред!$K$4:$K$300,Распред!$B$4:$B$300,"январь",Распред!$J$4:$J$300,A57)+SUMIFS(Распред!$M$4:$M$300,Распред!$B$4:$B$300,"январь",Распред!$L$4:$L$300,A57)+SUMIFS(Распред!$O$4:$O$300,Распред!$B$4:$B$300,"январь",Распред!$N$4:$N$300,A57)+SUMIFS(Распред!$Q$4:$Q$300,Распред!$B$4:$B$300,"январь",Распред!$P$4:$P$300,A57)+SUMIFS(Распред!$S$4:$S$300,Распред!$B$4:$B$300,"январь",Распред!$R$4:$R$300,A57)+SUMIFS(Распред!$U$4:$U$300,Распред!$B$4:$B$300,"январь",Распред!$T$4:$T$300,A57)+SUMIFS(Распред!$W$4:$W$300,Распред!$B$4:$B$300,"январь",Распред!$V$4:$V$300,A57)+SUMIFS(Распред!$Y$4:$Y$300,Распред!$B$4:$B$300,"январь",Распред!$X$4:$X$300,A57)+SUMIFS(Распред!$AA$4:$AA$300,Распред!$B$4:$B$300,"январь",Распред!$Z$4:$Z$300,A57)+SUMIFS(Распред!$AC$4:$AC$300,Распред!$B$4:$B$300,"январь",Распред!$AB$4:$AB$300,A57)</f>
        <v>0</v>
      </c>
      <c r="AM57" s="46">
        <f t="shared" ca="1" si="14"/>
        <v>0</v>
      </c>
      <c r="AN57" s="46">
        <f t="shared" ca="1" si="15"/>
        <v>0</v>
      </c>
      <c r="AO57" s="46">
        <f t="shared" ca="1" si="16"/>
        <v>0</v>
      </c>
      <c r="AP57" s="46"/>
      <c r="AQ57" s="46">
        <f t="shared" ca="1" si="8"/>
        <v>0</v>
      </c>
      <c r="AR57" s="47"/>
      <c r="AS57" s="47">
        <f t="shared" ca="1" si="9"/>
        <v>0</v>
      </c>
      <c r="AT57" s="47"/>
      <c r="AU57" s="47"/>
      <c r="AV57" s="47"/>
      <c r="AW57" s="47"/>
      <c r="AX57" s="47"/>
      <c r="AY57" s="47"/>
      <c r="AZ57" s="47"/>
      <c r="BA57" s="47"/>
      <c r="BB57" s="47"/>
    </row>
    <row r="58" spans="1:54" x14ac:dyDescent="0.25">
      <c r="A58" s="47">
        <f>База!B58</f>
        <v>0</v>
      </c>
      <c r="B58" s="46" t="s">
        <v>24</v>
      </c>
      <c r="C58" s="46" t="s">
        <v>24</v>
      </c>
      <c r="D58" s="46" t="s">
        <v>25</v>
      </c>
      <c r="E58" s="46" t="s">
        <v>25</v>
      </c>
      <c r="F58" s="46" t="s">
        <v>25</v>
      </c>
      <c r="G58" s="46" t="s">
        <v>25</v>
      </c>
      <c r="H58" s="46" t="s">
        <v>23</v>
      </c>
      <c r="I58" s="46" t="s">
        <v>25</v>
      </c>
      <c r="J58" s="46">
        <f ca="1">IF(COUNTIFS(Распис!$B$4:$B$300,$A58,Распис!$C$4:$C$300,"&lt;="&amp;J$1,Распис!$D$4:$D$300,"&gt;="&amp;J$1)&gt;0,SUMIFS(Распис!$G$4:$G$300,Распис!$B$4:$B$300,$A58,Распис!$C$4:$C$300,"&lt;="&amp;J$1,Распис!$D$4:$D$300,"&gt;="&amp;J$1),SUMIF(База!$B$3:$B$305,$A58,База!$G$3:$G$152))</f>
        <v>0</v>
      </c>
      <c r="K58" s="46">
        <f ca="1">IF(COUNTIFS(Распис!$B$4:$B$300,$A58,Распис!$C$4:$C$300,"&lt;="&amp;K$1,Распис!$D$4:$D$300,"&gt;="&amp;K$1)&gt;0,SUMIFS(Распис!$H$4:$H$300,Распис!$B$4:$B$300,$A58,Распис!$C$4:$C$300,"&lt;="&amp;K$1,Распис!$D$4:$D$300,"&gt;="&amp;K$1),SUMIF(База!$B$3:$B$305,$A58,База!$H$3:$H$152))</f>
        <v>0</v>
      </c>
      <c r="L58" s="46">
        <f ca="1">IF(COUNTIFS(Распис!$B$4:$B$300,$A58,Распис!$C$4:$C$300,"&lt;="&amp;L$1,Распис!$D$4:$D$300,"&gt;="&amp;L$1)&gt;0,SUMIFS(Распис!$I$4:$I$300,Распис!$B$4:$B$300,$A58,Распис!$C$4:$C$300,"&lt;="&amp;L$1,Распис!$D$4:$D$300,"&gt;="&amp;L$1),SUMIF(База!$B$3:$B$305,$A58,База!$I$3:$I$152))</f>
        <v>0</v>
      </c>
      <c r="M58" s="46">
        <f ca="1">IF(COUNTIFS(Распис!$B$4:$B$300,$A58,Распис!$C$4:$C$300,"&lt;="&amp;M$1,Распис!$D$4:$D$300,"&gt;="&amp;M$1)&gt;0,SUMIFS(Распис!$J$4:$J$300,Распис!$B$4:$B$300,$A58,Распис!$C$4:$C$300,"&lt;="&amp;M$1,Распис!$D$4:$D$300,"&gt;="&amp;M$1),SUMIF(База!$B$3:$B$305,$A58,База!$J$3:$J$152))</f>
        <v>0</v>
      </c>
      <c r="N58" s="46">
        <f ca="1">IF(COUNTIFS(Распис!$B$4:$B$300,$A58,Распис!$C$4:$C$300,"&lt;="&amp;N$1,Распис!$D$4:$D$300,"&gt;="&amp;N$1)&gt;0,SUMIFS(Распис!$K$4:$K$300,Распис!$B$4:$B$300,$A58,Распис!$C$4:$C$300,"&lt;="&amp;N$1,Распис!$D$4:$D$300,"&gt;="&amp;N$1),SUMIF(База!$B$3:$B$305,$A58,База!$K$3:$K$152))</f>
        <v>0</v>
      </c>
      <c r="O58" s="46" t="s">
        <v>23</v>
      </c>
      <c r="P58" s="46">
        <f ca="1">IF(COUNTIFS(Распис!$B$4:$B$300,$A58,Распис!$C$4:$C$300,"&lt;="&amp;P$1,Распис!$D$4:$D$300,"&gt;="&amp;P$1)&gt;0,SUMIFS(Распис!$F$4:$F$300,Распис!$B$4:$B$300,$A58,Распис!$C$4:$C$300,"&lt;="&amp;P$1,Распис!$D$4:$D$300,"&gt;="&amp;P$1),SUMIF(База!$B$3:$B$305,$A58,База!$F$3:$F$152))</f>
        <v>0</v>
      </c>
      <c r="Q58" s="46">
        <f ca="1">IF(COUNTIFS(Распис!$B$4:$B$300,$A58,Распис!$C$4:$C$300,"&lt;="&amp;Q$1,Распис!$D$4:$D$300,"&gt;="&amp;Q$1)&gt;0,SUMIFS(Распис!$G$4:$G$300,Распис!$B$4:$B$300,$A58,Распис!$C$4:$C$300,"&lt;="&amp;Q$1,Распис!$D$4:$D$300,"&gt;="&amp;Q$1),SUMIF(База!$B$3:$B$305,$A58,База!$G$3:$G$152))</f>
        <v>0</v>
      </c>
      <c r="R58" s="46">
        <f ca="1">IF(COUNTIFS(Распис!$B$4:$B$300,$A58,Распис!$C$4:$C$300,"&lt;="&amp;R$1,Распис!$D$4:$D$300,"&gt;="&amp;R$1)&gt;0,SUMIFS(Распис!$H$4:$H$300,Распис!$B$4:$B$300,$A58,Распис!$C$4:$C$300,"&lt;="&amp;R$1,Распис!$D$4:$D$300,"&gt;="&amp;R$1),SUMIF(База!$B$3:$B$305,$A58,База!$H$3:$H$152))</f>
        <v>0</v>
      </c>
      <c r="S58" s="46">
        <f ca="1">IF(COUNTIFS(Распис!$B$4:$B$300,$A58,Распис!$C$4:$C$300,"&lt;="&amp;S$1,Распис!$D$4:$D$300,"&gt;="&amp;S$1)&gt;0,SUMIFS(Распис!$I$4:$I$300,Распис!$B$4:$B$300,$A58,Распис!$C$4:$C$300,"&lt;="&amp;S$1,Распис!$D$4:$D$300,"&gt;="&amp;S$1),SUMIF(База!$B$3:$B$305,$A58,База!$I$3:$I$152))</f>
        <v>0</v>
      </c>
      <c r="T58" s="46">
        <f ca="1">IF(COUNTIFS(Распис!$B$4:$B$300,$A58,Распис!$C$4:$C$300,"&lt;="&amp;T$1,Распис!$D$4:$D$300,"&gt;="&amp;T$1)&gt;0,SUMIFS(Распис!$J$4:$J$300,Распис!$B$4:$B$300,$A58,Распис!$C$4:$C$300,"&lt;="&amp;T$1,Распис!$D$4:$D$300,"&gt;="&amp;T$1),SUMIF(База!$B$3:$B$305,$A58,База!$J$3:$J$152))</f>
        <v>0</v>
      </c>
      <c r="U58" s="46">
        <f ca="1">IF(COUNTIFS(Распис!$B$4:$B$300,$A58,Распис!$C$4:$C$300,"&lt;="&amp;U$1,Распис!$D$4:$D$300,"&gt;="&amp;U$1)&gt;0,SUMIFS(Распис!$K$4:$K$300,Распис!$B$4:$B$300,$A58,Распис!$C$4:$C$300,"&lt;="&amp;U$1,Распис!$D$4:$D$300,"&gt;="&amp;U$1),SUMIF(База!$B$3:$B$305,$A58,База!$K$3:$K$152))</f>
        <v>0</v>
      </c>
      <c r="V58" s="46" t="s">
        <v>23</v>
      </c>
      <c r="W58" s="46">
        <f ca="1">IF(COUNTIFS(Распис!$B$4:$B$300,$A58,Распис!$C$4:$C$300,"&lt;="&amp;W$1,Распис!$D$4:$D$300,"&gt;="&amp;W$1)&gt;0,SUMIFS(Распис!$F$4:$F$300,Распис!$B$4:$B$300,$A58,Распис!$C$4:$C$300,"&lt;="&amp;W$1,Распис!$D$4:$D$300,"&gt;="&amp;W$1),SUMIF(База!$B$3:$B$305,$A58,База!$F$3:$F$152))</f>
        <v>0</v>
      </c>
      <c r="X58" s="46">
        <f ca="1">IF(COUNTIFS(Распис!$B$4:$B$300,$A58,Распис!$C$4:$C$300,"&lt;="&amp;X$1,Распис!$D$4:$D$300,"&gt;="&amp;X$1)&gt;0,SUMIFS(Распис!$G$4:$G$300,Распис!$B$4:$B$300,$A58,Распис!$C$4:$C$300,"&lt;="&amp;X$1,Распис!$D$4:$D$300,"&gt;="&amp;X$1),SUMIF(База!$B$3:$B$305,$A58,База!$G$3:$G$152))</f>
        <v>0</v>
      </c>
      <c r="Y58" s="46">
        <f ca="1">IF(COUNTIFS(Распис!$B$4:$B$300,$A58,Распис!$C$4:$C$300,"&lt;="&amp;Y$1,Распис!$D$4:$D$300,"&gt;="&amp;Y$1)&gt;0,SUMIFS(Распис!$H$4:$H$300,Распис!$B$4:$B$300,$A58,Распис!$C$4:$C$300,"&lt;="&amp;Y$1,Распис!$D$4:$D$300,"&gt;="&amp;Y$1),SUMIF(База!$B$3:$B$305,$A58,База!$H$3:$H$152))</f>
        <v>0</v>
      </c>
      <c r="Z58" s="46">
        <f ca="1">IF(COUNTIFS(Распис!$B$4:$B$300,$A58,Распис!$C$4:$C$300,"&lt;="&amp;Z$1,Распис!$D$4:$D$300,"&gt;="&amp;Z$1)&gt;0,SUMIFS(Распис!$I$4:$I$300,Распис!$B$4:$B$300,$A58,Распис!$C$4:$C$300,"&lt;="&amp;Z$1,Распис!$D$4:$D$300,"&gt;="&amp;Z$1),SUMIF(База!$B$3:$B$305,$A58,База!$I$3:$I$152))</f>
        <v>0</v>
      </c>
      <c r="AA58" s="46">
        <f ca="1">IF(COUNTIFS(Распис!$B$4:$B$300,$A58,Распис!$C$4:$C$300,"&lt;="&amp;AA$1,Распис!$D$4:$D$300,"&gt;="&amp;AA$1)&gt;0,SUMIFS(Распис!$J$4:$J$300,Распис!$B$4:$B$300,$A58,Распис!$C$4:$C$300,"&lt;="&amp;AA$1,Распис!$D$4:$D$300,"&gt;="&amp;AA$1),SUMIF(База!$B$3:$B$305,$A58,База!$J$3:$J$152))</f>
        <v>0</v>
      </c>
      <c r="AB58" s="46">
        <f ca="1">IF(COUNTIFS(Распис!$B$4:$B$300,$A58,Распис!$C$4:$C$300,"&lt;="&amp;AB$1,Распис!$D$4:$D$300,"&gt;="&amp;AB$1)&gt;0,SUMIFS(Распис!$K$4:$K$300,Распис!$B$4:$B$300,$A58,Распис!$C$4:$C$300,"&lt;="&amp;AB$1,Распис!$D$4:$D$300,"&gt;="&amp;AB$1),SUMIF(База!$B$3:$B$305,$A58,База!$K$3:$K$152))</f>
        <v>0</v>
      </c>
      <c r="AC58" s="46" t="s">
        <v>23</v>
      </c>
      <c r="AD58" s="46">
        <f ca="1">IF(COUNTIFS(Распис!$B$4:$B$300,$A58,Распис!$C$4:$C$300,"&lt;="&amp;AD$1,Распис!$D$4:$D$300,"&gt;="&amp;AD$1)&gt;0,SUMIFS(Распис!$F$4:$F$300,Распис!$B$4:$B$300,$A58,Распис!$C$4:$C$300,"&lt;="&amp;AD$1,Распис!$D$4:$D$300,"&gt;="&amp;AD$1),SUMIF(База!$B$3:$B$305,$A58,База!$F$3:$F$152))</f>
        <v>0</v>
      </c>
      <c r="AE58" s="46">
        <f ca="1">IF(COUNTIFS(Распис!$B$4:$B$300,$A58,Распис!$C$4:$C$300,"&lt;="&amp;AE$1,Распис!$D$4:$D$300,"&gt;="&amp;AE$1)&gt;0,SUMIFS(Распис!$G$4:$G$300,Распис!$B$4:$B$300,$A58,Распис!$C$4:$C$300,"&lt;="&amp;AE$1,Распис!$D$4:$D$300,"&gt;="&amp;AE$1),SUMIF(База!$B$3:$B$305,$A58,База!$G$3:$G$152))</f>
        <v>0</v>
      </c>
      <c r="AF58" s="46">
        <f ca="1">IF(COUNTIFS(Распис!$B$4:$B$300,$A58,Распис!$C$4:$C$300,"&lt;="&amp;AF$1,Распис!$D$4:$D$300,"&gt;="&amp;AF$1)&gt;0,SUMIFS(Распис!$H$4:$H$300,Распис!$B$4:$B$300,$A58,Распис!$C$4:$C$300,"&lt;="&amp;AF$1,Распис!$D$4:$D$300,"&gt;="&amp;AF$1),SUMIF(База!$B$3:$B$305,$A58,База!$H$3:$H$152))</f>
        <v>0</v>
      </c>
      <c r="AG58" s="46">
        <f t="shared" ca="1" si="11"/>
        <v>0</v>
      </c>
      <c r="AH58" s="46">
        <f ca="1">AG58-SUMIFS(Распред!$G$4:$G$300,Распред!$B$4:$B$300,"январь",Распред!$F$4:$F$300,A58)</f>
        <v>0</v>
      </c>
      <c r="AI58" s="46">
        <f ca="1">AH58+(COUNTIF(B58:AF58,"КД")+SUMIFS(Распред!$AH$4:$AH$300,Распред!$F$4:$F$300,A58,Распред!$B$4:$B$300,"январь"))*4</f>
        <v>20</v>
      </c>
      <c r="AJ58" s="46">
        <f t="shared" ca="1" si="12"/>
        <v>0</v>
      </c>
      <c r="AK58" s="46">
        <f t="shared" ca="1" si="13"/>
        <v>0</v>
      </c>
      <c r="AL58" s="46">
        <f>SUMIFS(Распред!$K$4:$K$300,Распред!$B$4:$B$300,"январь",Распред!$J$4:$J$300,A58)+SUMIFS(Распред!$M$4:$M$300,Распред!$B$4:$B$300,"январь",Распред!$L$4:$L$300,A58)+SUMIFS(Распред!$O$4:$O$300,Распред!$B$4:$B$300,"январь",Распред!$N$4:$N$300,A58)+SUMIFS(Распред!$Q$4:$Q$300,Распред!$B$4:$B$300,"январь",Распред!$P$4:$P$300,A58)+SUMIFS(Распред!$S$4:$S$300,Распред!$B$4:$B$300,"январь",Распред!$R$4:$R$300,A58)+SUMIFS(Распред!$U$4:$U$300,Распред!$B$4:$B$300,"январь",Распред!$T$4:$T$300,A58)+SUMIFS(Распред!$W$4:$W$300,Распред!$B$4:$B$300,"январь",Распред!$V$4:$V$300,A58)+SUMIFS(Распред!$Y$4:$Y$300,Распред!$B$4:$B$300,"январь",Распред!$X$4:$X$300,A58)+SUMIFS(Распред!$AA$4:$AA$300,Распред!$B$4:$B$300,"январь",Распред!$Z$4:$Z$300,A58)+SUMIFS(Распред!$AC$4:$AC$300,Распред!$B$4:$B$300,"январь",Распред!$AB$4:$AB$300,A58)</f>
        <v>0</v>
      </c>
      <c r="AM58" s="46">
        <f t="shared" ca="1" si="14"/>
        <v>0</v>
      </c>
      <c r="AN58" s="46">
        <f t="shared" ca="1" si="15"/>
        <v>0</v>
      </c>
      <c r="AO58" s="46">
        <f t="shared" ca="1" si="16"/>
        <v>0</v>
      </c>
      <c r="AP58" s="46"/>
      <c r="AQ58" s="46">
        <f t="shared" ca="1" si="8"/>
        <v>0</v>
      </c>
      <c r="AR58" s="47"/>
      <c r="AS58" s="47">
        <f t="shared" ca="1" si="9"/>
        <v>0</v>
      </c>
      <c r="AT58" s="47"/>
      <c r="AU58" s="47"/>
      <c r="AV58" s="47"/>
      <c r="AW58" s="47"/>
      <c r="AX58" s="47"/>
      <c r="AY58" s="47"/>
      <c r="AZ58" s="47"/>
      <c r="BA58" s="47"/>
      <c r="BB58" s="47"/>
    </row>
    <row r="59" spans="1:54" x14ac:dyDescent="0.25">
      <c r="A59" s="47">
        <f>База!B59</f>
        <v>0</v>
      </c>
      <c r="B59" s="46" t="s">
        <v>24</v>
      </c>
      <c r="C59" s="46" t="s">
        <v>24</v>
      </c>
      <c r="D59" s="46" t="s">
        <v>25</v>
      </c>
      <c r="E59" s="46" t="s">
        <v>25</v>
      </c>
      <c r="F59" s="46" t="s">
        <v>25</v>
      </c>
      <c r="G59" s="46" t="s">
        <v>25</v>
      </c>
      <c r="H59" s="46" t="s">
        <v>23</v>
      </c>
      <c r="I59" s="46" t="s">
        <v>25</v>
      </c>
      <c r="J59" s="46">
        <f ca="1">IF(COUNTIFS(Распис!$B$4:$B$300,$A59,Распис!$C$4:$C$300,"&lt;="&amp;J$1,Распис!$D$4:$D$300,"&gt;="&amp;J$1)&gt;0,SUMIFS(Распис!$G$4:$G$300,Распис!$B$4:$B$300,$A59,Распис!$C$4:$C$300,"&lt;="&amp;J$1,Распис!$D$4:$D$300,"&gt;="&amp;J$1),SUMIF(База!$B$3:$B$305,$A59,База!$G$3:$G$152))</f>
        <v>0</v>
      </c>
      <c r="K59" s="46">
        <f ca="1">IF(COUNTIFS(Распис!$B$4:$B$300,$A59,Распис!$C$4:$C$300,"&lt;="&amp;K$1,Распис!$D$4:$D$300,"&gt;="&amp;K$1)&gt;0,SUMIFS(Распис!$H$4:$H$300,Распис!$B$4:$B$300,$A59,Распис!$C$4:$C$300,"&lt;="&amp;K$1,Распис!$D$4:$D$300,"&gt;="&amp;K$1),SUMIF(База!$B$3:$B$305,$A59,База!$H$3:$H$152))</f>
        <v>0</v>
      </c>
      <c r="L59" s="46">
        <f ca="1">IF(COUNTIFS(Распис!$B$4:$B$300,$A59,Распис!$C$4:$C$300,"&lt;="&amp;L$1,Распис!$D$4:$D$300,"&gt;="&amp;L$1)&gt;0,SUMIFS(Распис!$I$4:$I$300,Распис!$B$4:$B$300,$A59,Распис!$C$4:$C$300,"&lt;="&amp;L$1,Распис!$D$4:$D$300,"&gt;="&amp;L$1),SUMIF(База!$B$3:$B$305,$A59,База!$I$3:$I$152))</f>
        <v>0</v>
      </c>
      <c r="M59" s="46">
        <f ca="1">IF(COUNTIFS(Распис!$B$4:$B$300,$A59,Распис!$C$4:$C$300,"&lt;="&amp;M$1,Распис!$D$4:$D$300,"&gt;="&amp;M$1)&gt;0,SUMIFS(Распис!$J$4:$J$300,Распис!$B$4:$B$300,$A59,Распис!$C$4:$C$300,"&lt;="&amp;M$1,Распис!$D$4:$D$300,"&gt;="&amp;M$1),SUMIF(База!$B$3:$B$305,$A59,База!$J$3:$J$152))</f>
        <v>0</v>
      </c>
      <c r="N59" s="46">
        <f ca="1">IF(COUNTIFS(Распис!$B$4:$B$300,$A59,Распис!$C$4:$C$300,"&lt;="&amp;N$1,Распис!$D$4:$D$300,"&gt;="&amp;N$1)&gt;0,SUMIFS(Распис!$K$4:$K$300,Распис!$B$4:$B$300,$A59,Распис!$C$4:$C$300,"&lt;="&amp;N$1,Распис!$D$4:$D$300,"&gt;="&amp;N$1),SUMIF(База!$B$3:$B$305,$A59,База!$K$3:$K$152))</f>
        <v>0</v>
      </c>
      <c r="O59" s="46" t="s">
        <v>23</v>
      </c>
      <c r="P59" s="46">
        <f ca="1">IF(COUNTIFS(Распис!$B$4:$B$300,$A59,Распис!$C$4:$C$300,"&lt;="&amp;P$1,Распис!$D$4:$D$300,"&gt;="&amp;P$1)&gt;0,SUMIFS(Распис!$F$4:$F$300,Распис!$B$4:$B$300,$A59,Распис!$C$4:$C$300,"&lt;="&amp;P$1,Распис!$D$4:$D$300,"&gt;="&amp;P$1),SUMIF(База!$B$3:$B$305,$A59,База!$F$3:$F$152))</f>
        <v>0</v>
      </c>
      <c r="Q59" s="46">
        <f ca="1">IF(COUNTIFS(Распис!$B$4:$B$300,$A59,Распис!$C$4:$C$300,"&lt;="&amp;Q$1,Распис!$D$4:$D$300,"&gt;="&amp;Q$1)&gt;0,SUMIFS(Распис!$G$4:$G$300,Распис!$B$4:$B$300,$A59,Распис!$C$4:$C$300,"&lt;="&amp;Q$1,Распис!$D$4:$D$300,"&gt;="&amp;Q$1),SUMIF(База!$B$3:$B$305,$A59,База!$G$3:$G$152))</f>
        <v>0</v>
      </c>
      <c r="R59" s="46">
        <f ca="1">IF(COUNTIFS(Распис!$B$4:$B$300,$A59,Распис!$C$4:$C$300,"&lt;="&amp;R$1,Распис!$D$4:$D$300,"&gt;="&amp;R$1)&gt;0,SUMIFS(Распис!$H$4:$H$300,Распис!$B$4:$B$300,$A59,Распис!$C$4:$C$300,"&lt;="&amp;R$1,Распис!$D$4:$D$300,"&gt;="&amp;R$1),SUMIF(База!$B$3:$B$305,$A59,База!$H$3:$H$152))</f>
        <v>0</v>
      </c>
      <c r="S59" s="46">
        <f ca="1">IF(COUNTIFS(Распис!$B$4:$B$300,$A59,Распис!$C$4:$C$300,"&lt;="&amp;S$1,Распис!$D$4:$D$300,"&gt;="&amp;S$1)&gt;0,SUMIFS(Распис!$I$4:$I$300,Распис!$B$4:$B$300,$A59,Распис!$C$4:$C$300,"&lt;="&amp;S$1,Распис!$D$4:$D$300,"&gt;="&amp;S$1),SUMIF(База!$B$3:$B$305,$A59,База!$I$3:$I$152))</f>
        <v>0</v>
      </c>
      <c r="T59" s="46">
        <f ca="1">IF(COUNTIFS(Распис!$B$4:$B$300,$A59,Распис!$C$4:$C$300,"&lt;="&amp;T$1,Распис!$D$4:$D$300,"&gt;="&amp;T$1)&gt;0,SUMIFS(Распис!$J$4:$J$300,Распис!$B$4:$B$300,$A59,Распис!$C$4:$C$300,"&lt;="&amp;T$1,Распис!$D$4:$D$300,"&gt;="&amp;T$1),SUMIF(База!$B$3:$B$305,$A59,База!$J$3:$J$152))</f>
        <v>0</v>
      </c>
      <c r="U59" s="46">
        <f ca="1">IF(COUNTIFS(Распис!$B$4:$B$300,$A59,Распис!$C$4:$C$300,"&lt;="&amp;U$1,Распис!$D$4:$D$300,"&gt;="&amp;U$1)&gt;0,SUMIFS(Распис!$K$4:$K$300,Распис!$B$4:$B$300,$A59,Распис!$C$4:$C$300,"&lt;="&amp;U$1,Распис!$D$4:$D$300,"&gt;="&amp;U$1),SUMIF(База!$B$3:$B$305,$A59,База!$K$3:$K$152))</f>
        <v>0</v>
      </c>
      <c r="V59" s="46" t="s">
        <v>23</v>
      </c>
      <c r="W59" s="46">
        <f ca="1">IF(COUNTIFS(Распис!$B$4:$B$300,$A59,Распис!$C$4:$C$300,"&lt;="&amp;W$1,Распис!$D$4:$D$300,"&gt;="&amp;W$1)&gt;0,SUMIFS(Распис!$F$4:$F$300,Распис!$B$4:$B$300,$A59,Распис!$C$4:$C$300,"&lt;="&amp;W$1,Распис!$D$4:$D$300,"&gt;="&amp;W$1),SUMIF(База!$B$3:$B$305,$A59,База!$F$3:$F$152))</f>
        <v>0</v>
      </c>
      <c r="X59" s="46">
        <f ca="1">IF(COUNTIFS(Распис!$B$4:$B$300,$A59,Распис!$C$4:$C$300,"&lt;="&amp;X$1,Распис!$D$4:$D$300,"&gt;="&amp;X$1)&gt;0,SUMIFS(Распис!$G$4:$G$300,Распис!$B$4:$B$300,$A59,Распис!$C$4:$C$300,"&lt;="&amp;X$1,Распис!$D$4:$D$300,"&gt;="&amp;X$1),SUMIF(База!$B$3:$B$305,$A59,База!$G$3:$G$152))</f>
        <v>0</v>
      </c>
      <c r="Y59" s="46">
        <f ca="1">IF(COUNTIFS(Распис!$B$4:$B$300,$A59,Распис!$C$4:$C$300,"&lt;="&amp;Y$1,Распис!$D$4:$D$300,"&gt;="&amp;Y$1)&gt;0,SUMIFS(Распис!$H$4:$H$300,Распис!$B$4:$B$300,$A59,Распис!$C$4:$C$300,"&lt;="&amp;Y$1,Распис!$D$4:$D$300,"&gt;="&amp;Y$1),SUMIF(База!$B$3:$B$305,$A59,База!$H$3:$H$152))</f>
        <v>0</v>
      </c>
      <c r="Z59" s="46">
        <f ca="1">IF(COUNTIFS(Распис!$B$4:$B$300,$A59,Распис!$C$4:$C$300,"&lt;="&amp;Z$1,Распис!$D$4:$D$300,"&gt;="&amp;Z$1)&gt;0,SUMIFS(Распис!$I$4:$I$300,Распис!$B$4:$B$300,$A59,Распис!$C$4:$C$300,"&lt;="&amp;Z$1,Распис!$D$4:$D$300,"&gt;="&amp;Z$1),SUMIF(База!$B$3:$B$305,$A59,База!$I$3:$I$152))</f>
        <v>0</v>
      </c>
      <c r="AA59" s="46">
        <f ca="1">IF(COUNTIFS(Распис!$B$4:$B$300,$A59,Распис!$C$4:$C$300,"&lt;="&amp;AA$1,Распис!$D$4:$D$300,"&gt;="&amp;AA$1)&gt;0,SUMIFS(Распис!$J$4:$J$300,Распис!$B$4:$B$300,$A59,Распис!$C$4:$C$300,"&lt;="&amp;AA$1,Распис!$D$4:$D$300,"&gt;="&amp;AA$1),SUMIF(База!$B$3:$B$305,$A59,База!$J$3:$J$152))</f>
        <v>0</v>
      </c>
      <c r="AB59" s="46">
        <f ca="1">IF(COUNTIFS(Распис!$B$4:$B$300,$A59,Распис!$C$4:$C$300,"&lt;="&amp;AB$1,Распис!$D$4:$D$300,"&gt;="&amp;AB$1)&gt;0,SUMIFS(Распис!$K$4:$K$300,Распис!$B$4:$B$300,$A59,Распис!$C$4:$C$300,"&lt;="&amp;AB$1,Распис!$D$4:$D$300,"&gt;="&amp;AB$1),SUMIF(База!$B$3:$B$305,$A59,База!$K$3:$K$152))</f>
        <v>0</v>
      </c>
      <c r="AC59" s="46" t="s">
        <v>23</v>
      </c>
      <c r="AD59" s="46">
        <f ca="1">IF(COUNTIFS(Распис!$B$4:$B$300,$A59,Распис!$C$4:$C$300,"&lt;="&amp;AD$1,Распис!$D$4:$D$300,"&gt;="&amp;AD$1)&gt;0,SUMIFS(Распис!$F$4:$F$300,Распис!$B$4:$B$300,$A59,Распис!$C$4:$C$300,"&lt;="&amp;AD$1,Распис!$D$4:$D$300,"&gt;="&amp;AD$1),SUMIF(База!$B$3:$B$305,$A59,База!$F$3:$F$152))</f>
        <v>0</v>
      </c>
      <c r="AE59" s="46">
        <f ca="1">IF(COUNTIFS(Распис!$B$4:$B$300,$A59,Распис!$C$4:$C$300,"&lt;="&amp;AE$1,Распис!$D$4:$D$300,"&gt;="&amp;AE$1)&gt;0,SUMIFS(Распис!$G$4:$G$300,Распис!$B$4:$B$300,$A59,Распис!$C$4:$C$300,"&lt;="&amp;AE$1,Распис!$D$4:$D$300,"&gt;="&amp;AE$1),SUMIF(База!$B$3:$B$305,$A59,База!$G$3:$G$152))</f>
        <v>0</v>
      </c>
      <c r="AF59" s="46">
        <f ca="1">IF(COUNTIFS(Распис!$B$4:$B$300,$A59,Распис!$C$4:$C$300,"&lt;="&amp;AF$1,Распис!$D$4:$D$300,"&gt;="&amp;AF$1)&gt;0,SUMIFS(Распис!$H$4:$H$300,Распис!$B$4:$B$300,$A59,Распис!$C$4:$C$300,"&lt;="&amp;AF$1,Распис!$D$4:$D$300,"&gt;="&amp;AF$1),SUMIF(База!$B$3:$B$305,$A59,База!$H$3:$H$152))</f>
        <v>0</v>
      </c>
      <c r="AG59" s="46">
        <f t="shared" ca="1" si="11"/>
        <v>0</v>
      </c>
      <c r="AH59" s="46">
        <f ca="1">AG59-SUMIFS(Распред!$G$4:$G$300,Распред!$B$4:$B$300,"январь",Распред!$F$4:$F$300,A59)</f>
        <v>0</v>
      </c>
      <c r="AI59" s="46">
        <f ca="1">AH59+(COUNTIF(B59:AF59,"КД")+SUMIFS(Распред!$AH$4:$AH$300,Распред!$F$4:$F$300,A59,Распред!$B$4:$B$300,"январь"))*4</f>
        <v>20</v>
      </c>
      <c r="AJ59" s="46">
        <f t="shared" ca="1" si="12"/>
        <v>0</v>
      </c>
      <c r="AK59" s="46">
        <f t="shared" ca="1" si="13"/>
        <v>0</v>
      </c>
      <c r="AL59" s="46">
        <f>SUMIFS(Распред!$K$4:$K$300,Распред!$B$4:$B$300,"январь",Распред!$J$4:$J$300,A59)+SUMIFS(Распред!$M$4:$M$300,Распред!$B$4:$B$300,"январь",Распред!$L$4:$L$300,A59)+SUMIFS(Распред!$O$4:$O$300,Распред!$B$4:$B$300,"январь",Распред!$N$4:$N$300,A59)+SUMIFS(Распред!$Q$4:$Q$300,Распред!$B$4:$B$300,"январь",Распред!$P$4:$P$300,A59)+SUMIFS(Распред!$S$4:$S$300,Распред!$B$4:$B$300,"январь",Распред!$R$4:$R$300,A59)+SUMIFS(Распред!$U$4:$U$300,Распред!$B$4:$B$300,"январь",Распред!$T$4:$T$300,A59)+SUMIFS(Распред!$W$4:$W$300,Распред!$B$4:$B$300,"январь",Распред!$V$4:$V$300,A59)+SUMIFS(Распред!$Y$4:$Y$300,Распред!$B$4:$B$300,"январь",Распред!$X$4:$X$300,A59)+SUMIFS(Распред!$AA$4:$AA$300,Распред!$B$4:$B$300,"январь",Распред!$Z$4:$Z$300,A59)+SUMIFS(Распред!$AC$4:$AC$300,Распред!$B$4:$B$300,"январь",Распред!$AB$4:$AB$300,A59)</f>
        <v>0</v>
      </c>
      <c r="AM59" s="46">
        <f t="shared" ca="1" si="14"/>
        <v>0</v>
      </c>
      <c r="AN59" s="46">
        <f t="shared" ca="1" si="15"/>
        <v>0</v>
      </c>
      <c r="AO59" s="46">
        <f t="shared" ca="1" si="16"/>
        <v>0</v>
      </c>
      <c r="AP59" s="46"/>
      <c r="AQ59" s="46">
        <f t="shared" ca="1" si="8"/>
        <v>0</v>
      </c>
      <c r="AR59" s="47"/>
      <c r="AS59" s="47">
        <f t="shared" ca="1" si="9"/>
        <v>0</v>
      </c>
      <c r="AT59" s="47"/>
      <c r="AU59" s="47"/>
      <c r="AV59" s="47"/>
      <c r="AW59" s="47"/>
      <c r="AX59" s="47"/>
      <c r="AY59" s="47"/>
      <c r="AZ59" s="47"/>
      <c r="BA59" s="47"/>
      <c r="BB59" s="47"/>
    </row>
    <row r="60" spans="1:54" x14ac:dyDescent="0.25">
      <c r="A60" s="47">
        <f>База!B60</f>
        <v>0</v>
      </c>
      <c r="B60" s="46" t="s">
        <v>24</v>
      </c>
      <c r="C60" s="46" t="s">
        <v>24</v>
      </c>
      <c r="D60" s="46" t="s">
        <v>25</v>
      </c>
      <c r="E60" s="46" t="s">
        <v>25</v>
      </c>
      <c r="F60" s="46" t="s">
        <v>25</v>
      </c>
      <c r="G60" s="46" t="s">
        <v>25</v>
      </c>
      <c r="H60" s="46" t="s">
        <v>23</v>
      </c>
      <c r="I60" s="46" t="s">
        <v>25</v>
      </c>
      <c r="J60" s="46">
        <f ca="1">IF(COUNTIFS(Распис!$B$4:$B$300,$A60,Распис!$C$4:$C$300,"&lt;="&amp;J$1,Распис!$D$4:$D$300,"&gt;="&amp;J$1)&gt;0,SUMIFS(Распис!$G$4:$G$300,Распис!$B$4:$B$300,$A60,Распис!$C$4:$C$300,"&lt;="&amp;J$1,Распис!$D$4:$D$300,"&gt;="&amp;J$1),SUMIF(База!$B$3:$B$305,$A60,База!$G$3:$G$152))</f>
        <v>0</v>
      </c>
      <c r="K60" s="46">
        <f ca="1">IF(COUNTIFS(Распис!$B$4:$B$300,$A60,Распис!$C$4:$C$300,"&lt;="&amp;K$1,Распис!$D$4:$D$300,"&gt;="&amp;K$1)&gt;0,SUMIFS(Распис!$H$4:$H$300,Распис!$B$4:$B$300,$A60,Распис!$C$4:$C$300,"&lt;="&amp;K$1,Распис!$D$4:$D$300,"&gt;="&amp;K$1),SUMIF(База!$B$3:$B$305,$A60,База!$H$3:$H$152))</f>
        <v>0</v>
      </c>
      <c r="L60" s="46">
        <f ca="1">IF(COUNTIFS(Распис!$B$4:$B$300,$A60,Распис!$C$4:$C$300,"&lt;="&amp;L$1,Распис!$D$4:$D$300,"&gt;="&amp;L$1)&gt;0,SUMIFS(Распис!$I$4:$I$300,Распис!$B$4:$B$300,$A60,Распис!$C$4:$C$300,"&lt;="&amp;L$1,Распис!$D$4:$D$300,"&gt;="&amp;L$1),SUMIF(База!$B$3:$B$305,$A60,База!$I$3:$I$152))</f>
        <v>0</v>
      </c>
      <c r="M60" s="46">
        <f ca="1">IF(COUNTIFS(Распис!$B$4:$B$300,$A60,Распис!$C$4:$C$300,"&lt;="&amp;M$1,Распис!$D$4:$D$300,"&gt;="&amp;M$1)&gt;0,SUMIFS(Распис!$J$4:$J$300,Распис!$B$4:$B$300,$A60,Распис!$C$4:$C$300,"&lt;="&amp;M$1,Распис!$D$4:$D$300,"&gt;="&amp;M$1),SUMIF(База!$B$3:$B$305,$A60,База!$J$3:$J$152))</f>
        <v>0</v>
      </c>
      <c r="N60" s="46">
        <f ca="1">IF(COUNTIFS(Распис!$B$4:$B$300,$A60,Распис!$C$4:$C$300,"&lt;="&amp;N$1,Распис!$D$4:$D$300,"&gt;="&amp;N$1)&gt;0,SUMIFS(Распис!$K$4:$K$300,Распис!$B$4:$B$300,$A60,Распис!$C$4:$C$300,"&lt;="&amp;N$1,Распис!$D$4:$D$300,"&gt;="&amp;N$1),SUMIF(База!$B$3:$B$305,$A60,База!$K$3:$K$152))</f>
        <v>0</v>
      </c>
      <c r="O60" s="46" t="s">
        <v>23</v>
      </c>
      <c r="P60" s="46">
        <f ca="1">IF(COUNTIFS(Распис!$B$4:$B$300,$A60,Распис!$C$4:$C$300,"&lt;="&amp;P$1,Распис!$D$4:$D$300,"&gt;="&amp;P$1)&gt;0,SUMIFS(Распис!$F$4:$F$300,Распис!$B$4:$B$300,$A60,Распис!$C$4:$C$300,"&lt;="&amp;P$1,Распис!$D$4:$D$300,"&gt;="&amp;P$1),SUMIF(База!$B$3:$B$305,$A60,База!$F$3:$F$152))</f>
        <v>0</v>
      </c>
      <c r="Q60" s="46">
        <f ca="1">IF(COUNTIFS(Распис!$B$4:$B$300,$A60,Распис!$C$4:$C$300,"&lt;="&amp;Q$1,Распис!$D$4:$D$300,"&gt;="&amp;Q$1)&gt;0,SUMIFS(Распис!$G$4:$G$300,Распис!$B$4:$B$300,$A60,Распис!$C$4:$C$300,"&lt;="&amp;Q$1,Распис!$D$4:$D$300,"&gt;="&amp;Q$1),SUMIF(База!$B$3:$B$305,$A60,База!$G$3:$G$152))</f>
        <v>0</v>
      </c>
      <c r="R60" s="46">
        <f ca="1">IF(COUNTIFS(Распис!$B$4:$B$300,$A60,Распис!$C$4:$C$300,"&lt;="&amp;R$1,Распис!$D$4:$D$300,"&gt;="&amp;R$1)&gt;0,SUMIFS(Распис!$H$4:$H$300,Распис!$B$4:$B$300,$A60,Распис!$C$4:$C$300,"&lt;="&amp;R$1,Распис!$D$4:$D$300,"&gt;="&amp;R$1),SUMIF(База!$B$3:$B$305,$A60,База!$H$3:$H$152))</f>
        <v>0</v>
      </c>
      <c r="S60" s="46">
        <f ca="1">IF(COUNTIFS(Распис!$B$4:$B$300,$A60,Распис!$C$4:$C$300,"&lt;="&amp;S$1,Распис!$D$4:$D$300,"&gt;="&amp;S$1)&gt;0,SUMIFS(Распис!$I$4:$I$300,Распис!$B$4:$B$300,$A60,Распис!$C$4:$C$300,"&lt;="&amp;S$1,Распис!$D$4:$D$300,"&gt;="&amp;S$1),SUMIF(База!$B$3:$B$305,$A60,База!$I$3:$I$152))</f>
        <v>0</v>
      </c>
      <c r="T60" s="46">
        <f ca="1">IF(COUNTIFS(Распис!$B$4:$B$300,$A60,Распис!$C$4:$C$300,"&lt;="&amp;T$1,Распис!$D$4:$D$300,"&gt;="&amp;T$1)&gt;0,SUMIFS(Распис!$J$4:$J$300,Распис!$B$4:$B$300,$A60,Распис!$C$4:$C$300,"&lt;="&amp;T$1,Распис!$D$4:$D$300,"&gt;="&amp;T$1),SUMIF(База!$B$3:$B$305,$A60,База!$J$3:$J$152))</f>
        <v>0</v>
      </c>
      <c r="U60" s="46">
        <f ca="1">IF(COUNTIFS(Распис!$B$4:$B$300,$A60,Распис!$C$4:$C$300,"&lt;="&amp;U$1,Распис!$D$4:$D$300,"&gt;="&amp;U$1)&gt;0,SUMIFS(Распис!$K$4:$K$300,Распис!$B$4:$B$300,$A60,Распис!$C$4:$C$300,"&lt;="&amp;U$1,Распис!$D$4:$D$300,"&gt;="&amp;U$1),SUMIF(База!$B$3:$B$305,$A60,База!$K$3:$K$152))</f>
        <v>0</v>
      </c>
      <c r="V60" s="46" t="s">
        <v>23</v>
      </c>
      <c r="W60" s="46">
        <f ca="1">IF(COUNTIFS(Распис!$B$4:$B$300,$A60,Распис!$C$4:$C$300,"&lt;="&amp;W$1,Распис!$D$4:$D$300,"&gt;="&amp;W$1)&gt;0,SUMIFS(Распис!$F$4:$F$300,Распис!$B$4:$B$300,$A60,Распис!$C$4:$C$300,"&lt;="&amp;W$1,Распис!$D$4:$D$300,"&gt;="&amp;W$1),SUMIF(База!$B$3:$B$305,$A60,База!$F$3:$F$152))</f>
        <v>0</v>
      </c>
      <c r="X60" s="46">
        <f ca="1">IF(COUNTIFS(Распис!$B$4:$B$300,$A60,Распис!$C$4:$C$300,"&lt;="&amp;X$1,Распис!$D$4:$D$300,"&gt;="&amp;X$1)&gt;0,SUMIFS(Распис!$G$4:$G$300,Распис!$B$4:$B$300,$A60,Распис!$C$4:$C$300,"&lt;="&amp;X$1,Распис!$D$4:$D$300,"&gt;="&amp;X$1),SUMIF(База!$B$3:$B$305,$A60,База!$G$3:$G$152))</f>
        <v>0</v>
      </c>
      <c r="Y60" s="46">
        <f ca="1">IF(COUNTIFS(Распис!$B$4:$B$300,$A60,Распис!$C$4:$C$300,"&lt;="&amp;Y$1,Распис!$D$4:$D$300,"&gt;="&amp;Y$1)&gt;0,SUMIFS(Распис!$H$4:$H$300,Распис!$B$4:$B$300,$A60,Распис!$C$4:$C$300,"&lt;="&amp;Y$1,Распис!$D$4:$D$300,"&gt;="&amp;Y$1),SUMIF(База!$B$3:$B$305,$A60,База!$H$3:$H$152))</f>
        <v>0</v>
      </c>
      <c r="Z60" s="46">
        <f ca="1">IF(COUNTIFS(Распис!$B$4:$B$300,$A60,Распис!$C$4:$C$300,"&lt;="&amp;Z$1,Распис!$D$4:$D$300,"&gt;="&amp;Z$1)&gt;0,SUMIFS(Распис!$I$4:$I$300,Распис!$B$4:$B$300,$A60,Распис!$C$4:$C$300,"&lt;="&amp;Z$1,Распис!$D$4:$D$300,"&gt;="&amp;Z$1),SUMIF(База!$B$3:$B$305,$A60,База!$I$3:$I$152))</f>
        <v>0</v>
      </c>
      <c r="AA60" s="46">
        <f ca="1">IF(COUNTIFS(Распис!$B$4:$B$300,$A60,Распис!$C$4:$C$300,"&lt;="&amp;AA$1,Распис!$D$4:$D$300,"&gt;="&amp;AA$1)&gt;0,SUMIFS(Распис!$J$4:$J$300,Распис!$B$4:$B$300,$A60,Распис!$C$4:$C$300,"&lt;="&amp;AA$1,Распис!$D$4:$D$300,"&gt;="&amp;AA$1),SUMIF(База!$B$3:$B$305,$A60,База!$J$3:$J$152))</f>
        <v>0</v>
      </c>
      <c r="AB60" s="46">
        <f ca="1">IF(COUNTIFS(Распис!$B$4:$B$300,$A60,Распис!$C$4:$C$300,"&lt;="&amp;AB$1,Распис!$D$4:$D$300,"&gt;="&amp;AB$1)&gt;0,SUMIFS(Распис!$K$4:$K$300,Распис!$B$4:$B$300,$A60,Распис!$C$4:$C$300,"&lt;="&amp;AB$1,Распис!$D$4:$D$300,"&gt;="&amp;AB$1),SUMIF(База!$B$3:$B$305,$A60,База!$K$3:$K$152))</f>
        <v>0</v>
      </c>
      <c r="AC60" s="46" t="s">
        <v>23</v>
      </c>
      <c r="AD60" s="46">
        <f ca="1">IF(COUNTIFS(Распис!$B$4:$B$300,$A60,Распис!$C$4:$C$300,"&lt;="&amp;AD$1,Распис!$D$4:$D$300,"&gt;="&amp;AD$1)&gt;0,SUMIFS(Распис!$F$4:$F$300,Распис!$B$4:$B$300,$A60,Распис!$C$4:$C$300,"&lt;="&amp;AD$1,Распис!$D$4:$D$300,"&gt;="&amp;AD$1),SUMIF(База!$B$3:$B$305,$A60,База!$F$3:$F$152))</f>
        <v>0</v>
      </c>
      <c r="AE60" s="46">
        <f ca="1">IF(COUNTIFS(Распис!$B$4:$B$300,$A60,Распис!$C$4:$C$300,"&lt;="&amp;AE$1,Распис!$D$4:$D$300,"&gt;="&amp;AE$1)&gt;0,SUMIFS(Распис!$G$4:$G$300,Распис!$B$4:$B$300,$A60,Распис!$C$4:$C$300,"&lt;="&amp;AE$1,Распис!$D$4:$D$300,"&gt;="&amp;AE$1),SUMIF(База!$B$3:$B$305,$A60,База!$G$3:$G$152))</f>
        <v>0</v>
      </c>
      <c r="AF60" s="46">
        <f ca="1">IF(COUNTIFS(Распис!$B$4:$B$300,$A60,Распис!$C$4:$C$300,"&lt;="&amp;AF$1,Распис!$D$4:$D$300,"&gt;="&amp;AF$1)&gt;0,SUMIFS(Распис!$H$4:$H$300,Распис!$B$4:$B$300,$A60,Распис!$C$4:$C$300,"&lt;="&amp;AF$1,Распис!$D$4:$D$300,"&gt;="&amp;AF$1),SUMIF(База!$B$3:$B$305,$A60,База!$H$3:$H$152))</f>
        <v>0</v>
      </c>
      <c r="AG60" s="46">
        <f t="shared" ca="1" si="11"/>
        <v>0</v>
      </c>
      <c r="AH60" s="46">
        <f ca="1">AG60-SUMIFS(Распред!$G$4:$G$300,Распред!$B$4:$B$300,"январь",Распред!$F$4:$F$300,A60)</f>
        <v>0</v>
      </c>
      <c r="AI60" s="46">
        <f ca="1">AH60+(COUNTIF(B60:AF60,"КД")+SUMIFS(Распред!$AH$4:$AH$300,Распред!$F$4:$F$300,A60,Распред!$B$4:$B$300,"январь"))*4</f>
        <v>20</v>
      </c>
      <c r="AJ60" s="46">
        <f t="shared" ca="1" si="12"/>
        <v>0</v>
      </c>
      <c r="AK60" s="46">
        <f t="shared" ca="1" si="13"/>
        <v>0</v>
      </c>
      <c r="AL60" s="46">
        <f>SUMIFS(Распред!$K$4:$K$300,Распред!$B$4:$B$300,"январь",Распред!$J$4:$J$300,A60)+SUMIFS(Распред!$M$4:$M$300,Распред!$B$4:$B$300,"январь",Распред!$L$4:$L$300,A60)+SUMIFS(Распред!$O$4:$O$300,Распред!$B$4:$B$300,"январь",Распред!$N$4:$N$300,A60)+SUMIFS(Распред!$Q$4:$Q$300,Распред!$B$4:$B$300,"январь",Распред!$P$4:$P$300,A60)+SUMIFS(Распред!$S$4:$S$300,Распред!$B$4:$B$300,"январь",Распред!$R$4:$R$300,A60)+SUMIFS(Распред!$U$4:$U$300,Распред!$B$4:$B$300,"январь",Распред!$T$4:$T$300,A60)+SUMIFS(Распред!$W$4:$W$300,Распред!$B$4:$B$300,"январь",Распред!$V$4:$V$300,A60)+SUMIFS(Распред!$Y$4:$Y$300,Распред!$B$4:$B$300,"январь",Распред!$X$4:$X$300,A60)+SUMIFS(Распред!$AA$4:$AA$300,Распред!$B$4:$B$300,"январь",Распред!$Z$4:$Z$300,A60)+SUMIFS(Распред!$AC$4:$AC$300,Распред!$B$4:$B$300,"январь",Распред!$AB$4:$AB$300,A60)</f>
        <v>0</v>
      </c>
      <c r="AM60" s="46">
        <f t="shared" ca="1" si="14"/>
        <v>0</v>
      </c>
      <c r="AN60" s="46">
        <f t="shared" ca="1" si="15"/>
        <v>0</v>
      </c>
      <c r="AO60" s="46">
        <f t="shared" ca="1" si="16"/>
        <v>0</v>
      </c>
      <c r="AP60" s="46"/>
      <c r="AQ60" s="46">
        <f t="shared" ca="1" si="8"/>
        <v>0</v>
      </c>
      <c r="AR60" s="47"/>
      <c r="AS60" s="47">
        <f t="shared" ca="1" si="9"/>
        <v>0</v>
      </c>
      <c r="AT60" s="47"/>
      <c r="AU60" s="47"/>
      <c r="AV60" s="47"/>
      <c r="AW60" s="47"/>
      <c r="AX60" s="47"/>
      <c r="AY60" s="47"/>
      <c r="AZ60" s="47"/>
      <c r="BA60" s="47"/>
      <c r="BB60" s="47"/>
    </row>
    <row r="61" spans="1:54" x14ac:dyDescent="0.25">
      <c r="A61" s="47">
        <f>База!B61</f>
        <v>0</v>
      </c>
      <c r="B61" s="46" t="s">
        <v>24</v>
      </c>
      <c r="C61" s="46" t="s">
        <v>24</v>
      </c>
      <c r="D61" s="46" t="s">
        <v>25</v>
      </c>
      <c r="E61" s="46" t="s">
        <v>25</v>
      </c>
      <c r="F61" s="46" t="s">
        <v>25</v>
      </c>
      <c r="G61" s="46" t="s">
        <v>25</v>
      </c>
      <c r="H61" s="46" t="s">
        <v>23</v>
      </c>
      <c r="I61" s="46" t="s">
        <v>25</v>
      </c>
      <c r="J61" s="46">
        <f ca="1">IF(COUNTIFS(Распис!$B$4:$B$300,$A61,Распис!$C$4:$C$300,"&lt;="&amp;J$1,Распис!$D$4:$D$300,"&gt;="&amp;J$1)&gt;0,SUMIFS(Распис!$G$4:$G$300,Распис!$B$4:$B$300,$A61,Распис!$C$4:$C$300,"&lt;="&amp;J$1,Распис!$D$4:$D$300,"&gt;="&amp;J$1),SUMIF(База!$B$3:$B$305,$A61,База!$G$3:$G$152))</f>
        <v>0</v>
      </c>
      <c r="K61" s="46">
        <f ca="1">IF(COUNTIFS(Распис!$B$4:$B$300,$A61,Распис!$C$4:$C$300,"&lt;="&amp;K$1,Распис!$D$4:$D$300,"&gt;="&amp;K$1)&gt;0,SUMIFS(Распис!$H$4:$H$300,Распис!$B$4:$B$300,$A61,Распис!$C$4:$C$300,"&lt;="&amp;K$1,Распис!$D$4:$D$300,"&gt;="&amp;K$1),SUMIF(База!$B$3:$B$305,$A61,База!$H$3:$H$152))</f>
        <v>0</v>
      </c>
      <c r="L61" s="46">
        <f ca="1">IF(COUNTIFS(Распис!$B$4:$B$300,$A61,Распис!$C$4:$C$300,"&lt;="&amp;L$1,Распис!$D$4:$D$300,"&gt;="&amp;L$1)&gt;0,SUMIFS(Распис!$I$4:$I$300,Распис!$B$4:$B$300,$A61,Распис!$C$4:$C$300,"&lt;="&amp;L$1,Распис!$D$4:$D$300,"&gt;="&amp;L$1),SUMIF(База!$B$3:$B$305,$A61,База!$I$3:$I$152))</f>
        <v>0</v>
      </c>
      <c r="M61" s="46">
        <f ca="1">IF(COUNTIFS(Распис!$B$4:$B$300,$A61,Распис!$C$4:$C$300,"&lt;="&amp;M$1,Распис!$D$4:$D$300,"&gt;="&amp;M$1)&gt;0,SUMIFS(Распис!$J$4:$J$300,Распис!$B$4:$B$300,$A61,Распис!$C$4:$C$300,"&lt;="&amp;M$1,Распис!$D$4:$D$300,"&gt;="&amp;M$1),SUMIF(База!$B$3:$B$305,$A61,База!$J$3:$J$152))</f>
        <v>0</v>
      </c>
      <c r="N61" s="46">
        <f ca="1">IF(COUNTIFS(Распис!$B$4:$B$300,$A61,Распис!$C$4:$C$300,"&lt;="&amp;N$1,Распис!$D$4:$D$300,"&gt;="&amp;N$1)&gt;0,SUMIFS(Распис!$K$4:$K$300,Распис!$B$4:$B$300,$A61,Распис!$C$4:$C$300,"&lt;="&amp;N$1,Распис!$D$4:$D$300,"&gt;="&amp;N$1),SUMIF(База!$B$3:$B$305,$A61,База!$K$3:$K$152))</f>
        <v>0</v>
      </c>
      <c r="O61" s="46" t="s">
        <v>23</v>
      </c>
      <c r="P61" s="46">
        <f ca="1">IF(COUNTIFS(Распис!$B$4:$B$300,$A61,Распис!$C$4:$C$300,"&lt;="&amp;P$1,Распис!$D$4:$D$300,"&gt;="&amp;P$1)&gt;0,SUMIFS(Распис!$F$4:$F$300,Распис!$B$4:$B$300,$A61,Распис!$C$4:$C$300,"&lt;="&amp;P$1,Распис!$D$4:$D$300,"&gt;="&amp;P$1),SUMIF(База!$B$3:$B$305,$A61,База!$F$3:$F$152))</f>
        <v>0</v>
      </c>
      <c r="Q61" s="46">
        <f ca="1">IF(COUNTIFS(Распис!$B$4:$B$300,$A61,Распис!$C$4:$C$300,"&lt;="&amp;Q$1,Распис!$D$4:$D$300,"&gt;="&amp;Q$1)&gt;0,SUMIFS(Распис!$G$4:$G$300,Распис!$B$4:$B$300,$A61,Распис!$C$4:$C$300,"&lt;="&amp;Q$1,Распис!$D$4:$D$300,"&gt;="&amp;Q$1),SUMIF(База!$B$3:$B$305,$A61,База!$G$3:$G$152))</f>
        <v>0</v>
      </c>
      <c r="R61" s="46">
        <f ca="1">IF(COUNTIFS(Распис!$B$4:$B$300,$A61,Распис!$C$4:$C$300,"&lt;="&amp;R$1,Распис!$D$4:$D$300,"&gt;="&amp;R$1)&gt;0,SUMIFS(Распис!$H$4:$H$300,Распис!$B$4:$B$300,$A61,Распис!$C$4:$C$300,"&lt;="&amp;R$1,Распис!$D$4:$D$300,"&gt;="&amp;R$1),SUMIF(База!$B$3:$B$305,$A61,База!$H$3:$H$152))</f>
        <v>0</v>
      </c>
      <c r="S61" s="46">
        <f ca="1">IF(COUNTIFS(Распис!$B$4:$B$300,$A61,Распис!$C$4:$C$300,"&lt;="&amp;S$1,Распис!$D$4:$D$300,"&gt;="&amp;S$1)&gt;0,SUMIFS(Распис!$I$4:$I$300,Распис!$B$4:$B$300,$A61,Распис!$C$4:$C$300,"&lt;="&amp;S$1,Распис!$D$4:$D$300,"&gt;="&amp;S$1),SUMIF(База!$B$3:$B$305,$A61,База!$I$3:$I$152))</f>
        <v>0</v>
      </c>
      <c r="T61" s="46">
        <f ca="1">IF(COUNTIFS(Распис!$B$4:$B$300,$A61,Распис!$C$4:$C$300,"&lt;="&amp;T$1,Распис!$D$4:$D$300,"&gt;="&amp;T$1)&gt;0,SUMIFS(Распис!$J$4:$J$300,Распис!$B$4:$B$300,$A61,Распис!$C$4:$C$300,"&lt;="&amp;T$1,Распис!$D$4:$D$300,"&gt;="&amp;T$1),SUMIF(База!$B$3:$B$305,$A61,База!$J$3:$J$152))</f>
        <v>0</v>
      </c>
      <c r="U61" s="46">
        <f ca="1">IF(COUNTIFS(Распис!$B$4:$B$300,$A61,Распис!$C$4:$C$300,"&lt;="&amp;U$1,Распис!$D$4:$D$300,"&gt;="&amp;U$1)&gt;0,SUMIFS(Распис!$K$4:$K$300,Распис!$B$4:$B$300,$A61,Распис!$C$4:$C$300,"&lt;="&amp;U$1,Распис!$D$4:$D$300,"&gt;="&amp;U$1),SUMIF(База!$B$3:$B$305,$A61,База!$K$3:$K$152))</f>
        <v>0</v>
      </c>
      <c r="V61" s="46" t="s">
        <v>23</v>
      </c>
      <c r="W61" s="46">
        <f ca="1">IF(COUNTIFS(Распис!$B$4:$B$300,$A61,Распис!$C$4:$C$300,"&lt;="&amp;W$1,Распис!$D$4:$D$300,"&gt;="&amp;W$1)&gt;0,SUMIFS(Распис!$F$4:$F$300,Распис!$B$4:$B$300,$A61,Распис!$C$4:$C$300,"&lt;="&amp;W$1,Распис!$D$4:$D$300,"&gt;="&amp;W$1),SUMIF(База!$B$3:$B$305,$A61,База!$F$3:$F$152))</f>
        <v>0</v>
      </c>
      <c r="X61" s="46">
        <f ca="1">IF(COUNTIFS(Распис!$B$4:$B$300,$A61,Распис!$C$4:$C$300,"&lt;="&amp;X$1,Распис!$D$4:$D$300,"&gt;="&amp;X$1)&gt;0,SUMIFS(Распис!$G$4:$G$300,Распис!$B$4:$B$300,$A61,Распис!$C$4:$C$300,"&lt;="&amp;X$1,Распис!$D$4:$D$300,"&gt;="&amp;X$1),SUMIF(База!$B$3:$B$305,$A61,База!$G$3:$G$152))</f>
        <v>0</v>
      </c>
      <c r="Y61" s="46">
        <f ca="1">IF(COUNTIFS(Распис!$B$4:$B$300,$A61,Распис!$C$4:$C$300,"&lt;="&amp;Y$1,Распис!$D$4:$D$300,"&gt;="&amp;Y$1)&gt;0,SUMIFS(Распис!$H$4:$H$300,Распис!$B$4:$B$300,$A61,Распис!$C$4:$C$300,"&lt;="&amp;Y$1,Распис!$D$4:$D$300,"&gt;="&amp;Y$1),SUMIF(База!$B$3:$B$305,$A61,База!$H$3:$H$152))</f>
        <v>0</v>
      </c>
      <c r="Z61" s="46">
        <f ca="1">IF(COUNTIFS(Распис!$B$4:$B$300,$A61,Распис!$C$4:$C$300,"&lt;="&amp;Z$1,Распис!$D$4:$D$300,"&gt;="&amp;Z$1)&gt;0,SUMIFS(Распис!$I$4:$I$300,Распис!$B$4:$B$300,$A61,Распис!$C$4:$C$300,"&lt;="&amp;Z$1,Распис!$D$4:$D$300,"&gt;="&amp;Z$1),SUMIF(База!$B$3:$B$305,$A61,База!$I$3:$I$152))</f>
        <v>0</v>
      </c>
      <c r="AA61" s="46">
        <f ca="1">IF(COUNTIFS(Распис!$B$4:$B$300,$A61,Распис!$C$4:$C$300,"&lt;="&amp;AA$1,Распис!$D$4:$D$300,"&gt;="&amp;AA$1)&gt;0,SUMIFS(Распис!$J$4:$J$300,Распис!$B$4:$B$300,$A61,Распис!$C$4:$C$300,"&lt;="&amp;AA$1,Распис!$D$4:$D$300,"&gt;="&amp;AA$1),SUMIF(База!$B$3:$B$305,$A61,База!$J$3:$J$152))</f>
        <v>0</v>
      </c>
      <c r="AB61" s="46">
        <f ca="1">IF(COUNTIFS(Распис!$B$4:$B$300,$A61,Распис!$C$4:$C$300,"&lt;="&amp;AB$1,Распис!$D$4:$D$300,"&gt;="&amp;AB$1)&gt;0,SUMIFS(Распис!$K$4:$K$300,Распис!$B$4:$B$300,$A61,Распис!$C$4:$C$300,"&lt;="&amp;AB$1,Распис!$D$4:$D$300,"&gt;="&amp;AB$1),SUMIF(База!$B$3:$B$305,$A61,База!$K$3:$K$152))</f>
        <v>0</v>
      </c>
      <c r="AC61" s="46" t="s">
        <v>23</v>
      </c>
      <c r="AD61" s="46">
        <f ca="1">IF(COUNTIFS(Распис!$B$4:$B$300,$A61,Распис!$C$4:$C$300,"&lt;="&amp;AD$1,Распис!$D$4:$D$300,"&gt;="&amp;AD$1)&gt;0,SUMIFS(Распис!$F$4:$F$300,Распис!$B$4:$B$300,$A61,Распис!$C$4:$C$300,"&lt;="&amp;AD$1,Распис!$D$4:$D$300,"&gt;="&amp;AD$1),SUMIF(База!$B$3:$B$305,$A61,База!$F$3:$F$152))</f>
        <v>0</v>
      </c>
      <c r="AE61" s="46">
        <f ca="1">IF(COUNTIFS(Распис!$B$4:$B$300,$A61,Распис!$C$4:$C$300,"&lt;="&amp;AE$1,Распис!$D$4:$D$300,"&gt;="&amp;AE$1)&gt;0,SUMIFS(Распис!$G$4:$G$300,Распис!$B$4:$B$300,$A61,Распис!$C$4:$C$300,"&lt;="&amp;AE$1,Распис!$D$4:$D$300,"&gt;="&amp;AE$1),SUMIF(База!$B$3:$B$305,$A61,База!$G$3:$G$152))</f>
        <v>0</v>
      </c>
      <c r="AF61" s="46">
        <f ca="1">IF(COUNTIFS(Распис!$B$4:$B$300,$A61,Распис!$C$4:$C$300,"&lt;="&amp;AF$1,Распис!$D$4:$D$300,"&gt;="&amp;AF$1)&gt;0,SUMIFS(Распис!$H$4:$H$300,Распис!$B$4:$B$300,$A61,Распис!$C$4:$C$300,"&lt;="&amp;AF$1,Распис!$D$4:$D$300,"&gt;="&amp;AF$1),SUMIF(База!$B$3:$B$305,$A61,База!$H$3:$H$152))</f>
        <v>0</v>
      </c>
      <c r="AG61" s="46">
        <f t="shared" ca="1" si="11"/>
        <v>0</v>
      </c>
      <c r="AH61" s="46">
        <f ca="1">AG61-SUMIFS(Распред!$G$4:$G$300,Распред!$B$4:$B$300,"январь",Распред!$F$4:$F$300,A61)</f>
        <v>0</v>
      </c>
      <c r="AI61" s="46">
        <f ca="1">AH61+(COUNTIF(B61:AF61,"КД")+SUMIFS(Распред!$AH$4:$AH$300,Распред!$F$4:$F$300,A61,Распред!$B$4:$B$300,"январь"))*4</f>
        <v>20</v>
      </c>
      <c r="AJ61" s="46">
        <f t="shared" ca="1" si="12"/>
        <v>0</v>
      </c>
      <c r="AK61" s="46">
        <f t="shared" ca="1" si="13"/>
        <v>0</v>
      </c>
      <c r="AL61" s="46">
        <f>SUMIFS(Распред!$K$4:$K$300,Распред!$B$4:$B$300,"январь",Распред!$J$4:$J$300,A61)+SUMIFS(Распред!$M$4:$M$300,Распред!$B$4:$B$300,"январь",Распред!$L$4:$L$300,A61)+SUMIFS(Распред!$O$4:$O$300,Распред!$B$4:$B$300,"январь",Распред!$N$4:$N$300,A61)+SUMIFS(Распред!$Q$4:$Q$300,Распред!$B$4:$B$300,"январь",Распред!$P$4:$P$300,A61)+SUMIFS(Распред!$S$4:$S$300,Распред!$B$4:$B$300,"январь",Распред!$R$4:$R$300,A61)+SUMIFS(Распред!$U$4:$U$300,Распред!$B$4:$B$300,"январь",Распред!$T$4:$T$300,A61)+SUMIFS(Распред!$W$4:$W$300,Распред!$B$4:$B$300,"январь",Распред!$V$4:$V$300,A61)+SUMIFS(Распред!$Y$4:$Y$300,Распред!$B$4:$B$300,"январь",Распред!$X$4:$X$300,A61)+SUMIFS(Распред!$AA$4:$AA$300,Распред!$B$4:$B$300,"январь",Распред!$Z$4:$Z$300,A61)+SUMIFS(Распред!$AC$4:$AC$300,Распред!$B$4:$B$300,"январь",Распред!$AB$4:$AB$300,A61)</f>
        <v>0</v>
      </c>
      <c r="AM61" s="46">
        <f t="shared" ca="1" si="14"/>
        <v>0</v>
      </c>
      <c r="AN61" s="46">
        <f t="shared" ca="1" si="15"/>
        <v>0</v>
      </c>
      <c r="AO61" s="46">
        <f t="shared" ca="1" si="16"/>
        <v>0</v>
      </c>
      <c r="AP61" s="46"/>
      <c r="AQ61" s="46">
        <f t="shared" ca="1" si="8"/>
        <v>0</v>
      </c>
      <c r="AR61" s="47"/>
      <c r="AS61" s="47">
        <f t="shared" ca="1" si="9"/>
        <v>0</v>
      </c>
      <c r="AT61" s="47"/>
      <c r="AU61" s="47"/>
      <c r="AV61" s="47"/>
      <c r="AW61" s="47"/>
      <c r="AX61" s="47"/>
      <c r="AY61" s="47"/>
      <c r="AZ61" s="47"/>
      <c r="BA61" s="47"/>
      <c r="BB61" s="47"/>
    </row>
    <row r="62" spans="1:54" x14ac:dyDescent="0.25">
      <c r="A62" s="47">
        <f>База!B62</f>
        <v>0</v>
      </c>
      <c r="B62" s="46" t="s">
        <v>24</v>
      </c>
      <c r="C62" s="46" t="s">
        <v>24</v>
      </c>
      <c r="D62" s="46" t="s">
        <v>25</v>
      </c>
      <c r="E62" s="46" t="s">
        <v>25</v>
      </c>
      <c r="F62" s="46" t="s">
        <v>25</v>
      </c>
      <c r="G62" s="46" t="s">
        <v>25</v>
      </c>
      <c r="H62" s="46" t="s">
        <v>23</v>
      </c>
      <c r="I62" s="46" t="s">
        <v>25</v>
      </c>
      <c r="J62" s="46">
        <f ca="1">IF(COUNTIFS(Распис!$B$4:$B$300,$A62,Распис!$C$4:$C$300,"&lt;="&amp;J$1,Распис!$D$4:$D$300,"&gt;="&amp;J$1)&gt;0,SUMIFS(Распис!$G$4:$G$300,Распис!$B$4:$B$300,$A62,Распис!$C$4:$C$300,"&lt;="&amp;J$1,Распис!$D$4:$D$300,"&gt;="&amp;J$1),SUMIF(База!$B$3:$B$305,$A62,База!$G$3:$G$152))</f>
        <v>0</v>
      </c>
      <c r="K62" s="46">
        <f ca="1">IF(COUNTIFS(Распис!$B$4:$B$300,$A62,Распис!$C$4:$C$300,"&lt;="&amp;K$1,Распис!$D$4:$D$300,"&gt;="&amp;K$1)&gt;0,SUMIFS(Распис!$H$4:$H$300,Распис!$B$4:$B$300,$A62,Распис!$C$4:$C$300,"&lt;="&amp;K$1,Распис!$D$4:$D$300,"&gt;="&amp;K$1),SUMIF(База!$B$3:$B$305,$A62,База!$H$3:$H$152))</f>
        <v>0</v>
      </c>
      <c r="L62" s="46">
        <f ca="1">IF(COUNTIFS(Распис!$B$4:$B$300,$A62,Распис!$C$4:$C$300,"&lt;="&amp;L$1,Распис!$D$4:$D$300,"&gt;="&amp;L$1)&gt;0,SUMIFS(Распис!$I$4:$I$300,Распис!$B$4:$B$300,$A62,Распис!$C$4:$C$300,"&lt;="&amp;L$1,Распис!$D$4:$D$300,"&gt;="&amp;L$1),SUMIF(База!$B$3:$B$305,$A62,База!$I$3:$I$152))</f>
        <v>0</v>
      </c>
      <c r="M62" s="46">
        <f ca="1">IF(COUNTIFS(Распис!$B$4:$B$300,$A62,Распис!$C$4:$C$300,"&lt;="&amp;M$1,Распис!$D$4:$D$300,"&gt;="&amp;M$1)&gt;0,SUMIFS(Распис!$J$4:$J$300,Распис!$B$4:$B$300,$A62,Распис!$C$4:$C$300,"&lt;="&amp;M$1,Распис!$D$4:$D$300,"&gt;="&amp;M$1),SUMIF(База!$B$3:$B$305,$A62,База!$J$3:$J$152))</f>
        <v>0</v>
      </c>
      <c r="N62" s="46">
        <f ca="1">IF(COUNTIFS(Распис!$B$4:$B$300,$A62,Распис!$C$4:$C$300,"&lt;="&amp;N$1,Распис!$D$4:$D$300,"&gt;="&amp;N$1)&gt;0,SUMIFS(Распис!$K$4:$K$300,Распис!$B$4:$B$300,$A62,Распис!$C$4:$C$300,"&lt;="&amp;N$1,Распис!$D$4:$D$300,"&gt;="&amp;N$1),SUMIF(База!$B$3:$B$305,$A62,База!$K$3:$K$152))</f>
        <v>0</v>
      </c>
      <c r="O62" s="46" t="s">
        <v>23</v>
      </c>
      <c r="P62" s="46">
        <f ca="1">IF(COUNTIFS(Распис!$B$4:$B$300,$A62,Распис!$C$4:$C$300,"&lt;="&amp;P$1,Распис!$D$4:$D$300,"&gt;="&amp;P$1)&gt;0,SUMIFS(Распис!$F$4:$F$300,Распис!$B$4:$B$300,$A62,Распис!$C$4:$C$300,"&lt;="&amp;P$1,Распис!$D$4:$D$300,"&gt;="&amp;P$1),SUMIF(База!$B$3:$B$305,$A62,База!$F$3:$F$152))</f>
        <v>0</v>
      </c>
      <c r="Q62" s="46">
        <f ca="1">IF(COUNTIFS(Распис!$B$4:$B$300,$A62,Распис!$C$4:$C$300,"&lt;="&amp;Q$1,Распис!$D$4:$D$300,"&gt;="&amp;Q$1)&gt;0,SUMIFS(Распис!$G$4:$G$300,Распис!$B$4:$B$300,$A62,Распис!$C$4:$C$300,"&lt;="&amp;Q$1,Распис!$D$4:$D$300,"&gt;="&amp;Q$1),SUMIF(База!$B$3:$B$305,$A62,База!$G$3:$G$152))</f>
        <v>0</v>
      </c>
      <c r="R62" s="46">
        <f ca="1">IF(COUNTIFS(Распис!$B$4:$B$300,$A62,Распис!$C$4:$C$300,"&lt;="&amp;R$1,Распис!$D$4:$D$300,"&gt;="&amp;R$1)&gt;0,SUMIFS(Распис!$H$4:$H$300,Распис!$B$4:$B$300,$A62,Распис!$C$4:$C$300,"&lt;="&amp;R$1,Распис!$D$4:$D$300,"&gt;="&amp;R$1),SUMIF(База!$B$3:$B$305,$A62,База!$H$3:$H$152))</f>
        <v>0</v>
      </c>
      <c r="S62" s="46">
        <f ca="1">IF(COUNTIFS(Распис!$B$4:$B$300,$A62,Распис!$C$4:$C$300,"&lt;="&amp;S$1,Распис!$D$4:$D$300,"&gt;="&amp;S$1)&gt;0,SUMIFS(Распис!$I$4:$I$300,Распис!$B$4:$B$300,$A62,Распис!$C$4:$C$300,"&lt;="&amp;S$1,Распис!$D$4:$D$300,"&gt;="&amp;S$1),SUMIF(База!$B$3:$B$305,$A62,База!$I$3:$I$152))</f>
        <v>0</v>
      </c>
      <c r="T62" s="46">
        <f ca="1">IF(COUNTIFS(Распис!$B$4:$B$300,$A62,Распис!$C$4:$C$300,"&lt;="&amp;T$1,Распис!$D$4:$D$300,"&gt;="&amp;T$1)&gt;0,SUMIFS(Распис!$J$4:$J$300,Распис!$B$4:$B$300,$A62,Распис!$C$4:$C$300,"&lt;="&amp;T$1,Распис!$D$4:$D$300,"&gt;="&amp;T$1),SUMIF(База!$B$3:$B$305,$A62,База!$J$3:$J$152))</f>
        <v>0</v>
      </c>
      <c r="U62" s="46">
        <f ca="1">IF(COUNTIFS(Распис!$B$4:$B$300,$A62,Распис!$C$4:$C$300,"&lt;="&amp;U$1,Распис!$D$4:$D$300,"&gt;="&amp;U$1)&gt;0,SUMIFS(Распис!$K$4:$K$300,Распис!$B$4:$B$300,$A62,Распис!$C$4:$C$300,"&lt;="&amp;U$1,Распис!$D$4:$D$300,"&gt;="&amp;U$1),SUMIF(База!$B$3:$B$305,$A62,База!$K$3:$K$152))</f>
        <v>0</v>
      </c>
      <c r="V62" s="46" t="s">
        <v>23</v>
      </c>
      <c r="W62" s="46">
        <f ca="1">IF(COUNTIFS(Распис!$B$4:$B$300,$A62,Распис!$C$4:$C$300,"&lt;="&amp;W$1,Распис!$D$4:$D$300,"&gt;="&amp;W$1)&gt;0,SUMIFS(Распис!$F$4:$F$300,Распис!$B$4:$B$300,$A62,Распис!$C$4:$C$300,"&lt;="&amp;W$1,Распис!$D$4:$D$300,"&gt;="&amp;W$1),SUMIF(База!$B$3:$B$305,$A62,База!$F$3:$F$152))</f>
        <v>0</v>
      </c>
      <c r="X62" s="46">
        <f ca="1">IF(COUNTIFS(Распис!$B$4:$B$300,$A62,Распис!$C$4:$C$300,"&lt;="&amp;X$1,Распис!$D$4:$D$300,"&gt;="&amp;X$1)&gt;0,SUMIFS(Распис!$G$4:$G$300,Распис!$B$4:$B$300,$A62,Распис!$C$4:$C$300,"&lt;="&amp;X$1,Распис!$D$4:$D$300,"&gt;="&amp;X$1),SUMIF(База!$B$3:$B$305,$A62,База!$G$3:$G$152))</f>
        <v>0</v>
      </c>
      <c r="Y62" s="46">
        <f ca="1">IF(COUNTIFS(Распис!$B$4:$B$300,$A62,Распис!$C$4:$C$300,"&lt;="&amp;Y$1,Распис!$D$4:$D$300,"&gt;="&amp;Y$1)&gt;0,SUMIFS(Распис!$H$4:$H$300,Распис!$B$4:$B$300,$A62,Распис!$C$4:$C$300,"&lt;="&amp;Y$1,Распис!$D$4:$D$300,"&gt;="&amp;Y$1),SUMIF(База!$B$3:$B$305,$A62,База!$H$3:$H$152))</f>
        <v>0</v>
      </c>
      <c r="Z62" s="46">
        <f ca="1">IF(COUNTIFS(Распис!$B$4:$B$300,$A62,Распис!$C$4:$C$300,"&lt;="&amp;Z$1,Распис!$D$4:$D$300,"&gt;="&amp;Z$1)&gt;0,SUMIFS(Распис!$I$4:$I$300,Распис!$B$4:$B$300,$A62,Распис!$C$4:$C$300,"&lt;="&amp;Z$1,Распис!$D$4:$D$300,"&gt;="&amp;Z$1),SUMIF(База!$B$3:$B$305,$A62,База!$I$3:$I$152))</f>
        <v>0</v>
      </c>
      <c r="AA62" s="46">
        <f ca="1">IF(COUNTIFS(Распис!$B$4:$B$300,$A62,Распис!$C$4:$C$300,"&lt;="&amp;AA$1,Распис!$D$4:$D$300,"&gt;="&amp;AA$1)&gt;0,SUMIFS(Распис!$J$4:$J$300,Распис!$B$4:$B$300,$A62,Распис!$C$4:$C$300,"&lt;="&amp;AA$1,Распис!$D$4:$D$300,"&gt;="&amp;AA$1),SUMIF(База!$B$3:$B$305,$A62,База!$J$3:$J$152))</f>
        <v>0</v>
      </c>
      <c r="AB62" s="46">
        <f ca="1">IF(COUNTIFS(Распис!$B$4:$B$300,$A62,Распис!$C$4:$C$300,"&lt;="&amp;AB$1,Распис!$D$4:$D$300,"&gt;="&amp;AB$1)&gt;0,SUMIFS(Распис!$K$4:$K$300,Распис!$B$4:$B$300,$A62,Распис!$C$4:$C$300,"&lt;="&amp;AB$1,Распис!$D$4:$D$300,"&gt;="&amp;AB$1),SUMIF(База!$B$3:$B$305,$A62,База!$K$3:$K$152))</f>
        <v>0</v>
      </c>
      <c r="AC62" s="46" t="s">
        <v>23</v>
      </c>
      <c r="AD62" s="46">
        <f ca="1">IF(COUNTIFS(Распис!$B$4:$B$300,$A62,Распис!$C$4:$C$300,"&lt;="&amp;AD$1,Распис!$D$4:$D$300,"&gt;="&amp;AD$1)&gt;0,SUMIFS(Распис!$F$4:$F$300,Распис!$B$4:$B$300,$A62,Распис!$C$4:$C$300,"&lt;="&amp;AD$1,Распис!$D$4:$D$300,"&gt;="&amp;AD$1),SUMIF(База!$B$3:$B$305,$A62,База!$F$3:$F$152))</f>
        <v>0</v>
      </c>
      <c r="AE62" s="46">
        <f ca="1">IF(COUNTIFS(Распис!$B$4:$B$300,$A62,Распис!$C$4:$C$300,"&lt;="&amp;AE$1,Распис!$D$4:$D$300,"&gt;="&amp;AE$1)&gt;0,SUMIFS(Распис!$G$4:$G$300,Распис!$B$4:$B$300,$A62,Распис!$C$4:$C$300,"&lt;="&amp;AE$1,Распис!$D$4:$D$300,"&gt;="&amp;AE$1),SUMIF(База!$B$3:$B$305,$A62,База!$G$3:$G$152))</f>
        <v>0</v>
      </c>
      <c r="AF62" s="46">
        <f ca="1">IF(COUNTIFS(Распис!$B$4:$B$300,$A62,Распис!$C$4:$C$300,"&lt;="&amp;AF$1,Распис!$D$4:$D$300,"&gt;="&amp;AF$1)&gt;0,SUMIFS(Распис!$H$4:$H$300,Распис!$B$4:$B$300,$A62,Распис!$C$4:$C$300,"&lt;="&amp;AF$1,Распис!$D$4:$D$300,"&gt;="&amp;AF$1),SUMIF(База!$B$3:$B$305,$A62,База!$H$3:$H$152))</f>
        <v>0</v>
      </c>
      <c r="AG62" s="46">
        <f t="shared" ca="1" si="11"/>
        <v>0</v>
      </c>
      <c r="AH62" s="46">
        <f ca="1">AG62-SUMIFS(Распред!$G$4:$G$300,Распред!$B$4:$B$300,"январь",Распред!$F$4:$F$300,A62)</f>
        <v>0</v>
      </c>
      <c r="AI62" s="46">
        <f ca="1">AH62+(COUNTIF(B62:AF62,"КД")+SUMIFS(Распред!$AH$4:$AH$300,Распред!$F$4:$F$300,A62,Распред!$B$4:$B$300,"январь"))*4</f>
        <v>20</v>
      </c>
      <c r="AJ62" s="46">
        <f t="shared" ca="1" si="12"/>
        <v>0</v>
      </c>
      <c r="AK62" s="46">
        <f t="shared" ca="1" si="13"/>
        <v>0</v>
      </c>
      <c r="AL62" s="46">
        <f>SUMIFS(Распред!$K$4:$K$300,Распред!$B$4:$B$300,"январь",Распред!$J$4:$J$300,A62)+SUMIFS(Распред!$M$4:$M$300,Распред!$B$4:$B$300,"январь",Распред!$L$4:$L$300,A62)+SUMIFS(Распред!$O$4:$O$300,Распред!$B$4:$B$300,"январь",Распред!$N$4:$N$300,A62)+SUMIFS(Распред!$Q$4:$Q$300,Распред!$B$4:$B$300,"январь",Распред!$P$4:$P$300,A62)+SUMIFS(Распред!$S$4:$S$300,Распред!$B$4:$B$300,"январь",Распред!$R$4:$R$300,A62)+SUMIFS(Распред!$U$4:$U$300,Распред!$B$4:$B$300,"январь",Распред!$T$4:$T$300,A62)+SUMIFS(Распред!$W$4:$W$300,Распред!$B$4:$B$300,"январь",Распред!$V$4:$V$300,A62)+SUMIFS(Распред!$Y$4:$Y$300,Распред!$B$4:$B$300,"январь",Распред!$X$4:$X$300,A62)+SUMIFS(Распред!$AA$4:$AA$300,Распред!$B$4:$B$300,"январь",Распред!$Z$4:$Z$300,A62)+SUMIFS(Распред!$AC$4:$AC$300,Распред!$B$4:$B$300,"январь",Распред!$AB$4:$AB$300,A62)</f>
        <v>0</v>
      </c>
      <c r="AM62" s="46">
        <f t="shared" ca="1" si="14"/>
        <v>0</v>
      </c>
      <c r="AN62" s="46">
        <f t="shared" ca="1" si="15"/>
        <v>0</v>
      </c>
      <c r="AO62" s="46">
        <f t="shared" ca="1" si="16"/>
        <v>0</v>
      </c>
      <c r="AP62" s="46"/>
      <c r="AQ62" s="46">
        <f t="shared" ca="1" si="8"/>
        <v>0</v>
      </c>
      <c r="AR62" s="47"/>
      <c r="AS62" s="47">
        <f t="shared" ca="1" si="9"/>
        <v>0</v>
      </c>
      <c r="AT62" s="47"/>
      <c r="AU62" s="47"/>
      <c r="AV62" s="47"/>
      <c r="AW62" s="47"/>
      <c r="AX62" s="47"/>
      <c r="AY62" s="47"/>
      <c r="AZ62" s="47"/>
      <c r="BA62" s="47"/>
      <c r="BB62" s="47"/>
    </row>
    <row r="63" spans="1:54" s="60" customFormat="1" x14ac:dyDescent="0.25">
      <c r="A63" s="47">
        <f>База!B63</f>
        <v>0</v>
      </c>
      <c r="B63" s="46" t="s">
        <v>24</v>
      </c>
      <c r="C63" s="46" t="s">
        <v>24</v>
      </c>
      <c r="D63" s="46" t="s">
        <v>25</v>
      </c>
      <c r="E63" s="46" t="s">
        <v>25</v>
      </c>
      <c r="F63" s="46" t="s">
        <v>25</v>
      </c>
      <c r="G63" s="46" t="s">
        <v>25</v>
      </c>
      <c r="H63" s="46" t="s">
        <v>23</v>
      </c>
      <c r="I63" s="46" t="s">
        <v>25</v>
      </c>
      <c r="J63" s="46">
        <f ca="1">IF(COUNTIFS(Распис!$B$4:$B$300,$A63,Распис!$C$4:$C$300,"&lt;="&amp;J$1,Распис!$D$4:$D$300,"&gt;="&amp;J$1)&gt;0,SUMIFS(Распис!$G$4:$G$300,Распис!$B$4:$B$300,$A63,Распис!$C$4:$C$300,"&lt;="&amp;J$1,Распис!$D$4:$D$300,"&gt;="&amp;J$1),SUMIF(База!$B$3:$B$305,$A63,База!$G$3:$G$152))</f>
        <v>0</v>
      </c>
      <c r="K63" s="46">
        <f ca="1">IF(COUNTIFS(Распис!$B$4:$B$300,$A63,Распис!$C$4:$C$300,"&lt;="&amp;K$1,Распис!$D$4:$D$300,"&gt;="&amp;K$1)&gt;0,SUMIFS(Распис!$H$4:$H$300,Распис!$B$4:$B$300,$A63,Распис!$C$4:$C$300,"&lt;="&amp;K$1,Распис!$D$4:$D$300,"&gt;="&amp;K$1),SUMIF(База!$B$3:$B$305,$A63,База!$H$3:$H$152))</f>
        <v>0</v>
      </c>
      <c r="L63" s="46">
        <f ca="1">IF(COUNTIFS(Распис!$B$4:$B$300,$A63,Распис!$C$4:$C$300,"&lt;="&amp;L$1,Распис!$D$4:$D$300,"&gt;="&amp;L$1)&gt;0,SUMIFS(Распис!$I$4:$I$300,Распис!$B$4:$B$300,$A63,Распис!$C$4:$C$300,"&lt;="&amp;L$1,Распис!$D$4:$D$300,"&gt;="&amp;L$1),SUMIF(База!$B$3:$B$305,$A63,База!$I$3:$I$152))</f>
        <v>0</v>
      </c>
      <c r="M63" s="46">
        <f ca="1">IF(COUNTIFS(Распис!$B$4:$B$300,$A63,Распис!$C$4:$C$300,"&lt;="&amp;M$1,Распис!$D$4:$D$300,"&gt;="&amp;M$1)&gt;0,SUMIFS(Распис!$J$4:$J$300,Распис!$B$4:$B$300,$A63,Распис!$C$4:$C$300,"&lt;="&amp;M$1,Распис!$D$4:$D$300,"&gt;="&amp;M$1),SUMIF(База!$B$3:$B$305,$A63,База!$J$3:$J$152))</f>
        <v>0</v>
      </c>
      <c r="N63" s="46">
        <f ca="1">IF(COUNTIFS(Распис!$B$4:$B$300,$A63,Распис!$C$4:$C$300,"&lt;="&amp;N$1,Распис!$D$4:$D$300,"&gt;="&amp;N$1)&gt;0,SUMIFS(Распис!$K$4:$K$300,Распис!$B$4:$B$300,$A63,Распис!$C$4:$C$300,"&lt;="&amp;N$1,Распис!$D$4:$D$300,"&gt;="&amp;N$1),SUMIF(База!$B$3:$B$305,$A63,База!$K$3:$K$152))</f>
        <v>0</v>
      </c>
      <c r="O63" s="46" t="s">
        <v>23</v>
      </c>
      <c r="P63" s="46">
        <f ca="1">IF(COUNTIFS(Распис!$B$4:$B$300,$A63,Распис!$C$4:$C$300,"&lt;="&amp;P$1,Распис!$D$4:$D$300,"&gt;="&amp;P$1)&gt;0,SUMIFS(Распис!$F$4:$F$300,Распис!$B$4:$B$300,$A63,Распис!$C$4:$C$300,"&lt;="&amp;P$1,Распис!$D$4:$D$300,"&gt;="&amp;P$1),SUMIF(База!$B$3:$B$305,$A63,База!$F$3:$F$152))</f>
        <v>0</v>
      </c>
      <c r="Q63" s="46">
        <f ca="1">IF(COUNTIFS(Распис!$B$4:$B$300,$A63,Распис!$C$4:$C$300,"&lt;="&amp;Q$1,Распис!$D$4:$D$300,"&gt;="&amp;Q$1)&gt;0,SUMIFS(Распис!$G$4:$G$300,Распис!$B$4:$B$300,$A63,Распис!$C$4:$C$300,"&lt;="&amp;Q$1,Распис!$D$4:$D$300,"&gt;="&amp;Q$1),SUMIF(База!$B$3:$B$305,$A63,База!$G$3:$G$152))</f>
        <v>0</v>
      </c>
      <c r="R63" s="46">
        <f ca="1">IF(COUNTIFS(Распис!$B$4:$B$300,$A63,Распис!$C$4:$C$300,"&lt;="&amp;R$1,Распис!$D$4:$D$300,"&gt;="&amp;R$1)&gt;0,SUMIFS(Распис!$H$4:$H$300,Распис!$B$4:$B$300,$A63,Распис!$C$4:$C$300,"&lt;="&amp;R$1,Распис!$D$4:$D$300,"&gt;="&amp;R$1),SUMIF(База!$B$3:$B$305,$A63,База!$H$3:$H$152))</f>
        <v>0</v>
      </c>
      <c r="S63" s="46">
        <f ca="1">IF(COUNTIFS(Распис!$B$4:$B$300,$A63,Распис!$C$4:$C$300,"&lt;="&amp;S$1,Распис!$D$4:$D$300,"&gt;="&amp;S$1)&gt;0,SUMIFS(Распис!$I$4:$I$300,Распис!$B$4:$B$300,$A63,Распис!$C$4:$C$300,"&lt;="&amp;S$1,Распис!$D$4:$D$300,"&gt;="&amp;S$1),SUMIF(База!$B$3:$B$305,$A63,База!$I$3:$I$152))</f>
        <v>0</v>
      </c>
      <c r="T63" s="46">
        <f ca="1">IF(COUNTIFS(Распис!$B$4:$B$300,$A63,Распис!$C$4:$C$300,"&lt;="&amp;T$1,Распис!$D$4:$D$300,"&gt;="&amp;T$1)&gt;0,SUMIFS(Распис!$J$4:$J$300,Распис!$B$4:$B$300,$A63,Распис!$C$4:$C$300,"&lt;="&amp;T$1,Распис!$D$4:$D$300,"&gt;="&amp;T$1),SUMIF(База!$B$3:$B$305,$A63,База!$J$3:$J$152))</f>
        <v>0</v>
      </c>
      <c r="U63" s="46">
        <f ca="1">IF(COUNTIFS(Распис!$B$4:$B$300,$A63,Распис!$C$4:$C$300,"&lt;="&amp;U$1,Распис!$D$4:$D$300,"&gt;="&amp;U$1)&gt;0,SUMIFS(Распис!$K$4:$K$300,Распис!$B$4:$B$300,$A63,Распис!$C$4:$C$300,"&lt;="&amp;U$1,Распис!$D$4:$D$300,"&gt;="&amp;U$1),SUMIF(База!$B$3:$B$305,$A63,База!$K$3:$K$152))</f>
        <v>0</v>
      </c>
      <c r="V63" s="46" t="s">
        <v>23</v>
      </c>
      <c r="W63" s="46">
        <f ca="1">IF(COUNTIFS(Распис!$B$4:$B$300,$A63,Распис!$C$4:$C$300,"&lt;="&amp;W$1,Распис!$D$4:$D$300,"&gt;="&amp;W$1)&gt;0,SUMIFS(Распис!$F$4:$F$300,Распис!$B$4:$B$300,$A63,Распис!$C$4:$C$300,"&lt;="&amp;W$1,Распис!$D$4:$D$300,"&gt;="&amp;W$1),SUMIF(База!$B$3:$B$305,$A63,База!$F$3:$F$152))</f>
        <v>0</v>
      </c>
      <c r="X63" s="46">
        <f ca="1">IF(COUNTIFS(Распис!$B$4:$B$300,$A63,Распис!$C$4:$C$300,"&lt;="&amp;X$1,Распис!$D$4:$D$300,"&gt;="&amp;X$1)&gt;0,SUMIFS(Распис!$G$4:$G$300,Распис!$B$4:$B$300,$A63,Распис!$C$4:$C$300,"&lt;="&amp;X$1,Распис!$D$4:$D$300,"&gt;="&amp;X$1),SUMIF(База!$B$3:$B$305,$A63,База!$G$3:$G$152))</f>
        <v>0</v>
      </c>
      <c r="Y63" s="46">
        <f ca="1">IF(COUNTIFS(Распис!$B$4:$B$300,$A63,Распис!$C$4:$C$300,"&lt;="&amp;Y$1,Распис!$D$4:$D$300,"&gt;="&amp;Y$1)&gt;0,SUMIFS(Распис!$H$4:$H$300,Распис!$B$4:$B$300,$A63,Распис!$C$4:$C$300,"&lt;="&amp;Y$1,Распис!$D$4:$D$300,"&gt;="&amp;Y$1),SUMIF(База!$B$3:$B$305,$A63,База!$H$3:$H$152))</f>
        <v>0</v>
      </c>
      <c r="Z63" s="46">
        <f ca="1">IF(COUNTIFS(Распис!$B$4:$B$300,$A63,Распис!$C$4:$C$300,"&lt;="&amp;Z$1,Распис!$D$4:$D$300,"&gt;="&amp;Z$1)&gt;0,SUMIFS(Распис!$I$4:$I$300,Распис!$B$4:$B$300,$A63,Распис!$C$4:$C$300,"&lt;="&amp;Z$1,Распис!$D$4:$D$300,"&gt;="&amp;Z$1),SUMIF(База!$B$3:$B$305,$A63,База!$I$3:$I$152))</f>
        <v>0</v>
      </c>
      <c r="AA63" s="46">
        <f ca="1">IF(COUNTIFS(Распис!$B$4:$B$300,$A63,Распис!$C$4:$C$300,"&lt;="&amp;AA$1,Распис!$D$4:$D$300,"&gt;="&amp;AA$1)&gt;0,SUMIFS(Распис!$J$4:$J$300,Распис!$B$4:$B$300,$A63,Распис!$C$4:$C$300,"&lt;="&amp;AA$1,Распис!$D$4:$D$300,"&gt;="&amp;AA$1),SUMIF(База!$B$3:$B$305,$A63,База!$J$3:$J$152))</f>
        <v>0</v>
      </c>
      <c r="AB63" s="46">
        <f ca="1">IF(COUNTIFS(Распис!$B$4:$B$300,$A63,Распис!$C$4:$C$300,"&lt;="&amp;AB$1,Распис!$D$4:$D$300,"&gt;="&amp;AB$1)&gt;0,SUMIFS(Распис!$K$4:$K$300,Распис!$B$4:$B$300,$A63,Распис!$C$4:$C$300,"&lt;="&amp;AB$1,Распис!$D$4:$D$300,"&gt;="&amp;AB$1),SUMIF(База!$B$3:$B$305,$A63,База!$K$3:$K$152))</f>
        <v>0</v>
      </c>
      <c r="AC63" s="46" t="s">
        <v>23</v>
      </c>
      <c r="AD63" s="46">
        <f ca="1">IF(COUNTIFS(Распис!$B$4:$B$300,$A63,Распис!$C$4:$C$300,"&lt;="&amp;AD$1,Распис!$D$4:$D$300,"&gt;="&amp;AD$1)&gt;0,SUMIFS(Распис!$F$4:$F$300,Распис!$B$4:$B$300,$A63,Распис!$C$4:$C$300,"&lt;="&amp;AD$1,Распис!$D$4:$D$300,"&gt;="&amp;AD$1),SUMIF(База!$B$3:$B$305,$A63,База!$F$3:$F$152))</f>
        <v>0</v>
      </c>
      <c r="AE63" s="46">
        <f ca="1">IF(COUNTIFS(Распис!$B$4:$B$300,$A63,Распис!$C$4:$C$300,"&lt;="&amp;AE$1,Распис!$D$4:$D$300,"&gt;="&amp;AE$1)&gt;0,SUMIFS(Распис!$G$4:$G$300,Распис!$B$4:$B$300,$A63,Распис!$C$4:$C$300,"&lt;="&amp;AE$1,Распис!$D$4:$D$300,"&gt;="&amp;AE$1),SUMIF(База!$B$3:$B$305,$A63,База!$G$3:$G$152))</f>
        <v>0</v>
      </c>
      <c r="AF63" s="46">
        <f ca="1">IF(COUNTIFS(Распис!$B$4:$B$300,$A63,Распис!$C$4:$C$300,"&lt;="&amp;AF$1,Распис!$D$4:$D$300,"&gt;="&amp;AF$1)&gt;0,SUMIFS(Распис!$H$4:$H$300,Распис!$B$4:$B$300,$A63,Распис!$C$4:$C$300,"&lt;="&amp;AF$1,Распис!$D$4:$D$300,"&gt;="&amp;AF$1),SUMIF(База!$B$3:$B$305,$A63,База!$H$3:$H$152))</f>
        <v>0</v>
      </c>
      <c r="AG63" s="46">
        <f t="shared" ca="1" si="3"/>
        <v>0</v>
      </c>
      <c r="AH63" s="46">
        <f ca="1">AG63-SUMIFS(Распред!$G$4:$G$300,Распред!$B$4:$B$300,"январь",Распред!$F$4:$F$300,A63)</f>
        <v>0</v>
      </c>
      <c r="AI63" s="46">
        <f ca="1">AH63+(COUNTIF(B63:AF63,"КД")+SUMIFS(Распред!$AH$4:$AH$300,Распред!$F$4:$F$300,A63,Распред!$B$4:$B$300,"январь"))*4</f>
        <v>20</v>
      </c>
      <c r="AJ63" s="46">
        <f t="shared" ca="1" si="4"/>
        <v>0</v>
      </c>
      <c r="AK63" s="46">
        <f t="shared" ca="1" si="5"/>
        <v>0</v>
      </c>
      <c r="AL63" s="46">
        <f>SUMIFS(Распред!$K$4:$K$300,Распред!$B$4:$B$300,"январь",Распред!$J$4:$J$300,A63)+SUMIFS(Распред!$M$4:$M$300,Распред!$B$4:$B$300,"январь",Распред!$L$4:$L$300,A63)+SUMIFS(Распред!$O$4:$O$300,Распред!$B$4:$B$300,"январь",Распред!$N$4:$N$300,A63)+SUMIFS(Распред!$Q$4:$Q$300,Распред!$B$4:$B$300,"январь",Распред!$P$4:$P$300,A63)+SUMIFS(Распред!$S$4:$S$300,Распред!$B$4:$B$300,"январь",Распред!$R$4:$R$300,A63)+SUMIFS(Распред!$U$4:$U$300,Распред!$B$4:$B$300,"январь",Распред!$T$4:$T$300,A63)+SUMIFS(Распред!$W$4:$W$300,Распред!$B$4:$B$300,"январь",Распред!$V$4:$V$300,A63)+SUMIFS(Распред!$Y$4:$Y$300,Распред!$B$4:$B$300,"январь",Распред!$X$4:$X$300,A63)+SUMIFS(Распред!$AA$4:$AA$300,Распред!$B$4:$B$300,"январь",Распред!$Z$4:$Z$300,A63)+SUMIFS(Распред!$AC$4:$AC$300,Распред!$B$4:$B$300,"январь",Распред!$AB$4:$AB$300,A63)</f>
        <v>0</v>
      </c>
      <c r="AM63" s="46">
        <f t="shared" ca="1" si="6"/>
        <v>0</v>
      </c>
      <c r="AN63" s="46">
        <f t="shared" ca="1" si="10"/>
        <v>0</v>
      </c>
      <c r="AO63" s="46">
        <f t="shared" ca="1" si="7"/>
        <v>0</v>
      </c>
      <c r="AP63" s="46"/>
      <c r="AQ63" s="46">
        <f t="shared" ca="1" si="8"/>
        <v>0</v>
      </c>
      <c r="AR63" s="47"/>
      <c r="AS63" s="47">
        <f t="shared" ca="1" si="9"/>
        <v>0</v>
      </c>
      <c r="AT63" s="47"/>
      <c r="AU63" s="47"/>
      <c r="AV63" s="47"/>
      <c r="AW63" s="47"/>
      <c r="AX63" s="47"/>
      <c r="AY63" s="47"/>
      <c r="AZ63" s="47"/>
      <c r="BA63" s="47"/>
      <c r="BB63" s="47"/>
    </row>
    <row r="64" spans="1:54" x14ac:dyDescent="0.25">
      <c r="A64" s="47">
        <f>База!B64</f>
        <v>0</v>
      </c>
      <c r="B64" s="46" t="s">
        <v>24</v>
      </c>
      <c r="C64" s="46" t="s">
        <v>24</v>
      </c>
      <c r="D64" s="46" t="s">
        <v>25</v>
      </c>
      <c r="E64" s="46" t="s">
        <v>25</v>
      </c>
      <c r="F64" s="46" t="s">
        <v>25</v>
      </c>
      <c r="G64" s="46" t="s">
        <v>25</v>
      </c>
      <c r="H64" s="46" t="s">
        <v>23</v>
      </c>
      <c r="I64" s="46" t="s">
        <v>25</v>
      </c>
      <c r="J64" s="46">
        <f ca="1">IF(COUNTIFS(Распис!$B$4:$B$300,$A64,Распис!$C$4:$C$300,"&lt;="&amp;J$1,Распис!$D$4:$D$300,"&gt;="&amp;J$1)&gt;0,SUMIFS(Распис!$G$4:$G$300,Распис!$B$4:$B$300,$A64,Распис!$C$4:$C$300,"&lt;="&amp;J$1,Распис!$D$4:$D$300,"&gt;="&amp;J$1),SUMIF(База!$B$3:$B$305,$A64,База!$G$3:$G$152))</f>
        <v>0</v>
      </c>
      <c r="K64" s="46">
        <f ca="1">IF(COUNTIFS(Распис!$B$4:$B$300,$A64,Распис!$C$4:$C$300,"&lt;="&amp;K$1,Распис!$D$4:$D$300,"&gt;="&amp;K$1)&gt;0,SUMIFS(Распис!$H$4:$H$300,Распис!$B$4:$B$300,$A64,Распис!$C$4:$C$300,"&lt;="&amp;K$1,Распис!$D$4:$D$300,"&gt;="&amp;K$1),SUMIF(База!$B$3:$B$305,$A64,База!$H$3:$H$152))</f>
        <v>0</v>
      </c>
      <c r="L64" s="46">
        <f ca="1">IF(COUNTIFS(Распис!$B$4:$B$300,$A64,Распис!$C$4:$C$300,"&lt;="&amp;L$1,Распис!$D$4:$D$300,"&gt;="&amp;L$1)&gt;0,SUMIFS(Распис!$I$4:$I$300,Распис!$B$4:$B$300,$A64,Распис!$C$4:$C$300,"&lt;="&amp;L$1,Распис!$D$4:$D$300,"&gt;="&amp;L$1),SUMIF(База!$B$3:$B$305,$A64,База!$I$3:$I$152))</f>
        <v>0</v>
      </c>
      <c r="M64" s="46">
        <f ca="1">IF(COUNTIFS(Распис!$B$4:$B$300,$A64,Распис!$C$4:$C$300,"&lt;="&amp;M$1,Распис!$D$4:$D$300,"&gt;="&amp;M$1)&gt;0,SUMIFS(Распис!$J$4:$J$300,Распис!$B$4:$B$300,$A64,Распис!$C$4:$C$300,"&lt;="&amp;M$1,Распис!$D$4:$D$300,"&gt;="&amp;M$1),SUMIF(База!$B$3:$B$305,$A64,База!$J$3:$J$152))</f>
        <v>0</v>
      </c>
      <c r="N64" s="46">
        <f ca="1">IF(COUNTIFS(Распис!$B$4:$B$300,$A64,Распис!$C$4:$C$300,"&lt;="&amp;N$1,Распис!$D$4:$D$300,"&gt;="&amp;N$1)&gt;0,SUMIFS(Распис!$K$4:$K$300,Распис!$B$4:$B$300,$A64,Распис!$C$4:$C$300,"&lt;="&amp;N$1,Распис!$D$4:$D$300,"&gt;="&amp;N$1),SUMIF(База!$B$3:$B$305,$A64,База!$K$3:$K$152))</f>
        <v>0</v>
      </c>
      <c r="O64" s="46" t="s">
        <v>23</v>
      </c>
      <c r="P64" s="46">
        <f ca="1">IF(COUNTIFS(Распис!$B$4:$B$300,$A64,Распис!$C$4:$C$300,"&lt;="&amp;P$1,Распис!$D$4:$D$300,"&gt;="&amp;P$1)&gt;0,SUMIFS(Распис!$F$4:$F$300,Распис!$B$4:$B$300,$A64,Распис!$C$4:$C$300,"&lt;="&amp;P$1,Распис!$D$4:$D$300,"&gt;="&amp;P$1),SUMIF(База!$B$3:$B$305,$A64,База!$F$3:$F$152))</f>
        <v>0</v>
      </c>
      <c r="Q64" s="46">
        <f ca="1">IF(COUNTIFS(Распис!$B$4:$B$300,$A64,Распис!$C$4:$C$300,"&lt;="&amp;Q$1,Распис!$D$4:$D$300,"&gt;="&amp;Q$1)&gt;0,SUMIFS(Распис!$G$4:$G$300,Распис!$B$4:$B$300,$A64,Распис!$C$4:$C$300,"&lt;="&amp;Q$1,Распис!$D$4:$D$300,"&gt;="&amp;Q$1),SUMIF(База!$B$3:$B$305,$A64,База!$G$3:$G$152))</f>
        <v>0</v>
      </c>
      <c r="R64" s="46">
        <f ca="1">IF(COUNTIFS(Распис!$B$4:$B$300,$A64,Распис!$C$4:$C$300,"&lt;="&amp;R$1,Распис!$D$4:$D$300,"&gt;="&amp;R$1)&gt;0,SUMIFS(Распис!$H$4:$H$300,Распис!$B$4:$B$300,$A64,Распис!$C$4:$C$300,"&lt;="&amp;R$1,Распис!$D$4:$D$300,"&gt;="&amp;R$1),SUMIF(База!$B$3:$B$305,$A64,База!$H$3:$H$152))</f>
        <v>0</v>
      </c>
      <c r="S64" s="46">
        <f ca="1">IF(COUNTIFS(Распис!$B$4:$B$300,$A64,Распис!$C$4:$C$300,"&lt;="&amp;S$1,Распис!$D$4:$D$300,"&gt;="&amp;S$1)&gt;0,SUMIFS(Распис!$I$4:$I$300,Распис!$B$4:$B$300,$A64,Распис!$C$4:$C$300,"&lt;="&amp;S$1,Распис!$D$4:$D$300,"&gt;="&amp;S$1),SUMIF(База!$B$3:$B$305,$A64,База!$I$3:$I$152))</f>
        <v>0</v>
      </c>
      <c r="T64" s="46">
        <f ca="1">IF(COUNTIFS(Распис!$B$4:$B$300,$A64,Распис!$C$4:$C$300,"&lt;="&amp;T$1,Распис!$D$4:$D$300,"&gt;="&amp;T$1)&gt;0,SUMIFS(Распис!$J$4:$J$300,Распис!$B$4:$B$300,$A64,Распис!$C$4:$C$300,"&lt;="&amp;T$1,Распис!$D$4:$D$300,"&gt;="&amp;T$1),SUMIF(База!$B$3:$B$305,$A64,База!$J$3:$J$152))</f>
        <v>0</v>
      </c>
      <c r="U64" s="46">
        <f ca="1">IF(COUNTIFS(Распис!$B$4:$B$300,$A64,Распис!$C$4:$C$300,"&lt;="&amp;U$1,Распис!$D$4:$D$300,"&gt;="&amp;U$1)&gt;0,SUMIFS(Распис!$K$4:$K$300,Распис!$B$4:$B$300,$A64,Распис!$C$4:$C$300,"&lt;="&amp;U$1,Распис!$D$4:$D$300,"&gt;="&amp;U$1),SUMIF(База!$B$3:$B$305,$A64,База!$K$3:$K$152))</f>
        <v>0</v>
      </c>
      <c r="V64" s="46" t="s">
        <v>23</v>
      </c>
      <c r="W64" s="46">
        <f ca="1">IF(COUNTIFS(Распис!$B$4:$B$300,$A64,Распис!$C$4:$C$300,"&lt;="&amp;W$1,Распис!$D$4:$D$300,"&gt;="&amp;W$1)&gt;0,SUMIFS(Распис!$F$4:$F$300,Распис!$B$4:$B$300,$A64,Распис!$C$4:$C$300,"&lt;="&amp;W$1,Распис!$D$4:$D$300,"&gt;="&amp;W$1),SUMIF(База!$B$3:$B$305,$A64,База!$F$3:$F$152))</f>
        <v>0</v>
      </c>
      <c r="X64" s="46">
        <f ca="1">IF(COUNTIFS(Распис!$B$4:$B$300,$A64,Распис!$C$4:$C$300,"&lt;="&amp;X$1,Распис!$D$4:$D$300,"&gt;="&amp;X$1)&gt;0,SUMIFS(Распис!$G$4:$G$300,Распис!$B$4:$B$300,$A64,Распис!$C$4:$C$300,"&lt;="&amp;X$1,Распис!$D$4:$D$300,"&gt;="&amp;X$1),SUMIF(База!$B$3:$B$305,$A64,База!$G$3:$G$152))</f>
        <v>0</v>
      </c>
      <c r="Y64" s="46">
        <f ca="1">IF(COUNTIFS(Распис!$B$4:$B$300,$A64,Распис!$C$4:$C$300,"&lt;="&amp;Y$1,Распис!$D$4:$D$300,"&gt;="&amp;Y$1)&gt;0,SUMIFS(Распис!$H$4:$H$300,Распис!$B$4:$B$300,$A64,Распис!$C$4:$C$300,"&lt;="&amp;Y$1,Распис!$D$4:$D$300,"&gt;="&amp;Y$1),SUMIF(База!$B$3:$B$305,$A64,База!$H$3:$H$152))</f>
        <v>0</v>
      </c>
      <c r="Z64" s="46">
        <f ca="1">IF(COUNTIFS(Распис!$B$4:$B$300,$A64,Распис!$C$4:$C$300,"&lt;="&amp;Z$1,Распис!$D$4:$D$300,"&gt;="&amp;Z$1)&gt;0,SUMIFS(Распис!$I$4:$I$300,Распис!$B$4:$B$300,$A64,Распис!$C$4:$C$300,"&lt;="&amp;Z$1,Распис!$D$4:$D$300,"&gt;="&amp;Z$1),SUMIF(База!$B$3:$B$305,$A64,База!$I$3:$I$152))</f>
        <v>0</v>
      </c>
      <c r="AA64" s="46">
        <f ca="1">IF(COUNTIFS(Распис!$B$4:$B$300,$A64,Распис!$C$4:$C$300,"&lt;="&amp;AA$1,Распис!$D$4:$D$300,"&gt;="&amp;AA$1)&gt;0,SUMIFS(Распис!$J$4:$J$300,Распис!$B$4:$B$300,$A64,Распис!$C$4:$C$300,"&lt;="&amp;AA$1,Распис!$D$4:$D$300,"&gt;="&amp;AA$1),SUMIF(База!$B$3:$B$305,$A64,База!$J$3:$J$152))</f>
        <v>0</v>
      </c>
      <c r="AB64" s="46">
        <f ca="1">IF(COUNTIFS(Распис!$B$4:$B$300,$A64,Распис!$C$4:$C$300,"&lt;="&amp;AB$1,Распис!$D$4:$D$300,"&gt;="&amp;AB$1)&gt;0,SUMIFS(Распис!$K$4:$K$300,Распис!$B$4:$B$300,$A64,Распис!$C$4:$C$300,"&lt;="&amp;AB$1,Распис!$D$4:$D$300,"&gt;="&amp;AB$1),SUMIF(База!$B$3:$B$305,$A64,База!$K$3:$K$152))</f>
        <v>0</v>
      </c>
      <c r="AC64" s="46" t="s">
        <v>23</v>
      </c>
      <c r="AD64" s="46">
        <f ca="1">IF(COUNTIFS(Распис!$B$4:$B$300,$A64,Распис!$C$4:$C$300,"&lt;="&amp;AD$1,Распис!$D$4:$D$300,"&gt;="&amp;AD$1)&gt;0,SUMIFS(Распис!$F$4:$F$300,Распис!$B$4:$B$300,$A64,Распис!$C$4:$C$300,"&lt;="&amp;AD$1,Распис!$D$4:$D$300,"&gt;="&amp;AD$1),SUMIF(База!$B$3:$B$305,$A64,База!$F$3:$F$152))</f>
        <v>0</v>
      </c>
      <c r="AE64" s="46">
        <f ca="1">IF(COUNTIFS(Распис!$B$4:$B$300,$A64,Распис!$C$4:$C$300,"&lt;="&amp;AE$1,Распис!$D$4:$D$300,"&gt;="&amp;AE$1)&gt;0,SUMIFS(Распис!$G$4:$G$300,Распис!$B$4:$B$300,$A64,Распис!$C$4:$C$300,"&lt;="&amp;AE$1,Распис!$D$4:$D$300,"&gt;="&amp;AE$1),SUMIF(База!$B$3:$B$305,$A64,База!$G$3:$G$152))</f>
        <v>0</v>
      </c>
      <c r="AF64" s="46">
        <f ca="1">IF(COUNTIFS(Распис!$B$4:$B$300,$A64,Распис!$C$4:$C$300,"&lt;="&amp;AF$1,Распис!$D$4:$D$300,"&gt;="&amp;AF$1)&gt;0,SUMIFS(Распис!$H$4:$H$300,Распис!$B$4:$B$300,$A64,Распис!$C$4:$C$300,"&lt;="&amp;AF$1,Распис!$D$4:$D$300,"&gt;="&amp;AF$1),SUMIF(База!$B$3:$B$305,$A64,База!$H$3:$H$152))</f>
        <v>0</v>
      </c>
      <c r="AG64" s="46">
        <f t="shared" ca="1" si="3"/>
        <v>0</v>
      </c>
      <c r="AH64" s="46">
        <f ca="1">AG64-SUMIFS(Распред!$G$4:$G$300,Распред!$B$4:$B$300,"январь",Распред!$F$4:$F$300,A64)</f>
        <v>0</v>
      </c>
      <c r="AI64" s="46">
        <f ca="1">AH64+(COUNTIF(B64:AF64,"КД")+SUMIFS(Распред!$AH$4:$AH$300,Распред!$F$4:$F$300,A64,Распред!$B$4:$B$300,"январь"))*4</f>
        <v>20</v>
      </c>
      <c r="AJ64" s="46">
        <f t="shared" ca="1" si="4"/>
        <v>0</v>
      </c>
      <c r="AK64" s="46">
        <f t="shared" ca="1" si="5"/>
        <v>0</v>
      </c>
      <c r="AL64" s="46">
        <f>SUMIFS(Распред!$K$4:$K$300,Распред!$B$4:$B$300,"январь",Распред!$J$4:$J$300,A64)+SUMIFS(Распред!$M$4:$M$300,Распред!$B$4:$B$300,"январь",Распред!$L$4:$L$300,A64)+SUMIFS(Распред!$O$4:$O$300,Распред!$B$4:$B$300,"январь",Распред!$N$4:$N$300,A64)+SUMIFS(Распред!$Q$4:$Q$300,Распред!$B$4:$B$300,"январь",Распред!$P$4:$P$300,A64)+SUMIFS(Распред!$S$4:$S$300,Распред!$B$4:$B$300,"январь",Распред!$R$4:$R$300,A64)+SUMIFS(Распред!$U$4:$U$300,Распред!$B$4:$B$300,"январь",Распред!$T$4:$T$300,A64)+SUMIFS(Распред!$W$4:$W$300,Распред!$B$4:$B$300,"январь",Распред!$V$4:$V$300,A64)+SUMIFS(Распред!$Y$4:$Y$300,Распред!$B$4:$B$300,"январь",Распред!$X$4:$X$300,A64)+SUMIFS(Распред!$AA$4:$AA$300,Распред!$B$4:$B$300,"январь",Распред!$Z$4:$Z$300,A64)+SUMIFS(Распред!$AC$4:$AC$300,Распред!$B$4:$B$300,"январь",Распред!$AB$4:$AB$300,A64)</f>
        <v>0</v>
      </c>
      <c r="AM64" s="46">
        <f t="shared" ca="1" si="6"/>
        <v>0</v>
      </c>
      <c r="AN64" s="46">
        <f t="shared" ca="1" si="10"/>
        <v>0</v>
      </c>
      <c r="AO64" s="46">
        <f t="shared" ca="1" si="7"/>
        <v>0</v>
      </c>
      <c r="AP64" s="46"/>
      <c r="AQ64" s="46">
        <f t="shared" ca="1" si="8"/>
        <v>0</v>
      </c>
      <c r="AR64" s="47"/>
      <c r="AS64" s="47">
        <f t="shared" ca="1" si="9"/>
        <v>0</v>
      </c>
      <c r="AT64" s="47"/>
      <c r="AU64" s="47"/>
      <c r="AV64" s="47"/>
      <c r="AW64" s="47"/>
      <c r="AX64" s="47"/>
      <c r="AY64" s="47"/>
      <c r="AZ64" s="47"/>
      <c r="BA64" s="47"/>
      <c r="BB64" s="47"/>
    </row>
    <row r="65" spans="1:54" s="12" customFormat="1" x14ac:dyDescent="0.25">
      <c r="A65" s="190">
        <f>База!B65</f>
        <v>0</v>
      </c>
      <c r="B65" s="191" t="s">
        <v>24</v>
      </c>
      <c r="C65" s="191" t="s">
        <v>24</v>
      </c>
      <c r="D65" s="191" t="s">
        <v>25</v>
      </c>
      <c r="E65" s="191" t="s">
        <v>25</v>
      </c>
      <c r="F65" s="191" t="s">
        <v>25</v>
      </c>
      <c r="G65" s="191" t="s">
        <v>25</v>
      </c>
      <c r="H65" s="191" t="s">
        <v>23</v>
      </c>
      <c r="I65" s="191" t="s">
        <v>25</v>
      </c>
      <c r="J65" s="191">
        <f ca="1">IF(COUNTIFS(Распис!$B$4:$B$300,$A65,Распис!$C$4:$C$300,"&lt;="&amp;J$1,Распис!$D$4:$D$300,"&gt;="&amp;J$1)&gt;0,SUMIFS(Распис!$G$4:$G$300,Распис!$B$4:$B$300,$A65,Распис!$C$4:$C$300,"&lt;="&amp;J$1,Распис!$D$4:$D$300,"&gt;="&amp;J$1),SUMIF(База!$B$3:$B$305,$A65,База!$G$3:$G$152))</f>
        <v>0</v>
      </c>
      <c r="K65" s="191">
        <f ca="1">IF(COUNTIFS(Распис!$B$4:$B$300,$A65,Распис!$C$4:$C$300,"&lt;="&amp;K$1,Распис!$D$4:$D$300,"&gt;="&amp;K$1)&gt;0,SUMIFS(Распис!$H$4:$H$300,Распис!$B$4:$B$300,$A65,Распис!$C$4:$C$300,"&lt;="&amp;K$1,Распис!$D$4:$D$300,"&gt;="&amp;K$1),SUMIF(База!$B$3:$B$305,$A65,База!$H$3:$H$152))</f>
        <v>0</v>
      </c>
      <c r="L65" s="191">
        <f ca="1">IF(COUNTIFS(Распис!$B$4:$B$300,$A65,Распис!$C$4:$C$300,"&lt;="&amp;L$1,Распис!$D$4:$D$300,"&gt;="&amp;L$1)&gt;0,SUMIFS(Распис!$I$4:$I$300,Распис!$B$4:$B$300,$A65,Распис!$C$4:$C$300,"&lt;="&amp;L$1,Распис!$D$4:$D$300,"&gt;="&amp;L$1),SUMIF(База!$B$3:$B$305,$A65,База!$I$3:$I$152))</f>
        <v>0</v>
      </c>
      <c r="M65" s="191">
        <f ca="1">IF(COUNTIFS(Распис!$B$4:$B$300,$A65,Распис!$C$4:$C$300,"&lt;="&amp;M$1,Распис!$D$4:$D$300,"&gt;="&amp;M$1)&gt;0,SUMIFS(Распис!$J$4:$J$300,Распис!$B$4:$B$300,$A65,Распис!$C$4:$C$300,"&lt;="&amp;M$1,Распис!$D$4:$D$300,"&gt;="&amp;M$1),SUMIF(База!$B$3:$B$305,$A65,База!$J$3:$J$152))</f>
        <v>0</v>
      </c>
      <c r="N65" s="191">
        <f ca="1">IF(COUNTIFS(Распис!$B$4:$B$300,$A65,Распис!$C$4:$C$300,"&lt;="&amp;N$1,Распис!$D$4:$D$300,"&gt;="&amp;N$1)&gt;0,SUMIFS(Распис!$K$4:$K$300,Распис!$B$4:$B$300,$A65,Распис!$C$4:$C$300,"&lt;="&amp;N$1,Распис!$D$4:$D$300,"&gt;="&amp;N$1),SUMIF(База!$B$3:$B$305,$A65,База!$K$3:$K$152))</f>
        <v>0</v>
      </c>
      <c r="O65" s="191" t="s">
        <v>23</v>
      </c>
      <c r="P65" s="191">
        <f ca="1">IF(COUNTIFS(Распис!$B$4:$B$300,$A65,Распис!$C$4:$C$300,"&lt;="&amp;P$1,Распис!$D$4:$D$300,"&gt;="&amp;P$1)&gt;0,SUMIFS(Распис!$F$4:$F$300,Распис!$B$4:$B$300,$A65,Распис!$C$4:$C$300,"&lt;="&amp;P$1,Распис!$D$4:$D$300,"&gt;="&amp;P$1),SUMIF(База!$B$3:$B$305,$A65,База!$F$3:$F$152))</f>
        <v>0</v>
      </c>
      <c r="Q65" s="191">
        <f ca="1">IF(COUNTIFS(Распис!$B$4:$B$300,$A65,Распис!$C$4:$C$300,"&lt;="&amp;Q$1,Распис!$D$4:$D$300,"&gt;="&amp;Q$1)&gt;0,SUMIFS(Распис!$G$4:$G$300,Распис!$B$4:$B$300,$A65,Распис!$C$4:$C$300,"&lt;="&amp;Q$1,Распис!$D$4:$D$300,"&gt;="&amp;Q$1),SUMIF(База!$B$3:$B$305,$A65,База!$G$3:$G$152))</f>
        <v>0</v>
      </c>
      <c r="R65" s="191">
        <f ca="1">IF(COUNTIFS(Распис!$B$4:$B$300,$A65,Распис!$C$4:$C$300,"&lt;="&amp;R$1,Распис!$D$4:$D$300,"&gt;="&amp;R$1)&gt;0,SUMIFS(Распис!$H$4:$H$300,Распис!$B$4:$B$300,$A65,Распис!$C$4:$C$300,"&lt;="&amp;R$1,Распис!$D$4:$D$300,"&gt;="&amp;R$1),SUMIF(База!$B$3:$B$305,$A65,База!$H$3:$H$152))</f>
        <v>0</v>
      </c>
      <c r="S65" s="191">
        <f ca="1">IF(COUNTIFS(Распис!$B$4:$B$300,$A65,Распис!$C$4:$C$300,"&lt;="&amp;S$1,Распис!$D$4:$D$300,"&gt;="&amp;S$1)&gt;0,SUMIFS(Распис!$I$4:$I$300,Распис!$B$4:$B$300,$A65,Распис!$C$4:$C$300,"&lt;="&amp;S$1,Распис!$D$4:$D$300,"&gt;="&amp;S$1),SUMIF(База!$B$3:$B$305,$A65,База!$I$3:$I$152))</f>
        <v>0</v>
      </c>
      <c r="T65" s="191">
        <f ca="1">IF(COUNTIFS(Распис!$B$4:$B$300,$A65,Распис!$C$4:$C$300,"&lt;="&amp;T$1,Распис!$D$4:$D$300,"&gt;="&amp;T$1)&gt;0,SUMIFS(Распис!$J$4:$J$300,Распис!$B$4:$B$300,$A65,Распис!$C$4:$C$300,"&lt;="&amp;T$1,Распис!$D$4:$D$300,"&gt;="&amp;T$1),SUMIF(База!$B$3:$B$305,$A65,База!$J$3:$J$152))</f>
        <v>0</v>
      </c>
      <c r="U65" s="191">
        <f ca="1">IF(COUNTIFS(Распис!$B$4:$B$300,$A65,Распис!$C$4:$C$300,"&lt;="&amp;U$1,Распис!$D$4:$D$300,"&gt;="&amp;U$1)&gt;0,SUMIFS(Распис!$K$4:$K$300,Распис!$B$4:$B$300,$A65,Распис!$C$4:$C$300,"&lt;="&amp;U$1,Распис!$D$4:$D$300,"&gt;="&amp;U$1),SUMIF(База!$B$3:$B$305,$A65,База!$K$3:$K$152))</f>
        <v>0</v>
      </c>
      <c r="V65" s="191" t="s">
        <v>23</v>
      </c>
      <c r="W65" s="191">
        <f ca="1">IF(COUNTIFS(Распис!$B$4:$B$300,$A65,Распис!$C$4:$C$300,"&lt;="&amp;W$1,Распис!$D$4:$D$300,"&gt;="&amp;W$1)&gt;0,SUMIFS(Распис!$F$4:$F$300,Распис!$B$4:$B$300,$A65,Распис!$C$4:$C$300,"&lt;="&amp;W$1,Распис!$D$4:$D$300,"&gt;="&amp;W$1),SUMIF(База!$B$3:$B$305,$A65,База!$F$3:$F$152))</f>
        <v>0</v>
      </c>
      <c r="X65" s="191">
        <f ca="1">IF(COUNTIFS(Распис!$B$4:$B$300,$A65,Распис!$C$4:$C$300,"&lt;="&amp;X$1,Распис!$D$4:$D$300,"&gt;="&amp;X$1)&gt;0,SUMIFS(Распис!$G$4:$G$300,Распис!$B$4:$B$300,$A65,Распис!$C$4:$C$300,"&lt;="&amp;X$1,Распис!$D$4:$D$300,"&gt;="&amp;X$1),SUMIF(База!$B$3:$B$305,$A65,База!$G$3:$G$152))</f>
        <v>0</v>
      </c>
      <c r="Y65" s="191">
        <f ca="1">IF(COUNTIFS(Распис!$B$4:$B$300,$A65,Распис!$C$4:$C$300,"&lt;="&amp;Y$1,Распис!$D$4:$D$300,"&gt;="&amp;Y$1)&gt;0,SUMIFS(Распис!$H$4:$H$300,Распис!$B$4:$B$300,$A65,Распис!$C$4:$C$300,"&lt;="&amp;Y$1,Распис!$D$4:$D$300,"&gt;="&amp;Y$1),SUMIF(База!$B$3:$B$305,$A65,База!$H$3:$H$152))</f>
        <v>0</v>
      </c>
      <c r="Z65" s="191">
        <f ca="1">IF(COUNTIFS(Распис!$B$4:$B$300,$A65,Распис!$C$4:$C$300,"&lt;="&amp;Z$1,Распис!$D$4:$D$300,"&gt;="&amp;Z$1)&gt;0,SUMIFS(Распис!$I$4:$I$300,Распис!$B$4:$B$300,$A65,Распис!$C$4:$C$300,"&lt;="&amp;Z$1,Распис!$D$4:$D$300,"&gt;="&amp;Z$1),SUMIF(База!$B$3:$B$305,$A65,База!$I$3:$I$152))</f>
        <v>0</v>
      </c>
      <c r="AA65" s="191">
        <f ca="1">IF(COUNTIFS(Распис!$B$4:$B$300,$A65,Распис!$C$4:$C$300,"&lt;="&amp;AA$1,Распис!$D$4:$D$300,"&gt;="&amp;AA$1)&gt;0,SUMIFS(Распис!$J$4:$J$300,Распис!$B$4:$B$300,$A65,Распис!$C$4:$C$300,"&lt;="&amp;AA$1,Распис!$D$4:$D$300,"&gt;="&amp;AA$1),SUMIF(База!$B$3:$B$305,$A65,База!$J$3:$J$152))</f>
        <v>0</v>
      </c>
      <c r="AB65" s="191">
        <f ca="1">IF(COUNTIFS(Распис!$B$4:$B$300,$A65,Распис!$C$4:$C$300,"&lt;="&amp;AB$1,Распис!$D$4:$D$300,"&gt;="&amp;AB$1)&gt;0,SUMIFS(Распис!$K$4:$K$300,Распис!$B$4:$B$300,$A65,Распис!$C$4:$C$300,"&lt;="&amp;AB$1,Распис!$D$4:$D$300,"&gt;="&amp;AB$1),SUMIF(База!$B$3:$B$305,$A65,База!$K$3:$K$152))</f>
        <v>0</v>
      </c>
      <c r="AC65" s="191" t="s">
        <v>23</v>
      </c>
      <c r="AD65" s="191">
        <f ca="1">IF(COUNTIFS(Распис!$B$4:$B$300,$A65,Распис!$C$4:$C$300,"&lt;="&amp;AD$1,Распис!$D$4:$D$300,"&gt;="&amp;AD$1)&gt;0,SUMIFS(Распис!$F$4:$F$300,Распис!$B$4:$B$300,$A65,Распис!$C$4:$C$300,"&lt;="&amp;AD$1,Распис!$D$4:$D$300,"&gt;="&amp;AD$1),SUMIF(База!$B$3:$B$305,$A65,База!$F$3:$F$152))</f>
        <v>0</v>
      </c>
      <c r="AE65" s="191">
        <f ca="1">IF(COUNTIFS(Распис!$B$4:$B$300,$A65,Распис!$C$4:$C$300,"&lt;="&amp;AE$1,Распис!$D$4:$D$300,"&gt;="&amp;AE$1)&gt;0,SUMIFS(Распис!$G$4:$G$300,Распис!$B$4:$B$300,$A65,Распис!$C$4:$C$300,"&lt;="&amp;AE$1,Распис!$D$4:$D$300,"&gt;="&amp;AE$1),SUMIF(База!$B$3:$B$305,$A65,База!$G$3:$G$152))</f>
        <v>0</v>
      </c>
      <c r="AF65" s="191">
        <f ca="1">IF(COUNTIFS(Распис!$B$4:$B$300,$A65,Распис!$C$4:$C$300,"&lt;="&amp;AF$1,Распис!$D$4:$D$300,"&gt;="&amp;AF$1)&gt;0,SUMIFS(Распис!$H$4:$H$300,Распис!$B$4:$B$300,$A65,Распис!$C$4:$C$300,"&lt;="&amp;AF$1,Распис!$D$4:$D$300,"&gt;="&amp;AF$1),SUMIF(База!$B$3:$B$305,$A65,База!$H$3:$H$152))</f>
        <v>0</v>
      </c>
      <c r="AG65" s="191">
        <f t="shared" ca="1" si="3"/>
        <v>0</v>
      </c>
      <c r="AH65" s="191">
        <f ca="1">AG65-SUMIFS(Распред!$G$4:$G$300,Распред!$B$4:$B$300,"январь",Распред!$F$4:$F$300,A65)</f>
        <v>0</v>
      </c>
      <c r="AI65" s="191">
        <f ca="1">AH65+(COUNTIF(B65:AF65,"КД")+SUMIFS(Распред!$AH$4:$AH$300,Распред!$F$4:$F$300,A65,Распред!$B$4:$B$300,"январь"))*4</f>
        <v>20</v>
      </c>
      <c r="AJ65" s="191">
        <f t="shared" ca="1" si="4"/>
        <v>0</v>
      </c>
      <c r="AK65" s="191">
        <f t="shared" ca="1" si="5"/>
        <v>0</v>
      </c>
      <c r="AL65" s="191">
        <f>SUMIFS(Распред!$K$4:$K$300,Распред!$B$4:$B$300,"январь",Распред!$J$4:$J$300,A65)+SUMIFS(Распред!$M$4:$M$300,Распред!$B$4:$B$300,"январь",Распред!$L$4:$L$300,A65)+SUMIFS(Распред!$O$4:$O$300,Распред!$B$4:$B$300,"январь",Распред!$N$4:$N$300,A65)+SUMIFS(Распред!$Q$4:$Q$300,Распред!$B$4:$B$300,"январь",Распред!$P$4:$P$300,A65)+SUMIFS(Распред!$S$4:$S$300,Распред!$B$4:$B$300,"январь",Распред!$R$4:$R$300,A65)+SUMIFS(Распред!$U$4:$U$300,Распред!$B$4:$B$300,"январь",Распред!$T$4:$T$300,A65)+SUMIFS(Распред!$W$4:$W$300,Распред!$B$4:$B$300,"январь",Распред!$V$4:$V$300,A65)+SUMIFS(Распред!$Y$4:$Y$300,Распред!$B$4:$B$300,"январь",Распред!$X$4:$X$300,A65)+SUMIFS(Распред!$AA$4:$AA$300,Распред!$B$4:$B$300,"январь",Распред!$Z$4:$Z$300,A65)+SUMIFS(Распред!$AC$4:$AC$300,Распред!$B$4:$B$300,"январь",Распред!$AB$4:$AB$300,A65)</f>
        <v>0</v>
      </c>
      <c r="AM65" s="191">
        <f t="shared" ca="1" si="6"/>
        <v>0</v>
      </c>
      <c r="AN65" s="191">
        <f t="shared" ca="1" si="10"/>
        <v>0</v>
      </c>
      <c r="AO65" s="191">
        <f t="shared" ca="1" si="7"/>
        <v>0</v>
      </c>
      <c r="AP65" s="191"/>
      <c r="AQ65" s="191">
        <f ca="1">IF(AM65&gt;24,AP65*30%,AP65*20%)</f>
        <v>0</v>
      </c>
      <c r="AR65" s="190"/>
      <c r="AS65" s="190">
        <f t="shared" ca="1" si="9"/>
        <v>0</v>
      </c>
      <c r="AT65" s="190"/>
      <c r="AU65" s="190"/>
      <c r="AV65" s="190"/>
      <c r="AW65" s="190"/>
      <c r="AX65" s="190"/>
      <c r="AY65" s="190"/>
      <c r="AZ65" s="190"/>
      <c r="BA65" s="190"/>
      <c r="BB65" s="190"/>
    </row>
    <row r="66" spans="1:54" s="12" customFormat="1" x14ac:dyDescent="0.25">
      <c r="A66" s="190">
        <f>База!B66</f>
        <v>0</v>
      </c>
      <c r="B66" s="191" t="s">
        <v>24</v>
      </c>
      <c r="C66" s="191" t="s">
        <v>24</v>
      </c>
      <c r="D66" s="191" t="s">
        <v>25</v>
      </c>
      <c r="E66" s="191" t="s">
        <v>25</v>
      </c>
      <c r="F66" s="191" t="s">
        <v>25</v>
      </c>
      <c r="G66" s="191" t="s">
        <v>25</v>
      </c>
      <c r="H66" s="191" t="s">
        <v>23</v>
      </c>
      <c r="I66" s="191" t="s">
        <v>25</v>
      </c>
      <c r="J66" s="191">
        <f ca="1">IF(COUNTIFS(Распис!$B$4:$B$300,$A66,Распис!$C$4:$C$300,"&lt;="&amp;J$1,Распис!$D$4:$D$300,"&gt;="&amp;J$1)&gt;0,SUMIFS(Распис!$G$4:$G$300,Распис!$B$4:$B$300,$A66,Распис!$C$4:$C$300,"&lt;="&amp;J$1,Распис!$D$4:$D$300,"&gt;="&amp;J$1),SUMIF(База!$B$3:$B$305,$A66,База!$G$3:$G$152))</f>
        <v>0</v>
      </c>
      <c r="K66" s="191">
        <f ca="1">IF(COUNTIFS(Распис!$B$4:$B$300,$A66,Распис!$C$4:$C$300,"&lt;="&amp;K$1,Распис!$D$4:$D$300,"&gt;="&amp;K$1)&gt;0,SUMIFS(Распис!$H$4:$H$300,Распис!$B$4:$B$300,$A66,Распис!$C$4:$C$300,"&lt;="&amp;K$1,Распис!$D$4:$D$300,"&gt;="&amp;K$1),SUMIF(База!$B$3:$B$305,$A66,База!$H$3:$H$152))</f>
        <v>0</v>
      </c>
      <c r="L66" s="191">
        <f ca="1">IF(COUNTIFS(Распис!$B$4:$B$300,$A66,Распис!$C$4:$C$300,"&lt;="&amp;L$1,Распис!$D$4:$D$300,"&gt;="&amp;L$1)&gt;0,SUMIFS(Распис!$I$4:$I$300,Распис!$B$4:$B$300,$A66,Распис!$C$4:$C$300,"&lt;="&amp;L$1,Распис!$D$4:$D$300,"&gt;="&amp;L$1),SUMIF(База!$B$3:$B$305,$A66,База!$I$3:$I$152))</f>
        <v>0</v>
      </c>
      <c r="M66" s="191">
        <f ca="1">IF(COUNTIFS(Распис!$B$4:$B$300,$A66,Распис!$C$4:$C$300,"&lt;="&amp;M$1,Распис!$D$4:$D$300,"&gt;="&amp;M$1)&gt;0,SUMIFS(Распис!$J$4:$J$300,Распис!$B$4:$B$300,$A66,Распис!$C$4:$C$300,"&lt;="&amp;M$1,Распис!$D$4:$D$300,"&gt;="&amp;M$1),SUMIF(База!$B$3:$B$305,$A66,База!$J$3:$J$152))</f>
        <v>0</v>
      </c>
      <c r="N66" s="191">
        <f ca="1">IF(COUNTIFS(Распис!$B$4:$B$300,$A66,Распис!$C$4:$C$300,"&lt;="&amp;N$1,Распис!$D$4:$D$300,"&gt;="&amp;N$1)&gt;0,SUMIFS(Распис!$K$4:$K$300,Распис!$B$4:$B$300,$A66,Распис!$C$4:$C$300,"&lt;="&amp;N$1,Распис!$D$4:$D$300,"&gt;="&amp;N$1),SUMIF(База!$B$3:$B$305,$A66,База!$K$3:$K$152))</f>
        <v>0</v>
      </c>
      <c r="O66" s="191" t="s">
        <v>23</v>
      </c>
      <c r="P66" s="191">
        <f ca="1">IF(COUNTIFS(Распис!$B$4:$B$300,$A66,Распис!$C$4:$C$300,"&lt;="&amp;P$1,Распис!$D$4:$D$300,"&gt;="&amp;P$1)&gt;0,SUMIFS(Распис!$F$4:$F$300,Распис!$B$4:$B$300,$A66,Распис!$C$4:$C$300,"&lt;="&amp;P$1,Распис!$D$4:$D$300,"&gt;="&amp;P$1),SUMIF(База!$B$3:$B$305,$A66,База!$F$3:$F$152))</f>
        <v>0</v>
      </c>
      <c r="Q66" s="191">
        <f ca="1">IF(COUNTIFS(Распис!$B$4:$B$300,$A66,Распис!$C$4:$C$300,"&lt;="&amp;Q$1,Распис!$D$4:$D$300,"&gt;="&amp;Q$1)&gt;0,SUMIFS(Распис!$G$4:$G$300,Распис!$B$4:$B$300,$A66,Распис!$C$4:$C$300,"&lt;="&amp;Q$1,Распис!$D$4:$D$300,"&gt;="&amp;Q$1),SUMIF(База!$B$3:$B$305,$A66,База!$G$3:$G$152))</f>
        <v>0</v>
      </c>
      <c r="R66" s="191">
        <f ca="1">IF(COUNTIFS(Распис!$B$4:$B$300,$A66,Распис!$C$4:$C$300,"&lt;="&amp;R$1,Распис!$D$4:$D$300,"&gt;="&amp;R$1)&gt;0,SUMIFS(Распис!$H$4:$H$300,Распис!$B$4:$B$300,$A66,Распис!$C$4:$C$300,"&lt;="&amp;R$1,Распис!$D$4:$D$300,"&gt;="&amp;R$1),SUMIF(База!$B$3:$B$305,$A66,База!$H$3:$H$152))</f>
        <v>0</v>
      </c>
      <c r="S66" s="191">
        <f ca="1">IF(COUNTIFS(Распис!$B$4:$B$300,$A66,Распис!$C$4:$C$300,"&lt;="&amp;S$1,Распис!$D$4:$D$300,"&gt;="&amp;S$1)&gt;0,SUMIFS(Распис!$I$4:$I$300,Распис!$B$4:$B$300,$A66,Распис!$C$4:$C$300,"&lt;="&amp;S$1,Распис!$D$4:$D$300,"&gt;="&amp;S$1),SUMIF(База!$B$3:$B$305,$A66,База!$I$3:$I$152))</f>
        <v>0</v>
      </c>
      <c r="T66" s="191">
        <f ca="1">IF(COUNTIFS(Распис!$B$4:$B$300,$A66,Распис!$C$4:$C$300,"&lt;="&amp;T$1,Распис!$D$4:$D$300,"&gt;="&amp;T$1)&gt;0,SUMIFS(Распис!$J$4:$J$300,Распис!$B$4:$B$300,$A66,Распис!$C$4:$C$300,"&lt;="&amp;T$1,Распис!$D$4:$D$300,"&gt;="&amp;T$1),SUMIF(База!$B$3:$B$305,$A66,База!$J$3:$J$152))</f>
        <v>0</v>
      </c>
      <c r="U66" s="191">
        <f ca="1">IF(COUNTIFS(Распис!$B$4:$B$300,$A66,Распис!$C$4:$C$300,"&lt;="&amp;U$1,Распис!$D$4:$D$300,"&gt;="&amp;U$1)&gt;0,SUMIFS(Распис!$K$4:$K$300,Распис!$B$4:$B$300,$A66,Распис!$C$4:$C$300,"&lt;="&amp;U$1,Распис!$D$4:$D$300,"&gt;="&amp;U$1),SUMIF(База!$B$3:$B$305,$A66,База!$K$3:$K$152))</f>
        <v>0</v>
      </c>
      <c r="V66" s="191" t="s">
        <v>23</v>
      </c>
      <c r="W66" s="191">
        <f ca="1">IF(COUNTIFS(Распис!$B$4:$B$300,$A66,Распис!$C$4:$C$300,"&lt;="&amp;W$1,Распис!$D$4:$D$300,"&gt;="&amp;W$1)&gt;0,SUMIFS(Распис!$F$4:$F$300,Распис!$B$4:$B$300,$A66,Распис!$C$4:$C$300,"&lt;="&amp;W$1,Распис!$D$4:$D$300,"&gt;="&amp;W$1),SUMIF(База!$B$3:$B$305,$A66,База!$F$3:$F$152))</f>
        <v>0</v>
      </c>
      <c r="X66" s="191">
        <f ca="1">IF(COUNTIFS(Распис!$B$4:$B$300,$A66,Распис!$C$4:$C$300,"&lt;="&amp;X$1,Распис!$D$4:$D$300,"&gt;="&amp;X$1)&gt;0,SUMIFS(Распис!$G$4:$G$300,Распис!$B$4:$B$300,$A66,Распис!$C$4:$C$300,"&lt;="&amp;X$1,Распис!$D$4:$D$300,"&gt;="&amp;X$1),SUMIF(База!$B$3:$B$305,$A66,База!$G$3:$G$152))</f>
        <v>0</v>
      </c>
      <c r="Y66" s="191">
        <f ca="1">IF(COUNTIFS(Распис!$B$4:$B$300,$A66,Распис!$C$4:$C$300,"&lt;="&amp;Y$1,Распис!$D$4:$D$300,"&gt;="&amp;Y$1)&gt;0,SUMIFS(Распис!$H$4:$H$300,Распис!$B$4:$B$300,$A66,Распис!$C$4:$C$300,"&lt;="&amp;Y$1,Распис!$D$4:$D$300,"&gt;="&amp;Y$1),SUMIF(База!$B$3:$B$305,$A66,База!$H$3:$H$152))</f>
        <v>0</v>
      </c>
      <c r="Z66" s="191">
        <f ca="1">IF(COUNTIFS(Распис!$B$4:$B$300,$A66,Распис!$C$4:$C$300,"&lt;="&amp;Z$1,Распис!$D$4:$D$300,"&gt;="&amp;Z$1)&gt;0,SUMIFS(Распис!$I$4:$I$300,Распис!$B$4:$B$300,$A66,Распис!$C$4:$C$300,"&lt;="&amp;Z$1,Распис!$D$4:$D$300,"&gt;="&amp;Z$1),SUMIF(База!$B$3:$B$305,$A66,База!$I$3:$I$152))</f>
        <v>0</v>
      </c>
      <c r="AA66" s="191">
        <f ca="1">IF(COUNTIFS(Распис!$B$4:$B$300,$A66,Распис!$C$4:$C$300,"&lt;="&amp;AA$1,Распис!$D$4:$D$300,"&gt;="&amp;AA$1)&gt;0,SUMIFS(Распис!$J$4:$J$300,Распис!$B$4:$B$300,$A66,Распис!$C$4:$C$300,"&lt;="&amp;AA$1,Распис!$D$4:$D$300,"&gt;="&amp;AA$1),SUMIF(База!$B$3:$B$305,$A66,База!$J$3:$J$152))</f>
        <v>0</v>
      </c>
      <c r="AB66" s="191">
        <f ca="1">IF(COUNTIFS(Распис!$B$4:$B$300,$A66,Распис!$C$4:$C$300,"&lt;="&amp;AB$1,Распис!$D$4:$D$300,"&gt;="&amp;AB$1)&gt;0,SUMIFS(Распис!$K$4:$K$300,Распис!$B$4:$B$300,$A66,Распис!$C$4:$C$300,"&lt;="&amp;AB$1,Распис!$D$4:$D$300,"&gt;="&amp;AB$1),SUMIF(База!$B$3:$B$305,$A66,База!$K$3:$K$152))</f>
        <v>0</v>
      </c>
      <c r="AC66" s="191" t="s">
        <v>23</v>
      </c>
      <c r="AD66" s="191">
        <f ca="1">IF(COUNTIFS(Распис!$B$4:$B$300,$A66,Распис!$C$4:$C$300,"&lt;="&amp;AD$1,Распис!$D$4:$D$300,"&gt;="&amp;AD$1)&gt;0,SUMIFS(Распис!$F$4:$F$300,Распис!$B$4:$B$300,$A66,Распис!$C$4:$C$300,"&lt;="&amp;AD$1,Распис!$D$4:$D$300,"&gt;="&amp;AD$1),SUMIF(База!$B$3:$B$305,$A66,База!$F$3:$F$152))</f>
        <v>0</v>
      </c>
      <c r="AE66" s="191">
        <f ca="1">IF(COUNTIFS(Распис!$B$4:$B$300,$A66,Распис!$C$4:$C$300,"&lt;="&amp;AE$1,Распис!$D$4:$D$300,"&gt;="&amp;AE$1)&gt;0,SUMIFS(Распис!$G$4:$G$300,Распис!$B$4:$B$300,$A66,Распис!$C$4:$C$300,"&lt;="&amp;AE$1,Распис!$D$4:$D$300,"&gt;="&amp;AE$1),SUMIF(База!$B$3:$B$305,$A66,База!$G$3:$G$152))</f>
        <v>0</v>
      </c>
      <c r="AF66" s="191">
        <f ca="1">IF(COUNTIFS(Распис!$B$4:$B$300,$A66,Распис!$C$4:$C$300,"&lt;="&amp;AF$1,Распис!$D$4:$D$300,"&gt;="&amp;AF$1)&gt;0,SUMIFS(Распис!$H$4:$H$300,Распис!$B$4:$B$300,$A66,Распис!$C$4:$C$300,"&lt;="&amp;AF$1,Распис!$D$4:$D$300,"&gt;="&amp;AF$1),SUMIF(База!$B$3:$B$305,$A66,База!$H$3:$H$152))</f>
        <v>0</v>
      </c>
      <c r="AG66" s="191">
        <f t="shared" ca="1" si="3"/>
        <v>0</v>
      </c>
      <c r="AH66" s="191">
        <f ca="1">AG66-SUMIFS(Распред!$G$4:$G$300,Распред!$B$4:$B$300,"январь",Распред!$F$4:$F$300,A66)</f>
        <v>0</v>
      </c>
      <c r="AI66" s="191">
        <f ca="1">AH66+(COUNTIF(B66:AF66,"КД")+SUMIFS(Распред!$AH$4:$AH$300,Распред!$F$4:$F$300,A66,Распред!$B$4:$B$300,"январь"))*4</f>
        <v>20</v>
      </c>
      <c r="AJ66" s="191">
        <f t="shared" ca="1" si="4"/>
        <v>0</v>
      </c>
      <c r="AK66" s="191">
        <f t="shared" ca="1" si="5"/>
        <v>0</v>
      </c>
      <c r="AL66" s="191">
        <f>SUMIFS(Распред!$K$4:$K$300,Распред!$B$4:$B$300,"январь",Распред!$J$4:$J$300,A66)+SUMIFS(Распред!$M$4:$M$300,Распред!$B$4:$B$300,"январь",Распред!$L$4:$L$300,A66)+SUMIFS(Распред!$O$4:$O$300,Распред!$B$4:$B$300,"январь",Распред!$N$4:$N$300,A66)+SUMIFS(Распред!$Q$4:$Q$300,Распред!$B$4:$B$300,"январь",Распред!$P$4:$P$300,A66)+SUMIFS(Распред!$S$4:$S$300,Распред!$B$4:$B$300,"январь",Распред!$R$4:$R$300,A66)+SUMIFS(Распред!$U$4:$U$300,Распред!$B$4:$B$300,"январь",Распред!$T$4:$T$300,A66)+SUMIFS(Распред!$W$4:$W$300,Распред!$B$4:$B$300,"январь",Распред!$V$4:$V$300,A66)+SUMIFS(Распред!$Y$4:$Y$300,Распред!$B$4:$B$300,"январь",Распред!$X$4:$X$300,A66)+SUMIFS(Распред!$AA$4:$AA$300,Распред!$B$4:$B$300,"январь",Распред!$Z$4:$Z$300,A66)+SUMIFS(Распред!$AC$4:$AC$300,Распред!$B$4:$B$300,"январь",Распред!$AB$4:$AB$300,A66)</f>
        <v>0</v>
      </c>
      <c r="AM66" s="191">
        <f t="shared" ca="1" si="6"/>
        <v>0</v>
      </c>
      <c r="AN66" s="191">
        <f t="shared" ca="1" si="10"/>
        <v>0</v>
      </c>
      <c r="AO66" s="191">
        <f t="shared" ca="1" si="7"/>
        <v>0</v>
      </c>
      <c r="AP66" s="191"/>
      <c r="AQ66" s="191">
        <f ca="1">IF(AM66&gt;24,AP66*30%,AP66*20%)</f>
        <v>0</v>
      </c>
      <c r="AR66" s="190"/>
      <c r="AS66" s="190">
        <f t="shared" ca="1" si="9"/>
        <v>0</v>
      </c>
      <c r="AT66" s="192" t="s">
        <v>112</v>
      </c>
      <c r="AU66" s="192"/>
      <c r="AV66" s="192"/>
      <c r="AW66" s="192"/>
      <c r="AX66" s="192"/>
      <c r="AY66" s="192"/>
      <c r="AZ66" s="190"/>
      <c r="BA66" s="190"/>
      <c r="BB66" s="190"/>
    </row>
    <row r="67" spans="1:54" s="12" customFormat="1" x14ac:dyDescent="0.25">
      <c r="A67" s="190">
        <f>База!B67</f>
        <v>0</v>
      </c>
      <c r="B67" s="191" t="s">
        <v>24</v>
      </c>
      <c r="C67" s="191" t="s">
        <v>24</v>
      </c>
      <c r="D67" s="191" t="s">
        <v>25</v>
      </c>
      <c r="E67" s="191" t="s">
        <v>25</v>
      </c>
      <c r="F67" s="191" t="s">
        <v>25</v>
      </c>
      <c r="G67" s="191" t="s">
        <v>25</v>
      </c>
      <c r="H67" s="191" t="s">
        <v>23</v>
      </c>
      <c r="I67" s="191" t="s">
        <v>25</v>
      </c>
      <c r="J67" s="191">
        <f ca="1">IF(COUNTIFS(Распис!$B$4:$B$300,$A67,Распис!$C$4:$C$300,"&lt;="&amp;J$1,Распис!$D$4:$D$300,"&gt;="&amp;J$1)&gt;0,SUMIFS(Распис!$G$4:$G$300,Распис!$B$4:$B$300,$A67,Распис!$C$4:$C$300,"&lt;="&amp;J$1,Распис!$D$4:$D$300,"&gt;="&amp;J$1),SUMIF(База!$B$3:$B$305,$A67,База!$G$3:$G$152))</f>
        <v>0</v>
      </c>
      <c r="K67" s="191">
        <f ca="1">IF(COUNTIFS(Распис!$B$4:$B$300,$A67,Распис!$C$4:$C$300,"&lt;="&amp;K$1,Распис!$D$4:$D$300,"&gt;="&amp;K$1)&gt;0,SUMIFS(Распис!$H$4:$H$300,Распис!$B$4:$B$300,$A67,Распис!$C$4:$C$300,"&lt;="&amp;K$1,Распис!$D$4:$D$300,"&gt;="&amp;K$1),SUMIF(База!$B$3:$B$305,$A67,База!$H$3:$H$152))</f>
        <v>0</v>
      </c>
      <c r="L67" s="191">
        <f ca="1">IF(COUNTIFS(Распис!$B$4:$B$300,$A67,Распис!$C$4:$C$300,"&lt;="&amp;L$1,Распис!$D$4:$D$300,"&gt;="&amp;L$1)&gt;0,SUMIFS(Распис!$I$4:$I$300,Распис!$B$4:$B$300,$A67,Распис!$C$4:$C$300,"&lt;="&amp;L$1,Распис!$D$4:$D$300,"&gt;="&amp;L$1),SUMIF(База!$B$3:$B$305,$A67,База!$I$3:$I$152))</f>
        <v>0</v>
      </c>
      <c r="M67" s="191">
        <f ca="1">IF(COUNTIFS(Распис!$B$4:$B$300,$A67,Распис!$C$4:$C$300,"&lt;="&amp;M$1,Распис!$D$4:$D$300,"&gt;="&amp;M$1)&gt;0,SUMIFS(Распис!$J$4:$J$300,Распис!$B$4:$B$300,$A67,Распис!$C$4:$C$300,"&lt;="&amp;M$1,Распис!$D$4:$D$300,"&gt;="&amp;M$1),SUMIF(База!$B$3:$B$305,$A67,База!$J$3:$J$152))</f>
        <v>0</v>
      </c>
      <c r="N67" s="191">
        <f ca="1">IF(COUNTIFS(Распис!$B$4:$B$300,$A67,Распис!$C$4:$C$300,"&lt;="&amp;N$1,Распис!$D$4:$D$300,"&gt;="&amp;N$1)&gt;0,SUMIFS(Распис!$K$4:$K$300,Распис!$B$4:$B$300,$A67,Распис!$C$4:$C$300,"&lt;="&amp;N$1,Распис!$D$4:$D$300,"&gt;="&amp;N$1),SUMIF(База!$B$3:$B$305,$A67,База!$K$3:$K$152))</f>
        <v>0</v>
      </c>
      <c r="O67" s="191" t="s">
        <v>23</v>
      </c>
      <c r="P67" s="191">
        <f ca="1">IF(COUNTIFS(Распис!$B$4:$B$300,$A67,Распис!$C$4:$C$300,"&lt;="&amp;P$1,Распис!$D$4:$D$300,"&gt;="&amp;P$1)&gt;0,SUMIFS(Распис!$F$4:$F$300,Распис!$B$4:$B$300,$A67,Распис!$C$4:$C$300,"&lt;="&amp;P$1,Распис!$D$4:$D$300,"&gt;="&amp;P$1),SUMIF(База!$B$3:$B$305,$A67,База!$F$3:$F$152))</f>
        <v>0</v>
      </c>
      <c r="Q67" s="191">
        <f ca="1">IF(COUNTIFS(Распис!$B$4:$B$300,$A67,Распис!$C$4:$C$300,"&lt;="&amp;Q$1,Распис!$D$4:$D$300,"&gt;="&amp;Q$1)&gt;0,SUMIFS(Распис!$G$4:$G$300,Распис!$B$4:$B$300,$A67,Распис!$C$4:$C$300,"&lt;="&amp;Q$1,Распис!$D$4:$D$300,"&gt;="&amp;Q$1),SUMIF(База!$B$3:$B$305,$A67,База!$G$3:$G$152))</f>
        <v>0</v>
      </c>
      <c r="R67" s="191">
        <f ca="1">IF(COUNTIFS(Распис!$B$4:$B$300,$A67,Распис!$C$4:$C$300,"&lt;="&amp;R$1,Распис!$D$4:$D$300,"&gt;="&amp;R$1)&gt;0,SUMIFS(Распис!$H$4:$H$300,Распис!$B$4:$B$300,$A67,Распис!$C$4:$C$300,"&lt;="&amp;R$1,Распис!$D$4:$D$300,"&gt;="&amp;R$1),SUMIF(База!$B$3:$B$305,$A67,База!$H$3:$H$152))</f>
        <v>0</v>
      </c>
      <c r="S67" s="191">
        <f ca="1">IF(COUNTIFS(Распис!$B$4:$B$300,$A67,Распис!$C$4:$C$300,"&lt;="&amp;S$1,Распис!$D$4:$D$300,"&gt;="&amp;S$1)&gt;0,SUMIFS(Распис!$I$4:$I$300,Распис!$B$4:$B$300,$A67,Распис!$C$4:$C$300,"&lt;="&amp;S$1,Распис!$D$4:$D$300,"&gt;="&amp;S$1),SUMIF(База!$B$3:$B$305,$A67,База!$I$3:$I$152))</f>
        <v>0</v>
      </c>
      <c r="T67" s="191">
        <f ca="1">IF(COUNTIFS(Распис!$B$4:$B$300,$A67,Распис!$C$4:$C$300,"&lt;="&amp;T$1,Распис!$D$4:$D$300,"&gt;="&amp;T$1)&gt;0,SUMIFS(Распис!$J$4:$J$300,Распис!$B$4:$B$300,$A67,Распис!$C$4:$C$300,"&lt;="&amp;T$1,Распис!$D$4:$D$300,"&gt;="&amp;T$1),SUMIF(База!$B$3:$B$305,$A67,База!$J$3:$J$152))</f>
        <v>0</v>
      </c>
      <c r="U67" s="191">
        <f ca="1">IF(COUNTIFS(Распис!$B$4:$B$300,$A67,Распис!$C$4:$C$300,"&lt;="&amp;U$1,Распис!$D$4:$D$300,"&gt;="&amp;U$1)&gt;0,SUMIFS(Распис!$K$4:$K$300,Распис!$B$4:$B$300,$A67,Распис!$C$4:$C$300,"&lt;="&amp;U$1,Распис!$D$4:$D$300,"&gt;="&amp;U$1),SUMIF(База!$B$3:$B$305,$A67,База!$K$3:$K$152))</f>
        <v>0</v>
      </c>
      <c r="V67" s="191" t="s">
        <v>23</v>
      </c>
      <c r="W67" s="191">
        <f ca="1">IF(COUNTIFS(Распис!$B$4:$B$300,$A67,Распис!$C$4:$C$300,"&lt;="&amp;W$1,Распис!$D$4:$D$300,"&gt;="&amp;W$1)&gt;0,SUMIFS(Распис!$F$4:$F$300,Распис!$B$4:$B$300,$A67,Распис!$C$4:$C$300,"&lt;="&amp;W$1,Распис!$D$4:$D$300,"&gt;="&amp;W$1),SUMIF(База!$B$3:$B$305,$A67,База!$F$3:$F$152))</f>
        <v>0</v>
      </c>
      <c r="X67" s="191">
        <f ca="1">IF(COUNTIFS(Распис!$B$4:$B$300,$A67,Распис!$C$4:$C$300,"&lt;="&amp;X$1,Распис!$D$4:$D$300,"&gt;="&amp;X$1)&gt;0,SUMIFS(Распис!$G$4:$G$300,Распис!$B$4:$B$300,$A67,Распис!$C$4:$C$300,"&lt;="&amp;X$1,Распис!$D$4:$D$300,"&gt;="&amp;X$1),SUMIF(База!$B$3:$B$305,$A67,База!$G$3:$G$152))</f>
        <v>0</v>
      </c>
      <c r="Y67" s="191">
        <f ca="1">IF(COUNTIFS(Распис!$B$4:$B$300,$A67,Распис!$C$4:$C$300,"&lt;="&amp;Y$1,Распис!$D$4:$D$300,"&gt;="&amp;Y$1)&gt;0,SUMIFS(Распис!$H$4:$H$300,Распис!$B$4:$B$300,$A67,Распис!$C$4:$C$300,"&lt;="&amp;Y$1,Распис!$D$4:$D$300,"&gt;="&amp;Y$1),SUMIF(База!$B$3:$B$305,$A67,База!$H$3:$H$152))</f>
        <v>0</v>
      </c>
      <c r="Z67" s="191">
        <f ca="1">IF(COUNTIFS(Распис!$B$4:$B$300,$A67,Распис!$C$4:$C$300,"&lt;="&amp;Z$1,Распис!$D$4:$D$300,"&gt;="&amp;Z$1)&gt;0,SUMIFS(Распис!$I$4:$I$300,Распис!$B$4:$B$300,$A67,Распис!$C$4:$C$300,"&lt;="&amp;Z$1,Распис!$D$4:$D$300,"&gt;="&amp;Z$1),SUMIF(База!$B$3:$B$305,$A67,База!$I$3:$I$152))</f>
        <v>0</v>
      </c>
      <c r="AA67" s="191">
        <f ca="1">IF(COUNTIFS(Распис!$B$4:$B$300,$A67,Распис!$C$4:$C$300,"&lt;="&amp;AA$1,Распис!$D$4:$D$300,"&gt;="&amp;AA$1)&gt;0,SUMIFS(Распис!$J$4:$J$300,Распис!$B$4:$B$300,$A67,Распис!$C$4:$C$300,"&lt;="&amp;AA$1,Распис!$D$4:$D$300,"&gt;="&amp;AA$1),SUMIF(База!$B$3:$B$305,$A67,База!$J$3:$J$152))</f>
        <v>0</v>
      </c>
      <c r="AB67" s="191">
        <f ca="1">IF(COUNTIFS(Распис!$B$4:$B$300,$A67,Распис!$C$4:$C$300,"&lt;="&amp;AB$1,Распис!$D$4:$D$300,"&gt;="&amp;AB$1)&gt;0,SUMIFS(Распис!$K$4:$K$300,Распис!$B$4:$B$300,$A67,Распис!$C$4:$C$300,"&lt;="&amp;AB$1,Распис!$D$4:$D$300,"&gt;="&amp;AB$1),SUMIF(База!$B$3:$B$305,$A67,База!$K$3:$K$152))</f>
        <v>0</v>
      </c>
      <c r="AC67" s="191" t="s">
        <v>23</v>
      </c>
      <c r="AD67" s="191">
        <f ca="1">IF(COUNTIFS(Распис!$B$4:$B$300,$A67,Распис!$C$4:$C$300,"&lt;="&amp;AD$1,Распис!$D$4:$D$300,"&gt;="&amp;AD$1)&gt;0,SUMIFS(Распис!$F$4:$F$300,Распис!$B$4:$B$300,$A67,Распис!$C$4:$C$300,"&lt;="&amp;AD$1,Распис!$D$4:$D$300,"&gt;="&amp;AD$1),SUMIF(База!$B$3:$B$305,$A67,База!$F$3:$F$152))</f>
        <v>0</v>
      </c>
      <c r="AE67" s="191">
        <f ca="1">IF(COUNTIFS(Распис!$B$4:$B$300,$A67,Распис!$C$4:$C$300,"&lt;="&amp;AE$1,Распис!$D$4:$D$300,"&gt;="&amp;AE$1)&gt;0,SUMIFS(Распис!$G$4:$G$300,Распис!$B$4:$B$300,$A67,Распис!$C$4:$C$300,"&lt;="&amp;AE$1,Распис!$D$4:$D$300,"&gt;="&amp;AE$1),SUMIF(База!$B$3:$B$305,$A67,База!$G$3:$G$152))</f>
        <v>0</v>
      </c>
      <c r="AF67" s="191">
        <f ca="1">IF(COUNTIFS(Распис!$B$4:$B$300,$A67,Распис!$C$4:$C$300,"&lt;="&amp;AF$1,Распис!$D$4:$D$300,"&gt;="&amp;AF$1)&gt;0,SUMIFS(Распис!$H$4:$H$300,Распис!$B$4:$B$300,$A67,Распис!$C$4:$C$300,"&lt;="&amp;AF$1,Распис!$D$4:$D$300,"&gt;="&amp;AF$1),SUMIF(База!$B$3:$B$305,$A67,База!$H$3:$H$152))</f>
        <v>0</v>
      </c>
      <c r="AG67" s="191">
        <f t="shared" ca="1" si="3"/>
        <v>0</v>
      </c>
      <c r="AH67" s="191">
        <f ca="1">AG67-SUMIFS(Распред!$G$4:$G$300,Распред!$B$4:$B$300,"январь",Распред!$F$4:$F$300,A67)</f>
        <v>0</v>
      </c>
      <c r="AI67" s="191">
        <f ca="1">AH67+(COUNTIF(B67:AF67,"КД")+SUMIFS(Распред!$AH$4:$AH$300,Распред!$F$4:$F$300,A67,Распред!$B$4:$B$300,"январь"))*4</f>
        <v>20</v>
      </c>
      <c r="AJ67" s="191">
        <f t="shared" ca="1" si="4"/>
        <v>0</v>
      </c>
      <c r="AK67" s="191">
        <f t="shared" ca="1" si="5"/>
        <v>0</v>
      </c>
      <c r="AL67" s="191">
        <f>SUMIFS(Распред!$K$4:$K$300,Распред!$B$4:$B$300,"январь",Распред!$J$4:$J$300,A67)+SUMIFS(Распред!$M$4:$M$300,Распред!$B$4:$B$300,"январь",Распред!$L$4:$L$300,A67)+SUMIFS(Распред!$O$4:$O$300,Распред!$B$4:$B$300,"январь",Распред!$N$4:$N$300,A67)+SUMIFS(Распред!$Q$4:$Q$300,Распред!$B$4:$B$300,"январь",Распред!$P$4:$P$300,A67)+SUMIFS(Распред!$S$4:$S$300,Распред!$B$4:$B$300,"январь",Распред!$R$4:$R$300,A67)+SUMIFS(Распред!$U$4:$U$300,Распред!$B$4:$B$300,"январь",Распред!$T$4:$T$300,A67)+SUMIFS(Распред!$W$4:$W$300,Распред!$B$4:$B$300,"январь",Распред!$V$4:$V$300,A67)+SUMIFS(Распред!$Y$4:$Y$300,Распред!$B$4:$B$300,"январь",Распред!$X$4:$X$300,A67)+SUMIFS(Распред!$AA$4:$AA$300,Распред!$B$4:$B$300,"январь",Распред!$Z$4:$Z$300,A67)+SUMIFS(Распред!$AC$4:$AC$300,Распред!$B$4:$B$300,"январь",Распред!$AB$4:$AB$300,A67)</f>
        <v>0</v>
      </c>
      <c r="AM67" s="191">
        <f t="shared" ca="1" si="6"/>
        <v>0</v>
      </c>
      <c r="AN67" s="191">
        <f t="shared" ca="1" si="10"/>
        <v>0</v>
      </c>
      <c r="AO67" s="191">
        <f t="shared" ca="1" si="7"/>
        <v>0</v>
      </c>
      <c r="AP67" s="191"/>
      <c r="AQ67" s="191">
        <f>AP67*20%</f>
        <v>0</v>
      </c>
      <c r="AR67" s="190"/>
      <c r="AS67" s="190">
        <f t="shared" si="9"/>
        <v>0</v>
      </c>
      <c r="AT67" s="192" t="s">
        <v>113</v>
      </c>
      <c r="AU67" s="192"/>
      <c r="AV67" s="192"/>
      <c r="AW67" s="192"/>
      <c r="AX67" s="192"/>
      <c r="AY67" s="192"/>
      <c r="AZ67" s="190"/>
      <c r="BA67" s="190"/>
      <c r="BB67" s="190"/>
    </row>
    <row r="68" spans="1:54" x14ac:dyDescent="0.25">
      <c r="A68" s="47">
        <f>База!B68</f>
        <v>0</v>
      </c>
      <c r="B68" s="46" t="s">
        <v>24</v>
      </c>
      <c r="C68" s="46" t="s">
        <v>24</v>
      </c>
      <c r="D68" s="46" t="s">
        <v>25</v>
      </c>
      <c r="E68" s="46" t="s">
        <v>25</v>
      </c>
      <c r="F68" s="46" t="s">
        <v>25</v>
      </c>
      <c r="G68" s="46" t="s">
        <v>25</v>
      </c>
      <c r="H68" s="46" t="s">
        <v>23</v>
      </c>
      <c r="I68" s="46" t="s">
        <v>25</v>
      </c>
      <c r="J68" s="46">
        <f ca="1">IF(COUNTIFS(Распис!$B$4:$B$300,$A68,Распис!$C$4:$C$300,"&lt;="&amp;J$1,Распис!$D$4:$D$300,"&gt;="&amp;J$1)&gt;0,SUMIFS(Распис!$G$4:$G$300,Распис!$B$4:$B$300,$A68,Распис!$C$4:$C$300,"&lt;="&amp;J$1,Распис!$D$4:$D$300,"&gt;="&amp;J$1),SUMIF(База!$B$3:$B$305,$A68,База!$G$3:$G$152))</f>
        <v>0</v>
      </c>
      <c r="K68" s="46">
        <f ca="1">IF(COUNTIFS(Распис!$B$4:$B$300,$A68,Распис!$C$4:$C$300,"&lt;="&amp;K$1,Распис!$D$4:$D$300,"&gt;="&amp;K$1)&gt;0,SUMIFS(Распис!$H$4:$H$300,Распис!$B$4:$B$300,$A68,Распис!$C$4:$C$300,"&lt;="&amp;K$1,Распис!$D$4:$D$300,"&gt;="&amp;K$1),SUMIF(База!$B$3:$B$305,$A68,База!$H$3:$H$152))</f>
        <v>0</v>
      </c>
      <c r="L68" s="46">
        <f ca="1">IF(COUNTIFS(Распис!$B$4:$B$300,$A68,Распис!$C$4:$C$300,"&lt;="&amp;L$1,Распис!$D$4:$D$300,"&gt;="&amp;L$1)&gt;0,SUMIFS(Распис!$I$4:$I$300,Распис!$B$4:$B$300,$A68,Распис!$C$4:$C$300,"&lt;="&amp;L$1,Распис!$D$4:$D$300,"&gt;="&amp;L$1),SUMIF(База!$B$3:$B$305,$A68,База!$I$3:$I$152))</f>
        <v>0</v>
      </c>
      <c r="M68" s="46">
        <f ca="1">IF(COUNTIFS(Распис!$B$4:$B$300,$A68,Распис!$C$4:$C$300,"&lt;="&amp;M$1,Распис!$D$4:$D$300,"&gt;="&amp;M$1)&gt;0,SUMIFS(Распис!$J$4:$J$300,Распис!$B$4:$B$300,$A68,Распис!$C$4:$C$300,"&lt;="&amp;M$1,Распис!$D$4:$D$300,"&gt;="&amp;M$1),SUMIF(База!$B$3:$B$305,$A68,База!$J$3:$J$152))</f>
        <v>0</v>
      </c>
      <c r="N68" s="46">
        <f ca="1">IF(COUNTIFS(Распис!$B$4:$B$300,$A68,Распис!$C$4:$C$300,"&lt;="&amp;N$1,Распис!$D$4:$D$300,"&gt;="&amp;N$1)&gt;0,SUMIFS(Распис!$K$4:$K$300,Распис!$B$4:$B$300,$A68,Распис!$C$4:$C$300,"&lt;="&amp;N$1,Распис!$D$4:$D$300,"&gt;="&amp;N$1),SUMIF(База!$B$3:$B$305,$A68,База!$K$3:$K$152))</f>
        <v>0</v>
      </c>
      <c r="O68" s="46" t="s">
        <v>23</v>
      </c>
      <c r="P68" s="46">
        <f ca="1">IF(COUNTIFS(Распис!$B$4:$B$300,$A68,Распис!$C$4:$C$300,"&lt;="&amp;P$1,Распис!$D$4:$D$300,"&gt;="&amp;P$1)&gt;0,SUMIFS(Распис!$F$4:$F$300,Распис!$B$4:$B$300,$A68,Распис!$C$4:$C$300,"&lt;="&amp;P$1,Распис!$D$4:$D$300,"&gt;="&amp;P$1),SUMIF(База!$B$3:$B$305,$A68,База!$F$3:$F$152))</f>
        <v>0</v>
      </c>
      <c r="Q68" s="46">
        <f ca="1">IF(COUNTIFS(Распис!$B$4:$B$300,$A68,Распис!$C$4:$C$300,"&lt;="&amp;Q$1,Распис!$D$4:$D$300,"&gt;="&amp;Q$1)&gt;0,SUMIFS(Распис!$G$4:$G$300,Распис!$B$4:$B$300,$A68,Распис!$C$4:$C$300,"&lt;="&amp;Q$1,Распис!$D$4:$D$300,"&gt;="&amp;Q$1),SUMIF(База!$B$3:$B$305,$A68,База!$G$3:$G$152))</f>
        <v>0</v>
      </c>
      <c r="R68" s="46">
        <f ca="1">IF(COUNTIFS(Распис!$B$4:$B$300,$A68,Распис!$C$4:$C$300,"&lt;="&amp;R$1,Распис!$D$4:$D$300,"&gt;="&amp;R$1)&gt;0,SUMIFS(Распис!$H$4:$H$300,Распис!$B$4:$B$300,$A68,Распис!$C$4:$C$300,"&lt;="&amp;R$1,Распис!$D$4:$D$300,"&gt;="&amp;R$1),SUMIF(База!$B$3:$B$305,$A68,База!$H$3:$H$152))</f>
        <v>0</v>
      </c>
      <c r="S68" s="46">
        <f ca="1">IF(COUNTIFS(Распис!$B$4:$B$300,$A68,Распис!$C$4:$C$300,"&lt;="&amp;S$1,Распис!$D$4:$D$300,"&gt;="&amp;S$1)&gt;0,SUMIFS(Распис!$I$4:$I$300,Распис!$B$4:$B$300,$A68,Распис!$C$4:$C$300,"&lt;="&amp;S$1,Распис!$D$4:$D$300,"&gt;="&amp;S$1),SUMIF(База!$B$3:$B$305,$A68,База!$I$3:$I$152))</f>
        <v>0</v>
      </c>
      <c r="T68" s="46">
        <f ca="1">IF(COUNTIFS(Распис!$B$4:$B$300,$A68,Распис!$C$4:$C$300,"&lt;="&amp;T$1,Распис!$D$4:$D$300,"&gt;="&amp;T$1)&gt;0,SUMIFS(Распис!$J$4:$J$300,Распис!$B$4:$B$300,$A68,Распис!$C$4:$C$300,"&lt;="&amp;T$1,Распис!$D$4:$D$300,"&gt;="&amp;T$1),SUMIF(База!$B$3:$B$305,$A68,База!$J$3:$J$152))</f>
        <v>0</v>
      </c>
      <c r="U68" s="46">
        <f ca="1">IF(COUNTIFS(Распис!$B$4:$B$300,$A68,Распис!$C$4:$C$300,"&lt;="&amp;U$1,Распис!$D$4:$D$300,"&gt;="&amp;U$1)&gt;0,SUMIFS(Распис!$K$4:$K$300,Распис!$B$4:$B$300,$A68,Распис!$C$4:$C$300,"&lt;="&amp;U$1,Распис!$D$4:$D$300,"&gt;="&amp;U$1),SUMIF(База!$B$3:$B$305,$A68,База!$K$3:$K$152))</f>
        <v>0</v>
      </c>
      <c r="V68" s="46" t="s">
        <v>23</v>
      </c>
      <c r="W68" s="46">
        <f ca="1">IF(COUNTIFS(Распис!$B$4:$B$300,$A68,Распис!$C$4:$C$300,"&lt;="&amp;W$1,Распис!$D$4:$D$300,"&gt;="&amp;W$1)&gt;0,SUMIFS(Распис!$F$4:$F$300,Распис!$B$4:$B$300,$A68,Распис!$C$4:$C$300,"&lt;="&amp;W$1,Распис!$D$4:$D$300,"&gt;="&amp;W$1),SUMIF(База!$B$3:$B$305,$A68,База!$F$3:$F$152))</f>
        <v>0</v>
      </c>
      <c r="X68" s="46">
        <f ca="1">IF(COUNTIFS(Распис!$B$4:$B$300,$A68,Распис!$C$4:$C$300,"&lt;="&amp;X$1,Распис!$D$4:$D$300,"&gt;="&amp;X$1)&gt;0,SUMIFS(Распис!$G$4:$G$300,Распис!$B$4:$B$300,$A68,Распис!$C$4:$C$300,"&lt;="&amp;X$1,Распис!$D$4:$D$300,"&gt;="&amp;X$1),SUMIF(База!$B$3:$B$305,$A68,База!$G$3:$G$152))</f>
        <v>0</v>
      </c>
      <c r="Y68" s="46">
        <f ca="1">IF(COUNTIFS(Распис!$B$4:$B$300,$A68,Распис!$C$4:$C$300,"&lt;="&amp;Y$1,Распис!$D$4:$D$300,"&gt;="&amp;Y$1)&gt;0,SUMIFS(Распис!$H$4:$H$300,Распис!$B$4:$B$300,$A68,Распис!$C$4:$C$300,"&lt;="&amp;Y$1,Распис!$D$4:$D$300,"&gt;="&amp;Y$1),SUMIF(База!$B$3:$B$305,$A68,База!$H$3:$H$152))</f>
        <v>0</v>
      </c>
      <c r="Z68" s="46">
        <f ca="1">IF(COUNTIFS(Распис!$B$4:$B$300,$A68,Распис!$C$4:$C$300,"&lt;="&amp;Z$1,Распис!$D$4:$D$300,"&gt;="&amp;Z$1)&gt;0,SUMIFS(Распис!$I$4:$I$300,Распис!$B$4:$B$300,$A68,Распис!$C$4:$C$300,"&lt;="&amp;Z$1,Распис!$D$4:$D$300,"&gt;="&amp;Z$1),SUMIF(База!$B$3:$B$305,$A68,База!$I$3:$I$152))</f>
        <v>0</v>
      </c>
      <c r="AA68" s="46">
        <f ca="1">IF(COUNTIFS(Распис!$B$4:$B$300,$A68,Распис!$C$4:$C$300,"&lt;="&amp;AA$1,Распис!$D$4:$D$300,"&gt;="&amp;AA$1)&gt;0,SUMIFS(Распис!$J$4:$J$300,Распис!$B$4:$B$300,$A68,Распис!$C$4:$C$300,"&lt;="&amp;AA$1,Распис!$D$4:$D$300,"&gt;="&amp;AA$1),SUMIF(База!$B$3:$B$305,$A68,База!$J$3:$J$152))</f>
        <v>0</v>
      </c>
      <c r="AB68" s="46">
        <f ca="1">IF(COUNTIFS(Распис!$B$4:$B$300,$A68,Распис!$C$4:$C$300,"&lt;="&amp;AB$1,Распис!$D$4:$D$300,"&gt;="&amp;AB$1)&gt;0,SUMIFS(Распис!$K$4:$K$300,Распис!$B$4:$B$300,$A68,Распис!$C$4:$C$300,"&lt;="&amp;AB$1,Распис!$D$4:$D$300,"&gt;="&amp;AB$1),SUMIF(База!$B$3:$B$305,$A68,База!$K$3:$K$152))</f>
        <v>0</v>
      </c>
      <c r="AC68" s="46" t="s">
        <v>23</v>
      </c>
      <c r="AD68" s="46">
        <f ca="1">IF(COUNTIFS(Распис!$B$4:$B$300,$A68,Распис!$C$4:$C$300,"&lt;="&amp;AD$1,Распис!$D$4:$D$300,"&gt;="&amp;AD$1)&gt;0,SUMIFS(Распис!$F$4:$F$300,Распис!$B$4:$B$300,$A68,Распис!$C$4:$C$300,"&lt;="&amp;AD$1,Распис!$D$4:$D$300,"&gt;="&amp;AD$1),SUMIF(База!$B$3:$B$305,$A68,База!$F$3:$F$152))</f>
        <v>0</v>
      </c>
      <c r="AE68" s="46">
        <f ca="1">IF(COUNTIFS(Распис!$B$4:$B$300,$A68,Распис!$C$4:$C$300,"&lt;="&amp;AE$1,Распис!$D$4:$D$300,"&gt;="&amp;AE$1)&gt;0,SUMIFS(Распис!$G$4:$G$300,Распис!$B$4:$B$300,$A68,Распис!$C$4:$C$300,"&lt;="&amp;AE$1,Распис!$D$4:$D$300,"&gt;="&amp;AE$1),SUMIF(База!$B$3:$B$305,$A68,База!$G$3:$G$152))</f>
        <v>0</v>
      </c>
      <c r="AF68" s="46">
        <f ca="1">IF(COUNTIFS(Распис!$B$4:$B$300,$A68,Распис!$C$4:$C$300,"&lt;="&amp;AF$1,Распис!$D$4:$D$300,"&gt;="&amp;AF$1)&gt;0,SUMIFS(Распис!$H$4:$H$300,Распис!$B$4:$B$300,$A68,Распис!$C$4:$C$300,"&lt;="&amp;AF$1,Распис!$D$4:$D$300,"&gt;="&amp;AF$1),SUMIF(База!$B$3:$B$305,$A68,База!$H$3:$H$152))</f>
        <v>0</v>
      </c>
      <c r="AG68" s="46">
        <f t="shared" ref="AG68:AG131" ca="1" si="17">SUM(B68:AF68)</f>
        <v>0</v>
      </c>
      <c r="AH68" s="46">
        <f ca="1">AG68-SUMIFS(Распред!$G$4:$G$300,Распред!$B$4:$B$300,"январь",Распред!$F$4:$F$300,A68)</f>
        <v>0</v>
      </c>
      <c r="AI68" s="46">
        <f ca="1">AH68+(COUNTIF(B68:AF68,"КД")+SUMIFS(Распред!$AH$4:$AH$300,Распред!$F$4:$F$300,A68,Распред!$B$4:$B$300,"январь"))*4</f>
        <v>20</v>
      </c>
      <c r="AJ68" s="46">
        <f t="shared" ref="AJ68:AJ131" ca="1" si="18">MAX(0,AI68-COUNTIFS(B68:AF68,"&lt;&gt;П",B68:AF68,"&lt;&gt;В",B68:AF68,"&lt;&gt;Н")*4)</f>
        <v>0</v>
      </c>
      <c r="AK68" s="46">
        <f t="shared" ref="AK68:AK131" ca="1" si="19">AH68-AJ68</f>
        <v>0</v>
      </c>
      <c r="AL68" s="46">
        <f>SUMIFS(Распред!$K$4:$K$300,Распред!$B$4:$B$300,"январь",Распред!$J$4:$J$300,A68)+SUMIFS(Распред!$M$4:$M$300,Распред!$B$4:$B$300,"январь",Распред!$L$4:$L$300,A68)+SUMIFS(Распред!$O$4:$O$300,Распред!$B$4:$B$300,"январь",Распред!$N$4:$N$300,A68)+SUMIFS(Распред!$Q$4:$Q$300,Распред!$B$4:$B$300,"январь",Распред!$P$4:$P$300,A68)+SUMIFS(Распред!$S$4:$S$300,Распред!$B$4:$B$300,"январь",Распред!$R$4:$R$300,A68)+SUMIFS(Распред!$U$4:$U$300,Распред!$B$4:$B$300,"январь",Распред!$T$4:$T$300,A68)+SUMIFS(Распред!$W$4:$W$300,Распред!$B$4:$B$300,"январь",Распред!$V$4:$V$300,A68)+SUMIFS(Распред!$Y$4:$Y$300,Распред!$B$4:$B$300,"январь",Распред!$X$4:$X$300,A68)+SUMIFS(Распред!$AA$4:$AA$300,Распред!$B$4:$B$300,"январь",Распред!$Z$4:$Z$300,A68)+SUMIFS(Распред!$AC$4:$AC$300,Распред!$B$4:$B$300,"январь",Распред!$AB$4:$AB$300,A68)</f>
        <v>0</v>
      </c>
      <c r="AM68" s="46">
        <f t="shared" ref="AM68:AM131" ca="1" si="20">AJ68+AK68+AL68</f>
        <v>0</v>
      </c>
      <c r="AN68" s="46">
        <f t="shared" ref="AN68:AN131" ca="1" si="21">MAX(MIN(AI68-AJ68,96)+AL68+AJ68-96,0)</f>
        <v>0</v>
      </c>
      <c r="AO68" s="46">
        <f t="shared" ref="AO68:AO131" ca="1" si="22">ROUND(AN68/72*60,0)</f>
        <v>0</v>
      </c>
      <c r="AP68" s="46"/>
      <c r="AQ68" s="46">
        <f t="shared" ref="AQ68:AQ131" ca="1" si="23">ROUND(AO68%*AP68,0)</f>
        <v>0</v>
      </c>
      <c r="AR68" s="47"/>
      <c r="AS68" s="47">
        <f t="shared" ref="AS68:AS131" ca="1" si="24">AQ68-AR68</f>
        <v>0</v>
      </c>
      <c r="AT68" s="47"/>
      <c r="AU68" s="47"/>
      <c r="AV68" s="47"/>
      <c r="AW68" s="47"/>
      <c r="AX68" s="47"/>
      <c r="AY68" s="47"/>
      <c r="AZ68" s="47"/>
      <c r="BA68" s="47"/>
      <c r="BB68" s="47"/>
    </row>
    <row r="69" spans="1:54" x14ac:dyDescent="0.25">
      <c r="A69" s="47">
        <f>База!B69</f>
        <v>0</v>
      </c>
      <c r="B69" s="46" t="s">
        <v>24</v>
      </c>
      <c r="C69" s="46" t="s">
        <v>24</v>
      </c>
      <c r="D69" s="46" t="s">
        <v>25</v>
      </c>
      <c r="E69" s="46" t="s">
        <v>25</v>
      </c>
      <c r="F69" s="46" t="s">
        <v>25</v>
      </c>
      <c r="G69" s="46" t="s">
        <v>25</v>
      </c>
      <c r="H69" s="46" t="s">
        <v>23</v>
      </c>
      <c r="I69" s="46" t="s">
        <v>25</v>
      </c>
      <c r="J69" s="46">
        <f ca="1">IF(COUNTIFS(Распис!$B$4:$B$300,$A69,Распис!$C$4:$C$300,"&lt;="&amp;J$1,Распис!$D$4:$D$300,"&gt;="&amp;J$1)&gt;0,SUMIFS(Распис!$G$4:$G$300,Распис!$B$4:$B$300,$A69,Распис!$C$4:$C$300,"&lt;="&amp;J$1,Распис!$D$4:$D$300,"&gt;="&amp;J$1),SUMIF(База!$B$3:$B$305,$A69,База!$G$3:$G$152))</f>
        <v>0</v>
      </c>
      <c r="K69" s="46">
        <f ca="1">IF(COUNTIFS(Распис!$B$4:$B$300,$A69,Распис!$C$4:$C$300,"&lt;="&amp;K$1,Распис!$D$4:$D$300,"&gt;="&amp;K$1)&gt;0,SUMIFS(Распис!$H$4:$H$300,Распис!$B$4:$B$300,$A69,Распис!$C$4:$C$300,"&lt;="&amp;K$1,Распис!$D$4:$D$300,"&gt;="&amp;K$1),SUMIF(База!$B$3:$B$305,$A69,База!$H$3:$H$152))</f>
        <v>0</v>
      </c>
      <c r="L69" s="46">
        <f ca="1">IF(COUNTIFS(Распис!$B$4:$B$300,$A69,Распис!$C$4:$C$300,"&lt;="&amp;L$1,Распис!$D$4:$D$300,"&gt;="&amp;L$1)&gt;0,SUMIFS(Распис!$I$4:$I$300,Распис!$B$4:$B$300,$A69,Распис!$C$4:$C$300,"&lt;="&amp;L$1,Распис!$D$4:$D$300,"&gt;="&amp;L$1),SUMIF(База!$B$3:$B$305,$A69,База!$I$3:$I$152))</f>
        <v>0</v>
      </c>
      <c r="M69" s="46">
        <f ca="1">IF(COUNTIFS(Распис!$B$4:$B$300,$A69,Распис!$C$4:$C$300,"&lt;="&amp;M$1,Распис!$D$4:$D$300,"&gt;="&amp;M$1)&gt;0,SUMIFS(Распис!$J$4:$J$300,Распис!$B$4:$B$300,$A69,Распис!$C$4:$C$300,"&lt;="&amp;M$1,Распис!$D$4:$D$300,"&gt;="&amp;M$1),SUMIF(База!$B$3:$B$305,$A69,База!$J$3:$J$152))</f>
        <v>0</v>
      </c>
      <c r="N69" s="46">
        <f ca="1">IF(COUNTIFS(Распис!$B$4:$B$300,$A69,Распис!$C$4:$C$300,"&lt;="&amp;N$1,Распис!$D$4:$D$300,"&gt;="&amp;N$1)&gt;0,SUMIFS(Распис!$K$4:$K$300,Распис!$B$4:$B$300,$A69,Распис!$C$4:$C$300,"&lt;="&amp;N$1,Распис!$D$4:$D$300,"&gt;="&amp;N$1),SUMIF(База!$B$3:$B$305,$A69,База!$K$3:$K$152))</f>
        <v>0</v>
      </c>
      <c r="O69" s="46" t="s">
        <v>23</v>
      </c>
      <c r="P69" s="46">
        <f ca="1">IF(COUNTIFS(Распис!$B$4:$B$300,$A69,Распис!$C$4:$C$300,"&lt;="&amp;P$1,Распис!$D$4:$D$300,"&gt;="&amp;P$1)&gt;0,SUMIFS(Распис!$F$4:$F$300,Распис!$B$4:$B$300,$A69,Распис!$C$4:$C$300,"&lt;="&amp;P$1,Распис!$D$4:$D$300,"&gt;="&amp;P$1),SUMIF(База!$B$3:$B$305,$A69,База!$F$3:$F$152))</f>
        <v>0</v>
      </c>
      <c r="Q69" s="46">
        <f ca="1">IF(COUNTIFS(Распис!$B$4:$B$300,$A69,Распис!$C$4:$C$300,"&lt;="&amp;Q$1,Распис!$D$4:$D$300,"&gt;="&amp;Q$1)&gt;0,SUMIFS(Распис!$G$4:$G$300,Распис!$B$4:$B$300,$A69,Распис!$C$4:$C$300,"&lt;="&amp;Q$1,Распис!$D$4:$D$300,"&gt;="&amp;Q$1),SUMIF(База!$B$3:$B$305,$A69,База!$G$3:$G$152))</f>
        <v>0</v>
      </c>
      <c r="R69" s="46">
        <f ca="1">IF(COUNTIFS(Распис!$B$4:$B$300,$A69,Распис!$C$4:$C$300,"&lt;="&amp;R$1,Распис!$D$4:$D$300,"&gt;="&amp;R$1)&gt;0,SUMIFS(Распис!$H$4:$H$300,Распис!$B$4:$B$300,$A69,Распис!$C$4:$C$300,"&lt;="&amp;R$1,Распис!$D$4:$D$300,"&gt;="&amp;R$1),SUMIF(База!$B$3:$B$305,$A69,База!$H$3:$H$152))</f>
        <v>0</v>
      </c>
      <c r="S69" s="46">
        <f ca="1">IF(COUNTIFS(Распис!$B$4:$B$300,$A69,Распис!$C$4:$C$300,"&lt;="&amp;S$1,Распис!$D$4:$D$300,"&gt;="&amp;S$1)&gt;0,SUMIFS(Распис!$I$4:$I$300,Распис!$B$4:$B$300,$A69,Распис!$C$4:$C$300,"&lt;="&amp;S$1,Распис!$D$4:$D$300,"&gt;="&amp;S$1),SUMIF(База!$B$3:$B$305,$A69,База!$I$3:$I$152))</f>
        <v>0</v>
      </c>
      <c r="T69" s="46">
        <f ca="1">IF(COUNTIFS(Распис!$B$4:$B$300,$A69,Распис!$C$4:$C$300,"&lt;="&amp;T$1,Распис!$D$4:$D$300,"&gt;="&amp;T$1)&gt;0,SUMIFS(Распис!$J$4:$J$300,Распис!$B$4:$B$300,$A69,Распис!$C$4:$C$300,"&lt;="&amp;T$1,Распис!$D$4:$D$300,"&gt;="&amp;T$1),SUMIF(База!$B$3:$B$305,$A69,База!$J$3:$J$152))</f>
        <v>0</v>
      </c>
      <c r="U69" s="46">
        <f ca="1">IF(COUNTIFS(Распис!$B$4:$B$300,$A69,Распис!$C$4:$C$300,"&lt;="&amp;U$1,Распис!$D$4:$D$300,"&gt;="&amp;U$1)&gt;0,SUMIFS(Распис!$K$4:$K$300,Распис!$B$4:$B$300,$A69,Распис!$C$4:$C$300,"&lt;="&amp;U$1,Распис!$D$4:$D$300,"&gt;="&amp;U$1),SUMIF(База!$B$3:$B$305,$A69,База!$K$3:$K$152))</f>
        <v>0</v>
      </c>
      <c r="V69" s="46" t="s">
        <v>23</v>
      </c>
      <c r="W69" s="46">
        <f ca="1">IF(COUNTIFS(Распис!$B$4:$B$300,$A69,Распис!$C$4:$C$300,"&lt;="&amp;W$1,Распис!$D$4:$D$300,"&gt;="&amp;W$1)&gt;0,SUMIFS(Распис!$F$4:$F$300,Распис!$B$4:$B$300,$A69,Распис!$C$4:$C$300,"&lt;="&amp;W$1,Распис!$D$4:$D$300,"&gt;="&amp;W$1),SUMIF(База!$B$3:$B$305,$A69,База!$F$3:$F$152))</f>
        <v>0</v>
      </c>
      <c r="X69" s="46">
        <f ca="1">IF(COUNTIFS(Распис!$B$4:$B$300,$A69,Распис!$C$4:$C$300,"&lt;="&amp;X$1,Распис!$D$4:$D$300,"&gt;="&amp;X$1)&gt;0,SUMIFS(Распис!$G$4:$G$300,Распис!$B$4:$B$300,$A69,Распис!$C$4:$C$300,"&lt;="&amp;X$1,Распис!$D$4:$D$300,"&gt;="&amp;X$1),SUMIF(База!$B$3:$B$305,$A69,База!$G$3:$G$152))</f>
        <v>0</v>
      </c>
      <c r="Y69" s="46">
        <f ca="1">IF(COUNTIFS(Распис!$B$4:$B$300,$A69,Распис!$C$4:$C$300,"&lt;="&amp;Y$1,Распис!$D$4:$D$300,"&gt;="&amp;Y$1)&gt;0,SUMIFS(Распис!$H$4:$H$300,Распис!$B$4:$B$300,$A69,Распис!$C$4:$C$300,"&lt;="&amp;Y$1,Распис!$D$4:$D$300,"&gt;="&amp;Y$1),SUMIF(База!$B$3:$B$305,$A69,База!$H$3:$H$152))</f>
        <v>0</v>
      </c>
      <c r="Z69" s="46">
        <f ca="1">IF(COUNTIFS(Распис!$B$4:$B$300,$A69,Распис!$C$4:$C$300,"&lt;="&amp;Z$1,Распис!$D$4:$D$300,"&gt;="&amp;Z$1)&gt;0,SUMIFS(Распис!$I$4:$I$300,Распис!$B$4:$B$300,$A69,Распис!$C$4:$C$300,"&lt;="&amp;Z$1,Распис!$D$4:$D$300,"&gt;="&amp;Z$1),SUMIF(База!$B$3:$B$305,$A69,База!$I$3:$I$152))</f>
        <v>0</v>
      </c>
      <c r="AA69" s="46">
        <f ca="1">IF(COUNTIFS(Распис!$B$4:$B$300,$A69,Распис!$C$4:$C$300,"&lt;="&amp;AA$1,Распис!$D$4:$D$300,"&gt;="&amp;AA$1)&gt;0,SUMIFS(Распис!$J$4:$J$300,Распис!$B$4:$B$300,$A69,Распис!$C$4:$C$300,"&lt;="&amp;AA$1,Распис!$D$4:$D$300,"&gt;="&amp;AA$1),SUMIF(База!$B$3:$B$305,$A69,База!$J$3:$J$152))</f>
        <v>0</v>
      </c>
      <c r="AB69" s="46">
        <f ca="1">IF(COUNTIFS(Распис!$B$4:$B$300,$A69,Распис!$C$4:$C$300,"&lt;="&amp;AB$1,Распис!$D$4:$D$300,"&gt;="&amp;AB$1)&gt;0,SUMIFS(Распис!$K$4:$K$300,Распис!$B$4:$B$300,$A69,Распис!$C$4:$C$300,"&lt;="&amp;AB$1,Распис!$D$4:$D$300,"&gt;="&amp;AB$1),SUMIF(База!$B$3:$B$305,$A69,База!$K$3:$K$152))</f>
        <v>0</v>
      </c>
      <c r="AC69" s="46" t="s">
        <v>23</v>
      </c>
      <c r="AD69" s="46">
        <f ca="1">IF(COUNTIFS(Распис!$B$4:$B$300,$A69,Распис!$C$4:$C$300,"&lt;="&amp;AD$1,Распис!$D$4:$D$300,"&gt;="&amp;AD$1)&gt;0,SUMIFS(Распис!$F$4:$F$300,Распис!$B$4:$B$300,$A69,Распис!$C$4:$C$300,"&lt;="&amp;AD$1,Распис!$D$4:$D$300,"&gt;="&amp;AD$1),SUMIF(База!$B$3:$B$305,$A69,База!$F$3:$F$152))</f>
        <v>0</v>
      </c>
      <c r="AE69" s="46">
        <f ca="1">IF(COUNTIFS(Распис!$B$4:$B$300,$A69,Распис!$C$4:$C$300,"&lt;="&amp;AE$1,Распис!$D$4:$D$300,"&gt;="&amp;AE$1)&gt;0,SUMIFS(Распис!$G$4:$G$300,Распис!$B$4:$B$300,$A69,Распис!$C$4:$C$300,"&lt;="&amp;AE$1,Распис!$D$4:$D$300,"&gt;="&amp;AE$1),SUMIF(База!$B$3:$B$305,$A69,База!$G$3:$G$152))</f>
        <v>0</v>
      </c>
      <c r="AF69" s="46">
        <f ca="1">IF(COUNTIFS(Распис!$B$4:$B$300,$A69,Распис!$C$4:$C$300,"&lt;="&amp;AF$1,Распис!$D$4:$D$300,"&gt;="&amp;AF$1)&gt;0,SUMIFS(Распис!$H$4:$H$300,Распис!$B$4:$B$300,$A69,Распис!$C$4:$C$300,"&lt;="&amp;AF$1,Распис!$D$4:$D$300,"&gt;="&amp;AF$1),SUMIF(База!$B$3:$B$305,$A69,База!$H$3:$H$152))</f>
        <v>0</v>
      </c>
      <c r="AG69" s="46">
        <f t="shared" ca="1" si="17"/>
        <v>0</v>
      </c>
      <c r="AH69" s="46">
        <f ca="1">AG69-SUMIFS(Распред!$G$4:$G$300,Распред!$B$4:$B$300,"январь",Распред!$F$4:$F$300,A69)</f>
        <v>0</v>
      </c>
      <c r="AI69" s="46">
        <f ca="1">AH69+(COUNTIF(B69:AF69,"КД")+SUMIFS(Распред!$AH$4:$AH$300,Распред!$F$4:$F$300,A69,Распред!$B$4:$B$300,"январь"))*4</f>
        <v>20</v>
      </c>
      <c r="AJ69" s="46">
        <f t="shared" ca="1" si="18"/>
        <v>0</v>
      </c>
      <c r="AK69" s="46">
        <f t="shared" ca="1" si="19"/>
        <v>0</v>
      </c>
      <c r="AL69" s="46">
        <f>SUMIFS(Распред!$K$4:$K$300,Распред!$B$4:$B$300,"январь",Распред!$J$4:$J$300,A69)+SUMIFS(Распред!$M$4:$M$300,Распред!$B$4:$B$300,"январь",Распред!$L$4:$L$300,A69)+SUMIFS(Распред!$O$4:$O$300,Распред!$B$4:$B$300,"январь",Распред!$N$4:$N$300,A69)+SUMIFS(Распред!$Q$4:$Q$300,Распред!$B$4:$B$300,"январь",Распред!$P$4:$P$300,A69)+SUMIFS(Распред!$S$4:$S$300,Распред!$B$4:$B$300,"январь",Распред!$R$4:$R$300,A69)+SUMIFS(Распред!$U$4:$U$300,Распред!$B$4:$B$300,"январь",Распред!$T$4:$T$300,A69)+SUMIFS(Распред!$W$4:$W$300,Распред!$B$4:$B$300,"январь",Распред!$V$4:$V$300,A69)+SUMIFS(Распред!$Y$4:$Y$300,Распред!$B$4:$B$300,"январь",Распред!$X$4:$X$300,A69)+SUMIFS(Распред!$AA$4:$AA$300,Распред!$B$4:$B$300,"январь",Распред!$Z$4:$Z$300,A69)+SUMIFS(Распред!$AC$4:$AC$300,Распред!$B$4:$B$300,"январь",Распред!$AB$4:$AB$300,A69)</f>
        <v>0</v>
      </c>
      <c r="AM69" s="46">
        <f t="shared" ca="1" si="20"/>
        <v>0</v>
      </c>
      <c r="AN69" s="46">
        <f t="shared" ca="1" si="21"/>
        <v>0</v>
      </c>
      <c r="AO69" s="46">
        <f t="shared" ca="1" si="22"/>
        <v>0</v>
      </c>
      <c r="AP69" s="46"/>
      <c r="AQ69" s="46">
        <f t="shared" ca="1" si="23"/>
        <v>0</v>
      </c>
      <c r="AR69" s="47"/>
      <c r="AS69" s="47">
        <f t="shared" ca="1" si="24"/>
        <v>0</v>
      </c>
      <c r="AT69" s="47"/>
      <c r="AU69" s="47"/>
      <c r="AV69" s="47"/>
      <c r="AW69" s="47"/>
      <c r="AX69" s="47"/>
      <c r="AY69" s="47"/>
      <c r="AZ69" s="47"/>
      <c r="BA69" s="47"/>
      <c r="BB69" s="47"/>
    </row>
    <row r="70" spans="1:54" x14ac:dyDescent="0.25">
      <c r="A70" s="47">
        <f>База!B70</f>
        <v>0</v>
      </c>
      <c r="B70" s="46" t="s">
        <v>24</v>
      </c>
      <c r="C70" s="46" t="s">
        <v>24</v>
      </c>
      <c r="D70" s="46" t="s">
        <v>25</v>
      </c>
      <c r="E70" s="46" t="s">
        <v>25</v>
      </c>
      <c r="F70" s="46" t="s">
        <v>25</v>
      </c>
      <c r="G70" s="46" t="s">
        <v>25</v>
      </c>
      <c r="H70" s="46" t="s">
        <v>23</v>
      </c>
      <c r="I70" s="46" t="s">
        <v>25</v>
      </c>
      <c r="J70" s="46">
        <f ca="1">IF(COUNTIFS(Распис!$B$4:$B$300,$A70,Распис!$C$4:$C$300,"&lt;="&amp;J$1,Распис!$D$4:$D$300,"&gt;="&amp;J$1)&gt;0,SUMIFS(Распис!$G$4:$G$300,Распис!$B$4:$B$300,$A70,Распис!$C$4:$C$300,"&lt;="&amp;J$1,Распис!$D$4:$D$300,"&gt;="&amp;J$1),SUMIF(База!$B$3:$B$305,$A70,База!$G$3:$G$152))</f>
        <v>0</v>
      </c>
      <c r="K70" s="46">
        <f ca="1">IF(COUNTIFS(Распис!$B$4:$B$300,$A70,Распис!$C$4:$C$300,"&lt;="&amp;K$1,Распис!$D$4:$D$300,"&gt;="&amp;K$1)&gt;0,SUMIFS(Распис!$H$4:$H$300,Распис!$B$4:$B$300,$A70,Распис!$C$4:$C$300,"&lt;="&amp;K$1,Распис!$D$4:$D$300,"&gt;="&amp;K$1),SUMIF(База!$B$3:$B$305,$A70,База!$H$3:$H$152))</f>
        <v>0</v>
      </c>
      <c r="L70" s="46">
        <f ca="1">IF(COUNTIFS(Распис!$B$4:$B$300,$A70,Распис!$C$4:$C$300,"&lt;="&amp;L$1,Распис!$D$4:$D$300,"&gt;="&amp;L$1)&gt;0,SUMIFS(Распис!$I$4:$I$300,Распис!$B$4:$B$300,$A70,Распис!$C$4:$C$300,"&lt;="&amp;L$1,Распис!$D$4:$D$300,"&gt;="&amp;L$1),SUMIF(База!$B$3:$B$305,$A70,База!$I$3:$I$152))</f>
        <v>0</v>
      </c>
      <c r="M70" s="46">
        <f ca="1">IF(COUNTIFS(Распис!$B$4:$B$300,$A70,Распис!$C$4:$C$300,"&lt;="&amp;M$1,Распис!$D$4:$D$300,"&gt;="&amp;M$1)&gt;0,SUMIFS(Распис!$J$4:$J$300,Распис!$B$4:$B$300,$A70,Распис!$C$4:$C$300,"&lt;="&amp;M$1,Распис!$D$4:$D$300,"&gt;="&amp;M$1),SUMIF(База!$B$3:$B$305,$A70,База!$J$3:$J$152))</f>
        <v>0</v>
      </c>
      <c r="N70" s="46">
        <f ca="1">IF(COUNTIFS(Распис!$B$4:$B$300,$A70,Распис!$C$4:$C$300,"&lt;="&amp;N$1,Распис!$D$4:$D$300,"&gt;="&amp;N$1)&gt;0,SUMIFS(Распис!$K$4:$K$300,Распис!$B$4:$B$300,$A70,Распис!$C$4:$C$300,"&lt;="&amp;N$1,Распис!$D$4:$D$300,"&gt;="&amp;N$1),SUMIF(База!$B$3:$B$305,$A70,База!$K$3:$K$152))</f>
        <v>0</v>
      </c>
      <c r="O70" s="46" t="s">
        <v>23</v>
      </c>
      <c r="P70" s="46">
        <f ca="1">IF(COUNTIFS(Распис!$B$4:$B$300,$A70,Распис!$C$4:$C$300,"&lt;="&amp;P$1,Распис!$D$4:$D$300,"&gt;="&amp;P$1)&gt;0,SUMIFS(Распис!$F$4:$F$300,Распис!$B$4:$B$300,$A70,Распис!$C$4:$C$300,"&lt;="&amp;P$1,Распис!$D$4:$D$300,"&gt;="&amp;P$1),SUMIF(База!$B$3:$B$305,$A70,База!$F$3:$F$152))</f>
        <v>0</v>
      </c>
      <c r="Q70" s="46">
        <f ca="1">IF(COUNTIFS(Распис!$B$4:$B$300,$A70,Распис!$C$4:$C$300,"&lt;="&amp;Q$1,Распис!$D$4:$D$300,"&gt;="&amp;Q$1)&gt;0,SUMIFS(Распис!$G$4:$G$300,Распис!$B$4:$B$300,$A70,Распис!$C$4:$C$300,"&lt;="&amp;Q$1,Распис!$D$4:$D$300,"&gt;="&amp;Q$1),SUMIF(База!$B$3:$B$305,$A70,База!$G$3:$G$152))</f>
        <v>0</v>
      </c>
      <c r="R70" s="46">
        <f ca="1">IF(COUNTIFS(Распис!$B$4:$B$300,$A70,Распис!$C$4:$C$300,"&lt;="&amp;R$1,Распис!$D$4:$D$300,"&gt;="&amp;R$1)&gt;0,SUMIFS(Распис!$H$4:$H$300,Распис!$B$4:$B$300,$A70,Распис!$C$4:$C$300,"&lt;="&amp;R$1,Распис!$D$4:$D$300,"&gt;="&amp;R$1),SUMIF(База!$B$3:$B$305,$A70,База!$H$3:$H$152))</f>
        <v>0</v>
      </c>
      <c r="S70" s="46">
        <f ca="1">IF(COUNTIFS(Распис!$B$4:$B$300,$A70,Распис!$C$4:$C$300,"&lt;="&amp;S$1,Распис!$D$4:$D$300,"&gt;="&amp;S$1)&gt;0,SUMIFS(Распис!$I$4:$I$300,Распис!$B$4:$B$300,$A70,Распис!$C$4:$C$300,"&lt;="&amp;S$1,Распис!$D$4:$D$300,"&gt;="&amp;S$1),SUMIF(База!$B$3:$B$305,$A70,База!$I$3:$I$152))</f>
        <v>0</v>
      </c>
      <c r="T70" s="46">
        <f ca="1">IF(COUNTIFS(Распис!$B$4:$B$300,$A70,Распис!$C$4:$C$300,"&lt;="&amp;T$1,Распис!$D$4:$D$300,"&gt;="&amp;T$1)&gt;0,SUMIFS(Распис!$J$4:$J$300,Распис!$B$4:$B$300,$A70,Распис!$C$4:$C$300,"&lt;="&amp;T$1,Распис!$D$4:$D$300,"&gt;="&amp;T$1),SUMIF(База!$B$3:$B$305,$A70,База!$J$3:$J$152))</f>
        <v>0</v>
      </c>
      <c r="U70" s="46">
        <f ca="1">IF(COUNTIFS(Распис!$B$4:$B$300,$A70,Распис!$C$4:$C$300,"&lt;="&amp;U$1,Распис!$D$4:$D$300,"&gt;="&amp;U$1)&gt;0,SUMIFS(Распис!$K$4:$K$300,Распис!$B$4:$B$300,$A70,Распис!$C$4:$C$300,"&lt;="&amp;U$1,Распис!$D$4:$D$300,"&gt;="&amp;U$1),SUMIF(База!$B$3:$B$305,$A70,База!$K$3:$K$152))</f>
        <v>0</v>
      </c>
      <c r="V70" s="46" t="s">
        <v>23</v>
      </c>
      <c r="W70" s="46">
        <f ca="1">IF(COUNTIFS(Распис!$B$4:$B$300,$A70,Распис!$C$4:$C$300,"&lt;="&amp;W$1,Распис!$D$4:$D$300,"&gt;="&amp;W$1)&gt;0,SUMIFS(Распис!$F$4:$F$300,Распис!$B$4:$B$300,$A70,Распис!$C$4:$C$300,"&lt;="&amp;W$1,Распис!$D$4:$D$300,"&gt;="&amp;W$1),SUMIF(База!$B$3:$B$305,$A70,База!$F$3:$F$152))</f>
        <v>0</v>
      </c>
      <c r="X70" s="46">
        <f ca="1">IF(COUNTIFS(Распис!$B$4:$B$300,$A70,Распис!$C$4:$C$300,"&lt;="&amp;X$1,Распис!$D$4:$D$300,"&gt;="&amp;X$1)&gt;0,SUMIFS(Распис!$G$4:$G$300,Распис!$B$4:$B$300,$A70,Распис!$C$4:$C$300,"&lt;="&amp;X$1,Распис!$D$4:$D$300,"&gt;="&amp;X$1),SUMIF(База!$B$3:$B$305,$A70,База!$G$3:$G$152))</f>
        <v>0</v>
      </c>
      <c r="Y70" s="46">
        <f ca="1">IF(COUNTIFS(Распис!$B$4:$B$300,$A70,Распис!$C$4:$C$300,"&lt;="&amp;Y$1,Распис!$D$4:$D$300,"&gt;="&amp;Y$1)&gt;0,SUMIFS(Распис!$H$4:$H$300,Распис!$B$4:$B$300,$A70,Распис!$C$4:$C$300,"&lt;="&amp;Y$1,Распис!$D$4:$D$300,"&gt;="&amp;Y$1),SUMIF(База!$B$3:$B$305,$A70,База!$H$3:$H$152))</f>
        <v>0</v>
      </c>
      <c r="Z70" s="46">
        <f ca="1">IF(COUNTIFS(Распис!$B$4:$B$300,$A70,Распис!$C$4:$C$300,"&lt;="&amp;Z$1,Распис!$D$4:$D$300,"&gt;="&amp;Z$1)&gt;0,SUMIFS(Распис!$I$4:$I$300,Распис!$B$4:$B$300,$A70,Распис!$C$4:$C$300,"&lt;="&amp;Z$1,Распис!$D$4:$D$300,"&gt;="&amp;Z$1),SUMIF(База!$B$3:$B$305,$A70,База!$I$3:$I$152))</f>
        <v>0</v>
      </c>
      <c r="AA70" s="46">
        <f ca="1">IF(COUNTIFS(Распис!$B$4:$B$300,$A70,Распис!$C$4:$C$300,"&lt;="&amp;AA$1,Распис!$D$4:$D$300,"&gt;="&amp;AA$1)&gt;0,SUMIFS(Распис!$J$4:$J$300,Распис!$B$4:$B$300,$A70,Распис!$C$4:$C$300,"&lt;="&amp;AA$1,Распис!$D$4:$D$300,"&gt;="&amp;AA$1),SUMIF(База!$B$3:$B$305,$A70,База!$J$3:$J$152))</f>
        <v>0</v>
      </c>
      <c r="AB70" s="46">
        <f ca="1">IF(COUNTIFS(Распис!$B$4:$B$300,$A70,Распис!$C$4:$C$300,"&lt;="&amp;AB$1,Распис!$D$4:$D$300,"&gt;="&amp;AB$1)&gt;0,SUMIFS(Распис!$K$4:$K$300,Распис!$B$4:$B$300,$A70,Распис!$C$4:$C$300,"&lt;="&amp;AB$1,Распис!$D$4:$D$300,"&gt;="&amp;AB$1),SUMIF(База!$B$3:$B$305,$A70,База!$K$3:$K$152))</f>
        <v>0</v>
      </c>
      <c r="AC70" s="46" t="s">
        <v>23</v>
      </c>
      <c r="AD70" s="46">
        <f ca="1">IF(COUNTIFS(Распис!$B$4:$B$300,$A70,Распис!$C$4:$C$300,"&lt;="&amp;AD$1,Распис!$D$4:$D$300,"&gt;="&amp;AD$1)&gt;0,SUMIFS(Распис!$F$4:$F$300,Распис!$B$4:$B$300,$A70,Распис!$C$4:$C$300,"&lt;="&amp;AD$1,Распис!$D$4:$D$300,"&gt;="&amp;AD$1),SUMIF(База!$B$3:$B$305,$A70,База!$F$3:$F$152))</f>
        <v>0</v>
      </c>
      <c r="AE70" s="46">
        <f ca="1">IF(COUNTIFS(Распис!$B$4:$B$300,$A70,Распис!$C$4:$C$300,"&lt;="&amp;AE$1,Распис!$D$4:$D$300,"&gt;="&amp;AE$1)&gt;0,SUMIFS(Распис!$G$4:$G$300,Распис!$B$4:$B$300,$A70,Распис!$C$4:$C$300,"&lt;="&amp;AE$1,Распис!$D$4:$D$300,"&gt;="&amp;AE$1),SUMIF(База!$B$3:$B$305,$A70,База!$G$3:$G$152))</f>
        <v>0</v>
      </c>
      <c r="AF70" s="46">
        <f ca="1">IF(COUNTIFS(Распис!$B$4:$B$300,$A70,Распис!$C$4:$C$300,"&lt;="&amp;AF$1,Распис!$D$4:$D$300,"&gt;="&amp;AF$1)&gt;0,SUMIFS(Распис!$H$4:$H$300,Распис!$B$4:$B$300,$A70,Распис!$C$4:$C$300,"&lt;="&amp;AF$1,Распис!$D$4:$D$300,"&gt;="&amp;AF$1),SUMIF(База!$B$3:$B$305,$A70,База!$H$3:$H$152))</f>
        <v>0</v>
      </c>
      <c r="AG70" s="46">
        <f t="shared" ca="1" si="17"/>
        <v>0</v>
      </c>
      <c r="AH70" s="46">
        <f ca="1">AG70-SUMIFS(Распред!$G$4:$G$300,Распред!$B$4:$B$300,"январь",Распред!$F$4:$F$300,A70)</f>
        <v>0</v>
      </c>
      <c r="AI70" s="46">
        <f ca="1">AH70+(COUNTIF(B70:AF70,"КД")+SUMIFS(Распред!$AH$4:$AH$300,Распред!$F$4:$F$300,A70,Распред!$B$4:$B$300,"январь"))*4</f>
        <v>20</v>
      </c>
      <c r="AJ70" s="46">
        <f t="shared" ca="1" si="18"/>
        <v>0</v>
      </c>
      <c r="AK70" s="46">
        <f t="shared" ca="1" si="19"/>
        <v>0</v>
      </c>
      <c r="AL70" s="46">
        <f>SUMIFS(Распред!$K$4:$K$300,Распред!$B$4:$B$300,"январь",Распред!$J$4:$J$300,A70)+SUMIFS(Распред!$M$4:$M$300,Распред!$B$4:$B$300,"январь",Распред!$L$4:$L$300,A70)+SUMIFS(Распред!$O$4:$O$300,Распред!$B$4:$B$300,"январь",Распред!$N$4:$N$300,A70)+SUMIFS(Распред!$Q$4:$Q$300,Распред!$B$4:$B$300,"январь",Распред!$P$4:$P$300,A70)+SUMIFS(Распред!$S$4:$S$300,Распред!$B$4:$B$300,"январь",Распред!$R$4:$R$300,A70)+SUMIFS(Распред!$U$4:$U$300,Распред!$B$4:$B$300,"январь",Распред!$T$4:$T$300,A70)+SUMIFS(Распред!$W$4:$W$300,Распред!$B$4:$B$300,"январь",Распред!$V$4:$V$300,A70)+SUMIFS(Распред!$Y$4:$Y$300,Распред!$B$4:$B$300,"январь",Распред!$X$4:$X$300,A70)+SUMIFS(Распред!$AA$4:$AA$300,Распред!$B$4:$B$300,"январь",Распред!$Z$4:$Z$300,A70)+SUMIFS(Распред!$AC$4:$AC$300,Распред!$B$4:$B$300,"январь",Распред!$AB$4:$AB$300,A70)</f>
        <v>0</v>
      </c>
      <c r="AM70" s="46">
        <f t="shared" ca="1" si="20"/>
        <v>0</v>
      </c>
      <c r="AN70" s="46">
        <f t="shared" ca="1" si="21"/>
        <v>0</v>
      </c>
      <c r="AO70" s="46">
        <f t="shared" ca="1" si="22"/>
        <v>0</v>
      </c>
      <c r="AP70" s="46"/>
      <c r="AQ70" s="46">
        <f t="shared" ca="1" si="23"/>
        <v>0</v>
      </c>
      <c r="AR70" s="47"/>
      <c r="AS70" s="47">
        <f t="shared" ca="1" si="24"/>
        <v>0</v>
      </c>
      <c r="AT70" s="47"/>
      <c r="AU70" s="47"/>
      <c r="AV70" s="47"/>
      <c r="AW70" s="47"/>
      <c r="AX70" s="47"/>
      <c r="AY70" s="47"/>
      <c r="AZ70" s="47"/>
      <c r="BA70" s="47"/>
      <c r="BB70" s="47"/>
    </row>
    <row r="71" spans="1:54" x14ac:dyDescent="0.25">
      <c r="A71" s="47">
        <f>База!B71</f>
        <v>0</v>
      </c>
      <c r="B71" s="46" t="s">
        <v>24</v>
      </c>
      <c r="C71" s="46" t="s">
        <v>24</v>
      </c>
      <c r="D71" s="46" t="s">
        <v>25</v>
      </c>
      <c r="E71" s="46" t="s">
        <v>25</v>
      </c>
      <c r="F71" s="46" t="s">
        <v>25</v>
      </c>
      <c r="G71" s="46" t="s">
        <v>25</v>
      </c>
      <c r="H71" s="46" t="s">
        <v>23</v>
      </c>
      <c r="I71" s="46" t="s">
        <v>25</v>
      </c>
      <c r="J71" s="46">
        <f ca="1">IF(COUNTIFS(Распис!$B$4:$B$300,$A71,Распис!$C$4:$C$300,"&lt;="&amp;J$1,Распис!$D$4:$D$300,"&gt;="&amp;J$1)&gt;0,SUMIFS(Распис!$G$4:$G$300,Распис!$B$4:$B$300,$A71,Распис!$C$4:$C$300,"&lt;="&amp;J$1,Распис!$D$4:$D$300,"&gt;="&amp;J$1),SUMIF(База!$B$3:$B$305,$A71,База!$G$3:$G$152))</f>
        <v>0</v>
      </c>
      <c r="K71" s="46">
        <f ca="1">IF(COUNTIFS(Распис!$B$4:$B$300,$A71,Распис!$C$4:$C$300,"&lt;="&amp;K$1,Распис!$D$4:$D$300,"&gt;="&amp;K$1)&gt;0,SUMIFS(Распис!$H$4:$H$300,Распис!$B$4:$B$300,$A71,Распис!$C$4:$C$300,"&lt;="&amp;K$1,Распис!$D$4:$D$300,"&gt;="&amp;K$1),SUMIF(База!$B$3:$B$305,$A71,База!$H$3:$H$152))</f>
        <v>0</v>
      </c>
      <c r="L71" s="46">
        <f ca="1">IF(COUNTIFS(Распис!$B$4:$B$300,$A71,Распис!$C$4:$C$300,"&lt;="&amp;L$1,Распис!$D$4:$D$300,"&gt;="&amp;L$1)&gt;0,SUMIFS(Распис!$I$4:$I$300,Распис!$B$4:$B$300,$A71,Распис!$C$4:$C$300,"&lt;="&amp;L$1,Распис!$D$4:$D$300,"&gt;="&amp;L$1),SUMIF(База!$B$3:$B$305,$A71,База!$I$3:$I$152))</f>
        <v>0</v>
      </c>
      <c r="M71" s="46">
        <f ca="1">IF(COUNTIFS(Распис!$B$4:$B$300,$A71,Распис!$C$4:$C$300,"&lt;="&amp;M$1,Распис!$D$4:$D$300,"&gt;="&amp;M$1)&gt;0,SUMIFS(Распис!$J$4:$J$300,Распис!$B$4:$B$300,$A71,Распис!$C$4:$C$300,"&lt;="&amp;M$1,Распис!$D$4:$D$300,"&gt;="&amp;M$1),SUMIF(База!$B$3:$B$305,$A71,База!$J$3:$J$152))</f>
        <v>0</v>
      </c>
      <c r="N71" s="46">
        <f ca="1">IF(COUNTIFS(Распис!$B$4:$B$300,$A71,Распис!$C$4:$C$300,"&lt;="&amp;N$1,Распис!$D$4:$D$300,"&gt;="&amp;N$1)&gt;0,SUMIFS(Распис!$K$4:$K$300,Распис!$B$4:$B$300,$A71,Распис!$C$4:$C$300,"&lt;="&amp;N$1,Распис!$D$4:$D$300,"&gt;="&amp;N$1),SUMIF(База!$B$3:$B$305,$A71,База!$K$3:$K$152))</f>
        <v>0</v>
      </c>
      <c r="O71" s="46" t="s">
        <v>23</v>
      </c>
      <c r="P71" s="46">
        <f ca="1">IF(COUNTIFS(Распис!$B$4:$B$300,$A71,Распис!$C$4:$C$300,"&lt;="&amp;P$1,Распис!$D$4:$D$300,"&gt;="&amp;P$1)&gt;0,SUMIFS(Распис!$F$4:$F$300,Распис!$B$4:$B$300,$A71,Распис!$C$4:$C$300,"&lt;="&amp;P$1,Распис!$D$4:$D$300,"&gt;="&amp;P$1),SUMIF(База!$B$3:$B$305,$A71,База!$F$3:$F$152))</f>
        <v>0</v>
      </c>
      <c r="Q71" s="46">
        <f ca="1">IF(COUNTIFS(Распис!$B$4:$B$300,$A71,Распис!$C$4:$C$300,"&lt;="&amp;Q$1,Распис!$D$4:$D$300,"&gt;="&amp;Q$1)&gt;0,SUMIFS(Распис!$G$4:$G$300,Распис!$B$4:$B$300,$A71,Распис!$C$4:$C$300,"&lt;="&amp;Q$1,Распис!$D$4:$D$300,"&gt;="&amp;Q$1),SUMIF(База!$B$3:$B$305,$A71,База!$G$3:$G$152))</f>
        <v>0</v>
      </c>
      <c r="R71" s="46">
        <f ca="1">IF(COUNTIFS(Распис!$B$4:$B$300,$A71,Распис!$C$4:$C$300,"&lt;="&amp;R$1,Распис!$D$4:$D$300,"&gt;="&amp;R$1)&gt;0,SUMIFS(Распис!$H$4:$H$300,Распис!$B$4:$B$300,$A71,Распис!$C$4:$C$300,"&lt;="&amp;R$1,Распис!$D$4:$D$300,"&gt;="&amp;R$1),SUMIF(База!$B$3:$B$305,$A71,База!$H$3:$H$152))</f>
        <v>0</v>
      </c>
      <c r="S71" s="46">
        <f ca="1">IF(COUNTIFS(Распис!$B$4:$B$300,$A71,Распис!$C$4:$C$300,"&lt;="&amp;S$1,Распис!$D$4:$D$300,"&gt;="&amp;S$1)&gt;0,SUMIFS(Распис!$I$4:$I$300,Распис!$B$4:$B$300,$A71,Распис!$C$4:$C$300,"&lt;="&amp;S$1,Распис!$D$4:$D$300,"&gt;="&amp;S$1),SUMIF(База!$B$3:$B$305,$A71,База!$I$3:$I$152))</f>
        <v>0</v>
      </c>
      <c r="T71" s="46">
        <f ca="1">IF(COUNTIFS(Распис!$B$4:$B$300,$A71,Распис!$C$4:$C$300,"&lt;="&amp;T$1,Распис!$D$4:$D$300,"&gt;="&amp;T$1)&gt;0,SUMIFS(Распис!$J$4:$J$300,Распис!$B$4:$B$300,$A71,Распис!$C$4:$C$300,"&lt;="&amp;T$1,Распис!$D$4:$D$300,"&gt;="&amp;T$1),SUMIF(База!$B$3:$B$305,$A71,База!$J$3:$J$152))</f>
        <v>0</v>
      </c>
      <c r="U71" s="46">
        <f ca="1">IF(COUNTIFS(Распис!$B$4:$B$300,$A71,Распис!$C$4:$C$300,"&lt;="&amp;U$1,Распис!$D$4:$D$300,"&gt;="&amp;U$1)&gt;0,SUMIFS(Распис!$K$4:$K$300,Распис!$B$4:$B$300,$A71,Распис!$C$4:$C$300,"&lt;="&amp;U$1,Распис!$D$4:$D$300,"&gt;="&amp;U$1),SUMIF(База!$B$3:$B$305,$A71,База!$K$3:$K$152))</f>
        <v>0</v>
      </c>
      <c r="V71" s="46" t="s">
        <v>23</v>
      </c>
      <c r="W71" s="46">
        <f ca="1">IF(COUNTIFS(Распис!$B$4:$B$300,$A71,Распис!$C$4:$C$300,"&lt;="&amp;W$1,Распис!$D$4:$D$300,"&gt;="&amp;W$1)&gt;0,SUMIFS(Распис!$F$4:$F$300,Распис!$B$4:$B$300,$A71,Распис!$C$4:$C$300,"&lt;="&amp;W$1,Распис!$D$4:$D$300,"&gt;="&amp;W$1),SUMIF(База!$B$3:$B$305,$A71,База!$F$3:$F$152))</f>
        <v>0</v>
      </c>
      <c r="X71" s="46">
        <f ca="1">IF(COUNTIFS(Распис!$B$4:$B$300,$A71,Распис!$C$4:$C$300,"&lt;="&amp;X$1,Распис!$D$4:$D$300,"&gt;="&amp;X$1)&gt;0,SUMIFS(Распис!$G$4:$G$300,Распис!$B$4:$B$300,$A71,Распис!$C$4:$C$300,"&lt;="&amp;X$1,Распис!$D$4:$D$300,"&gt;="&amp;X$1),SUMIF(База!$B$3:$B$305,$A71,База!$G$3:$G$152))</f>
        <v>0</v>
      </c>
      <c r="Y71" s="46">
        <f ca="1">IF(COUNTIFS(Распис!$B$4:$B$300,$A71,Распис!$C$4:$C$300,"&lt;="&amp;Y$1,Распис!$D$4:$D$300,"&gt;="&amp;Y$1)&gt;0,SUMIFS(Распис!$H$4:$H$300,Распис!$B$4:$B$300,$A71,Распис!$C$4:$C$300,"&lt;="&amp;Y$1,Распис!$D$4:$D$300,"&gt;="&amp;Y$1),SUMIF(База!$B$3:$B$305,$A71,База!$H$3:$H$152))</f>
        <v>0</v>
      </c>
      <c r="Z71" s="46">
        <f ca="1">IF(COUNTIFS(Распис!$B$4:$B$300,$A71,Распис!$C$4:$C$300,"&lt;="&amp;Z$1,Распис!$D$4:$D$300,"&gt;="&amp;Z$1)&gt;0,SUMIFS(Распис!$I$4:$I$300,Распис!$B$4:$B$300,$A71,Распис!$C$4:$C$300,"&lt;="&amp;Z$1,Распис!$D$4:$D$300,"&gt;="&amp;Z$1),SUMIF(База!$B$3:$B$305,$A71,База!$I$3:$I$152))</f>
        <v>0</v>
      </c>
      <c r="AA71" s="46">
        <f ca="1">IF(COUNTIFS(Распис!$B$4:$B$300,$A71,Распис!$C$4:$C$300,"&lt;="&amp;AA$1,Распис!$D$4:$D$300,"&gt;="&amp;AA$1)&gt;0,SUMIFS(Распис!$J$4:$J$300,Распис!$B$4:$B$300,$A71,Распис!$C$4:$C$300,"&lt;="&amp;AA$1,Распис!$D$4:$D$300,"&gt;="&amp;AA$1),SUMIF(База!$B$3:$B$305,$A71,База!$J$3:$J$152))</f>
        <v>0</v>
      </c>
      <c r="AB71" s="46">
        <f ca="1">IF(COUNTIFS(Распис!$B$4:$B$300,$A71,Распис!$C$4:$C$300,"&lt;="&amp;AB$1,Распис!$D$4:$D$300,"&gt;="&amp;AB$1)&gt;0,SUMIFS(Распис!$K$4:$K$300,Распис!$B$4:$B$300,$A71,Распис!$C$4:$C$300,"&lt;="&amp;AB$1,Распис!$D$4:$D$300,"&gt;="&amp;AB$1),SUMIF(База!$B$3:$B$305,$A71,База!$K$3:$K$152))</f>
        <v>0</v>
      </c>
      <c r="AC71" s="46" t="s">
        <v>23</v>
      </c>
      <c r="AD71" s="46">
        <f ca="1">IF(COUNTIFS(Распис!$B$4:$B$300,$A71,Распис!$C$4:$C$300,"&lt;="&amp;AD$1,Распис!$D$4:$D$300,"&gt;="&amp;AD$1)&gt;0,SUMIFS(Распис!$F$4:$F$300,Распис!$B$4:$B$300,$A71,Распис!$C$4:$C$300,"&lt;="&amp;AD$1,Распис!$D$4:$D$300,"&gt;="&amp;AD$1),SUMIF(База!$B$3:$B$305,$A71,База!$F$3:$F$152))</f>
        <v>0</v>
      </c>
      <c r="AE71" s="46">
        <f ca="1">IF(COUNTIFS(Распис!$B$4:$B$300,$A71,Распис!$C$4:$C$300,"&lt;="&amp;AE$1,Распис!$D$4:$D$300,"&gt;="&amp;AE$1)&gt;0,SUMIFS(Распис!$G$4:$G$300,Распис!$B$4:$B$300,$A71,Распис!$C$4:$C$300,"&lt;="&amp;AE$1,Распис!$D$4:$D$300,"&gt;="&amp;AE$1),SUMIF(База!$B$3:$B$305,$A71,База!$G$3:$G$152))</f>
        <v>0</v>
      </c>
      <c r="AF71" s="46">
        <f ca="1">IF(COUNTIFS(Распис!$B$4:$B$300,$A71,Распис!$C$4:$C$300,"&lt;="&amp;AF$1,Распис!$D$4:$D$300,"&gt;="&amp;AF$1)&gt;0,SUMIFS(Распис!$H$4:$H$300,Распис!$B$4:$B$300,$A71,Распис!$C$4:$C$300,"&lt;="&amp;AF$1,Распис!$D$4:$D$300,"&gt;="&amp;AF$1),SUMIF(База!$B$3:$B$305,$A71,База!$H$3:$H$152))</f>
        <v>0</v>
      </c>
      <c r="AG71" s="46">
        <f t="shared" ca="1" si="17"/>
        <v>0</v>
      </c>
      <c r="AH71" s="46">
        <f ca="1">AG71-SUMIFS(Распред!$G$4:$G$300,Распред!$B$4:$B$300,"январь",Распред!$F$4:$F$300,A71)</f>
        <v>0</v>
      </c>
      <c r="AI71" s="46">
        <f ca="1">AH71+(COUNTIF(B71:AF71,"КД")+SUMIFS(Распред!$AH$4:$AH$300,Распред!$F$4:$F$300,A71,Распред!$B$4:$B$300,"январь"))*4</f>
        <v>20</v>
      </c>
      <c r="AJ71" s="46">
        <f t="shared" ca="1" si="18"/>
        <v>0</v>
      </c>
      <c r="AK71" s="46">
        <f t="shared" ca="1" si="19"/>
        <v>0</v>
      </c>
      <c r="AL71" s="46">
        <f>SUMIFS(Распред!$K$4:$K$300,Распред!$B$4:$B$300,"январь",Распред!$J$4:$J$300,A71)+SUMIFS(Распред!$M$4:$M$300,Распред!$B$4:$B$300,"январь",Распред!$L$4:$L$300,A71)+SUMIFS(Распред!$O$4:$O$300,Распред!$B$4:$B$300,"январь",Распред!$N$4:$N$300,A71)+SUMIFS(Распред!$Q$4:$Q$300,Распред!$B$4:$B$300,"январь",Распред!$P$4:$P$300,A71)+SUMIFS(Распред!$S$4:$S$300,Распред!$B$4:$B$300,"январь",Распред!$R$4:$R$300,A71)+SUMIFS(Распред!$U$4:$U$300,Распред!$B$4:$B$300,"январь",Распред!$T$4:$T$300,A71)+SUMIFS(Распред!$W$4:$W$300,Распред!$B$4:$B$300,"январь",Распред!$V$4:$V$300,A71)+SUMIFS(Распред!$Y$4:$Y$300,Распред!$B$4:$B$300,"январь",Распред!$X$4:$X$300,A71)+SUMIFS(Распред!$AA$4:$AA$300,Распред!$B$4:$B$300,"январь",Распред!$Z$4:$Z$300,A71)+SUMIFS(Распред!$AC$4:$AC$300,Распред!$B$4:$B$300,"январь",Распред!$AB$4:$AB$300,A71)</f>
        <v>0</v>
      </c>
      <c r="AM71" s="46">
        <f t="shared" ca="1" si="20"/>
        <v>0</v>
      </c>
      <c r="AN71" s="46">
        <f t="shared" ca="1" si="21"/>
        <v>0</v>
      </c>
      <c r="AO71" s="46">
        <f t="shared" ca="1" si="22"/>
        <v>0</v>
      </c>
      <c r="AP71" s="46"/>
      <c r="AQ71" s="46">
        <f t="shared" ca="1" si="23"/>
        <v>0</v>
      </c>
      <c r="AR71" s="47"/>
      <c r="AS71" s="47">
        <f t="shared" ca="1" si="24"/>
        <v>0</v>
      </c>
      <c r="AT71" s="47"/>
      <c r="AU71" s="47"/>
      <c r="AV71" s="47"/>
      <c r="AW71" s="47"/>
      <c r="AX71" s="47"/>
      <c r="AY71" s="47"/>
      <c r="AZ71" s="47"/>
      <c r="BA71" s="47"/>
      <c r="BB71" s="47"/>
    </row>
    <row r="72" spans="1:54" x14ac:dyDescent="0.25">
      <c r="A72" s="47">
        <f>База!B72</f>
        <v>0</v>
      </c>
      <c r="B72" s="46" t="s">
        <v>24</v>
      </c>
      <c r="C72" s="46" t="s">
        <v>24</v>
      </c>
      <c r="D72" s="46" t="s">
        <v>25</v>
      </c>
      <c r="E72" s="46" t="s">
        <v>25</v>
      </c>
      <c r="F72" s="46" t="s">
        <v>25</v>
      </c>
      <c r="G72" s="46" t="s">
        <v>25</v>
      </c>
      <c r="H72" s="46" t="s">
        <v>23</v>
      </c>
      <c r="I72" s="46" t="s">
        <v>25</v>
      </c>
      <c r="J72" s="46">
        <f ca="1">IF(COUNTIFS(Распис!$B$4:$B$300,$A72,Распис!$C$4:$C$300,"&lt;="&amp;J$1,Распис!$D$4:$D$300,"&gt;="&amp;J$1)&gt;0,SUMIFS(Распис!$G$4:$G$300,Распис!$B$4:$B$300,$A72,Распис!$C$4:$C$300,"&lt;="&amp;J$1,Распис!$D$4:$D$300,"&gt;="&amp;J$1),SUMIF(База!$B$3:$B$305,$A72,База!$G$3:$G$152))</f>
        <v>0</v>
      </c>
      <c r="K72" s="46">
        <f ca="1">IF(COUNTIFS(Распис!$B$4:$B$300,$A72,Распис!$C$4:$C$300,"&lt;="&amp;K$1,Распис!$D$4:$D$300,"&gt;="&amp;K$1)&gt;0,SUMIFS(Распис!$H$4:$H$300,Распис!$B$4:$B$300,$A72,Распис!$C$4:$C$300,"&lt;="&amp;K$1,Распис!$D$4:$D$300,"&gt;="&amp;K$1),SUMIF(База!$B$3:$B$305,$A72,База!$H$3:$H$152))</f>
        <v>0</v>
      </c>
      <c r="L72" s="46">
        <f ca="1">IF(COUNTIFS(Распис!$B$4:$B$300,$A72,Распис!$C$4:$C$300,"&lt;="&amp;L$1,Распис!$D$4:$D$300,"&gt;="&amp;L$1)&gt;0,SUMIFS(Распис!$I$4:$I$300,Распис!$B$4:$B$300,$A72,Распис!$C$4:$C$300,"&lt;="&amp;L$1,Распис!$D$4:$D$300,"&gt;="&amp;L$1),SUMIF(База!$B$3:$B$305,$A72,База!$I$3:$I$152))</f>
        <v>0</v>
      </c>
      <c r="M72" s="46">
        <f ca="1">IF(COUNTIFS(Распис!$B$4:$B$300,$A72,Распис!$C$4:$C$300,"&lt;="&amp;M$1,Распис!$D$4:$D$300,"&gt;="&amp;M$1)&gt;0,SUMIFS(Распис!$J$4:$J$300,Распис!$B$4:$B$300,$A72,Распис!$C$4:$C$300,"&lt;="&amp;M$1,Распис!$D$4:$D$300,"&gt;="&amp;M$1),SUMIF(База!$B$3:$B$305,$A72,База!$J$3:$J$152))</f>
        <v>0</v>
      </c>
      <c r="N72" s="46">
        <f ca="1">IF(COUNTIFS(Распис!$B$4:$B$300,$A72,Распис!$C$4:$C$300,"&lt;="&amp;N$1,Распис!$D$4:$D$300,"&gt;="&amp;N$1)&gt;0,SUMIFS(Распис!$K$4:$K$300,Распис!$B$4:$B$300,$A72,Распис!$C$4:$C$300,"&lt;="&amp;N$1,Распис!$D$4:$D$300,"&gt;="&amp;N$1),SUMIF(База!$B$3:$B$305,$A72,База!$K$3:$K$152))</f>
        <v>0</v>
      </c>
      <c r="O72" s="46" t="s">
        <v>23</v>
      </c>
      <c r="P72" s="46">
        <f ca="1">IF(COUNTIFS(Распис!$B$4:$B$300,$A72,Распис!$C$4:$C$300,"&lt;="&amp;P$1,Распис!$D$4:$D$300,"&gt;="&amp;P$1)&gt;0,SUMIFS(Распис!$F$4:$F$300,Распис!$B$4:$B$300,$A72,Распис!$C$4:$C$300,"&lt;="&amp;P$1,Распис!$D$4:$D$300,"&gt;="&amp;P$1),SUMIF(База!$B$3:$B$305,$A72,База!$F$3:$F$152))</f>
        <v>0</v>
      </c>
      <c r="Q72" s="46">
        <f ca="1">IF(COUNTIFS(Распис!$B$4:$B$300,$A72,Распис!$C$4:$C$300,"&lt;="&amp;Q$1,Распис!$D$4:$D$300,"&gt;="&amp;Q$1)&gt;0,SUMIFS(Распис!$G$4:$G$300,Распис!$B$4:$B$300,$A72,Распис!$C$4:$C$300,"&lt;="&amp;Q$1,Распис!$D$4:$D$300,"&gt;="&amp;Q$1),SUMIF(База!$B$3:$B$305,$A72,База!$G$3:$G$152))</f>
        <v>0</v>
      </c>
      <c r="R72" s="46">
        <f ca="1">IF(COUNTIFS(Распис!$B$4:$B$300,$A72,Распис!$C$4:$C$300,"&lt;="&amp;R$1,Распис!$D$4:$D$300,"&gt;="&amp;R$1)&gt;0,SUMIFS(Распис!$H$4:$H$300,Распис!$B$4:$B$300,$A72,Распис!$C$4:$C$300,"&lt;="&amp;R$1,Распис!$D$4:$D$300,"&gt;="&amp;R$1),SUMIF(База!$B$3:$B$305,$A72,База!$H$3:$H$152))</f>
        <v>0</v>
      </c>
      <c r="S72" s="46">
        <f ca="1">IF(COUNTIFS(Распис!$B$4:$B$300,$A72,Распис!$C$4:$C$300,"&lt;="&amp;S$1,Распис!$D$4:$D$300,"&gt;="&amp;S$1)&gt;0,SUMIFS(Распис!$I$4:$I$300,Распис!$B$4:$B$300,$A72,Распис!$C$4:$C$300,"&lt;="&amp;S$1,Распис!$D$4:$D$300,"&gt;="&amp;S$1),SUMIF(База!$B$3:$B$305,$A72,База!$I$3:$I$152))</f>
        <v>0</v>
      </c>
      <c r="T72" s="46">
        <f ca="1">IF(COUNTIFS(Распис!$B$4:$B$300,$A72,Распис!$C$4:$C$300,"&lt;="&amp;T$1,Распис!$D$4:$D$300,"&gt;="&amp;T$1)&gt;0,SUMIFS(Распис!$J$4:$J$300,Распис!$B$4:$B$300,$A72,Распис!$C$4:$C$300,"&lt;="&amp;T$1,Распис!$D$4:$D$300,"&gt;="&amp;T$1),SUMIF(База!$B$3:$B$305,$A72,База!$J$3:$J$152))</f>
        <v>0</v>
      </c>
      <c r="U72" s="46">
        <f ca="1">IF(COUNTIFS(Распис!$B$4:$B$300,$A72,Распис!$C$4:$C$300,"&lt;="&amp;U$1,Распис!$D$4:$D$300,"&gt;="&amp;U$1)&gt;0,SUMIFS(Распис!$K$4:$K$300,Распис!$B$4:$B$300,$A72,Распис!$C$4:$C$300,"&lt;="&amp;U$1,Распис!$D$4:$D$300,"&gt;="&amp;U$1),SUMIF(База!$B$3:$B$305,$A72,База!$K$3:$K$152))</f>
        <v>0</v>
      </c>
      <c r="V72" s="46" t="s">
        <v>23</v>
      </c>
      <c r="W72" s="46">
        <f ca="1">IF(COUNTIFS(Распис!$B$4:$B$300,$A72,Распис!$C$4:$C$300,"&lt;="&amp;W$1,Распис!$D$4:$D$300,"&gt;="&amp;W$1)&gt;0,SUMIFS(Распис!$F$4:$F$300,Распис!$B$4:$B$300,$A72,Распис!$C$4:$C$300,"&lt;="&amp;W$1,Распис!$D$4:$D$300,"&gt;="&amp;W$1),SUMIF(База!$B$3:$B$305,$A72,База!$F$3:$F$152))</f>
        <v>0</v>
      </c>
      <c r="X72" s="46">
        <f ca="1">IF(COUNTIFS(Распис!$B$4:$B$300,$A72,Распис!$C$4:$C$300,"&lt;="&amp;X$1,Распис!$D$4:$D$300,"&gt;="&amp;X$1)&gt;0,SUMIFS(Распис!$G$4:$G$300,Распис!$B$4:$B$300,$A72,Распис!$C$4:$C$300,"&lt;="&amp;X$1,Распис!$D$4:$D$300,"&gt;="&amp;X$1),SUMIF(База!$B$3:$B$305,$A72,База!$G$3:$G$152))</f>
        <v>0</v>
      </c>
      <c r="Y72" s="46">
        <f ca="1">IF(COUNTIFS(Распис!$B$4:$B$300,$A72,Распис!$C$4:$C$300,"&lt;="&amp;Y$1,Распис!$D$4:$D$300,"&gt;="&amp;Y$1)&gt;0,SUMIFS(Распис!$H$4:$H$300,Распис!$B$4:$B$300,$A72,Распис!$C$4:$C$300,"&lt;="&amp;Y$1,Распис!$D$4:$D$300,"&gt;="&amp;Y$1),SUMIF(База!$B$3:$B$305,$A72,База!$H$3:$H$152))</f>
        <v>0</v>
      </c>
      <c r="Z72" s="46">
        <f ca="1">IF(COUNTIFS(Распис!$B$4:$B$300,$A72,Распис!$C$4:$C$300,"&lt;="&amp;Z$1,Распис!$D$4:$D$300,"&gt;="&amp;Z$1)&gt;0,SUMIFS(Распис!$I$4:$I$300,Распис!$B$4:$B$300,$A72,Распис!$C$4:$C$300,"&lt;="&amp;Z$1,Распис!$D$4:$D$300,"&gt;="&amp;Z$1),SUMIF(База!$B$3:$B$305,$A72,База!$I$3:$I$152))</f>
        <v>0</v>
      </c>
      <c r="AA72" s="46">
        <f ca="1">IF(COUNTIFS(Распис!$B$4:$B$300,$A72,Распис!$C$4:$C$300,"&lt;="&amp;AA$1,Распис!$D$4:$D$300,"&gt;="&amp;AA$1)&gt;0,SUMIFS(Распис!$J$4:$J$300,Распис!$B$4:$B$300,$A72,Распис!$C$4:$C$300,"&lt;="&amp;AA$1,Распис!$D$4:$D$300,"&gt;="&amp;AA$1),SUMIF(База!$B$3:$B$305,$A72,База!$J$3:$J$152))</f>
        <v>0</v>
      </c>
      <c r="AB72" s="46">
        <f ca="1">IF(COUNTIFS(Распис!$B$4:$B$300,$A72,Распис!$C$4:$C$300,"&lt;="&amp;AB$1,Распис!$D$4:$D$300,"&gt;="&amp;AB$1)&gt;0,SUMIFS(Распис!$K$4:$K$300,Распис!$B$4:$B$300,$A72,Распис!$C$4:$C$300,"&lt;="&amp;AB$1,Распис!$D$4:$D$300,"&gt;="&amp;AB$1),SUMIF(База!$B$3:$B$305,$A72,База!$K$3:$K$152))</f>
        <v>0</v>
      </c>
      <c r="AC72" s="46" t="s">
        <v>23</v>
      </c>
      <c r="AD72" s="46">
        <f ca="1">IF(COUNTIFS(Распис!$B$4:$B$300,$A72,Распис!$C$4:$C$300,"&lt;="&amp;AD$1,Распис!$D$4:$D$300,"&gt;="&amp;AD$1)&gt;0,SUMIFS(Распис!$F$4:$F$300,Распис!$B$4:$B$300,$A72,Распис!$C$4:$C$300,"&lt;="&amp;AD$1,Распис!$D$4:$D$300,"&gt;="&amp;AD$1),SUMIF(База!$B$3:$B$305,$A72,База!$F$3:$F$152))</f>
        <v>0</v>
      </c>
      <c r="AE72" s="46">
        <f ca="1">IF(COUNTIFS(Распис!$B$4:$B$300,$A72,Распис!$C$4:$C$300,"&lt;="&amp;AE$1,Распис!$D$4:$D$300,"&gt;="&amp;AE$1)&gt;0,SUMIFS(Распис!$G$4:$G$300,Распис!$B$4:$B$300,$A72,Распис!$C$4:$C$300,"&lt;="&amp;AE$1,Распис!$D$4:$D$300,"&gt;="&amp;AE$1),SUMIF(База!$B$3:$B$305,$A72,База!$G$3:$G$152))</f>
        <v>0</v>
      </c>
      <c r="AF72" s="46">
        <f ca="1">IF(COUNTIFS(Распис!$B$4:$B$300,$A72,Распис!$C$4:$C$300,"&lt;="&amp;AF$1,Распис!$D$4:$D$300,"&gt;="&amp;AF$1)&gt;0,SUMIFS(Распис!$H$4:$H$300,Распис!$B$4:$B$300,$A72,Распис!$C$4:$C$300,"&lt;="&amp;AF$1,Распис!$D$4:$D$300,"&gt;="&amp;AF$1),SUMIF(База!$B$3:$B$305,$A72,База!$H$3:$H$152))</f>
        <v>0</v>
      </c>
      <c r="AG72" s="46">
        <f t="shared" ca="1" si="17"/>
        <v>0</v>
      </c>
      <c r="AH72" s="46">
        <f ca="1">AG72-SUMIFS(Распред!$G$4:$G$300,Распред!$B$4:$B$300,"январь",Распред!$F$4:$F$300,A72)</f>
        <v>0</v>
      </c>
      <c r="AI72" s="46">
        <f ca="1">AH72+(COUNTIF(B72:AF72,"КД")+SUMIFS(Распред!$AH$4:$AH$300,Распред!$F$4:$F$300,A72,Распред!$B$4:$B$300,"январь"))*4</f>
        <v>20</v>
      </c>
      <c r="AJ72" s="46">
        <f t="shared" ca="1" si="18"/>
        <v>0</v>
      </c>
      <c r="AK72" s="46">
        <f t="shared" ca="1" si="19"/>
        <v>0</v>
      </c>
      <c r="AL72" s="46">
        <f>SUMIFS(Распред!$K$4:$K$300,Распред!$B$4:$B$300,"январь",Распред!$J$4:$J$300,A72)+SUMIFS(Распред!$M$4:$M$300,Распред!$B$4:$B$300,"январь",Распред!$L$4:$L$300,A72)+SUMIFS(Распред!$O$4:$O$300,Распред!$B$4:$B$300,"январь",Распред!$N$4:$N$300,A72)+SUMIFS(Распред!$Q$4:$Q$300,Распред!$B$4:$B$300,"январь",Распред!$P$4:$P$300,A72)+SUMIFS(Распред!$S$4:$S$300,Распред!$B$4:$B$300,"январь",Распред!$R$4:$R$300,A72)+SUMIFS(Распред!$U$4:$U$300,Распред!$B$4:$B$300,"январь",Распред!$T$4:$T$300,A72)+SUMIFS(Распред!$W$4:$W$300,Распред!$B$4:$B$300,"январь",Распред!$V$4:$V$300,A72)+SUMIFS(Распред!$Y$4:$Y$300,Распред!$B$4:$B$300,"январь",Распред!$X$4:$X$300,A72)+SUMIFS(Распред!$AA$4:$AA$300,Распред!$B$4:$B$300,"январь",Распред!$Z$4:$Z$300,A72)+SUMIFS(Распред!$AC$4:$AC$300,Распред!$B$4:$B$300,"январь",Распред!$AB$4:$AB$300,A72)</f>
        <v>0</v>
      </c>
      <c r="AM72" s="46">
        <f t="shared" ca="1" si="20"/>
        <v>0</v>
      </c>
      <c r="AN72" s="46">
        <f t="shared" ca="1" si="21"/>
        <v>0</v>
      </c>
      <c r="AO72" s="46">
        <f t="shared" ca="1" si="22"/>
        <v>0</v>
      </c>
      <c r="AP72" s="46"/>
      <c r="AQ72" s="46">
        <f t="shared" ca="1" si="23"/>
        <v>0</v>
      </c>
      <c r="AR72" s="47"/>
      <c r="AS72" s="47">
        <f t="shared" ca="1" si="24"/>
        <v>0</v>
      </c>
      <c r="AT72" s="47"/>
      <c r="AU72" s="47"/>
      <c r="AV72" s="47"/>
      <c r="AW72" s="47"/>
      <c r="AX72" s="47"/>
      <c r="AY72" s="47"/>
      <c r="AZ72" s="47"/>
      <c r="BA72" s="47"/>
      <c r="BB72" s="47"/>
    </row>
    <row r="73" spans="1:54" x14ac:dyDescent="0.25">
      <c r="A73" s="47">
        <f>База!B73</f>
        <v>0</v>
      </c>
      <c r="B73" s="46" t="s">
        <v>24</v>
      </c>
      <c r="C73" s="46" t="s">
        <v>24</v>
      </c>
      <c r="D73" s="46" t="s">
        <v>25</v>
      </c>
      <c r="E73" s="46" t="s">
        <v>25</v>
      </c>
      <c r="F73" s="46" t="s">
        <v>25</v>
      </c>
      <c r="G73" s="46" t="s">
        <v>25</v>
      </c>
      <c r="H73" s="46" t="s">
        <v>23</v>
      </c>
      <c r="I73" s="46" t="s">
        <v>25</v>
      </c>
      <c r="J73" s="46">
        <f ca="1">IF(COUNTIFS(Распис!$B$4:$B$300,$A73,Распис!$C$4:$C$300,"&lt;="&amp;J$1,Распис!$D$4:$D$300,"&gt;="&amp;J$1)&gt;0,SUMIFS(Распис!$G$4:$G$300,Распис!$B$4:$B$300,$A73,Распис!$C$4:$C$300,"&lt;="&amp;J$1,Распис!$D$4:$D$300,"&gt;="&amp;J$1),SUMIF(База!$B$3:$B$305,$A73,База!$G$3:$G$152))</f>
        <v>0</v>
      </c>
      <c r="K73" s="46">
        <f ca="1">IF(COUNTIFS(Распис!$B$4:$B$300,$A73,Распис!$C$4:$C$300,"&lt;="&amp;K$1,Распис!$D$4:$D$300,"&gt;="&amp;K$1)&gt;0,SUMIFS(Распис!$H$4:$H$300,Распис!$B$4:$B$300,$A73,Распис!$C$4:$C$300,"&lt;="&amp;K$1,Распис!$D$4:$D$300,"&gt;="&amp;K$1),SUMIF(База!$B$3:$B$305,$A73,База!$H$3:$H$152))</f>
        <v>0</v>
      </c>
      <c r="L73" s="46">
        <f ca="1">IF(COUNTIFS(Распис!$B$4:$B$300,$A73,Распис!$C$4:$C$300,"&lt;="&amp;L$1,Распис!$D$4:$D$300,"&gt;="&amp;L$1)&gt;0,SUMIFS(Распис!$I$4:$I$300,Распис!$B$4:$B$300,$A73,Распис!$C$4:$C$300,"&lt;="&amp;L$1,Распис!$D$4:$D$300,"&gt;="&amp;L$1),SUMIF(База!$B$3:$B$305,$A73,База!$I$3:$I$152))</f>
        <v>0</v>
      </c>
      <c r="M73" s="46">
        <f ca="1">IF(COUNTIFS(Распис!$B$4:$B$300,$A73,Распис!$C$4:$C$300,"&lt;="&amp;M$1,Распис!$D$4:$D$300,"&gt;="&amp;M$1)&gt;0,SUMIFS(Распис!$J$4:$J$300,Распис!$B$4:$B$300,$A73,Распис!$C$4:$C$300,"&lt;="&amp;M$1,Распис!$D$4:$D$300,"&gt;="&amp;M$1),SUMIF(База!$B$3:$B$305,$A73,База!$J$3:$J$152))</f>
        <v>0</v>
      </c>
      <c r="N73" s="46">
        <f ca="1">IF(COUNTIFS(Распис!$B$4:$B$300,$A73,Распис!$C$4:$C$300,"&lt;="&amp;N$1,Распис!$D$4:$D$300,"&gt;="&amp;N$1)&gt;0,SUMIFS(Распис!$K$4:$K$300,Распис!$B$4:$B$300,$A73,Распис!$C$4:$C$300,"&lt;="&amp;N$1,Распис!$D$4:$D$300,"&gt;="&amp;N$1),SUMIF(База!$B$3:$B$305,$A73,База!$K$3:$K$152))</f>
        <v>0</v>
      </c>
      <c r="O73" s="46" t="s">
        <v>23</v>
      </c>
      <c r="P73" s="46">
        <f ca="1">IF(COUNTIFS(Распис!$B$4:$B$300,$A73,Распис!$C$4:$C$300,"&lt;="&amp;P$1,Распис!$D$4:$D$300,"&gt;="&amp;P$1)&gt;0,SUMIFS(Распис!$F$4:$F$300,Распис!$B$4:$B$300,$A73,Распис!$C$4:$C$300,"&lt;="&amp;P$1,Распис!$D$4:$D$300,"&gt;="&amp;P$1),SUMIF(База!$B$3:$B$305,$A73,База!$F$3:$F$152))</f>
        <v>0</v>
      </c>
      <c r="Q73" s="46">
        <f ca="1">IF(COUNTIFS(Распис!$B$4:$B$300,$A73,Распис!$C$4:$C$300,"&lt;="&amp;Q$1,Распис!$D$4:$D$300,"&gt;="&amp;Q$1)&gt;0,SUMIFS(Распис!$G$4:$G$300,Распис!$B$4:$B$300,$A73,Распис!$C$4:$C$300,"&lt;="&amp;Q$1,Распис!$D$4:$D$300,"&gt;="&amp;Q$1),SUMIF(База!$B$3:$B$305,$A73,База!$G$3:$G$152))</f>
        <v>0</v>
      </c>
      <c r="R73" s="46">
        <f ca="1">IF(COUNTIFS(Распис!$B$4:$B$300,$A73,Распис!$C$4:$C$300,"&lt;="&amp;R$1,Распис!$D$4:$D$300,"&gt;="&amp;R$1)&gt;0,SUMIFS(Распис!$H$4:$H$300,Распис!$B$4:$B$300,$A73,Распис!$C$4:$C$300,"&lt;="&amp;R$1,Распис!$D$4:$D$300,"&gt;="&amp;R$1),SUMIF(База!$B$3:$B$305,$A73,База!$H$3:$H$152))</f>
        <v>0</v>
      </c>
      <c r="S73" s="46">
        <f ca="1">IF(COUNTIFS(Распис!$B$4:$B$300,$A73,Распис!$C$4:$C$300,"&lt;="&amp;S$1,Распис!$D$4:$D$300,"&gt;="&amp;S$1)&gt;0,SUMIFS(Распис!$I$4:$I$300,Распис!$B$4:$B$300,$A73,Распис!$C$4:$C$300,"&lt;="&amp;S$1,Распис!$D$4:$D$300,"&gt;="&amp;S$1),SUMIF(База!$B$3:$B$305,$A73,База!$I$3:$I$152))</f>
        <v>0</v>
      </c>
      <c r="T73" s="46">
        <f ca="1">IF(COUNTIFS(Распис!$B$4:$B$300,$A73,Распис!$C$4:$C$300,"&lt;="&amp;T$1,Распис!$D$4:$D$300,"&gt;="&amp;T$1)&gt;0,SUMIFS(Распис!$J$4:$J$300,Распис!$B$4:$B$300,$A73,Распис!$C$4:$C$300,"&lt;="&amp;T$1,Распис!$D$4:$D$300,"&gt;="&amp;T$1),SUMIF(База!$B$3:$B$305,$A73,База!$J$3:$J$152))</f>
        <v>0</v>
      </c>
      <c r="U73" s="46">
        <f ca="1">IF(COUNTIFS(Распис!$B$4:$B$300,$A73,Распис!$C$4:$C$300,"&lt;="&amp;U$1,Распис!$D$4:$D$300,"&gt;="&amp;U$1)&gt;0,SUMIFS(Распис!$K$4:$K$300,Распис!$B$4:$B$300,$A73,Распис!$C$4:$C$300,"&lt;="&amp;U$1,Распис!$D$4:$D$300,"&gt;="&amp;U$1),SUMIF(База!$B$3:$B$305,$A73,База!$K$3:$K$152))</f>
        <v>0</v>
      </c>
      <c r="V73" s="46" t="s">
        <v>23</v>
      </c>
      <c r="W73" s="46">
        <f ca="1">IF(COUNTIFS(Распис!$B$4:$B$300,$A73,Распис!$C$4:$C$300,"&lt;="&amp;W$1,Распис!$D$4:$D$300,"&gt;="&amp;W$1)&gt;0,SUMIFS(Распис!$F$4:$F$300,Распис!$B$4:$B$300,$A73,Распис!$C$4:$C$300,"&lt;="&amp;W$1,Распис!$D$4:$D$300,"&gt;="&amp;W$1),SUMIF(База!$B$3:$B$305,$A73,База!$F$3:$F$152))</f>
        <v>0</v>
      </c>
      <c r="X73" s="46">
        <f ca="1">IF(COUNTIFS(Распис!$B$4:$B$300,$A73,Распис!$C$4:$C$300,"&lt;="&amp;X$1,Распис!$D$4:$D$300,"&gt;="&amp;X$1)&gt;0,SUMIFS(Распис!$G$4:$G$300,Распис!$B$4:$B$300,$A73,Распис!$C$4:$C$300,"&lt;="&amp;X$1,Распис!$D$4:$D$300,"&gt;="&amp;X$1),SUMIF(База!$B$3:$B$305,$A73,База!$G$3:$G$152))</f>
        <v>0</v>
      </c>
      <c r="Y73" s="46">
        <f ca="1">IF(COUNTIFS(Распис!$B$4:$B$300,$A73,Распис!$C$4:$C$300,"&lt;="&amp;Y$1,Распис!$D$4:$D$300,"&gt;="&amp;Y$1)&gt;0,SUMIFS(Распис!$H$4:$H$300,Распис!$B$4:$B$300,$A73,Распис!$C$4:$C$300,"&lt;="&amp;Y$1,Распис!$D$4:$D$300,"&gt;="&amp;Y$1),SUMIF(База!$B$3:$B$305,$A73,База!$H$3:$H$152))</f>
        <v>0</v>
      </c>
      <c r="Z73" s="46">
        <f ca="1">IF(COUNTIFS(Распис!$B$4:$B$300,$A73,Распис!$C$4:$C$300,"&lt;="&amp;Z$1,Распис!$D$4:$D$300,"&gt;="&amp;Z$1)&gt;0,SUMIFS(Распис!$I$4:$I$300,Распис!$B$4:$B$300,$A73,Распис!$C$4:$C$300,"&lt;="&amp;Z$1,Распис!$D$4:$D$300,"&gt;="&amp;Z$1),SUMIF(База!$B$3:$B$305,$A73,База!$I$3:$I$152))</f>
        <v>0</v>
      </c>
      <c r="AA73" s="46">
        <f ca="1">IF(COUNTIFS(Распис!$B$4:$B$300,$A73,Распис!$C$4:$C$300,"&lt;="&amp;AA$1,Распис!$D$4:$D$300,"&gt;="&amp;AA$1)&gt;0,SUMIFS(Распис!$J$4:$J$300,Распис!$B$4:$B$300,$A73,Распис!$C$4:$C$300,"&lt;="&amp;AA$1,Распис!$D$4:$D$300,"&gt;="&amp;AA$1),SUMIF(База!$B$3:$B$305,$A73,База!$J$3:$J$152))</f>
        <v>0</v>
      </c>
      <c r="AB73" s="46">
        <f ca="1">IF(COUNTIFS(Распис!$B$4:$B$300,$A73,Распис!$C$4:$C$300,"&lt;="&amp;AB$1,Распис!$D$4:$D$300,"&gt;="&amp;AB$1)&gt;0,SUMIFS(Распис!$K$4:$K$300,Распис!$B$4:$B$300,$A73,Распис!$C$4:$C$300,"&lt;="&amp;AB$1,Распис!$D$4:$D$300,"&gt;="&amp;AB$1),SUMIF(База!$B$3:$B$305,$A73,База!$K$3:$K$152))</f>
        <v>0</v>
      </c>
      <c r="AC73" s="46" t="s">
        <v>23</v>
      </c>
      <c r="AD73" s="46">
        <f ca="1">IF(COUNTIFS(Распис!$B$4:$B$300,$A73,Распис!$C$4:$C$300,"&lt;="&amp;AD$1,Распис!$D$4:$D$300,"&gt;="&amp;AD$1)&gt;0,SUMIFS(Распис!$F$4:$F$300,Распис!$B$4:$B$300,$A73,Распис!$C$4:$C$300,"&lt;="&amp;AD$1,Распис!$D$4:$D$300,"&gt;="&amp;AD$1),SUMIF(База!$B$3:$B$305,$A73,База!$F$3:$F$152))</f>
        <v>0</v>
      </c>
      <c r="AE73" s="46">
        <f ca="1">IF(COUNTIFS(Распис!$B$4:$B$300,$A73,Распис!$C$4:$C$300,"&lt;="&amp;AE$1,Распис!$D$4:$D$300,"&gt;="&amp;AE$1)&gt;0,SUMIFS(Распис!$G$4:$G$300,Распис!$B$4:$B$300,$A73,Распис!$C$4:$C$300,"&lt;="&amp;AE$1,Распис!$D$4:$D$300,"&gt;="&amp;AE$1),SUMIF(База!$B$3:$B$305,$A73,База!$G$3:$G$152))</f>
        <v>0</v>
      </c>
      <c r="AF73" s="46">
        <f ca="1">IF(COUNTIFS(Распис!$B$4:$B$300,$A73,Распис!$C$4:$C$300,"&lt;="&amp;AF$1,Распис!$D$4:$D$300,"&gt;="&amp;AF$1)&gt;0,SUMIFS(Распис!$H$4:$H$300,Распис!$B$4:$B$300,$A73,Распис!$C$4:$C$300,"&lt;="&amp;AF$1,Распис!$D$4:$D$300,"&gt;="&amp;AF$1),SUMIF(База!$B$3:$B$305,$A73,База!$H$3:$H$152))</f>
        <v>0</v>
      </c>
      <c r="AG73" s="46">
        <f t="shared" ca="1" si="17"/>
        <v>0</v>
      </c>
      <c r="AH73" s="46">
        <f ca="1">AG73-SUMIFS(Распред!$G$4:$G$300,Распред!$B$4:$B$300,"январь",Распред!$F$4:$F$300,A73)</f>
        <v>0</v>
      </c>
      <c r="AI73" s="46">
        <f ca="1">AH73+(COUNTIF(B73:AF73,"КД")+SUMIFS(Распред!$AH$4:$AH$300,Распред!$F$4:$F$300,A73,Распред!$B$4:$B$300,"январь"))*4</f>
        <v>20</v>
      </c>
      <c r="AJ73" s="46">
        <f t="shared" ca="1" si="18"/>
        <v>0</v>
      </c>
      <c r="AK73" s="46">
        <f t="shared" ca="1" si="19"/>
        <v>0</v>
      </c>
      <c r="AL73" s="46">
        <f>SUMIFS(Распред!$K$4:$K$300,Распред!$B$4:$B$300,"январь",Распред!$J$4:$J$300,A73)+SUMIFS(Распред!$M$4:$M$300,Распред!$B$4:$B$300,"январь",Распред!$L$4:$L$300,A73)+SUMIFS(Распред!$O$4:$O$300,Распред!$B$4:$B$300,"январь",Распред!$N$4:$N$300,A73)+SUMIFS(Распред!$Q$4:$Q$300,Распред!$B$4:$B$300,"январь",Распред!$P$4:$P$300,A73)+SUMIFS(Распред!$S$4:$S$300,Распред!$B$4:$B$300,"январь",Распред!$R$4:$R$300,A73)+SUMIFS(Распред!$U$4:$U$300,Распред!$B$4:$B$300,"январь",Распред!$T$4:$T$300,A73)+SUMIFS(Распред!$W$4:$W$300,Распред!$B$4:$B$300,"январь",Распред!$V$4:$V$300,A73)+SUMIFS(Распред!$Y$4:$Y$300,Распред!$B$4:$B$300,"январь",Распред!$X$4:$X$300,A73)+SUMIFS(Распред!$AA$4:$AA$300,Распред!$B$4:$B$300,"январь",Распред!$Z$4:$Z$300,A73)+SUMIFS(Распред!$AC$4:$AC$300,Распред!$B$4:$B$300,"январь",Распред!$AB$4:$AB$300,A73)</f>
        <v>0</v>
      </c>
      <c r="AM73" s="46">
        <f t="shared" ca="1" si="20"/>
        <v>0</v>
      </c>
      <c r="AN73" s="46">
        <f t="shared" ca="1" si="21"/>
        <v>0</v>
      </c>
      <c r="AO73" s="46">
        <f t="shared" ca="1" si="22"/>
        <v>0</v>
      </c>
      <c r="AP73" s="46"/>
      <c r="AQ73" s="46">
        <f t="shared" ca="1" si="23"/>
        <v>0</v>
      </c>
      <c r="AR73" s="47"/>
      <c r="AS73" s="47">
        <f t="shared" ca="1" si="24"/>
        <v>0</v>
      </c>
      <c r="AT73" s="47"/>
      <c r="AU73" s="47"/>
      <c r="AV73" s="47"/>
      <c r="AW73" s="47"/>
      <c r="AX73" s="47"/>
      <c r="AY73" s="47"/>
      <c r="AZ73" s="47"/>
      <c r="BA73" s="47"/>
      <c r="BB73" s="47"/>
    </row>
    <row r="74" spans="1:54" x14ac:dyDescent="0.25">
      <c r="A74" s="47">
        <f>База!B74</f>
        <v>0</v>
      </c>
      <c r="B74" s="46" t="s">
        <v>24</v>
      </c>
      <c r="C74" s="46" t="s">
        <v>24</v>
      </c>
      <c r="D74" s="46" t="s">
        <v>25</v>
      </c>
      <c r="E74" s="46" t="s">
        <v>25</v>
      </c>
      <c r="F74" s="46" t="s">
        <v>25</v>
      </c>
      <c r="G74" s="46" t="s">
        <v>25</v>
      </c>
      <c r="H74" s="46" t="s">
        <v>23</v>
      </c>
      <c r="I74" s="46" t="s">
        <v>25</v>
      </c>
      <c r="J74" s="46">
        <f ca="1">IF(COUNTIFS(Распис!$B$4:$B$300,$A74,Распис!$C$4:$C$300,"&lt;="&amp;J$1,Распис!$D$4:$D$300,"&gt;="&amp;J$1)&gt;0,SUMIFS(Распис!$G$4:$G$300,Распис!$B$4:$B$300,$A74,Распис!$C$4:$C$300,"&lt;="&amp;J$1,Распис!$D$4:$D$300,"&gt;="&amp;J$1),SUMIF(База!$B$3:$B$305,$A74,База!$G$3:$G$152))</f>
        <v>0</v>
      </c>
      <c r="K74" s="46">
        <f ca="1">IF(COUNTIFS(Распис!$B$4:$B$300,$A74,Распис!$C$4:$C$300,"&lt;="&amp;K$1,Распис!$D$4:$D$300,"&gt;="&amp;K$1)&gt;0,SUMIFS(Распис!$H$4:$H$300,Распис!$B$4:$B$300,$A74,Распис!$C$4:$C$300,"&lt;="&amp;K$1,Распис!$D$4:$D$300,"&gt;="&amp;K$1),SUMIF(База!$B$3:$B$305,$A74,База!$H$3:$H$152))</f>
        <v>0</v>
      </c>
      <c r="L74" s="46">
        <f ca="1">IF(COUNTIFS(Распис!$B$4:$B$300,$A74,Распис!$C$4:$C$300,"&lt;="&amp;L$1,Распис!$D$4:$D$300,"&gt;="&amp;L$1)&gt;0,SUMIFS(Распис!$I$4:$I$300,Распис!$B$4:$B$300,$A74,Распис!$C$4:$C$300,"&lt;="&amp;L$1,Распис!$D$4:$D$300,"&gt;="&amp;L$1),SUMIF(База!$B$3:$B$305,$A74,База!$I$3:$I$152))</f>
        <v>0</v>
      </c>
      <c r="M74" s="46">
        <f ca="1">IF(COUNTIFS(Распис!$B$4:$B$300,$A74,Распис!$C$4:$C$300,"&lt;="&amp;M$1,Распис!$D$4:$D$300,"&gt;="&amp;M$1)&gt;0,SUMIFS(Распис!$J$4:$J$300,Распис!$B$4:$B$300,$A74,Распис!$C$4:$C$300,"&lt;="&amp;M$1,Распис!$D$4:$D$300,"&gt;="&amp;M$1),SUMIF(База!$B$3:$B$305,$A74,База!$J$3:$J$152))</f>
        <v>0</v>
      </c>
      <c r="N74" s="46">
        <f ca="1">IF(COUNTIFS(Распис!$B$4:$B$300,$A74,Распис!$C$4:$C$300,"&lt;="&amp;N$1,Распис!$D$4:$D$300,"&gt;="&amp;N$1)&gt;0,SUMIFS(Распис!$K$4:$K$300,Распис!$B$4:$B$300,$A74,Распис!$C$4:$C$300,"&lt;="&amp;N$1,Распис!$D$4:$D$300,"&gt;="&amp;N$1),SUMIF(База!$B$3:$B$305,$A74,База!$K$3:$K$152))</f>
        <v>0</v>
      </c>
      <c r="O74" s="46" t="s">
        <v>23</v>
      </c>
      <c r="P74" s="46">
        <f ca="1">IF(COUNTIFS(Распис!$B$4:$B$300,$A74,Распис!$C$4:$C$300,"&lt;="&amp;P$1,Распис!$D$4:$D$300,"&gt;="&amp;P$1)&gt;0,SUMIFS(Распис!$F$4:$F$300,Распис!$B$4:$B$300,$A74,Распис!$C$4:$C$300,"&lt;="&amp;P$1,Распис!$D$4:$D$300,"&gt;="&amp;P$1),SUMIF(База!$B$3:$B$305,$A74,База!$F$3:$F$152))</f>
        <v>0</v>
      </c>
      <c r="Q74" s="46">
        <f ca="1">IF(COUNTIFS(Распис!$B$4:$B$300,$A74,Распис!$C$4:$C$300,"&lt;="&amp;Q$1,Распис!$D$4:$D$300,"&gt;="&amp;Q$1)&gt;0,SUMIFS(Распис!$G$4:$G$300,Распис!$B$4:$B$300,$A74,Распис!$C$4:$C$300,"&lt;="&amp;Q$1,Распис!$D$4:$D$300,"&gt;="&amp;Q$1),SUMIF(База!$B$3:$B$305,$A74,База!$G$3:$G$152))</f>
        <v>0</v>
      </c>
      <c r="R74" s="46">
        <f ca="1">IF(COUNTIFS(Распис!$B$4:$B$300,$A74,Распис!$C$4:$C$300,"&lt;="&amp;R$1,Распис!$D$4:$D$300,"&gt;="&amp;R$1)&gt;0,SUMIFS(Распис!$H$4:$H$300,Распис!$B$4:$B$300,$A74,Распис!$C$4:$C$300,"&lt;="&amp;R$1,Распис!$D$4:$D$300,"&gt;="&amp;R$1),SUMIF(База!$B$3:$B$305,$A74,База!$H$3:$H$152))</f>
        <v>0</v>
      </c>
      <c r="S74" s="46">
        <f ca="1">IF(COUNTIFS(Распис!$B$4:$B$300,$A74,Распис!$C$4:$C$300,"&lt;="&amp;S$1,Распис!$D$4:$D$300,"&gt;="&amp;S$1)&gt;0,SUMIFS(Распис!$I$4:$I$300,Распис!$B$4:$B$300,$A74,Распис!$C$4:$C$300,"&lt;="&amp;S$1,Распис!$D$4:$D$300,"&gt;="&amp;S$1),SUMIF(База!$B$3:$B$305,$A74,База!$I$3:$I$152))</f>
        <v>0</v>
      </c>
      <c r="T74" s="46">
        <f ca="1">IF(COUNTIFS(Распис!$B$4:$B$300,$A74,Распис!$C$4:$C$300,"&lt;="&amp;T$1,Распис!$D$4:$D$300,"&gt;="&amp;T$1)&gt;0,SUMIFS(Распис!$J$4:$J$300,Распис!$B$4:$B$300,$A74,Распис!$C$4:$C$300,"&lt;="&amp;T$1,Распис!$D$4:$D$300,"&gt;="&amp;T$1),SUMIF(База!$B$3:$B$305,$A74,База!$J$3:$J$152))</f>
        <v>0</v>
      </c>
      <c r="U74" s="46">
        <f ca="1">IF(COUNTIFS(Распис!$B$4:$B$300,$A74,Распис!$C$4:$C$300,"&lt;="&amp;U$1,Распис!$D$4:$D$300,"&gt;="&amp;U$1)&gt;0,SUMIFS(Распис!$K$4:$K$300,Распис!$B$4:$B$300,$A74,Распис!$C$4:$C$300,"&lt;="&amp;U$1,Распис!$D$4:$D$300,"&gt;="&amp;U$1),SUMIF(База!$B$3:$B$305,$A74,База!$K$3:$K$152))</f>
        <v>0</v>
      </c>
      <c r="V74" s="46" t="s">
        <v>23</v>
      </c>
      <c r="W74" s="46">
        <f ca="1">IF(COUNTIFS(Распис!$B$4:$B$300,$A74,Распис!$C$4:$C$300,"&lt;="&amp;W$1,Распис!$D$4:$D$300,"&gt;="&amp;W$1)&gt;0,SUMIFS(Распис!$F$4:$F$300,Распис!$B$4:$B$300,$A74,Распис!$C$4:$C$300,"&lt;="&amp;W$1,Распис!$D$4:$D$300,"&gt;="&amp;W$1),SUMIF(База!$B$3:$B$305,$A74,База!$F$3:$F$152))</f>
        <v>0</v>
      </c>
      <c r="X74" s="46">
        <f ca="1">IF(COUNTIFS(Распис!$B$4:$B$300,$A74,Распис!$C$4:$C$300,"&lt;="&amp;X$1,Распис!$D$4:$D$300,"&gt;="&amp;X$1)&gt;0,SUMIFS(Распис!$G$4:$G$300,Распис!$B$4:$B$300,$A74,Распис!$C$4:$C$300,"&lt;="&amp;X$1,Распис!$D$4:$D$300,"&gt;="&amp;X$1),SUMIF(База!$B$3:$B$305,$A74,База!$G$3:$G$152))</f>
        <v>0</v>
      </c>
      <c r="Y74" s="46">
        <f ca="1">IF(COUNTIFS(Распис!$B$4:$B$300,$A74,Распис!$C$4:$C$300,"&lt;="&amp;Y$1,Распис!$D$4:$D$300,"&gt;="&amp;Y$1)&gt;0,SUMIFS(Распис!$H$4:$H$300,Распис!$B$4:$B$300,$A74,Распис!$C$4:$C$300,"&lt;="&amp;Y$1,Распис!$D$4:$D$300,"&gt;="&amp;Y$1),SUMIF(База!$B$3:$B$305,$A74,База!$H$3:$H$152))</f>
        <v>0</v>
      </c>
      <c r="Z74" s="46">
        <f ca="1">IF(COUNTIFS(Распис!$B$4:$B$300,$A74,Распис!$C$4:$C$300,"&lt;="&amp;Z$1,Распис!$D$4:$D$300,"&gt;="&amp;Z$1)&gt;0,SUMIFS(Распис!$I$4:$I$300,Распис!$B$4:$B$300,$A74,Распис!$C$4:$C$300,"&lt;="&amp;Z$1,Распис!$D$4:$D$300,"&gt;="&amp;Z$1),SUMIF(База!$B$3:$B$305,$A74,База!$I$3:$I$152))</f>
        <v>0</v>
      </c>
      <c r="AA74" s="46">
        <f ca="1">IF(COUNTIFS(Распис!$B$4:$B$300,$A74,Распис!$C$4:$C$300,"&lt;="&amp;AA$1,Распис!$D$4:$D$300,"&gt;="&amp;AA$1)&gt;0,SUMIFS(Распис!$J$4:$J$300,Распис!$B$4:$B$300,$A74,Распис!$C$4:$C$300,"&lt;="&amp;AA$1,Распис!$D$4:$D$300,"&gt;="&amp;AA$1),SUMIF(База!$B$3:$B$305,$A74,База!$J$3:$J$152))</f>
        <v>0</v>
      </c>
      <c r="AB74" s="46">
        <f ca="1">IF(COUNTIFS(Распис!$B$4:$B$300,$A74,Распис!$C$4:$C$300,"&lt;="&amp;AB$1,Распис!$D$4:$D$300,"&gt;="&amp;AB$1)&gt;0,SUMIFS(Распис!$K$4:$K$300,Распис!$B$4:$B$300,$A74,Распис!$C$4:$C$300,"&lt;="&amp;AB$1,Распис!$D$4:$D$300,"&gt;="&amp;AB$1),SUMIF(База!$B$3:$B$305,$A74,База!$K$3:$K$152))</f>
        <v>0</v>
      </c>
      <c r="AC74" s="46" t="s">
        <v>23</v>
      </c>
      <c r="AD74" s="46">
        <f ca="1">IF(COUNTIFS(Распис!$B$4:$B$300,$A74,Распис!$C$4:$C$300,"&lt;="&amp;AD$1,Распис!$D$4:$D$300,"&gt;="&amp;AD$1)&gt;0,SUMIFS(Распис!$F$4:$F$300,Распис!$B$4:$B$300,$A74,Распис!$C$4:$C$300,"&lt;="&amp;AD$1,Распис!$D$4:$D$300,"&gt;="&amp;AD$1),SUMIF(База!$B$3:$B$305,$A74,База!$F$3:$F$152))</f>
        <v>0</v>
      </c>
      <c r="AE74" s="46">
        <f ca="1">IF(COUNTIFS(Распис!$B$4:$B$300,$A74,Распис!$C$4:$C$300,"&lt;="&amp;AE$1,Распис!$D$4:$D$300,"&gt;="&amp;AE$1)&gt;0,SUMIFS(Распис!$G$4:$G$300,Распис!$B$4:$B$300,$A74,Распис!$C$4:$C$300,"&lt;="&amp;AE$1,Распис!$D$4:$D$300,"&gt;="&amp;AE$1),SUMIF(База!$B$3:$B$305,$A74,База!$G$3:$G$152))</f>
        <v>0</v>
      </c>
      <c r="AF74" s="46">
        <f ca="1">IF(COUNTIFS(Распис!$B$4:$B$300,$A74,Распис!$C$4:$C$300,"&lt;="&amp;AF$1,Распис!$D$4:$D$300,"&gt;="&amp;AF$1)&gt;0,SUMIFS(Распис!$H$4:$H$300,Распис!$B$4:$B$300,$A74,Распис!$C$4:$C$300,"&lt;="&amp;AF$1,Распис!$D$4:$D$300,"&gt;="&amp;AF$1),SUMIF(База!$B$3:$B$305,$A74,База!$H$3:$H$152))</f>
        <v>0</v>
      </c>
      <c r="AG74" s="46">
        <f t="shared" ca="1" si="17"/>
        <v>0</v>
      </c>
      <c r="AH74" s="46">
        <f ca="1">AG74-SUMIFS(Распред!$G$4:$G$300,Распред!$B$4:$B$300,"январь",Распред!$F$4:$F$300,A74)</f>
        <v>0</v>
      </c>
      <c r="AI74" s="46">
        <f ca="1">AH74+(COUNTIF(B74:AF74,"КД")+SUMIFS(Распред!$AH$4:$AH$300,Распред!$F$4:$F$300,A74,Распред!$B$4:$B$300,"январь"))*4</f>
        <v>20</v>
      </c>
      <c r="AJ74" s="46">
        <f t="shared" ca="1" si="18"/>
        <v>0</v>
      </c>
      <c r="AK74" s="46">
        <f t="shared" ca="1" si="19"/>
        <v>0</v>
      </c>
      <c r="AL74" s="46">
        <f>SUMIFS(Распред!$K$4:$K$300,Распред!$B$4:$B$300,"январь",Распред!$J$4:$J$300,A74)+SUMIFS(Распред!$M$4:$M$300,Распред!$B$4:$B$300,"январь",Распред!$L$4:$L$300,A74)+SUMIFS(Распред!$O$4:$O$300,Распред!$B$4:$B$300,"январь",Распред!$N$4:$N$300,A74)+SUMIFS(Распред!$Q$4:$Q$300,Распред!$B$4:$B$300,"январь",Распред!$P$4:$P$300,A74)+SUMIFS(Распред!$S$4:$S$300,Распред!$B$4:$B$300,"январь",Распред!$R$4:$R$300,A74)+SUMIFS(Распред!$U$4:$U$300,Распред!$B$4:$B$300,"январь",Распред!$T$4:$T$300,A74)+SUMIFS(Распред!$W$4:$W$300,Распред!$B$4:$B$300,"январь",Распред!$V$4:$V$300,A74)+SUMIFS(Распред!$Y$4:$Y$300,Распред!$B$4:$B$300,"январь",Распред!$X$4:$X$300,A74)+SUMIFS(Распред!$AA$4:$AA$300,Распред!$B$4:$B$300,"январь",Распред!$Z$4:$Z$300,A74)+SUMIFS(Распред!$AC$4:$AC$300,Распред!$B$4:$B$300,"январь",Распред!$AB$4:$AB$300,A74)</f>
        <v>0</v>
      </c>
      <c r="AM74" s="46">
        <f t="shared" ca="1" si="20"/>
        <v>0</v>
      </c>
      <c r="AN74" s="46">
        <f t="shared" ca="1" si="21"/>
        <v>0</v>
      </c>
      <c r="AO74" s="46">
        <f t="shared" ca="1" si="22"/>
        <v>0</v>
      </c>
      <c r="AP74" s="46"/>
      <c r="AQ74" s="46">
        <f t="shared" ca="1" si="23"/>
        <v>0</v>
      </c>
      <c r="AR74" s="47"/>
      <c r="AS74" s="47">
        <f t="shared" ca="1" si="24"/>
        <v>0</v>
      </c>
      <c r="AT74" s="47"/>
      <c r="AU74" s="47"/>
      <c r="AV74" s="47"/>
      <c r="AW74" s="47"/>
      <c r="AX74" s="47"/>
      <c r="AY74" s="47"/>
      <c r="AZ74" s="47"/>
      <c r="BA74" s="47"/>
      <c r="BB74" s="47"/>
    </row>
    <row r="75" spans="1:54" x14ac:dyDescent="0.25">
      <c r="A75" s="47">
        <f>База!B75</f>
        <v>0</v>
      </c>
      <c r="B75" s="46" t="s">
        <v>24</v>
      </c>
      <c r="C75" s="46" t="s">
        <v>24</v>
      </c>
      <c r="D75" s="46" t="s">
        <v>25</v>
      </c>
      <c r="E75" s="46" t="s">
        <v>25</v>
      </c>
      <c r="F75" s="46" t="s">
        <v>25</v>
      </c>
      <c r="G75" s="46" t="s">
        <v>25</v>
      </c>
      <c r="H75" s="46" t="s">
        <v>23</v>
      </c>
      <c r="I75" s="46" t="s">
        <v>25</v>
      </c>
      <c r="J75" s="46">
        <f ca="1">IF(COUNTIFS(Распис!$B$4:$B$300,$A75,Распис!$C$4:$C$300,"&lt;="&amp;J$1,Распис!$D$4:$D$300,"&gt;="&amp;J$1)&gt;0,SUMIFS(Распис!$G$4:$G$300,Распис!$B$4:$B$300,$A75,Распис!$C$4:$C$300,"&lt;="&amp;J$1,Распис!$D$4:$D$300,"&gt;="&amp;J$1),SUMIF(База!$B$3:$B$305,$A75,База!$G$3:$G$152))</f>
        <v>0</v>
      </c>
      <c r="K75" s="46">
        <f ca="1">IF(COUNTIFS(Распис!$B$4:$B$300,$A75,Распис!$C$4:$C$300,"&lt;="&amp;K$1,Распис!$D$4:$D$300,"&gt;="&amp;K$1)&gt;0,SUMIFS(Распис!$H$4:$H$300,Распис!$B$4:$B$300,$A75,Распис!$C$4:$C$300,"&lt;="&amp;K$1,Распис!$D$4:$D$300,"&gt;="&amp;K$1),SUMIF(База!$B$3:$B$305,$A75,База!$H$3:$H$152))</f>
        <v>0</v>
      </c>
      <c r="L75" s="46">
        <f ca="1">IF(COUNTIFS(Распис!$B$4:$B$300,$A75,Распис!$C$4:$C$300,"&lt;="&amp;L$1,Распис!$D$4:$D$300,"&gt;="&amp;L$1)&gt;0,SUMIFS(Распис!$I$4:$I$300,Распис!$B$4:$B$300,$A75,Распис!$C$4:$C$300,"&lt;="&amp;L$1,Распис!$D$4:$D$300,"&gt;="&amp;L$1),SUMIF(База!$B$3:$B$305,$A75,База!$I$3:$I$152))</f>
        <v>0</v>
      </c>
      <c r="M75" s="46">
        <f ca="1">IF(COUNTIFS(Распис!$B$4:$B$300,$A75,Распис!$C$4:$C$300,"&lt;="&amp;M$1,Распис!$D$4:$D$300,"&gt;="&amp;M$1)&gt;0,SUMIFS(Распис!$J$4:$J$300,Распис!$B$4:$B$300,$A75,Распис!$C$4:$C$300,"&lt;="&amp;M$1,Распис!$D$4:$D$300,"&gt;="&amp;M$1),SUMIF(База!$B$3:$B$305,$A75,База!$J$3:$J$152))</f>
        <v>0</v>
      </c>
      <c r="N75" s="46">
        <f ca="1">IF(COUNTIFS(Распис!$B$4:$B$300,$A75,Распис!$C$4:$C$300,"&lt;="&amp;N$1,Распис!$D$4:$D$300,"&gt;="&amp;N$1)&gt;0,SUMIFS(Распис!$K$4:$K$300,Распис!$B$4:$B$300,$A75,Распис!$C$4:$C$300,"&lt;="&amp;N$1,Распис!$D$4:$D$300,"&gt;="&amp;N$1),SUMIF(База!$B$3:$B$305,$A75,База!$K$3:$K$152))</f>
        <v>0</v>
      </c>
      <c r="O75" s="46" t="s">
        <v>23</v>
      </c>
      <c r="P75" s="46">
        <f ca="1">IF(COUNTIFS(Распис!$B$4:$B$300,$A75,Распис!$C$4:$C$300,"&lt;="&amp;P$1,Распис!$D$4:$D$300,"&gt;="&amp;P$1)&gt;0,SUMIFS(Распис!$F$4:$F$300,Распис!$B$4:$B$300,$A75,Распис!$C$4:$C$300,"&lt;="&amp;P$1,Распис!$D$4:$D$300,"&gt;="&amp;P$1),SUMIF(База!$B$3:$B$305,$A75,База!$F$3:$F$152))</f>
        <v>0</v>
      </c>
      <c r="Q75" s="46">
        <f ca="1">IF(COUNTIFS(Распис!$B$4:$B$300,$A75,Распис!$C$4:$C$300,"&lt;="&amp;Q$1,Распис!$D$4:$D$300,"&gt;="&amp;Q$1)&gt;0,SUMIFS(Распис!$G$4:$G$300,Распис!$B$4:$B$300,$A75,Распис!$C$4:$C$300,"&lt;="&amp;Q$1,Распис!$D$4:$D$300,"&gt;="&amp;Q$1),SUMIF(База!$B$3:$B$305,$A75,База!$G$3:$G$152))</f>
        <v>0</v>
      </c>
      <c r="R75" s="46">
        <f ca="1">IF(COUNTIFS(Распис!$B$4:$B$300,$A75,Распис!$C$4:$C$300,"&lt;="&amp;R$1,Распис!$D$4:$D$300,"&gt;="&amp;R$1)&gt;0,SUMIFS(Распис!$H$4:$H$300,Распис!$B$4:$B$300,$A75,Распис!$C$4:$C$300,"&lt;="&amp;R$1,Распис!$D$4:$D$300,"&gt;="&amp;R$1),SUMIF(База!$B$3:$B$305,$A75,База!$H$3:$H$152))</f>
        <v>0</v>
      </c>
      <c r="S75" s="46">
        <f ca="1">IF(COUNTIFS(Распис!$B$4:$B$300,$A75,Распис!$C$4:$C$300,"&lt;="&amp;S$1,Распис!$D$4:$D$300,"&gt;="&amp;S$1)&gt;0,SUMIFS(Распис!$I$4:$I$300,Распис!$B$4:$B$300,$A75,Распис!$C$4:$C$300,"&lt;="&amp;S$1,Распис!$D$4:$D$300,"&gt;="&amp;S$1),SUMIF(База!$B$3:$B$305,$A75,База!$I$3:$I$152))</f>
        <v>0</v>
      </c>
      <c r="T75" s="46">
        <f ca="1">IF(COUNTIFS(Распис!$B$4:$B$300,$A75,Распис!$C$4:$C$300,"&lt;="&amp;T$1,Распис!$D$4:$D$300,"&gt;="&amp;T$1)&gt;0,SUMIFS(Распис!$J$4:$J$300,Распис!$B$4:$B$300,$A75,Распис!$C$4:$C$300,"&lt;="&amp;T$1,Распис!$D$4:$D$300,"&gt;="&amp;T$1),SUMIF(База!$B$3:$B$305,$A75,База!$J$3:$J$152))</f>
        <v>0</v>
      </c>
      <c r="U75" s="46">
        <f ca="1">IF(COUNTIFS(Распис!$B$4:$B$300,$A75,Распис!$C$4:$C$300,"&lt;="&amp;U$1,Распис!$D$4:$D$300,"&gt;="&amp;U$1)&gt;0,SUMIFS(Распис!$K$4:$K$300,Распис!$B$4:$B$300,$A75,Распис!$C$4:$C$300,"&lt;="&amp;U$1,Распис!$D$4:$D$300,"&gt;="&amp;U$1),SUMIF(База!$B$3:$B$305,$A75,База!$K$3:$K$152))</f>
        <v>0</v>
      </c>
      <c r="V75" s="46" t="s">
        <v>23</v>
      </c>
      <c r="W75" s="46">
        <f ca="1">IF(COUNTIFS(Распис!$B$4:$B$300,$A75,Распис!$C$4:$C$300,"&lt;="&amp;W$1,Распис!$D$4:$D$300,"&gt;="&amp;W$1)&gt;0,SUMIFS(Распис!$F$4:$F$300,Распис!$B$4:$B$300,$A75,Распис!$C$4:$C$300,"&lt;="&amp;W$1,Распис!$D$4:$D$300,"&gt;="&amp;W$1),SUMIF(База!$B$3:$B$305,$A75,База!$F$3:$F$152))</f>
        <v>0</v>
      </c>
      <c r="X75" s="46">
        <f ca="1">IF(COUNTIFS(Распис!$B$4:$B$300,$A75,Распис!$C$4:$C$300,"&lt;="&amp;X$1,Распис!$D$4:$D$300,"&gt;="&amp;X$1)&gt;0,SUMIFS(Распис!$G$4:$G$300,Распис!$B$4:$B$300,$A75,Распис!$C$4:$C$300,"&lt;="&amp;X$1,Распис!$D$4:$D$300,"&gt;="&amp;X$1),SUMIF(База!$B$3:$B$305,$A75,База!$G$3:$G$152))</f>
        <v>0</v>
      </c>
      <c r="Y75" s="46">
        <f ca="1">IF(COUNTIFS(Распис!$B$4:$B$300,$A75,Распис!$C$4:$C$300,"&lt;="&amp;Y$1,Распис!$D$4:$D$300,"&gt;="&amp;Y$1)&gt;0,SUMIFS(Распис!$H$4:$H$300,Распис!$B$4:$B$300,$A75,Распис!$C$4:$C$300,"&lt;="&amp;Y$1,Распис!$D$4:$D$300,"&gt;="&amp;Y$1),SUMIF(База!$B$3:$B$305,$A75,База!$H$3:$H$152))</f>
        <v>0</v>
      </c>
      <c r="Z75" s="46">
        <f ca="1">IF(COUNTIFS(Распис!$B$4:$B$300,$A75,Распис!$C$4:$C$300,"&lt;="&amp;Z$1,Распис!$D$4:$D$300,"&gt;="&amp;Z$1)&gt;0,SUMIFS(Распис!$I$4:$I$300,Распис!$B$4:$B$300,$A75,Распис!$C$4:$C$300,"&lt;="&amp;Z$1,Распис!$D$4:$D$300,"&gt;="&amp;Z$1),SUMIF(База!$B$3:$B$305,$A75,База!$I$3:$I$152))</f>
        <v>0</v>
      </c>
      <c r="AA75" s="46">
        <f ca="1">IF(COUNTIFS(Распис!$B$4:$B$300,$A75,Распис!$C$4:$C$300,"&lt;="&amp;AA$1,Распис!$D$4:$D$300,"&gt;="&amp;AA$1)&gt;0,SUMIFS(Распис!$J$4:$J$300,Распис!$B$4:$B$300,$A75,Распис!$C$4:$C$300,"&lt;="&amp;AA$1,Распис!$D$4:$D$300,"&gt;="&amp;AA$1),SUMIF(База!$B$3:$B$305,$A75,База!$J$3:$J$152))</f>
        <v>0</v>
      </c>
      <c r="AB75" s="46">
        <f ca="1">IF(COUNTIFS(Распис!$B$4:$B$300,$A75,Распис!$C$4:$C$300,"&lt;="&amp;AB$1,Распис!$D$4:$D$300,"&gt;="&amp;AB$1)&gt;0,SUMIFS(Распис!$K$4:$K$300,Распис!$B$4:$B$300,$A75,Распис!$C$4:$C$300,"&lt;="&amp;AB$1,Распис!$D$4:$D$300,"&gt;="&amp;AB$1),SUMIF(База!$B$3:$B$305,$A75,База!$K$3:$K$152))</f>
        <v>0</v>
      </c>
      <c r="AC75" s="46" t="s">
        <v>23</v>
      </c>
      <c r="AD75" s="46">
        <f ca="1">IF(COUNTIFS(Распис!$B$4:$B$300,$A75,Распис!$C$4:$C$300,"&lt;="&amp;AD$1,Распис!$D$4:$D$300,"&gt;="&amp;AD$1)&gt;0,SUMIFS(Распис!$F$4:$F$300,Распис!$B$4:$B$300,$A75,Распис!$C$4:$C$300,"&lt;="&amp;AD$1,Распис!$D$4:$D$300,"&gt;="&amp;AD$1),SUMIF(База!$B$3:$B$305,$A75,База!$F$3:$F$152))</f>
        <v>0</v>
      </c>
      <c r="AE75" s="46">
        <f ca="1">IF(COUNTIFS(Распис!$B$4:$B$300,$A75,Распис!$C$4:$C$300,"&lt;="&amp;AE$1,Распис!$D$4:$D$300,"&gt;="&amp;AE$1)&gt;0,SUMIFS(Распис!$G$4:$G$300,Распис!$B$4:$B$300,$A75,Распис!$C$4:$C$300,"&lt;="&amp;AE$1,Распис!$D$4:$D$300,"&gt;="&amp;AE$1),SUMIF(База!$B$3:$B$305,$A75,База!$G$3:$G$152))</f>
        <v>0</v>
      </c>
      <c r="AF75" s="46">
        <f ca="1">IF(COUNTIFS(Распис!$B$4:$B$300,$A75,Распис!$C$4:$C$300,"&lt;="&amp;AF$1,Распис!$D$4:$D$300,"&gt;="&amp;AF$1)&gt;0,SUMIFS(Распис!$H$4:$H$300,Распис!$B$4:$B$300,$A75,Распис!$C$4:$C$300,"&lt;="&amp;AF$1,Распис!$D$4:$D$300,"&gt;="&amp;AF$1),SUMIF(База!$B$3:$B$305,$A75,База!$H$3:$H$152))</f>
        <v>0</v>
      </c>
      <c r="AG75" s="46">
        <f t="shared" ca="1" si="17"/>
        <v>0</v>
      </c>
      <c r="AH75" s="46">
        <f ca="1">AG75-SUMIFS(Распред!$G$4:$G$300,Распред!$B$4:$B$300,"январь",Распред!$F$4:$F$300,A75)</f>
        <v>0</v>
      </c>
      <c r="AI75" s="46">
        <f ca="1">AH75+(COUNTIF(B75:AF75,"КД")+SUMIFS(Распред!$AH$4:$AH$300,Распред!$F$4:$F$300,A75,Распред!$B$4:$B$300,"январь"))*4</f>
        <v>20</v>
      </c>
      <c r="AJ75" s="46">
        <f t="shared" ca="1" si="18"/>
        <v>0</v>
      </c>
      <c r="AK75" s="46">
        <f t="shared" ca="1" si="19"/>
        <v>0</v>
      </c>
      <c r="AL75" s="46">
        <f>SUMIFS(Распред!$K$4:$K$300,Распред!$B$4:$B$300,"январь",Распред!$J$4:$J$300,A75)+SUMIFS(Распред!$M$4:$M$300,Распред!$B$4:$B$300,"январь",Распред!$L$4:$L$300,A75)+SUMIFS(Распред!$O$4:$O$300,Распред!$B$4:$B$300,"январь",Распред!$N$4:$N$300,A75)+SUMIFS(Распред!$Q$4:$Q$300,Распред!$B$4:$B$300,"январь",Распред!$P$4:$P$300,A75)+SUMIFS(Распред!$S$4:$S$300,Распред!$B$4:$B$300,"январь",Распред!$R$4:$R$300,A75)+SUMIFS(Распред!$U$4:$U$300,Распред!$B$4:$B$300,"январь",Распред!$T$4:$T$300,A75)+SUMIFS(Распред!$W$4:$W$300,Распред!$B$4:$B$300,"январь",Распред!$V$4:$V$300,A75)+SUMIFS(Распред!$Y$4:$Y$300,Распред!$B$4:$B$300,"январь",Распред!$X$4:$X$300,A75)+SUMIFS(Распред!$AA$4:$AA$300,Распред!$B$4:$B$300,"январь",Распред!$Z$4:$Z$300,A75)+SUMIFS(Распред!$AC$4:$AC$300,Распред!$B$4:$B$300,"январь",Распред!$AB$4:$AB$300,A75)</f>
        <v>0</v>
      </c>
      <c r="AM75" s="46">
        <f t="shared" ca="1" si="20"/>
        <v>0</v>
      </c>
      <c r="AN75" s="46">
        <f t="shared" ca="1" si="21"/>
        <v>0</v>
      </c>
      <c r="AO75" s="46">
        <f t="shared" ca="1" si="22"/>
        <v>0</v>
      </c>
      <c r="AP75" s="46"/>
      <c r="AQ75" s="46">
        <f t="shared" ca="1" si="23"/>
        <v>0</v>
      </c>
      <c r="AR75" s="47"/>
      <c r="AS75" s="47">
        <f t="shared" ca="1" si="24"/>
        <v>0</v>
      </c>
      <c r="AT75" s="47"/>
      <c r="AU75" s="47"/>
      <c r="AV75" s="47"/>
      <c r="AW75" s="47"/>
      <c r="AX75" s="47"/>
      <c r="AY75" s="47"/>
      <c r="AZ75" s="47"/>
      <c r="BA75" s="47"/>
      <c r="BB75" s="47"/>
    </row>
    <row r="76" spans="1:54" x14ac:dyDescent="0.25">
      <c r="A76" s="47">
        <f>База!B76</f>
        <v>0</v>
      </c>
      <c r="B76" s="46" t="s">
        <v>24</v>
      </c>
      <c r="C76" s="46" t="s">
        <v>24</v>
      </c>
      <c r="D76" s="46" t="s">
        <v>25</v>
      </c>
      <c r="E76" s="46" t="s">
        <v>25</v>
      </c>
      <c r="F76" s="46" t="s">
        <v>25</v>
      </c>
      <c r="G76" s="46" t="s">
        <v>25</v>
      </c>
      <c r="H76" s="46" t="s">
        <v>23</v>
      </c>
      <c r="I76" s="46" t="s">
        <v>25</v>
      </c>
      <c r="J76" s="46">
        <f ca="1">IF(COUNTIFS(Распис!$B$4:$B$300,$A76,Распис!$C$4:$C$300,"&lt;="&amp;J$1,Распис!$D$4:$D$300,"&gt;="&amp;J$1)&gt;0,SUMIFS(Распис!$G$4:$G$300,Распис!$B$4:$B$300,$A76,Распис!$C$4:$C$300,"&lt;="&amp;J$1,Распис!$D$4:$D$300,"&gt;="&amp;J$1),SUMIF(База!$B$3:$B$305,$A76,База!$G$3:$G$152))</f>
        <v>0</v>
      </c>
      <c r="K76" s="46">
        <f ca="1">IF(COUNTIFS(Распис!$B$4:$B$300,$A76,Распис!$C$4:$C$300,"&lt;="&amp;K$1,Распис!$D$4:$D$300,"&gt;="&amp;K$1)&gt;0,SUMIFS(Распис!$H$4:$H$300,Распис!$B$4:$B$300,$A76,Распис!$C$4:$C$300,"&lt;="&amp;K$1,Распис!$D$4:$D$300,"&gt;="&amp;K$1),SUMIF(База!$B$3:$B$305,$A76,База!$H$3:$H$152))</f>
        <v>0</v>
      </c>
      <c r="L76" s="46">
        <f ca="1">IF(COUNTIFS(Распис!$B$4:$B$300,$A76,Распис!$C$4:$C$300,"&lt;="&amp;L$1,Распис!$D$4:$D$300,"&gt;="&amp;L$1)&gt;0,SUMIFS(Распис!$I$4:$I$300,Распис!$B$4:$B$300,$A76,Распис!$C$4:$C$300,"&lt;="&amp;L$1,Распис!$D$4:$D$300,"&gt;="&amp;L$1),SUMIF(База!$B$3:$B$305,$A76,База!$I$3:$I$152))</f>
        <v>0</v>
      </c>
      <c r="M76" s="46">
        <f ca="1">IF(COUNTIFS(Распис!$B$4:$B$300,$A76,Распис!$C$4:$C$300,"&lt;="&amp;M$1,Распис!$D$4:$D$300,"&gt;="&amp;M$1)&gt;0,SUMIFS(Распис!$J$4:$J$300,Распис!$B$4:$B$300,$A76,Распис!$C$4:$C$300,"&lt;="&amp;M$1,Распис!$D$4:$D$300,"&gt;="&amp;M$1),SUMIF(База!$B$3:$B$305,$A76,База!$J$3:$J$152))</f>
        <v>0</v>
      </c>
      <c r="N76" s="46">
        <f ca="1">IF(COUNTIFS(Распис!$B$4:$B$300,$A76,Распис!$C$4:$C$300,"&lt;="&amp;N$1,Распис!$D$4:$D$300,"&gt;="&amp;N$1)&gt;0,SUMIFS(Распис!$K$4:$K$300,Распис!$B$4:$B$300,$A76,Распис!$C$4:$C$300,"&lt;="&amp;N$1,Распис!$D$4:$D$300,"&gt;="&amp;N$1),SUMIF(База!$B$3:$B$305,$A76,База!$K$3:$K$152))</f>
        <v>0</v>
      </c>
      <c r="O76" s="46" t="s">
        <v>23</v>
      </c>
      <c r="P76" s="46">
        <f ca="1">IF(COUNTIFS(Распис!$B$4:$B$300,$A76,Распис!$C$4:$C$300,"&lt;="&amp;P$1,Распис!$D$4:$D$300,"&gt;="&amp;P$1)&gt;0,SUMIFS(Распис!$F$4:$F$300,Распис!$B$4:$B$300,$A76,Распис!$C$4:$C$300,"&lt;="&amp;P$1,Распис!$D$4:$D$300,"&gt;="&amp;P$1),SUMIF(База!$B$3:$B$305,$A76,База!$F$3:$F$152))</f>
        <v>0</v>
      </c>
      <c r="Q76" s="46">
        <f ca="1">IF(COUNTIFS(Распис!$B$4:$B$300,$A76,Распис!$C$4:$C$300,"&lt;="&amp;Q$1,Распис!$D$4:$D$300,"&gt;="&amp;Q$1)&gt;0,SUMIFS(Распис!$G$4:$G$300,Распис!$B$4:$B$300,$A76,Распис!$C$4:$C$300,"&lt;="&amp;Q$1,Распис!$D$4:$D$300,"&gt;="&amp;Q$1),SUMIF(База!$B$3:$B$305,$A76,База!$G$3:$G$152))</f>
        <v>0</v>
      </c>
      <c r="R76" s="46">
        <f ca="1">IF(COUNTIFS(Распис!$B$4:$B$300,$A76,Распис!$C$4:$C$300,"&lt;="&amp;R$1,Распис!$D$4:$D$300,"&gt;="&amp;R$1)&gt;0,SUMIFS(Распис!$H$4:$H$300,Распис!$B$4:$B$300,$A76,Распис!$C$4:$C$300,"&lt;="&amp;R$1,Распис!$D$4:$D$300,"&gt;="&amp;R$1),SUMIF(База!$B$3:$B$305,$A76,База!$H$3:$H$152))</f>
        <v>0</v>
      </c>
      <c r="S76" s="46">
        <f ca="1">IF(COUNTIFS(Распис!$B$4:$B$300,$A76,Распис!$C$4:$C$300,"&lt;="&amp;S$1,Распис!$D$4:$D$300,"&gt;="&amp;S$1)&gt;0,SUMIFS(Распис!$I$4:$I$300,Распис!$B$4:$B$300,$A76,Распис!$C$4:$C$300,"&lt;="&amp;S$1,Распис!$D$4:$D$300,"&gt;="&amp;S$1),SUMIF(База!$B$3:$B$305,$A76,База!$I$3:$I$152))</f>
        <v>0</v>
      </c>
      <c r="T76" s="46">
        <f ca="1">IF(COUNTIFS(Распис!$B$4:$B$300,$A76,Распис!$C$4:$C$300,"&lt;="&amp;T$1,Распис!$D$4:$D$300,"&gt;="&amp;T$1)&gt;0,SUMIFS(Распис!$J$4:$J$300,Распис!$B$4:$B$300,$A76,Распис!$C$4:$C$300,"&lt;="&amp;T$1,Распис!$D$4:$D$300,"&gt;="&amp;T$1),SUMIF(База!$B$3:$B$305,$A76,База!$J$3:$J$152))</f>
        <v>0</v>
      </c>
      <c r="U76" s="46">
        <f ca="1">IF(COUNTIFS(Распис!$B$4:$B$300,$A76,Распис!$C$4:$C$300,"&lt;="&amp;U$1,Распис!$D$4:$D$300,"&gt;="&amp;U$1)&gt;0,SUMIFS(Распис!$K$4:$K$300,Распис!$B$4:$B$300,$A76,Распис!$C$4:$C$300,"&lt;="&amp;U$1,Распис!$D$4:$D$300,"&gt;="&amp;U$1),SUMIF(База!$B$3:$B$305,$A76,База!$K$3:$K$152))</f>
        <v>0</v>
      </c>
      <c r="V76" s="46" t="s">
        <v>23</v>
      </c>
      <c r="W76" s="46">
        <f ca="1">IF(COUNTIFS(Распис!$B$4:$B$300,$A76,Распис!$C$4:$C$300,"&lt;="&amp;W$1,Распис!$D$4:$D$300,"&gt;="&amp;W$1)&gt;0,SUMIFS(Распис!$F$4:$F$300,Распис!$B$4:$B$300,$A76,Распис!$C$4:$C$300,"&lt;="&amp;W$1,Распис!$D$4:$D$300,"&gt;="&amp;W$1),SUMIF(База!$B$3:$B$305,$A76,База!$F$3:$F$152))</f>
        <v>0</v>
      </c>
      <c r="X76" s="46">
        <f ca="1">IF(COUNTIFS(Распис!$B$4:$B$300,$A76,Распис!$C$4:$C$300,"&lt;="&amp;X$1,Распис!$D$4:$D$300,"&gt;="&amp;X$1)&gt;0,SUMIFS(Распис!$G$4:$G$300,Распис!$B$4:$B$300,$A76,Распис!$C$4:$C$300,"&lt;="&amp;X$1,Распис!$D$4:$D$300,"&gt;="&amp;X$1),SUMIF(База!$B$3:$B$305,$A76,База!$G$3:$G$152))</f>
        <v>0</v>
      </c>
      <c r="Y76" s="46">
        <f ca="1">IF(COUNTIFS(Распис!$B$4:$B$300,$A76,Распис!$C$4:$C$300,"&lt;="&amp;Y$1,Распис!$D$4:$D$300,"&gt;="&amp;Y$1)&gt;0,SUMIFS(Распис!$H$4:$H$300,Распис!$B$4:$B$300,$A76,Распис!$C$4:$C$300,"&lt;="&amp;Y$1,Распис!$D$4:$D$300,"&gt;="&amp;Y$1),SUMIF(База!$B$3:$B$305,$A76,База!$H$3:$H$152))</f>
        <v>0</v>
      </c>
      <c r="Z76" s="46">
        <f ca="1">IF(COUNTIFS(Распис!$B$4:$B$300,$A76,Распис!$C$4:$C$300,"&lt;="&amp;Z$1,Распис!$D$4:$D$300,"&gt;="&amp;Z$1)&gt;0,SUMIFS(Распис!$I$4:$I$300,Распис!$B$4:$B$300,$A76,Распис!$C$4:$C$300,"&lt;="&amp;Z$1,Распис!$D$4:$D$300,"&gt;="&amp;Z$1),SUMIF(База!$B$3:$B$305,$A76,База!$I$3:$I$152))</f>
        <v>0</v>
      </c>
      <c r="AA76" s="46">
        <f ca="1">IF(COUNTIFS(Распис!$B$4:$B$300,$A76,Распис!$C$4:$C$300,"&lt;="&amp;AA$1,Распис!$D$4:$D$300,"&gt;="&amp;AA$1)&gt;0,SUMIFS(Распис!$J$4:$J$300,Распис!$B$4:$B$300,$A76,Распис!$C$4:$C$300,"&lt;="&amp;AA$1,Распис!$D$4:$D$300,"&gt;="&amp;AA$1),SUMIF(База!$B$3:$B$305,$A76,База!$J$3:$J$152))</f>
        <v>0</v>
      </c>
      <c r="AB76" s="46">
        <f ca="1">IF(COUNTIFS(Распис!$B$4:$B$300,$A76,Распис!$C$4:$C$300,"&lt;="&amp;AB$1,Распис!$D$4:$D$300,"&gt;="&amp;AB$1)&gt;0,SUMIFS(Распис!$K$4:$K$300,Распис!$B$4:$B$300,$A76,Распис!$C$4:$C$300,"&lt;="&amp;AB$1,Распис!$D$4:$D$300,"&gt;="&amp;AB$1),SUMIF(База!$B$3:$B$305,$A76,База!$K$3:$K$152))</f>
        <v>0</v>
      </c>
      <c r="AC76" s="46" t="s">
        <v>23</v>
      </c>
      <c r="AD76" s="46">
        <f ca="1">IF(COUNTIFS(Распис!$B$4:$B$300,$A76,Распис!$C$4:$C$300,"&lt;="&amp;AD$1,Распис!$D$4:$D$300,"&gt;="&amp;AD$1)&gt;0,SUMIFS(Распис!$F$4:$F$300,Распис!$B$4:$B$300,$A76,Распис!$C$4:$C$300,"&lt;="&amp;AD$1,Распис!$D$4:$D$300,"&gt;="&amp;AD$1),SUMIF(База!$B$3:$B$305,$A76,База!$F$3:$F$152))</f>
        <v>0</v>
      </c>
      <c r="AE76" s="46">
        <f ca="1">IF(COUNTIFS(Распис!$B$4:$B$300,$A76,Распис!$C$4:$C$300,"&lt;="&amp;AE$1,Распис!$D$4:$D$300,"&gt;="&amp;AE$1)&gt;0,SUMIFS(Распис!$G$4:$G$300,Распис!$B$4:$B$300,$A76,Распис!$C$4:$C$300,"&lt;="&amp;AE$1,Распис!$D$4:$D$300,"&gt;="&amp;AE$1),SUMIF(База!$B$3:$B$305,$A76,База!$G$3:$G$152))</f>
        <v>0</v>
      </c>
      <c r="AF76" s="46">
        <f ca="1">IF(COUNTIFS(Распис!$B$4:$B$300,$A76,Распис!$C$4:$C$300,"&lt;="&amp;AF$1,Распис!$D$4:$D$300,"&gt;="&amp;AF$1)&gt;0,SUMIFS(Распис!$H$4:$H$300,Распис!$B$4:$B$300,$A76,Распис!$C$4:$C$300,"&lt;="&amp;AF$1,Распис!$D$4:$D$300,"&gt;="&amp;AF$1),SUMIF(База!$B$3:$B$305,$A76,База!$H$3:$H$152))</f>
        <v>0</v>
      </c>
      <c r="AG76" s="46">
        <f t="shared" ca="1" si="17"/>
        <v>0</v>
      </c>
      <c r="AH76" s="46">
        <f ca="1">AG76-SUMIFS(Распред!$G$4:$G$300,Распред!$B$4:$B$300,"январь",Распред!$F$4:$F$300,A76)</f>
        <v>0</v>
      </c>
      <c r="AI76" s="46">
        <f ca="1">AH76+(COUNTIF(B76:AF76,"КД")+SUMIFS(Распред!$AH$4:$AH$300,Распред!$F$4:$F$300,A76,Распред!$B$4:$B$300,"январь"))*4</f>
        <v>20</v>
      </c>
      <c r="AJ76" s="46">
        <f t="shared" ca="1" si="18"/>
        <v>0</v>
      </c>
      <c r="AK76" s="46">
        <f t="shared" ca="1" si="19"/>
        <v>0</v>
      </c>
      <c r="AL76" s="46">
        <f>SUMIFS(Распред!$K$4:$K$300,Распред!$B$4:$B$300,"январь",Распред!$J$4:$J$300,A76)+SUMIFS(Распред!$M$4:$M$300,Распред!$B$4:$B$300,"январь",Распред!$L$4:$L$300,A76)+SUMIFS(Распред!$O$4:$O$300,Распред!$B$4:$B$300,"январь",Распред!$N$4:$N$300,A76)+SUMIFS(Распред!$Q$4:$Q$300,Распред!$B$4:$B$300,"январь",Распред!$P$4:$P$300,A76)+SUMIFS(Распред!$S$4:$S$300,Распред!$B$4:$B$300,"январь",Распред!$R$4:$R$300,A76)+SUMIFS(Распред!$U$4:$U$300,Распред!$B$4:$B$300,"январь",Распред!$T$4:$T$300,A76)+SUMIFS(Распред!$W$4:$W$300,Распред!$B$4:$B$300,"январь",Распред!$V$4:$V$300,A76)+SUMIFS(Распред!$Y$4:$Y$300,Распред!$B$4:$B$300,"январь",Распред!$X$4:$X$300,A76)+SUMIFS(Распред!$AA$4:$AA$300,Распред!$B$4:$B$300,"январь",Распред!$Z$4:$Z$300,A76)+SUMIFS(Распред!$AC$4:$AC$300,Распред!$B$4:$B$300,"январь",Распред!$AB$4:$AB$300,A76)</f>
        <v>0</v>
      </c>
      <c r="AM76" s="46">
        <f t="shared" ca="1" si="20"/>
        <v>0</v>
      </c>
      <c r="AN76" s="46">
        <f t="shared" ca="1" si="21"/>
        <v>0</v>
      </c>
      <c r="AO76" s="46">
        <f t="shared" ca="1" si="22"/>
        <v>0</v>
      </c>
      <c r="AP76" s="46"/>
      <c r="AQ76" s="46">
        <f t="shared" ca="1" si="23"/>
        <v>0</v>
      </c>
      <c r="AR76" s="47"/>
      <c r="AS76" s="47">
        <f t="shared" ca="1" si="24"/>
        <v>0</v>
      </c>
      <c r="AT76" s="47"/>
      <c r="AU76" s="47"/>
      <c r="AV76" s="47"/>
      <c r="AW76" s="47"/>
      <c r="AX76" s="47"/>
      <c r="AY76" s="47"/>
      <c r="AZ76" s="47"/>
      <c r="BA76" s="47"/>
      <c r="BB76" s="47"/>
    </row>
    <row r="77" spans="1:54" s="12" customFormat="1" x14ac:dyDescent="0.25">
      <c r="A77" s="190">
        <f>База!B77</f>
        <v>0</v>
      </c>
      <c r="B77" s="191" t="s">
        <v>24</v>
      </c>
      <c r="C77" s="191" t="s">
        <v>24</v>
      </c>
      <c r="D77" s="191" t="s">
        <v>25</v>
      </c>
      <c r="E77" s="191" t="s">
        <v>25</v>
      </c>
      <c r="F77" s="191" t="s">
        <v>25</v>
      </c>
      <c r="G77" s="191" t="s">
        <v>25</v>
      </c>
      <c r="H77" s="191" t="s">
        <v>23</v>
      </c>
      <c r="I77" s="191" t="s">
        <v>25</v>
      </c>
      <c r="J77" s="191">
        <f ca="1">IF(COUNTIFS(Распис!$B$4:$B$300,$A77,Распис!$C$4:$C$300,"&lt;="&amp;J$1,Распис!$D$4:$D$300,"&gt;="&amp;J$1)&gt;0,SUMIFS(Распис!$G$4:$G$300,Распис!$B$4:$B$300,$A77,Распис!$C$4:$C$300,"&lt;="&amp;J$1,Распис!$D$4:$D$300,"&gt;="&amp;J$1),SUMIF(База!$B$3:$B$305,$A77,База!$G$3:$G$152))</f>
        <v>0</v>
      </c>
      <c r="K77" s="191">
        <f ca="1">IF(COUNTIFS(Распис!$B$4:$B$300,$A77,Распис!$C$4:$C$300,"&lt;="&amp;K$1,Распис!$D$4:$D$300,"&gt;="&amp;K$1)&gt;0,SUMIFS(Распис!$H$4:$H$300,Распис!$B$4:$B$300,$A77,Распис!$C$4:$C$300,"&lt;="&amp;K$1,Распис!$D$4:$D$300,"&gt;="&amp;K$1),SUMIF(База!$B$3:$B$305,$A77,База!$H$3:$H$152))</f>
        <v>0</v>
      </c>
      <c r="L77" s="191">
        <f ca="1">IF(COUNTIFS(Распис!$B$4:$B$300,$A77,Распис!$C$4:$C$300,"&lt;="&amp;L$1,Распис!$D$4:$D$300,"&gt;="&amp;L$1)&gt;0,SUMIFS(Распис!$I$4:$I$300,Распис!$B$4:$B$300,$A77,Распис!$C$4:$C$300,"&lt;="&amp;L$1,Распис!$D$4:$D$300,"&gt;="&amp;L$1),SUMIF(База!$B$3:$B$305,$A77,База!$I$3:$I$152))</f>
        <v>0</v>
      </c>
      <c r="M77" s="191">
        <f ca="1">IF(COUNTIFS(Распис!$B$4:$B$300,$A77,Распис!$C$4:$C$300,"&lt;="&amp;M$1,Распис!$D$4:$D$300,"&gt;="&amp;M$1)&gt;0,SUMIFS(Распис!$J$4:$J$300,Распис!$B$4:$B$300,$A77,Распис!$C$4:$C$300,"&lt;="&amp;M$1,Распис!$D$4:$D$300,"&gt;="&amp;M$1),SUMIF(База!$B$3:$B$305,$A77,База!$J$3:$J$152))</f>
        <v>0</v>
      </c>
      <c r="N77" s="191">
        <f ca="1">IF(COUNTIFS(Распис!$B$4:$B$300,$A77,Распис!$C$4:$C$300,"&lt;="&amp;N$1,Распис!$D$4:$D$300,"&gt;="&amp;N$1)&gt;0,SUMIFS(Распис!$K$4:$K$300,Распис!$B$4:$B$300,$A77,Распис!$C$4:$C$300,"&lt;="&amp;N$1,Распис!$D$4:$D$300,"&gt;="&amp;N$1),SUMIF(База!$B$3:$B$305,$A77,База!$K$3:$K$152))</f>
        <v>0</v>
      </c>
      <c r="O77" s="191" t="s">
        <v>23</v>
      </c>
      <c r="P77" s="191">
        <f ca="1">IF(COUNTIFS(Распис!$B$4:$B$300,$A77,Распис!$C$4:$C$300,"&lt;="&amp;P$1,Распис!$D$4:$D$300,"&gt;="&amp;P$1)&gt;0,SUMIFS(Распис!$F$4:$F$300,Распис!$B$4:$B$300,$A77,Распис!$C$4:$C$300,"&lt;="&amp;P$1,Распис!$D$4:$D$300,"&gt;="&amp;P$1),SUMIF(База!$B$3:$B$305,$A77,База!$F$3:$F$152))</f>
        <v>0</v>
      </c>
      <c r="Q77" s="191">
        <f ca="1">IF(COUNTIFS(Распис!$B$4:$B$300,$A77,Распис!$C$4:$C$300,"&lt;="&amp;Q$1,Распис!$D$4:$D$300,"&gt;="&amp;Q$1)&gt;0,SUMIFS(Распис!$G$4:$G$300,Распис!$B$4:$B$300,$A77,Распис!$C$4:$C$300,"&lt;="&amp;Q$1,Распис!$D$4:$D$300,"&gt;="&amp;Q$1),SUMIF(База!$B$3:$B$305,$A77,База!$G$3:$G$152))</f>
        <v>0</v>
      </c>
      <c r="R77" s="191">
        <f ca="1">IF(COUNTIFS(Распис!$B$4:$B$300,$A77,Распис!$C$4:$C$300,"&lt;="&amp;R$1,Распис!$D$4:$D$300,"&gt;="&amp;R$1)&gt;0,SUMIFS(Распис!$H$4:$H$300,Распис!$B$4:$B$300,$A77,Распис!$C$4:$C$300,"&lt;="&amp;R$1,Распис!$D$4:$D$300,"&gt;="&amp;R$1),SUMIF(База!$B$3:$B$305,$A77,База!$H$3:$H$152))</f>
        <v>0</v>
      </c>
      <c r="S77" s="191">
        <f ca="1">IF(COUNTIFS(Распис!$B$4:$B$300,$A77,Распис!$C$4:$C$300,"&lt;="&amp;S$1,Распис!$D$4:$D$300,"&gt;="&amp;S$1)&gt;0,SUMIFS(Распис!$I$4:$I$300,Распис!$B$4:$B$300,$A77,Распис!$C$4:$C$300,"&lt;="&amp;S$1,Распис!$D$4:$D$300,"&gt;="&amp;S$1),SUMIF(База!$B$3:$B$305,$A77,База!$I$3:$I$152))</f>
        <v>0</v>
      </c>
      <c r="T77" s="191">
        <f ca="1">IF(COUNTIFS(Распис!$B$4:$B$300,$A77,Распис!$C$4:$C$300,"&lt;="&amp;T$1,Распис!$D$4:$D$300,"&gt;="&amp;T$1)&gt;0,SUMIFS(Распис!$J$4:$J$300,Распис!$B$4:$B$300,$A77,Распис!$C$4:$C$300,"&lt;="&amp;T$1,Распис!$D$4:$D$300,"&gt;="&amp;T$1),SUMIF(База!$B$3:$B$305,$A77,База!$J$3:$J$152))</f>
        <v>0</v>
      </c>
      <c r="U77" s="191">
        <f ca="1">IF(COUNTIFS(Распис!$B$4:$B$300,$A77,Распис!$C$4:$C$300,"&lt;="&amp;U$1,Распис!$D$4:$D$300,"&gt;="&amp;U$1)&gt;0,SUMIFS(Распис!$K$4:$K$300,Распис!$B$4:$B$300,$A77,Распис!$C$4:$C$300,"&lt;="&amp;U$1,Распис!$D$4:$D$300,"&gt;="&amp;U$1),SUMIF(База!$B$3:$B$305,$A77,База!$K$3:$K$152))</f>
        <v>0</v>
      </c>
      <c r="V77" s="191" t="s">
        <v>23</v>
      </c>
      <c r="W77" s="191">
        <f ca="1">IF(COUNTIFS(Распис!$B$4:$B$300,$A77,Распис!$C$4:$C$300,"&lt;="&amp;W$1,Распис!$D$4:$D$300,"&gt;="&amp;W$1)&gt;0,SUMIFS(Распис!$F$4:$F$300,Распис!$B$4:$B$300,$A77,Распис!$C$4:$C$300,"&lt;="&amp;W$1,Распис!$D$4:$D$300,"&gt;="&amp;W$1),SUMIF(База!$B$3:$B$305,$A77,База!$F$3:$F$152))</f>
        <v>0</v>
      </c>
      <c r="X77" s="191">
        <f ca="1">IF(COUNTIFS(Распис!$B$4:$B$300,$A77,Распис!$C$4:$C$300,"&lt;="&amp;X$1,Распис!$D$4:$D$300,"&gt;="&amp;X$1)&gt;0,SUMIFS(Распис!$G$4:$G$300,Распис!$B$4:$B$300,$A77,Распис!$C$4:$C$300,"&lt;="&amp;X$1,Распис!$D$4:$D$300,"&gt;="&amp;X$1),SUMIF(База!$B$3:$B$305,$A77,База!$G$3:$G$152))</f>
        <v>0</v>
      </c>
      <c r="Y77" s="191">
        <f ca="1">IF(COUNTIFS(Распис!$B$4:$B$300,$A77,Распис!$C$4:$C$300,"&lt;="&amp;Y$1,Распис!$D$4:$D$300,"&gt;="&amp;Y$1)&gt;0,SUMIFS(Распис!$H$4:$H$300,Распис!$B$4:$B$300,$A77,Распис!$C$4:$C$300,"&lt;="&amp;Y$1,Распис!$D$4:$D$300,"&gt;="&amp;Y$1),SUMIF(База!$B$3:$B$305,$A77,База!$H$3:$H$152))</f>
        <v>0</v>
      </c>
      <c r="Z77" s="191">
        <f ca="1">IF(COUNTIFS(Распис!$B$4:$B$300,$A77,Распис!$C$4:$C$300,"&lt;="&amp;Z$1,Распис!$D$4:$D$300,"&gt;="&amp;Z$1)&gt;0,SUMIFS(Распис!$I$4:$I$300,Распис!$B$4:$B$300,$A77,Распис!$C$4:$C$300,"&lt;="&amp;Z$1,Распис!$D$4:$D$300,"&gt;="&amp;Z$1),SUMIF(База!$B$3:$B$305,$A77,База!$I$3:$I$152))</f>
        <v>0</v>
      </c>
      <c r="AA77" s="191">
        <f ca="1">IF(COUNTIFS(Распис!$B$4:$B$300,$A77,Распис!$C$4:$C$300,"&lt;="&amp;AA$1,Распис!$D$4:$D$300,"&gt;="&amp;AA$1)&gt;0,SUMIFS(Распис!$J$4:$J$300,Распис!$B$4:$B$300,$A77,Распис!$C$4:$C$300,"&lt;="&amp;AA$1,Распис!$D$4:$D$300,"&gt;="&amp;AA$1),SUMIF(База!$B$3:$B$305,$A77,База!$J$3:$J$152))</f>
        <v>0</v>
      </c>
      <c r="AB77" s="191">
        <f ca="1">IF(COUNTIFS(Распис!$B$4:$B$300,$A77,Распис!$C$4:$C$300,"&lt;="&amp;AB$1,Распис!$D$4:$D$300,"&gt;="&amp;AB$1)&gt;0,SUMIFS(Распис!$K$4:$K$300,Распис!$B$4:$B$300,$A77,Распис!$C$4:$C$300,"&lt;="&amp;AB$1,Распис!$D$4:$D$300,"&gt;="&amp;AB$1),SUMIF(База!$B$3:$B$305,$A77,База!$K$3:$K$152))</f>
        <v>0</v>
      </c>
      <c r="AC77" s="191" t="s">
        <v>23</v>
      </c>
      <c r="AD77" s="191">
        <f ca="1">IF(COUNTIFS(Распис!$B$4:$B$300,$A77,Распис!$C$4:$C$300,"&lt;="&amp;AD$1,Распис!$D$4:$D$300,"&gt;="&amp;AD$1)&gt;0,SUMIFS(Распис!$F$4:$F$300,Распис!$B$4:$B$300,$A77,Распис!$C$4:$C$300,"&lt;="&amp;AD$1,Распис!$D$4:$D$300,"&gt;="&amp;AD$1),SUMIF(База!$B$3:$B$305,$A77,База!$F$3:$F$152))</f>
        <v>0</v>
      </c>
      <c r="AE77" s="191">
        <f ca="1">IF(COUNTIFS(Распис!$B$4:$B$300,$A77,Распис!$C$4:$C$300,"&lt;="&amp;AE$1,Распис!$D$4:$D$300,"&gt;="&amp;AE$1)&gt;0,SUMIFS(Распис!$G$4:$G$300,Распис!$B$4:$B$300,$A77,Распис!$C$4:$C$300,"&lt;="&amp;AE$1,Распис!$D$4:$D$300,"&gt;="&amp;AE$1),SUMIF(База!$B$3:$B$305,$A77,База!$G$3:$G$152))</f>
        <v>0</v>
      </c>
      <c r="AF77" s="191">
        <f ca="1">IF(COUNTIFS(Распис!$B$4:$B$300,$A77,Распис!$C$4:$C$300,"&lt;="&amp;AF$1,Распис!$D$4:$D$300,"&gt;="&amp;AF$1)&gt;0,SUMIFS(Распис!$H$4:$H$300,Распис!$B$4:$B$300,$A77,Распис!$C$4:$C$300,"&lt;="&amp;AF$1,Распис!$D$4:$D$300,"&gt;="&amp;AF$1),SUMIF(База!$B$3:$B$305,$A77,База!$H$3:$H$152))</f>
        <v>0</v>
      </c>
      <c r="AG77" s="191">
        <f t="shared" ca="1" si="17"/>
        <v>0</v>
      </c>
      <c r="AH77" s="191">
        <f ca="1">AG77-SUMIFS(Распред!$G$4:$G$300,Распред!$B$4:$B$300,"январь",Распред!$F$4:$F$300,A77)</f>
        <v>0</v>
      </c>
      <c r="AI77" s="191">
        <f ca="1">AH77+(COUNTIF(B77:AF77,"КД")+SUMIFS(Распред!$AH$4:$AH$300,Распред!$F$4:$F$300,A77,Распред!$B$4:$B$300,"январь"))*4</f>
        <v>20</v>
      </c>
      <c r="AJ77" s="191">
        <f t="shared" ca="1" si="18"/>
        <v>0</v>
      </c>
      <c r="AK77" s="191">
        <f t="shared" ca="1" si="19"/>
        <v>0</v>
      </c>
      <c r="AL77" s="191">
        <f>SUMIFS(Распред!$K$4:$K$300,Распред!$B$4:$B$300,"январь",Распред!$J$4:$J$300,A77)+SUMIFS(Распред!$M$4:$M$300,Распред!$B$4:$B$300,"январь",Распред!$L$4:$L$300,A77)+SUMIFS(Распред!$O$4:$O$300,Распред!$B$4:$B$300,"январь",Распред!$N$4:$N$300,A77)+SUMIFS(Распред!$Q$4:$Q$300,Распред!$B$4:$B$300,"январь",Распред!$P$4:$P$300,A77)+SUMIFS(Распред!$S$4:$S$300,Распред!$B$4:$B$300,"январь",Распред!$R$4:$R$300,A77)+SUMIFS(Распред!$U$4:$U$300,Распред!$B$4:$B$300,"январь",Распред!$T$4:$T$300,A77)+SUMIFS(Распред!$W$4:$W$300,Распред!$B$4:$B$300,"январь",Распред!$V$4:$V$300,A77)+SUMIFS(Распред!$Y$4:$Y$300,Распред!$B$4:$B$300,"январь",Распред!$X$4:$X$300,A77)+SUMIFS(Распред!$AA$4:$AA$300,Распред!$B$4:$B$300,"январь",Распред!$Z$4:$Z$300,A77)+SUMIFS(Распред!$AC$4:$AC$300,Распред!$B$4:$B$300,"январь",Распред!$AB$4:$AB$300,A77)</f>
        <v>0</v>
      </c>
      <c r="AM77" s="191">
        <f t="shared" ca="1" si="20"/>
        <v>0</v>
      </c>
      <c r="AN77" s="191">
        <f t="shared" ca="1" si="21"/>
        <v>0</v>
      </c>
      <c r="AO77" s="191">
        <f t="shared" ca="1" si="22"/>
        <v>0</v>
      </c>
      <c r="AP77" s="191"/>
      <c r="AQ77" s="191">
        <f ca="1">IF(AM77&gt;24,AP77*30%,AP77*20%)</f>
        <v>0</v>
      </c>
      <c r="AR77" s="190"/>
      <c r="AS77" s="190">
        <f t="shared" ca="1" si="24"/>
        <v>0</v>
      </c>
      <c r="AT77" s="190" t="s">
        <v>113</v>
      </c>
      <c r="AU77" s="190"/>
      <c r="AV77" s="190"/>
      <c r="AW77" s="190"/>
      <c r="AX77" s="190"/>
      <c r="AY77" s="190"/>
      <c r="AZ77" s="190"/>
      <c r="BA77" s="190"/>
      <c r="BB77" s="190"/>
    </row>
    <row r="78" spans="1:54" x14ac:dyDescent="0.25">
      <c r="A78" s="47">
        <f>База!B78</f>
        <v>0</v>
      </c>
      <c r="B78" s="46" t="s">
        <v>24</v>
      </c>
      <c r="C78" s="46" t="s">
        <v>24</v>
      </c>
      <c r="D78" s="46" t="s">
        <v>25</v>
      </c>
      <c r="E78" s="46" t="s">
        <v>25</v>
      </c>
      <c r="F78" s="46" t="s">
        <v>25</v>
      </c>
      <c r="G78" s="46" t="s">
        <v>25</v>
      </c>
      <c r="H78" s="46" t="s">
        <v>23</v>
      </c>
      <c r="I78" s="46" t="s">
        <v>25</v>
      </c>
      <c r="J78" s="46">
        <f ca="1">IF(COUNTIFS(Распис!$B$4:$B$300,$A78,Распис!$C$4:$C$300,"&lt;="&amp;J$1,Распис!$D$4:$D$300,"&gt;="&amp;J$1)&gt;0,SUMIFS(Распис!$G$4:$G$300,Распис!$B$4:$B$300,$A78,Распис!$C$4:$C$300,"&lt;="&amp;J$1,Распис!$D$4:$D$300,"&gt;="&amp;J$1),SUMIF(База!$B$3:$B$305,$A78,База!$G$3:$G$152))</f>
        <v>0</v>
      </c>
      <c r="K78" s="46">
        <f ca="1">IF(COUNTIFS(Распис!$B$4:$B$300,$A78,Распис!$C$4:$C$300,"&lt;="&amp;K$1,Распис!$D$4:$D$300,"&gt;="&amp;K$1)&gt;0,SUMIFS(Распис!$H$4:$H$300,Распис!$B$4:$B$300,$A78,Распис!$C$4:$C$300,"&lt;="&amp;K$1,Распис!$D$4:$D$300,"&gt;="&amp;K$1),SUMIF(База!$B$3:$B$305,$A78,База!$H$3:$H$152))</f>
        <v>0</v>
      </c>
      <c r="L78" s="46">
        <f ca="1">IF(COUNTIFS(Распис!$B$4:$B$300,$A78,Распис!$C$4:$C$300,"&lt;="&amp;L$1,Распис!$D$4:$D$300,"&gt;="&amp;L$1)&gt;0,SUMIFS(Распис!$I$4:$I$300,Распис!$B$4:$B$300,$A78,Распис!$C$4:$C$300,"&lt;="&amp;L$1,Распис!$D$4:$D$300,"&gt;="&amp;L$1),SUMIF(База!$B$3:$B$305,$A78,База!$I$3:$I$152))</f>
        <v>0</v>
      </c>
      <c r="M78" s="46">
        <f ca="1">IF(COUNTIFS(Распис!$B$4:$B$300,$A78,Распис!$C$4:$C$300,"&lt;="&amp;M$1,Распис!$D$4:$D$300,"&gt;="&amp;M$1)&gt;0,SUMIFS(Распис!$J$4:$J$300,Распис!$B$4:$B$300,$A78,Распис!$C$4:$C$300,"&lt;="&amp;M$1,Распис!$D$4:$D$300,"&gt;="&amp;M$1),SUMIF(База!$B$3:$B$305,$A78,База!$J$3:$J$152))</f>
        <v>0</v>
      </c>
      <c r="N78" s="46">
        <f ca="1">IF(COUNTIFS(Распис!$B$4:$B$300,$A78,Распис!$C$4:$C$300,"&lt;="&amp;N$1,Распис!$D$4:$D$300,"&gt;="&amp;N$1)&gt;0,SUMIFS(Распис!$K$4:$K$300,Распис!$B$4:$B$300,$A78,Распис!$C$4:$C$300,"&lt;="&amp;N$1,Распис!$D$4:$D$300,"&gt;="&amp;N$1),SUMIF(База!$B$3:$B$305,$A78,База!$K$3:$K$152))</f>
        <v>0</v>
      </c>
      <c r="O78" s="46" t="s">
        <v>23</v>
      </c>
      <c r="P78" s="46">
        <f ca="1">IF(COUNTIFS(Распис!$B$4:$B$300,$A78,Распис!$C$4:$C$300,"&lt;="&amp;P$1,Распис!$D$4:$D$300,"&gt;="&amp;P$1)&gt;0,SUMIFS(Распис!$F$4:$F$300,Распис!$B$4:$B$300,$A78,Распис!$C$4:$C$300,"&lt;="&amp;P$1,Распис!$D$4:$D$300,"&gt;="&amp;P$1),SUMIF(База!$B$3:$B$305,$A78,База!$F$3:$F$152))</f>
        <v>0</v>
      </c>
      <c r="Q78" s="46">
        <f ca="1">IF(COUNTIFS(Распис!$B$4:$B$300,$A78,Распис!$C$4:$C$300,"&lt;="&amp;Q$1,Распис!$D$4:$D$300,"&gt;="&amp;Q$1)&gt;0,SUMIFS(Распис!$G$4:$G$300,Распис!$B$4:$B$300,$A78,Распис!$C$4:$C$300,"&lt;="&amp;Q$1,Распис!$D$4:$D$300,"&gt;="&amp;Q$1),SUMIF(База!$B$3:$B$305,$A78,База!$G$3:$G$152))</f>
        <v>0</v>
      </c>
      <c r="R78" s="46">
        <f ca="1">IF(COUNTIFS(Распис!$B$4:$B$300,$A78,Распис!$C$4:$C$300,"&lt;="&amp;R$1,Распис!$D$4:$D$300,"&gt;="&amp;R$1)&gt;0,SUMIFS(Распис!$H$4:$H$300,Распис!$B$4:$B$300,$A78,Распис!$C$4:$C$300,"&lt;="&amp;R$1,Распис!$D$4:$D$300,"&gt;="&amp;R$1),SUMIF(База!$B$3:$B$305,$A78,База!$H$3:$H$152))</f>
        <v>0</v>
      </c>
      <c r="S78" s="46">
        <f ca="1">IF(COUNTIFS(Распис!$B$4:$B$300,$A78,Распис!$C$4:$C$300,"&lt;="&amp;S$1,Распис!$D$4:$D$300,"&gt;="&amp;S$1)&gt;0,SUMIFS(Распис!$I$4:$I$300,Распис!$B$4:$B$300,$A78,Распис!$C$4:$C$300,"&lt;="&amp;S$1,Распис!$D$4:$D$300,"&gt;="&amp;S$1),SUMIF(База!$B$3:$B$305,$A78,База!$I$3:$I$152))</f>
        <v>0</v>
      </c>
      <c r="T78" s="46">
        <f ca="1">IF(COUNTIFS(Распис!$B$4:$B$300,$A78,Распис!$C$4:$C$300,"&lt;="&amp;T$1,Распис!$D$4:$D$300,"&gt;="&amp;T$1)&gt;0,SUMIFS(Распис!$J$4:$J$300,Распис!$B$4:$B$300,$A78,Распис!$C$4:$C$300,"&lt;="&amp;T$1,Распис!$D$4:$D$300,"&gt;="&amp;T$1),SUMIF(База!$B$3:$B$305,$A78,База!$J$3:$J$152))</f>
        <v>0</v>
      </c>
      <c r="U78" s="46">
        <f ca="1">IF(COUNTIFS(Распис!$B$4:$B$300,$A78,Распис!$C$4:$C$300,"&lt;="&amp;U$1,Распис!$D$4:$D$300,"&gt;="&amp;U$1)&gt;0,SUMIFS(Распис!$K$4:$K$300,Распис!$B$4:$B$300,$A78,Распис!$C$4:$C$300,"&lt;="&amp;U$1,Распис!$D$4:$D$300,"&gt;="&amp;U$1),SUMIF(База!$B$3:$B$305,$A78,База!$K$3:$K$152))</f>
        <v>0</v>
      </c>
      <c r="V78" s="46" t="s">
        <v>23</v>
      </c>
      <c r="W78" s="46">
        <f ca="1">IF(COUNTIFS(Распис!$B$4:$B$300,$A78,Распис!$C$4:$C$300,"&lt;="&amp;W$1,Распис!$D$4:$D$300,"&gt;="&amp;W$1)&gt;0,SUMIFS(Распис!$F$4:$F$300,Распис!$B$4:$B$300,$A78,Распис!$C$4:$C$300,"&lt;="&amp;W$1,Распис!$D$4:$D$300,"&gt;="&amp;W$1),SUMIF(База!$B$3:$B$305,$A78,База!$F$3:$F$152))</f>
        <v>0</v>
      </c>
      <c r="X78" s="46">
        <f ca="1">IF(COUNTIFS(Распис!$B$4:$B$300,$A78,Распис!$C$4:$C$300,"&lt;="&amp;X$1,Распис!$D$4:$D$300,"&gt;="&amp;X$1)&gt;0,SUMIFS(Распис!$G$4:$G$300,Распис!$B$4:$B$300,$A78,Распис!$C$4:$C$300,"&lt;="&amp;X$1,Распис!$D$4:$D$300,"&gt;="&amp;X$1),SUMIF(База!$B$3:$B$305,$A78,База!$G$3:$G$152))</f>
        <v>0</v>
      </c>
      <c r="Y78" s="46">
        <f ca="1">IF(COUNTIFS(Распис!$B$4:$B$300,$A78,Распис!$C$4:$C$300,"&lt;="&amp;Y$1,Распис!$D$4:$D$300,"&gt;="&amp;Y$1)&gt;0,SUMIFS(Распис!$H$4:$H$300,Распис!$B$4:$B$300,$A78,Распис!$C$4:$C$300,"&lt;="&amp;Y$1,Распис!$D$4:$D$300,"&gt;="&amp;Y$1),SUMIF(База!$B$3:$B$305,$A78,База!$H$3:$H$152))</f>
        <v>0</v>
      </c>
      <c r="Z78" s="46">
        <f ca="1">IF(COUNTIFS(Распис!$B$4:$B$300,$A78,Распис!$C$4:$C$300,"&lt;="&amp;Z$1,Распис!$D$4:$D$300,"&gt;="&amp;Z$1)&gt;0,SUMIFS(Распис!$I$4:$I$300,Распис!$B$4:$B$300,$A78,Распис!$C$4:$C$300,"&lt;="&amp;Z$1,Распис!$D$4:$D$300,"&gt;="&amp;Z$1),SUMIF(База!$B$3:$B$305,$A78,База!$I$3:$I$152))</f>
        <v>0</v>
      </c>
      <c r="AA78" s="46">
        <f ca="1">IF(COUNTIFS(Распис!$B$4:$B$300,$A78,Распис!$C$4:$C$300,"&lt;="&amp;AA$1,Распис!$D$4:$D$300,"&gt;="&amp;AA$1)&gt;0,SUMIFS(Распис!$J$4:$J$300,Распис!$B$4:$B$300,$A78,Распис!$C$4:$C$300,"&lt;="&amp;AA$1,Распис!$D$4:$D$300,"&gt;="&amp;AA$1),SUMIF(База!$B$3:$B$305,$A78,База!$J$3:$J$152))</f>
        <v>0</v>
      </c>
      <c r="AB78" s="46">
        <f ca="1">IF(COUNTIFS(Распис!$B$4:$B$300,$A78,Распис!$C$4:$C$300,"&lt;="&amp;AB$1,Распис!$D$4:$D$300,"&gt;="&amp;AB$1)&gt;0,SUMIFS(Распис!$K$4:$K$300,Распис!$B$4:$B$300,$A78,Распис!$C$4:$C$300,"&lt;="&amp;AB$1,Распис!$D$4:$D$300,"&gt;="&amp;AB$1),SUMIF(База!$B$3:$B$305,$A78,База!$K$3:$K$152))</f>
        <v>0</v>
      </c>
      <c r="AC78" s="46" t="s">
        <v>23</v>
      </c>
      <c r="AD78" s="46">
        <f ca="1">IF(COUNTIFS(Распис!$B$4:$B$300,$A78,Распис!$C$4:$C$300,"&lt;="&amp;AD$1,Распис!$D$4:$D$300,"&gt;="&amp;AD$1)&gt;0,SUMIFS(Распис!$F$4:$F$300,Распис!$B$4:$B$300,$A78,Распис!$C$4:$C$300,"&lt;="&amp;AD$1,Распис!$D$4:$D$300,"&gt;="&amp;AD$1),SUMIF(База!$B$3:$B$305,$A78,База!$F$3:$F$152))</f>
        <v>0</v>
      </c>
      <c r="AE78" s="46">
        <f ca="1">IF(COUNTIFS(Распис!$B$4:$B$300,$A78,Распис!$C$4:$C$300,"&lt;="&amp;AE$1,Распис!$D$4:$D$300,"&gt;="&amp;AE$1)&gt;0,SUMIFS(Распис!$G$4:$G$300,Распис!$B$4:$B$300,$A78,Распис!$C$4:$C$300,"&lt;="&amp;AE$1,Распис!$D$4:$D$300,"&gt;="&amp;AE$1),SUMIF(База!$B$3:$B$305,$A78,База!$G$3:$G$152))</f>
        <v>0</v>
      </c>
      <c r="AF78" s="46">
        <f ca="1">IF(COUNTIFS(Распис!$B$4:$B$300,$A78,Распис!$C$4:$C$300,"&lt;="&amp;AF$1,Распис!$D$4:$D$300,"&gt;="&amp;AF$1)&gt;0,SUMIFS(Распис!$H$4:$H$300,Распис!$B$4:$B$300,$A78,Распис!$C$4:$C$300,"&lt;="&amp;AF$1,Распис!$D$4:$D$300,"&gt;="&amp;AF$1),SUMIF(База!$B$3:$B$305,$A78,База!$H$3:$H$152))</f>
        <v>0</v>
      </c>
      <c r="AG78" s="46">
        <f t="shared" ca="1" si="17"/>
        <v>0</v>
      </c>
      <c r="AH78" s="46">
        <f ca="1">AG78-SUMIFS(Распред!$G$4:$G$300,Распред!$B$4:$B$300,"январь",Распред!$F$4:$F$300,A78)</f>
        <v>0</v>
      </c>
      <c r="AI78" s="46">
        <f ca="1">AH78+(COUNTIF(B78:AF78,"КД")+SUMIFS(Распред!$AH$4:$AH$300,Распред!$F$4:$F$300,A78,Распред!$B$4:$B$300,"январь"))*4</f>
        <v>20</v>
      </c>
      <c r="AJ78" s="46">
        <f t="shared" ca="1" si="18"/>
        <v>0</v>
      </c>
      <c r="AK78" s="46">
        <f t="shared" ca="1" si="19"/>
        <v>0</v>
      </c>
      <c r="AL78" s="46">
        <f>SUMIFS(Распред!$K$4:$K$300,Распред!$B$4:$B$300,"январь",Распред!$J$4:$J$300,A78)+SUMIFS(Распред!$M$4:$M$300,Распред!$B$4:$B$300,"январь",Распред!$L$4:$L$300,A78)+SUMIFS(Распред!$O$4:$O$300,Распред!$B$4:$B$300,"январь",Распред!$N$4:$N$300,A78)+SUMIFS(Распред!$Q$4:$Q$300,Распред!$B$4:$B$300,"январь",Распред!$P$4:$P$300,A78)+SUMIFS(Распред!$S$4:$S$300,Распред!$B$4:$B$300,"январь",Распред!$R$4:$R$300,A78)+SUMIFS(Распред!$U$4:$U$300,Распред!$B$4:$B$300,"январь",Распред!$T$4:$T$300,A78)+SUMIFS(Распред!$W$4:$W$300,Распред!$B$4:$B$300,"январь",Распред!$V$4:$V$300,A78)+SUMIFS(Распред!$Y$4:$Y$300,Распред!$B$4:$B$300,"январь",Распред!$X$4:$X$300,A78)+SUMIFS(Распред!$AA$4:$AA$300,Распред!$B$4:$B$300,"январь",Распред!$Z$4:$Z$300,A78)+SUMIFS(Распред!$AC$4:$AC$300,Распред!$B$4:$B$300,"январь",Распред!$AB$4:$AB$300,A78)</f>
        <v>0</v>
      </c>
      <c r="AM78" s="46">
        <f t="shared" ca="1" si="20"/>
        <v>0</v>
      </c>
      <c r="AN78" s="46">
        <f t="shared" ca="1" si="21"/>
        <v>0</v>
      </c>
      <c r="AO78" s="46">
        <f t="shared" ca="1" si="22"/>
        <v>0</v>
      </c>
      <c r="AP78" s="46"/>
      <c r="AQ78" s="46">
        <f t="shared" ca="1" si="23"/>
        <v>0</v>
      </c>
      <c r="AR78" s="47"/>
      <c r="AS78" s="47">
        <f t="shared" ca="1" si="24"/>
        <v>0</v>
      </c>
      <c r="AT78" s="47"/>
      <c r="AU78" s="47"/>
      <c r="AV78" s="47"/>
      <c r="AW78" s="47"/>
      <c r="AX78" s="47"/>
      <c r="AY78" s="47"/>
      <c r="AZ78" s="47"/>
      <c r="BA78" s="47"/>
      <c r="BB78" s="47"/>
    </row>
    <row r="79" spans="1:54" x14ac:dyDescent="0.25">
      <c r="A79" s="47">
        <f>База!B79</f>
        <v>0</v>
      </c>
      <c r="B79" s="46" t="s">
        <v>24</v>
      </c>
      <c r="C79" s="46" t="s">
        <v>24</v>
      </c>
      <c r="D79" s="46" t="s">
        <v>25</v>
      </c>
      <c r="E79" s="46" t="s">
        <v>25</v>
      </c>
      <c r="F79" s="46" t="s">
        <v>25</v>
      </c>
      <c r="G79" s="46" t="s">
        <v>25</v>
      </c>
      <c r="H79" s="46" t="s">
        <v>23</v>
      </c>
      <c r="I79" s="46" t="s">
        <v>25</v>
      </c>
      <c r="J79" s="46">
        <f ca="1">IF(COUNTIFS(Распис!$B$4:$B$300,$A79,Распис!$C$4:$C$300,"&lt;="&amp;J$1,Распис!$D$4:$D$300,"&gt;="&amp;J$1)&gt;0,SUMIFS(Распис!$G$4:$G$300,Распис!$B$4:$B$300,$A79,Распис!$C$4:$C$300,"&lt;="&amp;J$1,Распис!$D$4:$D$300,"&gt;="&amp;J$1),SUMIF(База!$B$3:$B$305,$A79,База!$G$3:$G$152))</f>
        <v>0</v>
      </c>
      <c r="K79" s="46">
        <f ca="1">IF(COUNTIFS(Распис!$B$4:$B$300,$A79,Распис!$C$4:$C$300,"&lt;="&amp;K$1,Распис!$D$4:$D$300,"&gt;="&amp;K$1)&gt;0,SUMIFS(Распис!$H$4:$H$300,Распис!$B$4:$B$300,$A79,Распис!$C$4:$C$300,"&lt;="&amp;K$1,Распис!$D$4:$D$300,"&gt;="&amp;K$1),SUMIF(База!$B$3:$B$305,$A79,База!$H$3:$H$152))</f>
        <v>0</v>
      </c>
      <c r="L79" s="46">
        <f ca="1">IF(COUNTIFS(Распис!$B$4:$B$300,$A79,Распис!$C$4:$C$300,"&lt;="&amp;L$1,Распис!$D$4:$D$300,"&gt;="&amp;L$1)&gt;0,SUMIFS(Распис!$I$4:$I$300,Распис!$B$4:$B$300,$A79,Распис!$C$4:$C$300,"&lt;="&amp;L$1,Распис!$D$4:$D$300,"&gt;="&amp;L$1),SUMIF(База!$B$3:$B$305,$A79,База!$I$3:$I$152))</f>
        <v>0</v>
      </c>
      <c r="M79" s="46">
        <f ca="1">IF(COUNTIFS(Распис!$B$4:$B$300,$A79,Распис!$C$4:$C$300,"&lt;="&amp;M$1,Распис!$D$4:$D$300,"&gt;="&amp;M$1)&gt;0,SUMIFS(Распис!$J$4:$J$300,Распис!$B$4:$B$300,$A79,Распис!$C$4:$C$300,"&lt;="&amp;M$1,Распис!$D$4:$D$300,"&gt;="&amp;M$1),SUMIF(База!$B$3:$B$305,$A79,База!$J$3:$J$152))</f>
        <v>0</v>
      </c>
      <c r="N79" s="46">
        <f ca="1">IF(COUNTIFS(Распис!$B$4:$B$300,$A79,Распис!$C$4:$C$300,"&lt;="&amp;N$1,Распис!$D$4:$D$300,"&gt;="&amp;N$1)&gt;0,SUMIFS(Распис!$K$4:$K$300,Распис!$B$4:$B$300,$A79,Распис!$C$4:$C$300,"&lt;="&amp;N$1,Распис!$D$4:$D$300,"&gt;="&amp;N$1),SUMIF(База!$B$3:$B$305,$A79,База!$K$3:$K$152))</f>
        <v>0</v>
      </c>
      <c r="O79" s="46" t="s">
        <v>23</v>
      </c>
      <c r="P79" s="46">
        <f ca="1">IF(COUNTIFS(Распис!$B$4:$B$300,$A79,Распис!$C$4:$C$300,"&lt;="&amp;P$1,Распис!$D$4:$D$300,"&gt;="&amp;P$1)&gt;0,SUMIFS(Распис!$F$4:$F$300,Распис!$B$4:$B$300,$A79,Распис!$C$4:$C$300,"&lt;="&amp;P$1,Распис!$D$4:$D$300,"&gt;="&amp;P$1),SUMIF(База!$B$3:$B$305,$A79,База!$F$3:$F$152))</f>
        <v>0</v>
      </c>
      <c r="Q79" s="46">
        <f ca="1">IF(COUNTIFS(Распис!$B$4:$B$300,$A79,Распис!$C$4:$C$300,"&lt;="&amp;Q$1,Распис!$D$4:$D$300,"&gt;="&amp;Q$1)&gt;0,SUMIFS(Распис!$G$4:$G$300,Распис!$B$4:$B$300,$A79,Распис!$C$4:$C$300,"&lt;="&amp;Q$1,Распис!$D$4:$D$300,"&gt;="&amp;Q$1),SUMIF(База!$B$3:$B$305,$A79,База!$G$3:$G$152))</f>
        <v>0</v>
      </c>
      <c r="R79" s="46">
        <f ca="1">IF(COUNTIFS(Распис!$B$4:$B$300,$A79,Распис!$C$4:$C$300,"&lt;="&amp;R$1,Распис!$D$4:$D$300,"&gt;="&amp;R$1)&gt;0,SUMIFS(Распис!$H$4:$H$300,Распис!$B$4:$B$300,$A79,Распис!$C$4:$C$300,"&lt;="&amp;R$1,Распис!$D$4:$D$300,"&gt;="&amp;R$1),SUMIF(База!$B$3:$B$305,$A79,База!$H$3:$H$152))</f>
        <v>0</v>
      </c>
      <c r="S79" s="46">
        <f ca="1">IF(COUNTIFS(Распис!$B$4:$B$300,$A79,Распис!$C$4:$C$300,"&lt;="&amp;S$1,Распис!$D$4:$D$300,"&gt;="&amp;S$1)&gt;0,SUMIFS(Распис!$I$4:$I$300,Распис!$B$4:$B$300,$A79,Распис!$C$4:$C$300,"&lt;="&amp;S$1,Распис!$D$4:$D$300,"&gt;="&amp;S$1),SUMIF(База!$B$3:$B$305,$A79,База!$I$3:$I$152))</f>
        <v>0</v>
      </c>
      <c r="T79" s="46">
        <f ca="1">IF(COUNTIFS(Распис!$B$4:$B$300,$A79,Распис!$C$4:$C$300,"&lt;="&amp;T$1,Распис!$D$4:$D$300,"&gt;="&amp;T$1)&gt;0,SUMIFS(Распис!$J$4:$J$300,Распис!$B$4:$B$300,$A79,Распис!$C$4:$C$300,"&lt;="&amp;T$1,Распис!$D$4:$D$300,"&gt;="&amp;T$1),SUMIF(База!$B$3:$B$305,$A79,База!$J$3:$J$152))</f>
        <v>0</v>
      </c>
      <c r="U79" s="46">
        <f ca="1">IF(COUNTIFS(Распис!$B$4:$B$300,$A79,Распис!$C$4:$C$300,"&lt;="&amp;U$1,Распис!$D$4:$D$300,"&gt;="&amp;U$1)&gt;0,SUMIFS(Распис!$K$4:$K$300,Распис!$B$4:$B$300,$A79,Распис!$C$4:$C$300,"&lt;="&amp;U$1,Распис!$D$4:$D$300,"&gt;="&amp;U$1),SUMIF(База!$B$3:$B$305,$A79,База!$K$3:$K$152))</f>
        <v>0</v>
      </c>
      <c r="V79" s="46" t="s">
        <v>23</v>
      </c>
      <c r="W79" s="46">
        <f ca="1">IF(COUNTIFS(Распис!$B$4:$B$300,$A79,Распис!$C$4:$C$300,"&lt;="&amp;W$1,Распис!$D$4:$D$300,"&gt;="&amp;W$1)&gt;0,SUMIFS(Распис!$F$4:$F$300,Распис!$B$4:$B$300,$A79,Распис!$C$4:$C$300,"&lt;="&amp;W$1,Распис!$D$4:$D$300,"&gt;="&amp;W$1),SUMIF(База!$B$3:$B$305,$A79,База!$F$3:$F$152))</f>
        <v>0</v>
      </c>
      <c r="X79" s="46">
        <f ca="1">IF(COUNTIFS(Распис!$B$4:$B$300,$A79,Распис!$C$4:$C$300,"&lt;="&amp;X$1,Распис!$D$4:$D$300,"&gt;="&amp;X$1)&gt;0,SUMIFS(Распис!$G$4:$G$300,Распис!$B$4:$B$300,$A79,Распис!$C$4:$C$300,"&lt;="&amp;X$1,Распис!$D$4:$D$300,"&gt;="&amp;X$1),SUMIF(База!$B$3:$B$305,$A79,База!$G$3:$G$152))</f>
        <v>0</v>
      </c>
      <c r="Y79" s="46">
        <f ca="1">IF(COUNTIFS(Распис!$B$4:$B$300,$A79,Распис!$C$4:$C$300,"&lt;="&amp;Y$1,Распис!$D$4:$D$300,"&gt;="&amp;Y$1)&gt;0,SUMIFS(Распис!$H$4:$H$300,Распис!$B$4:$B$300,$A79,Распис!$C$4:$C$300,"&lt;="&amp;Y$1,Распис!$D$4:$D$300,"&gt;="&amp;Y$1),SUMIF(База!$B$3:$B$305,$A79,База!$H$3:$H$152))</f>
        <v>0</v>
      </c>
      <c r="Z79" s="46">
        <f ca="1">IF(COUNTIFS(Распис!$B$4:$B$300,$A79,Распис!$C$4:$C$300,"&lt;="&amp;Z$1,Распис!$D$4:$D$300,"&gt;="&amp;Z$1)&gt;0,SUMIFS(Распис!$I$4:$I$300,Распис!$B$4:$B$300,$A79,Распис!$C$4:$C$300,"&lt;="&amp;Z$1,Распис!$D$4:$D$300,"&gt;="&amp;Z$1),SUMIF(База!$B$3:$B$305,$A79,База!$I$3:$I$152))</f>
        <v>0</v>
      </c>
      <c r="AA79" s="46">
        <f ca="1">IF(COUNTIFS(Распис!$B$4:$B$300,$A79,Распис!$C$4:$C$300,"&lt;="&amp;AA$1,Распис!$D$4:$D$300,"&gt;="&amp;AA$1)&gt;0,SUMIFS(Распис!$J$4:$J$300,Распис!$B$4:$B$300,$A79,Распис!$C$4:$C$300,"&lt;="&amp;AA$1,Распис!$D$4:$D$300,"&gt;="&amp;AA$1),SUMIF(База!$B$3:$B$305,$A79,База!$J$3:$J$152))</f>
        <v>0</v>
      </c>
      <c r="AB79" s="46">
        <f ca="1">IF(COUNTIFS(Распис!$B$4:$B$300,$A79,Распис!$C$4:$C$300,"&lt;="&amp;AB$1,Распис!$D$4:$D$300,"&gt;="&amp;AB$1)&gt;0,SUMIFS(Распис!$K$4:$K$300,Распис!$B$4:$B$300,$A79,Распис!$C$4:$C$300,"&lt;="&amp;AB$1,Распис!$D$4:$D$300,"&gt;="&amp;AB$1),SUMIF(База!$B$3:$B$305,$A79,База!$K$3:$K$152))</f>
        <v>0</v>
      </c>
      <c r="AC79" s="46" t="s">
        <v>23</v>
      </c>
      <c r="AD79" s="46">
        <f ca="1">IF(COUNTIFS(Распис!$B$4:$B$300,$A79,Распис!$C$4:$C$300,"&lt;="&amp;AD$1,Распис!$D$4:$D$300,"&gt;="&amp;AD$1)&gt;0,SUMIFS(Распис!$F$4:$F$300,Распис!$B$4:$B$300,$A79,Распис!$C$4:$C$300,"&lt;="&amp;AD$1,Распис!$D$4:$D$300,"&gt;="&amp;AD$1),SUMIF(База!$B$3:$B$305,$A79,База!$F$3:$F$152))</f>
        <v>0</v>
      </c>
      <c r="AE79" s="46">
        <f ca="1">IF(COUNTIFS(Распис!$B$4:$B$300,$A79,Распис!$C$4:$C$300,"&lt;="&amp;AE$1,Распис!$D$4:$D$300,"&gt;="&amp;AE$1)&gt;0,SUMIFS(Распис!$G$4:$G$300,Распис!$B$4:$B$300,$A79,Распис!$C$4:$C$300,"&lt;="&amp;AE$1,Распис!$D$4:$D$300,"&gt;="&amp;AE$1),SUMIF(База!$B$3:$B$305,$A79,База!$G$3:$G$152))</f>
        <v>0</v>
      </c>
      <c r="AF79" s="46">
        <f ca="1">IF(COUNTIFS(Распис!$B$4:$B$300,$A79,Распис!$C$4:$C$300,"&lt;="&amp;AF$1,Распис!$D$4:$D$300,"&gt;="&amp;AF$1)&gt;0,SUMIFS(Распис!$H$4:$H$300,Распис!$B$4:$B$300,$A79,Распис!$C$4:$C$300,"&lt;="&amp;AF$1,Распис!$D$4:$D$300,"&gt;="&amp;AF$1),SUMIF(База!$B$3:$B$305,$A79,База!$H$3:$H$152))</f>
        <v>0</v>
      </c>
      <c r="AG79" s="46">
        <f t="shared" ca="1" si="17"/>
        <v>0</v>
      </c>
      <c r="AH79" s="46">
        <f ca="1">AG79-SUMIFS(Распред!$G$4:$G$300,Распред!$B$4:$B$300,"январь",Распред!$F$4:$F$300,A79)</f>
        <v>0</v>
      </c>
      <c r="AI79" s="46">
        <f ca="1">AH79+(COUNTIF(B79:AF79,"КД")+SUMIFS(Распред!$AH$4:$AH$300,Распред!$F$4:$F$300,A79,Распред!$B$4:$B$300,"январь"))*4</f>
        <v>20</v>
      </c>
      <c r="AJ79" s="46">
        <f t="shared" ca="1" si="18"/>
        <v>0</v>
      </c>
      <c r="AK79" s="46">
        <f t="shared" ca="1" si="19"/>
        <v>0</v>
      </c>
      <c r="AL79" s="46">
        <f>SUMIFS(Распред!$K$4:$K$300,Распред!$B$4:$B$300,"январь",Распред!$J$4:$J$300,A79)+SUMIFS(Распред!$M$4:$M$300,Распред!$B$4:$B$300,"январь",Распред!$L$4:$L$300,A79)+SUMIFS(Распред!$O$4:$O$300,Распред!$B$4:$B$300,"январь",Распред!$N$4:$N$300,A79)+SUMIFS(Распред!$Q$4:$Q$300,Распред!$B$4:$B$300,"январь",Распред!$P$4:$P$300,A79)+SUMIFS(Распред!$S$4:$S$300,Распред!$B$4:$B$300,"январь",Распред!$R$4:$R$300,A79)+SUMIFS(Распред!$U$4:$U$300,Распред!$B$4:$B$300,"январь",Распред!$T$4:$T$300,A79)+SUMIFS(Распред!$W$4:$W$300,Распред!$B$4:$B$300,"январь",Распред!$V$4:$V$300,A79)+SUMIFS(Распред!$Y$4:$Y$300,Распред!$B$4:$B$300,"январь",Распред!$X$4:$X$300,A79)+SUMIFS(Распред!$AA$4:$AA$300,Распред!$B$4:$B$300,"январь",Распред!$Z$4:$Z$300,A79)+SUMIFS(Распред!$AC$4:$AC$300,Распред!$B$4:$B$300,"январь",Распред!$AB$4:$AB$300,A79)</f>
        <v>0</v>
      </c>
      <c r="AM79" s="46">
        <f t="shared" ca="1" si="20"/>
        <v>0</v>
      </c>
      <c r="AN79" s="46">
        <f t="shared" ca="1" si="21"/>
        <v>0</v>
      </c>
      <c r="AO79" s="46">
        <f t="shared" ca="1" si="22"/>
        <v>0</v>
      </c>
      <c r="AP79" s="46"/>
      <c r="AQ79" s="46">
        <f t="shared" ca="1" si="23"/>
        <v>0</v>
      </c>
      <c r="AR79" s="47"/>
      <c r="AS79" s="47">
        <f t="shared" ca="1" si="24"/>
        <v>0</v>
      </c>
      <c r="AT79" s="47"/>
      <c r="AU79" s="47"/>
      <c r="AV79" s="47"/>
      <c r="AW79" s="47"/>
      <c r="AX79" s="47"/>
      <c r="AY79" s="47"/>
      <c r="AZ79" s="47"/>
      <c r="BA79" s="47"/>
      <c r="BB79" s="47"/>
    </row>
    <row r="80" spans="1:54" x14ac:dyDescent="0.25">
      <c r="A80" s="47">
        <f>База!B80</f>
        <v>0</v>
      </c>
      <c r="B80" s="46" t="s">
        <v>24</v>
      </c>
      <c r="C80" s="46" t="s">
        <v>24</v>
      </c>
      <c r="D80" s="46" t="s">
        <v>25</v>
      </c>
      <c r="E80" s="46" t="s">
        <v>25</v>
      </c>
      <c r="F80" s="46" t="s">
        <v>25</v>
      </c>
      <c r="G80" s="46" t="s">
        <v>25</v>
      </c>
      <c r="H80" s="46" t="s">
        <v>23</v>
      </c>
      <c r="I80" s="46" t="s">
        <v>25</v>
      </c>
      <c r="J80" s="46">
        <f ca="1">IF(COUNTIFS(Распис!$B$4:$B$300,$A80,Распис!$C$4:$C$300,"&lt;="&amp;J$1,Распис!$D$4:$D$300,"&gt;="&amp;J$1)&gt;0,SUMIFS(Распис!$G$4:$G$300,Распис!$B$4:$B$300,$A80,Распис!$C$4:$C$300,"&lt;="&amp;J$1,Распис!$D$4:$D$300,"&gt;="&amp;J$1),SUMIF(База!$B$3:$B$305,$A80,База!$G$3:$G$152))</f>
        <v>0</v>
      </c>
      <c r="K80" s="46">
        <f ca="1">IF(COUNTIFS(Распис!$B$4:$B$300,$A80,Распис!$C$4:$C$300,"&lt;="&amp;K$1,Распис!$D$4:$D$300,"&gt;="&amp;K$1)&gt;0,SUMIFS(Распис!$H$4:$H$300,Распис!$B$4:$B$300,$A80,Распис!$C$4:$C$300,"&lt;="&amp;K$1,Распис!$D$4:$D$300,"&gt;="&amp;K$1),SUMIF(База!$B$3:$B$305,$A80,База!$H$3:$H$152))</f>
        <v>0</v>
      </c>
      <c r="L80" s="46">
        <f ca="1">IF(COUNTIFS(Распис!$B$4:$B$300,$A80,Распис!$C$4:$C$300,"&lt;="&amp;L$1,Распис!$D$4:$D$300,"&gt;="&amp;L$1)&gt;0,SUMIFS(Распис!$I$4:$I$300,Распис!$B$4:$B$300,$A80,Распис!$C$4:$C$300,"&lt;="&amp;L$1,Распис!$D$4:$D$300,"&gt;="&amp;L$1),SUMIF(База!$B$3:$B$305,$A80,База!$I$3:$I$152))</f>
        <v>0</v>
      </c>
      <c r="M80" s="46">
        <f ca="1">IF(COUNTIFS(Распис!$B$4:$B$300,$A80,Распис!$C$4:$C$300,"&lt;="&amp;M$1,Распис!$D$4:$D$300,"&gt;="&amp;M$1)&gt;0,SUMIFS(Распис!$J$4:$J$300,Распис!$B$4:$B$300,$A80,Распис!$C$4:$C$300,"&lt;="&amp;M$1,Распис!$D$4:$D$300,"&gt;="&amp;M$1),SUMIF(База!$B$3:$B$305,$A80,База!$J$3:$J$152))</f>
        <v>0</v>
      </c>
      <c r="N80" s="46">
        <f ca="1">IF(COUNTIFS(Распис!$B$4:$B$300,$A80,Распис!$C$4:$C$300,"&lt;="&amp;N$1,Распис!$D$4:$D$300,"&gt;="&amp;N$1)&gt;0,SUMIFS(Распис!$K$4:$K$300,Распис!$B$4:$B$300,$A80,Распис!$C$4:$C$300,"&lt;="&amp;N$1,Распис!$D$4:$D$300,"&gt;="&amp;N$1),SUMIF(База!$B$3:$B$305,$A80,База!$K$3:$K$152))</f>
        <v>0</v>
      </c>
      <c r="O80" s="46" t="s">
        <v>23</v>
      </c>
      <c r="P80" s="46">
        <f ca="1">IF(COUNTIFS(Распис!$B$4:$B$300,$A80,Распис!$C$4:$C$300,"&lt;="&amp;P$1,Распис!$D$4:$D$300,"&gt;="&amp;P$1)&gt;0,SUMIFS(Распис!$F$4:$F$300,Распис!$B$4:$B$300,$A80,Распис!$C$4:$C$300,"&lt;="&amp;P$1,Распис!$D$4:$D$300,"&gt;="&amp;P$1),SUMIF(База!$B$3:$B$305,$A80,База!$F$3:$F$152))</f>
        <v>0</v>
      </c>
      <c r="Q80" s="46">
        <f ca="1">IF(COUNTIFS(Распис!$B$4:$B$300,$A80,Распис!$C$4:$C$300,"&lt;="&amp;Q$1,Распис!$D$4:$D$300,"&gt;="&amp;Q$1)&gt;0,SUMIFS(Распис!$G$4:$G$300,Распис!$B$4:$B$300,$A80,Распис!$C$4:$C$300,"&lt;="&amp;Q$1,Распис!$D$4:$D$300,"&gt;="&amp;Q$1),SUMIF(База!$B$3:$B$305,$A80,База!$G$3:$G$152))</f>
        <v>0</v>
      </c>
      <c r="R80" s="46">
        <f ca="1">IF(COUNTIFS(Распис!$B$4:$B$300,$A80,Распис!$C$4:$C$300,"&lt;="&amp;R$1,Распис!$D$4:$D$300,"&gt;="&amp;R$1)&gt;0,SUMIFS(Распис!$H$4:$H$300,Распис!$B$4:$B$300,$A80,Распис!$C$4:$C$300,"&lt;="&amp;R$1,Распис!$D$4:$D$300,"&gt;="&amp;R$1),SUMIF(База!$B$3:$B$305,$A80,База!$H$3:$H$152))</f>
        <v>0</v>
      </c>
      <c r="S80" s="46">
        <f ca="1">IF(COUNTIFS(Распис!$B$4:$B$300,$A80,Распис!$C$4:$C$300,"&lt;="&amp;S$1,Распис!$D$4:$D$300,"&gt;="&amp;S$1)&gt;0,SUMIFS(Распис!$I$4:$I$300,Распис!$B$4:$B$300,$A80,Распис!$C$4:$C$300,"&lt;="&amp;S$1,Распис!$D$4:$D$300,"&gt;="&amp;S$1),SUMIF(База!$B$3:$B$305,$A80,База!$I$3:$I$152))</f>
        <v>0</v>
      </c>
      <c r="T80" s="46">
        <f ca="1">IF(COUNTIFS(Распис!$B$4:$B$300,$A80,Распис!$C$4:$C$300,"&lt;="&amp;T$1,Распис!$D$4:$D$300,"&gt;="&amp;T$1)&gt;0,SUMIFS(Распис!$J$4:$J$300,Распис!$B$4:$B$300,$A80,Распис!$C$4:$C$300,"&lt;="&amp;T$1,Распис!$D$4:$D$300,"&gt;="&amp;T$1),SUMIF(База!$B$3:$B$305,$A80,База!$J$3:$J$152))</f>
        <v>0</v>
      </c>
      <c r="U80" s="46">
        <f ca="1">IF(COUNTIFS(Распис!$B$4:$B$300,$A80,Распис!$C$4:$C$300,"&lt;="&amp;U$1,Распис!$D$4:$D$300,"&gt;="&amp;U$1)&gt;0,SUMIFS(Распис!$K$4:$K$300,Распис!$B$4:$B$300,$A80,Распис!$C$4:$C$300,"&lt;="&amp;U$1,Распис!$D$4:$D$300,"&gt;="&amp;U$1),SUMIF(База!$B$3:$B$305,$A80,База!$K$3:$K$152))</f>
        <v>0</v>
      </c>
      <c r="V80" s="46" t="s">
        <v>23</v>
      </c>
      <c r="W80" s="46">
        <f ca="1">IF(COUNTIFS(Распис!$B$4:$B$300,$A80,Распис!$C$4:$C$300,"&lt;="&amp;W$1,Распис!$D$4:$D$300,"&gt;="&amp;W$1)&gt;0,SUMIFS(Распис!$F$4:$F$300,Распис!$B$4:$B$300,$A80,Распис!$C$4:$C$300,"&lt;="&amp;W$1,Распис!$D$4:$D$300,"&gt;="&amp;W$1),SUMIF(База!$B$3:$B$305,$A80,База!$F$3:$F$152))</f>
        <v>0</v>
      </c>
      <c r="X80" s="46">
        <f ca="1">IF(COUNTIFS(Распис!$B$4:$B$300,$A80,Распис!$C$4:$C$300,"&lt;="&amp;X$1,Распис!$D$4:$D$300,"&gt;="&amp;X$1)&gt;0,SUMIFS(Распис!$G$4:$G$300,Распис!$B$4:$B$300,$A80,Распис!$C$4:$C$300,"&lt;="&amp;X$1,Распис!$D$4:$D$300,"&gt;="&amp;X$1),SUMIF(База!$B$3:$B$305,$A80,База!$G$3:$G$152))</f>
        <v>0</v>
      </c>
      <c r="Y80" s="46">
        <f ca="1">IF(COUNTIFS(Распис!$B$4:$B$300,$A80,Распис!$C$4:$C$300,"&lt;="&amp;Y$1,Распис!$D$4:$D$300,"&gt;="&amp;Y$1)&gt;0,SUMIFS(Распис!$H$4:$H$300,Распис!$B$4:$B$300,$A80,Распис!$C$4:$C$300,"&lt;="&amp;Y$1,Распис!$D$4:$D$300,"&gt;="&amp;Y$1),SUMIF(База!$B$3:$B$305,$A80,База!$H$3:$H$152))</f>
        <v>0</v>
      </c>
      <c r="Z80" s="46">
        <f ca="1">IF(COUNTIFS(Распис!$B$4:$B$300,$A80,Распис!$C$4:$C$300,"&lt;="&amp;Z$1,Распис!$D$4:$D$300,"&gt;="&amp;Z$1)&gt;0,SUMIFS(Распис!$I$4:$I$300,Распис!$B$4:$B$300,$A80,Распис!$C$4:$C$300,"&lt;="&amp;Z$1,Распис!$D$4:$D$300,"&gt;="&amp;Z$1),SUMIF(База!$B$3:$B$305,$A80,База!$I$3:$I$152))</f>
        <v>0</v>
      </c>
      <c r="AA80" s="46">
        <f ca="1">IF(COUNTIFS(Распис!$B$4:$B$300,$A80,Распис!$C$4:$C$300,"&lt;="&amp;AA$1,Распис!$D$4:$D$300,"&gt;="&amp;AA$1)&gt;0,SUMIFS(Распис!$J$4:$J$300,Распис!$B$4:$B$300,$A80,Распис!$C$4:$C$300,"&lt;="&amp;AA$1,Распис!$D$4:$D$300,"&gt;="&amp;AA$1),SUMIF(База!$B$3:$B$305,$A80,База!$J$3:$J$152))</f>
        <v>0</v>
      </c>
      <c r="AB80" s="46">
        <f ca="1">IF(COUNTIFS(Распис!$B$4:$B$300,$A80,Распис!$C$4:$C$300,"&lt;="&amp;AB$1,Распис!$D$4:$D$300,"&gt;="&amp;AB$1)&gt;0,SUMIFS(Распис!$K$4:$K$300,Распис!$B$4:$B$300,$A80,Распис!$C$4:$C$300,"&lt;="&amp;AB$1,Распис!$D$4:$D$300,"&gt;="&amp;AB$1),SUMIF(База!$B$3:$B$305,$A80,База!$K$3:$K$152))</f>
        <v>0</v>
      </c>
      <c r="AC80" s="46" t="s">
        <v>23</v>
      </c>
      <c r="AD80" s="46">
        <f ca="1">IF(COUNTIFS(Распис!$B$4:$B$300,$A80,Распис!$C$4:$C$300,"&lt;="&amp;AD$1,Распис!$D$4:$D$300,"&gt;="&amp;AD$1)&gt;0,SUMIFS(Распис!$F$4:$F$300,Распис!$B$4:$B$300,$A80,Распис!$C$4:$C$300,"&lt;="&amp;AD$1,Распис!$D$4:$D$300,"&gt;="&amp;AD$1),SUMIF(База!$B$3:$B$305,$A80,База!$F$3:$F$152))</f>
        <v>0</v>
      </c>
      <c r="AE80" s="46">
        <f ca="1">IF(COUNTIFS(Распис!$B$4:$B$300,$A80,Распис!$C$4:$C$300,"&lt;="&amp;AE$1,Распис!$D$4:$D$300,"&gt;="&amp;AE$1)&gt;0,SUMIFS(Распис!$G$4:$G$300,Распис!$B$4:$B$300,$A80,Распис!$C$4:$C$300,"&lt;="&amp;AE$1,Распис!$D$4:$D$300,"&gt;="&amp;AE$1),SUMIF(База!$B$3:$B$305,$A80,База!$G$3:$G$152))</f>
        <v>0</v>
      </c>
      <c r="AF80" s="46">
        <f ca="1">IF(COUNTIFS(Распис!$B$4:$B$300,$A80,Распис!$C$4:$C$300,"&lt;="&amp;AF$1,Распис!$D$4:$D$300,"&gt;="&amp;AF$1)&gt;0,SUMIFS(Распис!$H$4:$H$300,Распис!$B$4:$B$300,$A80,Распис!$C$4:$C$300,"&lt;="&amp;AF$1,Распис!$D$4:$D$300,"&gt;="&amp;AF$1),SUMIF(База!$B$3:$B$305,$A80,База!$H$3:$H$152))</f>
        <v>0</v>
      </c>
      <c r="AG80" s="46">
        <f t="shared" ca="1" si="17"/>
        <v>0</v>
      </c>
      <c r="AH80" s="46">
        <f ca="1">AG80-SUMIFS(Распред!$G$4:$G$300,Распред!$B$4:$B$300,"январь",Распред!$F$4:$F$300,A80)</f>
        <v>0</v>
      </c>
      <c r="AI80" s="46">
        <f ca="1">AH80+(COUNTIF(B80:AF80,"КД")+SUMIFS(Распред!$AH$4:$AH$300,Распред!$F$4:$F$300,A80,Распред!$B$4:$B$300,"январь"))*4</f>
        <v>20</v>
      </c>
      <c r="AJ80" s="46">
        <f t="shared" ca="1" si="18"/>
        <v>0</v>
      </c>
      <c r="AK80" s="46">
        <f t="shared" ca="1" si="19"/>
        <v>0</v>
      </c>
      <c r="AL80" s="46">
        <f>SUMIFS(Распред!$K$4:$K$300,Распред!$B$4:$B$300,"январь",Распред!$J$4:$J$300,A80)+SUMIFS(Распред!$M$4:$M$300,Распред!$B$4:$B$300,"январь",Распред!$L$4:$L$300,A80)+SUMIFS(Распред!$O$4:$O$300,Распред!$B$4:$B$300,"январь",Распред!$N$4:$N$300,A80)+SUMIFS(Распред!$Q$4:$Q$300,Распред!$B$4:$B$300,"январь",Распред!$P$4:$P$300,A80)+SUMIFS(Распред!$S$4:$S$300,Распред!$B$4:$B$300,"январь",Распред!$R$4:$R$300,A80)+SUMIFS(Распред!$U$4:$U$300,Распред!$B$4:$B$300,"январь",Распред!$T$4:$T$300,A80)+SUMIFS(Распред!$W$4:$W$300,Распред!$B$4:$B$300,"январь",Распред!$V$4:$V$300,A80)+SUMIFS(Распред!$Y$4:$Y$300,Распред!$B$4:$B$300,"январь",Распред!$X$4:$X$300,A80)+SUMIFS(Распред!$AA$4:$AA$300,Распред!$B$4:$B$300,"январь",Распред!$Z$4:$Z$300,A80)+SUMIFS(Распред!$AC$4:$AC$300,Распред!$B$4:$B$300,"январь",Распред!$AB$4:$AB$300,A80)</f>
        <v>0</v>
      </c>
      <c r="AM80" s="46">
        <f t="shared" ca="1" si="20"/>
        <v>0</v>
      </c>
      <c r="AN80" s="46">
        <f t="shared" ca="1" si="21"/>
        <v>0</v>
      </c>
      <c r="AO80" s="46">
        <f t="shared" ca="1" si="22"/>
        <v>0</v>
      </c>
      <c r="AP80" s="46"/>
      <c r="AQ80" s="46">
        <f t="shared" ca="1" si="23"/>
        <v>0</v>
      </c>
      <c r="AR80" s="47"/>
      <c r="AS80" s="47">
        <f t="shared" ca="1" si="24"/>
        <v>0</v>
      </c>
      <c r="AT80" s="47"/>
      <c r="AU80" s="47"/>
      <c r="AV80" s="47"/>
      <c r="AW80" s="47"/>
      <c r="AX80" s="47"/>
      <c r="AY80" s="47"/>
      <c r="AZ80" s="47"/>
      <c r="BA80" s="47"/>
      <c r="BB80" s="47"/>
    </row>
    <row r="81" spans="1:54" x14ac:dyDescent="0.25">
      <c r="A81" s="47">
        <f>База!B81</f>
        <v>0</v>
      </c>
      <c r="B81" s="46" t="s">
        <v>24</v>
      </c>
      <c r="C81" s="46" t="s">
        <v>24</v>
      </c>
      <c r="D81" s="46" t="s">
        <v>25</v>
      </c>
      <c r="E81" s="46" t="s">
        <v>25</v>
      </c>
      <c r="F81" s="46" t="s">
        <v>25</v>
      </c>
      <c r="G81" s="46" t="s">
        <v>25</v>
      </c>
      <c r="H81" s="46" t="s">
        <v>23</v>
      </c>
      <c r="I81" s="46" t="s">
        <v>25</v>
      </c>
      <c r="J81" s="46">
        <f ca="1">IF(COUNTIFS(Распис!$B$4:$B$300,$A81,Распис!$C$4:$C$300,"&lt;="&amp;J$1,Распис!$D$4:$D$300,"&gt;="&amp;J$1)&gt;0,SUMIFS(Распис!$G$4:$G$300,Распис!$B$4:$B$300,$A81,Распис!$C$4:$C$300,"&lt;="&amp;J$1,Распис!$D$4:$D$300,"&gt;="&amp;J$1),SUMIF(База!$B$3:$B$305,$A81,База!$G$3:$G$152))</f>
        <v>0</v>
      </c>
      <c r="K81" s="46">
        <f ca="1">IF(COUNTIFS(Распис!$B$4:$B$300,$A81,Распис!$C$4:$C$300,"&lt;="&amp;K$1,Распис!$D$4:$D$300,"&gt;="&amp;K$1)&gt;0,SUMIFS(Распис!$H$4:$H$300,Распис!$B$4:$B$300,$A81,Распис!$C$4:$C$300,"&lt;="&amp;K$1,Распис!$D$4:$D$300,"&gt;="&amp;K$1),SUMIF(База!$B$3:$B$305,$A81,База!$H$3:$H$152))</f>
        <v>0</v>
      </c>
      <c r="L81" s="46">
        <f ca="1">IF(COUNTIFS(Распис!$B$4:$B$300,$A81,Распис!$C$4:$C$300,"&lt;="&amp;L$1,Распис!$D$4:$D$300,"&gt;="&amp;L$1)&gt;0,SUMIFS(Распис!$I$4:$I$300,Распис!$B$4:$B$300,$A81,Распис!$C$4:$C$300,"&lt;="&amp;L$1,Распис!$D$4:$D$300,"&gt;="&amp;L$1),SUMIF(База!$B$3:$B$305,$A81,База!$I$3:$I$152))</f>
        <v>0</v>
      </c>
      <c r="M81" s="46">
        <f ca="1">IF(COUNTIFS(Распис!$B$4:$B$300,$A81,Распис!$C$4:$C$300,"&lt;="&amp;M$1,Распис!$D$4:$D$300,"&gt;="&amp;M$1)&gt;0,SUMIFS(Распис!$J$4:$J$300,Распис!$B$4:$B$300,$A81,Распис!$C$4:$C$300,"&lt;="&amp;M$1,Распис!$D$4:$D$300,"&gt;="&amp;M$1),SUMIF(База!$B$3:$B$305,$A81,База!$J$3:$J$152))</f>
        <v>0</v>
      </c>
      <c r="N81" s="46">
        <f ca="1">IF(COUNTIFS(Распис!$B$4:$B$300,$A81,Распис!$C$4:$C$300,"&lt;="&amp;N$1,Распис!$D$4:$D$300,"&gt;="&amp;N$1)&gt;0,SUMIFS(Распис!$K$4:$K$300,Распис!$B$4:$B$300,$A81,Распис!$C$4:$C$300,"&lt;="&amp;N$1,Распис!$D$4:$D$300,"&gt;="&amp;N$1),SUMIF(База!$B$3:$B$305,$A81,База!$K$3:$K$152))</f>
        <v>0</v>
      </c>
      <c r="O81" s="46" t="s">
        <v>23</v>
      </c>
      <c r="P81" s="46">
        <f ca="1">IF(COUNTIFS(Распис!$B$4:$B$300,$A81,Распис!$C$4:$C$300,"&lt;="&amp;P$1,Распис!$D$4:$D$300,"&gt;="&amp;P$1)&gt;0,SUMIFS(Распис!$F$4:$F$300,Распис!$B$4:$B$300,$A81,Распис!$C$4:$C$300,"&lt;="&amp;P$1,Распис!$D$4:$D$300,"&gt;="&amp;P$1),SUMIF(База!$B$3:$B$305,$A81,База!$F$3:$F$152))</f>
        <v>0</v>
      </c>
      <c r="Q81" s="46">
        <f ca="1">IF(COUNTIFS(Распис!$B$4:$B$300,$A81,Распис!$C$4:$C$300,"&lt;="&amp;Q$1,Распис!$D$4:$D$300,"&gt;="&amp;Q$1)&gt;0,SUMIFS(Распис!$G$4:$G$300,Распис!$B$4:$B$300,$A81,Распис!$C$4:$C$300,"&lt;="&amp;Q$1,Распис!$D$4:$D$300,"&gt;="&amp;Q$1),SUMIF(База!$B$3:$B$305,$A81,База!$G$3:$G$152))</f>
        <v>0</v>
      </c>
      <c r="R81" s="46">
        <f ca="1">IF(COUNTIFS(Распис!$B$4:$B$300,$A81,Распис!$C$4:$C$300,"&lt;="&amp;R$1,Распис!$D$4:$D$300,"&gt;="&amp;R$1)&gt;0,SUMIFS(Распис!$H$4:$H$300,Распис!$B$4:$B$300,$A81,Распис!$C$4:$C$300,"&lt;="&amp;R$1,Распис!$D$4:$D$300,"&gt;="&amp;R$1),SUMIF(База!$B$3:$B$305,$A81,База!$H$3:$H$152))</f>
        <v>0</v>
      </c>
      <c r="S81" s="46">
        <f ca="1">IF(COUNTIFS(Распис!$B$4:$B$300,$A81,Распис!$C$4:$C$300,"&lt;="&amp;S$1,Распис!$D$4:$D$300,"&gt;="&amp;S$1)&gt;0,SUMIFS(Распис!$I$4:$I$300,Распис!$B$4:$B$300,$A81,Распис!$C$4:$C$300,"&lt;="&amp;S$1,Распис!$D$4:$D$300,"&gt;="&amp;S$1),SUMIF(База!$B$3:$B$305,$A81,База!$I$3:$I$152))</f>
        <v>0</v>
      </c>
      <c r="T81" s="46">
        <f ca="1">IF(COUNTIFS(Распис!$B$4:$B$300,$A81,Распис!$C$4:$C$300,"&lt;="&amp;T$1,Распис!$D$4:$D$300,"&gt;="&amp;T$1)&gt;0,SUMIFS(Распис!$J$4:$J$300,Распис!$B$4:$B$300,$A81,Распис!$C$4:$C$300,"&lt;="&amp;T$1,Распис!$D$4:$D$300,"&gt;="&amp;T$1),SUMIF(База!$B$3:$B$305,$A81,База!$J$3:$J$152))</f>
        <v>0</v>
      </c>
      <c r="U81" s="46">
        <f ca="1">IF(COUNTIFS(Распис!$B$4:$B$300,$A81,Распис!$C$4:$C$300,"&lt;="&amp;U$1,Распис!$D$4:$D$300,"&gt;="&amp;U$1)&gt;0,SUMIFS(Распис!$K$4:$K$300,Распис!$B$4:$B$300,$A81,Распис!$C$4:$C$300,"&lt;="&amp;U$1,Распис!$D$4:$D$300,"&gt;="&amp;U$1),SUMIF(База!$B$3:$B$305,$A81,База!$K$3:$K$152))</f>
        <v>0</v>
      </c>
      <c r="V81" s="46" t="s">
        <v>23</v>
      </c>
      <c r="W81" s="46">
        <f ca="1">IF(COUNTIFS(Распис!$B$4:$B$300,$A81,Распис!$C$4:$C$300,"&lt;="&amp;W$1,Распис!$D$4:$D$300,"&gt;="&amp;W$1)&gt;0,SUMIFS(Распис!$F$4:$F$300,Распис!$B$4:$B$300,$A81,Распис!$C$4:$C$300,"&lt;="&amp;W$1,Распис!$D$4:$D$300,"&gt;="&amp;W$1),SUMIF(База!$B$3:$B$305,$A81,База!$F$3:$F$152))</f>
        <v>0</v>
      </c>
      <c r="X81" s="46">
        <f ca="1">IF(COUNTIFS(Распис!$B$4:$B$300,$A81,Распис!$C$4:$C$300,"&lt;="&amp;X$1,Распис!$D$4:$D$300,"&gt;="&amp;X$1)&gt;0,SUMIFS(Распис!$G$4:$G$300,Распис!$B$4:$B$300,$A81,Распис!$C$4:$C$300,"&lt;="&amp;X$1,Распис!$D$4:$D$300,"&gt;="&amp;X$1),SUMIF(База!$B$3:$B$305,$A81,База!$G$3:$G$152))</f>
        <v>0</v>
      </c>
      <c r="Y81" s="46">
        <f ca="1">IF(COUNTIFS(Распис!$B$4:$B$300,$A81,Распис!$C$4:$C$300,"&lt;="&amp;Y$1,Распис!$D$4:$D$300,"&gt;="&amp;Y$1)&gt;0,SUMIFS(Распис!$H$4:$H$300,Распис!$B$4:$B$300,$A81,Распис!$C$4:$C$300,"&lt;="&amp;Y$1,Распис!$D$4:$D$300,"&gt;="&amp;Y$1),SUMIF(База!$B$3:$B$305,$A81,База!$H$3:$H$152))</f>
        <v>0</v>
      </c>
      <c r="Z81" s="46">
        <f ca="1">IF(COUNTIFS(Распис!$B$4:$B$300,$A81,Распис!$C$4:$C$300,"&lt;="&amp;Z$1,Распис!$D$4:$D$300,"&gt;="&amp;Z$1)&gt;0,SUMIFS(Распис!$I$4:$I$300,Распис!$B$4:$B$300,$A81,Распис!$C$4:$C$300,"&lt;="&amp;Z$1,Распис!$D$4:$D$300,"&gt;="&amp;Z$1),SUMIF(База!$B$3:$B$305,$A81,База!$I$3:$I$152))</f>
        <v>0</v>
      </c>
      <c r="AA81" s="46">
        <f ca="1">IF(COUNTIFS(Распис!$B$4:$B$300,$A81,Распис!$C$4:$C$300,"&lt;="&amp;AA$1,Распис!$D$4:$D$300,"&gt;="&amp;AA$1)&gt;0,SUMIFS(Распис!$J$4:$J$300,Распис!$B$4:$B$300,$A81,Распис!$C$4:$C$300,"&lt;="&amp;AA$1,Распис!$D$4:$D$300,"&gt;="&amp;AA$1),SUMIF(База!$B$3:$B$305,$A81,База!$J$3:$J$152))</f>
        <v>0</v>
      </c>
      <c r="AB81" s="46">
        <f ca="1">IF(COUNTIFS(Распис!$B$4:$B$300,$A81,Распис!$C$4:$C$300,"&lt;="&amp;AB$1,Распис!$D$4:$D$300,"&gt;="&amp;AB$1)&gt;0,SUMIFS(Распис!$K$4:$K$300,Распис!$B$4:$B$300,$A81,Распис!$C$4:$C$300,"&lt;="&amp;AB$1,Распис!$D$4:$D$300,"&gt;="&amp;AB$1),SUMIF(База!$B$3:$B$305,$A81,База!$K$3:$K$152))</f>
        <v>0</v>
      </c>
      <c r="AC81" s="46" t="s">
        <v>23</v>
      </c>
      <c r="AD81" s="46">
        <f ca="1">IF(COUNTIFS(Распис!$B$4:$B$300,$A81,Распис!$C$4:$C$300,"&lt;="&amp;AD$1,Распис!$D$4:$D$300,"&gt;="&amp;AD$1)&gt;0,SUMIFS(Распис!$F$4:$F$300,Распис!$B$4:$B$300,$A81,Распис!$C$4:$C$300,"&lt;="&amp;AD$1,Распис!$D$4:$D$300,"&gt;="&amp;AD$1),SUMIF(База!$B$3:$B$305,$A81,База!$F$3:$F$152))</f>
        <v>0</v>
      </c>
      <c r="AE81" s="46">
        <f ca="1">IF(COUNTIFS(Распис!$B$4:$B$300,$A81,Распис!$C$4:$C$300,"&lt;="&amp;AE$1,Распис!$D$4:$D$300,"&gt;="&amp;AE$1)&gt;0,SUMIFS(Распис!$G$4:$G$300,Распис!$B$4:$B$300,$A81,Распис!$C$4:$C$300,"&lt;="&amp;AE$1,Распис!$D$4:$D$300,"&gt;="&amp;AE$1),SUMIF(База!$B$3:$B$305,$A81,База!$G$3:$G$152))</f>
        <v>0</v>
      </c>
      <c r="AF81" s="46">
        <f ca="1">IF(COUNTIFS(Распис!$B$4:$B$300,$A81,Распис!$C$4:$C$300,"&lt;="&amp;AF$1,Распис!$D$4:$D$300,"&gt;="&amp;AF$1)&gt;0,SUMIFS(Распис!$H$4:$H$300,Распис!$B$4:$B$300,$A81,Распис!$C$4:$C$300,"&lt;="&amp;AF$1,Распис!$D$4:$D$300,"&gt;="&amp;AF$1),SUMIF(База!$B$3:$B$305,$A81,База!$H$3:$H$152))</f>
        <v>0</v>
      </c>
      <c r="AG81" s="46">
        <f t="shared" ca="1" si="17"/>
        <v>0</v>
      </c>
      <c r="AH81" s="46">
        <f ca="1">AG81-SUMIFS(Распред!$G$4:$G$300,Распред!$B$4:$B$300,"январь",Распред!$F$4:$F$300,A81)</f>
        <v>0</v>
      </c>
      <c r="AI81" s="46">
        <f ca="1">AH81+(COUNTIF(B81:AF81,"КД")+SUMIFS(Распред!$AH$4:$AH$300,Распред!$F$4:$F$300,A81,Распред!$B$4:$B$300,"январь"))*4</f>
        <v>20</v>
      </c>
      <c r="AJ81" s="46">
        <f t="shared" ca="1" si="18"/>
        <v>0</v>
      </c>
      <c r="AK81" s="46">
        <f t="shared" ca="1" si="19"/>
        <v>0</v>
      </c>
      <c r="AL81" s="46">
        <f>SUMIFS(Распред!$K$4:$K$300,Распред!$B$4:$B$300,"январь",Распред!$J$4:$J$300,A81)+SUMIFS(Распред!$M$4:$M$300,Распред!$B$4:$B$300,"январь",Распред!$L$4:$L$300,A81)+SUMIFS(Распред!$O$4:$O$300,Распред!$B$4:$B$300,"январь",Распред!$N$4:$N$300,A81)+SUMIFS(Распред!$Q$4:$Q$300,Распред!$B$4:$B$300,"январь",Распред!$P$4:$P$300,A81)+SUMIFS(Распред!$S$4:$S$300,Распред!$B$4:$B$300,"январь",Распред!$R$4:$R$300,A81)+SUMIFS(Распред!$U$4:$U$300,Распред!$B$4:$B$300,"январь",Распред!$T$4:$T$300,A81)+SUMIFS(Распред!$W$4:$W$300,Распред!$B$4:$B$300,"январь",Распред!$V$4:$V$300,A81)+SUMIFS(Распред!$Y$4:$Y$300,Распред!$B$4:$B$300,"январь",Распред!$X$4:$X$300,A81)+SUMIFS(Распред!$AA$4:$AA$300,Распред!$B$4:$B$300,"январь",Распред!$Z$4:$Z$300,A81)+SUMIFS(Распред!$AC$4:$AC$300,Распред!$B$4:$B$300,"январь",Распред!$AB$4:$AB$300,A81)</f>
        <v>0</v>
      </c>
      <c r="AM81" s="46">
        <f t="shared" ca="1" si="20"/>
        <v>0</v>
      </c>
      <c r="AN81" s="46">
        <f t="shared" ca="1" si="21"/>
        <v>0</v>
      </c>
      <c r="AO81" s="46">
        <f t="shared" ca="1" si="22"/>
        <v>0</v>
      </c>
      <c r="AP81" s="46"/>
      <c r="AQ81" s="46">
        <f t="shared" ca="1" si="23"/>
        <v>0</v>
      </c>
      <c r="AR81" s="47"/>
      <c r="AS81" s="47">
        <f t="shared" ca="1" si="24"/>
        <v>0</v>
      </c>
      <c r="AT81" s="47"/>
      <c r="AU81" s="47"/>
      <c r="AV81" s="47"/>
      <c r="AW81" s="47"/>
      <c r="AX81" s="47"/>
      <c r="AY81" s="47"/>
      <c r="AZ81" s="47"/>
      <c r="BA81" s="47"/>
      <c r="BB81" s="47"/>
    </row>
    <row r="82" spans="1:54" x14ac:dyDescent="0.25">
      <c r="A82" s="47">
        <f>База!B82</f>
        <v>0</v>
      </c>
      <c r="B82" s="46" t="s">
        <v>24</v>
      </c>
      <c r="C82" s="46" t="s">
        <v>24</v>
      </c>
      <c r="D82" s="46" t="s">
        <v>25</v>
      </c>
      <c r="E82" s="46" t="s">
        <v>25</v>
      </c>
      <c r="F82" s="46" t="s">
        <v>25</v>
      </c>
      <c r="G82" s="46" t="s">
        <v>25</v>
      </c>
      <c r="H82" s="46" t="s">
        <v>23</v>
      </c>
      <c r="I82" s="46" t="s">
        <v>25</v>
      </c>
      <c r="J82" s="46">
        <f ca="1">IF(COUNTIFS(Распис!$B$4:$B$300,$A82,Распис!$C$4:$C$300,"&lt;="&amp;J$1,Распис!$D$4:$D$300,"&gt;="&amp;J$1)&gt;0,SUMIFS(Распис!$G$4:$G$300,Распис!$B$4:$B$300,$A82,Распис!$C$4:$C$300,"&lt;="&amp;J$1,Распис!$D$4:$D$300,"&gt;="&amp;J$1),SUMIF(База!$B$3:$B$305,$A82,База!$G$3:$G$152))</f>
        <v>0</v>
      </c>
      <c r="K82" s="46">
        <f ca="1">IF(COUNTIFS(Распис!$B$4:$B$300,$A82,Распис!$C$4:$C$300,"&lt;="&amp;K$1,Распис!$D$4:$D$300,"&gt;="&amp;K$1)&gt;0,SUMIFS(Распис!$H$4:$H$300,Распис!$B$4:$B$300,$A82,Распис!$C$4:$C$300,"&lt;="&amp;K$1,Распис!$D$4:$D$300,"&gt;="&amp;K$1),SUMIF(База!$B$3:$B$305,$A82,База!$H$3:$H$152))</f>
        <v>0</v>
      </c>
      <c r="L82" s="46">
        <f ca="1">IF(COUNTIFS(Распис!$B$4:$B$300,$A82,Распис!$C$4:$C$300,"&lt;="&amp;L$1,Распис!$D$4:$D$300,"&gt;="&amp;L$1)&gt;0,SUMIFS(Распис!$I$4:$I$300,Распис!$B$4:$B$300,$A82,Распис!$C$4:$C$300,"&lt;="&amp;L$1,Распис!$D$4:$D$300,"&gt;="&amp;L$1),SUMIF(База!$B$3:$B$305,$A82,База!$I$3:$I$152))</f>
        <v>0</v>
      </c>
      <c r="M82" s="46">
        <f ca="1">IF(COUNTIFS(Распис!$B$4:$B$300,$A82,Распис!$C$4:$C$300,"&lt;="&amp;M$1,Распис!$D$4:$D$300,"&gt;="&amp;M$1)&gt;0,SUMIFS(Распис!$J$4:$J$300,Распис!$B$4:$B$300,$A82,Распис!$C$4:$C$300,"&lt;="&amp;M$1,Распис!$D$4:$D$300,"&gt;="&amp;M$1),SUMIF(База!$B$3:$B$305,$A82,База!$J$3:$J$152))</f>
        <v>0</v>
      </c>
      <c r="N82" s="46">
        <f ca="1">IF(COUNTIFS(Распис!$B$4:$B$300,$A82,Распис!$C$4:$C$300,"&lt;="&amp;N$1,Распис!$D$4:$D$300,"&gt;="&amp;N$1)&gt;0,SUMIFS(Распис!$K$4:$K$300,Распис!$B$4:$B$300,$A82,Распис!$C$4:$C$300,"&lt;="&amp;N$1,Распис!$D$4:$D$300,"&gt;="&amp;N$1),SUMIF(База!$B$3:$B$305,$A82,База!$K$3:$K$152))</f>
        <v>0</v>
      </c>
      <c r="O82" s="46" t="s">
        <v>23</v>
      </c>
      <c r="P82" s="46">
        <f ca="1">IF(COUNTIFS(Распис!$B$4:$B$300,$A82,Распис!$C$4:$C$300,"&lt;="&amp;P$1,Распис!$D$4:$D$300,"&gt;="&amp;P$1)&gt;0,SUMIFS(Распис!$F$4:$F$300,Распис!$B$4:$B$300,$A82,Распис!$C$4:$C$300,"&lt;="&amp;P$1,Распис!$D$4:$D$300,"&gt;="&amp;P$1),SUMIF(База!$B$3:$B$305,$A82,База!$F$3:$F$152))</f>
        <v>0</v>
      </c>
      <c r="Q82" s="46">
        <f ca="1">IF(COUNTIFS(Распис!$B$4:$B$300,$A82,Распис!$C$4:$C$300,"&lt;="&amp;Q$1,Распис!$D$4:$D$300,"&gt;="&amp;Q$1)&gt;0,SUMIFS(Распис!$G$4:$G$300,Распис!$B$4:$B$300,$A82,Распис!$C$4:$C$300,"&lt;="&amp;Q$1,Распис!$D$4:$D$300,"&gt;="&amp;Q$1),SUMIF(База!$B$3:$B$305,$A82,База!$G$3:$G$152))</f>
        <v>0</v>
      </c>
      <c r="R82" s="46">
        <f ca="1">IF(COUNTIFS(Распис!$B$4:$B$300,$A82,Распис!$C$4:$C$300,"&lt;="&amp;R$1,Распис!$D$4:$D$300,"&gt;="&amp;R$1)&gt;0,SUMIFS(Распис!$H$4:$H$300,Распис!$B$4:$B$300,$A82,Распис!$C$4:$C$300,"&lt;="&amp;R$1,Распис!$D$4:$D$300,"&gt;="&amp;R$1),SUMIF(База!$B$3:$B$305,$A82,База!$H$3:$H$152))</f>
        <v>0</v>
      </c>
      <c r="S82" s="46">
        <f ca="1">IF(COUNTIFS(Распис!$B$4:$B$300,$A82,Распис!$C$4:$C$300,"&lt;="&amp;S$1,Распис!$D$4:$D$300,"&gt;="&amp;S$1)&gt;0,SUMIFS(Распис!$I$4:$I$300,Распис!$B$4:$B$300,$A82,Распис!$C$4:$C$300,"&lt;="&amp;S$1,Распис!$D$4:$D$300,"&gt;="&amp;S$1),SUMIF(База!$B$3:$B$305,$A82,База!$I$3:$I$152))</f>
        <v>0</v>
      </c>
      <c r="T82" s="46">
        <f ca="1">IF(COUNTIFS(Распис!$B$4:$B$300,$A82,Распис!$C$4:$C$300,"&lt;="&amp;T$1,Распис!$D$4:$D$300,"&gt;="&amp;T$1)&gt;0,SUMIFS(Распис!$J$4:$J$300,Распис!$B$4:$B$300,$A82,Распис!$C$4:$C$300,"&lt;="&amp;T$1,Распис!$D$4:$D$300,"&gt;="&amp;T$1),SUMIF(База!$B$3:$B$305,$A82,База!$J$3:$J$152))</f>
        <v>0</v>
      </c>
      <c r="U82" s="46">
        <f ca="1">IF(COUNTIFS(Распис!$B$4:$B$300,$A82,Распис!$C$4:$C$300,"&lt;="&amp;U$1,Распис!$D$4:$D$300,"&gt;="&amp;U$1)&gt;0,SUMIFS(Распис!$K$4:$K$300,Распис!$B$4:$B$300,$A82,Распис!$C$4:$C$300,"&lt;="&amp;U$1,Распис!$D$4:$D$300,"&gt;="&amp;U$1),SUMIF(База!$B$3:$B$305,$A82,База!$K$3:$K$152))</f>
        <v>0</v>
      </c>
      <c r="V82" s="46" t="s">
        <v>23</v>
      </c>
      <c r="W82" s="46">
        <f ca="1">IF(COUNTIFS(Распис!$B$4:$B$300,$A82,Распис!$C$4:$C$300,"&lt;="&amp;W$1,Распис!$D$4:$D$300,"&gt;="&amp;W$1)&gt;0,SUMIFS(Распис!$F$4:$F$300,Распис!$B$4:$B$300,$A82,Распис!$C$4:$C$300,"&lt;="&amp;W$1,Распис!$D$4:$D$300,"&gt;="&amp;W$1),SUMIF(База!$B$3:$B$305,$A82,База!$F$3:$F$152))</f>
        <v>0</v>
      </c>
      <c r="X82" s="46">
        <f ca="1">IF(COUNTIFS(Распис!$B$4:$B$300,$A82,Распис!$C$4:$C$300,"&lt;="&amp;X$1,Распис!$D$4:$D$300,"&gt;="&amp;X$1)&gt;0,SUMIFS(Распис!$G$4:$G$300,Распис!$B$4:$B$300,$A82,Распис!$C$4:$C$300,"&lt;="&amp;X$1,Распис!$D$4:$D$300,"&gt;="&amp;X$1),SUMIF(База!$B$3:$B$305,$A82,База!$G$3:$G$152))</f>
        <v>0</v>
      </c>
      <c r="Y82" s="46">
        <f ca="1">IF(COUNTIFS(Распис!$B$4:$B$300,$A82,Распис!$C$4:$C$300,"&lt;="&amp;Y$1,Распис!$D$4:$D$300,"&gt;="&amp;Y$1)&gt;0,SUMIFS(Распис!$H$4:$H$300,Распис!$B$4:$B$300,$A82,Распис!$C$4:$C$300,"&lt;="&amp;Y$1,Распис!$D$4:$D$300,"&gt;="&amp;Y$1),SUMIF(База!$B$3:$B$305,$A82,База!$H$3:$H$152))</f>
        <v>0</v>
      </c>
      <c r="Z82" s="46">
        <f ca="1">IF(COUNTIFS(Распис!$B$4:$B$300,$A82,Распис!$C$4:$C$300,"&lt;="&amp;Z$1,Распис!$D$4:$D$300,"&gt;="&amp;Z$1)&gt;0,SUMIFS(Распис!$I$4:$I$300,Распис!$B$4:$B$300,$A82,Распис!$C$4:$C$300,"&lt;="&amp;Z$1,Распис!$D$4:$D$300,"&gt;="&amp;Z$1),SUMIF(База!$B$3:$B$305,$A82,База!$I$3:$I$152))</f>
        <v>0</v>
      </c>
      <c r="AA82" s="46">
        <f ca="1">IF(COUNTIFS(Распис!$B$4:$B$300,$A82,Распис!$C$4:$C$300,"&lt;="&amp;AA$1,Распис!$D$4:$D$300,"&gt;="&amp;AA$1)&gt;0,SUMIFS(Распис!$J$4:$J$300,Распис!$B$4:$B$300,$A82,Распис!$C$4:$C$300,"&lt;="&amp;AA$1,Распис!$D$4:$D$300,"&gt;="&amp;AA$1),SUMIF(База!$B$3:$B$305,$A82,База!$J$3:$J$152))</f>
        <v>0</v>
      </c>
      <c r="AB82" s="46">
        <f ca="1">IF(COUNTIFS(Распис!$B$4:$B$300,$A82,Распис!$C$4:$C$300,"&lt;="&amp;AB$1,Распис!$D$4:$D$300,"&gt;="&amp;AB$1)&gt;0,SUMIFS(Распис!$K$4:$K$300,Распис!$B$4:$B$300,$A82,Распис!$C$4:$C$300,"&lt;="&amp;AB$1,Распис!$D$4:$D$300,"&gt;="&amp;AB$1),SUMIF(База!$B$3:$B$305,$A82,База!$K$3:$K$152))</f>
        <v>0</v>
      </c>
      <c r="AC82" s="46" t="s">
        <v>23</v>
      </c>
      <c r="AD82" s="46">
        <f ca="1">IF(COUNTIFS(Распис!$B$4:$B$300,$A82,Распис!$C$4:$C$300,"&lt;="&amp;AD$1,Распис!$D$4:$D$300,"&gt;="&amp;AD$1)&gt;0,SUMIFS(Распис!$F$4:$F$300,Распис!$B$4:$B$300,$A82,Распис!$C$4:$C$300,"&lt;="&amp;AD$1,Распис!$D$4:$D$300,"&gt;="&amp;AD$1),SUMIF(База!$B$3:$B$305,$A82,База!$F$3:$F$152))</f>
        <v>0</v>
      </c>
      <c r="AE82" s="46">
        <f ca="1">IF(COUNTIFS(Распис!$B$4:$B$300,$A82,Распис!$C$4:$C$300,"&lt;="&amp;AE$1,Распис!$D$4:$D$300,"&gt;="&amp;AE$1)&gt;0,SUMIFS(Распис!$G$4:$G$300,Распис!$B$4:$B$300,$A82,Распис!$C$4:$C$300,"&lt;="&amp;AE$1,Распис!$D$4:$D$300,"&gt;="&amp;AE$1),SUMIF(База!$B$3:$B$305,$A82,База!$G$3:$G$152))</f>
        <v>0</v>
      </c>
      <c r="AF82" s="46">
        <f ca="1">IF(COUNTIFS(Распис!$B$4:$B$300,$A82,Распис!$C$4:$C$300,"&lt;="&amp;AF$1,Распис!$D$4:$D$300,"&gt;="&amp;AF$1)&gt;0,SUMIFS(Распис!$H$4:$H$300,Распис!$B$4:$B$300,$A82,Распис!$C$4:$C$300,"&lt;="&amp;AF$1,Распис!$D$4:$D$300,"&gt;="&amp;AF$1),SUMIF(База!$B$3:$B$305,$A82,База!$H$3:$H$152))</f>
        <v>0</v>
      </c>
      <c r="AG82" s="46">
        <f t="shared" ca="1" si="17"/>
        <v>0</v>
      </c>
      <c r="AH82" s="46">
        <f ca="1">AG82-SUMIFS(Распред!$G$4:$G$300,Распред!$B$4:$B$300,"январь",Распред!$F$4:$F$300,A82)</f>
        <v>0</v>
      </c>
      <c r="AI82" s="46">
        <f ca="1">AH82+(COUNTIF(B82:AF82,"КД")+SUMIFS(Распред!$AH$4:$AH$300,Распред!$F$4:$F$300,A82,Распред!$B$4:$B$300,"январь"))*4</f>
        <v>20</v>
      </c>
      <c r="AJ82" s="46">
        <f t="shared" ca="1" si="18"/>
        <v>0</v>
      </c>
      <c r="AK82" s="46">
        <f t="shared" ca="1" si="19"/>
        <v>0</v>
      </c>
      <c r="AL82" s="46">
        <f>SUMIFS(Распред!$K$4:$K$300,Распред!$B$4:$B$300,"январь",Распред!$J$4:$J$300,A82)+SUMIFS(Распред!$M$4:$M$300,Распред!$B$4:$B$300,"январь",Распред!$L$4:$L$300,A82)+SUMIFS(Распред!$O$4:$O$300,Распред!$B$4:$B$300,"январь",Распред!$N$4:$N$300,A82)+SUMIFS(Распред!$Q$4:$Q$300,Распред!$B$4:$B$300,"январь",Распред!$P$4:$P$300,A82)+SUMIFS(Распред!$S$4:$S$300,Распред!$B$4:$B$300,"январь",Распред!$R$4:$R$300,A82)+SUMIFS(Распред!$U$4:$U$300,Распред!$B$4:$B$300,"январь",Распред!$T$4:$T$300,A82)+SUMIFS(Распред!$W$4:$W$300,Распред!$B$4:$B$300,"январь",Распред!$V$4:$V$300,A82)+SUMIFS(Распред!$Y$4:$Y$300,Распред!$B$4:$B$300,"январь",Распред!$X$4:$X$300,A82)+SUMIFS(Распред!$AA$4:$AA$300,Распред!$B$4:$B$300,"январь",Распред!$Z$4:$Z$300,A82)+SUMIFS(Распред!$AC$4:$AC$300,Распред!$B$4:$B$300,"январь",Распред!$AB$4:$AB$300,A82)</f>
        <v>0</v>
      </c>
      <c r="AM82" s="46">
        <f t="shared" ca="1" si="20"/>
        <v>0</v>
      </c>
      <c r="AN82" s="46">
        <f t="shared" ca="1" si="21"/>
        <v>0</v>
      </c>
      <c r="AO82" s="46">
        <f t="shared" ca="1" si="22"/>
        <v>0</v>
      </c>
      <c r="AP82" s="46"/>
      <c r="AQ82" s="46">
        <f t="shared" ca="1" si="23"/>
        <v>0</v>
      </c>
      <c r="AR82" s="47"/>
      <c r="AS82" s="47">
        <f t="shared" ca="1" si="24"/>
        <v>0</v>
      </c>
      <c r="AT82" s="47"/>
      <c r="AU82" s="47"/>
      <c r="AV82" s="47"/>
      <c r="AW82" s="47"/>
      <c r="AX82" s="47"/>
      <c r="AY82" s="47"/>
      <c r="AZ82" s="47"/>
      <c r="BA82" s="47"/>
      <c r="BB82" s="47"/>
    </row>
    <row r="83" spans="1:54" x14ac:dyDescent="0.25">
      <c r="A83" s="47">
        <f>База!B83</f>
        <v>0</v>
      </c>
      <c r="B83" s="46" t="s">
        <v>24</v>
      </c>
      <c r="C83" s="46" t="s">
        <v>24</v>
      </c>
      <c r="D83" s="46" t="s">
        <v>25</v>
      </c>
      <c r="E83" s="46" t="s">
        <v>25</v>
      </c>
      <c r="F83" s="46" t="s">
        <v>25</v>
      </c>
      <c r="G83" s="46" t="s">
        <v>25</v>
      </c>
      <c r="H83" s="46" t="s">
        <v>23</v>
      </c>
      <c r="I83" s="46" t="s">
        <v>25</v>
      </c>
      <c r="J83" s="46">
        <f ca="1">IF(COUNTIFS(Распис!$B$4:$B$300,$A83,Распис!$C$4:$C$300,"&lt;="&amp;J$1,Распис!$D$4:$D$300,"&gt;="&amp;J$1)&gt;0,SUMIFS(Распис!$G$4:$G$300,Распис!$B$4:$B$300,$A83,Распис!$C$4:$C$300,"&lt;="&amp;J$1,Распис!$D$4:$D$300,"&gt;="&amp;J$1),SUMIF(База!$B$3:$B$305,$A83,База!$G$3:$G$152))</f>
        <v>0</v>
      </c>
      <c r="K83" s="46">
        <f ca="1">IF(COUNTIFS(Распис!$B$4:$B$300,$A83,Распис!$C$4:$C$300,"&lt;="&amp;K$1,Распис!$D$4:$D$300,"&gt;="&amp;K$1)&gt;0,SUMIFS(Распис!$H$4:$H$300,Распис!$B$4:$B$300,$A83,Распис!$C$4:$C$300,"&lt;="&amp;K$1,Распис!$D$4:$D$300,"&gt;="&amp;K$1),SUMIF(База!$B$3:$B$305,$A83,База!$H$3:$H$152))</f>
        <v>0</v>
      </c>
      <c r="L83" s="46">
        <f ca="1">IF(COUNTIFS(Распис!$B$4:$B$300,$A83,Распис!$C$4:$C$300,"&lt;="&amp;L$1,Распис!$D$4:$D$300,"&gt;="&amp;L$1)&gt;0,SUMIFS(Распис!$I$4:$I$300,Распис!$B$4:$B$300,$A83,Распис!$C$4:$C$300,"&lt;="&amp;L$1,Распис!$D$4:$D$300,"&gt;="&amp;L$1),SUMIF(База!$B$3:$B$305,$A83,База!$I$3:$I$152))</f>
        <v>0</v>
      </c>
      <c r="M83" s="46">
        <f ca="1">IF(COUNTIFS(Распис!$B$4:$B$300,$A83,Распис!$C$4:$C$300,"&lt;="&amp;M$1,Распис!$D$4:$D$300,"&gt;="&amp;M$1)&gt;0,SUMIFS(Распис!$J$4:$J$300,Распис!$B$4:$B$300,$A83,Распис!$C$4:$C$300,"&lt;="&amp;M$1,Распис!$D$4:$D$300,"&gt;="&amp;M$1),SUMIF(База!$B$3:$B$305,$A83,База!$J$3:$J$152))</f>
        <v>0</v>
      </c>
      <c r="N83" s="46">
        <f ca="1">IF(COUNTIFS(Распис!$B$4:$B$300,$A83,Распис!$C$4:$C$300,"&lt;="&amp;N$1,Распис!$D$4:$D$300,"&gt;="&amp;N$1)&gt;0,SUMIFS(Распис!$K$4:$K$300,Распис!$B$4:$B$300,$A83,Распис!$C$4:$C$300,"&lt;="&amp;N$1,Распис!$D$4:$D$300,"&gt;="&amp;N$1),SUMIF(База!$B$3:$B$305,$A83,База!$K$3:$K$152))</f>
        <v>0</v>
      </c>
      <c r="O83" s="46" t="s">
        <v>23</v>
      </c>
      <c r="P83" s="46">
        <f ca="1">IF(COUNTIFS(Распис!$B$4:$B$300,$A83,Распис!$C$4:$C$300,"&lt;="&amp;P$1,Распис!$D$4:$D$300,"&gt;="&amp;P$1)&gt;0,SUMIFS(Распис!$F$4:$F$300,Распис!$B$4:$B$300,$A83,Распис!$C$4:$C$300,"&lt;="&amp;P$1,Распис!$D$4:$D$300,"&gt;="&amp;P$1),SUMIF(База!$B$3:$B$305,$A83,База!$F$3:$F$152))</f>
        <v>0</v>
      </c>
      <c r="Q83" s="46">
        <f ca="1">IF(COUNTIFS(Распис!$B$4:$B$300,$A83,Распис!$C$4:$C$300,"&lt;="&amp;Q$1,Распис!$D$4:$D$300,"&gt;="&amp;Q$1)&gt;0,SUMIFS(Распис!$G$4:$G$300,Распис!$B$4:$B$300,$A83,Распис!$C$4:$C$300,"&lt;="&amp;Q$1,Распис!$D$4:$D$300,"&gt;="&amp;Q$1),SUMIF(База!$B$3:$B$305,$A83,База!$G$3:$G$152))</f>
        <v>0</v>
      </c>
      <c r="R83" s="46">
        <f ca="1">IF(COUNTIFS(Распис!$B$4:$B$300,$A83,Распис!$C$4:$C$300,"&lt;="&amp;R$1,Распис!$D$4:$D$300,"&gt;="&amp;R$1)&gt;0,SUMIFS(Распис!$H$4:$H$300,Распис!$B$4:$B$300,$A83,Распис!$C$4:$C$300,"&lt;="&amp;R$1,Распис!$D$4:$D$300,"&gt;="&amp;R$1),SUMIF(База!$B$3:$B$305,$A83,База!$H$3:$H$152))</f>
        <v>0</v>
      </c>
      <c r="S83" s="46">
        <f ca="1">IF(COUNTIFS(Распис!$B$4:$B$300,$A83,Распис!$C$4:$C$300,"&lt;="&amp;S$1,Распис!$D$4:$D$300,"&gt;="&amp;S$1)&gt;0,SUMIFS(Распис!$I$4:$I$300,Распис!$B$4:$B$300,$A83,Распис!$C$4:$C$300,"&lt;="&amp;S$1,Распис!$D$4:$D$300,"&gt;="&amp;S$1),SUMIF(База!$B$3:$B$305,$A83,База!$I$3:$I$152))</f>
        <v>0</v>
      </c>
      <c r="T83" s="46">
        <f ca="1">IF(COUNTIFS(Распис!$B$4:$B$300,$A83,Распис!$C$4:$C$300,"&lt;="&amp;T$1,Распис!$D$4:$D$300,"&gt;="&amp;T$1)&gt;0,SUMIFS(Распис!$J$4:$J$300,Распис!$B$4:$B$300,$A83,Распис!$C$4:$C$300,"&lt;="&amp;T$1,Распис!$D$4:$D$300,"&gt;="&amp;T$1),SUMIF(База!$B$3:$B$305,$A83,База!$J$3:$J$152))</f>
        <v>0</v>
      </c>
      <c r="U83" s="46">
        <f ca="1">IF(COUNTIFS(Распис!$B$4:$B$300,$A83,Распис!$C$4:$C$300,"&lt;="&amp;U$1,Распис!$D$4:$D$300,"&gt;="&amp;U$1)&gt;0,SUMIFS(Распис!$K$4:$K$300,Распис!$B$4:$B$300,$A83,Распис!$C$4:$C$300,"&lt;="&amp;U$1,Распис!$D$4:$D$300,"&gt;="&amp;U$1),SUMIF(База!$B$3:$B$305,$A83,База!$K$3:$K$152))</f>
        <v>0</v>
      </c>
      <c r="V83" s="46" t="s">
        <v>23</v>
      </c>
      <c r="W83" s="46">
        <f ca="1">IF(COUNTIFS(Распис!$B$4:$B$300,$A83,Распис!$C$4:$C$300,"&lt;="&amp;W$1,Распис!$D$4:$D$300,"&gt;="&amp;W$1)&gt;0,SUMIFS(Распис!$F$4:$F$300,Распис!$B$4:$B$300,$A83,Распис!$C$4:$C$300,"&lt;="&amp;W$1,Распис!$D$4:$D$300,"&gt;="&amp;W$1),SUMIF(База!$B$3:$B$305,$A83,База!$F$3:$F$152))</f>
        <v>0</v>
      </c>
      <c r="X83" s="46">
        <f ca="1">IF(COUNTIFS(Распис!$B$4:$B$300,$A83,Распис!$C$4:$C$300,"&lt;="&amp;X$1,Распис!$D$4:$D$300,"&gt;="&amp;X$1)&gt;0,SUMIFS(Распис!$G$4:$G$300,Распис!$B$4:$B$300,$A83,Распис!$C$4:$C$300,"&lt;="&amp;X$1,Распис!$D$4:$D$300,"&gt;="&amp;X$1),SUMIF(База!$B$3:$B$305,$A83,База!$G$3:$G$152))</f>
        <v>0</v>
      </c>
      <c r="Y83" s="46">
        <f ca="1">IF(COUNTIFS(Распис!$B$4:$B$300,$A83,Распис!$C$4:$C$300,"&lt;="&amp;Y$1,Распис!$D$4:$D$300,"&gt;="&amp;Y$1)&gt;0,SUMIFS(Распис!$H$4:$H$300,Распис!$B$4:$B$300,$A83,Распис!$C$4:$C$300,"&lt;="&amp;Y$1,Распис!$D$4:$D$300,"&gt;="&amp;Y$1),SUMIF(База!$B$3:$B$305,$A83,База!$H$3:$H$152))</f>
        <v>0</v>
      </c>
      <c r="Z83" s="46">
        <f ca="1">IF(COUNTIFS(Распис!$B$4:$B$300,$A83,Распис!$C$4:$C$300,"&lt;="&amp;Z$1,Распис!$D$4:$D$300,"&gt;="&amp;Z$1)&gt;0,SUMIFS(Распис!$I$4:$I$300,Распис!$B$4:$B$300,$A83,Распис!$C$4:$C$300,"&lt;="&amp;Z$1,Распис!$D$4:$D$300,"&gt;="&amp;Z$1),SUMIF(База!$B$3:$B$305,$A83,База!$I$3:$I$152))</f>
        <v>0</v>
      </c>
      <c r="AA83" s="46">
        <f ca="1">IF(COUNTIFS(Распис!$B$4:$B$300,$A83,Распис!$C$4:$C$300,"&lt;="&amp;AA$1,Распис!$D$4:$D$300,"&gt;="&amp;AA$1)&gt;0,SUMIFS(Распис!$J$4:$J$300,Распис!$B$4:$B$300,$A83,Распис!$C$4:$C$300,"&lt;="&amp;AA$1,Распис!$D$4:$D$300,"&gt;="&amp;AA$1),SUMIF(База!$B$3:$B$305,$A83,База!$J$3:$J$152))</f>
        <v>0</v>
      </c>
      <c r="AB83" s="46">
        <f ca="1">IF(COUNTIFS(Распис!$B$4:$B$300,$A83,Распис!$C$4:$C$300,"&lt;="&amp;AB$1,Распис!$D$4:$D$300,"&gt;="&amp;AB$1)&gt;0,SUMIFS(Распис!$K$4:$K$300,Распис!$B$4:$B$300,$A83,Распис!$C$4:$C$300,"&lt;="&amp;AB$1,Распис!$D$4:$D$300,"&gt;="&amp;AB$1),SUMIF(База!$B$3:$B$305,$A83,База!$K$3:$K$152))</f>
        <v>0</v>
      </c>
      <c r="AC83" s="46" t="s">
        <v>23</v>
      </c>
      <c r="AD83" s="46">
        <f ca="1">IF(COUNTIFS(Распис!$B$4:$B$300,$A83,Распис!$C$4:$C$300,"&lt;="&amp;AD$1,Распис!$D$4:$D$300,"&gt;="&amp;AD$1)&gt;0,SUMIFS(Распис!$F$4:$F$300,Распис!$B$4:$B$300,$A83,Распис!$C$4:$C$300,"&lt;="&amp;AD$1,Распис!$D$4:$D$300,"&gt;="&amp;AD$1),SUMIF(База!$B$3:$B$305,$A83,База!$F$3:$F$152))</f>
        <v>0</v>
      </c>
      <c r="AE83" s="46">
        <f ca="1">IF(COUNTIFS(Распис!$B$4:$B$300,$A83,Распис!$C$4:$C$300,"&lt;="&amp;AE$1,Распис!$D$4:$D$300,"&gt;="&amp;AE$1)&gt;0,SUMIFS(Распис!$G$4:$G$300,Распис!$B$4:$B$300,$A83,Распис!$C$4:$C$300,"&lt;="&amp;AE$1,Распис!$D$4:$D$300,"&gt;="&amp;AE$1),SUMIF(База!$B$3:$B$305,$A83,База!$G$3:$G$152))</f>
        <v>0</v>
      </c>
      <c r="AF83" s="46">
        <f ca="1">IF(COUNTIFS(Распис!$B$4:$B$300,$A83,Распис!$C$4:$C$300,"&lt;="&amp;AF$1,Распис!$D$4:$D$300,"&gt;="&amp;AF$1)&gt;0,SUMIFS(Распис!$H$4:$H$300,Распис!$B$4:$B$300,$A83,Распис!$C$4:$C$300,"&lt;="&amp;AF$1,Распис!$D$4:$D$300,"&gt;="&amp;AF$1),SUMIF(База!$B$3:$B$305,$A83,База!$H$3:$H$152))</f>
        <v>0</v>
      </c>
      <c r="AG83" s="46">
        <f t="shared" ca="1" si="17"/>
        <v>0</v>
      </c>
      <c r="AH83" s="46">
        <f ca="1">AG83-SUMIFS(Распред!$G$4:$G$300,Распред!$B$4:$B$300,"январь",Распред!$F$4:$F$300,A83)</f>
        <v>0</v>
      </c>
      <c r="AI83" s="46">
        <f ca="1">AH83+(COUNTIF(B83:AF83,"КД")+SUMIFS(Распред!$AH$4:$AH$300,Распред!$F$4:$F$300,A83,Распред!$B$4:$B$300,"январь"))*4</f>
        <v>20</v>
      </c>
      <c r="AJ83" s="46">
        <f t="shared" ca="1" si="18"/>
        <v>0</v>
      </c>
      <c r="AK83" s="46">
        <f t="shared" ca="1" si="19"/>
        <v>0</v>
      </c>
      <c r="AL83" s="46">
        <f>SUMIFS(Распред!$K$4:$K$300,Распред!$B$4:$B$300,"январь",Распред!$J$4:$J$300,A83)+SUMIFS(Распред!$M$4:$M$300,Распред!$B$4:$B$300,"январь",Распред!$L$4:$L$300,A83)+SUMIFS(Распред!$O$4:$O$300,Распред!$B$4:$B$300,"январь",Распред!$N$4:$N$300,A83)+SUMIFS(Распред!$Q$4:$Q$300,Распред!$B$4:$B$300,"январь",Распред!$P$4:$P$300,A83)+SUMIFS(Распред!$S$4:$S$300,Распред!$B$4:$B$300,"январь",Распред!$R$4:$R$300,A83)+SUMIFS(Распред!$U$4:$U$300,Распред!$B$4:$B$300,"январь",Распред!$T$4:$T$300,A83)+SUMIFS(Распред!$W$4:$W$300,Распред!$B$4:$B$300,"январь",Распред!$V$4:$V$300,A83)+SUMIFS(Распред!$Y$4:$Y$300,Распред!$B$4:$B$300,"январь",Распред!$X$4:$X$300,A83)+SUMIFS(Распред!$AA$4:$AA$300,Распред!$B$4:$B$300,"январь",Распред!$Z$4:$Z$300,A83)+SUMIFS(Распред!$AC$4:$AC$300,Распред!$B$4:$B$300,"январь",Распред!$AB$4:$AB$300,A83)</f>
        <v>0</v>
      </c>
      <c r="AM83" s="46">
        <f t="shared" ca="1" si="20"/>
        <v>0</v>
      </c>
      <c r="AN83" s="46">
        <f t="shared" ca="1" si="21"/>
        <v>0</v>
      </c>
      <c r="AO83" s="46">
        <f t="shared" ca="1" si="22"/>
        <v>0</v>
      </c>
      <c r="AP83" s="46"/>
      <c r="AQ83" s="46">
        <f t="shared" ca="1" si="23"/>
        <v>0</v>
      </c>
      <c r="AR83" s="47"/>
      <c r="AS83" s="47">
        <f t="shared" ca="1" si="24"/>
        <v>0</v>
      </c>
      <c r="AT83" s="47"/>
      <c r="AU83" s="47"/>
      <c r="AV83" s="47"/>
      <c r="AW83" s="47"/>
      <c r="AX83" s="47"/>
      <c r="AY83" s="47"/>
      <c r="AZ83" s="47"/>
      <c r="BA83" s="47"/>
      <c r="BB83" s="47"/>
    </row>
    <row r="84" spans="1:54" x14ac:dyDescent="0.25">
      <c r="A84" s="47">
        <f>База!B84</f>
        <v>0</v>
      </c>
      <c r="B84" s="46" t="s">
        <v>24</v>
      </c>
      <c r="C84" s="46" t="s">
        <v>24</v>
      </c>
      <c r="D84" s="46" t="s">
        <v>25</v>
      </c>
      <c r="E84" s="46" t="s">
        <v>25</v>
      </c>
      <c r="F84" s="46" t="s">
        <v>25</v>
      </c>
      <c r="G84" s="46" t="s">
        <v>25</v>
      </c>
      <c r="H84" s="46" t="s">
        <v>23</v>
      </c>
      <c r="I84" s="46" t="s">
        <v>25</v>
      </c>
      <c r="J84" s="46">
        <f ca="1">IF(COUNTIFS(Распис!$B$4:$B$300,$A84,Распис!$C$4:$C$300,"&lt;="&amp;J$1,Распис!$D$4:$D$300,"&gt;="&amp;J$1)&gt;0,SUMIFS(Распис!$G$4:$G$300,Распис!$B$4:$B$300,$A84,Распис!$C$4:$C$300,"&lt;="&amp;J$1,Распис!$D$4:$D$300,"&gt;="&amp;J$1),SUMIF(База!$B$3:$B$305,$A84,База!$G$3:$G$152))</f>
        <v>0</v>
      </c>
      <c r="K84" s="46">
        <f ca="1">IF(COUNTIFS(Распис!$B$4:$B$300,$A84,Распис!$C$4:$C$300,"&lt;="&amp;K$1,Распис!$D$4:$D$300,"&gt;="&amp;K$1)&gt;0,SUMIFS(Распис!$H$4:$H$300,Распис!$B$4:$B$300,$A84,Распис!$C$4:$C$300,"&lt;="&amp;K$1,Распис!$D$4:$D$300,"&gt;="&amp;K$1),SUMIF(База!$B$3:$B$305,$A84,База!$H$3:$H$152))</f>
        <v>0</v>
      </c>
      <c r="L84" s="46">
        <f ca="1">IF(COUNTIFS(Распис!$B$4:$B$300,$A84,Распис!$C$4:$C$300,"&lt;="&amp;L$1,Распис!$D$4:$D$300,"&gt;="&amp;L$1)&gt;0,SUMIFS(Распис!$I$4:$I$300,Распис!$B$4:$B$300,$A84,Распис!$C$4:$C$300,"&lt;="&amp;L$1,Распис!$D$4:$D$300,"&gt;="&amp;L$1),SUMIF(База!$B$3:$B$305,$A84,База!$I$3:$I$152))</f>
        <v>0</v>
      </c>
      <c r="M84" s="46">
        <f ca="1">IF(COUNTIFS(Распис!$B$4:$B$300,$A84,Распис!$C$4:$C$300,"&lt;="&amp;M$1,Распис!$D$4:$D$300,"&gt;="&amp;M$1)&gt;0,SUMIFS(Распис!$J$4:$J$300,Распис!$B$4:$B$300,$A84,Распис!$C$4:$C$300,"&lt;="&amp;M$1,Распис!$D$4:$D$300,"&gt;="&amp;M$1),SUMIF(База!$B$3:$B$305,$A84,База!$J$3:$J$152))</f>
        <v>0</v>
      </c>
      <c r="N84" s="46">
        <f ca="1">IF(COUNTIFS(Распис!$B$4:$B$300,$A84,Распис!$C$4:$C$300,"&lt;="&amp;N$1,Распис!$D$4:$D$300,"&gt;="&amp;N$1)&gt;0,SUMIFS(Распис!$K$4:$K$300,Распис!$B$4:$B$300,$A84,Распис!$C$4:$C$300,"&lt;="&amp;N$1,Распис!$D$4:$D$300,"&gt;="&amp;N$1),SUMIF(База!$B$3:$B$305,$A84,База!$K$3:$K$152))</f>
        <v>0</v>
      </c>
      <c r="O84" s="46" t="s">
        <v>23</v>
      </c>
      <c r="P84" s="46">
        <f ca="1">IF(COUNTIFS(Распис!$B$4:$B$300,$A84,Распис!$C$4:$C$300,"&lt;="&amp;P$1,Распис!$D$4:$D$300,"&gt;="&amp;P$1)&gt;0,SUMIFS(Распис!$F$4:$F$300,Распис!$B$4:$B$300,$A84,Распис!$C$4:$C$300,"&lt;="&amp;P$1,Распис!$D$4:$D$300,"&gt;="&amp;P$1),SUMIF(База!$B$3:$B$305,$A84,База!$F$3:$F$152))</f>
        <v>0</v>
      </c>
      <c r="Q84" s="46">
        <f ca="1">IF(COUNTIFS(Распис!$B$4:$B$300,$A84,Распис!$C$4:$C$300,"&lt;="&amp;Q$1,Распис!$D$4:$D$300,"&gt;="&amp;Q$1)&gt;0,SUMIFS(Распис!$G$4:$G$300,Распис!$B$4:$B$300,$A84,Распис!$C$4:$C$300,"&lt;="&amp;Q$1,Распис!$D$4:$D$300,"&gt;="&amp;Q$1),SUMIF(База!$B$3:$B$305,$A84,База!$G$3:$G$152))</f>
        <v>0</v>
      </c>
      <c r="R84" s="46">
        <f ca="1">IF(COUNTIFS(Распис!$B$4:$B$300,$A84,Распис!$C$4:$C$300,"&lt;="&amp;R$1,Распис!$D$4:$D$300,"&gt;="&amp;R$1)&gt;0,SUMIFS(Распис!$H$4:$H$300,Распис!$B$4:$B$300,$A84,Распис!$C$4:$C$300,"&lt;="&amp;R$1,Распис!$D$4:$D$300,"&gt;="&amp;R$1),SUMIF(База!$B$3:$B$305,$A84,База!$H$3:$H$152))</f>
        <v>0</v>
      </c>
      <c r="S84" s="46">
        <f ca="1">IF(COUNTIFS(Распис!$B$4:$B$300,$A84,Распис!$C$4:$C$300,"&lt;="&amp;S$1,Распис!$D$4:$D$300,"&gt;="&amp;S$1)&gt;0,SUMIFS(Распис!$I$4:$I$300,Распис!$B$4:$B$300,$A84,Распис!$C$4:$C$300,"&lt;="&amp;S$1,Распис!$D$4:$D$300,"&gt;="&amp;S$1),SUMIF(База!$B$3:$B$305,$A84,База!$I$3:$I$152))</f>
        <v>0</v>
      </c>
      <c r="T84" s="46">
        <f ca="1">IF(COUNTIFS(Распис!$B$4:$B$300,$A84,Распис!$C$4:$C$300,"&lt;="&amp;T$1,Распис!$D$4:$D$300,"&gt;="&amp;T$1)&gt;0,SUMIFS(Распис!$J$4:$J$300,Распис!$B$4:$B$300,$A84,Распис!$C$4:$C$300,"&lt;="&amp;T$1,Распис!$D$4:$D$300,"&gt;="&amp;T$1),SUMIF(База!$B$3:$B$305,$A84,База!$J$3:$J$152))</f>
        <v>0</v>
      </c>
      <c r="U84" s="46">
        <f ca="1">IF(COUNTIFS(Распис!$B$4:$B$300,$A84,Распис!$C$4:$C$300,"&lt;="&amp;U$1,Распис!$D$4:$D$300,"&gt;="&amp;U$1)&gt;0,SUMIFS(Распис!$K$4:$K$300,Распис!$B$4:$B$300,$A84,Распис!$C$4:$C$300,"&lt;="&amp;U$1,Распис!$D$4:$D$300,"&gt;="&amp;U$1),SUMIF(База!$B$3:$B$305,$A84,База!$K$3:$K$152))</f>
        <v>0</v>
      </c>
      <c r="V84" s="46" t="s">
        <v>23</v>
      </c>
      <c r="W84" s="46">
        <f ca="1">IF(COUNTIFS(Распис!$B$4:$B$300,$A84,Распис!$C$4:$C$300,"&lt;="&amp;W$1,Распис!$D$4:$D$300,"&gt;="&amp;W$1)&gt;0,SUMIFS(Распис!$F$4:$F$300,Распис!$B$4:$B$300,$A84,Распис!$C$4:$C$300,"&lt;="&amp;W$1,Распис!$D$4:$D$300,"&gt;="&amp;W$1),SUMIF(База!$B$3:$B$305,$A84,База!$F$3:$F$152))</f>
        <v>0</v>
      </c>
      <c r="X84" s="46">
        <f ca="1">IF(COUNTIFS(Распис!$B$4:$B$300,$A84,Распис!$C$4:$C$300,"&lt;="&amp;X$1,Распис!$D$4:$D$300,"&gt;="&amp;X$1)&gt;0,SUMIFS(Распис!$G$4:$G$300,Распис!$B$4:$B$300,$A84,Распис!$C$4:$C$300,"&lt;="&amp;X$1,Распис!$D$4:$D$300,"&gt;="&amp;X$1),SUMIF(База!$B$3:$B$305,$A84,База!$G$3:$G$152))</f>
        <v>0</v>
      </c>
      <c r="Y84" s="46">
        <f ca="1">IF(COUNTIFS(Распис!$B$4:$B$300,$A84,Распис!$C$4:$C$300,"&lt;="&amp;Y$1,Распис!$D$4:$D$300,"&gt;="&amp;Y$1)&gt;0,SUMIFS(Распис!$H$4:$H$300,Распис!$B$4:$B$300,$A84,Распис!$C$4:$C$300,"&lt;="&amp;Y$1,Распис!$D$4:$D$300,"&gt;="&amp;Y$1),SUMIF(База!$B$3:$B$305,$A84,База!$H$3:$H$152))</f>
        <v>0</v>
      </c>
      <c r="Z84" s="46">
        <f ca="1">IF(COUNTIFS(Распис!$B$4:$B$300,$A84,Распис!$C$4:$C$300,"&lt;="&amp;Z$1,Распис!$D$4:$D$300,"&gt;="&amp;Z$1)&gt;0,SUMIFS(Распис!$I$4:$I$300,Распис!$B$4:$B$300,$A84,Распис!$C$4:$C$300,"&lt;="&amp;Z$1,Распис!$D$4:$D$300,"&gt;="&amp;Z$1),SUMIF(База!$B$3:$B$305,$A84,База!$I$3:$I$152))</f>
        <v>0</v>
      </c>
      <c r="AA84" s="46">
        <f ca="1">IF(COUNTIFS(Распис!$B$4:$B$300,$A84,Распис!$C$4:$C$300,"&lt;="&amp;AA$1,Распис!$D$4:$D$300,"&gt;="&amp;AA$1)&gt;0,SUMIFS(Распис!$J$4:$J$300,Распис!$B$4:$B$300,$A84,Распис!$C$4:$C$300,"&lt;="&amp;AA$1,Распис!$D$4:$D$300,"&gt;="&amp;AA$1),SUMIF(База!$B$3:$B$305,$A84,База!$J$3:$J$152))</f>
        <v>0</v>
      </c>
      <c r="AB84" s="46">
        <f ca="1">IF(COUNTIFS(Распис!$B$4:$B$300,$A84,Распис!$C$4:$C$300,"&lt;="&amp;AB$1,Распис!$D$4:$D$300,"&gt;="&amp;AB$1)&gt;0,SUMIFS(Распис!$K$4:$K$300,Распис!$B$4:$B$300,$A84,Распис!$C$4:$C$300,"&lt;="&amp;AB$1,Распис!$D$4:$D$300,"&gt;="&amp;AB$1),SUMIF(База!$B$3:$B$305,$A84,База!$K$3:$K$152))</f>
        <v>0</v>
      </c>
      <c r="AC84" s="46" t="s">
        <v>23</v>
      </c>
      <c r="AD84" s="46">
        <f ca="1">IF(COUNTIFS(Распис!$B$4:$B$300,$A84,Распис!$C$4:$C$300,"&lt;="&amp;AD$1,Распис!$D$4:$D$300,"&gt;="&amp;AD$1)&gt;0,SUMIFS(Распис!$F$4:$F$300,Распис!$B$4:$B$300,$A84,Распис!$C$4:$C$300,"&lt;="&amp;AD$1,Распис!$D$4:$D$300,"&gt;="&amp;AD$1),SUMIF(База!$B$3:$B$305,$A84,База!$F$3:$F$152))</f>
        <v>0</v>
      </c>
      <c r="AE84" s="46">
        <f ca="1">IF(COUNTIFS(Распис!$B$4:$B$300,$A84,Распис!$C$4:$C$300,"&lt;="&amp;AE$1,Распис!$D$4:$D$300,"&gt;="&amp;AE$1)&gt;0,SUMIFS(Распис!$G$4:$G$300,Распис!$B$4:$B$300,$A84,Распис!$C$4:$C$300,"&lt;="&amp;AE$1,Распис!$D$4:$D$300,"&gt;="&amp;AE$1),SUMIF(База!$B$3:$B$305,$A84,База!$G$3:$G$152))</f>
        <v>0</v>
      </c>
      <c r="AF84" s="46">
        <f ca="1">IF(COUNTIFS(Распис!$B$4:$B$300,$A84,Распис!$C$4:$C$300,"&lt;="&amp;AF$1,Распис!$D$4:$D$300,"&gt;="&amp;AF$1)&gt;0,SUMIFS(Распис!$H$4:$H$300,Распис!$B$4:$B$300,$A84,Распис!$C$4:$C$300,"&lt;="&amp;AF$1,Распис!$D$4:$D$300,"&gt;="&amp;AF$1),SUMIF(База!$B$3:$B$305,$A84,База!$H$3:$H$152))</f>
        <v>0</v>
      </c>
      <c r="AG84" s="46">
        <f t="shared" ca="1" si="17"/>
        <v>0</v>
      </c>
      <c r="AH84" s="46">
        <f ca="1">AG84-SUMIFS(Распред!$G$4:$G$300,Распред!$B$4:$B$300,"январь",Распред!$F$4:$F$300,A84)</f>
        <v>0</v>
      </c>
      <c r="AI84" s="46">
        <f ca="1">AH84+(COUNTIF(B84:AF84,"КД")+SUMIFS(Распред!$AH$4:$AH$300,Распред!$F$4:$F$300,A84,Распред!$B$4:$B$300,"январь"))*4</f>
        <v>20</v>
      </c>
      <c r="AJ84" s="46">
        <f t="shared" ca="1" si="18"/>
        <v>0</v>
      </c>
      <c r="AK84" s="46">
        <f t="shared" ca="1" si="19"/>
        <v>0</v>
      </c>
      <c r="AL84" s="46">
        <f>SUMIFS(Распред!$K$4:$K$300,Распред!$B$4:$B$300,"январь",Распред!$J$4:$J$300,A84)+SUMIFS(Распред!$M$4:$M$300,Распред!$B$4:$B$300,"январь",Распред!$L$4:$L$300,A84)+SUMIFS(Распред!$O$4:$O$300,Распред!$B$4:$B$300,"январь",Распред!$N$4:$N$300,A84)+SUMIFS(Распред!$Q$4:$Q$300,Распред!$B$4:$B$300,"январь",Распред!$P$4:$P$300,A84)+SUMIFS(Распред!$S$4:$S$300,Распред!$B$4:$B$300,"январь",Распред!$R$4:$R$300,A84)+SUMIFS(Распред!$U$4:$U$300,Распред!$B$4:$B$300,"январь",Распред!$T$4:$T$300,A84)+SUMIFS(Распред!$W$4:$W$300,Распред!$B$4:$B$300,"январь",Распред!$V$4:$V$300,A84)+SUMIFS(Распред!$Y$4:$Y$300,Распред!$B$4:$B$300,"январь",Распред!$X$4:$X$300,A84)+SUMIFS(Распред!$AA$4:$AA$300,Распред!$B$4:$B$300,"январь",Распред!$Z$4:$Z$300,A84)+SUMIFS(Распред!$AC$4:$AC$300,Распред!$B$4:$B$300,"январь",Распред!$AB$4:$AB$300,A84)</f>
        <v>0</v>
      </c>
      <c r="AM84" s="46">
        <f t="shared" ca="1" si="20"/>
        <v>0</v>
      </c>
      <c r="AN84" s="46">
        <f t="shared" ca="1" si="21"/>
        <v>0</v>
      </c>
      <c r="AO84" s="46">
        <f t="shared" ca="1" si="22"/>
        <v>0</v>
      </c>
      <c r="AP84" s="46"/>
      <c r="AQ84" s="46">
        <f t="shared" ca="1" si="23"/>
        <v>0</v>
      </c>
      <c r="AR84" s="47"/>
      <c r="AS84" s="47">
        <f t="shared" ca="1" si="24"/>
        <v>0</v>
      </c>
      <c r="AT84" s="47"/>
      <c r="AU84" s="47"/>
      <c r="AV84" s="47"/>
      <c r="AW84" s="47"/>
      <c r="AX84" s="47"/>
      <c r="AY84" s="47"/>
      <c r="AZ84" s="47"/>
      <c r="BA84" s="47"/>
      <c r="BB84" s="47"/>
    </row>
    <row r="85" spans="1:54" x14ac:dyDescent="0.25">
      <c r="A85" s="47">
        <f>База!B85</f>
        <v>0</v>
      </c>
      <c r="B85" s="46" t="s">
        <v>24</v>
      </c>
      <c r="C85" s="46" t="s">
        <v>24</v>
      </c>
      <c r="D85" s="46" t="s">
        <v>25</v>
      </c>
      <c r="E85" s="46" t="s">
        <v>25</v>
      </c>
      <c r="F85" s="46" t="s">
        <v>25</v>
      </c>
      <c r="G85" s="46" t="s">
        <v>25</v>
      </c>
      <c r="H85" s="46" t="s">
        <v>23</v>
      </c>
      <c r="I85" s="46" t="s">
        <v>25</v>
      </c>
      <c r="J85" s="46">
        <f ca="1">IF(COUNTIFS(Распис!$B$4:$B$300,$A85,Распис!$C$4:$C$300,"&lt;="&amp;J$1,Распис!$D$4:$D$300,"&gt;="&amp;J$1)&gt;0,SUMIFS(Распис!$G$4:$G$300,Распис!$B$4:$B$300,$A85,Распис!$C$4:$C$300,"&lt;="&amp;J$1,Распис!$D$4:$D$300,"&gt;="&amp;J$1),SUMIF(База!$B$3:$B$305,$A85,База!$G$3:$G$152))</f>
        <v>0</v>
      </c>
      <c r="K85" s="46">
        <f ca="1">IF(COUNTIFS(Распис!$B$4:$B$300,$A85,Распис!$C$4:$C$300,"&lt;="&amp;K$1,Распис!$D$4:$D$300,"&gt;="&amp;K$1)&gt;0,SUMIFS(Распис!$H$4:$H$300,Распис!$B$4:$B$300,$A85,Распис!$C$4:$C$300,"&lt;="&amp;K$1,Распис!$D$4:$D$300,"&gt;="&amp;K$1),SUMIF(База!$B$3:$B$305,$A85,База!$H$3:$H$152))</f>
        <v>0</v>
      </c>
      <c r="L85" s="46">
        <f ca="1">IF(COUNTIFS(Распис!$B$4:$B$300,$A85,Распис!$C$4:$C$300,"&lt;="&amp;L$1,Распис!$D$4:$D$300,"&gt;="&amp;L$1)&gt;0,SUMIFS(Распис!$I$4:$I$300,Распис!$B$4:$B$300,$A85,Распис!$C$4:$C$300,"&lt;="&amp;L$1,Распис!$D$4:$D$300,"&gt;="&amp;L$1),SUMIF(База!$B$3:$B$305,$A85,База!$I$3:$I$152))</f>
        <v>0</v>
      </c>
      <c r="M85" s="46">
        <f ca="1">IF(COUNTIFS(Распис!$B$4:$B$300,$A85,Распис!$C$4:$C$300,"&lt;="&amp;M$1,Распис!$D$4:$D$300,"&gt;="&amp;M$1)&gt;0,SUMIFS(Распис!$J$4:$J$300,Распис!$B$4:$B$300,$A85,Распис!$C$4:$C$300,"&lt;="&amp;M$1,Распис!$D$4:$D$300,"&gt;="&amp;M$1),SUMIF(База!$B$3:$B$305,$A85,База!$J$3:$J$152))</f>
        <v>0</v>
      </c>
      <c r="N85" s="46">
        <f ca="1">IF(COUNTIFS(Распис!$B$4:$B$300,$A85,Распис!$C$4:$C$300,"&lt;="&amp;N$1,Распис!$D$4:$D$300,"&gt;="&amp;N$1)&gt;0,SUMIFS(Распис!$K$4:$K$300,Распис!$B$4:$B$300,$A85,Распис!$C$4:$C$300,"&lt;="&amp;N$1,Распис!$D$4:$D$300,"&gt;="&amp;N$1),SUMIF(База!$B$3:$B$305,$A85,База!$K$3:$K$152))</f>
        <v>0</v>
      </c>
      <c r="O85" s="46" t="s">
        <v>23</v>
      </c>
      <c r="P85" s="46">
        <f ca="1">IF(COUNTIFS(Распис!$B$4:$B$300,$A85,Распис!$C$4:$C$300,"&lt;="&amp;P$1,Распис!$D$4:$D$300,"&gt;="&amp;P$1)&gt;0,SUMIFS(Распис!$F$4:$F$300,Распис!$B$4:$B$300,$A85,Распис!$C$4:$C$300,"&lt;="&amp;P$1,Распис!$D$4:$D$300,"&gt;="&amp;P$1),SUMIF(База!$B$3:$B$305,$A85,База!$F$3:$F$152))</f>
        <v>0</v>
      </c>
      <c r="Q85" s="46">
        <f ca="1">IF(COUNTIFS(Распис!$B$4:$B$300,$A85,Распис!$C$4:$C$300,"&lt;="&amp;Q$1,Распис!$D$4:$D$300,"&gt;="&amp;Q$1)&gt;0,SUMIFS(Распис!$G$4:$G$300,Распис!$B$4:$B$300,$A85,Распис!$C$4:$C$300,"&lt;="&amp;Q$1,Распис!$D$4:$D$300,"&gt;="&amp;Q$1),SUMIF(База!$B$3:$B$305,$A85,База!$G$3:$G$152))</f>
        <v>0</v>
      </c>
      <c r="R85" s="46">
        <f ca="1">IF(COUNTIFS(Распис!$B$4:$B$300,$A85,Распис!$C$4:$C$300,"&lt;="&amp;R$1,Распис!$D$4:$D$300,"&gt;="&amp;R$1)&gt;0,SUMIFS(Распис!$H$4:$H$300,Распис!$B$4:$B$300,$A85,Распис!$C$4:$C$300,"&lt;="&amp;R$1,Распис!$D$4:$D$300,"&gt;="&amp;R$1),SUMIF(База!$B$3:$B$305,$A85,База!$H$3:$H$152))</f>
        <v>0</v>
      </c>
      <c r="S85" s="46">
        <f ca="1">IF(COUNTIFS(Распис!$B$4:$B$300,$A85,Распис!$C$4:$C$300,"&lt;="&amp;S$1,Распис!$D$4:$D$300,"&gt;="&amp;S$1)&gt;0,SUMIFS(Распис!$I$4:$I$300,Распис!$B$4:$B$300,$A85,Распис!$C$4:$C$300,"&lt;="&amp;S$1,Распис!$D$4:$D$300,"&gt;="&amp;S$1),SUMIF(База!$B$3:$B$305,$A85,База!$I$3:$I$152))</f>
        <v>0</v>
      </c>
      <c r="T85" s="46">
        <f ca="1">IF(COUNTIFS(Распис!$B$4:$B$300,$A85,Распис!$C$4:$C$300,"&lt;="&amp;T$1,Распис!$D$4:$D$300,"&gt;="&amp;T$1)&gt;0,SUMIFS(Распис!$J$4:$J$300,Распис!$B$4:$B$300,$A85,Распис!$C$4:$C$300,"&lt;="&amp;T$1,Распис!$D$4:$D$300,"&gt;="&amp;T$1),SUMIF(База!$B$3:$B$305,$A85,База!$J$3:$J$152))</f>
        <v>0</v>
      </c>
      <c r="U85" s="46">
        <f ca="1">IF(COUNTIFS(Распис!$B$4:$B$300,$A85,Распис!$C$4:$C$300,"&lt;="&amp;U$1,Распис!$D$4:$D$300,"&gt;="&amp;U$1)&gt;0,SUMIFS(Распис!$K$4:$K$300,Распис!$B$4:$B$300,$A85,Распис!$C$4:$C$300,"&lt;="&amp;U$1,Распис!$D$4:$D$300,"&gt;="&amp;U$1),SUMIF(База!$B$3:$B$305,$A85,База!$K$3:$K$152))</f>
        <v>0</v>
      </c>
      <c r="V85" s="46" t="s">
        <v>23</v>
      </c>
      <c r="W85" s="46">
        <f ca="1">IF(COUNTIFS(Распис!$B$4:$B$300,$A85,Распис!$C$4:$C$300,"&lt;="&amp;W$1,Распис!$D$4:$D$300,"&gt;="&amp;W$1)&gt;0,SUMIFS(Распис!$F$4:$F$300,Распис!$B$4:$B$300,$A85,Распис!$C$4:$C$300,"&lt;="&amp;W$1,Распис!$D$4:$D$300,"&gt;="&amp;W$1),SUMIF(База!$B$3:$B$305,$A85,База!$F$3:$F$152))</f>
        <v>0</v>
      </c>
      <c r="X85" s="46">
        <f ca="1">IF(COUNTIFS(Распис!$B$4:$B$300,$A85,Распис!$C$4:$C$300,"&lt;="&amp;X$1,Распис!$D$4:$D$300,"&gt;="&amp;X$1)&gt;0,SUMIFS(Распис!$G$4:$G$300,Распис!$B$4:$B$300,$A85,Распис!$C$4:$C$300,"&lt;="&amp;X$1,Распис!$D$4:$D$300,"&gt;="&amp;X$1),SUMIF(База!$B$3:$B$305,$A85,База!$G$3:$G$152))</f>
        <v>0</v>
      </c>
      <c r="Y85" s="46">
        <f ca="1">IF(COUNTIFS(Распис!$B$4:$B$300,$A85,Распис!$C$4:$C$300,"&lt;="&amp;Y$1,Распис!$D$4:$D$300,"&gt;="&amp;Y$1)&gt;0,SUMIFS(Распис!$H$4:$H$300,Распис!$B$4:$B$300,$A85,Распис!$C$4:$C$300,"&lt;="&amp;Y$1,Распис!$D$4:$D$300,"&gt;="&amp;Y$1),SUMIF(База!$B$3:$B$305,$A85,База!$H$3:$H$152))</f>
        <v>0</v>
      </c>
      <c r="Z85" s="46">
        <f ca="1">IF(COUNTIFS(Распис!$B$4:$B$300,$A85,Распис!$C$4:$C$300,"&lt;="&amp;Z$1,Распис!$D$4:$D$300,"&gt;="&amp;Z$1)&gt;0,SUMIFS(Распис!$I$4:$I$300,Распис!$B$4:$B$300,$A85,Распис!$C$4:$C$300,"&lt;="&amp;Z$1,Распис!$D$4:$D$300,"&gt;="&amp;Z$1),SUMIF(База!$B$3:$B$305,$A85,База!$I$3:$I$152))</f>
        <v>0</v>
      </c>
      <c r="AA85" s="46">
        <f ca="1">IF(COUNTIFS(Распис!$B$4:$B$300,$A85,Распис!$C$4:$C$300,"&lt;="&amp;AA$1,Распис!$D$4:$D$300,"&gt;="&amp;AA$1)&gt;0,SUMIFS(Распис!$J$4:$J$300,Распис!$B$4:$B$300,$A85,Распис!$C$4:$C$300,"&lt;="&amp;AA$1,Распис!$D$4:$D$300,"&gt;="&amp;AA$1),SUMIF(База!$B$3:$B$305,$A85,База!$J$3:$J$152))</f>
        <v>0</v>
      </c>
      <c r="AB85" s="46">
        <f ca="1">IF(COUNTIFS(Распис!$B$4:$B$300,$A85,Распис!$C$4:$C$300,"&lt;="&amp;AB$1,Распис!$D$4:$D$300,"&gt;="&amp;AB$1)&gt;0,SUMIFS(Распис!$K$4:$K$300,Распис!$B$4:$B$300,$A85,Распис!$C$4:$C$300,"&lt;="&amp;AB$1,Распис!$D$4:$D$300,"&gt;="&amp;AB$1),SUMIF(База!$B$3:$B$305,$A85,База!$K$3:$K$152))</f>
        <v>0</v>
      </c>
      <c r="AC85" s="46" t="s">
        <v>23</v>
      </c>
      <c r="AD85" s="46">
        <f ca="1">IF(COUNTIFS(Распис!$B$4:$B$300,$A85,Распис!$C$4:$C$300,"&lt;="&amp;AD$1,Распис!$D$4:$D$300,"&gt;="&amp;AD$1)&gt;0,SUMIFS(Распис!$F$4:$F$300,Распис!$B$4:$B$300,$A85,Распис!$C$4:$C$300,"&lt;="&amp;AD$1,Распис!$D$4:$D$300,"&gt;="&amp;AD$1),SUMIF(База!$B$3:$B$305,$A85,База!$F$3:$F$152))</f>
        <v>0</v>
      </c>
      <c r="AE85" s="46">
        <f ca="1">IF(COUNTIFS(Распис!$B$4:$B$300,$A85,Распис!$C$4:$C$300,"&lt;="&amp;AE$1,Распис!$D$4:$D$300,"&gt;="&amp;AE$1)&gt;0,SUMIFS(Распис!$G$4:$G$300,Распис!$B$4:$B$300,$A85,Распис!$C$4:$C$300,"&lt;="&amp;AE$1,Распис!$D$4:$D$300,"&gt;="&amp;AE$1),SUMIF(База!$B$3:$B$305,$A85,База!$G$3:$G$152))</f>
        <v>0</v>
      </c>
      <c r="AF85" s="46">
        <f ca="1">IF(COUNTIFS(Распис!$B$4:$B$300,$A85,Распис!$C$4:$C$300,"&lt;="&amp;AF$1,Распис!$D$4:$D$300,"&gt;="&amp;AF$1)&gt;0,SUMIFS(Распис!$H$4:$H$300,Распис!$B$4:$B$300,$A85,Распис!$C$4:$C$300,"&lt;="&amp;AF$1,Распис!$D$4:$D$300,"&gt;="&amp;AF$1),SUMIF(База!$B$3:$B$305,$A85,База!$H$3:$H$152))</f>
        <v>0</v>
      </c>
      <c r="AG85" s="46">
        <f t="shared" ca="1" si="17"/>
        <v>0</v>
      </c>
      <c r="AH85" s="46">
        <f ca="1">AG85-SUMIFS(Распред!$G$4:$G$300,Распред!$B$4:$B$300,"январь",Распред!$F$4:$F$300,A85)</f>
        <v>0</v>
      </c>
      <c r="AI85" s="46">
        <f ca="1">AH85+(COUNTIF(B85:AF85,"КД")+SUMIFS(Распред!$AH$4:$AH$300,Распред!$F$4:$F$300,A85,Распред!$B$4:$B$300,"январь"))*4</f>
        <v>20</v>
      </c>
      <c r="AJ85" s="46">
        <f t="shared" ca="1" si="18"/>
        <v>0</v>
      </c>
      <c r="AK85" s="46">
        <f t="shared" ca="1" si="19"/>
        <v>0</v>
      </c>
      <c r="AL85" s="46">
        <f>SUMIFS(Распред!$K$4:$K$300,Распред!$B$4:$B$300,"январь",Распред!$J$4:$J$300,A85)+SUMIFS(Распред!$M$4:$M$300,Распред!$B$4:$B$300,"январь",Распред!$L$4:$L$300,A85)+SUMIFS(Распред!$O$4:$O$300,Распред!$B$4:$B$300,"январь",Распред!$N$4:$N$300,A85)+SUMIFS(Распред!$Q$4:$Q$300,Распред!$B$4:$B$300,"январь",Распред!$P$4:$P$300,A85)+SUMIFS(Распред!$S$4:$S$300,Распред!$B$4:$B$300,"январь",Распред!$R$4:$R$300,A85)+SUMIFS(Распред!$U$4:$U$300,Распред!$B$4:$B$300,"январь",Распред!$T$4:$T$300,A85)+SUMIFS(Распред!$W$4:$W$300,Распред!$B$4:$B$300,"январь",Распред!$V$4:$V$300,A85)+SUMIFS(Распред!$Y$4:$Y$300,Распред!$B$4:$B$300,"январь",Распред!$X$4:$X$300,A85)+SUMIFS(Распред!$AA$4:$AA$300,Распред!$B$4:$B$300,"январь",Распред!$Z$4:$Z$300,A85)+SUMIFS(Распред!$AC$4:$AC$300,Распред!$B$4:$B$300,"январь",Распред!$AB$4:$AB$300,A85)</f>
        <v>0</v>
      </c>
      <c r="AM85" s="46">
        <f t="shared" ca="1" si="20"/>
        <v>0</v>
      </c>
      <c r="AN85" s="46">
        <f t="shared" ca="1" si="21"/>
        <v>0</v>
      </c>
      <c r="AO85" s="46">
        <f t="shared" ca="1" si="22"/>
        <v>0</v>
      </c>
      <c r="AP85" s="46"/>
      <c r="AQ85" s="46">
        <f t="shared" ca="1" si="23"/>
        <v>0</v>
      </c>
      <c r="AR85" s="47"/>
      <c r="AS85" s="47">
        <f t="shared" ca="1" si="24"/>
        <v>0</v>
      </c>
      <c r="AT85" s="47"/>
      <c r="AU85" s="47"/>
      <c r="AV85" s="47"/>
      <c r="AW85" s="47"/>
      <c r="AX85" s="47"/>
      <c r="AY85" s="47"/>
      <c r="AZ85" s="47"/>
      <c r="BA85" s="47"/>
      <c r="BB85" s="47"/>
    </row>
    <row r="86" spans="1:54" x14ac:dyDescent="0.25">
      <c r="A86" s="47">
        <f>База!B86</f>
        <v>0</v>
      </c>
      <c r="B86" s="46" t="s">
        <v>24</v>
      </c>
      <c r="C86" s="46" t="s">
        <v>24</v>
      </c>
      <c r="D86" s="46" t="s">
        <v>25</v>
      </c>
      <c r="E86" s="46" t="s">
        <v>25</v>
      </c>
      <c r="F86" s="46" t="s">
        <v>25</v>
      </c>
      <c r="G86" s="46" t="s">
        <v>25</v>
      </c>
      <c r="H86" s="46" t="s">
        <v>23</v>
      </c>
      <c r="I86" s="46" t="s">
        <v>25</v>
      </c>
      <c r="J86" s="46">
        <f ca="1">IF(COUNTIFS(Распис!$B$4:$B$300,$A86,Распис!$C$4:$C$300,"&lt;="&amp;J$1,Распис!$D$4:$D$300,"&gt;="&amp;J$1)&gt;0,SUMIFS(Распис!$G$4:$G$300,Распис!$B$4:$B$300,$A86,Распис!$C$4:$C$300,"&lt;="&amp;J$1,Распис!$D$4:$D$300,"&gt;="&amp;J$1),SUMIF(База!$B$3:$B$305,$A86,База!$G$3:$G$152))</f>
        <v>0</v>
      </c>
      <c r="K86" s="46">
        <f ca="1">IF(COUNTIFS(Распис!$B$4:$B$300,$A86,Распис!$C$4:$C$300,"&lt;="&amp;K$1,Распис!$D$4:$D$300,"&gt;="&amp;K$1)&gt;0,SUMIFS(Распис!$H$4:$H$300,Распис!$B$4:$B$300,$A86,Распис!$C$4:$C$300,"&lt;="&amp;K$1,Распис!$D$4:$D$300,"&gt;="&amp;K$1),SUMIF(База!$B$3:$B$305,$A86,База!$H$3:$H$152))</f>
        <v>0</v>
      </c>
      <c r="L86" s="46">
        <f ca="1">IF(COUNTIFS(Распис!$B$4:$B$300,$A86,Распис!$C$4:$C$300,"&lt;="&amp;L$1,Распис!$D$4:$D$300,"&gt;="&amp;L$1)&gt;0,SUMIFS(Распис!$I$4:$I$300,Распис!$B$4:$B$300,$A86,Распис!$C$4:$C$300,"&lt;="&amp;L$1,Распис!$D$4:$D$300,"&gt;="&amp;L$1),SUMIF(База!$B$3:$B$305,$A86,База!$I$3:$I$152))</f>
        <v>0</v>
      </c>
      <c r="M86" s="46">
        <f ca="1">IF(COUNTIFS(Распис!$B$4:$B$300,$A86,Распис!$C$4:$C$300,"&lt;="&amp;M$1,Распис!$D$4:$D$300,"&gt;="&amp;M$1)&gt;0,SUMIFS(Распис!$J$4:$J$300,Распис!$B$4:$B$300,$A86,Распис!$C$4:$C$300,"&lt;="&amp;M$1,Распис!$D$4:$D$300,"&gt;="&amp;M$1),SUMIF(База!$B$3:$B$305,$A86,База!$J$3:$J$152))</f>
        <v>0</v>
      </c>
      <c r="N86" s="46">
        <f ca="1">IF(COUNTIFS(Распис!$B$4:$B$300,$A86,Распис!$C$4:$C$300,"&lt;="&amp;N$1,Распис!$D$4:$D$300,"&gt;="&amp;N$1)&gt;0,SUMIFS(Распис!$K$4:$K$300,Распис!$B$4:$B$300,$A86,Распис!$C$4:$C$300,"&lt;="&amp;N$1,Распис!$D$4:$D$300,"&gt;="&amp;N$1),SUMIF(База!$B$3:$B$305,$A86,База!$K$3:$K$152))</f>
        <v>0</v>
      </c>
      <c r="O86" s="46" t="s">
        <v>23</v>
      </c>
      <c r="P86" s="46">
        <f ca="1">IF(COUNTIFS(Распис!$B$4:$B$300,$A86,Распис!$C$4:$C$300,"&lt;="&amp;P$1,Распис!$D$4:$D$300,"&gt;="&amp;P$1)&gt;0,SUMIFS(Распис!$F$4:$F$300,Распис!$B$4:$B$300,$A86,Распис!$C$4:$C$300,"&lt;="&amp;P$1,Распис!$D$4:$D$300,"&gt;="&amp;P$1),SUMIF(База!$B$3:$B$305,$A86,База!$F$3:$F$152))</f>
        <v>0</v>
      </c>
      <c r="Q86" s="46">
        <f ca="1">IF(COUNTIFS(Распис!$B$4:$B$300,$A86,Распис!$C$4:$C$300,"&lt;="&amp;Q$1,Распис!$D$4:$D$300,"&gt;="&amp;Q$1)&gt;0,SUMIFS(Распис!$G$4:$G$300,Распис!$B$4:$B$300,$A86,Распис!$C$4:$C$300,"&lt;="&amp;Q$1,Распис!$D$4:$D$300,"&gt;="&amp;Q$1),SUMIF(База!$B$3:$B$305,$A86,База!$G$3:$G$152))</f>
        <v>0</v>
      </c>
      <c r="R86" s="46">
        <f ca="1">IF(COUNTIFS(Распис!$B$4:$B$300,$A86,Распис!$C$4:$C$300,"&lt;="&amp;R$1,Распис!$D$4:$D$300,"&gt;="&amp;R$1)&gt;0,SUMIFS(Распис!$H$4:$H$300,Распис!$B$4:$B$300,$A86,Распис!$C$4:$C$300,"&lt;="&amp;R$1,Распис!$D$4:$D$300,"&gt;="&amp;R$1),SUMIF(База!$B$3:$B$305,$A86,База!$H$3:$H$152))</f>
        <v>0</v>
      </c>
      <c r="S86" s="46">
        <f ca="1">IF(COUNTIFS(Распис!$B$4:$B$300,$A86,Распис!$C$4:$C$300,"&lt;="&amp;S$1,Распис!$D$4:$D$300,"&gt;="&amp;S$1)&gt;0,SUMIFS(Распис!$I$4:$I$300,Распис!$B$4:$B$300,$A86,Распис!$C$4:$C$300,"&lt;="&amp;S$1,Распис!$D$4:$D$300,"&gt;="&amp;S$1),SUMIF(База!$B$3:$B$305,$A86,База!$I$3:$I$152))</f>
        <v>0</v>
      </c>
      <c r="T86" s="46">
        <f ca="1">IF(COUNTIFS(Распис!$B$4:$B$300,$A86,Распис!$C$4:$C$300,"&lt;="&amp;T$1,Распис!$D$4:$D$300,"&gt;="&amp;T$1)&gt;0,SUMIFS(Распис!$J$4:$J$300,Распис!$B$4:$B$300,$A86,Распис!$C$4:$C$300,"&lt;="&amp;T$1,Распис!$D$4:$D$300,"&gt;="&amp;T$1),SUMIF(База!$B$3:$B$305,$A86,База!$J$3:$J$152))</f>
        <v>0</v>
      </c>
      <c r="U86" s="46">
        <f ca="1">IF(COUNTIFS(Распис!$B$4:$B$300,$A86,Распис!$C$4:$C$300,"&lt;="&amp;U$1,Распис!$D$4:$D$300,"&gt;="&amp;U$1)&gt;0,SUMIFS(Распис!$K$4:$K$300,Распис!$B$4:$B$300,$A86,Распис!$C$4:$C$300,"&lt;="&amp;U$1,Распис!$D$4:$D$300,"&gt;="&amp;U$1),SUMIF(База!$B$3:$B$305,$A86,База!$K$3:$K$152))</f>
        <v>0</v>
      </c>
      <c r="V86" s="46" t="s">
        <v>23</v>
      </c>
      <c r="W86" s="46">
        <f ca="1">IF(COUNTIFS(Распис!$B$4:$B$300,$A86,Распис!$C$4:$C$300,"&lt;="&amp;W$1,Распис!$D$4:$D$300,"&gt;="&amp;W$1)&gt;0,SUMIFS(Распис!$F$4:$F$300,Распис!$B$4:$B$300,$A86,Распис!$C$4:$C$300,"&lt;="&amp;W$1,Распис!$D$4:$D$300,"&gt;="&amp;W$1),SUMIF(База!$B$3:$B$305,$A86,База!$F$3:$F$152))</f>
        <v>0</v>
      </c>
      <c r="X86" s="46">
        <f ca="1">IF(COUNTIFS(Распис!$B$4:$B$300,$A86,Распис!$C$4:$C$300,"&lt;="&amp;X$1,Распис!$D$4:$D$300,"&gt;="&amp;X$1)&gt;0,SUMIFS(Распис!$G$4:$G$300,Распис!$B$4:$B$300,$A86,Распис!$C$4:$C$300,"&lt;="&amp;X$1,Распис!$D$4:$D$300,"&gt;="&amp;X$1),SUMIF(База!$B$3:$B$305,$A86,База!$G$3:$G$152))</f>
        <v>0</v>
      </c>
      <c r="Y86" s="46">
        <f ca="1">IF(COUNTIFS(Распис!$B$4:$B$300,$A86,Распис!$C$4:$C$300,"&lt;="&amp;Y$1,Распис!$D$4:$D$300,"&gt;="&amp;Y$1)&gt;0,SUMIFS(Распис!$H$4:$H$300,Распис!$B$4:$B$300,$A86,Распис!$C$4:$C$300,"&lt;="&amp;Y$1,Распис!$D$4:$D$300,"&gt;="&amp;Y$1),SUMIF(База!$B$3:$B$305,$A86,База!$H$3:$H$152))</f>
        <v>0</v>
      </c>
      <c r="Z86" s="46">
        <f ca="1">IF(COUNTIFS(Распис!$B$4:$B$300,$A86,Распис!$C$4:$C$300,"&lt;="&amp;Z$1,Распис!$D$4:$D$300,"&gt;="&amp;Z$1)&gt;0,SUMIFS(Распис!$I$4:$I$300,Распис!$B$4:$B$300,$A86,Распис!$C$4:$C$300,"&lt;="&amp;Z$1,Распис!$D$4:$D$300,"&gt;="&amp;Z$1),SUMIF(База!$B$3:$B$305,$A86,База!$I$3:$I$152))</f>
        <v>0</v>
      </c>
      <c r="AA86" s="46">
        <f ca="1">IF(COUNTIFS(Распис!$B$4:$B$300,$A86,Распис!$C$4:$C$300,"&lt;="&amp;AA$1,Распис!$D$4:$D$300,"&gt;="&amp;AA$1)&gt;0,SUMIFS(Распис!$J$4:$J$300,Распис!$B$4:$B$300,$A86,Распис!$C$4:$C$300,"&lt;="&amp;AA$1,Распис!$D$4:$D$300,"&gt;="&amp;AA$1),SUMIF(База!$B$3:$B$305,$A86,База!$J$3:$J$152))</f>
        <v>0</v>
      </c>
      <c r="AB86" s="46">
        <f ca="1">IF(COUNTIFS(Распис!$B$4:$B$300,$A86,Распис!$C$4:$C$300,"&lt;="&amp;AB$1,Распис!$D$4:$D$300,"&gt;="&amp;AB$1)&gt;0,SUMIFS(Распис!$K$4:$K$300,Распис!$B$4:$B$300,$A86,Распис!$C$4:$C$300,"&lt;="&amp;AB$1,Распис!$D$4:$D$300,"&gt;="&amp;AB$1),SUMIF(База!$B$3:$B$305,$A86,База!$K$3:$K$152))</f>
        <v>0</v>
      </c>
      <c r="AC86" s="46" t="s">
        <v>23</v>
      </c>
      <c r="AD86" s="46">
        <f ca="1">IF(COUNTIFS(Распис!$B$4:$B$300,$A86,Распис!$C$4:$C$300,"&lt;="&amp;AD$1,Распис!$D$4:$D$300,"&gt;="&amp;AD$1)&gt;0,SUMIFS(Распис!$F$4:$F$300,Распис!$B$4:$B$300,$A86,Распис!$C$4:$C$300,"&lt;="&amp;AD$1,Распис!$D$4:$D$300,"&gt;="&amp;AD$1),SUMIF(База!$B$3:$B$305,$A86,База!$F$3:$F$152))</f>
        <v>0</v>
      </c>
      <c r="AE86" s="46">
        <f ca="1">IF(COUNTIFS(Распис!$B$4:$B$300,$A86,Распис!$C$4:$C$300,"&lt;="&amp;AE$1,Распис!$D$4:$D$300,"&gt;="&amp;AE$1)&gt;0,SUMIFS(Распис!$G$4:$G$300,Распис!$B$4:$B$300,$A86,Распис!$C$4:$C$300,"&lt;="&amp;AE$1,Распис!$D$4:$D$300,"&gt;="&amp;AE$1),SUMIF(База!$B$3:$B$305,$A86,База!$G$3:$G$152))</f>
        <v>0</v>
      </c>
      <c r="AF86" s="46">
        <f ca="1">IF(COUNTIFS(Распис!$B$4:$B$300,$A86,Распис!$C$4:$C$300,"&lt;="&amp;AF$1,Распис!$D$4:$D$300,"&gt;="&amp;AF$1)&gt;0,SUMIFS(Распис!$H$4:$H$300,Распис!$B$4:$B$300,$A86,Распис!$C$4:$C$300,"&lt;="&amp;AF$1,Распис!$D$4:$D$300,"&gt;="&amp;AF$1),SUMIF(База!$B$3:$B$305,$A86,База!$H$3:$H$152))</f>
        <v>0</v>
      </c>
      <c r="AG86" s="46">
        <f t="shared" ca="1" si="17"/>
        <v>0</v>
      </c>
      <c r="AH86" s="46">
        <f ca="1">AG86-SUMIFS(Распред!$G$4:$G$300,Распред!$B$4:$B$300,"январь",Распред!$F$4:$F$300,A86)</f>
        <v>0</v>
      </c>
      <c r="AI86" s="46">
        <f ca="1">AH86+(COUNTIF(B86:AF86,"КД")+SUMIFS(Распред!$AH$4:$AH$300,Распред!$F$4:$F$300,A86,Распред!$B$4:$B$300,"январь"))*4</f>
        <v>20</v>
      </c>
      <c r="AJ86" s="46">
        <f t="shared" ca="1" si="18"/>
        <v>0</v>
      </c>
      <c r="AK86" s="46">
        <f t="shared" ca="1" si="19"/>
        <v>0</v>
      </c>
      <c r="AL86" s="46">
        <f>SUMIFS(Распред!$K$4:$K$300,Распред!$B$4:$B$300,"январь",Распред!$J$4:$J$300,A86)+SUMIFS(Распред!$M$4:$M$300,Распред!$B$4:$B$300,"январь",Распред!$L$4:$L$300,A86)+SUMIFS(Распред!$O$4:$O$300,Распред!$B$4:$B$300,"январь",Распред!$N$4:$N$300,A86)+SUMIFS(Распред!$Q$4:$Q$300,Распред!$B$4:$B$300,"январь",Распред!$P$4:$P$300,A86)+SUMIFS(Распред!$S$4:$S$300,Распред!$B$4:$B$300,"январь",Распред!$R$4:$R$300,A86)+SUMIFS(Распред!$U$4:$U$300,Распред!$B$4:$B$300,"январь",Распред!$T$4:$T$300,A86)+SUMIFS(Распред!$W$4:$W$300,Распред!$B$4:$B$300,"январь",Распред!$V$4:$V$300,A86)+SUMIFS(Распред!$Y$4:$Y$300,Распред!$B$4:$B$300,"январь",Распред!$X$4:$X$300,A86)+SUMIFS(Распред!$AA$4:$AA$300,Распред!$B$4:$B$300,"январь",Распред!$Z$4:$Z$300,A86)+SUMIFS(Распред!$AC$4:$AC$300,Распред!$B$4:$B$300,"январь",Распред!$AB$4:$AB$300,A86)</f>
        <v>0</v>
      </c>
      <c r="AM86" s="46">
        <f t="shared" ca="1" si="20"/>
        <v>0</v>
      </c>
      <c r="AN86" s="46">
        <f t="shared" ca="1" si="21"/>
        <v>0</v>
      </c>
      <c r="AO86" s="46">
        <f t="shared" ca="1" si="22"/>
        <v>0</v>
      </c>
      <c r="AP86" s="46"/>
      <c r="AQ86" s="46">
        <f t="shared" ca="1" si="23"/>
        <v>0</v>
      </c>
      <c r="AR86" s="47"/>
      <c r="AS86" s="47">
        <f t="shared" ca="1" si="24"/>
        <v>0</v>
      </c>
      <c r="AT86" s="47"/>
      <c r="AU86" s="47"/>
      <c r="AV86" s="47"/>
      <c r="AW86" s="47"/>
      <c r="AX86" s="47"/>
      <c r="AY86" s="47"/>
      <c r="AZ86" s="47"/>
      <c r="BA86" s="47"/>
      <c r="BB86" s="47"/>
    </row>
    <row r="87" spans="1:54" x14ac:dyDescent="0.25">
      <c r="A87" s="47">
        <f>База!B87</f>
        <v>0</v>
      </c>
      <c r="B87" s="46" t="s">
        <v>24</v>
      </c>
      <c r="C87" s="46" t="s">
        <v>24</v>
      </c>
      <c r="D87" s="46" t="s">
        <v>25</v>
      </c>
      <c r="E87" s="46" t="s">
        <v>25</v>
      </c>
      <c r="F87" s="46" t="s">
        <v>25</v>
      </c>
      <c r="G87" s="46" t="s">
        <v>25</v>
      </c>
      <c r="H87" s="46" t="s">
        <v>23</v>
      </c>
      <c r="I87" s="46" t="s">
        <v>25</v>
      </c>
      <c r="J87" s="46">
        <f ca="1">IF(COUNTIFS(Распис!$B$4:$B$300,$A87,Распис!$C$4:$C$300,"&lt;="&amp;J$1,Распис!$D$4:$D$300,"&gt;="&amp;J$1)&gt;0,SUMIFS(Распис!$G$4:$G$300,Распис!$B$4:$B$300,$A87,Распис!$C$4:$C$300,"&lt;="&amp;J$1,Распис!$D$4:$D$300,"&gt;="&amp;J$1),SUMIF(База!$B$3:$B$305,$A87,База!$G$3:$G$152))</f>
        <v>0</v>
      </c>
      <c r="K87" s="46">
        <f ca="1">IF(COUNTIFS(Распис!$B$4:$B$300,$A87,Распис!$C$4:$C$300,"&lt;="&amp;K$1,Распис!$D$4:$D$300,"&gt;="&amp;K$1)&gt;0,SUMIFS(Распис!$H$4:$H$300,Распис!$B$4:$B$300,$A87,Распис!$C$4:$C$300,"&lt;="&amp;K$1,Распис!$D$4:$D$300,"&gt;="&amp;K$1),SUMIF(База!$B$3:$B$305,$A87,База!$H$3:$H$152))</f>
        <v>0</v>
      </c>
      <c r="L87" s="46">
        <f ca="1">IF(COUNTIFS(Распис!$B$4:$B$300,$A87,Распис!$C$4:$C$300,"&lt;="&amp;L$1,Распис!$D$4:$D$300,"&gt;="&amp;L$1)&gt;0,SUMIFS(Распис!$I$4:$I$300,Распис!$B$4:$B$300,$A87,Распис!$C$4:$C$300,"&lt;="&amp;L$1,Распис!$D$4:$D$300,"&gt;="&amp;L$1),SUMIF(База!$B$3:$B$305,$A87,База!$I$3:$I$152))</f>
        <v>0</v>
      </c>
      <c r="M87" s="46">
        <f ca="1">IF(COUNTIFS(Распис!$B$4:$B$300,$A87,Распис!$C$4:$C$300,"&lt;="&amp;M$1,Распис!$D$4:$D$300,"&gt;="&amp;M$1)&gt;0,SUMIFS(Распис!$J$4:$J$300,Распис!$B$4:$B$300,$A87,Распис!$C$4:$C$300,"&lt;="&amp;M$1,Распис!$D$4:$D$300,"&gt;="&amp;M$1),SUMIF(База!$B$3:$B$305,$A87,База!$J$3:$J$152))</f>
        <v>0</v>
      </c>
      <c r="N87" s="46">
        <f ca="1">IF(COUNTIFS(Распис!$B$4:$B$300,$A87,Распис!$C$4:$C$300,"&lt;="&amp;N$1,Распис!$D$4:$D$300,"&gt;="&amp;N$1)&gt;0,SUMIFS(Распис!$K$4:$K$300,Распис!$B$4:$B$300,$A87,Распис!$C$4:$C$300,"&lt;="&amp;N$1,Распис!$D$4:$D$300,"&gt;="&amp;N$1),SUMIF(База!$B$3:$B$305,$A87,База!$K$3:$K$152))</f>
        <v>0</v>
      </c>
      <c r="O87" s="46" t="s">
        <v>23</v>
      </c>
      <c r="P87" s="46">
        <f ca="1">IF(COUNTIFS(Распис!$B$4:$B$300,$A87,Распис!$C$4:$C$300,"&lt;="&amp;P$1,Распис!$D$4:$D$300,"&gt;="&amp;P$1)&gt;0,SUMIFS(Распис!$F$4:$F$300,Распис!$B$4:$B$300,$A87,Распис!$C$4:$C$300,"&lt;="&amp;P$1,Распис!$D$4:$D$300,"&gt;="&amp;P$1),SUMIF(База!$B$3:$B$305,$A87,База!$F$3:$F$152))</f>
        <v>0</v>
      </c>
      <c r="Q87" s="46">
        <f ca="1">IF(COUNTIFS(Распис!$B$4:$B$300,$A87,Распис!$C$4:$C$300,"&lt;="&amp;Q$1,Распис!$D$4:$D$300,"&gt;="&amp;Q$1)&gt;0,SUMIFS(Распис!$G$4:$G$300,Распис!$B$4:$B$300,$A87,Распис!$C$4:$C$300,"&lt;="&amp;Q$1,Распис!$D$4:$D$300,"&gt;="&amp;Q$1),SUMIF(База!$B$3:$B$305,$A87,База!$G$3:$G$152))</f>
        <v>0</v>
      </c>
      <c r="R87" s="46">
        <f ca="1">IF(COUNTIFS(Распис!$B$4:$B$300,$A87,Распис!$C$4:$C$300,"&lt;="&amp;R$1,Распис!$D$4:$D$300,"&gt;="&amp;R$1)&gt;0,SUMIFS(Распис!$H$4:$H$300,Распис!$B$4:$B$300,$A87,Распис!$C$4:$C$300,"&lt;="&amp;R$1,Распис!$D$4:$D$300,"&gt;="&amp;R$1),SUMIF(База!$B$3:$B$305,$A87,База!$H$3:$H$152))</f>
        <v>0</v>
      </c>
      <c r="S87" s="46">
        <f ca="1">IF(COUNTIFS(Распис!$B$4:$B$300,$A87,Распис!$C$4:$C$300,"&lt;="&amp;S$1,Распис!$D$4:$D$300,"&gt;="&amp;S$1)&gt;0,SUMIFS(Распис!$I$4:$I$300,Распис!$B$4:$B$300,$A87,Распис!$C$4:$C$300,"&lt;="&amp;S$1,Распис!$D$4:$D$300,"&gt;="&amp;S$1),SUMIF(База!$B$3:$B$305,$A87,База!$I$3:$I$152))</f>
        <v>0</v>
      </c>
      <c r="T87" s="46">
        <f ca="1">IF(COUNTIFS(Распис!$B$4:$B$300,$A87,Распис!$C$4:$C$300,"&lt;="&amp;T$1,Распис!$D$4:$D$300,"&gt;="&amp;T$1)&gt;0,SUMIFS(Распис!$J$4:$J$300,Распис!$B$4:$B$300,$A87,Распис!$C$4:$C$300,"&lt;="&amp;T$1,Распис!$D$4:$D$300,"&gt;="&amp;T$1),SUMIF(База!$B$3:$B$305,$A87,База!$J$3:$J$152))</f>
        <v>0</v>
      </c>
      <c r="U87" s="46">
        <f ca="1">IF(COUNTIFS(Распис!$B$4:$B$300,$A87,Распис!$C$4:$C$300,"&lt;="&amp;U$1,Распис!$D$4:$D$300,"&gt;="&amp;U$1)&gt;0,SUMIFS(Распис!$K$4:$K$300,Распис!$B$4:$B$300,$A87,Распис!$C$4:$C$300,"&lt;="&amp;U$1,Распис!$D$4:$D$300,"&gt;="&amp;U$1),SUMIF(База!$B$3:$B$305,$A87,База!$K$3:$K$152))</f>
        <v>0</v>
      </c>
      <c r="V87" s="46" t="s">
        <v>23</v>
      </c>
      <c r="W87" s="46">
        <f ca="1">IF(COUNTIFS(Распис!$B$4:$B$300,$A87,Распис!$C$4:$C$300,"&lt;="&amp;W$1,Распис!$D$4:$D$300,"&gt;="&amp;W$1)&gt;0,SUMIFS(Распис!$F$4:$F$300,Распис!$B$4:$B$300,$A87,Распис!$C$4:$C$300,"&lt;="&amp;W$1,Распис!$D$4:$D$300,"&gt;="&amp;W$1),SUMIF(База!$B$3:$B$305,$A87,База!$F$3:$F$152))</f>
        <v>0</v>
      </c>
      <c r="X87" s="46">
        <f ca="1">IF(COUNTIFS(Распис!$B$4:$B$300,$A87,Распис!$C$4:$C$300,"&lt;="&amp;X$1,Распис!$D$4:$D$300,"&gt;="&amp;X$1)&gt;0,SUMIFS(Распис!$G$4:$G$300,Распис!$B$4:$B$300,$A87,Распис!$C$4:$C$300,"&lt;="&amp;X$1,Распис!$D$4:$D$300,"&gt;="&amp;X$1),SUMIF(База!$B$3:$B$305,$A87,База!$G$3:$G$152))</f>
        <v>0</v>
      </c>
      <c r="Y87" s="46">
        <f ca="1">IF(COUNTIFS(Распис!$B$4:$B$300,$A87,Распис!$C$4:$C$300,"&lt;="&amp;Y$1,Распис!$D$4:$D$300,"&gt;="&amp;Y$1)&gt;0,SUMIFS(Распис!$H$4:$H$300,Распис!$B$4:$B$300,$A87,Распис!$C$4:$C$300,"&lt;="&amp;Y$1,Распис!$D$4:$D$300,"&gt;="&amp;Y$1),SUMIF(База!$B$3:$B$305,$A87,База!$H$3:$H$152))</f>
        <v>0</v>
      </c>
      <c r="Z87" s="46">
        <f ca="1">IF(COUNTIFS(Распис!$B$4:$B$300,$A87,Распис!$C$4:$C$300,"&lt;="&amp;Z$1,Распис!$D$4:$D$300,"&gt;="&amp;Z$1)&gt;0,SUMIFS(Распис!$I$4:$I$300,Распис!$B$4:$B$300,$A87,Распис!$C$4:$C$300,"&lt;="&amp;Z$1,Распис!$D$4:$D$300,"&gt;="&amp;Z$1),SUMIF(База!$B$3:$B$305,$A87,База!$I$3:$I$152))</f>
        <v>0</v>
      </c>
      <c r="AA87" s="46">
        <f ca="1">IF(COUNTIFS(Распис!$B$4:$B$300,$A87,Распис!$C$4:$C$300,"&lt;="&amp;AA$1,Распис!$D$4:$D$300,"&gt;="&amp;AA$1)&gt;0,SUMIFS(Распис!$J$4:$J$300,Распис!$B$4:$B$300,$A87,Распис!$C$4:$C$300,"&lt;="&amp;AA$1,Распис!$D$4:$D$300,"&gt;="&amp;AA$1),SUMIF(База!$B$3:$B$305,$A87,База!$J$3:$J$152))</f>
        <v>0</v>
      </c>
      <c r="AB87" s="46">
        <f ca="1">IF(COUNTIFS(Распис!$B$4:$B$300,$A87,Распис!$C$4:$C$300,"&lt;="&amp;AB$1,Распис!$D$4:$D$300,"&gt;="&amp;AB$1)&gt;0,SUMIFS(Распис!$K$4:$K$300,Распис!$B$4:$B$300,$A87,Распис!$C$4:$C$300,"&lt;="&amp;AB$1,Распис!$D$4:$D$300,"&gt;="&amp;AB$1),SUMIF(База!$B$3:$B$305,$A87,База!$K$3:$K$152))</f>
        <v>0</v>
      </c>
      <c r="AC87" s="46" t="s">
        <v>23</v>
      </c>
      <c r="AD87" s="46">
        <f ca="1">IF(COUNTIFS(Распис!$B$4:$B$300,$A87,Распис!$C$4:$C$300,"&lt;="&amp;AD$1,Распис!$D$4:$D$300,"&gt;="&amp;AD$1)&gt;0,SUMIFS(Распис!$F$4:$F$300,Распис!$B$4:$B$300,$A87,Распис!$C$4:$C$300,"&lt;="&amp;AD$1,Распис!$D$4:$D$300,"&gt;="&amp;AD$1),SUMIF(База!$B$3:$B$305,$A87,База!$F$3:$F$152))</f>
        <v>0</v>
      </c>
      <c r="AE87" s="46">
        <f ca="1">IF(COUNTIFS(Распис!$B$4:$B$300,$A87,Распис!$C$4:$C$300,"&lt;="&amp;AE$1,Распис!$D$4:$D$300,"&gt;="&amp;AE$1)&gt;0,SUMIFS(Распис!$G$4:$G$300,Распис!$B$4:$B$300,$A87,Распис!$C$4:$C$300,"&lt;="&amp;AE$1,Распис!$D$4:$D$300,"&gt;="&amp;AE$1),SUMIF(База!$B$3:$B$305,$A87,База!$G$3:$G$152))</f>
        <v>0</v>
      </c>
      <c r="AF87" s="46">
        <f ca="1">IF(COUNTIFS(Распис!$B$4:$B$300,$A87,Распис!$C$4:$C$300,"&lt;="&amp;AF$1,Распис!$D$4:$D$300,"&gt;="&amp;AF$1)&gt;0,SUMIFS(Распис!$H$4:$H$300,Распис!$B$4:$B$300,$A87,Распис!$C$4:$C$300,"&lt;="&amp;AF$1,Распис!$D$4:$D$300,"&gt;="&amp;AF$1),SUMIF(База!$B$3:$B$305,$A87,База!$H$3:$H$152))</f>
        <v>0</v>
      </c>
      <c r="AG87" s="46">
        <f t="shared" ca="1" si="17"/>
        <v>0</v>
      </c>
      <c r="AH87" s="46">
        <f ca="1">AG87-SUMIFS(Распред!$G$4:$G$300,Распред!$B$4:$B$300,"январь",Распред!$F$4:$F$300,A87)</f>
        <v>0</v>
      </c>
      <c r="AI87" s="46">
        <f ca="1">AH87+(COUNTIF(B87:AF87,"КД")+SUMIFS(Распред!$AH$4:$AH$300,Распред!$F$4:$F$300,A87,Распред!$B$4:$B$300,"январь"))*4</f>
        <v>20</v>
      </c>
      <c r="AJ87" s="46">
        <f t="shared" ca="1" si="18"/>
        <v>0</v>
      </c>
      <c r="AK87" s="46">
        <f t="shared" ca="1" si="19"/>
        <v>0</v>
      </c>
      <c r="AL87" s="46">
        <f>SUMIFS(Распред!$K$4:$K$300,Распред!$B$4:$B$300,"январь",Распред!$J$4:$J$300,A87)+SUMIFS(Распред!$M$4:$M$300,Распред!$B$4:$B$300,"январь",Распред!$L$4:$L$300,A87)+SUMIFS(Распред!$O$4:$O$300,Распред!$B$4:$B$300,"январь",Распред!$N$4:$N$300,A87)+SUMIFS(Распред!$Q$4:$Q$300,Распред!$B$4:$B$300,"январь",Распред!$P$4:$P$300,A87)+SUMIFS(Распред!$S$4:$S$300,Распред!$B$4:$B$300,"январь",Распред!$R$4:$R$300,A87)+SUMIFS(Распред!$U$4:$U$300,Распред!$B$4:$B$300,"январь",Распред!$T$4:$T$300,A87)+SUMIFS(Распред!$W$4:$W$300,Распред!$B$4:$B$300,"январь",Распред!$V$4:$V$300,A87)+SUMIFS(Распред!$Y$4:$Y$300,Распред!$B$4:$B$300,"январь",Распред!$X$4:$X$300,A87)+SUMIFS(Распред!$AA$4:$AA$300,Распред!$B$4:$B$300,"январь",Распред!$Z$4:$Z$300,A87)+SUMIFS(Распред!$AC$4:$AC$300,Распред!$B$4:$B$300,"январь",Распред!$AB$4:$AB$300,A87)</f>
        <v>0</v>
      </c>
      <c r="AM87" s="46">
        <f t="shared" ca="1" si="20"/>
        <v>0</v>
      </c>
      <c r="AN87" s="46">
        <f t="shared" ca="1" si="21"/>
        <v>0</v>
      </c>
      <c r="AO87" s="46">
        <f t="shared" ca="1" si="22"/>
        <v>0</v>
      </c>
      <c r="AP87" s="46"/>
      <c r="AQ87" s="46">
        <f t="shared" ca="1" si="23"/>
        <v>0</v>
      </c>
      <c r="AR87" s="47"/>
      <c r="AS87" s="47">
        <f t="shared" ca="1" si="24"/>
        <v>0</v>
      </c>
      <c r="AT87" s="47"/>
      <c r="AU87" s="47"/>
      <c r="AV87" s="47"/>
      <c r="AW87" s="47"/>
      <c r="AX87" s="47"/>
      <c r="AY87" s="47"/>
      <c r="AZ87" s="47"/>
      <c r="BA87" s="47"/>
      <c r="BB87" s="47"/>
    </row>
    <row r="88" spans="1:54" x14ac:dyDescent="0.25">
      <c r="A88" s="47">
        <f>База!B88</f>
        <v>0</v>
      </c>
      <c r="B88" s="46" t="s">
        <v>24</v>
      </c>
      <c r="C88" s="46" t="s">
        <v>24</v>
      </c>
      <c r="D88" s="46" t="s">
        <v>25</v>
      </c>
      <c r="E88" s="46" t="s">
        <v>25</v>
      </c>
      <c r="F88" s="46" t="s">
        <v>25</v>
      </c>
      <c r="G88" s="46" t="s">
        <v>25</v>
      </c>
      <c r="H88" s="46" t="s">
        <v>23</v>
      </c>
      <c r="I88" s="46" t="s">
        <v>25</v>
      </c>
      <c r="J88" s="46">
        <f ca="1">IF(COUNTIFS(Распис!$B$4:$B$300,$A88,Распис!$C$4:$C$300,"&lt;="&amp;J$1,Распис!$D$4:$D$300,"&gt;="&amp;J$1)&gt;0,SUMIFS(Распис!$G$4:$G$300,Распис!$B$4:$B$300,$A88,Распис!$C$4:$C$300,"&lt;="&amp;J$1,Распис!$D$4:$D$300,"&gt;="&amp;J$1),SUMIF(База!$B$3:$B$305,$A88,База!$G$3:$G$152))</f>
        <v>0</v>
      </c>
      <c r="K88" s="46">
        <f ca="1">IF(COUNTIFS(Распис!$B$4:$B$300,$A88,Распис!$C$4:$C$300,"&lt;="&amp;K$1,Распис!$D$4:$D$300,"&gt;="&amp;K$1)&gt;0,SUMIFS(Распис!$H$4:$H$300,Распис!$B$4:$B$300,$A88,Распис!$C$4:$C$300,"&lt;="&amp;K$1,Распис!$D$4:$D$300,"&gt;="&amp;K$1),SUMIF(База!$B$3:$B$305,$A88,База!$H$3:$H$152))</f>
        <v>0</v>
      </c>
      <c r="L88" s="46">
        <f ca="1">IF(COUNTIFS(Распис!$B$4:$B$300,$A88,Распис!$C$4:$C$300,"&lt;="&amp;L$1,Распис!$D$4:$D$300,"&gt;="&amp;L$1)&gt;0,SUMIFS(Распис!$I$4:$I$300,Распис!$B$4:$B$300,$A88,Распис!$C$4:$C$300,"&lt;="&amp;L$1,Распис!$D$4:$D$300,"&gt;="&amp;L$1),SUMIF(База!$B$3:$B$305,$A88,База!$I$3:$I$152))</f>
        <v>0</v>
      </c>
      <c r="M88" s="46">
        <f ca="1">IF(COUNTIFS(Распис!$B$4:$B$300,$A88,Распис!$C$4:$C$300,"&lt;="&amp;M$1,Распис!$D$4:$D$300,"&gt;="&amp;M$1)&gt;0,SUMIFS(Распис!$J$4:$J$300,Распис!$B$4:$B$300,$A88,Распис!$C$4:$C$300,"&lt;="&amp;M$1,Распис!$D$4:$D$300,"&gt;="&amp;M$1),SUMIF(База!$B$3:$B$305,$A88,База!$J$3:$J$152))</f>
        <v>0</v>
      </c>
      <c r="N88" s="46">
        <f ca="1">IF(COUNTIFS(Распис!$B$4:$B$300,$A88,Распис!$C$4:$C$300,"&lt;="&amp;N$1,Распис!$D$4:$D$300,"&gt;="&amp;N$1)&gt;0,SUMIFS(Распис!$K$4:$K$300,Распис!$B$4:$B$300,$A88,Распис!$C$4:$C$300,"&lt;="&amp;N$1,Распис!$D$4:$D$300,"&gt;="&amp;N$1),SUMIF(База!$B$3:$B$305,$A88,База!$K$3:$K$152))</f>
        <v>0</v>
      </c>
      <c r="O88" s="46" t="s">
        <v>23</v>
      </c>
      <c r="P88" s="46">
        <f ca="1">IF(COUNTIFS(Распис!$B$4:$B$300,$A88,Распис!$C$4:$C$300,"&lt;="&amp;P$1,Распис!$D$4:$D$300,"&gt;="&amp;P$1)&gt;0,SUMIFS(Распис!$F$4:$F$300,Распис!$B$4:$B$300,$A88,Распис!$C$4:$C$300,"&lt;="&amp;P$1,Распис!$D$4:$D$300,"&gt;="&amp;P$1),SUMIF(База!$B$3:$B$305,$A88,База!$F$3:$F$152))</f>
        <v>0</v>
      </c>
      <c r="Q88" s="46">
        <f ca="1">IF(COUNTIFS(Распис!$B$4:$B$300,$A88,Распис!$C$4:$C$300,"&lt;="&amp;Q$1,Распис!$D$4:$D$300,"&gt;="&amp;Q$1)&gt;0,SUMIFS(Распис!$G$4:$G$300,Распис!$B$4:$B$300,$A88,Распис!$C$4:$C$300,"&lt;="&amp;Q$1,Распис!$D$4:$D$300,"&gt;="&amp;Q$1),SUMIF(База!$B$3:$B$305,$A88,База!$G$3:$G$152))</f>
        <v>0</v>
      </c>
      <c r="R88" s="46">
        <f ca="1">IF(COUNTIFS(Распис!$B$4:$B$300,$A88,Распис!$C$4:$C$300,"&lt;="&amp;R$1,Распис!$D$4:$D$300,"&gt;="&amp;R$1)&gt;0,SUMIFS(Распис!$H$4:$H$300,Распис!$B$4:$B$300,$A88,Распис!$C$4:$C$300,"&lt;="&amp;R$1,Распис!$D$4:$D$300,"&gt;="&amp;R$1),SUMIF(База!$B$3:$B$305,$A88,База!$H$3:$H$152))</f>
        <v>0</v>
      </c>
      <c r="S88" s="46">
        <f ca="1">IF(COUNTIFS(Распис!$B$4:$B$300,$A88,Распис!$C$4:$C$300,"&lt;="&amp;S$1,Распис!$D$4:$D$300,"&gt;="&amp;S$1)&gt;0,SUMIFS(Распис!$I$4:$I$300,Распис!$B$4:$B$300,$A88,Распис!$C$4:$C$300,"&lt;="&amp;S$1,Распис!$D$4:$D$300,"&gt;="&amp;S$1),SUMIF(База!$B$3:$B$305,$A88,База!$I$3:$I$152))</f>
        <v>0</v>
      </c>
      <c r="T88" s="46">
        <f ca="1">IF(COUNTIFS(Распис!$B$4:$B$300,$A88,Распис!$C$4:$C$300,"&lt;="&amp;T$1,Распис!$D$4:$D$300,"&gt;="&amp;T$1)&gt;0,SUMIFS(Распис!$J$4:$J$300,Распис!$B$4:$B$300,$A88,Распис!$C$4:$C$300,"&lt;="&amp;T$1,Распис!$D$4:$D$300,"&gt;="&amp;T$1),SUMIF(База!$B$3:$B$305,$A88,База!$J$3:$J$152))</f>
        <v>0</v>
      </c>
      <c r="U88" s="46">
        <f ca="1">IF(COUNTIFS(Распис!$B$4:$B$300,$A88,Распис!$C$4:$C$300,"&lt;="&amp;U$1,Распис!$D$4:$D$300,"&gt;="&amp;U$1)&gt;0,SUMIFS(Распис!$K$4:$K$300,Распис!$B$4:$B$300,$A88,Распис!$C$4:$C$300,"&lt;="&amp;U$1,Распис!$D$4:$D$300,"&gt;="&amp;U$1),SUMIF(База!$B$3:$B$305,$A88,База!$K$3:$K$152))</f>
        <v>0</v>
      </c>
      <c r="V88" s="46" t="s">
        <v>23</v>
      </c>
      <c r="W88" s="46">
        <f ca="1">IF(COUNTIFS(Распис!$B$4:$B$300,$A88,Распис!$C$4:$C$300,"&lt;="&amp;W$1,Распис!$D$4:$D$300,"&gt;="&amp;W$1)&gt;0,SUMIFS(Распис!$F$4:$F$300,Распис!$B$4:$B$300,$A88,Распис!$C$4:$C$300,"&lt;="&amp;W$1,Распис!$D$4:$D$300,"&gt;="&amp;W$1),SUMIF(База!$B$3:$B$305,$A88,База!$F$3:$F$152))</f>
        <v>0</v>
      </c>
      <c r="X88" s="46">
        <f ca="1">IF(COUNTIFS(Распис!$B$4:$B$300,$A88,Распис!$C$4:$C$300,"&lt;="&amp;X$1,Распис!$D$4:$D$300,"&gt;="&amp;X$1)&gt;0,SUMIFS(Распис!$G$4:$G$300,Распис!$B$4:$B$300,$A88,Распис!$C$4:$C$300,"&lt;="&amp;X$1,Распис!$D$4:$D$300,"&gt;="&amp;X$1),SUMIF(База!$B$3:$B$305,$A88,База!$G$3:$G$152))</f>
        <v>0</v>
      </c>
      <c r="Y88" s="46">
        <f ca="1">IF(COUNTIFS(Распис!$B$4:$B$300,$A88,Распис!$C$4:$C$300,"&lt;="&amp;Y$1,Распис!$D$4:$D$300,"&gt;="&amp;Y$1)&gt;0,SUMIFS(Распис!$H$4:$H$300,Распис!$B$4:$B$300,$A88,Распис!$C$4:$C$300,"&lt;="&amp;Y$1,Распис!$D$4:$D$300,"&gt;="&amp;Y$1),SUMIF(База!$B$3:$B$305,$A88,База!$H$3:$H$152))</f>
        <v>0</v>
      </c>
      <c r="Z88" s="46">
        <f ca="1">IF(COUNTIFS(Распис!$B$4:$B$300,$A88,Распис!$C$4:$C$300,"&lt;="&amp;Z$1,Распис!$D$4:$D$300,"&gt;="&amp;Z$1)&gt;0,SUMIFS(Распис!$I$4:$I$300,Распис!$B$4:$B$300,$A88,Распис!$C$4:$C$300,"&lt;="&amp;Z$1,Распис!$D$4:$D$300,"&gt;="&amp;Z$1),SUMIF(База!$B$3:$B$305,$A88,База!$I$3:$I$152))</f>
        <v>0</v>
      </c>
      <c r="AA88" s="46">
        <f ca="1">IF(COUNTIFS(Распис!$B$4:$B$300,$A88,Распис!$C$4:$C$300,"&lt;="&amp;AA$1,Распис!$D$4:$D$300,"&gt;="&amp;AA$1)&gt;0,SUMIFS(Распис!$J$4:$J$300,Распис!$B$4:$B$300,$A88,Распис!$C$4:$C$300,"&lt;="&amp;AA$1,Распис!$D$4:$D$300,"&gt;="&amp;AA$1),SUMIF(База!$B$3:$B$305,$A88,База!$J$3:$J$152))</f>
        <v>0</v>
      </c>
      <c r="AB88" s="46">
        <f ca="1">IF(COUNTIFS(Распис!$B$4:$B$300,$A88,Распис!$C$4:$C$300,"&lt;="&amp;AB$1,Распис!$D$4:$D$300,"&gt;="&amp;AB$1)&gt;0,SUMIFS(Распис!$K$4:$K$300,Распис!$B$4:$B$300,$A88,Распис!$C$4:$C$300,"&lt;="&amp;AB$1,Распис!$D$4:$D$300,"&gt;="&amp;AB$1),SUMIF(База!$B$3:$B$305,$A88,База!$K$3:$K$152))</f>
        <v>0</v>
      </c>
      <c r="AC88" s="46" t="s">
        <v>23</v>
      </c>
      <c r="AD88" s="46">
        <f ca="1">IF(COUNTIFS(Распис!$B$4:$B$300,$A88,Распис!$C$4:$C$300,"&lt;="&amp;AD$1,Распис!$D$4:$D$300,"&gt;="&amp;AD$1)&gt;0,SUMIFS(Распис!$F$4:$F$300,Распис!$B$4:$B$300,$A88,Распис!$C$4:$C$300,"&lt;="&amp;AD$1,Распис!$D$4:$D$300,"&gt;="&amp;AD$1),SUMIF(База!$B$3:$B$305,$A88,База!$F$3:$F$152))</f>
        <v>0</v>
      </c>
      <c r="AE88" s="46">
        <f ca="1">IF(COUNTIFS(Распис!$B$4:$B$300,$A88,Распис!$C$4:$C$300,"&lt;="&amp;AE$1,Распис!$D$4:$D$300,"&gt;="&amp;AE$1)&gt;0,SUMIFS(Распис!$G$4:$G$300,Распис!$B$4:$B$300,$A88,Распис!$C$4:$C$300,"&lt;="&amp;AE$1,Распис!$D$4:$D$300,"&gt;="&amp;AE$1),SUMIF(База!$B$3:$B$305,$A88,База!$G$3:$G$152))</f>
        <v>0</v>
      </c>
      <c r="AF88" s="46">
        <f ca="1">IF(COUNTIFS(Распис!$B$4:$B$300,$A88,Распис!$C$4:$C$300,"&lt;="&amp;AF$1,Распис!$D$4:$D$300,"&gt;="&amp;AF$1)&gt;0,SUMIFS(Распис!$H$4:$H$300,Распис!$B$4:$B$300,$A88,Распис!$C$4:$C$300,"&lt;="&amp;AF$1,Распис!$D$4:$D$300,"&gt;="&amp;AF$1),SUMIF(База!$B$3:$B$305,$A88,База!$H$3:$H$152))</f>
        <v>0</v>
      </c>
      <c r="AG88" s="46">
        <f t="shared" ca="1" si="17"/>
        <v>0</v>
      </c>
      <c r="AH88" s="46">
        <f ca="1">AG88-SUMIFS(Распред!$G$4:$G$300,Распред!$B$4:$B$300,"январь",Распред!$F$4:$F$300,A88)</f>
        <v>0</v>
      </c>
      <c r="AI88" s="46">
        <f ca="1">AH88+(COUNTIF(B88:AF88,"КД")+SUMIFS(Распред!$AH$4:$AH$300,Распред!$F$4:$F$300,A88,Распред!$B$4:$B$300,"январь"))*4</f>
        <v>20</v>
      </c>
      <c r="AJ88" s="46">
        <f ca="1">MAX(0,AI88-COUNTIFS(B88:AF88,"&lt;&gt;П",B88:AF88,"&lt;&gt;В",B88:AF88,"&lt;&gt;Н")*4)</f>
        <v>0</v>
      </c>
      <c r="AK88" s="46">
        <f t="shared" ca="1" si="19"/>
        <v>0</v>
      </c>
      <c r="AL88" s="46">
        <f>SUMIFS(Распред!$K$4:$K$300,Распред!$B$4:$B$300,"январь",Распред!$J$4:$J$300,A88)+SUMIFS(Распред!$M$4:$M$300,Распред!$B$4:$B$300,"январь",Распред!$L$4:$L$300,A88)+SUMIFS(Распред!$O$4:$O$300,Распред!$B$4:$B$300,"январь",Распред!$N$4:$N$300,A88)+SUMIFS(Распред!$Q$4:$Q$300,Распред!$B$4:$B$300,"январь",Распред!$P$4:$P$300,A88)+SUMIFS(Распред!$S$4:$S$300,Распред!$B$4:$B$300,"январь",Распред!$R$4:$R$300,A88)+SUMIFS(Распред!$U$4:$U$300,Распред!$B$4:$B$300,"январь",Распред!$T$4:$T$300,A88)+SUMIFS(Распред!$W$4:$W$300,Распред!$B$4:$B$300,"январь",Распред!$V$4:$V$300,A88)+SUMIFS(Распред!$Y$4:$Y$300,Распред!$B$4:$B$300,"январь",Распред!$X$4:$X$300,A88)+SUMIFS(Распред!$AA$4:$AA$300,Распред!$B$4:$B$300,"январь",Распред!$Z$4:$Z$300,A88)+SUMIFS(Распред!$AC$4:$AC$300,Распред!$B$4:$B$300,"январь",Распред!$AB$4:$AB$300,A88)</f>
        <v>0</v>
      </c>
      <c r="AM88" s="46">
        <f t="shared" ca="1" si="20"/>
        <v>0</v>
      </c>
      <c r="AN88" s="46">
        <f t="shared" ca="1" si="21"/>
        <v>0</v>
      </c>
      <c r="AO88" s="46">
        <f t="shared" ca="1" si="22"/>
        <v>0</v>
      </c>
      <c r="AP88" s="46"/>
      <c r="AQ88" s="46">
        <f t="shared" ca="1" si="23"/>
        <v>0</v>
      </c>
      <c r="AR88" s="47"/>
      <c r="AS88" s="47">
        <f t="shared" ca="1" si="24"/>
        <v>0</v>
      </c>
      <c r="AT88" s="47"/>
      <c r="AU88" s="47"/>
      <c r="AV88" s="47"/>
      <c r="AW88" s="47"/>
      <c r="AX88" s="47"/>
      <c r="AY88" s="47"/>
      <c r="AZ88" s="47"/>
      <c r="BA88" s="47"/>
      <c r="BB88" s="47"/>
    </row>
    <row r="89" spans="1:54" x14ac:dyDescent="0.25">
      <c r="A89" s="47">
        <f>База!B89</f>
        <v>0</v>
      </c>
      <c r="B89" s="46" t="s">
        <v>24</v>
      </c>
      <c r="C89" s="46" t="s">
        <v>24</v>
      </c>
      <c r="D89" s="46" t="s">
        <v>25</v>
      </c>
      <c r="E89" s="46" t="s">
        <v>25</v>
      </c>
      <c r="F89" s="46" t="s">
        <v>25</v>
      </c>
      <c r="G89" s="46" t="s">
        <v>25</v>
      </c>
      <c r="H89" s="46" t="s">
        <v>23</v>
      </c>
      <c r="I89" s="46" t="s">
        <v>25</v>
      </c>
      <c r="J89" s="46">
        <f ca="1">IF(COUNTIFS(Распис!$B$4:$B$300,$A89,Распис!$C$4:$C$300,"&lt;="&amp;J$1,Распис!$D$4:$D$300,"&gt;="&amp;J$1)&gt;0,SUMIFS(Распис!$G$4:$G$300,Распис!$B$4:$B$300,$A89,Распис!$C$4:$C$300,"&lt;="&amp;J$1,Распис!$D$4:$D$300,"&gt;="&amp;J$1),SUMIF(База!$B$3:$B$305,$A89,База!$G$3:$G$152))</f>
        <v>0</v>
      </c>
      <c r="K89" s="46">
        <f ca="1">IF(COUNTIFS(Распис!$B$4:$B$300,$A89,Распис!$C$4:$C$300,"&lt;="&amp;K$1,Распис!$D$4:$D$300,"&gt;="&amp;K$1)&gt;0,SUMIFS(Распис!$H$4:$H$300,Распис!$B$4:$B$300,$A89,Распис!$C$4:$C$300,"&lt;="&amp;K$1,Распис!$D$4:$D$300,"&gt;="&amp;K$1),SUMIF(База!$B$3:$B$305,$A89,База!$H$3:$H$152))</f>
        <v>0</v>
      </c>
      <c r="L89" s="46">
        <f ca="1">IF(COUNTIFS(Распис!$B$4:$B$300,$A89,Распис!$C$4:$C$300,"&lt;="&amp;L$1,Распис!$D$4:$D$300,"&gt;="&amp;L$1)&gt;0,SUMIFS(Распис!$I$4:$I$300,Распис!$B$4:$B$300,$A89,Распис!$C$4:$C$300,"&lt;="&amp;L$1,Распис!$D$4:$D$300,"&gt;="&amp;L$1),SUMIF(База!$B$3:$B$305,$A89,База!$I$3:$I$152))</f>
        <v>0</v>
      </c>
      <c r="M89" s="46">
        <f ca="1">IF(COUNTIFS(Распис!$B$4:$B$300,$A89,Распис!$C$4:$C$300,"&lt;="&amp;M$1,Распис!$D$4:$D$300,"&gt;="&amp;M$1)&gt;0,SUMIFS(Распис!$J$4:$J$300,Распис!$B$4:$B$300,$A89,Распис!$C$4:$C$300,"&lt;="&amp;M$1,Распис!$D$4:$D$300,"&gt;="&amp;M$1),SUMIF(База!$B$3:$B$305,$A89,База!$J$3:$J$152))</f>
        <v>0</v>
      </c>
      <c r="N89" s="46">
        <f ca="1">IF(COUNTIFS(Распис!$B$4:$B$300,$A89,Распис!$C$4:$C$300,"&lt;="&amp;N$1,Распис!$D$4:$D$300,"&gt;="&amp;N$1)&gt;0,SUMIFS(Распис!$K$4:$K$300,Распис!$B$4:$B$300,$A89,Распис!$C$4:$C$300,"&lt;="&amp;N$1,Распис!$D$4:$D$300,"&gt;="&amp;N$1),SUMIF(База!$B$3:$B$305,$A89,База!$K$3:$K$152))</f>
        <v>0</v>
      </c>
      <c r="O89" s="46" t="s">
        <v>23</v>
      </c>
      <c r="P89" s="46">
        <f ca="1">IF(COUNTIFS(Распис!$B$4:$B$300,$A89,Распис!$C$4:$C$300,"&lt;="&amp;P$1,Распис!$D$4:$D$300,"&gt;="&amp;P$1)&gt;0,SUMIFS(Распис!$F$4:$F$300,Распис!$B$4:$B$300,$A89,Распис!$C$4:$C$300,"&lt;="&amp;P$1,Распис!$D$4:$D$300,"&gt;="&amp;P$1),SUMIF(База!$B$3:$B$305,$A89,База!$F$3:$F$152))</f>
        <v>0</v>
      </c>
      <c r="Q89" s="46">
        <f ca="1">IF(COUNTIFS(Распис!$B$4:$B$300,$A89,Распис!$C$4:$C$300,"&lt;="&amp;Q$1,Распис!$D$4:$D$300,"&gt;="&amp;Q$1)&gt;0,SUMIFS(Распис!$G$4:$G$300,Распис!$B$4:$B$300,$A89,Распис!$C$4:$C$300,"&lt;="&amp;Q$1,Распис!$D$4:$D$300,"&gt;="&amp;Q$1),SUMIF(База!$B$3:$B$305,$A89,База!$G$3:$G$152))</f>
        <v>0</v>
      </c>
      <c r="R89" s="46">
        <f ca="1">IF(COUNTIFS(Распис!$B$4:$B$300,$A89,Распис!$C$4:$C$300,"&lt;="&amp;R$1,Распис!$D$4:$D$300,"&gt;="&amp;R$1)&gt;0,SUMIFS(Распис!$H$4:$H$300,Распис!$B$4:$B$300,$A89,Распис!$C$4:$C$300,"&lt;="&amp;R$1,Распис!$D$4:$D$300,"&gt;="&amp;R$1),SUMIF(База!$B$3:$B$305,$A89,База!$H$3:$H$152))</f>
        <v>0</v>
      </c>
      <c r="S89" s="46">
        <f ca="1">IF(COUNTIFS(Распис!$B$4:$B$300,$A89,Распис!$C$4:$C$300,"&lt;="&amp;S$1,Распис!$D$4:$D$300,"&gt;="&amp;S$1)&gt;0,SUMIFS(Распис!$I$4:$I$300,Распис!$B$4:$B$300,$A89,Распис!$C$4:$C$300,"&lt;="&amp;S$1,Распис!$D$4:$D$300,"&gt;="&amp;S$1),SUMIF(База!$B$3:$B$305,$A89,База!$I$3:$I$152))</f>
        <v>0</v>
      </c>
      <c r="T89" s="46">
        <f ca="1">IF(COUNTIFS(Распис!$B$4:$B$300,$A89,Распис!$C$4:$C$300,"&lt;="&amp;T$1,Распис!$D$4:$D$300,"&gt;="&amp;T$1)&gt;0,SUMIFS(Распис!$J$4:$J$300,Распис!$B$4:$B$300,$A89,Распис!$C$4:$C$300,"&lt;="&amp;T$1,Распис!$D$4:$D$300,"&gt;="&amp;T$1),SUMIF(База!$B$3:$B$305,$A89,База!$J$3:$J$152))</f>
        <v>0</v>
      </c>
      <c r="U89" s="46">
        <f ca="1">IF(COUNTIFS(Распис!$B$4:$B$300,$A89,Распис!$C$4:$C$300,"&lt;="&amp;U$1,Распис!$D$4:$D$300,"&gt;="&amp;U$1)&gt;0,SUMIFS(Распис!$K$4:$K$300,Распис!$B$4:$B$300,$A89,Распис!$C$4:$C$300,"&lt;="&amp;U$1,Распис!$D$4:$D$300,"&gt;="&amp;U$1),SUMIF(База!$B$3:$B$305,$A89,База!$K$3:$K$152))</f>
        <v>0</v>
      </c>
      <c r="V89" s="46" t="s">
        <v>23</v>
      </c>
      <c r="W89" s="46">
        <f ca="1">IF(COUNTIFS(Распис!$B$4:$B$300,$A89,Распис!$C$4:$C$300,"&lt;="&amp;W$1,Распис!$D$4:$D$300,"&gt;="&amp;W$1)&gt;0,SUMIFS(Распис!$F$4:$F$300,Распис!$B$4:$B$300,$A89,Распис!$C$4:$C$300,"&lt;="&amp;W$1,Распис!$D$4:$D$300,"&gt;="&amp;W$1),SUMIF(База!$B$3:$B$305,$A89,База!$F$3:$F$152))</f>
        <v>0</v>
      </c>
      <c r="X89" s="46">
        <f ca="1">IF(COUNTIFS(Распис!$B$4:$B$300,$A89,Распис!$C$4:$C$300,"&lt;="&amp;X$1,Распис!$D$4:$D$300,"&gt;="&amp;X$1)&gt;0,SUMIFS(Распис!$G$4:$G$300,Распис!$B$4:$B$300,$A89,Распис!$C$4:$C$300,"&lt;="&amp;X$1,Распис!$D$4:$D$300,"&gt;="&amp;X$1),SUMIF(База!$B$3:$B$305,$A89,База!$G$3:$G$152))</f>
        <v>0</v>
      </c>
      <c r="Y89" s="46">
        <f ca="1">IF(COUNTIFS(Распис!$B$4:$B$300,$A89,Распис!$C$4:$C$300,"&lt;="&amp;Y$1,Распис!$D$4:$D$300,"&gt;="&amp;Y$1)&gt;0,SUMIFS(Распис!$H$4:$H$300,Распис!$B$4:$B$300,$A89,Распис!$C$4:$C$300,"&lt;="&amp;Y$1,Распис!$D$4:$D$300,"&gt;="&amp;Y$1),SUMIF(База!$B$3:$B$305,$A89,База!$H$3:$H$152))</f>
        <v>0</v>
      </c>
      <c r="Z89" s="46">
        <f ca="1">IF(COUNTIFS(Распис!$B$4:$B$300,$A89,Распис!$C$4:$C$300,"&lt;="&amp;Z$1,Распис!$D$4:$D$300,"&gt;="&amp;Z$1)&gt;0,SUMIFS(Распис!$I$4:$I$300,Распис!$B$4:$B$300,$A89,Распис!$C$4:$C$300,"&lt;="&amp;Z$1,Распис!$D$4:$D$300,"&gt;="&amp;Z$1),SUMIF(База!$B$3:$B$305,$A89,База!$I$3:$I$152))</f>
        <v>0</v>
      </c>
      <c r="AA89" s="46">
        <f ca="1">IF(COUNTIFS(Распис!$B$4:$B$300,$A89,Распис!$C$4:$C$300,"&lt;="&amp;AA$1,Распис!$D$4:$D$300,"&gt;="&amp;AA$1)&gt;0,SUMIFS(Распис!$J$4:$J$300,Распис!$B$4:$B$300,$A89,Распис!$C$4:$C$300,"&lt;="&amp;AA$1,Распис!$D$4:$D$300,"&gt;="&amp;AA$1),SUMIF(База!$B$3:$B$305,$A89,База!$J$3:$J$152))</f>
        <v>0</v>
      </c>
      <c r="AB89" s="46">
        <f ca="1">IF(COUNTIFS(Распис!$B$4:$B$300,$A89,Распис!$C$4:$C$300,"&lt;="&amp;AB$1,Распис!$D$4:$D$300,"&gt;="&amp;AB$1)&gt;0,SUMIFS(Распис!$K$4:$K$300,Распис!$B$4:$B$300,$A89,Распис!$C$4:$C$300,"&lt;="&amp;AB$1,Распис!$D$4:$D$300,"&gt;="&amp;AB$1),SUMIF(База!$B$3:$B$305,$A89,База!$K$3:$K$152))</f>
        <v>0</v>
      </c>
      <c r="AC89" s="46" t="s">
        <v>23</v>
      </c>
      <c r="AD89" s="46">
        <f ca="1">IF(COUNTIFS(Распис!$B$4:$B$300,$A89,Распис!$C$4:$C$300,"&lt;="&amp;AD$1,Распис!$D$4:$D$300,"&gt;="&amp;AD$1)&gt;0,SUMIFS(Распис!$F$4:$F$300,Распис!$B$4:$B$300,$A89,Распис!$C$4:$C$300,"&lt;="&amp;AD$1,Распис!$D$4:$D$300,"&gt;="&amp;AD$1),SUMIF(База!$B$3:$B$305,$A89,База!$F$3:$F$152))</f>
        <v>0</v>
      </c>
      <c r="AE89" s="46">
        <f ca="1">IF(COUNTIFS(Распис!$B$4:$B$300,$A89,Распис!$C$4:$C$300,"&lt;="&amp;AE$1,Распис!$D$4:$D$300,"&gt;="&amp;AE$1)&gt;0,SUMIFS(Распис!$G$4:$G$300,Распис!$B$4:$B$300,$A89,Распис!$C$4:$C$300,"&lt;="&amp;AE$1,Распис!$D$4:$D$300,"&gt;="&amp;AE$1),SUMIF(База!$B$3:$B$305,$A89,База!$G$3:$G$152))</f>
        <v>0</v>
      </c>
      <c r="AF89" s="46">
        <f ca="1">IF(COUNTIFS(Распис!$B$4:$B$300,$A89,Распис!$C$4:$C$300,"&lt;="&amp;AF$1,Распис!$D$4:$D$300,"&gt;="&amp;AF$1)&gt;0,SUMIFS(Распис!$H$4:$H$300,Распис!$B$4:$B$300,$A89,Распис!$C$4:$C$300,"&lt;="&amp;AF$1,Распис!$D$4:$D$300,"&gt;="&amp;AF$1),SUMIF(База!$B$3:$B$305,$A89,База!$H$3:$H$152))</f>
        <v>0</v>
      </c>
      <c r="AG89" s="46">
        <f t="shared" ca="1" si="17"/>
        <v>0</v>
      </c>
      <c r="AH89" s="46">
        <f ca="1">AG89-SUMIFS(Распред!$G$4:$G$300,Распред!$B$4:$B$300,"январь",Распред!$F$4:$F$300,A89)</f>
        <v>0</v>
      </c>
      <c r="AI89" s="46">
        <f ca="1">AH89+(COUNTIF(B89:AF89,"КД")+SUMIFS(Распред!$AH$4:$AH$300,Распред!$F$4:$F$300,A89,Распред!$B$4:$B$300,"январь"))*4</f>
        <v>20</v>
      </c>
      <c r="AJ89" s="46">
        <f t="shared" ca="1" si="18"/>
        <v>0</v>
      </c>
      <c r="AK89" s="46">
        <f t="shared" ca="1" si="19"/>
        <v>0</v>
      </c>
      <c r="AL89" s="46">
        <f>SUMIFS(Распред!$K$4:$K$300,Распред!$B$4:$B$300,"январь",Распред!$J$4:$J$300,A89)+SUMIFS(Распред!$M$4:$M$300,Распред!$B$4:$B$300,"январь",Распред!$L$4:$L$300,A89)+SUMIFS(Распред!$O$4:$O$300,Распред!$B$4:$B$300,"январь",Распред!$N$4:$N$300,A89)+SUMIFS(Распред!$Q$4:$Q$300,Распред!$B$4:$B$300,"январь",Распред!$P$4:$P$300,A89)+SUMIFS(Распред!$S$4:$S$300,Распред!$B$4:$B$300,"январь",Распред!$R$4:$R$300,A89)+SUMIFS(Распред!$U$4:$U$300,Распред!$B$4:$B$300,"январь",Распред!$T$4:$T$300,A89)+SUMIFS(Распред!$W$4:$W$300,Распред!$B$4:$B$300,"январь",Распред!$V$4:$V$300,A89)+SUMIFS(Распред!$Y$4:$Y$300,Распред!$B$4:$B$300,"январь",Распред!$X$4:$X$300,A89)+SUMIFS(Распред!$AA$4:$AA$300,Распред!$B$4:$B$300,"январь",Распред!$Z$4:$Z$300,A89)+SUMIFS(Распред!$AC$4:$AC$300,Распред!$B$4:$B$300,"январь",Распред!$AB$4:$AB$300,A89)</f>
        <v>0</v>
      </c>
      <c r="AM89" s="46">
        <f t="shared" ca="1" si="20"/>
        <v>0</v>
      </c>
      <c r="AN89" s="46">
        <f t="shared" ca="1" si="21"/>
        <v>0</v>
      </c>
      <c r="AO89" s="46">
        <f t="shared" ca="1" si="22"/>
        <v>0</v>
      </c>
      <c r="AP89" s="46"/>
      <c r="AQ89" s="46">
        <f t="shared" ca="1" si="23"/>
        <v>0</v>
      </c>
      <c r="AR89" s="47"/>
      <c r="AS89" s="47">
        <f t="shared" ca="1" si="24"/>
        <v>0</v>
      </c>
      <c r="AT89" s="47"/>
      <c r="AU89" s="47"/>
      <c r="AV89" s="47"/>
      <c r="AW89" s="47"/>
      <c r="AX89" s="47"/>
      <c r="AY89" s="47"/>
      <c r="AZ89" s="47"/>
      <c r="BA89" s="47"/>
      <c r="BB89" s="47"/>
    </row>
    <row r="90" spans="1:54" x14ac:dyDescent="0.25">
      <c r="A90" s="47">
        <f>База!B90</f>
        <v>0</v>
      </c>
      <c r="B90" s="46" t="s">
        <v>24</v>
      </c>
      <c r="C90" s="46" t="s">
        <v>24</v>
      </c>
      <c r="D90" s="46" t="s">
        <v>25</v>
      </c>
      <c r="E90" s="46" t="s">
        <v>25</v>
      </c>
      <c r="F90" s="46" t="s">
        <v>25</v>
      </c>
      <c r="G90" s="46" t="s">
        <v>25</v>
      </c>
      <c r="H90" s="46" t="s">
        <v>23</v>
      </c>
      <c r="I90" s="46" t="s">
        <v>25</v>
      </c>
      <c r="J90" s="46">
        <f ca="1">IF(COUNTIFS(Распис!$B$4:$B$300,$A90,Распис!$C$4:$C$300,"&lt;="&amp;J$1,Распис!$D$4:$D$300,"&gt;="&amp;J$1)&gt;0,SUMIFS(Распис!$G$4:$G$300,Распис!$B$4:$B$300,$A90,Распис!$C$4:$C$300,"&lt;="&amp;J$1,Распис!$D$4:$D$300,"&gt;="&amp;J$1),SUMIF(База!$B$3:$B$305,$A90,База!$G$3:$G$152))</f>
        <v>0</v>
      </c>
      <c r="K90" s="46">
        <f ca="1">IF(COUNTIFS(Распис!$B$4:$B$300,$A90,Распис!$C$4:$C$300,"&lt;="&amp;K$1,Распис!$D$4:$D$300,"&gt;="&amp;K$1)&gt;0,SUMIFS(Распис!$H$4:$H$300,Распис!$B$4:$B$300,$A90,Распис!$C$4:$C$300,"&lt;="&amp;K$1,Распис!$D$4:$D$300,"&gt;="&amp;K$1),SUMIF(База!$B$3:$B$305,$A90,База!$H$3:$H$152))</f>
        <v>0</v>
      </c>
      <c r="L90" s="46">
        <f ca="1">IF(COUNTIFS(Распис!$B$4:$B$300,$A90,Распис!$C$4:$C$300,"&lt;="&amp;L$1,Распис!$D$4:$D$300,"&gt;="&amp;L$1)&gt;0,SUMIFS(Распис!$I$4:$I$300,Распис!$B$4:$B$300,$A90,Распис!$C$4:$C$300,"&lt;="&amp;L$1,Распис!$D$4:$D$300,"&gt;="&amp;L$1),SUMIF(База!$B$3:$B$305,$A90,База!$I$3:$I$152))</f>
        <v>0</v>
      </c>
      <c r="M90" s="46">
        <f ca="1">IF(COUNTIFS(Распис!$B$4:$B$300,$A90,Распис!$C$4:$C$300,"&lt;="&amp;M$1,Распис!$D$4:$D$300,"&gt;="&amp;M$1)&gt;0,SUMIFS(Распис!$J$4:$J$300,Распис!$B$4:$B$300,$A90,Распис!$C$4:$C$300,"&lt;="&amp;M$1,Распис!$D$4:$D$300,"&gt;="&amp;M$1),SUMIF(База!$B$3:$B$305,$A90,База!$J$3:$J$152))</f>
        <v>0</v>
      </c>
      <c r="N90" s="46">
        <f ca="1">IF(COUNTIFS(Распис!$B$4:$B$300,$A90,Распис!$C$4:$C$300,"&lt;="&amp;N$1,Распис!$D$4:$D$300,"&gt;="&amp;N$1)&gt;0,SUMIFS(Распис!$K$4:$K$300,Распис!$B$4:$B$300,$A90,Распис!$C$4:$C$300,"&lt;="&amp;N$1,Распис!$D$4:$D$300,"&gt;="&amp;N$1),SUMIF(База!$B$3:$B$305,$A90,База!$K$3:$K$152))</f>
        <v>0</v>
      </c>
      <c r="O90" s="46" t="s">
        <v>23</v>
      </c>
      <c r="P90" s="46">
        <f ca="1">IF(COUNTIFS(Распис!$B$4:$B$300,$A90,Распис!$C$4:$C$300,"&lt;="&amp;P$1,Распис!$D$4:$D$300,"&gt;="&amp;P$1)&gt;0,SUMIFS(Распис!$F$4:$F$300,Распис!$B$4:$B$300,$A90,Распис!$C$4:$C$300,"&lt;="&amp;P$1,Распис!$D$4:$D$300,"&gt;="&amp;P$1),SUMIF(База!$B$3:$B$305,$A90,База!$F$3:$F$152))</f>
        <v>0</v>
      </c>
      <c r="Q90" s="46">
        <f ca="1">IF(COUNTIFS(Распис!$B$4:$B$300,$A90,Распис!$C$4:$C$300,"&lt;="&amp;Q$1,Распис!$D$4:$D$300,"&gt;="&amp;Q$1)&gt;0,SUMIFS(Распис!$G$4:$G$300,Распис!$B$4:$B$300,$A90,Распис!$C$4:$C$300,"&lt;="&amp;Q$1,Распис!$D$4:$D$300,"&gt;="&amp;Q$1),SUMIF(База!$B$3:$B$305,$A90,База!$G$3:$G$152))</f>
        <v>0</v>
      </c>
      <c r="R90" s="46">
        <f ca="1">IF(COUNTIFS(Распис!$B$4:$B$300,$A90,Распис!$C$4:$C$300,"&lt;="&amp;R$1,Распис!$D$4:$D$300,"&gt;="&amp;R$1)&gt;0,SUMIFS(Распис!$H$4:$H$300,Распис!$B$4:$B$300,$A90,Распис!$C$4:$C$300,"&lt;="&amp;R$1,Распис!$D$4:$D$300,"&gt;="&amp;R$1),SUMIF(База!$B$3:$B$305,$A90,База!$H$3:$H$152))</f>
        <v>0</v>
      </c>
      <c r="S90" s="46">
        <f ca="1">IF(COUNTIFS(Распис!$B$4:$B$300,$A90,Распис!$C$4:$C$300,"&lt;="&amp;S$1,Распис!$D$4:$D$300,"&gt;="&amp;S$1)&gt;0,SUMIFS(Распис!$I$4:$I$300,Распис!$B$4:$B$300,$A90,Распис!$C$4:$C$300,"&lt;="&amp;S$1,Распис!$D$4:$D$300,"&gt;="&amp;S$1),SUMIF(База!$B$3:$B$305,$A90,База!$I$3:$I$152))</f>
        <v>0</v>
      </c>
      <c r="T90" s="46">
        <f ca="1">IF(COUNTIFS(Распис!$B$4:$B$300,$A90,Распис!$C$4:$C$300,"&lt;="&amp;T$1,Распис!$D$4:$D$300,"&gt;="&amp;T$1)&gt;0,SUMIFS(Распис!$J$4:$J$300,Распис!$B$4:$B$300,$A90,Распис!$C$4:$C$300,"&lt;="&amp;T$1,Распис!$D$4:$D$300,"&gt;="&amp;T$1),SUMIF(База!$B$3:$B$305,$A90,База!$J$3:$J$152))</f>
        <v>0</v>
      </c>
      <c r="U90" s="46">
        <f ca="1">IF(COUNTIFS(Распис!$B$4:$B$300,$A90,Распис!$C$4:$C$300,"&lt;="&amp;U$1,Распис!$D$4:$D$300,"&gt;="&amp;U$1)&gt;0,SUMIFS(Распис!$K$4:$K$300,Распис!$B$4:$B$300,$A90,Распис!$C$4:$C$300,"&lt;="&amp;U$1,Распис!$D$4:$D$300,"&gt;="&amp;U$1),SUMIF(База!$B$3:$B$305,$A90,База!$K$3:$K$152))</f>
        <v>0</v>
      </c>
      <c r="V90" s="46" t="s">
        <v>23</v>
      </c>
      <c r="W90" s="46">
        <f ca="1">IF(COUNTIFS(Распис!$B$4:$B$300,$A90,Распис!$C$4:$C$300,"&lt;="&amp;W$1,Распис!$D$4:$D$300,"&gt;="&amp;W$1)&gt;0,SUMIFS(Распис!$F$4:$F$300,Распис!$B$4:$B$300,$A90,Распис!$C$4:$C$300,"&lt;="&amp;W$1,Распис!$D$4:$D$300,"&gt;="&amp;W$1),SUMIF(База!$B$3:$B$305,$A90,База!$F$3:$F$152))</f>
        <v>0</v>
      </c>
      <c r="X90" s="46">
        <f ca="1">IF(COUNTIFS(Распис!$B$4:$B$300,$A90,Распис!$C$4:$C$300,"&lt;="&amp;X$1,Распис!$D$4:$D$300,"&gt;="&amp;X$1)&gt;0,SUMIFS(Распис!$G$4:$G$300,Распис!$B$4:$B$300,$A90,Распис!$C$4:$C$300,"&lt;="&amp;X$1,Распис!$D$4:$D$300,"&gt;="&amp;X$1),SUMIF(База!$B$3:$B$305,$A90,База!$G$3:$G$152))</f>
        <v>0</v>
      </c>
      <c r="Y90" s="46">
        <f ca="1">IF(COUNTIFS(Распис!$B$4:$B$300,$A90,Распис!$C$4:$C$300,"&lt;="&amp;Y$1,Распис!$D$4:$D$300,"&gt;="&amp;Y$1)&gt;0,SUMIFS(Распис!$H$4:$H$300,Распис!$B$4:$B$300,$A90,Распис!$C$4:$C$300,"&lt;="&amp;Y$1,Распис!$D$4:$D$300,"&gt;="&amp;Y$1),SUMIF(База!$B$3:$B$305,$A90,База!$H$3:$H$152))</f>
        <v>0</v>
      </c>
      <c r="Z90" s="46">
        <f ca="1">IF(COUNTIFS(Распис!$B$4:$B$300,$A90,Распис!$C$4:$C$300,"&lt;="&amp;Z$1,Распис!$D$4:$D$300,"&gt;="&amp;Z$1)&gt;0,SUMIFS(Распис!$I$4:$I$300,Распис!$B$4:$B$300,$A90,Распис!$C$4:$C$300,"&lt;="&amp;Z$1,Распис!$D$4:$D$300,"&gt;="&amp;Z$1),SUMIF(База!$B$3:$B$305,$A90,База!$I$3:$I$152))</f>
        <v>0</v>
      </c>
      <c r="AA90" s="46">
        <f ca="1">IF(COUNTIFS(Распис!$B$4:$B$300,$A90,Распис!$C$4:$C$300,"&lt;="&amp;AA$1,Распис!$D$4:$D$300,"&gt;="&amp;AA$1)&gt;0,SUMIFS(Распис!$J$4:$J$300,Распис!$B$4:$B$300,$A90,Распис!$C$4:$C$300,"&lt;="&amp;AA$1,Распис!$D$4:$D$300,"&gt;="&amp;AA$1),SUMIF(База!$B$3:$B$305,$A90,База!$J$3:$J$152))</f>
        <v>0</v>
      </c>
      <c r="AB90" s="46">
        <f ca="1">IF(COUNTIFS(Распис!$B$4:$B$300,$A90,Распис!$C$4:$C$300,"&lt;="&amp;AB$1,Распис!$D$4:$D$300,"&gt;="&amp;AB$1)&gt;0,SUMIFS(Распис!$K$4:$K$300,Распис!$B$4:$B$300,$A90,Распис!$C$4:$C$300,"&lt;="&amp;AB$1,Распис!$D$4:$D$300,"&gt;="&amp;AB$1),SUMIF(База!$B$3:$B$305,$A90,База!$K$3:$K$152))</f>
        <v>0</v>
      </c>
      <c r="AC90" s="46" t="s">
        <v>23</v>
      </c>
      <c r="AD90" s="46">
        <f ca="1">IF(COUNTIFS(Распис!$B$4:$B$300,$A90,Распис!$C$4:$C$300,"&lt;="&amp;AD$1,Распис!$D$4:$D$300,"&gt;="&amp;AD$1)&gt;0,SUMIFS(Распис!$F$4:$F$300,Распис!$B$4:$B$300,$A90,Распис!$C$4:$C$300,"&lt;="&amp;AD$1,Распис!$D$4:$D$300,"&gt;="&amp;AD$1),SUMIF(База!$B$3:$B$305,$A90,База!$F$3:$F$152))</f>
        <v>0</v>
      </c>
      <c r="AE90" s="46">
        <f ca="1">IF(COUNTIFS(Распис!$B$4:$B$300,$A90,Распис!$C$4:$C$300,"&lt;="&amp;AE$1,Распис!$D$4:$D$300,"&gt;="&amp;AE$1)&gt;0,SUMIFS(Распис!$G$4:$G$300,Распис!$B$4:$B$300,$A90,Распис!$C$4:$C$300,"&lt;="&amp;AE$1,Распис!$D$4:$D$300,"&gt;="&amp;AE$1),SUMIF(База!$B$3:$B$305,$A90,База!$G$3:$G$152))</f>
        <v>0</v>
      </c>
      <c r="AF90" s="46">
        <f ca="1">IF(COUNTIFS(Распис!$B$4:$B$300,$A90,Распис!$C$4:$C$300,"&lt;="&amp;AF$1,Распис!$D$4:$D$300,"&gt;="&amp;AF$1)&gt;0,SUMIFS(Распис!$H$4:$H$300,Распис!$B$4:$B$300,$A90,Распис!$C$4:$C$300,"&lt;="&amp;AF$1,Распис!$D$4:$D$300,"&gt;="&amp;AF$1),SUMIF(База!$B$3:$B$305,$A90,База!$H$3:$H$152))</f>
        <v>0</v>
      </c>
      <c r="AG90" s="46">
        <f t="shared" ca="1" si="17"/>
        <v>0</v>
      </c>
      <c r="AH90" s="46">
        <f ca="1">AG90-SUMIFS(Распред!$G$4:$G$300,Распред!$B$4:$B$300,"январь",Распред!$F$4:$F$300,A90)</f>
        <v>0</v>
      </c>
      <c r="AI90" s="46">
        <f ca="1">AH90+(COUNTIF(B90:AF90,"КД")+SUMIFS(Распред!$AH$4:$AH$300,Распред!$F$4:$F$300,A90,Распред!$B$4:$B$300,"январь"))*4</f>
        <v>20</v>
      </c>
      <c r="AJ90" s="46">
        <f t="shared" ca="1" si="18"/>
        <v>0</v>
      </c>
      <c r="AK90" s="46">
        <f t="shared" ca="1" si="19"/>
        <v>0</v>
      </c>
      <c r="AL90" s="46">
        <f>SUMIFS(Распред!$K$4:$K$300,Распред!$B$4:$B$300,"январь",Распред!$J$4:$J$300,A90)+SUMIFS(Распред!$M$4:$M$300,Распред!$B$4:$B$300,"январь",Распред!$L$4:$L$300,A90)+SUMIFS(Распред!$O$4:$O$300,Распред!$B$4:$B$300,"январь",Распред!$N$4:$N$300,A90)+SUMIFS(Распред!$Q$4:$Q$300,Распред!$B$4:$B$300,"январь",Распред!$P$4:$P$300,A90)+SUMIFS(Распред!$S$4:$S$300,Распред!$B$4:$B$300,"январь",Распред!$R$4:$R$300,A90)+SUMIFS(Распред!$U$4:$U$300,Распред!$B$4:$B$300,"январь",Распред!$T$4:$T$300,A90)+SUMIFS(Распред!$W$4:$W$300,Распред!$B$4:$B$300,"январь",Распред!$V$4:$V$300,A90)+SUMIFS(Распред!$Y$4:$Y$300,Распред!$B$4:$B$300,"январь",Распред!$X$4:$X$300,A90)+SUMIFS(Распред!$AA$4:$AA$300,Распред!$B$4:$B$300,"январь",Распред!$Z$4:$Z$300,A90)+SUMIFS(Распред!$AC$4:$AC$300,Распред!$B$4:$B$300,"январь",Распред!$AB$4:$AB$300,A90)</f>
        <v>0</v>
      </c>
      <c r="AM90" s="46">
        <f t="shared" ca="1" si="20"/>
        <v>0</v>
      </c>
      <c r="AN90" s="46">
        <f t="shared" ca="1" si="21"/>
        <v>0</v>
      </c>
      <c r="AO90" s="46">
        <f t="shared" ca="1" si="22"/>
        <v>0</v>
      </c>
      <c r="AP90" s="46"/>
      <c r="AQ90" s="46">
        <f t="shared" ca="1" si="23"/>
        <v>0</v>
      </c>
      <c r="AR90" s="47"/>
      <c r="AS90" s="47">
        <f t="shared" ca="1" si="24"/>
        <v>0</v>
      </c>
      <c r="AT90" s="47"/>
      <c r="AU90" s="47"/>
      <c r="AV90" s="47"/>
      <c r="AW90" s="47"/>
      <c r="AX90" s="47"/>
      <c r="AY90" s="47"/>
      <c r="AZ90" s="47"/>
      <c r="BA90" s="47"/>
      <c r="BB90" s="47"/>
    </row>
    <row r="91" spans="1:54" x14ac:dyDescent="0.25">
      <c r="A91" s="47">
        <f>База!B91</f>
        <v>0</v>
      </c>
      <c r="B91" s="46" t="s">
        <v>24</v>
      </c>
      <c r="C91" s="46" t="s">
        <v>24</v>
      </c>
      <c r="D91" s="46" t="s">
        <v>25</v>
      </c>
      <c r="E91" s="46" t="s">
        <v>25</v>
      </c>
      <c r="F91" s="46" t="s">
        <v>25</v>
      </c>
      <c r="G91" s="46" t="s">
        <v>25</v>
      </c>
      <c r="H91" s="46" t="s">
        <v>23</v>
      </c>
      <c r="I91" s="46" t="s">
        <v>25</v>
      </c>
      <c r="J91" s="46">
        <f ca="1">IF(COUNTIFS(Распис!$B$4:$B$300,$A91,Распис!$C$4:$C$300,"&lt;="&amp;J$1,Распис!$D$4:$D$300,"&gt;="&amp;J$1)&gt;0,SUMIFS(Распис!$G$4:$G$300,Распис!$B$4:$B$300,$A91,Распис!$C$4:$C$300,"&lt;="&amp;J$1,Распис!$D$4:$D$300,"&gt;="&amp;J$1),SUMIF(База!$B$3:$B$305,$A91,База!$G$3:$G$152))</f>
        <v>0</v>
      </c>
      <c r="K91" s="46">
        <f ca="1">IF(COUNTIFS(Распис!$B$4:$B$300,$A91,Распис!$C$4:$C$300,"&lt;="&amp;K$1,Распис!$D$4:$D$300,"&gt;="&amp;K$1)&gt;0,SUMIFS(Распис!$H$4:$H$300,Распис!$B$4:$B$300,$A91,Распис!$C$4:$C$300,"&lt;="&amp;K$1,Распис!$D$4:$D$300,"&gt;="&amp;K$1),SUMIF(База!$B$3:$B$305,$A91,База!$H$3:$H$152))</f>
        <v>0</v>
      </c>
      <c r="L91" s="46">
        <f ca="1">IF(COUNTIFS(Распис!$B$4:$B$300,$A91,Распис!$C$4:$C$300,"&lt;="&amp;L$1,Распис!$D$4:$D$300,"&gt;="&amp;L$1)&gt;0,SUMIFS(Распис!$I$4:$I$300,Распис!$B$4:$B$300,$A91,Распис!$C$4:$C$300,"&lt;="&amp;L$1,Распис!$D$4:$D$300,"&gt;="&amp;L$1),SUMIF(База!$B$3:$B$305,$A91,База!$I$3:$I$152))</f>
        <v>0</v>
      </c>
      <c r="M91" s="46">
        <f ca="1">IF(COUNTIFS(Распис!$B$4:$B$300,$A91,Распис!$C$4:$C$300,"&lt;="&amp;M$1,Распис!$D$4:$D$300,"&gt;="&amp;M$1)&gt;0,SUMIFS(Распис!$J$4:$J$300,Распис!$B$4:$B$300,$A91,Распис!$C$4:$C$300,"&lt;="&amp;M$1,Распис!$D$4:$D$300,"&gt;="&amp;M$1),SUMIF(База!$B$3:$B$305,$A91,База!$J$3:$J$152))</f>
        <v>0</v>
      </c>
      <c r="N91" s="46">
        <f ca="1">IF(COUNTIFS(Распис!$B$4:$B$300,$A91,Распис!$C$4:$C$300,"&lt;="&amp;N$1,Распис!$D$4:$D$300,"&gt;="&amp;N$1)&gt;0,SUMIFS(Распис!$K$4:$K$300,Распис!$B$4:$B$300,$A91,Распис!$C$4:$C$300,"&lt;="&amp;N$1,Распис!$D$4:$D$300,"&gt;="&amp;N$1),SUMIF(База!$B$3:$B$305,$A91,База!$K$3:$K$152))</f>
        <v>0</v>
      </c>
      <c r="O91" s="46" t="s">
        <v>23</v>
      </c>
      <c r="P91" s="46">
        <f ca="1">IF(COUNTIFS(Распис!$B$4:$B$300,$A91,Распис!$C$4:$C$300,"&lt;="&amp;P$1,Распис!$D$4:$D$300,"&gt;="&amp;P$1)&gt;0,SUMIFS(Распис!$F$4:$F$300,Распис!$B$4:$B$300,$A91,Распис!$C$4:$C$300,"&lt;="&amp;P$1,Распис!$D$4:$D$300,"&gt;="&amp;P$1),SUMIF(База!$B$3:$B$305,$A91,База!$F$3:$F$152))</f>
        <v>0</v>
      </c>
      <c r="Q91" s="46">
        <f ca="1">IF(COUNTIFS(Распис!$B$4:$B$300,$A91,Распис!$C$4:$C$300,"&lt;="&amp;Q$1,Распис!$D$4:$D$300,"&gt;="&amp;Q$1)&gt;0,SUMIFS(Распис!$G$4:$G$300,Распис!$B$4:$B$300,$A91,Распис!$C$4:$C$300,"&lt;="&amp;Q$1,Распис!$D$4:$D$300,"&gt;="&amp;Q$1),SUMIF(База!$B$3:$B$305,$A91,База!$G$3:$G$152))</f>
        <v>0</v>
      </c>
      <c r="R91" s="46">
        <f ca="1">IF(COUNTIFS(Распис!$B$4:$B$300,$A91,Распис!$C$4:$C$300,"&lt;="&amp;R$1,Распис!$D$4:$D$300,"&gt;="&amp;R$1)&gt;0,SUMIFS(Распис!$H$4:$H$300,Распис!$B$4:$B$300,$A91,Распис!$C$4:$C$300,"&lt;="&amp;R$1,Распис!$D$4:$D$300,"&gt;="&amp;R$1),SUMIF(База!$B$3:$B$305,$A91,База!$H$3:$H$152))</f>
        <v>0</v>
      </c>
      <c r="S91" s="46">
        <f ca="1">IF(COUNTIFS(Распис!$B$4:$B$300,$A91,Распис!$C$4:$C$300,"&lt;="&amp;S$1,Распис!$D$4:$D$300,"&gt;="&amp;S$1)&gt;0,SUMIFS(Распис!$I$4:$I$300,Распис!$B$4:$B$300,$A91,Распис!$C$4:$C$300,"&lt;="&amp;S$1,Распис!$D$4:$D$300,"&gt;="&amp;S$1),SUMIF(База!$B$3:$B$305,$A91,База!$I$3:$I$152))</f>
        <v>0</v>
      </c>
      <c r="T91" s="46">
        <f ca="1">IF(COUNTIFS(Распис!$B$4:$B$300,$A91,Распис!$C$4:$C$300,"&lt;="&amp;T$1,Распис!$D$4:$D$300,"&gt;="&amp;T$1)&gt;0,SUMIFS(Распис!$J$4:$J$300,Распис!$B$4:$B$300,$A91,Распис!$C$4:$C$300,"&lt;="&amp;T$1,Распис!$D$4:$D$300,"&gt;="&amp;T$1),SUMIF(База!$B$3:$B$305,$A91,База!$J$3:$J$152))</f>
        <v>0</v>
      </c>
      <c r="U91" s="46">
        <f ca="1">IF(COUNTIFS(Распис!$B$4:$B$300,$A91,Распис!$C$4:$C$300,"&lt;="&amp;U$1,Распис!$D$4:$D$300,"&gt;="&amp;U$1)&gt;0,SUMIFS(Распис!$K$4:$K$300,Распис!$B$4:$B$300,$A91,Распис!$C$4:$C$300,"&lt;="&amp;U$1,Распис!$D$4:$D$300,"&gt;="&amp;U$1),SUMIF(База!$B$3:$B$305,$A91,База!$K$3:$K$152))</f>
        <v>0</v>
      </c>
      <c r="V91" s="46" t="s">
        <v>23</v>
      </c>
      <c r="W91" s="46">
        <f ca="1">IF(COUNTIFS(Распис!$B$4:$B$300,$A91,Распис!$C$4:$C$300,"&lt;="&amp;W$1,Распис!$D$4:$D$300,"&gt;="&amp;W$1)&gt;0,SUMIFS(Распис!$F$4:$F$300,Распис!$B$4:$B$300,$A91,Распис!$C$4:$C$300,"&lt;="&amp;W$1,Распис!$D$4:$D$300,"&gt;="&amp;W$1),SUMIF(База!$B$3:$B$305,$A91,База!$F$3:$F$152))</f>
        <v>0</v>
      </c>
      <c r="X91" s="46">
        <f ca="1">IF(COUNTIFS(Распис!$B$4:$B$300,$A91,Распис!$C$4:$C$300,"&lt;="&amp;X$1,Распис!$D$4:$D$300,"&gt;="&amp;X$1)&gt;0,SUMIFS(Распис!$G$4:$G$300,Распис!$B$4:$B$300,$A91,Распис!$C$4:$C$300,"&lt;="&amp;X$1,Распис!$D$4:$D$300,"&gt;="&amp;X$1),SUMIF(База!$B$3:$B$305,$A91,База!$G$3:$G$152))</f>
        <v>0</v>
      </c>
      <c r="Y91" s="46">
        <f ca="1">IF(COUNTIFS(Распис!$B$4:$B$300,$A91,Распис!$C$4:$C$300,"&lt;="&amp;Y$1,Распис!$D$4:$D$300,"&gt;="&amp;Y$1)&gt;0,SUMIFS(Распис!$H$4:$H$300,Распис!$B$4:$B$300,$A91,Распис!$C$4:$C$300,"&lt;="&amp;Y$1,Распис!$D$4:$D$300,"&gt;="&amp;Y$1),SUMIF(База!$B$3:$B$305,$A91,База!$H$3:$H$152))</f>
        <v>0</v>
      </c>
      <c r="Z91" s="46">
        <f ca="1">IF(COUNTIFS(Распис!$B$4:$B$300,$A91,Распис!$C$4:$C$300,"&lt;="&amp;Z$1,Распис!$D$4:$D$300,"&gt;="&amp;Z$1)&gt;0,SUMIFS(Распис!$I$4:$I$300,Распис!$B$4:$B$300,$A91,Распис!$C$4:$C$300,"&lt;="&amp;Z$1,Распис!$D$4:$D$300,"&gt;="&amp;Z$1),SUMIF(База!$B$3:$B$305,$A91,База!$I$3:$I$152))</f>
        <v>0</v>
      </c>
      <c r="AA91" s="46">
        <f ca="1">IF(COUNTIFS(Распис!$B$4:$B$300,$A91,Распис!$C$4:$C$300,"&lt;="&amp;AA$1,Распис!$D$4:$D$300,"&gt;="&amp;AA$1)&gt;0,SUMIFS(Распис!$J$4:$J$300,Распис!$B$4:$B$300,$A91,Распис!$C$4:$C$300,"&lt;="&amp;AA$1,Распис!$D$4:$D$300,"&gt;="&amp;AA$1),SUMIF(База!$B$3:$B$305,$A91,База!$J$3:$J$152))</f>
        <v>0</v>
      </c>
      <c r="AB91" s="46">
        <f ca="1">IF(COUNTIFS(Распис!$B$4:$B$300,$A91,Распис!$C$4:$C$300,"&lt;="&amp;AB$1,Распис!$D$4:$D$300,"&gt;="&amp;AB$1)&gt;0,SUMIFS(Распис!$K$4:$K$300,Распис!$B$4:$B$300,$A91,Распис!$C$4:$C$300,"&lt;="&amp;AB$1,Распис!$D$4:$D$300,"&gt;="&amp;AB$1),SUMIF(База!$B$3:$B$305,$A91,База!$K$3:$K$152))</f>
        <v>0</v>
      </c>
      <c r="AC91" s="46" t="s">
        <v>23</v>
      </c>
      <c r="AD91" s="46">
        <f ca="1">IF(COUNTIFS(Распис!$B$4:$B$300,$A91,Распис!$C$4:$C$300,"&lt;="&amp;AD$1,Распис!$D$4:$D$300,"&gt;="&amp;AD$1)&gt;0,SUMIFS(Распис!$F$4:$F$300,Распис!$B$4:$B$300,$A91,Распис!$C$4:$C$300,"&lt;="&amp;AD$1,Распис!$D$4:$D$300,"&gt;="&amp;AD$1),SUMIF(База!$B$3:$B$305,$A91,База!$F$3:$F$152))</f>
        <v>0</v>
      </c>
      <c r="AE91" s="46">
        <f ca="1">IF(COUNTIFS(Распис!$B$4:$B$300,$A91,Распис!$C$4:$C$300,"&lt;="&amp;AE$1,Распис!$D$4:$D$300,"&gt;="&amp;AE$1)&gt;0,SUMIFS(Распис!$G$4:$G$300,Распис!$B$4:$B$300,$A91,Распис!$C$4:$C$300,"&lt;="&amp;AE$1,Распис!$D$4:$D$300,"&gt;="&amp;AE$1),SUMIF(База!$B$3:$B$305,$A91,База!$G$3:$G$152))</f>
        <v>0</v>
      </c>
      <c r="AF91" s="46">
        <f ca="1">IF(COUNTIFS(Распис!$B$4:$B$300,$A91,Распис!$C$4:$C$300,"&lt;="&amp;AF$1,Распис!$D$4:$D$300,"&gt;="&amp;AF$1)&gt;0,SUMIFS(Распис!$H$4:$H$300,Распис!$B$4:$B$300,$A91,Распис!$C$4:$C$300,"&lt;="&amp;AF$1,Распис!$D$4:$D$300,"&gt;="&amp;AF$1),SUMIF(База!$B$3:$B$305,$A91,База!$H$3:$H$152))</f>
        <v>0</v>
      </c>
      <c r="AG91" s="46">
        <f t="shared" ca="1" si="17"/>
        <v>0</v>
      </c>
      <c r="AH91" s="46">
        <f ca="1">AG91-SUMIFS(Распред!$G$4:$G$300,Распред!$B$4:$B$300,"январь",Распред!$F$4:$F$300,A91)</f>
        <v>0</v>
      </c>
      <c r="AI91" s="46">
        <f ca="1">AH91+(COUNTIF(B91:AF91,"КД")+SUMIFS(Распред!$AH$4:$AH$300,Распред!$F$4:$F$300,A91,Распред!$B$4:$B$300,"январь"))*4</f>
        <v>20</v>
      </c>
      <c r="AJ91" s="46">
        <f t="shared" ca="1" si="18"/>
        <v>0</v>
      </c>
      <c r="AK91" s="46">
        <f t="shared" ca="1" si="19"/>
        <v>0</v>
      </c>
      <c r="AL91" s="46">
        <f>SUMIFS(Распред!$K$4:$K$300,Распред!$B$4:$B$300,"январь",Распред!$J$4:$J$300,A91)+SUMIFS(Распред!$M$4:$M$300,Распред!$B$4:$B$300,"январь",Распред!$L$4:$L$300,A91)+SUMIFS(Распред!$O$4:$O$300,Распред!$B$4:$B$300,"январь",Распред!$N$4:$N$300,A91)+SUMIFS(Распред!$Q$4:$Q$300,Распред!$B$4:$B$300,"январь",Распред!$P$4:$P$300,A91)+SUMIFS(Распред!$S$4:$S$300,Распред!$B$4:$B$300,"январь",Распред!$R$4:$R$300,A91)+SUMIFS(Распред!$U$4:$U$300,Распред!$B$4:$B$300,"январь",Распред!$T$4:$T$300,A91)+SUMIFS(Распред!$W$4:$W$300,Распред!$B$4:$B$300,"январь",Распред!$V$4:$V$300,A91)+SUMIFS(Распред!$Y$4:$Y$300,Распред!$B$4:$B$300,"январь",Распред!$X$4:$X$300,A91)+SUMIFS(Распред!$AA$4:$AA$300,Распред!$B$4:$B$300,"январь",Распред!$Z$4:$Z$300,A91)+SUMIFS(Распред!$AC$4:$AC$300,Распред!$B$4:$B$300,"январь",Распред!$AB$4:$AB$300,A91)</f>
        <v>0</v>
      </c>
      <c r="AM91" s="46">
        <f t="shared" ca="1" si="20"/>
        <v>0</v>
      </c>
      <c r="AN91" s="46">
        <f t="shared" ca="1" si="21"/>
        <v>0</v>
      </c>
      <c r="AO91" s="46">
        <f t="shared" ca="1" si="22"/>
        <v>0</v>
      </c>
      <c r="AP91" s="46"/>
      <c r="AQ91" s="46">
        <f t="shared" ca="1" si="23"/>
        <v>0</v>
      </c>
      <c r="AR91" s="47"/>
      <c r="AS91" s="47">
        <f t="shared" ca="1" si="24"/>
        <v>0</v>
      </c>
      <c r="AT91" s="47"/>
      <c r="AU91" s="47"/>
      <c r="AV91" s="47"/>
      <c r="AW91" s="47"/>
      <c r="AX91" s="47"/>
      <c r="AY91" s="47"/>
      <c r="AZ91" s="47"/>
      <c r="BA91" s="47"/>
      <c r="BB91" s="47"/>
    </row>
    <row r="92" spans="1:54" x14ac:dyDescent="0.25">
      <c r="A92" s="47">
        <f>База!B92</f>
        <v>0</v>
      </c>
      <c r="B92" s="46" t="s">
        <v>24</v>
      </c>
      <c r="C92" s="46" t="s">
        <v>24</v>
      </c>
      <c r="D92" s="46" t="s">
        <v>25</v>
      </c>
      <c r="E92" s="46" t="s">
        <v>25</v>
      </c>
      <c r="F92" s="46" t="s">
        <v>25</v>
      </c>
      <c r="G92" s="46" t="s">
        <v>25</v>
      </c>
      <c r="H92" s="46" t="s">
        <v>23</v>
      </c>
      <c r="I92" s="46" t="s">
        <v>25</v>
      </c>
      <c r="J92" s="46">
        <f ca="1">IF(COUNTIFS(Распис!$B$4:$B$300,$A92,Распис!$C$4:$C$300,"&lt;="&amp;J$1,Распис!$D$4:$D$300,"&gt;="&amp;J$1)&gt;0,SUMIFS(Распис!$G$4:$G$300,Распис!$B$4:$B$300,$A92,Распис!$C$4:$C$300,"&lt;="&amp;J$1,Распис!$D$4:$D$300,"&gt;="&amp;J$1),SUMIF(База!$B$3:$B$305,$A92,База!$G$3:$G$152))</f>
        <v>0</v>
      </c>
      <c r="K92" s="46">
        <f ca="1">IF(COUNTIFS(Распис!$B$4:$B$300,$A92,Распис!$C$4:$C$300,"&lt;="&amp;K$1,Распис!$D$4:$D$300,"&gt;="&amp;K$1)&gt;0,SUMIFS(Распис!$H$4:$H$300,Распис!$B$4:$B$300,$A92,Распис!$C$4:$C$300,"&lt;="&amp;K$1,Распис!$D$4:$D$300,"&gt;="&amp;K$1),SUMIF(База!$B$3:$B$305,$A92,База!$H$3:$H$152))</f>
        <v>0</v>
      </c>
      <c r="L92" s="46">
        <f ca="1">IF(COUNTIFS(Распис!$B$4:$B$300,$A92,Распис!$C$4:$C$300,"&lt;="&amp;L$1,Распис!$D$4:$D$300,"&gt;="&amp;L$1)&gt;0,SUMIFS(Распис!$I$4:$I$300,Распис!$B$4:$B$300,$A92,Распис!$C$4:$C$300,"&lt;="&amp;L$1,Распис!$D$4:$D$300,"&gt;="&amp;L$1),SUMIF(База!$B$3:$B$305,$A92,База!$I$3:$I$152))</f>
        <v>0</v>
      </c>
      <c r="M92" s="46">
        <f ca="1">IF(COUNTIFS(Распис!$B$4:$B$300,$A92,Распис!$C$4:$C$300,"&lt;="&amp;M$1,Распис!$D$4:$D$300,"&gt;="&amp;M$1)&gt;0,SUMIFS(Распис!$J$4:$J$300,Распис!$B$4:$B$300,$A92,Распис!$C$4:$C$300,"&lt;="&amp;M$1,Распис!$D$4:$D$300,"&gt;="&amp;M$1),SUMIF(База!$B$3:$B$305,$A92,База!$J$3:$J$152))</f>
        <v>0</v>
      </c>
      <c r="N92" s="46">
        <f ca="1">IF(COUNTIFS(Распис!$B$4:$B$300,$A92,Распис!$C$4:$C$300,"&lt;="&amp;N$1,Распис!$D$4:$D$300,"&gt;="&amp;N$1)&gt;0,SUMIFS(Распис!$K$4:$K$300,Распис!$B$4:$B$300,$A92,Распис!$C$4:$C$300,"&lt;="&amp;N$1,Распис!$D$4:$D$300,"&gt;="&amp;N$1),SUMIF(База!$B$3:$B$305,$A92,База!$K$3:$K$152))</f>
        <v>0</v>
      </c>
      <c r="O92" s="46" t="s">
        <v>23</v>
      </c>
      <c r="P92" s="46">
        <f ca="1">IF(COUNTIFS(Распис!$B$4:$B$300,$A92,Распис!$C$4:$C$300,"&lt;="&amp;P$1,Распис!$D$4:$D$300,"&gt;="&amp;P$1)&gt;0,SUMIFS(Распис!$F$4:$F$300,Распис!$B$4:$B$300,$A92,Распис!$C$4:$C$300,"&lt;="&amp;P$1,Распис!$D$4:$D$300,"&gt;="&amp;P$1),SUMIF(База!$B$3:$B$305,$A92,База!$F$3:$F$152))</f>
        <v>0</v>
      </c>
      <c r="Q92" s="46">
        <f ca="1">IF(COUNTIFS(Распис!$B$4:$B$300,$A92,Распис!$C$4:$C$300,"&lt;="&amp;Q$1,Распис!$D$4:$D$300,"&gt;="&amp;Q$1)&gt;0,SUMIFS(Распис!$G$4:$G$300,Распис!$B$4:$B$300,$A92,Распис!$C$4:$C$300,"&lt;="&amp;Q$1,Распис!$D$4:$D$300,"&gt;="&amp;Q$1),SUMIF(База!$B$3:$B$305,$A92,База!$G$3:$G$152))</f>
        <v>0</v>
      </c>
      <c r="R92" s="46">
        <f ca="1">IF(COUNTIFS(Распис!$B$4:$B$300,$A92,Распис!$C$4:$C$300,"&lt;="&amp;R$1,Распис!$D$4:$D$300,"&gt;="&amp;R$1)&gt;0,SUMIFS(Распис!$H$4:$H$300,Распис!$B$4:$B$300,$A92,Распис!$C$4:$C$300,"&lt;="&amp;R$1,Распис!$D$4:$D$300,"&gt;="&amp;R$1),SUMIF(База!$B$3:$B$305,$A92,База!$H$3:$H$152))</f>
        <v>0</v>
      </c>
      <c r="S92" s="46">
        <f ca="1">IF(COUNTIFS(Распис!$B$4:$B$300,$A92,Распис!$C$4:$C$300,"&lt;="&amp;S$1,Распис!$D$4:$D$300,"&gt;="&amp;S$1)&gt;0,SUMIFS(Распис!$I$4:$I$300,Распис!$B$4:$B$300,$A92,Распис!$C$4:$C$300,"&lt;="&amp;S$1,Распис!$D$4:$D$300,"&gt;="&amp;S$1),SUMIF(База!$B$3:$B$305,$A92,База!$I$3:$I$152))</f>
        <v>0</v>
      </c>
      <c r="T92" s="46">
        <f ca="1">IF(COUNTIFS(Распис!$B$4:$B$300,$A92,Распис!$C$4:$C$300,"&lt;="&amp;T$1,Распис!$D$4:$D$300,"&gt;="&amp;T$1)&gt;0,SUMIFS(Распис!$J$4:$J$300,Распис!$B$4:$B$300,$A92,Распис!$C$4:$C$300,"&lt;="&amp;T$1,Распис!$D$4:$D$300,"&gt;="&amp;T$1),SUMIF(База!$B$3:$B$305,$A92,База!$J$3:$J$152))</f>
        <v>0</v>
      </c>
      <c r="U92" s="46">
        <f ca="1">IF(COUNTIFS(Распис!$B$4:$B$300,$A92,Распис!$C$4:$C$300,"&lt;="&amp;U$1,Распис!$D$4:$D$300,"&gt;="&amp;U$1)&gt;0,SUMIFS(Распис!$K$4:$K$300,Распис!$B$4:$B$300,$A92,Распис!$C$4:$C$300,"&lt;="&amp;U$1,Распис!$D$4:$D$300,"&gt;="&amp;U$1),SUMIF(База!$B$3:$B$305,$A92,База!$K$3:$K$152))</f>
        <v>0</v>
      </c>
      <c r="V92" s="46" t="s">
        <v>23</v>
      </c>
      <c r="W92" s="46">
        <f ca="1">IF(COUNTIFS(Распис!$B$4:$B$300,$A92,Распис!$C$4:$C$300,"&lt;="&amp;W$1,Распис!$D$4:$D$300,"&gt;="&amp;W$1)&gt;0,SUMIFS(Распис!$F$4:$F$300,Распис!$B$4:$B$300,$A92,Распис!$C$4:$C$300,"&lt;="&amp;W$1,Распис!$D$4:$D$300,"&gt;="&amp;W$1),SUMIF(База!$B$3:$B$305,$A92,База!$F$3:$F$152))</f>
        <v>0</v>
      </c>
      <c r="X92" s="46">
        <f ca="1">IF(COUNTIFS(Распис!$B$4:$B$300,$A92,Распис!$C$4:$C$300,"&lt;="&amp;X$1,Распис!$D$4:$D$300,"&gt;="&amp;X$1)&gt;0,SUMIFS(Распис!$G$4:$G$300,Распис!$B$4:$B$300,$A92,Распис!$C$4:$C$300,"&lt;="&amp;X$1,Распис!$D$4:$D$300,"&gt;="&amp;X$1),SUMIF(База!$B$3:$B$305,$A92,База!$G$3:$G$152))</f>
        <v>0</v>
      </c>
      <c r="Y92" s="46">
        <f ca="1">IF(COUNTIFS(Распис!$B$4:$B$300,$A92,Распис!$C$4:$C$300,"&lt;="&amp;Y$1,Распис!$D$4:$D$300,"&gt;="&amp;Y$1)&gt;0,SUMIFS(Распис!$H$4:$H$300,Распис!$B$4:$B$300,$A92,Распис!$C$4:$C$300,"&lt;="&amp;Y$1,Распис!$D$4:$D$300,"&gt;="&amp;Y$1),SUMIF(База!$B$3:$B$305,$A92,База!$H$3:$H$152))</f>
        <v>0</v>
      </c>
      <c r="Z92" s="46">
        <f ca="1">IF(COUNTIFS(Распис!$B$4:$B$300,$A92,Распис!$C$4:$C$300,"&lt;="&amp;Z$1,Распис!$D$4:$D$300,"&gt;="&amp;Z$1)&gt;0,SUMIFS(Распис!$I$4:$I$300,Распис!$B$4:$B$300,$A92,Распис!$C$4:$C$300,"&lt;="&amp;Z$1,Распис!$D$4:$D$300,"&gt;="&amp;Z$1),SUMIF(База!$B$3:$B$305,$A92,База!$I$3:$I$152))</f>
        <v>0</v>
      </c>
      <c r="AA92" s="46">
        <f ca="1">IF(COUNTIFS(Распис!$B$4:$B$300,$A92,Распис!$C$4:$C$300,"&lt;="&amp;AA$1,Распис!$D$4:$D$300,"&gt;="&amp;AA$1)&gt;0,SUMIFS(Распис!$J$4:$J$300,Распис!$B$4:$B$300,$A92,Распис!$C$4:$C$300,"&lt;="&amp;AA$1,Распис!$D$4:$D$300,"&gt;="&amp;AA$1),SUMIF(База!$B$3:$B$305,$A92,База!$J$3:$J$152))</f>
        <v>0</v>
      </c>
      <c r="AB92" s="46">
        <f ca="1">IF(COUNTIFS(Распис!$B$4:$B$300,$A92,Распис!$C$4:$C$300,"&lt;="&amp;AB$1,Распис!$D$4:$D$300,"&gt;="&amp;AB$1)&gt;0,SUMIFS(Распис!$K$4:$K$300,Распис!$B$4:$B$300,$A92,Распис!$C$4:$C$300,"&lt;="&amp;AB$1,Распис!$D$4:$D$300,"&gt;="&amp;AB$1),SUMIF(База!$B$3:$B$305,$A92,База!$K$3:$K$152))</f>
        <v>0</v>
      </c>
      <c r="AC92" s="46" t="s">
        <v>23</v>
      </c>
      <c r="AD92" s="46">
        <f ca="1">IF(COUNTIFS(Распис!$B$4:$B$300,$A92,Распис!$C$4:$C$300,"&lt;="&amp;AD$1,Распис!$D$4:$D$300,"&gt;="&amp;AD$1)&gt;0,SUMIFS(Распис!$F$4:$F$300,Распис!$B$4:$B$300,$A92,Распис!$C$4:$C$300,"&lt;="&amp;AD$1,Распис!$D$4:$D$300,"&gt;="&amp;AD$1),SUMIF(База!$B$3:$B$305,$A92,База!$F$3:$F$152))</f>
        <v>0</v>
      </c>
      <c r="AE92" s="46">
        <f ca="1">IF(COUNTIFS(Распис!$B$4:$B$300,$A92,Распис!$C$4:$C$300,"&lt;="&amp;AE$1,Распис!$D$4:$D$300,"&gt;="&amp;AE$1)&gt;0,SUMIFS(Распис!$G$4:$G$300,Распис!$B$4:$B$300,$A92,Распис!$C$4:$C$300,"&lt;="&amp;AE$1,Распис!$D$4:$D$300,"&gt;="&amp;AE$1),SUMIF(База!$B$3:$B$305,$A92,База!$G$3:$G$152))</f>
        <v>0</v>
      </c>
      <c r="AF92" s="46">
        <f ca="1">IF(COUNTIFS(Распис!$B$4:$B$300,$A92,Распис!$C$4:$C$300,"&lt;="&amp;AF$1,Распис!$D$4:$D$300,"&gt;="&amp;AF$1)&gt;0,SUMIFS(Распис!$H$4:$H$300,Распис!$B$4:$B$300,$A92,Распис!$C$4:$C$300,"&lt;="&amp;AF$1,Распис!$D$4:$D$300,"&gt;="&amp;AF$1),SUMIF(База!$B$3:$B$305,$A92,База!$H$3:$H$152))</f>
        <v>0</v>
      </c>
      <c r="AG92" s="46">
        <f t="shared" ca="1" si="17"/>
        <v>0</v>
      </c>
      <c r="AH92" s="46">
        <f ca="1">AG92-SUMIFS(Распред!$G$4:$G$300,Распред!$B$4:$B$300,"январь",Распред!$F$4:$F$300,A92)</f>
        <v>0</v>
      </c>
      <c r="AI92" s="46">
        <f ca="1">AH92+(COUNTIF(B92:AF92,"КД")+SUMIFS(Распред!$AH$4:$AH$300,Распред!$F$4:$F$300,A92,Распред!$B$4:$B$300,"январь"))*4</f>
        <v>20</v>
      </c>
      <c r="AJ92" s="46">
        <f t="shared" ca="1" si="18"/>
        <v>0</v>
      </c>
      <c r="AK92" s="46">
        <f t="shared" ca="1" si="19"/>
        <v>0</v>
      </c>
      <c r="AL92" s="46">
        <f>SUMIFS(Распред!$K$4:$K$300,Распред!$B$4:$B$300,"январь",Распред!$J$4:$J$300,A92)+SUMIFS(Распред!$M$4:$M$300,Распред!$B$4:$B$300,"январь",Распред!$L$4:$L$300,A92)+SUMIFS(Распред!$O$4:$O$300,Распред!$B$4:$B$300,"январь",Распред!$N$4:$N$300,A92)+SUMIFS(Распред!$Q$4:$Q$300,Распред!$B$4:$B$300,"январь",Распред!$P$4:$P$300,A92)+SUMIFS(Распред!$S$4:$S$300,Распред!$B$4:$B$300,"январь",Распред!$R$4:$R$300,A92)+SUMIFS(Распред!$U$4:$U$300,Распред!$B$4:$B$300,"январь",Распред!$T$4:$T$300,A92)+SUMIFS(Распред!$W$4:$W$300,Распред!$B$4:$B$300,"январь",Распред!$V$4:$V$300,A92)+SUMIFS(Распред!$Y$4:$Y$300,Распред!$B$4:$B$300,"январь",Распред!$X$4:$X$300,A92)+SUMIFS(Распред!$AA$4:$AA$300,Распред!$B$4:$B$300,"январь",Распред!$Z$4:$Z$300,A92)+SUMIFS(Распред!$AC$4:$AC$300,Распред!$B$4:$B$300,"январь",Распред!$AB$4:$AB$300,A92)</f>
        <v>0</v>
      </c>
      <c r="AM92" s="46">
        <f t="shared" ca="1" si="20"/>
        <v>0</v>
      </c>
      <c r="AN92" s="46">
        <f t="shared" ca="1" si="21"/>
        <v>0</v>
      </c>
      <c r="AO92" s="46">
        <f t="shared" ca="1" si="22"/>
        <v>0</v>
      </c>
      <c r="AP92" s="46"/>
      <c r="AQ92" s="46">
        <f t="shared" ca="1" si="23"/>
        <v>0</v>
      </c>
      <c r="AR92" s="47"/>
      <c r="AS92" s="47">
        <f t="shared" ca="1" si="24"/>
        <v>0</v>
      </c>
      <c r="AT92" s="47"/>
      <c r="AU92" s="47"/>
      <c r="AV92" s="47"/>
      <c r="AW92" s="47"/>
      <c r="AX92" s="47"/>
      <c r="AY92" s="47"/>
      <c r="AZ92" s="47"/>
      <c r="BA92" s="47"/>
      <c r="BB92" s="47"/>
    </row>
    <row r="93" spans="1:54" s="12" customFormat="1" x14ac:dyDescent="0.25">
      <c r="A93" s="190">
        <f>База!B93</f>
        <v>0</v>
      </c>
      <c r="B93" s="191" t="s">
        <v>24</v>
      </c>
      <c r="C93" s="191" t="s">
        <v>24</v>
      </c>
      <c r="D93" s="191" t="s">
        <v>25</v>
      </c>
      <c r="E93" s="191" t="s">
        <v>25</v>
      </c>
      <c r="F93" s="191" t="s">
        <v>25</v>
      </c>
      <c r="G93" s="191" t="s">
        <v>25</v>
      </c>
      <c r="H93" s="191" t="s">
        <v>23</v>
      </c>
      <c r="I93" s="191" t="s">
        <v>25</v>
      </c>
      <c r="J93" s="191">
        <f ca="1">IF(COUNTIFS(Распис!$B$4:$B$300,$A93,Распис!$C$4:$C$300,"&lt;="&amp;J$1,Распис!$D$4:$D$300,"&gt;="&amp;J$1)&gt;0,SUMIFS(Распис!$G$4:$G$300,Распис!$B$4:$B$300,$A93,Распис!$C$4:$C$300,"&lt;="&amp;J$1,Распис!$D$4:$D$300,"&gt;="&amp;J$1),SUMIF(База!$B$3:$B$305,$A93,База!$G$3:$G$152))</f>
        <v>0</v>
      </c>
      <c r="K93" s="191">
        <f ca="1">IF(COUNTIFS(Распис!$B$4:$B$300,$A93,Распис!$C$4:$C$300,"&lt;="&amp;K$1,Распис!$D$4:$D$300,"&gt;="&amp;K$1)&gt;0,SUMIFS(Распис!$H$4:$H$300,Распис!$B$4:$B$300,$A93,Распис!$C$4:$C$300,"&lt;="&amp;K$1,Распис!$D$4:$D$300,"&gt;="&amp;K$1),SUMIF(База!$B$3:$B$305,$A93,База!$H$3:$H$152))</f>
        <v>0</v>
      </c>
      <c r="L93" s="191">
        <f ca="1">IF(COUNTIFS(Распис!$B$4:$B$300,$A93,Распис!$C$4:$C$300,"&lt;="&amp;L$1,Распис!$D$4:$D$300,"&gt;="&amp;L$1)&gt;0,SUMIFS(Распис!$I$4:$I$300,Распис!$B$4:$B$300,$A93,Распис!$C$4:$C$300,"&lt;="&amp;L$1,Распис!$D$4:$D$300,"&gt;="&amp;L$1),SUMIF(База!$B$3:$B$305,$A93,База!$I$3:$I$152))</f>
        <v>0</v>
      </c>
      <c r="M93" s="191">
        <f ca="1">IF(COUNTIFS(Распис!$B$4:$B$300,$A93,Распис!$C$4:$C$300,"&lt;="&amp;M$1,Распис!$D$4:$D$300,"&gt;="&amp;M$1)&gt;0,SUMIFS(Распис!$J$4:$J$300,Распис!$B$4:$B$300,$A93,Распис!$C$4:$C$300,"&lt;="&amp;M$1,Распис!$D$4:$D$300,"&gt;="&amp;M$1),SUMIF(База!$B$3:$B$305,$A93,База!$J$3:$J$152))</f>
        <v>0</v>
      </c>
      <c r="N93" s="191">
        <f ca="1">IF(COUNTIFS(Распис!$B$4:$B$300,$A93,Распис!$C$4:$C$300,"&lt;="&amp;N$1,Распис!$D$4:$D$300,"&gt;="&amp;N$1)&gt;0,SUMIFS(Распис!$K$4:$K$300,Распис!$B$4:$B$300,$A93,Распис!$C$4:$C$300,"&lt;="&amp;N$1,Распис!$D$4:$D$300,"&gt;="&amp;N$1),SUMIF(База!$B$3:$B$305,$A93,База!$K$3:$K$152))</f>
        <v>0</v>
      </c>
      <c r="O93" s="191" t="s">
        <v>23</v>
      </c>
      <c r="P93" s="191">
        <f ca="1">IF(COUNTIFS(Распис!$B$4:$B$300,$A93,Распис!$C$4:$C$300,"&lt;="&amp;P$1,Распис!$D$4:$D$300,"&gt;="&amp;P$1)&gt;0,SUMIFS(Распис!$F$4:$F$300,Распис!$B$4:$B$300,$A93,Распис!$C$4:$C$300,"&lt;="&amp;P$1,Распис!$D$4:$D$300,"&gt;="&amp;P$1),SUMIF(База!$B$3:$B$305,$A93,База!$F$3:$F$152))</f>
        <v>0</v>
      </c>
      <c r="Q93" s="191">
        <f ca="1">IF(COUNTIFS(Распис!$B$4:$B$300,$A93,Распис!$C$4:$C$300,"&lt;="&amp;Q$1,Распис!$D$4:$D$300,"&gt;="&amp;Q$1)&gt;0,SUMIFS(Распис!$G$4:$G$300,Распис!$B$4:$B$300,$A93,Распис!$C$4:$C$300,"&lt;="&amp;Q$1,Распис!$D$4:$D$300,"&gt;="&amp;Q$1),SUMIF(База!$B$3:$B$305,$A93,База!$G$3:$G$152))</f>
        <v>0</v>
      </c>
      <c r="R93" s="191">
        <f ca="1">IF(COUNTIFS(Распис!$B$4:$B$300,$A93,Распис!$C$4:$C$300,"&lt;="&amp;R$1,Распис!$D$4:$D$300,"&gt;="&amp;R$1)&gt;0,SUMIFS(Распис!$H$4:$H$300,Распис!$B$4:$B$300,$A93,Распис!$C$4:$C$300,"&lt;="&amp;R$1,Распис!$D$4:$D$300,"&gt;="&amp;R$1),SUMIF(База!$B$3:$B$305,$A93,База!$H$3:$H$152))</f>
        <v>0</v>
      </c>
      <c r="S93" s="191">
        <f ca="1">IF(COUNTIFS(Распис!$B$4:$B$300,$A93,Распис!$C$4:$C$300,"&lt;="&amp;S$1,Распис!$D$4:$D$300,"&gt;="&amp;S$1)&gt;0,SUMIFS(Распис!$I$4:$I$300,Распис!$B$4:$B$300,$A93,Распис!$C$4:$C$300,"&lt;="&amp;S$1,Распис!$D$4:$D$300,"&gt;="&amp;S$1),SUMIF(База!$B$3:$B$305,$A93,База!$I$3:$I$152))</f>
        <v>0</v>
      </c>
      <c r="T93" s="191">
        <f ca="1">IF(COUNTIFS(Распис!$B$4:$B$300,$A93,Распис!$C$4:$C$300,"&lt;="&amp;T$1,Распис!$D$4:$D$300,"&gt;="&amp;T$1)&gt;0,SUMIFS(Распис!$J$4:$J$300,Распис!$B$4:$B$300,$A93,Распис!$C$4:$C$300,"&lt;="&amp;T$1,Распис!$D$4:$D$300,"&gt;="&amp;T$1),SUMIF(База!$B$3:$B$305,$A93,База!$J$3:$J$152))</f>
        <v>0</v>
      </c>
      <c r="U93" s="191">
        <f ca="1">IF(COUNTIFS(Распис!$B$4:$B$300,$A93,Распис!$C$4:$C$300,"&lt;="&amp;U$1,Распис!$D$4:$D$300,"&gt;="&amp;U$1)&gt;0,SUMIFS(Распис!$K$4:$K$300,Распис!$B$4:$B$300,$A93,Распис!$C$4:$C$300,"&lt;="&amp;U$1,Распис!$D$4:$D$300,"&gt;="&amp;U$1),SUMIF(База!$B$3:$B$305,$A93,База!$K$3:$K$152))</f>
        <v>0</v>
      </c>
      <c r="V93" s="191" t="s">
        <v>23</v>
      </c>
      <c r="W93" s="191">
        <f ca="1">IF(COUNTIFS(Распис!$B$4:$B$300,$A93,Распис!$C$4:$C$300,"&lt;="&amp;W$1,Распис!$D$4:$D$300,"&gt;="&amp;W$1)&gt;0,SUMIFS(Распис!$F$4:$F$300,Распис!$B$4:$B$300,$A93,Распис!$C$4:$C$300,"&lt;="&amp;W$1,Распис!$D$4:$D$300,"&gt;="&amp;W$1),SUMIF(База!$B$3:$B$305,$A93,База!$F$3:$F$152))</f>
        <v>0</v>
      </c>
      <c r="X93" s="191">
        <f ca="1">IF(COUNTIFS(Распис!$B$4:$B$300,$A93,Распис!$C$4:$C$300,"&lt;="&amp;X$1,Распис!$D$4:$D$300,"&gt;="&amp;X$1)&gt;0,SUMIFS(Распис!$G$4:$G$300,Распис!$B$4:$B$300,$A93,Распис!$C$4:$C$300,"&lt;="&amp;X$1,Распис!$D$4:$D$300,"&gt;="&amp;X$1),SUMIF(База!$B$3:$B$305,$A93,База!$G$3:$G$152))</f>
        <v>0</v>
      </c>
      <c r="Y93" s="191">
        <f ca="1">IF(COUNTIFS(Распис!$B$4:$B$300,$A93,Распис!$C$4:$C$300,"&lt;="&amp;Y$1,Распис!$D$4:$D$300,"&gt;="&amp;Y$1)&gt;0,SUMIFS(Распис!$H$4:$H$300,Распис!$B$4:$B$300,$A93,Распис!$C$4:$C$300,"&lt;="&amp;Y$1,Распис!$D$4:$D$300,"&gt;="&amp;Y$1),SUMIF(База!$B$3:$B$305,$A93,База!$H$3:$H$152))</f>
        <v>0</v>
      </c>
      <c r="Z93" s="191">
        <f ca="1">IF(COUNTIFS(Распис!$B$4:$B$300,$A93,Распис!$C$4:$C$300,"&lt;="&amp;Z$1,Распис!$D$4:$D$300,"&gt;="&amp;Z$1)&gt;0,SUMIFS(Распис!$I$4:$I$300,Распис!$B$4:$B$300,$A93,Распис!$C$4:$C$300,"&lt;="&amp;Z$1,Распис!$D$4:$D$300,"&gt;="&amp;Z$1),SUMIF(База!$B$3:$B$305,$A93,База!$I$3:$I$152))</f>
        <v>0</v>
      </c>
      <c r="AA93" s="191">
        <f ca="1">IF(COUNTIFS(Распис!$B$4:$B$300,$A93,Распис!$C$4:$C$300,"&lt;="&amp;AA$1,Распис!$D$4:$D$300,"&gt;="&amp;AA$1)&gt;0,SUMIFS(Распис!$J$4:$J$300,Распис!$B$4:$B$300,$A93,Распис!$C$4:$C$300,"&lt;="&amp;AA$1,Распис!$D$4:$D$300,"&gt;="&amp;AA$1),SUMIF(База!$B$3:$B$305,$A93,База!$J$3:$J$152))</f>
        <v>0</v>
      </c>
      <c r="AB93" s="191">
        <f ca="1">IF(COUNTIFS(Распис!$B$4:$B$300,$A93,Распис!$C$4:$C$300,"&lt;="&amp;AB$1,Распис!$D$4:$D$300,"&gt;="&amp;AB$1)&gt;0,SUMIFS(Распис!$K$4:$K$300,Распис!$B$4:$B$300,$A93,Распис!$C$4:$C$300,"&lt;="&amp;AB$1,Распис!$D$4:$D$300,"&gt;="&amp;AB$1),SUMIF(База!$B$3:$B$305,$A93,База!$K$3:$K$152))</f>
        <v>0</v>
      </c>
      <c r="AC93" s="191" t="s">
        <v>23</v>
      </c>
      <c r="AD93" s="191">
        <f ca="1">IF(COUNTIFS(Распис!$B$4:$B$300,$A93,Распис!$C$4:$C$300,"&lt;="&amp;AD$1,Распис!$D$4:$D$300,"&gt;="&amp;AD$1)&gt;0,SUMIFS(Распис!$F$4:$F$300,Распис!$B$4:$B$300,$A93,Распис!$C$4:$C$300,"&lt;="&amp;AD$1,Распис!$D$4:$D$300,"&gt;="&amp;AD$1),SUMIF(База!$B$3:$B$305,$A93,База!$F$3:$F$152))</f>
        <v>0</v>
      </c>
      <c r="AE93" s="191">
        <f ca="1">IF(COUNTIFS(Распис!$B$4:$B$300,$A93,Распис!$C$4:$C$300,"&lt;="&amp;AE$1,Распис!$D$4:$D$300,"&gt;="&amp;AE$1)&gt;0,SUMIFS(Распис!$G$4:$G$300,Распис!$B$4:$B$300,$A93,Распис!$C$4:$C$300,"&lt;="&amp;AE$1,Распис!$D$4:$D$300,"&gt;="&amp;AE$1),SUMIF(База!$B$3:$B$305,$A93,База!$G$3:$G$152))</f>
        <v>0</v>
      </c>
      <c r="AF93" s="191">
        <f ca="1">IF(COUNTIFS(Распис!$B$4:$B$300,$A93,Распис!$C$4:$C$300,"&lt;="&amp;AF$1,Распис!$D$4:$D$300,"&gt;="&amp;AF$1)&gt;0,SUMIFS(Распис!$H$4:$H$300,Распис!$B$4:$B$300,$A93,Распис!$C$4:$C$300,"&lt;="&amp;AF$1,Распис!$D$4:$D$300,"&gt;="&amp;AF$1),SUMIF(База!$B$3:$B$305,$A93,База!$H$3:$H$152))</f>
        <v>0</v>
      </c>
      <c r="AG93" s="191">
        <f t="shared" ca="1" si="17"/>
        <v>0</v>
      </c>
      <c r="AH93" s="191">
        <f ca="1">AG93-SUMIFS(Распред!$G$4:$G$300,Распред!$B$4:$B$300,"январь",Распред!$F$4:$F$300,A93)</f>
        <v>0</v>
      </c>
      <c r="AI93" s="191">
        <f ca="1">AH93+(COUNTIF(B93:AF93,"КД")+SUMIFS(Распред!$AH$4:$AH$300,Распред!$F$4:$F$300,A93,Распред!$B$4:$B$300,"январь"))*4</f>
        <v>20</v>
      </c>
      <c r="AJ93" s="191">
        <f t="shared" ca="1" si="18"/>
        <v>0</v>
      </c>
      <c r="AK93" s="191">
        <f t="shared" ca="1" si="19"/>
        <v>0</v>
      </c>
      <c r="AL93" s="191">
        <f>SUMIFS(Распред!$K$4:$K$300,Распред!$B$4:$B$300,"январь",Распред!$J$4:$J$300,A93)+SUMIFS(Распред!$M$4:$M$300,Распред!$B$4:$B$300,"январь",Распред!$L$4:$L$300,A93)+SUMIFS(Распред!$O$4:$O$300,Распред!$B$4:$B$300,"январь",Распред!$N$4:$N$300,A93)+SUMIFS(Распред!$Q$4:$Q$300,Распред!$B$4:$B$300,"январь",Распред!$P$4:$P$300,A93)+SUMIFS(Распред!$S$4:$S$300,Распред!$B$4:$B$300,"январь",Распред!$R$4:$R$300,A93)+SUMIFS(Распред!$U$4:$U$300,Распред!$B$4:$B$300,"январь",Распред!$T$4:$T$300,A93)+SUMIFS(Распред!$W$4:$W$300,Распред!$B$4:$B$300,"январь",Распред!$V$4:$V$300,A93)+SUMIFS(Распред!$Y$4:$Y$300,Распред!$B$4:$B$300,"январь",Распред!$X$4:$X$300,A93)+SUMIFS(Распред!$AA$4:$AA$300,Распред!$B$4:$B$300,"январь",Распред!$Z$4:$Z$300,A93)+SUMIFS(Распред!$AC$4:$AC$300,Распред!$B$4:$B$300,"январь",Распред!$AB$4:$AB$300,A93)</f>
        <v>0</v>
      </c>
      <c r="AM93" s="191">
        <f t="shared" ca="1" si="20"/>
        <v>0</v>
      </c>
      <c r="AN93" s="191">
        <f t="shared" ca="1" si="21"/>
        <v>0</v>
      </c>
      <c r="AO93" s="191">
        <f t="shared" ca="1" si="22"/>
        <v>0</v>
      </c>
      <c r="AP93" s="191"/>
      <c r="AQ93" s="191">
        <f ca="1">IF(AM93&gt;24,AP93*30%,0)</f>
        <v>0</v>
      </c>
      <c r="AR93" s="190"/>
      <c r="AS93" s="190">
        <f t="shared" ca="1" si="24"/>
        <v>0</v>
      </c>
      <c r="AT93" s="190" t="s">
        <v>112</v>
      </c>
      <c r="AU93" s="190"/>
      <c r="AV93" s="190"/>
      <c r="AW93" s="190"/>
      <c r="AX93" s="190"/>
      <c r="AY93" s="190"/>
      <c r="AZ93" s="190"/>
      <c r="BA93" s="190"/>
      <c r="BB93" s="190"/>
    </row>
    <row r="94" spans="1:54" x14ac:dyDescent="0.25">
      <c r="A94" s="47">
        <f>База!B94</f>
        <v>0</v>
      </c>
      <c r="B94" s="46" t="s">
        <v>24</v>
      </c>
      <c r="C94" s="46" t="s">
        <v>24</v>
      </c>
      <c r="D94" s="46" t="s">
        <v>25</v>
      </c>
      <c r="E94" s="46" t="s">
        <v>25</v>
      </c>
      <c r="F94" s="46" t="s">
        <v>25</v>
      </c>
      <c r="G94" s="46" t="s">
        <v>25</v>
      </c>
      <c r="H94" s="46" t="s">
        <v>23</v>
      </c>
      <c r="I94" s="46" t="s">
        <v>25</v>
      </c>
      <c r="J94" s="46">
        <f ca="1">IF(COUNTIFS(Распис!$B$4:$B$300,$A94,Распис!$C$4:$C$300,"&lt;="&amp;J$1,Распис!$D$4:$D$300,"&gt;="&amp;J$1)&gt;0,SUMIFS(Распис!$G$4:$G$300,Распис!$B$4:$B$300,$A94,Распис!$C$4:$C$300,"&lt;="&amp;J$1,Распис!$D$4:$D$300,"&gt;="&amp;J$1),SUMIF(База!$B$3:$B$305,$A94,База!$G$3:$G$152))</f>
        <v>0</v>
      </c>
      <c r="K94" s="46">
        <f ca="1">IF(COUNTIFS(Распис!$B$4:$B$300,$A94,Распис!$C$4:$C$300,"&lt;="&amp;K$1,Распис!$D$4:$D$300,"&gt;="&amp;K$1)&gt;0,SUMIFS(Распис!$H$4:$H$300,Распис!$B$4:$B$300,$A94,Распис!$C$4:$C$300,"&lt;="&amp;K$1,Распис!$D$4:$D$300,"&gt;="&amp;K$1),SUMIF(База!$B$3:$B$305,$A94,База!$H$3:$H$152))</f>
        <v>0</v>
      </c>
      <c r="L94" s="46">
        <f ca="1">IF(COUNTIFS(Распис!$B$4:$B$300,$A94,Распис!$C$4:$C$300,"&lt;="&amp;L$1,Распис!$D$4:$D$300,"&gt;="&amp;L$1)&gt;0,SUMIFS(Распис!$I$4:$I$300,Распис!$B$4:$B$300,$A94,Распис!$C$4:$C$300,"&lt;="&amp;L$1,Распис!$D$4:$D$300,"&gt;="&amp;L$1),SUMIF(База!$B$3:$B$305,$A94,База!$I$3:$I$152))</f>
        <v>0</v>
      </c>
      <c r="M94" s="46">
        <f ca="1">IF(COUNTIFS(Распис!$B$4:$B$300,$A94,Распис!$C$4:$C$300,"&lt;="&amp;M$1,Распис!$D$4:$D$300,"&gt;="&amp;M$1)&gt;0,SUMIFS(Распис!$J$4:$J$300,Распис!$B$4:$B$300,$A94,Распис!$C$4:$C$300,"&lt;="&amp;M$1,Распис!$D$4:$D$300,"&gt;="&amp;M$1),SUMIF(База!$B$3:$B$305,$A94,База!$J$3:$J$152))</f>
        <v>0</v>
      </c>
      <c r="N94" s="46">
        <f ca="1">IF(COUNTIFS(Распис!$B$4:$B$300,$A94,Распис!$C$4:$C$300,"&lt;="&amp;N$1,Распис!$D$4:$D$300,"&gt;="&amp;N$1)&gt;0,SUMIFS(Распис!$K$4:$K$300,Распис!$B$4:$B$300,$A94,Распис!$C$4:$C$300,"&lt;="&amp;N$1,Распис!$D$4:$D$300,"&gt;="&amp;N$1),SUMIF(База!$B$3:$B$305,$A94,База!$K$3:$K$152))</f>
        <v>0</v>
      </c>
      <c r="O94" s="46" t="s">
        <v>23</v>
      </c>
      <c r="P94" s="46">
        <f ca="1">IF(COUNTIFS(Распис!$B$4:$B$300,$A94,Распис!$C$4:$C$300,"&lt;="&amp;P$1,Распис!$D$4:$D$300,"&gt;="&amp;P$1)&gt;0,SUMIFS(Распис!$F$4:$F$300,Распис!$B$4:$B$300,$A94,Распис!$C$4:$C$300,"&lt;="&amp;P$1,Распис!$D$4:$D$300,"&gt;="&amp;P$1),SUMIF(База!$B$3:$B$305,$A94,База!$F$3:$F$152))</f>
        <v>0</v>
      </c>
      <c r="Q94" s="46">
        <f ca="1">IF(COUNTIFS(Распис!$B$4:$B$300,$A94,Распис!$C$4:$C$300,"&lt;="&amp;Q$1,Распис!$D$4:$D$300,"&gt;="&amp;Q$1)&gt;0,SUMIFS(Распис!$G$4:$G$300,Распис!$B$4:$B$300,$A94,Распис!$C$4:$C$300,"&lt;="&amp;Q$1,Распис!$D$4:$D$300,"&gt;="&amp;Q$1),SUMIF(База!$B$3:$B$305,$A94,База!$G$3:$G$152))</f>
        <v>0</v>
      </c>
      <c r="R94" s="46">
        <f ca="1">IF(COUNTIFS(Распис!$B$4:$B$300,$A94,Распис!$C$4:$C$300,"&lt;="&amp;R$1,Распис!$D$4:$D$300,"&gt;="&amp;R$1)&gt;0,SUMIFS(Распис!$H$4:$H$300,Распис!$B$4:$B$300,$A94,Распис!$C$4:$C$300,"&lt;="&amp;R$1,Распис!$D$4:$D$300,"&gt;="&amp;R$1),SUMIF(База!$B$3:$B$305,$A94,База!$H$3:$H$152))</f>
        <v>0</v>
      </c>
      <c r="S94" s="46">
        <f ca="1">IF(COUNTIFS(Распис!$B$4:$B$300,$A94,Распис!$C$4:$C$300,"&lt;="&amp;S$1,Распис!$D$4:$D$300,"&gt;="&amp;S$1)&gt;0,SUMIFS(Распис!$I$4:$I$300,Распис!$B$4:$B$300,$A94,Распис!$C$4:$C$300,"&lt;="&amp;S$1,Распис!$D$4:$D$300,"&gt;="&amp;S$1),SUMIF(База!$B$3:$B$305,$A94,База!$I$3:$I$152))</f>
        <v>0</v>
      </c>
      <c r="T94" s="46">
        <f ca="1">IF(COUNTIFS(Распис!$B$4:$B$300,$A94,Распис!$C$4:$C$300,"&lt;="&amp;T$1,Распис!$D$4:$D$300,"&gt;="&amp;T$1)&gt;0,SUMIFS(Распис!$J$4:$J$300,Распис!$B$4:$B$300,$A94,Распис!$C$4:$C$300,"&lt;="&amp;T$1,Распис!$D$4:$D$300,"&gt;="&amp;T$1),SUMIF(База!$B$3:$B$305,$A94,База!$J$3:$J$152))</f>
        <v>0</v>
      </c>
      <c r="U94" s="46">
        <f ca="1">IF(COUNTIFS(Распис!$B$4:$B$300,$A94,Распис!$C$4:$C$300,"&lt;="&amp;U$1,Распис!$D$4:$D$300,"&gt;="&amp;U$1)&gt;0,SUMIFS(Распис!$K$4:$K$300,Распис!$B$4:$B$300,$A94,Распис!$C$4:$C$300,"&lt;="&amp;U$1,Распис!$D$4:$D$300,"&gt;="&amp;U$1),SUMIF(База!$B$3:$B$305,$A94,База!$K$3:$K$152))</f>
        <v>0</v>
      </c>
      <c r="V94" s="46" t="s">
        <v>23</v>
      </c>
      <c r="W94" s="46">
        <f ca="1">IF(COUNTIFS(Распис!$B$4:$B$300,$A94,Распис!$C$4:$C$300,"&lt;="&amp;W$1,Распис!$D$4:$D$300,"&gt;="&amp;W$1)&gt;0,SUMIFS(Распис!$F$4:$F$300,Распис!$B$4:$B$300,$A94,Распис!$C$4:$C$300,"&lt;="&amp;W$1,Распис!$D$4:$D$300,"&gt;="&amp;W$1),SUMIF(База!$B$3:$B$305,$A94,База!$F$3:$F$152))</f>
        <v>0</v>
      </c>
      <c r="X94" s="46">
        <f ca="1">IF(COUNTIFS(Распис!$B$4:$B$300,$A94,Распис!$C$4:$C$300,"&lt;="&amp;X$1,Распис!$D$4:$D$300,"&gt;="&amp;X$1)&gt;0,SUMIFS(Распис!$G$4:$G$300,Распис!$B$4:$B$300,$A94,Распис!$C$4:$C$300,"&lt;="&amp;X$1,Распис!$D$4:$D$300,"&gt;="&amp;X$1),SUMIF(База!$B$3:$B$305,$A94,База!$G$3:$G$152))</f>
        <v>0</v>
      </c>
      <c r="Y94" s="46">
        <f ca="1">IF(COUNTIFS(Распис!$B$4:$B$300,$A94,Распис!$C$4:$C$300,"&lt;="&amp;Y$1,Распис!$D$4:$D$300,"&gt;="&amp;Y$1)&gt;0,SUMIFS(Распис!$H$4:$H$300,Распис!$B$4:$B$300,$A94,Распис!$C$4:$C$300,"&lt;="&amp;Y$1,Распис!$D$4:$D$300,"&gt;="&amp;Y$1),SUMIF(База!$B$3:$B$305,$A94,База!$H$3:$H$152))</f>
        <v>0</v>
      </c>
      <c r="Z94" s="46">
        <f ca="1">IF(COUNTIFS(Распис!$B$4:$B$300,$A94,Распис!$C$4:$C$300,"&lt;="&amp;Z$1,Распис!$D$4:$D$300,"&gt;="&amp;Z$1)&gt;0,SUMIFS(Распис!$I$4:$I$300,Распис!$B$4:$B$300,$A94,Распис!$C$4:$C$300,"&lt;="&amp;Z$1,Распис!$D$4:$D$300,"&gt;="&amp;Z$1),SUMIF(База!$B$3:$B$305,$A94,База!$I$3:$I$152))</f>
        <v>0</v>
      </c>
      <c r="AA94" s="46">
        <f ca="1">IF(COUNTIFS(Распис!$B$4:$B$300,$A94,Распис!$C$4:$C$300,"&lt;="&amp;AA$1,Распис!$D$4:$D$300,"&gt;="&amp;AA$1)&gt;0,SUMIFS(Распис!$J$4:$J$300,Распис!$B$4:$B$300,$A94,Распис!$C$4:$C$300,"&lt;="&amp;AA$1,Распис!$D$4:$D$300,"&gt;="&amp;AA$1),SUMIF(База!$B$3:$B$305,$A94,База!$J$3:$J$152))</f>
        <v>0</v>
      </c>
      <c r="AB94" s="46">
        <f ca="1">IF(COUNTIFS(Распис!$B$4:$B$300,$A94,Распис!$C$4:$C$300,"&lt;="&amp;AB$1,Распис!$D$4:$D$300,"&gt;="&amp;AB$1)&gt;0,SUMIFS(Распис!$K$4:$K$300,Распис!$B$4:$B$300,$A94,Распис!$C$4:$C$300,"&lt;="&amp;AB$1,Распис!$D$4:$D$300,"&gt;="&amp;AB$1),SUMIF(База!$B$3:$B$305,$A94,База!$K$3:$K$152))</f>
        <v>0</v>
      </c>
      <c r="AC94" s="46" t="s">
        <v>23</v>
      </c>
      <c r="AD94" s="46">
        <f ca="1">IF(COUNTIFS(Распис!$B$4:$B$300,$A94,Распис!$C$4:$C$300,"&lt;="&amp;AD$1,Распис!$D$4:$D$300,"&gt;="&amp;AD$1)&gt;0,SUMIFS(Распис!$F$4:$F$300,Распис!$B$4:$B$300,$A94,Распис!$C$4:$C$300,"&lt;="&amp;AD$1,Распис!$D$4:$D$300,"&gt;="&amp;AD$1),SUMIF(База!$B$3:$B$305,$A94,База!$F$3:$F$152))</f>
        <v>0</v>
      </c>
      <c r="AE94" s="46">
        <f ca="1">IF(COUNTIFS(Распис!$B$4:$B$300,$A94,Распис!$C$4:$C$300,"&lt;="&amp;AE$1,Распис!$D$4:$D$300,"&gt;="&amp;AE$1)&gt;0,SUMIFS(Распис!$G$4:$G$300,Распис!$B$4:$B$300,$A94,Распис!$C$4:$C$300,"&lt;="&amp;AE$1,Распис!$D$4:$D$300,"&gt;="&amp;AE$1),SUMIF(База!$B$3:$B$305,$A94,База!$G$3:$G$152))</f>
        <v>0</v>
      </c>
      <c r="AF94" s="46">
        <f ca="1">IF(COUNTIFS(Распис!$B$4:$B$300,$A94,Распис!$C$4:$C$300,"&lt;="&amp;AF$1,Распис!$D$4:$D$300,"&gt;="&amp;AF$1)&gt;0,SUMIFS(Распис!$H$4:$H$300,Распис!$B$4:$B$300,$A94,Распис!$C$4:$C$300,"&lt;="&amp;AF$1,Распис!$D$4:$D$300,"&gt;="&amp;AF$1),SUMIF(База!$B$3:$B$305,$A94,База!$H$3:$H$152))</f>
        <v>0</v>
      </c>
      <c r="AG94" s="46">
        <f t="shared" ca="1" si="17"/>
        <v>0</v>
      </c>
      <c r="AH94" s="46">
        <f ca="1">AG94-SUMIFS(Распред!$G$4:$G$300,Распред!$B$4:$B$300,"январь",Распред!$F$4:$F$300,A94)</f>
        <v>0</v>
      </c>
      <c r="AI94" s="46">
        <f ca="1">AH94+(COUNTIF(B94:AF94,"КД")+SUMIFS(Распред!$AH$4:$AH$300,Распред!$F$4:$F$300,A94,Распред!$B$4:$B$300,"январь"))*4</f>
        <v>20</v>
      </c>
      <c r="AJ94" s="46">
        <f t="shared" ca="1" si="18"/>
        <v>0</v>
      </c>
      <c r="AK94" s="46">
        <f t="shared" ca="1" si="19"/>
        <v>0</v>
      </c>
      <c r="AL94" s="46">
        <f>SUMIFS(Распред!$K$4:$K$300,Распред!$B$4:$B$300,"январь",Распред!$J$4:$J$300,A94)+SUMIFS(Распред!$M$4:$M$300,Распред!$B$4:$B$300,"январь",Распред!$L$4:$L$300,A94)+SUMIFS(Распред!$O$4:$O$300,Распред!$B$4:$B$300,"январь",Распред!$N$4:$N$300,A94)+SUMIFS(Распред!$Q$4:$Q$300,Распред!$B$4:$B$300,"январь",Распред!$P$4:$P$300,A94)+SUMIFS(Распред!$S$4:$S$300,Распред!$B$4:$B$300,"январь",Распред!$R$4:$R$300,A94)+SUMIFS(Распред!$U$4:$U$300,Распред!$B$4:$B$300,"январь",Распред!$T$4:$T$300,A94)+SUMIFS(Распред!$W$4:$W$300,Распред!$B$4:$B$300,"январь",Распред!$V$4:$V$300,A94)+SUMIFS(Распред!$Y$4:$Y$300,Распред!$B$4:$B$300,"январь",Распред!$X$4:$X$300,A94)+SUMIFS(Распред!$AA$4:$AA$300,Распред!$B$4:$B$300,"январь",Распред!$Z$4:$Z$300,A94)+SUMIFS(Распред!$AC$4:$AC$300,Распред!$B$4:$B$300,"январь",Распред!$AB$4:$AB$300,A94)</f>
        <v>0</v>
      </c>
      <c r="AM94" s="46">
        <f t="shared" ca="1" si="20"/>
        <v>0</v>
      </c>
      <c r="AN94" s="46">
        <f t="shared" ca="1" si="21"/>
        <v>0</v>
      </c>
      <c r="AO94" s="46">
        <f t="shared" ca="1" si="22"/>
        <v>0</v>
      </c>
      <c r="AP94" s="46"/>
      <c r="AQ94" s="46">
        <f t="shared" ca="1" si="23"/>
        <v>0</v>
      </c>
      <c r="AR94" s="47"/>
      <c r="AS94" s="47">
        <f t="shared" ca="1" si="24"/>
        <v>0</v>
      </c>
      <c r="AT94" s="47"/>
      <c r="AU94" s="47"/>
      <c r="AV94" s="47"/>
      <c r="AW94" s="47"/>
      <c r="AX94" s="47"/>
      <c r="AY94" s="47"/>
      <c r="AZ94" s="47"/>
      <c r="BA94" s="47"/>
      <c r="BB94" s="47"/>
    </row>
    <row r="95" spans="1:54" x14ac:dyDescent="0.25">
      <c r="A95" s="47">
        <f>База!B95</f>
        <v>0</v>
      </c>
      <c r="B95" s="46" t="s">
        <v>24</v>
      </c>
      <c r="C95" s="46" t="s">
        <v>24</v>
      </c>
      <c r="D95" s="46" t="s">
        <v>25</v>
      </c>
      <c r="E95" s="46" t="s">
        <v>25</v>
      </c>
      <c r="F95" s="46" t="s">
        <v>25</v>
      </c>
      <c r="G95" s="46" t="s">
        <v>25</v>
      </c>
      <c r="H95" s="46" t="s">
        <v>23</v>
      </c>
      <c r="I95" s="46" t="s">
        <v>25</v>
      </c>
      <c r="J95" s="46">
        <f ca="1">IF(COUNTIFS(Распис!$B$4:$B$300,$A95,Распис!$C$4:$C$300,"&lt;="&amp;J$1,Распис!$D$4:$D$300,"&gt;="&amp;J$1)&gt;0,SUMIFS(Распис!$G$4:$G$300,Распис!$B$4:$B$300,$A95,Распис!$C$4:$C$300,"&lt;="&amp;J$1,Распис!$D$4:$D$300,"&gt;="&amp;J$1),SUMIF(База!$B$3:$B$305,$A95,База!$G$3:$G$152))</f>
        <v>0</v>
      </c>
      <c r="K95" s="46">
        <f ca="1">IF(COUNTIFS(Распис!$B$4:$B$300,$A95,Распис!$C$4:$C$300,"&lt;="&amp;K$1,Распис!$D$4:$D$300,"&gt;="&amp;K$1)&gt;0,SUMIFS(Распис!$H$4:$H$300,Распис!$B$4:$B$300,$A95,Распис!$C$4:$C$300,"&lt;="&amp;K$1,Распис!$D$4:$D$300,"&gt;="&amp;K$1),SUMIF(База!$B$3:$B$305,$A95,База!$H$3:$H$152))</f>
        <v>0</v>
      </c>
      <c r="L95" s="46">
        <f ca="1">IF(COUNTIFS(Распис!$B$4:$B$300,$A95,Распис!$C$4:$C$300,"&lt;="&amp;L$1,Распис!$D$4:$D$300,"&gt;="&amp;L$1)&gt;0,SUMIFS(Распис!$I$4:$I$300,Распис!$B$4:$B$300,$A95,Распис!$C$4:$C$300,"&lt;="&amp;L$1,Распис!$D$4:$D$300,"&gt;="&amp;L$1),SUMIF(База!$B$3:$B$305,$A95,База!$I$3:$I$152))</f>
        <v>0</v>
      </c>
      <c r="M95" s="46">
        <f ca="1">IF(COUNTIFS(Распис!$B$4:$B$300,$A95,Распис!$C$4:$C$300,"&lt;="&amp;M$1,Распис!$D$4:$D$300,"&gt;="&amp;M$1)&gt;0,SUMIFS(Распис!$J$4:$J$300,Распис!$B$4:$B$300,$A95,Распис!$C$4:$C$300,"&lt;="&amp;M$1,Распис!$D$4:$D$300,"&gt;="&amp;M$1),SUMIF(База!$B$3:$B$305,$A95,База!$J$3:$J$152))</f>
        <v>0</v>
      </c>
      <c r="N95" s="46">
        <f ca="1">IF(COUNTIFS(Распис!$B$4:$B$300,$A95,Распис!$C$4:$C$300,"&lt;="&amp;N$1,Распис!$D$4:$D$300,"&gt;="&amp;N$1)&gt;0,SUMIFS(Распис!$K$4:$K$300,Распис!$B$4:$B$300,$A95,Распис!$C$4:$C$300,"&lt;="&amp;N$1,Распис!$D$4:$D$300,"&gt;="&amp;N$1),SUMIF(База!$B$3:$B$305,$A95,База!$K$3:$K$152))</f>
        <v>0</v>
      </c>
      <c r="O95" s="46" t="s">
        <v>23</v>
      </c>
      <c r="P95" s="46">
        <f ca="1">IF(COUNTIFS(Распис!$B$4:$B$300,$A95,Распис!$C$4:$C$300,"&lt;="&amp;P$1,Распис!$D$4:$D$300,"&gt;="&amp;P$1)&gt;0,SUMIFS(Распис!$F$4:$F$300,Распис!$B$4:$B$300,$A95,Распис!$C$4:$C$300,"&lt;="&amp;P$1,Распис!$D$4:$D$300,"&gt;="&amp;P$1),SUMIF(База!$B$3:$B$305,$A95,База!$F$3:$F$152))</f>
        <v>0</v>
      </c>
      <c r="Q95" s="46">
        <f ca="1">IF(COUNTIFS(Распис!$B$4:$B$300,$A95,Распис!$C$4:$C$300,"&lt;="&amp;Q$1,Распис!$D$4:$D$300,"&gt;="&amp;Q$1)&gt;0,SUMIFS(Распис!$G$4:$G$300,Распис!$B$4:$B$300,$A95,Распис!$C$4:$C$300,"&lt;="&amp;Q$1,Распис!$D$4:$D$300,"&gt;="&amp;Q$1),SUMIF(База!$B$3:$B$305,$A95,База!$G$3:$G$152))</f>
        <v>0</v>
      </c>
      <c r="R95" s="46">
        <f ca="1">IF(COUNTIFS(Распис!$B$4:$B$300,$A95,Распис!$C$4:$C$300,"&lt;="&amp;R$1,Распис!$D$4:$D$300,"&gt;="&amp;R$1)&gt;0,SUMIFS(Распис!$H$4:$H$300,Распис!$B$4:$B$300,$A95,Распис!$C$4:$C$300,"&lt;="&amp;R$1,Распис!$D$4:$D$300,"&gt;="&amp;R$1),SUMIF(База!$B$3:$B$305,$A95,База!$H$3:$H$152))</f>
        <v>0</v>
      </c>
      <c r="S95" s="46">
        <f ca="1">IF(COUNTIFS(Распис!$B$4:$B$300,$A95,Распис!$C$4:$C$300,"&lt;="&amp;S$1,Распис!$D$4:$D$300,"&gt;="&amp;S$1)&gt;0,SUMIFS(Распис!$I$4:$I$300,Распис!$B$4:$B$300,$A95,Распис!$C$4:$C$300,"&lt;="&amp;S$1,Распис!$D$4:$D$300,"&gt;="&amp;S$1),SUMIF(База!$B$3:$B$305,$A95,База!$I$3:$I$152))</f>
        <v>0</v>
      </c>
      <c r="T95" s="46">
        <f ca="1">IF(COUNTIFS(Распис!$B$4:$B$300,$A95,Распис!$C$4:$C$300,"&lt;="&amp;T$1,Распис!$D$4:$D$300,"&gt;="&amp;T$1)&gt;0,SUMIFS(Распис!$J$4:$J$300,Распис!$B$4:$B$300,$A95,Распис!$C$4:$C$300,"&lt;="&amp;T$1,Распис!$D$4:$D$300,"&gt;="&amp;T$1),SUMIF(База!$B$3:$B$305,$A95,База!$J$3:$J$152))</f>
        <v>0</v>
      </c>
      <c r="U95" s="46">
        <f ca="1">IF(COUNTIFS(Распис!$B$4:$B$300,$A95,Распис!$C$4:$C$300,"&lt;="&amp;U$1,Распис!$D$4:$D$300,"&gt;="&amp;U$1)&gt;0,SUMIFS(Распис!$K$4:$K$300,Распис!$B$4:$B$300,$A95,Распис!$C$4:$C$300,"&lt;="&amp;U$1,Распис!$D$4:$D$300,"&gt;="&amp;U$1),SUMIF(База!$B$3:$B$305,$A95,База!$K$3:$K$152))</f>
        <v>0</v>
      </c>
      <c r="V95" s="46" t="s">
        <v>23</v>
      </c>
      <c r="W95" s="46">
        <f ca="1">IF(COUNTIFS(Распис!$B$4:$B$300,$A95,Распис!$C$4:$C$300,"&lt;="&amp;W$1,Распис!$D$4:$D$300,"&gt;="&amp;W$1)&gt;0,SUMIFS(Распис!$F$4:$F$300,Распис!$B$4:$B$300,$A95,Распис!$C$4:$C$300,"&lt;="&amp;W$1,Распис!$D$4:$D$300,"&gt;="&amp;W$1),SUMIF(База!$B$3:$B$305,$A95,База!$F$3:$F$152))</f>
        <v>0</v>
      </c>
      <c r="X95" s="46">
        <f ca="1">IF(COUNTIFS(Распис!$B$4:$B$300,$A95,Распис!$C$4:$C$300,"&lt;="&amp;X$1,Распис!$D$4:$D$300,"&gt;="&amp;X$1)&gt;0,SUMIFS(Распис!$G$4:$G$300,Распис!$B$4:$B$300,$A95,Распис!$C$4:$C$300,"&lt;="&amp;X$1,Распис!$D$4:$D$300,"&gt;="&amp;X$1),SUMIF(База!$B$3:$B$305,$A95,База!$G$3:$G$152))</f>
        <v>0</v>
      </c>
      <c r="Y95" s="46">
        <f ca="1">IF(COUNTIFS(Распис!$B$4:$B$300,$A95,Распис!$C$4:$C$300,"&lt;="&amp;Y$1,Распис!$D$4:$D$300,"&gt;="&amp;Y$1)&gt;0,SUMIFS(Распис!$H$4:$H$300,Распис!$B$4:$B$300,$A95,Распис!$C$4:$C$300,"&lt;="&amp;Y$1,Распис!$D$4:$D$300,"&gt;="&amp;Y$1),SUMIF(База!$B$3:$B$305,$A95,База!$H$3:$H$152))</f>
        <v>0</v>
      </c>
      <c r="Z95" s="46">
        <f ca="1">IF(COUNTIFS(Распис!$B$4:$B$300,$A95,Распис!$C$4:$C$300,"&lt;="&amp;Z$1,Распис!$D$4:$D$300,"&gt;="&amp;Z$1)&gt;0,SUMIFS(Распис!$I$4:$I$300,Распис!$B$4:$B$300,$A95,Распис!$C$4:$C$300,"&lt;="&amp;Z$1,Распис!$D$4:$D$300,"&gt;="&amp;Z$1),SUMIF(База!$B$3:$B$305,$A95,База!$I$3:$I$152))</f>
        <v>0</v>
      </c>
      <c r="AA95" s="46">
        <f ca="1">IF(COUNTIFS(Распис!$B$4:$B$300,$A95,Распис!$C$4:$C$300,"&lt;="&amp;AA$1,Распис!$D$4:$D$300,"&gt;="&amp;AA$1)&gt;0,SUMIFS(Распис!$J$4:$J$300,Распис!$B$4:$B$300,$A95,Распис!$C$4:$C$300,"&lt;="&amp;AA$1,Распис!$D$4:$D$300,"&gt;="&amp;AA$1),SUMIF(База!$B$3:$B$305,$A95,База!$J$3:$J$152))</f>
        <v>0</v>
      </c>
      <c r="AB95" s="46">
        <f ca="1">IF(COUNTIFS(Распис!$B$4:$B$300,$A95,Распис!$C$4:$C$300,"&lt;="&amp;AB$1,Распис!$D$4:$D$300,"&gt;="&amp;AB$1)&gt;0,SUMIFS(Распис!$K$4:$K$300,Распис!$B$4:$B$300,$A95,Распис!$C$4:$C$300,"&lt;="&amp;AB$1,Распис!$D$4:$D$300,"&gt;="&amp;AB$1),SUMIF(База!$B$3:$B$305,$A95,База!$K$3:$K$152))</f>
        <v>0</v>
      </c>
      <c r="AC95" s="46" t="s">
        <v>23</v>
      </c>
      <c r="AD95" s="46">
        <f ca="1">IF(COUNTIFS(Распис!$B$4:$B$300,$A95,Распис!$C$4:$C$300,"&lt;="&amp;AD$1,Распис!$D$4:$D$300,"&gt;="&amp;AD$1)&gt;0,SUMIFS(Распис!$F$4:$F$300,Распис!$B$4:$B$300,$A95,Распис!$C$4:$C$300,"&lt;="&amp;AD$1,Распис!$D$4:$D$300,"&gt;="&amp;AD$1),SUMIF(База!$B$3:$B$305,$A95,База!$F$3:$F$152))</f>
        <v>0</v>
      </c>
      <c r="AE95" s="46">
        <f ca="1">IF(COUNTIFS(Распис!$B$4:$B$300,$A95,Распис!$C$4:$C$300,"&lt;="&amp;AE$1,Распис!$D$4:$D$300,"&gt;="&amp;AE$1)&gt;0,SUMIFS(Распис!$G$4:$G$300,Распис!$B$4:$B$300,$A95,Распис!$C$4:$C$300,"&lt;="&amp;AE$1,Распис!$D$4:$D$300,"&gt;="&amp;AE$1),SUMIF(База!$B$3:$B$305,$A95,База!$G$3:$G$152))</f>
        <v>0</v>
      </c>
      <c r="AF95" s="46">
        <f ca="1">IF(COUNTIFS(Распис!$B$4:$B$300,$A95,Распис!$C$4:$C$300,"&lt;="&amp;AF$1,Распис!$D$4:$D$300,"&gt;="&amp;AF$1)&gt;0,SUMIFS(Распис!$H$4:$H$300,Распис!$B$4:$B$300,$A95,Распис!$C$4:$C$300,"&lt;="&amp;AF$1,Распис!$D$4:$D$300,"&gt;="&amp;AF$1),SUMIF(База!$B$3:$B$305,$A95,База!$H$3:$H$152))</f>
        <v>0</v>
      </c>
      <c r="AG95" s="46">
        <f t="shared" ca="1" si="17"/>
        <v>0</v>
      </c>
      <c r="AH95" s="46">
        <f ca="1">AG95-SUMIFS(Распред!$G$4:$G$300,Распред!$B$4:$B$300,"январь",Распред!$F$4:$F$300,A95)</f>
        <v>0</v>
      </c>
      <c r="AI95" s="46">
        <f ca="1">AH95+(COUNTIF(B95:AF95,"КД")+SUMIFS(Распред!$AH$4:$AH$300,Распред!$F$4:$F$300,A95,Распред!$B$4:$B$300,"январь"))*4</f>
        <v>20</v>
      </c>
      <c r="AJ95" s="46">
        <f t="shared" ca="1" si="18"/>
        <v>0</v>
      </c>
      <c r="AK95" s="46">
        <f t="shared" ca="1" si="19"/>
        <v>0</v>
      </c>
      <c r="AL95" s="46">
        <f>SUMIFS(Распред!$K$4:$K$300,Распред!$B$4:$B$300,"январь",Распред!$J$4:$J$300,A95)+SUMIFS(Распред!$M$4:$M$300,Распред!$B$4:$B$300,"январь",Распред!$L$4:$L$300,A95)+SUMIFS(Распред!$O$4:$O$300,Распред!$B$4:$B$300,"январь",Распред!$N$4:$N$300,A95)+SUMIFS(Распред!$Q$4:$Q$300,Распред!$B$4:$B$300,"январь",Распред!$P$4:$P$300,A95)+SUMIFS(Распред!$S$4:$S$300,Распред!$B$4:$B$300,"январь",Распред!$R$4:$R$300,A95)+SUMIFS(Распред!$U$4:$U$300,Распред!$B$4:$B$300,"январь",Распред!$T$4:$T$300,A95)+SUMIFS(Распред!$W$4:$W$300,Распред!$B$4:$B$300,"январь",Распред!$V$4:$V$300,A95)+SUMIFS(Распред!$Y$4:$Y$300,Распред!$B$4:$B$300,"январь",Распред!$X$4:$X$300,A95)+SUMIFS(Распред!$AA$4:$AA$300,Распред!$B$4:$B$300,"январь",Распред!$Z$4:$Z$300,A95)+SUMIFS(Распред!$AC$4:$AC$300,Распред!$B$4:$B$300,"январь",Распред!$AB$4:$AB$300,A95)</f>
        <v>0</v>
      </c>
      <c r="AM95" s="46">
        <f t="shared" ca="1" si="20"/>
        <v>0</v>
      </c>
      <c r="AN95" s="46">
        <f t="shared" ca="1" si="21"/>
        <v>0</v>
      </c>
      <c r="AO95" s="46">
        <f t="shared" ca="1" si="22"/>
        <v>0</v>
      </c>
      <c r="AP95" s="46"/>
      <c r="AQ95" s="46">
        <f t="shared" ca="1" si="23"/>
        <v>0</v>
      </c>
      <c r="AR95" s="47"/>
      <c r="AS95" s="47">
        <f t="shared" ca="1" si="24"/>
        <v>0</v>
      </c>
      <c r="AT95" s="47"/>
      <c r="AU95" s="47"/>
      <c r="AV95" s="47"/>
      <c r="AW95" s="47"/>
      <c r="AX95" s="47"/>
      <c r="AY95" s="47"/>
      <c r="AZ95" s="47"/>
      <c r="BA95" s="47"/>
      <c r="BB95" s="47"/>
    </row>
    <row r="96" spans="1:54" x14ac:dyDescent="0.25">
      <c r="A96" s="47">
        <f>База!B96</f>
        <v>0</v>
      </c>
      <c r="B96" s="46" t="s">
        <v>24</v>
      </c>
      <c r="C96" s="46" t="s">
        <v>24</v>
      </c>
      <c r="D96" s="46" t="s">
        <v>25</v>
      </c>
      <c r="E96" s="46" t="s">
        <v>25</v>
      </c>
      <c r="F96" s="46" t="s">
        <v>25</v>
      </c>
      <c r="G96" s="46" t="s">
        <v>25</v>
      </c>
      <c r="H96" s="46" t="s">
        <v>23</v>
      </c>
      <c r="I96" s="46" t="s">
        <v>25</v>
      </c>
      <c r="J96" s="46">
        <f ca="1">IF(COUNTIFS(Распис!$B$4:$B$300,$A96,Распис!$C$4:$C$300,"&lt;="&amp;J$1,Распис!$D$4:$D$300,"&gt;="&amp;J$1)&gt;0,SUMIFS(Распис!$G$4:$G$300,Распис!$B$4:$B$300,$A96,Распис!$C$4:$C$300,"&lt;="&amp;J$1,Распис!$D$4:$D$300,"&gt;="&amp;J$1),SUMIF(База!$B$3:$B$305,$A96,База!$G$3:$G$152))</f>
        <v>0</v>
      </c>
      <c r="K96" s="46">
        <f ca="1">IF(COUNTIFS(Распис!$B$4:$B$300,$A96,Распис!$C$4:$C$300,"&lt;="&amp;K$1,Распис!$D$4:$D$300,"&gt;="&amp;K$1)&gt;0,SUMIFS(Распис!$H$4:$H$300,Распис!$B$4:$B$300,$A96,Распис!$C$4:$C$300,"&lt;="&amp;K$1,Распис!$D$4:$D$300,"&gt;="&amp;K$1),SUMIF(База!$B$3:$B$305,$A96,База!$H$3:$H$152))</f>
        <v>0</v>
      </c>
      <c r="L96" s="46">
        <f ca="1">IF(COUNTIFS(Распис!$B$4:$B$300,$A96,Распис!$C$4:$C$300,"&lt;="&amp;L$1,Распис!$D$4:$D$300,"&gt;="&amp;L$1)&gt;0,SUMIFS(Распис!$I$4:$I$300,Распис!$B$4:$B$300,$A96,Распис!$C$4:$C$300,"&lt;="&amp;L$1,Распис!$D$4:$D$300,"&gt;="&amp;L$1),SUMIF(База!$B$3:$B$305,$A96,База!$I$3:$I$152))</f>
        <v>0</v>
      </c>
      <c r="M96" s="46">
        <f ca="1">IF(COUNTIFS(Распис!$B$4:$B$300,$A96,Распис!$C$4:$C$300,"&lt;="&amp;M$1,Распис!$D$4:$D$300,"&gt;="&amp;M$1)&gt;0,SUMIFS(Распис!$J$4:$J$300,Распис!$B$4:$B$300,$A96,Распис!$C$4:$C$300,"&lt;="&amp;M$1,Распис!$D$4:$D$300,"&gt;="&amp;M$1),SUMIF(База!$B$3:$B$305,$A96,База!$J$3:$J$152))</f>
        <v>0</v>
      </c>
      <c r="N96" s="46">
        <f ca="1">IF(COUNTIFS(Распис!$B$4:$B$300,$A96,Распис!$C$4:$C$300,"&lt;="&amp;N$1,Распис!$D$4:$D$300,"&gt;="&amp;N$1)&gt;0,SUMIFS(Распис!$K$4:$K$300,Распис!$B$4:$B$300,$A96,Распис!$C$4:$C$300,"&lt;="&amp;N$1,Распис!$D$4:$D$300,"&gt;="&amp;N$1),SUMIF(База!$B$3:$B$305,$A96,База!$K$3:$K$152))</f>
        <v>0</v>
      </c>
      <c r="O96" s="46" t="s">
        <v>23</v>
      </c>
      <c r="P96" s="46">
        <f ca="1">IF(COUNTIFS(Распис!$B$4:$B$300,$A96,Распис!$C$4:$C$300,"&lt;="&amp;P$1,Распис!$D$4:$D$300,"&gt;="&amp;P$1)&gt;0,SUMIFS(Распис!$F$4:$F$300,Распис!$B$4:$B$300,$A96,Распис!$C$4:$C$300,"&lt;="&amp;P$1,Распис!$D$4:$D$300,"&gt;="&amp;P$1),SUMIF(База!$B$3:$B$305,$A96,База!$F$3:$F$152))</f>
        <v>0</v>
      </c>
      <c r="Q96" s="46">
        <f ca="1">IF(COUNTIFS(Распис!$B$4:$B$300,$A96,Распис!$C$4:$C$300,"&lt;="&amp;Q$1,Распис!$D$4:$D$300,"&gt;="&amp;Q$1)&gt;0,SUMIFS(Распис!$G$4:$G$300,Распис!$B$4:$B$300,$A96,Распис!$C$4:$C$300,"&lt;="&amp;Q$1,Распис!$D$4:$D$300,"&gt;="&amp;Q$1),SUMIF(База!$B$3:$B$305,$A96,База!$G$3:$G$152))</f>
        <v>0</v>
      </c>
      <c r="R96" s="46">
        <f ca="1">IF(COUNTIFS(Распис!$B$4:$B$300,$A96,Распис!$C$4:$C$300,"&lt;="&amp;R$1,Распис!$D$4:$D$300,"&gt;="&amp;R$1)&gt;0,SUMIFS(Распис!$H$4:$H$300,Распис!$B$4:$B$300,$A96,Распис!$C$4:$C$300,"&lt;="&amp;R$1,Распис!$D$4:$D$300,"&gt;="&amp;R$1),SUMIF(База!$B$3:$B$305,$A96,База!$H$3:$H$152))</f>
        <v>0</v>
      </c>
      <c r="S96" s="46">
        <f ca="1">IF(COUNTIFS(Распис!$B$4:$B$300,$A96,Распис!$C$4:$C$300,"&lt;="&amp;S$1,Распис!$D$4:$D$300,"&gt;="&amp;S$1)&gt;0,SUMIFS(Распис!$I$4:$I$300,Распис!$B$4:$B$300,$A96,Распис!$C$4:$C$300,"&lt;="&amp;S$1,Распис!$D$4:$D$300,"&gt;="&amp;S$1),SUMIF(База!$B$3:$B$305,$A96,База!$I$3:$I$152))</f>
        <v>0</v>
      </c>
      <c r="T96" s="46">
        <f ca="1">IF(COUNTIFS(Распис!$B$4:$B$300,$A96,Распис!$C$4:$C$300,"&lt;="&amp;T$1,Распис!$D$4:$D$300,"&gt;="&amp;T$1)&gt;0,SUMIFS(Распис!$J$4:$J$300,Распис!$B$4:$B$300,$A96,Распис!$C$4:$C$300,"&lt;="&amp;T$1,Распис!$D$4:$D$300,"&gt;="&amp;T$1),SUMIF(База!$B$3:$B$305,$A96,База!$J$3:$J$152))</f>
        <v>0</v>
      </c>
      <c r="U96" s="46">
        <f ca="1">IF(COUNTIFS(Распис!$B$4:$B$300,$A96,Распис!$C$4:$C$300,"&lt;="&amp;U$1,Распис!$D$4:$D$300,"&gt;="&amp;U$1)&gt;0,SUMIFS(Распис!$K$4:$K$300,Распис!$B$4:$B$300,$A96,Распис!$C$4:$C$300,"&lt;="&amp;U$1,Распис!$D$4:$D$300,"&gt;="&amp;U$1),SUMIF(База!$B$3:$B$305,$A96,База!$K$3:$K$152))</f>
        <v>0</v>
      </c>
      <c r="V96" s="46" t="s">
        <v>23</v>
      </c>
      <c r="W96" s="46">
        <f ca="1">IF(COUNTIFS(Распис!$B$4:$B$300,$A96,Распис!$C$4:$C$300,"&lt;="&amp;W$1,Распис!$D$4:$D$300,"&gt;="&amp;W$1)&gt;0,SUMIFS(Распис!$F$4:$F$300,Распис!$B$4:$B$300,$A96,Распис!$C$4:$C$300,"&lt;="&amp;W$1,Распис!$D$4:$D$300,"&gt;="&amp;W$1),SUMIF(База!$B$3:$B$305,$A96,База!$F$3:$F$152))</f>
        <v>0</v>
      </c>
      <c r="X96" s="46">
        <f ca="1">IF(COUNTIFS(Распис!$B$4:$B$300,$A96,Распис!$C$4:$C$300,"&lt;="&amp;X$1,Распис!$D$4:$D$300,"&gt;="&amp;X$1)&gt;0,SUMIFS(Распис!$G$4:$G$300,Распис!$B$4:$B$300,$A96,Распис!$C$4:$C$300,"&lt;="&amp;X$1,Распис!$D$4:$D$300,"&gt;="&amp;X$1),SUMIF(База!$B$3:$B$305,$A96,База!$G$3:$G$152))</f>
        <v>0</v>
      </c>
      <c r="Y96" s="46">
        <f ca="1">IF(COUNTIFS(Распис!$B$4:$B$300,$A96,Распис!$C$4:$C$300,"&lt;="&amp;Y$1,Распис!$D$4:$D$300,"&gt;="&amp;Y$1)&gt;0,SUMIFS(Распис!$H$4:$H$300,Распис!$B$4:$B$300,$A96,Распис!$C$4:$C$300,"&lt;="&amp;Y$1,Распис!$D$4:$D$300,"&gt;="&amp;Y$1),SUMIF(База!$B$3:$B$305,$A96,База!$H$3:$H$152))</f>
        <v>0</v>
      </c>
      <c r="Z96" s="46">
        <f ca="1">IF(COUNTIFS(Распис!$B$4:$B$300,$A96,Распис!$C$4:$C$300,"&lt;="&amp;Z$1,Распис!$D$4:$D$300,"&gt;="&amp;Z$1)&gt;0,SUMIFS(Распис!$I$4:$I$300,Распис!$B$4:$B$300,$A96,Распис!$C$4:$C$300,"&lt;="&amp;Z$1,Распис!$D$4:$D$300,"&gt;="&amp;Z$1),SUMIF(База!$B$3:$B$305,$A96,База!$I$3:$I$152))</f>
        <v>0</v>
      </c>
      <c r="AA96" s="46">
        <f ca="1">IF(COUNTIFS(Распис!$B$4:$B$300,$A96,Распис!$C$4:$C$300,"&lt;="&amp;AA$1,Распис!$D$4:$D$300,"&gt;="&amp;AA$1)&gt;0,SUMIFS(Распис!$J$4:$J$300,Распис!$B$4:$B$300,$A96,Распис!$C$4:$C$300,"&lt;="&amp;AA$1,Распис!$D$4:$D$300,"&gt;="&amp;AA$1),SUMIF(База!$B$3:$B$305,$A96,База!$J$3:$J$152))</f>
        <v>0</v>
      </c>
      <c r="AB96" s="46">
        <f ca="1">IF(COUNTIFS(Распис!$B$4:$B$300,$A96,Распис!$C$4:$C$300,"&lt;="&amp;AB$1,Распис!$D$4:$D$300,"&gt;="&amp;AB$1)&gt;0,SUMIFS(Распис!$K$4:$K$300,Распис!$B$4:$B$300,$A96,Распис!$C$4:$C$300,"&lt;="&amp;AB$1,Распис!$D$4:$D$300,"&gt;="&amp;AB$1),SUMIF(База!$B$3:$B$305,$A96,База!$K$3:$K$152))</f>
        <v>0</v>
      </c>
      <c r="AC96" s="46" t="s">
        <v>23</v>
      </c>
      <c r="AD96" s="46">
        <f ca="1">IF(COUNTIFS(Распис!$B$4:$B$300,$A96,Распис!$C$4:$C$300,"&lt;="&amp;AD$1,Распис!$D$4:$D$300,"&gt;="&amp;AD$1)&gt;0,SUMIFS(Распис!$F$4:$F$300,Распис!$B$4:$B$300,$A96,Распис!$C$4:$C$300,"&lt;="&amp;AD$1,Распис!$D$4:$D$300,"&gt;="&amp;AD$1),SUMIF(База!$B$3:$B$305,$A96,База!$F$3:$F$152))</f>
        <v>0</v>
      </c>
      <c r="AE96" s="46">
        <f ca="1">IF(COUNTIFS(Распис!$B$4:$B$300,$A96,Распис!$C$4:$C$300,"&lt;="&amp;AE$1,Распис!$D$4:$D$300,"&gt;="&amp;AE$1)&gt;0,SUMIFS(Распис!$G$4:$G$300,Распис!$B$4:$B$300,$A96,Распис!$C$4:$C$300,"&lt;="&amp;AE$1,Распис!$D$4:$D$300,"&gt;="&amp;AE$1),SUMIF(База!$B$3:$B$305,$A96,База!$G$3:$G$152))</f>
        <v>0</v>
      </c>
      <c r="AF96" s="46">
        <f ca="1">IF(COUNTIFS(Распис!$B$4:$B$300,$A96,Распис!$C$4:$C$300,"&lt;="&amp;AF$1,Распис!$D$4:$D$300,"&gt;="&amp;AF$1)&gt;0,SUMIFS(Распис!$H$4:$H$300,Распис!$B$4:$B$300,$A96,Распис!$C$4:$C$300,"&lt;="&amp;AF$1,Распис!$D$4:$D$300,"&gt;="&amp;AF$1),SUMIF(База!$B$3:$B$305,$A96,База!$H$3:$H$152))</f>
        <v>0</v>
      </c>
      <c r="AG96" s="46">
        <f t="shared" ca="1" si="17"/>
        <v>0</v>
      </c>
      <c r="AH96" s="46">
        <f ca="1">AG96-SUMIFS(Распред!$G$4:$G$300,Распред!$B$4:$B$300,"январь",Распред!$F$4:$F$300,A96)</f>
        <v>0</v>
      </c>
      <c r="AI96" s="46">
        <f ca="1">AH96+(COUNTIF(B96:AF96,"КД")+SUMIFS(Распред!$AH$4:$AH$300,Распред!$F$4:$F$300,A96,Распред!$B$4:$B$300,"январь"))*4</f>
        <v>20</v>
      </c>
      <c r="AJ96" s="46">
        <f t="shared" ca="1" si="18"/>
        <v>0</v>
      </c>
      <c r="AK96" s="46">
        <f t="shared" ca="1" si="19"/>
        <v>0</v>
      </c>
      <c r="AL96" s="46">
        <f>SUMIFS(Распред!$K$4:$K$300,Распред!$B$4:$B$300,"январь",Распред!$J$4:$J$300,A96)+SUMIFS(Распред!$M$4:$M$300,Распред!$B$4:$B$300,"январь",Распред!$L$4:$L$300,A96)+SUMIFS(Распред!$O$4:$O$300,Распред!$B$4:$B$300,"январь",Распред!$N$4:$N$300,A96)+SUMIFS(Распред!$Q$4:$Q$300,Распред!$B$4:$B$300,"январь",Распред!$P$4:$P$300,A96)+SUMIFS(Распред!$S$4:$S$300,Распред!$B$4:$B$300,"январь",Распред!$R$4:$R$300,A96)+SUMIFS(Распред!$U$4:$U$300,Распред!$B$4:$B$300,"январь",Распред!$T$4:$T$300,A96)+SUMIFS(Распред!$W$4:$W$300,Распред!$B$4:$B$300,"январь",Распред!$V$4:$V$300,A96)+SUMIFS(Распред!$Y$4:$Y$300,Распред!$B$4:$B$300,"январь",Распред!$X$4:$X$300,A96)+SUMIFS(Распред!$AA$4:$AA$300,Распред!$B$4:$B$300,"январь",Распред!$Z$4:$Z$300,A96)+SUMIFS(Распред!$AC$4:$AC$300,Распред!$B$4:$B$300,"январь",Распред!$AB$4:$AB$300,A96)</f>
        <v>0</v>
      </c>
      <c r="AM96" s="46">
        <f t="shared" ca="1" si="20"/>
        <v>0</v>
      </c>
      <c r="AN96" s="46">
        <f t="shared" ca="1" si="21"/>
        <v>0</v>
      </c>
      <c r="AO96" s="46">
        <f t="shared" ca="1" si="22"/>
        <v>0</v>
      </c>
      <c r="AP96" s="46"/>
      <c r="AQ96" s="46">
        <f t="shared" ca="1" si="23"/>
        <v>0</v>
      </c>
      <c r="AR96" s="47"/>
      <c r="AS96" s="47">
        <f t="shared" ca="1" si="24"/>
        <v>0</v>
      </c>
      <c r="AT96" s="47"/>
      <c r="AU96" s="47"/>
      <c r="AV96" s="47"/>
      <c r="AW96" s="47"/>
      <c r="AX96" s="47"/>
      <c r="AY96" s="47"/>
      <c r="AZ96" s="47"/>
      <c r="BA96" s="47"/>
      <c r="BB96" s="47"/>
    </row>
    <row r="97" spans="1:54" x14ac:dyDescent="0.25">
      <c r="A97" s="47">
        <f>База!B97</f>
        <v>0</v>
      </c>
      <c r="B97" s="46" t="s">
        <v>24</v>
      </c>
      <c r="C97" s="46" t="s">
        <v>24</v>
      </c>
      <c r="D97" s="46" t="s">
        <v>25</v>
      </c>
      <c r="E97" s="46" t="s">
        <v>25</v>
      </c>
      <c r="F97" s="46" t="s">
        <v>25</v>
      </c>
      <c r="G97" s="46" t="s">
        <v>25</v>
      </c>
      <c r="H97" s="46" t="s">
        <v>23</v>
      </c>
      <c r="I97" s="46" t="s">
        <v>25</v>
      </c>
      <c r="J97" s="46">
        <f ca="1">IF(COUNTIFS(Распис!$B$4:$B$300,$A97,Распис!$C$4:$C$300,"&lt;="&amp;J$1,Распис!$D$4:$D$300,"&gt;="&amp;J$1)&gt;0,SUMIFS(Распис!$G$4:$G$300,Распис!$B$4:$B$300,$A97,Распис!$C$4:$C$300,"&lt;="&amp;J$1,Распис!$D$4:$D$300,"&gt;="&amp;J$1),SUMIF(База!$B$3:$B$305,$A97,База!$G$3:$G$152))</f>
        <v>0</v>
      </c>
      <c r="K97" s="46">
        <f ca="1">IF(COUNTIFS(Распис!$B$4:$B$300,$A97,Распис!$C$4:$C$300,"&lt;="&amp;K$1,Распис!$D$4:$D$300,"&gt;="&amp;K$1)&gt;0,SUMIFS(Распис!$H$4:$H$300,Распис!$B$4:$B$300,$A97,Распис!$C$4:$C$300,"&lt;="&amp;K$1,Распис!$D$4:$D$300,"&gt;="&amp;K$1),SUMIF(База!$B$3:$B$305,$A97,База!$H$3:$H$152))</f>
        <v>0</v>
      </c>
      <c r="L97" s="46">
        <f ca="1">IF(COUNTIFS(Распис!$B$4:$B$300,$A97,Распис!$C$4:$C$300,"&lt;="&amp;L$1,Распис!$D$4:$D$300,"&gt;="&amp;L$1)&gt;0,SUMIFS(Распис!$I$4:$I$300,Распис!$B$4:$B$300,$A97,Распис!$C$4:$C$300,"&lt;="&amp;L$1,Распис!$D$4:$D$300,"&gt;="&amp;L$1),SUMIF(База!$B$3:$B$305,$A97,База!$I$3:$I$152))</f>
        <v>0</v>
      </c>
      <c r="M97" s="46">
        <f ca="1">IF(COUNTIFS(Распис!$B$4:$B$300,$A97,Распис!$C$4:$C$300,"&lt;="&amp;M$1,Распис!$D$4:$D$300,"&gt;="&amp;M$1)&gt;0,SUMIFS(Распис!$J$4:$J$300,Распис!$B$4:$B$300,$A97,Распис!$C$4:$C$300,"&lt;="&amp;M$1,Распис!$D$4:$D$300,"&gt;="&amp;M$1),SUMIF(База!$B$3:$B$305,$A97,База!$J$3:$J$152))</f>
        <v>0</v>
      </c>
      <c r="N97" s="46">
        <f ca="1">IF(COUNTIFS(Распис!$B$4:$B$300,$A97,Распис!$C$4:$C$300,"&lt;="&amp;N$1,Распис!$D$4:$D$300,"&gt;="&amp;N$1)&gt;0,SUMIFS(Распис!$K$4:$K$300,Распис!$B$4:$B$300,$A97,Распис!$C$4:$C$300,"&lt;="&amp;N$1,Распис!$D$4:$D$300,"&gt;="&amp;N$1),SUMIF(База!$B$3:$B$305,$A97,База!$K$3:$K$152))</f>
        <v>0</v>
      </c>
      <c r="O97" s="46" t="s">
        <v>23</v>
      </c>
      <c r="P97" s="46">
        <f ca="1">IF(COUNTIFS(Распис!$B$4:$B$300,$A97,Распис!$C$4:$C$300,"&lt;="&amp;P$1,Распис!$D$4:$D$300,"&gt;="&amp;P$1)&gt;0,SUMIFS(Распис!$F$4:$F$300,Распис!$B$4:$B$300,$A97,Распис!$C$4:$C$300,"&lt;="&amp;P$1,Распис!$D$4:$D$300,"&gt;="&amp;P$1),SUMIF(База!$B$3:$B$305,$A97,База!$F$3:$F$152))</f>
        <v>0</v>
      </c>
      <c r="Q97" s="46">
        <f ca="1">IF(COUNTIFS(Распис!$B$4:$B$300,$A97,Распис!$C$4:$C$300,"&lt;="&amp;Q$1,Распис!$D$4:$D$300,"&gt;="&amp;Q$1)&gt;0,SUMIFS(Распис!$G$4:$G$300,Распис!$B$4:$B$300,$A97,Распис!$C$4:$C$300,"&lt;="&amp;Q$1,Распис!$D$4:$D$300,"&gt;="&amp;Q$1),SUMIF(База!$B$3:$B$305,$A97,База!$G$3:$G$152))</f>
        <v>0</v>
      </c>
      <c r="R97" s="46">
        <f ca="1">IF(COUNTIFS(Распис!$B$4:$B$300,$A97,Распис!$C$4:$C$300,"&lt;="&amp;R$1,Распис!$D$4:$D$300,"&gt;="&amp;R$1)&gt;0,SUMIFS(Распис!$H$4:$H$300,Распис!$B$4:$B$300,$A97,Распис!$C$4:$C$300,"&lt;="&amp;R$1,Распис!$D$4:$D$300,"&gt;="&amp;R$1),SUMIF(База!$B$3:$B$305,$A97,База!$H$3:$H$152))</f>
        <v>0</v>
      </c>
      <c r="S97" s="46">
        <f ca="1">IF(COUNTIFS(Распис!$B$4:$B$300,$A97,Распис!$C$4:$C$300,"&lt;="&amp;S$1,Распис!$D$4:$D$300,"&gt;="&amp;S$1)&gt;0,SUMIFS(Распис!$I$4:$I$300,Распис!$B$4:$B$300,$A97,Распис!$C$4:$C$300,"&lt;="&amp;S$1,Распис!$D$4:$D$300,"&gt;="&amp;S$1),SUMIF(База!$B$3:$B$305,$A97,База!$I$3:$I$152))</f>
        <v>0</v>
      </c>
      <c r="T97" s="46">
        <f ca="1">IF(COUNTIFS(Распис!$B$4:$B$300,$A97,Распис!$C$4:$C$300,"&lt;="&amp;T$1,Распис!$D$4:$D$300,"&gt;="&amp;T$1)&gt;0,SUMIFS(Распис!$J$4:$J$300,Распис!$B$4:$B$300,$A97,Распис!$C$4:$C$300,"&lt;="&amp;T$1,Распис!$D$4:$D$300,"&gt;="&amp;T$1),SUMIF(База!$B$3:$B$305,$A97,База!$J$3:$J$152))</f>
        <v>0</v>
      </c>
      <c r="U97" s="46">
        <f ca="1">IF(COUNTIFS(Распис!$B$4:$B$300,$A97,Распис!$C$4:$C$300,"&lt;="&amp;U$1,Распис!$D$4:$D$300,"&gt;="&amp;U$1)&gt;0,SUMIFS(Распис!$K$4:$K$300,Распис!$B$4:$B$300,$A97,Распис!$C$4:$C$300,"&lt;="&amp;U$1,Распис!$D$4:$D$300,"&gt;="&amp;U$1),SUMIF(База!$B$3:$B$305,$A97,База!$K$3:$K$152))</f>
        <v>0</v>
      </c>
      <c r="V97" s="46" t="s">
        <v>23</v>
      </c>
      <c r="W97" s="46">
        <f ca="1">IF(COUNTIFS(Распис!$B$4:$B$300,$A97,Распис!$C$4:$C$300,"&lt;="&amp;W$1,Распис!$D$4:$D$300,"&gt;="&amp;W$1)&gt;0,SUMIFS(Распис!$F$4:$F$300,Распис!$B$4:$B$300,$A97,Распис!$C$4:$C$300,"&lt;="&amp;W$1,Распис!$D$4:$D$300,"&gt;="&amp;W$1),SUMIF(База!$B$3:$B$305,$A97,База!$F$3:$F$152))</f>
        <v>0</v>
      </c>
      <c r="X97" s="46">
        <f ca="1">IF(COUNTIFS(Распис!$B$4:$B$300,$A97,Распис!$C$4:$C$300,"&lt;="&amp;X$1,Распис!$D$4:$D$300,"&gt;="&amp;X$1)&gt;0,SUMIFS(Распис!$G$4:$G$300,Распис!$B$4:$B$300,$A97,Распис!$C$4:$C$300,"&lt;="&amp;X$1,Распис!$D$4:$D$300,"&gt;="&amp;X$1),SUMIF(База!$B$3:$B$305,$A97,База!$G$3:$G$152))</f>
        <v>0</v>
      </c>
      <c r="Y97" s="46">
        <f ca="1">IF(COUNTIFS(Распис!$B$4:$B$300,$A97,Распис!$C$4:$C$300,"&lt;="&amp;Y$1,Распис!$D$4:$D$300,"&gt;="&amp;Y$1)&gt;0,SUMIFS(Распис!$H$4:$H$300,Распис!$B$4:$B$300,$A97,Распис!$C$4:$C$300,"&lt;="&amp;Y$1,Распис!$D$4:$D$300,"&gt;="&amp;Y$1),SUMIF(База!$B$3:$B$305,$A97,База!$H$3:$H$152))</f>
        <v>0</v>
      </c>
      <c r="Z97" s="46">
        <f ca="1">IF(COUNTIFS(Распис!$B$4:$B$300,$A97,Распис!$C$4:$C$300,"&lt;="&amp;Z$1,Распис!$D$4:$D$300,"&gt;="&amp;Z$1)&gt;0,SUMIFS(Распис!$I$4:$I$300,Распис!$B$4:$B$300,$A97,Распис!$C$4:$C$300,"&lt;="&amp;Z$1,Распис!$D$4:$D$300,"&gt;="&amp;Z$1),SUMIF(База!$B$3:$B$305,$A97,База!$I$3:$I$152))</f>
        <v>0</v>
      </c>
      <c r="AA97" s="46">
        <f ca="1">IF(COUNTIFS(Распис!$B$4:$B$300,$A97,Распис!$C$4:$C$300,"&lt;="&amp;AA$1,Распис!$D$4:$D$300,"&gt;="&amp;AA$1)&gt;0,SUMIFS(Распис!$J$4:$J$300,Распис!$B$4:$B$300,$A97,Распис!$C$4:$C$300,"&lt;="&amp;AA$1,Распис!$D$4:$D$300,"&gt;="&amp;AA$1),SUMIF(База!$B$3:$B$305,$A97,База!$J$3:$J$152))</f>
        <v>0</v>
      </c>
      <c r="AB97" s="46">
        <f ca="1">IF(COUNTIFS(Распис!$B$4:$B$300,$A97,Распис!$C$4:$C$300,"&lt;="&amp;AB$1,Распис!$D$4:$D$300,"&gt;="&amp;AB$1)&gt;0,SUMIFS(Распис!$K$4:$K$300,Распис!$B$4:$B$300,$A97,Распис!$C$4:$C$300,"&lt;="&amp;AB$1,Распис!$D$4:$D$300,"&gt;="&amp;AB$1),SUMIF(База!$B$3:$B$305,$A97,База!$K$3:$K$152))</f>
        <v>0</v>
      </c>
      <c r="AC97" s="46" t="s">
        <v>23</v>
      </c>
      <c r="AD97" s="46">
        <f ca="1">IF(COUNTIFS(Распис!$B$4:$B$300,$A97,Распис!$C$4:$C$300,"&lt;="&amp;AD$1,Распис!$D$4:$D$300,"&gt;="&amp;AD$1)&gt;0,SUMIFS(Распис!$F$4:$F$300,Распис!$B$4:$B$300,$A97,Распис!$C$4:$C$300,"&lt;="&amp;AD$1,Распис!$D$4:$D$300,"&gt;="&amp;AD$1),SUMIF(База!$B$3:$B$305,$A97,База!$F$3:$F$152))</f>
        <v>0</v>
      </c>
      <c r="AE97" s="46">
        <f ca="1">IF(COUNTIFS(Распис!$B$4:$B$300,$A97,Распис!$C$4:$C$300,"&lt;="&amp;AE$1,Распис!$D$4:$D$300,"&gt;="&amp;AE$1)&gt;0,SUMIFS(Распис!$G$4:$G$300,Распис!$B$4:$B$300,$A97,Распис!$C$4:$C$300,"&lt;="&amp;AE$1,Распис!$D$4:$D$300,"&gt;="&amp;AE$1),SUMIF(База!$B$3:$B$305,$A97,База!$G$3:$G$152))</f>
        <v>0</v>
      </c>
      <c r="AF97" s="46">
        <f ca="1">IF(COUNTIFS(Распис!$B$4:$B$300,$A97,Распис!$C$4:$C$300,"&lt;="&amp;AF$1,Распис!$D$4:$D$300,"&gt;="&amp;AF$1)&gt;0,SUMIFS(Распис!$H$4:$H$300,Распис!$B$4:$B$300,$A97,Распис!$C$4:$C$300,"&lt;="&amp;AF$1,Распис!$D$4:$D$300,"&gt;="&amp;AF$1),SUMIF(База!$B$3:$B$305,$A97,База!$H$3:$H$152))</f>
        <v>0</v>
      </c>
      <c r="AG97" s="46">
        <f t="shared" ca="1" si="17"/>
        <v>0</v>
      </c>
      <c r="AH97" s="46">
        <f ca="1">AG97-SUMIFS(Распред!$G$4:$G$300,Распред!$B$4:$B$300,"январь",Распред!$F$4:$F$300,A97)</f>
        <v>0</v>
      </c>
      <c r="AI97" s="46">
        <f ca="1">AH97+(COUNTIF(B97:AF97,"КД")+SUMIFS(Распред!$AH$4:$AH$300,Распред!$F$4:$F$300,A97,Распред!$B$4:$B$300,"январь"))*4</f>
        <v>20</v>
      </c>
      <c r="AJ97" s="46">
        <f t="shared" ca="1" si="18"/>
        <v>0</v>
      </c>
      <c r="AK97" s="46">
        <f t="shared" ca="1" si="19"/>
        <v>0</v>
      </c>
      <c r="AL97" s="46">
        <f>SUMIFS(Распред!$K$4:$K$300,Распред!$B$4:$B$300,"январь",Распред!$J$4:$J$300,A97)+SUMIFS(Распред!$M$4:$M$300,Распред!$B$4:$B$300,"январь",Распред!$L$4:$L$300,A97)+SUMIFS(Распред!$O$4:$O$300,Распред!$B$4:$B$300,"январь",Распред!$N$4:$N$300,A97)+SUMIFS(Распред!$Q$4:$Q$300,Распред!$B$4:$B$300,"январь",Распред!$P$4:$P$300,A97)+SUMIFS(Распред!$S$4:$S$300,Распред!$B$4:$B$300,"январь",Распред!$R$4:$R$300,A97)+SUMIFS(Распред!$U$4:$U$300,Распред!$B$4:$B$300,"январь",Распред!$T$4:$T$300,A97)+SUMIFS(Распред!$W$4:$W$300,Распред!$B$4:$B$300,"январь",Распред!$V$4:$V$300,A97)+SUMIFS(Распред!$Y$4:$Y$300,Распред!$B$4:$B$300,"январь",Распред!$X$4:$X$300,A97)+SUMIFS(Распред!$AA$4:$AA$300,Распред!$B$4:$B$300,"январь",Распред!$Z$4:$Z$300,A97)+SUMIFS(Распред!$AC$4:$AC$300,Распред!$B$4:$B$300,"январь",Распред!$AB$4:$AB$300,A97)</f>
        <v>0</v>
      </c>
      <c r="AM97" s="46">
        <f t="shared" ca="1" si="20"/>
        <v>0</v>
      </c>
      <c r="AN97" s="46">
        <f t="shared" ca="1" si="21"/>
        <v>0</v>
      </c>
      <c r="AO97" s="46">
        <f t="shared" ca="1" si="22"/>
        <v>0</v>
      </c>
      <c r="AP97" s="46"/>
      <c r="AQ97" s="46">
        <f t="shared" ca="1" si="23"/>
        <v>0</v>
      </c>
      <c r="AR97" s="47"/>
      <c r="AS97" s="47">
        <f t="shared" ca="1" si="24"/>
        <v>0</v>
      </c>
      <c r="AT97" s="47"/>
      <c r="AU97" s="47"/>
      <c r="AV97" s="47"/>
      <c r="AW97" s="47"/>
      <c r="AX97" s="47"/>
      <c r="AY97" s="47"/>
      <c r="AZ97" s="47"/>
      <c r="BA97" s="47"/>
      <c r="BB97" s="47"/>
    </row>
    <row r="98" spans="1:54" x14ac:dyDescent="0.25">
      <c r="A98" s="47">
        <f>База!B98</f>
        <v>0</v>
      </c>
      <c r="B98" s="46" t="s">
        <v>24</v>
      </c>
      <c r="C98" s="46" t="s">
        <v>24</v>
      </c>
      <c r="D98" s="46" t="s">
        <v>25</v>
      </c>
      <c r="E98" s="46" t="s">
        <v>25</v>
      </c>
      <c r="F98" s="46" t="s">
        <v>25</v>
      </c>
      <c r="G98" s="46" t="s">
        <v>25</v>
      </c>
      <c r="H98" s="46" t="s">
        <v>23</v>
      </c>
      <c r="I98" s="46" t="s">
        <v>25</v>
      </c>
      <c r="J98" s="46">
        <f ca="1">IF(COUNTIFS(Распис!$B$4:$B$300,$A98,Распис!$C$4:$C$300,"&lt;="&amp;J$1,Распис!$D$4:$D$300,"&gt;="&amp;J$1)&gt;0,SUMIFS(Распис!$G$4:$G$300,Распис!$B$4:$B$300,$A98,Распис!$C$4:$C$300,"&lt;="&amp;J$1,Распис!$D$4:$D$300,"&gt;="&amp;J$1),SUMIF(База!$B$3:$B$305,$A98,База!$G$3:$G$152))</f>
        <v>0</v>
      </c>
      <c r="K98" s="46">
        <f ca="1">IF(COUNTIFS(Распис!$B$4:$B$300,$A98,Распис!$C$4:$C$300,"&lt;="&amp;K$1,Распис!$D$4:$D$300,"&gt;="&amp;K$1)&gt;0,SUMIFS(Распис!$H$4:$H$300,Распис!$B$4:$B$300,$A98,Распис!$C$4:$C$300,"&lt;="&amp;K$1,Распис!$D$4:$D$300,"&gt;="&amp;K$1),SUMIF(База!$B$3:$B$305,$A98,База!$H$3:$H$152))</f>
        <v>0</v>
      </c>
      <c r="L98" s="46">
        <f ca="1">IF(COUNTIFS(Распис!$B$4:$B$300,$A98,Распис!$C$4:$C$300,"&lt;="&amp;L$1,Распис!$D$4:$D$300,"&gt;="&amp;L$1)&gt;0,SUMIFS(Распис!$I$4:$I$300,Распис!$B$4:$B$300,$A98,Распис!$C$4:$C$300,"&lt;="&amp;L$1,Распис!$D$4:$D$300,"&gt;="&amp;L$1),SUMIF(База!$B$3:$B$305,$A98,База!$I$3:$I$152))</f>
        <v>0</v>
      </c>
      <c r="M98" s="46">
        <f ca="1">IF(COUNTIFS(Распис!$B$4:$B$300,$A98,Распис!$C$4:$C$300,"&lt;="&amp;M$1,Распис!$D$4:$D$300,"&gt;="&amp;M$1)&gt;0,SUMIFS(Распис!$J$4:$J$300,Распис!$B$4:$B$300,$A98,Распис!$C$4:$C$300,"&lt;="&amp;M$1,Распис!$D$4:$D$300,"&gt;="&amp;M$1),SUMIF(База!$B$3:$B$305,$A98,База!$J$3:$J$152))</f>
        <v>0</v>
      </c>
      <c r="N98" s="46">
        <f ca="1">IF(COUNTIFS(Распис!$B$4:$B$300,$A98,Распис!$C$4:$C$300,"&lt;="&amp;N$1,Распис!$D$4:$D$300,"&gt;="&amp;N$1)&gt;0,SUMIFS(Распис!$K$4:$K$300,Распис!$B$4:$B$300,$A98,Распис!$C$4:$C$300,"&lt;="&amp;N$1,Распис!$D$4:$D$300,"&gt;="&amp;N$1),SUMIF(База!$B$3:$B$305,$A98,База!$K$3:$K$152))</f>
        <v>0</v>
      </c>
      <c r="O98" s="46" t="s">
        <v>23</v>
      </c>
      <c r="P98" s="46">
        <f ca="1">IF(COUNTIFS(Распис!$B$4:$B$300,$A98,Распис!$C$4:$C$300,"&lt;="&amp;P$1,Распис!$D$4:$D$300,"&gt;="&amp;P$1)&gt;0,SUMIFS(Распис!$F$4:$F$300,Распис!$B$4:$B$300,$A98,Распис!$C$4:$C$300,"&lt;="&amp;P$1,Распис!$D$4:$D$300,"&gt;="&amp;P$1),SUMIF(База!$B$3:$B$305,$A98,База!$F$3:$F$152))</f>
        <v>0</v>
      </c>
      <c r="Q98" s="46">
        <f ca="1">IF(COUNTIFS(Распис!$B$4:$B$300,$A98,Распис!$C$4:$C$300,"&lt;="&amp;Q$1,Распис!$D$4:$D$300,"&gt;="&amp;Q$1)&gt;0,SUMIFS(Распис!$G$4:$G$300,Распис!$B$4:$B$300,$A98,Распис!$C$4:$C$300,"&lt;="&amp;Q$1,Распис!$D$4:$D$300,"&gt;="&amp;Q$1),SUMIF(База!$B$3:$B$305,$A98,База!$G$3:$G$152))</f>
        <v>0</v>
      </c>
      <c r="R98" s="46">
        <f ca="1">IF(COUNTIFS(Распис!$B$4:$B$300,$A98,Распис!$C$4:$C$300,"&lt;="&amp;R$1,Распис!$D$4:$D$300,"&gt;="&amp;R$1)&gt;0,SUMIFS(Распис!$H$4:$H$300,Распис!$B$4:$B$300,$A98,Распис!$C$4:$C$300,"&lt;="&amp;R$1,Распис!$D$4:$D$300,"&gt;="&amp;R$1),SUMIF(База!$B$3:$B$305,$A98,База!$H$3:$H$152))</f>
        <v>0</v>
      </c>
      <c r="S98" s="46">
        <f ca="1">IF(COUNTIFS(Распис!$B$4:$B$300,$A98,Распис!$C$4:$C$300,"&lt;="&amp;S$1,Распис!$D$4:$D$300,"&gt;="&amp;S$1)&gt;0,SUMIFS(Распис!$I$4:$I$300,Распис!$B$4:$B$300,$A98,Распис!$C$4:$C$300,"&lt;="&amp;S$1,Распис!$D$4:$D$300,"&gt;="&amp;S$1),SUMIF(База!$B$3:$B$305,$A98,База!$I$3:$I$152))</f>
        <v>0</v>
      </c>
      <c r="T98" s="46">
        <f ca="1">IF(COUNTIFS(Распис!$B$4:$B$300,$A98,Распис!$C$4:$C$300,"&lt;="&amp;T$1,Распис!$D$4:$D$300,"&gt;="&amp;T$1)&gt;0,SUMIFS(Распис!$J$4:$J$300,Распис!$B$4:$B$300,$A98,Распис!$C$4:$C$300,"&lt;="&amp;T$1,Распис!$D$4:$D$300,"&gt;="&amp;T$1),SUMIF(База!$B$3:$B$305,$A98,База!$J$3:$J$152))</f>
        <v>0</v>
      </c>
      <c r="U98" s="46">
        <f ca="1">IF(COUNTIFS(Распис!$B$4:$B$300,$A98,Распис!$C$4:$C$300,"&lt;="&amp;U$1,Распис!$D$4:$D$300,"&gt;="&amp;U$1)&gt;0,SUMIFS(Распис!$K$4:$K$300,Распис!$B$4:$B$300,$A98,Распис!$C$4:$C$300,"&lt;="&amp;U$1,Распис!$D$4:$D$300,"&gt;="&amp;U$1),SUMIF(База!$B$3:$B$305,$A98,База!$K$3:$K$152))</f>
        <v>0</v>
      </c>
      <c r="V98" s="46" t="s">
        <v>23</v>
      </c>
      <c r="W98" s="46">
        <f ca="1">IF(COUNTIFS(Распис!$B$4:$B$300,$A98,Распис!$C$4:$C$300,"&lt;="&amp;W$1,Распис!$D$4:$D$300,"&gt;="&amp;W$1)&gt;0,SUMIFS(Распис!$F$4:$F$300,Распис!$B$4:$B$300,$A98,Распис!$C$4:$C$300,"&lt;="&amp;W$1,Распис!$D$4:$D$300,"&gt;="&amp;W$1),SUMIF(База!$B$3:$B$305,$A98,База!$F$3:$F$152))</f>
        <v>0</v>
      </c>
      <c r="X98" s="46">
        <f ca="1">IF(COUNTIFS(Распис!$B$4:$B$300,$A98,Распис!$C$4:$C$300,"&lt;="&amp;X$1,Распис!$D$4:$D$300,"&gt;="&amp;X$1)&gt;0,SUMIFS(Распис!$G$4:$G$300,Распис!$B$4:$B$300,$A98,Распис!$C$4:$C$300,"&lt;="&amp;X$1,Распис!$D$4:$D$300,"&gt;="&amp;X$1),SUMIF(База!$B$3:$B$305,$A98,База!$G$3:$G$152))</f>
        <v>0</v>
      </c>
      <c r="Y98" s="46">
        <f ca="1">IF(COUNTIFS(Распис!$B$4:$B$300,$A98,Распис!$C$4:$C$300,"&lt;="&amp;Y$1,Распис!$D$4:$D$300,"&gt;="&amp;Y$1)&gt;0,SUMIFS(Распис!$H$4:$H$300,Распис!$B$4:$B$300,$A98,Распис!$C$4:$C$300,"&lt;="&amp;Y$1,Распис!$D$4:$D$300,"&gt;="&amp;Y$1),SUMIF(База!$B$3:$B$305,$A98,База!$H$3:$H$152))</f>
        <v>0</v>
      </c>
      <c r="Z98" s="46">
        <f ca="1">IF(COUNTIFS(Распис!$B$4:$B$300,$A98,Распис!$C$4:$C$300,"&lt;="&amp;Z$1,Распис!$D$4:$D$300,"&gt;="&amp;Z$1)&gt;0,SUMIFS(Распис!$I$4:$I$300,Распис!$B$4:$B$300,$A98,Распис!$C$4:$C$300,"&lt;="&amp;Z$1,Распис!$D$4:$D$300,"&gt;="&amp;Z$1),SUMIF(База!$B$3:$B$305,$A98,База!$I$3:$I$152))</f>
        <v>0</v>
      </c>
      <c r="AA98" s="46">
        <f ca="1">IF(COUNTIFS(Распис!$B$4:$B$300,$A98,Распис!$C$4:$C$300,"&lt;="&amp;AA$1,Распис!$D$4:$D$300,"&gt;="&amp;AA$1)&gt;0,SUMIFS(Распис!$J$4:$J$300,Распис!$B$4:$B$300,$A98,Распис!$C$4:$C$300,"&lt;="&amp;AA$1,Распис!$D$4:$D$300,"&gt;="&amp;AA$1),SUMIF(База!$B$3:$B$305,$A98,База!$J$3:$J$152))</f>
        <v>0</v>
      </c>
      <c r="AB98" s="46">
        <f ca="1">IF(COUNTIFS(Распис!$B$4:$B$300,$A98,Распис!$C$4:$C$300,"&lt;="&amp;AB$1,Распис!$D$4:$D$300,"&gt;="&amp;AB$1)&gt;0,SUMIFS(Распис!$K$4:$K$300,Распис!$B$4:$B$300,$A98,Распис!$C$4:$C$300,"&lt;="&amp;AB$1,Распис!$D$4:$D$300,"&gt;="&amp;AB$1),SUMIF(База!$B$3:$B$305,$A98,База!$K$3:$K$152))</f>
        <v>0</v>
      </c>
      <c r="AC98" s="46" t="s">
        <v>23</v>
      </c>
      <c r="AD98" s="46">
        <f ca="1">IF(COUNTIFS(Распис!$B$4:$B$300,$A98,Распис!$C$4:$C$300,"&lt;="&amp;AD$1,Распис!$D$4:$D$300,"&gt;="&amp;AD$1)&gt;0,SUMIFS(Распис!$F$4:$F$300,Распис!$B$4:$B$300,$A98,Распис!$C$4:$C$300,"&lt;="&amp;AD$1,Распис!$D$4:$D$300,"&gt;="&amp;AD$1),SUMIF(База!$B$3:$B$305,$A98,База!$F$3:$F$152))</f>
        <v>0</v>
      </c>
      <c r="AE98" s="46">
        <f ca="1">IF(COUNTIFS(Распис!$B$4:$B$300,$A98,Распис!$C$4:$C$300,"&lt;="&amp;AE$1,Распис!$D$4:$D$300,"&gt;="&amp;AE$1)&gt;0,SUMIFS(Распис!$G$4:$G$300,Распис!$B$4:$B$300,$A98,Распис!$C$4:$C$300,"&lt;="&amp;AE$1,Распис!$D$4:$D$300,"&gt;="&amp;AE$1),SUMIF(База!$B$3:$B$305,$A98,База!$G$3:$G$152))</f>
        <v>0</v>
      </c>
      <c r="AF98" s="46">
        <f ca="1">IF(COUNTIFS(Распис!$B$4:$B$300,$A98,Распис!$C$4:$C$300,"&lt;="&amp;AF$1,Распис!$D$4:$D$300,"&gt;="&amp;AF$1)&gt;0,SUMIFS(Распис!$H$4:$H$300,Распис!$B$4:$B$300,$A98,Распис!$C$4:$C$300,"&lt;="&amp;AF$1,Распис!$D$4:$D$300,"&gt;="&amp;AF$1),SUMIF(База!$B$3:$B$305,$A98,База!$H$3:$H$152))</f>
        <v>0</v>
      </c>
      <c r="AG98" s="46">
        <f t="shared" ca="1" si="17"/>
        <v>0</v>
      </c>
      <c r="AH98" s="46">
        <f ca="1">AG98-SUMIFS(Распред!$G$4:$G$300,Распред!$B$4:$B$300,"январь",Распред!$F$4:$F$300,A98)</f>
        <v>0</v>
      </c>
      <c r="AI98" s="46">
        <f ca="1">AH98+(COUNTIF(B98:AF98,"КД")+SUMIFS(Распред!$AH$4:$AH$300,Распред!$F$4:$F$300,A98,Распред!$B$4:$B$300,"январь"))*4</f>
        <v>20</v>
      </c>
      <c r="AJ98" s="46">
        <f t="shared" ca="1" si="18"/>
        <v>0</v>
      </c>
      <c r="AK98" s="46">
        <f t="shared" ca="1" si="19"/>
        <v>0</v>
      </c>
      <c r="AL98" s="46">
        <f>SUMIFS(Распред!$K$4:$K$300,Распред!$B$4:$B$300,"январь",Распред!$J$4:$J$300,A98)+SUMIFS(Распред!$M$4:$M$300,Распред!$B$4:$B$300,"январь",Распред!$L$4:$L$300,A98)+SUMIFS(Распред!$O$4:$O$300,Распред!$B$4:$B$300,"январь",Распред!$N$4:$N$300,A98)+SUMIFS(Распред!$Q$4:$Q$300,Распред!$B$4:$B$300,"январь",Распред!$P$4:$P$300,A98)+SUMIFS(Распред!$S$4:$S$300,Распред!$B$4:$B$300,"январь",Распред!$R$4:$R$300,A98)+SUMIFS(Распред!$U$4:$U$300,Распред!$B$4:$B$300,"январь",Распред!$T$4:$T$300,A98)+SUMIFS(Распред!$W$4:$W$300,Распред!$B$4:$B$300,"январь",Распред!$V$4:$V$300,A98)+SUMIFS(Распред!$Y$4:$Y$300,Распред!$B$4:$B$300,"январь",Распред!$X$4:$X$300,A98)+SUMIFS(Распред!$AA$4:$AA$300,Распред!$B$4:$B$300,"январь",Распред!$Z$4:$Z$300,A98)+SUMIFS(Распред!$AC$4:$AC$300,Распред!$B$4:$B$300,"январь",Распред!$AB$4:$AB$300,A98)</f>
        <v>0</v>
      </c>
      <c r="AM98" s="46">
        <f t="shared" ca="1" si="20"/>
        <v>0</v>
      </c>
      <c r="AN98" s="46">
        <f t="shared" ca="1" si="21"/>
        <v>0</v>
      </c>
      <c r="AO98" s="46">
        <f t="shared" ca="1" si="22"/>
        <v>0</v>
      </c>
      <c r="AP98" s="46"/>
      <c r="AQ98" s="46">
        <f t="shared" ca="1" si="23"/>
        <v>0</v>
      </c>
      <c r="AR98" s="47"/>
      <c r="AS98" s="47">
        <f t="shared" ca="1" si="24"/>
        <v>0</v>
      </c>
      <c r="AT98" s="47"/>
      <c r="AU98" s="47"/>
      <c r="AV98" s="47"/>
      <c r="AW98" s="47"/>
      <c r="AX98" s="47"/>
      <c r="AY98" s="47"/>
      <c r="AZ98" s="47"/>
      <c r="BA98" s="47"/>
      <c r="BB98" s="47"/>
    </row>
    <row r="99" spans="1:54" x14ac:dyDescent="0.25">
      <c r="A99" s="47">
        <f>База!B99</f>
        <v>0</v>
      </c>
      <c r="B99" s="46" t="s">
        <v>24</v>
      </c>
      <c r="C99" s="46" t="s">
        <v>24</v>
      </c>
      <c r="D99" s="46" t="s">
        <v>25</v>
      </c>
      <c r="E99" s="46" t="s">
        <v>25</v>
      </c>
      <c r="F99" s="46" t="s">
        <v>25</v>
      </c>
      <c r="G99" s="46" t="s">
        <v>25</v>
      </c>
      <c r="H99" s="46" t="s">
        <v>23</v>
      </c>
      <c r="I99" s="46" t="s">
        <v>25</v>
      </c>
      <c r="J99" s="46">
        <f ca="1">IF(COUNTIFS(Распис!$B$4:$B$300,$A99,Распис!$C$4:$C$300,"&lt;="&amp;J$1,Распис!$D$4:$D$300,"&gt;="&amp;J$1)&gt;0,SUMIFS(Распис!$G$4:$G$300,Распис!$B$4:$B$300,$A99,Распис!$C$4:$C$300,"&lt;="&amp;J$1,Распис!$D$4:$D$300,"&gt;="&amp;J$1),SUMIF(База!$B$3:$B$305,$A99,База!$G$3:$G$152))</f>
        <v>0</v>
      </c>
      <c r="K99" s="46">
        <f ca="1">IF(COUNTIFS(Распис!$B$4:$B$300,$A99,Распис!$C$4:$C$300,"&lt;="&amp;K$1,Распис!$D$4:$D$300,"&gt;="&amp;K$1)&gt;0,SUMIFS(Распис!$H$4:$H$300,Распис!$B$4:$B$300,$A99,Распис!$C$4:$C$300,"&lt;="&amp;K$1,Распис!$D$4:$D$300,"&gt;="&amp;K$1),SUMIF(База!$B$3:$B$305,$A99,База!$H$3:$H$152))</f>
        <v>0</v>
      </c>
      <c r="L99" s="46">
        <f ca="1">IF(COUNTIFS(Распис!$B$4:$B$300,$A99,Распис!$C$4:$C$300,"&lt;="&amp;L$1,Распис!$D$4:$D$300,"&gt;="&amp;L$1)&gt;0,SUMIFS(Распис!$I$4:$I$300,Распис!$B$4:$B$300,$A99,Распис!$C$4:$C$300,"&lt;="&amp;L$1,Распис!$D$4:$D$300,"&gt;="&amp;L$1),SUMIF(База!$B$3:$B$305,$A99,База!$I$3:$I$152))</f>
        <v>0</v>
      </c>
      <c r="M99" s="46">
        <f ca="1">IF(COUNTIFS(Распис!$B$4:$B$300,$A99,Распис!$C$4:$C$300,"&lt;="&amp;M$1,Распис!$D$4:$D$300,"&gt;="&amp;M$1)&gt;0,SUMIFS(Распис!$J$4:$J$300,Распис!$B$4:$B$300,$A99,Распис!$C$4:$C$300,"&lt;="&amp;M$1,Распис!$D$4:$D$300,"&gt;="&amp;M$1),SUMIF(База!$B$3:$B$305,$A99,База!$J$3:$J$152))</f>
        <v>0</v>
      </c>
      <c r="N99" s="46">
        <f ca="1">IF(COUNTIFS(Распис!$B$4:$B$300,$A99,Распис!$C$4:$C$300,"&lt;="&amp;N$1,Распис!$D$4:$D$300,"&gt;="&amp;N$1)&gt;0,SUMIFS(Распис!$K$4:$K$300,Распис!$B$4:$B$300,$A99,Распис!$C$4:$C$300,"&lt;="&amp;N$1,Распис!$D$4:$D$300,"&gt;="&amp;N$1),SUMIF(База!$B$3:$B$305,$A99,База!$K$3:$K$152))</f>
        <v>0</v>
      </c>
      <c r="O99" s="46" t="s">
        <v>23</v>
      </c>
      <c r="P99" s="46">
        <f ca="1">IF(COUNTIFS(Распис!$B$4:$B$300,$A99,Распис!$C$4:$C$300,"&lt;="&amp;P$1,Распис!$D$4:$D$300,"&gt;="&amp;P$1)&gt;0,SUMIFS(Распис!$F$4:$F$300,Распис!$B$4:$B$300,$A99,Распис!$C$4:$C$300,"&lt;="&amp;P$1,Распис!$D$4:$D$300,"&gt;="&amp;P$1),SUMIF(База!$B$3:$B$305,$A99,База!$F$3:$F$152))</f>
        <v>0</v>
      </c>
      <c r="Q99" s="46">
        <f ca="1">IF(COUNTIFS(Распис!$B$4:$B$300,$A99,Распис!$C$4:$C$300,"&lt;="&amp;Q$1,Распис!$D$4:$D$300,"&gt;="&amp;Q$1)&gt;0,SUMIFS(Распис!$G$4:$G$300,Распис!$B$4:$B$300,$A99,Распис!$C$4:$C$300,"&lt;="&amp;Q$1,Распис!$D$4:$D$300,"&gt;="&amp;Q$1),SUMIF(База!$B$3:$B$305,$A99,База!$G$3:$G$152))</f>
        <v>0</v>
      </c>
      <c r="R99" s="46">
        <f ca="1">IF(COUNTIFS(Распис!$B$4:$B$300,$A99,Распис!$C$4:$C$300,"&lt;="&amp;R$1,Распис!$D$4:$D$300,"&gt;="&amp;R$1)&gt;0,SUMIFS(Распис!$H$4:$H$300,Распис!$B$4:$B$300,$A99,Распис!$C$4:$C$300,"&lt;="&amp;R$1,Распис!$D$4:$D$300,"&gt;="&amp;R$1),SUMIF(База!$B$3:$B$305,$A99,База!$H$3:$H$152))</f>
        <v>0</v>
      </c>
      <c r="S99" s="46">
        <f ca="1">IF(COUNTIFS(Распис!$B$4:$B$300,$A99,Распис!$C$4:$C$300,"&lt;="&amp;S$1,Распис!$D$4:$D$300,"&gt;="&amp;S$1)&gt;0,SUMIFS(Распис!$I$4:$I$300,Распис!$B$4:$B$300,$A99,Распис!$C$4:$C$300,"&lt;="&amp;S$1,Распис!$D$4:$D$300,"&gt;="&amp;S$1),SUMIF(База!$B$3:$B$305,$A99,База!$I$3:$I$152))</f>
        <v>0</v>
      </c>
      <c r="T99" s="46">
        <f ca="1">IF(COUNTIFS(Распис!$B$4:$B$300,$A99,Распис!$C$4:$C$300,"&lt;="&amp;T$1,Распис!$D$4:$D$300,"&gt;="&amp;T$1)&gt;0,SUMIFS(Распис!$J$4:$J$300,Распис!$B$4:$B$300,$A99,Распис!$C$4:$C$300,"&lt;="&amp;T$1,Распис!$D$4:$D$300,"&gt;="&amp;T$1),SUMIF(База!$B$3:$B$305,$A99,База!$J$3:$J$152))</f>
        <v>0</v>
      </c>
      <c r="U99" s="46">
        <f ca="1">IF(COUNTIFS(Распис!$B$4:$B$300,$A99,Распис!$C$4:$C$300,"&lt;="&amp;U$1,Распис!$D$4:$D$300,"&gt;="&amp;U$1)&gt;0,SUMIFS(Распис!$K$4:$K$300,Распис!$B$4:$B$300,$A99,Распис!$C$4:$C$300,"&lt;="&amp;U$1,Распис!$D$4:$D$300,"&gt;="&amp;U$1),SUMIF(База!$B$3:$B$305,$A99,База!$K$3:$K$152))</f>
        <v>0</v>
      </c>
      <c r="V99" s="46" t="s">
        <v>23</v>
      </c>
      <c r="W99" s="46">
        <f ca="1">IF(COUNTIFS(Распис!$B$4:$B$300,$A99,Распис!$C$4:$C$300,"&lt;="&amp;W$1,Распис!$D$4:$D$300,"&gt;="&amp;W$1)&gt;0,SUMIFS(Распис!$F$4:$F$300,Распис!$B$4:$B$300,$A99,Распис!$C$4:$C$300,"&lt;="&amp;W$1,Распис!$D$4:$D$300,"&gt;="&amp;W$1),SUMIF(База!$B$3:$B$305,$A99,База!$F$3:$F$152))</f>
        <v>0</v>
      </c>
      <c r="X99" s="46">
        <f ca="1">IF(COUNTIFS(Распис!$B$4:$B$300,$A99,Распис!$C$4:$C$300,"&lt;="&amp;X$1,Распис!$D$4:$D$300,"&gt;="&amp;X$1)&gt;0,SUMIFS(Распис!$G$4:$G$300,Распис!$B$4:$B$300,$A99,Распис!$C$4:$C$300,"&lt;="&amp;X$1,Распис!$D$4:$D$300,"&gt;="&amp;X$1),SUMIF(База!$B$3:$B$305,$A99,База!$G$3:$G$152))</f>
        <v>0</v>
      </c>
      <c r="Y99" s="46">
        <f ca="1">IF(COUNTIFS(Распис!$B$4:$B$300,$A99,Распис!$C$4:$C$300,"&lt;="&amp;Y$1,Распис!$D$4:$D$300,"&gt;="&amp;Y$1)&gt;0,SUMIFS(Распис!$H$4:$H$300,Распис!$B$4:$B$300,$A99,Распис!$C$4:$C$300,"&lt;="&amp;Y$1,Распис!$D$4:$D$300,"&gt;="&amp;Y$1),SUMIF(База!$B$3:$B$305,$A99,База!$H$3:$H$152))</f>
        <v>0</v>
      </c>
      <c r="Z99" s="46">
        <f ca="1">IF(COUNTIFS(Распис!$B$4:$B$300,$A99,Распис!$C$4:$C$300,"&lt;="&amp;Z$1,Распис!$D$4:$D$300,"&gt;="&amp;Z$1)&gt;0,SUMIFS(Распис!$I$4:$I$300,Распис!$B$4:$B$300,$A99,Распис!$C$4:$C$300,"&lt;="&amp;Z$1,Распис!$D$4:$D$300,"&gt;="&amp;Z$1),SUMIF(База!$B$3:$B$305,$A99,База!$I$3:$I$152))</f>
        <v>0</v>
      </c>
      <c r="AA99" s="46">
        <f ca="1">IF(COUNTIFS(Распис!$B$4:$B$300,$A99,Распис!$C$4:$C$300,"&lt;="&amp;AA$1,Распис!$D$4:$D$300,"&gt;="&amp;AA$1)&gt;0,SUMIFS(Распис!$J$4:$J$300,Распис!$B$4:$B$300,$A99,Распис!$C$4:$C$300,"&lt;="&amp;AA$1,Распис!$D$4:$D$300,"&gt;="&amp;AA$1),SUMIF(База!$B$3:$B$305,$A99,База!$J$3:$J$152))</f>
        <v>0</v>
      </c>
      <c r="AB99" s="46">
        <f ca="1">IF(COUNTIFS(Распис!$B$4:$B$300,$A99,Распис!$C$4:$C$300,"&lt;="&amp;AB$1,Распис!$D$4:$D$300,"&gt;="&amp;AB$1)&gt;0,SUMIFS(Распис!$K$4:$K$300,Распис!$B$4:$B$300,$A99,Распис!$C$4:$C$300,"&lt;="&amp;AB$1,Распис!$D$4:$D$300,"&gt;="&amp;AB$1),SUMIF(База!$B$3:$B$305,$A99,База!$K$3:$K$152))</f>
        <v>0</v>
      </c>
      <c r="AC99" s="46" t="s">
        <v>23</v>
      </c>
      <c r="AD99" s="46">
        <f ca="1">IF(COUNTIFS(Распис!$B$4:$B$300,$A99,Распис!$C$4:$C$300,"&lt;="&amp;AD$1,Распис!$D$4:$D$300,"&gt;="&amp;AD$1)&gt;0,SUMIFS(Распис!$F$4:$F$300,Распис!$B$4:$B$300,$A99,Распис!$C$4:$C$300,"&lt;="&amp;AD$1,Распис!$D$4:$D$300,"&gt;="&amp;AD$1),SUMIF(База!$B$3:$B$305,$A99,База!$F$3:$F$152))</f>
        <v>0</v>
      </c>
      <c r="AE99" s="46">
        <f ca="1">IF(COUNTIFS(Распис!$B$4:$B$300,$A99,Распис!$C$4:$C$300,"&lt;="&amp;AE$1,Распис!$D$4:$D$300,"&gt;="&amp;AE$1)&gt;0,SUMIFS(Распис!$G$4:$G$300,Распис!$B$4:$B$300,$A99,Распис!$C$4:$C$300,"&lt;="&amp;AE$1,Распис!$D$4:$D$300,"&gt;="&amp;AE$1),SUMIF(База!$B$3:$B$305,$A99,База!$G$3:$G$152))</f>
        <v>0</v>
      </c>
      <c r="AF99" s="46">
        <f ca="1">IF(COUNTIFS(Распис!$B$4:$B$300,$A99,Распис!$C$4:$C$300,"&lt;="&amp;AF$1,Распис!$D$4:$D$300,"&gt;="&amp;AF$1)&gt;0,SUMIFS(Распис!$H$4:$H$300,Распис!$B$4:$B$300,$A99,Распис!$C$4:$C$300,"&lt;="&amp;AF$1,Распис!$D$4:$D$300,"&gt;="&amp;AF$1),SUMIF(База!$B$3:$B$305,$A99,База!$H$3:$H$152))</f>
        <v>0</v>
      </c>
      <c r="AG99" s="46">
        <f t="shared" ca="1" si="17"/>
        <v>0</v>
      </c>
      <c r="AH99" s="46">
        <f ca="1">AG99-SUMIFS(Распред!$G$4:$G$300,Распред!$B$4:$B$300,"январь",Распред!$F$4:$F$300,A99)</f>
        <v>0</v>
      </c>
      <c r="AI99" s="46">
        <f ca="1">AH99+(COUNTIF(B99:AF99,"КД")+SUMIFS(Распред!$AH$4:$AH$300,Распред!$F$4:$F$300,A99,Распред!$B$4:$B$300,"январь"))*4</f>
        <v>20</v>
      </c>
      <c r="AJ99" s="46">
        <f t="shared" ca="1" si="18"/>
        <v>0</v>
      </c>
      <c r="AK99" s="46">
        <f t="shared" ca="1" si="19"/>
        <v>0</v>
      </c>
      <c r="AL99" s="46">
        <f>SUMIFS(Распред!$K$4:$K$300,Распред!$B$4:$B$300,"январь",Распред!$J$4:$J$300,A99)+SUMIFS(Распред!$M$4:$M$300,Распред!$B$4:$B$300,"январь",Распред!$L$4:$L$300,A99)+SUMIFS(Распред!$O$4:$O$300,Распред!$B$4:$B$300,"январь",Распред!$N$4:$N$300,A99)+SUMIFS(Распред!$Q$4:$Q$300,Распред!$B$4:$B$300,"январь",Распред!$P$4:$P$300,A99)+SUMIFS(Распред!$S$4:$S$300,Распред!$B$4:$B$300,"январь",Распред!$R$4:$R$300,A99)+SUMIFS(Распред!$U$4:$U$300,Распред!$B$4:$B$300,"январь",Распред!$T$4:$T$300,A99)+SUMIFS(Распред!$W$4:$W$300,Распред!$B$4:$B$300,"январь",Распред!$V$4:$V$300,A99)+SUMIFS(Распред!$Y$4:$Y$300,Распред!$B$4:$B$300,"январь",Распред!$X$4:$X$300,A99)+SUMIFS(Распред!$AA$4:$AA$300,Распред!$B$4:$B$300,"январь",Распред!$Z$4:$Z$300,A99)+SUMIFS(Распред!$AC$4:$AC$300,Распред!$B$4:$B$300,"январь",Распред!$AB$4:$AB$300,A99)</f>
        <v>0</v>
      </c>
      <c r="AM99" s="46">
        <f t="shared" ca="1" si="20"/>
        <v>0</v>
      </c>
      <c r="AN99" s="46">
        <f t="shared" ca="1" si="21"/>
        <v>0</v>
      </c>
      <c r="AO99" s="46">
        <f t="shared" ca="1" si="22"/>
        <v>0</v>
      </c>
      <c r="AP99" s="46"/>
      <c r="AQ99" s="46">
        <f t="shared" ca="1" si="23"/>
        <v>0</v>
      </c>
      <c r="AR99" s="47"/>
      <c r="AS99" s="47">
        <f t="shared" ca="1" si="24"/>
        <v>0</v>
      </c>
      <c r="AT99" s="47"/>
      <c r="AU99" s="47"/>
      <c r="AV99" s="47"/>
      <c r="AW99" s="47"/>
      <c r="AX99" s="47"/>
      <c r="AY99" s="47"/>
      <c r="AZ99" s="47"/>
      <c r="BA99" s="47"/>
      <c r="BB99" s="47"/>
    </row>
    <row r="100" spans="1:54" x14ac:dyDescent="0.25">
      <c r="A100" s="47">
        <f>База!B100</f>
        <v>0</v>
      </c>
      <c r="B100" s="46" t="s">
        <v>24</v>
      </c>
      <c r="C100" s="46" t="s">
        <v>24</v>
      </c>
      <c r="D100" s="46" t="s">
        <v>25</v>
      </c>
      <c r="E100" s="46" t="s">
        <v>25</v>
      </c>
      <c r="F100" s="46" t="s">
        <v>25</v>
      </c>
      <c r="G100" s="46" t="s">
        <v>25</v>
      </c>
      <c r="H100" s="46" t="s">
        <v>23</v>
      </c>
      <c r="I100" s="46" t="s">
        <v>25</v>
      </c>
      <c r="J100" s="46">
        <f ca="1">IF(COUNTIFS(Распис!$B$4:$B$300,$A100,Распис!$C$4:$C$300,"&lt;="&amp;J$1,Распис!$D$4:$D$300,"&gt;="&amp;J$1)&gt;0,SUMIFS(Распис!$G$4:$G$300,Распис!$B$4:$B$300,$A100,Распис!$C$4:$C$300,"&lt;="&amp;J$1,Распис!$D$4:$D$300,"&gt;="&amp;J$1),SUMIF(База!$B$3:$B$305,$A100,База!$G$3:$G$152))</f>
        <v>0</v>
      </c>
      <c r="K100" s="46">
        <f ca="1">IF(COUNTIFS(Распис!$B$4:$B$300,$A100,Распис!$C$4:$C$300,"&lt;="&amp;K$1,Распис!$D$4:$D$300,"&gt;="&amp;K$1)&gt;0,SUMIFS(Распис!$H$4:$H$300,Распис!$B$4:$B$300,$A100,Распис!$C$4:$C$300,"&lt;="&amp;K$1,Распис!$D$4:$D$300,"&gt;="&amp;K$1),SUMIF(База!$B$3:$B$305,$A100,База!$H$3:$H$152))</f>
        <v>0</v>
      </c>
      <c r="L100" s="46">
        <f ca="1">IF(COUNTIFS(Распис!$B$4:$B$300,$A100,Распис!$C$4:$C$300,"&lt;="&amp;L$1,Распис!$D$4:$D$300,"&gt;="&amp;L$1)&gt;0,SUMIFS(Распис!$I$4:$I$300,Распис!$B$4:$B$300,$A100,Распис!$C$4:$C$300,"&lt;="&amp;L$1,Распис!$D$4:$D$300,"&gt;="&amp;L$1),SUMIF(База!$B$3:$B$305,$A100,База!$I$3:$I$152))</f>
        <v>0</v>
      </c>
      <c r="M100" s="46">
        <f ca="1">IF(COUNTIFS(Распис!$B$4:$B$300,$A100,Распис!$C$4:$C$300,"&lt;="&amp;M$1,Распис!$D$4:$D$300,"&gt;="&amp;M$1)&gt;0,SUMIFS(Распис!$J$4:$J$300,Распис!$B$4:$B$300,$A100,Распис!$C$4:$C$300,"&lt;="&amp;M$1,Распис!$D$4:$D$300,"&gt;="&amp;M$1),SUMIF(База!$B$3:$B$305,$A100,База!$J$3:$J$152))</f>
        <v>0</v>
      </c>
      <c r="N100" s="46">
        <f ca="1">IF(COUNTIFS(Распис!$B$4:$B$300,$A100,Распис!$C$4:$C$300,"&lt;="&amp;N$1,Распис!$D$4:$D$300,"&gt;="&amp;N$1)&gt;0,SUMIFS(Распис!$K$4:$K$300,Распис!$B$4:$B$300,$A100,Распис!$C$4:$C$300,"&lt;="&amp;N$1,Распис!$D$4:$D$300,"&gt;="&amp;N$1),SUMIF(База!$B$3:$B$305,$A100,База!$K$3:$K$152))</f>
        <v>0</v>
      </c>
      <c r="O100" s="46" t="s">
        <v>23</v>
      </c>
      <c r="P100" s="46">
        <f ca="1">IF(COUNTIFS(Распис!$B$4:$B$300,$A100,Распис!$C$4:$C$300,"&lt;="&amp;P$1,Распис!$D$4:$D$300,"&gt;="&amp;P$1)&gt;0,SUMIFS(Распис!$F$4:$F$300,Распис!$B$4:$B$300,$A100,Распис!$C$4:$C$300,"&lt;="&amp;P$1,Распис!$D$4:$D$300,"&gt;="&amp;P$1),SUMIF(База!$B$3:$B$305,$A100,База!$F$3:$F$152))</f>
        <v>0</v>
      </c>
      <c r="Q100" s="46">
        <f ca="1">IF(COUNTIFS(Распис!$B$4:$B$300,$A100,Распис!$C$4:$C$300,"&lt;="&amp;Q$1,Распис!$D$4:$D$300,"&gt;="&amp;Q$1)&gt;0,SUMIFS(Распис!$G$4:$G$300,Распис!$B$4:$B$300,$A100,Распис!$C$4:$C$300,"&lt;="&amp;Q$1,Распис!$D$4:$D$300,"&gt;="&amp;Q$1),SUMIF(База!$B$3:$B$305,$A100,База!$G$3:$G$152))</f>
        <v>0</v>
      </c>
      <c r="R100" s="46">
        <f ca="1">IF(COUNTIFS(Распис!$B$4:$B$300,$A100,Распис!$C$4:$C$300,"&lt;="&amp;R$1,Распис!$D$4:$D$300,"&gt;="&amp;R$1)&gt;0,SUMIFS(Распис!$H$4:$H$300,Распис!$B$4:$B$300,$A100,Распис!$C$4:$C$300,"&lt;="&amp;R$1,Распис!$D$4:$D$300,"&gt;="&amp;R$1),SUMIF(База!$B$3:$B$305,$A100,База!$H$3:$H$152))</f>
        <v>0</v>
      </c>
      <c r="S100" s="46">
        <f ca="1">IF(COUNTIFS(Распис!$B$4:$B$300,$A100,Распис!$C$4:$C$300,"&lt;="&amp;S$1,Распис!$D$4:$D$300,"&gt;="&amp;S$1)&gt;0,SUMIFS(Распис!$I$4:$I$300,Распис!$B$4:$B$300,$A100,Распис!$C$4:$C$300,"&lt;="&amp;S$1,Распис!$D$4:$D$300,"&gt;="&amp;S$1),SUMIF(База!$B$3:$B$305,$A100,База!$I$3:$I$152))</f>
        <v>0</v>
      </c>
      <c r="T100" s="46">
        <f ca="1">IF(COUNTIFS(Распис!$B$4:$B$300,$A100,Распис!$C$4:$C$300,"&lt;="&amp;T$1,Распис!$D$4:$D$300,"&gt;="&amp;T$1)&gt;0,SUMIFS(Распис!$J$4:$J$300,Распис!$B$4:$B$300,$A100,Распис!$C$4:$C$300,"&lt;="&amp;T$1,Распис!$D$4:$D$300,"&gt;="&amp;T$1),SUMIF(База!$B$3:$B$305,$A100,База!$J$3:$J$152))</f>
        <v>0</v>
      </c>
      <c r="U100" s="46">
        <f ca="1">IF(COUNTIFS(Распис!$B$4:$B$300,$A100,Распис!$C$4:$C$300,"&lt;="&amp;U$1,Распис!$D$4:$D$300,"&gt;="&amp;U$1)&gt;0,SUMIFS(Распис!$K$4:$K$300,Распис!$B$4:$B$300,$A100,Распис!$C$4:$C$300,"&lt;="&amp;U$1,Распис!$D$4:$D$300,"&gt;="&amp;U$1),SUMIF(База!$B$3:$B$305,$A100,База!$K$3:$K$152))</f>
        <v>0</v>
      </c>
      <c r="V100" s="46" t="s">
        <v>23</v>
      </c>
      <c r="W100" s="46">
        <f ca="1">IF(COUNTIFS(Распис!$B$4:$B$300,$A100,Распис!$C$4:$C$300,"&lt;="&amp;W$1,Распис!$D$4:$D$300,"&gt;="&amp;W$1)&gt;0,SUMIFS(Распис!$F$4:$F$300,Распис!$B$4:$B$300,$A100,Распис!$C$4:$C$300,"&lt;="&amp;W$1,Распис!$D$4:$D$300,"&gt;="&amp;W$1),SUMIF(База!$B$3:$B$305,$A100,База!$F$3:$F$152))</f>
        <v>0</v>
      </c>
      <c r="X100" s="46">
        <f ca="1">IF(COUNTIFS(Распис!$B$4:$B$300,$A100,Распис!$C$4:$C$300,"&lt;="&amp;X$1,Распис!$D$4:$D$300,"&gt;="&amp;X$1)&gt;0,SUMIFS(Распис!$G$4:$G$300,Распис!$B$4:$B$300,$A100,Распис!$C$4:$C$300,"&lt;="&amp;X$1,Распис!$D$4:$D$300,"&gt;="&amp;X$1),SUMIF(База!$B$3:$B$305,$A100,База!$G$3:$G$152))</f>
        <v>0</v>
      </c>
      <c r="Y100" s="46">
        <f ca="1">IF(COUNTIFS(Распис!$B$4:$B$300,$A100,Распис!$C$4:$C$300,"&lt;="&amp;Y$1,Распис!$D$4:$D$300,"&gt;="&amp;Y$1)&gt;0,SUMIFS(Распис!$H$4:$H$300,Распис!$B$4:$B$300,$A100,Распис!$C$4:$C$300,"&lt;="&amp;Y$1,Распис!$D$4:$D$300,"&gt;="&amp;Y$1),SUMIF(База!$B$3:$B$305,$A100,База!$H$3:$H$152))</f>
        <v>0</v>
      </c>
      <c r="Z100" s="46">
        <f ca="1">IF(COUNTIFS(Распис!$B$4:$B$300,$A100,Распис!$C$4:$C$300,"&lt;="&amp;Z$1,Распис!$D$4:$D$300,"&gt;="&amp;Z$1)&gt;0,SUMIFS(Распис!$I$4:$I$300,Распис!$B$4:$B$300,$A100,Распис!$C$4:$C$300,"&lt;="&amp;Z$1,Распис!$D$4:$D$300,"&gt;="&amp;Z$1),SUMIF(База!$B$3:$B$305,$A100,База!$I$3:$I$152))</f>
        <v>0</v>
      </c>
      <c r="AA100" s="46">
        <f ca="1">IF(COUNTIFS(Распис!$B$4:$B$300,$A100,Распис!$C$4:$C$300,"&lt;="&amp;AA$1,Распис!$D$4:$D$300,"&gt;="&amp;AA$1)&gt;0,SUMIFS(Распис!$J$4:$J$300,Распис!$B$4:$B$300,$A100,Распис!$C$4:$C$300,"&lt;="&amp;AA$1,Распис!$D$4:$D$300,"&gt;="&amp;AA$1),SUMIF(База!$B$3:$B$305,$A100,База!$J$3:$J$152))</f>
        <v>0</v>
      </c>
      <c r="AB100" s="46">
        <f ca="1">IF(COUNTIFS(Распис!$B$4:$B$300,$A100,Распис!$C$4:$C$300,"&lt;="&amp;AB$1,Распис!$D$4:$D$300,"&gt;="&amp;AB$1)&gt;0,SUMIFS(Распис!$K$4:$K$300,Распис!$B$4:$B$300,$A100,Распис!$C$4:$C$300,"&lt;="&amp;AB$1,Распис!$D$4:$D$300,"&gt;="&amp;AB$1),SUMIF(База!$B$3:$B$305,$A100,База!$K$3:$K$152))</f>
        <v>0</v>
      </c>
      <c r="AC100" s="46" t="s">
        <v>23</v>
      </c>
      <c r="AD100" s="46">
        <f ca="1">IF(COUNTIFS(Распис!$B$4:$B$300,$A100,Распис!$C$4:$C$300,"&lt;="&amp;AD$1,Распис!$D$4:$D$300,"&gt;="&amp;AD$1)&gt;0,SUMIFS(Распис!$F$4:$F$300,Распис!$B$4:$B$300,$A100,Распис!$C$4:$C$300,"&lt;="&amp;AD$1,Распис!$D$4:$D$300,"&gt;="&amp;AD$1),SUMIF(База!$B$3:$B$305,$A100,База!$F$3:$F$152))</f>
        <v>0</v>
      </c>
      <c r="AE100" s="46">
        <f ca="1">IF(COUNTIFS(Распис!$B$4:$B$300,$A100,Распис!$C$4:$C$300,"&lt;="&amp;AE$1,Распис!$D$4:$D$300,"&gt;="&amp;AE$1)&gt;0,SUMIFS(Распис!$G$4:$G$300,Распис!$B$4:$B$300,$A100,Распис!$C$4:$C$300,"&lt;="&amp;AE$1,Распис!$D$4:$D$300,"&gt;="&amp;AE$1),SUMIF(База!$B$3:$B$305,$A100,База!$G$3:$G$152))</f>
        <v>0</v>
      </c>
      <c r="AF100" s="46">
        <f ca="1">IF(COUNTIFS(Распис!$B$4:$B$300,$A100,Распис!$C$4:$C$300,"&lt;="&amp;AF$1,Распис!$D$4:$D$300,"&gt;="&amp;AF$1)&gt;0,SUMIFS(Распис!$H$4:$H$300,Распис!$B$4:$B$300,$A100,Распис!$C$4:$C$300,"&lt;="&amp;AF$1,Распис!$D$4:$D$300,"&gt;="&amp;AF$1),SUMIF(База!$B$3:$B$305,$A100,База!$H$3:$H$152))</f>
        <v>0</v>
      </c>
      <c r="AG100" s="46">
        <f t="shared" ca="1" si="17"/>
        <v>0</v>
      </c>
      <c r="AH100" s="46">
        <f ca="1">AG100-SUMIFS(Распред!$G$4:$G$300,Распред!$B$4:$B$300,"январь",Распред!$F$4:$F$300,A100)</f>
        <v>0</v>
      </c>
      <c r="AI100" s="46">
        <f ca="1">AH100+(COUNTIF(B100:AF100,"КД")+SUMIFS(Распред!$AH$4:$AH$300,Распред!$F$4:$F$300,A100,Распред!$B$4:$B$300,"январь"))*4</f>
        <v>20</v>
      </c>
      <c r="AJ100" s="46">
        <f t="shared" ca="1" si="18"/>
        <v>0</v>
      </c>
      <c r="AK100" s="46">
        <f t="shared" ca="1" si="19"/>
        <v>0</v>
      </c>
      <c r="AL100" s="46">
        <f>SUMIFS(Распред!$K$4:$K$300,Распред!$B$4:$B$300,"январь",Распред!$J$4:$J$300,A100)+SUMIFS(Распред!$M$4:$M$300,Распред!$B$4:$B$300,"январь",Распред!$L$4:$L$300,A100)+SUMIFS(Распред!$O$4:$O$300,Распред!$B$4:$B$300,"январь",Распред!$N$4:$N$300,A100)+SUMIFS(Распред!$Q$4:$Q$300,Распред!$B$4:$B$300,"январь",Распред!$P$4:$P$300,A100)+SUMIFS(Распред!$S$4:$S$300,Распред!$B$4:$B$300,"январь",Распред!$R$4:$R$300,A100)+SUMIFS(Распред!$U$4:$U$300,Распред!$B$4:$B$300,"январь",Распред!$T$4:$T$300,A100)+SUMIFS(Распред!$W$4:$W$300,Распред!$B$4:$B$300,"январь",Распред!$V$4:$V$300,A100)+SUMIFS(Распред!$Y$4:$Y$300,Распред!$B$4:$B$300,"январь",Распред!$X$4:$X$300,A100)+SUMIFS(Распред!$AA$4:$AA$300,Распред!$B$4:$B$300,"январь",Распред!$Z$4:$Z$300,A100)+SUMIFS(Распред!$AC$4:$AC$300,Распред!$B$4:$B$300,"январь",Распред!$AB$4:$AB$300,A100)</f>
        <v>0</v>
      </c>
      <c r="AM100" s="46">
        <f t="shared" ca="1" si="20"/>
        <v>0</v>
      </c>
      <c r="AN100" s="46">
        <f t="shared" ca="1" si="21"/>
        <v>0</v>
      </c>
      <c r="AO100" s="46">
        <f t="shared" ca="1" si="22"/>
        <v>0</v>
      </c>
      <c r="AP100" s="46"/>
      <c r="AQ100" s="46">
        <f t="shared" ca="1" si="23"/>
        <v>0</v>
      </c>
      <c r="AR100" s="47"/>
      <c r="AS100" s="47">
        <f t="shared" ca="1" si="24"/>
        <v>0</v>
      </c>
      <c r="AT100" s="47"/>
      <c r="AU100" s="47"/>
      <c r="AV100" s="47"/>
      <c r="AW100" s="47"/>
      <c r="AX100" s="47"/>
      <c r="AY100" s="47"/>
      <c r="AZ100" s="47"/>
      <c r="BA100" s="47"/>
      <c r="BB100" s="47"/>
    </row>
    <row r="101" spans="1:54" x14ac:dyDescent="0.25">
      <c r="A101" s="47">
        <f>База!B101</f>
        <v>0</v>
      </c>
      <c r="B101" s="46" t="s">
        <v>24</v>
      </c>
      <c r="C101" s="46" t="s">
        <v>24</v>
      </c>
      <c r="D101" s="46" t="s">
        <v>25</v>
      </c>
      <c r="E101" s="46" t="s">
        <v>25</v>
      </c>
      <c r="F101" s="46" t="s">
        <v>25</v>
      </c>
      <c r="G101" s="46" t="s">
        <v>25</v>
      </c>
      <c r="H101" s="46" t="s">
        <v>23</v>
      </c>
      <c r="I101" s="46" t="s">
        <v>25</v>
      </c>
      <c r="J101" s="46">
        <f ca="1">IF(COUNTIFS(Распис!$B$4:$B$300,$A101,Распис!$C$4:$C$300,"&lt;="&amp;J$1,Распис!$D$4:$D$300,"&gt;="&amp;J$1)&gt;0,SUMIFS(Распис!$G$4:$G$300,Распис!$B$4:$B$300,$A101,Распис!$C$4:$C$300,"&lt;="&amp;J$1,Распис!$D$4:$D$300,"&gt;="&amp;J$1),SUMIF(База!$B$3:$B$305,$A101,База!$G$3:$G$152))</f>
        <v>0</v>
      </c>
      <c r="K101" s="46">
        <f ca="1">IF(COUNTIFS(Распис!$B$4:$B$300,$A101,Распис!$C$4:$C$300,"&lt;="&amp;K$1,Распис!$D$4:$D$300,"&gt;="&amp;K$1)&gt;0,SUMIFS(Распис!$H$4:$H$300,Распис!$B$4:$B$300,$A101,Распис!$C$4:$C$300,"&lt;="&amp;K$1,Распис!$D$4:$D$300,"&gt;="&amp;K$1),SUMIF(База!$B$3:$B$305,$A101,База!$H$3:$H$152))</f>
        <v>0</v>
      </c>
      <c r="L101" s="46">
        <f ca="1">IF(COUNTIFS(Распис!$B$4:$B$300,$A101,Распис!$C$4:$C$300,"&lt;="&amp;L$1,Распис!$D$4:$D$300,"&gt;="&amp;L$1)&gt;0,SUMIFS(Распис!$I$4:$I$300,Распис!$B$4:$B$300,$A101,Распис!$C$4:$C$300,"&lt;="&amp;L$1,Распис!$D$4:$D$300,"&gt;="&amp;L$1),SUMIF(База!$B$3:$B$305,$A101,База!$I$3:$I$152))</f>
        <v>0</v>
      </c>
      <c r="M101" s="46">
        <f ca="1">IF(COUNTIFS(Распис!$B$4:$B$300,$A101,Распис!$C$4:$C$300,"&lt;="&amp;M$1,Распис!$D$4:$D$300,"&gt;="&amp;M$1)&gt;0,SUMIFS(Распис!$J$4:$J$300,Распис!$B$4:$B$300,$A101,Распис!$C$4:$C$300,"&lt;="&amp;M$1,Распис!$D$4:$D$300,"&gt;="&amp;M$1),SUMIF(База!$B$3:$B$305,$A101,База!$J$3:$J$152))</f>
        <v>0</v>
      </c>
      <c r="N101" s="46">
        <f ca="1">IF(COUNTIFS(Распис!$B$4:$B$300,$A101,Распис!$C$4:$C$300,"&lt;="&amp;N$1,Распис!$D$4:$D$300,"&gt;="&amp;N$1)&gt;0,SUMIFS(Распис!$K$4:$K$300,Распис!$B$4:$B$300,$A101,Распис!$C$4:$C$300,"&lt;="&amp;N$1,Распис!$D$4:$D$300,"&gt;="&amp;N$1),SUMIF(База!$B$3:$B$305,$A101,База!$K$3:$K$152))</f>
        <v>0</v>
      </c>
      <c r="O101" s="46" t="s">
        <v>23</v>
      </c>
      <c r="P101" s="46">
        <f ca="1">IF(COUNTIFS(Распис!$B$4:$B$300,$A101,Распис!$C$4:$C$300,"&lt;="&amp;P$1,Распис!$D$4:$D$300,"&gt;="&amp;P$1)&gt;0,SUMIFS(Распис!$F$4:$F$300,Распис!$B$4:$B$300,$A101,Распис!$C$4:$C$300,"&lt;="&amp;P$1,Распис!$D$4:$D$300,"&gt;="&amp;P$1),SUMIF(База!$B$3:$B$305,$A101,База!$F$3:$F$152))</f>
        <v>0</v>
      </c>
      <c r="Q101" s="46">
        <f ca="1">IF(COUNTIFS(Распис!$B$4:$B$300,$A101,Распис!$C$4:$C$300,"&lt;="&amp;Q$1,Распис!$D$4:$D$300,"&gt;="&amp;Q$1)&gt;0,SUMIFS(Распис!$G$4:$G$300,Распис!$B$4:$B$300,$A101,Распис!$C$4:$C$300,"&lt;="&amp;Q$1,Распис!$D$4:$D$300,"&gt;="&amp;Q$1),SUMIF(База!$B$3:$B$305,$A101,База!$G$3:$G$152))</f>
        <v>0</v>
      </c>
      <c r="R101" s="46">
        <f ca="1">IF(COUNTIFS(Распис!$B$4:$B$300,$A101,Распис!$C$4:$C$300,"&lt;="&amp;R$1,Распис!$D$4:$D$300,"&gt;="&amp;R$1)&gt;0,SUMIFS(Распис!$H$4:$H$300,Распис!$B$4:$B$300,$A101,Распис!$C$4:$C$300,"&lt;="&amp;R$1,Распис!$D$4:$D$300,"&gt;="&amp;R$1),SUMIF(База!$B$3:$B$305,$A101,База!$H$3:$H$152))</f>
        <v>0</v>
      </c>
      <c r="S101" s="46">
        <f ca="1">IF(COUNTIFS(Распис!$B$4:$B$300,$A101,Распис!$C$4:$C$300,"&lt;="&amp;S$1,Распис!$D$4:$D$300,"&gt;="&amp;S$1)&gt;0,SUMIFS(Распис!$I$4:$I$300,Распис!$B$4:$B$300,$A101,Распис!$C$4:$C$300,"&lt;="&amp;S$1,Распис!$D$4:$D$300,"&gt;="&amp;S$1),SUMIF(База!$B$3:$B$305,$A101,База!$I$3:$I$152))</f>
        <v>0</v>
      </c>
      <c r="T101" s="46">
        <f ca="1">IF(COUNTIFS(Распис!$B$4:$B$300,$A101,Распис!$C$4:$C$300,"&lt;="&amp;T$1,Распис!$D$4:$D$300,"&gt;="&amp;T$1)&gt;0,SUMIFS(Распис!$J$4:$J$300,Распис!$B$4:$B$300,$A101,Распис!$C$4:$C$300,"&lt;="&amp;T$1,Распис!$D$4:$D$300,"&gt;="&amp;T$1),SUMIF(База!$B$3:$B$305,$A101,База!$J$3:$J$152))</f>
        <v>0</v>
      </c>
      <c r="U101" s="46">
        <f ca="1">IF(COUNTIFS(Распис!$B$4:$B$300,$A101,Распис!$C$4:$C$300,"&lt;="&amp;U$1,Распис!$D$4:$D$300,"&gt;="&amp;U$1)&gt;0,SUMIFS(Распис!$K$4:$K$300,Распис!$B$4:$B$300,$A101,Распис!$C$4:$C$300,"&lt;="&amp;U$1,Распис!$D$4:$D$300,"&gt;="&amp;U$1),SUMIF(База!$B$3:$B$305,$A101,База!$K$3:$K$152))</f>
        <v>0</v>
      </c>
      <c r="V101" s="46" t="s">
        <v>23</v>
      </c>
      <c r="W101" s="46">
        <f ca="1">IF(COUNTIFS(Распис!$B$4:$B$300,$A101,Распис!$C$4:$C$300,"&lt;="&amp;W$1,Распис!$D$4:$D$300,"&gt;="&amp;W$1)&gt;0,SUMIFS(Распис!$F$4:$F$300,Распис!$B$4:$B$300,$A101,Распис!$C$4:$C$300,"&lt;="&amp;W$1,Распис!$D$4:$D$300,"&gt;="&amp;W$1),SUMIF(База!$B$3:$B$305,$A101,База!$F$3:$F$152))</f>
        <v>0</v>
      </c>
      <c r="X101" s="46">
        <f ca="1">IF(COUNTIFS(Распис!$B$4:$B$300,$A101,Распис!$C$4:$C$300,"&lt;="&amp;X$1,Распис!$D$4:$D$300,"&gt;="&amp;X$1)&gt;0,SUMIFS(Распис!$G$4:$G$300,Распис!$B$4:$B$300,$A101,Распис!$C$4:$C$300,"&lt;="&amp;X$1,Распис!$D$4:$D$300,"&gt;="&amp;X$1),SUMIF(База!$B$3:$B$305,$A101,База!$G$3:$G$152))</f>
        <v>0</v>
      </c>
      <c r="Y101" s="46">
        <f ca="1">IF(COUNTIFS(Распис!$B$4:$B$300,$A101,Распис!$C$4:$C$300,"&lt;="&amp;Y$1,Распис!$D$4:$D$300,"&gt;="&amp;Y$1)&gt;0,SUMIFS(Распис!$H$4:$H$300,Распис!$B$4:$B$300,$A101,Распис!$C$4:$C$300,"&lt;="&amp;Y$1,Распис!$D$4:$D$300,"&gt;="&amp;Y$1),SUMIF(База!$B$3:$B$305,$A101,База!$H$3:$H$152))</f>
        <v>0</v>
      </c>
      <c r="Z101" s="46">
        <f ca="1">IF(COUNTIFS(Распис!$B$4:$B$300,$A101,Распис!$C$4:$C$300,"&lt;="&amp;Z$1,Распис!$D$4:$D$300,"&gt;="&amp;Z$1)&gt;0,SUMIFS(Распис!$I$4:$I$300,Распис!$B$4:$B$300,$A101,Распис!$C$4:$C$300,"&lt;="&amp;Z$1,Распис!$D$4:$D$300,"&gt;="&amp;Z$1),SUMIF(База!$B$3:$B$305,$A101,База!$I$3:$I$152))</f>
        <v>0</v>
      </c>
      <c r="AA101" s="46">
        <f ca="1">IF(COUNTIFS(Распис!$B$4:$B$300,$A101,Распис!$C$4:$C$300,"&lt;="&amp;AA$1,Распис!$D$4:$D$300,"&gt;="&amp;AA$1)&gt;0,SUMIFS(Распис!$J$4:$J$300,Распис!$B$4:$B$300,$A101,Распис!$C$4:$C$300,"&lt;="&amp;AA$1,Распис!$D$4:$D$300,"&gt;="&amp;AA$1),SUMIF(База!$B$3:$B$305,$A101,База!$J$3:$J$152))</f>
        <v>0</v>
      </c>
      <c r="AB101" s="46">
        <f ca="1">IF(COUNTIFS(Распис!$B$4:$B$300,$A101,Распис!$C$4:$C$300,"&lt;="&amp;AB$1,Распис!$D$4:$D$300,"&gt;="&amp;AB$1)&gt;0,SUMIFS(Распис!$K$4:$K$300,Распис!$B$4:$B$300,$A101,Распис!$C$4:$C$300,"&lt;="&amp;AB$1,Распис!$D$4:$D$300,"&gt;="&amp;AB$1),SUMIF(База!$B$3:$B$305,$A101,База!$K$3:$K$152))</f>
        <v>0</v>
      </c>
      <c r="AC101" s="46" t="s">
        <v>23</v>
      </c>
      <c r="AD101" s="46">
        <f ca="1">IF(COUNTIFS(Распис!$B$4:$B$300,$A101,Распис!$C$4:$C$300,"&lt;="&amp;AD$1,Распис!$D$4:$D$300,"&gt;="&amp;AD$1)&gt;0,SUMIFS(Распис!$F$4:$F$300,Распис!$B$4:$B$300,$A101,Распис!$C$4:$C$300,"&lt;="&amp;AD$1,Распис!$D$4:$D$300,"&gt;="&amp;AD$1),SUMIF(База!$B$3:$B$305,$A101,База!$F$3:$F$152))</f>
        <v>0</v>
      </c>
      <c r="AE101" s="46">
        <f ca="1">IF(COUNTIFS(Распис!$B$4:$B$300,$A101,Распис!$C$4:$C$300,"&lt;="&amp;AE$1,Распис!$D$4:$D$300,"&gt;="&amp;AE$1)&gt;0,SUMIFS(Распис!$G$4:$G$300,Распис!$B$4:$B$300,$A101,Распис!$C$4:$C$300,"&lt;="&amp;AE$1,Распис!$D$4:$D$300,"&gt;="&amp;AE$1),SUMIF(База!$B$3:$B$305,$A101,База!$G$3:$G$152))</f>
        <v>0</v>
      </c>
      <c r="AF101" s="46">
        <f ca="1">IF(COUNTIFS(Распис!$B$4:$B$300,$A101,Распис!$C$4:$C$300,"&lt;="&amp;AF$1,Распис!$D$4:$D$300,"&gt;="&amp;AF$1)&gt;0,SUMIFS(Распис!$H$4:$H$300,Распис!$B$4:$B$300,$A101,Распис!$C$4:$C$300,"&lt;="&amp;AF$1,Распис!$D$4:$D$300,"&gt;="&amp;AF$1),SUMIF(База!$B$3:$B$305,$A101,База!$H$3:$H$152))</f>
        <v>0</v>
      </c>
      <c r="AG101" s="46">
        <f t="shared" ca="1" si="17"/>
        <v>0</v>
      </c>
      <c r="AH101" s="46">
        <f ca="1">AG101-SUMIFS(Распред!$G$4:$G$300,Распред!$B$4:$B$300,"январь",Распред!$F$4:$F$300,A101)</f>
        <v>0</v>
      </c>
      <c r="AI101" s="46">
        <f ca="1">AH101+(COUNTIF(B101:AF101,"КД")+SUMIFS(Распред!$AH$4:$AH$300,Распред!$F$4:$F$300,A101,Распред!$B$4:$B$300,"январь"))*4</f>
        <v>20</v>
      </c>
      <c r="AJ101" s="46">
        <f t="shared" ca="1" si="18"/>
        <v>0</v>
      </c>
      <c r="AK101" s="46">
        <f t="shared" ca="1" si="19"/>
        <v>0</v>
      </c>
      <c r="AL101" s="46">
        <f>SUMIFS(Распред!$K$4:$K$300,Распред!$B$4:$B$300,"январь",Распред!$J$4:$J$300,A101)+SUMIFS(Распред!$M$4:$M$300,Распред!$B$4:$B$300,"январь",Распред!$L$4:$L$300,A101)+SUMIFS(Распред!$O$4:$O$300,Распред!$B$4:$B$300,"январь",Распред!$N$4:$N$300,A101)+SUMIFS(Распред!$Q$4:$Q$300,Распред!$B$4:$B$300,"январь",Распред!$P$4:$P$300,A101)+SUMIFS(Распред!$S$4:$S$300,Распред!$B$4:$B$300,"январь",Распред!$R$4:$R$300,A101)+SUMIFS(Распред!$U$4:$U$300,Распред!$B$4:$B$300,"январь",Распред!$T$4:$T$300,A101)+SUMIFS(Распред!$W$4:$W$300,Распред!$B$4:$B$300,"январь",Распред!$V$4:$V$300,A101)+SUMIFS(Распред!$Y$4:$Y$300,Распред!$B$4:$B$300,"январь",Распред!$X$4:$X$300,A101)+SUMIFS(Распред!$AA$4:$AA$300,Распред!$B$4:$B$300,"январь",Распред!$Z$4:$Z$300,A101)+SUMIFS(Распред!$AC$4:$AC$300,Распред!$B$4:$B$300,"январь",Распред!$AB$4:$AB$300,A101)</f>
        <v>0</v>
      </c>
      <c r="AM101" s="46">
        <f t="shared" ca="1" si="20"/>
        <v>0</v>
      </c>
      <c r="AN101" s="46">
        <f t="shared" ca="1" si="21"/>
        <v>0</v>
      </c>
      <c r="AO101" s="46">
        <f t="shared" ca="1" si="22"/>
        <v>0</v>
      </c>
      <c r="AP101" s="46"/>
      <c r="AQ101" s="46">
        <f t="shared" ca="1" si="23"/>
        <v>0</v>
      </c>
      <c r="AR101" s="47"/>
      <c r="AS101" s="47">
        <f t="shared" ca="1" si="24"/>
        <v>0</v>
      </c>
      <c r="AT101" s="47"/>
      <c r="AU101" s="47"/>
      <c r="AV101" s="47"/>
      <c r="AW101" s="47"/>
      <c r="AX101" s="47"/>
      <c r="AY101" s="47"/>
      <c r="AZ101" s="47"/>
      <c r="BA101" s="47"/>
      <c r="BB101" s="47"/>
    </row>
    <row r="102" spans="1:54" x14ac:dyDescent="0.25">
      <c r="A102" s="47">
        <f>База!B102</f>
        <v>0</v>
      </c>
      <c r="B102" s="46" t="s">
        <v>24</v>
      </c>
      <c r="C102" s="46" t="s">
        <v>24</v>
      </c>
      <c r="D102" s="46" t="s">
        <v>25</v>
      </c>
      <c r="E102" s="46" t="s">
        <v>25</v>
      </c>
      <c r="F102" s="46" t="s">
        <v>25</v>
      </c>
      <c r="G102" s="46" t="s">
        <v>25</v>
      </c>
      <c r="H102" s="46" t="s">
        <v>23</v>
      </c>
      <c r="I102" s="46" t="s">
        <v>25</v>
      </c>
      <c r="J102" s="46">
        <f ca="1">IF(COUNTIFS(Распис!$B$4:$B$300,$A102,Распис!$C$4:$C$300,"&lt;="&amp;J$1,Распис!$D$4:$D$300,"&gt;="&amp;J$1)&gt;0,SUMIFS(Распис!$G$4:$G$300,Распис!$B$4:$B$300,$A102,Распис!$C$4:$C$300,"&lt;="&amp;J$1,Распис!$D$4:$D$300,"&gt;="&amp;J$1),SUMIF(База!$B$3:$B$305,$A102,База!$G$3:$G$152))</f>
        <v>0</v>
      </c>
      <c r="K102" s="46">
        <f ca="1">IF(COUNTIFS(Распис!$B$4:$B$300,$A102,Распис!$C$4:$C$300,"&lt;="&amp;K$1,Распис!$D$4:$D$300,"&gt;="&amp;K$1)&gt;0,SUMIFS(Распис!$H$4:$H$300,Распис!$B$4:$B$300,$A102,Распис!$C$4:$C$300,"&lt;="&amp;K$1,Распис!$D$4:$D$300,"&gt;="&amp;K$1),SUMIF(База!$B$3:$B$305,$A102,База!$H$3:$H$152))</f>
        <v>0</v>
      </c>
      <c r="L102" s="46">
        <f ca="1">IF(COUNTIFS(Распис!$B$4:$B$300,$A102,Распис!$C$4:$C$300,"&lt;="&amp;L$1,Распис!$D$4:$D$300,"&gt;="&amp;L$1)&gt;0,SUMIFS(Распис!$I$4:$I$300,Распис!$B$4:$B$300,$A102,Распис!$C$4:$C$300,"&lt;="&amp;L$1,Распис!$D$4:$D$300,"&gt;="&amp;L$1),SUMIF(База!$B$3:$B$305,$A102,База!$I$3:$I$152))</f>
        <v>0</v>
      </c>
      <c r="M102" s="46">
        <f ca="1">IF(COUNTIFS(Распис!$B$4:$B$300,$A102,Распис!$C$4:$C$300,"&lt;="&amp;M$1,Распис!$D$4:$D$300,"&gt;="&amp;M$1)&gt;0,SUMIFS(Распис!$J$4:$J$300,Распис!$B$4:$B$300,$A102,Распис!$C$4:$C$300,"&lt;="&amp;M$1,Распис!$D$4:$D$300,"&gt;="&amp;M$1),SUMIF(База!$B$3:$B$305,$A102,База!$J$3:$J$152))</f>
        <v>0</v>
      </c>
      <c r="N102" s="46">
        <f ca="1">IF(COUNTIFS(Распис!$B$4:$B$300,$A102,Распис!$C$4:$C$300,"&lt;="&amp;N$1,Распис!$D$4:$D$300,"&gt;="&amp;N$1)&gt;0,SUMIFS(Распис!$K$4:$K$300,Распис!$B$4:$B$300,$A102,Распис!$C$4:$C$300,"&lt;="&amp;N$1,Распис!$D$4:$D$300,"&gt;="&amp;N$1),SUMIF(База!$B$3:$B$305,$A102,База!$K$3:$K$152))</f>
        <v>0</v>
      </c>
      <c r="O102" s="46" t="s">
        <v>23</v>
      </c>
      <c r="P102" s="46">
        <f ca="1">IF(COUNTIFS(Распис!$B$4:$B$300,$A102,Распис!$C$4:$C$300,"&lt;="&amp;P$1,Распис!$D$4:$D$300,"&gt;="&amp;P$1)&gt;0,SUMIFS(Распис!$F$4:$F$300,Распис!$B$4:$B$300,$A102,Распис!$C$4:$C$300,"&lt;="&amp;P$1,Распис!$D$4:$D$300,"&gt;="&amp;P$1),SUMIF(База!$B$3:$B$305,$A102,База!$F$3:$F$152))</f>
        <v>0</v>
      </c>
      <c r="Q102" s="46">
        <f ca="1">IF(COUNTIFS(Распис!$B$4:$B$300,$A102,Распис!$C$4:$C$300,"&lt;="&amp;Q$1,Распис!$D$4:$D$300,"&gt;="&amp;Q$1)&gt;0,SUMIFS(Распис!$G$4:$G$300,Распис!$B$4:$B$300,$A102,Распис!$C$4:$C$300,"&lt;="&amp;Q$1,Распис!$D$4:$D$300,"&gt;="&amp;Q$1),SUMIF(База!$B$3:$B$305,$A102,База!$G$3:$G$152))</f>
        <v>0</v>
      </c>
      <c r="R102" s="46">
        <f ca="1">IF(COUNTIFS(Распис!$B$4:$B$300,$A102,Распис!$C$4:$C$300,"&lt;="&amp;R$1,Распис!$D$4:$D$300,"&gt;="&amp;R$1)&gt;0,SUMIFS(Распис!$H$4:$H$300,Распис!$B$4:$B$300,$A102,Распис!$C$4:$C$300,"&lt;="&amp;R$1,Распис!$D$4:$D$300,"&gt;="&amp;R$1),SUMIF(База!$B$3:$B$305,$A102,База!$H$3:$H$152))</f>
        <v>0</v>
      </c>
      <c r="S102" s="46">
        <f ca="1">IF(COUNTIFS(Распис!$B$4:$B$300,$A102,Распис!$C$4:$C$300,"&lt;="&amp;S$1,Распис!$D$4:$D$300,"&gt;="&amp;S$1)&gt;0,SUMIFS(Распис!$I$4:$I$300,Распис!$B$4:$B$300,$A102,Распис!$C$4:$C$300,"&lt;="&amp;S$1,Распис!$D$4:$D$300,"&gt;="&amp;S$1),SUMIF(База!$B$3:$B$305,$A102,База!$I$3:$I$152))</f>
        <v>0</v>
      </c>
      <c r="T102" s="46">
        <f ca="1">IF(COUNTIFS(Распис!$B$4:$B$300,$A102,Распис!$C$4:$C$300,"&lt;="&amp;T$1,Распис!$D$4:$D$300,"&gt;="&amp;T$1)&gt;0,SUMIFS(Распис!$J$4:$J$300,Распис!$B$4:$B$300,$A102,Распис!$C$4:$C$300,"&lt;="&amp;T$1,Распис!$D$4:$D$300,"&gt;="&amp;T$1),SUMIF(База!$B$3:$B$305,$A102,База!$J$3:$J$152))</f>
        <v>0</v>
      </c>
      <c r="U102" s="46">
        <f ca="1">IF(COUNTIFS(Распис!$B$4:$B$300,$A102,Распис!$C$4:$C$300,"&lt;="&amp;U$1,Распис!$D$4:$D$300,"&gt;="&amp;U$1)&gt;0,SUMIFS(Распис!$K$4:$K$300,Распис!$B$4:$B$300,$A102,Распис!$C$4:$C$300,"&lt;="&amp;U$1,Распис!$D$4:$D$300,"&gt;="&amp;U$1),SUMIF(База!$B$3:$B$305,$A102,База!$K$3:$K$152))</f>
        <v>0</v>
      </c>
      <c r="V102" s="46" t="s">
        <v>23</v>
      </c>
      <c r="W102" s="46">
        <f ca="1">IF(COUNTIFS(Распис!$B$4:$B$300,$A102,Распис!$C$4:$C$300,"&lt;="&amp;W$1,Распис!$D$4:$D$300,"&gt;="&amp;W$1)&gt;0,SUMIFS(Распис!$F$4:$F$300,Распис!$B$4:$B$300,$A102,Распис!$C$4:$C$300,"&lt;="&amp;W$1,Распис!$D$4:$D$300,"&gt;="&amp;W$1),SUMIF(База!$B$3:$B$305,$A102,База!$F$3:$F$152))</f>
        <v>0</v>
      </c>
      <c r="X102" s="46">
        <f ca="1">IF(COUNTIFS(Распис!$B$4:$B$300,$A102,Распис!$C$4:$C$300,"&lt;="&amp;X$1,Распис!$D$4:$D$300,"&gt;="&amp;X$1)&gt;0,SUMIFS(Распис!$G$4:$G$300,Распис!$B$4:$B$300,$A102,Распис!$C$4:$C$300,"&lt;="&amp;X$1,Распис!$D$4:$D$300,"&gt;="&amp;X$1),SUMIF(База!$B$3:$B$305,$A102,База!$G$3:$G$152))</f>
        <v>0</v>
      </c>
      <c r="Y102" s="46">
        <f ca="1">IF(COUNTIFS(Распис!$B$4:$B$300,$A102,Распис!$C$4:$C$300,"&lt;="&amp;Y$1,Распис!$D$4:$D$300,"&gt;="&amp;Y$1)&gt;0,SUMIFS(Распис!$H$4:$H$300,Распис!$B$4:$B$300,$A102,Распис!$C$4:$C$300,"&lt;="&amp;Y$1,Распис!$D$4:$D$300,"&gt;="&amp;Y$1),SUMIF(База!$B$3:$B$305,$A102,База!$H$3:$H$152))</f>
        <v>0</v>
      </c>
      <c r="Z102" s="46">
        <f ca="1">IF(COUNTIFS(Распис!$B$4:$B$300,$A102,Распис!$C$4:$C$300,"&lt;="&amp;Z$1,Распис!$D$4:$D$300,"&gt;="&amp;Z$1)&gt;0,SUMIFS(Распис!$I$4:$I$300,Распис!$B$4:$B$300,$A102,Распис!$C$4:$C$300,"&lt;="&amp;Z$1,Распис!$D$4:$D$300,"&gt;="&amp;Z$1),SUMIF(База!$B$3:$B$305,$A102,База!$I$3:$I$152))</f>
        <v>0</v>
      </c>
      <c r="AA102" s="46">
        <f ca="1">IF(COUNTIFS(Распис!$B$4:$B$300,$A102,Распис!$C$4:$C$300,"&lt;="&amp;AA$1,Распис!$D$4:$D$300,"&gt;="&amp;AA$1)&gt;0,SUMIFS(Распис!$J$4:$J$300,Распис!$B$4:$B$300,$A102,Распис!$C$4:$C$300,"&lt;="&amp;AA$1,Распис!$D$4:$D$300,"&gt;="&amp;AA$1),SUMIF(База!$B$3:$B$305,$A102,База!$J$3:$J$152))</f>
        <v>0</v>
      </c>
      <c r="AB102" s="46">
        <f ca="1">IF(COUNTIFS(Распис!$B$4:$B$300,$A102,Распис!$C$4:$C$300,"&lt;="&amp;AB$1,Распис!$D$4:$D$300,"&gt;="&amp;AB$1)&gt;0,SUMIFS(Распис!$K$4:$K$300,Распис!$B$4:$B$300,$A102,Распис!$C$4:$C$300,"&lt;="&amp;AB$1,Распис!$D$4:$D$300,"&gt;="&amp;AB$1),SUMIF(База!$B$3:$B$305,$A102,База!$K$3:$K$152))</f>
        <v>0</v>
      </c>
      <c r="AC102" s="46" t="s">
        <v>23</v>
      </c>
      <c r="AD102" s="46">
        <f ca="1">IF(COUNTIFS(Распис!$B$4:$B$300,$A102,Распис!$C$4:$C$300,"&lt;="&amp;AD$1,Распис!$D$4:$D$300,"&gt;="&amp;AD$1)&gt;0,SUMIFS(Распис!$F$4:$F$300,Распис!$B$4:$B$300,$A102,Распис!$C$4:$C$300,"&lt;="&amp;AD$1,Распис!$D$4:$D$300,"&gt;="&amp;AD$1),SUMIF(База!$B$3:$B$305,$A102,База!$F$3:$F$152))</f>
        <v>0</v>
      </c>
      <c r="AE102" s="46">
        <f ca="1">IF(COUNTIFS(Распис!$B$4:$B$300,$A102,Распис!$C$4:$C$300,"&lt;="&amp;AE$1,Распис!$D$4:$D$300,"&gt;="&amp;AE$1)&gt;0,SUMIFS(Распис!$G$4:$G$300,Распис!$B$4:$B$300,$A102,Распис!$C$4:$C$300,"&lt;="&amp;AE$1,Распис!$D$4:$D$300,"&gt;="&amp;AE$1),SUMIF(База!$B$3:$B$305,$A102,База!$G$3:$G$152))</f>
        <v>0</v>
      </c>
      <c r="AF102" s="46">
        <f ca="1">IF(COUNTIFS(Распис!$B$4:$B$300,$A102,Распис!$C$4:$C$300,"&lt;="&amp;AF$1,Распис!$D$4:$D$300,"&gt;="&amp;AF$1)&gt;0,SUMIFS(Распис!$H$4:$H$300,Распис!$B$4:$B$300,$A102,Распис!$C$4:$C$300,"&lt;="&amp;AF$1,Распис!$D$4:$D$300,"&gt;="&amp;AF$1),SUMIF(База!$B$3:$B$305,$A102,База!$H$3:$H$152))</f>
        <v>0</v>
      </c>
      <c r="AG102" s="46">
        <f t="shared" ca="1" si="17"/>
        <v>0</v>
      </c>
      <c r="AH102" s="46">
        <f ca="1">AG102-SUMIFS(Распред!$G$4:$G$300,Распред!$B$4:$B$300,"январь",Распред!$F$4:$F$300,A102)</f>
        <v>0</v>
      </c>
      <c r="AI102" s="46">
        <f ca="1">AH102+(COUNTIF(B102:AF102,"КД")+SUMIFS(Распред!$AH$4:$AH$300,Распред!$F$4:$F$300,A102,Распред!$B$4:$B$300,"январь"))*4</f>
        <v>20</v>
      </c>
      <c r="AJ102" s="46">
        <f t="shared" ca="1" si="18"/>
        <v>0</v>
      </c>
      <c r="AK102" s="46">
        <f t="shared" ca="1" si="19"/>
        <v>0</v>
      </c>
      <c r="AL102" s="46">
        <f>SUMIFS(Распред!$K$4:$K$300,Распред!$B$4:$B$300,"январь",Распред!$J$4:$J$300,A102)+SUMIFS(Распред!$M$4:$M$300,Распред!$B$4:$B$300,"январь",Распред!$L$4:$L$300,A102)+SUMIFS(Распред!$O$4:$O$300,Распред!$B$4:$B$300,"январь",Распред!$N$4:$N$300,A102)+SUMIFS(Распред!$Q$4:$Q$300,Распред!$B$4:$B$300,"январь",Распред!$P$4:$P$300,A102)+SUMIFS(Распред!$S$4:$S$300,Распред!$B$4:$B$300,"январь",Распред!$R$4:$R$300,A102)+SUMIFS(Распред!$U$4:$U$300,Распред!$B$4:$B$300,"январь",Распред!$T$4:$T$300,A102)+SUMIFS(Распред!$W$4:$W$300,Распред!$B$4:$B$300,"январь",Распред!$V$4:$V$300,A102)+SUMIFS(Распред!$Y$4:$Y$300,Распред!$B$4:$B$300,"январь",Распред!$X$4:$X$300,A102)+SUMIFS(Распред!$AA$4:$AA$300,Распред!$B$4:$B$300,"январь",Распред!$Z$4:$Z$300,A102)+SUMIFS(Распред!$AC$4:$AC$300,Распред!$B$4:$B$300,"январь",Распред!$AB$4:$AB$300,A102)</f>
        <v>0</v>
      </c>
      <c r="AM102" s="46">
        <f t="shared" ca="1" si="20"/>
        <v>0</v>
      </c>
      <c r="AN102" s="46">
        <f t="shared" ca="1" si="21"/>
        <v>0</v>
      </c>
      <c r="AO102" s="46">
        <f t="shared" ca="1" si="22"/>
        <v>0</v>
      </c>
      <c r="AP102" s="46"/>
      <c r="AQ102" s="46">
        <f t="shared" ca="1" si="23"/>
        <v>0</v>
      </c>
      <c r="AR102" s="47"/>
      <c r="AS102" s="47">
        <f t="shared" ca="1" si="24"/>
        <v>0</v>
      </c>
      <c r="AT102" s="47"/>
      <c r="AU102" s="47"/>
      <c r="AV102" s="47"/>
      <c r="AW102" s="47"/>
      <c r="AX102" s="47"/>
      <c r="AY102" s="47"/>
      <c r="AZ102" s="47"/>
      <c r="BA102" s="47"/>
      <c r="BB102" s="47"/>
    </row>
    <row r="103" spans="1:54" x14ac:dyDescent="0.25">
      <c r="A103" s="47">
        <f>База!B103</f>
        <v>0</v>
      </c>
      <c r="B103" s="46" t="s">
        <v>24</v>
      </c>
      <c r="C103" s="46" t="s">
        <v>24</v>
      </c>
      <c r="D103" s="46" t="s">
        <v>25</v>
      </c>
      <c r="E103" s="46" t="s">
        <v>25</v>
      </c>
      <c r="F103" s="46" t="s">
        <v>25</v>
      </c>
      <c r="G103" s="46" t="s">
        <v>25</v>
      </c>
      <c r="H103" s="46" t="s">
        <v>23</v>
      </c>
      <c r="I103" s="46" t="s">
        <v>25</v>
      </c>
      <c r="J103" s="46">
        <f ca="1">IF(COUNTIFS(Распис!$B$4:$B$300,$A103,Распис!$C$4:$C$300,"&lt;="&amp;J$1,Распис!$D$4:$D$300,"&gt;="&amp;J$1)&gt;0,SUMIFS(Распис!$G$4:$G$300,Распис!$B$4:$B$300,$A103,Распис!$C$4:$C$300,"&lt;="&amp;J$1,Распис!$D$4:$D$300,"&gt;="&amp;J$1),SUMIF(База!$B$3:$B$305,$A103,База!$G$3:$G$152))</f>
        <v>0</v>
      </c>
      <c r="K103" s="46">
        <f ca="1">IF(COUNTIFS(Распис!$B$4:$B$300,$A103,Распис!$C$4:$C$300,"&lt;="&amp;K$1,Распис!$D$4:$D$300,"&gt;="&amp;K$1)&gt;0,SUMIFS(Распис!$H$4:$H$300,Распис!$B$4:$B$300,$A103,Распис!$C$4:$C$300,"&lt;="&amp;K$1,Распис!$D$4:$D$300,"&gt;="&amp;K$1),SUMIF(База!$B$3:$B$305,$A103,База!$H$3:$H$152))</f>
        <v>0</v>
      </c>
      <c r="L103" s="46">
        <f ca="1">IF(COUNTIFS(Распис!$B$4:$B$300,$A103,Распис!$C$4:$C$300,"&lt;="&amp;L$1,Распис!$D$4:$D$300,"&gt;="&amp;L$1)&gt;0,SUMIFS(Распис!$I$4:$I$300,Распис!$B$4:$B$300,$A103,Распис!$C$4:$C$300,"&lt;="&amp;L$1,Распис!$D$4:$D$300,"&gt;="&amp;L$1),SUMIF(База!$B$3:$B$305,$A103,База!$I$3:$I$152))</f>
        <v>0</v>
      </c>
      <c r="M103" s="46">
        <f ca="1">IF(COUNTIFS(Распис!$B$4:$B$300,$A103,Распис!$C$4:$C$300,"&lt;="&amp;M$1,Распис!$D$4:$D$300,"&gt;="&amp;M$1)&gt;0,SUMIFS(Распис!$J$4:$J$300,Распис!$B$4:$B$300,$A103,Распис!$C$4:$C$300,"&lt;="&amp;M$1,Распис!$D$4:$D$300,"&gt;="&amp;M$1),SUMIF(База!$B$3:$B$305,$A103,База!$J$3:$J$152))</f>
        <v>0</v>
      </c>
      <c r="N103" s="46">
        <f ca="1">IF(COUNTIFS(Распис!$B$4:$B$300,$A103,Распис!$C$4:$C$300,"&lt;="&amp;N$1,Распис!$D$4:$D$300,"&gt;="&amp;N$1)&gt;0,SUMIFS(Распис!$K$4:$K$300,Распис!$B$4:$B$300,$A103,Распис!$C$4:$C$300,"&lt;="&amp;N$1,Распис!$D$4:$D$300,"&gt;="&amp;N$1),SUMIF(База!$B$3:$B$305,$A103,База!$K$3:$K$152))</f>
        <v>0</v>
      </c>
      <c r="O103" s="46" t="s">
        <v>23</v>
      </c>
      <c r="P103" s="46">
        <f ca="1">IF(COUNTIFS(Распис!$B$4:$B$300,$A103,Распис!$C$4:$C$300,"&lt;="&amp;P$1,Распис!$D$4:$D$300,"&gt;="&amp;P$1)&gt;0,SUMIFS(Распис!$F$4:$F$300,Распис!$B$4:$B$300,$A103,Распис!$C$4:$C$300,"&lt;="&amp;P$1,Распис!$D$4:$D$300,"&gt;="&amp;P$1),SUMIF(База!$B$3:$B$305,$A103,База!$F$3:$F$152))</f>
        <v>0</v>
      </c>
      <c r="Q103" s="46">
        <f ca="1">IF(COUNTIFS(Распис!$B$4:$B$300,$A103,Распис!$C$4:$C$300,"&lt;="&amp;Q$1,Распис!$D$4:$D$300,"&gt;="&amp;Q$1)&gt;0,SUMIFS(Распис!$G$4:$G$300,Распис!$B$4:$B$300,$A103,Распис!$C$4:$C$300,"&lt;="&amp;Q$1,Распис!$D$4:$D$300,"&gt;="&amp;Q$1),SUMIF(База!$B$3:$B$305,$A103,База!$G$3:$G$152))</f>
        <v>0</v>
      </c>
      <c r="R103" s="46">
        <f ca="1">IF(COUNTIFS(Распис!$B$4:$B$300,$A103,Распис!$C$4:$C$300,"&lt;="&amp;R$1,Распис!$D$4:$D$300,"&gt;="&amp;R$1)&gt;0,SUMIFS(Распис!$H$4:$H$300,Распис!$B$4:$B$300,$A103,Распис!$C$4:$C$300,"&lt;="&amp;R$1,Распис!$D$4:$D$300,"&gt;="&amp;R$1),SUMIF(База!$B$3:$B$305,$A103,База!$H$3:$H$152))</f>
        <v>0</v>
      </c>
      <c r="S103" s="46">
        <f ca="1">IF(COUNTIFS(Распис!$B$4:$B$300,$A103,Распис!$C$4:$C$300,"&lt;="&amp;S$1,Распис!$D$4:$D$300,"&gt;="&amp;S$1)&gt;0,SUMIFS(Распис!$I$4:$I$300,Распис!$B$4:$B$300,$A103,Распис!$C$4:$C$300,"&lt;="&amp;S$1,Распис!$D$4:$D$300,"&gt;="&amp;S$1),SUMIF(База!$B$3:$B$305,$A103,База!$I$3:$I$152))</f>
        <v>0</v>
      </c>
      <c r="T103" s="46">
        <f ca="1">IF(COUNTIFS(Распис!$B$4:$B$300,$A103,Распис!$C$4:$C$300,"&lt;="&amp;T$1,Распис!$D$4:$D$300,"&gt;="&amp;T$1)&gt;0,SUMIFS(Распис!$J$4:$J$300,Распис!$B$4:$B$300,$A103,Распис!$C$4:$C$300,"&lt;="&amp;T$1,Распис!$D$4:$D$300,"&gt;="&amp;T$1),SUMIF(База!$B$3:$B$305,$A103,База!$J$3:$J$152))</f>
        <v>0</v>
      </c>
      <c r="U103" s="46">
        <f ca="1">IF(COUNTIFS(Распис!$B$4:$B$300,$A103,Распис!$C$4:$C$300,"&lt;="&amp;U$1,Распис!$D$4:$D$300,"&gt;="&amp;U$1)&gt;0,SUMIFS(Распис!$K$4:$K$300,Распис!$B$4:$B$300,$A103,Распис!$C$4:$C$300,"&lt;="&amp;U$1,Распис!$D$4:$D$300,"&gt;="&amp;U$1),SUMIF(База!$B$3:$B$305,$A103,База!$K$3:$K$152))</f>
        <v>0</v>
      </c>
      <c r="V103" s="46" t="s">
        <v>23</v>
      </c>
      <c r="W103" s="46">
        <f ca="1">IF(COUNTIFS(Распис!$B$4:$B$300,$A103,Распис!$C$4:$C$300,"&lt;="&amp;W$1,Распис!$D$4:$D$300,"&gt;="&amp;W$1)&gt;0,SUMIFS(Распис!$F$4:$F$300,Распис!$B$4:$B$300,$A103,Распис!$C$4:$C$300,"&lt;="&amp;W$1,Распис!$D$4:$D$300,"&gt;="&amp;W$1),SUMIF(База!$B$3:$B$305,$A103,База!$F$3:$F$152))</f>
        <v>0</v>
      </c>
      <c r="X103" s="46">
        <f ca="1">IF(COUNTIFS(Распис!$B$4:$B$300,$A103,Распис!$C$4:$C$300,"&lt;="&amp;X$1,Распис!$D$4:$D$300,"&gt;="&amp;X$1)&gt;0,SUMIFS(Распис!$G$4:$G$300,Распис!$B$4:$B$300,$A103,Распис!$C$4:$C$300,"&lt;="&amp;X$1,Распис!$D$4:$D$300,"&gt;="&amp;X$1),SUMIF(База!$B$3:$B$305,$A103,База!$G$3:$G$152))</f>
        <v>0</v>
      </c>
      <c r="Y103" s="46">
        <f ca="1">IF(COUNTIFS(Распис!$B$4:$B$300,$A103,Распис!$C$4:$C$300,"&lt;="&amp;Y$1,Распис!$D$4:$D$300,"&gt;="&amp;Y$1)&gt;0,SUMIFS(Распис!$H$4:$H$300,Распис!$B$4:$B$300,$A103,Распис!$C$4:$C$300,"&lt;="&amp;Y$1,Распис!$D$4:$D$300,"&gt;="&amp;Y$1),SUMIF(База!$B$3:$B$305,$A103,База!$H$3:$H$152))</f>
        <v>0</v>
      </c>
      <c r="Z103" s="46">
        <f ca="1">IF(COUNTIFS(Распис!$B$4:$B$300,$A103,Распис!$C$4:$C$300,"&lt;="&amp;Z$1,Распис!$D$4:$D$300,"&gt;="&amp;Z$1)&gt;0,SUMIFS(Распис!$I$4:$I$300,Распис!$B$4:$B$300,$A103,Распис!$C$4:$C$300,"&lt;="&amp;Z$1,Распис!$D$4:$D$300,"&gt;="&amp;Z$1),SUMIF(База!$B$3:$B$305,$A103,База!$I$3:$I$152))</f>
        <v>0</v>
      </c>
      <c r="AA103" s="46">
        <f ca="1">IF(COUNTIFS(Распис!$B$4:$B$300,$A103,Распис!$C$4:$C$300,"&lt;="&amp;AA$1,Распис!$D$4:$D$300,"&gt;="&amp;AA$1)&gt;0,SUMIFS(Распис!$J$4:$J$300,Распис!$B$4:$B$300,$A103,Распис!$C$4:$C$300,"&lt;="&amp;AA$1,Распис!$D$4:$D$300,"&gt;="&amp;AA$1),SUMIF(База!$B$3:$B$305,$A103,База!$J$3:$J$152))</f>
        <v>0</v>
      </c>
      <c r="AB103" s="46">
        <f ca="1">IF(COUNTIFS(Распис!$B$4:$B$300,$A103,Распис!$C$4:$C$300,"&lt;="&amp;AB$1,Распис!$D$4:$D$300,"&gt;="&amp;AB$1)&gt;0,SUMIFS(Распис!$K$4:$K$300,Распис!$B$4:$B$300,$A103,Распис!$C$4:$C$300,"&lt;="&amp;AB$1,Распис!$D$4:$D$300,"&gt;="&amp;AB$1),SUMIF(База!$B$3:$B$305,$A103,База!$K$3:$K$152))</f>
        <v>0</v>
      </c>
      <c r="AC103" s="46" t="s">
        <v>23</v>
      </c>
      <c r="AD103" s="46">
        <f ca="1">IF(COUNTIFS(Распис!$B$4:$B$300,$A103,Распис!$C$4:$C$300,"&lt;="&amp;AD$1,Распис!$D$4:$D$300,"&gt;="&amp;AD$1)&gt;0,SUMIFS(Распис!$F$4:$F$300,Распис!$B$4:$B$300,$A103,Распис!$C$4:$C$300,"&lt;="&amp;AD$1,Распис!$D$4:$D$300,"&gt;="&amp;AD$1),SUMIF(База!$B$3:$B$305,$A103,База!$F$3:$F$152))</f>
        <v>0</v>
      </c>
      <c r="AE103" s="46">
        <f ca="1">IF(COUNTIFS(Распис!$B$4:$B$300,$A103,Распис!$C$4:$C$300,"&lt;="&amp;AE$1,Распис!$D$4:$D$300,"&gt;="&amp;AE$1)&gt;0,SUMIFS(Распис!$G$4:$G$300,Распис!$B$4:$B$300,$A103,Распис!$C$4:$C$300,"&lt;="&amp;AE$1,Распис!$D$4:$D$300,"&gt;="&amp;AE$1),SUMIF(База!$B$3:$B$305,$A103,База!$G$3:$G$152))</f>
        <v>0</v>
      </c>
      <c r="AF103" s="46">
        <f ca="1">IF(COUNTIFS(Распис!$B$4:$B$300,$A103,Распис!$C$4:$C$300,"&lt;="&amp;AF$1,Распис!$D$4:$D$300,"&gt;="&amp;AF$1)&gt;0,SUMIFS(Распис!$H$4:$H$300,Распис!$B$4:$B$300,$A103,Распис!$C$4:$C$300,"&lt;="&amp;AF$1,Распис!$D$4:$D$300,"&gt;="&amp;AF$1),SUMIF(База!$B$3:$B$305,$A103,База!$H$3:$H$152))</f>
        <v>0</v>
      </c>
      <c r="AG103" s="46">
        <f t="shared" ca="1" si="17"/>
        <v>0</v>
      </c>
      <c r="AH103" s="46">
        <f ca="1">AG103-SUMIFS(Распред!$G$4:$G$300,Распред!$B$4:$B$300,"январь",Распред!$F$4:$F$300,A103)</f>
        <v>0</v>
      </c>
      <c r="AI103" s="46">
        <f ca="1">AH103+(COUNTIF(B103:AF103,"КД")+SUMIFS(Распред!$AH$4:$AH$300,Распред!$F$4:$F$300,A103,Распред!$B$4:$B$300,"январь"))*4</f>
        <v>20</v>
      </c>
      <c r="AJ103" s="46">
        <f t="shared" ca="1" si="18"/>
        <v>0</v>
      </c>
      <c r="AK103" s="46">
        <f t="shared" ca="1" si="19"/>
        <v>0</v>
      </c>
      <c r="AL103" s="46">
        <f>SUMIFS(Распред!$K$4:$K$300,Распред!$B$4:$B$300,"январь",Распред!$J$4:$J$300,A103)+SUMIFS(Распред!$M$4:$M$300,Распред!$B$4:$B$300,"январь",Распред!$L$4:$L$300,A103)+SUMIFS(Распред!$O$4:$O$300,Распред!$B$4:$B$300,"январь",Распред!$N$4:$N$300,A103)+SUMIFS(Распред!$Q$4:$Q$300,Распред!$B$4:$B$300,"январь",Распред!$P$4:$P$300,A103)+SUMIFS(Распред!$S$4:$S$300,Распред!$B$4:$B$300,"январь",Распред!$R$4:$R$300,A103)+SUMIFS(Распред!$U$4:$U$300,Распред!$B$4:$B$300,"январь",Распред!$T$4:$T$300,A103)+SUMIFS(Распред!$W$4:$W$300,Распред!$B$4:$B$300,"январь",Распред!$V$4:$V$300,A103)+SUMIFS(Распред!$Y$4:$Y$300,Распред!$B$4:$B$300,"январь",Распред!$X$4:$X$300,A103)+SUMIFS(Распред!$AA$4:$AA$300,Распред!$B$4:$B$300,"январь",Распред!$Z$4:$Z$300,A103)+SUMIFS(Распред!$AC$4:$AC$300,Распред!$B$4:$B$300,"январь",Распред!$AB$4:$AB$300,A103)</f>
        <v>0</v>
      </c>
      <c r="AM103" s="46">
        <f t="shared" ca="1" si="20"/>
        <v>0</v>
      </c>
      <c r="AN103" s="46">
        <f t="shared" ca="1" si="21"/>
        <v>0</v>
      </c>
      <c r="AO103" s="46">
        <f t="shared" ca="1" si="22"/>
        <v>0</v>
      </c>
      <c r="AP103" s="46"/>
      <c r="AQ103" s="46">
        <f t="shared" ca="1" si="23"/>
        <v>0</v>
      </c>
      <c r="AR103" s="47"/>
      <c r="AS103" s="47">
        <f t="shared" ca="1" si="24"/>
        <v>0</v>
      </c>
      <c r="AT103" s="47"/>
      <c r="AU103" s="47"/>
      <c r="AV103" s="47"/>
      <c r="AW103" s="47"/>
      <c r="AX103" s="47"/>
      <c r="AY103" s="47"/>
      <c r="AZ103" s="47"/>
      <c r="BA103" s="47"/>
      <c r="BB103" s="47"/>
    </row>
    <row r="104" spans="1:54" x14ac:dyDescent="0.25">
      <c r="A104" s="47">
        <f>База!B104</f>
        <v>0</v>
      </c>
      <c r="B104" s="46" t="s">
        <v>24</v>
      </c>
      <c r="C104" s="46" t="s">
        <v>24</v>
      </c>
      <c r="D104" s="46" t="s">
        <v>25</v>
      </c>
      <c r="E104" s="46" t="s">
        <v>25</v>
      </c>
      <c r="F104" s="46" t="s">
        <v>25</v>
      </c>
      <c r="G104" s="46" t="s">
        <v>25</v>
      </c>
      <c r="H104" s="46" t="s">
        <v>23</v>
      </c>
      <c r="I104" s="46" t="s">
        <v>25</v>
      </c>
      <c r="J104" s="46">
        <f ca="1">IF(COUNTIFS(Распис!$B$4:$B$300,$A104,Распис!$C$4:$C$300,"&lt;="&amp;J$1,Распис!$D$4:$D$300,"&gt;="&amp;J$1)&gt;0,SUMIFS(Распис!$G$4:$G$300,Распис!$B$4:$B$300,$A104,Распис!$C$4:$C$300,"&lt;="&amp;J$1,Распис!$D$4:$D$300,"&gt;="&amp;J$1),SUMIF(База!$B$3:$B$305,$A104,База!$G$3:$G$152))</f>
        <v>0</v>
      </c>
      <c r="K104" s="46">
        <f ca="1">IF(COUNTIFS(Распис!$B$4:$B$300,$A104,Распис!$C$4:$C$300,"&lt;="&amp;K$1,Распис!$D$4:$D$300,"&gt;="&amp;K$1)&gt;0,SUMIFS(Распис!$H$4:$H$300,Распис!$B$4:$B$300,$A104,Распис!$C$4:$C$300,"&lt;="&amp;K$1,Распис!$D$4:$D$300,"&gt;="&amp;K$1),SUMIF(База!$B$3:$B$305,$A104,База!$H$3:$H$152))</f>
        <v>0</v>
      </c>
      <c r="L104" s="46">
        <f ca="1">IF(COUNTIFS(Распис!$B$4:$B$300,$A104,Распис!$C$4:$C$300,"&lt;="&amp;L$1,Распис!$D$4:$D$300,"&gt;="&amp;L$1)&gt;0,SUMIFS(Распис!$I$4:$I$300,Распис!$B$4:$B$300,$A104,Распис!$C$4:$C$300,"&lt;="&amp;L$1,Распис!$D$4:$D$300,"&gt;="&amp;L$1),SUMIF(База!$B$3:$B$305,$A104,База!$I$3:$I$152))</f>
        <v>0</v>
      </c>
      <c r="M104" s="46">
        <f ca="1">IF(COUNTIFS(Распис!$B$4:$B$300,$A104,Распис!$C$4:$C$300,"&lt;="&amp;M$1,Распис!$D$4:$D$300,"&gt;="&amp;M$1)&gt;0,SUMIFS(Распис!$J$4:$J$300,Распис!$B$4:$B$300,$A104,Распис!$C$4:$C$300,"&lt;="&amp;M$1,Распис!$D$4:$D$300,"&gt;="&amp;M$1),SUMIF(База!$B$3:$B$305,$A104,База!$J$3:$J$152))</f>
        <v>0</v>
      </c>
      <c r="N104" s="46">
        <f ca="1">IF(COUNTIFS(Распис!$B$4:$B$300,$A104,Распис!$C$4:$C$300,"&lt;="&amp;N$1,Распис!$D$4:$D$300,"&gt;="&amp;N$1)&gt;0,SUMIFS(Распис!$K$4:$K$300,Распис!$B$4:$B$300,$A104,Распис!$C$4:$C$300,"&lt;="&amp;N$1,Распис!$D$4:$D$300,"&gt;="&amp;N$1),SUMIF(База!$B$3:$B$305,$A104,База!$K$3:$K$152))</f>
        <v>0</v>
      </c>
      <c r="O104" s="46" t="s">
        <v>23</v>
      </c>
      <c r="P104" s="46">
        <f ca="1">IF(COUNTIFS(Распис!$B$4:$B$300,$A104,Распис!$C$4:$C$300,"&lt;="&amp;P$1,Распис!$D$4:$D$300,"&gt;="&amp;P$1)&gt;0,SUMIFS(Распис!$F$4:$F$300,Распис!$B$4:$B$300,$A104,Распис!$C$4:$C$300,"&lt;="&amp;P$1,Распис!$D$4:$D$300,"&gt;="&amp;P$1),SUMIF(База!$B$3:$B$305,$A104,База!$F$3:$F$152))</f>
        <v>0</v>
      </c>
      <c r="Q104" s="46">
        <f ca="1">IF(COUNTIFS(Распис!$B$4:$B$300,$A104,Распис!$C$4:$C$300,"&lt;="&amp;Q$1,Распис!$D$4:$D$300,"&gt;="&amp;Q$1)&gt;0,SUMIFS(Распис!$G$4:$G$300,Распис!$B$4:$B$300,$A104,Распис!$C$4:$C$300,"&lt;="&amp;Q$1,Распис!$D$4:$D$300,"&gt;="&amp;Q$1),SUMIF(База!$B$3:$B$305,$A104,База!$G$3:$G$152))</f>
        <v>0</v>
      </c>
      <c r="R104" s="46">
        <f ca="1">IF(COUNTIFS(Распис!$B$4:$B$300,$A104,Распис!$C$4:$C$300,"&lt;="&amp;R$1,Распис!$D$4:$D$300,"&gt;="&amp;R$1)&gt;0,SUMIFS(Распис!$H$4:$H$300,Распис!$B$4:$B$300,$A104,Распис!$C$4:$C$300,"&lt;="&amp;R$1,Распис!$D$4:$D$300,"&gt;="&amp;R$1),SUMIF(База!$B$3:$B$305,$A104,База!$H$3:$H$152))</f>
        <v>0</v>
      </c>
      <c r="S104" s="46">
        <f ca="1">IF(COUNTIFS(Распис!$B$4:$B$300,$A104,Распис!$C$4:$C$300,"&lt;="&amp;S$1,Распис!$D$4:$D$300,"&gt;="&amp;S$1)&gt;0,SUMIFS(Распис!$I$4:$I$300,Распис!$B$4:$B$300,$A104,Распис!$C$4:$C$300,"&lt;="&amp;S$1,Распис!$D$4:$D$300,"&gt;="&amp;S$1),SUMIF(База!$B$3:$B$305,$A104,База!$I$3:$I$152))</f>
        <v>0</v>
      </c>
      <c r="T104" s="46">
        <f ca="1">IF(COUNTIFS(Распис!$B$4:$B$300,$A104,Распис!$C$4:$C$300,"&lt;="&amp;T$1,Распис!$D$4:$D$300,"&gt;="&amp;T$1)&gt;0,SUMIFS(Распис!$J$4:$J$300,Распис!$B$4:$B$300,$A104,Распис!$C$4:$C$300,"&lt;="&amp;T$1,Распис!$D$4:$D$300,"&gt;="&amp;T$1),SUMIF(База!$B$3:$B$305,$A104,База!$J$3:$J$152))</f>
        <v>0</v>
      </c>
      <c r="U104" s="46">
        <f ca="1">IF(COUNTIFS(Распис!$B$4:$B$300,$A104,Распис!$C$4:$C$300,"&lt;="&amp;U$1,Распис!$D$4:$D$300,"&gt;="&amp;U$1)&gt;0,SUMIFS(Распис!$K$4:$K$300,Распис!$B$4:$B$300,$A104,Распис!$C$4:$C$300,"&lt;="&amp;U$1,Распис!$D$4:$D$300,"&gt;="&amp;U$1),SUMIF(База!$B$3:$B$305,$A104,База!$K$3:$K$152))</f>
        <v>0</v>
      </c>
      <c r="V104" s="46" t="s">
        <v>23</v>
      </c>
      <c r="W104" s="46">
        <f ca="1">IF(COUNTIFS(Распис!$B$4:$B$300,$A104,Распис!$C$4:$C$300,"&lt;="&amp;W$1,Распис!$D$4:$D$300,"&gt;="&amp;W$1)&gt;0,SUMIFS(Распис!$F$4:$F$300,Распис!$B$4:$B$300,$A104,Распис!$C$4:$C$300,"&lt;="&amp;W$1,Распис!$D$4:$D$300,"&gt;="&amp;W$1),SUMIF(База!$B$3:$B$305,$A104,База!$F$3:$F$152))</f>
        <v>0</v>
      </c>
      <c r="X104" s="46">
        <f ca="1">IF(COUNTIFS(Распис!$B$4:$B$300,$A104,Распис!$C$4:$C$300,"&lt;="&amp;X$1,Распис!$D$4:$D$300,"&gt;="&amp;X$1)&gt;0,SUMIFS(Распис!$G$4:$G$300,Распис!$B$4:$B$300,$A104,Распис!$C$4:$C$300,"&lt;="&amp;X$1,Распис!$D$4:$D$300,"&gt;="&amp;X$1),SUMIF(База!$B$3:$B$305,$A104,База!$G$3:$G$152))</f>
        <v>0</v>
      </c>
      <c r="Y104" s="46">
        <f ca="1">IF(COUNTIFS(Распис!$B$4:$B$300,$A104,Распис!$C$4:$C$300,"&lt;="&amp;Y$1,Распис!$D$4:$D$300,"&gt;="&amp;Y$1)&gt;0,SUMIFS(Распис!$H$4:$H$300,Распис!$B$4:$B$300,$A104,Распис!$C$4:$C$300,"&lt;="&amp;Y$1,Распис!$D$4:$D$300,"&gt;="&amp;Y$1),SUMIF(База!$B$3:$B$305,$A104,База!$H$3:$H$152))</f>
        <v>0</v>
      </c>
      <c r="Z104" s="46">
        <f ca="1">IF(COUNTIFS(Распис!$B$4:$B$300,$A104,Распис!$C$4:$C$300,"&lt;="&amp;Z$1,Распис!$D$4:$D$300,"&gt;="&amp;Z$1)&gt;0,SUMIFS(Распис!$I$4:$I$300,Распис!$B$4:$B$300,$A104,Распис!$C$4:$C$300,"&lt;="&amp;Z$1,Распис!$D$4:$D$300,"&gt;="&amp;Z$1),SUMIF(База!$B$3:$B$305,$A104,База!$I$3:$I$152))</f>
        <v>0</v>
      </c>
      <c r="AA104" s="46">
        <f ca="1">IF(COUNTIFS(Распис!$B$4:$B$300,$A104,Распис!$C$4:$C$300,"&lt;="&amp;AA$1,Распис!$D$4:$D$300,"&gt;="&amp;AA$1)&gt;0,SUMIFS(Распис!$J$4:$J$300,Распис!$B$4:$B$300,$A104,Распис!$C$4:$C$300,"&lt;="&amp;AA$1,Распис!$D$4:$D$300,"&gt;="&amp;AA$1),SUMIF(База!$B$3:$B$305,$A104,База!$J$3:$J$152))</f>
        <v>0</v>
      </c>
      <c r="AB104" s="46">
        <f ca="1">IF(COUNTIFS(Распис!$B$4:$B$300,$A104,Распис!$C$4:$C$300,"&lt;="&amp;AB$1,Распис!$D$4:$D$300,"&gt;="&amp;AB$1)&gt;0,SUMIFS(Распис!$K$4:$K$300,Распис!$B$4:$B$300,$A104,Распис!$C$4:$C$300,"&lt;="&amp;AB$1,Распис!$D$4:$D$300,"&gt;="&amp;AB$1),SUMIF(База!$B$3:$B$305,$A104,База!$K$3:$K$152))</f>
        <v>0</v>
      </c>
      <c r="AC104" s="46" t="s">
        <v>23</v>
      </c>
      <c r="AD104" s="46">
        <f ca="1">IF(COUNTIFS(Распис!$B$4:$B$300,$A104,Распис!$C$4:$C$300,"&lt;="&amp;AD$1,Распис!$D$4:$D$300,"&gt;="&amp;AD$1)&gt;0,SUMIFS(Распис!$F$4:$F$300,Распис!$B$4:$B$300,$A104,Распис!$C$4:$C$300,"&lt;="&amp;AD$1,Распис!$D$4:$D$300,"&gt;="&amp;AD$1),SUMIF(База!$B$3:$B$305,$A104,База!$F$3:$F$152))</f>
        <v>0</v>
      </c>
      <c r="AE104" s="46">
        <f ca="1">IF(COUNTIFS(Распис!$B$4:$B$300,$A104,Распис!$C$4:$C$300,"&lt;="&amp;AE$1,Распис!$D$4:$D$300,"&gt;="&amp;AE$1)&gt;0,SUMIFS(Распис!$G$4:$G$300,Распис!$B$4:$B$300,$A104,Распис!$C$4:$C$300,"&lt;="&amp;AE$1,Распис!$D$4:$D$300,"&gt;="&amp;AE$1),SUMIF(База!$B$3:$B$305,$A104,База!$G$3:$G$152))</f>
        <v>0</v>
      </c>
      <c r="AF104" s="46">
        <f ca="1">IF(COUNTIFS(Распис!$B$4:$B$300,$A104,Распис!$C$4:$C$300,"&lt;="&amp;AF$1,Распис!$D$4:$D$300,"&gt;="&amp;AF$1)&gt;0,SUMIFS(Распис!$H$4:$H$300,Распис!$B$4:$B$300,$A104,Распис!$C$4:$C$300,"&lt;="&amp;AF$1,Распис!$D$4:$D$300,"&gt;="&amp;AF$1),SUMIF(База!$B$3:$B$305,$A104,База!$H$3:$H$152))</f>
        <v>0</v>
      </c>
      <c r="AG104" s="46">
        <f t="shared" ca="1" si="17"/>
        <v>0</v>
      </c>
      <c r="AH104" s="46">
        <f ca="1">AG104-SUMIFS(Распред!$G$4:$G$300,Распред!$B$4:$B$300,"январь",Распред!$F$4:$F$300,A104)</f>
        <v>0</v>
      </c>
      <c r="AI104" s="46">
        <f ca="1">AH104+(COUNTIF(B104:AF104,"КД")+SUMIFS(Распред!$AH$4:$AH$300,Распред!$F$4:$F$300,A104,Распред!$B$4:$B$300,"январь"))*4</f>
        <v>20</v>
      </c>
      <c r="AJ104" s="46">
        <f t="shared" ca="1" si="18"/>
        <v>0</v>
      </c>
      <c r="AK104" s="46">
        <f t="shared" ca="1" si="19"/>
        <v>0</v>
      </c>
      <c r="AL104" s="46">
        <f>SUMIFS(Распред!$K$4:$K$300,Распред!$B$4:$B$300,"январь",Распред!$J$4:$J$300,A104)+SUMIFS(Распред!$M$4:$M$300,Распред!$B$4:$B$300,"январь",Распред!$L$4:$L$300,A104)+SUMIFS(Распред!$O$4:$O$300,Распред!$B$4:$B$300,"январь",Распред!$N$4:$N$300,A104)+SUMIFS(Распред!$Q$4:$Q$300,Распред!$B$4:$B$300,"январь",Распред!$P$4:$P$300,A104)+SUMIFS(Распред!$S$4:$S$300,Распред!$B$4:$B$300,"январь",Распред!$R$4:$R$300,A104)+SUMIFS(Распред!$U$4:$U$300,Распред!$B$4:$B$300,"январь",Распред!$T$4:$T$300,A104)+SUMIFS(Распред!$W$4:$W$300,Распред!$B$4:$B$300,"январь",Распред!$V$4:$V$300,A104)+SUMIFS(Распред!$Y$4:$Y$300,Распред!$B$4:$B$300,"январь",Распред!$X$4:$X$300,A104)+SUMIFS(Распред!$AA$4:$AA$300,Распред!$B$4:$B$300,"январь",Распред!$Z$4:$Z$300,A104)+SUMIFS(Распред!$AC$4:$AC$300,Распред!$B$4:$B$300,"январь",Распред!$AB$4:$AB$300,A104)</f>
        <v>0</v>
      </c>
      <c r="AM104" s="46">
        <f t="shared" ca="1" si="20"/>
        <v>0</v>
      </c>
      <c r="AN104" s="46">
        <f t="shared" ca="1" si="21"/>
        <v>0</v>
      </c>
      <c r="AO104" s="46">
        <f t="shared" ca="1" si="22"/>
        <v>0</v>
      </c>
      <c r="AP104" s="46"/>
      <c r="AQ104" s="46">
        <f t="shared" ca="1" si="23"/>
        <v>0</v>
      </c>
      <c r="AR104" s="47"/>
      <c r="AS104" s="47">
        <f t="shared" ca="1" si="24"/>
        <v>0</v>
      </c>
      <c r="AT104" s="47"/>
      <c r="AU104" s="47"/>
      <c r="AV104" s="47"/>
      <c r="AW104" s="47"/>
      <c r="AX104" s="47"/>
      <c r="AY104" s="47"/>
      <c r="AZ104" s="47"/>
      <c r="BA104" s="47"/>
      <c r="BB104" s="47"/>
    </row>
    <row r="105" spans="1:54" x14ac:dyDescent="0.25">
      <c r="A105" s="47">
        <f>База!B105</f>
        <v>0</v>
      </c>
      <c r="B105" s="46" t="s">
        <v>24</v>
      </c>
      <c r="C105" s="46" t="s">
        <v>24</v>
      </c>
      <c r="D105" s="46" t="s">
        <v>25</v>
      </c>
      <c r="E105" s="46" t="s">
        <v>25</v>
      </c>
      <c r="F105" s="46" t="s">
        <v>25</v>
      </c>
      <c r="G105" s="46" t="s">
        <v>25</v>
      </c>
      <c r="H105" s="46" t="s">
        <v>23</v>
      </c>
      <c r="I105" s="46" t="s">
        <v>25</v>
      </c>
      <c r="J105" s="46">
        <f ca="1">IF(COUNTIFS(Распис!$B$4:$B$300,$A105,Распис!$C$4:$C$300,"&lt;="&amp;J$1,Распис!$D$4:$D$300,"&gt;="&amp;J$1)&gt;0,SUMIFS(Распис!$G$4:$G$300,Распис!$B$4:$B$300,$A105,Распис!$C$4:$C$300,"&lt;="&amp;J$1,Распис!$D$4:$D$300,"&gt;="&amp;J$1),SUMIF(База!$B$3:$B$305,$A105,База!$G$3:$G$152))</f>
        <v>0</v>
      </c>
      <c r="K105" s="46">
        <f ca="1">IF(COUNTIFS(Распис!$B$4:$B$300,$A105,Распис!$C$4:$C$300,"&lt;="&amp;K$1,Распис!$D$4:$D$300,"&gt;="&amp;K$1)&gt;0,SUMIFS(Распис!$H$4:$H$300,Распис!$B$4:$B$300,$A105,Распис!$C$4:$C$300,"&lt;="&amp;K$1,Распис!$D$4:$D$300,"&gt;="&amp;K$1),SUMIF(База!$B$3:$B$305,$A105,База!$H$3:$H$152))</f>
        <v>0</v>
      </c>
      <c r="L105" s="46">
        <f ca="1">IF(COUNTIFS(Распис!$B$4:$B$300,$A105,Распис!$C$4:$C$300,"&lt;="&amp;L$1,Распис!$D$4:$D$300,"&gt;="&amp;L$1)&gt;0,SUMIFS(Распис!$I$4:$I$300,Распис!$B$4:$B$300,$A105,Распис!$C$4:$C$300,"&lt;="&amp;L$1,Распис!$D$4:$D$300,"&gt;="&amp;L$1),SUMIF(База!$B$3:$B$305,$A105,База!$I$3:$I$152))</f>
        <v>0</v>
      </c>
      <c r="M105" s="46">
        <f ca="1">IF(COUNTIFS(Распис!$B$4:$B$300,$A105,Распис!$C$4:$C$300,"&lt;="&amp;M$1,Распис!$D$4:$D$300,"&gt;="&amp;M$1)&gt;0,SUMIFS(Распис!$J$4:$J$300,Распис!$B$4:$B$300,$A105,Распис!$C$4:$C$300,"&lt;="&amp;M$1,Распис!$D$4:$D$300,"&gt;="&amp;M$1),SUMIF(База!$B$3:$B$305,$A105,База!$J$3:$J$152))</f>
        <v>0</v>
      </c>
      <c r="N105" s="46">
        <f ca="1">IF(COUNTIFS(Распис!$B$4:$B$300,$A105,Распис!$C$4:$C$300,"&lt;="&amp;N$1,Распис!$D$4:$D$300,"&gt;="&amp;N$1)&gt;0,SUMIFS(Распис!$K$4:$K$300,Распис!$B$4:$B$300,$A105,Распис!$C$4:$C$300,"&lt;="&amp;N$1,Распис!$D$4:$D$300,"&gt;="&amp;N$1),SUMIF(База!$B$3:$B$305,$A105,База!$K$3:$K$152))</f>
        <v>0</v>
      </c>
      <c r="O105" s="46" t="s">
        <v>23</v>
      </c>
      <c r="P105" s="46">
        <f ca="1">IF(COUNTIFS(Распис!$B$4:$B$300,$A105,Распис!$C$4:$C$300,"&lt;="&amp;P$1,Распис!$D$4:$D$300,"&gt;="&amp;P$1)&gt;0,SUMIFS(Распис!$F$4:$F$300,Распис!$B$4:$B$300,$A105,Распис!$C$4:$C$300,"&lt;="&amp;P$1,Распис!$D$4:$D$300,"&gt;="&amp;P$1),SUMIF(База!$B$3:$B$305,$A105,База!$F$3:$F$152))</f>
        <v>0</v>
      </c>
      <c r="Q105" s="46">
        <f ca="1">IF(COUNTIFS(Распис!$B$4:$B$300,$A105,Распис!$C$4:$C$300,"&lt;="&amp;Q$1,Распис!$D$4:$D$300,"&gt;="&amp;Q$1)&gt;0,SUMIFS(Распис!$G$4:$G$300,Распис!$B$4:$B$300,$A105,Распис!$C$4:$C$300,"&lt;="&amp;Q$1,Распис!$D$4:$D$300,"&gt;="&amp;Q$1),SUMIF(База!$B$3:$B$305,$A105,База!$G$3:$G$152))</f>
        <v>0</v>
      </c>
      <c r="R105" s="46">
        <f ca="1">IF(COUNTIFS(Распис!$B$4:$B$300,$A105,Распис!$C$4:$C$300,"&lt;="&amp;R$1,Распис!$D$4:$D$300,"&gt;="&amp;R$1)&gt;0,SUMIFS(Распис!$H$4:$H$300,Распис!$B$4:$B$300,$A105,Распис!$C$4:$C$300,"&lt;="&amp;R$1,Распис!$D$4:$D$300,"&gt;="&amp;R$1),SUMIF(База!$B$3:$B$305,$A105,База!$H$3:$H$152))</f>
        <v>0</v>
      </c>
      <c r="S105" s="46">
        <f ca="1">IF(COUNTIFS(Распис!$B$4:$B$300,$A105,Распис!$C$4:$C$300,"&lt;="&amp;S$1,Распис!$D$4:$D$300,"&gt;="&amp;S$1)&gt;0,SUMIFS(Распис!$I$4:$I$300,Распис!$B$4:$B$300,$A105,Распис!$C$4:$C$300,"&lt;="&amp;S$1,Распис!$D$4:$D$300,"&gt;="&amp;S$1),SUMIF(База!$B$3:$B$305,$A105,База!$I$3:$I$152))</f>
        <v>0</v>
      </c>
      <c r="T105" s="46">
        <f ca="1">IF(COUNTIFS(Распис!$B$4:$B$300,$A105,Распис!$C$4:$C$300,"&lt;="&amp;T$1,Распис!$D$4:$D$300,"&gt;="&amp;T$1)&gt;0,SUMIFS(Распис!$J$4:$J$300,Распис!$B$4:$B$300,$A105,Распис!$C$4:$C$300,"&lt;="&amp;T$1,Распис!$D$4:$D$300,"&gt;="&amp;T$1),SUMIF(База!$B$3:$B$305,$A105,База!$J$3:$J$152))</f>
        <v>0</v>
      </c>
      <c r="U105" s="46">
        <f ca="1">IF(COUNTIFS(Распис!$B$4:$B$300,$A105,Распис!$C$4:$C$300,"&lt;="&amp;U$1,Распис!$D$4:$D$300,"&gt;="&amp;U$1)&gt;0,SUMIFS(Распис!$K$4:$K$300,Распис!$B$4:$B$300,$A105,Распис!$C$4:$C$300,"&lt;="&amp;U$1,Распис!$D$4:$D$300,"&gt;="&amp;U$1),SUMIF(База!$B$3:$B$305,$A105,База!$K$3:$K$152))</f>
        <v>0</v>
      </c>
      <c r="V105" s="46" t="s">
        <v>23</v>
      </c>
      <c r="W105" s="46">
        <f ca="1">IF(COUNTIFS(Распис!$B$4:$B$300,$A105,Распис!$C$4:$C$300,"&lt;="&amp;W$1,Распис!$D$4:$D$300,"&gt;="&amp;W$1)&gt;0,SUMIFS(Распис!$F$4:$F$300,Распис!$B$4:$B$300,$A105,Распис!$C$4:$C$300,"&lt;="&amp;W$1,Распис!$D$4:$D$300,"&gt;="&amp;W$1),SUMIF(База!$B$3:$B$305,$A105,База!$F$3:$F$152))</f>
        <v>0</v>
      </c>
      <c r="X105" s="46">
        <f ca="1">IF(COUNTIFS(Распис!$B$4:$B$300,$A105,Распис!$C$4:$C$300,"&lt;="&amp;X$1,Распис!$D$4:$D$300,"&gt;="&amp;X$1)&gt;0,SUMIFS(Распис!$G$4:$G$300,Распис!$B$4:$B$300,$A105,Распис!$C$4:$C$300,"&lt;="&amp;X$1,Распис!$D$4:$D$300,"&gt;="&amp;X$1),SUMIF(База!$B$3:$B$305,$A105,База!$G$3:$G$152))</f>
        <v>0</v>
      </c>
      <c r="Y105" s="46">
        <f ca="1">IF(COUNTIFS(Распис!$B$4:$B$300,$A105,Распис!$C$4:$C$300,"&lt;="&amp;Y$1,Распис!$D$4:$D$300,"&gt;="&amp;Y$1)&gt;0,SUMIFS(Распис!$H$4:$H$300,Распис!$B$4:$B$300,$A105,Распис!$C$4:$C$300,"&lt;="&amp;Y$1,Распис!$D$4:$D$300,"&gt;="&amp;Y$1),SUMIF(База!$B$3:$B$305,$A105,База!$H$3:$H$152))</f>
        <v>0</v>
      </c>
      <c r="Z105" s="46">
        <f ca="1">IF(COUNTIFS(Распис!$B$4:$B$300,$A105,Распис!$C$4:$C$300,"&lt;="&amp;Z$1,Распис!$D$4:$D$300,"&gt;="&amp;Z$1)&gt;0,SUMIFS(Распис!$I$4:$I$300,Распис!$B$4:$B$300,$A105,Распис!$C$4:$C$300,"&lt;="&amp;Z$1,Распис!$D$4:$D$300,"&gt;="&amp;Z$1),SUMIF(База!$B$3:$B$305,$A105,База!$I$3:$I$152))</f>
        <v>0</v>
      </c>
      <c r="AA105" s="46">
        <f ca="1">IF(COUNTIFS(Распис!$B$4:$B$300,$A105,Распис!$C$4:$C$300,"&lt;="&amp;AA$1,Распис!$D$4:$D$300,"&gt;="&amp;AA$1)&gt;0,SUMIFS(Распис!$J$4:$J$300,Распис!$B$4:$B$300,$A105,Распис!$C$4:$C$300,"&lt;="&amp;AA$1,Распис!$D$4:$D$300,"&gt;="&amp;AA$1),SUMIF(База!$B$3:$B$305,$A105,База!$J$3:$J$152))</f>
        <v>0</v>
      </c>
      <c r="AB105" s="46">
        <f ca="1">IF(COUNTIFS(Распис!$B$4:$B$300,$A105,Распис!$C$4:$C$300,"&lt;="&amp;AB$1,Распис!$D$4:$D$300,"&gt;="&amp;AB$1)&gt;0,SUMIFS(Распис!$K$4:$K$300,Распис!$B$4:$B$300,$A105,Распис!$C$4:$C$300,"&lt;="&amp;AB$1,Распис!$D$4:$D$300,"&gt;="&amp;AB$1),SUMIF(База!$B$3:$B$305,$A105,База!$K$3:$K$152))</f>
        <v>0</v>
      </c>
      <c r="AC105" s="46" t="s">
        <v>23</v>
      </c>
      <c r="AD105" s="46">
        <f ca="1">IF(COUNTIFS(Распис!$B$4:$B$300,$A105,Распис!$C$4:$C$300,"&lt;="&amp;AD$1,Распис!$D$4:$D$300,"&gt;="&amp;AD$1)&gt;0,SUMIFS(Распис!$F$4:$F$300,Распис!$B$4:$B$300,$A105,Распис!$C$4:$C$300,"&lt;="&amp;AD$1,Распис!$D$4:$D$300,"&gt;="&amp;AD$1),SUMIF(База!$B$3:$B$305,$A105,База!$F$3:$F$152))</f>
        <v>0</v>
      </c>
      <c r="AE105" s="46">
        <f ca="1">IF(COUNTIFS(Распис!$B$4:$B$300,$A105,Распис!$C$4:$C$300,"&lt;="&amp;AE$1,Распис!$D$4:$D$300,"&gt;="&amp;AE$1)&gt;0,SUMIFS(Распис!$G$4:$G$300,Распис!$B$4:$B$300,$A105,Распис!$C$4:$C$300,"&lt;="&amp;AE$1,Распис!$D$4:$D$300,"&gt;="&amp;AE$1),SUMIF(База!$B$3:$B$305,$A105,База!$G$3:$G$152))</f>
        <v>0</v>
      </c>
      <c r="AF105" s="46">
        <f ca="1">IF(COUNTIFS(Распис!$B$4:$B$300,$A105,Распис!$C$4:$C$300,"&lt;="&amp;AF$1,Распис!$D$4:$D$300,"&gt;="&amp;AF$1)&gt;0,SUMIFS(Распис!$H$4:$H$300,Распис!$B$4:$B$300,$A105,Распис!$C$4:$C$300,"&lt;="&amp;AF$1,Распис!$D$4:$D$300,"&gt;="&amp;AF$1),SUMIF(База!$B$3:$B$305,$A105,База!$H$3:$H$152))</f>
        <v>0</v>
      </c>
      <c r="AG105" s="46">
        <f t="shared" ca="1" si="17"/>
        <v>0</v>
      </c>
      <c r="AH105" s="46">
        <f ca="1">AG105-SUMIFS(Распред!$G$4:$G$300,Распред!$B$4:$B$300,"январь",Распред!$F$4:$F$300,A105)</f>
        <v>0</v>
      </c>
      <c r="AI105" s="46">
        <f ca="1">AH105+(COUNTIF(B105:AF105,"КД")+SUMIFS(Распред!$AH$4:$AH$300,Распред!$F$4:$F$300,A105,Распред!$B$4:$B$300,"январь"))*4</f>
        <v>20</v>
      </c>
      <c r="AJ105" s="46">
        <f t="shared" ca="1" si="18"/>
        <v>0</v>
      </c>
      <c r="AK105" s="46">
        <f t="shared" ca="1" si="19"/>
        <v>0</v>
      </c>
      <c r="AL105" s="46">
        <f>SUMIFS(Распред!$K$4:$K$300,Распред!$B$4:$B$300,"январь",Распред!$J$4:$J$300,A105)+SUMIFS(Распред!$M$4:$M$300,Распред!$B$4:$B$300,"январь",Распред!$L$4:$L$300,A105)+SUMIFS(Распред!$O$4:$O$300,Распред!$B$4:$B$300,"январь",Распред!$N$4:$N$300,A105)+SUMIFS(Распред!$Q$4:$Q$300,Распред!$B$4:$B$300,"январь",Распред!$P$4:$P$300,A105)+SUMIFS(Распред!$S$4:$S$300,Распред!$B$4:$B$300,"январь",Распред!$R$4:$R$300,A105)+SUMIFS(Распред!$U$4:$U$300,Распред!$B$4:$B$300,"январь",Распред!$T$4:$T$300,A105)+SUMIFS(Распред!$W$4:$W$300,Распред!$B$4:$B$300,"январь",Распред!$V$4:$V$300,A105)+SUMIFS(Распред!$Y$4:$Y$300,Распред!$B$4:$B$300,"январь",Распред!$X$4:$X$300,A105)+SUMIFS(Распред!$AA$4:$AA$300,Распред!$B$4:$B$300,"январь",Распред!$Z$4:$Z$300,A105)+SUMIFS(Распред!$AC$4:$AC$300,Распред!$B$4:$B$300,"январь",Распред!$AB$4:$AB$300,A105)</f>
        <v>0</v>
      </c>
      <c r="AM105" s="46">
        <f t="shared" ca="1" si="20"/>
        <v>0</v>
      </c>
      <c r="AN105" s="46">
        <f t="shared" ca="1" si="21"/>
        <v>0</v>
      </c>
      <c r="AO105" s="46">
        <f t="shared" ca="1" si="22"/>
        <v>0</v>
      </c>
      <c r="AP105" s="46"/>
      <c r="AQ105" s="46">
        <f t="shared" ca="1" si="23"/>
        <v>0</v>
      </c>
      <c r="AR105" s="47"/>
      <c r="AS105" s="47">
        <f t="shared" ca="1" si="24"/>
        <v>0</v>
      </c>
      <c r="AT105" s="47"/>
      <c r="AU105" s="47"/>
      <c r="AV105" s="47"/>
      <c r="AW105" s="47"/>
      <c r="AX105" s="47"/>
      <c r="AY105" s="47"/>
      <c r="AZ105" s="47"/>
      <c r="BA105" s="47"/>
      <c r="BB105" s="47"/>
    </row>
    <row r="106" spans="1:54" x14ac:dyDescent="0.25">
      <c r="A106" s="47">
        <f>База!B106</f>
        <v>0</v>
      </c>
      <c r="B106" s="46" t="s">
        <v>24</v>
      </c>
      <c r="C106" s="46" t="s">
        <v>24</v>
      </c>
      <c r="D106" s="46" t="s">
        <v>25</v>
      </c>
      <c r="E106" s="46" t="s">
        <v>25</v>
      </c>
      <c r="F106" s="46" t="s">
        <v>25</v>
      </c>
      <c r="G106" s="46" t="s">
        <v>25</v>
      </c>
      <c r="H106" s="46" t="s">
        <v>23</v>
      </c>
      <c r="I106" s="46" t="s">
        <v>25</v>
      </c>
      <c r="J106" s="46">
        <f ca="1">IF(COUNTIFS(Распис!$B$4:$B$300,$A106,Распис!$C$4:$C$300,"&lt;="&amp;J$1,Распис!$D$4:$D$300,"&gt;="&amp;J$1)&gt;0,SUMIFS(Распис!$G$4:$G$300,Распис!$B$4:$B$300,$A106,Распис!$C$4:$C$300,"&lt;="&amp;J$1,Распис!$D$4:$D$300,"&gt;="&amp;J$1),SUMIF(База!$B$3:$B$305,$A106,База!$G$3:$G$152))</f>
        <v>0</v>
      </c>
      <c r="K106" s="46">
        <f ca="1">IF(COUNTIFS(Распис!$B$4:$B$300,$A106,Распис!$C$4:$C$300,"&lt;="&amp;K$1,Распис!$D$4:$D$300,"&gt;="&amp;K$1)&gt;0,SUMIFS(Распис!$H$4:$H$300,Распис!$B$4:$B$300,$A106,Распис!$C$4:$C$300,"&lt;="&amp;K$1,Распис!$D$4:$D$300,"&gt;="&amp;K$1),SUMIF(База!$B$3:$B$305,$A106,База!$H$3:$H$152))</f>
        <v>0</v>
      </c>
      <c r="L106" s="46">
        <f ca="1">IF(COUNTIFS(Распис!$B$4:$B$300,$A106,Распис!$C$4:$C$300,"&lt;="&amp;L$1,Распис!$D$4:$D$300,"&gt;="&amp;L$1)&gt;0,SUMIFS(Распис!$I$4:$I$300,Распис!$B$4:$B$300,$A106,Распис!$C$4:$C$300,"&lt;="&amp;L$1,Распис!$D$4:$D$300,"&gt;="&amp;L$1),SUMIF(База!$B$3:$B$305,$A106,База!$I$3:$I$152))</f>
        <v>0</v>
      </c>
      <c r="M106" s="46">
        <f ca="1">IF(COUNTIFS(Распис!$B$4:$B$300,$A106,Распис!$C$4:$C$300,"&lt;="&amp;M$1,Распис!$D$4:$D$300,"&gt;="&amp;M$1)&gt;0,SUMIFS(Распис!$J$4:$J$300,Распис!$B$4:$B$300,$A106,Распис!$C$4:$C$300,"&lt;="&amp;M$1,Распис!$D$4:$D$300,"&gt;="&amp;M$1),SUMIF(База!$B$3:$B$305,$A106,База!$J$3:$J$152))</f>
        <v>0</v>
      </c>
      <c r="N106" s="46">
        <f ca="1">IF(COUNTIFS(Распис!$B$4:$B$300,$A106,Распис!$C$4:$C$300,"&lt;="&amp;N$1,Распис!$D$4:$D$300,"&gt;="&amp;N$1)&gt;0,SUMIFS(Распис!$K$4:$K$300,Распис!$B$4:$B$300,$A106,Распис!$C$4:$C$300,"&lt;="&amp;N$1,Распис!$D$4:$D$300,"&gt;="&amp;N$1),SUMIF(База!$B$3:$B$305,$A106,База!$K$3:$K$152))</f>
        <v>0</v>
      </c>
      <c r="O106" s="46" t="s">
        <v>23</v>
      </c>
      <c r="P106" s="46">
        <f ca="1">IF(COUNTIFS(Распис!$B$4:$B$300,$A106,Распис!$C$4:$C$300,"&lt;="&amp;P$1,Распис!$D$4:$D$300,"&gt;="&amp;P$1)&gt;0,SUMIFS(Распис!$F$4:$F$300,Распис!$B$4:$B$300,$A106,Распис!$C$4:$C$300,"&lt;="&amp;P$1,Распис!$D$4:$D$300,"&gt;="&amp;P$1),SUMIF(База!$B$3:$B$305,$A106,База!$F$3:$F$152))</f>
        <v>0</v>
      </c>
      <c r="Q106" s="46">
        <f ca="1">IF(COUNTIFS(Распис!$B$4:$B$300,$A106,Распис!$C$4:$C$300,"&lt;="&amp;Q$1,Распис!$D$4:$D$300,"&gt;="&amp;Q$1)&gt;0,SUMIFS(Распис!$G$4:$G$300,Распис!$B$4:$B$300,$A106,Распис!$C$4:$C$300,"&lt;="&amp;Q$1,Распис!$D$4:$D$300,"&gt;="&amp;Q$1),SUMIF(База!$B$3:$B$305,$A106,База!$G$3:$G$152))</f>
        <v>0</v>
      </c>
      <c r="R106" s="46">
        <f ca="1">IF(COUNTIFS(Распис!$B$4:$B$300,$A106,Распис!$C$4:$C$300,"&lt;="&amp;R$1,Распис!$D$4:$D$300,"&gt;="&amp;R$1)&gt;0,SUMIFS(Распис!$H$4:$H$300,Распис!$B$4:$B$300,$A106,Распис!$C$4:$C$300,"&lt;="&amp;R$1,Распис!$D$4:$D$300,"&gt;="&amp;R$1),SUMIF(База!$B$3:$B$305,$A106,База!$H$3:$H$152))</f>
        <v>0</v>
      </c>
      <c r="S106" s="46">
        <f ca="1">IF(COUNTIFS(Распис!$B$4:$B$300,$A106,Распис!$C$4:$C$300,"&lt;="&amp;S$1,Распис!$D$4:$D$300,"&gt;="&amp;S$1)&gt;0,SUMIFS(Распис!$I$4:$I$300,Распис!$B$4:$B$300,$A106,Распис!$C$4:$C$300,"&lt;="&amp;S$1,Распис!$D$4:$D$300,"&gt;="&amp;S$1),SUMIF(База!$B$3:$B$305,$A106,База!$I$3:$I$152))</f>
        <v>0</v>
      </c>
      <c r="T106" s="46">
        <f ca="1">IF(COUNTIFS(Распис!$B$4:$B$300,$A106,Распис!$C$4:$C$300,"&lt;="&amp;T$1,Распис!$D$4:$D$300,"&gt;="&amp;T$1)&gt;0,SUMIFS(Распис!$J$4:$J$300,Распис!$B$4:$B$300,$A106,Распис!$C$4:$C$300,"&lt;="&amp;T$1,Распис!$D$4:$D$300,"&gt;="&amp;T$1),SUMIF(База!$B$3:$B$305,$A106,База!$J$3:$J$152))</f>
        <v>0</v>
      </c>
      <c r="U106" s="46">
        <f ca="1">IF(COUNTIFS(Распис!$B$4:$B$300,$A106,Распис!$C$4:$C$300,"&lt;="&amp;U$1,Распис!$D$4:$D$300,"&gt;="&amp;U$1)&gt;0,SUMIFS(Распис!$K$4:$K$300,Распис!$B$4:$B$300,$A106,Распис!$C$4:$C$300,"&lt;="&amp;U$1,Распис!$D$4:$D$300,"&gt;="&amp;U$1),SUMIF(База!$B$3:$B$305,$A106,База!$K$3:$K$152))</f>
        <v>0</v>
      </c>
      <c r="V106" s="46" t="s">
        <v>23</v>
      </c>
      <c r="W106" s="46">
        <f ca="1">IF(COUNTIFS(Распис!$B$4:$B$300,$A106,Распис!$C$4:$C$300,"&lt;="&amp;W$1,Распис!$D$4:$D$300,"&gt;="&amp;W$1)&gt;0,SUMIFS(Распис!$F$4:$F$300,Распис!$B$4:$B$300,$A106,Распис!$C$4:$C$300,"&lt;="&amp;W$1,Распис!$D$4:$D$300,"&gt;="&amp;W$1),SUMIF(База!$B$3:$B$305,$A106,База!$F$3:$F$152))</f>
        <v>0</v>
      </c>
      <c r="X106" s="46">
        <f ca="1">IF(COUNTIFS(Распис!$B$4:$B$300,$A106,Распис!$C$4:$C$300,"&lt;="&amp;X$1,Распис!$D$4:$D$300,"&gt;="&amp;X$1)&gt;0,SUMIFS(Распис!$G$4:$G$300,Распис!$B$4:$B$300,$A106,Распис!$C$4:$C$300,"&lt;="&amp;X$1,Распис!$D$4:$D$300,"&gt;="&amp;X$1),SUMIF(База!$B$3:$B$305,$A106,База!$G$3:$G$152))</f>
        <v>0</v>
      </c>
      <c r="Y106" s="46">
        <f ca="1">IF(COUNTIFS(Распис!$B$4:$B$300,$A106,Распис!$C$4:$C$300,"&lt;="&amp;Y$1,Распис!$D$4:$D$300,"&gt;="&amp;Y$1)&gt;0,SUMIFS(Распис!$H$4:$H$300,Распис!$B$4:$B$300,$A106,Распис!$C$4:$C$300,"&lt;="&amp;Y$1,Распис!$D$4:$D$300,"&gt;="&amp;Y$1),SUMIF(База!$B$3:$B$305,$A106,База!$H$3:$H$152))</f>
        <v>0</v>
      </c>
      <c r="Z106" s="46">
        <f ca="1">IF(COUNTIFS(Распис!$B$4:$B$300,$A106,Распис!$C$4:$C$300,"&lt;="&amp;Z$1,Распис!$D$4:$D$300,"&gt;="&amp;Z$1)&gt;0,SUMIFS(Распис!$I$4:$I$300,Распис!$B$4:$B$300,$A106,Распис!$C$4:$C$300,"&lt;="&amp;Z$1,Распис!$D$4:$D$300,"&gt;="&amp;Z$1),SUMIF(База!$B$3:$B$305,$A106,База!$I$3:$I$152))</f>
        <v>0</v>
      </c>
      <c r="AA106" s="46">
        <f ca="1">IF(COUNTIFS(Распис!$B$4:$B$300,$A106,Распис!$C$4:$C$300,"&lt;="&amp;AA$1,Распис!$D$4:$D$300,"&gt;="&amp;AA$1)&gt;0,SUMIFS(Распис!$J$4:$J$300,Распис!$B$4:$B$300,$A106,Распис!$C$4:$C$300,"&lt;="&amp;AA$1,Распис!$D$4:$D$300,"&gt;="&amp;AA$1),SUMIF(База!$B$3:$B$305,$A106,База!$J$3:$J$152))</f>
        <v>0</v>
      </c>
      <c r="AB106" s="46">
        <f ca="1">IF(COUNTIFS(Распис!$B$4:$B$300,$A106,Распис!$C$4:$C$300,"&lt;="&amp;AB$1,Распис!$D$4:$D$300,"&gt;="&amp;AB$1)&gt;0,SUMIFS(Распис!$K$4:$K$300,Распис!$B$4:$B$300,$A106,Распис!$C$4:$C$300,"&lt;="&amp;AB$1,Распис!$D$4:$D$300,"&gt;="&amp;AB$1),SUMIF(База!$B$3:$B$305,$A106,База!$K$3:$K$152))</f>
        <v>0</v>
      </c>
      <c r="AC106" s="46" t="s">
        <v>23</v>
      </c>
      <c r="AD106" s="46">
        <f ca="1">IF(COUNTIFS(Распис!$B$4:$B$300,$A106,Распис!$C$4:$C$300,"&lt;="&amp;AD$1,Распис!$D$4:$D$300,"&gt;="&amp;AD$1)&gt;0,SUMIFS(Распис!$F$4:$F$300,Распис!$B$4:$B$300,$A106,Распис!$C$4:$C$300,"&lt;="&amp;AD$1,Распис!$D$4:$D$300,"&gt;="&amp;AD$1),SUMIF(База!$B$3:$B$305,$A106,База!$F$3:$F$152))</f>
        <v>0</v>
      </c>
      <c r="AE106" s="46">
        <f ca="1">IF(COUNTIFS(Распис!$B$4:$B$300,$A106,Распис!$C$4:$C$300,"&lt;="&amp;AE$1,Распис!$D$4:$D$300,"&gt;="&amp;AE$1)&gt;0,SUMIFS(Распис!$G$4:$G$300,Распис!$B$4:$B$300,$A106,Распис!$C$4:$C$300,"&lt;="&amp;AE$1,Распис!$D$4:$D$300,"&gt;="&amp;AE$1),SUMIF(База!$B$3:$B$305,$A106,База!$G$3:$G$152))</f>
        <v>0</v>
      </c>
      <c r="AF106" s="46">
        <f ca="1">IF(COUNTIFS(Распис!$B$4:$B$300,$A106,Распис!$C$4:$C$300,"&lt;="&amp;AF$1,Распис!$D$4:$D$300,"&gt;="&amp;AF$1)&gt;0,SUMIFS(Распис!$H$4:$H$300,Распис!$B$4:$B$300,$A106,Распис!$C$4:$C$300,"&lt;="&amp;AF$1,Распис!$D$4:$D$300,"&gt;="&amp;AF$1),SUMIF(База!$B$3:$B$305,$A106,База!$H$3:$H$152))</f>
        <v>0</v>
      </c>
      <c r="AG106" s="46">
        <f t="shared" ca="1" si="17"/>
        <v>0</v>
      </c>
      <c r="AH106" s="46">
        <f ca="1">AG106-SUMIFS(Распред!$G$4:$G$300,Распред!$B$4:$B$300,"январь",Распред!$F$4:$F$300,A106)</f>
        <v>0</v>
      </c>
      <c r="AI106" s="46">
        <f ca="1">AH106+(COUNTIF(B106:AF106,"КД")+SUMIFS(Распред!$AH$4:$AH$300,Распред!$F$4:$F$300,A106,Распред!$B$4:$B$300,"январь"))*4</f>
        <v>20</v>
      </c>
      <c r="AJ106" s="46">
        <f t="shared" ca="1" si="18"/>
        <v>0</v>
      </c>
      <c r="AK106" s="46">
        <f t="shared" ca="1" si="19"/>
        <v>0</v>
      </c>
      <c r="AL106" s="46">
        <f>SUMIFS(Распред!$K$4:$K$300,Распред!$B$4:$B$300,"январь",Распред!$J$4:$J$300,A106)+SUMIFS(Распред!$M$4:$M$300,Распред!$B$4:$B$300,"январь",Распред!$L$4:$L$300,A106)+SUMIFS(Распред!$O$4:$O$300,Распред!$B$4:$B$300,"январь",Распред!$N$4:$N$300,A106)+SUMIFS(Распред!$Q$4:$Q$300,Распред!$B$4:$B$300,"январь",Распред!$P$4:$P$300,A106)+SUMIFS(Распред!$S$4:$S$300,Распред!$B$4:$B$300,"январь",Распред!$R$4:$R$300,A106)+SUMIFS(Распред!$U$4:$U$300,Распред!$B$4:$B$300,"январь",Распред!$T$4:$T$300,A106)+SUMIFS(Распред!$W$4:$W$300,Распред!$B$4:$B$300,"январь",Распред!$V$4:$V$300,A106)+SUMIFS(Распред!$Y$4:$Y$300,Распред!$B$4:$B$300,"январь",Распред!$X$4:$X$300,A106)+SUMIFS(Распред!$AA$4:$AA$300,Распред!$B$4:$B$300,"январь",Распред!$Z$4:$Z$300,A106)+SUMIFS(Распред!$AC$4:$AC$300,Распред!$B$4:$B$300,"январь",Распред!$AB$4:$AB$300,A106)</f>
        <v>0</v>
      </c>
      <c r="AM106" s="46">
        <f t="shared" ca="1" si="20"/>
        <v>0</v>
      </c>
      <c r="AN106" s="46">
        <f t="shared" ca="1" si="21"/>
        <v>0</v>
      </c>
      <c r="AO106" s="46">
        <f t="shared" ca="1" si="22"/>
        <v>0</v>
      </c>
      <c r="AP106" s="46"/>
      <c r="AQ106" s="46">
        <f t="shared" ca="1" si="23"/>
        <v>0</v>
      </c>
      <c r="AR106" s="47"/>
      <c r="AS106" s="47">
        <f t="shared" ca="1" si="24"/>
        <v>0</v>
      </c>
      <c r="AT106" s="47"/>
      <c r="AU106" s="47"/>
      <c r="AV106" s="47"/>
      <c r="AW106" s="47"/>
      <c r="AX106" s="47"/>
      <c r="AY106" s="47"/>
      <c r="AZ106" s="47"/>
      <c r="BA106" s="47"/>
      <c r="BB106" s="47"/>
    </row>
    <row r="107" spans="1:54" x14ac:dyDescent="0.25">
      <c r="A107" s="47">
        <f>База!B107</f>
        <v>0</v>
      </c>
      <c r="B107" s="46" t="s">
        <v>24</v>
      </c>
      <c r="C107" s="46" t="s">
        <v>24</v>
      </c>
      <c r="D107" s="46" t="s">
        <v>25</v>
      </c>
      <c r="E107" s="46" t="s">
        <v>25</v>
      </c>
      <c r="F107" s="46" t="s">
        <v>25</v>
      </c>
      <c r="G107" s="46" t="s">
        <v>25</v>
      </c>
      <c r="H107" s="46" t="s">
        <v>23</v>
      </c>
      <c r="I107" s="46" t="s">
        <v>25</v>
      </c>
      <c r="J107" s="46">
        <f ca="1">IF(COUNTIFS(Распис!$B$4:$B$300,$A107,Распис!$C$4:$C$300,"&lt;="&amp;J$1,Распис!$D$4:$D$300,"&gt;="&amp;J$1)&gt;0,SUMIFS(Распис!$G$4:$G$300,Распис!$B$4:$B$300,$A107,Распис!$C$4:$C$300,"&lt;="&amp;J$1,Распис!$D$4:$D$300,"&gt;="&amp;J$1),SUMIF(База!$B$3:$B$305,$A107,База!$G$3:$G$152))</f>
        <v>0</v>
      </c>
      <c r="K107" s="46">
        <f ca="1">IF(COUNTIFS(Распис!$B$4:$B$300,$A107,Распис!$C$4:$C$300,"&lt;="&amp;K$1,Распис!$D$4:$D$300,"&gt;="&amp;K$1)&gt;0,SUMIFS(Распис!$H$4:$H$300,Распис!$B$4:$B$300,$A107,Распис!$C$4:$C$300,"&lt;="&amp;K$1,Распис!$D$4:$D$300,"&gt;="&amp;K$1),SUMIF(База!$B$3:$B$305,$A107,База!$H$3:$H$152))</f>
        <v>0</v>
      </c>
      <c r="L107" s="46">
        <f ca="1">IF(COUNTIFS(Распис!$B$4:$B$300,$A107,Распис!$C$4:$C$300,"&lt;="&amp;L$1,Распис!$D$4:$D$300,"&gt;="&amp;L$1)&gt;0,SUMIFS(Распис!$I$4:$I$300,Распис!$B$4:$B$300,$A107,Распис!$C$4:$C$300,"&lt;="&amp;L$1,Распис!$D$4:$D$300,"&gt;="&amp;L$1),SUMIF(База!$B$3:$B$305,$A107,База!$I$3:$I$152))</f>
        <v>0</v>
      </c>
      <c r="M107" s="46">
        <f ca="1">IF(COUNTIFS(Распис!$B$4:$B$300,$A107,Распис!$C$4:$C$300,"&lt;="&amp;M$1,Распис!$D$4:$D$300,"&gt;="&amp;M$1)&gt;0,SUMIFS(Распис!$J$4:$J$300,Распис!$B$4:$B$300,$A107,Распис!$C$4:$C$300,"&lt;="&amp;M$1,Распис!$D$4:$D$300,"&gt;="&amp;M$1),SUMIF(База!$B$3:$B$305,$A107,База!$J$3:$J$152))</f>
        <v>0</v>
      </c>
      <c r="N107" s="46">
        <f ca="1">IF(COUNTIFS(Распис!$B$4:$B$300,$A107,Распис!$C$4:$C$300,"&lt;="&amp;N$1,Распис!$D$4:$D$300,"&gt;="&amp;N$1)&gt;0,SUMIFS(Распис!$K$4:$K$300,Распис!$B$4:$B$300,$A107,Распис!$C$4:$C$300,"&lt;="&amp;N$1,Распис!$D$4:$D$300,"&gt;="&amp;N$1),SUMIF(База!$B$3:$B$305,$A107,База!$K$3:$K$152))</f>
        <v>0</v>
      </c>
      <c r="O107" s="46" t="s">
        <v>23</v>
      </c>
      <c r="P107" s="46">
        <f ca="1">IF(COUNTIFS(Распис!$B$4:$B$300,$A107,Распис!$C$4:$C$300,"&lt;="&amp;P$1,Распис!$D$4:$D$300,"&gt;="&amp;P$1)&gt;0,SUMIFS(Распис!$F$4:$F$300,Распис!$B$4:$B$300,$A107,Распис!$C$4:$C$300,"&lt;="&amp;P$1,Распис!$D$4:$D$300,"&gt;="&amp;P$1),SUMIF(База!$B$3:$B$305,$A107,База!$F$3:$F$152))</f>
        <v>0</v>
      </c>
      <c r="Q107" s="46">
        <f ca="1">IF(COUNTIFS(Распис!$B$4:$B$300,$A107,Распис!$C$4:$C$300,"&lt;="&amp;Q$1,Распис!$D$4:$D$300,"&gt;="&amp;Q$1)&gt;0,SUMIFS(Распис!$G$4:$G$300,Распис!$B$4:$B$300,$A107,Распис!$C$4:$C$300,"&lt;="&amp;Q$1,Распис!$D$4:$D$300,"&gt;="&amp;Q$1),SUMIF(База!$B$3:$B$305,$A107,База!$G$3:$G$152))</f>
        <v>0</v>
      </c>
      <c r="R107" s="46">
        <f ca="1">IF(COUNTIFS(Распис!$B$4:$B$300,$A107,Распис!$C$4:$C$300,"&lt;="&amp;R$1,Распис!$D$4:$D$300,"&gt;="&amp;R$1)&gt;0,SUMIFS(Распис!$H$4:$H$300,Распис!$B$4:$B$300,$A107,Распис!$C$4:$C$300,"&lt;="&amp;R$1,Распис!$D$4:$D$300,"&gt;="&amp;R$1),SUMIF(База!$B$3:$B$305,$A107,База!$H$3:$H$152))</f>
        <v>0</v>
      </c>
      <c r="S107" s="46">
        <f ca="1">IF(COUNTIFS(Распис!$B$4:$B$300,$A107,Распис!$C$4:$C$300,"&lt;="&amp;S$1,Распис!$D$4:$D$300,"&gt;="&amp;S$1)&gt;0,SUMIFS(Распис!$I$4:$I$300,Распис!$B$4:$B$300,$A107,Распис!$C$4:$C$300,"&lt;="&amp;S$1,Распис!$D$4:$D$300,"&gt;="&amp;S$1),SUMIF(База!$B$3:$B$305,$A107,База!$I$3:$I$152))</f>
        <v>0</v>
      </c>
      <c r="T107" s="46">
        <f ca="1">IF(COUNTIFS(Распис!$B$4:$B$300,$A107,Распис!$C$4:$C$300,"&lt;="&amp;T$1,Распис!$D$4:$D$300,"&gt;="&amp;T$1)&gt;0,SUMIFS(Распис!$J$4:$J$300,Распис!$B$4:$B$300,$A107,Распис!$C$4:$C$300,"&lt;="&amp;T$1,Распис!$D$4:$D$300,"&gt;="&amp;T$1),SUMIF(База!$B$3:$B$305,$A107,База!$J$3:$J$152))</f>
        <v>0</v>
      </c>
      <c r="U107" s="46">
        <f ca="1">IF(COUNTIFS(Распис!$B$4:$B$300,$A107,Распис!$C$4:$C$300,"&lt;="&amp;U$1,Распис!$D$4:$D$300,"&gt;="&amp;U$1)&gt;0,SUMIFS(Распис!$K$4:$K$300,Распис!$B$4:$B$300,$A107,Распис!$C$4:$C$300,"&lt;="&amp;U$1,Распис!$D$4:$D$300,"&gt;="&amp;U$1),SUMIF(База!$B$3:$B$305,$A107,База!$K$3:$K$152))</f>
        <v>0</v>
      </c>
      <c r="V107" s="46" t="s">
        <v>23</v>
      </c>
      <c r="W107" s="46">
        <f ca="1">IF(COUNTIFS(Распис!$B$4:$B$300,$A107,Распис!$C$4:$C$300,"&lt;="&amp;W$1,Распис!$D$4:$D$300,"&gt;="&amp;W$1)&gt;0,SUMIFS(Распис!$F$4:$F$300,Распис!$B$4:$B$300,$A107,Распис!$C$4:$C$300,"&lt;="&amp;W$1,Распис!$D$4:$D$300,"&gt;="&amp;W$1),SUMIF(База!$B$3:$B$305,$A107,База!$F$3:$F$152))</f>
        <v>0</v>
      </c>
      <c r="X107" s="46">
        <f ca="1">IF(COUNTIFS(Распис!$B$4:$B$300,$A107,Распис!$C$4:$C$300,"&lt;="&amp;X$1,Распис!$D$4:$D$300,"&gt;="&amp;X$1)&gt;0,SUMIFS(Распис!$G$4:$G$300,Распис!$B$4:$B$300,$A107,Распис!$C$4:$C$300,"&lt;="&amp;X$1,Распис!$D$4:$D$300,"&gt;="&amp;X$1),SUMIF(База!$B$3:$B$305,$A107,База!$G$3:$G$152))</f>
        <v>0</v>
      </c>
      <c r="Y107" s="46">
        <f ca="1">IF(COUNTIFS(Распис!$B$4:$B$300,$A107,Распис!$C$4:$C$300,"&lt;="&amp;Y$1,Распис!$D$4:$D$300,"&gt;="&amp;Y$1)&gt;0,SUMIFS(Распис!$H$4:$H$300,Распис!$B$4:$B$300,$A107,Распис!$C$4:$C$300,"&lt;="&amp;Y$1,Распис!$D$4:$D$300,"&gt;="&amp;Y$1),SUMIF(База!$B$3:$B$305,$A107,База!$H$3:$H$152))</f>
        <v>0</v>
      </c>
      <c r="Z107" s="46">
        <f ca="1">IF(COUNTIFS(Распис!$B$4:$B$300,$A107,Распис!$C$4:$C$300,"&lt;="&amp;Z$1,Распис!$D$4:$D$300,"&gt;="&amp;Z$1)&gt;0,SUMIFS(Распис!$I$4:$I$300,Распис!$B$4:$B$300,$A107,Распис!$C$4:$C$300,"&lt;="&amp;Z$1,Распис!$D$4:$D$300,"&gt;="&amp;Z$1),SUMIF(База!$B$3:$B$305,$A107,База!$I$3:$I$152))</f>
        <v>0</v>
      </c>
      <c r="AA107" s="46">
        <f ca="1">IF(COUNTIFS(Распис!$B$4:$B$300,$A107,Распис!$C$4:$C$300,"&lt;="&amp;AA$1,Распис!$D$4:$D$300,"&gt;="&amp;AA$1)&gt;0,SUMIFS(Распис!$J$4:$J$300,Распис!$B$4:$B$300,$A107,Распис!$C$4:$C$300,"&lt;="&amp;AA$1,Распис!$D$4:$D$300,"&gt;="&amp;AA$1),SUMIF(База!$B$3:$B$305,$A107,База!$J$3:$J$152))</f>
        <v>0</v>
      </c>
      <c r="AB107" s="46">
        <f ca="1">IF(COUNTIFS(Распис!$B$4:$B$300,$A107,Распис!$C$4:$C$300,"&lt;="&amp;AB$1,Распис!$D$4:$D$300,"&gt;="&amp;AB$1)&gt;0,SUMIFS(Распис!$K$4:$K$300,Распис!$B$4:$B$300,$A107,Распис!$C$4:$C$300,"&lt;="&amp;AB$1,Распис!$D$4:$D$300,"&gt;="&amp;AB$1),SUMIF(База!$B$3:$B$305,$A107,База!$K$3:$K$152))</f>
        <v>0</v>
      </c>
      <c r="AC107" s="46" t="s">
        <v>23</v>
      </c>
      <c r="AD107" s="46">
        <f ca="1">IF(COUNTIFS(Распис!$B$4:$B$300,$A107,Распис!$C$4:$C$300,"&lt;="&amp;AD$1,Распис!$D$4:$D$300,"&gt;="&amp;AD$1)&gt;0,SUMIFS(Распис!$F$4:$F$300,Распис!$B$4:$B$300,$A107,Распис!$C$4:$C$300,"&lt;="&amp;AD$1,Распис!$D$4:$D$300,"&gt;="&amp;AD$1),SUMIF(База!$B$3:$B$305,$A107,База!$F$3:$F$152))</f>
        <v>0</v>
      </c>
      <c r="AE107" s="46">
        <f ca="1">IF(COUNTIFS(Распис!$B$4:$B$300,$A107,Распис!$C$4:$C$300,"&lt;="&amp;AE$1,Распис!$D$4:$D$300,"&gt;="&amp;AE$1)&gt;0,SUMIFS(Распис!$G$4:$G$300,Распис!$B$4:$B$300,$A107,Распис!$C$4:$C$300,"&lt;="&amp;AE$1,Распис!$D$4:$D$300,"&gt;="&amp;AE$1),SUMIF(База!$B$3:$B$305,$A107,База!$G$3:$G$152))</f>
        <v>0</v>
      </c>
      <c r="AF107" s="46">
        <f ca="1">IF(COUNTIFS(Распис!$B$4:$B$300,$A107,Распис!$C$4:$C$300,"&lt;="&amp;AF$1,Распис!$D$4:$D$300,"&gt;="&amp;AF$1)&gt;0,SUMIFS(Распис!$H$4:$H$300,Распис!$B$4:$B$300,$A107,Распис!$C$4:$C$300,"&lt;="&amp;AF$1,Распис!$D$4:$D$300,"&gt;="&amp;AF$1),SUMIF(База!$B$3:$B$305,$A107,База!$H$3:$H$152))</f>
        <v>0</v>
      </c>
      <c r="AG107" s="46">
        <f t="shared" ca="1" si="17"/>
        <v>0</v>
      </c>
      <c r="AH107" s="46">
        <f ca="1">AG107-SUMIFS(Распред!$G$4:$G$300,Распред!$B$4:$B$300,"январь",Распред!$F$4:$F$300,A107)</f>
        <v>0</v>
      </c>
      <c r="AI107" s="46">
        <f ca="1">AH107+(COUNTIF(B107:AF107,"КД")+SUMIFS(Распред!$AH$4:$AH$300,Распред!$F$4:$F$300,A107,Распред!$B$4:$B$300,"январь"))*4</f>
        <v>20</v>
      </c>
      <c r="AJ107" s="46">
        <f t="shared" ca="1" si="18"/>
        <v>0</v>
      </c>
      <c r="AK107" s="46">
        <f t="shared" ca="1" si="19"/>
        <v>0</v>
      </c>
      <c r="AL107" s="46">
        <f>SUMIFS(Распред!$K$4:$K$300,Распред!$B$4:$B$300,"январь",Распред!$J$4:$J$300,A107)+SUMIFS(Распред!$M$4:$M$300,Распред!$B$4:$B$300,"январь",Распред!$L$4:$L$300,A107)+SUMIFS(Распред!$O$4:$O$300,Распред!$B$4:$B$300,"январь",Распред!$N$4:$N$300,A107)+SUMIFS(Распред!$Q$4:$Q$300,Распред!$B$4:$B$300,"январь",Распред!$P$4:$P$300,A107)+SUMIFS(Распред!$S$4:$S$300,Распред!$B$4:$B$300,"январь",Распред!$R$4:$R$300,A107)+SUMIFS(Распред!$U$4:$U$300,Распред!$B$4:$B$300,"январь",Распред!$T$4:$T$300,A107)+SUMIFS(Распред!$W$4:$W$300,Распред!$B$4:$B$300,"январь",Распред!$V$4:$V$300,A107)+SUMIFS(Распред!$Y$4:$Y$300,Распред!$B$4:$B$300,"январь",Распред!$X$4:$X$300,A107)+SUMIFS(Распред!$AA$4:$AA$300,Распред!$B$4:$B$300,"январь",Распред!$Z$4:$Z$300,A107)+SUMIFS(Распред!$AC$4:$AC$300,Распред!$B$4:$B$300,"январь",Распред!$AB$4:$AB$300,A107)</f>
        <v>0</v>
      </c>
      <c r="AM107" s="46">
        <f t="shared" ca="1" si="20"/>
        <v>0</v>
      </c>
      <c r="AN107" s="46">
        <f t="shared" ca="1" si="21"/>
        <v>0</v>
      </c>
      <c r="AO107" s="46">
        <f t="shared" ca="1" si="22"/>
        <v>0</v>
      </c>
      <c r="AP107" s="46"/>
      <c r="AQ107" s="46">
        <f t="shared" ca="1" si="23"/>
        <v>0</v>
      </c>
      <c r="AR107" s="47"/>
      <c r="AS107" s="47">
        <f t="shared" ca="1" si="24"/>
        <v>0</v>
      </c>
      <c r="AT107" s="47"/>
      <c r="AU107" s="47"/>
      <c r="AV107" s="47"/>
      <c r="AW107" s="47"/>
      <c r="AX107" s="47"/>
      <c r="AY107" s="47"/>
      <c r="AZ107" s="47"/>
      <c r="BA107" s="47"/>
      <c r="BB107" s="47"/>
    </row>
    <row r="108" spans="1:54" x14ac:dyDescent="0.25">
      <c r="A108" s="47">
        <f>База!B108</f>
        <v>0</v>
      </c>
      <c r="B108" s="46" t="s">
        <v>24</v>
      </c>
      <c r="C108" s="46" t="s">
        <v>24</v>
      </c>
      <c r="D108" s="46" t="s">
        <v>25</v>
      </c>
      <c r="E108" s="46" t="s">
        <v>25</v>
      </c>
      <c r="F108" s="46" t="s">
        <v>25</v>
      </c>
      <c r="G108" s="46" t="s">
        <v>25</v>
      </c>
      <c r="H108" s="46" t="s">
        <v>23</v>
      </c>
      <c r="I108" s="46" t="s">
        <v>25</v>
      </c>
      <c r="J108" s="46">
        <f ca="1">IF(COUNTIFS(Распис!$B$4:$B$300,$A108,Распис!$C$4:$C$300,"&lt;="&amp;J$1,Распис!$D$4:$D$300,"&gt;="&amp;J$1)&gt;0,SUMIFS(Распис!$G$4:$G$300,Распис!$B$4:$B$300,$A108,Распис!$C$4:$C$300,"&lt;="&amp;J$1,Распис!$D$4:$D$300,"&gt;="&amp;J$1),SUMIF(База!$B$3:$B$305,$A108,База!$G$3:$G$152))</f>
        <v>0</v>
      </c>
      <c r="K108" s="46">
        <f ca="1">IF(COUNTIFS(Распис!$B$4:$B$300,$A108,Распис!$C$4:$C$300,"&lt;="&amp;K$1,Распис!$D$4:$D$300,"&gt;="&amp;K$1)&gt;0,SUMIFS(Распис!$H$4:$H$300,Распис!$B$4:$B$300,$A108,Распис!$C$4:$C$300,"&lt;="&amp;K$1,Распис!$D$4:$D$300,"&gt;="&amp;K$1),SUMIF(База!$B$3:$B$305,$A108,База!$H$3:$H$152))</f>
        <v>0</v>
      </c>
      <c r="L108" s="46">
        <f ca="1">IF(COUNTIFS(Распис!$B$4:$B$300,$A108,Распис!$C$4:$C$300,"&lt;="&amp;L$1,Распис!$D$4:$D$300,"&gt;="&amp;L$1)&gt;0,SUMIFS(Распис!$I$4:$I$300,Распис!$B$4:$B$300,$A108,Распис!$C$4:$C$300,"&lt;="&amp;L$1,Распис!$D$4:$D$300,"&gt;="&amp;L$1),SUMIF(База!$B$3:$B$305,$A108,База!$I$3:$I$152))</f>
        <v>0</v>
      </c>
      <c r="M108" s="46">
        <f ca="1">IF(COUNTIFS(Распис!$B$4:$B$300,$A108,Распис!$C$4:$C$300,"&lt;="&amp;M$1,Распис!$D$4:$D$300,"&gt;="&amp;M$1)&gt;0,SUMIFS(Распис!$J$4:$J$300,Распис!$B$4:$B$300,$A108,Распис!$C$4:$C$300,"&lt;="&amp;M$1,Распис!$D$4:$D$300,"&gt;="&amp;M$1),SUMIF(База!$B$3:$B$305,$A108,База!$J$3:$J$152))</f>
        <v>0</v>
      </c>
      <c r="N108" s="46">
        <f ca="1">IF(COUNTIFS(Распис!$B$4:$B$300,$A108,Распис!$C$4:$C$300,"&lt;="&amp;N$1,Распис!$D$4:$D$300,"&gt;="&amp;N$1)&gt;0,SUMIFS(Распис!$K$4:$K$300,Распис!$B$4:$B$300,$A108,Распис!$C$4:$C$300,"&lt;="&amp;N$1,Распис!$D$4:$D$300,"&gt;="&amp;N$1),SUMIF(База!$B$3:$B$305,$A108,База!$K$3:$K$152))</f>
        <v>0</v>
      </c>
      <c r="O108" s="46" t="s">
        <v>23</v>
      </c>
      <c r="P108" s="46">
        <f ca="1">IF(COUNTIFS(Распис!$B$4:$B$300,$A108,Распис!$C$4:$C$300,"&lt;="&amp;P$1,Распис!$D$4:$D$300,"&gt;="&amp;P$1)&gt;0,SUMIFS(Распис!$F$4:$F$300,Распис!$B$4:$B$300,$A108,Распис!$C$4:$C$300,"&lt;="&amp;P$1,Распис!$D$4:$D$300,"&gt;="&amp;P$1),SUMIF(База!$B$3:$B$305,$A108,База!$F$3:$F$152))</f>
        <v>0</v>
      </c>
      <c r="Q108" s="46">
        <f ca="1">IF(COUNTIFS(Распис!$B$4:$B$300,$A108,Распис!$C$4:$C$300,"&lt;="&amp;Q$1,Распис!$D$4:$D$300,"&gt;="&amp;Q$1)&gt;0,SUMIFS(Распис!$G$4:$G$300,Распис!$B$4:$B$300,$A108,Распис!$C$4:$C$300,"&lt;="&amp;Q$1,Распис!$D$4:$D$300,"&gt;="&amp;Q$1),SUMIF(База!$B$3:$B$305,$A108,База!$G$3:$G$152))</f>
        <v>0</v>
      </c>
      <c r="R108" s="46">
        <f ca="1">IF(COUNTIFS(Распис!$B$4:$B$300,$A108,Распис!$C$4:$C$300,"&lt;="&amp;R$1,Распис!$D$4:$D$300,"&gt;="&amp;R$1)&gt;0,SUMIFS(Распис!$H$4:$H$300,Распис!$B$4:$B$300,$A108,Распис!$C$4:$C$300,"&lt;="&amp;R$1,Распис!$D$4:$D$300,"&gt;="&amp;R$1),SUMIF(База!$B$3:$B$305,$A108,База!$H$3:$H$152))</f>
        <v>0</v>
      </c>
      <c r="S108" s="46">
        <f ca="1">IF(COUNTIFS(Распис!$B$4:$B$300,$A108,Распис!$C$4:$C$300,"&lt;="&amp;S$1,Распис!$D$4:$D$300,"&gt;="&amp;S$1)&gt;0,SUMIFS(Распис!$I$4:$I$300,Распис!$B$4:$B$300,$A108,Распис!$C$4:$C$300,"&lt;="&amp;S$1,Распис!$D$4:$D$300,"&gt;="&amp;S$1),SUMIF(База!$B$3:$B$305,$A108,База!$I$3:$I$152))</f>
        <v>0</v>
      </c>
      <c r="T108" s="46">
        <f ca="1">IF(COUNTIFS(Распис!$B$4:$B$300,$A108,Распис!$C$4:$C$300,"&lt;="&amp;T$1,Распис!$D$4:$D$300,"&gt;="&amp;T$1)&gt;0,SUMIFS(Распис!$J$4:$J$300,Распис!$B$4:$B$300,$A108,Распис!$C$4:$C$300,"&lt;="&amp;T$1,Распис!$D$4:$D$300,"&gt;="&amp;T$1),SUMIF(База!$B$3:$B$305,$A108,База!$J$3:$J$152))</f>
        <v>0</v>
      </c>
      <c r="U108" s="46">
        <f ca="1">IF(COUNTIFS(Распис!$B$4:$B$300,$A108,Распис!$C$4:$C$300,"&lt;="&amp;U$1,Распис!$D$4:$D$300,"&gt;="&amp;U$1)&gt;0,SUMIFS(Распис!$K$4:$K$300,Распис!$B$4:$B$300,$A108,Распис!$C$4:$C$300,"&lt;="&amp;U$1,Распис!$D$4:$D$300,"&gt;="&amp;U$1),SUMIF(База!$B$3:$B$305,$A108,База!$K$3:$K$152))</f>
        <v>0</v>
      </c>
      <c r="V108" s="46" t="s">
        <v>23</v>
      </c>
      <c r="W108" s="46">
        <f ca="1">IF(COUNTIFS(Распис!$B$4:$B$300,$A108,Распис!$C$4:$C$300,"&lt;="&amp;W$1,Распис!$D$4:$D$300,"&gt;="&amp;W$1)&gt;0,SUMIFS(Распис!$F$4:$F$300,Распис!$B$4:$B$300,$A108,Распис!$C$4:$C$300,"&lt;="&amp;W$1,Распис!$D$4:$D$300,"&gt;="&amp;W$1),SUMIF(База!$B$3:$B$305,$A108,База!$F$3:$F$152))</f>
        <v>0</v>
      </c>
      <c r="X108" s="46">
        <f ca="1">IF(COUNTIFS(Распис!$B$4:$B$300,$A108,Распис!$C$4:$C$300,"&lt;="&amp;X$1,Распис!$D$4:$D$300,"&gt;="&amp;X$1)&gt;0,SUMIFS(Распис!$G$4:$G$300,Распис!$B$4:$B$300,$A108,Распис!$C$4:$C$300,"&lt;="&amp;X$1,Распис!$D$4:$D$300,"&gt;="&amp;X$1),SUMIF(База!$B$3:$B$305,$A108,База!$G$3:$G$152))</f>
        <v>0</v>
      </c>
      <c r="Y108" s="46">
        <f ca="1">IF(COUNTIFS(Распис!$B$4:$B$300,$A108,Распис!$C$4:$C$300,"&lt;="&amp;Y$1,Распис!$D$4:$D$300,"&gt;="&amp;Y$1)&gt;0,SUMIFS(Распис!$H$4:$H$300,Распис!$B$4:$B$300,$A108,Распис!$C$4:$C$300,"&lt;="&amp;Y$1,Распис!$D$4:$D$300,"&gt;="&amp;Y$1),SUMIF(База!$B$3:$B$305,$A108,База!$H$3:$H$152))</f>
        <v>0</v>
      </c>
      <c r="Z108" s="46">
        <f ca="1">IF(COUNTIFS(Распис!$B$4:$B$300,$A108,Распис!$C$4:$C$300,"&lt;="&amp;Z$1,Распис!$D$4:$D$300,"&gt;="&amp;Z$1)&gt;0,SUMIFS(Распис!$I$4:$I$300,Распис!$B$4:$B$300,$A108,Распис!$C$4:$C$300,"&lt;="&amp;Z$1,Распис!$D$4:$D$300,"&gt;="&amp;Z$1),SUMIF(База!$B$3:$B$305,$A108,База!$I$3:$I$152))</f>
        <v>0</v>
      </c>
      <c r="AA108" s="46">
        <f ca="1">IF(COUNTIFS(Распис!$B$4:$B$300,$A108,Распис!$C$4:$C$300,"&lt;="&amp;AA$1,Распис!$D$4:$D$300,"&gt;="&amp;AA$1)&gt;0,SUMIFS(Распис!$J$4:$J$300,Распис!$B$4:$B$300,$A108,Распис!$C$4:$C$300,"&lt;="&amp;AA$1,Распис!$D$4:$D$300,"&gt;="&amp;AA$1),SUMIF(База!$B$3:$B$305,$A108,База!$J$3:$J$152))</f>
        <v>0</v>
      </c>
      <c r="AB108" s="46">
        <f ca="1">IF(COUNTIFS(Распис!$B$4:$B$300,$A108,Распис!$C$4:$C$300,"&lt;="&amp;AB$1,Распис!$D$4:$D$300,"&gt;="&amp;AB$1)&gt;0,SUMIFS(Распис!$K$4:$K$300,Распис!$B$4:$B$300,$A108,Распис!$C$4:$C$300,"&lt;="&amp;AB$1,Распис!$D$4:$D$300,"&gt;="&amp;AB$1),SUMIF(База!$B$3:$B$305,$A108,База!$K$3:$K$152))</f>
        <v>0</v>
      </c>
      <c r="AC108" s="46" t="s">
        <v>23</v>
      </c>
      <c r="AD108" s="46">
        <f ca="1">IF(COUNTIFS(Распис!$B$4:$B$300,$A108,Распис!$C$4:$C$300,"&lt;="&amp;AD$1,Распис!$D$4:$D$300,"&gt;="&amp;AD$1)&gt;0,SUMIFS(Распис!$F$4:$F$300,Распис!$B$4:$B$300,$A108,Распис!$C$4:$C$300,"&lt;="&amp;AD$1,Распис!$D$4:$D$300,"&gt;="&amp;AD$1),SUMIF(База!$B$3:$B$305,$A108,База!$F$3:$F$152))</f>
        <v>0</v>
      </c>
      <c r="AE108" s="46">
        <f ca="1">IF(COUNTIFS(Распис!$B$4:$B$300,$A108,Распис!$C$4:$C$300,"&lt;="&amp;AE$1,Распис!$D$4:$D$300,"&gt;="&amp;AE$1)&gt;0,SUMIFS(Распис!$G$4:$G$300,Распис!$B$4:$B$300,$A108,Распис!$C$4:$C$300,"&lt;="&amp;AE$1,Распис!$D$4:$D$300,"&gt;="&amp;AE$1),SUMIF(База!$B$3:$B$305,$A108,База!$G$3:$G$152))</f>
        <v>0</v>
      </c>
      <c r="AF108" s="46">
        <f ca="1">IF(COUNTIFS(Распис!$B$4:$B$300,$A108,Распис!$C$4:$C$300,"&lt;="&amp;AF$1,Распис!$D$4:$D$300,"&gt;="&amp;AF$1)&gt;0,SUMIFS(Распис!$H$4:$H$300,Распис!$B$4:$B$300,$A108,Распис!$C$4:$C$300,"&lt;="&amp;AF$1,Распис!$D$4:$D$300,"&gt;="&amp;AF$1),SUMIF(База!$B$3:$B$305,$A108,База!$H$3:$H$152))</f>
        <v>0</v>
      </c>
      <c r="AG108" s="46">
        <f t="shared" ca="1" si="17"/>
        <v>0</v>
      </c>
      <c r="AH108" s="46">
        <f ca="1">AG108-SUMIFS(Распред!$G$4:$G$300,Распред!$B$4:$B$300,"январь",Распред!$F$4:$F$300,A108)</f>
        <v>0</v>
      </c>
      <c r="AI108" s="46">
        <f ca="1">AH108+(COUNTIF(B108:AF108,"КД")+SUMIFS(Распред!$AH$4:$AH$300,Распред!$F$4:$F$300,A108,Распред!$B$4:$B$300,"январь"))*4</f>
        <v>20</v>
      </c>
      <c r="AJ108" s="46">
        <f t="shared" ca="1" si="18"/>
        <v>0</v>
      </c>
      <c r="AK108" s="46">
        <f t="shared" ca="1" si="19"/>
        <v>0</v>
      </c>
      <c r="AL108" s="46">
        <f>SUMIFS(Распред!$K$4:$K$300,Распред!$B$4:$B$300,"январь",Распред!$J$4:$J$300,A108)+SUMIFS(Распред!$M$4:$M$300,Распред!$B$4:$B$300,"январь",Распред!$L$4:$L$300,A108)+SUMIFS(Распред!$O$4:$O$300,Распред!$B$4:$B$300,"январь",Распред!$N$4:$N$300,A108)+SUMIFS(Распред!$Q$4:$Q$300,Распред!$B$4:$B$300,"январь",Распред!$P$4:$P$300,A108)+SUMIFS(Распред!$S$4:$S$300,Распред!$B$4:$B$300,"январь",Распред!$R$4:$R$300,A108)+SUMIFS(Распред!$U$4:$U$300,Распред!$B$4:$B$300,"январь",Распред!$T$4:$T$300,A108)+SUMIFS(Распред!$W$4:$W$300,Распред!$B$4:$B$300,"январь",Распред!$V$4:$V$300,A108)+SUMIFS(Распред!$Y$4:$Y$300,Распред!$B$4:$B$300,"январь",Распред!$X$4:$X$300,A108)+SUMIFS(Распред!$AA$4:$AA$300,Распред!$B$4:$B$300,"январь",Распред!$Z$4:$Z$300,A108)+SUMIFS(Распред!$AC$4:$AC$300,Распред!$B$4:$B$300,"январь",Распред!$AB$4:$AB$300,A108)</f>
        <v>0</v>
      </c>
      <c r="AM108" s="46">
        <f t="shared" ca="1" si="20"/>
        <v>0</v>
      </c>
      <c r="AN108" s="46">
        <f t="shared" ca="1" si="21"/>
        <v>0</v>
      </c>
      <c r="AO108" s="46">
        <f t="shared" ca="1" si="22"/>
        <v>0</v>
      </c>
      <c r="AP108" s="46"/>
      <c r="AQ108" s="46">
        <f t="shared" ca="1" si="23"/>
        <v>0</v>
      </c>
      <c r="AR108" s="47"/>
      <c r="AS108" s="47">
        <f t="shared" ca="1" si="24"/>
        <v>0</v>
      </c>
      <c r="AT108" s="47"/>
      <c r="AU108" s="47"/>
      <c r="AV108" s="47"/>
      <c r="AW108" s="47"/>
      <c r="AX108" s="47"/>
      <c r="AY108" s="47"/>
      <c r="AZ108" s="47"/>
      <c r="BA108" s="47"/>
      <c r="BB108" s="47"/>
    </row>
    <row r="109" spans="1:54" x14ac:dyDescent="0.25">
      <c r="A109" s="47">
        <f>База!B109</f>
        <v>0</v>
      </c>
      <c r="B109" s="46" t="s">
        <v>24</v>
      </c>
      <c r="C109" s="46" t="s">
        <v>24</v>
      </c>
      <c r="D109" s="46" t="s">
        <v>25</v>
      </c>
      <c r="E109" s="46" t="s">
        <v>25</v>
      </c>
      <c r="F109" s="46" t="s">
        <v>25</v>
      </c>
      <c r="G109" s="46" t="s">
        <v>25</v>
      </c>
      <c r="H109" s="46" t="s">
        <v>23</v>
      </c>
      <c r="I109" s="46" t="s">
        <v>25</v>
      </c>
      <c r="J109" s="46">
        <f ca="1">IF(COUNTIFS(Распис!$B$4:$B$300,$A109,Распис!$C$4:$C$300,"&lt;="&amp;J$1,Распис!$D$4:$D$300,"&gt;="&amp;J$1)&gt;0,SUMIFS(Распис!$G$4:$G$300,Распис!$B$4:$B$300,$A109,Распис!$C$4:$C$300,"&lt;="&amp;J$1,Распис!$D$4:$D$300,"&gt;="&amp;J$1),SUMIF(База!$B$3:$B$305,$A109,База!$G$3:$G$152))</f>
        <v>0</v>
      </c>
      <c r="K109" s="46">
        <f ca="1">IF(COUNTIFS(Распис!$B$4:$B$300,$A109,Распис!$C$4:$C$300,"&lt;="&amp;K$1,Распис!$D$4:$D$300,"&gt;="&amp;K$1)&gt;0,SUMIFS(Распис!$H$4:$H$300,Распис!$B$4:$B$300,$A109,Распис!$C$4:$C$300,"&lt;="&amp;K$1,Распис!$D$4:$D$300,"&gt;="&amp;K$1),SUMIF(База!$B$3:$B$305,$A109,База!$H$3:$H$152))</f>
        <v>0</v>
      </c>
      <c r="L109" s="46">
        <f ca="1">IF(COUNTIFS(Распис!$B$4:$B$300,$A109,Распис!$C$4:$C$300,"&lt;="&amp;L$1,Распис!$D$4:$D$300,"&gt;="&amp;L$1)&gt;0,SUMIFS(Распис!$I$4:$I$300,Распис!$B$4:$B$300,$A109,Распис!$C$4:$C$300,"&lt;="&amp;L$1,Распис!$D$4:$D$300,"&gt;="&amp;L$1),SUMIF(База!$B$3:$B$305,$A109,База!$I$3:$I$152))</f>
        <v>0</v>
      </c>
      <c r="M109" s="46">
        <f ca="1">IF(COUNTIFS(Распис!$B$4:$B$300,$A109,Распис!$C$4:$C$300,"&lt;="&amp;M$1,Распис!$D$4:$D$300,"&gt;="&amp;M$1)&gt;0,SUMIFS(Распис!$J$4:$J$300,Распис!$B$4:$B$300,$A109,Распис!$C$4:$C$300,"&lt;="&amp;M$1,Распис!$D$4:$D$300,"&gt;="&amp;M$1),SUMIF(База!$B$3:$B$305,$A109,База!$J$3:$J$152))</f>
        <v>0</v>
      </c>
      <c r="N109" s="46">
        <f ca="1">IF(COUNTIFS(Распис!$B$4:$B$300,$A109,Распис!$C$4:$C$300,"&lt;="&amp;N$1,Распис!$D$4:$D$300,"&gt;="&amp;N$1)&gt;0,SUMIFS(Распис!$K$4:$K$300,Распис!$B$4:$B$300,$A109,Распис!$C$4:$C$300,"&lt;="&amp;N$1,Распис!$D$4:$D$300,"&gt;="&amp;N$1),SUMIF(База!$B$3:$B$305,$A109,База!$K$3:$K$152))</f>
        <v>0</v>
      </c>
      <c r="O109" s="46" t="s">
        <v>23</v>
      </c>
      <c r="P109" s="46">
        <f ca="1">IF(COUNTIFS(Распис!$B$4:$B$300,$A109,Распис!$C$4:$C$300,"&lt;="&amp;P$1,Распис!$D$4:$D$300,"&gt;="&amp;P$1)&gt;0,SUMIFS(Распис!$F$4:$F$300,Распис!$B$4:$B$300,$A109,Распис!$C$4:$C$300,"&lt;="&amp;P$1,Распис!$D$4:$D$300,"&gt;="&amp;P$1),SUMIF(База!$B$3:$B$305,$A109,База!$F$3:$F$152))</f>
        <v>0</v>
      </c>
      <c r="Q109" s="46">
        <f ca="1">IF(COUNTIFS(Распис!$B$4:$B$300,$A109,Распис!$C$4:$C$300,"&lt;="&amp;Q$1,Распис!$D$4:$D$300,"&gt;="&amp;Q$1)&gt;0,SUMIFS(Распис!$G$4:$G$300,Распис!$B$4:$B$300,$A109,Распис!$C$4:$C$300,"&lt;="&amp;Q$1,Распис!$D$4:$D$300,"&gt;="&amp;Q$1),SUMIF(База!$B$3:$B$305,$A109,База!$G$3:$G$152))</f>
        <v>0</v>
      </c>
      <c r="R109" s="46">
        <f ca="1">IF(COUNTIFS(Распис!$B$4:$B$300,$A109,Распис!$C$4:$C$300,"&lt;="&amp;R$1,Распис!$D$4:$D$300,"&gt;="&amp;R$1)&gt;0,SUMIFS(Распис!$H$4:$H$300,Распис!$B$4:$B$300,$A109,Распис!$C$4:$C$300,"&lt;="&amp;R$1,Распис!$D$4:$D$300,"&gt;="&amp;R$1),SUMIF(База!$B$3:$B$305,$A109,База!$H$3:$H$152))</f>
        <v>0</v>
      </c>
      <c r="S109" s="46">
        <f ca="1">IF(COUNTIFS(Распис!$B$4:$B$300,$A109,Распис!$C$4:$C$300,"&lt;="&amp;S$1,Распис!$D$4:$D$300,"&gt;="&amp;S$1)&gt;0,SUMIFS(Распис!$I$4:$I$300,Распис!$B$4:$B$300,$A109,Распис!$C$4:$C$300,"&lt;="&amp;S$1,Распис!$D$4:$D$300,"&gt;="&amp;S$1),SUMIF(База!$B$3:$B$305,$A109,База!$I$3:$I$152))</f>
        <v>0</v>
      </c>
      <c r="T109" s="46">
        <f ca="1">IF(COUNTIFS(Распис!$B$4:$B$300,$A109,Распис!$C$4:$C$300,"&lt;="&amp;T$1,Распис!$D$4:$D$300,"&gt;="&amp;T$1)&gt;0,SUMIFS(Распис!$J$4:$J$300,Распис!$B$4:$B$300,$A109,Распис!$C$4:$C$300,"&lt;="&amp;T$1,Распис!$D$4:$D$300,"&gt;="&amp;T$1),SUMIF(База!$B$3:$B$305,$A109,База!$J$3:$J$152))</f>
        <v>0</v>
      </c>
      <c r="U109" s="46">
        <f ca="1">IF(COUNTIFS(Распис!$B$4:$B$300,$A109,Распис!$C$4:$C$300,"&lt;="&amp;U$1,Распис!$D$4:$D$300,"&gt;="&amp;U$1)&gt;0,SUMIFS(Распис!$K$4:$K$300,Распис!$B$4:$B$300,$A109,Распис!$C$4:$C$300,"&lt;="&amp;U$1,Распис!$D$4:$D$300,"&gt;="&amp;U$1),SUMIF(База!$B$3:$B$305,$A109,База!$K$3:$K$152))</f>
        <v>0</v>
      </c>
      <c r="V109" s="46" t="s">
        <v>23</v>
      </c>
      <c r="W109" s="46">
        <f ca="1">IF(COUNTIFS(Распис!$B$4:$B$300,$A109,Распис!$C$4:$C$300,"&lt;="&amp;W$1,Распис!$D$4:$D$300,"&gt;="&amp;W$1)&gt;0,SUMIFS(Распис!$F$4:$F$300,Распис!$B$4:$B$300,$A109,Распис!$C$4:$C$300,"&lt;="&amp;W$1,Распис!$D$4:$D$300,"&gt;="&amp;W$1),SUMIF(База!$B$3:$B$305,$A109,База!$F$3:$F$152))</f>
        <v>0</v>
      </c>
      <c r="X109" s="46">
        <f ca="1">IF(COUNTIFS(Распис!$B$4:$B$300,$A109,Распис!$C$4:$C$300,"&lt;="&amp;X$1,Распис!$D$4:$D$300,"&gt;="&amp;X$1)&gt;0,SUMIFS(Распис!$G$4:$G$300,Распис!$B$4:$B$300,$A109,Распис!$C$4:$C$300,"&lt;="&amp;X$1,Распис!$D$4:$D$300,"&gt;="&amp;X$1),SUMIF(База!$B$3:$B$305,$A109,База!$G$3:$G$152))</f>
        <v>0</v>
      </c>
      <c r="Y109" s="46">
        <f ca="1">IF(COUNTIFS(Распис!$B$4:$B$300,$A109,Распис!$C$4:$C$300,"&lt;="&amp;Y$1,Распис!$D$4:$D$300,"&gt;="&amp;Y$1)&gt;0,SUMIFS(Распис!$H$4:$H$300,Распис!$B$4:$B$300,$A109,Распис!$C$4:$C$300,"&lt;="&amp;Y$1,Распис!$D$4:$D$300,"&gt;="&amp;Y$1),SUMIF(База!$B$3:$B$305,$A109,База!$H$3:$H$152))</f>
        <v>0</v>
      </c>
      <c r="Z109" s="46">
        <f ca="1">IF(COUNTIFS(Распис!$B$4:$B$300,$A109,Распис!$C$4:$C$300,"&lt;="&amp;Z$1,Распис!$D$4:$D$300,"&gt;="&amp;Z$1)&gt;0,SUMIFS(Распис!$I$4:$I$300,Распис!$B$4:$B$300,$A109,Распис!$C$4:$C$300,"&lt;="&amp;Z$1,Распис!$D$4:$D$300,"&gt;="&amp;Z$1),SUMIF(База!$B$3:$B$305,$A109,База!$I$3:$I$152))</f>
        <v>0</v>
      </c>
      <c r="AA109" s="46">
        <f ca="1">IF(COUNTIFS(Распис!$B$4:$B$300,$A109,Распис!$C$4:$C$300,"&lt;="&amp;AA$1,Распис!$D$4:$D$300,"&gt;="&amp;AA$1)&gt;0,SUMIFS(Распис!$J$4:$J$300,Распис!$B$4:$B$300,$A109,Распис!$C$4:$C$300,"&lt;="&amp;AA$1,Распис!$D$4:$D$300,"&gt;="&amp;AA$1),SUMIF(База!$B$3:$B$305,$A109,База!$J$3:$J$152))</f>
        <v>0</v>
      </c>
      <c r="AB109" s="46">
        <f ca="1">IF(COUNTIFS(Распис!$B$4:$B$300,$A109,Распис!$C$4:$C$300,"&lt;="&amp;AB$1,Распис!$D$4:$D$300,"&gt;="&amp;AB$1)&gt;0,SUMIFS(Распис!$K$4:$K$300,Распис!$B$4:$B$300,$A109,Распис!$C$4:$C$300,"&lt;="&amp;AB$1,Распис!$D$4:$D$300,"&gt;="&amp;AB$1),SUMIF(База!$B$3:$B$305,$A109,База!$K$3:$K$152))</f>
        <v>0</v>
      </c>
      <c r="AC109" s="46" t="s">
        <v>23</v>
      </c>
      <c r="AD109" s="46">
        <f ca="1">IF(COUNTIFS(Распис!$B$4:$B$300,$A109,Распис!$C$4:$C$300,"&lt;="&amp;AD$1,Распис!$D$4:$D$300,"&gt;="&amp;AD$1)&gt;0,SUMIFS(Распис!$F$4:$F$300,Распис!$B$4:$B$300,$A109,Распис!$C$4:$C$300,"&lt;="&amp;AD$1,Распис!$D$4:$D$300,"&gt;="&amp;AD$1),SUMIF(База!$B$3:$B$305,$A109,База!$F$3:$F$152))</f>
        <v>0</v>
      </c>
      <c r="AE109" s="46">
        <f ca="1">IF(COUNTIFS(Распис!$B$4:$B$300,$A109,Распис!$C$4:$C$300,"&lt;="&amp;AE$1,Распис!$D$4:$D$300,"&gt;="&amp;AE$1)&gt;0,SUMIFS(Распис!$G$4:$G$300,Распис!$B$4:$B$300,$A109,Распис!$C$4:$C$300,"&lt;="&amp;AE$1,Распис!$D$4:$D$300,"&gt;="&amp;AE$1),SUMIF(База!$B$3:$B$305,$A109,База!$G$3:$G$152))</f>
        <v>0</v>
      </c>
      <c r="AF109" s="46">
        <f ca="1">IF(COUNTIFS(Распис!$B$4:$B$300,$A109,Распис!$C$4:$C$300,"&lt;="&amp;AF$1,Распис!$D$4:$D$300,"&gt;="&amp;AF$1)&gt;0,SUMIFS(Распис!$H$4:$H$300,Распис!$B$4:$B$300,$A109,Распис!$C$4:$C$300,"&lt;="&amp;AF$1,Распис!$D$4:$D$300,"&gt;="&amp;AF$1),SUMIF(База!$B$3:$B$305,$A109,База!$H$3:$H$152))</f>
        <v>0</v>
      </c>
      <c r="AG109" s="46">
        <f t="shared" ca="1" si="17"/>
        <v>0</v>
      </c>
      <c r="AH109" s="46">
        <f ca="1">AG109-SUMIFS(Распред!$G$4:$G$300,Распред!$B$4:$B$300,"январь",Распред!$F$4:$F$300,A109)</f>
        <v>0</v>
      </c>
      <c r="AI109" s="46">
        <f ca="1">AH109+(COUNTIF(B109:AF109,"КД")+SUMIFS(Распред!$AH$4:$AH$300,Распред!$F$4:$F$300,A109,Распред!$B$4:$B$300,"январь"))*4</f>
        <v>20</v>
      </c>
      <c r="AJ109" s="46">
        <f t="shared" ca="1" si="18"/>
        <v>0</v>
      </c>
      <c r="AK109" s="46">
        <f t="shared" ca="1" si="19"/>
        <v>0</v>
      </c>
      <c r="AL109" s="46">
        <f>SUMIFS(Распред!$K$4:$K$300,Распред!$B$4:$B$300,"январь",Распред!$J$4:$J$300,A109)+SUMIFS(Распред!$M$4:$M$300,Распред!$B$4:$B$300,"январь",Распред!$L$4:$L$300,A109)+SUMIFS(Распред!$O$4:$O$300,Распред!$B$4:$B$300,"январь",Распред!$N$4:$N$300,A109)+SUMIFS(Распред!$Q$4:$Q$300,Распред!$B$4:$B$300,"январь",Распред!$P$4:$P$300,A109)+SUMIFS(Распред!$S$4:$S$300,Распред!$B$4:$B$300,"январь",Распред!$R$4:$R$300,A109)+SUMIFS(Распред!$U$4:$U$300,Распред!$B$4:$B$300,"январь",Распред!$T$4:$T$300,A109)+SUMIFS(Распред!$W$4:$W$300,Распред!$B$4:$B$300,"январь",Распред!$V$4:$V$300,A109)+SUMIFS(Распред!$Y$4:$Y$300,Распред!$B$4:$B$300,"январь",Распред!$X$4:$X$300,A109)+SUMIFS(Распред!$AA$4:$AA$300,Распред!$B$4:$B$300,"январь",Распред!$Z$4:$Z$300,A109)+SUMIFS(Распред!$AC$4:$AC$300,Распред!$B$4:$B$300,"январь",Распред!$AB$4:$AB$300,A109)</f>
        <v>0</v>
      </c>
      <c r="AM109" s="46">
        <f t="shared" ca="1" si="20"/>
        <v>0</v>
      </c>
      <c r="AN109" s="46">
        <f t="shared" ca="1" si="21"/>
        <v>0</v>
      </c>
      <c r="AO109" s="46">
        <f t="shared" ca="1" si="22"/>
        <v>0</v>
      </c>
      <c r="AP109" s="46"/>
      <c r="AQ109" s="46">
        <f t="shared" ca="1" si="23"/>
        <v>0</v>
      </c>
      <c r="AR109" s="47"/>
      <c r="AS109" s="47">
        <f t="shared" ca="1" si="24"/>
        <v>0</v>
      </c>
      <c r="AT109" s="47"/>
      <c r="AU109" s="47"/>
      <c r="AV109" s="47"/>
      <c r="AW109" s="47"/>
      <c r="AX109" s="47"/>
      <c r="AY109" s="47"/>
      <c r="AZ109" s="47"/>
      <c r="BA109" s="47"/>
      <c r="BB109" s="47"/>
    </row>
    <row r="110" spans="1:54" x14ac:dyDescent="0.25">
      <c r="A110" s="47">
        <f>База!B110</f>
        <v>0</v>
      </c>
      <c r="B110" s="46" t="s">
        <v>24</v>
      </c>
      <c r="C110" s="46" t="s">
        <v>24</v>
      </c>
      <c r="D110" s="46" t="s">
        <v>25</v>
      </c>
      <c r="E110" s="46" t="s">
        <v>25</v>
      </c>
      <c r="F110" s="46" t="s">
        <v>25</v>
      </c>
      <c r="G110" s="46" t="s">
        <v>25</v>
      </c>
      <c r="H110" s="46" t="s">
        <v>23</v>
      </c>
      <c r="I110" s="46" t="s">
        <v>25</v>
      </c>
      <c r="J110" s="46">
        <f ca="1">IF(COUNTIFS(Распис!$B$4:$B$300,$A110,Распис!$C$4:$C$300,"&lt;="&amp;J$1,Распис!$D$4:$D$300,"&gt;="&amp;J$1)&gt;0,SUMIFS(Распис!$G$4:$G$300,Распис!$B$4:$B$300,$A110,Распис!$C$4:$C$300,"&lt;="&amp;J$1,Распис!$D$4:$D$300,"&gt;="&amp;J$1),SUMIF(База!$B$3:$B$305,$A110,База!$G$3:$G$152))</f>
        <v>0</v>
      </c>
      <c r="K110" s="46">
        <f ca="1">IF(COUNTIFS(Распис!$B$4:$B$300,$A110,Распис!$C$4:$C$300,"&lt;="&amp;K$1,Распис!$D$4:$D$300,"&gt;="&amp;K$1)&gt;0,SUMIFS(Распис!$H$4:$H$300,Распис!$B$4:$B$300,$A110,Распис!$C$4:$C$300,"&lt;="&amp;K$1,Распис!$D$4:$D$300,"&gt;="&amp;K$1),SUMIF(База!$B$3:$B$305,$A110,База!$H$3:$H$152))</f>
        <v>0</v>
      </c>
      <c r="L110" s="46">
        <f ca="1">IF(COUNTIFS(Распис!$B$4:$B$300,$A110,Распис!$C$4:$C$300,"&lt;="&amp;L$1,Распис!$D$4:$D$300,"&gt;="&amp;L$1)&gt;0,SUMIFS(Распис!$I$4:$I$300,Распис!$B$4:$B$300,$A110,Распис!$C$4:$C$300,"&lt;="&amp;L$1,Распис!$D$4:$D$300,"&gt;="&amp;L$1),SUMIF(База!$B$3:$B$305,$A110,База!$I$3:$I$152))</f>
        <v>0</v>
      </c>
      <c r="M110" s="46">
        <f ca="1">IF(COUNTIFS(Распис!$B$4:$B$300,$A110,Распис!$C$4:$C$300,"&lt;="&amp;M$1,Распис!$D$4:$D$300,"&gt;="&amp;M$1)&gt;0,SUMIFS(Распис!$J$4:$J$300,Распис!$B$4:$B$300,$A110,Распис!$C$4:$C$300,"&lt;="&amp;M$1,Распис!$D$4:$D$300,"&gt;="&amp;M$1),SUMIF(База!$B$3:$B$305,$A110,База!$J$3:$J$152))</f>
        <v>0</v>
      </c>
      <c r="N110" s="46">
        <f ca="1">IF(COUNTIFS(Распис!$B$4:$B$300,$A110,Распис!$C$4:$C$300,"&lt;="&amp;N$1,Распис!$D$4:$D$300,"&gt;="&amp;N$1)&gt;0,SUMIFS(Распис!$K$4:$K$300,Распис!$B$4:$B$300,$A110,Распис!$C$4:$C$300,"&lt;="&amp;N$1,Распис!$D$4:$D$300,"&gt;="&amp;N$1),SUMIF(База!$B$3:$B$305,$A110,База!$K$3:$K$152))</f>
        <v>0</v>
      </c>
      <c r="O110" s="46" t="s">
        <v>23</v>
      </c>
      <c r="P110" s="46">
        <f ca="1">IF(COUNTIFS(Распис!$B$4:$B$300,$A110,Распис!$C$4:$C$300,"&lt;="&amp;P$1,Распис!$D$4:$D$300,"&gt;="&amp;P$1)&gt;0,SUMIFS(Распис!$F$4:$F$300,Распис!$B$4:$B$300,$A110,Распис!$C$4:$C$300,"&lt;="&amp;P$1,Распис!$D$4:$D$300,"&gt;="&amp;P$1),SUMIF(База!$B$3:$B$305,$A110,База!$F$3:$F$152))</f>
        <v>0</v>
      </c>
      <c r="Q110" s="46">
        <f ca="1">IF(COUNTIFS(Распис!$B$4:$B$300,$A110,Распис!$C$4:$C$300,"&lt;="&amp;Q$1,Распис!$D$4:$D$300,"&gt;="&amp;Q$1)&gt;0,SUMIFS(Распис!$G$4:$G$300,Распис!$B$4:$B$300,$A110,Распис!$C$4:$C$300,"&lt;="&amp;Q$1,Распис!$D$4:$D$300,"&gt;="&amp;Q$1),SUMIF(База!$B$3:$B$305,$A110,База!$G$3:$G$152))</f>
        <v>0</v>
      </c>
      <c r="R110" s="46">
        <f ca="1">IF(COUNTIFS(Распис!$B$4:$B$300,$A110,Распис!$C$4:$C$300,"&lt;="&amp;R$1,Распис!$D$4:$D$300,"&gt;="&amp;R$1)&gt;0,SUMIFS(Распис!$H$4:$H$300,Распис!$B$4:$B$300,$A110,Распис!$C$4:$C$300,"&lt;="&amp;R$1,Распис!$D$4:$D$300,"&gt;="&amp;R$1),SUMIF(База!$B$3:$B$305,$A110,База!$H$3:$H$152))</f>
        <v>0</v>
      </c>
      <c r="S110" s="46">
        <f ca="1">IF(COUNTIFS(Распис!$B$4:$B$300,$A110,Распис!$C$4:$C$300,"&lt;="&amp;S$1,Распис!$D$4:$D$300,"&gt;="&amp;S$1)&gt;0,SUMIFS(Распис!$I$4:$I$300,Распис!$B$4:$B$300,$A110,Распис!$C$4:$C$300,"&lt;="&amp;S$1,Распис!$D$4:$D$300,"&gt;="&amp;S$1),SUMIF(База!$B$3:$B$305,$A110,База!$I$3:$I$152))</f>
        <v>0</v>
      </c>
      <c r="T110" s="46">
        <f ca="1">IF(COUNTIFS(Распис!$B$4:$B$300,$A110,Распис!$C$4:$C$300,"&lt;="&amp;T$1,Распис!$D$4:$D$300,"&gt;="&amp;T$1)&gt;0,SUMIFS(Распис!$J$4:$J$300,Распис!$B$4:$B$300,$A110,Распис!$C$4:$C$300,"&lt;="&amp;T$1,Распис!$D$4:$D$300,"&gt;="&amp;T$1),SUMIF(База!$B$3:$B$305,$A110,База!$J$3:$J$152))</f>
        <v>0</v>
      </c>
      <c r="U110" s="46">
        <f ca="1">IF(COUNTIFS(Распис!$B$4:$B$300,$A110,Распис!$C$4:$C$300,"&lt;="&amp;U$1,Распис!$D$4:$D$300,"&gt;="&amp;U$1)&gt;0,SUMIFS(Распис!$K$4:$K$300,Распис!$B$4:$B$300,$A110,Распис!$C$4:$C$300,"&lt;="&amp;U$1,Распис!$D$4:$D$300,"&gt;="&amp;U$1),SUMIF(База!$B$3:$B$305,$A110,База!$K$3:$K$152))</f>
        <v>0</v>
      </c>
      <c r="V110" s="46" t="s">
        <v>23</v>
      </c>
      <c r="W110" s="46">
        <f ca="1">IF(COUNTIFS(Распис!$B$4:$B$300,$A110,Распис!$C$4:$C$300,"&lt;="&amp;W$1,Распис!$D$4:$D$300,"&gt;="&amp;W$1)&gt;0,SUMIFS(Распис!$F$4:$F$300,Распис!$B$4:$B$300,$A110,Распис!$C$4:$C$300,"&lt;="&amp;W$1,Распис!$D$4:$D$300,"&gt;="&amp;W$1),SUMIF(База!$B$3:$B$305,$A110,База!$F$3:$F$152))</f>
        <v>0</v>
      </c>
      <c r="X110" s="46">
        <f ca="1">IF(COUNTIFS(Распис!$B$4:$B$300,$A110,Распис!$C$4:$C$300,"&lt;="&amp;X$1,Распис!$D$4:$D$300,"&gt;="&amp;X$1)&gt;0,SUMIFS(Распис!$G$4:$G$300,Распис!$B$4:$B$300,$A110,Распис!$C$4:$C$300,"&lt;="&amp;X$1,Распис!$D$4:$D$300,"&gt;="&amp;X$1),SUMIF(База!$B$3:$B$305,$A110,База!$G$3:$G$152))</f>
        <v>0</v>
      </c>
      <c r="Y110" s="46">
        <f ca="1">IF(COUNTIFS(Распис!$B$4:$B$300,$A110,Распис!$C$4:$C$300,"&lt;="&amp;Y$1,Распис!$D$4:$D$300,"&gt;="&amp;Y$1)&gt;0,SUMIFS(Распис!$H$4:$H$300,Распис!$B$4:$B$300,$A110,Распис!$C$4:$C$300,"&lt;="&amp;Y$1,Распис!$D$4:$D$300,"&gt;="&amp;Y$1),SUMIF(База!$B$3:$B$305,$A110,База!$H$3:$H$152))</f>
        <v>0</v>
      </c>
      <c r="Z110" s="46">
        <f ca="1">IF(COUNTIFS(Распис!$B$4:$B$300,$A110,Распис!$C$4:$C$300,"&lt;="&amp;Z$1,Распис!$D$4:$D$300,"&gt;="&amp;Z$1)&gt;0,SUMIFS(Распис!$I$4:$I$300,Распис!$B$4:$B$300,$A110,Распис!$C$4:$C$300,"&lt;="&amp;Z$1,Распис!$D$4:$D$300,"&gt;="&amp;Z$1),SUMIF(База!$B$3:$B$305,$A110,База!$I$3:$I$152))</f>
        <v>0</v>
      </c>
      <c r="AA110" s="46">
        <f ca="1">IF(COUNTIFS(Распис!$B$4:$B$300,$A110,Распис!$C$4:$C$300,"&lt;="&amp;AA$1,Распис!$D$4:$D$300,"&gt;="&amp;AA$1)&gt;0,SUMIFS(Распис!$J$4:$J$300,Распис!$B$4:$B$300,$A110,Распис!$C$4:$C$300,"&lt;="&amp;AA$1,Распис!$D$4:$D$300,"&gt;="&amp;AA$1),SUMIF(База!$B$3:$B$305,$A110,База!$J$3:$J$152))</f>
        <v>0</v>
      </c>
      <c r="AB110" s="46">
        <f ca="1">IF(COUNTIFS(Распис!$B$4:$B$300,$A110,Распис!$C$4:$C$300,"&lt;="&amp;AB$1,Распис!$D$4:$D$300,"&gt;="&amp;AB$1)&gt;0,SUMIFS(Распис!$K$4:$K$300,Распис!$B$4:$B$300,$A110,Распис!$C$4:$C$300,"&lt;="&amp;AB$1,Распис!$D$4:$D$300,"&gt;="&amp;AB$1),SUMIF(База!$B$3:$B$305,$A110,База!$K$3:$K$152))</f>
        <v>0</v>
      </c>
      <c r="AC110" s="46" t="s">
        <v>23</v>
      </c>
      <c r="AD110" s="46">
        <f ca="1">IF(COUNTIFS(Распис!$B$4:$B$300,$A110,Распис!$C$4:$C$300,"&lt;="&amp;AD$1,Распис!$D$4:$D$300,"&gt;="&amp;AD$1)&gt;0,SUMIFS(Распис!$F$4:$F$300,Распис!$B$4:$B$300,$A110,Распис!$C$4:$C$300,"&lt;="&amp;AD$1,Распис!$D$4:$D$300,"&gt;="&amp;AD$1),SUMIF(База!$B$3:$B$305,$A110,База!$F$3:$F$152))</f>
        <v>0</v>
      </c>
      <c r="AE110" s="46">
        <f ca="1">IF(COUNTIFS(Распис!$B$4:$B$300,$A110,Распис!$C$4:$C$300,"&lt;="&amp;AE$1,Распис!$D$4:$D$300,"&gt;="&amp;AE$1)&gt;0,SUMIFS(Распис!$G$4:$G$300,Распис!$B$4:$B$300,$A110,Распис!$C$4:$C$300,"&lt;="&amp;AE$1,Распис!$D$4:$D$300,"&gt;="&amp;AE$1),SUMIF(База!$B$3:$B$305,$A110,База!$G$3:$G$152))</f>
        <v>0</v>
      </c>
      <c r="AF110" s="46">
        <f ca="1">IF(COUNTIFS(Распис!$B$4:$B$300,$A110,Распис!$C$4:$C$300,"&lt;="&amp;AF$1,Распис!$D$4:$D$300,"&gt;="&amp;AF$1)&gt;0,SUMIFS(Распис!$H$4:$H$300,Распис!$B$4:$B$300,$A110,Распис!$C$4:$C$300,"&lt;="&amp;AF$1,Распис!$D$4:$D$300,"&gt;="&amp;AF$1),SUMIF(База!$B$3:$B$305,$A110,База!$H$3:$H$152))</f>
        <v>0</v>
      </c>
      <c r="AG110" s="46">
        <f t="shared" ca="1" si="17"/>
        <v>0</v>
      </c>
      <c r="AH110" s="46">
        <f ca="1">AG110-SUMIFS(Распред!$G$4:$G$300,Распред!$B$4:$B$300,"январь",Распред!$F$4:$F$300,A110)</f>
        <v>0</v>
      </c>
      <c r="AI110" s="46">
        <f ca="1">AH110+(COUNTIF(B110:AF110,"КД")+SUMIFS(Распред!$AH$4:$AH$300,Распред!$F$4:$F$300,A110,Распред!$B$4:$B$300,"январь"))*4</f>
        <v>20</v>
      </c>
      <c r="AJ110" s="46">
        <f t="shared" ca="1" si="18"/>
        <v>0</v>
      </c>
      <c r="AK110" s="46">
        <f t="shared" ca="1" si="19"/>
        <v>0</v>
      </c>
      <c r="AL110" s="46">
        <f>SUMIFS(Распред!$K$4:$K$300,Распред!$B$4:$B$300,"январь",Распред!$J$4:$J$300,A110)+SUMIFS(Распред!$M$4:$M$300,Распред!$B$4:$B$300,"январь",Распред!$L$4:$L$300,A110)+SUMIFS(Распред!$O$4:$O$300,Распред!$B$4:$B$300,"январь",Распред!$N$4:$N$300,A110)+SUMIFS(Распред!$Q$4:$Q$300,Распред!$B$4:$B$300,"январь",Распред!$P$4:$P$300,A110)+SUMIFS(Распред!$S$4:$S$300,Распред!$B$4:$B$300,"январь",Распред!$R$4:$R$300,A110)+SUMIFS(Распред!$U$4:$U$300,Распред!$B$4:$B$300,"январь",Распред!$T$4:$T$300,A110)+SUMIFS(Распред!$W$4:$W$300,Распред!$B$4:$B$300,"январь",Распред!$V$4:$V$300,A110)+SUMIFS(Распред!$Y$4:$Y$300,Распред!$B$4:$B$300,"январь",Распред!$X$4:$X$300,A110)+SUMIFS(Распред!$AA$4:$AA$300,Распред!$B$4:$B$300,"январь",Распред!$Z$4:$Z$300,A110)+SUMIFS(Распред!$AC$4:$AC$300,Распред!$B$4:$B$300,"январь",Распред!$AB$4:$AB$300,A110)</f>
        <v>0</v>
      </c>
      <c r="AM110" s="46">
        <f t="shared" ca="1" si="20"/>
        <v>0</v>
      </c>
      <c r="AN110" s="46">
        <f t="shared" ca="1" si="21"/>
        <v>0</v>
      </c>
      <c r="AO110" s="46">
        <f t="shared" ca="1" si="22"/>
        <v>0</v>
      </c>
      <c r="AP110" s="46"/>
      <c r="AQ110" s="46">
        <f t="shared" ca="1" si="23"/>
        <v>0</v>
      </c>
      <c r="AR110" s="47"/>
      <c r="AS110" s="47">
        <f t="shared" ca="1" si="24"/>
        <v>0</v>
      </c>
      <c r="AT110" s="47"/>
      <c r="AU110" s="47"/>
      <c r="AV110" s="47"/>
      <c r="AW110" s="47"/>
      <c r="AX110" s="47"/>
      <c r="AY110" s="47"/>
      <c r="AZ110" s="47"/>
      <c r="BA110" s="47"/>
      <c r="BB110" s="47"/>
    </row>
    <row r="111" spans="1:54" x14ac:dyDescent="0.25">
      <c r="A111" s="47">
        <f>База!B111</f>
        <v>0</v>
      </c>
      <c r="B111" s="46" t="s">
        <v>24</v>
      </c>
      <c r="C111" s="46" t="s">
        <v>24</v>
      </c>
      <c r="D111" s="46" t="s">
        <v>25</v>
      </c>
      <c r="E111" s="46" t="s">
        <v>25</v>
      </c>
      <c r="F111" s="46" t="s">
        <v>25</v>
      </c>
      <c r="G111" s="46" t="s">
        <v>25</v>
      </c>
      <c r="H111" s="46" t="s">
        <v>23</v>
      </c>
      <c r="I111" s="46" t="s">
        <v>25</v>
      </c>
      <c r="J111" s="46">
        <f ca="1">IF(COUNTIFS(Распис!$B$4:$B$300,$A111,Распис!$C$4:$C$300,"&lt;="&amp;J$1,Распис!$D$4:$D$300,"&gt;="&amp;J$1)&gt;0,SUMIFS(Распис!$G$4:$G$300,Распис!$B$4:$B$300,$A111,Распис!$C$4:$C$300,"&lt;="&amp;J$1,Распис!$D$4:$D$300,"&gt;="&amp;J$1),SUMIF(База!$B$3:$B$305,$A111,База!$G$3:$G$152))</f>
        <v>0</v>
      </c>
      <c r="K111" s="46">
        <f ca="1">IF(COUNTIFS(Распис!$B$4:$B$300,$A111,Распис!$C$4:$C$300,"&lt;="&amp;K$1,Распис!$D$4:$D$300,"&gt;="&amp;K$1)&gt;0,SUMIFS(Распис!$H$4:$H$300,Распис!$B$4:$B$300,$A111,Распис!$C$4:$C$300,"&lt;="&amp;K$1,Распис!$D$4:$D$300,"&gt;="&amp;K$1),SUMIF(База!$B$3:$B$305,$A111,База!$H$3:$H$152))</f>
        <v>0</v>
      </c>
      <c r="L111" s="46">
        <f ca="1">IF(COUNTIFS(Распис!$B$4:$B$300,$A111,Распис!$C$4:$C$300,"&lt;="&amp;L$1,Распис!$D$4:$D$300,"&gt;="&amp;L$1)&gt;0,SUMIFS(Распис!$I$4:$I$300,Распис!$B$4:$B$300,$A111,Распис!$C$4:$C$300,"&lt;="&amp;L$1,Распис!$D$4:$D$300,"&gt;="&amp;L$1),SUMIF(База!$B$3:$B$305,$A111,База!$I$3:$I$152))</f>
        <v>0</v>
      </c>
      <c r="M111" s="46">
        <f ca="1">IF(COUNTIFS(Распис!$B$4:$B$300,$A111,Распис!$C$4:$C$300,"&lt;="&amp;M$1,Распис!$D$4:$D$300,"&gt;="&amp;M$1)&gt;0,SUMIFS(Распис!$J$4:$J$300,Распис!$B$4:$B$300,$A111,Распис!$C$4:$C$300,"&lt;="&amp;M$1,Распис!$D$4:$D$300,"&gt;="&amp;M$1),SUMIF(База!$B$3:$B$305,$A111,База!$J$3:$J$152))</f>
        <v>0</v>
      </c>
      <c r="N111" s="46">
        <f ca="1">IF(COUNTIFS(Распис!$B$4:$B$300,$A111,Распис!$C$4:$C$300,"&lt;="&amp;N$1,Распис!$D$4:$D$300,"&gt;="&amp;N$1)&gt;0,SUMIFS(Распис!$K$4:$K$300,Распис!$B$4:$B$300,$A111,Распис!$C$4:$C$300,"&lt;="&amp;N$1,Распис!$D$4:$D$300,"&gt;="&amp;N$1),SUMIF(База!$B$3:$B$305,$A111,База!$K$3:$K$152))</f>
        <v>0</v>
      </c>
      <c r="O111" s="46" t="s">
        <v>23</v>
      </c>
      <c r="P111" s="46">
        <f ca="1">IF(COUNTIFS(Распис!$B$4:$B$300,$A111,Распис!$C$4:$C$300,"&lt;="&amp;P$1,Распис!$D$4:$D$300,"&gt;="&amp;P$1)&gt;0,SUMIFS(Распис!$F$4:$F$300,Распис!$B$4:$B$300,$A111,Распис!$C$4:$C$300,"&lt;="&amp;P$1,Распис!$D$4:$D$300,"&gt;="&amp;P$1),SUMIF(База!$B$3:$B$305,$A111,База!$F$3:$F$152))</f>
        <v>0</v>
      </c>
      <c r="Q111" s="46">
        <f ca="1">IF(COUNTIFS(Распис!$B$4:$B$300,$A111,Распис!$C$4:$C$300,"&lt;="&amp;Q$1,Распис!$D$4:$D$300,"&gt;="&amp;Q$1)&gt;0,SUMIFS(Распис!$G$4:$G$300,Распис!$B$4:$B$300,$A111,Распис!$C$4:$C$300,"&lt;="&amp;Q$1,Распис!$D$4:$D$300,"&gt;="&amp;Q$1),SUMIF(База!$B$3:$B$305,$A111,База!$G$3:$G$152))</f>
        <v>0</v>
      </c>
      <c r="R111" s="46">
        <f ca="1">IF(COUNTIFS(Распис!$B$4:$B$300,$A111,Распис!$C$4:$C$300,"&lt;="&amp;R$1,Распис!$D$4:$D$300,"&gt;="&amp;R$1)&gt;0,SUMIFS(Распис!$H$4:$H$300,Распис!$B$4:$B$300,$A111,Распис!$C$4:$C$300,"&lt;="&amp;R$1,Распис!$D$4:$D$300,"&gt;="&amp;R$1),SUMIF(База!$B$3:$B$305,$A111,База!$H$3:$H$152))</f>
        <v>0</v>
      </c>
      <c r="S111" s="46">
        <f ca="1">IF(COUNTIFS(Распис!$B$4:$B$300,$A111,Распис!$C$4:$C$300,"&lt;="&amp;S$1,Распис!$D$4:$D$300,"&gt;="&amp;S$1)&gt;0,SUMIFS(Распис!$I$4:$I$300,Распис!$B$4:$B$300,$A111,Распис!$C$4:$C$300,"&lt;="&amp;S$1,Распис!$D$4:$D$300,"&gt;="&amp;S$1),SUMIF(База!$B$3:$B$305,$A111,База!$I$3:$I$152))</f>
        <v>0</v>
      </c>
      <c r="T111" s="46">
        <f ca="1">IF(COUNTIFS(Распис!$B$4:$B$300,$A111,Распис!$C$4:$C$300,"&lt;="&amp;T$1,Распис!$D$4:$D$300,"&gt;="&amp;T$1)&gt;0,SUMIFS(Распис!$J$4:$J$300,Распис!$B$4:$B$300,$A111,Распис!$C$4:$C$300,"&lt;="&amp;T$1,Распис!$D$4:$D$300,"&gt;="&amp;T$1),SUMIF(База!$B$3:$B$305,$A111,База!$J$3:$J$152))</f>
        <v>0</v>
      </c>
      <c r="U111" s="46">
        <f ca="1">IF(COUNTIFS(Распис!$B$4:$B$300,$A111,Распис!$C$4:$C$300,"&lt;="&amp;U$1,Распис!$D$4:$D$300,"&gt;="&amp;U$1)&gt;0,SUMIFS(Распис!$K$4:$K$300,Распис!$B$4:$B$300,$A111,Распис!$C$4:$C$300,"&lt;="&amp;U$1,Распис!$D$4:$D$300,"&gt;="&amp;U$1),SUMIF(База!$B$3:$B$305,$A111,База!$K$3:$K$152))</f>
        <v>0</v>
      </c>
      <c r="V111" s="46" t="s">
        <v>23</v>
      </c>
      <c r="W111" s="46">
        <f ca="1">IF(COUNTIFS(Распис!$B$4:$B$300,$A111,Распис!$C$4:$C$300,"&lt;="&amp;W$1,Распис!$D$4:$D$300,"&gt;="&amp;W$1)&gt;0,SUMIFS(Распис!$F$4:$F$300,Распис!$B$4:$B$300,$A111,Распис!$C$4:$C$300,"&lt;="&amp;W$1,Распис!$D$4:$D$300,"&gt;="&amp;W$1),SUMIF(База!$B$3:$B$305,$A111,База!$F$3:$F$152))</f>
        <v>0</v>
      </c>
      <c r="X111" s="46">
        <f ca="1">IF(COUNTIFS(Распис!$B$4:$B$300,$A111,Распис!$C$4:$C$300,"&lt;="&amp;X$1,Распис!$D$4:$D$300,"&gt;="&amp;X$1)&gt;0,SUMIFS(Распис!$G$4:$G$300,Распис!$B$4:$B$300,$A111,Распис!$C$4:$C$300,"&lt;="&amp;X$1,Распис!$D$4:$D$300,"&gt;="&amp;X$1),SUMIF(База!$B$3:$B$305,$A111,База!$G$3:$G$152))</f>
        <v>0</v>
      </c>
      <c r="Y111" s="46">
        <f ca="1">IF(COUNTIFS(Распис!$B$4:$B$300,$A111,Распис!$C$4:$C$300,"&lt;="&amp;Y$1,Распис!$D$4:$D$300,"&gt;="&amp;Y$1)&gt;0,SUMIFS(Распис!$H$4:$H$300,Распис!$B$4:$B$300,$A111,Распис!$C$4:$C$300,"&lt;="&amp;Y$1,Распис!$D$4:$D$300,"&gt;="&amp;Y$1),SUMIF(База!$B$3:$B$305,$A111,База!$H$3:$H$152))</f>
        <v>0</v>
      </c>
      <c r="Z111" s="46">
        <f ca="1">IF(COUNTIFS(Распис!$B$4:$B$300,$A111,Распис!$C$4:$C$300,"&lt;="&amp;Z$1,Распис!$D$4:$D$300,"&gt;="&amp;Z$1)&gt;0,SUMIFS(Распис!$I$4:$I$300,Распис!$B$4:$B$300,$A111,Распис!$C$4:$C$300,"&lt;="&amp;Z$1,Распис!$D$4:$D$300,"&gt;="&amp;Z$1),SUMIF(База!$B$3:$B$305,$A111,База!$I$3:$I$152))</f>
        <v>0</v>
      </c>
      <c r="AA111" s="46">
        <f ca="1">IF(COUNTIFS(Распис!$B$4:$B$300,$A111,Распис!$C$4:$C$300,"&lt;="&amp;AA$1,Распис!$D$4:$D$300,"&gt;="&amp;AA$1)&gt;0,SUMIFS(Распис!$J$4:$J$300,Распис!$B$4:$B$300,$A111,Распис!$C$4:$C$300,"&lt;="&amp;AA$1,Распис!$D$4:$D$300,"&gt;="&amp;AA$1),SUMIF(База!$B$3:$B$305,$A111,База!$J$3:$J$152))</f>
        <v>0</v>
      </c>
      <c r="AB111" s="46">
        <f ca="1">IF(COUNTIFS(Распис!$B$4:$B$300,$A111,Распис!$C$4:$C$300,"&lt;="&amp;AB$1,Распис!$D$4:$D$300,"&gt;="&amp;AB$1)&gt;0,SUMIFS(Распис!$K$4:$K$300,Распис!$B$4:$B$300,$A111,Распис!$C$4:$C$300,"&lt;="&amp;AB$1,Распис!$D$4:$D$300,"&gt;="&amp;AB$1),SUMIF(База!$B$3:$B$305,$A111,База!$K$3:$K$152))</f>
        <v>0</v>
      </c>
      <c r="AC111" s="46" t="s">
        <v>23</v>
      </c>
      <c r="AD111" s="46">
        <f ca="1">IF(COUNTIFS(Распис!$B$4:$B$300,$A111,Распис!$C$4:$C$300,"&lt;="&amp;AD$1,Распис!$D$4:$D$300,"&gt;="&amp;AD$1)&gt;0,SUMIFS(Распис!$F$4:$F$300,Распис!$B$4:$B$300,$A111,Распис!$C$4:$C$300,"&lt;="&amp;AD$1,Распис!$D$4:$D$300,"&gt;="&amp;AD$1),SUMIF(База!$B$3:$B$305,$A111,База!$F$3:$F$152))</f>
        <v>0</v>
      </c>
      <c r="AE111" s="46">
        <f ca="1">IF(COUNTIFS(Распис!$B$4:$B$300,$A111,Распис!$C$4:$C$300,"&lt;="&amp;AE$1,Распис!$D$4:$D$300,"&gt;="&amp;AE$1)&gt;0,SUMIFS(Распис!$G$4:$G$300,Распис!$B$4:$B$300,$A111,Распис!$C$4:$C$300,"&lt;="&amp;AE$1,Распис!$D$4:$D$300,"&gt;="&amp;AE$1),SUMIF(База!$B$3:$B$305,$A111,База!$G$3:$G$152))</f>
        <v>0</v>
      </c>
      <c r="AF111" s="46">
        <f ca="1">IF(COUNTIFS(Распис!$B$4:$B$300,$A111,Распис!$C$4:$C$300,"&lt;="&amp;AF$1,Распис!$D$4:$D$300,"&gt;="&amp;AF$1)&gt;0,SUMIFS(Распис!$H$4:$H$300,Распис!$B$4:$B$300,$A111,Распис!$C$4:$C$300,"&lt;="&amp;AF$1,Распис!$D$4:$D$300,"&gt;="&amp;AF$1),SUMIF(База!$B$3:$B$305,$A111,База!$H$3:$H$152))</f>
        <v>0</v>
      </c>
      <c r="AG111" s="46">
        <f t="shared" ca="1" si="17"/>
        <v>0</v>
      </c>
      <c r="AH111" s="46">
        <f ca="1">AG111-SUMIFS(Распред!$G$4:$G$300,Распред!$B$4:$B$300,"январь",Распред!$F$4:$F$300,A111)</f>
        <v>0</v>
      </c>
      <c r="AI111" s="46">
        <f ca="1">AH111+(COUNTIF(B111:AF111,"КД")+SUMIFS(Распред!$AH$4:$AH$300,Распред!$F$4:$F$300,A111,Распред!$B$4:$B$300,"январь"))*4</f>
        <v>20</v>
      </c>
      <c r="AJ111" s="46">
        <f t="shared" ca="1" si="18"/>
        <v>0</v>
      </c>
      <c r="AK111" s="46">
        <f t="shared" ca="1" si="19"/>
        <v>0</v>
      </c>
      <c r="AL111" s="46">
        <f>SUMIFS(Распред!$K$4:$K$300,Распред!$B$4:$B$300,"январь",Распред!$J$4:$J$300,A111)+SUMIFS(Распред!$M$4:$M$300,Распред!$B$4:$B$300,"январь",Распред!$L$4:$L$300,A111)+SUMIFS(Распред!$O$4:$O$300,Распред!$B$4:$B$300,"январь",Распред!$N$4:$N$300,A111)+SUMIFS(Распред!$Q$4:$Q$300,Распред!$B$4:$B$300,"январь",Распред!$P$4:$P$300,A111)+SUMIFS(Распред!$S$4:$S$300,Распред!$B$4:$B$300,"январь",Распред!$R$4:$R$300,A111)+SUMIFS(Распред!$U$4:$U$300,Распред!$B$4:$B$300,"январь",Распред!$T$4:$T$300,A111)+SUMIFS(Распред!$W$4:$W$300,Распред!$B$4:$B$300,"январь",Распред!$V$4:$V$300,A111)+SUMIFS(Распред!$Y$4:$Y$300,Распред!$B$4:$B$300,"январь",Распред!$X$4:$X$300,A111)+SUMIFS(Распред!$AA$4:$AA$300,Распред!$B$4:$B$300,"январь",Распред!$Z$4:$Z$300,A111)+SUMIFS(Распред!$AC$4:$AC$300,Распред!$B$4:$B$300,"январь",Распред!$AB$4:$AB$300,A111)</f>
        <v>0</v>
      </c>
      <c r="AM111" s="46">
        <f t="shared" ca="1" si="20"/>
        <v>0</v>
      </c>
      <c r="AN111" s="46">
        <f t="shared" ca="1" si="21"/>
        <v>0</v>
      </c>
      <c r="AO111" s="46">
        <f t="shared" ca="1" si="22"/>
        <v>0</v>
      </c>
      <c r="AP111" s="46"/>
      <c r="AQ111" s="46">
        <f t="shared" ca="1" si="23"/>
        <v>0</v>
      </c>
      <c r="AR111" s="47"/>
      <c r="AS111" s="47">
        <f t="shared" ca="1" si="24"/>
        <v>0</v>
      </c>
      <c r="AT111" s="47"/>
      <c r="AU111" s="47"/>
      <c r="AV111" s="47"/>
      <c r="AW111" s="47"/>
      <c r="AX111" s="47"/>
      <c r="AY111" s="47"/>
      <c r="AZ111" s="47"/>
      <c r="BA111" s="47"/>
      <c r="BB111" s="47"/>
    </row>
    <row r="112" spans="1:54" x14ac:dyDescent="0.25">
      <c r="A112" s="47">
        <f>База!B112</f>
        <v>0</v>
      </c>
      <c r="B112" s="46" t="s">
        <v>24</v>
      </c>
      <c r="C112" s="46" t="s">
        <v>24</v>
      </c>
      <c r="D112" s="46" t="s">
        <v>25</v>
      </c>
      <c r="E112" s="46" t="s">
        <v>25</v>
      </c>
      <c r="F112" s="46" t="s">
        <v>25</v>
      </c>
      <c r="G112" s="46" t="s">
        <v>25</v>
      </c>
      <c r="H112" s="46" t="s">
        <v>23</v>
      </c>
      <c r="I112" s="46" t="s">
        <v>25</v>
      </c>
      <c r="J112" s="46">
        <f ca="1">IF(COUNTIFS(Распис!$B$4:$B$300,$A112,Распис!$C$4:$C$300,"&lt;="&amp;J$1,Распис!$D$4:$D$300,"&gt;="&amp;J$1)&gt;0,SUMIFS(Распис!$G$4:$G$300,Распис!$B$4:$B$300,$A112,Распис!$C$4:$C$300,"&lt;="&amp;J$1,Распис!$D$4:$D$300,"&gt;="&amp;J$1),SUMIF(База!$B$3:$B$305,$A112,База!$G$3:$G$152))</f>
        <v>0</v>
      </c>
      <c r="K112" s="46">
        <f ca="1">IF(COUNTIFS(Распис!$B$4:$B$300,$A112,Распис!$C$4:$C$300,"&lt;="&amp;K$1,Распис!$D$4:$D$300,"&gt;="&amp;K$1)&gt;0,SUMIFS(Распис!$H$4:$H$300,Распис!$B$4:$B$300,$A112,Распис!$C$4:$C$300,"&lt;="&amp;K$1,Распис!$D$4:$D$300,"&gt;="&amp;K$1),SUMIF(База!$B$3:$B$305,$A112,База!$H$3:$H$152))</f>
        <v>0</v>
      </c>
      <c r="L112" s="46">
        <f ca="1">IF(COUNTIFS(Распис!$B$4:$B$300,$A112,Распис!$C$4:$C$300,"&lt;="&amp;L$1,Распис!$D$4:$D$300,"&gt;="&amp;L$1)&gt;0,SUMIFS(Распис!$I$4:$I$300,Распис!$B$4:$B$300,$A112,Распис!$C$4:$C$300,"&lt;="&amp;L$1,Распис!$D$4:$D$300,"&gt;="&amp;L$1),SUMIF(База!$B$3:$B$305,$A112,База!$I$3:$I$152))</f>
        <v>0</v>
      </c>
      <c r="M112" s="46">
        <f ca="1">IF(COUNTIFS(Распис!$B$4:$B$300,$A112,Распис!$C$4:$C$300,"&lt;="&amp;M$1,Распис!$D$4:$D$300,"&gt;="&amp;M$1)&gt;0,SUMIFS(Распис!$J$4:$J$300,Распис!$B$4:$B$300,$A112,Распис!$C$4:$C$300,"&lt;="&amp;M$1,Распис!$D$4:$D$300,"&gt;="&amp;M$1),SUMIF(База!$B$3:$B$305,$A112,База!$J$3:$J$152))</f>
        <v>0</v>
      </c>
      <c r="N112" s="46">
        <f ca="1">IF(COUNTIFS(Распис!$B$4:$B$300,$A112,Распис!$C$4:$C$300,"&lt;="&amp;N$1,Распис!$D$4:$D$300,"&gt;="&amp;N$1)&gt;0,SUMIFS(Распис!$K$4:$K$300,Распис!$B$4:$B$300,$A112,Распис!$C$4:$C$300,"&lt;="&amp;N$1,Распис!$D$4:$D$300,"&gt;="&amp;N$1),SUMIF(База!$B$3:$B$305,$A112,База!$K$3:$K$152))</f>
        <v>0</v>
      </c>
      <c r="O112" s="46" t="s">
        <v>23</v>
      </c>
      <c r="P112" s="46">
        <f ca="1">IF(COUNTIFS(Распис!$B$4:$B$300,$A112,Распис!$C$4:$C$300,"&lt;="&amp;P$1,Распис!$D$4:$D$300,"&gt;="&amp;P$1)&gt;0,SUMIFS(Распис!$F$4:$F$300,Распис!$B$4:$B$300,$A112,Распис!$C$4:$C$300,"&lt;="&amp;P$1,Распис!$D$4:$D$300,"&gt;="&amp;P$1),SUMIF(База!$B$3:$B$305,$A112,База!$F$3:$F$152))</f>
        <v>0</v>
      </c>
      <c r="Q112" s="46">
        <f ca="1">IF(COUNTIFS(Распис!$B$4:$B$300,$A112,Распис!$C$4:$C$300,"&lt;="&amp;Q$1,Распис!$D$4:$D$300,"&gt;="&amp;Q$1)&gt;0,SUMIFS(Распис!$G$4:$G$300,Распис!$B$4:$B$300,$A112,Распис!$C$4:$C$300,"&lt;="&amp;Q$1,Распис!$D$4:$D$300,"&gt;="&amp;Q$1),SUMIF(База!$B$3:$B$305,$A112,База!$G$3:$G$152))</f>
        <v>0</v>
      </c>
      <c r="R112" s="46">
        <f ca="1">IF(COUNTIFS(Распис!$B$4:$B$300,$A112,Распис!$C$4:$C$300,"&lt;="&amp;R$1,Распис!$D$4:$D$300,"&gt;="&amp;R$1)&gt;0,SUMIFS(Распис!$H$4:$H$300,Распис!$B$4:$B$300,$A112,Распис!$C$4:$C$300,"&lt;="&amp;R$1,Распис!$D$4:$D$300,"&gt;="&amp;R$1),SUMIF(База!$B$3:$B$305,$A112,База!$H$3:$H$152))</f>
        <v>0</v>
      </c>
      <c r="S112" s="46">
        <f ca="1">IF(COUNTIFS(Распис!$B$4:$B$300,$A112,Распис!$C$4:$C$300,"&lt;="&amp;S$1,Распис!$D$4:$D$300,"&gt;="&amp;S$1)&gt;0,SUMIFS(Распис!$I$4:$I$300,Распис!$B$4:$B$300,$A112,Распис!$C$4:$C$300,"&lt;="&amp;S$1,Распис!$D$4:$D$300,"&gt;="&amp;S$1),SUMIF(База!$B$3:$B$305,$A112,База!$I$3:$I$152))</f>
        <v>0</v>
      </c>
      <c r="T112" s="46">
        <f ca="1">IF(COUNTIFS(Распис!$B$4:$B$300,$A112,Распис!$C$4:$C$300,"&lt;="&amp;T$1,Распис!$D$4:$D$300,"&gt;="&amp;T$1)&gt;0,SUMIFS(Распис!$J$4:$J$300,Распис!$B$4:$B$300,$A112,Распис!$C$4:$C$300,"&lt;="&amp;T$1,Распис!$D$4:$D$300,"&gt;="&amp;T$1),SUMIF(База!$B$3:$B$305,$A112,База!$J$3:$J$152))</f>
        <v>0</v>
      </c>
      <c r="U112" s="46">
        <f ca="1">IF(COUNTIFS(Распис!$B$4:$B$300,$A112,Распис!$C$4:$C$300,"&lt;="&amp;U$1,Распис!$D$4:$D$300,"&gt;="&amp;U$1)&gt;0,SUMIFS(Распис!$K$4:$K$300,Распис!$B$4:$B$300,$A112,Распис!$C$4:$C$300,"&lt;="&amp;U$1,Распис!$D$4:$D$300,"&gt;="&amp;U$1),SUMIF(База!$B$3:$B$305,$A112,База!$K$3:$K$152))</f>
        <v>0</v>
      </c>
      <c r="V112" s="46" t="s">
        <v>23</v>
      </c>
      <c r="W112" s="46">
        <f ca="1">IF(COUNTIFS(Распис!$B$4:$B$300,$A112,Распис!$C$4:$C$300,"&lt;="&amp;W$1,Распис!$D$4:$D$300,"&gt;="&amp;W$1)&gt;0,SUMIFS(Распис!$F$4:$F$300,Распис!$B$4:$B$300,$A112,Распис!$C$4:$C$300,"&lt;="&amp;W$1,Распис!$D$4:$D$300,"&gt;="&amp;W$1),SUMIF(База!$B$3:$B$305,$A112,База!$F$3:$F$152))</f>
        <v>0</v>
      </c>
      <c r="X112" s="46">
        <f ca="1">IF(COUNTIFS(Распис!$B$4:$B$300,$A112,Распис!$C$4:$C$300,"&lt;="&amp;X$1,Распис!$D$4:$D$300,"&gt;="&amp;X$1)&gt;0,SUMIFS(Распис!$G$4:$G$300,Распис!$B$4:$B$300,$A112,Распис!$C$4:$C$300,"&lt;="&amp;X$1,Распис!$D$4:$D$300,"&gt;="&amp;X$1),SUMIF(База!$B$3:$B$305,$A112,База!$G$3:$G$152))</f>
        <v>0</v>
      </c>
      <c r="Y112" s="46">
        <f ca="1">IF(COUNTIFS(Распис!$B$4:$B$300,$A112,Распис!$C$4:$C$300,"&lt;="&amp;Y$1,Распис!$D$4:$D$300,"&gt;="&amp;Y$1)&gt;0,SUMIFS(Распис!$H$4:$H$300,Распис!$B$4:$B$300,$A112,Распис!$C$4:$C$300,"&lt;="&amp;Y$1,Распис!$D$4:$D$300,"&gt;="&amp;Y$1),SUMIF(База!$B$3:$B$305,$A112,База!$H$3:$H$152))</f>
        <v>0</v>
      </c>
      <c r="Z112" s="46">
        <f ca="1">IF(COUNTIFS(Распис!$B$4:$B$300,$A112,Распис!$C$4:$C$300,"&lt;="&amp;Z$1,Распис!$D$4:$D$300,"&gt;="&amp;Z$1)&gt;0,SUMIFS(Распис!$I$4:$I$300,Распис!$B$4:$B$300,$A112,Распис!$C$4:$C$300,"&lt;="&amp;Z$1,Распис!$D$4:$D$300,"&gt;="&amp;Z$1),SUMIF(База!$B$3:$B$305,$A112,База!$I$3:$I$152))</f>
        <v>0</v>
      </c>
      <c r="AA112" s="46">
        <f ca="1">IF(COUNTIFS(Распис!$B$4:$B$300,$A112,Распис!$C$4:$C$300,"&lt;="&amp;AA$1,Распис!$D$4:$D$300,"&gt;="&amp;AA$1)&gt;0,SUMIFS(Распис!$J$4:$J$300,Распис!$B$4:$B$300,$A112,Распис!$C$4:$C$300,"&lt;="&amp;AA$1,Распис!$D$4:$D$300,"&gt;="&amp;AA$1),SUMIF(База!$B$3:$B$305,$A112,База!$J$3:$J$152))</f>
        <v>0</v>
      </c>
      <c r="AB112" s="46">
        <f ca="1">IF(COUNTIFS(Распис!$B$4:$B$300,$A112,Распис!$C$4:$C$300,"&lt;="&amp;AB$1,Распис!$D$4:$D$300,"&gt;="&amp;AB$1)&gt;0,SUMIFS(Распис!$K$4:$K$300,Распис!$B$4:$B$300,$A112,Распис!$C$4:$C$300,"&lt;="&amp;AB$1,Распис!$D$4:$D$300,"&gt;="&amp;AB$1),SUMIF(База!$B$3:$B$305,$A112,База!$K$3:$K$152))</f>
        <v>0</v>
      </c>
      <c r="AC112" s="46" t="s">
        <v>23</v>
      </c>
      <c r="AD112" s="46">
        <f ca="1">IF(COUNTIFS(Распис!$B$4:$B$300,$A112,Распис!$C$4:$C$300,"&lt;="&amp;AD$1,Распис!$D$4:$D$300,"&gt;="&amp;AD$1)&gt;0,SUMIFS(Распис!$F$4:$F$300,Распис!$B$4:$B$300,$A112,Распис!$C$4:$C$300,"&lt;="&amp;AD$1,Распис!$D$4:$D$300,"&gt;="&amp;AD$1),SUMIF(База!$B$3:$B$305,$A112,База!$F$3:$F$152))</f>
        <v>0</v>
      </c>
      <c r="AE112" s="46">
        <f ca="1">IF(COUNTIFS(Распис!$B$4:$B$300,$A112,Распис!$C$4:$C$300,"&lt;="&amp;AE$1,Распис!$D$4:$D$300,"&gt;="&amp;AE$1)&gt;0,SUMIFS(Распис!$G$4:$G$300,Распис!$B$4:$B$300,$A112,Распис!$C$4:$C$300,"&lt;="&amp;AE$1,Распис!$D$4:$D$300,"&gt;="&amp;AE$1),SUMIF(База!$B$3:$B$305,$A112,База!$G$3:$G$152))</f>
        <v>0</v>
      </c>
      <c r="AF112" s="46">
        <f ca="1">IF(COUNTIFS(Распис!$B$4:$B$300,$A112,Распис!$C$4:$C$300,"&lt;="&amp;AF$1,Распис!$D$4:$D$300,"&gt;="&amp;AF$1)&gt;0,SUMIFS(Распис!$H$4:$H$300,Распис!$B$4:$B$300,$A112,Распис!$C$4:$C$300,"&lt;="&amp;AF$1,Распис!$D$4:$D$300,"&gt;="&amp;AF$1),SUMIF(База!$B$3:$B$305,$A112,База!$H$3:$H$152))</f>
        <v>0</v>
      </c>
      <c r="AG112" s="46">
        <f t="shared" ca="1" si="17"/>
        <v>0</v>
      </c>
      <c r="AH112" s="46">
        <f ca="1">AG112-SUMIFS(Распред!$G$4:$G$300,Распред!$B$4:$B$300,"январь",Распред!$F$4:$F$300,A112)</f>
        <v>0</v>
      </c>
      <c r="AI112" s="46">
        <f ca="1">AH112+(COUNTIF(B112:AF112,"КД")+SUMIFS(Распред!$AH$4:$AH$300,Распред!$F$4:$F$300,A112,Распред!$B$4:$B$300,"январь"))*4</f>
        <v>20</v>
      </c>
      <c r="AJ112" s="46">
        <f t="shared" ca="1" si="18"/>
        <v>0</v>
      </c>
      <c r="AK112" s="46">
        <f t="shared" ca="1" si="19"/>
        <v>0</v>
      </c>
      <c r="AL112" s="46">
        <f>SUMIFS(Распред!$K$4:$K$300,Распред!$B$4:$B$300,"январь",Распред!$J$4:$J$300,A112)+SUMIFS(Распред!$M$4:$M$300,Распред!$B$4:$B$300,"январь",Распред!$L$4:$L$300,A112)+SUMIFS(Распред!$O$4:$O$300,Распред!$B$4:$B$300,"январь",Распред!$N$4:$N$300,A112)+SUMIFS(Распред!$Q$4:$Q$300,Распред!$B$4:$B$300,"январь",Распред!$P$4:$P$300,A112)+SUMIFS(Распред!$S$4:$S$300,Распред!$B$4:$B$300,"январь",Распред!$R$4:$R$300,A112)+SUMIFS(Распред!$U$4:$U$300,Распред!$B$4:$B$300,"январь",Распред!$T$4:$T$300,A112)+SUMIFS(Распред!$W$4:$W$300,Распред!$B$4:$B$300,"январь",Распред!$V$4:$V$300,A112)+SUMIFS(Распред!$Y$4:$Y$300,Распред!$B$4:$B$300,"январь",Распред!$X$4:$X$300,A112)+SUMIFS(Распред!$AA$4:$AA$300,Распред!$B$4:$B$300,"январь",Распред!$Z$4:$Z$300,A112)+SUMIFS(Распред!$AC$4:$AC$300,Распред!$B$4:$B$300,"январь",Распред!$AB$4:$AB$300,A112)</f>
        <v>0</v>
      </c>
      <c r="AM112" s="46">
        <f t="shared" ca="1" si="20"/>
        <v>0</v>
      </c>
      <c r="AN112" s="46">
        <f t="shared" ca="1" si="21"/>
        <v>0</v>
      </c>
      <c r="AO112" s="46">
        <f t="shared" ca="1" si="22"/>
        <v>0</v>
      </c>
      <c r="AP112" s="46"/>
      <c r="AQ112" s="46">
        <f t="shared" ca="1" si="23"/>
        <v>0</v>
      </c>
      <c r="AR112" s="47"/>
      <c r="AS112" s="47">
        <f t="shared" ca="1" si="24"/>
        <v>0</v>
      </c>
      <c r="AT112" s="47"/>
      <c r="AU112" s="47"/>
      <c r="AV112" s="47"/>
      <c r="AW112" s="47"/>
      <c r="AX112" s="47"/>
      <c r="AY112" s="47"/>
      <c r="AZ112" s="47"/>
      <c r="BA112" s="47"/>
      <c r="BB112" s="47"/>
    </row>
    <row r="113" spans="1:54" x14ac:dyDescent="0.25">
      <c r="A113" s="47">
        <f>База!B113</f>
        <v>0</v>
      </c>
      <c r="B113" s="46" t="s">
        <v>24</v>
      </c>
      <c r="C113" s="46" t="s">
        <v>24</v>
      </c>
      <c r="D113" s="46" t="s">
        <v>25</v>
      </c>
      <c r="E113" s="46" t="s">
        <v>25</v>
      </c>
      <c r="F113" s="46" t="s">
        <v>25</v>
      </c>
      <c r="G113" s="46" t="s">
        <v>25</v>
      </c>
      <c r="H113" s="46" t="s">
        <v>23</v>
      </c>
      <c r="I113" s="46" t="s">
        <v>25</v>
      </c>
      <c r="J113" s="46">
        <f ca="1">IF(COUNTIFS(Распис!$B$4:$B$300,$A113,Распис!$C$4:$C$300,"&lt;="&amp;J$1,Распис!$D$4:$D$300,"&gt;="&amp;J$1)&gt;0,SUMIFS(Распис!$G$4:$G$300,Распис!$B$4:$B$300,$A113,Распис!$C$4:$C$300,"&lt;="&amp;J$1,Распис!$D$4:$D$300,"&gt;="&amp;J$1),SUMIF(База!$B$3:$B$305,$A113,База!$G$3:$G$152))</f>
        <v>0</v>
      </c>
      <c r="K113" s="46">
        <f ca="1">IF(COUNTIFS(Распис!$B$4:$B$300,$A113,Распис!$C$4:$C$300,"&lt;="&amp;K$1,Распис!$D$4:$D$300,"&gt;="&amp;K$1)&gt;0,SUMIFS(Распис!$H$4:$H$300,Распис!$B$4:$B$300,$A113,Распис!$C$4:$C$300,"&lt;="&amp;K$1,Распис!$D$4:$D$300,"&gt;="&amp;K$1),SUMIF(База!$B$3:$B$305,$A113,База!$H$3:$H$152))</f>
        <v>0</v>
      </c>
      <c r="L113" s="46">
        <f ca="1">IF(COUNTIFS(Распис!$B$4:$B$300,$A113,Распис!$C$4:$C$300,"&lt;="&amp;L$1,Распис!$D$4:$D$300,"&gt;="&amp;L$1)&gt;0,SUMIFS(Распис!$I$4:$I$300,Распис!$B$4:$B$300,$A113,Распис!$C$4:$C$300,"&lt;="&amp;L$1,Распис!$D$4:$D$300,"&gt;="&amp;L$1),SUMIF(База!$B$3:$B$305,$A113,База!$I$3:$I$152))</f>
        <v>0</v>
      </c>
      <c r="M113" s="46">
        <f ca="1">IF(COUNTIFS(Распис!$B$4:$B$300,$A113,Распис!$C$4:$C$300,"&lt;="&amp;M$1,Распис!$D$4:$D$300,"&gt;="&amp;M$1)&gt;0,SUMIFS(Распис!$J$4:$J$300,Распис!$B$4:$B$300,$A113,Распис!$C$4:$C$300,"&lt;="&amp;M$1,Распис!$D$4:$D$300,"&gt;="&amp;M$1),SUMIF(База!$B$3:$B$305,$A113,База!$J$3:$J$152))</f>
        <v>0</v>
      </c>
      <c r="N113" s="46">
        <f ca="1">IF(COUNTIFS(Распис!$B$4:$B$300,$A113,Распис!$C$4:$C$300,"&lt;="&amp;N$1,Распис!$D$4:$D$300,"&gt;="&amp;N$1)&gt;0,SUMIFS(Распис!$K$4:$K$300,Распис!$B$4:$B$300,$A113,Распис!$C$4:$C$300,"&lt;="&amp;N$1,Распис!$D$4:$D$300,"&gt;="&amp;N$1),SUMIF(База!$B$3:$B$305,$A113,База!$K$3:$K$152))</f>
        <v>0</v>
      </c>
      <c r="O113" s="46" t="s">
        <v>23</v>
      </c>
      <c r="P113" s="46">
        <f ca="1">IF(COUNTIFS(Распис!$B$4:$B$300,$A113,Распис!$C$4:$C$300,"&lt;="&amp;P$1,Распис!$D$4:$D$300,"&gt;="&amp;P$1)&gt;0,SUMIFS(Распис!$F$4:$F$300,Распис!$B$4:$B$300,$A113,Распис!$C$4:$C$300,"&lt;="&amp;P$1,Распис!$D$4:$D$300,"&gt;="&amp;P$1),SUMIF(База!$B$3:$B$305,$A113,База!$F$3:$F$152))</f>
        <v>0</v>
      </c>
      <c r="Q113" s="46">
        <f ca="1">IF(COUNTIFS(Распис!$B$4:$B$300,$A113,Распис!$C$4:$C$300,"&lt;="&amp;Q$1,Распис!$D$4:$D$300,"&gt;="&amp;Q$1)&gt;0,SUMIFS(Распис!$G$4:$G$300,Распис!$B$4:$B$300,$A113,Распис!$C$4:$C$300,"&lt;="&amp;Q$1,Распис!$D$4:$D$300,"&gt;="&amp;Q$1),SUMIF(База!$B$3:$B$305,$A113,База!$G$3:$G$152))</f>
        <v>0</v>
      </c>
      <c r="R113" s="46">
        <f ca="1">IF(COUNTIFS(Распис!$B$4:$B$300,$A113,Распис!$C$4:$C$300,"&lt;="&amp;R$1,Распис!$D$4:$D$300,"&gt;="&amp;R$1)&gt;0,SUMIFS(Распис!$H$4:$H$300,Распис!$B$4:$B$300,$A113,Распис!$C$4:$C$300,"&lt;="&amp;R$1,Распис!$D$4:$D$300,"&gt;="&amp;R$1),SUMIF(База!$B$3:$B$305,$A113,База!$H$3:$H$152))</f>
        <v>0</v>
      </c>
      <c r="S113" s="46">
        <f ca="1">IF(COUNTIFS(Распис!$B$4:$B$300,$A113,Распис!$C$4:$C$300,"&lt;="&amp;S$1,Распис!$D$4:$D$300,"&gt;="&amp;S$1)&gt;0,SUMIFS(Распис!$I$4:$I$300,Распис!$B$4:$B$300,$A113,Распис!$C$4:$C$300,"&lt;="&amp;S$1,Распис!$D$4:$D$300,"&gt;="&amp;S$1),SUMIF(База!$B$3:$B$305,$A113,База!$I$3:$I$152))</f>
        <v>0</v>
      </c>
      <c r="T113" s="46">
        <f ca="1">IF(COUNTIFS(Распис!$B$4:$B$300,$A113,Распис!$C$4:$C$300,"&lt;="&amp;T$1,Распис!$D$4:$D$300,"&gt;="&amp;T$1)&gt;0,SUMIFS(Распис!$J$4:$J$300,Распис!$B$4:$B$300,$A113,Распис!$C$4:$C$300,"&lt;="&amp;T$1,Распис!$D$4:$D$300,"&gt;="&amp;T$1),SUMIF(База!$B$3:$B$305,$A113,База!$J$3:$J$152))</f>
        <v>0</v>
      </c>
      <c r="U113" s="46">
        <f ca="1">IF(COUNTIFS(Распис!$B$4:$B$300,$A113,Распис!$C$4:$C$300,"&lt;="&amp;U$1,Распис!$D$4:$D$300,"&gt;="&amp;U$1)&gt;0,SUMIFS(Распис!$K$4:$K$300,Распис!$B$4:$B$300,$A113,Распис!$C$4:$C$300,"&lt;="&amp;U$1,Распис!$D$4:$D$300,"&gt;="&amp;U$1),SUMIF(База!$B$3:$B$305,$A113,База!$K$3:$K$152))</f>
        <v>0</v>
      </c>
      <c r="V113" s="46" t="s">
        <v>23</v>
      </c>
      <c r="W113" s="46">
        <f ca="1">IF(COUNTIFS(Распис!$B$4:$B$300,$A113,Распис!$C$4:$C$300,"&lt;="&amp;W$1,Распис!$D$4:$D$300,"&gt;="&amp;W$1)&gt;0,SUMIFS(Распис!$F$4:$F$300,Распис!$B$4:$B$300,$A113,Распис!$C$4:$C$300,"&lt;="&amp;W$1,Распис!$D$4:$D$300,"&gt;="&amp;W$1),SUMIF(База!$B$3:$B$305,$A113,База!$F$3:$F$152))</f>
        <v>0</v>
      </c>
      <c r="X113" s="46">
        <f ca="1">IF(COUNTIFS(Распис!$B$4:$B$300,$A113,Распис!$C$4:$C$300,"&lt;="&amp;X$1,Распис!$D$4:$D$300,"&gt;="&amp;X$1)&gt;0,SUMIFS(Распис!$G$4:$G$300,Распис!$B$4:$B$300,$A113,Распис!$C$4:$C$300,"&lt;="&amp;X$1,Распис!$D$4:$D$300,"&gt;="&amp;X$1),SUMIF(База!$B$3:$B$305,$A113,База!$G$3:$G$152))</f>
        <v>0</v>
      </c>
      <c r="Y113" s="46">
        <f ca="1">IF(COUNTIFS(Распис!$B$4:$B$300,$A113,Распис!$C$4:$C$300,"&lt;="&amp;Y$1,Распис!$D$4:$D$300,"&gt;="&amp;Y$1)&gt;0,SUMIFS(Распис!$H$4:$H$300,Распис!$B$4:$B$300,$A113,Распис!$C$4:$C$300,"&lt;="&amp;Y$1,Распис!$D$4:$D$300,"&gt;="&amp;Y$1),SUMIF(База!$B$3:$B$305,$A113,База!$H$3:$H$152))</f>
        <v>0</v>
      </c>
      <c r="Z113" s="46">
        <f ca="1">IF(COUNTIFS(Распис!$B$4:$B$300,$A113,Распис!$C$4:$C$300,"&lt;="&amp;Z$1,Распис!$D$4:$D$300,"&gt;="&amp;Z$1)&gt;0,SUMIFS(Распис!$I$4:$I$300,Распис!$B$4:$B$300,$A113,Распис!$C$4:$C$300,"&lt;="&amp;Z$1,Распис!$D$4:$D$300,"&gt;="&amp;Z$1),SUMIF(База!$B$3:$B$305,$A113,База!$I$3:$I$152))</f>
        <v>0</v>
      </c>
      <c r="AA113" s="46">
        <f ca="1">IF(COUNTIFS(Распис!$B$4:$B$300,$A113,Распис!$C$4:$C$300,"&lt;="&amp;AA$1,Распис!$D$4:$D$300,"&gt;="&amp;AA$1)&gt;0,SUMIFS(Распис!$J$4:$J$300,Распис!$B$4:$B$300,$A113,Распис!$C$4:$C$300,"&lt;="&amp;AA$1,Распис!$D$4:$D$300,"&gt;="&amp;AA$1),SUMIF(База!$B$3:$B$305,$A113,База!$J$3:$J$152))</f>
        <v>0</v>
      </c>
      <c r="AB113" s="46">
        <f ca="1">IF(COUNTIFS(Распис!$B$4:$B$300,$A113,Распис!$C$4:$C$300,"&lt;="&amp;AB$1,Распис!$D$4:$D$300,"&gt;="&amp;AB$1)&gt;0,SUMIFS(Распис!$K$4:$K$300,Распис!$B$4:$B$300,$A113,Распис!$C$4:$C$300,"&lt;="&amp;AB$1,Распис!$D$4:$D$300,"&gt;="&amp;AB$1),SUMIF(База!$B$3:$B$305,$A113,База!$K$3:$K$152))</f>
        <v>0</v>
      </c>
      <c r="AC113" s="46" t="s">
        <v>23</v>
      </c>
      <c r="AD113" s="46">
        <f ca="1">IF(COUNTIFS(Распис!$B$4:$B$300,$A113,Распис!$C$4:$C$300,"&lt;="&amp;AD$1,Распис!$D$4:$D$300,"&gt;="&amp;AD$1)&gt;0,SUMIFS(Распис!$F$4:$F$300,Распис!$B$4:$B$300,$A113,Распис!$C$4:$C$300,"&lt;="&amp;AD$1,Распис!$D$4:$D$300,"&gt;="&amp;AD$1),SUMIF(База!$B$3:$B$305,$A113,База!$F$3:$F$152))</f>
        <v>0</v>
      </c>
      <c r="AE113" s="46">
        <f ca="1">IF(COUNTIFS(Распис!$B$4:$B$300,$A113,Распис!$C$4:$C$300,"&lt;="&amp;AE$1,Распис!$D$4:$D$300,"&gt;="&amp;AE$1)&gt;0,SUMIFS(Распис!$G$4:$G$300,Распис!$B$4:$B$300,$A113,Распис!$C$4:$C$300,"&lt;="&amp;AE$1,Распис!$D$4:$D$300,"&gt;="&amp;AE$1),SUMIF(База!$B$3:$B$305,$A113,База!$G$3:$G$152))</f>
        <v>0</v>
      </c>
      <c r="AF113" s="46">
        <f ca="1">IF(COUNTIFS(Распис!$B$4:$B$300,$A113,Распис!$C$4:$C$300,"&lt;="&amp;AF$1,Распис!$D$4:$D$300,"&gt;="&amp;AF$1)&gt;0,SUMIFS(Распис!$H$4:$H$300,Распис!$B$4:$B$300,$A113,Распис!$C$4:$C$300,"&lt;="&amp;AF$1,Распис!$D$4:$D$300,"&gt;="&amp;AF$1),SUMIF(База!$B$3:$B$305,$A113,База!$H$3:$H$152))</f>
        <v>0</v>
      </c>
      <c r="AG113" s="46">
        <f t="shared" ca="1" si="17"/>
        <v>0</v>
      </c>
      <c r="AH113" s="46">
        <f ca="1">AG113-SUMIFS(Распред!$G$4:$G$300,Распред!$B$4:$B$300,"январь",Распред!$F$4:$F$300,A113)</f>
        <v>0</v>
      </c>
      <c r="AI113" s="46">
        <f ca="1">AH113+(COUNTIF(B113:AF113,"КД")+SUMIFS(Распред!$AH$4:$AH$300,Распред!$F$4:$F$300,A113,Распред!$B$4:$B$300,"январь"))*4</f>
        <v>20</v>
      </c>
      <c r="AJ113" s="46">
        <f t="shared" ca="1" si="18"/>
        <v>0</v>
      </c>
      <c r="AK113" s="46">
        <f t="shared" ca="1" si="19"/>
        <v>0</v>
      </c>
      <c r="AL113" s="46">
        <f>SUMIFS(Распред!$K$4:$K$300,Распред!$B$4:$B$300,"январь",Распред!$J$4:$J$300,A113)+SUMIFS(Распред!$M$4:$M$300,Распред!$B$4:$B$300,"январь",Распред!$L$4:$L$300,A113)+SUMIFS(Распред!$O$4:$O$300,Распред!$B$4:$B$300,"январь",Распред!$N$4:$N$300,A113)+SUMIFS(Распред!$Q$4:$Q$300,Распред!$B$4:$B$300,"январь",Распред!$P$4:$P$300,A113)+SUMIFS(Распред!$S$4:$S$300,Распред!$B$4:$B$300,"январь",Распред!$R$4:$R$300,A113)+SUMIFS(Распред!$U$4:$U$300,Распред!$B$4:$B$300,"январь",Распред!$T$4:$T$300,A113)+SUMIFS(Распред!$W$4:$W$300,Распред!$B$4:$B$300,"январь",Распред!$V$4:$V$300,A113)+SUMIFS(Распред!$Y$4:$Y$300,Распред!$B$4:$B$300,"январь",Распред!$X$4:$X$300,A113)+SUMIFS(Распред!$AA$4:$AA$300,Распред!$B$4:$B$300,"январь",Распред!$Z$4:$Z$300,A113)+SUMIFS(Распред!$AC$4:$AC$300,Распред!$B$4:$B$300,"январь",Распред!$AB$4:$AB$300,A113)</f>
        <v>0</v>
      </c>
      <c r="AM113" s="46">
        <f t="shared" ca="1" si="20"/>
        <v>0</v>
      </c>
      <c r="AN113" s="46">
        <f t="shared" ca="1" si="21"/>
        <v>0</v>
      </c>
      <c r="AO113" s="46">
        <f t="shared" ca="1" si="22"/>
        <v>0</v>
      </c>
      <c r="AP113" s="46"/>
      <c r="AQ113" s="46">
        <f t="shared" ca="1" si="23"/>
        <v>0</v>
      </c>
      <c r="AR113" s="47"/>
      <c r="AS113" s="47">
        <f t="shared" ca="1" si="24"/>
        <v>0</v>
      </c>
      <c r="AT113" s="47"/>
      <c r="AU113" s="47"/>
      <c r="AV113" s="47"/>
      <c r="AW113" s="47"/>
      <c r="AX113" s="47"/>
      <c r="AY113" s="47"/>
      <c r="AZ113" s="47"/>
      <c r="BA113" s="47"/>
      <c r="BB113" s="47"/>
    </row>
    <row r="114" spans="1:54" s="56" customFormat="1" x14ac:dyDescent="0.25">
      <c r="A114" s="47">
        <f>База!B114</f>
        <v>0</v>
      </c>
      <c r="B114" s="46" t="s">
        <v>24</v>
      </c>
      <c r="C114" s="46" t="s">
        <v>24</v>
      </c>
      <c r="D114" s="46" t="s">
        <v>25</v>
      </c>
      <c r="E114" s="46" t="s">
        <v>25</v>
      </c>
      <c r="F114" s="46" t="s">
        <v>25</v>
      </c>
      <c r="G114" s="46" t="s">
        <v>25</v>
      </c>
      <c r="H114" s="46" t="s">
        <v>23</v>
      </c>
      <c r="I114" s="46" t="s">
        <v>25</v>
      </c>
      <c r="J114" s="46">
        <f ca="1">IF(COUNTIFS(Распис!$B$4:$B$300,$A114,Распис!$C$4:$C$300,"&lt;="&amp;J$1,Распис!$D$4:$D$300,"&gt;="&amp;J$1)&gt;0,SUMIFS(Распис!$G$4:$G$300,Распис!$B$4:$B$300,$A114,Распис!$C$4:$C$300,"&lt;="&amp;J$1,Распис!$D$4:$D$300,"&gt;="&amp;J$1),SUMIF(База!$B$3:$B$305,$A114,База!$G$3:$G$152))</f>
        <v>0</v>
      </c>
      <c r="K114" s="46">
        <f ca="1">IF(COUNTIFS(Распис!$B$4:$B$300,$A114,Распис!$C$4:$C$300,"&lt;="&amp;K$1,Распис!$D$4:$D$300,"&gt;="&amp;K$1)&gt;0,SUMIFS(Распис!$H$4:$H$300,Распис!$B$4:$B$300,$A114,Распис!$C$4:$C$300,"&lt;="&amp;K$1,Распис!$D$4:$D$300,"&gt;="&amp;K$1),SUMIF(База!$B$3:$B$305,$A114,База!$H$3:$H$152))</f>
        <v>0</v>
      </c>
      <c r="L114" s="46">
        <f ca="1">IF(COUNTIFS(Распис!$B$4:$B$300,$A114,Распис!$C$4:$C$300,"&lt;="&amp;L$1,Распис!$D$4:$D$300,"&gt;="&amp;L$1)&gt;0,SUMIFS(Распис!$I$4:$I$300,Распис!$B$4:$B$300,$A114,Распис!$C$4:$C$300,"&lt;="&amp;L$1,Распис!$D$4:$D$300,"&gt;="&amp;L$1),SUMIF(База!$B$3:$B$305,$A114,База!$I$3:$I$152))</f>
        <v>0</v>
      </c>
      <c r="M114" s="46">
        <f ca="1">IF(COUNTIFS(Распис!$B$4:$B$300,$A114,Распис!$C$4:$C$300,"&lt;="&amp;M$1,Распис!$D$4:$D$300,"&gt;="&amp;M$1)&gt;0,SUMIFS(Распис!$J$4:$J$300,Распис!$B$4:$B$300,$A114,Распис!$C$4:$C$300,"&lt;="&amp;M$1,Распис!$D$4:$D$300,"&gt;="&amp;M$1),SUMIF(База!$B$3:$B$305,$A114,База!$J$3:$J$152))</f>
        <v>0</v>
      </c>
      <c r="N114" s="46">
        <f ca="1">IF(COUNTIFS(Распис!$B$4:$B$300,$A114,Распис!$C$4:$C$300,"&lt;="&amp;N$1,Распис!$D$4:$D$300,"&gt;="&amp;N$1)&gt;0,SUMIFS(Распис!$K$4:$K$300,Распис!$B$4:$B$300,$A114,Распис!$C$4:$C$300,"&lt;="&amp;N$1,Распис!$D$4:$D$300,"&gt;="&amp;N$1),SUMIF(База!$B$3:$B$305,$A114,База!$K$3:$K$152))</f>
        <v>0</v>
      </c>
      <c r="O114" s="46" t="s">
        <v>23</v>
      </c>
      <c r="P114" s="46">
        <f ca="1">IF(COUNTIFS(Распис!$B$4:$B$300,$A114,Распис!$C$4:$C$300,"&lt;="&amp;P$1,Распис!$D$4:$D$300,"&gt;="&amp;P$1)&gt;0,SUMIFS(Распис!$F$4:$F$300,Распис!$B$4:$B$300,$A114,Распис!$C$4:$C$300,"&lt;="&amp;P$1,Распис!$D$4:$D$300,"&gt;="&amp;P$1),SUMIF(База!$B$3:$B$305,$A114,База!$F$3:$F$152))</f>
        <v>0</v>
      </c>
      <c r="Q114" s="46">
        <f ca="1">IF(COUNTIFS(Распис!$B$4:$B$300,$A114,Распис!$C$4:$C$300,"&lt;="&amp;Q$1,Распис!$D$4:$D$300,"&gt;="&amp;Q$1)&gt;0,SUMIFS(Распис!$G$4:$G$300,Распис!$B$4:$B$300,$A114,Распис!$C$4:$C$300,"&lt;="&amp;Q$1,Распис!$D$4:$D$300,"&gt;="&amp;Q$1),SUMIF(База!$B$3:$B$305,$A114,База!$G$3:$G$152))</f>
        <v>0</v>
      </c>
      <c r="R114" s="46">
        <f ca="1">IF(COUNTIFS(Распис!$B$4:$B$300,$A114,Распис!$C$4:$C$300,"&lt;="&amp;R$1,Распис!$D$4:$D$300,"&gt;="&amp;R$1)&gt;0,SUMIFS(Распис!$H$4:$H$300,Распис!$B$4:$B$300,$A114,Распис!$C$4:$C$300,"&lt;="&amp;R$1,Распис!$D$4:$D$300,"&gt;="&amp;R$1),SUMIF(База!$B$3:$B$305,$A114,База!$H$3:$H$152))</f>
        <v>0</v>
      </c>
      <c r="S114" s="46">
        <f ca="1">IF(COUNTIFS(Распис!$B$4:$B$300,$A114,Распис!$C$4:$C$300,"&lt;="&amp;S$1,Распис!$D$4:$D$300,"&gt;="&amp;S$1)&gt;0,SUMIFS(Распис!$I$4:$I$300,Распис!$B$4:$B$300,$A114,Распис!$C$4:$C$300,"&lt;="&amp;S$1,Распис!$D$4:$D$300,"&gt;="&amp;S$1),SUMIF(База!$B$3:$B$305,$A114,База!$I$3:$I$152))</f>
        <v>0</v>
      </c>
      <c r="T114" s="46">
        <f ca="1">IF(COUNTIFS(Распис!$B$4:$B$300,$A114,Распис!$C$4:$C$300,"&lt;="&amp;T$1,Распис!$D$4:$D$300,"&gt;="&amp;T$1)&gt;0,SUMIFS(Распис!$J$4:$J$300,Распис!$B$4:$B$300,$A114,Распис!$C$4:$C$300,"&lt;="&amp;T$1,Распис!$D$4:$D$300,"&gt;="&amp;T$1),SUMIF(База!$B$3:$B$305,$A114,База!$J$3:$J$152))</f>
        <v>0</v>
      </c>
      <c r="U114" s="46">
        <f ca="1">IF(COUNTIFS(Распис!$B$4:$B$300,$A114,Распис!$C$4:$C$300,"&lt;="&amp;U$1,Распис!$D$4:$D$300,"&gt;="&amp;U$1)&gt;0,SUMIFS(Распис!$K$4:$K$300,Распис!$B$4:$B$300,$A114,Распис!$C$4:$C$300,"&lt;="&amp;U$1,Распис!$D$4:$D$300,"&gt;="&amp;U$1),SUMIF(База!$B$3:$B$305,$A114,База!$K$3:$K$152))</f>
        <v>0</v>
      </c>
      <c r="V114" s="46" t="s">
        <v>23</v>
      </c>
      <c r="W114" s="46">
        <f ca="1">IF(COUNTIFS(Распис!$B$4:$B$300,$A114,Распис!$C$4:$C$300,"&lt;="&amp;W$1,Распис!$D$4:$D$300,"&gt;="&amp;W$1)&gt;0,SUMIFS(Распис!$F$4:$F$300,Распис!$B$4:$B$300,$A114,Распис!$C$4:$C$300,"&lt;="&amp;W$1,Распис!$D$4:$D$300,"&gt;="&amp;W$1),SUMIF(База!$B$3:$B$305,$A114,База!$F$3:$F$152))</f>
        <v>0</v>
      </c>
      <c r="X114" s="46">
        <f ca="1">IF(COUNTIFS(Распис!$B$4:$B$300,$A114,Распис!$C$4:$C$300,"&lt;="&amp;X$1,Распис!$D$4:$D$300,"&gt;="&amp;X$1)&gt;0,SUMIFS(Распис!$G$4:$G$300,Распис!$B$4:$B$300,$A114,Распис!$C$4:$C$300,"&lt;="&amp;X$1,Распис!$D$4:$D$300,"&gt;="&amp;X$1),SUMIF(База!$B$3:$B$305,$A114,База!$G$3:$G$152))</f>
        <v>0</v>
      </c>
      <c r="Y114" s="46">
        <f ca="1">IF(COUNTIFS(Распис!$B$4:$B$300,$A114,Распис!$C$4:$C$300,"&lt;="&amp;Y$1,Распис!$D$4:$D$300,"&gt;="&amp;Y$1)&gt;0,SUMIFS(Распис!$H$4:$H$300,Распис!$B$4:$B$300,$A114,Распис!$C$4:$C$300,"&lt;="&amp;Y$1,Распис!$D$4:$D$300,"&gt;="&amp;Y$1),SUMIF(База!$B$3:$B$305,$A114,База!$H$3:$H$152))</f>
        <v>0</v>
      </c>
      <c r="Z114" s="46">
        <f ca="1">IF(COUNTIFS(Распис!$B$4:$B$300,$A114,Распис!$C$4:$C$300,"&lt;="&amp;Z$1,Распис!$D$4:$D$300,"&gt;="&amp;Z$1)&gt;0,SUMIFS(Распис!$I$4:$I$300,Распис!$B$4:$B$300,$A114,Распис!$C$4:$C$300,"&lt;="&amp;Z$1,Распис!$D$4:$D$300,"&gt;="&amp;Z$1),SUMIF(База!$B$3:$B$305,$A114,База!$I$3:$I$152))</f>
        <v>0</v>
      </c>
      <c r="AA114" s="46">
        <f ca="1">IF(COUNTIFS(Распис!$B$4:$B$300,$A114,Распис!$C$4:$C$300,"&lt;="&amp;AA$1,Распис!$D$4:$D$300,"&gt;="&amp;AA$1)&gt;0,SUMIFS(Распис!$J$4:$J$300,Распис!$B$4:$B$300,$A114,Распис!$C$4:$C$300,"&lt;="&amp;AA$1,Распис!$D$4:$D$300,"&gt;="&amp;AA$1),SUMIF(База!$B$3:$B$305,$A114,База!$J$3:$J$152))</f>
        <v>0</v>
      </c>
      <c r="AB114" s="46">
        <f ca="1">IF(COUNTIFS(Распис!$B$4:$B$300,$A114,Распис!$C$4:$C$300,"&lt;="&amp;AB$1,Распис!$D$4:$D$300,"&gt;="&amp;AB$1)&gt;0,SUMIFS(Распис!$K$4:$K$300,Распис!$B$4:$B$300,$A114,Распис!$C$4:$C$300,"&lt;="&amp;AB$1,Распис!$D$4:$D$300,"&gt;="&amp;AB$1),SUMIF(База!$B$3:$B$305,$A114,База!$K$3:$K$152))</f>
        <v>0</v>
      </c>
      <c r="AC114" s="46" t="s">
        <v>23</v>
      </c>
      <c r="AD114" s="46">
        <f ca="1">IF(COUNTIFS(Распис!$B$4:$B$300,$A114,Распис!$C$4:$C$300,"&lt;="&amp;AD$1,Распис!$D$4:$D$300,"&gt;="&amp;AD$1)&gt;0,SUMIFS(Распис!$F$4:$F$300,Распис!$B$4:$B$300,$A114,Распис!$C$4:$C$300,"&lt;="&amp;AD$1,Распис!$D$4:$D$300,"&gt;="&amp;AD$1),SUMIF(База!$B$3:$B$305,$A114,База!$F$3:$F$152))</f>
        <v>0</v>
      </c>
      <c r="AE114" s="46">
        <f ca="1">IF(COUNTIFS(Распис!$B$4:$B$300,$A114,Распис!$C$4:$C$300,"&lt;="&amp;AE$1,Распис!$D$4:$D$300,"&gt;="&amp;AE$1)&gt;0,SUMIFS(Распис!$G$4:$G$300,Распис!$B$4:$B$300,$A114,Распис!$C$4:$C$300,"&lt;="&amp;AE$1,Распис!$D$4:$D$300,"&gt;="&amp;AE$1),SUMIF(База!$B$3:$B$305,$A114,База!$G$3:$G$152))</f>
        <v>0</v>
      </c>
      <c r="AF114" s="46">
        <f ca="1">IF(COUNTIFS(Распис!$B$4:$B$300,$A114,Распис!$C$4:$C$300,"&lt;="&amp;AF$1,Распис!$D$4:$D$300,"&gt;="&amp;AF$1)&gt;0,SUMIFS(Распис!$H$4:$H$300,Распис!$B$4:$B$300,$A114,Распис!$C$4:$C$300,"&lt;="&amp;AF$1,Распис!$D$4:$D$300,"&gt;="&amp;AF$1),SUMIF(База!$B$3:$B$305,$A114,База!$H$3:$H$152))</f>
        <v>0</v>
      </c>
      <c r="AG114" s="46">
        <f t="shared" ca="1" si="17"/>
        <v>0</v>
      </c>
      <c r="AH114" s="46">
        <f ca="1">AG114-SUMIFS(Распред!$G$4:$G$300,Распред!$B$4:$B$300,"январь",Распред!$F$4:$F$300,A114)</f>
        <v>0</v>
      </c>
      <c r="AI114" s="46">
        <f ca="1">AH114+(COUNTIF(B114:AF114,"КД")+SUMIFS(Распред!$AH$4:$AH$300,Распред!$F$4:$F$300,A114,Распред!$B$4:$B$300,"январь"))*4</f>
        <v>20</v>
      </c>
      <c r="AJ114" s="46">
        <f t="shared" ca="1" si="18"/>
        <v>0</v>
      </c>
      <c r="AK114" s="46">
        <f t="shared" ca="1" si="19"/>
        <v>0</v>
      </c>
      <c r="AL114" s="46">
        <f>SUMIFS(Распред!$K$4:$K$300,Распред!$B$4:$B$300,"январь",Распред!$J$4:$J$300,A114)+SUMIFS(Распред!$M$4:$M$300,Распред!$B$4:$B$300,"январь",Распред!$L$4:$L$300,A114)+SUMIFS(Распред!$O$4:$O$300,Распред!$B$4:$B$300,"январь",Распред!$N$4:$N$300,A114)+SUMIFS(Распред!$Q$4:$Q$300,Распред!$B$4:$B$300,"январь",Распред!$P$4:$P$300,A114)+SUMIFS(Распред!$S$4:$S$300,Распред!$B$4:$B$300,"январь",Распред!$R$4:$R$300,A114)+SUMIFS(Распред!$U$4:$U$300,Распред!$B$4:$B$300,"январь",Распред!$T$4:$T$300,A114)+SUMIFS(Распред!$W$4:$W$300,Распред!$B$4:$B$300,"январь",Распред!$V$4:$V$300,A114)+SUMIFS(Распред!$Y$4:$Y$300,Распред!$B$4:$B$300,"январь",Распред!$X$4:$X$300,A114)+SUMIFS(Распред!$AA$4:$AA$300,Распред!$B$4:$B$300,"январь",Распред!$Z$4:$Z$300,A114)+SUMIFS(Распред!$AC$4:$AC$300,Распред!$B$4:$B$300,"январь",Распред!$AB$4:$AB$300,A114)</f>
        <v>0</v>
      </c>
      <c r="AM114" s="46">
        <f t="shared" ca="1" si="20"/>
        <v>0</v>
      </c>
      <c r="AN114" s="46">
        <f t="shared" ca="1" si="21"/>
        <v>0</v>
      </c>
      <c r="AO114" s="46">
        <f t="shared" ca="1" si="22"/>
        <v>0</v>
      </c>
      <c r="AP114" s="46"/>
      <c r="AQ114" s="46">
        <f t="shared" ca="1" si="23"/>
        <v>0</v>
      </c>
      <c r="AR114" s="47"/>
      <c r="AS114" s="47">
        <f t="shared" ca="1" si="24"/>
        <v>0</v>
      </c>
      <c r="AT114" s="47"/>
      <c r="AU114" s="47"/>
      <c r="AV114" s="47"/>
      <c r="AW114" s="47"/>
      <c r="AX114" s="47"/>
      <c r="AY114" s="47"/>
      <c r="AZ114" s="47"/>
      <c r="BA114" s="47"/>
      <c r="BB114" s="47"/>
    </row>
    <row r="115" spans="1:54" x14ac:dyDescent="0.25">
      <c r="A115" s="47">
        <f>База!B115</f>
        <v>0</v>
      </c>
      <c r="B115" s="46" t="s">
        <v>24</v>
      </c>
      <c r="C115" s="46" t="s">
        <v>24</v>
      </c>
      <c r="D115" s="46" t="s">
        <v>25</v>
      </c>
      <c r="E115" s="46" t="s">
        <v>25</v>
      </c>
      <c r="F115" s="46" t="s">
        <v>25</v>
      </c>
      <c r="G115" s="46" t="s">
        <v>25</v>
      </c>
      <c r="H115" s="46" t="s">
        <v>23</v>
      </c>
      <c r="I115" s="46" t="s">
        <v>25</v>
      </c>
      <c r="J115" s="46">
        <f ca="1">IF(COUNTIFS(Распис!$B$4:$B$300,$A115,Распис!$C$4:$C$300,"&lt;="&amp;J$1,Распис!$D$4:$D$300,"&gt;="&amp;J$1)&gt;0,SUMIFS(Распис!$G$4:$G$300,Распис!$B$4:$B$300,$A115,Распис!$C$4:$C$300,"&lt;="&amp;J$1,Распис!$D$4:$D$300,"&gt;="&amp;J$1),SUMIF(База!$B$3:$B$305,$A115,База!$G$3:$G$152))</f>
        <v>0</v>
      </c>
      <c r="K115" s="46">
        <f ca="1">IF(COUNTIFS(Распис!$B$4:$B$300,$A115,Распис!$C$4:$C$300,"&lt;="&amp;K$1,Распис!$D$4:$D$300,"&gt;="&amp;K$1)&gt;0,SUMIFS(Распис!$H$4:$H$300,Распис!$B$4:$B$300,$A115,Распис!$C$4:$C$300,"&lt;="&amp;K$1,Распис!$D$4:$D$300,"&gt;="&amp;K$1),SUMIF(База!$B$3:$B$305,$A115,База!$H$3:$H$152))</f>
        <v>0</v>
      </c>
      <c r="L115" s="46">
        <f ca="1">IF(COUNTIFS(Распис!$B$4:$B$300,$A115,Распис!$C$4:$C$300,"&lt;="&amp;L$1,Распис!$D$4:$D$300,"&gt;="&amp;L$1)&gt;0,SUMIFS(Распис!$I$4:$I$300,Распис!$B$4:$B$300,$A115,Распис!$C$4:$C$300,"&lt;="&amp;L$1,Распис!$D$4:$D$300,"&gt;="&amp;L$1),SUMIF(База!$B$3:$B$305,$A115,База!$I$3:$I$152))</f>
        <v>0</v>
      </c>
      <c r="M115" s="46">
        <f ca="1">IF(COUNTIFS(Распис!$B$4:$B$300,$A115,Распис!$C$4:$C$300,"&lt;="&amp;M$1,Распис!$D$4:$D$300,"&gt;="&amp;M$1)&gt;0,SUMIFS(Распис!$J$4:$J$300,Распис!$B$4:$B$300,$A115,Распис!$C$4:$C$300,"&lt;="&amp;M$1,Распис!$D$4:$D$300,"&gt;="&amp;M$1),SUMIF(База!$B$3:$B$305,$A115,База!$J$3:$J$152))</f>
        <v>0</v>
      </c>
      <c r="N115" s="46">
        <f ca="1">IF(COUNTIFS(Распис!$B$4:$B$300,$A115,Распис!$C$4:$C$300,"&lt;="&amp;N$1,Распис!$D$4:$D$300,"&gt;="&amp;N$1)&gt;0,SUMIFS(Распис!$K$4:$K$300,Распис!$B$4:$B$300,$A115,Распис!$C$4:$C$300,"&lt;="&amp;N$1,Распис!$D$4:$D$300,"&gt;="&amp;N$1),SUMIF(База!$B$3:$B$305,$A115,База!$K$3:$K$152))</f>
        <v>0</v>
      </c>
      <c r="O115" s="46" t="s">
        <v>23</v>
      </c>
      <c r="P115" s="46">
        <f ca="1">IF(COUNTIFS(Распис!$B$4:$B$300,$A115,Распис!$C$4:$C$300,"&lt;="&amp;P$1,Распис!$D$4:$D$300,"&gt;="&amp;P$1)&gt;0,SUMIFS(Распис!$F$4:$F$300,Распис!$B$4:$B$300,$A115,Распис!$C$4:$C$300,"&lt;="&amp;P$1,Распис!$D$4:$D$300,"&gt;="&amp;P$1),SUMIF(База!$B$3:$B$305,$A115,База!$F$3:$F$152))</f>
        <v>0</v>
      </c>
      <c r="Q115" s="46">
        <f ca="1">IF(COUNTIFS(Распис!$B$4:$B$300,$A115,Распис!$C$4:$C$300,"&lt;="&amp;Q$1,Распис!$D$4:$D$300,"&gt;="&amp;Q$1)&gt;0,SUMIFS(Распис!$G$4:$G$300,Распис!$B$4:$B$300,$A115,Распис!$C$4:$C$300,"&lt;="&amp;Q$1,Распис!$D$4:$D$300,"&gt;="&amp;Q$1),SUMIF(База!$B$3:$B$305,$A115,База!$G$3:$G$152))</f>
        <v>0</v>
      </c>
      <c r="R115" s="46">
        <f ca="1">IF(COUNTIFS(Распис!$B$4:$B$300,$A115,Распис!$C$4:$C$300,"&lt;="&amp;R$1,Распис!$D$4:$D$300,"&gt;="&amp;R$1)&gt;0,SUMIFS(Распис!$H$4:$H$300,Распис!$B$4:$B$300,$A115,Распис!$C$4:$C$300,"&lt;="&amp;R$1,Распис!$D$4:$D$300,"&gt;="&amp;R$1),SUMIF(База!$B$3:$B$305,$A115,База!$H$3:$H$152))</f>
        <v>0</v>
      </c>
      <c r="S115" s="46">
        <f ca="1">IF(COUNTIFS(Распис!$B$4:$B$300,$A115,Распис!$C$4:$C$300,"&lt;="&amp;S$1,Распис!$D$4:$D$300,"&gt;="&amp;S$1)&gt;0,SUMIFS(Распис!$I$4:$I$300,Распис!$B$4:$B$300,$A115,Распис!$C$4:$C$300,"&lt;="&amp;S$1,Распис!$D$4:$D$300,"&gt;="&amp;S$1),SUMIF(База!$B$3:$B$305,$A115,База!$I$3:$I$152))</f>
        <v>0</v>
      </c>
      <c r="T115" s="46">
        <f ca="1">IF(COUNTIFS(Распис!$B$4:$B$300,$A115,Распис!$C$4:$C$300,"&lt;="&amp;T$1,Распис!$D$4:$D$300,"&gt;="&amp;T$1)&gt;0,SUMIFS(Распис!$J$4:$J$300,Распис!$B$4:$B$300,$A115,Распис!$C$4:$C$300,"&lt;="&amp;T$1,Распис!$D$4:$D$300,"&gt;="&amp;T$1),SUMIF(База!$B$3:$B$305,$A115,База!$J$3:$J$152))</f>
        <v>0</v>
      </c>
      <c r="U115" s="46">
        <f ca="1">IF(COUNTIFS(Распис!$B$4:$B$300,$A115,Распис!$C$4:$C$300,"&lt;="&amp;U$1,Распис!$D$4:$D$300,"&gt;="&amp;U$1)&gt;0,SUMIFS(Распис!$K$4:$K$300,Распис!$B$4:$B$300,$A115,Распис!$C$4:$C$300,"&lt;="&amp;U$1,Распис!$D$4:$D$300,"&gt;="&amp;U$1),SUMIF(База!$B$3:$B$305,$A115,База!$K$3:$K$152))</f>
        <v>0</v>
      </c>
      <c r="V115" s="46" t="s">
        <v>23</v>
      </c>
      <c r="W115" s="46">
        <f ca="1">IF(COUNTIFS(Распис!$B$4:$B$300,$A115,Распис!$C$4:$C$300,"&lt;="&amp;W$1,Распис!$D$4:$D$300,"&gt;="&amp;W$1)&gt;0,SUMIFS(Распис!$F$4:$F$300,Распис!$B$4:$B$300,$A115,Распис!$C$4:$C$300,"&lt;="&amp;W$1,Распис!$D$4:$D$300,"&gt;="&amp;W$1),SUMIF(База!$B$3:$B$305,$A115,База!$F$3:$F$152))</f>
        <v>0</v>
      </c>
      <c r="X115" s="46">
        <f ca="1">IF(COUNTIFS(Распис!$B$4:$B$300,$A115,Распис!$C$4:$C$300,"&lt;="&amp;X$1,Распис!$D$4:$D$300,"&gt;="&amp;X$1)&gt;0,SUMIFS(Распис!$G$4:$G$300,Распис!$B$4:$B$300,$A115,Распис!$C$4:$C$300,"&lt;="&amp;X$1,Распис!$D$4:$D$300,"&gt;="&amp;X$1),SUMIF(База!$B$3:$B$305,$A115,База!$G$3:$G$152))</f>
        <v>0</v>
      </c>
      <c r="Y115" s="46">
        <f ca="1">IF(COUNTIFS(Распис!$B$4:$B$300,$A115,Распис!$C$4:$C$300,"&lt;="&amp;Y$1,Распис!$D$4:$D$300,"&gt;="&amp;Y$1)&gt;0,SUMIFS(Распис!$H$4:$H$300,Распис!$B$4:$B$300,$A115,Распис!$C$4:$C$300,"&lt;="&amp;Y$1,Распис!$D$4:$D$300,"&gt;="&amp;Y$1),SUMIF(База!$B$3:$B$305,$A115,База!$H$3:$H$152))</f>
        <v>0</v>
      </c>
      <c r="Z115" s="46">
        <f ca="1">IF(COUNTIFS(Распис!$B$4:$B$300,$A115,Распис!$C$4:$C$300,"&lt;="&amp;Z$1,Распис!$D$4:$D$300,"&gt;="&amp;Z$1)&gt;0,SUMIFS(Распис!$I$4:$I$300,Распис!$B$4:$B$300,$A115,Распис!$C$4:$C$300,"&lt;="&amp;Z$1,Распис!$D$4:$D$300,"&gt;="&amp;Z$1),SUMIF(База!$B$3:$B$305,$A115,База!$I$3:$I$152))</f>
        <v>0</v>
      </c>
      <c r="AA115" s="46">
        <f ca="1">IF(COUNTIFS(Распис!$B$4:$B$300,$A115,Распис!$C$4:$C$300,"&lt;="&amp;AA$1,Распис!$D$4:$D$300,"&gt;="&amp;AA$1)&gt;0,SUMIFS(Распис!$J$4:$J$300,Распис!$B$4:$B$300,$A115,Распис!$C$4:$C$300,"&lt;="&amp;AA$1,Распис!$D$4:$D$300,"&gt;="&amp;AA$1),SUMIF(База!$B$3:$B$305,$A115,База!$J$3:$J$152))</f>
        <v>0</v>
      </c>
      <c r="AB115" s="46">
        <f ca="1">IF(COUNTIFS(Распис!$B$4:$B$300,$A115,Распис!$C$4:$C$300,"&lt;="&amp;AB$1,Распис!$D$4:$D$300,"&gt;="&amp;AB$1)&gt;0,SUMIFS(Распис!$K$4:$K$300,Распис!$B$4:$B$300,$A115,Распис!$C$4:$C$300,"&lt;="&amp;AB$1,Распис!$D$4:$D$300,"&gt;="&amp;AB$1),SUMIF(База!$B$3:$B$305,$A115,База!$K$3:$K$152))</f>
        <v>0</v>
      </c>
      <c r="AC115" s="46" t="s">
        <v>23</v>
      </c>
      <c r="AD115" s="46">
        <f ca="1">IF(COUNTIFS(Распис!$B$4:$B$300,$A115,Распис!$C$4:$C$300,"&lt;="&amp;AD$1,Распис!$D$4:$D$300,"&gt;="&amp;AD$1)&gt;0,SUMIFS(Распис!$F$4:$F$300,Распис!$B$4:$B$300,$A115,Распис!$C$4:$C$300,"&lt;="&amp;AD$1,Распис!$D$4:$D$300,"&gt;="&amp;AD$1),SUMIF(База!$B$3:$B$305,$A115,База!$F$3:$F$152))</f>
        <v>0</v>
      </c>
      <c r="AE115" s="46">
        <f ca="1">IF(COUNTIFS(Распис!$B$4:$B$300,$A115,Распис!$C$4:$C$300,"&lt;="&amp;AE$1,Распис!$D$4:$D$300,"&gt;="&amp;AE$1)&gt;0,SUMIFS(Распис!$G$4:$G$300,Распис!$B$4:$B$300,$A115,Распис!$C$4:$C$300,"&lt;="&amp;AE$1,Распис!$D$4:$D$300,"&gt;="&amp;AE$1),SUMIF(База!$B$3:$B$305,$A115,База!$G$3:$G$152))</f>
        <v>0</v>
      </c>
      <c r="AF115" s="46">
        <f ca="1">IF(COUNTIFS(Распис!$B$4:$B$300,$A115,Распис!$C$4:$C$300,"&lt;="&amp;AF$1,Распис!$D$4:$D$300,"&gt;="&amp;AF$1)&gt;0,SUMIFS(Распис!$H$4:$H$300,Распис!$B$4:$B$300,$A115,Распис!$C$4:$C$300,"&lt;="&amp;AF$1,Распис!$D$4:$D$300,"&gt;="&amp;AF$1),SUMIF(База!$B$3:$B$305,$A115,База!$H$3:$H$152))</f>
        <v>0</v>
      </c>
      <c r="AG115" s="46">
        <f t="shared" ca="1" si="17"/>
        <v>0</v>
      </c>
      <c r="AH115" s="46">
        <f ca="1">AG115-SUMIFS(Распред!$G$4:$G$300,Распред!$B$4:$B$300,"январь",Распред!$F$4:$F$300,A115)</f>
        <v>0</v>
      </c>
      <c r="AI115" s="46">
        <f ca="1">AH115+(COUNTIF(B115:AF115,"КД")+SUMIFS(Распред!$AH$4:$AH$300,Распред!$F$4:$F$300,A115,Распред!$B$4:$B$300,"январь"))*4</f>
        <v>20</v>
      </c>
      <c r="AJ115" s="46">
        <f t="shared" ca="1" si="18"/>
        <v>0</v>
      </c>
      <c r="AK115" s="46">
        <f t="shared" ca="1" si="19"/>
        <v>0</v>
      </c>
      <c r="AL115" s="46">
        <f>SUMIFS(Распред!$K$4:$K$300,Распред!$B$4:$B$300,"январь",Распред!$J$4:$J$300,A115)+SUMIFS(Распред!$M$4:$M$300,Распред!$B$4:$B$300,"январь",Распред!$L$4:$L$300,A115)+SUMIFS(Распред!$O$4:$O$300,Распред!$B$4:$B$300,"январь",Распред!$N$4:$N$300,A115)+SUMIFS(Распред!$Q$4:$Q$300,Распред!$B$4:$B$300,"январь",Распред!$P$4:$P$300,A115)+SUMIFS(Распред!$S$4:$S$300,Распред!$B$4:$B$300,"январь",Распред!$R$4:$R$300,A115)+SUMIFS(Распред!$U$4:$U$300,Распред!$B$4:$B$300,"январь",Распред!$T$4:$T$300,A115)+SUMIFS(Распред!$W$4:$W$300,Распред!$B$4:$B$300,"январь",Распред!$V$4:$V$300,A115)+SUMIFS(Распред!$Y$4:$Y$300,Распред!$B$4:$B$300,"январь",Распред!$X$4:$X$300,A115)+SUMIFS(Распред!$AA$4:$AA$300,Распред!$B$4:$B$300,"январь",Распред!$Z$4:$Z$300,A115)+SUMIFS(Распред!$AC$4:$AC$300,Распред!$B$4:$B$300,"январь",Распред!$AB$4:$AB$300,A115)</f>
        <v>0</v>
      </c>
      <c r="AM115" s="46">
        <f t="shared" ca="1" si="20"/>
        <v>0</v>
      </c>
      <c r="AN115" s="46">
        <f t="shared" ca="1" si="21"/>
        <v>0</v>
      </c>
      <c r="AO115" s="46">
        <f t="shared" ca="1" si="22"/>
        <v>0</v>
      </c>
      <c r="AP115" s="46"/>
      <c r="AQ115" s="46">
        <f t="shared" ca="1" si="23"/>
        <v>0</v>
      </c>
      <c r="AR115" s="47"/>
      <c r="AS115" s="47">
        <f t="shared" ca="1" si="24"/>
        <v>0</v>
      </c>
      <c r="AT115" s="47"/>
      <c r="AU115" s="47"/>
      <c r="AV115" s="47"/>
      <c r="AW115" s="47"/>
      <c r="AX115" s="47"/>
      <c r="AY115" s="47"/>
      <c r="AZ115" s="47"/>
      <c r="BA115" s="47"/>
      <c r="BB115" s="47"/>
    </row>
    <row r="116" spans="1:54" x14ac:dyDescent="0.25">
      <c r="A116" s="47">
        <f>База!B116</f>
        <v>0</v>
      </c>
      <c r="B116" s="46" t="s">
        <v>24</v>
      </c>
      <c r="C116" s="46" t="s">
        <v>24</v>
      </c>
      <c r="D116" s="46" t="s">
        <v>25</v>
      </c>
      <c r="E116" s="46" t="s">
        <v>25</v>
      </c>
      <c r="F116" s="46" t="s">
        <v>25</v>
      </c>
      <c r="G116" s="46" t="s">
        <v>25</v>
      </c>
      <c r="H116" s="46" t="s">
        <v>23</v>
      </c>
      <c r="I116" s="46" t="s">
        <v>25</v>
      </c>
      <c r="J116" s="46">
        <f ca="1">IF(COUNTIFS(Распис!$B$4:$B$300,$A116,Распис!$C$4:$C$300,"&lt;="&amp;J$1,Распис!$D$4:$D$300,"&gt;="&amp;J$1)&gt;0,SUMIFS(Распис!$G$4:$G$300,Распис!$B$4:$B$300,$A116,Распис!$C$4:$C$300,"&lt;="&amp;J$1,Распис!$D$4:$D$300,"&gt;="&amp;J$1),SUMIF(База!$B$3:$B$305,$A116,База!$G$3:$G$152))</f>
        <v>0</v>
      </c>
      <c r="K116" s="46">
        <f ca="1">IF(COUNTIFS(Распис!$B$4:$B$300,$A116,Распис!$C$4:$C$300,"&lt;="&amp;K$1,Распис!$D$4:$D$300,"&gt;="&amp;K$1)&gt;0,SUMIFS(Распис!$H$4:$H$300,Распис!$B$4:$B$300,$A116,Распис!$C$4:$C$300,"&lt;="&amp;K$1,Распис!$D$4:$D$300,"&gt;="&amp;K$1),SUMIF(База!$B$3:$B$305,$A116,База!$H$3:$H$152))</f>
        <v>0</v>
      </c>
      <c r="L116" s="46">
        <f ca="1">IF(COUNTIFS(Распис!$B$4:$B$300,$A116,Распис!$C$4:$C$300,"&lt;="&amp;L$1,Распис!$D$4:$D$300,"&gt;="&amp;L$1)&gt;0,SUMIFS(Распис!$I$4:$I$300,Распис!$B$4:$B$300,$A116,Распис!$C$4:$C$300,"&lt;="&amp;L$1,Распис!$D$4:$D$300,"&gt;="&amp;L$1),SUMIF(База!$B$3:$B$305,$A116,База!$I$3:$I$152))</f>
        <v>0</v>
      </c>
      <c r="M116" s="46">
        <f ca="1">IF(COUNTIFS(Распис!$B$4:$B$300,$A116,Распис!$C$4:$C$300,"&lt;="&amp;M$1,Распис!$D$4:$D$300,"&gt;="&amp;M$1)&gt;0,SUMIFS(Распис!$J$4:$J$300,Распис!$B$4:$B$300,$A116,Распис!$C$4:$C$300,"&lt;="&amp;M$1,Распис!$D$4:$D$300,"&gt;="&amp;M$1),SUMIF(База!$B$3:$B$305,$A116,База!$J$3:$J$152))</f>
        <v>0</v>
      </c>
      <c r="N116" s="46">
        <f ca="1">IF(COUNTIFS(Распис!$B$4:$B$300,$A116,Распис!$C$4:$C$300,"&lt;="&amp;N$1,Распис!$D$4:$D$300,"&gt;="&amp;N$1)&gt;0,SUMIFS(Распис!$K$4:$K$300,Распис!$B$4:$B$300,$A116,Распис!$C$4:$C$300,"&lt;="&amp;N$1,Распис!$D$4:$D$300,"&gt;="&amp;N$1),SUMIF(База!$B$3:$B$305,$A116,База!$K$3:$K$152))</f>
        <v>0</v>
      </c>
      <c r="O116" s="46" t="s">
        <v>23</v>
      </c>
      <c r="P116" s="46">
        <f ca="1">IF(COUNTIFS(Распис!$B$4:$B$300,$A116,Распис!$C$4:$C$300,"&lt;="&amp;P$1,Распис!$D$4:$D$300,"&gt;="&amp;P$1)&gt;0,SUMIFS(Распис!$F$4:$F$300,Распис!$B$4:$B$300,$A116,Распис!$C$4:$C$300,"&lt;="&amp;P$1,Распис!$D$4:$D$300,"&gt;="&amp;P$1),SUMIF(База!$B$3:$B$305,$A116,База!$F$3:$F$152))</f>
        <v>0</v>
      </c>
      <c r="Q116" s="46">
        <f ca="1">IF(COUNTIFS(Распис!$B$4:$B$300,$A116,Распис!$C$4:$C$300,"&lt;="&amp;Q$1,Распис!$D$4:$D$300,"&gt;="&amp;Q$1)&gt;0,SUMIFS(Распис!$G$4:$G$300,Распис!$B$4:$B$300,$A116,Распис!$C$4:$C$300,"&lt;="&amp;Q$1,Распис!$D$4:$D$300,"&gt;="&amp;Q$1),SUMIF(База!$B$3:$B$305,$A116,База!$G$3:$G$152))</f>
        <v>0</v>
      </c>
      <c r="R116" s="46">
        <f ca="1">IF(COUNTIFS(Распис!$B$4:$B$300,$A116,Распис!$C$4:$C$300,"&lt;="&amp;R$1,Распис!$D$4:$D$300,"&gt;="&amp;R$1)&gt;0,SUMIFS(Распис!$H$4:$H$300,Распис!$B$4:$B$300,$A116,Распис!$C$4:$C$300,"&lt;="&amp;R$1,Распис!$D$4:$D$300,"&gt;="&amp;R$1),SUMIF(База!$B$3:$B$305,$A116,База!$H$3:$H$152))</f>
        <v>0</v>
      </c>
      <c r="S116" s="46">
        <f ca="1">IF(COUNTIFS(Распис!$B$4:$B$300,$A116,Распис!$C$4:$C$300,"&lt;="&amp;S$1,Распис!$D$4:$D$300,"&gt;="&amp;S$1)&gt;0,SUMIFS(Распис!$I$4:$I$300,Распис!$B$4:$B$300,$A116,Распис!$C$4:$C$300,"&lt;="&amp;S$1,Распис!$D$4:$D$300,"&gt;="&amp;S$1),SUMIF(База!$B$3:$B$305,$A116,База!$I$3:$I$152))</f>
        <v>0</v>
      </c>
      <c r="T116" s="46">
        <f ca="1">IF(COUNTIFS(Распис!$B$4:$B$300,$A116,Распис!$C$4:$C$300,"&lt;="&amp;T$1,Распис!$D$4:$D$300,"&gt;="&amp;T$1)&gt;0,SUMIFS(Распис!$J$4:$J$300,Распис!$B$4:$B$300,$A116,Распис!$C$4:$C$300,"&lt;="&amp;T$1,Распис!$D$4:$D$300,"&gt;="&amp;T$1),SUMIF(База!$B$3:$B$305,$A116,База!$J$3:$J$152))</f>
        <v>0</v>
      </c>
      <c r="U116" s="46">
        <f ca="1">IF(COUNTIFS(Распис!$B$4:$B$300,$A116,Распис!$C$4:$C$300,"&lt;="&amp;U$1,Распис!$D$4:$D$300,"&gt;="&amp;U$1)&gt;0,SUMIFS(Распис!$K$4:$K$300,Распис!$B$4:$B$300,$A116,Распис!$C$4:$C$300,"&lt;="&amp;U$1,Распис!$D$4:$D$300,"&gt;="&amp;U$1),SUMIF(База!$B$3:$B$305,$A116,База!$K$3:$K$152))</f>
        <v>0</v>
      </c>
      <c r="V116" s="46" t="s">
        <v>23</v>
      </c>
      <c r="W116" s="46">
        <f ca="1">IF(COUNTIFS(Распис!$B$4:$B$300,$A116,Распис!$C$4:$C$300,"&lt;="&amp;W$1,Распис!$D$4:$D$300,"&gt;="&amp;W$1)&gt;0,SUMIFS(Распис!$F$4:$F$300,Распис!$B$4:$B$300,$A116,Распис!$C$4:$C$300,"&lt;="&amp;W$1,Распис!$D$4:$D$300,"&gt;="&amp;W$1),SUMIF(База!$B$3:$B$305,$A116,База!$F$3:$F$152))</f>
        <v>0</v>
      </c>
      <c r="X116" s="46">
        <f ca="1">IF(COUNTIFS(Распис!$B$4:$B$300,$A116,Распис!$C$4:$C$300,"&lt;="&amp;X$1,Распис!$D$4:$D$300,"&gt;="&amp;X$1)&gt;0,SUMIFS(Распис!$G$4:$G$300,Распис!$B$4:$B$300,$A116,Распис!$C$4:$C$300,"&lt;="&amp;X$1,Распис!$D$4:$D$300,"&gt;="&amp;X$1),SUMIF(База!$B$3:$B$305,$A116,База!$G$3:$G$152))</f>
        <v>0</v>
      </c>
      <c r="Y116" s="46">
        <f ca="1">IF(COUNTIFS(Распис!$B$4:$B$300,$A116,Распис!$C$4:$C$300,"&lt;="&amp;Y$1,Распис!$D$4:$D$300,"&gt;="&amp;Y$1)&gt;0,SUMIFS(Распис!$H$4:$H$300,Распис!$B$4:$B$300,$A116,Распис!$C$4:$C$300,"&lt;="&amp;Y$1,Распис!$D$4:$D$300,"&gt;="&amp;Y$1),SUMIF(База!$B$3:$B$305,$A116,База!$H$3:$H$152))</f>
        <v>0</v>
      </c>
      <c r="Z116" s="46">
        <f ca="1">IF(COUNTIFS(Распис!$B$4:$B$300,$A116,Распис!$C$4:$C$300,"&lt;="&amp;Z$1,Распис!$D$4:$D$300,"&gt;="&amp;Z$1)&gt;0,SUMIFS(Распис!$I$4:$I$300,Распис!$B$4:$B$300,$A116,Распис!$C$4:$C$300,"&lt;="&amp;Z$1,Распис!$D$4:$D$300,"&gt;="&amp;Z$1),SUMIF(База!$B$3:$B$305,$A116,База!$I$3:$I$152))</f>
        <v>0</v>
      </c>
      <c r="AA116" s="46">
        <f ca="1">IF(COUNTIFS(Распис!$B$4:$B$300,$A116,Распис!$C$4:$C$300,"&lt;="&amp;AA$1,Распис!$D$4:$D$300,"&gt;="&amp;AA$1)&gt;0,SUMIFS(Распис!$J$4:$J$300,Распис!$B$4:$B$300,$A116,Распис!$C$4:$C$300,"&lt;="&amp;AA$1,Распис!$D$4:$D$300,"&gt;="&amp;AA$1),SUMIF(База!$B$3:$B$305,$A116,База!$J$3:$J$152))</f>
        <v>0</v>
      </c>
      <c r="AB116" s="46">
        <f ca="1">IF(COUNTIFS(Распис!$B$4:$B$300,$A116,Распис!$C$4:$C$300,"&lt;="&amp;AB$1,Распис!$D$4:$D$300,"&gt;="&amp;AB$1)&gt;0,SUMIFS(Распис!$K$4:$K$300,Распис!$B$4:$B$300,$A116,Распис!$C$4:$C$300,"&lt;="&amp;AB$1,Распис!$D$4:$D$300,"&gt;="&amp;AB$1),SUMIF(База!$B$3:$B$305,$A116,База!$K$3:$K$152))</f>
        <v>0</v>
      </c>
      <c r="AC116" s="46" t="s">
        <v>23</v>
      </c>
      <c r="AD116" s="46">
        <f ca="1">IF(COUNTIFS(Распис!$B$4:$B$300,$A116,Распис!$C$4:$C$300,"&lt;="&amp;AD$1,Распис!$D$4:$D$300,"&gt;="&amp;AD$1)&gt;0,SUMIFS(Распис!$F$4:$F$300,Распис!$B$4:$B$300,$A116,Распис!$C$4:$C$300,"&lt;="&amp;AD$1,Распис!$D$4:$D$300,"&gt;="&amp;AD$1),SUMIF(База!$B$3:$B$305,$A116,База!$F$3:$F$152))</f>
        <v>0</v>
      </c>
      <c r="AE116" s="46">
        <f ca="1">IF(COUNTIFS(Распис!$B$4:$B$300,$A116,Распис!$C$4:$C$300,"&lt;="&amp;AE$1,Распис!$D$4:$D$300,"&gt;="&amp;AE$1)&gt;0,SUMIFS(Распис!$G$4:$G$300,Распис!$B$4:$B$300,$A116,Распис!$C$4:$C$300,"&lt;="&amp;AE$1,Распис!$D$4:$D$300,"&gt;="&amp;AE$1),SUMIF(База!$B$3:$B$305,$A116,База!$G$3:$G$152))</f>
        <v>0</v>
      </c>
      <c r="AF116" s="46">
        <f ca="1">IF(COUNTIFS(Распис!$B$4:$B$300,$A116,Распис!$C$4:$C$300,"&lt;="&amp;AF$1,Распис!$D$4:$D$300,"&gt;="&amp;AF$1)&gt;0,SUMIFS(Распис!$H$4:$H$300,Распис!$B$4:$B$300,$A116,Распис!$C$4:$C$300,"&lt;="&amp;AF$1,Распис!$D$4:$D$300,"&gt;="&amp;AF$1),SUMIF(База!$B$3:$B$305,$A116,База!$H$3:$H$152))</f>
        <v>0</v>
      </c>
      <c r="AG116" s="46">
        <f t="shared" ca="1" si="17"/>
        <v>0</v>
      </c>
      <c r="AH116" s="46">
        <f ca="1">AG116-SUMIFS(Распред!$G$4:$G$300,Распред!$B$4:$B$300,"январь",Распред!$F$4:$F$300,A116)</f>
        <v>0</v>
      </c>
      <c r="AI116" s="46">
        <f ca="1">AH116+(COUNTIF(B116:AF116,"КД")+SUMIFS(Распред!$AH$4:$AH$300,Распред!$F$4:$F$300,A116,Распред!$B$4:$B$300,"январь"))*4</f>
        <v>20</v>
      </c>
      <c r="AJ116" s="46">
        <f t="shared" ca="1" si="18"/>
        <v>0</v>
      </c>
      <c r="AK116" s="46">
        <f t="shared" ca="1" si="19"/>
        <v>0</v>
      </c>
      <c r="AL116" s="46">
        <f>SUMIFS(Распред!$K$4:$K$300,Распред!$B$4:$B$300,"январь",Распред!$J$4:$J$300,A116)+SUMIFS(Распред!$M$4:$M$300,Распред!$B$4:$B$300,"январь",Распред!$L$4:$L$300,A116)+SUMIFS(Распред!$O$4:$O$300,Распред!$B$4:$B$300,"январь",Распред!$N$4:$N$300,A116)+SUMIFS(Распред!$Q$4:$Q$300,Распред!$B$4:$B$300,"январь",Распред!$P$4:$P$300,A116)+SUMIFS(Распред!$S$4:$S$300,Распред!$B$4:$B$300,"январь",Распред!$R$4:$R$300,A116)+SUMIFS(Распред!$U$4:$U$300,Распред!$B$4:$B$300,"январь",Распред!$T$4:$T$300,A116)+SUMIFS(Распред!$W$4:$W$300,Распред!$B$4:$B$300,"январь",Распред!$V$4:$V$300,A116)+SUMIFS(Распред!$Y$4:$Y$300,Распред!$B$4:$B$300,"январь",Распред!$X$4:$X$300,A116)+SUMIFS(Распред!$AA$4:$AA$300,Распред!$B$4:$B$300,"январь",Распред!$Z$4:$Z$300,A116)+SUMIFS(Распред!$AC$4:$AC$300,Распред!$B$4:$B$300,"январь",Распред!$AB$4:$AB$300,A116)</f>
        <v>0</v>
      </c>
      <c r="AM116" s="46">
        <f t="shared" ca="1" si="20"/>
        <v>0</v>
      </c>
      <c r="AN116" s="46">
        <f t="shared" ca="1" si="21"/>
        <v>0</v>
      </c>
      <c r="AO116" s="46">
        <f t="shared" ca="1" si="22"/>
        <v>0</v>
      </c>
      <c r="AP116" s="46"/>
      <c r="AQ116" s="46">
        <f t="shared" ca="1" si="23"/>
        <v>0</v>
      </c>
      <c r="AR116" s="47"/>
      <c r="AS116" s="47">
        <f t="shared" ca="1" si="24"/>
        <v>0</v>
      </c>
      <c r="AT116" s="47"/>
      <c r="AU116" s="47"/>
      <c r="AV116" s="47"/>
      <c r="AW116" s="47"/>
      <c r="AX116" s="47"/>
      <c r="AY116" s="47"/>
      <c r="AZ116" s="47"/>
      <c r="BA116" s="47"/>
      <c r="BB116" s="47"/>
    </row>
    <row r="117" spans="1:54" x14ac:dyDescent="0.25">
      <c r="A117" s="47">
        <f>База!B117</f>
        <v>0</v>
      </c>
      <c r="B117" s="46" t="s">
        <v>24</v>
      </c>
      <c r="C117" s="46" t="s">
        <v>24</v>
      </c>
      <c r="D117" s="46" t="s">
        <v>25</v>
      </c>
      <c r="E117" s="46" t="s">
        <v>25</v>
      </c>
      <c r="F117" s="46" t="s">
        <v>25</v>
      </c>
      <c r="G117" s="46" t="s">
        <v>25</v>
      </c>
      <c r="H117" s="46" t="s">
        <v>23</v>
      </c>
      <c r="I117" s="46" t="s">
        <v>25</v>
      </c>
      <c r="J117" s="46">
        <f ca="1">IF(COUNTIFS(Распис!$B$4:$B$300,$A117,Распис!$C$4:$C$300,"&lt;="&amp;J$1,Распис!$D$4:$D$300,"&gt;="&amp;J$1)&gt;0,SUMIFS(Распис!$G$4:$G$300,Распис!$B$4:$B$300,$A117,Распис!$C$4:$C$300,"&lt;="&amp;J$1,Распис!$D$4:$D$300,"&gt;="&amp;J$1),SUMIF(База!$B$3:$B$305,$A117,База!$G$3:$G$152))</f>
        <v>0</v>
      </c>
      <c r="K117" s="46">
        <f ca="1">IF(COUNTIFS(Распис!$B$4:$B$300,$A117,Распис!$C$4:$C$300,"&lt;="&amp;K$1,Распис!$D$4:$D$300,"&gt;="&amp;K$1)&gt;0,SUMIFS(Распис!$H$4:$H$300,Распис!$B$4:$B$300,$A117,Распис!$C$4:$C$300,"&lt;="&amp;K$1,Распис!$D$4:$D$300,"&gt;="&amp;K$1),SUMIF(База!$B$3:$B$305,$A117,База!$H$3:$H$152))</f>
        <v>0</v>
      </c>
      <c r="L117" s="46">
        <f ca="1">IF(COUNTIFS(Распис!$B$4:$B$300,$A117,Распис!$C$4:$C$300,"&lt;="&amp;L$1,Распис!$D$4:$D$300,"&gt;="&amp;L$1)&gt;0,SUMIFS(Распис!$I$4:$I$300,Распис!$B$4:$B$300,$A117,Распис!$C$4:$C$300,"&lt;="&amp;L$1,Распис!$D$4:$D$300,"&gt;="&amp;L$1),SUMIF(База!$B$3:$B$305,$A117,База!$I$3:$I$152))</f>
        <v>0</v>
      </c>
      <c r="M117" s="46">
        <f ca="1">IF(COUNTIFS(Распис!$B$4:$B$300,$A117,Распис!$C$4:$C$300,"&lt;="&amp;M$1,Распис!$D$4:$D$300,"&gt;="&amp;M$1)&gt;0,SUMIFS(Распис!$J$4:$J$300,Распис!$B$4:$B$300,$A117,Распис!$C$4:$C$300,"&lt;="&amp;M$1,Распис!$D$4:$D$300,"&gt;="&amp;M$1),SUMIF(База!$B$3:$B$305,$A117,База!$J$3:$J$152))</f>
        <v>0</v>
      </c>
      <c r="N117" s="46">
        <f ca="1">IF(COUNTIFS(Распис!$B$4:$B$300,$A117,Распис!$C$4:$C$300,"&lt;="&amp;N$1,Распис!$D$4:$D$300,"&gt;="&amp;N$1)&gt;0,SUMIFS(Распис!$K$4:$K$300,Распис!$B$4:$B$300,$A117,Распис!$C$4:$C$300,"&lt;="&amp;N$1,Распис!$D$4:$D$300,"&gt;="&amp;N$1),SUMIF(База!$B$3:$B$305,$A117,База!$K$3:$K$152))</f>
        <v>0</v>
      </c>
      <c r="O117" s="46" t="s">
        <v>23</v>
      </c>
      <c r="P117" s="46">
        <f ca="1">IF(COUNTIFS(Распис!$B$4:$B$300,$A117,Распис!$C$4:$C$300,"&lt;="&amp;P$1,Распис!$D$4:$D$300,"&gt;="&amp;P$1)&gt;0,SUMIFS(Распис!$F$4:$F$300,Распис!$B$4:$B$300,$A117,Распис!$C$4:$C$300,"&lt;="&amp;P$1,Распис!$D$4:$D$300,"&gt;="&amp;P$1),SUMIF(База!$B$3:$B$305,$A117,База!$F$3:$F$152))</f>
        <v>0</v>
      </c>
      <c r="Q117" s="46">
        <f ca="1">IF(COUNTIFS(Распис!$B$4:$B$300,$A117,Распис!$C$4:$C$300,"&lt;="&amp;Q$1,Распис!$D$4:$D$300,"&gt;="&amp;Q$1)&gt;0,SUMIFS(Распис!$G$4:$G$300,Распис!$B$4:$B$300,$A117,Распис!$C$4:$C$300,"&lt;="&amp;Q$1,Распис!$D$4:$D$300,"&gt;="&amp;Q$1),SUMIF(База!$B$3:$B$305,$A117,База!$G$3:$G$152))</f>
        <v>0</v>
      </c>
      <c r="R117" s="46">
        <f ca="1">IF(COUNTIFS(Распис!$B$4:$B$300,$A117,Распис!$C$4:$C$300,"&lt;="&amp;R$1,Распис!$D$4:$D$300,"&gt;="&amp;R$1)&gt;0,SUMIFS(Распис!$H$4:$H$300,Распис!$B$4:$B$300,$A117,Распис!$C$4:$C$300,"&lt;="&amp;R$1,Распис!$D$4:$D$300,"&gt;="&amp;R$1),SUMIF(База!$B$3:$B$305,$A117,База!$H$3:$H$152))</f>
        <v>0</v>
      </c>
      <c r="S117" s="46">
        <f ca="1">IF(COUNTIFS(Распис!$B$4:$B$300,$A117,Распис!$C$4:$C$300,"&lt;="&amp;S$1,Распис!$D$4:$D$300,"&gt;="&amp;S$1)&gt;0,SUMIFS(Распис!$I$4:$I$300,Распис!$B$4:$B$300,$A117,Распис!$C$4:$C$300,"&lt;="&amp;S$1,Распис!$D$4:$D$300,"&gt;="&amp;S$1),SUMIF(База!$B$3:$B$305,$A117,База!$I$3:$I$152))</f>
        <v>0</v>
      </c>
      <c r="T117" s="46">
        <f ca="1">IF(COUNTIFS(Распис!$B$4:$B$300,$A117,Распис!$C$4:$C$300,"&lt;="&amp;T$1,Распис!$D$4:$D$300,"&gt;="&amp;T$1)&gt;0,SUMIFS(Распис!$J$4:$J$300,Распис!$B$4:$B$300,$A117,Распис!$C$4:$C$300,"&lt;="&amp;T$1,Распис!$D$4:$D$300,"&gt;="&amp;T$1),SUMIF(База!$B$3:$B$305,$A117,База!$J$3:$J$152))</f>
        <v>0</v>
      </c>
      <c r="U117" s="46">
        <f ca="1">IF(COUNTIFS(Распис!$B$4:$B$300,$A117,Распис!$C$4:$C$300,"&lt;="&amp;U$1,Распис!$D$4:$D$300,"&gt;="&amp;U$1)&gt;0,SUMIFS(Распис!$K$4:$K$300,Распис!$B$4:$B$300,$A117,Распис!$C$4:$C$300,"&lt;="&amp;U$1,Распис!$D$4:$D$300,"&gt;="&amp;U$1),SUMIF(База!$B$3:$B$305,$A117,База!$K$3:$K$152))</f>
        <v>0</v>
      </c>
      <c r="V117" s="46" t="s">
        <v>23</v>
      </c>
      <c r="W117" s="46">
        <f ca="1">IF(COUNTIFS(Распис!$B$4:$B$300,$A117,Распис!$C$4:$C$300,"&lt;="&amp;W$1,Распис!$D$4:$D$300,"&gt;="&amp;W$1)&gt;0,SUMIFS(Распис!$F$4:$F$300,Распис!$B$4:$B$300,$A117,Распис!$C$4:$C$300,"&lt;="&amp;W$1,Распис!$D$4:$D$300,"&gt;="&amp;W$1),SUMIF(База!$B$3:$B$305,$A117,База!$F$3:$F$152))</f>
        <v>0</v>
      </c>
      <c r="X117" s="46">
        <f ca="1">IF(COUNTIFS(Распис!$B$4:$B$300,$A117,Распис!$C$4:$C$300,"&lt;="&amp;X$1,Распис!$D$4:$D$300,"&gt;="&amp;X$1)&gt;0,SUMIFS(Распис!$G$4:$G$300,Распис!$B$4:$B$300,$A117,Распис!$C$4:$C$300,"&lt;="&amp;X$1,Распис!$D$4:$D$300,"&gt;="&amp;X$1),SUMIF(База!$B$3:$B$305,$A117,База!$G$3:$G$152))</f>
        <v>0</v>
      </c>
      <c r="Y117" s="46">
        <f ca="1">IF(COUNTIFS(Распис!$B$4:$B$300,$A117,Распис!$C$4:$C$300,"&lt;="&amp;Y$1,Распис!$D$4:$D$300,"&gt;="&amp;Y$1)&gt;0,SUMIFS(Распис!$H$4:$H$300,Распис!$B$4:$B$300,$A117,Распис!$C$4:$C$300,"&lt;="&amp;Y$1,Распис!$D$4:$D$300,"&gt;="&amp;Y$1),SUMIF(База!$B$3:$B$305,$A117,База!$H$3:$H$152))</f>
        <v>0</v>
      </c>
      <c r="Z117" s="46">
        <f ca="1">IF(COUNTIFS(Распис!$B$4:$B$300,$A117,Распис!$C$4:$C$300,"&lt;="&amp;Z$1,Распис!$D$4:$D$300,"&gt;="&amp;Z$1)&gt;0,SUMIFS(Распис!$I$4:$I$300,Распис!$B$4:$B$300,$A117,Распис!$C$4:$C$300,"&lt;="&amp;Z$1,Распис!$D$4:$D$300,"&gt;="&amp;Z$1),SUMIF(База!$B$3:$B$305,$A117,База!$I$3:$I$152))</f>
        <v>0</v>
      </c>
      <c r="AA117" s="46">
        <f ca="1">IF(COUNTIFS(Распис!$B$4:$B$300,$A117,Распис!$C$4:$C$300,"&lt;="&amp;AA$1,Распис!$D$4:$D$300,"&gt;="&amp;AA$1)&gt;0,SUMIFS(Распис!$J$4:$J$300,Распис!$B$4:$B$300,$A117,Распис!$C$4:$C$300,"&lt;="&amp;AA$1,Распис!$D$4:$D$300,"&gt;="&amp;AA$1),SUMIF(База!$B$3:$B$305,$A117,База!$J$3:$J$152))</f>
        <v>0</v>
      </c>
      <c r="AB117" s="46">
        <f ca="1">IF(COUNTIFS(Распис!$B$4:$B$300,$A117,Распис!$C$4:$C$300,"&lt;="&amp;AB$1,Распис!$D$4:$D$300,"&gt;="&amp;AB$1)&gt;0,SUMIFS(Распис!$K$4:$K$300,Распис!$B$4:$B$300,$A117,Распис!$C$4:$C$300,"&lt;="&amp;AB$1,Распис!$D$4:$D$300,"&gt;="&amp;AB$1),SUMIF(База!$B$3:$B$305,$A117,База!$K$3:$K$152))</f>
        <v>0</v>
      </c>
      <c r="AC117" s="46" t="s">
        <v>23</v>
      </c>
      <c r="AD117" s="46">
        <f ca="1">IF(COUNTIFS(Распис!$B$4:$B$300,$A117,Распис!$C$4:$C$300,"&lt;="&amp;AD$1,Распис!$D$4:$D$300,"&gt;="&amp;AD$1)&gt;0,SUMIFS(Распис!$F$4:$F$300,Распис!$B$4:$B$300,$A117,Распис!$C$4:$C$300,"&lt;="&amp;AD$1,Распис!$D$4:$D$300,"&gt;="&amp;AD$1),SUMIF(База!$B$3:$B$305,$A117,База!$F$3:$F$152))</f>
        <v>0</v>
      </c>
      <c r="AE117" s="46">
        <f ca="1">IF(COUNTIFS(Распис!$B$4:$B$300,$A117,Распис!$C$4:$C$300,"&lt;="&amp;AE$1,Распис!$D$4:$D$300,"&gt;="&amp;AE$1)&gt;0,SUMIFS(Распис!$G$4:$G$300,Распис!$B$4:$B$300,$A117,Распис!$C$4:$C$300,"&lt;="&amp;AE$1,Распис!$D$4:$D$300,"&gt;="&amp;AE$1),SUMIF(База!$B$3:$B$305,$A117,База!$G$3:$G$152))</f>
        <v>0</v>
      </c>
      <c r="AF117" s="46">
        <f ca="1">IF(COUNTIFS(Распис!$B$4:$B$300,$A117,Распис!$C$4:$C$300,"&lt;="&amp;AF$1,Распис!$D$4:$D$300,"&gt;="&amp;AF$1)&gt;0,SUMIFS(Распис!$H$4:$H$300,Распис!$B$4:$B$300,$A117,Распис!$C$4:$C$300,"&lt;="&amp;AF$1,Распис!$D$4:$D$300,"&gt;="&amp;AF$1),SUMIF(База!$B$3:$B$305,$A117,База!$H$3:$H$152))</f>
        <v>0</v>
      </c>
      <c r="AG117" s="46">
        <f t="shared" ca="1" si="17"/>
        <v>0</v>
      </c>
      <c r="AH117" s="46">
        <f ca="1">AG117-SUMIFS(Распред!$G$4:$G$300,Распред!$B$4:$B$300,"январь",Распред!$F$4:$F$300,A117)</f>
        <v>0</v>
      </c>
      <c r="AI117" s="46">
        <f ca="1">AH117+(COUNTIF(B117:AF117,"КД")+SUMIFS(Распред!$AH$4:$AH$300,Распред!$F$4:$F$300,A117,Распред!$B$4:$B$300,"январь"))*4</f>
        <v>20</v>
      </c>
      <c r="AJ117" s="46">
        <f t="shared" ca="1" si="18"/>
        <v>0</v>
      </c>
      <c r="AK117" s="46">
        <f t="shared" ca="1" si="19"/>
        <v>0</v>
      </c>
      <c r="AL117" s="46">
        <f>SUMIFS(Распред!$K$4:$K$300,Распред!$B$4:$B$300,"январь",Распред!$J$4:$J$300,A117)+SUMIFS(Распред!$M$4:$M$300,Распред!$B$4:$B$300,"январь",Распред!$L$4:$L$300,A117)+SUMIFS(Распред!$O$4:$O$300,Распред!$B$4:$B$300,"январь",Распред!$N$4:$N$300,A117)+SUMIFS(Распред!$Q$4:$Q$300,Распред!$B$4:$B$300,"январь",Распред!$P$4:$P$300,A117)+SUMIFS(Распред!$S$4:$S$300,Распред!$B$4:$B$300,"январь",Распред!$R$4:$R$300,A117)+SUMIFS(Распред!$U$4:$U$300,Распред!$B$4:$B$300,"январь",Распред!$T$4:$T$300,A117)+SUMIFS(Распред!$W$4:$W$300,Распред!$B$4:$B$300,"январь",Распред!$V$4:$V$300,A117)+SUMIFS(Распред!$Y$4:$Y$300,Распред!$B$4:$B$300,"январь",Распред!$X$4:$X$300,A117)+SUMIFS(Распред!$AA$4:$AA$300,Распред!$B$4:$B$300,"январь",Распред!$Z$4:$Z$300,A117)+SUMIFS(Распред!$AC$4:$AC$300,Распред!$B$4:$B$300,"январь",Распред!$AB$4:$AB$300,A117)</f>
        <v>0</v>
      </c>
      <c r="AM117" s="46">
        <f t="shared" ca="1" si="20"/>
        <v>0</v>
      </c>
      <c r="AN117" s="46">
        <f t="shared" ca="1" si="21"/>
        <v>0</v>
      </c>
      <c r="AO117" s="46">
        <f t="shared" ca="1" si="22"/>
        <v>0</v>
      </c>
      <c r="AP117" s="46"/>
      <c r="AQ117" s="46">
        <f t="shared" ca="1" si="23"/>
        <v>0</v>
      </c>
      <c r="AR117" s="47"/>
      <c r="AS117" s="47">
        <f t="shared" ca="1" si="24"/>
        <v>0</v>
      </c>
      <c r="AT117" s="47"/>
      <c r="AU117" s="47"/>
      <c r="AV117" s="47"/>
      <c r="AW117" s="47"/>
      <c r="AX117" s="47"/>
      <c r="AY117" s="47"/>
      <c r="AZ117" s="47"/>
      <c r="BA117" s="47"/>
      <c r="BB117" s="47"/>
    </row>
    <row r="118" spans="1:54" x14ac:dyDescent="0.25">
      <c r="A118" s="47">
        <f>База!B118</f>
        <v>0</v>
      </c>
      <c r="B118" s="46" t="s">
        <v>24</v>
      </c>
      <c r="C118" s="46" t="s">
        <v>24</v>
      </c>
      <c r="D118" s="46" t="s">
        <v>25</v>
      </c>
      <c r="E118" s="46" t="s">
        <v>25</v>
      </c>
      <c r="F118" s="46" t="s">
        <v>25</v>
      </c>
      <c r="G118" s="46" t="s">
        <v>25</v>
      </c>
      <c r="H118" s="46" t="s">
        <v>23</v>
      </c>
      <c r="I118" s="46" t="s">
        <v>25</v>
      </c>
      <c r="J118" s="46">
        <f ca="1">IF(COUNTIFS(Распис!$B$4:$B$300,$A118,Распис!$C$4:$C$300,"&lt;="&amp;J$1,Распис!$D$4:$D$300,"&gt;="&amp;J$1)&gt;0,SUMIFS(Распис!$G$4:$G$300,Распис!$B$4:$B$300,$A118,Распис!$C$4:$C$300,"&lt;="&amp;J$1,Распис!$D$4:$D$300,"&gt;="&amp;J$1),SUMIF(База!$B$3:$B$305,$A118,База!$G$3:$G$152))</f>
        <v>0</v>
      </c>
      <c r="K118" s="46">
        <f ca="1">IF(COUNTIFS(Распис!$B$4:$B$300,$A118,Распис!$C$4:$C$300,"&lt;="&amp;K$1,Распис!$D$4:$D$300,"&gt;="&amp;K$1)&gt;0,SUMIFS(Распис!$H$4:$H$300,Распис!$B$4:$B$300,$A118,Распис!$C$4:$C$300,"&lt;="&amp;K$1,Распис!$D$4:$D$300,"&gt;="&amp;K$1),SUMIF(База!$B$3:$B$305,$A118,База!$H$3:$H$152))</f>
        <v>0</v>
      </c>
      <c r="L118" s="46">
        <f ca="1">IF(COUNTIFS(Распис!$B$4:$B$300,$A118,Распис!$C$4:$C$300,"&lt;="&amp;L$1,Распис!$D$4:$D$300,"&gt;="&amp;L$1)&gt;0,SUMIFS(Распис!$I$4:$I$300,Распис!$B$4:$B$300,$A118,Распис!$C$4:$C$300,"&lt;="&amp;L$1,Распис!$D$4:$D$300,"&gt;="&amp;L$1),SUMIF(База!$B$3:$B$305,$A118,База!$I$3:$I$152))</f>
        <v>0</v>
      </c>
      <c r="M118" s="46">
        <f ca="1">IF(COUNTIFS(Распис!$B$4:$B$300,$A118,Распис!$C$4:$C$300,"&lt;="&amp;M$1,Распис!$D$4:$D$300,"&gt;="&amp;M$1)&gt;0,SUMIFS(Распис!$J$4:$J$300,Распис!$B$4:$B$300,$A118,Распис!$C$4:$C$300,"&lt;="&amp;M$1,Распис!$D$4:$D$300,"&gt;="&amp;M$1),SUMIF(База!$B$3:$B$305,$A118,База!$J$3:$J$152))</f>
        <v>0</v>
      </c>
      <c r="N118" s="46">
        <f ca="1">IF(COUNTIFS(Распис!$B$4:$B$300,$A118,Распис!$C$4:$C$300,"&lt;="&amp;N$1,Распис!$D$4:$D$300,"&gt;="&amp;N$1)&gt;0,SUMIFS(Распис!$K$4:$K$300,Распис!$B$4:$B$300,$A118,Распис!$C$4:$C$300,"&lt;="&amp;N$1,Распис!$D$4:$D$300,"&gt;="&amp;N$1),SUMIF(База!$B$3:$B$305,$A118,База!$K$3:$K$152))</f>
        <v>0</v>
      </c>
      <c r="O118" s="46" t="s">
        <v>23</v>
      </c>
      <c r="P118" s="46">
        <f ca="1">IF(COUNTIFS(Распис!$B$4:$B$300,$A118,Распис!$C$4:$C$300,"&lt;="&amp;P$1,Распис!$D$4:$D$300,"&gt;="&amp;P$1)&gt;0,SUMIFS(Распис!$F$4:$F$300,Распис!$B$4:$B$300,$A118,Распис!$C$4:$C$300,"&lt;="&amp;P$1,Распис!$D$4:$D$300,"&gt;="&amp;P$1),SUMIF(База!$B$3:$B$305,$A118,База!$F$3:$F$152))</f>
        <v>0</v>
      </c>
      <c r="Q118" s="46">
        <f ca="1">IF(COUNTIFS(Распис!$B$4:$B$300,$A118,Распис!$C$4:$C$300,"&lt;="&amp;Q$1,Распис!$D$4:$D$300,"&gt;="&amp;Q$1)&gt;0,SUMIFS(Распис!$G$4:$G$300,Распис!$B$4:$B$300,$A118,Распис!$C$4:$C$300,"&lt;="&amp;Q$1,Распис!$D$4:$D$300,"&gt;="&amp;Q$1),SUMIF(База!$B$3:$B$305,$A118,База!$G$3:$G$152))</f>
        <v>0</v>
      </c>
      <c r="R118" s="46">
        <f ca="1">IF(COUNTIFS(Распис!$B$4:$B$300,$A118,Распис!$C$4:$C$300,"&lt;="&amp;R$1,Распис!$D$4:$D$300,"&gt;="&amp;R$1)&gt;0,SUMIFS(Распис!$H$4:$H$300,Распис!$B$4:$B$300,$A118,Распис!$C$4:$C$300,"&lt;="&amp;R$1,Распис!$D$4:$D$300,"&gt;="&amp;R$1),SUMIF(База!$B$3:$B$305,$A118,База!$H$3:$H$152))</f>
        <v>0</v>
      </c>
      <c r="S118" s="46">
        <f ca="1">IF(COUNTIFS(Распис!$B$4:$B$300,$A118,Распис!$C$4:$C$300,"&lt;="&amp;S$1,Распис!$D$4:$D$300,"&gt;="&amp;S$1)&gt;0,SUMIFS(Распис!$I$4:$I$300,Распис!$B$4:$B$300,$A118,Распис!$C$4:$C$300,"&lt;="&amp;S$1,Распис!$D$4:$D$300,"&gt;="&amp;S$1),SUMIF(База!$B$3:$B$305,$A118,База!$I$3:$I$152))</f>
        <v>0</v>
      </c>
      <c r="T118" s="46">
        <f ca="1">IF(COUNTIFS(Распис!$B$4:$B$300,$A118,Распис!$C$4:$C$300,"&lt;="&amp;T$1,Распис!$D$4:$D$300,"&gt;="&amp;T$1)&gt;0,SUMIFS(Распис!$J$4:$J$300,Распис!$B$4:$B$300,$A118,Распис!$C$4:$C$300,"&lt;="&amp;T$1,Распис!$D$4:$D$300,"&gt;="&amp;T$1),SUMIF(База!$B$3:$B$305,$A118,База!$J$3:$J$152))</f>
        <v>0</v>
      </c>
      <c r="U118" s="46">
        <f ca="1">IF(COUNTIFS(Распис!$B$4:$B$300,$A118,Распис!$C$4:$C$300,"&lt;="&amp;U$1,Распис!$D$4:$D$300,"&gt;="&amp;U$1)&gt;0,SUMIFS(Распис!$K$4:$K$300,Распис!$B$4:$B$300,$A118,Распис!$C$4:$C$300,"&lt;="&amp;U$1,Распис!$D$4:$D$300,"&gt;="&amp;U$1),SUMIF(База!$B$3:$B$305,$A118,База!$K$3:$K$152))</f>
        <v>0</v>
      </c>
      <c r="V118" s="46" t="s">
        <v>23</v>
      </c>
      <c r="W118" s="46">
        <f ca="1">IF(COUNTIFS(Распис!$B$4:$B$300,$A118,Распис!$C$4:$C$300,"&lt;="&amp;W$1,Распис!$D$4:$D$300,"&gt;="&amp;W$1)&gt;0,SUMIFS(Распис!$F$4:$F$300,Распис!$B$4:$B$300,$A118,Распис!$C$4:$C$300,"&lt;="&amp;W$1,Распис!$D$4:$D$300,"&gt;="&amp;W$1),SUMIF(База!$B$3:$B$305,$A118,База!$F$3:$F$152))</f>
        <v>0</v>
      </c>
      <c r="X118" s="46">
        <f ca="1">IF(COUNTIFS(Распис!$B$4:$B$300,$A118,Распис!$C$4:$C$300,"&lt;="&amp;X$1,Распис!$D$4:$D$300,"&gt;="&amp;X$1)&gt;0,SUMIFS(Распис!$G$4:$G$300,Распис!$B$4:$B$300,$A118,Распис!$C$4:$C$300,"&lt;="&amp;X$1,Распис!$D$4:$D$300,"&gt;="&amp;X$1),SUMIF(База!$B$3:$B$305,$A118,База!$G$3:$G$152))</f>
        <v>0</v>
      </c>
      <c r="Y118" s="46">
        <f ca="1">IF(COUNTIFS(Распис!$B$4:$B$300,$A118,Распис!$C$4:$C$300,"&lt;="&amp;Y$1,Распис!$D$4:$D$300,"&gt;="&amp;Y$1)&gt;0,SUMIFS(Распис!$H$4:$H$300,Распис!$B$4:$B$300,$A118,Распис!$C$4:$C$300,"&lt;="&amp;Y$1,Распис!$D$4:$D$300,"&gt;="&amp;Y$1),SUMIF(База!$B$3:$B$305,$A118,База!$H$3:$H$152))</f>
        <v>0</v>
      </c>
      <c r="Z118" s="46">
        <f ca="1">IF(COUNTIFS(Распис!$B$4:$B$300,$A118,Распис!$C$4:$C$300,"&lt;="&amp;Z$1,Распис!$D$4:$D$300,"&gt;="&amp;Z$1)&gt;0,SUMIFS(Распис!$I$4:$I$300,Распис!$B$4:$B$300,$A118,Распис!$C$4:$C$300,"&lt;="&amp;Z$1,Распис!$D$4:$D$300,"&gt;="&amp;Z$1),SUMIF(База!$B$3:$B$305,$A118,База!$I$3:$I$152))</f>
        <v>0</v>
      </c>
      <c r="AA118" s="46">
        <f ca="1">IF(COUNTIFS(Распис!$B$4:$B$300,$A118,Распис!$C$4:$C$300,"&lt;="&amp;AA$1,Распис!$D$4:$D$300,"&gt;="&amp;AA$1)&gt;0,SUMIFS(Распис!$J$4:$J$300,Распис!$B$4:$B$300,$A118,Распис!$C$4:$C$300,"&lt;="&amp;AA$1,Распис!$D$4:$D$300,"&gt;="&amp;AA$1),SUMIF(База!$B$3:$B$305,$A118,База!$J$3:$J$152))</f>
        <v>0</v>
      </c>
      <c r="AB118" s="46">
        <f ca="1">IF(COUNTIFS(Распис!$B$4:$B$300,$A118,Распис!$C$4:$C$300,"&lt;="&amp;AB$1,Распис!$D$4:$D$300,"&gt;="&amp;AB$1)&gt;0,SUMIFS(Распис!$K$4:$K$300,Распис!$B$4:$B$300,$A118,Распис!$C$4:$C$300,"&lt;="&amp;AB$1,Распис!$D$4:$D$300,"&gt;="&amp;AB$1),SUMIF(База!$B$3:$B$305,$A118,База!$K$3:$K$152))</f>
        <v>0</v>
      </c>
      <c r="AC118" s="46" t="s">
        <v>23</v>
      </c>
      <c r="AD118" s="46">
        <f ca="1">IF(COUNTIFS(Распис!$B$4:$B$300,$A118,Распис!$C$4:$C$300,"&lt;="&amp;AD$1,Распис!$D$4:$D$300,"&gt;="&amp;AD$1)&gt;0,SUMIFS(Распис!$F$4:$F$300,Распис!$B$4:$B$300,$A118,Распис!$C$4:$C$300,"&lt;="&amp;AD$1,Распис!$D$4:$D$300,"&gt;="&amp;AD$1),SUMIF(База!$B$3:$B$305,$A118,База!$F$3:$F$152))</f>
        <v>0</v>
      </c>
      <c r="AE118" s="46">
        <f ca="1">IF(COUNTIFS(Распис!$B$4:$B$300,$A118,Распис!$C$4:$C$300,"&lt;="&amp;AE$1,Распис!$D$4:$D$300,"&gt;="&amp;AE$1)&gt;0,SUMIFS(Распис!$G$4:$G$300,Распис!$B$4:$B$300,$A118,Распис!$C$4:$C$300,"&lt;="&amp;AE$1,Распис!$D$4:$D$300,"&gt;="&amp;AE$1),SUMIF(База!$B$3:$B$305,$A118,База!$G$3:$G$152))</f>
        <v>0</v>
      </c>
      <c r="AF118" s="46">
        <f ca="1">IF(COUNTIFS(Распис!$B$4:$B$300,$A118,Распис!$C$4:$C$300,"&lt;="&amp;AF$1,Распис!$D$4:$D$300,"&gt;="&amp;AF$1)&gt;0,SUMIFS(Распис!$H$4:$H$300,Распис!$B$4:$B$300,$A118,Распис!$C$4:$C$300,"&lt;="&amp;AF$1,Распис!$D$4:$D$300,"&gt;="&amp;AF$1),SUMIF(База!$B$3:$B$305,$A118,База!$H$3:$H$152))</f>
        <v>0</v>
      </c>
      <c r="AG118" s="46">
        <f t="shared" ca="1" si="17"/>
        <v>0</v>
      </c>
      <c r="AH118" s="46">
        <f ca="1">AG118-SUMIFS(Распред!$G$4:$G$300,Распред!$B$4:$B$300,"январь",Распред!$F$4:$F$300,A118)</f>
        <v>0</v>
      </c>
      <c r="AI118" s="46">
        <f ca="1">AH118+(COUNTIF(B118:AF118,"КД")+SUMIFS(Распред!$AH$4:$AH$300,Распред!$F$4:$F$300,A118,Распред!$B$4:$B$300,"январь"))*4</f>
        <v>20</v>
      </c>
      <c r="AJ118" s="46">
        <f t="shared" ca="1" si="18"/>
        <v>0</v>
      </c>
      <c r="AK118" s="46">
        <f t="shared" ca="1" si="19"/>
        <v>0</v>
      </c>
      <c r="AL118" s="46">
        <f>SUMIFS(Распред!$K$4:$K$300,Распред!$B$4:$B$300,"январь",Распред!$J$4:$J$300,A118)+SUMIFS(Распред!$M$4:$M$300,Распред!$B$4:$B$300,"январь",Распред!$L$4:$L$300,A118)+SUMIFS(Распред!$O$4:$O$300,Распред!$B$4:$B$300,"январь",Распред!$N$4:$N$300,A118)+SUMIFS(Распред!$Q$4:$Q$300,Распред!$B$4:$B$300,"январь",Распред!$P$4:$P$300,A118)+SUMIFS(Распред!$S$4:$S$300,Распред!$B$4:$B$300,"январь",Распред!$R$4:$R$300,A118)+SUMIFS(Распред!$U$4:$U$300,Распред!$B$4:$B$300,"январь",Распред!$T$4:$T$300,A118)+SUMIFS(Распред!$W$4:$W$300,Распред!$B$4:$B$300,"январь",Распред!$V$4:$V$300,A118)+SUMIFS(Распред!$Y$4:$Y$300,Распред!$B$4:$B$300,"январь",Распред!$X$4:$X$300,A118)+SUMIFS(Распред!$AA$4:$AA$300,Распред!$B$4:$B$300,"январь",Распред!$Z$4:$Z$300,A118)+SUMIFS(Распред!$AC$4:$AC$300,Распред!$B$4:$B$300,"январь",Распред!$AB$4:$AB$300,A118)</f>
        <v>0</v>
      </c>
      <c r="AM118" s="46">
        <f t="shared" ca="1" si="20"/>
        <v>0</v>
      </c>
      <c r="AN118" s="46">
        <f t="shared" ca="1" si="21"/>
        <v>0</v>
      </c>
      <c r="AO118" s="46">
        <f t="shared" ca="1" si="22"/>
        <v>0</v>
      </c>
      <c r="AP118" s="46"/>
      <c r="AQ118" s="46">
        <f t="shared" ca="1" si="23"/>
        <v>0</v>
      </c>
      <c r="AR118" s="47"/>
      <c r="AS118" s="47">
        <f t="shared" ca="1" si="24"/>
        <v>0</v>
      </c>
      <c r="AT118" s="47"/>
      <c r="AU118" s="47"/>
      <c r="AV118" s="47"/>
      <c r="AW118" s="47"/>
      <c r="AX118" s="47"/>
      <c r="AY118" s="47"/>
      <c r="AZ118" s="47"/>
      <c r="BA118" s="47"/>
      <c r="BB118" s="47"/>
    </row>
    <row r="119" spans="1:54" x14ac:dyDescent="0.25">
      <c r="A119" s="47">
        <f>База!B119</f>
        <v>0</v>
      </c>
      <c r="B119" s="46" t="s">
        <v>24</v>
      </c>
      <c r="C119" s="46" t="s">
        <v>24</v>
      </c>
      <c r="D119" s="46" t="s">
        <v>25</v>
      </c>
      <c r="E119" s="46" t="s">
        <v>25</v>
      </c>
      <c r="F119" s="46" t="s">
        <v>25</v>
      </c>
      <c r="G119" s="46" t="s">
        <v>25</v>
      </c>
      <c r="H119" s="46" t="s">
        <v>23</v>
      </c>
      <c r="I119" s="46" t="s">
        <v>25</v>
      </c>
      <c r="J119" s="46">
        <f ca="1">IF(COUNTIFS(Распис!$B$4:$B$300,$A119,Распис!$C$4:$C$300,"&lt;="&amp;J$1,Распис!$D$4:$D$300,"&gt;="&amp;J$1)&gt;0,SUMIFS(Распис!$G$4:$G$300,Распис!$B$4:$B$300,$A119,Распис!$C$4:$C$300,"&lt;="&amp;J$1,Распис!$D$4:$D$300,"&gt;="&amp;J$1),SUMIF(База!$B$3:$B$305,$A119,База!$G$3:$G$152))</f>
        <v>0</v>
      </c>
      <c r="K119" s="46">
        <f ca="1">IF(COUNTIFS(Распис!$B$4:$B$300,$A119,Распис!$C$4:$C$300,"&lt;="&amp;K$1,Распис!$D$4:$D$300,"&gt;="&amp;K$1)&gt;0,SUMIFS(Распис!$H$4:$H$300,Распис!$B$4:$B$300,$A119,Распис!$C$4:$C$300,"&lt;="&amp;K$1,Распис!$D$4:$D$300,"&gt;="&amp;K$1),SUMIF(База!$B$3:$B$305,$A119,База!$H$3:$H$152))</f>
        <v>0</v>
      </c>
      <c r="L119" s="46">
        <f ca="1">IF(COUNTIFS(Распис!$B$4:$B$300,$A119,Распис!$C$4:$C$300,"&lt;="&amp;L$1,Распис!$D$4:$D$300,"&gt;="&amp;L$1)&gt;0,SUMIFS(Распис!$I$4:$I$300,Распис!$B$4:$B$300,$A119,Распис!$C$4:$C$300,"&lt;="&amp;L$1,Распис!$D$4:$D$300,"&gt;="&amp;L$1),SUMIF(База!$B$3:$B$305,$A119,База!$I$3:$I$152))</f>
        <v>0</v>
      </c>
      <c r="M119" s="46">
        <f ca="1">IF(COUNTIFS(Распис!$B$4:$B$300,$A119,Распис!$C$4:$C$300,"&lt;="&amp;M$1,Распис!$D$4:$D$300,"&gt;="&amp;M$1)&gt;0,SUMIFS(Распис!$J$4:$J$300,Распис!$B$4:$B$300,$A119,Распис!$C$4:$C$300,"&lt;="&amp;M$1,Распис!$D$4:$D$300,"&gt;="&amp;M$1),SUMIF(База!$B$3:$B$305,$A119,База!$J$3:$J$152))</f>
        <v>0</v>
      </c>
      <c r="N119" s="46">
        <f ca="1">IF(COUNTIFS(Распис!$B$4:$B$300,$A119,Распис!$C$4:$C$300,"&lt;="&amp;N$1,Распис!$D$4:$D$300,"&gt;="&amp;N$1)&gt;0,SUMIFS(Распис!$K$4:$K$300,Распис!$B$4:$B$300,$A119,Распис!$C$4:$C$300,"&lt;="&amp;N$1,Распис!$D$4:$D$300,"&gt;="&amp;N$1),SUMIF(База!$B$3:$B$305,$A119,База!$K$3:$K$152))</f>
        <v>0</v>
      </c>
      <c r="O119" s="46" t="s">
        <v>23</v>
      </c>
      <c r="P119" s="46">
        <f ca="1">IF(COUNTIFS(Распис!$B$4:$B$300,$A119,Распис!$C$4:$C$300,"&lt;="&amp;P$1,Распис!$D$4:$D$300,"&gt;="&amp;P$1)&gt;0,SUMIFS(Распис!$F$4:$F$300,Распис!$B$4:$B$300,$A119,Распис!$C$4:$C$300,"&lt;="&amp;P$1,Распис!$D$4:$D$300,"&gt;="&amp;P$1),SUMIF(База!$B$3:$B$305,$A119,База!$F$3:$F$152))</f>
        <v>0</v>
      </c>
      <c r="Q119" s="46">
        <f ca="1">IF(COUNTIFS(Распис!$B$4:$B$300,$A119,Распис!$C$4:$C$300,"&lt;="&amp;Q$1,Распис!$D$4:$D$300,"&gt;="&amp;Q$1)&gt;0,SUMIFS(Распис!$G$4:$G$300,Распис!$B$4:$B$300,$A119,Распис!$C$4:$C$300,"&lt;="&amp;Q$1,Распис!$D$4:$D$300,"&gt;="&amp;Q$1),SUMIF(База!$B$3:$B$305,$A119,База!$G$3:$G$152))</f>
        <v>0</v>
      </c>
      <c r="R119" s="46">
        <f ca="1">IF(COUNTIFS(Распис!$B$4:$B$300,$A119,Распис!$C$4:$C$300,"&lt;="&amp;R$1,Распис!$D$4:$D$300,"&gt;="&amp;R$1)&gt;0,SUMIFS(Распис!$H$4:$H$300,Распис!$B$4:$B$300,$A119,Распис!$C$4:$C$300,"&lt;="&amp;R$1,Распис!$D$4:$D$300,"&gt;="&amp;R$1),SUMIF(База!$B$3:$B$305,$A119,База!$H$3:$H$152))</f>
        <v>0</v>
      </c>
      <c r="S119" s="46">
        <f ca="1">IF(COUNTIFS(Распис!$B$4:$B$300,$A119,Распис!$C$4:$C$300,"&lt;="&amp;S$1,Распис!$D$4:$D$300,"&gt;="&amp;S$1)&gt;0,SUMIFS(Распис!$I$4:$I$300,Распис!$B$4:$B$300,$A119,Распис!$C$4:$C$300,"&lt;="&amp;S$1,Распис!$D$4:$D$300,"&gt;="&amp;S$1),SUMIF(База!$B$3:$B$305,$A119,База!$I$3:$I$152))</f>
        <v>0</v>
      </c>
      <c r="T119" s="46">
        <f ca="1">IF(COUNTIFS(Распис!$B$4:$B$300,$A119,Распис!$C$4:$C$300,"&lt;="&amp;T$1,Распис!$D$4:$D$300,"&gt;="&amp;T$1)&gt;0,SUMIFS(Распис!$J$4:$J$300,Распис!$B$4:$B$300,$A119,Распис!$C$4:$C$300,"&lt;="&amp;T$1,Распис!$D$4:$D$300,"&gt;="&amp;T$1),SUMIF(База!$B$3:$B$305,$A119,База!$J$3:$J$152))</f>
        <v>0</v>
      </c>
      <c r="U119" s="46">
        <f ca="1">IF(COUNTIFS(Распис!$B$4:$B$300,$A119,Распис!$C$4:$C$300,"&lt;="&amp;U$1,Распис!$D$4:$D$300,"&gt;="&amp;U$1)&gt;0,SUMIFS(Распис!$K$4:$K$300,Распис!$B$4:$B$300,$A119,Распис!$C$4:$C$300,"&lt;="&amp;U$1,Распис!$D$4:$D$300,"&gt;="&amp;U$1),SUMIF(База!$B$3:$B$305,$A119,База!$K$3:$K$152))</f>
        <v>0</v>
      </c>
      <c r="V119" s="46" t="s">
        <v>23</v>
      </c>
      <c r="W119" s="46">
        <f ca="1">IF(COUNTIFS(Распис!$B$4:$B$300,$A119,Распис!$C$4:$C$300,"&lt;="&amp;W$1,Распис!$D$4:$D$300,"&gt;="&amp;W$1)&gt;0,SUMIFS(Распис!$F$4:$F$300,Распис!$B$4:$B$300,$A119,Распис!$C$4:$C$300,"&lt;="&amp;W$1,Распис!$D$4:$D$300,"&gt;="&amp;W$1),SUMIF(База!$B$3:$B$305,$A119,База!$F$3:$F$152))</f>
        <v>0</v>
      </c>
      <c r="X119" s="46">
        <f ca="1">IF(COUNTIFS(Распис!$B$4:$B$300,$A119,Распис!$C$4:$C$300,"&lt;="&amp;X$1,Распис!$D$4:$D$300,"&gt;="&amp;X$1)&gt;0,SUMIFS(Распис!$G$4:$G$300,Распис!$B$4:$B$300,$A119,Распис!$C$4:$C$300,"&lt;="&amp;X$1,Распис!$D$4:$D$300,"&gt;="&amp;X$1),SUMIF(База!$B$3:$B$305,$A119,База!$G$3:$G$152))</f>
        <v>0</v>
      </c>
      <c r="Y119" s="46">
        <f ca="1">IF(COUNTIFS(Распис!$B$4:$B$300,$A119,Распис!$C$4:$C$300,"&lt;="&amp;Y$1,Распис!$D$4:$D$300,"&gt;="&amp;Y$1)&gt;0,SUMIFS(Распис!$H$4:$H$300,Распис!$B$4:$B$300,$A119,Распис!$C$4:$C$300,"&lt;="&amp;Y$1,Распис!$D$4:$D$300,"&gt;="&amp;Y$1),SUMIF(База!$B$3:$B$305,$A119,База!$H$3:$H$152))</f>
        <v>0</v>
      </c>
      <c r="Z119" s="46">
        <f ca="1">IF(COUNTIFS(Распис!$B$4:$B$300,$A119,Распис!$C$4:$C$300,"&lt;="&amp;Z$1,Распис!$D$4:$D$300,"&gt;="&amp;Z$1)&gt;0,SUMIFS(Распис!$I$4:$I$300,Распис!$B$4:$B$300,$A119,Распис!$C$4:$C$300,"&lt;="&amp;Z$1,Распис!$D$4:$D$300,"&gt;="&amp;Z$1),SUMIF(База!$B$3:$B$305,$A119,База!$I$3:$I$152))</f>
        <v>0</v>
      </c>
      <c r="AA119" s="46">
        <f ca="1">IF(COUNTIFS(Распис!$B$4:$B$300,$A119,Распис!$C$4:$C$300,"&lt;="&amp;AA$1,Распис!$D$4:$D$300,"&gt;="&amp;AA$1)&gt;0,SUMIFS(Распис!$J$4:$J$300,Распис!$B$4:$B$300,$A119,Распис!$C$4:$C$300,"&lt;="&amp;AA$1,Распис!$D$4:$D$300,"&gt;="&amp;AA$1),SUMIF(База!$B$3:$B$305,$A119,База!$J$3:$J$152))</f>
        <v>0</v>
      </c>
      <c r="AB119" s="46">
        <f ca="1">IF(COUNTIFS(Распис!$B$4:$B$300,$A119,Распис!$C$4:$C$300,"&lt;="&amp;AB$1,Распис!$D$4:$D$300,"&gt;="&amp;AB$1)&gt;0,SUMIFS(Распис!$K$4:$K$300,Распис!$B$4:$B$300,$A119,Распис!$C$4:$C$300,"&lt;="&amp;AB$1,Распис!$D$4:$D$300,"&gt;="&amp;AB$1),SUMIF(База!$B$3:$B$305,$A119,База!$K$3:$K$152))</f>
        <v>0</v>
      </c>
      <c r="AC119" s="46" t="s">
        <v>23</v>
      </c>
      <c r="AD119" s="46">
        <f ca="1">IF(COUNTIFS(Распис!$B$4:$B$300,$A119,Распис!$C$4:$C$300,"&lt;="&amp;AD$1,Распис!$D$4:$D$300,"&gt;="&amp;AD$1)&gt;0,SUMIFS(Распис!$F$4:$F$300,Распис!$B$4:$B$300,$A119,Распис!$C$4:$C$300,"&lt;="&amp;AD$1,Распис!$D$4:$D$300,"&gt;="&amp;AD$1),SUMIF(База!$B$3:$B$305,$A119,База!$F$3:$F$152))</f>
        <v>0</v>
      </c>
      <c r="AE119" s="46">
        <f ca="1">IF(COUNTIFS(Распис!$B$4:$B$300,$A119,Распис!$C$4:$C$300,"&lt;="&amp;AE$1,Распис!$D$4:$D$300,"&gt;="&amp;AE$1)&gt;0,SUMIFS(Распис!$G$4:$G$300,Распис!$B$4:$B$300,$A119,Распис!$C$4:$C$300,"&lt;="&amp;AE$1,Распис!$D$4:$D$300,"&gt;="&amp;AE$1),SUMIF(База!$B$3:$B$305,$A119,База!$G$3:$G$152))</f>
        <v>0</v>
      </c>
      <c r="AF119" s="46">
        <f ca="1">IF(COUNTIFS(Распис!$B$4:$B$300,$A119,Распис!$C$4:$C$300,"&lt;="&amp;AF$1,Распис!$D$4:$D$300,"&gt;="&amp;AF$1)&gt;0,SUMIFS(Распис!$H$4:$H$300,Распис!$B$4:$B$300,$A119,Распис!$C$4:$C$300,"&lt;="&amp;AF$1,Распис!$D$4:$D$300,"&gt;="&amp;AF$1),SUMIF(База!$B$3:$B$305,$A119,База!$H$3:$H$152))</f>
        <v>0</v>
      </c>
      <c r="AG119" s="46">
        <f t="shared" ca="1" si="17"/>
        <v>0</v>
      </c>
      <c r="AH119" s="46">
        <f ca="1">AG119-SUMIFS(Распред!$G$4:$G$300,Распред!$B$4:$B$300,"январь",Распред!$F$4:$F$300,A119)</f>
        <v>0</v>
      </c>
      <c r="AI119" s="46">
        <f ca="1">AH119+(COUNTIF(B119:AF119,"КД")+SUMIFS(Распред!$AH$4:$AH$300,Распред!$F$4:$F$300,A119,Распред!$B$4:$B$300,"январь"))*4</f>
        <v>20</v>
      </c>
      <c r="AJ119" s="46">
        <f t="shared" ca="1" si="18"/>
        <v>0</v>
      </c>
      <c r="AK119" s="46">
        <f t="shared" ca="1" si="19"/>
        <v>0</v>
      </c>
      <c r="AL119" s="46">
        <f>SUMIFS(Распред!$K$4:$K$300,Распред!$B$4:$B$300,"январь",Распред!$J$4:$J$300,A119)+SUMIFS(Распред!$M$4:$M$300,Распред!$B$4:$B$300,"январь",Распред!$L$4:$L$300,A119)+SUMIFS(Распред!$O$4:$O$300,Распред!$B$4:$B$300,"январь",Распред!$N$4:$N$300,A119)+SUMIFS(Распред!$Q$4:$Q$300,Распред!$B$4:$B$300,"январь",Распред!$P$4:$P$300,A119)+SUMIFS(Распред!$S$4:$S$300,Распред!$B$4:$B$300,"январь",Распред!$R$4:$R$300,A119)+SUMIFS(Распред!$U$4:$U$300,Распред!$B$4:$B$300,"январь",Распред!$T$4:$T$300,A119)+SUMIFS(Распред!$W$4:$W$300,Распред!$B$4:$B$300,"январь",Распред!$V$4:$V$300,A119)+SUMIFS(Распред!$Y$4:$Y$300,Распред!$B$4:$B$300,"январь",Распред!$X$4:$X$300,A119)+SUMIFS(Распред!$AA$4:$AA$300,Распред!$B$4:$B$300,"январь",Распред!$Z$4:$Z$300,A119)+SUMIFS(Распред!$AC$4:$AC$300,Распред!$B$4:$B$300,"январь",Распред!$AB$4:$AB$300,A119)</f>
        <v>0</v>
      </c>
      <c r="AM119" s="46">
        <f t="shared" ca="1" si="20"/>
        <v>0</v>
      </c>
      <c r="AN119" s="46">
        <f t="shared" ca="1" si="21"/>
        <v>0</v>
      </c>
      <c r="AO119" s="46">
        <f t="shared" ca="1" si="22"/>
        <v>0</v>
      </c>
      <c r="AP119" s="46"/>
      <c r="AQ119" s="46">
        <f t="shared" ca="1" si="23"/>
        <v>0</v>
      </c>
      <c r="AR119" s="47"/>
      <c r="AS119" s="47">
        <f t="shared" ca="1" si="24"/>
        <v>0</v>
      </c>
      <c r="AT119" s="47"/>
      <c r="AU119" s="47"/>
      <c r="AV119" s="47"/>
      <c r="AW119" s="47"/>
      <c r="AX119" s="47"/>
      <c r="AY119" s="47"/>
      <c r="AZ119" s="47"/>
      <c r="BA119" s="47"/>
      <c r="BB119" s="47"/>
    </row>
    <row r="120" spans="1:54" x14ac:dyDescent="0.25">
      <c r="A120" s="47">
        <f>База!B120</f>
        <v>0</v>
      </c>
      <c r="B120" s="46" t="s">
        <v>24</v>
      </c>
      <c r="C120" s="46" t="s">
        <v>24</v>
      </c>
      <c r="D120" s="46" t="s">
        <v>25</v>
      </c>
      <c r="E120" s="46" t="s">
        <v>25</v>
      </c>
      <c r="F120" s="46" t="s">
        <v>25</v>
      </c>
      <c r="G120" s="46" t="s">
        <v>25</v>
      </c>
      <c r="H120" s="46" t="s">
        <v>23</v>
      </c>
      <c r="I120" s="46" t="s">
        <v>25</v>
      </c>
      <c r="J120" s="46">
        <f ca="1">IF(COUNTIFS(Распис!$B$4:$B$300,$A120,Распис!$C$4:$C$300,"&lt;="&amp;J$1,Распис!$D$4:$D$300,"&gt;="&amp;J$1)&gt;0,SUMIFS(Распис!$G$4:$G$300,Распис!$B$4:$B$300,$A120,Распис!$C$4:$C$300,"&lt;="&amp;J$1,Распис!$D$4:$D$300,"&gt;="&amp;J$1),SUMIF(База!$B$3:$B$305,$A120,База!$G$3:$G$152))</f>
        <v>0</v>
      </c>
      <c r="K120" s="46">
        <f ca="1">IF(COUNTIFS(Распис!$B$4:$B$300,$A120,Распис!$C$4:$C$300,"&lt;="&amp;K$1,Распис!$D$4:$D$300,"&gt;="&amp;K$1)&gt;0,SUMIFS(Распис!$H$4:$H$300,Распис!$B$4:$B$300,$A120,Распис!$C$4:$C$300,"&lt;="&amp;K$1,Распис!$D$4:$D$300,"&gt;="&amp;K$1),SUMIF(База!$B$3:$B$305,$A120,База!$H$3:$H$152))</f>
        <v>0</v>
      </c>
      <c r="L120" s="46">
        <f ca="1">IF(COUNTIFS(Распис!$B$4:$B$300,$A120,Распис!$C$4:$C$300,"&lt;="&amp;L$1,Распис!$D$4:$D$300,"&gt;="&amp;L$1)&gt;0,SUMIFS(Распис!$I$4:$I$300,Распис!$B$4:$B$300,$A120,Распис!$C$4:$C$300,"&lt;="&amp;L$1,Распис!$D$4:$D$300,"&gt;="&amp;L$1),SUMIF(База!$B$3:$B$305,$A120,База!$I$3:$I$152))</f>
        <v>0</v>
      </c>
      <c r="M120" s="46">
        <f ca="1">IF(COUNTIFS(Распис!$B$4:$B$300,$A120,Распис!$C$4:$C$300,"&lt;="&amp;M$1,Распис!$D$4:$D$300,"&gt;="&amp;M$1)&gt;0,SUMIFS(Распис!$J$4:$J$300,Распис!$B$4:$B$300,$A120,Распис!$C$4:$C$300,"&lt;="&amp;M$1,Распис!$D$4:$D$300,"&gt;="&amp;M$1),SUMIF(База!$B$3:$B$305,$A120,База!$J$3:$J$152))</f>
        <v>0</v>
      </c>
      <c r="N120" s="46">
        <f ca="1">IF(COUNTIFS(Распис!$B$4:$B$300,$A120,Распис!$C$4:$C$300,"&lt;="&amp;N$1,Распис!$D$4:$D$300,"&gt;="&amp;N$1)&gt;0,SUMIFS(Распис!$K$4:$K$300,Распис!$B$4:$B$300,$A120,Распис!$C$4:$C$300,"&lt;="&amp;N$1,Распис!$D$4:$D$300,"&gt;="&amp;N$1),SUMIF(База!$B$3:$B$305,$A120,База!$K$3:$K$152))</f>
        <v>0</v>
      </c>
      <c r="O120" s="46" t="s">
        <v>23</v>
      </c>
      <c r="P120" s="46">
        <f ca="1">IF(COUNTIFS(Распис!$B$4:$B$300,$A120,Распис!$C$4:$C$300,"&lt;="&amp;P$1,Распис!$D$4:$D$300,"&gt;="&amp;P$1)&gt;0,SUMIFS(Распис!$F$4:$F$300,Распис!$B$4:$B$300,$A120,Распис!$C$4:$C$300,"&lt;="&amp;P$1,Распис!$D$4:$D$300,"&gt;="&amp;P$1),SUMIF(База!$B$3:$B$305,$A120,База!$F$3:$F$152))</f>
        <v>0</v>
      </c>
      <c r="Q120" s="46">
        <f ca="1">IF(COUNTIFS(Распис!$B$4:$B$300,$A120,Распис!$C$4:$C$300,"&lt;="&amp;Q$1,Распис!$D$4:$D$300,"&gt;="&amp;Q$1)&gt;0,SUMIFS(Распис!$G$4:$G$300,Распис!$B$4:$B$300,$A120,Распис!$C$4:$C$300,"&lt;="&amp;Q$1,Распис!$D$4:$D$300,"&gt;="&amp;Q$1),SUMIF(База!$B$3:$B$305,$A120,База!$G$3:$G$152))</f>
        <v>0</v>
      </c>
      <c r="R120" s="46">
        <f ca="1">IF(COUNTIFS(Распис!$B$4:$B$300,$A120,Распис!$C$4:$C$300,"&lt;="&amp;R$1,Распис!$D$4:$D$300,"&gt;="&amp;R$1)&gt;0,SUMIFS(Распис!$H$4:$H$300,Распис!$B$4:$B$300,$A120,Распис!$C$4:$C$300,"&lt;="&amp;R$1,Распис!$D$4:$D$300,"&gt;="&amp;R$1),SUMIF(База!$B$3:$B$305,$A120,База!$H$3:$H$152))</f>
        <v>0</v>
      </c>
      <c r="S120" s="46">
        <f ca="1">IF(COUNTIFS(Распис!$B$4:$B$300,$A120,Распис!$C$4:$C$300,"&lt;="&amp;S$1,Распис!$D$4:$D$300,"&gt;="&amp;S$1)&gt;0,SUMIFS(Распис!$I$4:$I$300,Распис!$B$4:$B$300,$A120,Распис!$C$4:$C$300,"&lt;="&amp;S$1,Распис!$D$4:$D$300,"&gt;="&amp;S$1),SUMIF(База!$B$3:$B$305,$A120,База!$I$3:$I$152))</f>
        <v>0</v>
      </c>
      <c r="T120" s="46">
        <f ca="1">IF(COUNTIFS(Распис!$B$4:$B$300,$A120,Распис!$C$4:$C$300,"&lt;="&amp;T$1,Распис!$D$4:$D$300,"&gt;="&amp;T$1)&gt;0,SUMIFS(Распис!$J$4:$J$300,Распис!$B$4:$B$300,$A120,Распис!$C$4:$C$300,"&lt;="&amp;T$1,Распис!$D$4:$D$300,"&gt;="&amp;T$1),SUMIF(База!$B$3:$B$305,$A120,База!$J$3:$J$152))</f>
        <v>0</v>
      </c>
      <c r="U120" s="46">
        <f ca="1">IF(COUNTIFS(Распис!$B$4:$B$300,$A120,Распис!$C$4:$C$300,"&lt;="&amp;U$1,Распис!$D$4:$D$300,"&gt;="&amp;U$1)&gt;0,SUMIFS(Распис!$K$4:$K$300,Распис!$B$4:$B$300,$A120,Распис!$C$4:$C$300,"&lt;="&amp;U$1,Распис!$D$4:$D$300,"&gt;="&amp;U$1),SUMIF(База!$B$3:$B$305,$A120,База!$K$3:$K$152))</f>
        <v>0</v>
      </c>
      <c r="V120" s="46" t="s">
        <v>23</v>
      </c>
      <c r="W120" s="46">
        <f ca="1">IF(COUNTIFS(Распис!$B$4:$B$300,$A120,Распис!$C$4:$C$300,"&lt;="&amp;W$1,Распис!$D$4:$D$300,"&gt;="&amp;W$1)&gt;0,SUMIFS(Распис!$F$4:$F$300,Распис!$B$4:$B$300,$A120,Распис!$C$4:$C$300,"&lt;="&amp;W$1,Распис!$D$4:$D$300,"&gt;="&amp;W$1),SUMIF(База!$B$3:$B$305,$A120,База!$F$3:$F$152))</f>
        <v>0</v>
      </c>
      <c r="X120" s="46">
        <f ca="1">IF(COUNTIFS(Распис!$B$4:$B$300,$A120,Распис!$C$4:$C$300,"&lt;="&amp;X$1,Распис!$D$4:$D$300,"&gt;="&amp;X$1)&gt;0,SUMIFS(Распис!$G$4:$G$300,Распис!$B$4:$B$300,$A120,Распис!$C$4:$C$300,"&lt;="&amp;X$1,Распис!$D$4:$D$300,"&gt;="&amp;X$1),SUMIF(База!$B$3:$B$305,$A120,База!$G$3:$G$152))</f>
        <v>0</v>
      </c>
      <c r="Y120" s="46">
        <f ca="1">IF(COUNTIFS(Распис!$B$4:$B$300,$A120,Распис!$C$4:$C$300,"&lt;="&amp;Y$1,Распис!$D$4:$D$300,"&gt;="&amp;Y$1)&gt;0,SUMIFS(Распис!$H$4:$H$300,Распис!$B$4:$B$300,$A120,Распис!$C$4:$C$300,"&lt;="&amp;Y$1,Распис!$D$4:$D$300,"&gt;="&amp;Y$1),SUMIF(База!$B$3:$B$305,$A120,База!$H$3:$H$152))</f>
        <v>0</v>
      </c>
      <c r="Z120" s="46">
        <f ca="1">IF(COUNTIFS(Распис!$B$4:$B$300,$A120,Распис!$C$4:$C$300,"&lt;="&amp;Z$1,Распис!$D$4:$D$300,"&gt;="&amp;Z$1)&gt;0,SUMIFS(Распис!$I$4:$I$300,Распис!$B$4:$B$300,$A120,Распис!$C$4:$C$300,"&lt;="&amp;Z$1,Распис!$D$4:$D$300,"&gt;="&amp;Z$1),SUMIF(База!$B$3:$B$305,$A120,База!$I$3:$I$152))</f>
        <v>0</v>
      </c>
      <c r="AA120" s="46">
        <f ca="1">IF(COUNTIFS(Распис!$B$4:$B$300,$A120,Распис!$C$4:$C$300,"&lt;="&amp;AA$1,Распис!$D$4:$D$300,"&gt;="&amp;AA$1)&gt;0,SUMIFS(Распис!$J$4:$J$300,Распис!$B$4:$B$300,$A120,Распис!$C$4:$C$300,"&lt;="&amp;AA$1,Распис!$D$4:$D$300,"&gt;="&amp;AA$1),SUMIF(База!$B$3:$B$305,$A120,База!$J$3:$J$152))</f>
        <v>0</v>
      </c>
      <c r="AB120" s="46">
        <f ca="1">IF(COUNTIFS(Распис!$B$4:$B$300,$A120,Распис!$C$4:$C$300,"&lt;="&amp;AB$1,Распис!$D$4:$D$300,"&gt;="&amp;AB$1)&gt;0,SUMIFS(Распис!$K$4:$K$300,Распис!$B$4:$B$300,$A120,Распис!$C$4:$C$300,"&lt;="&amp;AB$1,Распис!$D$4:$D$300,"&gt;="&amp;AB$1),SUMIF(База!$B$3:$B$305,$A120,База!$K$3:$K$152))</f>
        <v>0</v>
      </c>
      <c r="AC120" s="46" t="s">
        <v>23</v>
      </c>
      <c r="AD120" s="46">
        <f ca="1">IF(COUNTIFS(Распис!$B$4:$B$300,$A120,Распис!$C$4:$C$300,"&lt;="&amp;AD$1,Распис!$D$4:$D$300,"&gt;="&amp;AD$1)&gt;0,SUMIFS(Распис!$F$4:$F$300,Распис!$B$4:$B$300,$A120,Распис!$C$4:$C$300,"&lt;="&amp;AD$1,Распис!$D$4:$D$300,"&gt;="&amp;AD$1),SUMIF(База!$B$3:$B$305,$A120,База!$F$3:$F$152))</f>
        <v>0</v>
      </c>
      <c r="AE120" s="46">
        <f ca="1">IF(COUNTIFS(Распис!$B$4:$B$300,$A120,Распис!$C$4:$C$300,"&lt;="&amp;AE$1,Распис!$D$4:$D$300,"&gt;="&amp;AE$1)&gt;0,SUMIFS(Распис!$G$4:$G$300,Распис!$B$4:$B$300,$A120,Распис!$C$4:$C$300,"&lt;="&amp;AE$1,Распис!$D$4:$D$300,"&gt;="&amp;AE$1),SUMIF(База!$B$3:$B$305,$A120,База!$G$3:$G$152))</f>
        <v>0</v>
      </c>
      <c r="AF120" s="46">
        <f ca="1">IF(COUNTIFS(Распис!$B$4:$B$300,$A120,Распис!$C$4:$C$300,"&lt;="&amp;AF$1,Распис!$D$4:$D$300,"&gt;="&amp;AF$1)&gt;0,SUMIFS(Распис!$H$4:$H$300,Распис!$B$4:$B$300,$A120,Распис!$C$4:$C$300,"&lt;="&amp;AF$1,Распис!$D$4:$D$300,"&gt;="&amp;AF$1),SUMIF(База!$B$3:$B$305,$A120,База!$H$3:$H$152))</f>
        <v>0</v>
      </c>
      <c r="AG120" s="46">
        <f t="shared" ca="1" si="17"/>
        <v>0</v>
      </c>
      <c r="AH120" s="46">
        <f ca="1">AG120-SUMIFS(Распред!$G$4:$G$300,Распред!$B$4:$B$300,"январь",Распред!$F$4:$F$300,A120)</f>
        <v>0</v>
      </c>
      <c r="AI120" s="46">
        <f ca="1">AH120+(COUNTIF(B120:AF120,"КД")+SUMIFS(Распред!$AH$4:$AH$300,Распред!$F$4:$F$300,A120,Распред!$B$4:$B$300,"январь"))*4</f>
        <v>20</v>
      </c>
      <c r="AJ120" s="46">
        <f t="shared" ca="1" si="18"/>
        <v>0</v>
      </c>
      <c r="AK120" s="46">
        <f t="shared" ca="1" si="19"/>
        <v>0</v>
      </c>
      <c r="AL120" s="46">
        <f>SUMIFS(Распред!$K$4:$K$300,Распред!$B$4:$B$300,"январь",Распред!$J$4:$J$300,A120)+SUMIFS(Распред!$M$4:$M$300,Распред!$B$4:$B$300,"январь",Распред!$L$4:$L$300,A120)+SUMIFS(Распред!$O$4:$O$300,Распред!$B$4:$B$300,"январь",Распред!$N$4:$N$300,A120)+SUMIFS(Распред!$Q$4:$Q$300,Распред!$B$4:$B$300,"январь",Распред!$P$4:$P$300,A120)+SUMIFS(Распред!$S$4:$S$300,Распред!$B$4:$B$300,"январь",Распред!$R$4:$R$300,A120)+SUMIFS(Распред!$U$4:$U$300,Распред!$B$4:$B$300,"январь",Распред!$T$4:$T$300,A120)+SUMIFS(Распред!$W$4:$W$300,Распред!$B$4:$B$300,"январь",Распред!$V$4:$V$300,A120)+SUMIFS(Распред!$Y$4:$Y$300,Распред!$B$4:$B$300,"январь",Распред!$X$4:$X$300,A120)+SUMIFS(Распред!$AA$4:$AA$300,Распред!$B$4:$B$300,"январь",Распред!$Z$4:$Z$300,A120)+SUMIFS(Распред!$AC$4:$AC$300,Распред!$B$4:$B$300,"январь",Распред!$AB$4:$AB$300,A120)</f>
        <v>0</v>
      </c>
      <c r="AM120" s="46">
        <f t="shared" ca="1" si="20"/>
        <v>0</v>
      </c>
      <c r="AN120" s="46">
        <f t="shared" ca="1" si="21"/>
        <v>0</v>
      </c>
      <c r="AO120" s="46">
        <f t="shared" ca="1" si="22"/>
        <v>0</v>
      </c>
      <c r="AP120" s="46"/>
      <c r="AQ120" s="46">
        <f t="shared" ca="1" si="23"/>
        <v>0</v>
      </c>
      <c r="AR120" s="47"/>
      <c r="AS120" s="47">
        <f t="shared" ca="1" si="24"/>
        <v>0</v>
      </c>
      <c r="AT120" s="47"/>
      <c r="AU120" s="47"/>
      <c r="AV120" s="47"/>
      <c r="AW120" s="47"/>
      <c r="AX120" s="47"/>
      <c r="AY120" s="47"/>
      <c r="AZ120" s="47"/>
      <c r="BA120" s="47"/>
      <c r="BB120" s="47"/>
    </row>
    <row r="121" spans="1:54" x14ac:dyDescent="0.25">
      <c r="A121" s="47">
        <f>База!B121</f>
        <v>0</v>
      </c>
      <c r="B121" s="46" t="s">
        <v>24</v>
      </c>
      <c r="C121" s="46" t="s">
        <v>24</v>
      </c>
      <c r="D121" s="46" t="s">
        <v>25</v>
      </c>
      <c r="E121" s="46" t="s">
        <v>25</v>
      </c>
      <c r="F121" s="46" t="s">
        <v>25</v>
      </c>
      <c r="G121" s="46" t="s">
        <v>25</v>
      </c>
      <c r="H121" s="46" t="s">
        <v>23</v>
      </c>
      <c r="I121" s="46" t="s">
        <v>25</v>
      </c>
      <c r="J121" s="46">
        <f ca="1">IF(COUNTIFS(Распис!$B$4:$B$300,$A121,Распис!$C$4:$C$300,"&lt;="&amp;J$1,Распис!$D$4:$D$300,"&gt;="&amp;J$1)&gt;0,SUMIFS(Распис!$G$4:$G$300,Распис!$B$4:$B$300,$A121,Распис!$C$4:$C$300,"&lt;="&amp;J$1,Распис!$D$4:$D$300,"&gt;="&amp;J$1),SUMIF(База!$B$3:$B$305,$A121,База!$G$3:$G$152))</f>
        <v>0</v>
      </c>
      <c r="K121" s="46">
        <f ca="1">IF(COUNTIFS(Распис!$B$4:$B$300,$A121,Распис!$C$4:$C$300,"&lt;="&amp;K$1,Распис!$D$4:$D$300,"&gt;="&amp;K$1)&gt;0,SUMIFS(Распис!$H$4:$H$300,Распис!$B$4:$B$300,$A121,Распис!$C$4:$C$300,"&lt;="&amp;K$1,Распис!$D$4:$D$300,"&gt;="&amp;K$1),SUMIF(База!$B$3:$B$305,$A121,База!$H$3:$H$152))</f>
        <v>0</v>
      </c>
      <c r="L121" s="46">
        <f ca="1">IF(COUNTIFS(Распис!$B$4:$B$300,$A121,Распис!$C$4:$C$300,"&lt;="&amp;L$1,Распис!$D$4:$D$300,"&gt;="&amp;L$1)&gt;0,SUMIFS(Распис!$I$4:$I$300,Распис!$B$4:$B$300,$A121,Распис!$C$4:$C$300,"&lt;="&amp;L$1,Распис!$D$4:$D$300,"&gt;="&amp;L$1),SUMIF(База!$B$3:$B$305,$A121,База!$I$3:$I$152))</f>
        <v>0</v>
      </c>
      <c r="M121" s="46">
        <f ca="1">IF(COUNTIFS(Распис!$B$4:$B$300,$A121,Распис!$C$4:$C$300,"&lt;="&amp;M$1,Распис!$D$4:$D$300,"&gt;="&amp;M$1)&gt;0,SUMIFS(Распис!$J$4:$J$300,Распис!$B$4:$B$300,$A121,Распис!$C$4:$C$300,"&lt;="&amp;M$1,Распис!$D$4:$D$300,"&gt;="&amp;M$1),SUMIF(База!$B$3:$B$305,$A121,База!$J$3:$J$152))</f>
        <v>0</v>
      </c>
      <c r="N121" s="46">
        <f ca="1">IF(COUNTIFS(Распис!$B$4:$B$300,$A121,Распис!$C$4:$C$300,"&lt;="&amp;N$1,Распис!$D$4:$D$300,"&gt;="&amp;N$1)&gt;0,SUMIFS(Распис!$K$4:$K$300,Распис!$B$4:$B$300,$A121,Распис!$C$4:$C$300,"&lt;="&amp;N$1,Распис!$D$4:$D$300,"&gt;="&amp;N$1),SUMIF(База!$B$3:$B$305,$A121,База!$K$3:$K$152))</f>
        <v>0</v>
      </c>
      <c r="O121" s="46" t="s">
        <v>23</v>
      </c>
      <c r="P121" s="46">
        <f ca="1">IF(COUNTIFS(Распис!$B$4:$B$300,$A121,Распис!$C$4:$C$300,"&lt;="&amp;P$1,Распис!$D$4:$D$300,"&gt;="&amp;P$1)&gt;0,SUMIFS(Распис!$F$4:$F$300,Распис!$B$4:$B$300,$A121,Распис!$C$4:$C$300,"&lt;="&amp;P$1,Распис!$D$4:$D$300,"&gt;="&amp;P$1),SUMIF(База!$B$3:$B$305,$A121,База!$F$3:$F$152))</f>
        <v>0</v>
      </c>
      <c r="Q121" s="46">
        <f ca="1">IF(COUNTIFS(Распис!$B$4:$B$300,$A121,Распис!$C$4:$C$300,"&lt;="&amp;Q$1,Распис!$D$4:$D$300,"&gt;="&amp;Q$1)&gt;0,SUMIFS(Распис!$G$4:$G$300,Распис!$B$4:$B$300,$A121,Распис!$C$4:$C$300,"&lt;="&amp;Q$1,Распис!$D$4:$D$300,"&gt;="&amp;Q$1),SUMIF(База!$B$3:$B$305,$A121,База!$G$3:$G$152))</f>
        <v>0</v>
      </c>
      <c r="R121" s="46">
        <f ca="1">IF(COUNTIFS(Распис!$B$4:$B$300,$A121,Распис!$C$4:$C$300,"&lt;="&amp;R$1,Распис!$D$4:$D$300,"&gt;="&amp;R$1)&gt;0,SUMIFS(Распис!$H$4:$H$300,Распис!$B$4:$B$300,$A121,Распис!$C$4:$C$300,"&lt;="&amp;R$1,Распис!$D$4:$D$300,"&gt;="&amp;R$1),SUMIF(База!$B$3:$B$305,$A121,База!$H$3:$H$152))</f>
        <v>0</v>
      </c>
      <c r="S121" s="46">
        <f ca="1">IF(COUNTIFS(Распис!$B$4:$B$300,$A121,Распис!$C$4:$C$300,"&lt;="&amp;S$1,Распис!$D$4:$D$300,"&gt;="&amp;S$1)&gt;0,SUMIFS(Распис!$I$4:$I$300,Распис!$B$4:$B$300,$A121,Распис!$C$4:$C$300,"&lt;="&amp;S$1,Распис!$D$4:$D$300,"&gt;="&amp;S$1),SUMIF(База!$B$3:$B$305,$A121,База!$I$3:$I$152))</f>
        <v>0</v>
      </c>
      <c r="T121" s="46">
        <f ca="1">IF(COUNTIFS(Распис!$B$4:$B$300,$A121,Распис!$C$4:$C$300,"&lt;="&amp;T$1,Распис!$D$4:$D$300,"&gt;="&amp;T$1)&gt;0,SUMIFS(Распис!$J$4:$J$300,Распис!$B$4:$B$300,$A121,Распис!$C$4:$C$300,"&lt;="&amp;T$1,Распис!$D$4:$D$300,"&gt;="&amp;T$1),SUMIF(База!$B$3:$B$305,$A121,База!$J$3:$J$152))</f>
        <v>0</v>
      </c>
      <c r="U121" s="46">
        <f ca="1">IF(COUNTIFS(Распис!$B$4:$B$300,$A121,Распис!$C$4:$C$300,"&lt;="&amp;U$1,Распис!$D$4:$D$300,"&gt;="&amp;U$1)&gt;0,SUMIFS(Распис!$K$4:$K$300,Распис!$B$4:$B$300,$A121,Распис!$C$4:$C$300,"&lt;="&amp;U$1,Распис!$D$4:$D$300,"&gt;="&amp;U$1),SUMIF(База!$B$3:$B$305,$A121,База!$K$3:$K$152))</f>
        <v>0</v>
      </c>
      <c r="V121" s="46" t="s">
        <v>23</v>
      </c>
      <c r="W121" s="46">
        <f ca="1">IF(COUNTIFS(Распис!$B$4:$B$300,$A121,Распис!$C$4:$C$300,"&lt;="&amp;W$1,Распис!$D$4:$D$300,"&gt;="&amp;W$1)&gt;0,SUMIFS(Распис!$F$4:$F$300,Распис!$B$4:$B$300,$A121,Распис!$C$4:$C$300,"&lt;="&amp;W$1,Распис!$D$4:$D$300,"&gt;="&amp;W$1),SUMIF(База!$B$3:$B$305,$A121,База!$F$3:$F$152))</f>
        <v>0</v>
      </c>
      <c r="X121" s="46">
        <f ca="1">IF(COUNTIFS(Распис!$B$4:$B$300,$A121,Распис!$C$4:$C$300,"&lt;="&amp;X$1,Распис!$D$4:$D$300,"&gt;="&amp;X$1)&gt;0,SUMIFS(Распис!$G$4:$G$300,Распис!$B$4:$B$300,$A121,Распис!$C$4:$C$300,"&lt;="&amp;X$1,Распис!$D$4:$D$300,"&gt;="&amp;X$1),SUMIF(База!$B$3:$B$305,$A121,База!$G$3:$G$152))</f>
        <v>0</v>
      </c>
      <c r="Y121" s="46">
        <f ca="1">IF(COUNTIFS(Распис!$B$4:$B$300,$A121,Распис!$C$4:$C$300,"&lt;="&amp;Y$1,Распис!$D$4:$D$300,"&gt;="&amp;Y$1)&gt;0,SUMIFS(Распис!$H$4:$H$300,Распис!$B$4:$B$300,$A121,Распис!$C$4:$C$300,"&lt;="&amp;Y$1,Распис!$D$4:$D$300,"&gt;="&amp;Y$1),SUMIF(База!$B$3:$B$305,$A121,База!$H$3:$H$152))</f>
        <v>0</v>
      </c>
      <c r="Z121" s="46">
        <f ca="1">IF(COUNTIFS(Распис!$B$4:$B$300,$A121,Распис!$C$4:$C$300,"&lt;="&amp;Z$1,Распис!$D$4:$D$300,"&gt;="&amp;Z$1)&gt;0,SUMIFS(Распис!$I$4:$I$300,Распис!$B$4:$B$300,$A121,Распис!$C$4:$C$300,"&lt;="&amp;Z$1,Распис!$D$4:$D$300,"&gt;="&amp;Z$1),SUMIF(База!$B$3:$B$305,$A121,База!$I$3:$I$152))</f>
        <v>0</v>
      </c>
      <c r="AA121" s="46">
        <f ca="1">IF(COUNTIFS(Распис!$B$4:$B$300,$A121,Распис!$C$4:$C$300,"&lt;="&amp;AA$1,Распис!$D$4:$D$300,"&gt;="&amp;AA$1)&gt;0,SUMIFS(Распис!$J$4:$J$300,Распис!$B$4:$B$300,$A121,Распис!$C$4:$C$300,"&lt;="&amp;AA$1,Распис!$D$4:$D$300,"&gt;="&amp;AA$1),SUMIF(База!$B$3:$B$305,$A121,База!$J$3:$J$152))</f>
        <v>0</v>
      </c>
      <c r="AB121" s="46">
        <f ca="1">IF(COUNTIFS(Распис!$B$4:$B$300,$A121,Распис!$C$4:$C$300,"&lt;="&amp;AB$1,Распис!$D$4:$D$300,"&gt;="&amp;AB$1)&gt;0,SUMIFS(Распис!$K$4:$K$300,Распис!$B$4:$B$300,$A121,Распис!$C$4:$C$300,"&lt;="&amp;AB$1,Распис!$D$4:$D$300,"&gt;="&amp;AB$1),SUMIF(База!$B$3:$B$305,$A121,База!$K$3:$K$152))</f>
        <v>0</v>
      </c>
      <c r="AC121" s="46" t="s">
        <v>23</v>
      </c>
      <c r="AD121" s="46">
        <f ca="1">IF(COUNTIFS(Распис!$B$4:$B$300,$A121,Распис!$C$4:$C$300,"&lt;="&amp;AD$1,Распис!$D$4:$D$300,"&gt;="&amp;AD$1)&gt;0,SUMIFS(Распис!$F$4:$F$300,Распис!$B$4:$B$300,$A121,Распис!$C$4:$C$300,"&lt;="&amp;AD$1,Распис!$D$4:$D$300,"&gt;="&amp;AD$1),SUMIF(База!$B$3:$B$305,$A121,База!$F$3:$F$152))</f>
        <v>0</v>
      </c>
      <c r="AE121" s="46">
        <f ca="1">IF(COUNTIFS(Распис!$B$4:$B$300,$A121,Распис!$C$4:$C$300,"&lt;="&amp;AE$1,Распис!$D$4:$D$300,"&gt;="&amp;AE$1)&gt;0,SUMIFS(Распис!$G$4:$G$300,Распис!$B$4:$B$300,$A121,Распис!$C$4:$C$300,"&lt;="&amp;AE$1,Распис!$D$4:$D$300,"&gt;="&amp;AE$1),SUMIF(База!$B$3:$B$305,$A121,База!$G$3:$G$152))</f>
        <v>0</v>
      </c>
      <c r="AF121" s="46">
        <f ca="1">IF(COUNTIFS(Распис!$B$4:$B$300,$A121,Распис!$C$4:$C$300,"&lt;="&amp;AF$1,Распис!$D$4:$D$300,"&gt;="&amp;AF$1)&gt;0,SUMIFS(Распис!$H$4:$H$300,Распис!$B$4:$B$300,$A121,Распис!$C$4:$C$300,"&lt;="&amp;AF$1,Распис!$D$4:$D$300,"&gt;="&amp;AF$1),SUMIF(База!$B$3:$B$305,$A121,База!$H$3:$H$152))</f>
        <v>0</v>
      </c>
      <c r="AG121" s="46">
        <f t="shared" ca="1" si="17"/>
        <v>0</v>
      </c>
      <c r="AH121" s="46">
        <f ca="1">AG121-SUMIFS(Распред!$G$4:$G$300,Распред!$B$4:$B$300,"январь",Распред!$F$4:$F$300,A121)</f>
        <v>0</v>
      </c>
      <c r="AI121" s="46">
        <f ca="1">AH121+(COUNTIF(B121:AF121,"КД")+SUMIFS(Распред!$AH$4:$AH$300,Распред!$F$4:$F$300,A121,Распред!$B$4:$B$300,"январь"))*4</f>
        <v>20</v>
      </c>
      <c r="AJ121" s="46">
        <f t="shared" ca="1" si="18"/>
        <v>0</v>
      </c>
      <c r="AK121" s="46">
        <f t="shared" ca="1" si="19"/>
        <v>0</v>
      </c>
      <c r="AL121" s="46">
        <f>SUMIFS(Распред!$K$4:$K$300,Распред!$B$4:$B$300,"январь",Распред!$J$4:$J$300,A121)+SUMIFS(Распред!$M$4:$M$300,Распред!$B$4:$B$300,"январь",Распред!$L$4:$L$300,A121)+SUMIFS(Распред!$O$4:$O$300,Распред!$B$4:$B$300,"январь",Распред!$N$4:$N$300,A121)+SUMIFS(Распред!$Q$4:$Q$300,Распред!$B$4:$B$300,"январь",Распред!$P$4:$P$300,A121)+SUMIFS(Распред!$S$4:$S$300,Распред!$B$4:$B$300,"январь",Распред!$R$4:$R$300,A121)+SUMIFS(Распред!$U$4:$U$300,Распред!$B$4:$B$300,"январь",Распред!$T$4:$T$300,A121)+SUMIFS(Распред!$W$4:$W$300,Распред!$B$4:$B$300,"январь",Распред!$V$4:$V$300,A121)+SUMIFS(Распред!$Y$4:$Y$300,Распред!$B$4:$B$300,"январь",Распред!$X$4:$X$300,A121)+SUMIFS(Распред!$AA$4:$AA$300,Распред!$B$4:$B$300,"январь",Распред!$Z$4:$Z$300,A121)+SUMIFS(Распред!$AC$4:$AC$300,Распред!$B$4:$B$300,"январь",Распред!$AB$4:$AB$300,A121)</f>
        <v>0</v>
      </c>
      <c r="AM121" s="46">
        <f t="shared" ca="1" si="20"/>
        <v>0</v>
      </c>
      <c r="AN121" s="46">
        <f t="shared" ca="1" si="21"/>
        <v>0</v>
      </c>
      <c r="AO121" s="46">
        <f t="shared" ca="1" si="22"/>
        <v>0</v>
      </c>
      <c r="AP121" s="46"/>
      <c r="AQ121" s="46">
        <f t="shared" ca="1" si="23"/>
        <v>0</v>
      </c>
      <c r="AR121" s="47"/>
      <c r="AS121" s="47">
        <f t="shared" ca="1" si="24"/>
        <v>0</v>
      </c>
      <c r="AT121" s="47"/>
      <c r="AU121" s="47"/>
      <c r="AV121" s="47"/>
      <c r="AW121" s="47"/>
      <c r="AX121" s="47"/>
      <c r="AY121" s="47"/>
      <c r="AZ121" s="47"/>
      <c r="BA121" s="47"/>
      <c r="BB121" s="47"/>
    </row>
    <row r="122" spans="1:54" x14ac:dyDescent="0.25">
      <c r="A122" s="47">
        <f>База!B122</f>
        <v>0</v>
      </c>
      <c r="B122" s="46" t="s">
        <v>24</v>
      </c>
      <c r="C122" s="46" t="s">
        <v>24</v>
      </c>
      <c r="D122" s="46" t="s">
        <v>25</v>
      </c>
      <c r="E122" s="46" t="s">
        <v>25</v>
      </c>
      <c r="F122" s="46" t="s">
        <v>25</v>
      </c>
      <c r="G122" s="46" t="s">
        <v>25</v>
      </c>
      <c r="H122" s="46" t="s">
        <v>23</v>
      </c>
      <c r="I122" s="46" t="s">
        <v>25</v>
      </c>
      <c r="J122" s="46">
        <f ca="1">IF(COUNTIFS(Распис!$B$4:$B$300,$A122,Распис!$C$4:$C$300,"&lt;="&amp;J$1,Распис!$D$4:$D$300,"&gt;="&amp;J$1)&gt;0,SUMIFS(Распис!$G$4:$G$300,Распис!$B$4:$B$300,$A122,Распис!$C$4:$C$300,"&lt;="&amp;J$1,Распис!$D$4:$D$300,"&gt;="&amp;J$1),SUMIF(База!$B$3:$B$305,$A122,База!$G$3:$G$152))</f>
        <v>0</v>
      </c>
      <c r="K122" s="46">
        <f ca="1">IF(COUNTIFS(Распис!$B$4:$B$300,$A122,Распис!$C$4:$C$300,"&lt;="&amp;K$1,Распис!$D$4:$D$300,"&gt;="&amp;K$1)&gt;0,SUMIFS(Распис!$H$4:$H$300,Распис!$B$4:$B$300,$A122,Распис!$C$4:$C$300,"&lt;="&amp;K$1,Распис!$D$4:$D$300,"&gt;="&amp;K$1),SUMIF(База!$B$3:$B$305,$A122,База!$H$3:$H$152))</f>
        <v>0</v>
      </c>
      <c r="L122" s="46">
        <f ca="1">IF(COUNTIFS(Распис!$B$4:$B$300,$A122,Распис!$C$4:$C$300,"&lt;="&amp;L$1,Распис!$D$4:$D$300,"&gt;="&amp;L$1)&gt;0,SUMIFS(Распис!$I$4:$I$300,Распис!$B$4:$B$300,$A122,Распис!$C$4:$C$300,"&lt;="&amp;L$1,Распис!$D$4:$D$300,"&gt;="&amp;L$1),SUMIF(База!$B$3:$B$305,$A122,База!$I$3:$I$152))</f>
        <v>0</v>
      </c>
      <c r="M122" s="46">
        <f ca="1">IF(COUNTIFS(Распис!$B$4:$B$300,$A122,Распис!$C$4:$C$300,"&lt;="&amp;M$1,Распис!$D$4:$D$300,"&gt;="&amp;M$1)&gt;0,SUMIFS(Распис!$J$4:$J$300,Распис!$B$4:$B$300,$A122,Распис!$C$4:$C$300,"&lt;="&amp;M$1,Распис!$D$4:$D$300,"&gt;="&amp;M$1),SUMIF(База!$B$3:$B$305,$A122,База!$J$3:$J$152))</f>
        <v>0</v>
      </c>
      <c r="N122" s="46">
        <f ca="1">IF(COUNTIFS(Распис!$B$4:$B$300,$A122,Распис!$C$4:$C$300,"&lt;="&amp;N$1,Распис!$D$4:$D$300,"&gt;="&amp;N$1)&gt;0,SUMIFS(Распис!$K$4:$K$300,Распис!$B$4:$B$300,$A122,Распис!$C$4:$C$300,"&lt;="&amp;N$1,Распис!$D$4:$D$300,"&gt;="&amp;N$1),SUMIF(База!$B$3:$B$305,$A122,База!$K$3:$K$152))</f>
        <v>0</v>
      </c>
      <c r="O122" s="46" t="s">
        <v>23</v>
      </c>
      <c r="P122" s="46">
        <f ca="1">IF(COUNTIFS(Распис!$B$4:$B$300,$A122,Распис!$C$4:$C$300,"&lt;="&amp;P$1,Распис!$D$4:$D$300,"&gt;="&amp;P$1)&gt;0,SUMIFS(Распис!$F$4:$F$300,Распис!$B$4:$B$300,$A122,Распис!$C$4:$C$300,"&lt;="&amp;P$1,Распис!$D$4:$D$300,"&gt;="&amp;P$1),SUMIF(База!$B$3:$B$305,$A122,База!$F$3:$F$152))</f>
        <v>0</v>
      </c>
      <c r="Q122" s="46">
        <f ca="1">IF(COUNTIFS(Распис!$B$4:$B$300,$A122,Распис!$C$4:$C$300,"&lt;="&amp;Q$1,Распис!$D$4:$D$300,"&gt;="&amp;Q$1)&gt;0,SUMIFS(Распис!$G$4:$G$300,Распис!$B$4:$B$300,$A122,Распис!$C$4:$C$300,"&lt;="&amp;Q$1,Распис!$D$4:$D$300,"&gt;="&amp;Q$1),SUMIF(База!$B$3:$B$305,$A122,База!$G$3:$G$152))</f>
        <v>0</v>
      </c>
      <c r="R122" s="46">
        <f ca="1">IF(COUNTIFS(Распис!$B$4:$B$300,$A122,Распис!$C$4:$C$300,"&lt;="&amp;R$1,Распис!$D$4:$D$300,"&gt;="&amp;R$1)&gt;0,SUMIFS(Распис!$H$4:$H$300,Распис!$B$4:$B$300,$A122,Распис!$C$4:$C$300,"&lt;="&amp;R$1,Распис!$D$4:$D$300,"&gt;="&amp;R$1),SUMIF(База!$B$3:$B$305,$A122,База!$H$3:$H$152))</f>
        <v>0</v>
      </c>
      <c r="S122" s="46">
        <f ca="1">IF(COUNTIFS(Распис!$B$4:$B$300,$A122,Распис!$C$4:$C$300,"&lt;="&amp;S$1,Распис!$D$4:$D$300,"&gt;="&amp;S$1)&gt;0,SUMIFS(Распис!$I$4:$I$300,Распис!$B$4:$B$300,$A122,Распис!$C$4:$C$300,"&lt;="&amp;S$1,Распис!$D$4:$D$300,"&gt;="&amp;S$1),SUMIF(База!$B$3:$B$305,$A122,База!$I$3:$I$152))</f>
        <v>0</v>
      </c>
      <c r="T122" s="46">
        <f ca="1">IF(COUNTIFS(Распис!$B$4:$B$300,$A122,Распис!$C$4:$C$300,"&lt;="&amp;T$1,Распис!$D$4:$D$300,"&gt;="&amp;T$1)&gt;0,SUMIFS(Распис!$J$4:$J$300,Распис!$B$4:$B$300,$A122,Распис!$C$4:$C$300,"&lt;="&amp;T$1,Распис!$D$4:$D$300,"&gt;="&amp;T$1),SUMIF(База!$B$3:$B$305,$A122,База!$J$3:$J$152))</f>
        <v>0</v>
      </c>
      <c r="U122" s="46">
        <f ca="1">IF(COUNTIFS(Распис!$B$4:$B$300,$A122,Распис!$C$4:$C$300,"&lt;="&amp;U$1,Распис!$D$4:$D$300,"&gt;="&amp;U$1)&gt;0,SUMIFS(Распис!$K$4:$K$300,Распис!$B$4:$B$300,$A122,Распис!$C$4:$C$300,"&lt;="&amp;U$1,Распис!$D$4:$D$300,"&gt;="&amp;U$1),SUMIF(База!$B$3:$B$305,$A122,База!$K$3:$K$152))</f>
        <v>0</v>
      </c>
      <c r="V122" s="46" t="s">
        <v>23</v>
      </c>
      <c r="W122" s="46">
        <f ca="1">IF(COUNTIFS(Распис!$B$4:$B$300,$A122,Распис!$C$4:$C$300,"&lt;="&amp;W$1,Распис!$D$4:$D$300,"&gt;="&amp;W$1)&gt;0,SUMIFS(Распис!$F$4:$F$300,Распис!$B$4:$B$300,$A122,Распис!$C$4:$C$300,"&lt;="&amp;W$1,Распис!$D$4:$D$300,"&gt;="&amp;W$1),SUMIF(База!$B$3:$B$305,$A122,База!$F$3:$F$152))</f>
        <v>0</v>
      </c>
      <c r="X122" s="46">
        <f ca="1">IF(COUNTIFS(Распис!$B$4:$B$300,$A122,Распис!$C$4:$C$300,"&lt;="&amp;X$1,Распис!$D$4:$D$300,"&gt;="&amp;X$1)&gt;0,SUMIFS(Распис!$G$4:$G$300,Распис!$B$4:$B$300,$A122,Распис!$C$4:$C$300,"&lt;="&amp;X$1,Распис!$D$4:$D$300,"&gt;="&amp;X$1),SUMIF(База!$B$3:$B$305,$A122,База!$G$3:$G$152))</f>
        <v>0</v>
      </c>
      <c r="Y122" s="46">
        <f ca="1">IF(COUNTIFS(Распис!$B$4:$B$300,$A122,Распис!$C$4:$C$300,"&lt;="&amp;Y$1,Распис!$D$4:$D$300,"&gt;="&amp;Y$1)&gt;0,SUMIFS(Распис!$H$4:$H$300,Распис!$B$4:$B$300,$A122,Распис!$C$4:$C$300,"&lt;="&amp;Y$1,Распис!$D$4:$D$300,"&gt;="&amp;Y$1),SUMIF(База!$B$3:$B$305,$A122,База!$H$3:$H$152))</f>
        <v>0</v>
      </c>
      <c r="Z122" s="46">
        <f ca="1">IF(COUNTIFS(Распис!$B$4:$B$300,$A122,Распис!$C$4:$C$300,"&lt;="&amp;Z$1,Распис!$D$4:$D$300,"&gt;="&amp;Z$1)&gt;0,SUMIFS(Распис!$I$4:$I$300,Распис!$B$4:$B$300,$A122,Распис!$C$4:$C$300,"&lt;="&amp;Z$1,Распис!$D$4:$D$300,"&gt;="&amp;Z$1),SUMIF(База!$B$3:$B$305,$A122,База!$I$3:$I$152))</f>
        <v>0</v>
      </c>
      <c r="AA122" s="46">
        <f ca="1">IF(COUNTIFS(Распис!$B$4:$B$300,$A122,Распис!$C$4:$C$300,"&lt;="&amp;AA$1,Распис!$D$4:$D$300,"&gt;="&amp;AA$1)&gt;0,SUMIFS(Распис!$J$4:$J$300,Распис!$B$4:$B$300,$A122,Распис!$C$4:$C$300,"&lt;="&amp;AA$1,Распис!$D$4:$D$300,"&gt;="&amp;AA$1),SUMIF(База!$B$3:$B$305,$A122,База!$J$3:$J$152))</f>
        <v>0</v>
      </c>
      <c r="AB122" s="46">
        <f ca="1">IF(COUNTIFS(Распис!$B$4:$B$300,$A122,Распис!$C$4:$C$300,"&lt;="&amp;AB$1,Распис!$D$4:$D$300,"&gt;="&amp;AB$1)&gt;0,SUMIFS(Распис!$K$4:$K$300,Распис!$B$4:$B$300,$A122,Распис!$C$4:$C$300,"&lt;="&amp;AB$1,Распис!$D$4:$D$300,"&gt;="&amp;AB$1),SUMIF(База!$B$3:$B$305,$A122,База!$K$3:$K$152))</f>
        <v>0</v>
      </c>
      <c r="AC122" s="46" t="s">
        <v>23</v>
      </c>
      <c r="AD122" s="46">
        <f ca="1">IF(COUNTIFS(Распис!$B$4:$B$300,$A122,Распис!$C$4:$C$300,"&lt;="&amp;AD$1,Распис!$D$4:$D$300,"&gt;="&amp;AD$1)&gt;0,SUMIFS(Распис!$F$4:$F$300,Распис!$B$4:$B$300,$A122,Распис!$C$4:$C$300,"&lt;="&amp;AD$1,Распис!$D$4:$D$300,"&gt;="&amp;AD$1),SUMIF(База!$B$3:$B$305,$A122,База!$F$3:$F$152))</f>
        <v>0</v>
      </c>
      <c r="AE122" s="46">
        <f ca="1">IF(COUNTIFS(Распис!$B$4:$B$300,$A122,Распис!$C$4:$C$300,"&lt;="&amp;AE$1,Распис!$D$4:$D$300,"&gt;="&amp;AE$1)&gt;0,SUMIFS(Распис!$G$4:$G$300,Распис!$B$4:$B$300,$A122,Распис!$C$4:$C$300,"&lt;="&amp;AE$1,Распис!$D$4:$D$300,"&gt;="&amp;AE$1),SUMIF(База!$B$3:$B$305,$A122,База!$G$3:$G$152))</f>
        <v>0</v>
      </c>
      <c r="AF122" s="46">
        <f ca="1">IF(COUNTIFS(Распис!$B$4:$B$300,$A122,Распис!$C$4:$C$300,"&lt;="&amp;AF$1,Распис!$D$4:$D$300,"&gt;="&amp;AF$1)&gt;0,SUMIFS(Распис!$H$4:$H$300,Распис!$B$4:$B$300,$A122,Распис!$C$4:$C$300,"&lt;="&amp;AF$1,Распис!$D$4:$D$300,"&gt;="&amp;AF$1),SUMIF(База!$B$3:$B$305,$A122,База!$H$3:$H$152))</f>
        <v>0</v>
      </c>
      <c r="AG122" s="46">
        <f t="shared" ca="1" si="17"/>
        <v>0</v>
      </c>
      <c r="AH122" s="46">
        <f ca="1">AG122-SUMIFS(Распред!$G$4:$G$300,Распред!$B$4:$B$300,"январь",Распред!$F$4:$F$300,A122)</f>
        <v>0</v>
      </c>
      <c r="AI122" s="46">
        <f ca="1">AH122+(COUNTIF(B122:AF122,"КД")+SUMIFS(Распред!$AH$4:$AH$300,Распред!$F$4:$F$300,A122,Распред!$B$4:$B$300,"январь"))*4</f>
        <v>20</v>
      </c>
      <c r="AJ122" s="46">
        <f t="shared" ca="1" si="18"/>
        <v>0</v>
      </c>
      <c r="AK122" s="46">
        <f t="shared" ca="1" si="19"/>
        <v>0</v>
      </c>
      <c r="AL122" s="46">
        <f>SUMIFS(Распред!$K$4:$K$300,Распред!$B$4:$B$300,"январь",Распред!$J$4:$J$300,A122)+SUMIFS(Распред!$M$4:$M$300,Распред!$B$4:$B$300,"январь",Распред!$L$4:$L$300,A122)+SUMIFS(Распред!$O$4:$O$300,Распред!$B$4:$B$300,"январь",Распред!$N$4:$N$300,A122)+SUMIFS(Распред!$Q$4:$Q$300,Распред!$B$4:$B$300,"январь",Распред!$P$4:$P$300,A122)+SUMIFS(Распред!$S$4:$S$300,Распред!$B$4:$B$300,"январь",Распред!$R$4:$R$300,A122)+SUMIFS(Распред!$U$4:$U$300,Распред!$B$4:$B$300,"январь",Распред!$T$4:$T$300,A122)+SUMIFS(Распред!$W$4:$W$300,Распред!$B$4:$B$300,"январь",Распред!$V$4:$V$300,A122)+SUMIFS(Распред!$Y$4:$Y$300,Распред!$B$4:$B$300,"январь",Распред!$X$4:$X$300,A122)+SUMIFS(Распред!$AA$4:$AA$300,Распред!$B$4:$B$300,"январь",Распред!$Z$4:$Z$300,A122)+SUMIFS(Распред!$AC$4:$AC$300,Распред!$B$4:$B$300,"январь",Распред!$AB$4:$AB$300,A122)</f>
        <v>0</v>
      </c>
      <c r="AM122" s="46">
        <f t="shared" ca="1" si="20"/>
        <v>0</v>
      </c>
      <c r="AN122" s="46">
        <f t="shared" ca="1" si="21"/>
        <v>0</v>
      </c>
      <c r="AO122" s="46">
        <f t="shared" ca="1" si="22"/>
        <v>0</v>
      </c>
      <c r="AP122" s="46"/>
      <c r="AQ122" s="46">
        <f t="shared" ca="1" si="23"/>
        <v>0</v>
      </c>
      <c r="AR122" s="47"/>
      <c r="AS122" s="47">
        <f t="shared" ca="1" si="24"/>
        <v>0</v>
      </c>
      <c r="AT122" s="47"/>
      <c r="AU122" s="47"/>
      <c r="AV122" s="47"/>
      <c r="AW122" s="47"/>
      <c r="AX122" s="47"/>
      <c r="AY122" s="47"/>
      <c r="AZ122" s="47"/>
      <c r="BA122" s="47"/>
      <c r="BB122" s="47"/>
    </row>
    <row r="123" spans="1:54" x14ac:dyDescent="0.25">
      <c r="A123" s="47">
        <f>База!B123</f>
        <v>0</v>
      </c>
      <c r="B123" s="46" t="s">
        <v>24</v>
      </c>
      <c r="C123" s="46" t="s">
        <v>24</v>
      </c>
      <c r="D123" s="46" t="s">
        <v>25</v>
      </c>
      <c r="E123" s="46" t="s">
        <v>25</v>
      </c>
      <c r="F123" s="46" t="s">
        <v>25</v>
      </c>
      <c r="G123" s="46" t="s">
        <v>25</v>
      </c>
      <c r="H123" s="46" t="s">
        <v>23</v>
      </c>
      <c r="I123" s="46" t="s">
        <v>25</v>
      </c>
      <c r="J123" s="46">
        <f ca="1">IF(COUNTIFS(Распис!$B$4:$B$300,$A123,Распис!$C$4:$C$300,"&lt;="&amp;J$1,Распис!$D$4:$D$300,"&gt;="&amp;J$1)&gt;0,SUMIFS(Распис!$G$4:$G$300,Распис!$B$4:$B$300,$A123,Распис!$C$4:$C$300,"&lt;="&amp;J$1,Распис!$D$4:$D$300,"&gt;="&amp;J$1),SUMIF(База!$B$3:$B$305,$A123,База!$G$3:$G$152))</f>
        <v>0</v>
      </c>
      <c r="K123" s="46">
        <f ca="1">IF(COUNTIFS(Распис!$B$4:$B$300,$A123,Распис!$C$4:$C$300,"&lt;="&amp;K$1,Распис!$D$4:$D$300,"&gt;="&amp;K$1)&gt;0,SUMIFS(Распис!$H$4:$H$300,Распис!$B$4:$B$300,$A123,Распис!$C$4:$C$300,"&lt;="&amp;K$1,Распис!$D$4:$D$300,"&gt;="&amp;K$1),SUMIF(База!$B$3:$B$305,$A123,База!$H$3:$H$152))</f>
        <v>0</v>
      </c>
      <c r="L123" s="46">
        <f ca="1">IF(COUNTIFS(Распис!$B$4:$B$300,$A123,Распис!$C$4:$C$300,"&lt;="&amp;L$1,Распис!$D$4:$D$300,"&gt;="&amp;L$1)&gt;0,SUMIFS(Распис!$I$4:$I$300,Распис!$B$4:$B$300,$A123,Распис!$C$4:$C$300,"&lt;="&amp;L$1,Распис!$D$4:$D$300,"&gt;="&amp;L$1),SUMIF(База!$B$3:$B$305,$A123,База!$I$3:$I$152))</f>
        <v>0</v>
      </c>
      <c r="M123" s="46">
        <f ca="1">IF(COUNTIFS(Распис!$B$4:$B$300,$A123,Распис!$C$4:$C$300,"&lt;="&amp;M$1,Распис!$D$4:$D$300,"&gt;="&amp;M$1)&gt;0,SUMIFS(Распис!$J$4:$J$300,Распис!$B$4:$B$300,$A123,Распис!$C$4:$C$300,"&lt;="&amp;M$1,Распис!$D$4:$D$300,"&gt;="&amp;M$1),SUMIF(База!$B$3:$B$305,$A123,База!$J$3:$J$152))</f>
        <v>0</v>
      </c>
      <c r="N123" s="46">
        <f ca="1">IF(COUNTIFS(Распис!$B$4:$B$300,$A123,Распис!$C$4:$C$300,"&lt;="&amp;N$1,Распис!$D$4:$D$300,"&gt;="&amp;N$1)&gt;0,SUMIFS(Распис!$K$4:$K$300,Распис!$B$4:$B$300,$A123,Распис!$C$4:$C$300,"&lt;="&amp;N$1,Распис!$D$4:$D$300,"&gt;="&amp;N$1),SUMIF(База!$B$3:$B$305,$A123,База!$K$3:$K$152))</f>
        <v>0</v>
      </c>
      <c r="O123" s="46" t="s">
        <v>23</v>
      </c>
      <c r="P123" s="46">
        <f ca="1">IF(COUNTIFS(Распис!$B$4:$B$300,$A123,Распис!$C$4:$C$300,"&lt;="&amp;P$1,Распис!$D$4:$D$300,"&gt;="&amp;P$1)&gt;0,SUMIFS(Распис!$F$4:$F$300,Распис!$B$4:$B$300,$A123,Распис!$C$4:$C$300,"&lt;="&amp;P$1,Распис!$D$4:$D$300,"&gt;="&amp;P$1),SUMIF(База!$B$3:$B$305,$A123,База!$F$3:$F$152))</f>
        <v>0</v>
      </c>
      <c r="Q123" s="46">
        <f ca="1">IF(COUNTIFS(Распис!$B$4:$B$300,$A123,Распис!$C$4:$C$300,"&lt;="&amp;Q$1,Распис!$D$4:$D$300,"&gt;="&amp;Q$1)&gt;0,SUMIFS(Распис!$G$4:$G$300,Распис!$B$4:$B$300,$A123,Распис!$C$4:$C$300,"&lt;="&amp;Q$1,Распис!$D$4:$D$300,"&gt;="&amp;Q$1),SUMIF(База!$B$3:$B$305,$A123,База!$G$3:$G$152))</f>
        <v>0</v>
      </c>
      <c r="R123" s="46">
        <f ca="1">IF(COUNTIFS(Распис!$B$4:$B$300,$A123,Распис!$C$4:$C$300,"&lt;="&amp;R$1,Распис!$D$4:$D$300,"&gt;="&amp;R$1)&gt;0,SUMIFS(Распис!$H$4:$H$300,Распис!$B$4:$B$300,$A123,Распис!$C$4:$C$300,"&lt;="&amp;R$1,Распис!$D$4:$D$300,"&gt;="&amp;R$1),SUMIF(База!$B$3:$B$305,$A123,База!$H$3:$H$152))</f>
        <v>0</v>
      </c>
      <c r="S123" s="46">
        <f ca="1">IF(COUNTIFS(Распис!$B$4:$B$300,$A123,Распис!$C$4:$C$300,"&lt;="&amp;S$1,Распис!$D$4:$D$300,"&gt;="&amp;S$1)&gt;0,SUMIFS(Распис!$I$4:$I$300,Распис!$B$4:$B$300,$A123,Распис!$C$4:$C$300,"&lt;="&amp;S$1,Распис!$D$4:$D$300,"&gt;="&amp;S$1),SUMIF(База!$B$3:$B$305,$A123,База!$I$3:$I$152))</f>
        <v>0</v>
      </c>
      <c r="T123" s="46">
        <f ca="1">IF(COUNTIFS(Распис!$B$4:$B$300,$A123,Распис!$C$4:$C$300,"&lt;="&amp;T$1,Распис!$D$4:$D$300,"&gt;="&amp;T$1)&gt;0,SUMIFS(Распис!$J$4:$J$300,Распис!$B$4:$B$300,$A123,Распис!$C$4:$C$300,"&lt;="&amp;T$1,Распис!$D$4:$D$300,"&gt;="&amp;T$1),SUMIF(База!$B$3:$B$305,$A123,База!$J$3:$J$152))</f>
        <v>0</v>
      </c>
      <c r="U123" s="46">
        <f ca="1">IF(COUNTIFS(Распис!$B$4:$B$300,$A123,Распис!$C$4:$C$300,"&lt;="&amp;U$1,Распис!$D$4:$D$300,"&gt;="&amp;U$1)&gt;0,SUMIFS(Распис!$K$4:$K$300,Распис!$B$4:$B$300,$A123,Распис!$C$4:$C$300,"&lt;="&amp;U$1,Распис!$D$4:$D$300,"&gt;="&amp;U$1),SUMIF(База!$B$3:$B$305,$A123,База!$K$3:$K$152))</f>
        <v>0</v>
      </c>
      <c r="V123" s="46" t="s">
        <v>23</v>
      </c>
      <c r="W123" s="46">
        <f ca="1">IF(COUNTIFS(Распис!$B$4:$B$300,$A123,Распис!$C$4:$C$300,"&lt;="&amp;W$1,Распис!$D$4:$D$300,"&gt;="&amp;W$1)&gt;0,SUMIFS(Распис!$F$4:$F$300,Распис!$B$4:$B$300,$A123,Распис!$C$4:$C$300,"&lt;="&amp;W$1,Распис!$D$4:$D$300,"&gt;="&amp;W$1),SUMIF(База!$B$3:$B$305,$A123,База!$F$3:$F$152))</f>
        <v>0</v>
      </c>
      <c r="X123" s="46">
        <f ca="1">IF(COUNTIFS(Распис!$B$4:$B$300,$A123,Распис!$C$4:$C$300,"&lt;="&amp;X$1,Распис!$D$4:$D$300,"&gt;="&amp;X$1)&gt;0,SUMIFS(Распис!$G$4:$G$300,Распис!$B$4:$B$300,$A123,Распис!$C$4:$C$300,"&lt;="&amp;X$1,Распис!$D$4:$D$300,"&gt;="&amp;X$1),SUMIF(База!$B$3:$B$305,$A123,База!$G$3:$G$152))</f>
        <v>0</v>
      </c>
      <c r="Y123" s="46">
        <f ca="1">IF(COUNTIFS(Распис!$B$4:$B$300,$A123,Распис!$C$4:$C$300,"&lt;="&amp;Y$1,Распис!$D$4:$D$300,"&gt;="&amp;Y$1)&gt;0,SUMIFS(Распис!$H$4:$H$300,Распис!$B$4:$B$300,$A123,Распис!$C$4:$C$300,"&lt;="&amp;Y$1,Распис!$D$4:$D$300,"&gt;="&amp;Y$1),SUMIF(База!$B$3:$B$305,$A123,База!$H$3:$H$152))</f>
        <v>0</v>
      </c>
      <c r="Z123" s="46">
        <f ca="1">IF(COUNTIFS(Распис!$B$4:$B$300,$A123,Распис!$C$4:$C$300,"&lt;="&amp;Z$1,Распис!$D$4:$D$300,"&gt;="&amp;Z$1)&gt;0,SUMIFS(Распис!$I$4:$I$300,Распис!$B$4:$B$300,$A123,Распис!$C$4:$C$300,"&lt;="&amp;Z$1,Распис!$D$4:$D$300,"&gt;="&amp;Z$1),SUMIF(База!$B$3:$B$305,$A123,База!$I$3:$I$152))</f>
        <v>0</v>
      </c>
      <c r="AA123" s="46">
        <f ca="1">IF(COUNTIFS(Распис!$B$4:$B$300,$A123,Распис!$C$4:$C$300,"&lt;="&amp;AA$1,Распис!$D$4:$D$300,"&gt;="&amp;AA$1)&gt;0,SUMIFS(Распис!$J$4:$J$300,Распис!$B$4:$B$300,$A123,Распис!$C$4:$C$300,"&lt;="&amp;AA$1,Распис!$D$4:$D$300,"&gt;="&amp;AA$1),SUMIF(База!$B$3:$B$305,$A123,База!$J$3:$J$152))</f>
        <v>0</v>
      </c>
      <c r="AB123" s="46">
        <f ca="1">IF(COUNTIFS(Распис!$B$4:$B$300,$A123,Распис!$C$4:$C$300,"&lt;="&amp;AB$1,Распис!$D$4:$D$300,"&gt;="&amp;AB$1)&gt;0,SUMIFS(Распис!$K$4:$K$300,Распис!$B$4:$B$300,$A123,Распис!$C$4:$C$300,"&lt;="&amp;AB$1,Распис!$D$4:$D$300,"&gt;="&amp;AB$1),SUMIF(База!$B$3:$B$305,$A123,База!$K$3:$K$152))</f>
        <v>0</v>
      </c>
      <c r="AC123" s="46" t="s">
        <v>23</v>
      </c>
      <c r="AD123" s="46">
        <f ca="1">IF(COUNTIFS(Распис!$B$4:$B$300,$A123,Распис!$C$4:$C$300,"&lt;="&amp;AD$1,Распис!$D$4:$D$300,"&gt;="&amp;AD$1)&gt;0,SUMIFS(Распис!$F$4:$F$300,Распис!$B$4:$B$300,$A123,Распис!$C$4:$C$300,"&lt;="&amp;AD$1,Распис!$D$4:$D$300,"&gt;="&amp;AD$1),SUMIF(База!$B$3:$B$305,$A123,База!$F$3:$F$152))</f>
        <v>0</v>
      </c>
      <c r="AE123" s="46">
        <f ca="1">IF(COUNTIFS(Распис!$B$4:$B$300,$A123,Распис!$C$4:$C$300,"&lt;="&amp;AE$1,Распис!$D$4:$D$300,"&gt;="&amp;AE$1)&gt;0,SUMIFS(Распис!$G$4:$G$300,Распис!$B$4:$B$300,$A123,Распис!$C$4:$C$300,"&lt;="&amp;AE$1,Распис!$D$4:$D$300,"&gt;="&amp;AE$1),SUMIF(База!$B$3:$B$305,$A123,База!$G$3:$G$152))</f>
        <v>0</v>
      </c>
      <c r="AF123" s="46">
        <f ca="1">IF(COUNTIFS(Распис!$B$4:$B$300,$A123,Распис!$C$4:$C$300,"&lt;="&amp;AF$1,Распис!$D$4:$D$300,"&gt;="&amp;AF$1)&gt;0,SUMIFS(Распис!$H$4:$H$300,Распис!$B$4:$B$300,$A123,Распис!$C$4:$C$300,"&lt;="&amp;AF$1,Распис!$D$4:$D$300,"&gt;="&amp;AF$1),SUMIF(База!$B$3:$B$305,$A123,База!$H$3:$H$152))</f>
        <v>0</v>
      </c>
      <c r="AG123" s="46">
        <f t="shared" ca="1" si="17"/>
        <v>0</v>
      </c>
      <c r="AH123" s="46">
        <f ca="1">AG123-SUMIFS(Распред!$G$4:$G$300,Распред!$B$4:$B$300,"январь",Распред!$F$4:$F$300,A123)</f>
        <v>0</v>
      </c>
      <c r="AI123" s="46">
        <f ca="1">AH123+(COUNTIF(B123:AF123,"КД")+SUMIFS(Распред!$AH$4:$AH$300,Распред!$F$4:$F$300,A123,Распред!$B$4:$B$300,"январь"))*4</f>
        <v>20</v>
      </c>
      <c r="AJ123" s="46">
        <f t="shared" ca="1" si="18"/>
        <v>0</v>
      </c>
      <c r="AK123" s="46">
        <f t="shared" ca="1" si="19"/>
        <v>0</v>
      </c>
      <c r="AL123" s="46">
        <f>SUMIFS(Распред!$K$4:$K$300,Распред!$B$4:$B$300,"январь",Распред!$J$4:$J$300,A123)+SUMIFS(Распред!$M$4:$M$300,Распред!$B$4:$B$300,"январь",Распред!$L$4:$L$300,A123)+SUMIFS(Распред!$O$4:$O$300,Распред!$B$4:$B$300,"январь",Распред!$N$4:$N$300,A123)+SUMIFS(Распред!$Q$4:$Q$300,Распред!$B$4:$B$300,"январь",Распред!$P$4:$P$300,A123)+SUMIFS(Распред!$S$4:$S$300,Распред!$B$4:$B$300,"январь",Распред!$R$4:$R$300,A123)+SUMIFS(Распред!$U$4:$U$300,Распред!$B$4:$B$300,"январь",Распред!$T$4:$T$300,A123)+SUMIFS(Распред!$W$4:$W$300,Распред!$B$4:$B$300,"январь",Распред!$V$4:$V$300,A123)+SUMIFS(Распред!$Y$4:$Y$300,Распред!$B$4:$B$300,"январь",Распред!$X$4:$X$300,A123)+SUMIFS(Распред!$AA$4:$AA$300,Распред!$B$4:$B$300,"январь",Распред!$Z$4:$Z$300,A123)+SUMIFS(Распред!$AC$4:$AC$300,Распред!$B$4:$B$300,"январь",Распред!$AB$4:$AB$300,A123)</f>
        <v>0</v>
      </c>
      <c r="AM123" s="46">
        <f t="shared" ca="1" si="20"/>
        <v>0</v>
      </c>
      <c r="AN123" s="46">
        <f t="shared" ca="1" si="21"/>
        <v>0</v>
      </c>
      <c r="AO123" s="46">
        <f t="shared" ca="1" si="22"/>
        <v>0</v>
      </c>
      <c r="AP123" s="46"/>
      <c r="AQ123" s="46">
        <f t="shared" ca="1" si="23"/>
        <v>0</v>
      </c>
      <c r="AR123" s="47"/>
      <c r="AS123" s="47">
        <f t="shared" ca="1" si="24"/>
        <v>0</v>
      </c>
      <c r="AT123" s="47"/>
      <c r="AU123" s="47"/>
      <c r="AV123" s="47"/>
      <c r="AW123" s="47"/>
      <c r="AX123" s="47"/>
      <c r="AY123" s="47"/>
      <c r="AZ123" s="47"/>
      <c r="BA123" s="47"/>
      <c r="BB123" s="47"/>
    </row>
    <row r="124" spans="1:54" x14ac:dyDescent="0.25">
      <c r="A124" s="47">
        <f>База!B124</f>
        <v>0</v>
      </c>
      <c r="B124" s="46" t="s">
        <v>24</v>
      </c>
      <c r="C124" s="46" t="s">
        <v>24</v>
      </c>
      <c r="D124" s="46" t="s">
        <v>25</v>
      </c>
      <c r="E124" s="46" t="s">
        <v>25</v>
      </c>
      <c r="F124" s="46" t="s">
        <v>25</v>
      </c>
      <c r="G124" s="46" t="s">
        <v>25</v>
      </c>
      <c r="H124" s="46" t="s">
        <v>23</v>
      </c>
      <c r="I124" s="46" t="s">
        <v>25</v>
      </c>
      <c r="J124" s="46">
        <f ca="1">IF(COUNTIFS(Распис!$B$4:$B$300,$A124,Распис!$C$4:$C$300,"&lt;="&amp;J$1,Распис!$D$4:$D$300,"&gt;="&amp;J$1)&gt;0,SUMIFS(Распис!$G$4:$G$300,Распис!$B$4:$B$300,$A124,Распис!$C$4:$C$300,"&lt;="&amp;J$1,Распис!$D$4:$D$300,"&gt;="&amp;J$1),SUMIF(База!$B$3:$B$305,$A124,База!$G$3:$G$152))</f>
        <v>0</v>
      </c>
      <c r="K124" s="46">
        <f ca="1">IF(COUNTIFS(Распис!$B$4:$B$300,$A124,Распис!$C$4:$C$300,"&lt;="&amp;K$1,Распис!$D$4:$D$300,"&gt;="&amp;K$1)&gt;0,SUMIFS(Распис!$H$4:$H$300,Распис!$B$4:$B$300,$A124,Распис!$C$4:$C$300,"&lt;="&amp;K$1,Распис!$D$4:$D$300,"&gt;="&amp;K$1),SUMIF(База!$B$3:$B$305,$A124,База!$H$3:$H$152))</f>
        <v>0</v>
      </c>
      <c r="L124" s="46">
        <f ca="1">IF(COUNTIFS(Распис!$B$4:$B$300,$A124,Распис!$C$4:$C$300,"&lt;="&amp;L$1,Распис!$D$4:$D$300,"&gt;="&amp;L$1)&gt;0,SUMIFS(Распис!$I$4:$I$300,Распис!$B$4:$B$300,$A124,Распис!$C$4:$C$300,"&lt;="&amp;L$1,Распис!$D$4:$D$300,"&gt;="&amp;L$1),SUMIF(База!$B$3:$B$305,$A124,База!$I$3:$I$152))</f>
        <v>0</v>
      </c>
      <c r="M124" s="46">
        <f ca="1">IF(COUNTIFS(Распис!$B$4:$B$300,$A124,Распис!$C$4:$C$300,"&lt;="&amp;M$1,Распис!$D$4:$D$300,"&gt;="&amp;M$1)&gt;0,SUMIFS(Распис!$J$4:$J$300,Распис!$B$4:$B$300,$A124,Распис!$C$4:$C$300,"&lt;="&amp;M$1,Распис!$D$4:$D$300,"&gt;="&amp;M$1),SUMIF(База!$B$3:$B$305,$A124,База!$J$3:$J$152))</f>
        <v>0</v>
      </c>
      <c r="N124" s="46">
        <f ca="1">IF(COUNTIFS(Распис!$B$4:$B$300,$A124,Распис!$C$4:$C$300,"&lt;="&amp;N$1,Распис!$D$4:$D$300,"&gt;="&amp;N$1)&gt;0,SUMIFS(Распис!$K$4:$K$300,Распис!$B$4:$B$300,$A124,Распис!$C$4:$C$300,"&lt;="&amp;N$1,Распис!$D$4:$D$300,"&gt;="&amp;N$1),SUMIF(База!$B$3:$B$305,$A124,База!$K$3:$K$152))</f>
        <v>0</v>
      </c>
      <c r="O124" s="46" t="s">
        <v>23</v>
      </c>
      <c r="P124" s="46">
        <f ca="1">IF(COUNTIFS(Распис!$B$4:$B$300,$A124,Распис!$C$4:$C$300,"&lt;="&amp;P$1,Распис!$D$4:$D$300,"&gt;="&amp;P$1)&gt;0,SUMIFS(Распис!$F$4:$F$300,Распис!$B$4:$B$300,$A124,Распис!$C$4:$C$300,"&lt;="&amp;P$1,Распис!$D$4:$D$300,"&gt;="&amp;P$1),SUMIF(База!$B$3:$B$305,$A124,База!$F$3:$F$152))</f>
        <v>0</v>
      </c>
      <c r="Q124" s="46">
        <f ca="1">IF(COUNTIFS(Распис!$B$4:$B$300,$A124,Распис!$C$4:$C$300,"&lt;="&amp;Q$1,Распис!$D$4:$D$300,"&gt;="&amp;Q$1)&gt;0,SUMIFS(Распис!$G$4:$G$300,Распис!$B$4:$B$300,$A124,Распис!$C$4:$C$300,"&lt;="&amp;Q$1,Распис!$D$4:$D$300,"&gt;="&amp;Q$1),SUMIF(База!$B$3:$B$305,$A124,База!$G$3:$G$152))</f>
        <v>0</v>
      </c>
      <c r="R124" s="46">
        <f ca="1">IF(COUNTIFS(Распис!$B$4:$B$300,$A124,Распис!$C$4:$C$300,"&lt;="&amp;R$1,Распис!$D$4:$D$300,"&gt;="&amp;R$1)&gt;0,SUMIFS(Распис!$H$4:$H$300,Распис!$B$4:$B$300,$A124,Распис!$C$4:$C$300,"&lt;="&amp;R$1,Распис!$D$4:$D$300,"&gt;="&amp;R$1),SUMIF(База!$B$3:$B$305,$A124,База!$H$3:$H$152))</f>
        <v>0</v>
      </c>
      <c r="S124" s="46">
        <f ca="1">IF(COUNTIFS(Распис!$B$4:$B$300,$A124,Распис!$C$4:$C$300,"&lt;="&amp;S$1,Распис!$D$4:$D$300,"&gt;="&amp;S$1)&gt;0,SUMIFS(Распис!$I$4:$I$300,Распис!$B$4:$B$300,$A124,Распис!$C$4:$C$300,"&lt;="&amp;S$1,Распис!$D$4:$D$300,"&gt;="&amp;S$1),SUMIF(База!$B$3:$B$305,$A124,База!$I$3:$I$152))</f>
        <v>0</v>
      </c>
      <c r="T124" s="46">
        <f ca="1">IF(COUNTIFS(Распис!$B$4:$B$300,$A124,Распис!$C$4:$C$300,"&lt;="&amp;T$1,Распис!$D$4:$D$300,"&gt;="&amp;T$1)&gt;0,SUMIFS(Распис!$J$4:$J$300,Распис!$B$4:$B$300,$A124,Распис!$C$4:$C$300,"&lt;="&amp;T$1,Распис!$D$4:$D$300,"&gt;="&amp;T$1),SUMIF(База!$B$3:$B$305,$A124,База!$J$3:$J$152))</f>
        <v>0</v>
      </c>
      <c r="U124" s="46">
        <f ca="1">IF(COUNTIFS(Распис!$B$4:$B$300,$A124,Распис!$C$4:$C$300,"&lt;="&amp;U$1,Распис!$D$4:$D$300,"&gt;="&amp;U$1)&gt;0,SUMIFS(Распис!$K$4:$K$300,Распис!$B$4:$B$300,$A124,Распис!$C$4:$C$300,"&lt;="&amp;U$1,Распис!$D$4:$D$300,"&gt;="&amp;U$1),SUMIF(База!$B$3:$B$305,$A124,База!$K$3:$K$152))</f>
        <v>0</v>
      </c>
      <c r="V124" s="46" t="s">
        <v>23</v>
      </c>
      <c r="W124" s="46">
        <f ca="1">IF(COUNTIFS(Распис!$B$4:$B$300,$A124,Распис!$C$4:$C$300,"&lt;="&amp;W$1,Распис!$D$4:$D$300,"&gt;="&amp;W$1)&gt;0,SUMIFS(Распис!$F$4:$F$300,Распис!$B$4:$B$300,$A124,Распис!$C$4:$C$300,"&lt;="&amp;W$1,Распис!$D$4:$D$300,"&gt;="&amp;W$1),SUMIF(База!$B$3:$B$305,$A124,База!$F$3:$F$152))</f>
        <v>0</v>
      </c>
      <c r="X124" s="46">
        <f ca="1">IF(COUNTIFS(Распис!$B$4:$B$300,$A124,Распис!$C$4:$C$300,"&lt;="&amp;X$1,Распис!$D$4:$D$300,"&gt;="&amp;X$1)&gt;0,SUMIFS(Распис!$G$4:$G$300,Распис!$B$4:$B$300,$A124,Распис!$C$4:$C$300,"&lt;="&amp;X$1,Распис!$D$4:$D$300,"&gt;="&amp;X$1),SUMIF(База!$B$3:$B$305,$A124,База!$G$3:$G$152))</f>
        <v>0</v>
      </c>
      <c r="Y124" s="46">
        <f ca="1">IF(COUNTIFS(Распис!$B$4:$B$300,$A124,Распис!$C$4:$C$300,"&lt;="&amp;Y$1,Распис!$D$4:$D$300,"&gt;="&amp;Y$1)&gt;0,SUMIFS(Распис!$H$4:$H$300,Распис!$B$4:$B$300,$A124,Распис!$C$4:$C$300,"&lt;="&amp;Y$1,Распис!$D$4:$D$300,"&gt;="&amp;Y$1),SUMIF(База!$B$3:$B$305,$A124,База!$H$3:$H$152))</f>
        <v>0</v>
      </c>
      <c r="Z124" s="46">
        <f ca="1">IF(COUNTIFS(Распис!$B$4:$B$300,$A124,Распис!$C$4:$C$300,"&lt;="&amp;Z$1,Распис!$D$4:$D$300,"&gt;="&amp;Z$1)&gt;0,SUMIFS(Распис!$I$4:$I$300,Распис!$B$4:$B$300,$A124,Распис!$C$4:$C$300,"&lt;="&amp;Z$1,Распис!$D$4:$D$300,"&gt;="&amp;Z$1),SUMIF(База!$B$3:$B$305,$A124,База!$I$3:$I$152))</f>
        <v>0</v>
      </c>
      <c r="AA124" s="46">
        <f ca="1">IF(COUNTIFS(Распис!$B$4:$B$300,$A124,Распис!$C$4:$C$300,"&lt;="&amp;AA$1,Распис!$D$4:$D$300,"&gt;="&amp;AA$1)&gt;0,SUMIFS(Распис!$J$4:$J$300,Распис!$B$4:$B$300,$A124,Распис!$C$4:$C$300,"&lt;="&amp;AA$1,Распис!$D$4:$D$300,"&gt;="&amp;AA$1),SUMIF(База!$B$3:$B$305,$A124,База!$J$3:$J$152))</f>
        <v>0</v>
      </c>
      <c r="AB124" s="46">
        <f ca="1">IF(COUNTIFS(Распис!$B$4:$B$300,$A124,Распис!$C$4:$C$300,"&lt;="&amp;AB$1,Распис!$D$4:$D$300,"&gt;="&amp;AB$1)&gt;0,SUMIFS(Распис!$K$4:$K$300,Распис!$B$4:$B$300,$A124,Распис!$C$4:$C$300,"&lt;="&amp;AB$1,Распис!$D$4:$D$300,"&gt;="&amp;AB$1),SUMIF(База!$B$3:$B$305,$A124,База!$K$3:$K$152))</f>
        <v>0</v>
      </c>
      <c r="AC124" s="46" t="s">
        <v>23</v>
      </c>
      <c r="AD124" s="46">
        <f ca="1">IF(COUNTIFS(Распис!$B$4:$B$300,$A124,Распис!$C$4:$C$300,"&lt;="&amp;AD$1,Распис!$D$4:$D$300,"&gt;="&amp;AD$1)&gt;0,SUMIFS(Распис!$F$4:$F$300,Распис!$B$4:$B$300,$A124,Распис!$C$4:$C$300,"&lt;="&amp;AD$1,Распис!$D$4:$D$300,"&gt;="&amp;AD$1),SUMIF(База!$B$3:$B$305,$A124,База!$F$3:$F$152))</f>
        <v>0</v>
      </c>
      <c r="AE124" s="46">
        <f ca="1">IF(COUNTIFS(Распис!$B$4:$B$300,$A124,Распис!$C$4:$C$300,"&lt;="&amp;AE$1,Распис!$D$4:$D$300,"&gt;="&amp;AE$1)&gt;0,SUMIFS(Распис!$G$4:$G$300,Распис!$B$4:$B$300,$A124,Распис!$C$4:$C$300,"&lt;="&amp;AE$1,Распис!$D$4:$D$300,"&gt;="&amp;AE$1),SUMIF(База!$B$3:$B$305,$A124,База!$G$3:$G$152))</f>
        <v>0</v>
      </c>
      <c r="AF124" s="46">
        <f ca="1">IF(COUNTIFS(Распис!$B$4:$B$300,$A124,Распис!$C$4:$C$300,"&lt;="&amp;AF$1,Распис!$D$4:$D$300,"&gt;="&amp;AF$1)&gt;0,SUMIFS(Распис!$H$4:$H$300,Распис!$B$4:$B$300,$A124,Распис!$C$4:$C$300,"&lt;="&amp;AF$1,Распис!$D$4:$D$300,"&gt;="&amp;AF$1),SUMIF(База!$B$3:$B$305,$A124,База!$H$3:$H$152))</f>
        <v>0</v>
      </c>
      <c r="AG124" s="46">
        <f t="shared" ca="1" si="17"/>
        <v>0</v>
      </c>
      <c r="AH124" s="46">
        <f ca="1">AG124-SUMIFS(Распред!$G$4:$G$300,Распред!$B$4:$B$300,"январь",Распред!$F$4:$F$300,A124)</f>
        <v>0</v>
      </c>
      <c r="AI124" s="46">
        <f ca="1">AH124+(COUNTIF(B124:AF124,"КД")+SUMIFS(Распред!$AH$4:$AH$300,Распред!$F$4:$F$300,A124,Распред!$B$4:$B$300,"январь"))*4</f>
        <v>20</v>
      </c>
      <c r="AJ124" s="46">
        <f t="shared" ca="1" si="18"/>
        <v>0</v>
      </c>
      <c r="AK124" s="46">
        <f t="shared" ca="1" si="19"/>
        <v>0</v>
      </c>
      <c r="AL124" s="46">
        <f>SUMIFS(Распред!$K$4:$K$300,Распред!$B$4:$B$300,"январь",Распред!$J$4:$J$300,A124)+SUMIFS(Распред!$M$4:$M$300,Распред!$B$4:$B$300,"январь",Распред!$L$4:$L$300,A124)+SUMIFS(Распред!$O$4:$O$300,Распред!$B$4:$B$300,"январь",Распред!$N$4:$N$300,A124)+SUMIFS(Распред!$Q$4:$Q$300,Распред!$B$4:$B$300,"январь",Распред!$P$4:$P$300,A124)+SUMIFS(Распред!$S$4:$S$300,Распред!$B$4:$B$300,"январь",Распред!$R$4:$R$300,A124)+SUMIFS(Распред!$U$4:$U$300,Распред!$B$4:$B$300,"январь",Распред!$T$4:$T$300,A124)+SUMIFS(Распред!$W$4:$W$300,Распред!$B$4:$B$300,"январь",Распред!$V$4:$V$300,A124)+SUMIFS(Распред!$Y$4:$Y$300,Распред!$B$4:$B$300,"январь",Распред!$X$4:$X$300,A124)+SUMIFS(Распред!$AA$4:$AA$300,Распред!$B$4:$B$300,"январь",Распред!$Z$4:$Z$300,A124)+SUMIFS(Распред!$AC$4:$AC$300,Распред!$B$4:$B$300,"январь",Распред!$AB$4:$AB$300,A124)</f>
        <v>0</v>
      </c>
      <c r="AM124" s="46">
        <f t="shared" ca="1" si="20"/>
        <v>0</v>
      </c>
      <c r="AN124" s="46">
        <f t="shared" ca="1" si="21"/>
        <v>0</v>
      </c>
      <c r="AO124" s="46">
        <f t="shared" ca="1" si="22"/>
        <v>0</v>
      </c>
      <c r="AP124" s="46"/>
      <c r="AQ124" s="46">
        <f t="shared" ca="1" si="23"/>
        <v>0</v>
      </c>
      <c r="AR124" s="47"/>
      <c r="AS124" s="47">
        <f t="shared" ca="1" si="24"/>
        <v>0</v>
      </c>
      <c r="AT124" s="47"/>
      <c r="AU124" s="47"/>
      <c r="AV124" s="47"/>
      <c r="AW124" s="47"/>
      <c r="AX124" s="47"/>
      <c r="AY124" s="47"/>
      <c r="AZ124" s="47"/>
      <c r="BA124" s="47"/>
      <c r="BB124" s="47"/>
    </row>
    <row r="125" spans="1:54" x14ac:dyDescent="0.25">
      <c r="A125" s="47">
        <f>База!B125</f>
        <v>0</v>
      </c>
      <c r="B125" s="46" t="s">
        <v>24</v>
      </c>
      <c r="C125" s="46" t="s">
        <v>24</v>
      </c>
      <c r="D125" s="46" t="s">
        <v>25</v>
      </c>
      <c r="E125" s="46" t="s">
        <v>25</v>
      </c>
      <c r="F125" s="46" t="s">
        <v>25</v>
      </c>
      <c r="G125" s="46" t="s">
        <v>25</v>
      </c>
      <c r="H125" s="46" t="s">
        <v>23</v>
      </c>
      <c r="I125" s="46" t="s">
        <v>25</v>
      </c>
      <c r="J125" s="46">
        <f ca="1">IF(COUNTIFS(Распис!$B$4:$B$300,$A125,Распис!$C$4:$C$300,"&lt;="&amp;J$1,Распис!$D$4:$D$300,"&gt;="&amp;J$1)&gt;0,SUMIFS(Распис!$G$4:$G$300,Распис!$B$4:$B$300,$A125,Распис!$C$4:$C$300,"&lt;="&amp;J$1,Распис!$D$4:$D$300,"&gt;="&amp;J$1),SUMIF(База!$B$3:$B$305,$A125,База!$G$3:$G$152))</f>
        <v>0</v>
      </c>
      <c r="K125" s="46">
        <f ca="1">IF(COUNTIFS(Распис!$B$4:$B$300,$A125,Распис!$C$4:$C$300,"&lt;="&amp;K$1,Распис!$D$4:$D$300,"&gt;="&amp;K$1)&gt;0,SUMIFS(Распис!$H$4:$H$300,Распис!$B$4:$B$300,$A125,Распис!$C$4:$C$300,"&lt;="&amp;K$1,Распис!$D$4:$D$300,"&gt;="&amp;K$1),SUMIF(База!$B$3:$B$305,$A125,База!$H$3:$H$152))</f>
        <v>0</v>
      </c>
      <c r="L125" s="46">
        <f ca="1">IF(COUNTIFS(Распис!$B$4:$B$300,$A125,Распис!$C$4:$C$300,"&lt;="&amp;L$1,Распис!$D$4:$D$300,"&gt;="&amp;L$1)&gt;0,SUMIFS(Распис!$I$4:$I$300,Распис!$B$4:$B$300,$A125,Распис!$C$4:$C$300,"&lt;="&amp;L$1,Распис!$D$4:$D$300,"&gt;="&amp;L$1),SUMIF(База!$B$3:$B$305,$A125,База!$I$3:$I$152))</f>
        <v>0</v>
      </c>
      <c r="M125" s="46">
        <f ca="1">IF(COUNTIFS(Распис!$B$4:$B$300,$A125,Распис!$C$4:$C$300,"&lt;="&amp;M$1,Распис!$D$4:$D$300,"&gt;="&amp;M$1)&gt;0,SUMIFS(Распис!$J$4:$J$300,Распис!$B$4:$B$300,$A125,Распис!$C$4:$C$300,"&lt;="&amp;M$1,Распис!$D$4:$D$300,"&gt;="&amp;M$1),SUMIF(База!$B$3:$B$305,$A125,База!$J$3:$J$152))</f>
        <v>0</v>
      </c>
      <c r="N125" s="46">
        <f ca="1">IF(COUNTIFS(Распис!$B$4:$B$300,$A125,Распис!$C$4:$C$300,"&lt;="&amp;N$1,Распис!$D$4:$D$300,"&gt;="&amp;N$1)&gt;0,SUMIFS(Распис!$K$4:$K$300,Распис!$B$4:$B$300,$A125,Распис!$C$4:$C$300,"&lt;="&amp;N$1,Распис!$D$4:$D$300,"&gt;="&amp;N$1),SUMIF(База!$B$3:$B$305,$A125,База!$K$3:$K$152))</f>
        <v>0</v>
      </c>
      <c r="O125" s="46" t="s">
        <v>23</v>
      </c>
      <c r="P125" s="46">
        <f ca="1">IF(COUNTIFS(Распис!$B$4:$B$300,$A125,Распис!$C$4:$C$300,"&lt;="&amp;P$1,Распис!$D$4:$D$300,"&gt;="&amp;P$1)&gt;0,SUMIFS(Распис!$F$4:$F$300,Распис!$B$4:$B$300,$A125,Распис!$C$4:$C$300,"&lt;="&amp;P$1,Распис!$D$4:$D$300,"&gt;="&amp;P$1),SUMIF(База!$B$3:$B$305,$A125,База!$F$3:$F$152))</f>
        <v>0</v>
      </c>
      <c r="Q125" s="46">
        <f ca="1">IF(COUNTIFS(Распис!$B$4:$B$300,$A125,Распис!$C$4:$C$300,"&lt;="&amp;Q$1,Распис!$D$4:$D$300,"&gt;="&amp;Q$1)&gt;0,SUMIFS(Распис!$G$4:$G$300,Распис!$B$4:$B$300,$A125,Распис!$C$4:$C$300,"&lt;="&amp;Q$1,Распис!$D$4:$D$300,"&gt;="&amp;Q$1),SUMIF(База!$B$3:$B$305,$A125,База!$G$3:$G$152))</f>
        <v>0</v>
      </c>
      <c r="R125" s="46">
        <f ca="1">IF(COUNTIFS(Распис!$B$4:$B$300,$A125,Распис!$C$4:$C$300,"&lt;="&amp;R$1,Распис!$D$4:$D$300,"&gt;="&amp;R$1)&gt;0,SUMIFS(Распис!$H$4:$H$300,Распис!$B$4:$B$300,$A125,Распис!$C$4:$C$300,"&lt;="&amp;R$1,Распис!$D$4:$D$300,"&gt;="&amp;R$1),SUMIF(База!$B$3:$B$305,$A125,База!$H$3:$H$152))</f>
        <v>0</v>
      </c>
      <c r="S125" s="46">
        <f ca="1">IF(COUNTIFS(Распис!$B$4:$B$300,$A125,Распис!$C$4:$C$300,"&lt;="&amp;S$1,Распис!$D$4:$D$300,"&gt;="&amp;S$1)&gt;0,SUMIFS(Распис!$I$4:$I$300,Распис!$B$4:$B$300,$A125,Распис!$C$4:$C$300,"&lt;="&amp;S$1,Распис!$D$4:$D$300,"&gt;="&amp;S$1),SUMIF(База!$B$3:$B$305,$A125,База!$I$3:$I$152))</f>
        <v>0</v>
      </c>
      <c r="T125" s="46">
        <f ca="1">IF(COUNTIFS(Распис!$B$4:$B$300,$A125,Распис!$C$4:$C$300,"&lt;="&amp;T$1,Распис!$D$4:$D$300,"&gt;="&amp;T$1)&gt;0,SUMIFS(Распис!$J$4:$J$300,Распис!$B$4:$B$300,$A125,Распис!$C$4:$C$300,"&lt;="&amp;T$1,Распис!$D$4:$D$300,"&gt;="&amp;T$1),SUMIF(База!$B$3:$B$305,$A125,База!$J$3:$J$152))</f>
        <v>0</v>
      </c>
      <c r="U125" s="46">
        <f ca="1">IF(COUNTIFS(Распис!$B$4:$B$300,$A125,Распис!$C$4:$C$300,"&lt;="&amp;U$1,Распис!$D$4:$D$300,"&gt;="&amp;U$1)&gt;0,SUMIFS(Распис!$K$4:$K$300,Распис!$B$4:$B$300,$A125,Распис!$C$4:$C$300,"&lt;="&amp;U$1,Распис!$D$4:$D$300,"&gt;="&amp;U$1),SUMIF(База!$B$3:$B$305,$A125,База!$K$3:$K$152))</f>
        <v>0</v>
      </c>
      <c r="V125" s="46" t="s">
        <v>23</v>
      </c>
      <c r="W125" s="46">
        <f ca="1">IF(COUNTIFS(Распис!$B$4:$B$300,$A125,Распис!$C$4:$C$300,"&lt;="&amp;W$1,Распис!$D$4:$D$300,"&gt;="&amp;W$1)&gt;0,SUMIFS(Распис!$F$4:$F$300,Распис!$B$4:$B$300,$A125,Распис!$C$4:$C$300,"&lt;="&amp;W$1,Распис!$D$4:$D$300,"&gt;="&amp;W$1),SUMIF(База!$B$3:$B$305,$A125,База!$F$3:$F$152))</f>
        <v>0</v>
      </c>
      <c r="X125" s="46">
        <f ca="1">IF(COUNTIFS(Распис!$B$4:$B$300,$A125,Распис!$C$4:$C$300,"&lt;="&amp;X$1,Распис!$D$4:$D$300,"&gt;="&amp;X$1)&gt;0,SUMIFS(Распис!$G$4:$G$300,Распис!$B$4:$B$300,$A125,Распис!$C$4:$C$300,"&lt;="&amp;X$1,Распис!$D$4:$D$300,"&gt;="&amp;X$1),SUMIF(База!$B$3:$B$305,$A125,База!$G$3:$G$152))</f>
        <v>0</v>
      </c>
      <c r="Y125" s="46">
        <f ca="1">IF(COUNTIFS(Распис!$B$4:$B$300,$A125,Распис!$C$4:$C$300,"&lt;="&amp;Y$1,Распис!$D$4:$D$300,"&gt;="&amp;Y$1)&gt;0,SUMIFS(Распис!$H$4:$H$300,Распис!$B$4:$B$300,$A125,Распис!$C$4:$C$300,"&lt;="&amp;Y$1,Распис!$D$4:$D$300,"&gt;="&amp;Y$1),SUMIF(База!$B$3:$B$305,$A125,База!$H$3:$H$152))</f>
        <v>0</v>
      </c>
      <c r="Z125" s="46">
        <f ca="1">IF(COUNTIFS(Распис!$B$4:$B$300,$A125,Распис!$C$4:$C$300,"&lt;="&amp;Z$1,Распис!$D$4:$D$300,"&gt;="&amp;Z$1)&gt;0,SUMIFS(Распис!$I$4:$I$300,Распис!$B$4:$B$300,$A125,Распис!$C$4:$C$300,"&lt;="&amp;Z$1,Распис!$D$4:$D$300,"&gt;="&amp;Z$1),SUMIF(База!$B$3:$B$305,$A125,База!$I$3:$I$152))</f>
        <v>0</v>
      </c>
      <c r="AA125" s="46">
        <f ca="1">IF(COUNTIFS(Распис!$B$4:$B$300,$A125,Распис!$C$4:$C$300,"&lt;="&amp;AA$1,Распис!$D$4:$D$300,"&gt;="&amp;AA$1)&gt;0,SUMIFS(Распис!$J$4:$J$300,Распис!$B$4:$B$300,$A125,Распис!$C$4:$C$300,"&lt;="&amp;AA$1,Распис!$D$4:$D$300,"&gt;="&amp;AA$1),SUMIF(База!$B$3:$B$305,$A125,База!$J$3:$J$152))</f>
        <v>0</v>
      </c>
      <c r="AB125" s="46">
        <f ca="1">IF(COUNTIFS(Распис!$B$4:$B$300,$A125,Распис!$C$4:$C$300,"&lt;="&amp;AB$1,Распис!$D$4:$D$300,"&gt;="&amp;AB$1)&gt;0,SUMIFS(Распис!$K$4:$K$300,Распис!$B$4:$B$300,$A125,Распис!$C$4:$C$300,"&lt;="&amp;AB$1,Распис!$D$4:$D$300,"&gt;="&amp;AB$1),SUMIF(База!$B$3:$B$305,$A125,База!$K$3:$K$152))</f>
        <v>0</v>
      </c>
      <c r="AC125" s="46" t="s">
        <v>23</v>
      </c>
      <c r="AD125" s="46">
        <f ca="1">IF(COUNTIFS(Распис!$B$4:$B$300,$A125,Распис!$C$4:$C$300,"&lt;="&amp;AD$1,Распис!$D$4:$D$300,"&gt;="&amp;AD$1)&gt;0,SUMIFS(Распис!$F$4:$F$300,Распис!$B$4:$B$300,$A125,Распис!$C$4:$C$300,"&lt;="&amp;AD$1,Распис!$D$4:$D$300,"&gt;="&amp;AD$1),SUMIF(База!$B$3:$B$305,$A125,База!$F$3:$F$152))</f>
        <v>0</v>
      </c>
      <c r="AE125" s="46">
        <f ca="1">IF(COUNTIFS(Распис!$B$4:$B$300,$A125,Распис!$C$4:$C$300,"&lt;="&amp;AE$1,Распис!$D$4:$D$300,"&gt;="&amp;AE$1)&gt;0,SUMIFS(Распис!$G$4:$G$300,Распис!$B$4:$B$300,$A125,Распис!$C$4:$C$300,"&lt;="&amp;AE$1,Распис!$D$4:$D$300,"&gt;="&amp;AE$1),SUMIF(База!$B$3:$B$305,$A125,База!$G$3:$G$152))</f>
        <v>0</v>
      </c>
      <c r="AF125" s="46">
        <f ca="1">IF(COUNTIFS(Распис!$B$4:$B$300,$A125,Распис!$C$4:$C$300,"&lt;="&amp;AF$1,Распис!$D$4:$D$300,"&gt;="&amp;AF$1)&gt;0,SUMIFS(Распис!$H$4:$H$300,Распис!$B$4:$B$300,$A125,Распис!$C$4:$C$300,"&lt;="&amp;AF$1,Распис!$D$4:$D$300,"&gt;="&amp;AF$1),SUMIF(База!$B$3:$B$305,$A125,База!$H$3:$H$152))</f>
        <v>0</v>
      </c>
      <c r="AG125" s="46">
        <f t="shared" ca="1" si="17"/>
        <v>0</v>
      </c>
      <c r="AH125" s="46">
        <f ca="1">AG125-SUMIFS(Распред!$G$4:$G$300,Распред!$B$4:$B$300,"январь",Распред!$F$4:$F$300,A125)</f>
        <v>0</v>
      </c>
      <c r="AI125" s="46">
        <f ca="1">AH125+(COUNTIF(B125:AF125,"КД")+SUMIFS(Распред!$AH$4:$AH$300,Распред!$F$4:$F$300,A125,Распред!$B$4:$B$300,"январь"))*4</f>
        <v>20</v>
      </c>
      <c r="AJ125" s="46">
        <f t="shared" ca="1" si="18"/>
        <v>0</v>
      </c>
      <c r="AK125" s="46">
        <f t="shared" ca="1" si="19"/>
        <v>0</v>
      </c>
      <c r="AL125" s="46">
        <f>SUMIFS(Распред!$K$4:$K$300,Распред!$B$4:$B$300,"январь",Распред!$J$4:$J$300,A125)+SUMIFS(Распред!$M$4:$M$300,Распред!$B$4:$B$300,"январь",Распред!$L$4:$L$300,A125)+SUMIFS(Распред!$O$4:$O$300,Распред!$B$4:$B$300,"январь",Распред!$N$4:$N$300,A125)+SUMIFS(Распред!$Q$4:$Q$300,Распред!$B$4:$B$300,"январь",Распред!$P$4:$P$300,A125)+SUMIFS(Распред!$S$4:$S$300,Распред!$B$4:$B$300,"январь",Распред!$R$4:$R$300,A125)+SUMIFS(Распред!$U$4:$U$300,Распред!$B$4:$B$300,"январь",Распред!$T$4:$T$300,A125)+SUMIFS(Распред!$W$4:$W$300,Распред!$B$4:$B$300,"январь",Распред!$V$4:$V$300,A125)+SUMIFS(Распред!$Y$4:$Y$300,Распред!$B$4:$B$300,"январь",Распред!$X$4:$X$300,A125)+SUMIFS(Распред!$AA$4:$AA$300,Распред!$B$4:$B$300,"январь",Распред!$Z$4:$Z$300,A125)+SUMIFS(Распред!$AC$4:$AC$300,Распред!$B$4:$B$300,"январь",Распред!$AB$4:$AB$300,A125)</f>
        <v>0</v>
      </c>
      <c r="AM125" s="46">
        <f t="shared" ca="1" si="20"/>
        <v>0</v>
      </c>
      <c r="AN125" s="46">
        <f t="shared" ca="1" si="21"/>
        <v>0</v>
      </c>
      <c r="AO125" s="46">
        <f t="shared" ca="1" si="22"/>
        <v>0</v>
      </c>
      <c r="AP125" s="46"/>
      <c r="AQ125" s="46">
        <f t="shared" ca="1" si="23"/>
        <v>0</v>
      </c>
      <c r="AR125" s="47"/>
      <c r="AS125" s="47">
        <f t="shared" ca="1" si="24"/>
        <v>0</v>
      </c>
      <c r="AT125" s="47"/>
      <c r="AU125" s="47"/>
      <c r="AV125" s="47"/>
      <c r="AW125" s="47"/>
      <c r="AX125" s="47"/>
      <c r="AY125" s="47"/>
      <c r="AZ125" s="47"/>
      <c r="BA125" s="47"/>
      <c r="BB125" s="47"/>
    </row>
    <row r="126" spans="1:54" x14ac:dyDescent="0.25">
      <c r="A126" s="47">
        <f>База!B126</f>
        <v>0</v>
      </c>
      <c r="B126" s="46" t="s">
        <v>24</v>
      </c>
      <c r="C126" s="46" t="s">
        <v>24</v>
      </c>
      <c r="D126" s="46" t="s">
        <v>25</v>
      </c>
      <c r="E126" s="46" t="s">
        <v>25</v>
      </c>
      <c r="F126" s="46" t="s">
        <v>25</v>
      </c>
      <c r="G126" s="46" t="s">
        <v>25</v>
      </c>
      <c r="H126" s="46" t="s">
        <v>23</v>
      </c>
      <c r="I126" s="46" t="s">
        <v>25</v>
      </c>
      <c r="J126" s="46">
        <f ca="1">IF(COUNTIFS(Распис!$B$4:$B$300,$A126,Распис!$C$4:$C$300,"&lt;="&amp;J$1,Распис!$D$4:$D$300,"&gt;="&amp;J$1)&gt;0,SUMIFS(Распис!$G$4:$G$300,Распис!$B$4:$B$300,$A126,Распис!$C$4:$C$300,"&lt;="&amp;J$1,Распис!$D$4:$D$300,"&gt;="&amp;J$1),SUMIF(База!$B$3:$B$305,$A126,База!$G$3:$G$152))</f>
        <v>0</v>
      </c>
      <c r="K126" s="46">
        <f ca="1">IF(COUNTIFS(Распис!$B$4:$B$300,$A126,Распис!$C$4:$C$300,"&lt;="&amp;K$1,Распис!$D$4:$D$300,"&gt;="&amp;K$1)&gt;0,SUMIFS(Распис!$H$4:$H$300,Распис!$B$4:$B$300,$A126,Распис!$C$4:$C$300,"&lt;="&amp;K$1,Распис!$D$4:$D$300,"&gt;="&amp;K$1),SUMIF(База!$B$3:$B$305,$A126,База!$H$3:$H$152))</f>
        <v>0</v>
      </c>
      <c r="L126" s="46">
        <f ca="1">IF(COUNTIFS(Распис!$B$4:$B$300,$A126,Распис!$C$4:$C$300,"&lt;="&amp;L$1,Распис!$D$4:$D$300,"&gt;="&amp;L$1)&gt;0,SUMIFS(Распис!$I$4:$I$300,Распис!$B$4:$B$300,$A126,Распис!$C$4:$C$300,"&lt;="&amp;L$1,Распис!$D$4:$D$300,"&gt;="&amp;L$1),SUMIF(База!$B$3:$B$305,$A126,База!$I$3:$I$152))</f>
        <v>0</v>
      </c>
      <c r="M126" s="46">
        <f ca="1">IF(COUNTIFS(Распис!$B$4:$B$300,$A126,Распис!$C$4:$C$300,"&lt;="&amp;M$1,Распис!$D$4:$D$300,"&gt;="&amp;M$1)&gt;0,SUMIFS(Распис!$J$4:$J$300,Распис!$B$4:$B$300,$A126,Распис!$C$4:$C$300,"&lt;="&amp;M$1,Распис!$D$4:$D$300,"&gt;="&amp;M$1),SUMIF(База!$B$3:$B$305,$A126,База!$J$3:$J$152))</f>
        <v>0</v>
      </c>
      <c r="N126" s="46">
        <f ca="1">IF(COUNTIFS(Распис!$B$4:$B$300,$A126,Распис!$C$4:$C$300,"&lt;="&amp;N$1,Распис!$D$4:$D$300,"&gt;="&amp;N$1)&gt;0,SUMIFS(Распис!$K$4:$K$300,Распис!$B$4:$B$300,$A126,Распис!$C$4:$C$300,"&lt;="&amp;N$1,Распис!$D$4:$D$300,"&gt;="&amp;N$1),SUMIF(База!$B$3:$B$305,$A126,База!$K$3:$K$152))</f>
        <v>0</v>
      </c>
      <c r="O126" s="46" t="s">
        <v>23</v>
      </c>
      <c r="P126" s="46">
        <f ca="1">IF(COUNTIFS(Распис!$B$4:$B$300,$A126,Распис!$C$4:$C$300,"&lt;="&amp;P$1,Распис!$D$4:$D$300,"&gt;="&amp;P$1)&gt;0,SUMIFS(Распис!$F$4:$F$300,Распис!$B$4:$B$300,$A126,Распис!$C$4:$C$300,"&lt;="&amp;P$1,Распис!$D$4:$D$300,"&gt;="&amp;P$1),SUMIF(База!$B$3:$B$305,$A126,База!$F$3:$F$152))</f>
        <v>0</v>
      </c>
      <c r="Q126" s="46">
        <f ca="1">IF(COUNTIFS(Распис!$B$4:$B$300,$A126,Распис!$C$4:$C$300,"&lt;="&amp;Q$1,Распис!$D$4:$D$300,"&gt;="&amp;Q$1)&gt;0,SUMIFS(Распис!$G$4:$G$300,Распис!$B$4:$B$300,$A126,Распис!$C$4:$C$300,"&lt;="&amp;Q$1,Распис!$D$4:$D$300,"&gt;="&amp;Q$1),SUMIF(База!$B$3:$B$305,$A126,База!$G$3:$G$152))</f>
        <v>0</v>
      </c>
      <c r="R126" s="46">
        <f ca="1">IF(COUNTIFS(Распис!$B$4:$B$300,$A126,Распис!$C$4:$C$300,"&lt;="&amp;R$1,Распис!$D$4:$D$300,"&gt;="&amp;R$1)&gt;0,SUMIFS(Распис!$H$4:$H$300,Распис!$B$4:$B$300,$A126,Распис!$C$4:$C$300,"&lt;="&amp;R$1,Распис!$D$4:$D$300,"&gt;="&amp;R$1),SUMIF(База!$B$3:$B$305,$A126,База!$H$3:$H$152))</f>
        <v>0</v>
      </c>
      <c r="S126" s="46">
        <f ca="1">IF(COUNTIFS(Распис!$B$4:$B$300,$A126,Распис!$C$4:$C$300,"&lt;="&amp;S$1,Распис!$D$4:$D$300,"&gt;="&amp;S$1)&gt;0,SUMIFS(Распис!$I$4:$I$300,Распис!$B$4:$B$300,$A126,Распис!$C$4:$C$300,"&lt;="&amp;S$1,Распис!$D$4:$D$300,"&gt;="&amp;S$1),SUMIF(База!$B$3:$B$305,$A126,База!$I$3:$I$152))</f>
        <v>0</v>
      </c>
      <c r="T126" s="46">
        <f ca="1">IF(COUNTIFS(Распис!$B$4:$B$300,$A126,Распис!$C$4:$C$300,"&lt;="&amp;T$1,Распис!$D$4:$D$300,"&gt;="&amp;T$1)&gt;0,SUMIFS(Распис!$J$4:$J$300,Распис!$B$4:$B$300,$A126,Распис!$C$4:$C$300,"&lt;="&amp;T$1,Распис!$D$4:$D$300,"&gt;="&amp;T$1),SUMIF(База!$B$3:$B$305,$A126,База!$J$3:$J$152))</f>
        <v>0</v>
      </c>
      <c r="U126" s="46">
        <f ca="1">IF(COUNTIFS(Распис!$B$4:$B$300,$A126,Распис!$C$4:$C$300,"&lt;="&amp;U$1,Распис!$D$4:$D$300,"&gt;="&amp;U$1)&gt;0,SUMIFS(Распис!$K$4:$K$300,Распис!$B$4:$B$300,$A126,Распис!$C$4:$C$300,"&lt;="&amp;U$1,Распис!$D$4:$D$300,"&gt;="&amp;U$1),SUMIF(База!$B$3:$B$305,$A126,База!$K$3:$K$152))</f>
        <v>0</v>
      </c>
      <c r="V126" s="46" t="s">
        <v>23</v>
      </c>
      <c r="W126" s="46">
        <f ca="1">IF(COUNTIFS(Распис!$B$4:$B$300,$A126,Распис!$C$4:$C$300,"&lt;="&amp;W$1,Распис!$D$4:$D$300,"&gt;="&amp;W$1)&gt;0,SUMIFS(Распис!$F$4:$F$300,Распис!$B$4:$B$300,$A126,Распис!$C$4:$C$300,"&lt;="&amp;W$1,Распис!$D$4:$D$300,"&gt;="&amp;W$1),SUMIF(База!$B$3:$B$305,$A126,База!$F$3:$F$152))</f>
        <v>0</v>
      </c>
      <c r="X126" s="46">
        <f ca="1">IF(COUNTIFS(Распис!$B$4:$B$300,$A126,Распис!$C$4:$C$300,"&lt;="&amp;X$1,Распис!$D$4:$D$300,"&gt;="&amp;X$1)&gt;0,SUMIFS(Распис!$G$4:$G$300,Распис!$B$4:$B$300,$A126,Распис!$C$4:$C$300,"&lt;="&amp;X$1,Распис!$D$4:$D$300,"&gt;="&amp;X$1),SUMIF(База!$B$3:$B$305,$A126,База!$G$3:$G$152))</f>
        <v>0</v>
      </c>
      <c r="Y126" s="46">
        <f ca="1">IF(COUNTIFS(Распис!$B$4:$B$300,$A126,Распис!$C$4:$C$300,"&lt;="&amp;Y$1,Распис!$D$4:$D$300,"&gt;="&amp;Y$1)&gt;0,SUMIFS(Распис!$H$4:$H$300,Распис!$B$4:$B$300,$A126,Распис!$C$4:$C$300,"&lt;="&amp;Y$1,Распис!$D$4:$D$300,"&gt;="&amp;Y$1),SUMIF(База!$B$3:$B$305,$A126,База!$H$3:$H$152))</f>
        <v>0</v>
      </c>
      <c r="Z126" s="46">
        <f ca="1">IF(COUNTIFS(Распис!$B$4:$B$300,$A126,Распис!$C$4:$C$300,"&lt;="&amp;Z$1,Распис!$D$4:$D$300,"&gt;="&amp;Z$1)&gt;0,SUMIFS(Распис!$I$4:$I$300,Распис!$B$4:$B$300,$A126,Распис!$C$4:$C$300,"&lt;="&amp;Z$1,Распис!$D$4:$D$300,"&gt;="&amp;Z$1),SUMIF(База!$B$3:$B$305,$A126,База!$I$3:$I$152))</f>
        <v>0</v>
      </c>
      <c r="AA126" s="46">
        <f ca="1">IF(COUNTIFS(Распис!$B$4:$B$300,$A126,Распис!$C$4:$C$300,"&lt;="&amp;AA$1,Распис!$D$4:$D$300,"&gt;="&amp;AA$1)&gt;0,SUMIFS(Распис!$J$4:$J$300,Распис!$B$4:$B$300,$A126,Распис!$C$4:$C$300,"&lt;="&amp;AA$1,Распис!$D$4:$D$300,"&gt;="&amp;AA$1),SUMIF(База!$B$3:$B$305,$A126,База!$J$3:$J$152))</f>
        <v>0</v>
      </c>
      <c r="AB126" s="46">
        <f ca="1">IF(COUNTIFS(Распис!$B$4:$B$300,$A126,Распис!$C$4:$C$300,"&lt;="&amp;AB$1,Распис!$D$4:$D$300,"&gt;="&amp;AB$1)&gt;0,SUMIFS(Распис!$K$4:$K$300,Распис!$B$4:$B$300,$A126,Распис!$C$4:$C$300,"&lt;="&amp;AB$1,Распис!$D$4:$D$300,"&gt;="&amp;AB$1),SUMIF(База!$B$3:$B$305,$A126,База!$K$3:$K$152))</f>
        <v>0</v>
      </c>
      <c r="AC126" s="46" t="s">
        <v>23</v>
      </c>
      <c r="AD126" s="46">
        <f ca="1">IF(COUNTIFS(Распис!$B$4:$B$300,$A126,Распис!$C$4:$C$300,"&lt;="&amp;AD$1,Распис!$D$4:$D$300,"&gt;="&amp;AD$1)&gt;0,SUMIFS(Распис!$F$4:$F$300,Распис!$B$4:$B$300,$A126,Распис!$C$4:$C$300,"&lt;="&amp;AD$1,Распис!$D$4:$D$300,"&gt;="&amp;AD$1),SUMIF(База!$B$3:$B$305,$A126,База!$F$3:$F$152))</f>
        <v>0</v>
      </c>
      <c r="AE126" s="46">
        <f ca="1">IF(COUNTIFS(Распис!$B$4:$B$300,$A126,Распис!$C$4:$C$300,"&lt;="&amp;AE$1,Распис!$D$4:$D$300,"&gt;="&amp;AE$1)&gt;0,SUMIFS(Распис!$G$4:$G$300,Распис!$B$4:$B$300,$A126,Распис!$C$4:$C$300,"&lt;="&amp;AE$1,Распис!$D$4:$D$300,"&gt;="&amp;AE$1),SUMIF(База!$B$3:$B$305,$A126,База!$G$3:$G$152))</f>
        <v>0</v>
      </c>
      <c r="AF126" s="46">
        <f ca="1">IF(COUNTIFS(Распис!$B$4:$B$300,$A126,Распис!$C$4:$C$300,"&lt;="&amp;AF$1,Распис!$D$4:$D$300,"&gt;="&amp;AF$1)&gt;0,SUMIFS(Распис!$H$4:$H$300,Распис!$B$4:$B$300,$A126,Распис!$C$4:$C$300,"&lt;="&amp;AF$1,Распис!$D$4:$D$300,"&gt;="&amp;AF$1),SUMIF(База!$B$3:$B$305,$A126,База!$H$3:$H$152))</f>
        <v>0</v>
      </c>
      <c r="AG126" s="46">
        <f t="shared" ca="1" si="17"/>
        <v>0</v>
      </c>
      <c r="AH126" s="46">
        <f ca="1">AG126-SUMIFS(Распред!$G$4:$G$300,Распред!$B$4:$B$300,"январь",Распред!$F$4:$F$300,A126)</f>
        <v>0</v>
      </c>
      <c r="AI126" s="46">
        <f ca="1">AH126+(COUNTIF(B126:AF126,"КД")+SUMIFS(Распред!$AH$4:$AH$300,Распред!$F$4:$F$300,A126,Распред!$B$4:$B$300,"январь"))*4</f>
        <v>20</v>
      </c>
      <c r="AJ126" s="46">
        <f t="shared" ca="1" si="18"/>
        <v>0</v>
      </c>
      <c r="AK126" s="46">
        <f t="shared" ca="1" si="19"/>
        <v>0</v>
      </c>
      <c r="AL126" s="46">
        <f>SUMIFS(Распред!$K$4:$K$300,Распред!$B$4:$B$300,"январь",Распред!$J$4:$J$300,A126)+SUMIFS(Распред!$M$4:$M$300,Распред!$B$4:$B$300,"январь",Распред!$L$4:$L$300,A126)+SUMIFS(Распред!$O$4:$O$300,Распред!$B$4:$B$300,"январь",Распред!$N$4:$N$300,A126)+SUMIFS(Распред!$Q$4:$Q$300,Распред!$B$4:$B$300,"январь",Распред!$P$4:$P$300,A126)+SUMIFS(Распред!$S$4:$S$300,Распред!$B$4:$B$300,"январь",Распред!$R$4:$R$300,A126)+SUMIFS(Распред!$U$4:$U$300,Распред!$B$4:$B$300,"январь",Распред!$T$4:$T$300,A126)+SUMIFS(Распред!$W$4:$W$300,Распред!$B$4:$B$300,"январь",Распред!$V$4:$V$300,A126)+SUMIFS(Распред!$Y$4:$Y$300,Распред!$B$4:$B$300,"январь",Распред!$X$4:$X$300,A126)+SUMIFS(Распред!$AA$4:$AA$300,Распред!$B$4:$B$300,"январь",Распред!$Z$4:$Z$300,A126)+SUMIFS(Распред!$AC$4:$AC$300,Распред!$B$4:$B$300,"январь",Распред!$AB$4:$AB$300,A126)</f>
        <v>0</v>
      </c>
      <c r="AM126" s="46">
        <f t="shared" ca="1" si="20"/>
        <v>0</v>
      </c>
      <c r="AN126" s="46">
        <f t="shared" ca="1" si="21"/>
        <v>0</v>
      </c>
      <c r="AO126" s="46">
        <f t="shared" ca="1" si="22"/>
        <v>0</v>
      </c>
      <c r="AP126" s="46"/>
      <c r="AQ126" s="46">
        <f t="shared" ca="1" si="23"/>
        <v>0</v>
      </c>
      <c r="AR126" s="47"/>
      <c r="AS126" s="47">
        <f t="shared" ca="1" si="24"/>
        <v>0</v>
      </c>
      <c r="AT126" s="47"/>
      <c r="AU126" s="47"/>
      <c r="AV126" s="47"/>
      <c r="AW126" s="47"/>
      <c r="AX126" s="47"/>
      <c r="AY126" s="47"/>
      <c r="AZ126" s="47"/>
      <c r="BA126" s="47"/>
      <c r="BB126" s="47"/>
    </row>
    <row r="127" spans="1:54" x14ac:dyDescent="0.25">
      <c r="A127" s="47">
        <f>База!B127</f>
        <v>0</v>
      </c>
      <c r="B127" s="46" t="s">
        <v>24</v>
      </c>
      <c r="C127" s="46" t="s">
        <v>24</v>
      </c>
      <c r="D127" s="46" t="s">
        <v>25</v>
      </c>
      <c r="E127" s="46" t="s">
        <v>25</v>
      </c>
      <c r="F127" s="46" t="s">
        <v>25</v>
      </c>
      <c r="G127" s="46" t="s">
        <v>25</v>
      </c>
      <c r="H127" s="46" t="s">
        <v>23</v>
      </c>
      <c r="I127" s="46" t="s">
        <v>25</v>
      </c>
      <c r="J127" s="46">
        <f ca="1">IF(COUNTIFS(Распис!$B$4:$B$300,$A127,Распис!$C$4:$C$300,"&lt;="&amp;J$1,Распис!$D$4:$D$300,"&gt;="&amp;J$1)&gt;0,SUMIFS(Распис!$G$4:$G$300,Распис!$B$4:$B$300,$A127,Распис!$C$4:$C$300,"&lt;="&amp;J$1,Распис!$D$4:$D$300,"&gt;="&amp;J$1),SUMIF(База!$B$3:$B$305,$A127,База!$G$3:$G$152))</f>
        <v>0</v>
      </c>
      <c r="K127" s="46">
        <f ca="1">IF(COUNTIFS(Распис!$B$4:$B$300,$A127,Распис!$C$4:$C$300,"&lt;="&amp;K$1,Распис!$D$4:$D$300,"&gt;="&amp;K$1)&gt;0,SUMIFS(Распис!$H$4:$H$300,Распис!$B$4:$B$300,$A127,Распис!$C$4:$C$300,"&lt;="&amp;K$1,Распис!$D$4:$D$300,"&gt;="&amp;K$1),SUMIF(База!$B$3:$B$305,$A127,База!$H$3:$H$152))</f>
        <v>0</v>
      </c>
      <c r="L127" s="46">
        <f ca="1">IF(COUNTIFS(Распис!$B$4:$B$300,$A127,Распис!$C$4:$C$300,"&lt;="&amp;L$1,Распис!$D$4:$D$300,"&gt;="&amp;L$1)&gt;0,SUMIFS(Распис!$I$4:$I$300,Распис!$B$4:$B$300,$A127,Распис!$C$4:$C$300,"&lt;="&amp;L$1,Распис!$D$4:$D$300,"&gt;="&amp;L$1),SUMIF(База!$B$3:$B$305,$A127,База!$I$3:$I$152))</f>
        <v>0</v>
      </c>
      <c r="M127" s="46">
        <f ca="1">IF(COUNTIFS(Распис!$B$4:$B$300,$A127,Распис!$C$4:$C$300,"&lt;="&amp;M$1,Распис!$D$4:$D$300,"&gt;="&amp;M$1)&gt;0,SUMIFS(Распис!$J$4:$J$300,Распис!$B$4:$B$300,$A127,Распис!$C$4:$C$300,"&lt;="&amp;M$1,Распис!$D$4:$D$300,"&gt;="&amp;M$1),SUMIF(База!$B$3:$B$305,$A127,База!$J$3:$J$152))</f>
        <v>0</v>
      </c>
      <c r="N127" s="46">
        <f ca="1">IF(COUNTIFS(Распис!$B$4:$B$300,$A127,Распис!$C$4:$C$300,"&lt;="&amp;N$1,Распис!$D$4:$D$300,"&gt;="&amp;N$1)&gt;0,SUMIFS(Распис!$K$4:$K$300,Распис!$B$4:$B$300,$A127,Распис!$C$4:$C$300,"&lt;="&amp;N$1,Распис!$D$4:$D$300,"&gt;="&amp;N$1),SUMIF(База!$B$3:$B$305,$A127,База!$K$3:$K$152))</f>
        <v>0</v>
      </c>
      <c r="O127" s="46" t="s">
        <v>23</v>
      </c>
      <c r="P127" s="46">
        <f ca="1">IF(COUNTIFS(Распис!$B$4:$B$300,$A127,Распис!$C$4:$C$300,"&lt;="&amp;P$1,Распис!$D$4:$D$300,"&gt;="&amp;P$1)&gt;0,SUMIFS(Распис!$F$4:$F$300,Распис!$B$4:$B$300,$A127,Распис!$C$4:$C$300,"&lt;="&amp;P$1,Распис!$D$4:$D$300,"&gt;="&amp;P$1),SUMIF(База!$B$3:$B$305,$A127,База!$F$3:$F$152))</f>
        <v>0</v>
      </c>
      <c r="Q127" s="46">
        <f ca="1">IF(COUNTIFS(Распис!$B$4:$B$300,$A127,Распис!$C$4:$C$300,"&lt;="&amp;Q$1,Распис!$D$4:$D$300,"&gt;="&amp;Q$1)&gt;0,SUMIFS(Распис!$G$4:$G$300,Распис!$B$4:$B$300,$A127,Распис!$C$4:$C$300,"&lt;="&amp;Q$1,Распис!$D$4:$D$300,"&gt;="&amp;Q$1),SUMIF(База!$B$3:$B$305,$A127,База!$G$3:$G$152))</f>
        <v>0</v>
      </c>
      <c r="R127" s="46">
        <f ca="1">IF(COUNTIFS(Распис!$B$4:$B$300,$A127,Распис!$C$4:$C$300,"&lt;="&amp;R$1,Распис!$D$4:$D$300,"&gt;="&amp;R$1)&gt;0,SUMIFS(Распис!$H$4:$H$300,Распис!$B$4:$B$300,$A127,Распис!$C$4:$C$300,"&lt;="&amp;R$1,Распис!$D$4:$D$300,"&gt;="&amp;R$1),SUMIF(База!$B$3:$B$305,$A127,База!$H$3:$H$152))</f>
        <v>0</v>
      </c>
      <c r="S127" s="46">
        <f ca="1">IF(COUNTIFS(Распис!$B$4:$B$300,$A127,Распис!$C$4:$C$300,"&lt;="&amp;S$1,Распис!$D$4:$D$300,"&gt;="&amp;S$1)&gt;0,SUMIFS(Распис!$I$4:$I$300,Распис!$B$4:$B$300,$A127,Распис!$C$4:$C$300,"&lt;="&amp;S$1,Распис!$D$4:$D$300,"&gt;="&amp;S$1),SUMIF(База!$B$3:$B$305,$A127,База!$I$3:$I$152))</f>
        <v>0</v>
      </c>
      <c r="T127" s="46">
        <f ca="1">IF(COUNTIFS(Распис!$B$4:$B$300,$A127,Распис!$C$4:$C$300,"&lt;="&amp;T$1,Распис!$D$4:$D$300,"&gt;="&amp;T$1)&gt;0,SUMIFS(Распис!$J$4:$J$300,Распис!$B$4:$B$300,$A127,Распис!$C$4:$C$300,"&lt;="&amp;T$1,Распис!$D$4:$D$300,"&gt;="&amp;T$1),SUMIF(База!$B$3:$B$305,$A127,База!$J$3:$J$152))</f>
        <v>0</v>
      </c>
      <c r="U127" s="46">
        <f ca="1">IF(COUNTIFS(Распис!$B$4:$B$300,$A127,Распис!$C$4:$C$300,"&lt;="&amp;U$1,Распис!$D$4:$D$300,"&gt;="&amp;U$1)&gt;0,SUMIFS(Распис!$K$4:$K$300,Распис!$B$4:$B$300,$A127,Распис!$C$4:$C$300,"&lt;="&amp;U$1,Распис!$D$4:$D$300,"&gt;="&amp;U$1),SUMIF(База!$B$3:$B$305,$A127,База!$K$3:$K$152))</f>
        <v>0</v>
      </c>
      <c r="V127" s="46" t="s">
        <v>23</v>
      </c>
      <c r="W127" s="46">
        <f ca="1">IF(COUNTIFS(Распис!$B$4:$B$300,$A127,Распис!$C$4:$C$300,"&lt;="&amp;W$1,Распис!$D$4:$D$300,"&gt;="&amp;W$1)&gt;0,SUMIFS(Распис!$F$4:$F$300,Распис!$B$4:$B$300,$A127,Распис!$C$4:$C$300,"&lt;="&amp;W$1,Распис!$D$4:$D$300,"&gt;="&amp;W$1),SUMIF(База!$B$3:$B$305,$A127,База!$F$3:$F$152))</f>
        <v>0</v>
      </c>
      <c r="X127" s="46">
        <f ca="1">IF(COUNTIFS(Распис!$B$4:$B$300,$A127,Распис!$C$4:$C$300,"&lt;="&amp;X$1,Распис!$D$4:$D$300,"&gt;="&amp;X$1)&gt;0,SUMIFS(Распис!$G$4:$G$300,Распис!$B$4:$B$300,$A127,Распис!$C$4:$C$300,"&lt;="&amp;X$1,Распис!$D$4:$D$300,"&gt;="&amp;X$1),SUMIF(База!$B$3:$B$305,$A127,База!$G$3:$G$152))</f>
        <v>0</v>
      </c>
      <c r="Y127" s="46">
        <f ca="1">IF(COUNTIFS(Распис!$B$4:$B$300,$A127,Распис!$C$4:$C$300,"&lt;="&amp;Y$1,Распис!$D$4:$D$300,"&gt;="&amp;Y$1)&gt;0,SUMIFS(Распис!$H$4:$H$300,Распис!$B$4:$B$300,$A127,Распис!$C$4:$C$300,"&lt;="&amp;Y$1,Распис!$D$4:$D$300,"&gt;="&amp;Y$1),SUMIF(База!$B$3:$B$305,$A127,База!$H$3:$H$152))</f>
        <v>0</v>
      </c>
      <c r="Z127" s="46">
        <f ca="1">IF(COUNTIFS(Распис!$B$4:$B$300,$A127,Распис!$C$4:$C$300,"&lt;="&amp;Z$1,Распис!$D$4:$D$300,"&gt;="&amp;Z$1)&gt;0,SUMIFS(Распис!$I$4:$I$300,Распис!$B$4:$B$300,$A127,Распис!$C$4:$C$300,"&lt;="&amp;Z$1,Распис!$D$4:$D$300,"&gt;="&amp;Z$1),SUMIF(База!$B$3:$B$305,$A127,База!$I$3:$I$152))</f>
        <v>0</v>
      </c>
      <c r="AA127" s="46">
        <f ca="1">IF(COUNTIFS(Распис!$B$4:$B$300,$A127,Распис!$C$4:$C$300,"&lt;="&amp;AA$1,Распис!$D$4:$D$300,"&gt;="&amp;AA$1)&gt;0,SUMIFS(Распис!$J$4:$J$300,Распис!$B$4:$B$300,$A127,Распис!$C$4:$C$300,"&lt;="&amp;AA$1,Распис!$D$4:$D$300,"&gt;="&amp;AA$1),SUMIF(База!$B$3:$B$305,$A127,База!$J$3:$J$152))</f>
        <v>0</v>
      </c>
      <c r="AB127" s="46">
        <f ca="1">IF(COUNTIFS(Распис!$B$4:$B$300,$A127,Распис!$C$4:$C$300,"&lt;="&amp;AB$1,Распис!$D$4:$D$300,"&gt;="&amp;AB$1)&gt;0,SUMIFS(Распис!$K$4:$K$300,Распис!$B$4:$B$300,$A127,Распис!$C$4:$C$300,"&lt;="&amp;AB$1,Распис!$D$4:$D$300,"&gt;="&amp;AB$1),SUMIF(База!$B$3:$B$305,$A127,База!$K$3:$K$152))</f>
        <v>0</v>
      </c>
      <c r="AC127" s="46" t="s">
        <v>23</v>
      </c>
      <c r="AD127" s="46">
        <f ca="1">IF(COUNTIFS(Распис!$B$4:$B$300,$A127,Распис!$C$4:$C$300,"&lt;="&amp;AD$1,Распис!$D$4:$D$300,"&gt;="&amp;AD$1)&gt;0,SUMIFS(Распис!$F$4:$F$300,Распис!$B$4:$B$300,$A127,Распис!$C$4:$C$300,"&lt;="&amp;AD$1,Распис!$D$4:$D$300,"&gt;="&amp;AD$1),SUMIF(База!$B$3:$B$305,$A127,База!$F$3:$F$152))</f>
        <v>0</v>
      </c>
      <c r="AE127" s="46">
        <f ca="1">IF(COUNTIFS(Распис!$B$4:$B$300,$A127,Распис!$C$4:$C$300,"&lt;="&amp;AE$1,Распис!$D$4:$D$300,"&gt;="&amp;AE$1)&gt;0,SUMIFS(Распис!$G$4:$G$300,Распис!$B$4:$B$300,$A127,Распис!$C$4:$C$300,"&lt;="&amp;AE$1,Распис!$D$4:$D$300,"&gt;="&amp;AE$1),SUMIF(База!$B$3:$B$305,$A127,База!$G$3:$G$152))</f>
        <v>0</v>
      </c>
      <c r="AF127" s="46">
        <f ca="1">IF(COUNTIFS(Распис!$B$4:$B$300,$A127,Распис!$C$4:$C$300,"&lt;="&amp;AF$1,Распис!$D$4:$D$300,"&gt;="&amp;AF$1)&gt;0,SUMIFS(Распис!$H$4:$H$300,Распис!$B$4:$B$300,$A127,Распис!$C$4:$C$300,"&lt;="&amp;AF$1,Распис!$D$4:$D$300,"&gt;="&amp;AF$1),SUMIF(База!$B$3:$B$305,$A127,База!$H$3:$H$152))</f>
        <v>0</v>
      </c>
      <c r="AG127" s="46">
        <f t="shared" ca="1" si="17"/>
        <v>0</v>
      </c>
      <c r="AH127" s="46">
        <f ca="1">AG127-SUMIFS(Распред!$G$4:$G$300,Распред!$B$4:$B$300,"январь",Распред!$F$4:$F$300,A127)</f>
        <v>0</v>
      </c>
      <c r="AI127" s="46">
        <f ca="1">AH127+(COUNTIF(B127:AF127,"КД")+SUMIFS(Распред!$AH$4:$AH$300,Распред!$F$4:$F$300,A127,Распред!$B$4:$B$300,"январь"))*4</f>
        <v>20</v>
      </c>
      <c r="AJ127" s="46">
        <f t="shared" ca="1" si="18"/>
        <v>0</v>
      </c>
      <c r="AK127" s="46">
        <f t="shared" ca="1" si="19"/>
        <v>0</v>
      </c>
      <c r="AL127" s="46">
        <f>SUMIFS(Распред!$K$4:$K$300,Распред!$B$4:$B$300,"январь",Распред!$J$4:$J$300,A127)+SUMIFS(Распред!$M$4:$M$300,Распред!$B$4:$B$300,"январь",Распред!$L$4:$L$300,A127)+SUMIFS(Распред!$O$4:$O$300,Распред!$B$4:$B$300,"январь",Распред!$N$4:$N$300,A127)+SUMIFS(Распред!$Q$4:$Q$300,Распред!$B$4:$B$300,"январь",Распред!$P$4:$P$300,A127)+SUMIFS(Распред!$S$4:$S$300,Распред!$B$4:$B$300,"январь",Распред!$R$4:$R$300,A127)+SUMIFS(Распред!$U$4:$U$300,Распред!$B$4:$B$300,"январь",Распред!$T$4:$T$300,A127)+SUMIFS(Распред!$W$4:$W$300,Распред!$B$4:$B$300,"январь",Распред!$V$4:$V$300,A127)+SUMIFS(Распред!$Y$4:$Y$300,Распред!$B$4:$B$300,"январь",Распред!$X$4:$X$300,A127)+SUMIFS(Распред!$AA$4:$AA$300,Распред!$B$4:$B$300,"январь",Распред!$Z$4:$Z$300,A127)+SUMIFS(Распред!$AC$4:$AC$300,Распред!$B$4:$B$300,"январь",Распред!$AB$4:$AB$300,A127)</f>
        <v>0</v>
      </c>
      <c r="AM127" s="46">
        <f t="shared" ca="1" si="20"/>
        <v>0</v>
      </c>
      <c r="AN127" s="46">
        <f t="shared" ca="1" si="21"/>
        <v>0</v>
      </c>
      <c r="AO127" s="46">
        <f t="shared" ca="1" si="22"/>
        <v>0</v>
      </c>
      <c r="AP127" s="46"/>
      <c r="AQ127" s="46">
        <f t="shared" ca="1" si="23"/>
        <v>0</v>
      </c>
      <c r="AR127" s="47"/>
      <c r="AS127" s="47">
        <f t="shared" ca="1" si="24"/>
        <v>0</v>
      </c>
      <c r="AT127" s="47"/>
      <c r="AU127" s="47"/>
      <c r="AV127" s="47"/>
      <c r="AW127" s="47"/>
      <c r="AX127" s="47"/>
      <c r="AY127" s="47"/>
      <c r="AZ127" s="47"/>
      <c r="BA127" s="47"/>
      <c r="BB127" s="47"/>
    </row>
    <row r="128" spans="1:54" x14ac:dyDescent="0.25">
      <c r="A128" s="47">
        <f>База!B128</f>
        <v>0</v>
      </c>
      <c r="B128" s="46" t="s">
        <v>24</v>
      </c>
      <c r="C128" s="46" t="s">
        <v>24</v>
      </c>
      <c r="D128" s="46" t="s">
        <v>25</v>
      </c>
      <c r="E128" s="46" t="s">
        <v>25</v>
      </c>
      <c r="F128" s="46" t="s">
        <v>25</v>
      </c>
      <c r="G128" s="46" t="s">
        <v>25</v>
      </c>
      <c r="H128" s="46" t="s">
        <v>23</v>
      </c>
      <c r="I128" s="46" t="s">
        <v>25</v>
      </c>
      <c r="J128" s="46">
        <f ca="1">IF(COUNTIFS(Распис!$B$4:$B$300,$A128,Распис!$C$4:$C$300,"&lt;="&amp;J$1,Распис!$D$4:$D$300,"&gt;="&amp;J$1)&gt;0,SUMIFS(Распис!$G$4:$G$300,Распис!$B$4:$B$300,$A128,Распис!$C$4:$C$300,"&lt;="&amp;J$1,Распис!$D$4:$D$300,"&gt;="&amp;J$1),SUMIF(База!$B$3:$B$305,$A128,База!$G$3:$G$152))</f>
        <v>0</v>
      </c>
      <c r="K128" s="46">
        <f ca="1">IF(COUNTIFS(Распис!$B$4:$B$300,$A128,Распис!$C$4:$C$300,"&lt;="&amp;K$1,Распис!$D$4:$D$300,"&gt;="&amp;K$1)&gt;0,SUMIFS(Распис!$H$4:$H$300,Распис!$B$4:$B$300,$A128,Распис!$C$4:$C$300,"&lt;="&amp;K$1,Распис!$D$4:$D$300,"&gt;="&amp;K$1),SUMIF(База!$B$3:$B$305,$A128,База!$H$3:$H$152))</f>
        <v>0</v>
      </c>
      <c r="L128" s="46">
        <f ca="1">IF(COUNTIFS(Распис!$B$4:$B$300,$A128,Распис!$C$4:$C$300,"&lt;="&amp;L$1,Распис!$D$4:$D$300,"&gt;="&amp;L$1)&gt;0,SUMIFS(Распис!$I$4:$I$300,Распис!$B$4:$B$300,$A128,Распис!$C$4:$C$300,"&lt;="&amp;L$1,Распис!$D$4:$D$300,"&gt;="&amp;L$1),SUMIF(База!$B$3:$B$305,$A128,База!$I$3:$I$152))</f>
        <v>0</v>
      </c>
      <c r="M128" s="46">
        <f ca="1">IF(COUNTIFS(Распис!$B$4:$B$300,$A128,Распис!$C$4:$C$300,"&lt;="&amp;M$1,Распис!$D$4:$D$300,"&gt;="&amp;M$1)&gt;0,SUMIFS(Распис!$J$4:$J$300,Распис!$B$4:$B$300,$A128,Распис!$C$4:$C$300,"&lt;="&amp;M$1,Распис!$D$4:$D$300,"&gt;="&amp;M$1),SUMIF(База!$B$3:$B$305,$A128,База!$J$3:$J$152))</f>
        <v>0</v>
      </c>
      <c r="N128" s="46">
        <f ca="1">IF(COUNTIFS(Распис!$B$4:$B$300,$A128,Распис!$C$4:$C$300,"&lt;="&amp;N$1,Распис!$D$4:$D$300,"&gt;="&amp;N$1)&gt;0,SUMIFS(Распис!$K$4:$K$300,Распис!$B$4:$B$300,$A128,Распис!$C$4:$C$300,"&lt;="&amp;N$1,Распис!$D$4:$D$300,"&gt;="&amp;N$1),SUMIF(База!$B$3:$B$305,$A128,База!$K$3:$K$152))</f>
        <v>0</v>
      </c>
      <c r="O128" s="46" t="s">
        <v>23</v>
      </c>
      <c r="P128" s="46">
        <f ca="1">IF(COUNTIFS(Распис!$B$4:$B$300,$A128,Распис!$C$4:$C$300,"&lt;="&amp;P$1,Распис!$D$4:$D$300,"&gt;="&amp;P$1)&gt;0,SUMIFS(Распис!$F$4:$F$300,Распис!$B$4:$B$300,$A128,Распис!$C$4:$C$300,"&lt;="&amp;P$1,Распис!$D$4:$D$300,"&gt;="&amp;P$1),SUMIF(База!$B$3:$B$305,$A128,База!$F$3:$F$152))</f>
        <v>0</v>
      </c>
      <c r="Q128" s="46">
        <f ca="1">IF(COUNTIFS(Распис!$B$4:$B$300,$A128,Распис!$C$4:$C$300,"&lt;="&amp;Q$1,Распис!$D$4:$D$300,"&gt;="&amp;Q$1)&gt;0,SUMIFS(Распис!$G$4:$G$300,Распис!$B$4:$B$300,$A128,Распис!$C$4:$C$300,"&lt;="&amp;Q$1,Распис!$D$4:$D$300,"&gt;="&amp;Q$1),SUMIF(База!$B$3:$B$305,$A128,База!$G$3:$G$152))</f>
        <v>0</v>
      </c>
      <c r="R128" s="46">
        <f ca="1">IF(COUNTIFS(Распис!$B$4:$B$300,$A128,Распис!$C$4:$C$300,"&lt;="&amp;R$1,Распис!$D$4:$D$300,"&gt;="&amp;R$1)&gt;0,SUMIFS(Распис!$H$4:$H$300,Распис!$B$4:$B$300,$A128,Распис!$C$4:$C$300,"&lt;="&amp;R$1,Распис!$D$4:$D$300,"&gt;="&amp;R$1),SUMIF(База!$B$3:$B$305,$A128,База!$H$3:$H$152))</f>
        <v>0</v>
      </c>
      <c r="S128" s="46">
        <f ca="1">IF(COUNTIFS(Распис!$B$4:$B$300,$A128,Распис!$C$4:$C$300,"&lt;="&amp;S$1,Распис!$D$4:$D$300,"&gt;="&amp;S$1)&gt;0,SUMIFS(Распис!$I$4:$I$300,Распис!$B$4:$B$300,$A128,Распис!$C$4:$C$300,"&lt;="&amp;S$1,Распис!$D$4:$D$300,"&gt;="&amp;S$1),SUMIF(База!$B$3:$B$305,$A128,База!$I$3:$I$152))</f>
        <v>0</v>
      </c>
      <c r="T128" s="46">
        <f ca="1">IF(COUNTIFS(Распис!$B$4:$B$300,$A128,Распис!$C$4:$C$300,"&lt;="&amp;T$1,Распис!$D$4:$D$300,"&gt;="&amp;T$1)&gt;0,SUMIFS(Распис!$J$4:$J$300,Распис!$B$4:$B$300,$A128,Распис!$C$4:$C$300,"&lt;="&amp;T$1,Распис!$D$4:$D$300,"&gt;="&amp;T$1),SUMIF(База!$B$3:$B$305,$A128,База!$J$3:$J$152))</f>
        <v>0</v>
      </c>
      <c r="U128" s="46">
        <f ca="1">IF(COUNTIFS(Распис!$B$4:$B$300,$A128,Распис!$C$4:$C$300,"&lt;="&amp;U$1,Распис!$D$4:$D$300,"&gt;="&amp;U$1)&gt;0,SUMIFS(Распис!$K$4:$K$300,Распис!$B$4:$B$300,$A128,Распис!$C$4:$C$300,"&lt;="&amp;U$1,Распис!$D$4:$D$300,"&gt;="&amp;U$1),SUMIF(База!$B$3:$B$305,$A128,База!$K$3:$K$152))</f>
        <v>0</v>
      </c>
      <c r="V128" s="46" t="s">
        <v>23</v>
      </c>
      <c r="W128" s="46">
        <f ca="1">IF(COUNTIFS(Распис!$B$4:$B$300,$A128,Распис!$C$4:$C$300,"&lt;="&amp;W$1,Распис!$D$4:$D$300,"&gt;="&amp;W$1)&gt;0,SUMIFS(Распис!$F$4:$F$300,Распис!$B$4:$B$300,$A128,Распис!$C$4:$C$300,"&lt;="&amp;W$1,Распис!$D$4:$D$300,"&gt;="&amp;W$1),SUMIF(База!$B$3:$B$305,$A128,База!$F$3:$F$152))</f>
        <v>0</v>
      </c>
      <c r="X128" s="46">
        <f ca="1">IF(COUNTIFS(Распис!$B$4:$B$300,$A128,Распис!$C$4:$C$300,"&lt;="&amp;X$1,Распис!$D$4:$D$300,"&gt;="&amp;X$1)&gt;0,SUMIFS(Распис!$G$4:$G$300,Распис!$B$4:$B$300,$A128,Распис!$C$4:$C$300,"&lt;="&amp;X$1,Распис!$D$4:$D$300,"&gt;="&amp;X$1),SUMIF(База!$B$3:$B$305,$A128,База!$G$3:$G$152))</f>
        <v>0</v>
      </c>
      <c r="Y128" s="46">
        <f ca="1">IF(COUNTIFS(Распис!$B$4:$B$300,$A128,Распис!$C$4:$C$300,"&lt;="&amp;Y$1,Распис!$D$4:$D$300,"&gt;="&amp;Y$1)&gt;0,SUMIFS(Распис!$H$4:$H$300,Распис!$B$4:$B$300,$A128,Распис!$C$4:$C$300,"&lt;="&amp;Y$1,Распис!$D$4:$D$300,"&gt;="&amp;Y$1),SUMIF(База!$B$3:$B$305,$A128,База!$H$3:$H$152))</f>
        <v>0</v>
      </c>
      <c r="Z128" s="46">
        <f ca="1">IF(COUNTIFS(Распис!$B$4:$B$300,$A128,Распис!$C$4:$C$300,"&lt;="&amp;Z$1,Распис!$D$4:$D$300,"&gt;="&amp;Z$1)&gt;0,SUMIFS(Распис!$I$4:$I$300,Распис!$B$4:$B$300,$A128,Распис!$C$4:$C$300,"&lt;="&amp;Z$1,Распис!$D$4:$D$300,"&gt;="&amp;Z$1),SUMIF(База!$B$3:$B$305,$A128,База!$I$3:$I$152))</f>
        <v>0</v>
      </c>
      <c r="AA128" s="46">
        <f ca="1">IF(COUNTIFS(Распис!$B$4:$B$300,$A128,Распис!$C$4:$C$300,"&lt;="&amp;AA$1,Распис!$D$4:$D$300,"&gt;="&amp;AA$1)&gt;0,SUMIFS(Распис!$J$4:$J$300,Распис!$B$4:$B$300,$A128,Распис!$C$4:$C$300,"&lt;="&amp;AA$1,Распис!$D$4:$D$300,"&gt;="&amp;AA$1),SUMIF(База!$B$3:$B$305,$A128,База!$J$3:$J$152))</f>
        <v>0</v>
      </c>
      <c r="AB128" s="46">
        <f ca="1">IF(COUNTIFS(Распис!$B$4:$B$300,$A128,Распис!$C$4:$C$300,"&lt;="&amp;AB$1,Распис!$D$4:$D$300,"&gt;="&amp;AB$1)&gt;0,SUMIFS(Распис!$K$4:$K$300,Распис!$B$4:$B$300,$A128,Распис!$C$4:$C$300,"&lt;="&amp;AB$1,Распис!$D$4:$D$300,"&gt;="&amp;AB$1),SUMIF(База!$B$3:$B$305,$A128,База!$K$3:$K$152))</f>
        <v>0</v>
      </c>
      <c r="AC128" s="46" t="s">
        <v>23</v>
      </c>
      <c r="AD128" s="46">
        <f ca="1">IF(COUNTIFS(Распис!$B$4:$B$300,$A128,Распис!$C$4:$C$300,"&lt;="&amp;AD$1,Распис!$D$4:$D$300,"&gt;="&amp;AD$1)&gt;0,SUMIFS(Распис!$F$4:$F$300,Распис!$B$4:$B$300,$A128,Распис!$C$4:$C$300,"&lt;="&amp;AD$1,Распис!$D$4:$D$300,"&gt;="&amp;AD$1),SUMIF(База!$B$3:$B$305,$A128,База!$F$3:$F$152))</f>
        <v>0</v>
      </c>
      <c r="AE128" s="46">
        <f ca="1">IF(COUNTIFS(Распис!$B$4:$B$300,$A128,Распис!$C$4:$C$300,"&lt;="&amp;AE$1,Распис!$D$4:$D$300,"&gt;="&amp;AE$1)&gt;0,SUMIFS(Распис!$G$4:$G$300,Распис!$B$4:$B$300,$A128,Распис!$C$4:$C$300,"&lt;="&amp;AE$1,Распис!$D$4:$D$300,"&gt;="&amp;AE$1),SUMIF(База!$B$3:$B$305,$A128,База!$G$3:$G$152))</f>
        <v>0</v>
      </c>
      <c r="AF128" s="46">
        <f ca="1">IF(COUNTIFS(Распис!$B$4:$B$300,$A128,Распис!$C$4:$C$300,"&lt;="&amp;AF$1,Распис!$D$4:$D$300,"&gt;="&amp;AF$1)&gt;0,SUMIFS(Распис!$H$4:$H$300,Распис!$B$4:$B$300,$A128,Распис!$C$4:$C$300,"&lt;="&amp;AF$1,Распис!$D$4:$D$300,"&gt;="&amp;AF$1),SUMIF(База!$B$3:$B$305,$A128,База!$H$3:$H$152))</f>
        <v>0</v>
      </c>
      <c r="AG128" s="46">
        <f t="shared" ca="1" si="17"/>
        <v>0</v>
      </c>
      <c r="AH128" s="46">
        <f ca="1">AG128-SUMIFS(Распред!$G$4:$G$300,Распред!$B$4:$B$300,"январь",Распред!$F$4:$F$300,A128)</f>
        <v>0</v>
      </c>
      <c r="AI128" s="46">
        <f ca="1">AH128+(COUNTIF(B128:AF128,"КД")+SUMIFS(Распред!$AH$4:$AH$300,Распред!$F$4:$F$300,A128,Распред!$B$4:$B$300,"январь"))*4</f>
        <v>20</v>
      </c>
      <c r="AJ128" s="46">
        <f t="shared" ca="1" si="18"/>
        <v>0</v>
      </c>
      <c r="AK128" s="46">
        <f t="shared" ca="1" si="19"/>
        <v>0</v>
      </c>
      <c r="AL128" s="46">
        <f>SUMIFS(Распред!$K$4:$K$300,Распред!$B$4:$B$300,"январь",Распред!$J$4:$J$300,A128)+SUMIFS(Распред!$M$4:$M$300,Распред!$B$4:$B$300,"январь",Распред!$L$4:$L$300,A128)+SUMIFS(Распред!$O$4:$O$300,Распред!$B$4:$B$300,"январь",Распред!$N$4:$N$300,A128)+SUMIFS(Распред!$Q$4:$Q$300,Распред!$B$4:$B$300,"январь",Распред!$P$4:$P$300,A128)+SUMIFS(Распред!$S$4:$S$300,Распред!$B$4:$B$300,"январь",Распред!$R$4:$R$300,A128)+SUMIFS(Распред!$U$4:$U$300,Распред!$B$4:$B$300,"январь",Распред!$T$4:$T$300,A128)+SUMIFS(Распред!$W$4:$W$300,Распред!$B$4:$B$300,"январь",Распред!$V$4:$V$300,A128)+SUMIFS(Распред!$Y$4:$Y$300,Распред!$B$4:$B$300,"январь",Распред!$X$4:$X$300,A128)+SUMIFS(Распред!$AA$4:$AA$300,Распред!$B$4:$B$300,"январь",Распред!$Z$4:$Z$300,A128)+SUMIFS(Распред!$AC$4:$AC$300,Распред!$B$4:$B$300,"январь",Распред!$AB$4:$AB$300,A128)</f>
        <v>0</v>
      </c>
      <c r="AM128" s="46">
        <f t="shared" ca="1" si="20"/>
        <v>0</v>
      </c>
      <c r="AN128" s="46">
        <f t="shared" ca="1" si="21"/>
        <v>0</v>
      </c>
      <c r="AO128" s="46">
        <f t="shared" ca="1" si="22"/>
        <v>0</v>
      </c>
      <c r="AP128" s="46"/>
      <c r="AQ128" s="46">
        <f t="shared" ca="1" si="23"/>
        <v>0</v>
      </c>
      <c r="AR128" s="47"/>
      <c r="AS128" s="47">
        <f t="shared" ca="1" si="24"/>
        <v>0</v>
      </c>
      <c r="AT128" s="47"/>
      <c r="AU128" s="47"/>
      <c r="AV128" s="47"/>
      <c r="AW128" s="47"/>
      <c r="AX128" s="47"/>
      <c r="AY128" s="47"/>
      <c r="AZ128" s="47"/>
      <c r="BA128" s="47"/>
      <c r="BB128" s="47"/>
    </row>
    <row r="129" spans="1:78" x14ac:dyDescent="0.25">
      <c r="A129" s="47">
        <f>База!B129</f>
        <v>0</v>
      </c>
      <c r="B129" s="46" t="s">
        <v>24</v>
      </c>
      <c r="C129" s="46" t="s">
        <v>24</v>
      </c>
      <c r="D129" s="46" t="s">
        <v>25</v>
      </c>
      <c r="E129" s="46" t="s">
        <v>25</v>
      </c>
      <c r="F129" s="46" t="s">
        <v>25</v>
      </c>
      <c r="G129" s="46" t="s">
        <v>25</v>
      </c>
      <c r="H129" s="46" t="s">
        <v>23</v>
      </c>
      <c r="I129" s="46" t="s">
        <v>25</v>
      </c>
      <c r="J129" s="46">
        <f ca="1">IF(COUNTIFS(Распис!$B$4:$B$300,$A129,Распис!$C$4:$C$300,"&lt;="&amp;J$1,Распис!$D$4:$D$300,"&gt;="&amp;J$1)&gt;0,SUMIFS(Распис!$G$4:$G$300,Распис!$B$4:$B$300,$A129,Распис!$C$4:$C$300,"&lt;="&amp;J$1,Распис!$D$4:$D$300,"&gt;="&amp;J$1),SUMIF(База!$B$3:$B$305,$A129,База!$G$3:$G$152))</f>
        <v>0</v>
      </c>
      <c r="K129" s="46">
        <f ca="1">IF(COUNTIFS(Распис!$B$4:$B$300,$A129,Распис!$C$4:$C$300,"&lt;="&amp;K$1,Распис!$D$4:$D$300,"&gt;="&amp;K$1)&gt;0,SUMIFS(Распис!$H$4:$H$300,Распис!$B$4:$B$300,$A129,Распис!$C$4:$C$300,"&lt;="&amp;K$1,Распис!$D$4:$D$300,"&gt;="&amp;K$1),SUMIF(База!$B$3:$B$305,$A129,База!$H$3:$H$152))</f>
        <v>0</v>
      </c>
      <c r="L129" s="46">
        <f ca="1">IF(COUNTIFS(Распис!$B$4:$B$300,$A129,Распис!$C$4:$C$300,"&lt;="&amp;L$1,Распис!$D$4:$D$300,"&gt;="&amp;L$1)&gt;0,SUMIFS(Распис!$I$4:$I$300,Распис!$B$4:$B$300,$A129,Распис!$C$4:$C$300,"&lt;="&amp;L$1,Распис!$D$4:$D$300,"&gt;="&amp;L$1),SUMIF(База!$B$3:$B$305,$A129,База!$I$3:$I$152))</f>
        <v>0</v>
      </c>
      <c r="M129" s="46">
        <f ca="1">IF(COUNTIFS(Распис!$B$4:$B$300,$A129,Распис!$C$4:$C$300,"&lt;="&amp;M$1,Распис!$D$4:$D$300,"&gt;="&amp;M$1)&gt;0,SUMIFS(Распис!$J$4:$J$300,Распис!$B$4:$B$300,$A129,Распис!$C$4:$C$300,"&lt;="&amp;M$1,Распис!$D$4:$D$300,"&gt;="&amp;M$1),SUMIF(База!$B$3:$B$305,$A129,База!$J$3:$J$152))</f>
        <v>0</v>
      </c>
      <c r="N129" s="46">
        <f ca="1">IF(COUNTIFS(Распис!$B$4:$B$300,$A129,Распис!$C$4:$C$300,"&lt;="&amp;N$1,Распис!$D$4:$D$300,"&gt;="&amp;N$1)&gt;0,SUMIFS(Распис!$K$4:$K$300,Распис!$B$4:$B$300,$A129,Распис!$C$4:$C$300,"&lt;="&amp;N$1,Распис!$D$4:$D$300,"&gt;="&amp;N$1),SUMIF(База!$B$3:$B$305,$A129,База!$K$3:$K$152))</f>
        <v>0</v>
      </c>
      <c r="O129" s="46" t="s">
        <v>23</v>
      </c>
      <c r="P129" s="46">
        <f ca="1">IF(COUNTIFS(Распис!$B$4:$B$300,$A129,Распис!$C$4:$C$300,"&lt;="&amp;P$1,Распис!$D$4:$D$300,"&gt;="&amp;P$1)&gt;0,SUMIFS(Распис!$F$4:$F$300,Распис!$B$4:$B$300,$A129,Распис!$C$4:$C$300,"&lt;="&amp;P$1,Распис!$D$4:$D$300,"&gt;="&amp;P$1),SUMIF(База!$B$3:$B$305,$A129,База!$F$3:$F$152))</f>
        <v>0</v>
      </c>
      <c r="Q129" s="46">
        <f ca="1">IF(COUNTIFS(Распис!$B$4:$B$300,$A129,Распис!$C$4:$C$300,"&lt;="&amp;Q$1,Распис!$D$4:$D$300,"&gt;="&amp;Q$1)&gt;0,SUMIFS(Распис!$G$4:$G$300,Распис!$B$4:$B$300,$A129,Распис!$C$4:$C$300,"&lt;="&amp;Q$1,Распис!$D$4:$D$300,"&gt;="&amp;Q$1),SUMIF(База!$B$3:$B$305,$A129,База!$G$3:$G$152))</f>
        <v>0</v>
      </c>
      <c r="R129" s="46">
        <f ca="1">IF(COUNTIFS(Распис!$B$4:$B$300,$A129,Распис!$C$4:$C$300,"&lt;="&amp;R$1,Распис!$D$4:$D$300,"&gt;="&amp;R$1)&gt;0,SUMIFS(Распис!$H$4:$H$300,Распис!$B$4:$B$300,$A129,Распис!$C$4:$C$300,"&lt;="&amp;R$1,Распис!$D$4:$D$300,"&gt;="&amp;R$1),SUMIF(База!$B$3:$B$305,$A129,База!$H$3:$H$152))</f>
        <v>0</v>
      </c>
      <c r="S129" s="46">
        <f ca="1">IF(COUNTIFS(Распис!$B$4:$B$300,$A129,Распис!$C$4:$C$300,"&lt;="&amp;S$1,Распис!$D$4:$D$300,"&gt;="&amp;S$1)&gt;0,SUMIFS(Распис!$I$4:$I$300,Распис!$B$4:$B$300,$A129,Распис!$C$4:$C$300,"&lt;="&amp;S$1,Распис!$D$4:$D$300,"&gt;="&amp;S$1),SUMIF(База!$B$3:$B$305,$A129,База!$I$3:$I$152))</f>
        <v>0</v>
      </c>
      <c r="T129" s="46">
        <f ca="1">IF(COUNTIFS(Распис!$B$4:$B$300,$A129,Распис!$C$4:$C$300,"&lt;="&amp;T$1,Распис!$D$4:$D$300,"&gt;="&amp;T$1)&gt;0,SUMIFS(Распис!$J$4:$J$300,Распис!$B$4:$B$300,$A129,Распис!$C$4:$C$300,"&lt;="&amp;T$1,Распис!$D$4:$D$300,"&gt;="&amp;T$1),SUMIF(База!$B$3:$B$305,$A129,База!$J$3:$J$152))</f>
        <v>0</v>
      </c>
      <c r="U129" s="46">
        <f ca="1">IF(COUNTIFS(Распис!$B$4:$B$300,$A129,Распис!$C$4:$C$300,"&lt;="&amp;U$1,Распис!$D$4:$D$300,"&gt;="&amp;U$1)&gt;0,SUMIFS(Распис!$K$4:$K$300,Распис!$B$4:$B$300,$A129,Распис!$C$4:$C$300,"&lt;="&amp;U$1,Распис!$D$4:$D$300,"&gt;="&amp;U$1),SUMIF(База!$B$3:$B$305,$A129,База!$K$3:$K$152))</f>
        <v>0</v>
      </c>
      <c r="V129" s="46" t="s">
        <v>23</v>
      </c>
      <c r="W129" s="46">
        <f ca="1">IF(COUNTIFS(Распис!$B$4:$B$300,$A129,Распис!$C$4:$C$300,"&lt;="&amp;W$1,Распис!$D$4:$D$300,"&gt;="&amp;W$1)&gt;0,SUMIFS(Распис!$F$4:$F$300,Распис!$B$4:$B$300,$A129,Распис!$C$4:$C$300,"&lt;="&amp;W$1,Распис!$D$4:$D$300,"&gt;="&amp;W$1),SUMIF(База!$B$3:$B$305,$A129,База!$F$3:$F$152))</f>
        <v>0</v>
      </c>
      <c r="X129" s="46">
        <f ca="1">IF(COUNTIFS(Распис!$B$4:$B$300,$A129,Распис!$C$4:$C$300,"&lt;="&amp;X$1,Распис!$D$4:$D$300,"&gt;="&amp;X$1)&gt;0,SUMIFS(Распис!$G$4:$G$300,Распис!$B$4:$B$300,$A129,Распис!$C$4:$C$300,"&lt;="&amp;X$1,Распис!$D$4:$D$300,"&gt;="&amp;X$1),SUMIF(База!$B$3:$B$305,$A129,База!$G$3:$G$152))</f>
        <v>0</v>
      </c>
      <c r="Y129" s="46">
        <f ca="1">IF(COUNTIFS(Распис!$B$4:$B$300,$A129,Распис!$C$4:$C$300,"&lt;="&amp;Y$1,Распис!$D$4:$D$300,"&gt;="&amp;Y$1)&gt;0,SUMIFS(Распис!$H$4:$H$300,Распис!$B$4:$B$300,$A129,Распис!$C$4:$C$300,"&lt;="&amp;Y$1,Распис!$D$4:$D$300,"&gt;="&amp;Y$1),SUMIF(База!$B$3:$B$305,$A129,База!$H$3:$H$152))</f>
        <v>0</v>
      </c>
      <c r="Z129" s="46">
        <f ca="1">IF(COUNTIFS(Распис!$B$4:$B$300,$A129,Распис!$C$4:$C$300,"&lt;="&amp;Z$1,Распис!$D$4:$D$300,"&gt;="&amp;Z$1)&gt;0,SUMIFS(Распис!$I$4:$I$300,Распис!$B$4:$B$300,$A129,Распис!$C$4:$C$300,"&lt;="&amp;Z$1,Распис!$D$4:$D$300,"&gt;="&amp;Z$1),SUMIF(База!$B$3:$B$305,$A129,База!$I$3:$I$152))</f>
        <v>0</v>
      </c>
      <c r="AA129" s="46">
        <f ca="1">IF(COUNTIFS(Распис!$B$4:$B$300,$A129,Распис!$C$4:$C$300,"&lt;="&amp;AA$1,Распис!$D$4:$D$300,"&gt;="&amp;AA$1)&gt;0,SUMIFS(Распис!$J$4:$J$300,Распис!$B$4:$B$300,$A129,Распис!$C$4:$C$300,"&lt;="&amp;AA$1,Распис!$D$4:$D$300,"&gt;="&amp;AA$1),SUMIF(База!$B$3:$B$305,$A129,База!$J$3:$J$152))</f>
        <v>0</v>
      </c>
      <c r="AB129" s="46">
        <f ca="1">IF(COUNTIFS(Распис!$B$4:$B$300,$A129,Распис!$C$4:$C$300,"&lt;="&amp;AB$1,Распис!$D$4:$D$300,"&gt;="&amp;AB$1)&gt;0,SUMIFS(Распис!$K$4:$K$300,Распис!$B$4:$B$300,$A129,Распис!$C$4:$C$300,"&lt;="&amp;AB$1,Распис!$D$4:$D$300,"&gt;="&amp;AB$1),SUMIF(База!$B$3:$B$305,$A129,База!$K$3:$K$152))</f>
        <v>0</v>
      </c>
      <c r="AC129" s="46" t="s">
        <v>23</v>
      </c>
      <c r="AD129" s="46">
        <f ca="1">IF(COUNTIFS(Распис!$B$4:$B$300,$A129,Распис!$C$4:$C$300,"&lt;="&amp;AD$1,Распис!$D$4:$D$300,"&gt;="&amp;AD$1)&gt;0,SUMIFS(Распис!$F$4:$F$300,Распис!$B$4:$B$300,$A129,Распис!$C$4:$C$300,"&lt;="&amp;AD$1,Распис!$D$4:$D$300,"&gt;="&amp;AD$1),SUMIF(База!$B$3:$B$305,$A129,База!$F$3:$F$152))</f>
        <v>0</v>
      </c>
      <c r="AE129" s="46">
        <f ca="1">IF(COUNTIFS(Распис!$B$4:$B$300,$A129,Распис!$C$4:$C$300,"&lt;="&amp;AE$1,Распис!$D$4:$D$300,"&gt;="&amp;AE$1)&gt;0,SUMIFS(Распис!$G$4:$G$300,Распис!$B$4:$B$300,$A129,Распис!$C$4:$C$300,"&lt;="&amp;AE$1,Распис!$D$4:$D$300,"&gt;="&amp;AE$1),SUMIF(База!$B$3:$B$305,$A129,База!$G$3:$G$152))</f>
        <v>0</v>
      </c>
      <c r="AF129" s="46">
        <f ca="1">IF(COUNTIFS(Распис!$B$4:$B$300,$A129,Распис!$C$4:$C$300,"&lt;="&amp;AF$1,Распис!$D$4:$D$300,"&gt;="&amp;AF$1)&gt;0,SUMIFS(Распис!$H$4:$H$300,Распис!$B$4:$B$300,$A129,Распис!$C$4:$C$300,"&lt;="&amp;AF$1,Распис!$D$4:$D$300,"&gt;="&amp;AF$1),SUMIF(База!$B$3:$B$305,$A129,База!$H$3:$H$152))</f>
        <v>0</v>
      </c>
      <c r="AG129" s="46">
        <f t="shared" ca="1" si="17"/>
        <v>0</v>
      </c>
      <c r="AH129" s="46">
        <f ca="1">AG129-SUMIFS(Распред!$G$4:$G$300,Распред!$B$4:$B$300,"январь",Распред!$F$4:$F$300,A129)</f>
        <v>0</v>
      </c>
      <c r="AI129" s="46">
        <f ca="1">AH129+(COUNTIF(B129:AF129,"КД")+SUMIFS(Распред!$AH$4:$AH$300,Распред!$F$4:$F$300,A129,Распред!$B$4:$B$300,"январь"))*4</f>
        <v>20</v>
      </c>
      <c r="AJ129" s="46">
        <f t="shared" ca="1" si="18"/>
        <v>0</v>
      </c>
      <c r="AK129" s="46">
        <f t="shared" ca="1" si="19"/>
        <v>0</v>
      </c>
      <c r="AL129" s="46">
        <f>SUMIFS(Распред!$K$4:$K$300,Распред!$B$4:$B$300,"январь",Распред!$J$4:$J$300,A129)+SUMIFS(Распред!$M$4:$M$300,Распред!$B$4:$B$300,"январь",Распред!$L$4:$L$300,A129)+SUMIFS(Распред!$O$4:$O$300,Распред!$B$4:$B$300,"январь",Распред!$N$4:$N$300,A129)+SUMIFS(Распред!$Q$4:$Q$300,Распред!$B$4:$B$300,"январь",Распред!$P$4:$P$300,A129)+SUMIFS(Распред!$S$4:$S$300,Распред!$B$4:$B$300,"январь",Распред!$R$4:$R$300,A129)+SUMIFS(Распред!$U$4:$U$300,Распред!$B$4:$B$300,"январь",Распред!$T$4:$T$300,A129)+SUMIFS(Распред!$W$4:$W$300,Распред!$B$4:$B$300,"январь",Распред!$V$4:$V$300,A129)+SUMIFS(Распред!$Y$4:$Y$300,Распред!$B$4:$B$300,"январь",Распред!$X$4:$X$300,A129)+SUMIFS(Распред!$AA$4:$AA$300,Распред!$B$4:$B$300,"январь",Распред!$Z$4:$Z$300,A129)+SUMIFS(Распред!$AC$4:$AC$300,Распред!$B$4:$B$300,"январь",Распред!$AB$4:$AB$300,A129)</f>
        <v>0</v>
      </c>
      <c r="AM129" s="46">
        <f t="shared" ca="1" si="20"/>
        <v>0</v>
      </c>
      <c r="AN129" s="46">
        <f t="shared" ca="1" si="21"/>
        <v>0</v>
      </c>
      <c r="AO129" s="46">
        <f t="shared" ca="1" si="22"/>
        <v>0</v>
      </c>
      <c r="AP129" s="46"/>
      <c r="AQ129" s="46">
        <f t="shared" ca="1" si="23"/>
        <v>0</v>
      </c>
      <c r="AR129" s="47"/>
      <c r="AS129" s="47">
        <f t="shared" ca="1" si="24"/>
        <v>0</v>
      </c>
      <c r="AT129" s="47"/>
      <c r="AU129" s="47"/>
      <c r="AV129" s="47"/>
      <c r="AW129" s="47"/>
      <c r="AX129" s="47"/>
      <c r="AY129" s="47"/>
      <c r="AZ129" s="47"/>
      <c r="BA129" s="47"/>
      <c r="BB129" s="47"/>
    </row>
    <row r="130" spans="1:78" x14ac:dyDescent="0.25">
      <c r="A130" s="47">
        <f>База!B130</f>
        <v>0</v>
      </c>
      <c r="B130" s="46" t="s">
        <v>24</v>
      </c>
      <c r="C130" s="46" t="s">
        <v>24</v>
      </c>
      <c r="D130" s="46" t="s">
        <v>25</v>
      </c>
      <c r="E130" s="46" t="s">
        <v>25</v>
      </c>
      <c r="F130" s="46" t="s">
        <v>25</v>
      </c>
      <c r="G130" s="46" t="s">
        <v>25</v>
      </c>
      <c r="H130" s="46" t="s">
        <v>23</v>
      </c>
      <c r="I130" s="46" t="s">
        <v>25</v>
      </c>
      <c r="J130" s="46">
        <f ca="1">IF(COUNTIFS(Распис!$B$4:$B$300,$A130,Распис!$C$4:$C$300,"&lt;="&amp;J$1,Распис!$D$4:$D$300,"&gt;="&amp;J$1)&gt;0,SUMIFS(Распис!$G$4:$G$300,Распис!$B$4:$B$300,$A130,Распис!$C$4:$C$300,"&lt;="&amp;J$1,Распис!$D$4:$D$300,"&gt;="&amp;J$1),SUMIF(База!$B$3:$B$305,$A130,База!$G$3:$G$152))</f>
        <v>0</v>
      </c>
      <c r="K130" s="46">
        <f ca="1">IF(COUNTIFS(Распис!$B$4:$B$300,$A130,Распис!$C$4:$C$300,"&lt;="&amp;K$1,Распис!$D$4:$D$300,"&gt;="&amp;K$1)&gt;0,SUMIFS(Распис!$H$4:$H$300,Распис!$B$4:$B$300,$A130,Распис!$C$4:$C$300,"&lt;="&amp;K$1,Распис!$D$4:$D$300,"&gt;="&amp;K$1),SUMIF(База!$B$3:$B$305,$A130,База!$H$3:$H$152))</f>
        <v>0</v>
      </c>
      <c r="L130" s="46">
        <f ca="1">IF(COUNTIFS(Распис!$B$4:$B$300,$A130,Распис!$C$4:$C$300,"&lt;="&amp;L$1,Распис!$D$4:$D$300,"&gt;="&amp;L$1)&gt;0,SUMIFS(Распис!$I$4:$I$300,Распис!$B$4:$B$300,$A130,Распис!$C$4:$C$300,"&lt;="&amp;L$1,Распис!$D$4:$D$300,"&gt;="&amp;L$1),SUMIF(База!$B$3:$B$305,$A130,База!$I$3:$I$152))</f>
        <v>0</v>
      </c>
      <c r="M130" s="46">
        <f ca="1">IF(COUNTIFS(Распис!$B$4:$B$300,$A130,Распис!$C$4:$C$300,"&lt;="&amp;M$1,Распис!$D$4:$D$300,"&gt;="&amp;M$1)&gt;0,SUMIFS(Распис!$J$4:$J$300,Распис!$B$4:$B$300,$A130,Распис!$C$4:$C$300,"&lt;="&amp;M$1,Распис!$D$4:$D$300,"&gt;="&amp;M$1),SUMIF(База!$B$3:$B$305,$A130,База!$J$3:$J$152))</f>
        <v>0</v>
      </c>
      <c r="N130" s="46">
        <f ca="1">IF(COUNTIFS(Распис!$B$4:$B$300,$A130,Распис!$C$4:$C$300,"&lt;="&amp;N$1,Распис!$D$4:$D$300,"&gt;="&amp;N$1)&gt;0,SUMIFS(Распис!$K$4:$K$300,Распис!$B$4:$B$300,$A130,Распис!$C$4:$C$300,"&lt;="&amp;N$1,Распис!$D$4:$D$300,"&gt;="&amp;N$1),SUMIF(База!$B$3:$B$305,$A130,База!$K$3:$K$152))</f>
        <v>0</v>
      </c>
      <c r="O130" s="46" t="s">
        <v>23</v>
      </c>
      <c r="P130" s="46">
        <f ca="1">IF(COUNTIFS(Распис!$B$4:$B$300,$A130,Распис!$C$4:$C$300,"&lt;="&amp;P$1,Распис!$D$4:$D$300,"&gt;="&amp;P$1)&gt;0,SUMIFS(Распис!$F$4:$F$300,Распис!$B$4:$B$300,$A130,Распис!$C$4:$C$300,"&lt;="&amp;P$1,Распис!$D$4:$D$300,"&gt;="&amp;P$1),SUMIF(База!$B$3:$B$305,$A130,База!$F$3:$F$152))</f>
        <v>0</v>
      </c>
      <c r="Q130" s="46">
        <f ca="1">IF(COUNTIFS(Распис!$B$4:$B$300,$A130,Распис!$C$4:$C$300,"&lt;="&amp;Q$1,Распис!$D$4:$D$300,"&gt;="&amp;Q$1)&gt;0,SUMIFS(Распис!$G$4:$G$300,Распис!$B$4:$B$300,$A130,Распис!$C$4:$C$300,"&lt;="&amp;Q$1,Распис!$D$4:$D$300,"&gt;="&amp;Q$1),SUMIF(База!$B$3:$B$305,$A130,База!$G$3:$G$152))</f>
        <v>0</v>
      </c>
      <c r="R130" s="46">
        <f ca="1">IF(COUNTIFS(Распис!$B$4:$B$300,$A130,Распис!$C$4:$C$300,"&lt;="&amp;R$1,Распис!$D$4:$D$300,"&gt;="&amp;R$1)&gt;0,SUMIFS(Распис!$H$4:$H$300,Распис!$B$4:$B$300,$A130,Распис!$C$4:$C$300,"&lt;="&amp;R$1,Распис!$D$4:$D$300,"&gt;="&amp;R$1),SUMIF(База!$B$3:$B$305,$A130,База!$H$3:$H$152))</f>
        <v>0</v>
      </c>
      <c r="S130" s="46">
        <f ca="1">IF(COUNTIFS(Распис!$B$4:$B$300,$A130,Распис!$C$4:$C$300,"&lt;="&amp;S$1,Распис!$D$4:$D$300,"&gt;="&amp;S$1)&gt;0,SUMIFS(Распис!$I$4:$I$300,Распис!$B$4:$B$300,$A130,Распис!$C$4:$C$300,"&lt;="&amp;S$1,Распис!$D$4:$D$300,"&gt;="&amp;S$1),SUMIF(База!$B$3:$B$305,$A130,База!$I$3:$I$152))</f>
        <v>0</v>
      </c>
      <c r="T130" s="46">
        <f ca="1">IF(COUNTIFS(Распис!$B$4:$B$300,$A130,Распис!$C$4:$C$300,"&lt;="&amp;T$1,Распис!$D$4:$D$300,"&gt;="&amp;T$1)&gt;0,SUMIFS(Распис!$J$4:$J$300,Распис!$B$4:$B$300,$A130,Распис!$C$4:$C$300,"&lt;="&amp;T$1,Распис!$D$4:$D$300,"&gt;="&amp;T$1),SUMIF(База!$B$3:$B$305,$A130,База!$J$3:$J$152))</f>
        <v>0</v>
      </c>
      <c r="U130" s="46">
        <f ca="1">IF(COUNTIFS(Распис!$B$4:$B$300,$A130,Распис!$C$4:$C$300,"&lt;="&amp;U$1,Распис!$D$4:$D$300,"&gt;="&amp;U$1)&gt;0,SUMIFS(Распис!$K$4:$K$300,Распис!$B$4:$B$300,$A130,Распис!$C$4:$C$300,"&lt;="&amp;U$1,Распис!$D$4:$D$300,"&gt;="&amp;U$1),SUMIF(База!$B$3:$B$305,$A130,База!$K$3:$K$152))</f>
        <v>0</v>
      </c>
      <c r="V130" s="46" t="s">
        <v>23</v>
      </c>
      <c r="W130" s="46">
        <f ca="1">IF(COUNTIFS(Распис!$B$4:$B$300,$A130,Распис!$C$4:$C$300,"&lt;="&amp;W$1,Распис!$D$4:$D$300,"&gt;="&amp;W$1)&gt;0,SUMIFS(Распис!$F$4:$F$300,Распис!$B$4:$B$300,$A130,Распис!$C$4:$C$300,"&lt;="&amp;W$1,Распис!$D$4:$D$300,"&gt;="&amp;W$1),SUMIF(База!$B$3:$B$305,$A130,База!$F$3:$F$152))</f>
        <v>0</v>
      </c>
      <c r="X130" s="46">
        <f ca="1">IF(COUNTIFS(Распис!$B$4:$B$300,$A130,Распис!$C$4:$C$300,"&lt;="&amp;X$1,Распис!$D$4:$D$300,"&gt;="&amp;X$1)&gt;0,SUMIFS(Распис!$G$4:$G$300,Распис!$B$4:$B$300,$A130,Распис!$C$4:$C$300,"&lt;="&amp;X$1,Распис!$D$4:$D$300,"&gt;="&amp;X$1),SUMIF(База!$B$3:$B$305,$A130,База!$G$3:$G$152))</f>
        <v>0</v>
      </c>
      <c r="Y130" s="46">
        <f ca="1">IF(COUNTIFS(Распис!$B$4:$B$300,$A130,Распис!$C$4:$C$300,"&lt;="&amp;Y$1,Распис!$D$4:$D$300,"&gt;="&amp;Y$1)&gt;0,SUMIFS(Распис!$H$4:$H$300,Распис!$B$4:$B$300,$A130,Распис!$C$4:$C$300,"&lt;="&amp;Y$1,Распис!$D$4:$D$300,"&gt;="&amp;Y$1),SUMIF(База!$B$3:$B$305,$A130,База!$H$3:$H$152))</f>
        <v>0</v>
      </c>
      <c r="Z130" s="46">
        <f ca="1">IF(COUNTIFS(Распис!$B$4:$B$300,$A130,Распис!$C$4:$C$300,"&lt;="&amp;Z$1,Распис!$D$4:$D$300,"&gt;="&amp;Z$1)&gt;0,SUMIFS(Распис!$I$4:$I$300,Распис!$B$4:$B$300,$A130,Распис!$C$4:$C$300,"&lt;="&amp;Z$1,Распис!$D$4:$D$300,"&gt;="&amp;Z$1),SUMIF(База!$B$3:$B$305,$A130,База!$I$3:$I$152))</f>
        <v>0</v>
      </c>
      <c r="AA130" s="46">
        <f ca="1">IF(COUNTIFS(Распис!$B$4:$B$300,$A130,Распис!$C$4:$C$300,"&lt;="&amp;AA$1,Распис!$D$4:$D$300,"&gt;="&amp;AA$1)&gt;0,SUMIFS(Распис!$J$4:$J$300,Распис!$B$4:$B$300,$A130,Распис!$C$4:$C$300,"&lt;="&amp;AA$1,Распис!$D$4:$D$300,"&gt;="&amp;AA$1),SUMIF(База!$B$3:$B$305,$A130,База!$J$3:$J$152))</f>
        <v>0</v>
      </c>
      <c r="AB130" s="46">
        <f ca="1">IF(COUNTIFS(Распис!$B$4:$B$300,$A130,Распис!$C$4:$C$300,"&lt;="&amp;AB$1,Распис!$D$4:$D$300,"&gt;="&amp;AB$1)&gt;0,SUMIFS(Распис!$K$4:$K$300,Распис!$B$4:$B$300,$A130,Распис!$C$4:$C$300,"&lt;="&amp;AB$1,Распис!$D$4:$D$300,"&gt;="&amp;AB$1),SUMIF(База!$B$3:$B$305,$A130,База!$K$3:$K$152))</f>
        <v>0</v>
      </c>
      <c r="AC130" s="46" t="s">
        <v>23</v>
      </c>
      <c r="AD130" s="46">
        <f ca="1">IF(COUNTIFS(Распис!$B$4:$B$300,$A130,Распис!$C$4:$C$300,"&lt;="&amp;AD$1,Распис!$D$4:$D$300,"&gt;="&amp;AD$1)&gt;0,SUMIFS(Распис!$F$4:$F$300,Распис!$B$4:$B$300,$A130,Распис!$C$4:$C$300,"&lt;="&amp;AD$1,Распис!$D$4:$D$300,"&gt;="&amp;AD$1),SUMIF(База!$B$3:$B$305,$A130,База!$F$3:$F$152))</f>
        <v>0</v>
      </c>
      <c r="AE130" s="46">
        <f ca="1">IF(COUNTIFS(Распис!$B$4:$B$300,$A130,Распис!$C$4:$C$300,"&lt;="&amp;AE$1,Распис!$D$4:$D$300,"&gt;="&amp;AE$1)&gt;0,SUMIFS(Распис!$G$4:$G$300,Распис!$B$4:$B$300,$A130,Распис!$C$4:$C$300,"&lt;="&amp;AE$1,Распис!$D$4:$D$300,"&gt;="&amp;AE$1),SUMIF(База!$B$3:$B$305,$A130,База!$G$3:$G$152))</f>
        <v>0</v>
      </c>
      <c r="AF130" s="46">
        <f ca="1">IF(COUNTIFS(Распис!$B$4:$B$300,$A130,Распис!$C$4:$C$300,"&lt;="&amp;AF$1,Распис!$D$4:$D$300,"&gt;="&amp;AF$1)&gt;0,SUMIFS(Распис!$H$4:$H$300,Распис!$B$4:$B$300,$A130,Распис!$C$4:$C$300,"&lt;="&amp;AF$1,Распис!$D$4:$D$300,"&gt;="&amp;AF$1),SUMIF(База!$B$3:$B$305,$A130,База!$H$3:$H$152))</f>
        <v>0</v>
      </c>
      <c r="AG130" s="46">
        <f t="shared" ca="1" si="17"/>
        <v>0</v>
      </c>
      <c r="AH130" s="46">
        <f ca="1">AG130-SUMIFS(Распред!$G$4:$G$300,Распред!$B$4:$B$300,"январь",Распред!$F$4:$F$300,A130)</f>
        <v>0</v>
      </c>
      <c r="AI130" s="46">
        <f ca="1">AH130+(COUNTIF(B130:AF130,"КД")+SUMIFS(Распред!$AH$4:$AH$300,Распред!$F$4:$F$300,A130,Распред!$B$4:$B$300,"январь"))*4</f>
        <v>20</v>
      </c>
      <c r="AJ130" s="46">
        <f t="shared" ca="1" si="18"/>
        <v>0</v>
      </c>
      <c r="AK130" s="46">
        <f t="shared" ca="1" si="19"/>
        <v>0</v>
      </c>
      <c r="AL130" s="46">
        <f>SUMIFS(Распред!$K$4:$K$300,Распред!$B$4:$B$300,"январь",Распред!$J$4:$J$300,A130)+SUMIFS(Распред!$M$4:$M$300,Распред!$B$4:$B$300,"январь",Распред!$L$4:$L$300,A130)+SUMIFS(Распред!$O$4:$O$300,Распред!$B$4:$B$300,"январь",Распред!$N$4:$N$300,A130)+SUMIFS(Распред!$Q$4:$Q$300,Распред!$B$4:$B$300,"январь",Распред!$P$4:$P$300,A130)+SUMIFS(Распред!$S$4:$S$300,Распред!$B$4:$B$300,"январь",Распред!$R$4:$R$300,A130)+SUMIFS(Распред!$U$4:$U$300,Распред!$B$4:$B$300,"январь",Распред!$T$4:$T$300,A130)+SUMIFS(Распред!$W$4:$W$300,Распред!$B$4:$B$300,"январь",Распред!$V$4:$V$300,A130)+SUMIFS(Распред!$Y$4:$Y$300,Распред!$B$4:$B$300,"январь",Распред!$X$4:$X$300,A130)+SUMIFS(Распред!$AA$4:$AA$300,Распред!$B$4:$B$300,"январь",Распред!$Z$4:$Z$300,A130)+SUMIFS(Распред!$AC$4:$AC$300,Распред!$B$4:$B$300,"январь",Распред!$AB$4:$AB$300,A130)</f>
        <v>0</v>
      </c>
      <c r="AM130" s="46">
        <f t="shared" ca="1" si="20"/>
        <v>0</v>
      </c>
      <c r="AN130" s="46">
        <f t="shared" ca="1" si="21"/>
        <v>0</v>
      </c>
      <c r="AO130" s="46">
        <f t="shared" ca="1" si="22"/>
        <v>0</v>
      </c>
      <c r="AP130" s="46"/>
      <c r="AQ130" s="46">
        <f t="shared" ca="1" si="23"/>
        <v>0</v>
      </c>
      <c r="AR130" s="47"/>
      <c r="AS130" s="47">
        <f t="shared" ca="1" si="24"/>
        <v>0</v>
      </c>
      <c r="AT130" s="47"/>
      <c r="AU130" s="47"/>
      <c r="AV130" s="47"/>
      <c r="AW130" s="47"/>
      <c r="AX130" s="47"/>
      <c r="AY130" s="47"/>
      <c r="AZ130" s="47"/>
      <c r="BA130" s="47"/>
      <c r="BB130" s="47"/>
    </row>
    <row r="131" spans="1:78" x14ac:dyDescent="0.25">
      <c r="A131" s="47">
        <f>База!B131</f>
        <v>0</v>
      </c>
      <c r="B131" s="46" t="s">
        <v>24</v>
      </c>
      <c r="C131" s="46" t="s">
        <v>24</v>
      </c>
      <c r="D131" s="46" t="s">
        <v>25</v>
      </c>
      <c r="E131" s="46" t="s">
        <v>25</v>
      </c>
      <c r="F131" s="46" t="s">
        <v>25</v>
      </c>
      <c r="G131" s="46" t="s">
        <v>25</v>
      </c>
      <c r="H131" s="46" t="s">
        <v>23</v>
      </c>
      <c r="I131" s="46" t="s">
        <v>25</v>
      </c>
      <c r="J131" s="46">
        <f ca="1">IF(COUNTIFS(Распис!$B$4:$B$300,$A131,Распис!$C$4:$C$300,"&lt;="&amp;J$1,Распис!$D$4:$D$300,"&gt;="&amp;J$1)&gt;0,SUMIFS(Распис!$G$4:$G$300,Распис!$B$4:$B$300,$A131,Распис!$C$4:$C$300,"&lt;="&amp;J$1,Распис!$D$4:$D$300,"&gt;="&amp;J$1),SUMIF(База!$B$3:$B$305,$A131,База!$G$3:$G$152))</f>
        <v>0</v>
      </c>
      <c r="K131" s="46">
        <f ca="1">IF(COUNTIFS(Распис!$B$4:$B$300,$A131,Распис!$C$4:$C$300,"&lt;="&amp;K$1,Распис!$D$4:$D$300,"&gt;="&amp;K$1)&gt;0,SUMIFS(Распис!$H$4:$H$300,Распис!$B$4:$B$300,$A131,Распис!$C$4:$C$300,"&lt;="&amp;K$1,Распис!$D$4:$D$300,"&gt;="&amp;K$1),SUMIF(База!$B$3:$B$305,$A131,База!$H$3:$H$152))</f>
        <v>0</v>
      </c>
      <c r="L131" s="46">
        <f ca="1">IF(COUNTIFS(Распис!$B$4:$B$300,$A131,Распис!$C$4:$C$300,"&lt;="&amp;L$1,Распис!$D$4:$D$300,"&gt;="&amp;L$1)&gt;0,SUMIFS(Распис!$I$4:$I$300,Распис!$B$4:$B$300,$A131,Распис!$C$4:$C$300,"&lt;="&amp;L$1,Распис!$D$4:$D$300,"&gt;="&amp;L$1),SUMIF(База!$B$3:$B$305,$A131,База!$I$3:$I$152))</f>
        <v>0</v>
      </c>
      <c r="M131" s="46">
        <f ca="1">IF(COUNTIFS(Распис!$B$4:$B$300,$A131,Распис!$C$4:$C$300,"&lt;="&amp;M$1,Распис!$D$4:$D$300,"&gt;="&amp;M$1)&gt;0,SUMIFS(Распис!$J$4:$J$300,Распис!$B$4:$B$300,$A131,Распис!$C$4:$C$300,"&lt;="&amp;M$1,Распис!$D$4:$D$300,"&gt;="&amp;M$1),SUMIF(База!$B$3:$B$305,$A131,База!$J$3:$J$152))</f>
        <v>0</v>
      </c>
      <c r="N131" s="46">
        <f ca="1">IF(COUNTIFS(Распис!$B$4:$B$300,$A131,Распис!$C$4:$C$300,"&lt;="&amp;N$1,Распис!$D$4:$D$300,"&gt;="&amp;N$1)&gt;0,SUMIFS(Распис!$K$4:$K$300,Распис!$B$4:$B$300,$A131,Распис!$C$4:$C$300,"&lt;="&amp;N$1,Распис!$D$4:$D$300,"&gt;="&amp;N$1),SUMIF(База!$B$3:$B$305,$A131,База!$K$3:$K$152))</f>
        <v>0</v>
      </c>
      <c r="O131" s="46" t="s">
        <v>23</v>
      </c>
      <c r="P131" s="46">
        <f ca="1">IF(COUNTIFS(Распис!$B$4:$B$300,$A131,Распис!$C$4:$C$300,"&lt;="&amp;P$1,Распис!$D$4:$D$300,"&gt;="&amp;P$1)&gt;0,SUMIFS(Распис!$F$4:$F$300,Распис!$B$4:$B$300,$A131,Распис!$C$4:$C$300,"&lt;="&amp;P$1,Распис!$D$4:$D$300,"&gt;="&amp;P$1),SUMIF(База!$B$3:$B$305,$A131,База!$F$3:$F$152))</f>
        <v>0</v>
      </c>
      <c r="Q131" s="46">
        <f ca="1">IF(COUNTIFS(Распис!$B$4:$B$300,$A131,Распис!$C$4:$C$300,"&lt;="&amp;Q$1,Распис!$D$4:$D$300,"&gt;="&amp;Q$1)&gt;0,SUMIFS(Распис!$G$4:$G$300,Распис!$B$4:$B$300,$A131,Распис!$C$4:$C$300,"&lt;="&amp;Q$1,Распис!$D$4:$D$300,"&gt;="&amp;Q$1),SUMIF(База!$B$3:$B$305,$A131,База!$G$3:$G$152))</f>
        <v>0</v>
      </c>
      <c r="R131" s="46">
        <f ca="1">IF(COUNTIFS(Распис!$B$4:$B$300,$A131,Распис!$C$4:$C$300,"&lt;="&amp;R$1,Распис!$D$4:$D$300,"&gt;="&amp;R$1)&gt;0,SUMIFS(Распис!$H$4:$H$300,Распис!$B$4:$B$300,$A131,Распис!$C$4:$C$300,"&lt;="&amp;R$1,Распис!$D$4:$D$300,"&gt;="&amp;R$1),SUMIF(База!$B$3:$B$305,$A131,База!$H$3:$H$152))</f>
        <v>0</v>
      </c>
      <c r="S131" s="46">
        <f ca="1">IF(COUNTIFS(Распис!$B$4:$B$300,$A131,Распис!$C$4:$C$300,"&lt;="&amp;S$1,Распис!$D$4:$D$300,"&gt;="&amp;S$1)&gt;0,SUMIFS(Распис!$I$4:$I$300,Распис!$B$4:$B$300,$A131,Распис!$C$4:$C$300,"&lt;="&amp;S$1,Распис!$D$4:$D$300,"&gt;="&amp;S$1),SUMIF(База!$B$3:$B$305,$A131,База!$I$3:$I$152))</f>
        <v>0</v>
      </c>
      <c r="T131" s="46">
        <f ca="1">IF(COUNTIFS(Распис!$B$4:$B$300,$A131,Распис!$C$4:$C$300,"&lt;="&amp;T$1,Распис!$D$4:$D$300,"&gt;="&amp;T$1)&gt;0,SUMIFS(Распис!$J$4:$J$300,Распис!$B$4:$B$300,$A131,Распис!$C$4:$C$300,"&lt;="&amp;T$1,Распис!$D$4:$D$300,"&gt;="&amp;T$1),SUMIF(База!$B$3:$B$305,$A131,База!$J$3:$J$152))</f>
        <v>0</v>
      </c>
      <c r="U131" s="46">
        <f ca="1">IF(COUNTIFS(Распис!$B$4:$B$300,$A131,Распис!$C$4:$C$300,"&lt;="&amp;U$1,Распис!$D$4:$D$300,"&gt;="&amp;U$1)&gt;0,SUMIFS(Распис!$K$4:$K$300,Распис!$B$4:$B$300,$A131,Распис!$C$4:$C$300,"&lt;="&amp;U$1,Распис!$D$4:$D$300,"&gt;="&amp;U$1),SUMIF(База!$B$3:$B$305,$A131,База!$K$3:$K$152))</f>
        <v>0</v>
      </c>
      <c r="V131" s="46" t="s">
        <v>23</v>
      </c>
      <c r="W131" s="46">
        <f ca="1">IF(COUNTIFS(Распис!$B$4:$B$300,$A131,Распис!$C$4:$C$300,"&lt;="&amp;W$1,Распис!$D$4:$D$300,"&gt;="&amp;W$1)&gt;0,SUMIFS(Распис!$F$4:$F$300,Распис!$B$4:$B$300,$A131,Распис!$C$4:$C$300,"&lt;="&amp;W$1,Распис!$D$4:$D$300,"&gt;="&amp;W$1),SUMIF(База!$B$3:$B$305,$A131,База!$F$3:$F$152))</f>
        <v>0</v>
      </c>
      <c r="X131" s="46">
        <f ca="1">IF(COUNTIFS(Распис!$B$4:$B$300,$A131,Распис!$C$4:$C$300,"&lt;="&amp;X$1,Распис!$D$4:$D$300,"&gt;="&amp;X$1)&gt;0,SUMIFS(Распис!$G$4:$G$300,Распис!$B$4:$B$300,$A131,Распис!$C$4:$C$300,"&lt;="&amp;X$1,Распис!$D$4:$D$300,"&gt;="&amp;X$1),SUMIF(База!$B$3:$B$305,$A131,База!$G$3:$G$152))</f>
        <v>0</v>
      </c>
      <c r="Y131" s="46">
        <f ca="1">IF(COUNTIFS(Распис!$B$4:$B$300,$A131,Распис!$C$4:$C$300,"&lt;="&amp;Y$1,Распис!$D$4:$D$300,"&gt;="&amp;Y$1)&gt;0,SUMIFS(Распис!$H$4:$H$300,Распис!$B$4:$B$300,$A131,Распис!$C$4:$C$300,"&lt;="&amp;Y$1,Распис!$D$4:$D$300,"&gt;="&amp;Y$1),SUMIF(База!$B$3:$B$305,$A131,База!$H$3:$H$152))</f>
        <v>0</v>
      </c>
      <c r="Z131" s="46">
        <f ca="1">IF(COUNTIFS(Распис!$B$4:$B$300,$A131,Распис!$C$4:$C$300,"&lt;="&amp;Z$1,Распис!$D$4:$D$300,"&gt;="&amp;Z$1)&gt;0,SUMIFS(Распис!$I$4:$I$300,Распис!$B$4:$B$300,$A131,Распис!$C$4:$C$300,"&lt;="&amp;Z$1,Распис!$D$4:$D$300,"&gt;="&amp;Z$1),SUMIF(База!$B$3:$B$305,$A131,База!$I$3:$I$152))</f>
        <v>0</v>
      </c>
      <c r="AA131" s="46">
        <f ca="1">IF(COUNTIFS(Распис!$B$4:$B$300,$A131,Распис!$C$4:$C$300,"&lt;="&amp;AA$1,Распис!$D$4:$D$300,"&gt;="&amp;AA$1)&gt;0,SUMIFS(Распис!$J$4:$J$300,Распис!$B$4:$B$300,$A131,Распис!$C$4:$C$300,"&lt;="&amp;AA$1,Распис!$D$4:$D$300,"&gt;="&amp;AA$1),SUMIF(База!$B$3:$B$305,$A131,База!$J$3:$J$152))</f>
        <v>0</v>
      </c>
      <c r="AB131" s="46">
        <f ca="1">IF(COUNTIFS(Распис!$B$4:$B$300,$A131,Распис!$C$4:$C$300,"&lt;="&amp;AB$1,Распис!$D$4:$D$300,"&gt;="&amp;AB$1)&gt;0,SUMIFS(Распис!$K$4:$K$300,Распис!$B$4:$B$300,$A131,Распис!$C$4:$C$300,"&lt;="&amp;AB$1,Распис!$D$4:$D$300,"&gt;="&amp;AB$1),SUMIF(База!$B$3:$B$305,$A131,База!$K$3:$K$152))</f>
        <v>0</v>
      </c>
      <c r="AC131" s="46" t="s">
        <v>23</v>
      </c>
      <c r="AD131" s="46">
        <f ca="1">IF(COUNTIFS(Распис!$B$4:$B$300,$A131,Распис!$C$4:$C$300,"&lt;="&amp;AD$1,Распис!$D$4:$D$300,"&gt;="&amp;AD$1)&gt;0,SUMIFS(Распис!$F$4:$F$300,Распис!$B$4:$B$300,$A131,Распис!$C$4:$C$300,"&lt;="&amp;AD$1,Распис!$D$4:$D$300,"&gt;="&amp;AD$1),SUMIF(База!$B$3:$B$305,$A131,База!$F$3:$F$152))</f>
        <v>0</v>
      </c>
      <c r="AE131" s="46">
        <f ca="1">IF(COUNTIFS(Распис!$B$4:$B$300,$A131,Распис!$C$4:$C$300,"&lt;="&amp;AE$1,Распис!$D$4:$D$300,"&gt;="&amp;AE$1)&gt;0,SUMIFS(Распис!$G$4:$G$300,Распис!$B$4:$B$300,$A131,Распис!$C$4:$C$300,"&lt;="&amp;AE$1,Распис!$D$4:$D$300,"&gt;="&amp;AE$1),SUMIF(База!$B$3:$B$305,$A131,База!$G$3:$G$152))</f>
        <v>0</v>
      </c>
      <c r="AF131" s="46">
        <f ca="1">IF(COUNTIFS(Распис!$B$4:$B$300,$A131,Распис!$C$4:$C$300,"&lt;="&amp;AF$1,Распис!$D$4:$D$300,"&gt;="&amp;AF$1)&gt;0,SUMIFS(Распис!$H$4:$H$300,Распис!$B$4:$B$300,$A131,Распис!$C$4:$C$300,"&lt;="&amp;AF$1,Распис!$D$4:$D$300,"&gt;="&amp;AF$1),SUMIF(База!$B$3:$B$305,$A131,База!$H$3:$H$152))</f>
        <v>0</v>
      </c>
      <c r="AG131" s="46">
        <f t="shared" ca="1" si="17"/>
        <v>0</v>
      </c>
      <c r="AH131" s="46">
        <f ca="1">AG131-SUMIFS(Распред!$G$4:$G$300,Распред!$B$4:$B$300,"январь",Распред!$F$4:$F$300,A131)</f>
        <v>0</v>
      </c>
      <c r="AI131" s="46">
        <f ca="1">AH131+(COUNTIF(B131:AF131,"КД")+SUMIFS(Распред!$AH$4:$AH$300,Распред!$F$4:$F$300,A131,Распред!$B$4:$B$300,"январь"))*4</f>
        <v>20</v>
      </c>
      <c r="AJ131" s="46">
        <f t="shared" ca="1" si="18"/>
        <v>0</v>
      </c>
      <c r="AK131" s="46">
        <f t="shared" ca="1" si="19"/>
        <v>0</v>
      </c>
      <c r="AL131" s="46">
        <f>SUMIFS(Распред!$K$4:$K$300,Распред!$B$4:$B$300,"январь",Распред!$J$4:$J$300,A131)+SUMIFS(Распред!$M$4:$M$300,Распред!$B$4:$B$300,"январь",Распред!$L$4:$L$300,A131)+SUMIFS(Распред!$O$4:$O$300,Распред!$B$4:$B$300,"январь",Распред!$N$4:$N$300,A131)+SUMIFS(Распред!$Q$4:$Q$300,Распред!$B$4:$B$300,"январь",Распред!$P$4:$P$300,A131)+SUMIFS(Распред!$S$4:$S$300,Распред!$B$4:$B$300,"январь",Распред!$R$4:$R$300,A131)+SUMIFS(Распред!$U$4:$U$300,Распред!$B$4:$B$300,"январь",Распред!$T$4:$T$300,A131)+SUMIFS(Распред!$W$4:$W$300,Распред!$B$4:$B$300,"январь",Распред!$V$4:$V$300,A131)+SUMIFS(Распред!$Y$4:$Y$300,Распред!$B$4:$B$300,"январь",Распред!$X$4:$X$300,A131)+SUMIFS(Распред!$AA$4:$AA$300,Распред!$B$4:$B$300,"январь",Распред!$Z$4:$Z$300,A131)+SUMIFS(Распред!$AC$4:$AC$300,Распред!$B$4:$B$300,"январь",Распред!$AB$4:$AB$300,A131)</f>
        <v>0</v>
      </c>
      <c r="AM131" s="46">
        <f t="shared" ca="1" si="20"/>
        <v>0</v>
      </c>
      <c r="AN131" s="46">
        <f t="shared" ca="1" si="21"/>
        <v>0</v>
      </c>
      <c r="AO131" s="46">
        <f t="shared" ca="1" si="22"/>
        <v>0</v>
      </c>
      <c r="AP131" s="46"/>
      <c r="AQ131" s="46">
        <f t="shared" ca="1" si="23"/>
        <v>0</v>
      </c>
      <c r="AR131" s="47"/>
      <c r="AS131" s="47">
        <f t="shared" ca="1" si="24"/>
        <v>0</v>
      </c>
      <c r="AT131" s="47"/>
      <c r="AU131" s="47"/>
      <c r="AV131" s="47"/>
      <c r="AW131" s="47"/>
      <c r="AX131" s="47"/>
      <c r="AY131" s="47"/>
      <c r="AZ131" s="47"/>
      <c r="BA131" s="47"/>
      <c r="BB131" s="47"/>
    </row>
    <row r="132" spans="1:78" x14ac:dyDescent="0.25">
      <c r="A132" s="47">
        <f>База!B132</f>
        <v>0</v>
      </c>
      <c r="B132" s="46" t="s">
        <v>24</v>
      </c>
      <c r="C132" s="46" t="s">
        <v>24</v>
      </c>
      <c r="D132" s="46" t="s">
        <v>25</v>
      </c>
      <c r="E132" s="46" t="s">
        <v>25</v>
      </c>
      <c r="F132" s="46" t="s">
        <v>25</v>
      </c>
      <c r="G132" s="46" t="s">
        <v>25</v>
      </c>
      <c r="H132" s="46" t="s">
        <v>23</v>
      </c>
      <c r="I132" s="46" t="s">
        <v>25</v>
      </c>
      <c r="J132" s="46">
        <f ca="1">IF(COUNTIFS(Распис!$B$4:$B$300,$A132,Распис!$C$4:$C$300,"&lt;="&amp;J$1,Распис!$D$4:$D$300,"&gt;="&amp;J$1)&gt;0,SUMIFS(Распис!$G$4:$G$300,Распис!$B$4:$B$300,$A132,Распис!$C$4:$C$300,"&lt;="&amp;J$1,Распис!$D$4:$D$300,"&gt;="&amp;J$1),SUMIF(База!$B$3:$B$305,$A132,База!$G$3:$G$152))</f>
        <v>0</v>
      </c>
      <c r="K132" s="46">
        <f ca="1">IF(COUNTIFS(Распис!$B$4:$B$300,$A132,Распис!$C$4:$C$300,"&lt;="&amp;K$1,Распис!$D$4:$D$300,"&gt;="&amp;K$1)&gt;0,SUMIFS(Распис!$H$4:$H$300,Распис!$B$4:$B$300,$A132,Распис!$C$4:$C$300,"&lt;="&amp;K$1,Распис!$D$4:$D$300,"&gt;="&amp;K$1),SUMIF(База!$B$3:$B$305,$A132,База!$H$3:$H$152))</f>
        <v>0</v>
      </c>
      <c r="L132" s="46">
        <f ca="1">IF(COUNTIFS(Распис!$B$4:$B$300,$A132,Распис!$C$4:$C$300,"&lt;="&amp;L$1,Распис!$D$4:$D$300,"&gt;="&amp;L$1)&gt;0,SUMIFS(Распис!$I$4:$I$300,Распис!$B$4:$B$300,$A132,Распис!$C$4:$C$300,"&lt;="&amp;L$1,Распис!$D$4:$D$300,"&gt;="&amp;L$1),SUMIF(База!$B$3:$B$305,$A132,База!$I$3:$I$152))</f>
        <v>0</v>
      </c>
      <c r="M132" s="46">
        <f ca="1">IF(COUNTIFS(Распис!$B$4:$B$300,$A132,Распис!$C$4:$C$300,"&lt;="&amp;M$1,Распис!$D$4:$D$300,"&gt;="&amp;M$1)&gt;0,SUMIFS(Распис!$J$4:$J$300,Распис!$B$4:$B$300,$A132,Распис!$C$4:$C$300,"&lt;="&amp;M$1,Распис!$D$4:$D$300,"&gt;="&amp;M$1),SUMIF(База!$B$3:$B$305,$A132,База!$J$3:$J$152))</f>
        <v>0</v>
      </c>
      <c r="N132" s="46">
        <f ca="1">IF(COUNTIFS(Распис!$B$4:$B$300,$A132,Распис!$C$4:$C$300,"&lt;="&amp;N$1,Распис!$D$4:$D$300,"&gt;="&amp;N$1)&gt;0,SUMIFS(Распис!$K$4:$K$300,Распис!$B$4:$B$300,$A132,Распис!$C$4:$C$300,"&lt;="&amp;N$1,Распис!$D$4:$D$300,"&gt;="&amp;N$1),SUMIF(База!$B$3:$B$305,$A132,База!$K$3:$K$152))</f>
        <v>0</v>
      </c>
      <c r="O132" s="46" t="s">
        <v>23</v>
      </c>
      <c r="P132" s="46">
        <f ca="1">IF(COUNTIFS(Распис!$B$4:$B$300,$A132,Распис!$C$4:$C$300,"&lt;="&amp;P$1,Распис!$D$4:$D$300,"&gt;="&amp;P$1)&gt;0,SUMIFS(Распис!$F$4:$F$300,Распис!$B$4:$B$300,$A132,Распис!$C$4:$C$300,"&lt;="&amp;P$1,Распис!$D$4:$D$300,"&gt;="&amp;P$1),SUMIF(База!$B$3:$B$305,$A132,База!$F$3:$F$152))</f>
        <v>0</v>
      </c>
      <c r="Q132" s="46">
        <f ca="1">IF(COUNTIFS(Распис!$B$4:$B$300,$A132,Распис!$C$4:$C$300,"&lt;="&amp;Q$1,Распис!$D$4:$D$300,"&gt;="&amp;Q$1)&gt;0,SUMIFS(Распис!$G$4:$G$300,Распис!$B$4:$B$300,$A132,Распис!$C$4:$C$300,"&lt;="&amp;Q$1,Распис!$D$4:$D$300,"&gt;="&amp;Q$1),SUMIF(База!$B$3:$B$305,$A132,База!$G$3:$G$152))</f>
        <v>0</v>
      </c>
      <c r="R132" s="46">
        <f ca="1">IF(COUNTIFS(Распис!$B$4:$B$300,$A132,Распис!$C$4:$C$300,"&lt;="&amp;R$1,Распис!$D$4:$D$300,"&gt;="&amp;R$1)&gt;0,SUMIFS(Распис!$H$4:$H$300,Распис!$B$4:$B$300,$A132,Распис!$C$4:$C$300,"&lt;="&amp;R$1,Распис!$D$4:$D$300,"&gt;="&amp;R$1),SUMIF(База!$B$3:$B$305,$A132,База!$H$3:$H$152))</f>
        <v>0</v>
      </c>
      <c r="S132" s="46">
        <f ca="1">IF(COUNTIFS(Распис!$B$4:$B$300,$A132,Распис!$C$4:$C$300,"&lt;="&amp;S$1,Распис!$D$4:$D$300,"&gt;="&amp;S$1)&gt;0,SUMIFS(Распис!$I$4:$I$300,Распис!$B$4:$B$300,$A132,Распис!$C$4:$C$300,"&lt;="&amp;S$1,Распис!$D$4:$D$300,"&gt;="&amp;S$1),SUMIF(База!$B$3:$B$305,$A132,База!$I$3:$I$152))</f>
        <v>0</v>
      </c>
      <c r="T132" s="46">
        <f ca="1">IF(COUNTIFS(Распис!$B$4:$B$300,$A132,Распис!$C$4:$C$300,"&lt;="&amp;T$1,Распис!$D$4:$D$300,"&gt;="&amp;T$1)&gt;0,SUMIFS(Распис!$J$4:$J$300,Распис!$B$4:$B$300,$A132,Распис!$C$4:$C$300,"&lt;="&amp;T$1,Распис!$D$4:$D$300,"&gt;="&amp;T$1),SUMIF(База!$B$3:$B$305,$A132,База!$J$3:$J$152))</f>
        <v>0</v>
      </c>
      <c r="U132" s="46">
        <f ca="1">IF(COUNTIFS(Распис!$B$4:$B$300,$A132,Распис!$C$4:$C$300,"&lt;="&amp;U$1,Распис!$D$4:$D$300,"&gt;="&amp;U$1)&gt;0,SUMIFS(Распис!$K$4:$K$300,Распис!$B$4:$B$300,$A132,Распис!$C$4:$C$300,"&lt;="&amp;U$1,Распис!$D$4:$D$300,"&gt;="&amp;U$1),SUMIF(База!$B$3:$B$305,$A132,База!$K$3:$K$152))</f>
        <v>0</v>
      </c>
      <c r="V132" s="46" t="s">
        <v>23</v>
      </c>
      <c r="W132" s="46">
        <f ca="1">IF(COUNTIFS(Распис!$B$4:$B$300,$A132,Распис!$C$4:$C$300,"&lt;="&amp;W$1,Распис!$D$4:$D$300,"&gt;="&amp;W$1)&gt;0,SUMIFS(Распис!$F$4:$F$300,Распис!$B$4:$B$300,$A132,Распис!$C$4:$C$300,"&lt;="&amp;W$1,Распис!$D$4:$D$300,"&gt;="&amp;W$1),SUMIF(База!$B$3:$B$305,$A132,База!$F$3:$F$152))</f>
        <v>0</v>
      </c>
      <c r="X132" s="46">
        <f ca="1">IF(COUNTIFS(Распис!$B$4:$B$300,$A132,Распис!$C$4:$C$300,"&lt;="&amp;X$1,Распис!$D$4:$D$300,"&gt;="&amp;X$1)&gt;0,SUMIFS(Распис!$G$4:$G$300,Распис!$B$4:$B$300,$A132,Распис!$C$4:$C$300,"&lt;="&amp;X$1,Распис!$D$4:$D$300,"&gt;="&amp;X$1),SUMIF(База!$B$3:$B$305,$A132,База!$G$3:$G$152))</f>
        <v>0</v>
      </c>
      <c r="Y132" s="46">
        <f ca="1">IF(COUNTIFS(Распис!$B$4:$B$300,$A132,Распис!$C$4:$C$300,"&lt;="&amp;Y$1,Распис!$D$4:$D$300,"&gt;="&amp;Y$1)&gt;0,SUMIFS(Распис!$H$4:$H$300,Распис!$B$4:$B$300,$A132,Распис!$C$4:$C$300,"&lt;="&amp;Y$1,Распис!$D$4:$D$300,"&gt;="&amp;Y$1),SUMIF(База!$B$3:$B$305,$A132,База!$H$3:$H$152))</f>
        <v>0</v>
      </c>
      <c r="Z132" s="46">
        <f ca="1">IF(COUNTIFS(Распис!$B$4:$B$300,$A132,Распис!$C$4:$C$300,"&lt;="&amp;Z$1,Распис!$D$4:$D$300,"&gt;="&amp;Z$1)&gt;0,SUMIFS(Распис!$I$4:$I$300,Распис!$B$4:$B$300,$A132,Распис!$C$4:$C$300,"&lt;="&amp;Z$1,Распис!$D$4:$D$300,"&gt;="&amp;Z$1),SUMIF(База!$B$3:$B$305,$A132,База!$I$3:$I$152))</f>
        <v>0</v>
      </c>
      <c r="AA132" s="46">
        <f ca="1">IF(COUNTIFS(Распис!$B$4:$B$300,$A132,Распис!$C$4:$C$300,"&lt;="&amp;AA$1,Распис!$D$4:$D$300,"&gt;="&amp;AA$1)&gt;0,SUMIFS(Распис!$J$4:$J$300,Распис!$B$4:$B$300,$A132,Распис!$C$4:$C$300,"&lt;="&amp;AA$1,Распис!$D$4:$D$300,"&gt;="&amp;AA$1),SUMIF(База!$B$3:$B$305,$A132,База!$J$3:$J$152))</f>
        <v>0</v>
      </c>
      <c r="AB132" s="46">
        <f ca="1">IF(COUNTIFS(Распис!$B$4:$B$300,$A132,Распис!$C$4:$C$300,"&lt;="&amp;AB$1,Распис!$D$4:$D$300,"&gt;="&amp;AB$1)&gt;0,SUMIFS(Распис!$K$4:$K$300,Распис!$B$4:$B$300,$A132,Распис!$C$4:$C$300,"&lt;="&amp;AB$1,Распис!$D$4:$D$300,"&gt;="&amp;AB$1),SUMIF(База!$B$3:$B$305,$A132,База!$K$3:$K$152))</f>
        <v>0</v>
      </c>
      <c r="AC132" s="46" t="s">
        <v>23</v>
      </c>
      <c r="AD132" s="46">
        <f ca="1">IF(COUNTIFS(Распис!$B$4:$B$300,$A132,Распис!$C$4:$C$300,"&lt;="&amp;AD$1,Распис!$D$4:$D$300,"&gt;="&amp;AD$1)&gt;0,SUMIFS(Распис!$F$4:$F$300,Распис!$B$4:$B$300,$A132,Распис!$C$4:$C$300,"&lt;="&amp;AD$1,Распис!$D$4:$D$300,"&gt;="&amp;AD$1),SUMIF(База!$B$3:$B$305,$A132,База!$F$3:$F$152))</f>
        <v>0</v>
      </c>
      <c r="AE132" s="46">
        <f ca="1">IF(COUNTIFS(Распис!$B$4:$B$300,$A132,Распис!$C$4:$C$300,"&lt;="&amp;AE$1,Распис!$D$4:$D$300,"&gt;="&amp;AE$1)&gt;0,SUMIFS(Распис!$G$4:$G$300,Распис!$B$4:$B$300,$A132,Распис!$C$4:$C$300,"&lt;="&amp;AE$1,Распис!$D$4:$D$300,"&gt;="&amp;AE$1),SUMIF(База!$B$3:$B$305,$A132,База!$G$3:$G$152))</f>
        <v>0</v>
      </c>
      <c r="AF132" s="46">
        <f ca="1">IF(COUNTIFS(Распис!$B$4:$B$300,$A132,Распис!$C$4:$C$300,"&lt;="&amp;AF$1,Распис!$D$4:$D$300,"&gt;="&amp;AF$1)&gt;0,SUMIFS(Распис!$H$4:$H$300,Распис!$B$4:$B$300,$A132,Распис!$C$4:$C$300,"&lt;="&amp;AF$1,Распис!$D$4:$D$300,"&gt;="&amp;AF$1),SUMIF(База!$B$3:$B$305,$A132,База!$H$3:$H$152))</f>
        <v>0</v>
      </c>
      <c r="AG132" s="46">
        <f t="shared" ref="AG132:AG195" ca="1" si="25">SUM(B132:AF132)</f>
        <v>0</v>
      </c>
      <c r="AH132" s="46">
        <f ca="1">AG132-SUMIFS(Распред!$G$4:$G$300,Распред!$B$4:$B$300,"январь",Распред!$F$4:$F$300,A132)</f>
        <v>0</v>
      </c>
      <c r="AI132" s="46">
        <f ca="1">AH132+(COUNTIF(B132:AF132,"КД")+SUMIFS(Распред!$AH$4:$AH$300,Распред!$F$4:$F$300,A132,Распред!$B$4:$B$300,"январь"))*4</f>
        <v>20</v>
      </c>
      <c r="AJ132" s="46">
        <f t="shared" ref="AJ132:AJ195" ca="1" si="26">MAX(0,AI132-COUNTIFS(B132:AF132,"&lt;&gt;П",B132:AF132,"&lt;&gt;В",B132:AF132,"&lt;&gt;Н")*4)</f>
        <v>0</v>
      </c>
      <c r="AK132" s="46">
        <f t="shared" ref="AK132:AK195" ca="1" si="27">AH132-AJ132</f>
        <v>0</v>
      </c>
      <c r="AL132" s="46">
        <f>SUMIFS(Распред!$K$4:$K$300,Распред!$B$4:$B$300,"январь",Распред!$J$4:$J$300,A132)+SUMIFS(Распред!$M$4:$M$300,Распред!$B$4:$B$300,"январь",Распред!$L$4:$L$300,A132)+SUMIFS(Распред!$O$4:$O$300,Распред!$B$4:$B$300,"январь",Распред!$N$4:$N$300,A132)+SUMIFS(Распред!$Q$4:$Q$300,Распред!$B$4:$B$300,"январь",Распред!$P$4:$P$300,A132)+SUMIFS(Распред!$S$4:$S$300,Распред!$B$4:$B$300,"январь",Распред!$R$4:$R$300,A132)+SUMIFS(Распред!$U$4:$U$300,Распред!$B$4:$B$300,"январь",Распред!$T$4:$T$300,A132)+SUMIFS(Распред!$W$4:$W$300,Распред!$B$4:$B$300,"январь",Распред!$V$4:$V$300,A132)+SUMIFS(Распред!$Y$4:$Y$300,Распред!$B$4:$B$300,"январь",Распред!$X$4:$X$300,A132)+SUMIFS(Распред!$AA$4:$AA$300,Распред!$B$4:$B$300,"январь",Распред!$Z$4:$Z$300,A132)+SUMIFS(Распред!$AC$4:$AC$300,Распред!$B$4:$B$300,"январь",Распред!$AB$4:$AB$300,A132)</f>
        <v>0</v>
      </c>
      <c r="AM132" s="46">
        <f t="shared" ref="AM132:AM195" ca="1" si="28">AJ132+AK132+AL132</f>
        <v>0</v>
      </c>
      <c r="AN132" s="46">
        <f t="shared" ref="AN132:AN195" ca="1" si="29">MAX(MIN(AI132-AJ132,96)+AL132+AJ132-96,0)</f>
        <v>0</v>
      </c>
      <c r="AO132" s="46">
        <f t="shared" ref="AO132:AO195" ca="1" si="30">ROUND(AN132/72*60,0)</f>
        <v>0</v>
      </c>
      <c r="AP132" s="46"/>
      <c r="AQ132" s="46">
        <f t="shared" ref="AQ132:AQ195" ca="1" si="31">ROUND(AO132%*AP132,0)</f>
        <v>0</v>
      </c>
      <c r="AR132" s="47"/>
      <c r="AS132" s="47">
        <f t="shared" ref="AS132:AS195" ca="1" si="32">AQ132-AR132</f>
        <v>0</v>
      </c>
      <c r="AT132" s="47"/>
      <c r="AU132" s="47"/>
      <c r="AV132" s="47"/>
      <c r="AW132" s="47"/>
      <c r="AX132" s="47"/>
      <c r="AY132" s="47"/>
      <c r="AZ132" s="47"/>
      <c r="BA132" s="47"/>
      <c r="BB132" s="47"/>
    </row>
    <row r="133" spans="1:78" x14ac:dyDescent="0.25">
      <c r="A133" s="47">
        <f>База!B133</f>
        <v>0</v>
      </c>
      <c r="B133" s="46" t="s">
        <v>24</v>
      </c>
      <c r="C133" s="46" t="s">
        <v>24</v>
      </c>
      <c r="D133" s="46" t="s">
        <v>25</v>
      </c>
      <c r="E133" s="46" t="s">
        <v>25</v>
      </c>
      <c r="F133" s="46" t="s">
        <v>25</v>
      </c>
      <c r="G133" s="46" t="s">
        <v>25</v>
      </c>
      <c r="H133" s="46" t="s">
        <v>23</v>
      </c>
      <c r="I133" s="46" t="s">
        <v>25</v>
      </c>
      <c r="J133" s="46">
        <f ca="1">IF(COUNTIFS(Распис!$B$4:$B$300,$A133,Распис!$C$4:$C$300,"&lt;="&amp;J$1,Распис!$D$4:$D$300,"&gt;="&amp;J$1)&gt;0,SUMIFS(Распис!$G$4:$G$300,Распис!$B$4:$B$300,$A133,Распис!$C$4:$C$300,"&lt;="&amp;J$1,Распис!$D$4:$D$300,"&gt;="&amp;J$1),SUMIF(База!$B$3:$B$305,$A133,База!$G$3:$G$152))</f>
        <v>0</v>
      </c>
      <c r="K133" s="46">
        <f ca="1">IF(COUNTIFS(Распис!$B$4:$B$300,$A133,Распис!$C$4:$C$300,"&lt;="&amp;K$1,Распис!$D$4:$D$300,"&gt;="&amp;K$1)&gt;0,SUMIFS(Распис!$H$4:$H$300,Распис!$B$4:$B$300,$A133,Распис!$C$4:$C$300,"&lt;="&amp;K$1,Распис!$D$4:$D$300,"&gt;="&amp;K$1),SUMIF(База!$B$3:$B$305,$A133,База!$H$3:$H$152))</f>
        <v>0</v>
      </c>
      <c r="L133" s="46">
        <f ca="1">IF(COUNTIFS(Распис!$B$4:$B$300,$A133,Распис!$C$4:$C$300,"&lt;="&amp;L$1,Распис!$D$4:$D$300,"&gt;="&amp;L$1)&gt;0,SUMIFS(Распис!$I$4:$I$300,Распис!$B$4:$B$300,$A133,Распис!$C$4:$C$300,"&lt;="&amp;L$1,Распис!$D$4:$D$300,"&gt;="&amp;L$1),SUMIF(База!$B$3:$B$305,$A133,База!$I$3:$I$152))</f>
        <v>0</v>
      </c>
      <c r="M133" s="46">
        <f ca="1">IF(COUNTIFS(Распис!$B$4:$B$300,$A133,Распис!$C$4:$C$300,"&lt;="&amp;M$1,Распис!$D$4:$D$300,"&gt;="&amp;M$1)&gt;0,SUMIFS(Распис!$J$4:$J$300,Распис!$B$4:$B$300,$A133,Распис!$C$4:$C$300,"&lt;="&amp;M$1,Распис!$D$4:$D$300,"&gt;="&amp;M$1),SUMIF(База!$B$3:$B$305,$A133,База!$J$3:$J$152))</f>
        <v>0</v>
      </c>
      <c r="N133" s="46">
        <f ca="1">IF(COUNTIFS(Распис!$B$4:$B$300,$A133,Распис!$C$4:$C$300,"&lt;="&amp;N$1,Распис!$D$4:$D$300,"&gt;="&amp;N$1)&gt;0,SUMIFS(Распис!$K$4:$K$300,Распис!$B$4:$B$300,$A133,Распис!$C$4:$C$300,"&lt;="&amp;N$1,Распис!$D$4:$D$300,"&gt;="&amp;N$1),SUMIF(База!$B$3:$B$305,$A133,База!$K$3:$K$152))</f>
        <v>0</v>
      </c>
      <c r="O133" s="46" t="s">
        <v>23</v>
      </c>
      <c r="P133" s="46">
        <f ca="1">IF(COUNTIFS(Распис!$B$4:$B$300,$A133,Распис!$C$4:$C$300,"&lt;="&amp;P$1,Распис!$D$4:$D$300,"&gt;="&amp;P$1)&gt;0,SUMIFS(Распис!$F$4:$F$300,Распис!$B$4:$B$300,$A133,Распис!$C$4:$C$300,"&lt;="&amp;P$1,Распис!$D$4:$D$300,"&gt;="&amp;P$1),SUMIF(База!$B$3:$B$305,$A133,База!$F$3:$F$152))</f>
        <v>0</v>
      </c>
      <c r="Q133" s="46">
        <f ca="1">IF(COUNTIFS(Распис!$B$4:$B$300,$A133,Распис!$C$4:$C$300,"&lt;="&amp;Q$1,Распис!$D$4:$D$300,"&gt;="&amp;Q$1)&gt;0,SUMIFS(Распис!$G$4:$G$300,Распис!$B$4:$B$300,$A133,Распис!$C$4:$C$300,"&lt;="&amp;Q$1,Распис!$D$4:$D$300,"&gt;="&amp;Q$1),SUMIF(База!$B$3:$B$305,$A133,База!$G$3:$G$152))</f>
        <v>0</v>
      </c>
      <c r="R133" s="46">
        <f ca="1">IF(COUNTIFS(Распис!$B$4:$B$300,$A133,Распис!$C$4:$C$300,"&lt;="&amp;R$1,Распис!$D$4:$D$300,"&gt;="&amp;R$1)&gt;0,SUMIFS(Распис!$H$4:$H$300,Распис!$B$4:$B$300,$A133,Распис!$C$4:$C$300,"&lt;="&amp;R$1,Распис!$D$4:$D$300,"&gt;="&amp;R$1),SUMIF(База!$B$3:$B$305,$A133,База!$H$3:$H$152))</f>
        <v>0</v>
      </c>
      <c r="S133" s="46">
        <f ca="1">IF(COUNTIFS(Распис!$B$4:$B$300,$A133,Распис!$C$4:$C$300,"&lt;="&amp;S$1,Распис!$D$4:$D$300,"&gt;="&amp;S$1)&gt;0,SUMIFS(Распис!$I$4:$I$300,Распис!$B$4:$B$300,$A133,Распис!$C$4:$C$300,"&lt;="&amp;S$1,Распис!$D$4:$D$300,"&gt;="&amp;S$1),SUMIF(База!$B$3:$B$305,$A133,База!$I$3:$I$152))</f>
        <v>0</v>
      </c>
      <c r="T133" s="46">
        <f ca="1">IF(COUNTIFS(Распис!$B$4:$B$300,$A133,Распис!$C$4:$C$300,"&lt;="&amp;T$1,Распис!$D$4:$D$300,"&gt;="&amp;T$1)&gt;0,SUMIFS(Распис!$J$4:$J$300,Распис!$B$4:$B$300,$A133,Распис!$C$4:$C$300,"&lt;="&amp;T$1,Распис!$D$4:$D$300,"&gt;="&amp;T$1),SUMIF(База!$B$3:$B$305,$A133,База!$J$3:$J$152))</f>
        <v>0</v>
      </c>
      <c r="U133" s="46">
        <f ca="1">IF(COUNTIFS(Распис!$B$4:$B$300,$A133,Распис!$C$4:$C$300,"&lt;="&amp;U$1,Распис!$D$4:$D$300,"&gt;="&amp;U$1)&gt;0,SUMIFS(Распис!$K$4:$K$300,Распис!$B$4:$B$300,$A133,Распис!$C$4:$C$300,"&lt;="&amp;U$1,Распис!$D$4:$D$300,"&gt;="&amp;U$1),SUMIF(База!$B$3:$B$305,$A133,База!$K$3:$K$152))</f>
        <v>0</v>
      </c>
      <c r="V133" s="46" t="s">
        <v>23</v>
      </c>
      <c r="W133" s="46">
        <f ca="1">IF(COUNTIFS(Распис!$B$4:$B$300,$A133,Распис!$C$4:$C$300,"&lt;="&amp;W$1,Распис!$D$4:$D$300,"&gt;="&amp;W$1)&gt;0,SUMIFS(Распис!$F$4:$F$300,Распис!$B$4:$B$300,$A133,Распис!$C$4:$C$300,"&lt;="&amp;W$1,Распис!$D$4:$D$300,"&gt;="&amp;W$1),SUMIF(База!$B$3:$B$305,$A133,База!$F$3:$F$152))</f>
        <v>0</v>
      </c>
      <c r="X133" s="46">
        <f ca="1">IF(COUNTIFS(Распис!$B$4:$B$300,$A133,Распис!$C$4:$C$300,"&lt;="&amp;X$1,Распис!$D$4:$D$300,"&gt;="&amp;X$1)&gt;0,SUMIFS(Распис!$G$4:$G$300,Распис!$B$4:$B$300,$A133,Распис!$C$4:$C$300,"&lt;="&amp;X$1,Распис!$D$4:$D$300,"&gt;="&amp;X$1),SUMIF(База!$B$3:$B$305,$A133,База!$G$3:$G$152))</f>
        <v>0</v>
      </c>
      <c r="Y133" s="46">
        <f ca="1">IF(COUNTIFS(Распис!$B$4:$B$300,$A133,Распис!$C$4:$C$300,"&lt;="&amp;Y$1,Распис!$D$4:$D$300,"&gt;="&amp;Y$1)&gt;0,SUMIFS(Распис!$H$4:$H$300,Распис!$B$4:$B$300,$A133,Распис!$C$4:$C$300,"&lt;="&amp;Y$1,Распис!$D$4:$D$300,"&gt;="&amp;Y$1),SUMIF(База!$B$3:$B$305,$A133,База!$H$3:$H$152))</f>
        <v>0</v>
      </c>
      <c r="Z133" s="46">
        <f ca="1">IF(COUNTIFS(Распис!$B$4:$B$300,$A133,Распис!$C$4:$C$300,"&lt;="&amp;Z$1,Распис!$D$4:$D$300,"&gt;="&amp;Z$1)&gt;0,SUMIFS(Распис!$I$4:$I$300,Распис!$B$4:$B$300,$A133,Распис!$C$4:$C$300,"&lt;="&amp;Z$1,Распис!$D$4:$D$300,"&gt;="&amp;Z$1),SUMIF(База!$B$3:$B$305,$A133,База!$I$3:$I$152))</f>
        <v>0</v>
      </c>
      <c r="AA133" s="46">
        <f ca="1">IF(COUNTIFS(Распис!$B$4:$B$300,$A133,Распис!$C$4:$C$300,"&lt;="&amp;AA$1,Распис!$D$4:$D$300,"&gt;="&amp;AA$1)&gt;0,SUMIFS(Распис!$J$4:$J$300,Распис!$B$4:$B$300,$A133,Распис!$C$4:$C$300,"&lt;="&amp;AA$1,Распис!$D$4:$D$300,"&gt;="&amp;AA$1),SUMIF(База!$B$3:$B$305,$A133,База!$J$3:$J$152))</f>
        <v>0</v>
      </c>
      <c r="AB133" s="46">
        <f ca="1">IF(COUNTIFS(Распис!$B$4:$B$300,$A133,Распис!$C$4:$C$300,"&lt;="&amp;AB$1,Распис!$D$4:$D$300,"&gt;="&amp;AB$1)&gt;0,SUMIFS(Распис!$K$4:$K$300,Распис!$B$4:$B$300,$A133,Распис!$C$4:$C$300,"&lt;="&amp;AB$1,Распис!$D$4:$D$300,"&gt;="&amp;AB$1),SUMIF(База!$B$3:$B$305,$A133,База!$K$3:$K$152))</f>
        <v>0</v>
      </c>
      <c r="AC133" s="46" t="s">
        <v>23</v>
      </c>
      <c r="AD133" s="46">
        <f ca="1">IF(COUNTIFS(Распис!$B$4:$B$300,$A133,Распис!$C$4:$C$300,"&lt;="&amp;AD$1,Распис!$D$4:$D$300,"&gt;="&amp;AD$1)&gt;0,SUMIFS(Распис!$F$4:$F$300,Распис!$B$4:$B$300,$A133,Распис!$C$4:$C$300,"&lt;="&amp;AD$1,Распис!$D$4:$D$300,"&gt;="&amp;AD$1),SUMIF(База!$B$3:$B$305,$A133,База!$F$3:$F$152))</f>
        <v>0</v>
      </c>
      <c r="AE133" s="46">
        <f ca="1">IF(COUNTIFS(Распис!$B$4:$B$300,$A133,Распис!$C$4:$C$300,"&lt;="&amp;AE$1,Распис!$D$4:$D$300,"&gt;="&amp;AE$1)&gt;0,SUMIFS(Распис!$G$4:$G$300,Распис!$B$4:$B$300,$A133,Распис!$C$4:$C$300,"&lt;="&amp;AE$1,Распис!$D$4:$D$300,"&gt;="&amp;AE$1),SUMIF(База!$B$3:$B$305,$A133,База!$G$3:$G$152))</f>
        <v>0</v>
      </c>
      <c r="AF133" s="46">
        <f ca="1">IF(COUNTIFS(Распис!$B$4:$B$300,$A133,Распис!$C$4:$C$300,"&lt;="&amp;AF$1,Распис!$D$4:$D$300,"&gt;="&amp;AF$1)&gt;0,SUMIFS(Распис!$H$4:$H$300,Распис!$B$4:$B$300,$A133,Распис!$C$4:$C$300,"&lt;="&amp;AF$1,Распис!$D$4:$D$300,"&gt;="&amp;AF$1),SUMIF(База!$B$3:$B$305,$A133,База!$H$3:$H$152))</f>
        <v>0</v>
      </c>
      <c r="AG133" s="46">
        <f t="shared" ca="1" si="25"/>
        <v>0</v>
      </c>
      <c r="AH133" s="46">
        <f ca="1">AG133-SUMIFS(Распред!$G$4:$G$300,Распред!$B$4:$B$300,"январь",Распред!$F$4:$F$300,A133)</f>
        <v>0</v>
      </c>
      <c r="AI133" s="46">
        <f ca="1">AH133+(COUNTIF(B133:AF133,"КД")+SUMIFS(Распред!$AH$4:$AH$300,Распред!$F$4:$F$300,A133,Распред!$B$4:$B$300,"январь"))*4</f>
        <v>20</v>
      </c>
      <c r="AJ133" s="46">
        <f t="shared" ca="1" si="26"/>
        <v>0</v>
      </c>
      <c r="AK133" s="46">
        <f t="shared" ca="1" si="27"/>
        <v>0</v>
      </c>
      <c r="AL133" s="46">
        <f>SUMIFS(Распред!$K$4:$K$300,Распред!$B$4:$B$300,"январь",Распред!$J$4:$J$300,A133)+SUMIFS(Распред!$M$4:$M$300,Распред!$B$4:$B$300,"январь",Распред!$L$4:$L$300,A133)+SUMIFS(Распред!$O$4:$O$300,Распред!$B$4:$B$300,"январь",Распред!$N$4:$N$300,A133)+SUMIFS(Распред!$Q$4:$Q$300,Распред!$B$4:$B$300,"январь",Распред!$P$4:$P$300,A133)+SUMIFS(Распред!$S$4:$S$300,Распред!$B$4:$B$300,"январь",Распред!$R$4:$R$300,A133)+SUMIFS(Распред!$U$4:$U$300,Распред!$B$4:$B$300,"январь",Распред!$T$4:$T$300,A133)+SUMIFS(Распред!$W$4:$W$300,Распред!$B$4:$B$300,"январь",Распред!$V$4:$V$300,A133)+SUMIFS(Распред!$Y$4:$Y$300,Распред!$B$4:$B$300,"январь",Распред!$X$4:$X$300,A133)+SUMIFS(Распред!$AA$4:$AA$300,Распред!$B$4:$B$300,"январь",Распред!$Z$4:$Z$300,A133)+SUMIFS(Распред!$AC$4:$AC$300,Распред!$B$4:$B$300,"январь",Распред!$AB$4:$AB$300,A133)</f>
        <v>0</v>
      </c>
      <c r="AM133" s="46">
        <f t="shared" ca="1" si="28"/>
        <v>0</v>
      </c>
      <c r="AN133" s="46">
        <f t="shared" ca="1" si="29"/>
        <v>0</v>
      </c>
      <c r="AO133" s="46">
        <f t="shared" ca="1" si="30"/>
        <v>0</v>
      </c>
      <c r="AP133" s="46"/>
      <c r="AQ133" s="46">
        <f t="shared" ca="1" si="31"/>
        <v>0</v>
      </c>
      <c r="AR133" s="47"/>
      <c r="AS133" s="47">
        <f t="shared" ca="1" si="32"/>
        <v>0</v>
      </c>
      <c r="AT133" s="47"/>
      <c r="AU133" s="47"/>
      <c r="AV133" s="47"/>
      <c r="AW133" s="47"/>
      <c r="AX133" s="47"/>
      <c r="AY133" s="47"/>
      <c r="AZ133" s="47"/>
      <c r="BA133" s="47"/>
      <c r="BB133" s="47"/>
    </row>
    <row r="134" spans="1:78" x14ac:dyDescent="0.25">
      <c r="A134" s="47">
        <f>База!B134</f>
        <v>0</v>
      </c>
      <c r="B134" s="46" t="s">
        <v>24</v>
      </c>
      <c r="C134" s="46" t="s">
        <v>24</v>
      </c>
      <c r="D134" s="46" t="s">
        <v>25</v>
      </c>
      <c r="E134" s="46" t="s">
        <v>25</v>
      </c>
      <c r="F134" s="46" t="s">
        <v>25</v>
      </c>
      <c r="G134" s="46" t="s">
        <v>25</v>
      </c>
      <c r="H134" s="46" t="s">
        <v>23</v>
      </c>
      <c r="I134" s="46" t="s">
        <v>25</v>
      </c>
      <c r="J134" s="46">
        <f ca="1">IF(COUNTIFS(Распис!$B$4:$B$300,$A134,Распис!$C$4:$C$300,"&lt;="&amp;J$1,Распис!$D$4:$D$300,"&gt;="&amp;J$1)&gt;0,SUMIFS(Распис!$G$4:$G$300,Распис!$B$4:$B$300,$A134,Распис!$C$4:$C$300,"&lt;="&amp;J$1,Распис!$D$4:$D$300,"&gt;="&amp;J$1),SUMIF(База!$B$3:$B$305,$A134,База!$G$3:$G$152))</f>
        <v>0</v>
      </c>
      <c r="K134" s="46">
        <f ca="1">IF(COUNTIFS(Распис!$B$4:$B$300,$A134,Распис!$C$4:$C$300,"&lt;="&amp;K$1,Распис!$D$4:$D$300,"&gt;="&amp;K$1)&gt;0,SUMIFS(Распис!$H$4:$H$300,Распис!$B$4:$B$300,$A134,Распис!$C$4:$C$300,"&lt;="&amp;K$1,Распис!$D$4:$D$300,"&gt;="&amp;K$1),SUMIF(База!$B$3:$B$305,$A134,База!$H$3:$H$152))</f>
        <v>0</v>
      </c>
      <c r="L134" s="46">
        <f ca="1">IF(COUNTIFS(Распис!$B$4:$B$300,$A134,Распис!$C$4:$C$300,"&lt;="&amp;L$1,Распис!$D$4:$D$300,"&gt;="&amp;L$1)&gt;0,SUMIFS(Распис!$I$4:$I$300,Распис!$B$4:$B$300,$A134,Распис!$C$4:$C$300,"&lt;="&amp;L$1,Распис!$D$4:$D$300,"&gt;="&amp;L$1),SUMIF(База!$B$3:$B$305,$A134,База!$I$3:$I$152))</f>
        <v>0</v>
      </c>
      <c r="M134" s="46">
        <f ca="1">IF(COUNTIFS(Распис!$B$4:$B$300,$A134,Распис!$C$4:$C$300,"&lt;="&amp;M$1,Распис!$D$4:$D$300,"&gt;="&amp;M$1)&gt;0,SUMIFS(Распис!$J$4:$J$300,Распис!$B$4:$B$300,$A134,Распис!$C$4:$C$300,"&lt;="&amp;M$1,Распис!$D$4:$D$300,"&gt;="&amp;M$1),SUMIF(База!$B$3:$B$305,$A134,База!$J$3:$J$152))</f>
        <v>0</v>
      </c>
      <c r="N134" s="46">
        <f ca="1">IF(COUNTIFS(Распис!$B$4:$B$300,$A134,Распис!$C$4:$C$300,"&lt;="&amp;N$1,Распис!$D$4:$D$300,"&gt;="&amp;N$1)&gt;0,SUMIFS(Распис!$K$4:$K$300,Распис!$B$4:$B$300,$A134,Распис!$C$4:$C$300,"&lt;="&amp;N$1,Распис!$D$4:$D$300,"&gt;="&amp;N$1),SUMIF(База!$B$3:$B$305,$A134,База!$K$3:$K$152))</f>
        <v>0</v>
      </c>
      <c r="O134" s="46" t="s">
        <v>23</v>
      </c>
      <c r="P134" s="46">
        <f ca="1">IF(COUNTIFS(Распис!$B$4:$B$300,$A134,Распис!$C$4:$C$300,"&lt;="&amp;P$1,Распис!$D$4:$D$300,"&gt;="&amp;P$1)&gt;0,SUMIFS(Распис!$F$4:$F$300,Распис!$B$4:$B$300,$A134,Распис!$C$4:$C$300,"&lt;="&amp;P$1,Распис!$D$4:$D$300,"&gt;="&amp;P$1),SUMIF(База!$B$3:$B$305,$A134,База!$F$3:$F$152))</f>
        <v>0</v>
      </c>
      <c r="Q134" s="46">
        <f ca="1">IF(COUNTIFS(Распис!$B$4:$B$300,$A134,Распис!$C$4:$C$300,"&lt;="&amp;Q$1,Распис!$D$4:$D$300,"&gt;="&amp;Q$1)&gt;0,SUMIFS(Распис!$G$4:$G$300,Распис!$B$4:$B$300,$A134,Распис!$C$4:$C$300,"&lt;="&amp;Q$1,Распис!$D$4:$D$300,"&gt;="&amp;Q$1),SUMIF(База!$B$3:$B$305,$A134,База!$G$3:$G$152))</f>
        <v>0</v>
      </c>
      <c r="R134" s="46">
        <f ca="1">IF(COUNTIFS(Распис!$B$4:$B$300,$A134,Распис!$C$4:$C$300,"&lt;="&amp;R$1,Распис!$D$4:$D$300,"&gt;="&amp;R$1)&gt;0,SUMIFS(Распис!$H$4:$H$300,Распис!$B$4:$B$300,$A134,Распис!$C$4:$C$300,"&lt;="&amp;R$1,Распис!$D$4:$D$300,"&gt;="&amp;R$1),SUMIF(База!$B$3:$B$305,$A134,База!$H$3:$H$152))</f>
        <v>0</v>
      </c>
      <c r="S134" s="46">
        <f ca="1">IF(COUNTIFS(Распис!$B$4:$B$300,$A134,Распис!$C$4:$C$300,"&lt;="&amp;S$1,Распис!$D$4:$D$300,"&gt;="&amp;S$1)&gt;0,SUMIFS(Распис!$I$4:$I$300,Распис!$B$4:$B$300,$A134,Распис!$C$4:$C$300,"&lt;="&amp;S$1,Распис!$D$4:$D$300,"&gt;="&amp;S$1),SUMIF(База!$B$3:$B$305,$A134,База!$I$3:$I$152))</f>
        <v>0</v>
      </c>
      <c r="T134" s="46">
        <f ca="1">IF(COUNTIFS(Распис!$B$4:$B$300,$A134,Распис!$C$4:$C$300,"&lt;="&amp;T$1,Распис!$D$4:$D$300,"&gt;="&amp;T$1)&gt;0,SUMIFS(Распис!$J$4:$J$300,Распис!$B$4:$B$300,$A134,Распис!$C$4:$C$300,"&lt;="&amp;T$1,Распис!$D$4:$D$300,"&gt;="&amp;T$1),SUMIF(База!$B$3:$B$305,$A134,База!$J$3:$J$152))</f>
        <v>0</v>
      </c>
      <c r="U134" s="46">
        <f ca="1">IF(COUNTIFS(Распис!$B$4:$B$300,$A134,Распис!$C$4:$C$300,"&lt;="&amp;U$1,Распис!$D$4:$D$300,"&gt;="&amp;U$1)&gt;0,SUMIFS(Распис!$K$4:$K$300,Распис!$B$4:$B$300,$A134,Распис!$C$4:$C$300,"&lt;="&amp;U$1,Распис!$D$4:$D$300,"&gt;="&amp;U$1),SUMIF(База!$B$3:$B$305,$A134,База!$K$3:$K$152))</f>
        <v>0</v>
      </c>
      <c r="V134" s="46" t="s">
        <v>23</v>
      </c>
      <c r="W134" s="46">
        <f ca="1">IF(COUNTIFS(Распис!$B$4:$B$300,$A134,Распис!$C$4:$C$300,"&lt;="&amp;W$1,Распис!$D$4:$D$300,"&gt;="&amp;W$1)&gt;0,SUMIFS(Распис!$F$4:$F$300,Распис!$B$4:$B$300,$A134,Распис!$C$4:$C$300,"&lt;="&amp;W$1,Распис!$D$4:$D$300,"&gt;="&amp;W$1),SUMIF(База!$B$3:$B$305,$A134,База!$F$3:$F$152))</f>
        <v>0</v>
      </c>
      <c r="X134" s="46">
        <f ca="1">IF(COUNTIFS(Распис!$B$4:$B$300,$A134,Распис!$C$4:$C$300,"&lt;="&amp;X$1,Распис!$D$4:$D$300,"&gt;="&amp;X$1)&gt;0,SUMIFS(Распис!$G$4:$G$300,Распис!$B$4:$B$300,$A134,Распис!$C$4:$C$300,"&lt;="&amp;X$1,Распис!$D$4:$D$300,"&gt;="&amp;X$1),SUMIF(База!$B$3:$B$305,$A134,База!$G$3:$G$152))</f>
        <v>0</v>
      </c>
      <c r="Y134" s="46">
        <f ca="1">IF(COUNTIFS(Распис!$B$4:$B$300,$A134,Распис!$C$4:$C$300,"&lt;="&amp;Y$1,Распис!$D$4:$D$300,"&gt;="&amp;Y$1)&gt;0,SUMIFS(Распис!$H$4:$H$300,Распис!$B$4:$B$300,$A134,Распис!$C$4:$C$300,"&lt;="&amp;Y$1,Распис!$D$4:$D$300,"&gt;="&amp;Y$1),SUMIF(База!$B$3:$B$305,$A134,База!$H$3:$H$152))</f>
        <v>0</v>
      </c>
      <c r="Z134" s="46">
        <f ca="1">IF(COUNTIFS(Распис!$B$4:$B$300,$A134,Распис!$C$4:$C$300,"&lt;="&amp;Z$1,Распис!$D$4:$D$300,"&gt;="&amp;Z$1)&gt;0,SUMIFS(Распис!$I$4:$I$300,Распис!$B$4:$B$300,$A134,Распис!$C$4:$C$300,"&lt;="&amp;Z$1,Распис!$D$4:$D$300,"&gt;="&amp;Z$1),SUMIF(База!$B$3:$B$305,$A134,База!$I$3:$I$152))</f>
        <v>0</v>
      </c>
      <c r="AA134" s="46">
        <f ca="1">IF(COUNTIFS(Распис!$B$4:$B$300,$A134,Распис!$C$4:$C$300,"&lt;="&amp;AA$1,Распис!$D$4:$D$300,"&gt;="&amp;AA$1)&gt;0,SUMIFS(Распис!$J$4:$J$300,Распис!$B$4:$B$300,$A134,Распис!$C$4:$C$300,"&lt;="&amp;AA$1,Распис!$D$4:$D$300,"&gt;="&amp;AA$1),SUMIF(База!$B$3:$B$305,$A134,База!$J$3:$J$152))</f>
        <v>0</v>
      </c>
      <c r="AB134" s="46">
        <f ca="1">IF(COUNTIFS(Распис!$B$4:$B$300,$A134,Распис!$C$4:$C$300,"&lt;="&amp;AB$1,Распис!$D$4:$D$300,"&gt;="&amp;AB$1)&gt;0,SUMIFS(Распис!$K$4:$K$300,Распис!$B$4:$B$300,$A134,Распис!$C$4:$C$300,"&lt;="&amp;AB$1,Распис!$D$4:$D$300,"&gt;="&amp;AB$1),SUMIF(База!$B$3:$B$305,$A134,База!$K$3:$K$152))</f>
        <v>0</v>
      </c>
      <c r="AC134" s="46" t="s">
        <v>23</v>
      </c>
      <c r="AD134" s="46">
        <f ca="1">IF(COUNTIFS(Распис!$B$4:$B$300,$A134,Распис!$C$4:$C$300,"&lt;="&amp;AD$1,Распис!$D$4:$D$300,"&gt;="&amp;AD$1)&gt;0,SUMIFS(Распис!$F$4:$F$300,Распис!$B$4:$B$300,$A134,Распис!$C$4:$C$300,"&lt;="&amp;AD$1,Распис!$D$4:$D$300,"&gt;="&amp;AD$1),SUMIF(База!$B$3:$B$305,$A134,База!$F$3:$F$152))</f>
        <v>0</v>
      </c>
      <c r="AE134" s="46">
        <f ca="1">IF(COUNTIFS(Распис!$B$4:$B$300,$A134,Распис!$C$4:$C$300,"&lt;="&amp;AE$1,Распис!$D$4:$D$300,"&gt;="&amp;AE$1)&gt;0,SUMIFS(Распис!$G$4:$G$300,Распис!$B$4:$B$300,$A134,Распис!$C$4:$C$300,"&lt;="&amp;AE$1,Распис!$D$4:$D$300,"&gt;="&amp;AE$1),SUMIF(База!$B$3:$B$305,$A134,База!$G$3:$G$152))</f>
        <v>0</v>
      </c>
      <c r="AF134" s="46">
        <f ca="1">IF(COUNTIFS(Распис!$B$4:$B$300,$A134,Распис!$C$4:$C$300,"&lt;="&amp;AF$1,Распис!$D$4:$D$300,"&gt;="&amp;AF$1)&gt;0,SUMIFS(Распис!$H$4:$H$300,Распис!$B$4:$B$300,$A134,Распис!$C$4:$C$300,"&lt;="&amp;AF$1,Распис!$D$4:$D$300,"&gt;="&amp;AF$1),SUMIF(База!$B$3:$B$305,$A134,База!$H$3:$H$152))</f>
        <v>0</v>
      </c>
      <c r="AG134" s="46">
        <f t="shared" ca="1" si="25"/>
        <v>0</v>
      </c>
      <c r="AH134" s="46">
        <f ca="1">AG134-SUMIFS(Распред!$G$4:$G$300,Распред!$B$4:$B$300,"январь",Распред!$F$4:$F$300,A134)</f>
        <v>0</v>
      </c>
      <c r="AI134" s="46">
        <f ca="1">AH134+(COUNTIF(B134:AF134,"КД")+SUMIFS(Распред!$AH$4:$AH$300,Распред!$F$4:$F$300,A134,Распред!$B$4:$B$300,"январь"))*4</f>
        <v>20</v>
      </c>
      <c r="AJ134" s="46">
        <f t="shared" ca="1" si="26"/>
        <v>0</v>
      </c>
      <c r="AK134" s="46">
        <f t="shared" ca="1" si="27"/>
        <v>0</v>
      </c>
      <c r="AL134" s="46">
        <f>SUMIFS(Распред!$K$4:$K$300,Распред!$B$4:$B$300,"январь",Распред!$J$4:$J$300,A134)+SUMIFS(Распред!$M$4:$M$300,Распред!$B$4:$B$300,"январь",Распред!$L$4:$L$300,A134)+SUMIFS(Распред!$O$4:$O$300,Распред!$B$4:$B$300,"январь",Распред!$N$4:$N$300,A134)+SUMIFS(Распред!$Q$4:$Q$300,Распред!$B$4:$B$300,"январь",Распред!$P$4:$P$300,A134)+SUMIFS(Распред!$S$4:$S$300,Распред!$B$4:$B$300,"январь",Распред!$R$4:$R$300,A134)+SUMIFS(Распред!$U$4:$U$300,Распред!$B$4:$B$300,"январь",Распред!$T$4:$T$300,A134)+SUMIFS(Распред!$W$4:$W$300,Распред!$B$4:$B$300,"январь",Распред!$V$4:$V$300,A134)+SUMIFS(Распред!$Y$4:$Y$300,Распред!$B$4:$B$300,"январь",Распред!$X$4:$X$300,A134)+SUMIFS(Распред!$AA$4:$AA$300,Распред!$B$4:$B$300,"январь",Распред!$Z$4:$Z$300,A134)+SUMIFS(Распред!$AC$4:$AC$300,Распред!$B$4:$B$300,"январь",Распред!$AB$4:$AB$300,A134)</f>
        <v>0</v>
      </c>
      <c r="AM134" s="46">
        <f t="shared" ca="1" si="28"/>
        <v>0</v>
      </c>
      <c r="AN134" s="46">
        <f t="shared" ca="1" si="29"/>
        <v>0</v>
      </c>
      <c r="AO134" s="46">
        <f t="shared" ca="1" si="30"/>
        <v>0</v>
      </c>
      <c r="AP134" s="46"/>
      <c r="AQ134" s="46">
        <f t="shared" ca="1" si="31"/>
        <v>0</v>
      </c>
      <c r="AR134" s="47"/>
      <c r="AS134" s="47">
        <f t="shared" ca="1" si="32"/>
        <v>0</v>
      </c>
      <c r="AT134" s="47"/>
      <c r="AU134" s="47"/>
      <c r="AV134" s="47"/>
      <c r="AW134" s="47"/>
      <c r="AX134" s="47"/>
      <c r="AY134" s="47"/>
      <c r="AZ134" s="47"/>
      <c r="BA134" s="47"/>
      <c r="BB134" s="47"/>
    </row>
    <row r="135" spans="1:78" x14ac:dyDescent="0.25">
      <c r="A135" s="47">
        <f>База!B135</f>
        <v>0</v>
      </c>
      <c r="B135" s="46" t="s">
        <v>24</v>
      </c>
      <c r="C135" s="46" t="s">
        <v>24</v>
      </c>
      <c r="D135" s="46" t="s">
        <v>25</v>
      </c>
      <c r="E135" s="46" t="s">
        <v>25</v>
      </c>
      <c r="F135" s="46" t="s">
        <v>25</v>
      </c>
      <c r="G135" s="46" t="s">
        <v>25</v>
      </c>
      <c r="H135" s="46" t="s">
        <v>23</v>
      </c>
      <c r="I135" s="46" t="s">
        <v>25</v>
      </c>
      <c r="J135" s="46">
        <f ca="1">IF(COUNTIFS(Распис!$B$4:$B$300,$A135,Распис!$C$4:$C$300,"&lt;="&amp;J$1,Распис!$D$4:$D$300,"&gt;="&amp;J$1)&gt;0,SUMIFS(Распис!$G$4:$G$300,Распис!$B$4:$B$300,$A135,Распис!$C$4:$C$300,"&lt;="&amp;J$1,Распис!$D$4:$D$300,"&gt;="&amp;J$1),SUMIF(База!$B$3:$B$305,$A135,База!$G$3:$G$152))</f>
        <v>0</v>
      </c>
      <c r="K135" s="46">
        <f ca="1">IF(COUNTIFS(Распис!$B$4:$B$300,$A135,Распис!$C$4:$C$300,"&lt;="&amp;K$1,Распис!$D$4:$D$300,"&gt;="&amp;K$1)&gt;0,SUMIFS(Распис!$H$4:$H$300,Распис!$B$4:$B$300,$A135,Распис!$C$4:$C$300,"&lt;="&amp;K$1,Распис!$D$4:$D$300,"&gt;="&amp;K$1),SUMIF(База!$B$3:$B$305,$A135,База!$H$3:$H$152))</f>
        <v>0</v>
      </c>
      <c r="L135" s="46">
        <f ca="1">IF(COUNTIFS(Распис!$B$4:$B$300,$A135,Распис!$C$4:$C$300,"&lt;="&amp;L$1,Распис!$D$4:$D$300,"&gt;="&amp;L$1)&gt;0,SUMIFS(Распис!$I$4:$I$300,Распис!$B$4:$B$300,$A135,Распис!$C$4:$C$300,"&lt;="&amp;L$1,Распис!$D$4:$D$300,"&gt;="&amp;L$1),SUMIF(База!$B$3:$B$305,$A135,База!$I$3:$I$152))</f>
        <v>0</v>
      </c>
      <c r="M135" s="46">
        <f ca="1">IF(COUNTIFS(Распис!$B$4:$B$300,$A135,Распис!$C$4:$C$300,"&lt;="&amp;M$1,Распис!$D$4:$D$300,"&gt;="&amp;M$1)&gt;0,SUMIFS(Распис!$J$4:$J$300,Распис!$B$4:$B$300,$A135,Распис!$C$4:$C$300,"&lt;="&amp;M$1,Распис!$D$4:$D$300,"&gt;="&amp;M$1),SUMIF(База!$B$3:$B$305,$A135,База!$J$3:$J$152))</f>
        <v>0</v>
      </c>
      <c r="N135" s="46">
        <f ca="1">IF(COUNTIFS(Распис!$B$4:$B$300,$A135,Распис!$C$4:$C$300,"&lt;="&amp;N$1,Распис!$D$4:$D$300,"&gt;="&amp;N$1)&gt;0,SUMIFS(Распис!$K$4:$K$300,Распис!$B$4:$B$300,$A135,Распис!$C$4:$C$300,"&lt;="&amp;N$1,Распис!$D$4:$D$300,"&gt;="&amp;N$1),SUMIF(База!$B$3:$B$305,$A135,База!$K$3:$K$152))</f>
        <v>0</v>
      </c>
      <c r="O135" s="46" t="s">
        <v>23</v>
      </c>
      <c r="P135" s="46">
        <f ca="1">IF(COUNTIFS(Распис!$B$4:$B$300,$A135,Распис!$C$4:$C$300,"&lt;="&amp;P$1,Распис!$D$4:$D$300,"&gt;="&amp;P$1)&gt;0,SUMIFS(Распис!$F$4:$F$300,Распис!$B$4:$B$300,$A135,Распис!$C$4:$C$300,"&lt;="&amp;P$1,Распис!$D$4:$D$300,"&gt;="&amp;P$1),SUMIF(База!$B$3:$B$305,$A135,База!$F$3:$F$152))</f>
        <v>0</v>
      </c>
      <c r="Q135" s="46">
        <f ca="1">IF(COUNTIFS(Распис!$B$4:$B$300,$A135,Распис!$C$4:$C$300,"&lt;="&amp;Q$1,Распис!$D$4:$D$300,"&gt;="&amp;Q$1)&gt;0,SUMIFS(Распис!$G$4:$G$300,Распис!$B$4:$B$300,$A135,Распис!$C$4:$C$300,"&lt;="&amp;Q$1,Распис!$D$4:$D$300,"&gt;="&amp;Q$1),SUMIF(База!$B$3:$B$305,$A135,База!$G$3:$G$152))</f>
        <v>0</v>
      </c>
      <c r="R135" s="46">
        <f ca="1">IF(COUNTIFS(Распис!$B$4:$B$300,$A135,Распис!$C$4:$C$300,"&lt;="&amp;R$1,Распис!$D$4:$D$300,"&gt;="&amp;R$1)&gt;0,SUMIFS(Распис!$H$4:$H$300,Распис!$B$4:$B$300,$A135,Распис!$C$4:$C$300,"&lt;="&amp;R$1,Распис!$D$4:$D$300,"&gt;="&amp;R$1),SUMIF(База!$B$3:$B$305,$A135,База!$H$3:$H$152))</f>
        <v>0</v>
      </c>
      <c r="S135" s="46">
        <f ca="1">IF(COUNTIFS(Распис!$B$4:$B$300,$A135,Распис!$C$4:$C$300,"&lt;="&amp;S$1,Распис!$D$4:$D$300,"&gt;="&amp;S$1)&gt;0,SUMIFS(Распис!$I$4:$I$300,Распис!$B$4:$B$300,$A135,Распис!$C$4:$C$300,"&lt;="&amp;S$1,Распис!$D$4:$D$300,"&gt;="&amp;S$1),SUMIF(База!$B$3:$B$305,$A135,База!$I$3:$I$152))</f>
        <v>0</v>
      </c>
      <c r="T135" s="46">
        <f ca="1">IF(COUNTIFS(Распис!$B$4:$B$300,$A135,Распис!$C$4:$C$300,"&lt;="&amp;T$1,Распис!$D$4:$D$300,"&gt;="&amp;T$1)&gt;0,SUMIFS(Распис!$J$4:$J$300,Распис!$B$4:$B$300,$A135,Распис!$C$4:$C$300,"&lt;="&amp;T$1,Распис!$D$4:$D$300,"&gt;="&amp;T$1),SUMIF(База!$B$3:$B$305,$A135,База!$J$3:$J$152))</f>
        <v>0</v>
      </c>
      <c r="U135" s="46">
        <f ca="1">IF(COUNTIFS(Распис!$B$4:$B$300,$A135,Распис!$C$4:$C$300,"&lt;="&amp;U$1,Распис!$D$4:$D$300,"&gt;="&amp;U$1)&gt;0,SUMIFS(Распис!$K$4:$K$300,Распис!$B$4:$B$300,$A135,Распис!$C$4:$C$300,"&lt;="&amp;U$1,Распис!$D$4:$D$300,"&gt;="&amp;U$1),SUMIF(База!$B$3:$B$305,$A135,База!$K$3:$K$152))</f>
        <v>0</v>
      </c>
      <c r="V135" s="46" t="s">
        <v>23</v>
      </c>
      <c r="W135" s="46">
        <f ca="1">IF(COUNTIFS(Распис!$B$4:$B$300,$A135,Распис!$C$4:$C$300,"&lt;="&amp;W$1,Распис!$D$4:$D$300,"&gt;="&amp;W$1)&gt;0,SUMIFS(Распис!$F$4:$F$300,Распис!$B$4:$B$300,$A135,Распис!$C$4:$C$300,"&lt;="&amp;W$1,Распис!$D$4:$D$300,"&gt;="&amp;W$1),SUMIF(База!$B$3:$B$305,$A135,База!$F$3:$F$152))</f>
        <v>0</v>
      </c>
      <c r="X135" s="46">
        <f ca="1">IF(COUNTIFS(Распис!$B$4:$B$300,$A135,Распис!$C$4:$C$300,"&lt;="&amp;X$1,Распис!$D$4:$D$300,"&gt;="&amp;X$1)&gt;0,SUMIFS(Распис!$G$4:$G$300,Распис!$B$4:$B$300,$A135,Распис!$C$4:$C$300,"&lt;="&amp;X$1,Распис!$D$4:$D$300,"&gt;="&amp;X$1),SUMIF(База!$B$3:$B$305,$A135,База!$G$3:$G$152))</f>
        <v>0</v>
      </c>
      <c r="Y135" s="46">
        <f ca="1">IF(COUNTIFS(Распис!$B$4:$B$300,$A135,Распис!$C$4:$C$300,"&lt;="&amp;Y$1,Распис!$D$4:$D$300,"&gt;="&amp;Y$1)&gt;0,SUMIFS(Распис!$H$4:$H$300,Распис!$B$4:$B$300,$A135,Распис!$C$4:$C$300,"&lt;="&amp;Y$1,Распис!$D$4:$D$300,"&gt;="&amp;Y$1),SUMIF(База!$B$3:$B$305,$A135,База!$H$3:$H$152))</f>
        <v>0</v>
      </c>
      <c r="Z135" s="46">
        <f ca="1">IF(COUNTIFS(Распис!$B$4:$B$300,$A135,Распис!$C$4:$C$300,"&lt;="&amp;Z$1,Распис!$D$4:$D$300,"&gt;="&amp;Z$1)&gt;0,SUMIFS(Распис!$I$4:$I$300,Распис!$B$4:$B$300,$A135,Распис!$C$4:$C$300,"&lt;="&amp;Z$1,Распис!$D$4:$D$300,"&gt;="&amp;Z$1),SUMIF(База!$B$3:$B$305,$A135,База!$I$3:$I$152))</f>
        <v>0</v>
      </c>
      <c r="AA135" s="46">
        <f ca="1">IF(COUNTIFS(Распис!$B$4:$B$300,$A135,Распис!$C$4:$C$300,"&lt;="&amp;AA$1,Распис!$D$4:$D$300,"&gt;="&amp;AA$1)&gt;0,SUMIFS(Распис!$J$4:$J$300,Распис!$B$4:$B$300,$A135,Распис!$C$4:$C$300,"&lt;="&amp;AA$1,Распис!$D$4:$D$300,"&gt;="&amp;AA$1),SUMIF(База!$B$3:$B$305,$A135,База!$J$3:$J$152))</f>
        <v>0</v>
      </c>
      <c r="AB135" s="46">
        <f ca="1">IF(COUNTIFS(Распис!$B$4:$B$300,$A135,Распис!$C$4:$C$300,"&lt;="&amp;AB$1,Распис!$D$4:$D$300,"&gt;="&amp;AB$1)&gt;0,SUMIFS(Распис!$K$4:$K$300,Распис!$B$4:$B$300,$A135,Распис!$C$4:$C$300,"&lt;="&amp;AB$1,Распис!$D$4:$D$300,"&gt;="&amp;AB$1),SUMIF(База!$B$3:$B$305,$A135,База!$K$3:$K$152))</f>
        <v>0</v>
      </c>
      <c r="AC135" s="46" t="s">
        <v>23</v>
      </c>
      <c r="AD135" s="46">
        <f ca="1">IF(COUNTIFS(Распис!$B$4:$B$300,$A135,Распис!$C$4:$C$300,"&lt;="&amp;AD$1,Распис!$D$4:$D$300,"&gt;="&amp;AD$1)&gt;0,SUMIFS(Распис!$F$4:$F$300,Распис!$B$4:$B$300,$A135,Распис!$C$4:$C$300,"&lt;="&amp;AD$1,Распис!$D$4:$D$300,"&gt;="&amp;AD$1),SUMIF(База!$B$3:$B$305,$A135,База!$F$3:$F$152))</f>
        <v>0</v>
      </c>
      <c r="AE135" s="46">
        <f ca="1">IF(COUNTIFS(Распис!$B$4:$B$300,$A135,Распис!$C$4:$C$300,"&lt;="&amp;AE$1,Распис!$D$4:$D$300,"&gt;="&amp;AE$1)&gt;0,SUMIFS(Распис!$G$4:$G$300,Распис!$B$4:$B$300,$A135,Распис!$C$4:$C$300,"&lt;="&amp;AE$1,Распис!$D$4:$D$300,"&gt;="&amp;AE$1),SUMIF(База!$B$3:$B$305,$A135,База!$G$3:$G$152))</f>
        <v>0</v>
      </c>
      <c r="AF135" s="46">
        <f ca="1">IF(COUNTIFS(Распис!$B$4:$B$300,$A135,Распис!$C$4:$C$300,"&lt;="&amp;AF$1,Распис!$D$4:$D$300,"&gt;="&amp;AF$1)&gt;0,SUMIFS(Распис!$H$4:$H$300,Распис!$B$4:$B$300,$A135,Распис!$C$4:$C$300,"&lt;="&amp;AF$1,Распис!$D$4:$D$300,"&gt;="&amp;AF$1),SUMIF(База!$B$3:$B$305,$A135,База!$H$3:$H$152))</f>
        <v>0</v>
      </c>
      <c r="AG135" s="46">
        <f t="shared" ca="1" si="25"/>
        <v>0</v>
      </c>
      <c r="AH135" s="46">
        <f ca="1">AG135-SUMIFS(Распред!$G$4:$G$300,Распред!$B$4:$B$300,"январь",Распред!$F$4:$F$300,A135)</f>
        <v>0</v>
      </c>
      <c r="AI135" s="46">
        <f ca="1">AH135+(COUNTIF(B135:AF135,"КД")+SUMIFS(Распред!$AH$4:$AH$300,Распред!$F$4:$F$300,A135,Распред!$B$4:$B$300,"январь"))*4</f>
        <v>20</v>
      </c>
      <c r="AJ135" s="46">
        <f t="shared" ca="1" si="26"/>
        <v>0</v>
      </c>
      <c r="AK135" s="46">
        <f t="shared" ca="1" si="27"/>
        <v>0</v>
      </c>
      <c r="AL135" s="46">
        <f>SUMIFS(Распред!$K$4:$K$300,Распред!$B$4:$B$300,"январь",Распред!$J$4:$J$300,A135)+SUMIFS(Распред!$M$4:$M$300,Распред!$B$4:$B$300,"январь",Распред!$L$4:$L$300,A135)+SUMIFS(Распред!$O$4:$O$300,Распред!$B$4:$B$300,"январь",Распред!$N$4:$N$300,A135)+SUMIFS(Распред!$Q$4:$Q$300,Распред!$B$4:$B$300,"январь",Распред!$P$4:$P$300,A135)+SUMIFS(Распред!$S$4:$S$300,Распред!$B$4:$B$300,"январь",Распред!$R$4:$R$300,A135)+SUMIFS(Распред!$U$4:$U$300,Распред!$B$4:$B$300,"январь",Распред!$T$4:$T$300,A135)+SUMIFS(Распред!$W$4:$W$300,Распред!$B$4:$B$300,"январь",Распред!$V$4:$V$300,A135)+SUMIFS(Распред!$Y$4:$Y$300,Распред!$B$4:$B$300,"январь",Распред!$X$4:$X$300,A135)+SUMIFS(Распред!$AA$4:$AA$300,Распред!$B$4:$B$300,"январь",Распред!$Z$4:$Z$300,A135)+SUMIFS(Распред!$AC$4:$AC$300,Распред!$B$4:$B$300,"январь",Распред!$AB$4:$AB$300,A135)</f>
        <v>0</v>
      </c>
      <c r="AM135" s="46">
        <f t="shared" ca="1" si="28"/>
        <v>0</v>
      </c>
      <c r="AN135" s="46">
        <f t="shared" ca="1" si="29"/>
        <v>0</v>
      </c>
      <c r="AO135" s="46">
        <f t="shared" ca="1" si="30"/>
        <v>0</v>
      </c>
      <c r="AP135" s="46"/>
      <c r="AQ135" s="46">
        <f t="shared" ca="1" si="31"/>
        <v>0</v>
      </c>
      <c r="AR135" s="47"/>
      <c r="AS135" s="47">
        <f t="shared" ca="1" si="32"/>
        <v>0</v>
      </c>
      <c r="AT135" s="47"/>
      <c r="AU135" s="47"/>
      <c r="AV135" s="47"/>
      <c r="AW135" s="47"/>
      <c r="AX135" s="47"/>
      <c r="AY135" s="47"/>
      <c r="AZ135" s="47"/>
      <c r="BA135" s="47"/>
      <c r="BB135" s="47"/>
    </row>
    <row r="136" spans="1:78" x14ac:dyDescent="0.25">
      <c r="A136" s="47">
        <f>База!B136</f>
        <v>0</v>
      </c>
      <c r="B136" s="46" t="s">
        <v>24</v>
      </c>
      <c r="C136" s="46" t="s">
        <v>24</v>
      </c>
      <c r="D136" s="46" t="s">
        <v>25</v>
      </c>
      <c r="E136" s="46" t="s">
        <v>25</v>
      </c>
      <c r="F136" s="46" t="s">
        <v>25</v>
      </c>
      <c r="G136" s="46" t="s">
        <v>25</v>
      </c>
      <c r="H136" s="46" t="s">
        <v>23</v>
      </c>
      <c r="I136" s="46" t="s">
        <v>25</v>
      </c>
      <c r="J136" s="46">
        <f ca="1">IF(COUNTIFS(Распис!$B$4:$B$300,$A136,Распис!$C$4:$C$300,"&lt;="&amp;J$1,Распис!$D$4:$D$300,"&gt;="&amp;J$1)&gt;0,SUMIFS(Распис!$G$4:$G$300,Распис!$B$4:$B$300,$A136,Распис!$C$4:$C$300,"&lt;="&amp;J$1,Распис!$D$4:$D$300,"&gt;="&amp;J$1),SUMIF(База!$B$3:$B$305,$A136,База!$G$3:$G$152))</f>
        <v>0</v>
      </c>
      <c r="K136" s="46">
        <f ca="1">IF(COUNTIFS(Распис!$B$4:$B$300,$A136,Распис!$C$4:$C$300,"&lt;="&amp;K$1,Распис!$D$4:$D$300,"&gt;="&amp;K$1)&gt;0,SUMIFS(Распис!$H$4:$H$300,Распис!$B$4:$B$300,$A136,Распис!$C$4:$C$300,"&lt;="&amp;K$1,Распис!$D$4:$D$300,"&gt;="&amp;K$1),SUMIF(База!$B$3:$B$305,$A136,База!$H$3:$H$152))</f>
        <v>0</v>
      </c>
      <c r="L136" s="46">
        <f ca="1">IF(COUNTIFS(Распис!$B$4:$B$300,$A136,Распис!$C$4:$C$300,"&lt;="&amp;L$1,Распис!$D$4:$D$300,"&gt;="&amp;L$1)&gt;0,SUMIFS(Распис!$I$4:$I$300,Распис!$B$4:$B$300,$A136,Распис!$C$4:$C$300,"&lt;="&amp;L$1,Распис!$D$4:$D$300,"&gt;="&amp;L$1),SUMIF(База!$B$3:$B$305,$A136,База!$I$3:$I$152))</f>
        <v>0</v>
      </c>
      <c r="M136" s="46">
        <f ca="1">IF(COUNTIFS(Распис!$B$4:$B$300,$A136,Распис!$C$4:$C$300,"&lt;="&amp;M$1,Распис!$D$4:$D$300,"&gt;="&amp;M$1)&gt;0,SUMIFS(Распис!$J$4:$J$300,Распис!$B$4:$B$300,$A136,Распис!$C$4:$C$300,"&lt;="&amp;M$1,Распис!$D$4:$D$300,"&gt;="&amp;M$1),SUMIF(База!$B$3:$B$305,$A136,База!$J$3:$J$152))</f>
        <v>0</v>
      </c>
      <c r="N136" s="46">
        <f ca="1">IF(COUNTIFS(Распис!$B$4:$B$300,$A136,Распис!$C$4:$C$300,"&lt;="&amp;N$1,Распис!$D$4:$D$300,"&gt;="&amp;N$1)&gt;0,SUMIFS(Распис!$K$4:$K$300,Распис!$B$4:$B$300,$A136,Распис!$C$4:$C$300,"&lt;="&amp;N$1,Распис!$D$4:$D$300,"&gt;="&amp;N$1),SUMIF(База!$B$3:$B$305,$A136,База!$K$3:$K$152))</f>
        <v>0</v>
      </c>
      <c r="O136" s="46" t="s">
        <v>23</v>
      </c>
      <c r="P136" s="46">
        <f ca="1">IF(COUNTIFS(Распис!$B$4:$B$300,$A136,Распис!$C$4:$C$300,"&lt;="&amp;P$1,Распис!$D$4:$D$300,"&gt;="&amp;P$1)&gt;0,SUMIFS(Распис!$F$4:$F$300,Распис!$B$4:$B$300,$A136,Распис!$C$4:$C$300,"&lt;="&amp;P$1,Распис!$D$4:$D$300,"&gt;="&amp;P$1),SUMIF(База!$B$3:$B$305,$A136,База!$F$3:$F$152))</f>
        <v>0</v>
      </c>
      <c r="Q136" s="46">
        <f ca="1">IF(COUNTIFS(Распис!$B$4:$B$300,$A136,Распис!$C$4:$C$300,"&lt;="&amp;Q$1,Распис!$D$4:$D$300,"&gt;="&amp;Q$1)&gt;0,SUMIFS(Распис!$G$4:$G$300,Распис!$B$4:$B$300,$A136,Распис!$C$4:$C$300,"&lt;="&amp;Q$1,Распис!$D$4:$D$300,"&gt;="&amp;Q$1),SUMIF(База!$B$3:$B$305,$A136,База!$G$3:$G$152))</f>
        <v>0</v>
      </c>
      <c r="R136" s="46">
        <f ca="1">IF(COUNTIFS(Распис!$B$4:$B$300,$A136,Распис!$C$4:$C$300,"&lt;="&amp;R$1,Распис!$D$4:$D$300,"&gt;="&amp;R$1)&gt;0,SUMIFS(Распис!$H$4:$H$300,Распис!$B$4:$B$300,$A136,Распис!$C$4:$C$300,"&lt;="&amp;R$1,Распис!$D$4:$D$300,"&gt;="&amp;R$1),SUMIF(База!$B$3:$B$305,$A136,База!$H$3:$H$152))</f>
        <v>0</v>
      </c>
      <c r="S136" s="46">
        <f ca="1">IF(COUNTIFS(Распис!$B$4:$B$300,$A136,Распис!$C$4:$C$300,"&lt;="&amp;S$1,Распис!$D$4:$D$300,"&gt;="&amp;S$1)&gt;0,SUMIFS(Распис!$I$4:$I$300,Распис!$B$4:$B$300,$A136,Распис!$C$4:$C$300,"&lt;="&amp;S$1,Распис!$D$4:$D$300,"&gt;="&amp;S$1),SUMIF(База!$B$3:$B$305,$A136,База!$I$3:$I$152))</f>
        <v>0</v>
      </c>
      <c r="T136" s="46">
        <f ca="1">IF(COUNTIFS(Распис!$B$4:$B$300,$A136,Распис!$C$4:$C$300,"&lt;="&amp;T$1,Распис!$D$4:$D$300,"&gt;="&amp;T$1)&gt;0,SUMIFS(Распис!$J$4:$J$300,Распис!$B$4:$B$300,$A136,Распис!$C$4:$C$300,"&lt;="&amp;T$1,Распис!$D$4:$D$300,"&gt;="&amp;T$1),SUMIF(База!$B$3:$B$305,$A136,База!$J$3:$J$152))</f>
        <v>0</v>
      </c>
      <c r="U136" s="46">
        <f ca="1">IF(COUNTIFS(Распис!$B$4:$B$300,$A136,Распис!$C$4:$C$300,"&lt;="&amp;U$1,Распис!$D$4:$D$300,"&gt;="&amp;U$1)&gt;0,SUMIFS(Распис!$K$4:$K$300,Распис!$B$4:$B$300,$A136,Распис!$C$4:$C$300,"&lt;="&amp;U$1,Распис!$D$4:$D$300,"&gt;="&amp;U$1),SUMIF(База!$B$3:$B$305,$A136,База!$K$3:$K$152))</f>
        <v>0</v>
      </c>
      <c r="V136" s="46" t="s">
        <v>23</v>
      </c>
      <c r="W136" s="46">
        <f ca="1">IF(COUNTIFS(Распис!$B$4:$B$300,$A136,Распис!$C$4:$C$300,"&lt;="&amp;W$1,Распис!$D$4:$D$300,"&gt;="&amp;W$1)&gt;0,SUMIFS(Распис!$F$4:$F$300,Распис!$B$4:$B$300,$A136,Распис!$C$4:$C$300,"&lt;="&amp;W$1,Распис!$D$4:$D$300,"&gt;="&amp;W$1),SUMIF(База!$B$3:$B$305,$A136,База!$F$3:$F$152))</f>
        <v>0</v>
      </c>
      <c r="X136" s="46">
        <f ca="1">IF(COUNTIFS(Распис!$B$4:$B$300,$A136,Распис!$C$4:$C$300,"&lt;="&amp;X$1,Распис!$D$4:$D$300,"&gt;="&amp;X$1)&gt;0,SUMIFS(Распис!$G$4:$G$300,Распис!$B$4:$B$300,$A136,Распис!$C$4:$C$300,"&lt;="&amp;X$1,Распис!$D$4:$D$300,"&gt;="&amp;X$1),SUMIF(База!$B$3:$B$305,$A136,База!$G$3:$G$152))</f>
        <v>0</v>
      </c>
      <c r="Y136" s="46">
        <f ca="1">IF(COUNTIFS(Распис!$B$4:$B$300,$A136,Распис!$C$4:$C$300,"&lt;="&amp;Y$1,Распис!$D$4:$D$300,"&gt;="&amp;Y$1)&gt;0,SUMIFS(Распис!$H$4:$H$300,Распис!$B$4:$B$300,$A136,Распис!$C$4:$C$300,"&lt;="&amp;Y$1,Распис!$D$4:$D$300,"&gt;="&amp;Y$1),SUMIF(База!$B$3:$B$305,$A136,База!$H$3:$H$152))</f>
        <v>0</v>
      </c>
      <c r="Z136" s="46">
        <f ca="1">IF(COUNTIFS(Распис!$B$4:$B$300,$A136,Распис!$C$4:$C$300,"&lt;="&amp;Z$1,Распис!$D$4:$D$300,"&gt;="&amp;Z$1)&gt;0,SUMIFS(Распис!$I$4:$I$300,Распис!$B$4:$B$300,$A136,Распис!$C$4:$C$300,"&lt;="&amp;Z$1,Распис!$D$4:$D$300,"&gt;="&amp;Z$1),SUMIF(База!$B$3:$B$305,$A136,База!$I$3:$I$152))</f>
        <v>0</v>
      </c>
      <c r="AA136" s="46">
        <f ca="1">IF(COUNTIFS(Распис!$B$4:$B$300,$A136,Распис!$C$4:$C$300,"&lt;="&amp;AA$1,Распис!$D$4:$D$300,"&gt;="&amp;AA$1)&gt;0,SUMIFS(Распис!$J$4:$J$300,Распис!$B$4:$B$300,$A136,Распис!$C$4:$C$300,"&lt;="&amp;AA$1,Распис!$D$4:$D$300,"&gt;="&amp;AA$1),SUMIF(База!$B$3:$B$305,$A136,База!$J$3:$J$152))</f>
        <v>0</v>
      </c>
      <c r="AB136" s="46">
        <f ca="1">IF(COUNTIFS(Распис!$B$4:$B$300,$A136,Распис!$C$4:$C$300,"&lt;="&amp;AB$1,Распис!$D$4:$D$300,"&gt;="&amp;AB$1)&gt;0,SUMIFS(Распис!$K$4:$K$300,Распис!$B$4:$B$300,$A136,Распис!$C$4:$C$300,"&lt;="&amp;AB$1,Распис!$D$4:$D$300,"&gt;="&amp;AB$1),SUMIF(База!$B$3:$B$305,$A136,База!$K$3:$K$152))</f>
        <v>0</v>
      </c>
      <c r="AC136" s="46" t="s">
        <v>23</v>
      </c>
      <c r="AD136" s="46">
        <f ca="1">IF(COUNTIFS(Распис!$B$4:$B$300,$A136,Распис!$C$4:$C$300,"&lt;="&amp;AD$1,Распис!$D$4:$D$300,"&gt;="&amp;AD$1)&gt;0,SUMIFS(Распис!$F$4:$F$300,Распис!$B$4:$B$300,$A136,Распис!$C$4:$C$300,"&lt;="&amp;AD$1,Распис!$D$4:$D$300,"&gt;="&amp;AD$1),SUMIF(База!$B$3:$B$305,$A136,База!$F$3:$F$152))</f>
        <v>0</v>
      </c>
      <c r="AE136" s="46">
        <f ca="1">IF(COUNTIFS(Распис!$B$4:$B$300,$A136,Распис!$C$4:$C$300,"&lt;="&amp;AE$1,Распис!$D$4:$D$300,"&gt;="&amp;AE$1)&gt;0,SUMIFS(Распис!$G$4:$G$300,Распис!$B$4:$B$300,$A136,Распис!$C$4:$C$300,"&lt;="&amp;AE$1,Распис!$D$4:$D$300,"&gt;="&amp;AE$1),SUMIF(База!$B$3:$B$305,$A136,База!$G$3:$G$152))</f>
        <v>0</v>
      </c>
      <c r="AF136" s="46">
        <f ca="1">IF(COUNTIFS(Распис!$B$4:$B$300,$A136,Распис!$C$4:$C$300,"&lt;="&amp;AF$1,Распис!$D$4:$D$300,"&gt;="&amp;AF$1)&gt;0,SUMIFS(Распис!$H$4:$H$300,Распис!$B$4:$B$300,$A136,Распис!$C$4:$C$300,"&lt;="&amp;AF$1,Распис!$D$4:$D$300,"&gt;="&amp;AF$1),SUMIF(База!$B$3:$B$305,$A136,База!$H$3:$H$152))</f>
        <v>0</v>
      </c>
      <c r="AG136" s="46">
        <f t="shared" ca="1" si="25"/>
        <v>0</v>
      </c>
      <c r="AH136" s="46">
        <f ca="1">AG136-SUMIFS(Распред!$G$4:$G$300,Распред!$B$4:$B$300,"январь",Распред!$F$4:$F$300,A136)</f>
        <v>0</v>
      </c>
      <c r="AI136" s="46">
        <f ca="1">AH136+(COUNTIF(B136:AF136,"КД")+SUMIFS(Распред!$AH$4:$AH$300,Распред!$F$4:$F$300,A136,Распред!$B$4:$B$300,"январь"))*4</f>
        <v>20</v>
      </c>
      <c r="AJ136" s="46">
        <f t="shared" ca="1" si="26"/>
        <v>0</v>
      </c>
      <c r="AK136" s="46">
        <f t="shared" ca="1" si="27"/>
        <v>0</v>
      </c>
      <c r="AL136" s="46">
        <f>SUMIFS(Распред!$K$4:$K$300,Распред!$B$4:$B$300,"январь",Распред!$J$4:$J$300,A136)+SUMIFS(Распред!$M$4:$M$300,Распред!$B$4:$B$300,"январь",Распред!$L$4:$L$300,A136)+SUMIFS(Распред!$O$4:$O$300,Распред!$B$4:$B$300,"январь",Распред!$N$4:$N$300,A136)+SUMIFS(Распред!$Q$4:$Q$300,Распред!$B$4:$B$300,"январь",Распред!$P$4:$P$300,A136)+SUMIFS(Распред!$S$4:$S$300,Распред!$B$4:$B$300,"январь",Распред!$R$4:$R$300,A136)+SUMIFS(Распред!$U$4:$U$300,Распред!$B$4:$B$300,"январь",Распред!$T$4:$T$300,A136)+SUMIFS(Распред!$W$4:$W$300,Распред!$B$4:$B$300,"январь",Распред!$V$4:$V$300,A136)+SUMIFS(Распред!$Y$4:$Y$300,Распред!$B$4:$B$300,"январь",Распред!$X$4:$X$300,A136)+SUMIFS(Распред!$AA$4:$AA$300,Распред!$B$4:$B$300,"январь",Распред!$Z$4:$Z$300,A136)+SUMIFS(Распред!$AC$4:$AC$300,Распред!$B$4:$B$300,"январь",Распред!$AB$4:$AB$300,A136)</f>
        <v>0</v>
      </c>
      <c r="AM136" s="46">
        <f t="shared" ca="1" si="28"/>
        <v>0</v>
      </c>
      <c r="AN136" s="46">
        <f t="shared" ca="1" si="29"/>
        <v>0</v>
      </c>
      <c r="AO136" s="46">
        <f t="shared" ca="1" si="30"/>
        <v>0</v>
      </c>
      <c r="AP136" s="46"/>
      <c r="AQ136" s="46">
        <f t="shared" ca="1" si="31"/>
        <v>0</v>
      </c>
      <c r="AR136" s="47"/>
      <c r="AS136" s="47">
        <f t="shared" ca="1" si="32"/>
        <v>0</v>
      </c>
      <c r="AT136" s="47"/>
      <c r="AU136" s="47"/>
      <c r="AV136" s="47"/>
      <c r="AW136" s="47"/>
      <c r="AX136" s="47"/>
      <c r="AY136" s="47"/>
      <c r="AZ136" s="47"/>
      <c r="BA136" s="47"/>
      <c r="BB136" s="47"/>
    </row>
    <row r="137" spans="1:78" x14ac:dyDescent="0.25">
      <c r="A137" s="47">
        <f>База!B137</f>
        <v>0</v>
      </c>
      <c r="B137" s="46" t="s">
        <v>24</v>
      </c>
      <c r="C137" s="46" t="s">
        <v>24</v>
      </c>
      <c r="D137" s="46" t="s">
        <v>25</v>
      </c>
      <c r="E137" s="46" t="s">
        <v>25</v>
      </c>
      <c r="F137" s="46" t="s">
        <v>25</v>
      </c>
      <c r="G137" s="46" t="s">
        <v>25</v>
      </c>
      <c r="H137" s="46" t="s">
        <v>23</v>
      </c>
      <c r="I137" s="46" t="s">
        <v>25</v>
      </c>
      <c r="J137" s="46">
        <f ca="1">IF(COUNTIFS(Распис!$B$4:$B$300,$A137,Распис!$C$4:$C$300,"&lt;="&amp;J$1,Распис!$D$4:$D$300,"&gt;="&amp;J$1)&gt;0,SUMIFS(Распис!$G$4:$G$300,Распис!$B$4:$B$300,$A137,Распис!$C$4:$C$300,"&lt;="&amp;J$1,Распис!$D$4:$D$300,"&gt;="&amp;J$1),SUMIF(База!$B$3:$B$305,$A137,База!$G$3:$G$152))</f>
        <v>0</v>
      </c>
      <c r="K137" s="46">
        <f ca="1">IF(COUNTIFS(Распис!$B$4:$B$300,$A137,Распис!$C$4:$C$300,"&lt;="&amp;K$1,Распис!$D$4:$D$300,"&gt;="&amp;K$1)&gt;0,SUMIFS(Распис!$H$4:$H$300,Распис!$B$4:$B$300,$A137,Распис!$C$4:$C$300,"&lt;="&amp;K$1,Распис!$D$4:$D$300,"&gt;="&amp;K$1),SUMIF(База!$B$3:$B$305,$A137,База!$H$3:$H$152))</f>
        <v>0</v>
      </c>
      <c r="L137" s="46">
        <f ca="1">IF(COUNTIFS(Распис!$B$4:$B$300,$A137,Распис!$C$4:$C$300,"&lt;="&amp;L$1,Распис!$D$4:$D$300,"&gt;="&amp;L$1)&gt;0,SUMIFS(Распис!$I$4:$I$300,Распис!$B$4:$B$300,$A137,Распис!$C$4:$C$300,"&lt;="&amp;L$1,Распис!$D$4:$D$300,"&gt;="&amp;L$1),SUMIF(База!$B$3:$B$305,$A137,База!$I$3:$I$152))</f>
        <v>0</v>
      </c>
      <c r="M137" s="46">
        <f ca="1">IF(COUNTIFS(Распис!$B$4:$B$300,$A137,Распис!$C$4:$C$300,"&lt;="&amp;M$1,Распис!$D$4:$D$300,"&gt;="&amp;M$1)&gt;0,SUMIFS(Распис!$J$4:$J$300,Распис!$B$4:$B$300,$A137,Распис!$C$4:$C$300,"&lt;="&amp;M$1,Распис!$D$4:$D$300,"&gt;="&amp;M$1),SUMIF(База!$B$3:$B$305,$A137,База!$J$3:$J$152))</f>
        <v>0</v>
      </c>
      <c r="N137" s="46">
        <f ca="1">IF(COUNTIFS(Распис!$B$4:$B$300,$A137,Распис!$C$4:$C$300,"&lt;="&amp;N$1,Распис!$D$4:$D$300,"&gt;="&amp;N$1)&gt;0,SUMIFS(Распис!$K$4:$K$300,Распис!$B$4:$B$300,$A137,Распис!$C$4:$C$300,"&lt;="&amp;N$1,Распис!$D$4:$D$300,"&gt;="&amp;N$1),SUMIF(База!$B$3:$B$305,$A137,База!$K$3:$K$152))</f>
        <v>0</v>
      </c>
      <c r="O137" s="46" t="s">
        <v>23</v>
      </c>
      <c r="P137" s="46">
        <f ca="1">IF(COUNTIFS(Распис!$B$4:$B$300,$A137,Распис!$C$4:$C$300,"&lt;="&amp;P$1,Распис!$D$4:$D$300,"&gt;="&amp;P$1)&gt;0,SUMIFS(Распис!$F$4:$F$300,Распис!$B$4:$B$300,$A137,Распис!$C$4:$C$300,"&lt;="&amp;P$1,Распис!$D$4:$D$300,"&gt;="&amp;P$1),SUMIF(База!$B$3:$B$305,$A137,База!$F$3:$F$152))</f>
        <v>0</v>
      </c>
      <c r="Q137" s="46">
        <f ca="1">IF(COUNTIFS(Распис!$B$4:$B$300,$A137,Распис!$C$4:$C$300,"&lt;="&amp;Q$1,Распис!$D$4:$D$300,"&gt;="&amp;Q$1)&gt;0,SUMIFS(Распис!$G$4:$G$300,Распис!$B$4:$B$300,$A137,Распис!$C$4:$C$300,"&lt;="&amp;Q$1,Распис!$D$4:$D$300,"&gt;="&amp;Q$1),SUMIF(База!$B$3:$B$305,$A137,База!$G$3:$G$152))</f>
        <v>0</v>
      </c>
      <c r="R137" s="46">
        <f ca="1">IF(COUNTIFS(Распис!$B$4:$B$300,$A137,Распис!$C$4:$C$300,"&lt;="&amp;R$1,Распис!$D$4:$D$300,"&gt;="&amp;R$1)&gt;0,SUMIFS(Распис!$H$4:$H$300,Распис!$B$4:$B$300,$A137,Распис!$C$4:$C$300,"&lt;="&amp;R$1,Распис!$D$4:$D$300,"&gt;="&amp;R$1),SUMIF(База!$B$3:$B$305,$A137,База!$H$3:$H$152))</f>
        <v>0</v>
      </c>
      <c r="S137" s="46">
        <f ca="1">IF(COUNTIFS(Распис!$B$4:$B$300,$A137,Распис!$C$4:$C$300,"&lt;="&amp;S$1,Распис!$D$4:$D$300,"&gt;="&amp;S$1)&gt;0,SUMIFS(Распис!$I$4:$I$300,Распис!$B$4:$B$300,$A137,Распис!$C$4:$C$300,"&lt;="&amp;S$1,Распис!$D$4:$D$300,"&gt;="&amp;S$1),SUMIF(База!$B$3:$B$305,$A137,База!$I$3:$I$152))</f>
        <v>0</v>
      </c>
      <c r="T137" s="46">
        <f ca="1">IF(COUNTIFS(Распис!$B$4:$B$300,$A137,Распис!$C$4:$C$300,"&lt;="&amp;T$1,Распис!$D$4:$D$300,"&gt;="&amp;T$1)&gt;0,SUMIFS(Распис!$J$4:$J$300,Распис!$B$4:$B$300,$A137,Распис!$C$4:$C$300,"&lt;="&amp;T$1,Распис!$D$4:$D$300,"&gt;="&amp;T$1),SUMIF(База!$B$3:$B$305,$A137,База!$J$3:$J$152))</f>
        <v>0</v>
      </c>
      <c r="U137" s="46">
        <f ca="1">IF(COUNTIFS(Распис!$B$4:$B$300,$A137,Распис!$C$4:$C$300,"&lt;="&amp;U$1,Распис!$D$4:$D$300,"&gt;="&amp;U$1)&gt;0,SUMIFS(Распис!$K$4:$K$300,Распис!$B$4:$B$300,$A137,Распис!$C$4:$C$300,"&lt;="&amp;U$1,Распис!$D$4:$D$300,"&gt;="&amp;U$1),SUMIF(База!$B$3:$B$305,$A137,База!$K$3:$K$152))</f>
        <v>0</v>
      </c>
      <c r="V137" s="46" t="s">
        <v>23</v>
      </c>
      <c r="W137" s="46">
        <f ca="1">IF(COUNTIFS(Распис!$B$4:$B$300,$A137,Распис!$C$4:$C$300,"&lt;="&amp;W$1,Распис!$D$4:$D$300,"&gt;="&amp;W$1)&gt;0,SUMIFS(Распис!$F$4:$F$300,Распис!$B$4:$B$300,$A137,Распис!$C$4:$C$300,"&lt;="&amp;W$1,Распис!$D$4:$D$300,"&gt;="&amp;W$1),SUMIF(База!$B$3:$B$305,$A137,База!$F$3:$F$152))</f>
        <v>0</v>
      </c>
      <c r="X137" s="46">
        <f ca="1">IF(COUNTIFS(Распис!$B$4:$B$300,$A137,Распис!$C$4:$C$300,"&lt;="&amp;X$1,Распис!$D$4:$D$300,"&gt;="&amp;X$1)&gt;0,SUMIFS(Распис!$G$4:$G$300,Распис!$B$4:$B$300,$A137,Распис!$C$4:$C$300,"&lt;="&amp;X$1,Распис!$D$4:$D$300,"&gt;="&amp;X$1),SUMIF(База!$B$3:$B$305,$A137,База!$G$3:$G$152))</f>
        <v>0</v>
      </c>
      <c r="Y137" s="46">
        <f ca="1">IF(COUNTIFS(Распис!$B$4:$B$300,$A137,Распис!$C$4:$C$300,"&lt;="&amp;Y$1,Распис!$D$4:$D$300,"&gt;="&amp;Y$1)&gt;0,SUMIFS(Распис!$H$4:$H$300,Распис!$B$4:$B$300,$A137,Распис!$C$4:$C$300,"&lt;="&amp;Y$1,Распис!$D$4:$D$300,"&gt;="&amp;Y$1),SUMIF(База!$B$3:$B$305,$A137,База!$H$3:$H$152))</f>
        <v>0</v>
      </c>
      <c r="Z137" s="46">
        <f ca="1">IF(COUNTIFS(Распис!$B$4:$B$300,$A137,Распис!$C$4:$C$300,"&lt;="&amp;Z$1,Распис!$D$4:$D$300,"&gt;="&amp;Z$1)&gt;0,SUMIFS(Распис!$I$4:$I$300,Распис!$B$4:$B$300,$A137,Распис!$C$4:$C$300,"&lt;="&amp;Z$1,Распис!$D$4:$D$300,"&gt;="&amp;Z$1),SUMIF(База!$B$3:$B$305,$A137,База!$I$3:$I$152))</f>
        <v>0</v>
      </c>
      <c r="AA137" s="46">
        <f ca="1">IF(COUNTIFS(Распис!$B$4:$B$300,$A137,Распис!$C$4:$C$300,"&lt;="&amp;AA$1,Распис!$D$4:$D$300,"&gt;="&amp;AA$1)&gt;0,SUMIFS(Распис!$J$4:$J$300,Распис!$B$4:$B$300,$A137,Распис!$C$4:$C$300,"&lt;="&amp;AA$1,Распис!$D$4:$D$300,"&gt;="&amp;AA$1),SUMIF(База!$B$3:$B$305,$A137,База!$J$3:$J$152))</f>
        <v>0</v>
      </c>
      <c r="AB137" s="46">
        <f ca="1">IF(COUNTIFS(Распис!$B$4:$B$300,$A137,Распис!$C$4:$C$300,"&lt;="&amp;AB$1,Распис!$D$4:$D$300,"&gt;="&amp;AB$1)&gt;0,SUMIFS(Распис!$K$4:$K$300,Распис!$B$4:$B$300,$A137,Распис!$C$4:$C$300,"&lt;="&amp;AB$1,Распис!$D$4:$D$300,"&gt;="&amp;AB$1),SUMIF(База!$B$3:$B$305,$A137,База!$K$3:$K$152))</f>
        <v>0</v>
      </c>
      <c r="AC137" s="46" t="s">
        <v>23</v>
      </c>
      <c r="AD137" s="46">
        <f ca="1">IF(COUNTIFS(Распис!$B$4:$B$300,$A137,Распис!$C$4:$C$300,"&lt;="&amp;AD$1,Распис!$D$4:$D$300,"&gt;="&amp;AD$1)&gt;0,SUMIFS(Распис!$F$4:$F$300,Распис!$B$4:$B$300,$A137,Распис!$C$4:$C$300,"&lt;="&amp;AD$1,Распис!$D$4:$D$300,"&gt;="&amp;AD$1),SUMIF(База!$B$3:$B$305,$A137,База!$F$3:$F$152))</f>
        <v>0</v>
      </c>
      <c r="AE137" s="46">
        <f ca="1">IF(COUNTIFS(Распис!$B$4:$B$300,$A137,Распис!$C$4:$C$300,"&lt;="&amp;AE$1,Распис!$D$4:$D$300,"&gt;="&amp;AE$1)&gt;0,SUMIFS(Распис!$G$4:$G$300,Распис!$B$4:$B$300,$A137,Распис!$C$4:$C$300,"&lt;="&amp;AE$1,Распис!$D$4:$D$300,"&gt;="&amp;AE$1),SUMIF(База!$B$3:$B$305,$A137,База!$G$3:$G$152))</f>
        <v>0</v>
      </c>
      <c r="AF137" s="46">
        <f ca="1">IF(COUNTIFS(Распис!$B$4:$B$300,$A137,Распис!$C$4:$C$300,"&lt;="&amp;AF$1,Распис!$D$4:$D$300,"&gt;="&amp;AF$1)&gt;0,SUMIFS(Распис!$H$4:$H$300,Распис!$B$4:$B$300,$A137,Распис!$C$4:$C$300,"&lt;="&amp;AF$1,Распис!$D$4:$D$300,"&gt;="&amp;AF$1),SUMIF(База!$B$3:$B$305,$A137,База!$H$3:$H$152))</f>
        <v>0</v>
      </c>
      <c r="AG137" s="46">
        <f t="shared" ca="1" si="25"/>
        <v>0</v>
      </c>
      <c r="AH137" s="46">
        <f ca="1">AG137-SUMIFS(Распред!$G$4:$G$300,Распред!$B$4:$B$300,"январь",Распред!$F$4:$F$300,A137)</f>
        <v>0</v>
      </c>
      <c r="AI137" s="46">
        <f ca="1">AH137+(COUNTIF(B137:AF137,"КД")+SUMIFS(Распред!$AH$4:$AH$300,Распред!$F$4:$F$300,A137,Распред!$B$4:$B$300,"январь"))*4</f>
        <v>20</v>
      </c>
      <c r="AJ137" s="46">
        <f t="shared" ca="1" si="26"/>
        <v>0</v>
      </c>
      <c r="AK137" s="46">
        <f t="shared" ca="1" si="27"/>
        <v>0</v>
      </c>
      <c r="AL137" s="46">
        <f>SUMIFS(Распред!$K$4:$K$300,Распред!$B$4:$B$300,"январь",Распред!$J$4:$J$300,A137)+SUMIFS(Распред!$M$4:$M$300,Распред!$B$4:$B$300,"январь",Распред!$L$4:$L$300,A137)+SUMIFS(Распред!$O$4:$O$300,Распред!$B$4:$B$300,"январь",Распред!$N$4:$N$300,A137)+SUMIFS(Распред!$Q$4:$Q$300,Распред!$B$4:$B$300,"январь",Распред!$P$4:$P$300,A137)+SUMIFS(Распред!$S$4:$S$300,Распред!$B$4:$B$300,"январь",Распред!$R$4:$R$300,A137)+SUMIFS(Распред!$U$4:$U$300,Распред!$B$4:$B$300,"январь",Распред!$T$4:$T$300,A137)+SUMIFS(Распред!$W$4:$W$300,Распред!$B$4:$B$300,"январь",Распред!$V$4:$V$300,A137)+SUMIFS(Распред!$Y$4:$Y$300,Распред!$B$4:$B$300,"январь",Распред!$X$4:$X$300,A137)+SUMIFS(Распред!$AA$4:$AA$300,Распред!$B$4:$B$300,"январь",Распред!$Z$4:$Z$300,A137)+SUMIFS(Распред!$AC$4:$AC$300,Распред!$B$4:$B$300,"январь",Распред!$AB$4:$AB$300,A137)</f>
        <v>0</v>
      </c>
      <c r="AM137" s="46">
        <f t="shared" ca="1" si="28"/>
        <v>0</v>
      </c>
      <c r="AN137" s="46">
        <f t="shared" ca="1" si="29"/>
        <v>0</v>
      </c>
      <c r="AO137" s="46">
        <f t="shared" ca="1" si="30"/>
        <v>0</v>
      </c>
      <c r="AP137" s="46"/>
      <c r="AQ137" s="46">
        <f t="shared" ca="1" si="31"/>
        <v>0</v>
      </c>
      <c r="AR137" s="47"/>
      <c r="AS137" s="47">
        <f t="shared" ca="1" si="32"/>
        <v>0</v>
      </c>
      <c r="AT137" s="47"/>
      <c r="AU137" s="47"/>
      <c r="AV137" s="47"/>
      <c r="AW137" s="47"/>
      <c r="AX137" s="47"/>
      <c r="AY137" s="47"/>
      <c r="AZ137" s="47"/>
      <c r="BA137" s="47"/>
      <c r="BB137" s="47"/>
    </row>
    <row r="138" spans="1:78" x14ac:dyDescent="0.25">
      <c r="A138" s="47">
        <f>База!B138</f>
        <v>0</v>
      </c>
      <c r="B138" s="46" t="s">
        <v>24</v>
      </c>
      <c r="C138" s="46" t="s">
        <v>24</v>
      </c>
      <c r="D138" s="46" t="s">
        <v>25</v>
      </c>
      <c r="E138" s="46" t="s">
        <v>25</v>
      </c>
      <c r="F138" s="46" t="s">
        <v>25</v>
      </c>
      <c r="G138" s="46" t="s">
        <v>25</v>
      </c>
      <c r="H138" s="46" t="s">
        <v>23</v>
      </c>
      <c r="I138" s="46" t="s">
        <v>25</v>
      </c>
      <c r="J138" s="46">
        <f ca="1">IF(COUNTIFS(Распис!$B$4:$B$300,$A138,Распис!$C$4:$C$300,"&lt;="&amp;J$1,Распис!$D$4:$D$300,"&gt;="&amp;J$1)&gt;0,SUMIFS(Распис!$G$4:$G$300,Распис!$B$4:$B$300,$A138,Распис!$C$4:$C$300,"&lt;="&amp;J$1,Распис!$D$4:$D$300,"&gt;="&amp;J$1),SUMIF(База!$B$3:$B$305,$A138,База!$G$3:$G$152))</f>
        <v>0</v>
      </c>
      <c r="K138" s="46">
        <f ca="1">IF(COUNTIFS(Распис!$B$4:$B$300,$A138,Распис!$C$4:$C$300,"&lt;="&amp;K$1,Распис!$D$4:$D$300,"&gt;="&amp;K$1)&gt;0,SUMIFS(Распис!$H$4:$H$300,Распис!$B$4:$B$300,$A138,Распис!$C$4:$C$300,"&lt;="&amp;K$1,Распис!$D$4:$D$300,"&gt;="&amp;K$1),SUMIF(База!$B$3:$B$305,$A138,База!$H$3:$H$152))</f>
        <v>0</v>
      </c>
      <c r="L138" s="46">
        <f ca="1">IF(COUNTIFS(Распис!$B$4:$B$300,$A138,Распис!$C$4:$C$300,"&lt;="&amp;L$1,Распис!$D$4:$D$300,"&gt;="&amp;L$1)&gt;0,SUMIFS(Распис!$I$4:$I$300,Распис!$B$4:$B$300,$A138,Распис!$C$4:$C$300,"&lt;="&amp;L$1,Распис!$D$4:$D$300,"&gt;="&amp;L$1),SUMIF(База!$B$3:$B$305,$A138,База!$I$3:$I$152))</f>
        <v>0</v>
      </c>
      <c r="M138" s="46">
        <f ca="1">IF(COUNTIFS(Распис!$B$4:$B$300,$A138,Распис!$C$4:$C$300,"&lt;="&amp;M$1,Распис!$D$4:$D$300,"&gt;="&amp;M$1)&gt;0,SUMIFS(Распис!$J$4:$J$300,Распис!$B$4:$B$300,$A138,Распис!$C$4:$C$300,"&lt;="&amp;M$1,Распис!$D$4:$D$300,"&gt;="&amp;M$1),SUMIF(База!$B$3:$B$305,$A138,База!$J$3:$J$152))</f>
        <v>0</v>
      </c>
      <c r="N138" s="46">
        <f ca="1">IF(COUNTIFS(Распис!$B$4:$B$300,$A138,Распис!$C$4:$C$300,"&lt;="&amp;N$1,Распис!$D$4:$D$300,"&gt;="&amp;N$1)&gt;0,SUMIFS(Распис!$K$4:$K$300,Распис!$B$4:$B$300,$A138,Распис!$C$4:$C$300,"&lt;="&amp;N$1,Распис!$D$4:$D$300,"&gt;="&amp;N$1),SUMIF(База!$B$3:$B$305,$A138,База!$K$3:$K$152))</f>
        <v>0</v>
      </c>
      <c r="O138" s="46" t="s">
        <v>23</v>
      </c>
      <c r="P138" s="46">
        <f ca="1">IF(COUNTIFS(Распис!$B$4:$B$300,$A138,Распис!$C$4:$C$300,"&lt;="&amp;P$1,Распис!$D$4:$D$300,"&gt;="&amp;P$1)&gt;0,SUMIFS(Распис!$F$4:$F$300,Распис!$B$4:$B$300,$A138,Распис!$C$4:$C$300,"&lt;="&amp;P$1,Распис!$D$4:$D$300,"&gt;="&amp;P$1),SUMIF(База!$B$3:$B$305,$A138,База!$F$3:$F$152))</f>
        <v>0</v>
      </c>
      <c r="Q138" s="46">
        <f ca="1">IF(COUNTIFS(Распис!$B$4:$B$300,$A138,Распис!$C$4:$C$300,"&lt;="&amp;Q$1,Распис!$D$4:$D$300,"&gt;="&amp;Q$1)&gt;0,SUMIFS(Распис!$G$4:$G$300,Распис!$B$4:$B$300,$A138,Распис!$C$4:$C$300,"&lt;="&amp;Q$1,Распис!$D$4:$D$300,"&gt;="&amp;Q$1),SUMIF(База!$B$3:$B$305,$A138,База!$G$3:$G$152))</f>
        <v>0</v>
      </c>
      <c r="R138" s="46">
        <f ca="1">IF(COUNTIFS(Распис!$B$4:$B$300,$A138,Распис!$C$4:$C$300,"&lt;="&amp;R$1,Распис!$D$4:$D$300,"&gt;="&amp;R$1)&gt;0,SUMIFS(Распис!$H$4:$H$300,Распис!$B$4:$B$300,$A138,Распис!$C$4:$C$300,"&lt;="&amp;R$1,Распис!$D$4:$D$300,"&gt;="&amp;R$1),SUMIF(База!$B$3:$B$305,$A138,База!$H$3:$H$152))</f>
        <v>0</v>
      </c>
      <c r="S138" s="46">
        <f ca="1">IF(COUNTIFS(Распис!$B$4:$B$300,$A138,Распис!$C$4:$C$300,"&lt;="&amp;S$1,Распис!$D$4:$D$300,"&gt;="&amp;S$1)&gt;0,SUMIFS(Распис!$I$4:$I$300,Распис!$B$4:$B$300,$A138,Распис!$C$4:$C$300,"&lt;="&amp;S$1,Распис!$D$4:$D$300,"&gt;="&amp;S$1),SUMIF(База!$B$3:$B$305,$A138,База!$I$3:$I$152))</f>
        <v>0</v>
      </c>
      <c r="T138" s="46">
        <f ca="1">IF(COUNTIFS(Распис!$B$4:$B$300,$A138,Распис!$C$4:$C$300,"&lt;="&amp;T$1,Распис!$D$4:$D$300,"&gt;="&amp;T$1)&gt;0,SUMIFS(Распис!$J$4:$J$300,Распис!$B$4:$B$300,$A138,Распис!$C$4:$C$300,"&lt;="&amp;T$1,Распис!$D$4:$D$300,"&gt;="&amp;T$1),SUMIF(База!$B$3:$B$305,$A138,База!$J$3:$J$152))</f>
        <v>0</v>
      </c>
      <c r="U138" s="46">
        <f ca="1">IF(COUNTIFS(Распис!$B$4:$B$300,$A138,Распис!$C$4:$C$300,"&lt;="&amp;U$1,Распис!$D$4:$D$300,"&gt;="&amp;U$1)&gt;0,SUMIFS(Распис!$K$4:$K$300,Распис!$B$4:$B$300,$A138,Распис!$C$4:$C$300,"&lt;="&amp;U$1,Распис!$D$4:$D$300,"&gt;="&amp;U$1),SUMIF(База!$B$3:$B$305,$A138,База!$K$3:$K$152))</f>
        <v>0</v>
      </c>
      <c r="V138" s="46" t="s">
        <v>23</v>
      </c>
      <c r="W138" s="46">
        <f ca="1">IF(COUNTIFS(Распис!$B$4:$B$300,$A138,Распис!$C$4:$C$300,"&lt;="&amp;W$1,Распис!$D$4:$D$300,"&gt;="&amp;W$1)&gt;0,SUMIFS(Распис!$F$4:$F$300,Распис!$B$4:$B$300,$A138,Распис!$C$4:$C$300,"&lt;="&amp;W$1,Распис!$D$4:$D$300,"&gt;="&amp;W$1),SUMIF(База!$B$3:$B$305,$A138,База!$F$3:$F$152))</f>
        <v>0</v>
      </c>
      <c r="X138" s="46">
        <f ca="1">IF(COUNTIFS(Распис!$B$4:$B$300,$A138,Распис!$C$4:$C$300,"&lt;="&amp;X$1,Распис!$D$4:$D$300,"&gt;="&amp;X$1)&gt;0,SUMIFS(Распис!$G$4:$G$300,Распис!$B$4:$B$300,$A138,Распис!$C$4:$C$300,"&lt;="&amp;X$1,Распис!$D$4:$D$300,"&gt;="&amp;X$1),SUMIF(База!$B$3:$B$305,$A138,База!$G$3:$G$152))</f>
        <v>0</v>
      </c>
      <c r="Y138" s="46">
        <f ca="1">IF(COUNTIFS(Распис!$B$4:$B$300,$A138,Распис!$C$4:$C$300,"&lt;="&amp;Y$1,Распис!$D$4:$D$300,"&gt;="&amp;Y$1)&gt;0,SUMIFS(Распис!$H$4:$H$300,Распис!$B$4:$B$300,$A138,Распис!$C$4:$C$300,"&lt;="&amp;Y$1,Распис!$D$4:$D$300,"&gt;="&amp;Y$1),SUMIF(База!$B$3:$B$305,$A138,База!$H$3:$H$152))</f>
        <v>0</v>
      </c>
      <c r="Z138" s="46">
        <f ca="1">IF(COUNTIFS(Распис!$B$4:$B$300,$A138,Распис!$C$4:$C$300,"&lt;="&amp;Z$1,Распис!$D$4:$D$300,"&gt;="&amp;Z$1)&gt;0,SUMIFS(Распис!$I$4:$I$300,Распис!$B$4:$B$300,$A138,Распис!$C$4:$C$300,"&lt;="&amp;Z$1,Распис!$D$4:$D$300,"&gt;="&amp;Z$1),SUMIF(База!$B$3:$B$305,$A138,База!$I$3:$I$152))</f>
        <v>0</v>
      </c>
      <c r="AA138" s="46">
        <f ca="1">IF(COUNTIFS(Распис!$B$4:$B$300,$A138,Распис!$C$4:$C$300,"&lt;="&amp;AA$1,Распис!$D$4:$D$300,"&gt;="&amp;AA$1)&gt;0,SUMIFS(Распис!$J$4:$J$300,Распис!$B$4:$B$300,$A138,Распис!$C$4:$C$300,"&lt;="&amp;AA$1,Распис!$D$4:$D$300,"&gt;="&amp;AA$1),SUMIF(База!$B$3:$B$305,$A138,База!$J$3:$J$152))</f>
        <v>0</v>
      </c>
      <c r="AB138" s="46">
        <f ca="1">IF(COUNTIFS(Распис!$B$4:$B$300,$A138,Распис!$C$4:$C$300,"&lt;="&amp;AB$1,Распис!$D$4:$D$300,"&gt;="&amp;AB$1)&gt;0,SUMIFS(Распис!$K$4:$K$300,Распис!$B$4:$B$300,$A138,Распис!$C$4:$C$300,"&lt;="&amp;AB$1,Распис!$D$4:$D$300,"&gt;="&amp;AB$1),SUMIF(База!$B$3:$B$305,$A138,База!$K$3:$K$152))</f>
        <v>0</v>
      </c>
      <c r="AC138" s="46" t="s">
        <v>23</v>
      </c>
      <c r="AD138" s="46">
        <f ca="1">IF(COUNTIFS(Распис!$B$4:$B$300,$A138,Распис!$C$4:$C$300,"&lt;="&amp;AD$1,Распис!$D$4:$D$300,"&gt;="&amp;AD$1)&gt;0,SUMIFS(Распис!$F$4:$F$300,Распис!$B$4:$B$300,$A138,Распис!$C$4:$C$300,"&lt;="&amp;AD$1,Распис!$D$4:$D$300,"&gt;="&amp;AD$1),SUMIF(База!$B$3:$B$305,$A138,База!$F$3:$F$152))</f>
        <v>0</v>
      </c>
      <c r="AE138" s="46">
        <f ca="1">IF(COUNTIFS(Распис!$B$4:$B$300,$A138,Распис!$C$4:$C$300,"&lt;="&amp;AE$1,Распис!$D$4:$D$300,"&gt;="&amp;AE$1)&gt;0,SUMIFS(Распис!$G$4:$G$300,Распис!$B$4:$B$300,$A138,Распис!$C$4:$C$300,"&lt;="&amp;AE$1,Распис!$D$4:$D$300,"&gt;="&amp;AE$1),SUMIF(База!$B$3:$B$305,$A138,База!$G$3:$G$152))</f>
        <v>0</v>
      </c>
      <c r="AF138" s="46">
        <f ca="1">IF(COUNTIFS(Распис!$B$4:$B$300,$A138,Распис!$C$4:$C$300,"&lt;="&amp;AF$1,Распис!$D$4:$D$300,"&gt;="&amp;AF$1)&gt;0,SUMIFS(Распис!$H$4:$H$300,Распис!$B$4:$B$300,$A138,Распис!$C$4:$C$300,"&lt;="&amp;AF$1,Распис!$D$4:$D$300,"&gt;="&amp;AF$1),SUMIF(База!$B$3:$B$305,$A138,База!$H$3:$H$152))</f>
        <v>0</v>
      </c>
      <c r="AG138" s="46">
        <f t="shared" ca="1" si="25"/>
        <v>0</v>
      </c>
      <c r="AH138" s="46">
        <f ca="1">AG138-SUMIFS(Распред!$G$4:$G$300,Распред!$B$4:$B$300,"январь",Распред!$F$4:$F$300,A138)</f>
        <v>0</v>
      </c>
      <c r="AI138" s="46">
        <f ca="1">AH138+(COUNTIF(B138:AF138,"КД")+SUMIFS(Распред!$AH$4:$AH$300,Распред!$F$4:$F$300,A138,Распред!$B$4:$B$300,"январь"))*4</f>
        <v>20</v>
      </c>
      <c r="AJ138" s="46">
        <f t="shared" ca="1" si="26"/>
        <v>0</v>
      </c>
      <c r="AK138" s="46">
        <f t="shared" ca="1" si="27"/>
        <v>0</v>
      </c>
      <c r="AL138" s="46">
        <f>SUMIFS(Распред!$K$4:$K$300,Распред!$B$4:$B$300,"январь",Распред!$J$4:$J$300,A138)+SUMIFS(Распред!$M$4:$M$300,Распред!$B$4:$B$300,"январь",Распред!$L$4:$L$300,A138)+SUMIFS(Распред!$O$4:$O$300,Распред!$B$4:$B$300,"январь",Распред!$N$4:$N$300,A138)+SUMIFS(Распред!$Q$4:$Q$300,Распред!$B$4:$B$300,"январь",Распред!$P$4:$P$300,A138)+SUMIFS(Распред!$S$4:$S$300,Распред!$B$4:$B$300,"январь",Распред!$R$4:$R$300,A138)+SUMIFS(Распред!$U$4:$U$300,Распред!$B$4:$B$300,"январь",Распред!$T$4:$T$300,A138)+SUMIFS(Распред!$W$4:$W$300,Распред!$B$4:$B$300,"январь",Распред!$V$4:$V$300,A138)+SUMIFS(Распред!$Y$4:$Y$300,Распред!$B$4:$B$300,"январь",Распред!$X$4:$X$300,A138)+SUMIFS(Распред!$AA$4:$AA$300,Распред!$B$4:$B$300,"январь",Распред!$Z$4:$Z$300,A138)+SUMIFS(Распред!$AC$4:$AC$300,Распред!$B$4:$B$300,"январь",Распред!$AB$4:$AB$300,A138)</f>
        <v>0</v>
      </c>
      <c r="AM138" s="46">
        <f t="shared" ca="1" si="28"/>
        <v>0</v>
      </c>
      <c r="AN138" s="46">
        <f t="shared" ca="1" si="29"/>
        <v>0</v>
      </c>
      <c r="AO138" s="46">
        <f t="shared" ca="1" si="30"/>
        <v>0</v>
      </c>
      <c r="AP138" s="46"/>
      <c r="AQ138" s="46">
        <f t="shared" ca="1" si="31"/>
        <v>0</v>
      </c>
      <c r="AR138" s="47"/>
      <c r="AS138" s="47">
        <f t="shared" ca="1" si="32"/>
        <v>0</v>
      </c>
      <c r="AT138" s="47"/>
      <c r="AU138" s="47"/>
      <c r="AV138" s="47"/>
      <c r="AW138" s="47"/>
      <c r="AX138" s="47"/>
      <c r="AY138" s="47"/>
      <c r="AZ138" s="47"/>
      <c r="BA138" s="47"/>
      <c r="BB138" s="47"/>
    </row>
    <row r="139" spans="1:78" x14ac:dyDescent="0.25">
      <c r="A139" s="47">
        <f>База!B139</f>
        <v>0</v>
      </c>
      <c r="B139" s="46" t="s">
        <v>24</v>
      </c>
      <c r="C139" s="46" t="s">
        <v>24</v>
      </c>
      <c r="D139" s="46" t="s">
        <v>25</v>
      </c>
      <c r="E139" s="46" t="s">
        <v>25</v>
      </c>
      <c r="F139" s="46" t="s">
        <v>25</v>
      </c>
      <c r="G139" s="46" t="s">
        <v>25</v>
      </c>
      <c r="H139" s="46" t="s">
        <v>23</v>
      </c>
      <c r="I139" s="46" t="s">
        <v>25</v>
      </c>
      <c r="J139" s="46">
        <f ca="1">IF(COUNTIFS(Распис!$B$4:$B$300,$A139,Распис!$C$4:$C$300,"&lt;="&amp;J$1,Распис!$D$4:$D$300,"&gt;="&amp;J$1)&gt;0,SUMIFS(Распис!$G$4:$G$300,Распис!$B$4:$B$300,$A139,Распис!$C$4:$C$300,"&lt;="&amp;J$1,Распис!$D$4:$D$300,"&gt;="&amp;J$1),SUMIF(База!$B$3:$B$305,$A139,База!$G$3:$G$152))</f>
        <v>0</v>
      </c>
      <c r="K139" s="46">
        <f ca="1">IF(COUNTIFS(Распис!$B$4:$B$300,$A139,Распис!$C$4:$C$300,"&lt;="&amp;K$1,Распис!$D$4:$D$300,"&gt;="&amp;K$1)&gt;0,SUMIFS(Распис!$H$4:$H$300,Распис!$B$4:$B$300,$A139,Распис!$C$4:$C$300,"&lt;="&amp;K$1,Распис!$D$4:$D$300,"&gt;="&amp;K$1),SUMIF(База!$B$3:$B$305,$A139,База!$H$3:$H$152))</f>
        <v>0</v>
      </c>
      <c r="L139" s="46">
        <f ca="1">IF(COUNTIFS(Распис!$B$4:$B$300,$A139,Распис!$C$4:$C$300,"&lt;="&amp;L$1,Распис!$D$4:$D$300,"&gt;="&amp;L$1)&gt;0,SUMIFS(Распис!$I$4:$I$300,Распис!$B$4:$B$300,$A139,Распис!$C$4:$C$300,"&lt;="&amp;L$1,Распис!$D$4:$D$300,"&gt;="&amp;L$1),SUMIF(База!$B$3:$B$305,$A139,База!$I$3:$I$152))</f>
        <v>0</v>
      </c>
      <c r="M139" s="46">
        <f ca="1">IF(COUNTIFS(Распис!$B$4:$B$300,$A139,Распис!$C$4:$C$300,"&lt;="&amp;M$1,Распис!$D$4:$D$300,"&gt;="&amp;M$1)&gt;0,SUMIFS(Распис!$J$4:$J$300,Распис!$B$4:$B$300,$A139,Распис!$C$4:$C$300,"&lt;="&amp;M$1,Распис!$D$4:$D$300,"&gt;="&amp;M$1),SUMIF(База!$B$3:$B$305,$A139,База!$J$3:$J$152))</f>
        <v>0</v>
      </c>
      <c r="N139" s="46">
        <f ca="1">IF(COUNTIFS(Распис!$B$4:$B$300,$A139,Распис!$C$4:$C$300,"&lt;="&amp;N$1,Распис!$D$4:$D$300,"&gt;="&amp;N$1)&gt;0,SUMIFS(Распис!$K$4:$K$300,Распис!$B$4:$B$300,$A139,Распис!$C$4:$C$300,"&lt;="&amp;N$1,Распис!$D$4:$D$300,"&gt;="&amp;N$1),SUMIF(База!$B$3:$B$305,$A139,База!$K$3:$K$152))</f>
        <v>0</v>
      </c>
      <c r="O139" s="46" t="s">
        <v>23</v>
      </c>
      <c r="P139" s="46">
        <f ca="1">IF(COUNTIFS(Распис!$B$4:$B$300,$A139,Распис!$C$4:$C$300,"&lt;="&amp;P$1,Распис!$D$4:$D$300,"&gt;="&amp;P$1)&gt;0,SUMIFS(Распис!$F$4:$F$300,Распис!$B$4:$B$300,$A139,Распис!$C$4:$C$300,"&lt;="&amp;P$1,Распис!$D$4:$D$300,"&gt;="&amp;P$1),SUMIF(База!$B$3:$B$305,$A139,База!$F$3:$F$152))</f>
        <v>0</v>
      </c>
      <c r="Q139" s="46">
        <f ca="1">IF(COUNTIFS(Распис!$B$4:$B$300,$A139,Распис!$C$4:$C$300,"&lt;="&amp;Q$1,Распис!$D$4:$D$300,"&gt;="&amp;Q$1)&gt;0,SUMIFS(Распис!$G$4:$G$300,Распис!$B$4:$B$300,$A139,Распис!$C$4:$C$300,"&lt;="&amp;Q$1,Распис!$D$4:$D$300,"&gt;="&amp;Q$1),SUMIF(База!$B$3:$B$305,$A139,База!$G$3:$G$152))</f>
        <v>0</v>
      </c>
      <c r="R139" s="46">
        <f ca="1">IF(COUNTIFS(Распис!$B$4:$B$300,$A139,Распис!$C$4:$C$300,"&lt;="&amp;R$1,Распис!$D$4:$D$300,"&gt;="&amp;R$1)&gt;0,SUMIFS(Распис!$H$4:$H$300,Распис!$B$4:$B$300,$A139,Распис!$C$4:$C$300,"&lt;="&amp;R$1,Распис!$D$4:$D$300,"&gt;="&amp;R$1),SUMIF(База!$B$3:$B$305,$A139,База!$H$3:$H$152))</f>
        <v>0</v>
      </c>
      <c r="S139" s="46">
        <f ca="1">IF(COUNTIFS(Распис!$B$4:$B$300,$A139,Распис!$C$4:$C$300,"&lt;="&amp;S$1,Распис!$D$4:$D$300,"&gt;="&amp;S$1)&gt;0,SUMIFS(Распис!$I$4:$I$300,Распис!$B$4:$B$300,$A139,Распис!$C$4:$C$300,"&lt;="&amp;S$1,Распис!$D$4:$D$300,"&gt;="&amp;S$1),SUMIF(База!$B$3:$B$305,$A139,База!$I$3:$I$152))</f>
        <v>0</v>
      </c>
      <c r="T139" s="46">
        <f ca="1">IF(COUNTIFS(Распис!$B$4:$B$300,$A139,Распис!$C$4:$C$300,"&lt;="&amp;T$1,Распис!$D$4:$D$300,"&gt;="&amp;T$1)&gt;0,SUMIFS(Распис!$J$4:$J$300,Распис!$B$4:$B$300,$A139,Распис!$C$4:$C$300,"&lt;="&amp;T$1,Распис!$D$4:$D$300,"&gt;="&amp;T$1),SUMIF(База!$B$3:$B$305,$A139,База!$J$3:$J$152))</f>
        <v>0</v>
      </c>
      <c r="U139" s="46">
        <f ca="1">IF(COUNTIFS(Распис!$B$4:$B$300,$A139,Распис!$C$4:$C$300,"&lt;="&amp;U$1,Распис!$D$4:$D$300,"&gt;="&amp;U$1)&gt;0,SUMIFS(Распис!$K$4:$K$300,Распис!$B$4:$B$300,$A139,Распис!$C$4:$C$300,"&lt;="&amp;U$1,Распис!$D$4:$D$300,"&gt;="&amp;U$1),SUMIF(База!$B$3:$B$305,$A139,База!$K$3:$K$152))</f>
        <v>0</v>
      </c>
      <c r="V139" s="46" t="s">
        <v>23</v>
      </c>
      <c r="W139" s="46">
        <f ca="1">IF(COUNTIFS(Распис!$B$4:$B$300,$A139,Распис!$C$4:$C$300,"&lt;="&amp;W$1,Распис!$D$4:$D$300,"&gt;="&amp;W$1)&gt;0,SUMIFS(Распис!$F$4:$F$300,Распис!$B$4:$B$300,$A139,Распис!$C$4:$C$300,"&lt;="&amp;W$1,Распис!$D$4:$D$300,"&gt;="&amp;W$1),SUMIF(База!$B$3:$B$305,$A139,База!$F$3:$F$152))</f>
        <v>0</v>
      </c>
      <c r="X139" s="46">
        <f ca="1">IF(COUNTIFS(Распис!$B$4:$B$300,$A139,Распис!$C$4:$C$300,"&lt;="&amp;X$1,Распис!$D$4:$D$300,"&gt;="&amp;X$1)&gt;0,SUMIFS(Распис!$G$4:$G$300,Распис!$B$4:$B$300,$A139,Распис!$C$4:$C$300,"&lt;="&amp;X$1,Распис!$D$4:$D$300,"&gt;="&amp;X$1),SUMIF(База!$B$3:$B$305,$A139,База!$G$3:$G$152))</f>
        <v>0</v>
      </c>
      <c r="Y139" s="46">
        <f ca="1">IF(COUNTIFS(Распис!$B$4:$B$300,$A139,Распис!$C$4:$C$300,"&lt;="&amp;Y$1,Распис!$D$4:$D$300,"&gt;="&amp;Y$1)&gt;0,SUMIFS(Распис!$H$4:$H$300,Распис!$B$4:$B$300,$A139,Распис!$C$4:$C$300,"&lt;="&amp;Y$1,Распис!$D$4:$D$300,"&gt;="&amp;Y$1),SUMIF(База!$B$3:$B$305,$A139,База!$H$3:$H$152))</f>
        <v>0</v>
      </c>
      <c r="Z139" s="46">
        <f ca="1">IF(COUNTIFS(Распис!$B$4:$B$300,$A139,Распис!$C$4:$C$300,"&lt;="&amp;Z$1,Распис!$D$4:$D$300,"&gt;="&amp;Z$1)&gt;0,SUMIFS(Распис!$I$4:$I$300,Распис!$B$4:$B$300,$A139,Распис!$C$4:$C$300,"&lt;="&amp;Z$1,Распис!$D$4:$D$300,"&gt;="&amp;Z$1),SUMIF(База!$B$3:$B$305,$A139,База!$I$3:$I$152))</f>
        <v>0</v>
      </c>
      <c r="AA139" s="46">
        <f ca="1">IF(COUNTIFS(Распис!$B$4:$B$300,$A139,Распис!$C$4:$C$300,"&lt;="&amp;AA$1,Распис!$D$4:$D$300,"&gt;="&amp;AA$1)&gt;0,SUMIFS(Распис!$J$4:$J$300,Распис!$B$4:$B$300,$A139,Распис!$C$4:$C$300,"&lt;="&amp;AA$1,Распис!$D$4:$D$300,"&gt;="&amp;AA$1),SUMIF(База!$B$3:$B$305,$A139,База!$J$3:$J$152))</f>
        <v>0</v>
      </c>
      <c r="AB139" s="46">
        <f ca="1">IF(COUNTIFS(Распис!$B$4:$B$300,$A139,Распис!$C$4:$C$300,"&lt;="&amp;AB$1,Распис!$D$4:$D$300,"&gt;="&amp;AB$1)&gt;0,SUMIFS(Распис!$K$4:$K$300,Распис!$B$4:$B$300,$A139,Распис!$C$4:$C$300,"&lt;="&amp;AB$1,Распис!$D$4:$D$300,"&gt;="&amp;AB$1),SUMIF(База!$B$3:$B$305,$A139,База!$K$3:$K$152))</f>
        <v>0</v>
      </c>
      <c r="AC139" s="46" t="s">
        <v>23</v>
      </c>
      <c r="AD139" s="46">
        <f ca="1">IF(COUNTIFS(Распис!$B$4:$B$300,$A139,Распис!$C$4:$C$300,"&lt;="&amp;AD$1,Распис!$D$4:$D$300,"&gt;="&amp;AD$1)&gt;0,SUMIFS(Распис!$F$4:$F$300,Распис!$B$4:$B$300,$A139,Распис!$C$4:$C$300,"&lt;="&amp;AD$1,Распис!$D$4:$D$300,"&gt;="&amp;AD$1),SUMIF(База!$B$3:$B$305,$A139,База!$F$3:$F$152))</f>
        <v>0</v>
      </c>
      <c r="AE139" s="46">
        <f ca="1">IF(COUNTIFS(Распис!$B$4:$B$300,$A139,Распис!$C$4:$C$300,"&lt;="&amp;AE$1,Распис!$D$4:$D$300,"&gt;="&amp;AE$1)&gt;0,SUMIFS(Распис!$G$4:$G$300,Распис!$B$4:$B$300,$A139,Распис!$C$4:$C$300,"&lt;="&amp;AE$1,Распис!$D$4:$D$300,"&gt;="&amp;AE$1),SUMIF(База!$B$3:$B$305,$A139,База!$G$3:$G$152))</f>
        <v>0</v>
      </c>
      <c r="AF139" s="46">
        <f ca="1">IF(COUNTIFS(Распис!$B$4:$B$300,$A139,Распис!$C$4:$C$300,"&lt;="&amp;AF$1,Распис!$D$4:$D$300,"&gt;="&amp;AF$1)&gt;0,SUMIFS(Распис!$H$4:$H$300,Распис!$B$4:$B$300,$A139,Распис!$C$4:$C$300,"&lt;="&amp;AF$1,Распис!$D$4:$D$300,"&gt;="&amp;AF$1),SUMIF(База!$B$3:$B$305,$A139,База!$H$3:$H$152))</f>
        <v>0</v>
      </c>
      <c r="AG139" s="46">
        <f t="shared" ca="1" si="25"/>
        <v>0</v>
      </c>
      <c r="AH139" s="46">
        <f ca="1">AG139-SUMIFS(Распред!$G$4:$G$300,Распред!$B$4:$B$300,"январь",Распред!$F$4:$F$300,A139)</f>
        <v>0</v>
      </c>
      <c r="AI139" s="46">
        <f ca="1">AH139+(COUNTIF(B139:AF139,"КД")+SUMIFS(Распред!$AH$4:$AH$300,Распред!$F$4:$F$300,A139,Распред!$B$4:$B$300,"январь"))*4</f>
        <v>20</v>
      </c>
      <c r="AJ139" s="46">
        <f t="shared" ca="1" si="26"/>
        <v>0</v>
      </c>
      <c r="AK139" s="46">
        <f t="shared" ca="1" si="27"/>
        <v>0</v>
      </c>
      <c r="AL139" s="46">
        <f>SUMIFS(Распред!$K$4:$K$300,Распред!$B$4:$B$300,"январь",Распред!$J$4:$J$300,A139)+SUMIFS(Распред!$M$4:$M$300,Распред!$B$4:$B$300,"январь",Распред!$L$4:$L$300,A139)+SUMIFS(Распред!$O$4:$O$300,Распред!$B$4:$B$300,"январь",Распред!$N$4:$N$300,A139)+SUMIFS(Распред!$Q$4:$Q$300,Распред!$B$4:$B$300,"январь",Распред!$P$4:$P$300,A139)+SUMIFS(Распред!$S$4:$S$300,Распред!$B$4:$B$300,"январь",Распред!$R$4:$R$300,A139)+SUMIFS(Распред!$U$4:$U$300,Распред!$B$4:$B$300,"январь",Распред!$T$4:$T$300,A139)+SUMIFS(Распред!$W$4:$W$300,Распред!$B$4:$B$300,"январь",Распред!$V$4:$V$300,A139)+SUMIFS(Распред!$Y$4:$Y$300,Распред!$B$4:$B$300,"январь",Распред!$X$4:$X$300,A139)+SUMIFS(Распред!$AA$4:$AA$300,Распред!$B$4:$B$300,"январь",Распред!$Z$4:$Z$300,A139)+SUMIFS(Распред!$AC$4:$AC$300,Распред!$B$4:$B$300,"январь",Распред!$AB$4:$AB$300,A139)</f>
        <v>0</v>
      </c>
      <c r="AM139" s="46">
        <f t="shared" ca="1" si="28"/>
        <v>0</v>
      </c>
      <c r="AN139" s="46">
        <f t="shared" ca="1" si="29"/>
        <v>0</v>
      </c>
      <c r="AO139" s="46">
        <f t="shared" ca="1" si="30"/>
        <v>0</v>
      </c>
      <c r="AP139" s="46"/>
      <c r="AQ139" s="46">
        <f t="shared" ca="1" si="31"/>
        <v>0</v>
      </c>
      <c r="AR139" s="47"/>
      <c r="AS139" s="47">
        <f t="shared" ca="1" si="32"/>
        <v>0</v>
      </c>
      <c r="AT139" s="47"/>
      <c r="AU139" s="47"/>
      <c r="AV139" s="47"/>
      <c r="AW139" s="47"/>
      <c r="AX139" s="47"/>
      <c r="AY139" s="47"/>
      <c r="AZ139" s="47"/>
      <c r="BA139" s="47"/>
      <c r="BB139" s="47"/>
    </row>
    <row r="140" spans="1:78" s="34" customFormat="1" x14ac:dyDescent="0.25">
      <c r="A140" s="47">
        <f>База!B140</f>
        <v>0</v>
      </c>
      <c r="B140" s="46" t="s">
        <v>24</v>
      </c>
      <c r="C140" s="46" t="s">
        <v>24</v>
      </c>
      <c r="D140" s="46" t="s">
        <v>25</v>
      </c>
      <c r="E140" s="46" t="s">
        <v>25</v>
      </c>
      <c r="F140" s="46" t="s">
        <v>25</v>
      </c>
      <c r="G140" s="46" t="s">
        <v>25</v>
      </c>
      <c r="H140" s="46" t="s">
        <v>23</v>
      </c>
      <c r="I140" s="46" t="s">
        <v>25</v>
      </c>
      <c r="J140" s="46">
        <f ca="1">IF(COUNTIFS(Распис!$B$4:$B$300,$A140,Распис!$C$4:$C$300,"&lt;="&amp;J$1,Распис!$D$4:$D$300,"&gt;="&amp;J$1)&gt;0,SUMIFS(Распис!$G$4:$G$300,Распис!$B$4:$B$300,$A140,Распис!$C$4:$C$300,"&lt;="&amp;J$1,Распис!$D$4:$D$300,"&gt;="&amp;J$1),SUMIF(База!$B$3:$B$305,$A140,База!$G$3:$G$152))</f>
        <v>0</v>
      </c>
      <c r="K140" s="46">
        <f ca="1">IF(COUNTIFS(Распис!$B$4:$B$300,$A140,Распис!$C$4:$C$300,"&lt;="&amp;K$1,Распис!$D$4:$D$300,"&gt;="&amp;K$1)&gt;0,SUMIFS(Распис!$H$4:$H$300,Распис!$B$4:$B$300,$A140,Распис!$C$4:$C$300,"&lt;="&amp;K$1,Распис!$D$4:$D$300,"&gt;="&amp;K$1),SUMIF(База!$B$3:$B$305,$A140,База!$H$3:$H$152))</f>
        <v>0</v>
      </c>
      <c r="L140" s="46">
        <f ca="1">IF(COUNTIFS(Распис!$B$4:$B$300,$A140,Распис!$C$4:$C$300,"&lt;="&amp;L$1,Распис!$D$4:$D$300,"&gt;="&amp;L$1)&gt;0,SUMIFS(Распис!$I$4:$I$300,Распис!$B$4:$B$300,$A140,Распис!$C$4:$C$300,"&lt;="&amp;L$1,Распис!$D$4:$D$300,"&gt;="&amp;L$1),SUMIF(База!$B$3:$B$305,$A140,База!$I$3:$I$152))</f>
        <v>0</v>
      </c>
      <c r="M140" s="46">
        <f ca="1">IF(COUNTIFS(Распис!$B$4:$B$300,$A140,Распис!$C$4:$C$300,"&lt;="&amp;M$1,Распис!$D$4:$D$300,"&gt;="&amp;M$1)&gt;0,SUMIFS(Распис!$J$4:$J$300,Распис!$B$4:$B$300,$A140,Распис!$C$4:$C$300,"&lt;="&amp;M$1,Распис!$D$4:$D$300,"&gt;="&amp;M$1),SUMIF(База!$B$3:$B$305,$A140,База!$J$3:$J$152))</f>
        <v>0</v>
      </c>
      <c r="N140" s="46">
        <f ca="1">IF(COUNTIFS(Распис!$B$4:$B$300,$A140,Распис!$C$4:$C$300,"&lt;="&amp;N$1,Распис!$D$4:$D$300,"&gt;="&amp;N$1)&gt;0,SUMIFS(Распис!$K$4:$K$300,Распис!$B$4:$B$300,$A140,Распис!$C$4:$C$300,"&lt;="&amp;N$1,Распис!$D$4:$D$300,"&gt;="&amp;N$1),SUMIF(База!$B$3:$B$305,$A140,База!$K$3:$K$152))</f>
        <v>0</v>
      </c>
      <c r="O140" s="46" t="s">
        <v>23</v>
      </c>
      <c r="P140" s="46">
        <f ca="1">IF(COUNTIFS(Распис!$B$4:$B$300,$A140,Распис!$C$4:$C$300,"&lt;="&amp;P$1,Распис!$D$4:$D$300,"&gt;="&amp;P$1)&gt;0,SUMIFS(Распис!$F$4:$F$300,Распис!$B$4:$B$300,$A140,Распис!$C$4:$C$300,"&lt;="&amp;P$1,Распис!$D$4:$D$300,"&gt;="&amp;P$1),SUMIF(База!$B$3:$B$305,$A140,База!$F$3:$F$152))</f>
        <v>0</v>
      </c>
      <c r="Q140" s="46">
        <f ca="1">IF(COUNTIFS(Распис!$B$4:$B$300,$A140,Распис!$C$4:$C$300,"&lt;="&amp;Q$1,Распис!$D$4:$D$300,"&gt;="&amp;Q$1)&gt;0,SUMIFS(Распис!$G$4:$G$300,Распис!$B$4:$B$300,$A140,Распис!$C$4:$C$300,"&lt;="&amp;Q$1,Распис!$D$4:$D$300,"&gt;="&amp;Q$1),SUMIF(База!$B$3:$B$305,$A140,База!$G$3:$G$152))</f>
        <v>0</v>
      </c>
      <c r="R140" s="46">
        <f ca="1">IF(COUNTIFS(Распис!$B$4:$B$300,$A140,Распис!$C$4:$C$300,"&lt;="&amp;R$1,Распис!$D$4:$D$300,"&gt;="&amp;R$1)&gt;0,SUMIFS(Распис!$H$4:$H$300,Распис!$B$4:$B$300,$A140,Распис!$C$4:$C$300,"&lt;="&amp;R$1,Распис!$D$4:$D$300,"&gt;="&amp;R$1),SUMIF(База!$B$3:$B$305,$A140,База!$H$3:$H$152))</f>
        <v>0</v>
      </c>
      <c r="S140" s="46">
        <f ca="1">IF(COUNTIFS(Распис!$B$4:$B$300,$A140,Распис!$C$4:$C$300,"&lt;="&amp;S$1,Распис!$D$4:$D$300,"&gt;="&amp;S$1)&gt;0,SUMIFS(Распис!$I$4:$I$300,Распис!$B$4:$B$300,$A140,Распис!$C$4:$C$300,"&lt;="&amp;S$1,Распис!$D$4:$D$300,"&gt;="&amp;S$1),SUMIF(База!$B$3:$B$305,$A140,База!$I$3:$I$152))</f>
        <v>0</v>
      </c>
      <c r="T140" s="46">
        <f ca="1">IF(COUNTIFS(Распис!$B$4:$B$300,$A140,Распис!$C$4:$C$300,"&lt;="&amp;T$1,Распис!$D$4:$D$300,"&gt;="&amp;T$1)&gt;0,SUMIFS(Распис!$J$4:$J$300,Распис!$B$4:$B$300,$A140,Распис!$C$4:$C$300,"&lt;="&amp;T$1,Распис!$D$4:$D$300,"&gt;="&amp;T$1),SUMIF(База!$B$3:$B$305,$A140,База!$J$3:$J$152))</f>
        <v>0</v>
      </c>
      <c r="U140" s="46">
        <f ca="1">IF(COUNTIFS(Распис!$B$4:$B$300,$A140,Распис!$C$4:$C$300,"&lt;="&amp;U$1,Распис!$D$4:$D$300,"&gt;="&amp;U$1)&gt;0,SUMIFS(Распис!$K$4:$K$300,Распис!$B$4:$B$300,$A140,Распис!$C$4:$C$300,"&lt;="&amp;U$1,Распис!$D$4:$D$300,"&gt;="&amp;U$1),SUMIF(База!$B$3:$B$305,$A140,База!$K$3:$K$152))</f>
        <v>0</v>
      </c>
      <c r="V140" s="46" t="s">
        <v>23</v>
      </c>
      <c r="W140" s="46">
        <f ca="1">IF(COUNTIFS(Распис!$B$4:$B$300,$A140,Распис!$C$4:$C$300,"&lt;="&amp;W$1,Распис!$D$4:$D$300,"&gt;="&amp;W$1)&gt;0,SUMIFS(Распис!$F$4:$F$300,Распис!$B$4:$B$300,$A140,Распис!$C$4:$C$300,"&lt;="&amp;W$1,Распис!$D$4:$D$300,"&gt;="&amp;W$1),SUMIF(База!$B$3:$B$305,$A140,База!$F$3:$F$152))</f>
        <v>0</v>
      </c>
      <c r="X140" s="46">
        <f ca="1">IF(COUNTIFS(Распис!$B$4:$B$300,$A140,Распис!$C$4:$C$300,"&lt;="&amp;X$1,Распис!$D$4:$D$300,"&gt;="&amp;X$1)&gt;0,SUMIFS(Распис!$G$4:$G$300,Распис!$B$4:$B$300,$A140,Распис!$C$4:$C$300,"&lt;="&amp;X$1,Распис!$D$4:$D$300,"&gt;="&amp;X$1),SUMIF(База!$B$3:$B$305,$A140,База!$G$3:$G$152))</f>
        <v>0</v>
      </c>
      <c r="Y140" s="46">
        <f ca="1">IF(COUNTIFS(Распис!$B$4:$B$300,$A140,Распис!$C$4:$C$300,"&lt;="&amp;Y$1,Распис!$D$4:$D$300,"&gt;="&amp;Y$1)&gt;0,SUMIFS(Распис!$H$4:$H$300,Распис!$B$4:$B$300,$A140,Распис!$C$4:$C$300,"&lt;="&amp;Y$1,Распис!$D$4:$D$300,"&gt;="&amp;Y$1),SUMIF(База!$B$3:$B$305,$A140,База!$H$3:$H$152))</f>
        <v>0</v>
      </c>
      <c r="Z140" s="46">
        <f ca="1">IF(COUNTIFS(Распис!$B$4:$B$300,$A140,Распис!$C$4:$C$300,"&lt;="&amp;Z$1,Распис!$D$4:$D$300,"&gt;="&amp;Z$1)&gt;0,SUMIFS(Распис!$I$4:$I$300,Распис!$B$4:$B$300,$A140,Распис!$C$4:$C$300,"&lt;="&amp;Z$1,Распис!$D$4:$D$300,"&gt;="&amp;Z$1),SUMIF(База!$B$3:$B$305,$A140,База!$I$3:$I$152))</f>
        <v>0</v>
      </c>
      <c r="AA140" s="46">
        <f ca="1">IF(COUNTIFS(Распис!$B$4:$B$300,$A140,Распис!$C$4:$C$300,"&lt;="&amp;AA$1,Распис!$D$4:$D$300,"&gt;="&amp;AA$1)&gt;0,SUMIFS(Распис!$J$4:$J$300,Распис!$B$4:$B$300,$A140,Распис!$C$4:$C$300,"&lt;="&amp;AA$1,Распис!$D$4:$D$300,"&gt;="&amp;AA$1),SUMIF(База!$B$3:$B$305,$A140,База!$J$3:$J$152))</f>
        <v>0</v>
      </c>
      <c r="AB140" s="46">
        <f ca="1">IF(COUNTIFS(Распис!$B$4:$B$300,$A140,Распис!$C$4:$C$300,"&lt;="&amp;AB$1,Распис!$D$4:$D$300,"&gt;="&amp;AB$1)&gt;0,SUMIFS(Распис!$K$4:$K$300,Распис!$B$4:$B$300,$A140,Распис!$C$4:$C$300,"&lt;="&amp;AB$1,Распис!$D$4:$D$300,"&gt;="&amp;AB$1),SUMIF(База!$B$3:$B$305,$A140,База!$K$3:$K$152))</f>
        <v>0</v>
      </c>
      <c r="AC140" s="46" t="s">
        <v>23</v>
      </c>
      <c r="AD140" s="46">
        <f ca="1">IF(COUNTIFS(Распис!$B$4:$B$300,$A140,Распис!$C$4:$C$300,"&lt;="&amp;AD$1,Распис!$D$4:$D$300,"&gt;="&amp;AD$1)&gt;0,SUMIFS(Распис!$F$4:$F$300,Распис!$B$4:$B$300,$A140,Распис!$C$4:$C$300,"&lt;="&amp;AD$1,Распис!$D$4:$D$300,"&gt;="&amp;AD$1),SUMIF(База!$B$3:$B$305,$A140,База!$F$3:$F$152))</f>
        <v>0</v>
      </c>
      <c r="AE140" s="46">
        <f ca="1">IF(COUNTIFS(Распис!$B$4:$B$300,$A140,Распис!$C$4:$C$300,"&lt;="&amp;AE$1,Распис!$D$4:$D$300,"&gt;="&amp;AE$1)&gt;0,SUMIFS(Распис!$G$4:$G$300,Распис!$B$4:$B$300,$A140,Распис!$C$4:$C$300,"&lt;="&amp;AE$1,Распис!$D$4:$D$300,"&gt;="&amp;AE$1),SUMIF(База!$B$3:$B$305,$A140,База!$G$3:$G$152))</f>
        <v>0</v>
      </c>
      <c r="AF140" s="46">
        <f ca="1">IF(COUNTIFS(Распис!$B$4:$B$300,$A140,Распис!$C$4:$C$300,"&lt;="&amp;AF$1,Распис!$D$4:$D$300,"&gt;="&amp;AF$1)&gt;0,SUMIFS(Распис!$H$4:$H$300,Распис!$B$4:$B$300,$A140,Распис!$C$4:$C$300,"&lt;="&amp;AF$1,Распис!$D$4:$D$300,"&gt;="&amp;AF$1),SUMIF(База!$B$3:$B$305,$A140,База!$H$3:$H$152))</f>
        <v>0</v>
      </c>
      <c r="AG140" s="46">
        <f t="shared" ca="1" si="25"/>
        <v>0</v>
      </c>
      <c r="AH140" s="46">
        <f ca="1">AG140-SUMIFS(Распред!$G$4:$G$300,Распред!$B$4:$B$300,"январь",Распред!$F$4:$F$300,A140)</f>
        <v>0</v>
      </c>
      <c r="AI140" s="46">
        <f ca="1">AH140+(COUNTIF(B140:AF140,"КД")+SUMIFS(Распред!$AH$4:$AH$300,Распред!$F$4:$F$300,A140,Распред!$B$4:$B$300,"январь"))*4</f>
        <v>20</v>
      </c>
      <c r="AJ140" s="46">
        <f t="shared" ca="1" si="26"/>
        <v>0</v>
      </c>
      <c r="AK140" s="46">
        <f t="shared" ca="1" si="27"/>
        <v>0</v>
      </c>
      <c r="AL140" s="46">
        <f>SUMIFS(Распред!$K$4:$K$300,Распред!$B$4:$B$300,"январь",Распред!$J$4:$J$300,A140)+SUMIFS(Распред!$M$4:$M$300,Распред!$B$4:$B$300,"январь",Распред!$L$4:$L$300,A140)+SUMIFS(Распред!$O$4:$O$300,Распред!$B$4:$B$300,"январь",Распред!$N$4:$N$300,A140)+SUMIFS(Распред!$Q$4:$Q$300,Распред!$B$4:$B$300,"январь",Распред!$P$4:$P$300,A140)+SUMIFS(Распред!$S$4:$S$300,Распред!$B$4:$B$300,"январь",Распред!$R$4:$R$300,A140)+SUMIFS(Распред!$U$4:$U$300,Распред!$B$4:$B$300,"январь",Распред!$T$4:$T$300,A140)+SUMIFS(Распред!$W$4:$W$300,Распред!$B$4:$B$300,"январь",Распред!$V$4:$V$300,A140)+SUMIFS(Распред!$Y$4:$Y$300,Распред!$B$4:$B$300,"январь",Распред!$X$4:$X$300,A140)+SUMIFS(Распред!$AA$4:$AA$300,Распред!$B$4:$B$300,"январь",Распред!$Z$4:$Z$300,A140)+SUMIFS(Распред!$AC$4:$AC$300,Распред!$B$4:$B$300,"январь",Распред!$AB$4:$AB$300,A140)</f>
        <v>0</v>
      </c>
      <c r="AM140" s="46">
        <f t="shared" ca="1" si="28"/>
        <v>0</v>
      </c>
      <c r="AN140" s="46">
        <f t="shared" ca="1" si="29"/>
        <v>0</v>
      </c>
      <c r="AO140" s="46">
        <f t="shared" ca="1" si="30"/>
        <v>0</v>
      </c>
      <c r="AP140" s="46"/>
      <c r="AQ140" s="46">
        <f t="shared" ca="1" si="31"/>
        <v>0</v>
      </c>
      <c r="AR140" s="47"/>
      <c r="AS140" s="47">
        <f t="shared" ca="1" si="32"/>
        <v>0</v>
      </c>
      <c r="AT140" s="47"/>
      <c r="AU140" s="47"/>
      <c r="AV140" s="47"/>
      <c r="AW140" s="47"/>
      <c r="AX140" s="47"/>
      <c r="AY140" s="47"/>
      <c r="AZ140" s="47"/>
      <c r="BA140" s="47"/>
      <c r="BB140" s="47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</row>
    <row r="141" spans="1:78" s="82" customFormat="1" x14ac:dyDescent="0.25">
      <c r="A141" s="190">
        <f>База!B141</f>
        <v>0</v>
      </c>
      <c r="B141" s="191" t="s">
        <v>24</v>
      </c>
      <c r="C141" s="191" t="s">
        <v>24</v>
      </c>
      <c r="D141" s="191" t="s">
        <v>25</v>
      </c>
      <c r="E141" s="191" t="s">
        <v>25</v>
      </c>
      <c r="F141" s="191" t="s">
        <v>25</v>
      </c>
      <c r="G141" s="191" t="s">
        <v>25</v>
      </c>
      <c r="H141" s="191" t="s">
        <v>23</v>
      </c>
      <c r="I141" s="191" t="s">
        <v>25</v>
      </c>
      <c r="J141" s="191">
        <f ca="1">IF(COUNTIFS(Распис!$B$4:$B$300,$A141,Распис!$C$4:$C$300,"&lt;="&amp;J$1,Распис!$D$4:$D$300,"&gt;="&amp;J$1)&gt;0,SUMIFS(Распис!$G$4:$G$300,Распис!$B$4:$B$300,$A141,Распис!$C$4:$C$300,"&lt;="&amp;J$1,Распис!$D$4:$D$300,"&gt;="&amp;J$1),SUMIF(База!$B$3:$B$305,$A141,База!$G$3:$G$152))</f>
        <v>0</v>
      </c>
      <c r="K141" s="191">
        <f ca="1">IF(COUNTIFS(Распис!$B$4:$B$300,$A141,Распис!$C$4:$C$300,"&lt;="&amp;K$1,Распис!$D$4:$D$300,"&gt;="&amp;K$1)&gt;0,SUMIFS(Распис!$H$4:$H$300,Распис!$B$4:$B$300,$A141,Распис!$C$4:$C$300,"&lt;="&amp;K$1,Распис!$D$4:$D$300,"&gt;="&amp;K$1),SUMIF(База!$B$3:$B$305,$A141,База!$H$3:$H$152))</f>
        <v>0</v>
      </c>
      <c r="L141" s="191">
        <f ca="1">IF(COUNTIFS(Распис!$B$4:$B$300,$A141,Распис!$C$4:$C$300,"&lt;="&amp;L$1,Распис!$D$4:$D$300,"&gt;="&amp;L$1)&gt;0,SUMIFS(Распис!$I$4:$I$300,Распис!$B$4:$B$300,$A141,Распис!$C$4:$C$300,"&lt;="&amp;L$1,Распис!$D$4:$D$300,"&gt;="&amp;L$1),SUMIF(База!$B$3:$B$305,$A141,База!$I$3:$I$152))</f>
        <v>0</v>
      </c>
      <c r="M141" s="191">
        <f ca="1">IF(COUNTIFS(Распис!$B$4:$B$300,$A141,Распис!$C$4:$C$300,"&lt;="&amp;M$1,Распис!$D$4:$D$300,"&gt;="&amp;M$1)&gt;0,SUMIFS(Распис!$J$4:$J$300,Распис!$B$4:$B$300,$A141,Распис!$C$4:$C$300,"&lt;="&amp;M$1,Распис!$D$4:$D$300,"&gt;="&amp;M$1),SUMIF(База!$B$3:$B$305,$A141,База!$J$3:$J$152))</f>
        <v>0</v>
      </c>
      <c r="N141" s="191">
        <f ca="1">IF(COUNTIFS(Распис!$B$4:$B$300,$A141,Распис!$C$4:$C$300,"&lt;="&amp;N$1,Распис!$D$4:$D$300,"&gt;="&amp;N$1)&gt;0,SUMIFS(Распис!$K$4:$K$300,Распис!$B$4:$B$300,$A141,Распис!$C$4:$C$300,"&lt;="&amp;N$1,Распис!$D$4:$D$300,"&gt;="&amp;N$1),SUMIF(База!$B$3:$B$305,$A141,База!$K$3:$K$152))</f>
        <v>0</v>
      </c>
      <c r="O141" s="191" t="s">
        <v>23</v>
      </c>
      <c r="P141" s="191">
        <f ca="1">IF(COUNTIFS(Распис!$B$4:$B$300,$A141,Распис!$C$4:$C$300,"&lt;="&amp;P$1,Распис!$D$4:$D$300,"&gt;="&amp;P$1)&gt;0,SUMIFS(Распис!$F$4:$F$300,Распис!$B$4:$B$300,$A141,Распис!$C$4:$C$300,"&lt;="&amp;P$1,Распис!$D$4:$D$300,"&gt;="&amp;P$1),SUMIF(База!$B$3:$B$305,$A141,База!$F$3:$F$152))</f>
        <v>0</v>
      </c>
      <c r="Q141" s="191">
        <f ca="1">IF(COUNTIFS(Распис!$B$4:$B$300,$A141,Распис!$C$4:$C$300,"&lt;="&amp;Q$1,Распис!$D$4:$D$300,"&gt;="&amp;Q$1)&gt;0,SUMIFS(Распис!$G$4:$G$300,Распис!$B$4:$B$300,$A141,Распис!$C$4:$C$300,"&lt;="&amp;Q$1,Распис!$D$4:$D$300,"&gt;="&amp;Q$1),SUMIF(База!$B$3:$B$305,$A141,База!$G$3:$G$152))</f>
        <v>0</v>
      </c>
      <c r="R141" s="191">
        <f ca="1">IF(COUNTIFS(Распис!$B$4:$B$300,$A141,Распис!$C$4:$C$300,"&lt;="&amp;R$1,Распис!$D$4:$D$300,"&gt;="&amp;R$1)&gt;0,SUMIFS(Распис!$H$4:$H$300,Распис!$B$4:$B$300,$A141,Распис!$C$4:$C$300,"&lt;="&amp;R$1,Распис!$D$4:$D$300,"&gt;="&amp;R$1),SUMIF(База!$B$3:$B$305,$A141,База!$H$3:$H$152))</f>
        <v>0</v>
      </c>
      <c r="S141" s="191">
        <f ca="1">IF(COUNTIFS(Распис!$B$4:$B$300,$A141,Распис!$C$4:$C$300,"&lt;="&amp;S$1,Распис!$D$4:$D$300,"&gt;="&amp;S$1)&gt;0,SUMIFS(Распис!$I$4:$I$300,Распис!$B$4:$B$300,$A141,Распис!$C$4:$C$300,"&lt;="&amp;S$1,Распис!$D$4:$D$300,"&gt;="&amp;S$1),SUMIF(База!$B$3:$B$305,$A141,База!$I$3:$I$152))</f>
        <v>0</v>
      </c>
      <c r="T141" s="191">
        <f ca="1">IF(COUNTIFS(Распис!$B$4:$B$300,$A141,Распис!$C$4:$C$300,"&lt;="&amp;T$1,Распис!$D$4:$D$300,"&gt;="&amp;T$1)&gt;0,SUMIFS(Распис!$J$4:$J$300,Распис!$B$4:$B$300,$A141,Распис!$C$4:$C$300,"&lt;="&amp;T$1,Распис!$D$4:$D$300,"&gt;="&amp;T$1),SUMIF(База!$B$3:$B$305,$A141,База!$J$3:$J$152))</f>
        <v>0</v>
      </c>
      <c r="U141" s="191">
        <f ca="1">IF(COUNTIFS(Распис!$B$4:$B$300,$A141,Распис!$C$4:$C$300,"&lt;="&amp;U$1,Распис!$D$4:$D$300,"&gt;="&amp;U$1)&gt;0,SUMIFS(Распис!$K$4:$K$300,Распис!$B$4:$B$300,$A141,Распис!$C$4:$C$300,"&lt;="&amp;U$1,Распис!$D$4:$D$300,"&gt;="&amp;U$1),SUMIF(База!$B$3:$B$305,$A141,База!$K$3:$K$152))</f>
        <v>0</v>
      </c>
      <c r="V141" s="191" t="s">
        <v>23</v>
      </c>
      <c r="W141" s="191">
        <f ca="1">IF(COUNTIFS(Распис!$B$4:$B$300,$A141,Распис!$C$4:$C$300,"&lt;="&amp;W$1,Распис!$D$4:$D$300,"&gt;="&amp;W$1)&gt;0,SUMIFS(Распис!$F$4:$F$300,Распис!$B$4:$B$300,$A141,Распис!$C$4:$C$300,"&lt;="&amp;W$1,Распис!$D$4:$D$300,"&gt;="&amp;W$1),SUMIF(База!$B$3:$B$305,$A141,База!$F$3:$F$152))</f>
        <v>0</v>
      </c>
      <c r="X141" s="191">
        <f ca="1">IF(COUNTIFS(Распис!$B$4:$B$300,$A141,Распис!$C$4:$C$300,"&lt;="&amp;X$1,Распис!$D$4:$D$300,"&gt;="&amp;X$1)&gt;0,SUMIFS(Распис!$G$4:$G$300,Распис!$B$4:$B$300,$A141,Распис!$C$4:$C$300,"&lt;="&amp;X$1,Распис!$D$4:$D$300,"&gt;="&amp;X$1),SUMIF(База!$B$3:$B$305,$A141,База!$G$3:$G$152))</f>
        <v>0</v>
      </c>
      <c r="Y141" s="191">
        <f ca="1">IF(COUNTIFS(Распис!$B$4:$B$300,$A141,Распис!$C$4:$C$300,"&lt;="&amp;Y$1,Распис!$D$4:$D$300,"&gt;="&amp;Y$1)&gt;0,SUMIFS(Распис!$H$4:$H$300,Распис!$B$4:$B$300,$A141,Распис!$C$4:$C$300,"&lt;="&amp;Y$1,Распис!$D$4:$D$300,"&gt;="&amp;Y$1),SUMIF(База!$B$3:$B$305,$A141,База!$H$3:$H$152))</f>
        <v>0</v>
      </c>
      <c r="Z141" s="191">
        <f ca="1">IF(COUNTIFS(Распис!$B$4:$B$300,$A141,Распис!$C$4:$C$300,"&lt;="&amp;Z$1,Распис!$D$4:$D$300,"&gt;="&amp;Z$1)&gt;0,SUMIFS(Распис!$I$4:$I$300,Распис!$B$4:$B$300,$A141,Распис!$C$4:$C$300,"&lt;="&amp;Z$1,Распис!$D$4:$D$300,"&gt;="&amp;Z$1),SUMIF(База!$B$3:$B$305,$A141,База!$I$3:$I$152))</f>
        <v>0</v>
      </c>
      <c r="AA141" s="191">
        <f ca="1">IF(COUNTIFS(Распис!$B$4:$B$300,$A141,Распис!$C$4:$C$300,"&lt;="&amp;AA$1,Распис!$D$4:$D$300,"&gt;="&amp;AA$1)&gt;0,SUMIFS(Распис!$J$4:$J$300,Распис!$B$4:$B$300,$A141,Распис!$C$4:$C$300,"&lt;="&amp;AA$1,Распис!$D$4:$D$300,"&gt;="&amp;AA$1),SUMIF(База!$B$3:$B$305,$A141,База!$J$3:$J$152))</f>
        <v>0</v>
      </c>
      <c r="AB141" s="191">
        <f ca="1">IF(COUNTIFS(Распис!$B$4:$B$300,$A141,Распис!$C$4:$C$300,"&lt;="&amp;AB$1,Распис!$D$4:$D$300,"&gt;="&amp;AB$1)&gt;0,SUMIFS(Распис!$K$4:$K$300,Распис!$B$4:$B$300,$A141,Распис!$C$4:$C$300,"&lt;="&amp;AB$1,Распис!$D$4:$D$300,"&gt;="&amp;AB$1),SUMIF(База!$B$3:$B$305,$A141,База!$K$3:$K$152))</f>
        <v>0</v>
      </c>
      <c r="AC141" s="191" t="s">
        <v>23</v>
      </c>
      <c r="AD141" s="191">
        <f ca="1">IF(COUNTIFS(Распис!$B$4:$B$300,$A141,Распис!$C$4:$C$300,"&lt;="&amp;AD$1,Распис!$D$4:$D$300,"&gt;="&amp;AD$1)&gt;0,SUMIFS(Распис!$F$4:$F$300,Распис!$B$4:$B$300,$A141,Распис!$C$4:$C$300,"&lt;="&amp;AD$1,Распис!$D$4:$D$300,"&gt;="&amp;AD$1),SUMIF(База!$B$3:$B$305,$A141,База!$F$3:$F$152))</f>
        <v>0</v>
      </c>
      <c r="AE141" s="191">
        <f ca="1">IF(COUNTIFS(Распис!$B$4:$B$300,$A141,Распис!$C$4:$C$300,"&lt;="&amp;AE$1,Распис!$D$4:$D$300,"&gt;="&amp;AE$1)&gt;0,SUMIFS(Распис!$G$4:$G$300,Распис!$B$4:$B$300,$A141,Распис!$C$4:$C$300,"&lt;="&amp;AE$1,Распис!$D$4:$D$300,"&gt;="&amp;AE$1),SUMIF(База!$B$3:$B$305,$A141,База!$G$3:$G$152))</f>
        <v>0</v>
      </c>
      <c r="AF141" s="191">
        <f ca="1">IF(COUNTIFS(Распис!$B$4:$B$300,$A141,Распис!$C$4:$C$300,"&lt;="&amp;AF$1,Распис!$D$4:$D$300,"&gt;="&amp;AF$1)&gt;0,SUMIFS(Распис!$H$4:$H$300,Распис!$B$4:$B$300,$A141,Распис!$C$4:$C$300,"&lt;="&amp;AF$1,Распис!$D$4:$D$300,"&gt;="&amp;AF$1),SUMIF(База!$B$3:$B$305,$A141,База!$H$3:$H$152))</f>
        <v>0</v>
      </c>
      <c r="AG141" s="191">
        <f t="shared" ca="1" si="25"/>
        <v>0</v>
      </c>
      <c r="AH141" s="191">
        <f ca="1">AG141-SUMIFS(Распред!$G$4:$G$300,Распред!$B$4:$B$300,"январь",Распред!$F$4:$F$300,A141)</f>
        <v>0</v>
      </c>
      <c r="AI141" s="191">
        <f ca="1">AH141+(COUNTIF(B141:AF141,"КД")+SUMIFS(Распред!$AH$4:$AH$300,Распред!$F$4:$F$300,A141,Распред!$B$4:$B$300,"январь"))*4</f>
        <v>20</v>
      </c>
      <c r="AJ141" s="191">
        <f t="shared" ca="1" si="26"/>
        <v>0</v>
      </c>
      <c r="AK141" s="191">
        <f t="shared" ca="1" si="27"/>
        <v>0</v>
      </c>
      <c r="AL141" s="191">
        <f>SUMIFS(Распред!$K$4:$K$300,Распред!$B$4:$B$300,"январь",Распред!$J$4:$J$300,A141)+SUMIFS(Распред!$M$4:$M$300,Распред!$B$4:$B$300,"январь",Распред!$L$4:$L$300,A141)+SUMIFS(Распред!$O$4:$O$300,Распред!$B$4:$B$300,"январь",Распред!$N$4:$N$300,A141)+SUMIFS(Распред!$Q$4:$Q$300,Распред!$B$4:$B$300,"январь",Распред!$P$4:$P$300,A141)+SUMIFS(Распред!$S$4:$S$300,Распред!$B$4:$B$300,"январь",Распред!$R$4:$R$300,A141)+SUMIFS(Распред!$U$4:$U$300,Распред!$B$4:$B$300,"январь",Распред!$T$4:$T$300,A141)+SUMIFS(Распред!$W$4:$W$300,Распред!$B$4:$B$300,"январь",Распред!$V$4:$V$300,A141)+SUMIFS(Распред!$Y$4:$Y$300,Распред!$B$4:$B$300,"январь",Распред!$X$4:$X$300,A141)+SUMIFS(Распред!$AA$4:$AA$300,Распред!$B$4:$B$300,"январь",Распред!$Z$4:$Z$300,A141)+SUMIFS(Распред!$AC$4:$AC$300,Распред!$B$4:$B$300,"январь",Распред!$AB$4:$AB$300,A141)</f>
        <v>0</v>
      </c>
      <c r="AM141" s="191">
        <f t="shared" ca="1" si="28"/>
        <v>0</v>
      </c>
      <c r="AN141" s="191">
        <f t="shared" ca="1" si="29"/>
        <v>0</v>
      </c>
      <c r="AO141" s="191">
        <f t="shared" ca="1" si="30"/>
        <v>0</v>
      </c>
      <c r="AP141" s="191"/>
      <c r="AQ141" s="191">
        <f>AP141*20%</f>
        <v>0</v>
      </c>
      <c r="AR141" s="190"/>
      <c r="AS141" s="190">
        <f t="shared" si="32"/>
        <v>0</v>
      </c>
      <c r="AT141" s="192" t="s">
        <v>115</v>
      </c>
      <c r="AU141" s="190"/>
      <c r="AV141" s="190"/>
      <c r="AW141" s="190"/>
      <c r="AX141" s="190"/>
      <c r="AY141" s="190"/>
      <c r="AZ141" s="190"/>
      <c r="BA141" s="190"/>
      <c r="BB141" s="190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</row>
    <row r="142" spans="1:78" s="34" customFormat="1" x14ac:dyDescent="0.25">
      <c r="A142" s="47">
        <f>База!B142</f>
        <v>0</v>
      </c>
      <c r="B142" s="46" t="s">
        <v>24</v>
      </c>
      <c r="C142" s="46" t="s">
        <v>24</v>
      </c>
      <c r="D142" s="46" t="s">
        <v>25</v>
      </c>
      <c r="E142" s="46" t="s">
        <v>25</v>
      </c>
      <c r="F142" s="46" t="s">
        <v>25</v>
      </c>
      <c r="G142" s="46" t="s">
        <v>25</v>
      </c>
      <c r="H142" s="46" t="s">
        <v>23</v>
      </c>
      <c r="I142" s="46" t="s">
        <v>25</v>
      </c>
      <c r="J142" s="46">
        <f ca="1">IF(COUNTIFS(Распис!$B$4:$B$300,$A142,Распис!$C$4:$C$300,"&lt;="&amp;J$1,Распис!$D$4:$D$300,"&gt;="&amp;J$1)&gt;0,SUMIFS(Распис!$G$4:$G$300,Распис!$B$4:$B$300,$A142,Распис!$C$4:$C$300,"&lt;="&amp;J$1,Распис!$D$4:$D$300,"&gt;="&amp;J$1),SUMIF(База!$B$3:$B$305,$A142,База!$G$3:$G$152))</f>
        <v>0</v>
      </c>
      <c r="K142" s="46">
        <f ca="1">IF(COUNTIFS(Распис!$B$4:$B$300,$A142,Распис!$C$4:$C$300,"&lt;="&amp;K$1,Распис!$D$4:$D$300,"&gt;="&amp;K$1)&gt;0,SUMIFS(Распис!$H$4:$H$300,Распис!$B$4:$B$300,$A142,Распис!$C$4:$C$300,"&lt;="&amp;K$1,Распис!$D$4:$D$300,"&gt;="&amp;K$1),SUMIF(База!$B$3:$B$305,$A142,База!$H$3:$H$152))</f>
        <v>0</v>
      </c>
      <c r="L142" s="46">
        <f ca="1">IF(COUNTIFS(Распис!$B$4:$B$300,$A142,Распис!$C$4:$C$300,"&lt;="&amp;L$1,Распис!$D$4:$D$300,"&gt;="&amp;L$1)&gt;0,SUMIFS(Распис!$I$4:$I$300,Распис!$B$4:$B$300,$A142,Распис!$C$4:$C$300,"&lt;="&amp;L$1,Распис!$D$4:$D$300,"&gt;="&amp;L$1),SUMIF(База!$B$3:$B$305,$A142,База!$I$3:$I$152))</f>
        <v>0</v>
      </c>
      <c r="M142" s="46">
        <f ca="1">IF(COUNTIFS(Распис!$B$4:$B$300,$A142,Распис!$C$4:$C$300,"&lt;="&amp;M$1,Распис!$D$4:$D$300,"&gt;="&amp;M$1)&gt;0,SUMIFS(Распис!$J$4:$J$300,Распис!$B$4:$B$300,$A142,Распис!$C$4:$C$300,"&lt;="&amp;M$1,Распис!$D$4:$D$300,"&gt;="&amp;M$1),SUMIF(База!$B$3:$B$305,$A142,База!$J$3:$J$152))</f>
        <v>0</v>
      </c>
      <c r="N142" s="46">
        <f ca="1">IF(COUNTIFS(Распис!$B$4:$B$300,$A142,Распис!$C$4:$C$300,"&lt;="&amp;N$1,Распис!$D$4:$D$300,"&gt;="&amp;N$1)&gt;0,SUMIFS(Распис!$K$4:$K$300,Распис!$B$4:$B$300,$A142,Распис!$C$4:$C$300,"&lt;="&amp;N$1,Распис!$D$4:$D$300,"&gt;="&amp;N$1),SUMIF(База!$B$3:$B$305,$A142,База!$K$3:$K$152))</f>
        <v>0</v>
      </c>
      <c r="O142" s="46" t="s">
        <v>23</v>
      </c>
      <c r="P142" s="46">
        <f ca="1">IF(COUNTIFS(Распис!$B$4:$B$300,$A142,Распис!$C$4:$C$300,"&lt;="&amp;P$1,Распис!$D$4:$D$300,"&gt;="&amp;P$1)&gt;0,SUMIFS(Распис!$F$4:$F$300,Распис!$B$4:$B$300,$A142,Распис!$C$4:$C$300,"&lt;="&amp;P$1,Распис!$D$4:$D$300,"&gt;="&amp;P$1),SUMIF(База!$B$3:$B$305,$A142,База!$F$3:$F$152))</f>
        <v>0</v>
      </c>
      <c r="Q142" s="46">
        <f ca="1">IF(COUNTIFS(Распис!$B$4:$B$300,$A142,Распис!$C$4:$C$300,"&lt;="&amp;Q$1,Распис!$D$4:$D$300,"&gt;="&amp;Q$1)&gt;0,SUMIFS(Распис!$G$4:$G$300,Распис!$B$4:$B$300,$A142,Распис!$C$4:$C$300,"&lt;="&amp;Q$1,Распис!$D$4:$D$300,"&gt;="&amp;Q$1),SUMIF(База!$B$3:$B$305,$A142,База!$G$3:$G$152))</f>
        <v>0</v>
      </c>
      <c r="R142" s="46">
        <f ca="1">IF(COUNTIFS(Распис!$B$4:$B$300,$A142,Распис!$C$4:$C$300,"&lt;="&amp;R$1,Распис!$D$4:$D$300,"&gt;="&amp;R$1)&gt;0,SUMIFS(Распис!$H$4:$H$300,Распис!$B$4:$B$300,$A142,Распис!$C$4:$C$300,"&lt;="&amp;R$1,Распис!$D$4:$D$300,"&gt;="&amp;R$1),SUMIF(База!$B$3:$B$305,$A142,База!$H$3:$H$152))</f>
        <v>0</v>
      </c>
      <c r="S142" s="46">
        <f ca="1">IF(COUNTIFS(Распис!$B$4:$B$300,$A142,Распис!$C$4:$C$300,"&lt;="&amp;S$1,Распис!$D$4:$D$300,"&gt;="&amp;S$1)&gt;0,SUMIFS(Распис!$I$4:$I$300,Распис!$B$4:$B$300,$A142,Распис!$C$4:$C$300,"&lt;="&amp;S$1,Распис!$D$4:$D$300,"&gt;="&amp;S$1),SUMIF(База!$B$3:$B$305,$A142,База!$I$3:$I$152))</f>
        <v>0</v>
      </c>
      <c r="T142" s="46">
        <f ca="1">IF(COUNTIFS(Распис!$B$4:$B$300,$A142,Распис!$C$4:$C$300,"&lt;="&amp;T$1,Распис!$D$4:$D$300,"&gt;="&amp;T$1)&gt;0,SUMIFS(Распис!$J$4:$J$300,Распис!$B$4:$B$300,$A142,Распис!$C$4:$C$300,"&lt;="&amp;T$1,Распис!$D$4:$D$300,"&gt;="&amp;T$1),SUMIF(База!$B$3:$B$305,$A142,База!$J$3:$J$152))</f>
        <v>0</v>
      </c>
      <c r="U142" s="46">
        <f ca="1">IF(COUNTIFS(Распис!$B$4:$B$300,$A142,Распис!$C$4:$C$300,"&lt;="&amp;U$1,Распис!$D$4:$D$300,"&gt;="&amp;U$1)&gt;0,SUMIFS(Распис!$K$4:$K$300,Распис!$B$4:$B$300,$A142,Распис!$C$4:$C$300,"&lt;="&amp;U$1,Распис!$D$4:$D$300,"&gt;="&amp;U$1),SUMIF(База!$B$3:$B$305,$A142,База!$K$3:$K$152))</f>
        <v>0</v>
      </c>
      <c r="V142" s="46" t="s">
        <v>23</v>
      </c>
      <c r="W142" s="46">
        <f ca="1">IF(COUNTIFS(Распис!$B$4:$B$300,$A142,Распис!$C$4:$C$300,"&lt;="&amp;W$1,Распис!$D$4:$D$300,"&gt;="&amp;W$1)&gt;0,SUMIFS(Распис!$F$4:$F$300,Распис!$B$4:$B$300,$A142,Распис!$C$4:$C$300,"&lt;="&amp;W$1,Распис!$D$4:$D$300,"&gt;="&amp;W$1),SUMIF(База!$B$3:$B$305,$A142,База!$F$3:$F$152))</f>
        <v>0</v>
      </c>
      <c r="X142" s="46">
        <f ca="1">IF(COUNTIFS(Распис!$B$4:$B$300,$A142,Распис!$C$4:$C$300,"&lt;="&amp;X$1,Распис!$D$4:$D$300,"&gt;="&amp;X$1)&gt;0,SUMIFS(Распис!$G$4:$G$300,Распис!$B$4:$B$300,$A142,Распис!$C$4:$C$300,"&lt;="&amp;X$1,Распис!$D$4:$D$300,"&gt;="&amp;X$1),SUMIF(База!$B$3:$B$305,$A142,База!$G$3:$G$152))</f>
        <v>0</v>
      </c>
      <c r="Y142" s="46">
        <f ca="1">IF(COUNTIFS(Распис!$B$4:$B$300,$A142,Распис!$C$4:$C$300,"&lt;="&amp;Y$1,Распис!$D$4:$D$300,"&gt;="&amp;Y$1)&gt;0,SUMIFS(Распис!$H$4:$H$300,Распис!$B$4:$B$300,$A142,Распис!$C$4:$C$300,"&lt;="&amp;Y$1,Распис!$D$4:$D$300,"&gt;="&amp;Y$1),SUMIF(База!$B$3:$B$305,$A142,База!$H$3:$H$152))</f>
        <v>0</v>
      </c>
      <c r="Z142" s="46">
        <f ca="1">IF(COUNTIFS(Распис!$B$4:$B$300,$A142,Распис!$C$4:$C$300,"&lt;="&amp;Z$1,Распис!$D$4:$D$300,"&gt;="&amp;Z$1)&gt;0,SUMIFS(Распис!$I$4:$I$300,Распис!$B$4:$B$300,$A142,Распис!$C$4:$C$300,"&lt;="&amp;Z$1,Распис!$D$4:$D$300,"&gt;="&amp;Z$1),SUMIF(База!$B$3:$B$305,$A142,База!$I$3:$I$152))</f>
        <v>0</v>
      </c>
      <c r="AA142" s="46">
        <f ca="1">IF(COUNTIFS(Распис!$B$4:$B$300,$A142,Распис!$C$4:$C$300,"&lt;="&amp;AA$1,Распис!$D$4:$D$300,"&gt;="&amp;AA$1)&gt;0,SUMIFS(Распис!$J$4:$J$300,Распис!$B$4:$B$300,$A142,Распис!$C$4:$C$300,"&lt;="&amp;AA$1,Распис!$D$4:$D$300,"&gt;="&amp;AA$1),SUMIF(База!$B$3:$B$305,$A142,База!$J$3:$J$152))</f>
        <v>0</v>
      </c>
      <c r="AB142" s="46">
        <f ca="1">IF(COUNTIFS(Распис!$B$4:$B$300,$A142,Распис!$C$4:$C$300,"&lt;="&amp;AB$1,Распис!$D$4:$D$300,"&gt;="&amp;AB$1)&gt;0,SUMIFS(Распис!$K$4:$K$300,Распис!$B$4:$B$300,$A142,Распис!$C$4:$C$300,"&lt;="&amp;AB$1,Распис!$D$4:$D$300,"&gt;="&amp;AB$1),SUMIF(База!$B$3:$B$305,$A142,База!$K$3:$K$152))</f>
        <v>0</v>
      </c>
      <c r="AC142" s="46" t="s">
        <v>23</v>
      </c>
      <c r="AD142" s="46">
        <f ca="1">IF(COUNTIFS(Распис!$B$4:$B$300,$A142,Распис!$C$4:$C$300,"&lt;="&amp;AD$1,Распис!$D$4:$D$300,"&gt;="&amp;AD$1)&gt;0,SUMIFS(Распис!$F$4:$F$300,Распис!$B$4:$B$300,$A142,Распис!$C$4:$C$300,"&lt;="&amp;AD$1,Распис!$D$4:$D$300,"&gt;="&amp;AD$1),SUMIF(База!$B$3:$B$305,$A142,База!$F$3:$F$152))</f>
        <v>0</v>
      </c>
      <c r="AE142" s="46">
        <f ca="1">IF(COUNTIFS(Распис!$B$4:$B$300,$A142,Распис!$C$4:$C$300,"&lt;="&amp;AE$1,Распис!$D$4:$D$300,"&gt;="&amp;AE$1)&gt;0,SUMIFS(Распис!$G$4:$G$300,Распис!$B$4:$B$300,$A142,Распис!$C$4:$C$300,"&lt;="&amp;AE$1,Распис!$D$4:$D$300,"&gt;="&amp;AE$1),SUMIF(База!$B$3:$B$305,$A142,База!$G$3:$G$152))</f>
        <v>0</v>
      </c>
      <c r="AF142" s="46">
        <f ca="1">IF(COUNTIFS(Распис!$B$4:$B$300,$A142,Распис!$C$4:$C$300,"&lt;="&amp;AF$1,Распис!$D$4:$D$300,"&gt;="&amp;AF$1)&gt;0,SUMIFS(Распис!$H$4:$H$300,Распис!$B$4:$B$300,$A142,Распис!$C$4:$C$300,"&lt;="&amp;AF$1,Распис!$D$4:$D$300,"&gt;="&amp;AF$1),SUMIF(База!$B$3:$B$305,$A142,База!$H$3:$H$152))</f>
        <v>0</v>
      </c>
      <c r="AG142" s="46">
        <f t="shared" ca="1" si="25"/>
        <v>0</v>
      </c>
      <c r="AH142" s="46">
        <f ca="1">AG142-SUMIFS(Распред!$G$4:$G$300,Распред!$B$4:$B$300,"январь",Распред!$F$4:$F$300,A142)</f>
        <v>0</v>
      </c>
      <c r="AI142" s="46">
        <f ca="1">AH142+(COUNTIF(B142:AF142,"КД")+SUMIFS(Распред!$AH$4:$AH$300,Распред!$F$4:$F$300,A142,Распред!$B$4:$B$300,"январь"))*4</f>
        <v>20</v>
      </c>
      <c r="AJ142" s="46">
        <f t="shared" ca="1" si="26"/>
        <v>0</v>
      </c>
      <c r="AK142" s="46">
        <f t="shared" ca="1" si="27"/>
        <v>0</v>
      </c>
      <c r="AL142" s="46">
        <f>SUMIFS(Распред!$K$4:$K$300,Распред!$B$4:$B$300,"январь",Распред!$J$4:$J$300,A142)+SUMIFS(Распред!$M$4:$M$300,Распред!$B$4:$B$300,"январь",Распред!$L$4:$L$300,A142)+SUMIFS(Распред!$O$4:$O$300,Распред!$B$4:$B$300,"январь",Распред!$N$4:$N$300,A142)+SUMIFS(Распред!$Q$4:$Q$300,Распред!$B$4:$B$300,"январь",Распред!$P$4:$P$300,A142)+SUMIFS(Распред!$S$4:$S$300,Распред!$B$4:$B$300,"январь",Распред!$R$4:$R$300,A142)+SUMIFS(Распред!$U$4:$U$300,Распред!$B$4:$B$300,"январь",Распред!$T$4:$T$300,A142)+SUMIFS(Распред!$W$4:$W$300,Распред!$B$4:$B$300,"январь",Распред!$V$4:$V$300,A142)+SUMIFS(Распред!$Y$4:$Y$300,Распред!$B$4:$B$300,"январь",Распред!$X$4:$X$300,A142)+SUMIFS(Распред!$AA$4:$AA$300,Распред!$B$4:$B$300,"январь",Распред!$Z$4:$Z$300,A142)+SUMIFS(Распред!$AC$4:$AC$300,Распред!$B$4:$B$300,"январь",Распред!$AB$4:$AB$300,A142)</f>
        <v>0</v>
      </c>
      <c r="AM142" s="46">
        <f t="shared" ca="1" si="28"/>
        <v>0</v>
      </c>
      <c r="AN142" s="46">
        <f t="shared" ca="1" si="29"/>
        <v>0</v>
      </c>
      <c r="AO142" s="46">
        <f t="shared" ca="1" si="30"/>
        <v>0</v>
      </c>
      <c r="AP142" s="46"/>
      <c r="AQ142" s="46">
        <f t="shared" ca="1" si="31"/>
        <v>0</v>
      </c>
      <c r="AR142" s="47"/>
      <c r="AS142" s="47">
        <f t="shared" ca="1" si="32"/>
        <v>0</v>
      </c>
      <c r="AT142" s="47"/>
      <c r="AU142" s="47"/>
      <c r="AV142" s="47"/>
      <c r="AW142" s="47"/>
      <c r="AX142" s="47"/>
      <c r="AY142" s="47"/>
      <c r="AZ142" s="47"/>
      <c r="BA142" s="47"/>
      <c r="BB142" s="47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</row>
    <row r="143" spans="1:78" s="34" customFormat="1" x14ac:dyDescent="0.25">
      <c r="A143" s="47">
        <f>База!B143</f>
        <v>0</v>
      </c>
      <c r="B143" s="46" t="s">
        <v>24</v>
      </c>
      <c r="C143" s="46" t="s">
        <v>24</v>
      </c>
      <c r="D143" s="46" t="s">
        <v>25</v>
      </c>
      <c r="E143" s="46" t="s">
        <v>25</v>
      </c>
      <c r="F143" s="46" t="s">
        <v>25</v>
      </c>
      <c r="G143" s="46" t="s">
        <v>25</v>
      </c>
      <c r="H143" s="46" t="s">
        <v>23</v>
      </c>
      <c r="I143" s="46" t="s">
        <v>25</v>
      </c>
      <c r="J143" s="46">
        <f ca="1">IF(COUNTIFS(Распис!$B$4:$B$300,$A143,Распис!$C$4:$C$300,"&lt;="&amp;J$1,Распис!$D$4:$D$300,"&gt;="&amp;J$1)&gt;0,SUMIFS(Распис!$G$4:$G$300,Распис!$B$4:$B$300,$A143,Распис!$C$4:$C$300,"&lt;="&amp;J$1,Распис!$D$4:$D$300,"&gt;="&amp;J$1),SUMIF(База!$B$3:$B$305,$A143,База!$G$3:$G$152))</f>
        <v>0</v>
      </c>
      <c r="K143" s="46">
        <f ca="1">IF(COUNTIFS(Распис!$B$4:$B$300,$A143,Распис!$C$4:$C$300,"&lt;="&amp;K$1,Распис!$D$4:$D$300,"&gt;="&amp;K$1)&gt;0,SUMIFS(Распис!$H$4:$H$300,Распис!$B$4:$B$300,$A143,Распис!$C$4:$C$300,"&lt;="&amp;K$1,Распис!$D$4:$D$300,"&gt;="&amp;K$1),SUMIF(База!$B$3:$B$305,$A143,База!$H$3:$H$152))</f>
        <v>0</v>
      </c>
      <c r="L143" s="46">
        <f ca="1">IF(COUNTIFS(Распис!$B$4:$B$300,$A143,Распис!$C$4:$C$300,"&lt;="&amp;L$1,Распис!$D$4:$D$300,"&gt;="&amp;L$1)&gt;0,SUMIFS(Распис!$I$4:$I$300,Распис!$B$4:$B$300,$A143,Распис!$C$4:$C$300,"&lt;="&amp;L$1,Распис!$D$4:$D$300,"&gt;="&amp;L$1),SUMIF(База!$B$3:$B$305,$A143,База!$I$3:$I$152))</f>
        <v>0</v>
      </c>
      <c r="M143" s="46">
        <f ca="1">IF(COUNTIFS(Распис!$B$4:$B$300,$A143,Распис!$C$4:$C$300,"&lt;="&amp;M$1,Распис!$D$4:$D$300,"&gt;="&amp;M$1)&gt;0,SUMIFS(Распис!$J$4:$J$300,Распис!$B$4:$B$300,$A143,Распис!$C$4:$C$300,"&lt;="&amp;M$1,Распис!$D$4:$D$300,"&gt;="&amp;M$1),SUMIF(База!$B$3:$B$305,$A143,База!$J$3:$J$152))</f>
        <v>0</v>
      </c>
      <c r="N143" s="46">
        <f ca="1">IF(COUNTIFS(Распис!$B$4:$B$300,$A143,Распис!$C$4:$C$300,"&lt;="&amp;N$1,Распис!$D$4:$D$300,"&gt;="&amp;N$1)&gt;0,SUMIFS(Распис!$K$4:$K$300,Распис!$B$4:$B$300,$A143,Распис!$C$4:$C$300,"&lt;="&amp;N$1,Распис!$D$4:$D$300,"&gt;="&amp;N$1),SUMIF(База!$B$3:$B$305,$A143,База!$K$3:$K$152))</f>
        <v>0</v>
      </c>
      <c r="O143" s="46" t="s">
        <v>23</v>
      </c>
      <c r="P143" s="46">
        <f ca="1">IF(COUNTIFS(Распис!$B$4:$B$300,$A143,Распис!$C$4:$C$300,"&lt;="&amp;P$1,Распис!$D$4:$D$300,"&gt;="&amp;P$1)&gt;0,SUMIFS(Распис!$F$4:$F$300,Распис!$B$4:$B$300,$A143,Распис!$C$4:$C$300,"&lt;="&amp;P$1,Распис!$D$4:$D$300,"&gt;="&amp;P$1),SUMIF(База!$B$3:$B$305,$A143,База!$F$3:$F$152))</f>
        <v>0</v>
      </c>
      <c r="Q143" s="46">
        <f ca="1">IF(COUNTIFS(Распис!$B$4:$B$300,$A143,Распис!$C$4:$C$300,"&lt;="&amp;Q$1,Распис!$D$4:$D$300,"&gt;="&amp;Q$1)&gt;0,SUMIFS(Распис!$G$4:$G$300,Распис!$B$4:$B$300,$A143,Распис!$C$4:$C$300,"&lt;="&amp;Q$1,Распис!$D$4:$D$300,"&gt;="&amp;Q$1),SUMIF(База!$B$3:$B$305,$A143,База!$G$3:$G$152))</f>
        <v>0</v>
      </c>
      <c r="R143" s="46">
        <f ca="1">IF(COUNTIFS(Распис!$B$4:$B$300,$A143,Распис!$C$4:$C$300,"&lt;="&amp;R$1,Распис!$D$4:$D$300,"&gt;="&amp;R$1)&gt;0,SUMIFS(Распис!$H$4:$H$300,Распис!$B$4:$B$300,$A143,Распис!$C$4:$C$300,"&lt;="&amp;R$1,Распис!$D$4:$D$300,"&gt;="&amp;R$1),SUMIF(База!$B$3:$B$305,$A143,База!$H$3:$H$152))</f>
        <v>0</v>
      </c>
      <c r="S143" s="46">
        <f ca="1">IF(COUNTIFS(Распис!$B$4:$B$300,$A143,Распис!$C$4:$C$300,"&lt;="&amp;S$1,Распис!$D$4:$D$300,"&gt;="&amp;S$1)&gt;0,SUMIFS(Распис!$I$4:$I$300,Распис!$B$4:$B$300,$A143,Распис!$C$4:$C$300,"&lt;="&amp;S$1,Распис!$D$4:$D$300,"&gt;="&amp;S$1),SUMIF(База!$B$3:$B$305,$A143,База!$I$3:$I$152))</f>
        <v>0</v>
      </c>
      <c r="T143" s="46">
        <f ca="1">IF(COUNTIFS(Распис!$B$4:$B$300,$A143,Распис!$C$4:$C$300,"&lt;="&amp;T$1,Распис!$D$4:$D$300,"&gt;="&amp;T$1)&gt;0,SUMIFS(Распис!$J$4:$J$300,Распис!$B$4:$B$300,$A143,Распис!$C$4:$C$300,"&lt;="&amp;T$1,Распис!$D$4:$D$300,"&gt;="&amp;T$1),SUMIF(База!$B$3:$B$305,$A143,База!$J$3:$J$152))</f>
        <v>0</v>
      </c>
      <c r="U143" s="46">
        <f ca="1">IF(COUNTIFS(Распис!$B$4:$B$300,$A143,Распис!$C$4:$C$300,"&lt;="&amp;U$1,Распис!$D$4:$D$300,"&gt;="&amp;U$1)&gt;0,SUMIFS(Распис!$K$4:$K$300,Распис!$B$4:$B$300,$A143,Распис!$C$4:$C$300,"&lt;="&amp;U$1,Распис!$D$4:$D$300,"&gt;="&amp;U$1),SUMIF(База!$B$3:$B$305,$A143,База!$K$3:$K$152))</f>
        <v>0</v>
      </c>
      <c r="V143" s="46" t="s">
        <v>23</v>
      </c>
      <c r="W143" s="46">
        <f ca="1">IF(COUNTIFS(Распис!$B$4:$B$300,$A143,Распис!$C$4:$C$300,"&lt;="&amp;W$1,Распис!$D$4:$D$300,"&gt;="&amp;W$1)&gt;0,SUMIFS(Распис!$F$4:$F$300,Распис!$B$4:$B$300,$A143,Распис!$C$4:$C$300,"&lt;="&amp;W$1,Распис!$D$4:$D$300,"&gt;="&amp;W$1),SUMIF(База!$B$3:$B$305,$A143,База!$F$3:$F$152))</f>
        <v>0</v>
      </c>
      <c r="X143" s="46">
        <f ca="1">IF(COUNTIFS(Распис!$B$4:$B$300,$A143,Распис!$C$4:$C$300,"&lt;="&amp;X$1,Распис!$D$4:$D$300,"&gt;="&amp;X$1)&gt;0,SUMIFS(Распис!$G$4:$G$300,Распис!$B$4:$B$300,$A143,Распис!$C$4:$C$300,"&lt;="&amp;X$1,Распис!$D$4:$D$300,"&gt;="&amp;X$1),SUMIF(База!$B$3:$B$305,$A143,База!$G$3:$G$152))</f>
        <v>0</v>
      </c>
      <c r="Y143" s="46">
        <f ca="1">IF(COUNTIFS(Распис!$B$4:$B$300,$A143,Распис!$C$4:$C$300,"&lt;="&amp;Y$1,Распис!$D$4:$D$300,"&gt;="&amp;Y$1)&gt;0,SUMIFS(Распис!$H$4:$H$300,Распис!$B$4:$B$300,$A143,Распис!$C$4:$C$300,"&lt;="&amp;Y$1,Распис!$D$4:$D$300,"&gt;="&amp;Y$1),SUMIF(База!$B$3:$B$305,$A143,База!$H$3:$H$152))</f>
        <v>0</v>
      </c>
      <c r="Z143" s="46">
        <f ca="1">IF(COUNTIFS(Распис!$B$4:$B$300,$A143,Распис!$C$4:$C$300,"&lt;="&amp;Z$1,Распис!$D$4:$D$300,"&gt;="&amp;Z$1)&gt;0,SUMIFS(Распис!$I$4:$I$300,Распис!$B$4:$B$300,$A143,Распис!$C$4:$C$300,"&lt;="&amp;Z$1,Распис!$D$4:$D$300,"&gt;="&amp;Z$1),SUMIF(База!$B$3:$B$305,$A143,База!$I$3:$I$152))</f>
        <v>0</v>
      </c>
      <c r="AA143" s="46">
        <f ca="1">IF(COUNTIFS(Распис!$B$4:$B$300,$A143,Распис!$C$4:$C$300,"&lt;="&amp;AA$1,Распис!$D$4:$D$300,"&gt;="&amp;AA$1)&gt;0,SUMIFS(Распис!$J$4:$J$300,Распис!$B$4:$B$300,$A143,Распис!$C$4:$C$300,"&lt;="&amp;AA$1,Распис!$D$4:$D$300,"&gt;="&amp;AA$1),SUMIF(База!$B$3:$B$305,$A143,База!$J$3:$J$152))</f>
        <v>0</v>
      </c>
      <c r="AB143" s="46">
        <f ca="1">IF(COUNTIFS(Распис!$B$4:$B$300,$A143,Распис!$C$4:$C$300,"&lt;="&amp;AB$1,Распис!$D$4:$D$300,"&gt;="&amp;AB$1)&gt;0,SUMIFS(Распис!$K$4:$K$300,Распис!$B$4:$B$300,$A143,Распис!$C$4:$C$300,"&lt;="&amp;AB$1,Распис!$D$4:$D$300,"&gt;="&amp;AB$1),SUMIF(База!$B$3:$B$305,$A143,База!$K$3:$K$152))</f>
        <v>0</v>
      </c>
      <c r="AC143" s="46" t="s">
        <v>23</v>
      </c>
      <c r="AD143" s="46">
        <f ca="1">IF(COUNTIFS(Распис!$B$4:$B$300,$A143,Распис!$C$4:$C$300,"&lt;="&amp;AD$1,Распис!$D$4:$D$300,"&gt;="&amp;AD$1)&gt;0,SUMIFS(Распис!$F$4:$F$300,Распис!$B$4:$B$300,$A143,Распис!$C$4:$C$300,"&lt;="&amp;AD$1,Распис!$D$4:$D$300,"&gt;="&amp;AD$1),SUMIF(База!$B$3:$B$305,$A143,База!$F$3:$F$152))</f>
        <v>0</v>
      </c>
      <c r="AE143" s="46">
        <f ca="1">IF(COUNTIFS(Распис!$B$4:$B$300,$A143,Распис!$C$4:$C$300,"&lt;="&amp;AE$1,Распис!$D$4:$D$300,"&gt;="&amp;AE$1)&gt;0,SUMIFS(Распис!$G$4:$G$300,Распис!$B$4:$B$300,$A143,Распис!$C$4:$C$300,"&lt;="&amp;AE$1,Распис!$D$4:$D$300,"&gt;="&amp;AE$1),SUMIF(База!$B$3:$B$305,$A143,База!$G$3:$G$152))</f>
        <v>0</v>
      </c>
      <c r="AF143" s="46">
        <f ca="1">IF(COUNTIFS(Распис!$B$4:$B$300,$A143,Распис!$C$4:$C$300,"&lt;="&amp;AF$1,Распис!$D$4:$D$300,"&gt;="&amp;AF$1)&gt;0,SUMIFS(Распис!$H$4:$H$300,Распис!$B$4:$B$300,$A143,Распис!$C$4:$C$300,"&lt;="&amp;AF$1,Распис!$D$4:$D$300,"&gt;="&amp;AF$1),SUMIF(База!$B$3:$B$305,$A143,База!$H$3:$H$152))</f>
        <v>0</v>
      </c>
      <c r="AG143" s="46">
        <f t="shared" ca="1" si="25"/>
        <v>0</v>
      </c>
      <c r="AH143" s="46">
        <f ca="1">AG143-SUMIFS(Распред!$G$4:$G$300,Распред!$B$4:$B$300,"январь",Распред!$F$4:$F$300,A143)</f>
        <v>0</v>
      </c>
      <c r="AI143" s="46">
        <f ca="1">AH143+(COUNTIF(B143:AF143,"КД")+SUMIFS(Распред!$AH$4:$AH$300,Распред!$F$4:$F$300,A143,Распред!$B$4:$B$300,"январь"))*4</f>
        <v>20</v>
      </c>
      <c r="AJ143" s="46">
        <f t="shared" ca="1" si="26"/>
        <v>0</v>
      </c>
      <c r="AK143" s="46">
        <f t="shared" ca="1" si="27"/>
        <v>0</v>
      </c>
      <c r="AL143" s="46">
        <f>SUMIFS(Распред!$K$4:$K$300,Распред!$B$4:$B$300,"январь",Распред!$J$4:$J$300,A143)+SUMIFS(Распред!$M$4:$M$300,Распред!$B$4:$B$300,"январь",Распред!$L$4:$L$300,A143)+SUMIFS(Распред!$O$4:$O$300,Распред!$B$4:$B$300,"январь",Распред!$N$4:$N$300,A143)+SUMIFS(Распред!$Q$4:$Q$300,Распред!$B$4:$B$300,"январь",Распред!$P$4:$P$300,A143)+SUMIFS(Распред!$S$4:$S$300,Распред!$B$4:$B$300,"январь",Распред!$R$4:$R$300,A143)+SUMIFS(Распред!$U$4:$U$300,Распред!$B$4:$B$300,"январь",Распред!$T$4:$T$300,A143)+SUMIFS(Распред!$W$4:$W$300,Распред!$B$4:$B$300,"январь",Распред!$V$4:$V$300,A143)+SUMIFS(Распред!$Y$4:$Y$300,Распред!$B$4:$B$300,"январь",Распред!$X$4:$X$300,A143)+SUMIFS(Распред!$AA$4:$AA$300,Распред!$B$4:$B$300,"январь",Распред!$Z$4:$Z$300,A143)+SUMIFS(Распред!$AC$4:$AC$300,Распред!$B$4:$B$300,"январь",Распред!$AB$4:$AB$300,A143)</f>
        <v>0</v>
      </c>
      <c r="AM143" s="46">
        <f t="shared" ca="1" si="28"/>
        <v>0</v>
      </c>
      <c r="AN143" s="46">
        <f t="shared" ca="1" si="29"/>
        <v>0</v>
      </c>
      <c r="AO143" s="46">
        <f t="shared" ca="1" si="30"/>
        <v>0</v>
      </c>
      <c r="AP143" s="46"/>
      <c r="AQ143" s="46">
        <f t="shared" ca="1" si="31"/>
        <v>0</v>
      </c>
      <c r="AR143" s="47"/>
      <c r="AS143" s="47">
        <f t="shared" ca="1" si="32"/>
        <v>0</v>
      </c>
      <c r="AT143" s="47"/>
      <c r="AU143" s="47"/>
      <c r="AV143" s="47"/>
      <c r="AW143" s="47"/>
      <c r="AX143" s="47"/>
      <c r="AY143" s="47"/>
      <c r="AZ143" s="47"/>
      <c r="BA143" s="47"/>
      <c r="BB143" s="47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</row>
    <row r="144" spans="1:78" s="34" customFormat="1" x14ac:dyDescent="0.25">
      <c r="A144" s="47">
        <f>База!B144</f>
        <v>0</v>
      </c>
      <c r="B144" s="46" t="s">
        <v>24</v>
      </c>
      <c r="C144" s="46" t="s">
        <v>24</v>
      </c>
      <c r="D144" s="46" t="s">
        <v>25</v>
      </c>
      <c r="E144" s="46" t="s">
        <v>25</v>
      </c>
      <c r="F144" s="46" t="s">
        <v>25</v>
      </c>
      <c r="G144" s="46" t="s">
        <v>25</v>
      </c>
      <c r="H144" s="46" t="s">
        <v>23</v>
      </c>
      <c r="I144" s="46" t="s">
        <v>25</v>
      </c>
      <c r="J144" s="46">
        <f ca="1">IF(COUNTIFS(Распис!$B$4:$B$300,$A144,Распис!$C$4:$C$300,"&lt;="&amp;J$1,Распис!$D$4:$D$300,"&gt;="&amp;J$1)&gt;0,SUMIFS(Распис!$G$4:$G$300,Распис!$B$4:$B$300,$A144,Распис!$C$4:$C$300,"&lt;="&amp;J$1,Распис!$D$4:$D$300,"&gt;="&amp;J$1),SUMIF(База!$B$3:$B$305,$A144,База!$G$3:$G$152))</f>
        <v>0</v>
      </c>
      <c r="K144" s="46">
        <f ca="1">IF(COUNTIFS(Распис!$B$4:$B$300,$A144,Распис!$C$4:$C$300,"&lt;="&amp;K$1,Распис!$D$4:$D$300,"&gt;="&amp;K$1)&gt;0,SUMIFS(Распис!$H$4:$H$300,Распис!$B$4:$B$300,$A144,Распис!$C$4:$C$300,"&lt;="&amp;K$1,Распис!$D$4:$D$300,"&gt;="&amp;K$1),SUMIF(База!$B$3:$B$305,$A144,База!$H$3:$H$152))</f>
        <v>0</v>
      </c>
      <c r="L144" s="46">
        <f ca="1">IF(COUNTIFS(Распис!$B$4:$B$300,$A144,Распис!$C$4:$C$300,"&lt;="&amp;L$1,Распис!$D$4:$D$300,"&gt;="&amp;L$1)&gt;0,SUMIFS(Распис!$I$4:$I$300,Распис!$B$4:$B$300,$A144,Распис!$C$4:$C$300,"&lt;="&amp;L$1,Распис!$D$4:$D$300,"&gt;="&amp;L$1),SUMIF(База!$B$3:$B$305,$A144,База!$I$3:$I$152))</f>
        <v>0</v>
      </c>
      <c r="M144" s="46">
        <f ca="1">IF(COUNTIFS(Распис!$B$4:$B$300,$A144,Распис!$C$4:$C$300,"&lt;="&amp;M$1,Распис!$D$4:$D$300,"&gt;="&amp;M$1)&gt;0,SUMIFS(Распис!$J$4:$J$300,Распис!$B$4:$B$300,$A144,Распис!$C$4:$C$300,"&lt;="&amp;M$1,Распис!$D$4:$D$300,"&gt;="&amp;M$1),SUMIF(База!$B$3:$B$305,$A144,База!$J$3:$J$152))</f>
        <v>0</v>
      </c>
      <c r="N144" s="46">
        <f ca="1">IF(COUNTIFS(Распис!$B$4:$B$300,$A144,Распис!$C$4:$C$300,"&lt;="&amp;N$1,Распис!$D$4:$D$300,"&gt;="&amp;N$1)&gt;0,SUMIFS(Распис!$K$4:$K$300,Распис!$B$4:$B$300,$A144,Распис!$C$4:$C$300,"&lt;="&amp;N$1,Распис!$D$4:$D$300,"&gt;="&amp;N$1),SUMIF(База!$B$3:$B$305,$A144,База!$K$3:$K$152))</f>
        <v>0</v>
      </c>
      <c r="O144" s="46" t="s">
        <v>23</v>
      </c>
      <c r="P144" s="46">
        <f ca="1">IF(COUNTIFS(Распис!$B$4:$B$300,$A144,Распис!$C$4:$C$300,"&lt;="&amp;P$1,Распис!$D$4:$D$300,"&gt;="&amp;P$1)&gt;0,SUMIFS(Распис!$F$4:$F$300,Распис!$B$4:$B$300,$A144,Распис!$C$4:$C$300,"&lt;="&amp;P$1,Распис!$D$4:$D$300,"&gt;="&amp;P$1),SUMIF(База!$B$3:$B$305,$A144,База!$F$3:$F$152))</f>
        <v>0</v>
      </c>
      <c r="Q144" s="46">
        <f ca="1">IF(COUNTIFS(Распис!$B$4:$B$300,$A144,Распис!$C$4:$C$300,"&lt;="&amp;Q$1,Распис!$D$4:$D$300,"&gt;="&amp;Q$1)&gt;0,SUMIFS(Распис!$G$4:$G$300,Распис!$B$4:$B$300,$A144,Распис!$C$4:$C$300,"&lt;="&amp;Q$1,Распис!$D$4:$D$300,"&gt;="&amp;Q$1),SUMIF(База!$B$3:$B$305,$A144,База!$G$3:$G$152))</f>
        <v>0</v>
      </c>
      <c r="R144" s="46">
        <f ca="1">IF(COUNTIFS(Распис!$B$4:$B$300,$A144,Распис!$C$4:$C$300,"&lt;="&amp;R$1,Распис!$D$4:$D$300,"&gt;="&amp;R$1)&gt;0,SUMIFS(Распис!$H$4:$H$300,Распис!$B$4:$B$300,$A144,Распис!$C$4:$C$300,"&lt;="&amp;R$1,Распис!$D$4:$D$300,"&gt;="&amp;R$1),SUMIF(База!$B$3:$B$305,$A144,База!$H$3:$H$152))</f>
        <v>0</v>
      </c>
      <c r="S144" s="46">
        <f ca="1">IF(COUNTIFS(Распис!$B$4:$B$300,$A144,Распис!$C$4:$C$300,"&lt;="&amp;S$1,Распис!$D$4:$D$300,"&gt;="&amp;S$1)&gt;0,SUMIFS(Распис!$I$4:$I$300,Распис!$B$4:$B$300,$A144,Распис!$C$4:$C$300,"&lt;="&amp;S$1,Распис!$D$4:$D$300,"&gt;="&amp;S$1),SUMIF(База!$B$3:$B$305,$A144,База!$I$3:$I$152))</f>
        <v>0</v>
      </c>
      <c r="T144" s="46">
        <f ca="1">IF(COUNTIFS(Распис!$B$4:$B$300,$A144,Распис!$C$4:$C$300,"&lt;="&amp;T$1,Распис!$D$4:$D$300,"&gt;="&amp;T$1)&gt;0,SUMIFS(Распис!$J$4:$J$300,Распис!$B$4:$B$300,$A144,Распис!$C$4:$C$300,"&lt;="&amp;T$1,Распис!$D$4:$D$300,"&gt;="&amp;T$1),SUMIF(База!$B$3:$B$305,$A144,База!$J$3:$J$152))</f>
        <v>0</v>
      </c>
      <c r="U144" s="46">
        <f ca="1">IF(COUNTIFS(Распис!$B$4:$B$300,$A144,Распис!$C$4:$C$300,"&lt;="&amp;U$1,Распис!$D$4:$D$300,"&gt;="&amp;U$1)&gt;0,SUMIFS(Распис!$K$4:$K$300,Распис!$B$4:$B$300,$A144,Распис!$C$4:$C$300,"&lt;="&amp;U$1,Распис!$D$4:$D$300,"&gt;="&amp;U$1),SUMIF(База!$B$3:$B$305,$A144,База!$K$3:$K$152))</f>
        <v>0</v>
      </c>
      <c r="V144" s="46" t="s">
        <v>23</v>
      </c>
      <c r="W144" s="46">
        <f ca="1">IF(COUNTIFS(Распис!$B$4:$B$300,$A144,Распис!$C$4:$C$300,"&lt;="&amp;W$1,Распис!$D$4:$D$300,"&gt;="&amp;W$1)&gt;0,SUMIFS(Распис!$F$4:$F$300,Распис!$B$4:$B$300,$A144,Распис!$C$4:$C$300,"&lt;="&amp;W$1,Распис!$D$4:$D$300,"&gt;="&amp;W$1),SUMIF(База!$B$3:$B$305,$A144,База!$F$3:$F$152))</f>
        <v>0</v>
      </c>
      <c r="X144" s="46">
        <f ca="1">IF(COUNTIFS(Распис!$B$4:$B$300,$A144,Распис!$C$4:$C$300,"&lt;="&amp;X$1,Распис!$D$4:$D$300,"&gt;="&amp;X$1)&gt;0,SUMIFS(Распис!$G$4:$G$300,Распис!$B$4:$B$300,$A144,Распис!$C$4:$C$300,"&lt;="&amp;X$1,Распис!$D$4:$D$300,"&gt;="&amp;X$1),SUMIF(База!$B$3:$B$305,$A144,База!$G$3:$G$152))</f>
        <v>0</v>
      </c>
      <c r="Y144" s="46">
        <f ca="1">IF(COUNTIFS(Распис!$B$4:$B$300,$A144,Распис!$C$4:$C$300,"&lt;="&amp;Y$1,Распис!$D$4:$D$300,"&gt;="&amp;Y$1)&gt;0,SUMIFS(Распис!$H$4:$H$300,Распис!$B$4:$B$300,$A144,Распис!$C$4:$C$300,"&lt;="&amp;Y$1,Распис!$D$4:$D$300,"&gt;="&amp;Y$1),SUMIF(База!$B$3:$B$305,$A144,База!$H$3:$H$152))</f>
        <v>0</v>
      </c>
      <c r="Z144" s="46">
        <f ca="1">IF(COUNTIFS(Распис!$B$4:$B$300,$A144,Распис!$C$4:$C$300,"&lt;="&amp;Z$1,Распис!$D$4:$D$300,"&gt;="&amp;Z$1)&gt;0,SUMIFS(Распис!$I$4:$I$300,Распис!$B$4:$B$300,$A144,Распис!$C$4:$C$300,"&lt;="&amp;Z$1,Распис!$D$4:$D$300,"&gt;="&amp;Z$1),SUMIF(База!$B$3:$B$305,$A144,База!$I$3:$I$152))</f>
        <v>0</v>
      </c>
      <c r="AA144" s="46">
        <f ca="1">IF(COUNTIFS(Распис!$B$4:$B$300,$A144,Распис!$C$4:$C$300,"&lt;="&amp;AA$1,Распис!$D$4:$D$300,"&gt;="&amp;AA$1)&gt;0,SUMIFS(Распис!$J$4:$J$300,Распис!$B$4:$B$300,$A144,Распис!$C$4:$C$300,"&lt;="&amp;AA$1,Распис!$D$4:$D$300,"&gt;="&amp;AA$1),SUMIF(База!$B$3:$B$305,$A144,База!$J$3:$J$152))</f>
        <v>0</v>
      </c>
      <c r="AB144" s="46">
        <f ca="1">IF(COUNTIFS(Распис!$B$4:$B$300,$A144,Распис!$C$4:$C$300,"&lt;="&amp;AB$1,Распис!$D$4:$D$300,"&gt;="&amp;AB$1)&gt;0,SUMIFS(Распис!$K$4:$K$300,Распис!$B$4:$B$300,$A144,Распис!$C$4:$C$300,"&lt;="&amp;AB$1,Распис!$D$4:$D$300,"&gt;="&amp;AB$1),SUMIF(База!$B$3:$B$305,$A144,База!$K$3:$K$152))</f>
        <v>0</v>
      </c>
      <c r="AC144" s="46" t="s">
        <v>23</v>
      </c>
      <c r="AD144" s="46">
        <f ca="1">IF(COUNTIFS(Распис!$B$4:$B$300,$A144,Распис!$C$4:$C$300,"&lt;="&amp;AD$1,Распис!$D$4:$D$300,"&gt;="&amp;AD$1)&gt;0,SUMIFS(Распис!$F$4:$F$300,Распис!$B$4:$B$300,$A144,Распис!$C$4:$C$300,"&lt;="&amp;AD$1,Распис!$D$4:$D$300,"&gt;="&amp;AD$1),SUMIF(База!$B$3:$B$305,$A144,База!$F$3:$F$152))</f>
        <v>0</v>
      </c>
      <c r="AE144" s="46">
        <f ca="1">IF(COUNTIFS(Распис!$B$4:$B$300,$A144,Распис!$C$4:$C$300,"&lt;="&amp;AE$1,Распис!$D$4:$D$300,"&gt;="&amp;AE$1)&gt;0,SUMIFS(Распис!$G$4:$G$300,Распис!$B$4:$B$300,$A144,Распис!$C$4:$C$300,"&lt;="&amp;AE$1,Распис!$D$4:$D$300,"&gt;="&amp;AE$1),SUMIF(База!$B$3:$B$305,$A144,База!$G$3:$G$152))</f>
        <v>0</v>
      </c>
      <c r="AF144" s="46">
        <f ca="1">IF(COUNTIFS(Распис!$B$4:$B$300,$A144,Распис!$C$4:$C$300,"&lt;="&amp;AF$1,Распис!$D$4:$D$300,"&gt;="&amp;AF$1)&gt;0,SUMIFS(Распис!$H$4:$H$300,Распис!$B$4:$B$300,$A144,Распис!$C$4:$C$300,"&lt;="&amp;AF$1,Распис!$D$4:$D$300,"&gt;="&amp;AF$1),SUMIF(База!$B$3:$B$305,$A144,База!$H$3:$H$152))</f>
        <v>0</v>
      </c>
      <c r="AG144" s="46">
        <f t="shared" ca="1" si="25"/>
        <v>0</v>
      </c>
      <c r="AH144" s="46">
        <f ca="1">AG144-SUMIFS(Распред!$G$4:$G$300,Распред!$B$4:$B$300,"январь",Распред!$F$4:$F$300,A144)</f>
        <v>0</v>
      </c>
      <c r="AI144" s="46">
        <f ca="1">AH144+(COUNTIF(B144:AF144,"КД")+SUMIFS(Распред!$AH$4:$AH$300,Распред!$F$4:$F$300,A144,Распред!$B$4:$B$300,"январь"))*4</f>
        <v>20</v>
      </c>
      <c r="AJ144" s="46">
        <f t="shared" ca="1" si="26"/>
        <v>0</v>
      </c>
      <c r="AK144" s="46">
        <f t="shared" ca="1" si="27"/>
        <v>0</v>
      </c>
      <c r="AL144" s="46">
        <f>SUMIFS(Распред!$K$4:$K$300,Распред!$B$4:$B$300,"январь",Распред!$J$4:$J$300,A144)+SUMIFS(Распред!$M$4:$M$300,Распред!$B$4:$B$300,"январь",Распред!$L$4:$L$300,A144)+SUMIFS(Распред!$O$4:$O$300,Распред!$B$4:$B$300,"январь",Распред!$N$4:$N$300,A144)+SUMIFS(Распред!$Q$4:$Q$300,Распред!$B$4:$B$300,"январь",Распред!$P$4:$P$300,A144)+SUMIFS(Распред!$S$4:$S$300,Распред!$B$4:$B$300,"январь",Распред!$R$4:$R$300,A144)+SUMIFS(Распред!$U$4:$U$300,Распред!$B$4:$B$300,"январь",Распред!$T$4:$T$300,A144)+SUMIFS(Распред!$W$4:$W$300,Распред!$B$4:$B$300,"январь",Распред!$V$4:$V$300,A144)+SUMIFS(Распред!$Y$4:$Y$300,Распред!$B$4:$B$300,"январь",Распред!$X$4:$X$300,A144)+SUMIFS(Распред!$AA$4:$AA$300,Распред!$B$4:$B$300,"январь",Распред!$Z$4:$Z$300,A144)+SUMIFS(Распред!$AC$4:$AC$300,Распред!$B$4:$B$300,"январь",Распред!$AB$4:$AB$300,A144)</f>
        <v>0</v>
      </c>
      <c r="AM144" s="46">
        <f t="shared" ca="1" si="28"/>
        <v>0</v>
      </c>
      <c r="AN144" s="46">
        <f t="shared" ca="1" si="29"/>
        <v>0</v>
      </c>
      <c r="AO144" s="46">
        <f t="shared" ca="1" si="30"/>
        <v>0</v>
      </c>
      <c r="AP144" s="46"/>
      <c r="AQ144" s="46">
        <f t="shared" ca="1" si="31"/>
        <v>0</v>
      </c>
      <c r="AR144" s="47"/>
      <c r="AS144" s="47">
        <f t="shared" ca="1" si="32"/>
        <v>0</v>
      </c>
      <c r="AT144" s="47"/>
      <c r="AU144" s="47"/>
      <c r="AV144" s="47"/>
      <c r="AW144" s="47"/>
      <c r="AX144" s="47"/>
      <c r="AY144" s="47"/>
      <c r="AZ144" s="47"/>
      <c r="BA144" s="47"/>
      <c r="BB144" s="47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</row>
    <row r="145" spans="1:78" s="34" customFormat="1" x14ac:dyDescent="0.25">
      <c r="A145" s="47">
        <f>База!B145</f>
        <v>0</v>
      </c>
      <c r="B145" s="46" t="s">
        <v>24</v>
      </c>
      <c r="C145" s="46" t="s">
        <v>24</v>
      </c>
      <c r="D145" s="46" t="s">
        <v>25</v>
      </c>
      <c r="E145" s="46" t="s">
        <v>25</v>
      </c>
      <c r="F145" s="46" t="s">
        <v>25</v>
      </c>
      <c r="G145" s="46" t="s">
        <v>25</v>
      </c>
      <c r="H145" s="46" t="s">
        <v>23</v>
      </c>
      <c r="I145" s="46" t="s">
        <v>25</v>
      </c>
      <c r="J145" s="46">
        <f ca="1">IF(COUNTIFS(Распис!$B$4:$B$300,$A145,Распис!$C$4:$C$300,"&lt;="&amp;J$1,Распис!$D$4:$D$300,"&gt;="&amp;J$1)&gt;0,SUMIFS(Распис!$G$4:$G$300,Распис!$B$4:$B$300,$A145,Распис!$C$4:$C$300,"&lt;="&amp;J$1,Распис!$D$4:$D$300,"&gt;="&amp;J$1),SUMIF(База!$B$3:$B$305,$A145,База!$G$3:$G$152))</f>
        <v>0</v>
      </c>
      <c r="K145" s="46">
        <f ca="1">IF(COUNTIFS(Распис!$B$4:$B$300,$A145,Распис!$C$4:$C$300,"&lt;="&amp;K$1,Распис!$D$4:$D$300,"&gt;="&amp;K$1)&gt;0,SUMIFS(Распис!$H$4:$H$300,Распис!$B$4:$B$300,$A145,Распис!$C$4:$C$300,"&lt;="&amp;K$1,Распис!$D$4:$D$300,"&gt;="&amp;K$1),SUMIF(База!$B$3:$B$305,$A145,База!$H$3:$H$152))</f>
        <v>0</v>
      </c>
      <c r="L145" s="46">
        <f ca="1">IF(COUNTIFS(Распис!$B$4:$B$300,$A145,Распис!$C$4:$C$300,"&lt;="&amp;L$1,Распис!$D$4:$D$300,"&gt;="&amp;L$1)&gt;0,SUMIFS(Распис!$I$4:$I$300,Распис!$B$4:$B$300,$A145,Распис!$C$4:$C$300,"&lt;="&amp;L$1,Распис!$D$4:$D$300,"&gt;="&amp;L$1),SUMIF(База!$B$3:$B$305,$A145,База!$I$3:$I$152))</f>
        <v>0</v>
      </c>
      <c r="M145" s="46">
        <f ca="1">IF(COUNTIFS(Распис!$B$4:$B$300,$A145,Распис!$C$4:$C$300,"&lt;="&amp;M$1,Распис!$D$4:$D$300,"&gt;="&amp;M$1)&gt;0,SUMIFS(Распис!$J$4:$J$300,Распис!$B$4:$B$300,$A145,Распис!$C$4:$C$300,"&lt;="&amp;M$1,Распис!$D$4:$D$300,"&gt;="&amp;M$1),SUMIF(База!$B$3:$B$305,$A145,База!$J$3:$J$152))</f>
        <v>0</v>
      </c>
      <c r="N145" s="46">
        <f ca="1">IF(COUNTIFS(Распис!$B$4:$B$300,$A145,Распис!$C$4:$C$300,"&lt;="&amp;N$1,Распис!$D$4:$D$300,"&gt;="&amp;N$1)&gt;0,SUMIFS(Распис!$K$4:$K$300,Распис!$B$4:$B$300,$A145,Распис!$C$4:$C$300,"&lt;="&amp;N$1,Распис!$D$4:$D$300,"&gt;="&amp;N$1),SUMIF(База!$B$3:$B$305,$A145,База!$K$3:$K$152))</f>
        <v>0</v>
      </c>
      <c r="O145" s="46" t="s">
        <v>23</v>
      </c>
      <c r="P145" s="46">
        <f ca="1">IF(COUNTIFS(Распис!$B$4:$B$300,$A145,Распис!$C$4:$C$300,"&lt;="&amp;P$1,Распис!$D$4:$D$300,"&gt;="&amp;P$1)&gt;0,SUMIFS(Распис!$F$4:$F$300,Распис!$B$4:$B$300,$A145,Распис!$C$4:$C$300,"&lt;="&amp;P$1,Распис!$D$4:$D$300,"&gt;="&amp;P$1),SUMIF(База!$B$3:$B$305,$A145,База!$F$3:$F$152))</f>
        <v>0</v>
      </c>
      <c r="Q145" s="46">
        <f ca="1">IF(COUNTIFS(Распис!$B$4:$B$300,$A145,Распис!$C$4:$C$300,"&lt;="&amp;Q$1,Распис!$D$4:$D$300,"&gt;="&amp;Q$1)&gt;0,SUMIFS(Распис!$G$4:$G$300,Распис!$B$4:$B$300,$A145,Распис!$C$4:$C$300,"&lt;="&amp;Q$1,Распис!$D$4:$D$300,"&gt;="&amp;Q$1),SUMIF(База!$B$3:$B$305,$A145,База!$G$3:$G$152))</f>
        <v>0</v>
      </c>
      <c r="R145" s="46">
        <f ca="1">IF(COUNTIFS(Распис!$B$4:$B$300,$A145,Распис!$C$4:$C$300,"&lt;="&amp;R$1,Распис!$D$4:$D$300,"&gt;="&amp;R$1)&gt;0,SUMIFS(Распис!$H$4:$H$300,Распис!$B$4:$B$300,$A145,Распис!$C$4:$C$300,"&lt;="&amp;R$1,Распис!$D$4:$D$300,"&gt;="&amp;R$1),SUMIF(База!$B$3:$B$305,$A145,База!$H$3:$H$152))</f>
        <v>0</v>
      </c>
      <c r="S145" s="46">
        <f ca="1">IF(COUNTIFS(Распис!$B$4:$B$300,$A145,Распис!$C$4:$C$300,"&lt;="&amp;S$1,Распис!$D$4:$D$300,"&gt;="&amp;S$1)&gt;0,SUMIFS(Распис!$I$4:$I$300,Распис!$B$4:$B$300,$A145,Распис!$C$4:$C$300,"&lt;="&amp;S$1,Распис!$D$4:$D$300,"&gt;="&amp;S$1),SUMIF(База!$B$3:$B$305,$A145,База!$I$3:$I$152))</f>
        <v>0</v>
      </c>
      <c r="T145" s="46">
        <f ca="1">IF(COUNTIFS(Распис!$B$4:$B$300,$A145,Распис!$C$4:$C$300,"&lt;="&amp;T$1,Распис!$D$4:$D$300,"&gt;="&amp;T$1)&gt;0,SUMIFS(Распис!$J$4:$J$300,Распис!$B$4:$B$300,$A145,Распис!$C$4:$C$300,"&lt;="&amp;T$1,Распис!$D$4:$D$300,"&gt;="&amp;T$1),SUMIF(База!$B$3:$B$305,$A145,База!$J$3:$J$152))</f>
        <v>0</v>
      </c>
      <c r="U145" s="46">
        <f ca="1">IF(COUNTIFS(Распис!$B$4:$B$300,$A145,Распис!$C$4:$C$300,"&lt;="&amp;U$1,Распис!$D$4:$D$300,"&gt;="&amp;U$1)&gt;0,SUMIFS(Распис!$K$4:$K$300,Распис!$B$4:$B$300,$A145,Распис!$C$4:$C$300,"&lt;="&amp;U$1,Распис!$D$4:$D$300,"&gt;="&amp;U$1),SUMIF(База!$B$3:$B$305,$A145,База!$K$3:$K$152))</f>
        <v>0</v>
      </c>
      <c r="V145" s="46" t="s">
        <v>23</v>
      </c>
      <c r="W145" s="46">
        <f ca="1">IF(COUNTIFS(Распис!$B$4:$B$300,$A145,Распис!$C$4:$C$300,"&lt;="&amp;W$1,Распис!$D$4:$D$300,"&gt;="&amp;W$1)&gt;0,SUMIFS(Распис!$F$4:$F$300,Распис!$B$4:$B$300,$A145,Распис!$C$4:$C$300,"&lt;="&amp;W$1,Распис!$D$4:$D$300,"&gt;="&amp;W$1),SUMIF(База!$B$3:$B$305,$A145,База!$F$3:$F$152))</f>
        <v>0</v>
      </c>
      <c r="X145" s="46">
        <f ca="1">IF(COUNTIFS(Распис!$B$4:$B$300,$A145,Распис!$C$4:$C$300,"&lt;="&amp;X$1,Распис!$D$4:$D$300,"&gt;="&amp;X$1)&gt;0,SUMIFS(Распис!$G$4:$G$300,Распис!$B$4:$B$300,$A145,Распис!$C$4:$C$300,"&lt;="&amp;X$1,Распис!$D$4:$D$300,"&gt;="&amp;X$1),SUMIF(База!$B$3:$B$305,$A145,База!$G$3:$G$152))</f>
        <v>0</v>
      </c>
      <c r="Y145" s="46">
        <f ca="1">IF(COUNTIFS(Распис!$B$4:$B$300,$A145,Распис!$C$4:$C$300,"&lt;="&amp;Y$1,Распис!$D$4:$D$300,"&gt;="&amp;Y$1)&gt;0,SUMIFS(Распис!$H$4:$H$300,Распис!$B$4:$B$300,$A145,Распис!$C$4:$C$300,"&lt;="&amp;Y$1,Распис!$D$4:$D$300,"&gt;="&amp;Y$1),SUMIF(База!$B$3:$B$305,$A145,База!$H$3:$H$152))</f>
        <v>0</v>
      </c>
      <c r="Z145" s="46">
        <f ca="1">IF(COUNTIFS(Распис!$B$4:$B$300,$A145,Распис!$C$4:$C$300,"&lt;="&amp;Z$1,Распис!$D$4:$D$300,"&gt;="&amp;Z$1)&gt;0,SUMIFS(Распис!$I$4:$I$300,Распис!$B$4:$B$300,$A145,Распис!$C$4:$C$300,"&lt;="&amp;Z$1,Распис!$D$4:$D$300,"&gt;="&amp;Z$1),SUMIF(База!$B$3:$B$305,$A145,База!$I$3:$I$152))</f>
        <v>0</v>
      </c>
      <c r="AA145" s="46">
        <f ca="1">IF(COUNTIFS(Распис!$B$4:$B$300,$A145,Распис!$C$4:$C$300,"&lt;="&amp;AA$1,Распис!$D$4:$D$300,"&gt;="&amp;AA$1)&gt;0,SUMIFS(Распис!$J$4:$J$300,Распис!$B$4:$B$300,$A145,Распис!$C$4:$C$300,"&lt;="&amp;AA$1,Распис!$D$4:$D$300,"&gt;="&amp;AA$1),SUMIF(База!$B$3:$B$305,$A145,База!$J$3:$J$152))</f>
        <v>0</v>
      </c>
      <c r="AB145" s="46">
        <f ca="1">IF(COUNTIFS(Распис!$B$4:$B$300,$A145,Распис!$C$4:$C$300,"&lt;="&amp;AB$1,Распис!$D$4:$D$300,"&gt;="&amp;AB$1)&gt;0,SUMIFS(Распис!$K$4:$K$300,Распис!$B$4:$B$300,$A145,Распис!$C$4:$C$300,"&lt;="&amp;AB$1,Распис!$D$4:$D$300,"&gt;="&amp;AB$1),SUMIF(База!$B$3:$B$305,$A145,База!$K$3:$K$152))</f>
        <v>0</v>
      </c>
      <c r="AC145" s="46" t="s">
        <v>23</v>
      </c>
      <c r="AD145" s="46">
        <f ca="1">IF(COUNTIFS(Распис!$B$4:$B$300,$A145,Распис!$C$4:$C$300,"&lt;="&amp;AD$1,Распис!$D$4:$D$300,"&gt;="&amp;AD$1)&gt;0,SUMIFS(Распис!$F$4:$F$300,Распис!$B$4:$B$300,$A145,Распис!$C$4:$C$300,"&lt;="&amp;AD$1,Распис!$D$4:$D$300,"&gt;="&amp;AD$1),SUMIF(База!$B$3:$B$305,$A145,База!$F$3:$F$152))</f>
        <v>0</v>
      </c>
      <c r="AE145" s="46">
        <f ca="1">IF(COUNTIFS(Распис!$B$4:$B$300,$A145,Распис!$C$4:$C$300,"&lt;="&amp;AE$1,Распис!$D$4:$D$300,"&gt;="&amp;AE$1)&gt;0,SUMIFS(Распис!$G$4:$G$300,Распис!$B$4:$B$300,$A145,Распис!$C$4:$C$300,"&lt;="&amp;AE$1,Распис!$D$4:$D$300,"&gt;="&amp;AE$1),SUMIF(База!$B$3:$B$305,$A145,База!$G$3:$G$152))</f>
        <v>0</v>
      </c>
      <c r="AF145" s="46">
        <f ca="1">IF(COUNTIFS(Распис!$B$4:$B$300,$A145,Распис!$C$4:$C$300,"&lt;="&amp;AF$1,Распис!$D$4:$D$300,"&gt;="&amp;AF$1)&gt;0,SUMIFS(Распис!$H$4:$H$300,Распис!$B$4:$B$300,$A145,Распис!$C$4:$C$300,"&lt;="&amp;AF$1,Распис!$D$4:$D$300,"&gt;="&amp;AF$1),SUMIF(База!$B$3:$B$305,$A145,База!$H$3:$H$152))</f>
        <v>0</v>
      </c>
      <c r="AG145" s="46">
        <f t="shared" ca="1" si="25"/>
        <v>0</v>
      </c>
      <c r="AH145" s="46">
        <f ca="1">AG145-SUMIFS(Распред!$G$4:$G$300,Распред!$B$4:$B$300,"январь",Распред!$F$4:$F$300,A145)</f>
        <v>0</v>
      </c>
      <c r="AI145" s="46">
        <f ca="1">AH145+(COUNTIF(B145:AF145,"КД")+SUMIFS(Распред!$AH$4:$AH$300,Распред!$F$4:$F$300,A145,Распред!$B$4:$B$300,"январь"))*4</f>
        <v>20</v>
      </c>
      <c r="AJ145" s="46">
        <f t="shared" ca="1" si="26"/>
        <v>0</v>
      </c>
      <c r="AK145" s="46">
        <f t="shared" ca="1" si="27"/>
        <v>0</v>
      </c>
      <c r="AL145" s="46">
        <f>SUMIFS(Распред!$K$4:$K$300,Распред!$B$4:$B$300,"январь",Распред!$J$4:$J$300,A145)+SUMIFS(Распред!$M$4:$M$300,Распред!$B$4:$B$300,"январь",Распред!$L$4:$L$300,A145)+SUMIFS(Распред!$O$4:$O$300,Распред!$B$4:$B$300,"январь",Распред!$N$4:$N$300,A145)+SUMIFS(Распред!$Q$4:$Q$300,Распред!$B$4:$B$300,"январь",Распред!$P$4:$P$300,A145)+SUMIFS(Распред!$S$4:$S$300,Распред!$B$4:$B$300,"январь",Распред!$R$4:$R$300,A145)+SUMIFS(Распред!$U$4:$U$300,Распред!$B$4:$B$300,"январь",Распред!$T$4:$T$300,A145)+SUMIFS(Распред!$W$4:$W$300,Распред!$B$4:$B$300,"январь",Распред!$V$4:$V$300,A145)+SUMIFS(Распред!$Y$4:$Y$300,Распред!$B$4:$B$300,"январь",Распред!$X$4:$X$300,A145)+SUMIFS(Распред!$AA$4:$AA$300,Распред!$B$4:$B$300,"январь",Распред!$Z$4:$Z$300,A145)+SUMIFS(Распред!$AC$4:$AC$300,Распред!$B$4:$B$300,"январь",Распред!$AB$4:$AB$300,A145)</f>
        <v>0</v>
      </c>
      <c r="AM145" s="46">
        <f t="shared" ca="1" si="28"/>
        <v>0</v>
      </c>
      <c r="AN145" s="46">
        <f t="shared" ca="1" si="29"/>
        <v>0</v>
      </c>
      <c r="AO145" s="46">
        <f t="shared" ca="1" si="30"/>
        <v>0</v>
      </c>
      <c r="AP145" s="46"/>
      <c r="AQ145" s="46">
        <f t="shared" ca="1" si="31"/>
        <v>0</v>
      </c>
      <c r="AR145" s="47"/>
      <c r="AS145" s="47">
        <f t="shared" ca="1" si="32"/>
        <v>0</v>
      </c>
      <c r="AT145" s="47"/>
      <c r="AU145" s="47"/>
      <c r="AV145" s="47"/>
      <c r="AW145" s="47"/>
      <c r="AX145" s="47"/>
      <c r="AY145" s="47"/>
      <c r="AZ145" s="47"/>
      <c r="BA145" s="47"/>
      <c r="BB145" s="47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</row>
    <row r="146" spans="1:78" s="34" customFormat="1" x14ac:dyDescent="0.25">
      <c r="A146" s="47">
        <f>База!B146</f>
        <v>0</v>
      </c>
      <c r="B146" s="46" t="s">
        <v>24</v>
      </c>
      <c r="C146" s="46" t="s">
        <v>24</v>
      </c>
      <c r="D146" s="46" t="s">
        <v>25</v>
      </c>
      <c r="E146" s="46" t="s">
        <v>25</v>
      </c>
      <c r="F146" s="46" t="s">
        <v>25</v>
      </c>
      <c r="G146" s="46" t="s">
        <v>25</v>
      </c>
      <c r="H146" s="46" t="s">
        <v>23</v>
      </c>
      <c r="I146" s="46" t="s">
        <v>25</v>
      </c>
      <c r="J146" s="46">
        <f ca="1">IF(COUNTIFS(Распис!$B$4:$B$300,$A146,Распис!$C$4:$C$300,"&lt;="&amp;J$1,Распис!$D$4:$D$300,"&gt;="&amp;J$1)&gt;0,SUMIFS(Распис!$G$4:$G$300,Распис!$B$4:$B$300,$A146,Распис!$C$4:$C$300,"&lt;="&amp;J$1,Распис!$D$4:$D$300,"&gt;="&amp;J$1),SUMIF(База!$B$3:$B$305,$A146,База!$G$3:$G$152))</f>
        <v>0</v>
      </c>
      <c r="K146" s="46">
        <f ca="1">IF(COUNTIFS(Распис!$B$4:$B$300,$A146,Распис!$C$4:$C$300,"&lt;="&amp;K$1,Распис!$D$4:$D$300,"&gt;="&amp;K$1)&gt;0,SUMIFS(Распис!$H$4:$H$300,Распис!$B$4:$B$300,$A146,Распис!$C$4:$C$300,"&lt;="&amp;K$1,Распис!$D$4:$D$300,"&gt;="&amp;K$1),SUMIF(База!$B$3:$B$305,$A146,База!$H$3:$H$152))</f>
        <v>0</v>
      </c>
      <c r="L146" s="46">
        <f ca="1">IF(COUNTIFS(Распис!$B$4:$B$300,$A146,Распис!$C$4:$C$300,"&lt;="&amp;L$1,Распис!$D$4:$D$300,"&gt;="&amp;L$1)&gt;0,SUMIFS(Распис!$I$4:$I$300,Распис!$B$4:$B$300,$A146,Распис!$C$4:$C$300,"&lt;="&amp;L$1,Распис!$D$4:$D$300,"&gt;="&amp;L$1),SUMIF(База!$B$3:$B$305,$A146,База!$I$3:$I$152))</f>
        <v>0</v>
      </c>
      <c r="M146" s="46">
        <f ca="1">IF(COUNTIFS(Распис!$B$4:$B$300,$A146,Распис!$C$4:$C$300,"&lt;="&amp;M$1,Распис!$D$4:$D$300,"&gt;="&amp;M$1)&gt;0,SUMIFS(Распис!$J$4:$J$300,Распис!$B$4:$B$300,$A146,Распис!$C$4:$C$300,"&lt;="&amp;M$1,Распис!$D$4:$D$300,"&gt;="&amp;M$1),SUMIF(База!$B$3:$B$305,$A146,База!$J$3:$J$152))</f>
        <v>0</v>
      </c>
      <c r="N146" s="46">
        <f ca="1">IF(COUNTIFS(Распис!$B$4:$B$300,$A146,Распис!$C$4:$C$300,"&lt;="&amp;N$1,Распис!$D$4:$D$300,"&gt;="&amp;N$1)&gt;0,SUMIFS(Распис!$K$4:$K$300,Распис!$B$4:$B$300,$A146,Распис!$C$4:$C$300,"&lt;="&amp;N$1,Распис!$D$4:$D$300,"&gt;="&amp;N$1),SUMIF(База!$B$3:$B$305,$A146,База!$K$3:$K$152))</f>
        <v>0</v>
      </c>
      <c r="O146" s="46" t="s">
        <v>23</v>
      </c>
      <c r="P146" s="46">
        <f ca="1">IF(COUNTIFS(Распис!$B$4:$B$300,$A146,Распис!$C$4:$C$300,"&lt;="&amp;P$1,Распис!$D$4:$D$300,"&gt;="&amp;P$1)&gt;0,SUMIFS(Распис!$F$4:$F$300,Распис!$B$4:$B$300,$A146,Распис!$C$4:$C$300,"&lt;="&amp;P$1,Распис!$D$4:$D$300,"&gt;="&amp;P$1),SUMIF(База!$B$3:$B$305,$A146,База!$F$3:$F$152))</f>
        <v>0</v>
      </c>
      <c r="Q146" s="46">
        <f ca="1">IF(COUNTIFS(Распис!$B$4:$B$300,$A146,Распис!$C$4:$C$300,"&lt;="&amp;Q$1,Распис!$D$4:$D$300,"&gt;="&amp;Q$1)&gt;0,SUMIFS(Распис!$G$4:$G$300,Распис!$B$4:$B$300,$A146,Распис!$C$4:$C$300,"&lt;="&amp;Q$1,Распис!$D$4:$D$300,"&gt;="&amp;Q$1),SUMIF(База!$B$3:$B$305,$A146,База!$G$3:$G$152))</f>
        <v>0</v>
      </c>
      <c r="R146" s="46">
        <f ca="1">IF(COUNTIFS(Распис!$B$4:$B$300,$A146,Распис!$C$4:$C$300,"&lt;="&amp;R$1,Распис!$D$4:$D$300,"&gt;="&amp;R$1)&gt;0,SUMIFS(Распис!$H$4:$H$300,Распис!$B$4:$B$300,$A146,Распис!$C$4:$C$300,"&lt;="&amp;R$1,Распис!$D$4:$D$300,"&gt;="&amp;R$1),SUMIF(База!$B$3:$B$305,$A146,База!$H$3:$H$152))</f>
        <v>0</v>
      </c>
      <c r="S146" s="46">
        <f ca="1">IF(COUNTIFS(Распис!$B$4:$B$300,$A146,Распис!$C$4:$C$300,"&lt;="&amp;S$1,Распис!$D$4:$D$300,"&gt;="&amp;S$1)&gt;0,SUMIFS(Распис!$I$4:$I$300,Распис!$B$4:$B$300,$A146,Распис!$C$4:$C$300,"&lt;="&amp;S$1,Распис!$D$4:$D$300,"&gt;="&amp;S$1),SUMIF(База!$B$3:$B$305,$A146,База!$I$3:$I$152))</f>
        <v>0</v>
      </c>
      <c r="T146" s="46">
        <f ca="1">IF(COUNTIFS(Распис!$B$4:$B$300,$A146,Распис!$C$4:$C$300,"&lt;="&amp;T$1,Распис!$D$4:$D$300,"&gt;="&amp;T$1)&gt;0,SUMIFS(Распис!$J$4:$J$300,Распис!$B$4:$B$300,$A146,Распис!$C$4:$C$300,"&lt;="&amp;T$1,Распис!$D$4:$D$300,"&gt;="&amp;T$1),SUMIF(База!$B$3:$B$305,$A146,База!$J$3:$J$152))</f>
        <v>0</v>
      </c>
      <c r="U146" s="46">
        <f ca="1">IF(COUNTIFS(Распис!$B$4:$B$300,$A146,Распис!$C$4:$C$300,"&lt;="&amp;U$1,Распис!$D$4:$D$300,"&gt;="&amp;U$1)&gt;0,SUMIFS(Распис!$K$4:$K$300,Распис!$B$4:$B$300,$A146,Распис!$C$4:$C$300,"&lt;="&amp;U$1,Распис!$D$4:$D$300,"&gt;="&amp;U$1),SUMIF(База!$B$3:$B$305,$A146,База!$K$3:$K$152))</f>
        <v>0</v>
      </c>
      <c r="V146" s="46" t="s">
        <v>23</v>
      </c>
      <c r="W146" s="46">
        <f ca="1">IF(COUNTIFS(Распис!$B$4:$B$300,$A146,Распис!$C$4:$C$300,"&lt;="&amp;W$1,Распис!$D$4:$D$300,"&gt;="&amp;W$1)&gt;0,SUMIFS(Распис!$F$4:$F$300,Распис!$B$4:$B$300,$A146,Распис!$C$4:$C$300,"&lt;="&amp;W$1,Распис!$D$4:$D$300,"&gt;="&amp;W$1),SUMIF(База!$B$3:$B$305,$A146,База!$F$3:$F$152))</f>
        <v>0</v>
      </c>
      <c r="X146" s="46">
        <f ca="1">IF(COUNTIFS(Распис!$B$4:$B$300,$A146,Распис!$C$4:$C$300,"&lt;="&amp;X$1,Распис!$D$4:$D$300,"&gt;="&amp;X$1)&gt;0,SUMIFS(Распис!$G$4:$G$300,Распис!$B$4:$B$300,$A146,Распис!$C$4:$C$300,"&lt;="&amp;X$1,Распис!$D$4:$D$300,"&gt;="&amp;X$1),SUMIF(База!$B$3:$B$305,$A146,База!$G$3:$G$152))</f>
        <v>0</v>
      </c>
      <c r="Y146" s="46">
        <f ca="1">IF(COUNTIFS(Распис!$B$4:$B$300,$A146,Распис!$C$4:$C$300,"&lt;="&amp;Y$1,Распис!$D$4:$D$300,"&gt;="&amp;Y$1)&gt;0,SUMIFS(Распис!$H$4:$H$300,Распис!$B$4:$B$300,$A146,Распис!$C$4:$C$300,"&lt;="&amp;Y$1,Распис!$D$4:$D$300,"&gt;="&amp;Y$1),SUMIF(База!$B$3:$B$305,$A146,База!$H$3:$H$152))</f>
        <v>0</v>
      </c>
      <c r="Z146" s="46">
        <f ca="1">IF(COUNTIFS(Распис!$B$4:$B$300,$A146,Распис!$C$4:$C$300,"&lt;="&amp;Z$1,Распис!$D$4:$D$300,"&gt;="&amp;Z$1)&gt;0,SUMIFS(Распис!$I$4:$I$300,Распис!$B$4:$B$300,$A146,Распис!$C$4:$C$300,"&lt;="&amp;Z$1,Распис!$D$4:$D$300,"&gt;="&amp;Z$1),SUMIF(База!$B$3:$B$305,$A146,База!$I$3:$I$152))</f>
        <v>0</v>
      </c>
      <c r="AA146" s="46">
        <f ca="1">IF(COUNTIFS(Распис!$B$4:$B$300,$A146,Распис!$C$4:$C$300,"&lt;="&amp;AA$1,Распис!$D$4:$D$300,"&gt;="&amp;AA$1)&gt;0,SUMIFS(Распис!$J$4:$J$300,Распис!$B$4:$B$300,$A146,Распис!$C$4:$C$300,"&lt;="&amp;AA$1,Распис!$D$4:$D$300,"&gt;="&amp;AA$1),SUMIF(База!$B$3:$B$305,$A146,База!$J$3:$J$152))</f>
        <v>0</v>
      </c>
      <c r="AB146" s="46">
        <f ca="1">IF(COUNTIFS(Распис!$B$4:$B$300,$A146,Распис!$C$4:$C$300,"&lt;="&amp;AB$1,Распис!$D$4:$D$300,"&gt;="&amp;AB$1)&gt;0,SUMIFS(Распис!$K$4:$K$300,Распис!$B$4:$B$300,$A146,Распис!$C$4:$C$300,"&lt;="&amp;AB$1,Распис!$D$4:$D$300,"&gt;="&amp;AB$1),SUMIF(База!$B$3:$B$305,$A146,База!$K$3:$K$152))</f>
        <v>0</v>
      </c>
      <c r="AC146" s="46" t="s">
        <v>23</v>
      </c>
      <c r="AD146" s="46">
        <f ca="1">IF(COUNTIFS(Распис!$B$4:$B$300,$A146,Распис!$C$4:$C$300,"&lt;="&amp;AD$1,Распис!$D$4:$D$300,"&gt;="&amp;AD$1)&gt;0,SUMIFS(Распис!$F$4:$F$300,Распис!$B$4:$B$300,$A146,Распис!$C$4:$C$300,"&lt;="&amp;AD$1,Распис!$D$4:$D$300,"&gt;="&amp;AD$1),SUMIF(База!$B$3:$B$305,$A146,База!$F$3:$F$152))</f>
        <v>0</v>
      </c>
      <c r="AE146" s="46">
        <f ca="1">IF(COUNTIFS(Распис!$B$4:$B$300,$A146,Распис!$C$4:$C$300,"&lt;="&amp;AE$1,Распис!$D$4:$D$300,"&gt;="&amp;AE$1)&gt;0,SUMIFS(Распис!$G$4:$G$300,Распис!$B$4:$B$300,$A146,Распис!$C$4:$C$300,"&lt;="&amp;AE$1,Распис!$D$4:$D$300,"&gt;="&amp;AE$1),SUMIF(База!$B$3:$B$305,$A146,База!$G$3:$G$152))</f>
        <v>0</v>
      </c>
      <c r="AF146" s="46">
        <f ca="1">IF(COUNTIFS(Распис!$B$4:$B$300,$A146,Распис!$C$4:$C$300,"&lt;="&amp;AF$1,Распис!$D$4:$D$300,"&gt;="&amp;AF$1)&gt;0,SUMIFS(Распис!$H$4:$H$300,Распис!$B$4:$B$300,$A146,Распис!$C$4:$C$300,"&lt;="&amp;AF$1,Распис!$D$4:$D$300,"&gt;="&amp;AF$1),SUMIF(База!$B$3:$B$305,$A146,База!$H$3:$H$152))</f>
        <v>0</v>
      </c>
      <c r="AG146" s="46">
        <f t="shared" ca="1" si="25"/>
        <v>0</v>
      </c>
      <c r="AH146" s="46">
        <f ca="1">AG146-SUMIFS(Распред!$G$4:$G$300,Распред!$B$4:$B$300,"январь",Распред!$F$4:$F$300,A146)</f>
        <v>0</v>
      </c>
      <c r="AI146" s="46">
        <f ca="1">AH146+(COUNTIF(B146:AF146,"КД")+SUMIFS(Распред!$AH$4:$AH$300,Распред!$F$4:$F$300,A146,Распред!$B$4:$B$300,"январь"))*4</f>
        <v>20</v>
      </c>
      <c r="AJ146" s="46">
        <f t="shared" ca="1" si="26"/>
        <v>0</v>
      </c>
      <c r="AK146" s="46">
        <f t="shared" ca="1" si="27"/>
        <v>0</v>
      </c>
      <c r="AL146" s="46">
        <f>SUMIFS(Распред!$K$4:$K$300,Распред!$B$4:$B$300,"январь",Распред!$J$4:$J$300,A146)+SUMIFS(Распред!$M$4:$M$300,Распред!$B$4:$B$300,"январь",Распред!$L$4:$L$300,A146)+SUMIFS(Распред!$O$4:$O$300,Распред!$B$4:$B$300,"январь",Распред!$N$4:$N$300,A146)+SUMIFS(Распред!$Q$4:$Q$300,Распред!$B$4:$B$300,"январь",Распред!$P$4:$P$300,A146)+SUMIFS(Распред!$S$4:$S$300,Распред!$B$4:$B$300,"январь",Распред!$R$4:$R$300,A146)+SUMIFS(Распред!$U$4:$U$300,Распред!$B$4:$B$300,"январь",Распред!$T$4:$T$300,A146)+SUMIFS(Распред!$W$4:$W$300,Распред!$B$4:$B$300,"январь",Распред!$V$4:$V$300,A146)+SUMIFS(Распред!$Y$4:$Y$300,Распред!$B$4:$B$300,"январь",Распред!$X$4:$X$300,A146)+SUMIFS(Распред!$AA$4:$AA$300,Распред!$B$4:$B$300,"январь",Распред!$Z$4:$Z$300,A146)+SUMIFS(Распред!$AC$4:$AC$300,Распред!$B$4:$B$300,"январь",Распред!$AB$4:$AB$300,A146)</f>
        <v>0</v>
      </c>
      <c r="AM146" s="46">
        <f t="shared" ca="1" si="28"/>
        <v>0</v>
      </c>
      <c r="AN146" s="46">
        <f t="shared" ca="1" si="29"/>
        <v>0</v>
      </c>
      <c r="AO146" s="46">
        <f t="shared" ca="1" si="30"/>
        <v>0</v>
      </c>
      <c r="AP146" s="46"/>
      <c r="AQ146" s="46">
        <f t="shared" ca="1" si="31"/>
        <v>0</v>
      </c>
      <c r="AR146" s="47"/>
      <c r="AS146" s="47">
        <f t="shared" ca="1" si="32"/>
        <v>0</v>
      </c>
      <c r="AT146" s="47"/>
      <c r="AU146" s="47"/>
      <c r="AV146" s="47"/>
      <c r="AW146" s="47"/>
      <c r="AX146" s="47"/>
      <c r="AY146" s="47"/>
      <c r="AZ146" s="47"/>
      <c r="BA146" s="47"/>
      <c r="BB146" s="47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</row>
    <row r="147" spans="1:78" s="34" customFormat="1" x14ac:dyDescent="0.25">
      <c r="A147" s="47">
        <f>База!B147</f>
        <v>0</v>
      </c>
      <c r="B147" s="46" t="s">
        <v>24</v>
      </c>
      <c r="C147" s="46" t="s">
        <v>24</v>
      </c>
      <c r="D147" s="46" t="s">
        <v>25</v>
      </c>
      <c r="E147" s="46" t="s">
        <v>25</v>
      </c>
      <c r="F147" s="46" t="s">
        <v>25</v>
      </c>
      <c r="G147" s="46" t="s">
        <v>25</v>
      </c>
      <c r="H147" s="46" t="s">
        <v>23</v>
      </c>
      <c r="I147" s="46" t="s">
        <v>25</v>
      </c>
      <c r="J147" s="46">
        <f ca="1">IF(COUNTIFS(Распис!$B$4:$B$300,$A147,Распис!$C$4:$C$300,"&lt;="&amp;J$1,Распис!$D$4:$D$300,"&gt;="&amp;J$1)&gt;0,SUMIFS(Распис!$G$4:$G$300,Распис!$B$4:$B$300,$A147,Распис!$C$4:$C$300,"&lt;="&amp;J$1,Распис!$D$4:$D$300,"&gt;="&amp;J$1),SUMIF(База!$B$3:$B$305,$A147,База!$G$3:$G$152))</f>
        <v>0</v>
      </c>
      <c r="K147" s="46">
        <f ca="1">IF(COUNTIFS(Распис!$B$4:$B$300,$A147,Распис!$C$4:$C$300,"&lt;="&amp;K$1,Распис!$D$4:$D$300,"&gt;="&amp;K$1)&gt;0,SUMIFS(Распис!$H$4:$H$300,Распис!$B$4:$B$300,$A147,Распис!$C$4:$C$300,"&lt;="&amp;K$1,Распис!$D$4:$D$300,"&gt;="&amp;K$1),SUMIF(База!$B$3:$B$305,$A147,База!$H$3:$H$152))</f>
        <v>0</v>
      </c>
      <c r="L147" s="46">
        <f ca="1">IF(COUNTIFS(Распис!$B$4:$B$300,$A147,Распис!$C$4:$C$300,"&lt;="&amp;L$1,Распис!$D$4:$D$300,"&gt;="&amp;L$1)&gt;0,SUMIFS(Распис!$I$4:$I$300,Распис!$B$4:$B$300,$A147,Распис!$C$4:$C$300,"&lt;="&amp;L$1,Распис!$D$4:$D$300,"&gt;="&amp;L$1),SUMIF(База!$B$3:$B$305,$A147,База!$I$3:$I$152))</f>
        <v>0</v>
      </c>
      <c r="M147" s="46">
        <f ca="1">IF(COUNTIFS(Распис!$B$4:$B$300,$A147,Распис!$C$4:$C$300,"&lt;="&amp;M$1,Распис!$D$4:$D$300,"&gt;="&amp;M$1)&gt;0,SUMIFS(Распис!$J$4:$J$300,Распис!$B$4:$B$300,$A147,Распис!$C$4:$C$300,"&lt;="&amp;M$1,Распис!$D$4:$D$300,"&gt;="&amp;M$1),SUMIF(База!$B$3:$B$305,$A147,База!$J$3:$J$152))</f>
        <v>0</v>
      </c>
      <c r="N147" s="46">
        <f ca="1">IF(COUNTIFS(Распис!$B$4:$B$300,$A147,Распис!$C$4:$C$300,"&lt;="&amp;N$1,Распис!$D$4:$D$300,"&gt;="&amp;N$1)&gt;0,SUMIFS(Распис!$K$4:$K$300,Распис!$B$4:$B$300,$A147,Распис!$C$4:$C$300,"&lt;="&amp;N$1,Распис!$D$4:$D$300,"&gt;="&amp;N$1),SUMIF(База!$B$3:$B$305,$A147,База!$K$3:$K$152))</f>
        <v>0</v>
      </c>
      <c r="O147" s="46" t="s">
        <v>23</v>
      </c>
      <c r="P147" s="46">
        <f ca="1">IF(COUNTIFS(Распис!$B$4:$B$300,$A147,Распис!$C$4:$C$300,"&lt;="&amp;P$1,Распис!$D$4:$D$300,"&gt;="&amp;P$1)&gt;0,SUMIFS(Распис!$F$4:$F$300,Распис!$B$4:$B$300,$A147,Распис!$C$4:$C$300,"&lt;="&amp;P$1,Распис!$D$4:$D$300,"&gt;="&amp;P$1),SUMIF(База!$B$3:$B$305,$A147,База!$F$3:$F$152))</f>
        <v>0</v>
      </c>
      <c r="Q147" s="46">
        <f ca="1">IF(COUNTIFS(Распис!$B$4:$B$300,$A147,Распис!$C$4:$C$300,"&lt;="&amp;Q$1,Распис!$D$4:$D$300,"&gt;="&amp;Q$1)&gt;0,SUMIFS(Распис!$G$4:$G$300,Распис!$B$4:$B$300,$A147,Распис!$C$4:$C$300,"&lt;="&amp;Q$1,Распис!$D$4:$D$300,"&gt;="&amp;Q$1),SUMIF(База!$B$3:$B$305,$A147,База!$G$3:$G$152))</f>
        <v>0</v>
      </c>
      <c r="R147" s="46">
        <f ca="1">IF(COUNTIFS(Распис!$B$4:$B$300,$A147,Распис!$C$4:$C$300,"&lt;="&amp;R$1,Распис!$D$4:$D$300,"&gt;="&amp;R$1)&gt;0,SUMIFS(Распис!$H$4:$H$300,Распис!$B$4:$B$300,$A147,Распис!$C$4:$C$300,"&lt;="&amp;R$1,Распис!$D$4:$D$300,"&gt;="&amp;R$1),SUMIF(База!$B$3:$B$305,$A147,База!$H$3:$H$152))</f>
        <v>0</v>
      </c>
      <c r="S147" s="46">
        <f ca="1">IF(COUNTIFS(Распис!$B$4:$B$300,$A147,Распис!$C$4:$C$300,"&lt;="&amp;S$1,Распис!$D$4:$D$300,"&gt;="&amp;S$1)&gt;0,SUMIFS(Распис!$I$4:$I$300,Распис!$B$4:$B$300,$A147,Распис!$C$4:$C$300,"&lt;="&amp;S$1,Распис!$D$4:$D$300,"&gt;="&amp;S$1),SUMIF(База!$B$3:$B$305,$A147,База!$I$3:$I$152))</f>
        <v>0</v>
      </c>
      <c r="T147" s="46">
        <f ca="1">IF(COUNTIFS(Распис!$B$4:$B$300,$A147,Распис!$C$4:$C$300,"&lt;="&amp;T$1,Распис!$D$4:$D$300,"&gt;="&amp;T$1)&gt;0,SUMIFS(Распис!$J$4:$J$300,Распис!$B$4:$B$300,$A147,Распис!$C$4:$C$300,"&lt;="&amp;T$1,Распис!$D$4:$D$300,"&gt;="&amp;T$1),SUMIF(База!$B$3:$B$305,$A147,База!$J$3:$J$152))</f>
        <v>0</v>
      </c>
      <c r="U147" s="46">
        <f ca="1">IF(COUNTIFS(Распис!$B$4:$B$300,$A147,Распис!$C$4:$C$300,"&lt;="&amp;U$1,Распис!$D$4:$D$300,"&gt;="&amp;U$1)&gt;0,SUMIFS(Распис!$K$4:$K$300,Распис!$B$4:$B$300,$A147,Распис!$C$4:$C$300,"&lt;="&amp;U$1,Распис!$D$4:$D$300,"&gt;="&amp;U$1),SUMIF(База!$B$3:$B$305,$A147,База!$K$3:$K$152))</f>
        <v>0</v>
      </c>
      <c r="V147" s="46" t="s">
        <v>23</v>
      </c>
      <c r="W147" s="46">
        <f ca="1">IF(COUNTIFS(Распис!$B$4:$B$300,$A147,Распис!$C$4:$C$300,"&lt;="&amp;W$1,Распис!$D$4:$D$300,"&gt;="&amp;W$1)&gt;0,SUMIFS(Распис!$F$4:$F$300,Распис!$B$4:$B$300,$A147,Распис!$C$4:$C$300,"&lt;="&amp;W$1,Распис!$D$4:$D$300,"&gt;="&amp;W$1),SUMIF(База!$B$3:$B$305,$A147,База!$F$3:$F$152))</f>
        <v>0</v>
      </c>
      <c r="X147" s="46">
        <f ca="1">IF(COUNTIFS(Распис!$B$4:$B$300,$A147,Распис!$C$4:$C$300,"&lt;="&amp;X$1,Распис!$D$4:$D$300,"&gt;="&amp;X$1)&gt;0,SUMIFS(Распис!$G$4:$G$300,Распис!$B$4:$B$300,$A147,Распис!$C$4:$C$300,"&lt;="&amp;X$1,Распис!$D$4:$D$300,"&gt;="&amp;X$1),SUMIF(База!$B$3:$B$305,$A147,База!$G$3:$G$152))</f>
        <v>0</v>
      </c>
      <c r="Y147" s="46">
        <f ca="1">IF(COUNTIFS(Распис!$B$4:$B$300,$A147,Распис!$C$4:$C$300,"&lt;="&amp;Y$1,Распис!$D$4:$D$300,"&gt;="&amp;Y$1)&gt;0,SUMIFS(Распис!$H$4:$H$300,Распис!$B$4:$B$300,$A147,Распис!$C$4:$C$300,"&lt;="&amp;Y$1,Распис!$D$4:$D$300,"&gt;="&amp;Y$1),SUMIF(База!$B$3:$B$305,$A147,База!$H$3:$H$152))</f>
        <v>0</v>
      </c>
      <c r="Z147" s="46">
        <f ca="1">IF(COUNTIFS(Распис!$B$4:$B$300,$A147,Распис!$C$4:$C$300,"&lt;="&amp;Z$1,Распис!$D$4:$D$300,"&gt;="&amp;Z$1)&gt;0,SUMIFS(Распис!$I$4:$I$300,Распис!$B$4:$B$300,$A147,Распис!$C$4:$C$300,"&lt;="&amp;Z$1,Распис!$D$4:$D$300,"&gt;="&amp;Z$1),SUMIF(База!$B$3:$B$305,$A147,База!$I$3:$I$152))</f>
        <v>0</v>
      </c>
      <c r="AA147" s="46">
        <f ca="1">IF(COUNTIFS(Распис!$B$4:$B$300,$A147,Распис!$C$4:$C$300,"&lt;="&amp;AA$1,Распис!$D$4:$D$300,"&gt;="&amp;AA$1)&gt;0,SUMIFS(Распис!$J$4:$J$300,Распис!$B$4:$B$300,$A147,Распис!$C$4:$C$300,"&lt;="&amp;AA$1,Распис!$D$4:$D$300,"&gt;="&amp;AA$1),SUMIF(База!$B$3:$B$305,$A147,База!$J$3:$J$152))</f>
        <v>0</v>
      </c>
      <c r="AB147" s="46">
        <f ca="1">IF(COUNTIFS(Распис!$B$4:$B$300,$A147,Распис!$C$4:$C$300,"&lt;="&amp;AB$1,Распис!$D$4:$D$300,"&gt;="&amp;AB$1)&gt;0,SUMIFS(Распис!$K$4:$K$300,Распис!$B$4:$B$300,$A147,Распис!$C$4:$C$300,"&lt;="&amp;AB$1,Распис!$D$4:$D$300,"&gt;="&amp;AB$1),SUMIF(База!$B$3:$B$305,$A147,База!$K$3:$K$152))</f>
        <v>0</v>
      </c>
      <c r="AC147" s="46" t="s">
        <v>23</v>
      </c>
      <c r="AD147" s="46">
        <f ca="1">IF(COUNTIFS(Распис!$B$4:$B$300,$A147,Распис!$C$4:$C$300,"&lt;="&amp;AD$1,Распис!$D$4:$D$300,"&gt;="&amp;AD$1)&gt;0,SUMIFS(Распис!$F$4:$F$300,Распис!$B$4:$B$300,$A147,Распис!$C$4:$C$300,"&lt;="&amp;AD$1,Распис!$D$4:$D$300,"&gt;="&amp;AD$1),SUMIF(База!$B$3:$B$305,$A147,База!$F$3:$F$152))</f>
        <v>0</v>
      </c>
      <c r="AE147" s="46">
        <f ca="1">IF(COUNTIFS(Распис!$B$4:$B$300,$A147,Распис!$C$4:$C$300,"&lt;="&amp;AE$1,Распис!$D$4:$D$300,"&gt;="&amp;AE$1)&gt;0,SUMIFS(Распис!$G$4:$G$300,Распис!$B$4:$B$300,$A147,Распис!$C$4:$C$300,"&lt;="&amp;AE$1,Распис!$D$4:$D$300,"&gt;="&amp;AE$1),SUMIF(База!$B$3:$B$305,$A147,База!$G$3:$G$152))</f>
        <v>0</v>
      </c>
      <c r="AF147" s="46">
        <f ca="1">IF(COUNTIFS(Распис!$B$4:$B$300,$A147,Распис!$C$4:$C$300,"&lt;="&amp;AF$1,Распис!$D$4:$D$300,"&gt;="&amp;AF$1)&gt;0,SUMIFS(Распис!$H$4:$H$300,Распис!$B$4:$B$300,$A147,Распис!$C$4:$C$300,"&lt;="&amp;AF$1,Распис!$D$4:$D$300,"&gt;="&amp;AF$1),SUMIF(База!$B$3:$B$305,$A147,База!$H$3:$H$152))</f>
        <v>0</v>
      </c>
      <c r="AG147" s="46">
        <f t="shared" ref="AG147:AG170" ca="1" si="33">SUM(B147:AF147)</f>
        <v>0</v>
      </c>
      <c r="AH147" s="46">
        <f ca="1">AG147-SUMIFS(Распред!$G$4:$G$300,Распред!$B$4:$B$300,"январь",Распред!$F$4:$F$300,A147)</f>
        <v>0</v>
      </c>
      <c r="AI147" s="46">
        <f ca="1">AH147+(COUNTIF(B147:AF147,"КД")+SUMIFS(Распред!$AH$4:$AH$300,Распред!$F$4:$F$300,A147,Распред!$B$4:$B$300,"январь"))*4</f>
        <v>20</v>
      </c>
      <c r="AJ147" s="46">
        <f t="shared" ref="AJ147:AJ170" ca="1" si="34">MAX(0,AI147-COUNTIFS(B147:AF147,"&lt;&gt;П",B147:AF147,"&lt;&gt;В",B147:AF147,"&lt;&gt;Н")*4)</f>
        <v>0</v>
      </c>
      <c r="AK147" s="46">
        <f t="shared" ref="AK147:AK170" ca="1" si="35">AH147-AJ147</f>
        <v>0</v>
      </c>
      <c r="AL147" s="46">
        <f>SUMIFS(Распред!$K$4:$K$300,Распред!$B$4:$B$300,"январь",Распред!$J$4:$J$300,A147)+SUMIFS(Распред!$M$4:$M$300,Распред!$B$4:$B$300,"январь",Распред!$L$4:$L$300,A147)+SUMIFS(Распред!$O$4:$O$300,Распред!$B$4:$B$300,"январь",Распред!$N$4:$N$300,A147)+SUMIFS(Распред!$Q$4:$Q$300,Распред!$B$4:$B$300,"январь",Распред!$P$4:$P$300,A147)+SUMIFS(Распред!$S$4:$S$300,Распред!$B$4:$B$300,"январь",Распред!$R$4:$R$300,A147)+SUMIFS(Распред!$U$4:$U$300,Распред!$B$4:$B$300,"январь",Распред!$T$4:$T$300,A147)+SUMIFS(Распред!$W$4:$W$300,Распред!$B$4:$B$300,"январь",Распред!$V$4:$V$300,A147)+SUMIFS(Распред!$Y$4:$Y$300,Распред!$B$4:$B$300,"январь",Распред!$X$4:$X$300,A147)+SUMIFS(Распред!$AA$4:$AA$300,Распред!$B$4:$B$300,"январь",Распред!$Z$4:$Z$300,A147)+SUMIFS(Распред!$AC$4:$AC$300,Распред!$B$4:$B$300,"январь",Распред!$AB$4:$AB$300,A147)</f>
        <v>0</v>
      </c>
      <c r="AM147" s="46">
        <f t="shared" ref="AM147:AM170" ca="1" si="36">AJ147+AK147+AL147</f>
        <v>0</v>
      </c>
      <c r="AN147" s="46">
        <f t="shared" ref="AN147:AN170" ca="1" si="37">MAX(MIN(AI147-AJ147,96)+AL147+AJ147-96,0)</f>
        <v>0</v>
      </c>
      <c r="AO147" s="46">
        <f t="shared" ref="AO147:AO170" ca="1" si="38">ROUND(AN147/72*60,0)</f>
        <v>0</v>
      </c>
      <c r="AP147" s="46"/>
      <c r="AQ147" s="46">
        <f t="shared" ca="1" si="31"/>
        <v>0</v>
      </c>
      <c r="AR147" s="47"/>
      <c r="AS147" s="47">
        <f t="shared" ref="AS147:AS170" ca="1" si="39">AQ147-AR147</f>
        <v>0</v>
      </c>
      <c r="AT147" s="47"/>
      <c r="AU147" s="47"/>
      <c r="AV147" s="47"/>
      <c r="AW147" s="47"/>
      <c r="AX147" s="47"/>
      <c r="AY147" s="47"/>
      <c r="AZ147" s="47"/>
      <c r="BA147" s="47"/>
      <c r="BB147" s="47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</row>
    <row r="148" spans="1:78" s="34" customFormat="1" x14ac:dyDescent="0.25">
      <c r="A148" s="47">
        <f>База!B148</f>
        <v>0</v>
      </c>
      <c r="B148" s="46" t="s">
        <v>24</v>
      </c>
      <c r="C148" s="46" t="s">
        <v>24</v>
      </c>
      <c r="D148" s="46" t="s">
        <v>25</v>
      </c>
      <c r="E148" s="46" t="s">
        <v>25</v>
      </c>
      <c r="F148" s="46" t="s">
        <v>25</v>
      </c>
      <c r="G148" s="46" t="s">
        <v>25</v>
      </c>
      <c r="H148" s="46" t="s">
        <v>23</v>
      </c>
      <c r="I148" s="46" t="s">
        <v>25</v>
      </c>
      <c r="J148" s="46">
        <f ca="1">IF(COUNTIFS(Распис!$B$4:$B$300,$A148,Распис!$C$4:$C$300,"&lt;="&amp;J$1,Распис!$D$4:$D$300,"&gt;="&amp;J$1)&gt;0,SUMIFS(Распис!$G$4:$G$300,Распис!$B$4:$B$300,$A148,Распис!$C$4:$C$300,"&lt;="&amp;J$1,Распис!$D$4:$D$300,"&gt;="&amp;J$1),SUMIF(База!$B$3:$B$305,$A148,База!$G$3:$G$152))</f>
        <v>0</v>
      </c>
      <c r="K148" s="46">
        <f ca="1">IF(COUNTIFS(Распис!$B$4:$B$300,$A148,Распис!$C$4:$C$300,"&lt;="&amp;K$1,Распис!$D$4:$D$300,"&gt;="&amp;K$1)&gt;0,SUMIFS(Распис!$H$4:$H$300,Распис!$B$4:$B$300,$A148,Распис!$C$4:$C$300,"&lt;="&amp;K$1,Распис!$D$4:$D$300,"&gt;="&amp;K$1),SUMIF(База!$B$3:$B$305,$A148,База!$H$3:$H$152))</f>
        <v>0</v>
      </c>
      <c r="L148" s="46">
        <f ca="1">IF(COUNTIFS(Распис!$B$4:$B$300,$A148,Распис!$C$4:$C$300,"&lt;="&amp;L$1,Распис!$D$4:$D$300,"&gt;="&amp;L$1)&gt;0,SUMIFS(Распис!$I$4:$I$300,Распис!$B$4:$B$300,$A148,Распис!$C$4:$C$300,"&lt;="&amp;L$1,Распис!$D$4:$D$300,"&gt;="&amp;L$1),SUMIF(База!$B$3:$B$305,$A148,База!$I$3:$I$152))</f>
        <v>0</v>
      </c>
      <c r="M148" s="46">
        <f ca="1">IF(COUNTIFS(Распис!$B$4:$B$300,$A148,Распис!$C$4:$C$300,"&lt;="&amp;M$1,Распис!$D$4:$D$300,"&gt;="&amp;M$1)&gt;0,SUMIFS(Распис!$J$4:$J$300,Распис!$B$4:$B$300,$A148,Распис!$C$4:$C$300,"&lt;="&amp;M$1,Распис!$D$4:$D$300,"&gt;="&amp;M$1),SUMIF(База!$B$3:$B$305,$A148,База!$J$3:$J$152))</f>
        <v>0</v>
      </c>
      <c r="N148" s="46">
        <f ca="1">IF(COUNTIFS(Распис!$B$4:$B$300,$A148,Распис!$C$4:$C$300,"&lt;="&amp;N$1,Распис!$D$4:$D$300,"&gt;="&amp;N$1)&gt;0,SUMIFS(Распис!$K$4:$K$300,Распис!$B$4:$B$300,$A148,Распис!$C$4:$C$300,"&lt;="&amp;N$1,Распис!$D$4:$D$300,"&gt;="&amp;N$1),SUMIF(База!$B$3:$B$305,$A148,База!$K$3:$K$152))</f>
        <v>0</v>
      </c>
      <c r="O148" s="46" t="s">
        <v>23</v>
      </c>
      <c r="P148" s="46">
        <f ca="1">IF(COUNTIFS(Распис!$B$4:$B$300,$A148,Распис!$C$4:$C$300,"&lt;="&amp;P$1,Распис!$D$4:$D$300,"&gt;="&amp;P$1)&gt;0,SUMIFS(Распис!$F$4:$F$300,Распис!$B$4:$B$300,$A148,Распис!$C$4:$C$300,"&lt;="&amp;P$1,Распис!$D$4:$D$300,"&gt;="&amp;P$1),SUMIF(База!$B$3:$B$305,$A148,База!$F$3:$F$152))</f>
        <v>0</v>
      </c>
      <c r="Q148" s="46">
        <f ca="1">IF(COUNTIFS(Распис!$B$4:$B$300,$A148,Распис!$C$4:$C$300,"&lt;="&amp;Q$1,Распис!$D$4:$D$300,"&gt;="&amp;Q$1)&gt;0,SUMIFS(Распис!$G$4:$G$300,Распис!$B$4:$B$300,$A148,Распис!$C$4:$C$300,"&lt;="&amp;Q$1,Распис!$D$4:$D$300,"&gt;="&amp;Q$1),SUMIF(База!$B$3:$B$305,$A148,База!$G$3:$G$152))</f>
        <v>0</v>
      </c>
      <c r="R148" s="46">
        <f ca="1">IF(COUNTIFS(Распис!$B$4:$B$300,$A148,Распис!$C$4:$C$300,"&lt;="&amp;R$1,Распис!$D$4:$D$300,"&gt;="&amp;R$1)&gt;0,SUMIFS(Распис!$H$4:$H$300,Распис!$B$4:$B$300,$A148,Распис!$C$4:$C$300,"&lt;="&amp;R$1,Распис!$D$4:$D$300,"&gt;="&amp;R$1),SUMIF(База!$B$3:$B$305,$A148,База!$H$3:$H$152))</f>
        <v>0</v>
      </c>
      <c r="S148" s="46">
        <f ca="1">IF(COUNTIFS(Распис!$B$4:$B$300,$A148,Распис!$C$4:$C$300,"&lt;="&amp;S$1,Распис!$D$4:$D$300,"&gt;="&amp;S$1)&gt;0,SUMIFS(Распис!$I$4:$I$300,Распис!$B$4:$B$300,$A148,Распис!$C$4:$C$300,"&lt;="&amp;S$1,Распис!$D$4:$D$300,"&gt;="&amp;S$1),SUMIF(База!$B$3:$B$305,$A148,База!$I$3:$I$152))</f>
        <v>0</v>
      </c>
      <c r="T148" s="46">
        <f ca="1">IF(COUNTIFS(Распис!$B$4:$B$300,$A148,Распис!$C$4:$C$300,"&lt;="&amp;T$1,Распис!$D$4:$D$300,"&gt;="&amp;T$1)&gt;0,SUMIFS(Распис!$J$4:$J$300,Распис!$B$4:$B$300,$A148,Распис!$C$4:$C$300,"&lt;="&amp;T$1,Распис!$D$4:$D$300,"&gt;="&amp;T$1),SUMIF(База!$B$3:$B$305,$A148,База!$J$3:$J$152))</f>
        <v>0</v>
      </c>
      <c r="U148" s="46">
        <f ca="1">IF(COUNTIFS(Распис!$B$4:$B$300,$A148,Распис!$C$4:$C$300,"&lt;="&amp;U$1,Распис!$D$4:$D$300,"&gt;="&amp;U$1)&gt;0,SUMIFS(Распис!$K$4:$K$300,Распис!$B$4:$B$300,$A148,Распис!$C$4:$C$300,"&lt;="&amp;U$1,Распис!$D$4:$D$300,"&gt;="&amp;U$1),SUMIF(База!$B$3:$B$305,$A148,База!$K$3:$K$152))</f>
        <v>0</v>
      </c>
      <c r="V148" s="46" t="s">
        <v>23</v>
      </c>
      <c r="W148" s="46">
        <f ca="1">IF(COUNTIFS(Распис!$B$4:$B$300,$A148,Распис!$C$4:$C$300,"&lt;="&amp;W$1,Распис!$D$4:$D$300,"&gt;="&amp;W$1)&gt;0,SUMIFS(Распис!$F$4:$F$300,Распис!$B$4:$B$300,$A148,Распис!$C$4:$C$300,"&lt;="&amp;W$1,Распис!$D$4:$D$300,"&gt;="&amp;W$1),SUMIF(База!$B$3:$B$305,$A148,База!$F$3:$F$152))</f>
        <v>0</v>
      </c>
      <c r="X148" s="46">
        <f ca="1">IF(COUNTIFS(Распис!$B$4:$B$300,$A148,Распис!$C$4:$C$300,"&lt;="&amp;X$1,Распис!$D$4:$D$300,"&gt;="&amp;X$1)&gt;0,SUMIFS(Распис!$G$4:$G$300,Распис!$B$4:$B$300,$A148,Распис!$C$4:$C$300,"&lt;="&amp;X$1,Распис!$D$4:$D$300,"&gt;="&amp;X$1),SUMIF(База!$B$3:$B$305,$A148,База!$G$3:$G$152))</f>
        <v>0</v>
      </c>
      <c r="Y148" s="46">
        <f ca="1">IF(COUNTIFS(Распис!$B$4:$B$300,$A148,Распис!$C$4:$C$300,"&lt;="&amp;Y$1,Распис!$D$4:$D$300,"&gt;="&amp;Y$1)&gt;0,SUMIFS(Распис!$H$4:$H$300,Распис!$B$4:$B$300,$A148,Распис!$C$4:$C$300,"&lt;="&amp;Y$1,Распис!$D$4:$D$300,"&gt;="&amp;Y$1),SUMIF(База!$B$3:$B$305,$A148,База!$H$3:$H$152))</f>
        <v>0</v>
      </c>
      <c r="Z148" s="46">
        <f ca="1">IF(COUNTIFS(Распис!$B$4:$B$300,$A148,Распис!$C$4:$C$300,"&lt;="&amp;Z$1,Распис!$D$4:$D$300,"&gt;="&amp;Z$1)&gt;0,SUMIFS(Распис!$I$4:$I$300,Распис!$B$4:$B$300,$A148,Распис!$C$4:$C$300,"&lt;="&amp;Z$1,Распис!$D$4:$D$300,"&gt;="&amp;Z$1),SUMIF(База!$B$3:$B$305,$A148,База!$I$3:$I$152))</f>
        <v>0</v>
      </c>
      <c r="AA148" s="46">
        <f ca="1">IF(COUNTIFS(Распис!$B$4:$B$300,$A148,Распис!$C$4:$C$300,"&lt;="&amp;AA$1,Распис!$D$4:$D$300,"&gt;="&amp;AA$1)&gt;0,SUMIFS(Распис!$J$4:$J$300,Распис!$B$4:$B$300,$A148,Распис!$C$4:$C$300,"&lt;="&amp;AA$1,Распис!$D$4:$D$300,"&gt;="&amp;AA$1),SUMIF(База!$B$3:$B$305,$A148,База!$J$3:$J$152))</f>
        <v>0</v>
      </c>
      <c r="AB148" s="46">
        <f ca="1">IF(COUNTIFS(Распис!$B$4:$B$300,$A148,Распис!$C$4:$C$300,"&lt;="&amp;AB$1,Распис!$D$4:$D$300,"&gt;="&amp;AB$1)&gt;0,SUMIFS(Распис!$K$4:$K$300,Распис!$B$4:$B$300,$A148,Распис!$C$4:$C$300,"&lt;="&amp;AB$1,Распис!$D$4:$D$300,"&gt;="&amp;AB$1),SUMIF(База!$B$3:$B$305,$A148,База!$K$3:$K$152))</f>
        <v>0</v>
      </c>
      <c r="AC148" s="46" t="s">
        <v>23</v>
      </c>
      <c r="AD148" s="46">
        <f ca="1">IF(COUNTIFS(Распис!$B$4:$B$300,$A148,Распис!$C$4:$C$300,"&lt;="&amp;AD$1,Распис!$D$4:$D$300,"&gt;="&amp;AD$1)&gt;0,SUMIFS(Распис!$F$4:$F$300,Распис!$B$4:$B$300,$A148,Распис!$C$4:$C$300,"&lt;="&amp;AD$1,Распис!$D$4:$D$300,"&gt;="&amp;AD$1),SUMIF(База!$B$3:$B$305,$A148,База!$F$3:$F$152))</f>
        <v>0</v>
      </c>
      <c r="AE148" s="46">
        <f ca="1">IF(COUNTIFS(Распис!$B$4:$B$300,$A148,Распис!$C$4:$C$300,"&lt;="&amp;AE$1,Распис!$D$4:$D$300,"&gt;="&amp;AE$1)&gt;0,SUMIFS(Распис!$G$4:$G$300,Распис!$B$4:$B$300,$A148,Распис!$C$4:$C$300,"&lt;="&amp;AE$1,Распис!$D$4:$D$300,"&gt;="&amp;AE$1),SUMIF(База!$B$3:$B$305,$A148,База!$G$3:$G$152))</f>
        <v>0</v>
      </c>
      <c r="AF148" s="46">
        <f ca="1">IF(COUNTIFS(Распис!$B$4:$B$300,$A148,Распис!$C$4:$C$300,"&lt;="&amp;AF$1,Распис!$D$4:$D$300,"&gt;="&amp;AF$1)&gt;0,SUMIFS(Распис!$H$4:$H$300,Распис!$B$4:$B$300,$A148,Распис!$C$4:$C$300,"&lt;="&amp;AF$1,Распис!$D$4:$D$300,"&gt;="&amp;AF$1),SUMIF(База!$B$3:$B$305,$A148,База!$H$3:$H$152))</f>
        <v>0</v>
      </c>
      <c r="AG148" s="46">
        <f t="shared" ca="1" si="33"/>
        <v>0</v>
      </c>
      <c r="AH148" s="46">
        <f ca="1">AG148-SUMIFS(Распред!$G$4:$G$300,Распред!$B$4:$B$300,"январь",Распред!$F$4:$F$300,A148)</f>
        <v>0</v>
      </c>
      <c r="AI148" s="46">
        <f ca="1">AH148+(COUNTIF(B148:AF148,"КД")+SUMIFS(Распред!$AH$4:$AH$300,Распред!$F$4:$F$300,A148,Распред!$B$4:$B$300,"январь"))*4</f>
        <v>20</v>
      </c>
      <c r="AJ148" s="46">
        <f t="shared" ca="1" si="34"/>
        <v>0</v>
      </c>
      <c r="AK148" s="46">
        <f t="shared" ca="1" si="35"/>
        <v>0</v>
      </c>
      <c r="AL148" s="46">
        <f>SUMIFS(Распред!$K$4:$K$300,Распред!$B$4:$B$300,"январь",Распред!$J$4:$J$300,A148)+SUMIFS(Распред!$M$4:$M$300,Распред!$B$4:$B$300,"январь",Распред!$L$4:$L$300,A148)+SUMIFS(Распред!$O$4:$O$300,Распред!$B$4:$B$300,"январь",Распред!$N$4:$N$300,A148)+SUMIFS(Распред!$Q$4:$Q$300,Распред!$B$4:$B$300,"январь",Распред!$P$4:$P$300,A148)+SUMIFS(Распред!$S$4:$S$300,Распред!$B$4:$B$300,"январь",Распред!$R$4:$R$300,A148)+SUMIFS(Распред!$U$4:$U$300,Распред!$B$4:$B$300,"январь",Распред!$T$4:$T$300,A148)+SUMIFS(Распред!$W$4:$W$300,Распред!$B$4:$B$300,"январь",Распред!$V$4:$V$300,A148)+SUMIFS(Распред!$Y$4:$Y$300,Распред!$B$4:$B$300,"январь",Распред!$X$4:$X$300,A148)+SUMIFS(Распред!$AA$4:$AA$300,Распред!$B$4:$B$300,"январь",Распред!$Z$4:$Z$300,A148)+SUMIFS(Распред!$AC$4:$AC$300,Распред!$B$4:$B$300,"январь",Распред!$AB$4:$AB$300,A148)</f>
        <v>0</v>
      </c>
      <c r="AM148" s="46">
        <f t="shared" ca="1" si="36"/>
        <v>0</v>
      </c>
      <c r="AN148" s="46">
        <f t="shared" ca="1" si="37"/>
        <v>0</v>
      </c>
      <c r="AO148" s="46">
        <f t="shared" ca="1" si="38"/>
        <v>0</v>
      </c>
      <c r="AP148" s="46"/>
      <c r="AQ148" s="46">
        <f t="shared" ca="1" si="31"/>
        <v>0</v>
      </c>
      <c r="AR148" s="47"/>
      <c r="AS148" s="47">
        <f t="shared" ca="1" si="39"/>
        <v>0</v>
      </c>
      <c r="AT148" s="47"/>
      <c r="AU148" s="47"/>
      <c r="AV148" s="47"/>
      <c r="AW148" s="47"/>
      <c r="AX148" s="47"/>
      <c r="AY148" s="47"/>
      <c r="AZ148" s="47"/>
      <c r="BA148" s="47"/>
      <c r="BB148" s="47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</row>
    <row r="149" spans="1:78" s="34" customFormat="1" x14ac:dyDescent="0.25">
      <c r="A149" s="47">
        <f>База!B149</f>
        <v>0</v>
      </c>
      <c r="B149" s="46" t="s">
        <v>24</v>
      </c>
      <c r="C149" s="46" t="s">
        <v>24</v>
      </c>
      <c r="D149" s="46" t="s">
        <v>25</v>
      </c>
      <c r="E149" s="46" t="s">
        <v>25</v>
      </c>
      <c r="F149" s="46" t="s">
        <v>25</v>
      </c>
      <c r="G149" s="46" t="s">
        <v>25</v>
      </c>
      <c r="H149" s="46" t="s">
        <v>23</v>
      </c>
      <c r="I149" s="46" t="s">
        <v>25</v>
      </c>
      <c r="J149" s="46">
        <f ca="1">IF(COUNTIFS(Распис!$B$4:$B$300,$A149,Распис!$C$4:$C$300,"&lt;="&amp;J$1,Распис!$D$4:$D$300,"&gt;="&amp;J$1)&gt;0,SUMIFS(Распис!$G$4:$G$300,Распис!$B$4:$B$300,$A149,Распис!$C$4:$C$300,"&lt;="&amp;J$1,Распис!$D$4:$D$300,"&gt;="&amp;J$1),SUMIF(База!$B$3:$B$305,$A149,База!$G$3:$G$152))</f>
        <v>0</v>
      </c>
      <c r="K149" s="46">
        <f ca="1">IF(COUNTIFS(Распис!$B$4:$B$300,$A149,Распис!$C$4:$C$300,"&lt;="&amp;K$1,Распис!$D$4:$D$300,"&gt;="&amp;K$1)&gt;0,SUMIFS(Распис!$H$4:$H$300,Распис!$B$4:$B$300,$A149,Распис!$C$4:$C$300,"&lt;="&amp;K$1,Распис!$D$4:$D$300,"&gt;="&amp;K$1),SUMIF(База!$B$3:$B$305,$A149,База!$H$3:$H$152))</f>
        <v>0</v>
      </c>
      <c r="L149" s="46">
        <f ca="1">IF(COUNTIFS(Распис!$B$4:$B$300,$A149,Распис!$C$4:$C$300,"&lt;="&amp;L$1,Распис!$D$4:$D$300,"&gt;="&amp;L$1)&gt;0,SUMIFS(Распис!$I$4:$I$300,Распис!$B$4:$B$300,$A149,Распис!$C$4:$C$300,"&lt;="&amp;L$1,Распис!$D$4:$D$300,"&gt;="&amp;L$1),SUMIF(База!$B$3:$B$305,$A149,База!$I$3:$I$152))</f>
        <v>0</v>
      </c>
      <c r="M149" s="46">
        <f ca="1">IF(COUNTIFS(Распис!$B$4:$B$300,$A149,Распис!$C$4:$C$300,"&lt;="&amp;M$1,Распис!$D$4:$D$300,"&gt;="&amp;M$1)&gt;0,SUMIFS(Распис!$J$4:$J$300,Распис!$B$4:$B$300,$A149,Распис!$C$4:$C$300,"&lt;="&amp;M$1,Распис!$D$4:$D$300,"&gt;="&amp;M$1),SUMIF(База!$B$3:$B$305,$A149,База!$J$3:$J$152))</f>
        <v>0</v>
      </c>
      <c r="N149" s="46">
        <f ca="1">IF(COUNTIFS(Распис!$B$4:$B$300,$A149,Распис!$C$4:$C$300,"&lt;="&amp;N$1,Распис!$D$4:$D$300,"&gt;="&amp;N$1)&gt;0,SUMIFS(Распис!$K$4:$K$300,Распис!$B$4:$B$300,$A149,Распис!$C$4:$C$300,"&lt;="&amp;N$1,Распис!$D$4:$D$300,"&gt;="&amp;N$1),SUMIF(База!$B$3:$B$305,$A149,База!$K$3:$K$152))</f>
        <v>0</v>
      </c>
      <c r="O149" s="46" t="s">
        <v>23</v>
      </c>
      <c r="P149" s="46">
        <f ca="1">IF(COUNTIFS(Распис!$B$4:$B$300,$A149,Распис!$C$4:$C$300,"&lt;="&amp;P$1,Распис!$D$4:$D$300,"&gt;="&amp;P$1)&gt;0,SUMIFS(Распис!$F$4:$F$300,Распис!$B$4:$B$300,$A149,Распис!$C$4:$C$300,"&lt;="&amp;P$1,Распис!$D$4:$D$300,"&gt;="&amp;P$1),SUMIF(База!$B$3:$B$305,$A149,База!$F$3:$F$152))</f>
        <v>0</v>
      </c>
      <c r="Q149" s="46">
        <f ca="1">IF(COUNTIFS(Распис!$B$4:$B$300,$A149,Распис!$C$4:$C$300,"&lt;="&amp;Q$1,Распис!$D$4:$D$300,"&gt;="&amp;Q$1)&gt;0,SUMIFS(Распис!$G$4:$G$300,Распис!$B$4:$B$300,$A149,Распис!$C$4:$C$300,"&lt;="&amp;Q$1,Распис!$D$4:$D$300,"&gt;="&amp;Q$1),SUMIF(База!$B$3:$B$305,$A149,База!$G$3:$G$152))</f>
        <v>0</v>
      </c>
      <c r="R149" s="46">
        <f ca="1">IF(COUNTIFS(Распис!$B$4:$B$300,$A149,Распис!$C$4:$C$300,"&lt;="&amp;R$1,Распис!$D$4:$D$300,"&gt;="&amp;R$1)&gt;0,SUMIFS(Распис!$H$4:$H$300,Распис!$B$4:$B$300,$A149,Распис!$C$4:$C$300,"&lt;="&amp;R$1,Распис!$D$4:$D$300,"&gt;="&amp;R$1),SUMIF(База!$B$3:$B$305,$A149,База!$H$3:$H$152))</f>
        <v>0</v>
      </c>
      <c r="S149" s="46">
        <f ca="1">IF(COUNTIFS(Распис!$B$4:$B$300,$A149,Распис!$C$4:$C$300,"&lt;="&amp;S$1,Распис!$D$4:$D$300,"&gt;="&amp;S$1)&gt;0,SUMIFS(Распис!$I$4:$I$300,Распис!$B$4:$B$300,$A149,Распис!$C$4:$C$300,"&lt;="&amp;S$1,Распис!$D$4:$D$300,"&gt;="&amp;S$1),SUMIF(База!$B$3:$B$305,$A149,База!$I$3:$I$152))</f>
        <v>0</v>
      </c>
      <c r="T149" s="46">
        <f ca="1">IF(COUNTIFS(Распис!$B$4:$B$300,$A149,Распис!$C$4:$C$300,"&lt;="&amp;T$1,Распис!$D$4:$D$300,"&gt;="&amp;T$1)&gt;0,SUMIFS(Распис!$J$4:$J$300,Распис!$B$4:$B$300,$A149,Распис!$C$4:$C$300,"&lt;="&amp;T$1,Распис!$D$4:$D$300,"&gt;="&amp;T$1),SUMIF(База!$B$3:$B$305,$A149,База!$J$3:$J$152))</f>
        <v>0</v>
      </c>
      <c r="U149" s="46">
        <f ca="1">IF(COUNTIFS(Распис!$B$4:$B$300,$A149,Распис!$C$4:$C$300,"&lt;="&amp;U$1,Распис!$D$4:$D$300,"&gt;="&amp;U$1)&gt;0,SUMIFS(Распис!$K$4:$K$300,Распис!$B$4:$B$300,$A149,Распис!$C$4:$C$300,"&lt;="&amp;U$1,Распис!$D$4:$D$300,"&gt;="&amp;U$1),SUMIF(База!$B$3:$B$305,$A149,База!$K$3:$K$152))</f>
        <v>0</v>
      </c>
      <c r="V149" s="46" t="s">
        <v>23</v>
      </c>
      <c r="W149" s="46">
        <f ca="1">IF(COUNTIFS(Распис!$B$4:$B$300,$A149,Распис!$C$4:$C$300,"&lt;="&amp;W$1,Распис!$D$4:$D$300,"&gt;="&amp;W$1)&gt;0,SUMIFS(Распис!$F$4:$F$300,Распис!$B$4:$B$300,$A149,Распис!$C$4:$C$300,"&lt;="&amp;W$1,Распис!$D$4:$D$300,"&gt;="&amp;W$1),SUMIF(База!$B$3:$B$305,$A149,База!$F$3:$F$152))</f>
        <v>0</v>
      </c>
      <c r="X149" s="46">
        <f ca="1">IF(COUNTIFS(Распис!$B$4:$B$300,$A149,Распис!$C$4:$C$300,"&lt;="&amp;X$1,Распис!$D$4:$D$300,"&gt;="&amp;X$1)&gt;0,SUMIFS(Распис!$G$4:$G$300,Распис!$B$4:$B$300,$A149,Распис!$C$4:$C$300,"&lt;="&amp;X$1,Распис!$D$4:$D$300,"&gt;="&amp;X$1),SUMIF(База!$B$3:$B$305,$A149,База!$G$3:$G$152))</f>
        <v>0</v>
      </c>
      <c r="Y149" s="46">
        <f ca="1">IF(COUNTIFS(Распис!$B$4:$B$300,$A149,Распис!$C$4:$C$300,"&lt;="&amp;Y$1,Распис!$D$4:$D$300,"&gt;="&amp;Y$1)&gt;0,SUMIFS(Распис!$H$4:$H$300,Распис!$B$4:$B$300,$A149,Распис!$C$4:$C$300,"&lt;="&amp;Y$1,Распис!$D$4:$D$300,"&gt;="&amp;Y$1),SUMIF(База!$B$3:$B$305,$A149,База!$H$3:$H$152))</f>
        <v>0</v>
      </c>
      <c r="Z149" s="46">
        <f ca="1">IF(COUNTIFS(Распис!$B$4:$B$300,$A149,Распис!$C$4:$C$300,"&lt;="&amp;Z$1,Распис!$D$4:$D$300,"&gt;="&amp;Z$1)&gt;0,SUMIFS(Распис!$I$4:$I$300,Распис!$B$4:$B$300,$A149,Распис!$C$4:$C$300,"&lt;="&amp;Z$1,Распис!$D$4:$D$300,"&gt;="&amp;Z$1),SUMIF(База!$B$3:$B$305,$A149,База!$I$3:$I$152))</f>
        <v>0</v>
      </c>
      <c r="AA149" s="46">
        <f ca="1">IF(COUNTIFS(Распис!$B$4:$B$300,$A149,Распис!$C$4:$C$300,"&lt;="&amp;AA$1,Распис!$D$4:$D$300,"&gt;="&amp;AA$1)&gt;0,SUMIFS(Распис!$J$4:$J$300,Распис!$B$4:$B$300,$A149,Распис!$C$4:$C$300,"&lt;="&amp;AA$1,Распис!$D$4:$D$300,"&gt;="&amp;AA$1),SUMIF(База!$B$3:$B$305,$A149,База!$J$3:$J$152))</f>
        <v>0</v>
      </c>
      <c r="AB149" s="46">
        <f ca="1">IF(COUNTIFS(Распис!$B$4:$B$300,$A149,Распис!$C$4:$C$300,"&lt;="&amp;AB$1,Распис!$D$4:$D$300,"&gt;="&amp;AB$1)&gt;0,SUMIFS(Распис!$K$4:$K$300,Распис!$B$4:$B$300,$A149,Распис!$C$4:$C$300,"&lt;="&amp;AB$1,Распис!$D$4:$D$300,"&gt;="&amp;AB$1),SUMIF(База!$B$3:$B$305,$A149,База!$K$3:$K$152))</f>
        <v>0</v>
      </c>
      <c r="AC149" s="46" t="s">
        <v>23</v>
      </c>
      <c r="AD149" s="46">
        <f ca="1">IF(COUNTIFS(Распис!$B$4:$B$300,$A149,Распис!$C$4:$C$300,"&lt;="&amp;AD$1,Распис!$D$4:$D$300,"&gt;="&amp;AD$1)&gt;0,SUMIFS(Распис!$F$4:$F$300,Распис!$B$4:$B$300,$A149,Распис!$C$4:$C$300,"&lt;="&amp;AD$1,Распис!$D$4:$D$300,"&gt;="&amp;AD$1),SUMIF(База!$B$3:$B$305,$A149,База!$F$3:$F$152))</f>
        <v>0</v>
      </c>
      <c r="AE149" s="46">
        <f ca="1">IF(COUNTIFS(Распис!$B$4:$B$300,$A149,Распис!$C$4:$C$300,"&lt;="&amp;AE$1,Распис!$D$4:$D$300,"&gt;="&amp;AE$1)&gt;0,SUMIFS(Распис!$G$4:$G$300,Распис!$B$4:$B$300,$A149,Распис!$C$4:$C$300,"&lt;="&amp;AE$1,Распис!$D$4:$D$300,"&gt;="&amp;AE$1),SUMIF(База!$B$3:$B$305,$A149,База!$G$3:$G$152))</f>
        <v>0</v>
      </c>
      <c r="AF149" s="46">
        <f ca="1">IF(COUNTIFS(Распис!$B$4:$B$300,$A149,Распис!$C$4:$C$300,"&lt;="&amp;AF$1,Распис!$D$4:$D$300,"&gt;="&amp;AF$1)&gt;0,SUMIFS(Распис!$H$4:$H$300,Распис!$B$4:$B$300,$A149,Распис!$C$4:$C$300,"&lt;="&amp;AF$1,Распис!$D$4:$D$300,"&gt;="&amp;AF$1),SUMIF(База!$B$3:$B$305,$A149,База!$H$3:$H$152))</f>
        <v>0</v>
      </c>
      <c r="AG149" s="46">
        <f t="shared" ca="1" si="33"/>
        <v>0</v>
      </c>
      <c r="AH149" s="46">
        <f ca="1">AG149-SUMIFS(Распред!$G$4:$G$300,Распред!$B$4:$B$300,"январь",Распред!$F$4:$F$300,A149)</f>
        <v>0</v>
      </c>
      <c r="AI149" s="46">
        <f ca="1">AH149+(COUNTIF(B149:AF149,"КД")+SUMIFS(Распред!$AH$4:$AH$300,Распред!$F$4:$F$300,A149,Распред!$B$4:$B$300,"январь"))*4</f>
        <v>20</v>
      </c>
      <c r="AJ149" s="46">
        <f t="shared" ca="1" si="34"/>
        <v>0</v>
      </c>
      <c r="AK149" s="46">
        <f t="shared" ca="1" si="35"/>
        <v>0</v>
      </c>
      <c r="AL149" s="46">
        <f>SUMIFS(Распред!$K$4:$K$300,Распред!$B$4:$B$300,"январь",Распред!$J$4:$J$300,A149)+SUMIFS(Распред!$M$4:$M$300,Распред!$B$4:$B$300,"январь",Распред!$L$4:$L$300,A149)+SUMIFS(Распред!$O$4:$O$300,Распред!$B$4:$B$300,"январь",Распред!$N$4:$N$300,A149)+SUMIFS(Распред!$Q$4:$Q$300,Распред!$B$4:$B$300,"январь",Распред!$P$4:$P$300,A149)+SUMIFS(Распред!$S$4:$S$300,Распред!$B$4:$B$300,"январь",Распред!$R$4:$R$300,A149)+SUMIFS(Распред!$U$4:$U$300,Распред!$B$4:$B$300,"январь",Распред!$T$4:$T$300,A149)+SUMIFS(Распред!$W$4:$W$300,Распред!$B$4:$B$300,"январь",Распред!$V$4:$V$300,A149)+SUMIFS(Распред!$Y$4:$Y$300,Распред!$B$4:$B$300,"январь",Распред!$X$4:$X$300,A149)+SUMIFS(Распред!$AA$4:$AA$300,Распред!$B$4:$B$300,"январь",Распред!$Z$4:$Z$300,A149)+SUMIFS(Распред!$AC$4:$AC$300,Распред!$B$4:$B$300,"январь",Распред!$AB$4:$AB$300,A149)</f>
        <v>0</v>
      </c>
      <c r="AM149" s="46">
        <f t="shared" ca="1" si="36"/>
        <v>0</v>
      </c>
      <c r="AN149" s="46">
        <f t="shared" ca="1" si="37"/>
        <v>0</v>
      </c>
      <c r="AO149" s="46">
        <f t="shared" ca="1" si="38"/>
        <v>0</v>
      </c>
      <c r="AP149" s="46"/>
      <c r="AQ149" s="46">
        <f t="shared" ca="1" si="31"/>
        <v>0</v>
      </c>
      <c r="AR149" s="47"/>
      <c r="AS149" s="47">
        <f t="shared" ca="1" si="39"/>
        <v>0</v>
      </c>
      <c r="AT149" s="47"/>
      <c r="AU149" s="47"/>
      <c r="AV149" s="47"/>
      <c r="AW149" s="47"/>
      <c r="AX149" s="47"/>
      <c r="AY149" s="47"/>
      <c r="AZ149" s="47"/>
      <c r="BA149" s="47"/>
      <c r="BB149" s="47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</row>
    <row r="150" spans="1:78" s="34" customFormat="1" x14ac:dyDescent="0.25">
      <c r="A150" s="47">
        <f>База!B150</f>
        <v>0</v>
      </c>
      <c r="B150" s="46" t="s">
        <v>24</v>
      </c>
      <c r="C150" s="46" t="s">
        <v>24</v>
      </c>
      <c r="D150" s="46" t="s">
        <v>25</v>
      </c>
      <c r="E150" s="46" t="s">
        <v>25</v>
      </c>
      <c r="F150" s="46" t="s">
        <v>25</v>
      </c>
      <c r="G150" s="46" t="s">
        <v>25</v>
      </c>
      <c r="H150" s="46" t="s">
        <v>23</v>
      </c>
      <c r="I150" s="46" t="s">
        <v>25</v>
      </c>
      <c r="J150" s="46">
        <f ca="1">IF(COUNTIFS(Распис!$B$4:$B$300,$A150,Распис!$C$4:$C$300,"&lt;="&amp;J$1,Распис!$D$4:$D$300,"&gt;="&amp;J$1)&gt;0,SUMIFS(Распис!$G$4:$G$300,Распис!$B$4:$B$300,$A150,Распис!$C$4:$C$300,"&lt;="&amp;J$1,Распис!$D$4:$D$300,"&gt;="&amp;J$1),SUMIF(База!$B$3:$B$305,$A150,База!$G$3:$G$152))</f>
        <v>0</v>
      </c>
      <c r="K150" s="46">
        <f ca="1">IF(COUNTIFS(Распис!$B$4:$B$300,$A150,Распис!$C$4:$C$300,"&lt;="&amp;K$1,Распис!$D$4:$D$300,"&gt;="&amp;K$1)&gt;0,SUMIFS(Распис!$H$4:$H$300,Распис!$B$4:$B$300,$A150,Распис!$C$4:$C$300,"&lt;="&amp;K$1,Распис!$D$4:$D$300,"&gt;="&amp;K$1),SUMIF(База!$B$3:$B$305,$A150,База!$H$3:$H$152))</f>
        <v>0</v>
      </c>
      <c r="L150" s="46">
        <f ca="1">IF(COUNTIFS(Распис!$B$4:$B$300,$A150,Распис!$C$4:$C$300,"&lt;="&amp;L$1,Распис!$D$4:$D$300,"&gt;="&amp;L$1)&gt;0,SUMIFS(Распис!$I$4:$I$300,Распис!$B$4:$B$300,$A150,Распис!$C$4:$C$300,"&lt;="&amp;L$1,Распис!$D$4:$D$300,"&gt;="&amp;L$1),SUMIF(База!$B$3:$B$305,$A150,База!$I$3:$I$152))</f>
        <v>0</v>
      </c>
      <c r="M150" s="46">
        <f ca="1">IF(COUNTIFS(Распис!$B$4:$B$300,$A150,Распис!$C$4:$C$300,"&lt;="&amp;M$1,Распис!$D$4:$D$300,"&gt;="&amp;M$1)&gt;0,SUMIFS(Распис!$J$4:$J$300,Распис!$B$4:$B$300,$A150,Распис!$C$4:$C$300,"&lt;="&amp;M$1,Распис!$D$4:$D$300,"&gt;="&amp;M$1),SUMIF(База!$B$3:$B$305,$A150,База!$J$3:$J$152))</f>
        <v>0</v>
      </c>
      <c r="N150" s="46">
        <f ca="1">IF(COUNTIFS(Распис!$B$4:$B$300,$A150,Распис!$C$4:$C$300,"&lt;="&amp;N$1,Распис!$D$4:$D$300,"&gt;="&amp;N$1)&gt;0,SUMIFS(Распис!$K$4:$K$300,Распис!$B$4:$B$300,$A150,Распис!$C$4:$C$300,"&lt;="&amp;N$1,Распис!$D$4:$D$300,"&gt;="&amp;N$1),SUMIF(База!$B$3:$B$305,$A150,База!$K$3:$K$152))</f>
        <v>0</v>
      </c>
      <c r="O150" s="46" t="s">
        <v>23</v>
      </c>
      <c r="P150" s="46">
        <f ca="1">IF(COUNTIFS(Распис!$B$4:$B$300,$A150,Распис!$C$4:$C$300,"&lt;="&amp;P$1,Распис!$D$4:$D$300,"&gt;="&amp;P$1)&gt;0,SUMIFS(Распис!$F$4:$F$300,Распис!$B$4:$B$300,$A150,Распис!$C$4:$C$300,"&lt;="&amp;P$1,Распис!$D$4:$D$300,"&gt;="&amp;P$1),SUMIF(База!$B$3:$B$305,$A150,База!$F$3:$F$152))</f>
        <v>0</v>
      </c>
      <c r="Q150" s="46">
        <f ca="1">IF(COUNTIFS(Распис!$B$4:$B$300,$A150,Распис!$C$4:$C$300,"&lt;="&amp;Q$1,Распис!$D$4:$D$300,"&gt;="&amp;Q$1)&gt;0,SUMIFS(Распис!$G$4:$G$300,Распис!$B$4:$B$300,$A150,Распис!$C$4:$C$300,"&lt;="&amp;Q$1,Распис!$D$4:$D$300,"&gt;="&amp;Q$1),SUMIF(База!$B$3:$B$305,$A150,База!$G$3:$G$152))</f>
        <v>0</v>
      </c>
      <c r="R150" s="46">
        <f ca="1">IF(COUNTIFS(Распис!$B$4:$B$300,$A150,Распис!$C$4:$C$300,"&lt;="&amp;R$1,Распис!$D$4:$D$300,"&gt;="&amp;R$1)&gt;0,SUMIFS(Распис!$H$4:$H$300,Распис!$B$4:$B$300,$A150,Распис!$C$4:$C$300,"&lt;="&amp;R$1,Распис!$D$4:$D$300,"&gt;="&amp;R$1),SUMIF(База!$B$3:$B$305,$A150,База!$H$3:$H$152))</f>
        <v>0</v>
      </c>
      <c r="S150" s="46">
        <f ca="1">IF(COUNTIFS(Распис!$B$4:$B$300,$A150,Распис!$C$4:$C$300,"&lt;="&amp;S$1,Распис!$D$4:$D$300,"&gt;="&amp;S$1)&gt;0,SUMIFS(Распис!$I$4:$I$300,Распис!$B$4:$B$300,$A150,Распис!$C$4:$C$300,"&lt;="&amp;S$1,Распис!$D$4:$D$300,"&gt;="&amp;S$1),SUMIF(База!$B$3:$B$305,$A150,База!$I$3:$I$152))</f>
        <v>0</v>
      </c>
      <c r="T150" s="46">
        <f ca="1">IF(COUNTIFS(Распис!$B$4:$B$300,$A150,Распис!$C$4:$C$300,"&lt;="&amp;T$1,Распис!$D$4:$D$300,"&gt;="&amp;T$1)&gt;0,SUMIFS(Распис!$J$4:$J$300,Распис!$B$4:$B$300,$A150,Распис!$C$4:$C$300,"&lt;="&amp;T$1,Распис!$D$4:$D$300,"&gt;="&amp;T$1),SUMIF(База!$B$3:$B$305,$A150,База!$J$3:$J$152))</f>
        <v>0</v>
      </c>
      <c r="U150" s="46">
        <f ca="1">IF(COUNTIFS(Распис!$B$4:$B$300,$A150,Распис!$C$4:$C$300,"&lt;="&amp;U$1,Распис!$D$4:$D$300,"&gt;="&amp;U$1)&gt;0,SUMIFS(Распис!$K$4:$K$300,Распис!$B$4:$B$300,$A150,Распис!$C$4:$C$300,"&lt;="&amp;U$1,Распис!$D$4:$D$300,"&gt;="&amp;U$1),SUMIF(База!$B$3:$B$305,$A150,База!$K$3:$K$152))</f>
        <v>0</v>
      </c>
      <c r="V150" s="46" t="s">
        <v>23</v>
      </c>
      <c r="W150" s="46">
        <f ca="1">IF(COUNTIFS(Распис!$B$4:$B$300,$A150,Распис!$C$4:$C$300,"&lt;="&amp;W$1,Распис!$D$4:$D$300,"&gt;="&amp;W$1)&gt;0,SUMIFS(Распис!$F$4:$F$300,Распис!$B$4:$B$300,$A150,Распис!$C$4:$C$300,"&lt;="&amp;W$1,Распис!$D$4:$D$300,"&gt;="&amp;W$1),SUMIF(База!$B$3:$B$305,$A150,База!$F$3:$F$152))</f>
        <v>0</v>
      </c>
      <c r="X150" s="46">
        <f ca="1">IF(COUNTIFS(Распис!$B$4:$B$300,$A150,Распис!$C$4:$C$300,"&lt;="&amp;X$1,Распис!$D$4:$D$300,"&gt;="&amp;X$1)&gt;0,SUMIFS(Распис!$G$4:$G$300,Распис!$B$4:$B$300,$A150,Распис!$C$4:$C$300,"&lt;="&amp;X$1,Распис!$D$4:$D$300,"&gt;="&amp;X$1),SUMIF(База!$B$3:$B$305,$A150,База!$G$3:$G$152))</f>
        <v>0</v>
      </c>
      <c r="Y150" s="46">
        <f ca="1">IF(COUNTIFS(Распис!$B$4:$B$300,$A150,Распис!$C$4:$C$300,"&lt;="&amp;Y$1,Распис!$D$4:$D$300,"&gt;="&amp;Y$1)&gt;0,SUMIFS(Распис!$H$4:$H$300,Распис!$B$4:$B$300,$A150,Распис!$C$4:$C$300,"&lt;="&amp;Y$1,Распис!$D$4:$D$300,"&gt;="&amp;Y$1),SUMIF(База!$B$3:$B$305,$A150,База!$H$3:$H$152))</f>
        <v>0</v>
      </c>
      <c r="Z150" s="46">
        <f ca="1">IF(COUNTIFS(Распис!$B$4:$B$300,$A150,Распис!$C$4:$C$300,"&lt;="&amp;Z$1,Распис!$D$4:$D$300,"&gt;="&amp;Z$1)&gt;0,SUMIFS(Распис!$I$4:$I$300,Распис!$B$4:$B$300,$A150,Распис!$C$4:$C$300,"&lt;="&amp;Z$1,Распис!$D$4:$D$300,"&gt;="&amp;Z$1),SUMIF(База!$B$3:$B$305,$A150,База!$I$3:$I$152))</f>
        <v>0</v>
      </c>
      <c r="AA150" s="46">
        <f ca="1">IF(COUNTIFS(Распис!$B$4:$B$300,$A150,Распис!$C$4:$C$300,"&lt;="&amp;AA$1,Распис!$D$4:$D$300,"&gt;="&amp;AA$1)&gt;0,SUMIFS(Распис!$J$4:$J$300,Распис!$B$4:$B$300,$A150,Распис!$C$4:$C$300,"&lt;="&amp;AA$1,Распис!$D$4:$D$300,"&gt;="&amp;AA$1),SUMIF(База!$B$3:$B$305,$A150,База!$J$3:$J$152))</f>
        <v>0</v>
      </c>
      <c r="AB150" s="46">
        <f ca="1">IF(COUNTIFS(Распис!$B$4:$B$300,$A150,Распис!$C$4:$C$300,"&lt;="&amp;AB$1,Распис!$D$4:$D$300,"&gt;="&amp;AB$1)&gt;0,SUMIFS(Распис!$K$4:$K$300,Распис!$B$4:$B$300,$A150,Распис!$C$4:$C$300,"&lt;="&amp;AB$1,Распис!$D$4:$D$300,"&gt;="&amp;AB$1),SUMIF(База!$B$3:$B$305,$A150,База!$K$3:$K$152))</f>
        <v>0</v>
      </c>
      <c r="AC150" s="46" t="s">
        <v>23</v>
      </c>
      <c r="AD150" s="46">
        <f ca="1">IF(COUNTIFS(Распис!$B$4:$B$300,$A150,Распис!$C$4:$C$300,"&lt;="&amp;AD$1,Распис!$D$4:$D$300,"&gt;="&amp;AD$1)&gt;0,SUMIFS(Распис!$F$4:$F$300,Распис!$B$4:$B$300,$A150,Распис!$C$4:$C$300,"&lt;="&amp;AD$1,Распис!$D$4:$D$300,"&gt;="&amp;AD$1),SUMIF(База!$B$3:$B$305,$A150,База!$F$3:$F$152))</f>
        <v>0</v>
      </c>
      <c r="AE150" s="46">
        <f ca="1">IF(COUNTIFS(Распис!$B$4:$B$300,$A150,Распис!$C$4:$C$300,"&lt;="&amp;AE$1,Распис!$D$4:$D$300,"&gt;="&amp;AE$1)&gt;0,SUMIFS(Распис!$G$4:$G$300,Распис!$B$4:$B$300,$A150,Распис!$C$4:$C$300,"&lt;="&amp;AE$1,Распис!$D$4:$D$300,"&gt;="&amp;AE$1),SUMIF(База!$B$3:$B$305,$A150,База!$G$3:$G$152))</f>
        <v>0</v>
      </c>
      <c r="AF150" s="46">
        <f ca="1">IF(COUNTIFS(Распис!$B$4:$B$300,$A150,Распис!$C$4:$C$300,"&lt;="&amp;AF$1,Распис!$D$4:$D$300,"&gt;="&amp;AF$1)&gt;0,SUMIFS(Распис!$H$4:$H$300,Распис!$B$4:$B$300,$A150,Распис!$C$4:$C$300,"&lt;="&amp;AF$1,Распис!$D$4:$D$300,"&gt;="&amp;AF$1),SUMIF(База!$B$3:$B$305,$A150,База!$H$3:$H$152))</f>
        <v>0</v>
      </c>
      <c r="AG150" s="46">
        <f t="shared" ca="1" si="33"/>
        <v>0</v>
      </c>
      <c r="AH150" s="46">
        <f ca="1">AG150-SUMIFS(Распред!$G$4:$G$300,Распред!$B$4:$B$300,"январь",Распред!$F$4:$F$300,A150)</f>
        <v>0</v>
      </c>
      <c r="AI150" s="46">
        <f ca="1">AH150+(COUNTIF(B150:AF150,"КД")+SUMIFS(Распред!$AH$4:$AH$300,Распред!$F$4:$F$300,A150,Распред!$B$4:$B$300,"январь"))*4</f>
        <v>20</v>
      </c>
      <c r="AJ150" s="46">
        <f t="shared" ca="1" si="34"/>
        <v>0</v>
      </c>
      <c r="AK150" s="46">
        <f t="shared" ca="1" si="35"/>
        <v>0</v>
      </c>
      <c r="AL150" s="46">
        <f>SUMIFS(Распред!$K$4:$K$300,Распред!$B$4:$B$300,"январь",Распред!$J$4:$J$300,A150)+SUMIFS(Распред!$M$4:$M$300,Распред!$B$4:$B$300,"январь",Распред!$L$4:$L$300,A150)+SUMIFS(Распред!$O$4:$O$300,Распред!$B$4:$B$300,"январь",Распред!$N$4:$N$300,A150)+SUMIFS(Распред!$Q$4:$Q$300,Распред!$B$4:$B$300,"январь",Распред!$P$4:$P$300,A150)+SUMIFS(Распред!$S$4:$S$300,Распред!$B$4:$B$300,"январь",Распред!$R$4:$R$300,A150)+SUMIFS(Распред!$U$4:$U$300,Распред!$B$4:$B$300,"январь",Распред!$T$4:$T$300,A150)+SUMIFS(Распред!$W$4:$W$300,Распред!$B$4:$B$300,"январь",Распред!$V$4:$V$300,A150)+SUMIFS(Распред!$Y$4:$Y$300,Распред!$B$4:$B$300,"январь",Распред!$X$4:$X$300,A150)+SUMIFS(Распред!$AA$4:$AA$300,Распред!$B$4:$B$300,"январь",Распред!$Z$4:$Z$300,A150)+SUMIFS(Распред!$AC$4:$AC$300,Распред!$B$4:$B$300,"январь",Распред!$AB$4:$AB$300,A150)</f>
        <v>0</v>
      </c>
      <c r="AM150" s="46">
        <f t="shared" ca="1" si="36"/>
        <v>0</v>
      </c>
      <c r="AN150" s="46">
        <f t="shared" ca="1" si="37"/>
        <v>0</v>
      </c>
      <c r="AO150" s="46">
        <f t="shared" ca="1" si="38"/>
        <v>0</v>
      </c>
      <c r="AP150" s="46"/>
      <c r="AQ150" s="46">
        <f t="shared" ca="1" si="31"/>
        <v>0</v>
      </c>
      <c r="AR150" s="47"/>
      <c r="AS150" s="47">
        <f t="shared" ca="1" si="39"/>
        <v>0</v>
      </c>
      <c r="AT150" s="47"/>
      <c r="AU150" s="47"/>
      <c r="AV150" s="47"/>
      <c r="AW150" s="47"/>
      <c r="AX150" s="47"/>
      <c r="AY150" s="47"/>
      <c r="AZ150" s="47"/>
      <c r="BA150" s="47"/>
      <c r="BB150" s="47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</row>
    <row r="151" spans="1:78" s="34" customFormat="1" x14ac:dyDescent="0.25">
      <c r="A151" s="47">
        <f>База!B151</f>
        <v>0</v>
      </c>
      <c r="B151" s="46" t="s">
        <v>24</v>
      </c>
      <c r="C151" s="46" t="s">
        <v>24</v>
      </c>
      <c r="D151" s="46" t="s">
        <v>25</v>
      </c>
      <c r="E151" s="46" t="s">
        <v>25</v>
      </c>
      <c r="F151" s="46" t="s">
        <v>25</v>
      </c>
      <c r="G151" s="46" t="s">
        <v>25</v>
      </c>
      <c r="H151" s="46" t="s">
        <v>23</v>
      </c>
      <c r="I151" s="46" t="s">
        <v>25</v>
      </c>
      <c r="J151" s="46">
        <f ca="1">IF(COUNTIFS(Распис!$B$4:$B$300,$A151,Распис!$C$4:$C$300,"&lt;="&amp;J$1,Распис!$D$4:$D$300,"&gt;="&amp;J$1)&gt;0,SUMIFS(Распис!$G$4:$G$300,Распис!$B$4:$B$300,$A151,Распис!$C$4:$C$300,"&lt;="&amp;J$1,Распис!$D$4:$D$300,"&gt;="&amp;J$1),SUMIF(База!$B$3:$B$305,$A151,База!$G$3:$G$152))</f>
        <v>0</v>
      </c>
      <c r="K151" s="46">
        <f ca="1">IF(COUNTIFS(Распис!$B$4:$B$300,$A151,Распис!$C$4:$C$300,"&lt;="&amp;K$1,Распис!$D$4:$D$300,"&gt;="&amp;K$1)&gt;0,SUMIFS(Распис!$H$4:$H$300,Распис!$B$4:$B$300,$A151,Распис!$C$4:$C$300,"&lt;="&amp;K$1,Распис!$D$4:$D$300,"&gt;="&amp;K$1),SUMIF(База!$B$3:$B$305,$A151,База!$H$3:$H$152))</f>
        <v>0</v>
      </c>
      <c r="L151" s="46">
        <f ca="1">IF(COUNTIFS(Распис!$B$4:$B$300,$A151,Распис!$C$4:$C$300,"&lt;="&amp;L$1,Распис!$D$4:$D$300,"&gt;="&amp;L$1)&gt;0,SUMIFS(Распис!$I$4:$I$300,Распис!$B$4:$B$300,$A151,Распис!$C$4:$C$300,"&lt;="&amp;L$1,Распис!$D$4:$D$300,"&gt;="&amp;L$1),SUMIF(База!$B$3:$B$305,$A151,База!$I$3:$I$152))</f>
        <v>0</v>
      </c>
      <c r="M151" s="46">
        <f ca="1">IF(COUNTIFS(Распис!$B$4:$B$300,$A151,Распис!$C$4:$C$300,"&lt;="&amp;M$1,Распис!$D$4:$D$300,"&gt;="&amp;M$1)&gt;0,SUMIFS(Распис!$J$4:$J$300,Распис!$B$4:$B$300,$A151,Распис!$C$4:$C$300,"&lt;="&amp;M$1,Распис!$D$4:$D$300,"&gt;="&amp;M$1),SUMIF(База!$B$3:$B$305,$A151,База!$J$3:$J$152))</f>
        <v>0</v>
      </c>
      <c r="N151" s="46">
        <f ca="1">IF(COUNTIFS(Распис!$B$4:$B$300,$A151,Распис!$C$4:$C$300,"&lt;="&amp;N$1,Распис!$D$4:$D$300,"&gt;="&amp;N$1)&gt;0,SUMIFS(Распис!$K$4:$K$300,Распис!$B$4:$B$300,$A151,Распис!$C$4:$C$300,"&lt;="&amp;N$1,Распис!$D$4:$D$300,"&gt;="&amp;N$1),SUMIF(База!$B$3:$B$305,$A151,База!$K$3:$K$152))</f>
        <v>0</v>
      </c>
      <c r="O151" s="46" t="s">
        <v>23</v>
      </c>
      <c r="P151" s="46">
        <f ca="1">IF(COUNTIFS(Распис!$B$4:$B$300,$A151,Распис!$C$4:$C$300,"&lt;="&amp;P$1,Распис!$D$4:$D$300,"&gt;="&amp;P$1)&gt;0,SUMIFS(Распис!$F$4:$F$300,Распис!$B$4:$B$300,$A151,Распис!$C$4:$C$300,"&lt;="&amp;P$1,Распис!$D$4:$D$300,"&gt;="&amp;P$1),SUMIF(База!$B$3:$B$305,$A151,База!$F$3:$F$152))</f>
        <v>0</v>
      </c>
      <c r="Q151" s="46">
        <f ca="1">IF(COUNTIFS(Распис!$B$4:$B$300,$A151,Распис!$C$4:$C$300,"&lt;="&amp;Q$1,Распис!$D$4:$D$300,"&gt;="&amp;Q$1)&gt;0,SUMIFS(Распис!$G$4:$G$300,Распис!$B$4:$B$300,$A151,Распис!$C$4:$C$300,"&lt;="&amp;Q$1,Распис!$D$4:$D$300,"&gt;="&amp;Q$1),SUMIF(База!$B$3:$B$305,$A151,База!$G$3:$G$152))</f>
        <v>0</v>
      </c>
      <c r="R151" s="46">
        <f ca="1">IF(COUNTIFS(Распис!$B$4:$B$300,$A151,Распис!$C$4:$C$300,"&lt;="&amp;R$1,Распис!$D$4:$D$300,"&gt;="&amp;R$1)&gt;0,SUMIFS(Распис!$H$4:$H$300,Распис!$B$4:$B$300,$A151,Распис!$C$4:$C$300,"&lt;="&amp;R$1,Распис!$D$4:$D$300,"&gt;="&amp;R$1),SUMIF(База!$B$3:$B$305,$A151,База!$H$3:$H$152))</f>
        <v>0</v>
      </c>
      <c r="S151" s="46">
        <f ca="1">IF(COUNTIFS(Распис!$B$4:$B$300,$A151,Распис!$C$4:$C$300,"&lt;="&amp;S$1,Распис!$D$4:$D$300,"&gt;="&amp;S$1)&gt;0,SUMIFS(Распис!$I$4:$I$300,Распис!$B$4:$B$300,$A151,Распис!$C$4:$C$300,"&lt;="&amp;S$1,Распис!$D$4:$D$300,"&gt;="&amp;S$1),SUMIF(База!$B$3:$B$305,$A151,База!$I$3:$I$152))</f>
        <v>0</v>
      </c>
      <c r="T151" s="46">
        <f ca="1">IF(COUNTIFS(Распис!$B$4:$B$300,$A151,Распис!$C$4:$C$300,"&lt;="&amp;T$1,Распис!$D$4:$D$300,"&gt;="&amp;T$1)&gt;0,SUMIFS(Распис!$J$4:$J$300,Распис!$B$4:$B$300,$A151,Распис!$C$4:$C$300,"&lt;="&amp;T$1,Распис!$D$4:$D$300,"&gt;="&amp;T$1),SUMIF(База!$B$3:$B$305,$A151,База!$J$3:$J$152))</f>
        <v>0</v>
      </c>
      <c r="U151" s="46">
        <f ca="1">IF(COUNTIFS(Распис!$B$4:$B$300,$A151,Распис!$C$4:$C$300,"&lt;="&amp;U$1,Распис!$D$4:$D$300,"&gt;="&amp;U$1)&gt;0,SUMIFS(Распис!$K$4:$K$300,Распис!$B$4:$B$300,$A151,Распис!$C$4:$C$300,"&lt;="&amp;U$1,Распис!$D$4:$D$300,"&gt;="&amp;U$1),SUMIF(База!$B$3:$B$305,$A151,База!$K$3:$K$152))</f>
        <v>0</v>
      </c>
      <c r="V151" s="46" t="s">
        <v>23</v>
      </c>
      <c r="W151" s="46">
        <f ca="1">IF(COUNTIFS(Распис!$B$4:$B$300,$A151,Распис!$C$4:$C$300,"&lt;="&amp;W$1,Распис!$D$4:$D$300,"&gt;="&amp;W$1)&gt;0,SUMIFS(Распис!$F$4:$F$300,Распис!$B$4:$B$300,$A151,Распис!$C$4:$C$300,"&lt;="&amp;W$1,Распис!$D$4:$D$300,"&gt;="&amp;W$1),SUMIF(База!$B$3:$B$305,$A151,База!$F$3:$F$152))</f>
        <v>0</v>
      </c>
      <c r="X151" s="46">
        <f ca="1">IF(COUNTIFS(Распис!$B$4:$B$300,$A151,Распис!$C$4:$C$300,"&lt;="&amp;X$1,Распис!$D$4:$D$300,"&gt;="&amp;X$1)&gt;0,SUMIFS(Распис!$G$4:$G$300,Распис!$B$4:$B$300,$A151,Распис!$C$4:$C$300,"&lt;="&amp;X$1,Распис!$D$4:$D$300,"&gt;="&amp;X$1),SUMIF(База!$B$3:$B$305,$A151,База!$G$3:$G$152))</f>
        <v>0</v>
      </c>
      <c r="Y151" s="46">
        <f ca="1">IF(COUNTIFS(Распис!$B$4:$B$300,$A151,Распис!$C$4:$C$300,"&lt;="&amp;Y$1,Распис!$D$4:$D$300,"&gt;="&amp;Y$1)&gt;0,SUMIFS(Распис!$H$4:$H$300,Распис!$B$4:$B$300,$A151,Распис!$C$4:$C$300,"&lt;="&amp;Y$1,Распис!$D$4:$D$300,"&gt;="&amp;Y$1),SUMIF(База!$B$3:$B$305,$A151,База!$H$3:$H$152))</f>
        <v>0</v>
      </c>
      <c r="Z151" s="46">
        <f ca="1">IF(COUNTIFS(Распис!$B$4:$B$300,$A151,Распис!$C$4:$C$300,"&lt;="&amp;Z$1,Распис!$D$4:$D$300,"&gt;="&amp;Z$1)&gt;0,SUMIFS(Распис!$I$4:$I$300,Распис!$B$4:$B$300,$A151,Распис!$C$4:$C$300,"&lt;="&amp;Z$1,Распис!$D$4:$D$300,"&gt;="&amp;Z$1),SUMIF(База!$B$3:$B$305,$A151,База!$I$3:$I$152))</f>
        <v>0</v>
      </c>
      <c r="AA151" s="46">
        <f ca="1">IF(COUNTIFS(Распис!$B$4:$B$300,$A151,Распис!$C$4:$C$300,"&lt;="&amp;AA$1,Распис!$D$4:$D$300,"&gt;="&amp;AA$1)&gt;0,SUMIFS(Распис!$J$4:$J$300,Распис!$B$4:$B$300,$A151,Распис!$C$4:$C$300,"&lt;="&amp;AA$1,Распис!$D$4:$D$300,"&gt;="&amp;AA$1),SUMIF(База!$B$3:$B$305,$A151,База!$J$3:$J$152))</f>
        <v>0</v>
      </c>
      <c r="AB151" s="46">
        <f ca="1">IF(COUNTIFS(Распис!$B$4:$B$300,$A151,Распис!$C$4:$C$300,"&lt;="&amp;AB$1,Распис!$D$4:$D$300,"&gt;="&amp;AB$1)&gt;0,SUMIFS(Распис!$K$4:$K$300,Распис!$B$4:$B$300,$A151,Распис!$C$4:$C$300,"&lt;="&amp;AB$1,Распис!$D$4:$D$300,"&gt;="&amp;AB$1),SUMIF(База!$B$3:$B$305,$A151,База!$K$3:$K$152))</f>
        <v>0</v>
      </c>
      <c r="AC151" s="46" t="s">
        <v>23</v>
      </c>
      <c r="AD151" s="46">
        <f ca="1">IF(COUNTIFS(Распис!$B$4:$B$300,$A151,Распис!$C$4:$C$300,"&lt;="&amp;AD$1,Распис!$D$4:$D$300,"&gt;="&amp;AD$1)&gt;0,SUMIFS(Распис!$F$4:$F$300,Распис!$B$4:$B$300,$A151,Распис!$C$4:$C$300,"&lt;="&amp;AD$1,Распис!$D$4:$D$300,"&gt;="&amp;AD$1),SUMIF(База!$B$3:$B$305,$A151,База!$F$3:$F$152))</f>
        <v>0</v>
      </c>
      <c r="AE151" s="46">
        <f ca="1">IF(COUNTIFS(Распис!$B$4:$B$300,$A151,Распис!$C$4:$C$300,"&lt;="&amp;AE$1,Распис!$D$4:$D$300,"&gt;="&amp;AE$1)&gt;0,SUMIFS(Распис!$G$4:$G$300,Распис!$B$4:$B$300,$A151,Распис!$C$4:$C$300,"&lt;="&amp;AE$1,Распис!$D$4:$D$300,"&gt;="&amp;AE$1),SUMIF(База!$B$3:$B$305,$A151,База!$G$3:$G$152))</f>
        <v>0</v>
      </c>
      <c r="AF151" s="46">
        <f ca="1">IF(COUNTIFS(Распис!$B$4:$B$300,$A151,Распис!$C$4:$C$300,"&lt;="&amp;AF$1,Распис!$D$4:$D$300,"&gt;="&amp;AF$1)&gt;0,SUMIFS(Распис!$H$4:$H$300,Распис!$B$4:$B$300,$A151,Распис!$C$4:$C$300,"&lt;="&amp;AF$1,Распис!$D$4:$D$300,"&gt;="&amp;AF$1),SUMIF(База!$B$3:$B$305,$A151,База!$H$3:$H$152))</f>
        <v>0</v>
      </c>
      <c r="AG151" s="46">
        <f t="shared" ca="1" si="33"/>
        <v>0</v>
      </c>
      <c r="AH151" s="46">
        <f ca="1">AG151-SUMIFS(Распред!$G$4:$G$300,Распред!$B$4:$B$300,"январь",Распред!$F$4:$F$300,A151)</f>
        <v>0</v>
      </c>
      <c r="AI151" s="46">
        <f ca="1">AH151+(COUNTIF(B151:AF151,"КД")+SUMIFS(Распред!$AH$4:$AH$300,Распред!$F$4:$F$300,A151,Распред!$B$4:$B$300,"январь"))*4</f>
        <v>20</v>
      </c>
      <c r="AJ151" s="46">
        <f t="shared" ca="1" si="34"/>
        <v>0</v>
      </c>
      <c r="AK151" s="46">
        <f t="shared" ca="1" si="35"/>
        <v>0</v>
      </c>
      <c r="AL151" s="46">
        <f>SUMIFS(Распред!$K$4:$K$300,Распред!$B$4:$B$300,"январь",Распред!$J$4:$J$300,A151)+SUMIFS(Распред!$M$4:$M$300,Распред!$B$4:$B$300,"январь",Распред!$L$4:$L$300,A151)+SUMIFS(Распред!$O$4:$O$300,Распред!$B$4:$B$300,"январь",Распред!$N$4:$N$300,A151)+SUMIFS(Распред!$Q$4:$Q$300,Распред!$B$4:$B$300,"январь",Распред!$P$4:$P$300,A151)+SUMIFS(Распред!$S$4:$S$300,Распред!$B$4:$B$300,"январь",Распред!$R$4:$R$300,A151)+SUMIFS(Распред!$U$4:$U$300,Распред!$B$4:$B$300,"январь",Распред!$T$4:$T$300,A151)+SUMIFS(Распред!$W$4:$W$300,Распред!$B$4:$B$300,"январь",Распред!$V$4:$V$300,A151)+SUMIFS(Распред!$Y$4:$Y$300,Распред!$B$4:$B$300,"январь",Распред!$X$4:$X$300,A151)+SUMIFS(Распред!$AA$4:$AA$300,Распред!$B$4:$B$300,"январь",Распред!$Z$4:$Z$300,A151)+SUMIFS(Распред!$AC$4:$AC$300,Распред!$B$4:$B$300,"январь",Распред!$AB$4:$AB$300,A151)</f>
        <v>0</v>
      </c>
      <c r="AM151" s="46">
        <f t="shared" ca="1" si="36"/>
        <v>0</v>
      </c>
      <c r="AN151" s="46">
        <f t="shared" ca="1" si="37"/>
        <v>0</v>
      </c>
      <c r="AO151" s="46">
        <f t="shared" ca="1" si="38"/>
        <v>0</v>
      </c>
      <c r="AP151" s="46"/>
      <c r="AQ151" s="46">
        <f t="shared" ca="1" si="31"/>
        <v>0</v>
      </c>
      <c r="AR151" s="47"/>
      <c r="AS151" s="47">
        <f t="shared" ca="1" si="39"/>
        <v>0</v>
      </c>
      <c r="AT151" s="47"/>
      <c r="AU151" s="47"/>
      <c r="AV151" s="47"/>
      <c r="AW151" s="47"/>
      <c r="AX151" s="47"/>
      <c r="AY151" s="47"/>
      <c r="AZ151" s="47"/>
      <c r="BA151" s="47"/>
      <c r="BB151" s="47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</row>
    <row r="152" spans="1:78" s="34" customFormat="1" x14ac:dyDescent="0.25">
      <c r="A152" s="47">
        <f>База!B152</f>
        <v>0</v>
      </c>
      <c r="B152" s="46" t="s">
        <v>24</v>
      </c>
      <c r="C152" s="46" t="s">
        <v>24</v>
      </c>
      <c r="D152" s="46" t="s">
        <v>25</v>
      </c>
      <c r="E152" s="46" t="s">
        <v>25</v>
      </c>
      <c r="F152" s="46" t="s">
        <v>25</v>
      </c>
      <c r="G152" s="46" t="s">
        <v>25</v>
      </c>
      <c r="H152" s="46" t="s">
        <v>23</v>
      </c>
      <c r="I152" s="46" t="s">
        <v>25</v>
      </c>
      <c r="J152" s="46">
        <f ca="1">IF(COUNTIFS(Распис!$B$4:$B$300,$A152,Распис!$C$4:$C$300,"&lt;="&amp;J$1,Распис!$D$4:$D$300,"&gt;="&amp;J$1)&gt;0,SUMIFS(Распис!$G$4:$G$300,Распис!$B$4:$B$300,$A152,Распис!$C$4:$C$300,"&lt;="&amp;J$1,Распис!$D$4:$D$300,"&gt;="&amp;J$1),SUMIF(База!$B$3:$B$305,$A152,База!$G$3:$G$152))</f>
        <v>0</v>
      </c>
      <c r="K152" s="46">
        <f ca="1">IF(COUNTIFS(Распис!$B$4:$B$300,$A152,Распис!$C$4:$C$300,"&lt;="&amp;K$1,Распис!$D$4:$D$300,"&gt;="&amp;K$1)&gt;0,SUMIFS(Распис!$H$4:$H$300,Распис!$B$4:$B$300,$A152,Распис!$C$4:$C$300,"&lt;="&amp;K$1,Распис!$D$4:$D$300,"&gt;="&amp;K$1),SUMIF(База!$B$3:$B$305,$A152,База!$H$3:$H$152))</f>
        <v>0</v>
      </c>
      <c r="L152" s="46">
        <f ca="1">IF(COUNTIFS(Распис!$B$4:$B$300,$A152,Распис!$C$4:$C$300,"&lt;="&amp;L$1,Распис!$D$4:$D$300,"&gt;="&amp;L$1)&gt;0,SUMIFS(Распис!$I$4:$I$300,Распис!$B$4:$B$300,$A152,Распис!$C$4:$C$300,"&lt;="&amp;L$1,Распис!$D$4:$D$300,"&gt;="&amp;L$1),SUMIF(База!$B$3:$B$305,$A152,База!$I$3:$I$152))</f>
        <v>0</v>
      </c>
      <c r="M152" s="46">
        <f ca="1">IF(COUNTIFS(Распис!$B$4:$B$300,$A152,Распис!$C$4:$C$300,"&lt;="&amp;M$1,Распис!$D$4:$D$300,"&gt;="&amp;M$1)&gt;0,SUMIFS(Распис!$J$4:$J$300,Распис!$B$4:$B$300,$A152,Распис!$C$4:$C$300,"&lt;="&amp;M$1,Распис!$D$4:$D$300,"&gt;="&amp;M$1),SUMIF(База!$B$3:$B$305,$A152,База!$J$3:$J$152))</f>
        <v>0</v>
      </c>
      <c r="N152" s="46">
        <f ca="1">IF(COUNTIFS(Распис!$B$4:$B$300,$A152,Распис!$C$4:$C$300,"&lt;="&amp;N$1,Распис!$D$4:$D$300,"&gt;="&amp;N$1)&gt;0,SUMIFS(Распис!$K$4:$K$300,Распис!$B$4:$B$300,$A152,Распис!$C$4:$C$300,"&lt;="&amp;N$1,Распис!$D$4:$D$300,"&gt;="&amp;N$1),SUMIF(База!$B$3:$B$305,$A152,База!$K$3:$K$152))</f>
        <v>0</v>
      </c>
      <c r="O152" s="46" t="s">
        <v>23</v>
      </c>
      <c r="P152" s="46">
        <f ca="1">IF(COUNTIFS(Распис!$B$4:$B$300,$A152,Распис!$C$4:$C$300,"&lt;="&amp;P$1,Распис!$D$4:$D$300,"&gt;="&amp;P$1)&gt;0,SUMIFS(Распис!$F$4:$F$300,Распис!$B$4:$B$300,$A152,Распис!$C$4:$C$300,"&lt;="&amp;P$1,Распис!$D$4:$D$300,"&gt;="&amp;P$1),SUMIF(База!$B$3:$B$305,$A152,База!$F$3:$F$152))</f>
        <v>0</v>
      </c>
      <c r="Q152" s="46">
        <f ca="1">IF(COUNTIFS(Распис!$B$4:$B$300,$A152,Распис!$C$4:$C$300,"&lt;="&amp;Q$1,Распис!$D$4:$D$300,"&gt;="&amp;Q$1)&gt;0,SUMIFS(Распис!$G$4:$G$300,Распис!$B$4:$B$300,$A152,Распис!$C$4:$C$300,"&lt;="&amp;Q$1,Распис!$D$4:$D$300,"&gt;="&amp;Q$1),SUMIF(База!$B$3:$B$305,$A152,База!$G$3:$G$152))</f>
        <v>0</v>
      </c>
      <c r="R152" s="46">
        <f ca="1">IF(COUNTIFS(Распис!$B$4:$B$300,$A152,Распис!$C$4:$C$300,"&lt;="&amp;R$1,Распис!$D$4:$D$300,"&gt;="&amp;R$1)&gt;0,SUMIFS(Распис!$H$4:$H$300,Распис!$B$4:$B$300,$A152,Распис!$C$4:$C$300,"&lt;="&amp;R$1,Распис!$D$4:$D$300,"&gt;="&amp;R$1),SUMIF(База!$B$3:$B$305,$A152,База!$H$3:$H$152))</f>
        <v>0</v>
      </c>
      <c r="S152" s="46">
        <f ca="1">IF(COUNTIFS(Распис!$B$4:$B$300,$A152,Распис!$C$4:$C$300,"&lt;="&amp;S$1,Распис!$D$4:$D$300,"&gt;="&amp;S$1)&gt;0,SUMIFS(Распис!$I$4:$I$300,Распис!$B$4:$B$300,$A152,Распис!$C$4:$C$300,"&lt;="&amp;S$1,Распис!$D$4:$D$300,"&gt;="&amp;S$1),SUMIF(База!$B$3:$B$305,$A152,База!$I$3:$I$152))</f>
        <v>0</v>
      </c>
      <c r="T152" s="46">
        <f ca="1">IF(COUNTIFS(Распис!$B$4:$B$300,$A152,Распис!$C$4:$C$300,"&lt;="&amp;T$1,Распис!$D$4:$D$300,"&gt;="&amp;T$1)&gt;0,SUMIFS(Распис!$J$4:$J$300,Распис!$B$4:$B$300,$A152,Распис!$C$4:$C$300,"&lt;="&amp;T$1,Распис!$D$4:$D$300,"&gt;="&amp;T$1),SUMIF(База!$B$3:$B$305,$A152,База!$J$3:$J$152))</f>
        <v>0</v>
      </c>
      <c r="U152" s="46">
        <f ca="1">IF(COUNTIFS(Распис!$B$4:$B$300,$A152,Распис!$C$4:$C$300,"&lt;="&amp;U$1,Распис!$D$4:$D$300,"&gt;="&amp;U$1)&gt;0,SUMIFS(Распис!$K$4:$K$300,Распис!$B$4:$B$300,$A152,Распис!$C$4:$C$300,"&lt;="&amp;U$1,Распис!$D$4:$D$300,"&gt;="&amp;U$1),SUMIF(База!$B$3:$B$305,$A152,База!$K$3:$K$152))</f>
        <v>0</v>
      </c>
      <c r="V152" s="46" t="s">
        <v>23</v>
      </c>
      <c r="W152" s="46">
        <f ca="1">IF(COUNTIFS(Распис!$B$4:$B$300,$A152,Распис!$C$4:$C$300,"&lt;="&amp;W$1,Распис!$D$4:$D$300,"&gt;="&amp;W$1)&gt;0,SUMIFS(Распис!$F$4:$F$300,Распис!$B$4:$B$300,$A152,Распис!$C$4:$C$300,"&lt;="&amp;W$1,Распис!$D$4:$D$300,"&gt;="&amp;W$1),SUMIF(База!$B$3:$B$305,$A152,База!$F$3:$F$152))</f>
        <v>0</v>
      </c>
      <c r="X152" s="46">
        <f ca="1">IF(COUNTIFS(Распис!$B$4:$B$300,$A152,Распис!$C$4:$C$300,"&lt;="&amp;X$1,Распис!$D$4:$D$300,"&gt;="&amp;X$1)&gt;0,SUMIFS(Распис!$G$4:$G$300,Распис!$B$4:$B$300,$A152,Распис!$C$4:$C$300,"&lt;="&amp;X$1,Распис!$D$4:$D$300,"&gt;="&amp;X$1),SUMIF(База!$B$3:$B$305,$A152,База!$G$3:$G$152))</f>
        <v>0</v>
      </c>
      <c r="Y152" s="46">
        <f ca="1">IF(COUNTIFS(Распис!$B$4:$B$300,$A152,Распис!$C$4:$C$300,"&lt;="&amp;Y$1,Распис!$D$4:$D$300,"&gt;="&amp;Y$1)&gt;0,SUMIFS(Распис!$H$4:$H$300,Распис!$B$4:$B$300,$A152,Распис!$C$4:$C$300,"&lt;="&amp;Y$1,Распис!$D$4:$D$300,"&gt;="&amp;Y$1),SUMIF(База!$B$3:$B$305,$A152,База!$H$3:$H$152))</f>
        <v>0</v>
      </c>
      <c r="Z152" s="46">
        <f ca="1">IF(COUNTIFS(Распис!$B$4:$B$300,$A152,Распис!$C$4:$C$300,"&lt;="&amp;Z$1,Распис!$D$4:$D$300,"&gt;="&amp;Z$1)&gt;0,SUMIFS(Распис!$I$4:$I$300,Распис!$B$4:$B$300,$A152,Распис!$C$4:$C$300,"&lt;="&amp;Z$1,Распис!$D$4:$D$300,"&gt;="&amp;Z$1),SUMIF(База!$B$3:$B$305,$A152,База!$I$3:$I$152))</f>
        <v>0</v>
      </c>
      <c r="AA152" s="46">
        <f ca="1">IF(COUNTIFS(Распис!$B$4:$B$300,$A152,Распис!$C$4:$C$300,"&lt;="&amp;AA$1,Распис!$D$4:$D$300,"&gt;="&amp;AA$1)&gt;0,SUMIFS(Распис!$J$4:$J$300,Распис!$B$4:$B$300,$A152,Распис!$C$4:$C$300,"&lt;="&amp;AA$1,Распис!$D$4:$D$300,"&gt;="&amp;AA$1),SUMIF(База!$B$3:$B$305,$A152,База!$J$3:$J$152))</f>
        <v>0</v>
      </c>
      <c r="AB152" s="46">
        <f ca="1">IF(COUNTIFS(Распис!$B$4:$B$300,$A152,Распис!$C$4:$C$300,"&lt;="&amp;AB$1,Распис!$D$4:$D$300,"&gt;="&amp;AB$1)&gt;0,SUMIFS(Распис!$K$4:$K$300,Распис!$B$4:$B$300,$A152,Распис!$C$4:$C$300,"&lt;="&amp;AB$1,Распис!$D$4:$D$300,"&gt;="&amp;AB$1),SUMIF(База!$B$3:$B$305,$A152,База!$K$3:$K$152))</f>
        <v>0</v>
      </c>
      <c r="AC152" s="46" t="s">
        <v>23</v>
      </c>
      <c r="AD152" s="46">
        <f ca="1">IF(COUNTIFS(Распис!$B$4:$B$300,$A152,Распис!$C$4:$C$300,"&lt;="&amp;AD$1,Распис!$D$4:$D$300,"&gt;="&amp;AD$1)&gt;0,SUMIFS(Распис!$F$4:$F$300,Распис!$B$4:$B$300,$A152,Распис!$C$4:$C$300,"&lt;="&amp;AD$1,Распис!$D$4:$D$300,"&gt;="&amp;AD$1),SUMIF(База!$B$3:$B$305,$A152,База!$F$3:$F$152))</f>
        <v>0</v>
      </c>
      <c r="AE152" s="46">
        <f ca="1">IF(COUNTIFS(Распис!$B$4:$B$300,$A152,Распис!$C$4:$C$300,"&lt;="&amp;AE$1,Распис!$D$4:$D$300,"&gt;="&amp;AE$1)&gt;0,SUMIFS(Распис!$G$4:$G$300,Распис!$B$4:$B$300,$A152,Распис!$C$4:$C$300,"&lt;="&amp;AE$1,Распис!$D$4:$D$300,"&gt;="&amp;AE$1),SUMIF(База!$B$3:$B$305,$A152,База!$G$3:$G$152))</f>
        <v>0</v>
      </c>
      <c r="AF152" s="46">
        <f ca="1">IF(COUNTIFS(Распис!$B$4:$B$300,$A152,Распис!$C$4:$C$300,"&lt;="&amp;AF$1,Распис!$D$4:$D$300,"&gt;="&amp;AF$1)&gt;0,SUMIFS(Распис!$H$4:$H$300,Распис!$B$4:$B$300,$A152,Распис!$C$4:$C$300,"&lt;="&amp;AF$1,Распис!$D$4:$D$300,"&gt;="&amp;AF$1),SUMIF(База!$B$3:$B$305,$A152,База!$H$3:$H$152))</f>
        <v>0</v>
      </c>
      <c r="AG152" s="46">
        <f t="shared" ca="1" si="33"/>
        <v>0</v>
      </c>
      <c r="AH152" s="46">
        <f ca="1">AG152-SUMIFS(Распред!$G$4:$G$300,Распред!$B$4:$B$300,"январь",Распред!$F$4:$F$300,A152)</f>
        <v>0</v>
      </c>
      <c r="AI152" s="46">
        <f ca="1">AH152+(COUNTIF(B152:AF152,"КД")+SUMIFS(Распред!$AH$4:$AH$300,Распред!$F$4:$F$300,A152,Распред!$B$4:$B$300,"январь"))*4</f>
        <v>20</v>
      </c>
      <c r="AJ152" s="46">
        <f t="shared" ca="1" si="34"/>
        <v>0</v>
      </c>
      <c r="AK152" s="46">
        <f t="shared" ca="1" si="35"/>
        <v>0</v>
      </c>
      <c r="AL152" s="46">
        <f>SUMIFS(Распред!$K$4:$K$300,Распред!$B$4:$B$300,"январь",Распред!$J$4:$J$300,A152)+SUMIFS(Распред!$M$4:$M$300,Распред!$B$4:$B$300,"январь",Распред!$L$4:$L$300,A152)+SUMIFS(Распред!$O$4:$O$300,Распред!$B$4:$B$300,"январь",Распред!$N$4:$N$300,A152)+SUMIFS(Распред!$Q$4:$Q$300,Распред!$B$4:$B$300,"январь",Распред!$P$4:$P$300,A152)+SUMIFS(Распред!$S$4:$S$300,Распред!$B$4:$B$300,"январь",Распред!$R$4:$R$300,A152)+SUMIFS(Распред!$U$4:$U$300,Распред!$B$4:$B$300,"январь",Распред!$T$4:$T$300,A152)+SUMIFS(Распред!$W$4:$W$300,Распред!$B$4:$B$300,"январь",Распред!$V$4:$V$300,A152)+SUMIFS(Распред!$Y$4:$Y$300,Распред!$B$4:$B$300,"январь",Распред!$X$4:$X$300,A152)+SUMIFS(Распред!$AA$4:$AA$300,Распред!$B$4:$B$300,"январь",Распред!$Z$4:$Z$300,A152)+SUMIFS(Распред!$AC$4:$AC$300,Распред!$B$4:$B$300,"январь",Распред!$AB$4:$AB$300,A152)</f>
        <v>0</v>
      </c>
      <c r="AM152" s="46">
        <f t="shared" ca="1" si="36"/>
        <v>0</v>
      </c>
      <c r="AN152" s="46">
        <f t="shared" ca="1" si="37"/>
        <v>0</v>
      </c>
      <c r="AO152" s="46">
        <f t="shared" ca="1" si="38"/>
        <v>0</v>
      </c>
      <c r="AP152" s="46"/>
      <c r="AQ152" s="46">
        <f t="shared" ca="1" si="31"/>
        <v>0</v>
      </c>
      <c r="AR152" s="47"/>
      <c r="AS152" s="47">
        <f t="shared" ca="1" si="39"/>
        <v>0</v>
      </c>
      <c r="AT152" s="47"/>
      <c r="AU152" s="47"/>
      <c r="AV152" s="47"/>
      <c r="AW152" s="47"/>
      <c r="AX152" s="47"/>
      <c r="AY152" s="47"/>
      <c r="AZ152" s="47"/>
      <c r="BA152" s="47"/>
      <c r="BB152" s="47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</row>
    <row r="153" spans="1:78" s="34" customFormat="1" x14ac:dyDescent="0.25">
      <c r="A153" s="47">
        <f>База!B153</f>
        <v>0</v>
      </c>
      <c r="B153" s="46" t="s">
        <v>24</v>
      </c>
      <c r="C153" s="46" t="s">
        <v>24</v>
      </c>
      <c r="D153" s="46" t="s">
        <v>25</v>
      </c>
      <c r="E153" s="46" t="s">
        <v>25</v>
      </c>
      <c r="F153" s="46" t="s">
        <v>25</v>
      </c>
      <c r="G153" s="46" t="s">
        <v>25</v>
      </c>
      <c r="H153" s="46" t="s">
        <v>23</v>
      </c>
      <c r="I153" s="46" t="s">
        <v>25</v>
      </c>
      <c r="J153" s="46">
        <f ca="1">IF(COUNTIFS(Распис!$B$4:$B$300,$A153,Распис!$C$4:$C$300,"&lt;="&amp;J$1,Распис!$D$4:$D$300,"&gt;="&amp;J$1)&gt;0,SUMIFS(Распис!$G$4:$G$300,Распис!$B$4:$B$300,$A153,Распис!$C$4:$C$300,"&lt;="&amp;J$1,Распис!$D$4:$D$300,"&gt;="&amp;J$1),SUMIF(База!$B$3:$B$305,$A153,База!$G$3:$G$152))</f>
        <v>0</v>
      </c>
      <c r="K153" s="46">
        <f ca="1">IF(COUNTIFS(Распис!$B$4:$B$300,$A153,Распис!$C$4:$C$300,"&lt;="&amp;K$1,Распис!$D$4:$D$300,"&gt;="&amp;K$1)&gt;0,SUMIFS(Распис!$H$4:$H$300,Распис!$B$4:$B$300,$A153,Распис!$C$4:$C$300,"&lt;="&amp;K$1,Распис!$D$4:$D$300,"&gt;="&amp;K$1),SUMIF(База!$B$3:$B$305,$A153,База!$H$3:$H$152))</f>
        <v>0</v>
      </c>
      <c r="L153" s="46">
        <f ca="1">IF(COUNTIFS(Распис!$B$4:$B$300,$A153,Распис!$C$4:$C$300,"&lt;="&amp;L$1,Распис!$D$4:$D$300,"&gt;="&amp;L$1)&gt;0,SUMIFS(Распис!$I$4:$I$300,Распис!$B$4:$B$300,$A153,Распис!$C$4:$C$300,"&lt;="&amp;L$1,Распис!$D$4:$D$300,"&gt;="&amp;L$1),SUMIF(База!$B$3:$B$305,$A153,База!$I$3:$I$152))</f>
        <v>0</v>
      </c>
      <c r="M153" s="46">
        <f ca="1">IF(COUNTIFS(Распис!$B$4:$B$300,$A153,Распис!$C$4:$C$300,"&lt;="&amp;M$1,Распис!$D$4:$D$300,"&gt;="&amp;M$1)&gt;0,SUMIFS(Распис!$J$4:$J$300,Распис!$B$4:$B$300,$A153,Распис!$C$4:$C$300,"&lt;="&amp;M$1,Распис!$D$4:$D$300,"&gt;="&amp;M$1),SUMIF(База!$B$3:$B$305,$A153,База!$J$3:$J$152))</f>
        <v>0</v>
      </c>
      <c r="N153" s="46">
        <f ca="1">IF(COUNTIFS(Распис!$B$4:$B$300,$A153,Распис!$C$4:$C$300,"&lt;="&amp;N$1,Распис!$D$4:$D$300,"&gt;="&amp;N$1)&gt;0,SUMIFS(Распис!$K$4:$K$300,Распис!$B$4:$B$300,$A153,Распис!$C$4:$C$300,"&lt;="&amp;N$1,Распис!$D$4:$D$300,"&gt;="&amp;N$1),SUMIF(База!$B$3:$B$305,$A153,База!$K$3:$K$152))</f>
        <v>0</v>
      </c>
      <c r="O153" s="46" t="s">
        <v>23</v>
      </c>
      <c r="P153" s="46">
        <f ca="1">IF(COUNTIFS(Распис!$B$4:$B$300,$A153,Распис!$C$4:$C$300,"&lt;="&amp;P$1,Распис!$D$4:$D$300,"&gt;="&amp;P$1)&gt;0,SUMIFS(Распис!$F$4:$F$300,Распис!$B$4:$B$300,$A153,Распис!$C$4:$C$300,"&lt;="&amp;P$1,Распис!$D$4:$D$300,"&gt;="&amp;P$1),SUMIF(База!$B$3:$B$305,$A153,База!$F$3:$F$152))</f>
        <v>0</v>
      </c>
      <c r="Q153" s="46">
        <f ca="1">IF(COUNTIFS(Распис!$B$4:$B$300,$A153,Распис!$C$4:$C$300,"&lt;="&amp;Q$1,Распис!$D$4:$D$300,"&gt;="&amp;Q$1)&gt;0,SUMIFS(Распис!$G$4:$G$300,Распис!$B$4:$B$300,$A153,Распис!$C$4:$C$300,"&lt;="&amp;Q$1,Распис!$D$4:$D$300,"&gt;="&amp;Q$1),SUMIF(База!$B$3:$B$305,$A153,База!$G$3:$G$152))</f>
        <v>0</v>
      </c>
      <c r="R153" s="46">
        <f ca="1">IF(COUNTIFS(Распис!$B$4:$B$300,$A153,Распис!$C$4:$C$300,"&lt;="&amp;R$1,Распис!$D$4:$D$300,"&gt;="&amp;R$1)&gt;0,SUMIFS(Распис!$H$4:$H$300,Распис!$B$4:$B$300,$A153,Распис!$C$4:$C$300,"&lt;="&amp;R$1,Распис!$D$4:$D$300,"&gt;="&amp;R$1),SUMIF(База!$B$3:$B$305,$A153,База!$H$3:$H$152))</f>
        <v>0</v>
      </c>
      <c r="S153" s="46">
        <f ca="1">IF(COUNTIFS(Распис!$B$4:$B$300,$A153,Распис!$C$4:$C$300,"&lt;="&amp;S$1,Распис!$D$4:$D$300,"&gt;="&amp;S$1)&gt;0,SUMIFS(Распис!$I$4:$I$300,Распис!$B$4:$B$300,$A153,Распис!$C$4:$C$300,"&lt;="&amp;S$1,Распис!$D$4:$D$300,"&gt;="&amp;S$1),SUMIF(База!$B$3:$B$305,$A153,База!$I$3:$I$152))</f>
        <v>0</v>
      </c>
      <c r="T153" s="46">
        <f ca="1">IF(COUNTIFS(Распис!$B$4:$B$300,$A153,Распис!$C$4:$C$300,"&lt;="&amp;T$1,Распис!$D$4:$D$300,"&gt;="&amp;T$1)&gt;0,SUMIFS(Распис!$J$4:$J$300,Распис!$B$4:$B$300,$A153,Распис!$C$4:$C$300,"&lt;="&amp;T$1,Распис!$D$4:$D$300,"&gt;="&amp;T$1),SUMIF(База!$B$3:$B$305,$A153,База!$J$3:$J$152))</f>
        <v>0</v>
      </c>
      <c r="U153" s="46">
        <f ca="1">IF(COUNTIFS(Распис!$B$4:$B$300,$A153,Распис!$C$4:$C$300,"&lt;="&amp;U$1,Распис!$D$4:$D$300,"&gt;="&amp;U$1)&gt;0,SUMIFS(Распис!$K$4:$K$300,Распис!$B$4:$B$300,$A153,Распис!$C$4:$C$300,"&lt;="&amp;U$1,Распис!$D$4:$D$300,"&gt;="&amp;U$1),SUMIF(База!$B$3:$B$305,$A153,База!$K$3:$K$152))</f>
        <v>0</v>
      </c>
      <c r="V153" s="46" t="s">
        <v>23</v>
      </c>
      <c r="W153" s="46">
        <f ca="1">IF(COUNTIFS(Распис!$B$4:$B$300,$A153,Распис!$C$4:$C$300,"&lt;="&amp;W$1,Распис!$D$4:$D$300,"&gt;="&amp;W$1)&gt;0,SUMIFS(Распис!$F$4:$F$300,Распис!$B$4:$B$300,$A153,Распис!$C$4:$C$300,"&lt;="&amp;W$1,Распис!$D$4:$D$300,"&gt;="&amp;W$1),SUMIF(База!$B$3:$B$305,$A153,База!$F$3:$F$152))</f>
        <v>0</v>
      </c>
      <c r="X153" s="46">
        <f ca="1">IF(COUNTIFS(Распис!$B$4:$B$300,$A153,Распис!$C$4:$C$300,"&lt;="&amp;X$1,Распис!$D$4:$D$300,"&gt;="&amp;X$1)&gt;0,SUMIFS(Распис!$G$4:$G$300,Распис!$B$4:$B$300,$A153,Распис!$C$4:$C$300,"&lt;="&amp;X$1,Распис!$D$4:$D$300,"&gt;="&amp;X$1),SUMIF(База!$B$3:$B$305,$A153,База!$G$3:$G$152))</f>
        <v>0</v>
      </c>
      <c r="Y153" s="46">
        <f ca="1">IF(COUNTIFS(Распис!$B$4:$B$300,$A153,Распис!$C$4:$C$300,"&lt;="&amp;Y$1,Распис!$D$4:$D$300,"&gt;="&amp;Y$1)&gt;0,SUMIFS(Распис!$H$4:$H$300,Распис!$B$4:$B$300,$A153,Распис!$C$4:$C$300,"&lt;="&amp;Y$1,Распис!$D$4:$D$300,"&gt;="&amp;Y$1),SUMIF(База!$B$3:$B$305,$A153,База!$H$3:$H$152))</f>
        <v>0</v>
      </c>
      <c r="Z153" s="46">
        <f ca="1">IF(COUNTIFS(Распис!$B$4:$B$300,$A153,Распис!$C$4:$C$300,"&lt;="&amp;Z$1,Распис!$D$4:$D$300,"&gt;="&amp;Z$1)&gt;0,SUMIFS(Распис!$I$4:$I$300,Распис!$B$4:$B$300,$A153,Распис!$C$4:$C$300,"&lt;="&amp;Z$1,Распис!$D$4:$D$300,"&gt;="&amp;Z$1),SUMIF(База!$B$3:$B$305,$A153,База!$I$3:$I$152))</f>
        <v>0</v>
      </c>
      <c r="AA153" s="46">
        <f ca="1">IF(COUNTIFS(Распис!$B$4:$B$300,$A153,Распис!$C$4:$C$300,"&lt;="&amp;AA$1,Распис!$D$4:$D$300,"&gt;="&amp;AA$1)&gt;0,SUMIFS(Распис!$J$4:$J$300,Распис!$B$4:$B$300,$A153,Распис!$C$4:$C$300,"&lt;="&amp;AA$1,Распис!$D$4:$D$300,"&gt;="&amp;AA$1),SUMIF(База!$B$3:$B$305,$A153,База!$J$3:$J$152))</f>
        <v>0</v>
      </c>
      <c r="AB153" s="46">
        <f ca="1">IF(COUNTIFS(Распис!$B$4:$B$300,$A153,Распис!$C$4:$C$300,"&lt;="&amp;AB$1,Распис!$D$4:$D$300,"&gt;="&amp;AB$1)&gt;0,SUMIFS(Распис!$K$4:$K$300,Распис!$B$4:$B$300,$A153,Распис!$C$4:$C$300,"&lt;="&amp;AB$1,Распис!$D$4:$D$300,"&gt;="&amp;AB$1),SUMIF(База!$B$3:$B$305,$A153,База!$K$3:$K$152))</f>
        <v>0</v>
      </c>
      <c r="AC153" s="46" t="s">
        <v>23</v>
      </c>
      <c r="AD153" s="46">
        <f ca="1">IF(COUNTIFS(Распис!$B$4:$B$300,$A153,Распис!$C$4:$C$300,"&lt;="&amp;AD$1,Распис!$D$4:$D$300,"&gt;="&amp;AD$1)&gt;0,SUMIFS(Распис!$F$4:$F$300,Распис!$B$4:$B$300,$A153,Распис!$C$4:$C$300,"&lt;="&amp;AD$1,Распис!$D$4:$D$300,"&gt;="&amp;AD$1),SUMIF(База!$B$3:$B$305,$A153,База!$F$3:$F$152))</f>
        <v>0</v>
      </c>
      <c r="AE153" s="46">
        <f ca="1">IF(COUNTIFS(Распис!$B$4:$B$300,$A153,Распис!$C$4:$C$300,"&lt;="&amp;AE$1,Распис!$D$4:$D$300,"&gt;="&amp;AE$1)&gt;0,SUMIFS(Распис!$G$4:$G$300,Распис!$B$4:$B$300,$A153,Распис!$C$4:$C$300,"&lt;="&amp;AE$1,Распис!$D$4:$D$300,"&gt;="&amp;AE$1),SUMIF(База!$B$3:$B$305,$A153,База!$G$3:$G$152))</f>
        <v>0</v>
      </c>
      <c r="AF153" s="46">
        <f ca="1">IF(COUNTIFS(Распис!$B$4:$B$300,$A153,Распис!$C$4:$C$300,"&lt;="&amp;AF$1,Распис!$D$4:$D$300,"&gt;="&amp;AF$1)&gt;0,SUMIFS(Распис!$H$4:$H$300,Распис!$B$4:$B$300,$A153,Распис!$C$4:$C$300,"&lt;="&amp;AF$1,Распис!$D$4:$D$300,"&gt;="&amp;AF$1),SUMIF(База!$B$3:$B$305,$A153,База!$H$3:$H$152))</f>
        <v>0</v>
      </c>
      <c r="AG153" s="46">
        <f t="shared" ca="1" si="33"/>
        <v>0</v>
      </c>
      <c r="AH153" s="46">
        <f ca="1">AG153-SUMIFS(Распред!$G$4:$G$300,Распред!$B$4:$B$300,"январь",Распред!$F$4:$F$300,A153)</f>
        <v>0</v>
      </c>
      <c r="AI153" s="46">
        <f ca="1">AH153+(COUNTIF(B153:AF153,"КД")+SUMIFS(Распред!$AH$4:$AH$300,Распред!$F$4:$F$300,A153,Распред!$B$4:$B$300,"январь"))*4</f>
        <v>20</v>
      </c>
      <c r="AJ153" s="46">
        <f t="shared" ca="1" si="34"/>
        <v>0</v>
      </c>
      <c r="AK153" s="46">
        <f t="shared" ca="1" si="35"/>
        <v>0</v>
      </c>
      <c r="AL153" s="46">
        <f>SUMIFS(Распред!$K$4:$K$300,Распред!$B$4:$B$300,"январь",Распред!$J$4:$J$300,A153)+SUMIFS(Распред!$M$4:$M$300,Распред!$B$4:$B$300,"январь",Распред!$L$4:$L$300,A153)+SUMIFS(Распред!$O$4:$O$300,Распред!$B$4:$B$300,"январь",Распред!$N$4:$N$300,A153)+SUMIFS(Распред!$Q$4:$Q$300,Распред!$B$4:$B$300,"январь",Распред!$P$4:$P$300,A153)+SUMIFS(Распред!$S$4:$S$300,Распред!$B$4:$B$300,"январь",Распред!$R$4:$R$300,A153)+SUMIFS(Распред!$U$4:$U$300,Распред!$B$4:$B$300,"январь",Распред!$T$4:$T$300,A153)+SUMIFS(Распред!$W$4:$W$300,Распред!$B$4:$B$300,"январь",Распред!$V$4:$V$300,A153)+SUMIFS(Распред!$Y$4:$Y$300,Распред!$B$4:$B$300,"январь",Распред!$X$4:$X$300,A153)+SUMIFS(Распред!$AA$4:$AA$300,Распред!$B$4:$B$300,"январь",Распред!$Z$4:$Z$300,A153)+SUMIFS(Распред!$AC$4:$AC$300,Распред!$B$4:$B$300,"январь",Распред!$AB$4:$AB$300,A153)</f>
        <v>0</v>
      </c>
      <c r="AM153" s="46">
        <f t="shared" ca="1" si="36"/>
        <v>0</v>
      </c>
      <c r="AN153" s="46">
        <f t="shared" ca="1" si="37"/>
        <v>0</v>
      </c>
      <c r="AO153" s="46">
        <f t="shared" ca="1" si="38"/>
        <v>0</v>
      </c>
      <c r="AP153" s="46"/>
      <c r="AQ153" s="46">
        <f t="shared" ca="1" si="31"/>
        <v>0</v>
      </c>
      <c r="AR153" s="47"/>
      <c r="AS153" s="47">
        <f t="shared" ca="1" si="39"/>
        <v>0</v>
      </c>
      <c r="AT153" s="47"/>
      <c r="AU153" s="47"/>
      <c r="AV153" s="47"/>
      <c r="AW153" s="47"/>
      <c r="AX153" s="47"/>
      <c r="AY153" s="47"/>
      <c r="AZ153" s="47"/>
      <c r="BA153" s="47"/>
      <c r="BB153" s="47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</row>
    <row r="154" spans="1:78" s="34" customFormat="1" x14ac:dyDescent="0.25">
      <c r="A154" s="47">
        <f>База!B154</f>
        <v>0</v>
      </c>
      <c r="B154" s="46" t="s">
        <v>24</v>
      </c>
      <c r="C154" s="46" t="s">
        <v>24</v>
      </c>
      <c r="D154" s="46" t="s">
        <v>25</v>
      </c>
      <c r="E154" s="46" t="s">
        <v>25</v>
      </c>
      <c r="F154" s="46" t="s">
        <v>25</v>
      </c>
      <c r="G154" s="46" t="s">
        <v>25</v>
      </c>
      <c r="H154" s="46" t="s">
        <v>23</v>
      </c>
      <c r="I154" s="46" t="s">
        <v>25</v>
      </c>
      <c r="J154" s="46">
        <f ca="1">IF(COUNTIFS(Распис!$B$4:$B$300,$A154,Распис!$C$4:$C$300,"&lt;="&amp;J$1,Распис!$D$4:$D$300,"&gt;="&amp;J$1)&gt;0,SUMIFS(Распис!$G$4:$G$300,Распис!$B$4:$B$300,$A154,Распис!$C$4:$C$300,"&lt;="&amp;J$1,Распис!$D$4:$D$300,"&gt;="&amp;J$1),SUMIF(База!$B$3:$B$305,$A154,База!$G$3:$G$152))</f>
        <v>0</v>
      </c>
      <c r="K154" s="46">
        <f ca="1">IF(COUNTIFS(Распис!$B$4:$B$300,$A154,Распис!$C$4:$C$300,"&lt;="&amp;K$1,Распис!$D$4:$D$300,"&gt;="&amp;K$1)&gt;0,SUMIFS(Распис!$H$4:$H$300,Распис!$B$4:$B$300,$A154,Распис!$C$4:$C$300,"&lt;="&amp;K$1,Распис!$D$4:$D$300,"&gt;="&amp;K$1),SUMIF(База!$B$3:$B$305,$A154,База!$H$3:$H$152))</f>
        <v>0</v>
      </c>
      <c r="L154" s="46">
        <f ca="1">IF(COUNTIFS(Распис!$B$4:$B$300,$A154,Распис!$C$4:$C$300,"&lt;="&amp;L$1,Распис!$D$4:$D$300,"&gt;="&amp;L$1)&gt;0,SUMIFS(Распис!$I$4:$I$300,Распис!$B$4:$B$300,$A154,Распис!$C$4:$C$300,"&lt;="&amp;L$1,Распис!$D$4:$D$300,"&gt;="&amp;L$1),SUMIF(База!$B$3:$B$305,$A154,База!$I$3:$I$152))</f>
        <v>0</v>
      </c>
      <c r="M154" s="46">
        <f ca="1">IF(COUNTIFS(Распис!$B$4:$B$300,$A154,Распис!$C$4:$C$300,"&lt;="&amp;M$1,Распис!$D$4:$D$300,"&gt;="&amp;M$1)&gt;0,SUMIFS(Распис!$J$4:$J$300,Распис!$B$4:$B$300,$A154,Распис!$C$4:$C$300,"&lt;="&amp;M$1,Распис!$D$4:$D$300,"&gt;="&amp;M$1),SUMIF(База!$B$3:$B$305,$A154,База!$J$3:$J$152))</f>
        <v>0</v>
      </c>
      <c r="N154" s="46">
        <f ca="1">IF(COUNTIFS(Распис!$B$4:$B$300,$A154,Распис!$C$4:$C$300,"&lt;="&amp;N$1,Распис!$D$4:$D$300,"&gt;="&amp;N$1)&gt;0,SUMIFS(Распис!$K$4:$K$300,Распис!$B$4:$B$300,$A154,Распис!$C$4:$C$300,"&lt;="&amp;N$1,Распис!$D$4:$D$300,"&gt;="&amp;N$1),SUMIF(База!$B$3:$B$305,$A154,База!$K$3:$K$152))</f>
        <v>0</v>
      </c>
      <c r="O154" s="46" t="s">
        <v>23</v>
      </c>
      <c r="P154" s="46">
        <f ca="1">IF(COUNTIFS(Распис!$B$4:$B$300,$A154,Распис!$C$4:$C$300,"&lt;="&amp;P$1,Распис!$D$4:$D$300,"&gt;="&amp;P$1)&gt;0,SUMIFS(Распис!$F$4:$F$300,Распис!$B$4:$B$300,$A154,Распис!$C$4:$C$300,"&lt;="&amp;P$1,Распис!$D$4:$D$300,"&gt;="&amp;P$1),SUMIF(База!$B$3:$B$305,$A154,База!$F$3:$F$152))</f>
        <v>0</v>
      </c>
      <c r="Q154" s="46">
        <f ca="1">IF(COUNTIFS(Распис!$B$4:$B$300,$A154,Распис!$C$4:$C$300,"&lt;="&amp;Q$1,Распис!$D$4:$D$300,"&gt;="&amp;Q$1)&gt;0,SUMIFS(Распис!$G$4:$G$300,Распис!$B$4:$B$300,$A154,Распис!$C$4:$C$300,"&lt;="&amp;Q$1,Распис!$D$4:$D$300,"&gt;="&amp;Q$1),SUMIF(База!$B$3:$B$305,$A154,База!$G$3:$G$152))</f>
        <v>0</v>
      </c>
      <c r="R154" s="46">
        <f ca="1">IF(COUNTIFS(Распис!$B$4:$B$300,$A154,Распис!$C$4:$C$300,"&lt;="&amp;R$1,Распис!$D$4:$D$300,"&gt;="&amp;R$1)&gt;0,SUMIFS(Распис!$H$4:$H$300,Распис!$B$4:$B$300,$A154,Распис!$C$4:$C$300,"&lt;="&amp;R$1,Распис!$D$4:$D$300,"&gt;="&amp;R$1),SUMIF(База!$B$3:$B$305,$A154,База!$H$3:$H$152))</f>
        <v>0</v>
      </c>
      <c r="S154" s="46">
        <f ca="1">IF(COUNTIFS(Распис!$B$4:$B$300,$A154,Распис!$C$4:$C$300,"&lt;="&amp;S$1,Распис!$D$4:$D$300,"&gt;="&amp;S$1)&gt;0,SUMIFS(Распис!$I$4:$I$300,Распис!$B$4:$B$300,$A154,Распис!$C$4:$C$300,"&lt;="&amp;S$1,Распис!$D$4:$D$300,"&gt;="&amp;S$1),SUMIF(База!$B$3:$B$305,$A154,База!$I$3:$I$152))</f>
        <v>0</v>
      </c>
      <c r="T154" s="46">
        <f ca="1">IF(COUNTIFS(Распис!$B$4:$B$300,$A154,Распис!$C$4:$C$300,"&lt;="&amp;T$1,Распис!$D$4:$D$300,"&gt;="&amp;T$1)&gt;0,SUMIFS(Распис!$J$4:$J$300,Распис!$B$4:$B$300,$A154,Распис!$C$4:$C$300,"&lt;="&amp;T$1,Распис!$D$4:$D$300,"&gt;="&amp;T$1),SUMIF(База!$B$3:$B$305,$A154,База!$J$3:$J$152))</f>
        <v>0</v>
      </c>
      <c r="U154" s="46">
        <f ca="1">IF(COUNTIFS(Распис!$B$4:$B$300,$A154,Распис!$C$4:$C$300,"&lt;="&amp;U$1,Распис!$D$4:$D$300,"&gt;="&amp;U$1)&gt;0,SUMIFS(Распис!$K$4:$K$300,Распис!$B$4:$B$300,$A154,Распис!$C$4:$C$300,"&lt;="&amp;U$1,Распис!$D$4:$D$300,"&gt;="&amp;U$1),SUMIF(База!$B$3:$B$305,$A154,База!$K$3:$K$152))</f>
        <v>0</v>
      </c>
      <c r="V154" s="46" t="s">
        <v>23</v>
      </c>
      <c r="W154" s="46">
        <f ca="1">IF(COUNTIFS(Распис!$B$4:$B$300,$A154,Распис!$C$4:$C$300,"&lt;="&amp;W$1,Распис!$D$4:$D$300,"&gt;="&amp;W$1)&gt;0,SUMIFS(Распис!$F$4:$F$300,Распис!$B$4:$B$300,$A154,Распис!$C$4:$C$300,"&lt;="&amp;W$1,Распис!$D$4:$D$300,"&gt;="&amp;W$1),SUMIF(База!$B$3:$B$305,$A154,База!$F$3:$F$152))</f>
        <v>0</v>
      </c>
      <c r="X154" s="46">
        <f ca="1">IF(COUNTIFS(Распис!$B$4:$B$300,$A154,Распис!$C$4:$C$300,"&lt;="&amp;X$1,Распис!$D$4:$D$300,"&gt;="&amp;X$1)&gt;0,SUMIFS(Распис!$G$4:$G$300,Распис!$B$4:$B$300,$A154,Распис!$C$4:$C$300,"&lt;="&amp;X$1,Распис!$D$4:$D$300,"&gt;="&amp;X$1),SUMIF(База!$B$3:$B$305,$A154,База!$G$3:$G$152))</f>
        <v>0</v>
      </c>
      <c r="Y154" s="46">
        <f ca="1">IF(COUNTIFS(Распис!$B$4:$B$300,$A154,Распис!$C$4:$C$300,"&lt;="&amp;Y$1,Распис!$D$4:$D$300,"&gt;="&amp;Y$1)&gt;0,SUMIFS(Распис!$H$4:$H$300,Распис!$B$4:$B$300,$A154,Распис!$C$4:$C$300,"&lt;="&amp;Y$1,Распис!$D$4:$D$300,"&gt;="&amp;Y$1),SUMIF(База!$B$3:$B$305,$A154,База!$H$3:$H$152))</f>
        <v>0</v>
      </c>
      <c r="Z154" s="46">
        <f ca="1">IF(COUNTIFS(Распис!$B$4:$B$300,$A154,Распис!$C$4:$C$300,"&lt;="&amp;Z$1,Распис!$D$4:$D$300,"&gt;="&amp;Z$1)&gt;0,SUMIFS(Распис!$I$4:$I$300,Распис!$B$4:$B$300,$A154,Распис!$C$4:$C$300,"&lt;="&amp;Z$1,Распис!$D$4:$D$300,"&gt;="&amp;Z$1),SUMIF(База!$B$3:$B$305,$A154,База!$I$3:$I$152))</f>
        <v>0</v>
      </c>
      <c r="AA154" s="46">
        <f ca="1">IF(COUNTIFS(Распис!$B$4:$B$300,$A154,Распис!$C$4:$C$300,"&lt;="&amp;AA$1,Распис!$D$4:$D$300,"&gt;="&amp;AA$1)&gt;0,SUMIFS(Распис!$J$4:$J$300,Распис!$B$4:$B$300,$A154,Распис!$C$4:$C$300,"&lt;="&amp;AA$1,Распис!$D$4:$D$300,"&gt;="&amp;AA$1),SUMIF(База!$B$3:$B$305,$A154,База!$J$3:$J$152))</f>
        <v>0</v>
      </c>
      <c r="AB154" s="46">
        <f ca="1">IF(COUNTIFS(Распис!$B$4:$B$300,$A154,Распис!$C$4:$C$300,"&lt;="&amp;AB$1,Распис!$D$4:$D$300,"&gt;="&amp;AB$1)&gt;0,SUMIFS(Распис!$K$4:$K$300,Распис!$B$4:$B$300,$A154,Распис!$C$4:$C$300,"&lt;="&amp;AB$1,Распис!$D$4:$D$300,"&gt;="&amp;AB$1),SUMIF(База!$B$3:$B$305,$A154,База!$K$3:$K$152))</f>
        <v>0</v>
      </c>
      <c r="AC154" s="46" t="s">
        <v>23</v>
      </c>
      <c r="AD154" s="46">
        <f ca="1">IF(COUNTIFS(Распис!$B$4:$B$300,$A154,Распис!$C$4:$C$300,"&lt;="&amp;AD$1,Распис!$D$4:$D$300,"&gt;="&amp;AD$1)&gt;0,SUMIFS(Распис!$F$4:$F$300,Распис!$B$4:$B$300,$A154,Распис!$C$4:$C$300,"&lt;="&amp;AD$1,Распис!$D$4:$D$300,"&gt;="&amp;AD$1),SUMIF(База!$B$3:$B$305,$A154,База!$F$3:$F$152))</f>
        <v>0</v>
      </c>
      <c r="AE154" s="46">
        <f ca="1">IF(COUNTIFS(Распис!$B$4:$B$300,$A154,Распис!$C$4:$C$300,"&lt;="&amp;AE$1,Распис!$D$4:$D$300,"&gt;="&amp;AE$1)&gt;0,SUMIFS(Распис!$G$4:$G$300,Распис!$B$4:$B$300,$A154,Распис!$C$4:$C$300,"&lt;="&amp;AE$1,Распис!$D$4:$D$300,"&gt;="&amp;AE$1),SUMIF(База!$B$3:$B$305,$A154,База!$G$3:$G$152))</f>
        <v>0</v>
      </c>
      <c r="AF154" s="46">
        <f ca="1">IF(COUNTIFS(Распис!$B$4:$B$300,$A154,Распис!$C$4:$C$300,"&lt;="&amp;AF$1,Распис!$D$4:$D$300,"&gt;="&amp;AF$1)&gt;0,SUMIFS(Распис!$H$4:$H$300,Распис!$B$4:$B$300,$A154,Распис!$C$4:$C$300,"&lt;="&amp;AF$1,Распис!$D$4:$D$300,"&gt;="&amp;AF$1),SUMIF(База!$B$3:$B$305,$A154,База!$H$3:$H$152))</f>
        <v>0</v>
      </c>
      <c r="AG154" s="46">
        <f t="shared" ca="1" si="33"/>
        <v>0</v>
      </c>
      <c r="AH154" s="46">
        <f ca="1">AG154-SUMIFS(Распред!$G$4:$G$300,Распред!$B$4:$B$300,"январь",Распред!$F$4:$F$300,A154)</f>
        <v>0</v>
      </c>
      <c r="AI154" s="46">
        <f ca="1">AH154+(COUNTIF(B154:AF154,"КД")+SUMIFS(Распред!$AH$4:$AH$300,Распред!$F$4:$F$300,A154,Распред!$B$4:$B$300,"январь"))*4</f>
        <v>20</v>
      </c>
      <c r="AJ154" s="46">
        <f t="shared" ca="1" si="34"/>
        <v>0</v>
      </c>
      <c r="AK154" s="46">
        <f t="shared" ca="1" si="35"/>
        <v>0</v>
      </c>
      <c r="AL154" s="46">
        <f>SUMIFS(Распред!$K$4:$K$300,Распред!$B$4:$B$300,"январь",Распред!$J$4:$J$300,A154)+SUMIFS(Распред!$M$4:$M$300,Распред!$B$4:$B$300,"январь",Распред!$L$4:$L$300,A154)+SUMIFS(Распред!$O$4:$O$300,Распред!$B$4:$B$300,"январь",Распред!$N$4:$N$300,A154)+SUMIFS(Распред!$Q$4:$Q$300,Распред!$B$4:$B$300,"январь",Распред!$P$4:$P$300,A154)+SUMIFS(Распред!$S$4:$S$300,Распред!$B$4:$B$300,"январь",Распред!$R$4:$R$300,A154)+SUMIFS(Распред!$U$4:$U$300,Распред!$B$4:$B$300,"январь",Распред!$T$4:$T$300,A154)+SUMIFS(Распред!$W$4:$W$300,Распред!$B$4:$B$300,"январь",Распред!$V$4:$V$300,A154)+SUMIFS(Распред!$Y$4:$Y$300,Распред!$B$4:$B$300,"январь",Распред!$X$4:$X$300,A154)+SUMIFS(Распред!$AA$4:$AA$300,Распред!$B$4:$B$300,"январь",Распред!$Z$4:$Z$300,A154)+SUMIFS(Распред!$AC$4:$AC$300,Распред!$B$4:$B$300,"январь",Распред!$AB$4:$AB$300,A154)</f>
        <v>0</v>
      </c>
      <c r="AM154" s="46">
        <f t="shared" ca="1" si="36"/>
        <v>0</v>
      </c>
      <c r="AN154" s="46">
        <f t="shared" ca="1" si="37"/>
        <v>0</v>
      </c>
      <c r="AO154" s="46">
        <f t="shared" ca="1" si="38"/>
        <v>0</v>
      </c>
      <c r="AP154" s="46"/>
      <c r="AQ154" s="46">
        <f t="shared" ca="1" si="31"/>
        <v>0</v>
      </c>
      <c r="AR154" s="47"/>
      <c r="AS154" s="47">
        <f t="shared" ca="1" si="39"/>
        <v>0</v>
      </c>
      <c r="AT154" s="47"/>
      <c r="AU154" s="47"/>
      <c r="AV154" s="47"/>
      <c r="AW154" s="47"/>
      <c r="AX154" s="47"/>
      <c r="AY154" s="47"/>
      <c r="AZ154" s="47"/>
      <c r="BA154" s="47"/>
      <c r="BB154" s="47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</row>
    <row r="155" spans="1:78" s="34" customFormat="1" x14ac:dyDescent="0.25">
      <c r="A155" s="47">
        <f>База!B155</f>
        <v>0</v>
      </c>
      <c r="B155" s="46" t="s">
        <v>24</v>
      </c>
      <c r="C155" s="46" t="s">
        <v>24</v>
      </c>
      <c r="D155" s="46" t="s">
        <v>25</v>
      </c>
      <c r="E155" s="46" t="s">
        <v>25</v>
      </c>
      <c r="F155" s="46" t="s">
        <v>25</v>
      </c>
      <c r="G155" s="46" t="s">
        <v>25</v>
      </c>
      <c r="H155" s="46" t="s">
        <v>23</v>
      </c>
      <c r="I155" s="46" t="s">
        <v>25</v>
      </c>
      <c r="J155" s="46">
        <f ca="1">IF(COUNTIFS(Распис!$B$4:$B$300,$A155,Распис!$C$4:$C$300,"&lt;="&amp;J$1,Распис!$D$4:$D$300,"&gt;="&amp;J$1)&gt;0,SUMIFS(Распис!$G$4:$G$300,Распис!$B$4:$B$300,$A155,Распис!$C$4:$C$300,"&lt;="&amp;J$1,Распис!$D$4:$D$300,"&gt;="&amp;J$1),SUMIF(База!$B$3:$B$305,$A155,База!$G$3:$G$152))</f>
        <v>0</v>
      </c>
      <c r="K155" s="46">
        <f ca="1">IF(COUNTIFS(Распис!$B$4:$B$300,$A155,Распис!$C$4:$C$300,"&lt;="&amp;K$1,Распис!$D$4:$D$300,"&gt;="&amp;K$1)&gt;0,SUMIFS(Распис!$H$4:$H$300,Распис!$B$4:$B$300,$A155,Распис!$C$4:$C$300,"&lt;="&amp;K$1,Распис!$D$4:$D$300,"&gt;="&amp;K$1),SUMIF(База!$B$3:$B$305,$A155,База!$H$3:$H$152))</f>
        <v>0</v>
      </c>
      <c r="L155" s="46">
        <f ca="1">IF(COUNTIFS(Распис!$B$4:$B$300,$A155,Распис!$C$4:$C$300,"&lt;="&amp;L$1,Распис!$D$4:$D$300,"&gt;="&amp;L$1)&gt;0,SUMIFS(Распис!$I$4:$I$300,Распис!$B$4:$B$300,$A155,Распис!$C$4:$C$300,"&lt;="&amp;L$1,Распис!$D$4:$D$300,"&gt;="&amp;L$1),SUMIF(База!$B$3:$B$305,$A155,База!$I$3:$I$152))</f>
        <v>0</v>
      </c>
      <c r="M155" s="46">
        <f ca="1">IF(COUNTIFS(Распис!$B$4:$B$300,$A155,Распис!$C$4:$C$300,"&lt;="&amp;M$1,Распис!$D$4:$D$300,"&gt;="&amp;M$1)&gt;0,SUMIFS(Распис!$J$4:$J$300,Распис!$B$4:$B$300,$A155,Распис!$C$4:$C$300,"&lt;="&amp;M$1,Распис!$D$4:$D$300,"&gt;="&amp;M$1),SUMIF(База!$B$3:$B$305,$A155,База!$J$3:$J$152))</f>
        <v>0</v>
      </c>
      <c r="N155" s="46">
        <f ca="1">IF(COUNTIFS(Распис!$B$4:$B$300,$A155,Распис!$C$4:$C$300,"&lt;="&amp;N$1,Распис!$D$4:$D$300,"&gt;="&amp;N$1)&gt;0,SUMIFS(Распис!$K$4:$K$300,Распис!$B$4:$B$300,$A155,Распис!$C$4:$C$300,"&lt;="&amp;N$1,Распис!$D$4:$D$300,"&gt;="&amp;N$1),SUMIF(База!$B$3:$B$305,$A155,База!$K$3:$K$152))</f>
        <v>0</v>
      </c>
      <c r="O155" s="46" t="s">
        <v>23</v>
      </c>
      <c r="P155" s="46">
        <f ca="1">IF(COUNTIFS(Распис!$B$4:$B$300,$A155,Распис!$C$4:$C$300,"&lt;="&amp;P$1,Распис!$D$4:$D$300,"&gt;="&amp;P$1)&gt;0,SUMIFS(Распис!$F$4:$F$300,Распис!$B$4:$B$300,$A155,Распис!$C$4:$C$300,"&lt;="&amp;P$1,Распис!$D$4:$D$300,"&gt;="&amp;P$1),SUMIF(База!$B$3:$B$305,$A155,База!$F$3:$F$152))</f>
        <v>0</v>
      </c>
      <c r="Q155" s="46">
        <f ca="1">IF(COUNTIFS(Распис!$B$4:$B$300,$A155,Распис!$C$4:$C$300,"&lt;="&amp;Q$1,Распис!$D$4:$D$300,"&gt;="&amp;Q$1)&gt;0,SUMIFS(Распис!$G$4:$G$300,Распис!$B$4:$B$300,$A155,Распис!$C$4:$C$300,"&lt;="&amp;Q$1,Распис!$D$4:$D$300,"&gt;="&amp;Q$1),SUMIF(База!$B$3:$B$305,$A155,База!$G$3:$G$152))</f>
        <v>0</v>
      </c>
      <c r="R155" s="46">
        <f ca="1">IF(COUNTIFS(Распис!$B$4:$B$300,$A155,Распис!$C$4:$C$300,"&lt;="&amp;R$1,Распис!$D$4:$D$300,"&gt;="&amp;R$1)&gt;0,SUMIFS(Распис!$H$4:$H$300,Распис!$B$4:$B$300,$A155,Распис!$C$4:$C$300,"&lt;="&amp;R$1,Распис!$D$4:$D$300,"&gt;="&amp;R$1),SUMIF(База!$B$3:$B$305,$A155,База!$H$3:$H$152))</f>
        <v>0</v>
      </c>
      <c r="S155" s="46">
        <f ca="1">IF(COUNTIFS(Распис!$B$4:$B$300,$A155,Распис!$C$4:$C$300,"&lt;="&amp;S$1,Распис!$D$4:$D$300,"&gt;="&amp;S$1)&gt;0,SUMIFS(Распис!$I$4:$I$300,Распис!$B$4:$B$300,$A155,Распис!$C$4:$C$300,"&lt;="&amp;S$1,Распис!$D$4:$D$300,"&gt;="&amp;S$1),SUMIF(База!$B$3:$B$305,$A155,База!$I$3:$I$152))</f>
        <v>0</v>
      </c>
      <c r="T155" s="46">
        <f ca="1">IF(COUNTIFS(Распис!$B$4:$B$300,$A155,Распис!$C$4:$C$300,"&lt;="&amp;T$1,Распис!$D$4:$D$300,"&gt;="&amp;T$1)&gt;0,SUMIFS(Распис!$J$4:$J$300,Распис!$B$4:$B$300,$A155,Распис!$C$4:$C$300,"&lt;="&amp;T$1,Распис!$D$4:$D$300,"&gt;="&amp;T$1),SUMIF(База!$B$3:$B$305,$A155,База!$J$3:$J$152))</f>
        <v>0</v>
      </c>
      <c r="U155" s="46">
        <f ca="1">IF(COUNTIFS(Распис!$B$4:$B$300,$A155,Распис!$C$4:$C$300,"&lt;="&amp;U$1,Распис!$D$4:$D$300,"&gt;="&amp;U$1)&gt;0,SUMIFS(Распис!$K$4:$K$300,Распис!$B$4:$B$300,$A155,Распис!$C$4:$C$300,"&lt;="&amp;U$1,Распис!$D$4:$D$300,"&gt;="&amp;U$1),SUMIF(База!$B$3:$B$305,$A155,База!$K$3:$K$152))</f>
        <v>0</v>
      </c>
      <c r="V155" s="46" t="s">
        <v>23</v>
      </c>
      <c r="W155" s="46">
        <f ca="1">IF(COUNTIFS(Распис!$B$4:$B$300,$A155,Распис!$C$4:$C$300,"&lt;="&amp;W$1,Распис!$D$4:$D$300,"&gt;="&amp;W$1)&gt;0,SUMIFS(Распис!$F$4:$F$300,Распис!$B$4:$B$300,$A155,Распис!$C$4:$C$300,"&lt;="&amp;W$1,Распис!$D$4:$D$300,"&gt;="&amp;W$1),SUMIF(База!$B$3:$B$305,$A155,База!$F$3:$F$152))</f>
        <v>0</v>
      </c>
      <c r="X155" s="46">
        <f ca="1">IF(COUNTIFS(Распис!$B$4:$B$300,$A155,Распис!$C$4:$C$300,"&lt;="&amp;X$1,Распис!$D$4:$D$300,"&gt;="&amp;X$1)&gt;0,SUMIFS(Распис!$G$4:$G$300,Распис!$B$4:$B$300,$A155,Распис!$C$4:$C$300,"&lt;="&amp;X$1,Распис!$D$4:$D$300,"&gt;="&amp;X$1),SUMIF(База!$B$3:$B$305,$A155,База!$G$3:$G$152))</f>
        <v>0</v>
      </c>
      <c r="Y155" s="46">
        <f ca="1">IF(COUNTIFS(Распис!$B$4:$B$300,$A155,Распис!$C$4:$C$300,"&lt;="&amp;Y$1,Распис!$D$4:$D$300,"&gt;="&amp;Y$1)&gt;0,SUMIFS(Распис!$H$4:$H$300,Распис!$B$4:$B$300,$A155,Распис!$C$4:$C$300,"&lt;="&amp;Y$1,Распис!$D$4:$D$300,"&gt;="&amp;Y$1),SUMIF(База!$B$3:$B$305,$A155,База!$H$3:$H$152))</f>
        <v>0</v>
      </c>
      <c r="Z155" s="46">
        <f ca="1">IF(COUNTIFS(Распис!$B$4:$B$300,$A155,Распис!$C$4:$C$300,"&lt;="&amp;Z$1,Распис!$D$4:$D$300,"&gt;="&amp;Z$1)&gt;0,SUMIFS(Распис!$I$4:$I$300,Распис!$B$4:$B$300,$A155,Распис!$C$4:$C$300,"&lt;="&amp;Z$1,Распис!$D$4:$D$300,"&gt;="&amp;Z$1),SUMIF(База!$B$3:$B$305,$A155,База!$I$3:$I$152))</f>
        <v>0</v>
      </c>
      <c r="AA155" s="46">
        <f ca="1">IF(COUNTIFS(Распис!$B$4:$B$300,$A155,Распис!$C$4:$C$300,"&lt;="&amp;AA$1,Распис!$D$4:$D$300,"&gt;="&amp;AA$1)&gt;0,SUMIFS(Распис!$J$4:$J$300,Распис!$B$4:$B$300,$A155,Распис!$C$4:$C$300,"&lt;="&amp;AA$1,Распис!$D$4:$D$300,"&gt;="&amp;AA$1),SUMIF(База!$B$3:$B$305,$A155,База!$J$3:$J$152))</f>
        <v>0</v>
      </c>
      <c r="AB155" s="46">
        <f ca="1">IF(COUNTIFS(Распис!$B$4:$B$300,$A155,Распис!$C$4:$C$300,"&lt;="&amp;AB$1,Распис!$D$4:$D$300,"&gt;="&amp;AB$1)&gt;0,SUMIFS(Распис!$K$4:$K$300,Распис!$B$4:$B$300,$A155,Распис!$C$4:$C$300,"&lt;="&amp;AB$1,Распис!$D$4:$D$300,"&gt;="&amp;AB$1),SUMIF(База!$B$3:$B$305,$A155,База!$K$3:$K$152))</f>
        <v>0</v>
      </c>
      <c r="AC155" s="46" t="s">
        <v>23</v>
      </c>
      <c r="AD155" s="46">
        <f ca="1">IF(COUNTIFS(Распис!$B$4:$B$300,$A155,Распис!$C$4:$C$300,"&lt;="&amp;AD$1,Распис!$D$4:$D$300,"&gt;="&amp;AD$1)&gt;0,SUMIFS(Распис!$F$4:$F$300,Распис!$B$4:$B$300,$A155,Распис!$C$4:$C$300,"&lt;="&amp;AD$1,Распис!$D$4:$D$300,"&gt;="&amp;AD$1),SUMIF(База!$B$3:$B$305,$A155,База!$F$3:$F$152))</f>
        <v>0</v>
      </c>
      <c r="AE155" s="46">
        <f ca="1">IF(COUNTIFS(Распис!$B$4:$B$300,$A155,Распис!$C$4:$C$300,"&lt;="&amp;AE$1,Распис!$D$4:$D$300,"&gt;="&amp;AE$1)&gt;0,SUMIFS(Распис!$G$4:$G$300,Распис!$B$4:$B$300,$A155,Распис!$C$4:$C$300,"&lt;="&amp;AE$1,Распис!$D$4:$D$300,"&gt;="&amp;AE$1),SUMIF(База!$B$3:$B$305,$A155,База!$G$3:$G$152))</f>
        <v>0</v>
      </c>
      <c r="AF155" s="46">
        <f ca="1">IF(COUNTIFS(Распис!$B$4:$B$300,$A155,Распис!$C$4:$C$300,"&lt;="&amp;AF$1,Распис!$D$4:$D$300,"&gt;="&amp;AF$1)&gt;0,SUMIFS(Распис!$H$4:$H$300,Распис!$B$4:$B$300,$A155,Распис!$C$4:$C$300,"&lt;="&amp;AF$1,Распис!$D$4:$D$300,"&gt;="&amp;AF$1),SUMIF(База!$B$3:$B$305,$A155,База!$H$3:$H$152))</f>
        <v>0</v>
      </c>
      <c r="AG155" s="46">
        <f t="shared" ca="1" si="33"/>
        <v>0</v>
      </c>
      <c r="AH155" s="46">
        <f ca="1">AG155-SUMIFS(Распред!$G$4:$G$300,Распред!$B$4:$B$300,"январь",Распред!$F$4:$F$300,A155)</f>
        <v>0</v>
      </c>
      <c r="AI155" s="46">
        <f ca="1">AH155+(COUNTIF(B155:AF155,"КД")+SUMIFS(Распред!$AH$4:$AH$300,Распред!$F$4:$F$300,A155,Распред!$B$4:$B$300,"январь"))*4</f>
        <v>20</v>
      </c>
      <c r="AJ155" s="46">
        <f t="shared" ca="1" si="34"/>
        <v>0</v>
      </c>
      <c r="AK155" s="46">
        <f t="shared" ca="1" si="35"/>
        <v>0</v>
      </c>
      <c r="AL155" s="46">
        <f>SUMIFS(Распред!$K$4:$K$300,Распред!$B$4:$B$300,"январь",Распред!$J$4:$J$300,A155)+SUMIFS(Распред!$M$4:$M$300,Распред!$B$4:$B$300,"январь",Распред!$L$4:$L$300,A155)+SUMIFS(Распред!$O$4:$O$300,Распред!$B$4:$B$300,"январь",Распред!$N$4:$N$300,A155)+SUMIFS(Распред!$Q$4:$Q$300,Распред!$B$4:$B$300,"январь",Распред!$P$4:$P$300,A155)+SUMIFS(Распред!$S$4:$S$300,Распред!$B$4:$B$300,"январь",Распред!$R$4:$R$300,A155)+SUMIFS(Распред!$U$4:$U$300,Распред!$B$4:$B$300,"январь",Распред!$T$4:$T$300,A155)+SUMIFS(Распред!$W$4:$W$300,Распред!$B$4:$B$300,"январь",Распред!$V$4:$V$300,A155)+SUMIFS(Распред!$Y$4:$Y$300,Распред!$B$4:$B$300,"январь",Распред!$X$4:$X$300,A155)+SUMIFS(Распред!$AA$4:$AA$300,Распред!$B$4:$B$300,"январь",Распред!$Z$4:$Z$300,A155)+SUMIFS(Распред!$AC$4:$AC$300,Распред!$B$4:$B$300,"январь",Распред!$AB$4:$AB$300,A155)</f>
        <v>0</v>
      </c>
      <c r="AM155" s="46">
        <f t="shared" ca="1" si="36"/>
        <v>0</v>
      </c>
      <c r="AN155" s="46">
        <f t="shared" ca="1" si="37"/>
        <v>0</v>
      </c>
      <c r="AO155" s="46">
        <f t="shared" ca="1" si="38"/>
        <v>0</v>
      </c>
      <c r="AP155" s="46"/>
      <c r="AQ155" s="46">
        <f t="shared" ca="1" si="31"/>
        <v>0</v>
      </c>
      <c r="AR155" s="47"/>
      <c r="AS155" s="47">
        <f t="shared" ca="1" si="39"/>
        <v>0</v>
      </c>
      <c r="AT155" s="47"/>
      <c r="AU155" s="47"/>
      <c r="AV155" s="47"/>
      <c r="AW155" s="47"/>
      <c r="AX155" s="47"/>
      <c r="AY155" s="47"/>
      <c r="AZ155" s="47"/>
      <c r="BA155" s="47"/>
      <c r="BB155" s="47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</row>
    <row r="156" spans="1:78" x14ac:dyDescent="0.25">
      <c r="A156" s="47">
        <f>База!B156</f>
        <v>0</v>
      </c>
      <c r="B156" s="46" t="s">
        <v>24</v>
      </c>
      <c r="C156" s="46" t="s">
        <v>24</v>
      </c>
      <c r="D156" s="46" t="s">
        <v>25</v>
      </c>
      <c r="E156" s="46" t="s">
        <v>25</v>
      </c>
      <c r="F156" s="46" t="s">
        <v>25</v>
      </c>
      <c r="G156" s="46" t="s">
        <v>25</v>
      </c>
      <c r="H156" s="46" t="s">
        <v>23</v>
      </c>
      <c r="I156" s="46" t="s">
        <v>25</v>
      </c>
      <c r="J156" s="46">
        <f ca="1">IF(COUNTIFS(Распис!$B$4:$B$300,$A156,Распис!$C$4:$C$300,"&lt;="&amp;J$1,Распис!$D$4:$D$300,"&gt;="&amp;J$1)&gt;0,SUMIFS(Распис!$G$4:$G$300,Распис!$B$4:$B$300,$A156,Распис!$C$4:$C$300,"&lt;="&amp;J$1,Распис!$D$4:$D$300,"&gt;="&amp;J$1),SUMIF(База!$B$3:$B$305,$A156,База!$G$3:$G$152))</f>
        <v>0</v>
      </c>
      <c r="K156" s="46">
        <f ca="1">IF(COUNTIFS(Распис!$B$4:$B$300,$A156,Распис!$C$4:$C$300,"&lt;="&amp;K$1,Распис!$D$4:$D$300,"&gt;="&amp;K$1)&gt;0,SUMIFS(Распис!$H$4:$H$300,Распис!$B$4:$B$300,$A156,Распис!$C$4:$C$300,"&lt;="&amp;K$1,Распис!$D$4:$D$300,"&gt;="&amp;K$1),SUMIF(База!$B$3:$B$305,$A156,База!$H$3:$H$152))</f>
        <v>0</v>
      </c>
      <c r="L156" s="46">
        <f ca="1">IF(COUNTIFS(Распис!$B$4:$B$300,$A156,Распис!$C$4:$C$300,"&lt;="&amp;L$1,Распис!$D$4:$D$300,"&gt;="&amp;L$1)&gt;0,SUMIFS(Распис!$I$4:$I$300,Распис!$B$4:$B$300,$A156,Распис!$C$4:$C$300,"&lt;="&amp;L$1,Распис!$D$4:$D$300,"&gt;="&amp;L$1),SUMIF(База!$B$3:$B$305,$A156,База!$I$3:$I$152))</f>
        <v>0</v>
      </c>
      <c r="M156" s="46">
        <f ca="1">IF(COUNTIFS(Распис!$B$4:$B$300,$A156,Распис!$C$4:$C$300,"&lt;="&amp;M$1,Распис!$D$4:$D$300,"&gt;="&amp;M$1)&gt;0,SUMIFS(Распис!$J$4:$J$300,Распис!$B$4:$B$300,$A156,Распис!$C$4:$C$300,"&lt;="&amp;M$1,Распис!$D$4:$D$300,"&gt;="&amp;M$1),SUMIF(База!$B$3:$B$305,$A156,База!$J$3:$J$152))</f>
        <v>0</v>
      </c>
      <c r="N156" s="46">
        <f ca="1">IF(COUNTIFS(Распис!$B$4:$B$300,$A156,Распис!$C$4:$C$300,"&lt;="&amp;N$1,Распис!$D$4:$D$300,"&gt;="&amp;N$1)&gt;0,SUMIFS(Распис!$K$4:$K$300,Распис!$B$4:$B$300,$A156,Распис!$C$4:$C$300,"&lt;="&amp;N$1,Распис!$D$4:$D$300,"&gt;="&amp;N$1),SUMIF(База!$B$3:$B$305,$A156,База!$K$3:$K$152))</f>
        <v>0</v>
      </c>
      <c r="O156" s="46" t="s">
        <v>23</v>
      </c>
      <c r="P156" s="46">
        <f ca="1">IF(COUNTIFS(Распис!$B$4:$B$300,$A156,Распис!$C$4:$C$300,"&lt;="&amp;P$1,Распис!$D$4:$D$300,"&gt;="&amp;P$1)&gt;0,SUMIFS(Распис!$F$4:$F$300,Распис!$B$4:$B$300,$A156,Распис!$C$4:$C$300,"&lt;="&amp;P$1,Распис!$D$4:$D$300,"&gt;="&amp;P$1),SUMIF(База!$B$3:$B$305,$A156,База!$F$3:$F$152))</f>
        <v>0</v>
      </c>
      <c r="Q156" s="46">
        <f ca="1">IF(COUNTIFS(Распис!$B$4:$B$300,$A156,Распис!$C$4:$C$300,"&lt;="&amp;Q$1,Распис!$D$4:$D$300,"&gt;="&amp;Q$1)&gt;0,SUMIFS(Распис!$G$4:$G$300,Распис!$B$4:$B$300,$A156,Распис!$C$4:$C$300,"&lt;="&amp;Q$1,Распис!$D$4:$D$300,"&gt;="&amp;Q$1),SUMIF(База!$B$3:$B$305,$A156,База!$G$3:$G$152))</f>
        <v>0</v>
      </c>
      <c r="R156" s="46">
        <f ca="1">IF(COUNTIFS(Распис!$B$4:$B$300,$A156,Распис!$C$4:$C$300,"&lt;="&amp;R$1,Распис!$D$4:$D$300,"&gt;="&amp;R$1)&gt;0,SUMIFS(Распис!$H$4:$H$300,Распис!$B$4:$B$300,$A156,Распис!$C$4:$C$300,"&lt;="&amp;R$1,Распис!$D$4:$D$300,"&gt;="&amp;R$1),SUMIF(База!$B$3:$B$305,$A156,База!$H$3:$H$152))</f>
        <v>0</v>
      </c>
      <c r="S156" s="46">
        <f ca="1">IF(COUNTIFS(Распис!$B$4:$B$300,$A156,Распис!$C$4:$C$300,"&lt;="&amp;S$1,Распис!$D$4:$D$300,"&gt;="&amp;S$1)&gt;0,SUMIFS(Распис!$I$4:$I$300,Распис!$B$4:$B$300,$A156,Распис!$C$4:$C$300,"&lt;="&amp;S$1,Распис!$D$4:$D$300,"&gt;="&amp;S$1),SUMIF(База!$B$3:$B$305,$A156,База!$I$3:$I$152))</f>
        <v>0</v>
      </c>
      <c r="T156" s="46">
        <f ca="1">IF(COUNTIFS(Распис!$B$4:$B$300,$A156,Распис!$C$4:$C$300,"&lt;="&amp;T$1,Распис!$D$4:$D$300,"&gt;="&amp;T$1)&gt;0,SUMIFS(Распис!$J$4:$J$300,Распис!$B$4:$B$300,$A156,Распис!$C$4:$C$300,"&lt;="&amp;T$1,Распис!$D$4:$D$300,"&gt;="&amp;T$1),SUMIF(База!$B$3:$B$305,$A156,База!$J$3:$J$152))</f>
        <v>0</v>
      </c>
      <c r="U156" s="46">
        <f ca="1">IF(COUNTIFS(Распис!$B$4:$B$300,$A156,Распис!$C$4:$C$300,"&lt;="&amp;U$1,Распис!$D$4:$D$300,"&gt;="&amp;U$1)&gt;0,SUMIFS(Распис!$K$4:$K$300,Распис!$B$4:$B$300,$A156,Распис!$C$4:$C$300,"&lt;="&amp;U$1,Распис!$D$4:$D$300,"&gt;="&amp;U$1),SUMIF(База!$B$3:$B$305,$A156,База!$K$3:$K$152))</f>
        <v>0</v>
      </c>
      <c r="V156" s="46" t="s">
        <v>23</v>
      </c>
      <c r="W156" s="46">
        <f ca="1">IF(COUNTIFS(Распис!$B$4:$B$300,$A156,Распис!$C$4:$C$300,"&lt;="&amp;W$1,Распис!$D$4:$D$300,"&gt;="&amp;W$1)&gt;0,SUMIFS(Распис!$F$4:$F$300,Распис!$B$4:$B$300,$A156,Распис!$C$4:$C$300,"&lt;="&amp;W$1,Распис!$D$4:$D$300,"&gt;="&amp;W$1),SUMIF(База!$B$3:$B$305,$A156,База!$F$3:$F$152))</f>
        <v>0</v>
      </c>
      <c r="X156" s="46">
        <f ca="1">IF(COUNTIFS(Распис!$B$4:$B$300,$A156,Распис!$C$4:$C$300,"&lt;="&amp;X$1,Распис!$D$4:$D$300,"&gt;="&amp;X$1)&gt;0,SUMIFS(Распис!$G$4:$G$300,Распис!$B$4:$B$300,$A156,Распис!$C$4:$C$300,"&lt;="&amp;X$1,Распис!$D$4:$D$300,"&gt;="&amp;X$1),SUMIF(База!$B$3:$B$305,$A156,База!$G$3:$G$152))</f>
        <v>0</v>
      </c>
      <c r="Y156" s="46">
        <f ca="1">IF(COUNTIFS(Распис!$B$4:$B$300,$A156,Распис!$C$4:$C$300,"&lt;="&amp;Y$1,Распис!$D$4:$D$300,"&gt;="&amp;Y$1)&gt;0,SUMIFS(Распис!$H$4:$H$300,Распис!$B$4:$B$300,$A156,Распис!$C$4:$C$300,"&lt;="&amp;Y$1,Распис!$D$4:$D$300,"&gt;="&amp;Y$1),SUMIF(База!$B$3:$B$305,$A156,База!$H$3:$H$152))</f>
        <v>0</v>
      </c>
      <c r="Z156" s="46">
        <f ca="1">IF(COUNTIFS(Распис!$B$4:$B$300,$A156,Распис!$C$4:$C$300,"&lt;="&amp;Z$1,Распис!$D$4:$D$300,"&gt;="&amp;Z$1)&gt;0,SUMIFS(Распис!$I$4:$I$300,Распис!$B$4:$B$300,$A156,Распис!$C$4:$C$300,"&lt;="&amp;Z$1,Распис!$D$4:$D$300,"&gt;="&amp;Z$1),SUMIF(База!$B$3:$B$305,$A156,База!$I$3:$I$152))</f>
        <v>0</v>
      </c>
      <c r="AA156" s="46">
        <f ca="1">IF(COUNTIFS(Распис!$B$4:$B$300,$A156,Распис!$C$4:$C$300,"&lt;="&amp;AA$1,Распис!$D$4:$D$300,"&gt;="&amp;AA$1)&gt;0,SUMIFS(Распис!$J$4:$J$300,Распис!$B$4:$B$300,$A156,Распис!$C$4:$C$300,"&lt;="&amp;AA$1,Распис!$D$4:$D$300,"&gt;="&amp;AA$1),SUMIF(База!$B$3:$B$305,$A156,База!$J$3:$J$152))</f>
        <v>0</v>
      </c>
      <c r="AB156" s="46">
        <f ca="1">IF(COUNTIFS(Распис!$B$4:$B$300,$A156,Распис!$C$4:$C$300,"&lt;="&amp;AB$1,Распис!$D$4:$D$300,"&gt;="&amp;AB$1)&gt;0,SUMIFS(Распис!$K$4:$K$300,Распис!$B$4:$B$300,$A156,Распис!$C$4:$C$300,"&lt;="&amp;AB$1,Распис!$D$4:$D$300,"&gt;="&amp;AB$1),SUMIF(База!$B$3:$B$305,$A156,База!$K$3:$K$152))</f>
        <v>0</v>
      </c>
      <c r="AC156" s="46" t="s">
        <v>23</v>
      </c>
      <c r="AD156" s="46">
        <f ca="1">IF(COUNTIFS(Распис!$B$4:$B$300,$A156,Распис!$C$4:$C$300,"&lt;="&amp;AD$1,Распис!$D$4:$D$300,"&gt;="&amp;AD$1)&gt;0,SUMIFS(Распис!$F$4:$F$300,Распис!$B$4:$B$300,$A156,Распис!$C$4:$C$300,"&lt;="&amp;AD$1,Распис!$D$4:$D$300,"&gt;="&amp;AD$1),SUMIF(База!$B$3:$B$305,$A156,База!$F$3:$F$152))</f>
        <v>0</v>
      </c>
      <c r="AE156" s="46">
        <f ca="1">IF(COUNTIFS(Распис!$B$4:$B$300,$A156,Распис!$C$4:$C$300,"&lt;="&amp;AE$1,Распис!$D$4:$D$300,"&gt;="&amp;AE$1)&gt;0,SUMIFS(Распис!$G$4:$G$300,Распис!$B$4:$B$300,$A156,Распис!$C$4:$C$300,"&lt;="&amp;AE$1,Распис!$D$4:$D$300,"&gt;="&amp;AE$1),SUMIF(База!$B$3:$B$305,$A156,База!$G$3:$G$152))</f>
        <v>0</v>
      </c>
      <c r="AF156" s="46">
        <f ca="1">IF(COUNTIFS(Распис!$B$4:$B$300,$A156,Распис!$C$4:$C$300,"&lt;="&amp;AF$1,Распис!$D$4:$D$300,"&gt;="&amp;AF$1)&gt;0,SUMIFS(Распис!$H$4:$H$300,Распис!$B$4:$B$300,$A156,Распис!$C$4:$C$300,"&lt;="&amp;AF$1,Распис!$D$4:$D$300,"&gt;="&amp;AF$1),SUMIF(База!$B$3:$B$305,$A156,База!$H$3:$H$152))</f>
        <v>0</v>
      </c>
      <c r="AG156" s="46">
        <f t="shared" ca="1" si="33"/>
        <v>0</v>
      </c>
      <c r="AH156" s="46">
        <f ca="1">AG156-SUMIFS(Распред!$G$4:$G$300,Распред!$B$4:$B$300,"январь",Распред!$F$4:$F$300,A156)</f>
        <v>0</v>
      </c>
      <c r="AI156" s="46">
        <f ca="1">AH156+(COUNTIF(B156:AF156,"КД")+SUMIFS(Распред!$AH$4:$AH$300,Распред!$F$4:$F$300,A156,Распред!$B$4:$B$300,"январь"))*4</f>
        <v>20</v>
      </c>
      <c r="AJ156" s="46">
        <f t="shared" ca="1" si="34"/>
        <v>0</v>
      </c>
      <c r="AK156" s="46">
        <f t="shared" ca="1" si="35"/>
        <v>0</v>
      </c>
      <c r="AL156" s="46">
        <f>SUMIFS(Распред!$K$4:$K$300,Распред!$B$4:$B$300,"январь",Распред!$J$4:$J$300,A156)+SUMIFS(Распред!$M$4:$M$300,Распред!$B$4:$B$300,"январь",Распред!$L$4:$L$300,A156)+SUMIFS(Распред!$O$4:$O$300,Распред!$B$4:$B$300,"январь",Распред!$N$4:$N$300,A156)+SUMIFS(Распред!$Q$4:$Q$300,Распред!$B$4:$B$300,"январь",Распред!$P$4:$P$300,A156)+SUMIFS(Распред!$S$4:$S$300,Распред!$B$4:$B$300,"январь",Распред!$R$4:$R$300,A156)+SUMIFS(Распред!$U$4:$U$300,Распред!$B$4:$B$300,"январь",Распред!$T$4:$T$300,A156)+SUMIFS(Распред!$W$4:$W$300,Распред!$B$4:$B$300,"январь",Распред!$V$4:$V$300,A156)+SUMIFS(Распред!$Y$4:$Y$300,Распред!$B$4:$B$300,"январь",Распред!$X$4:$X$300,A156)+SUMIFS(Распред!$AA$4:$AA$300,Распред!$B$4:$B$300,"январь",Распред!$Z$4:$Z$300,A156)+SUMIFS(Распред!$AC$4:$AC$300,Распред!$B$4:$B$300,"январь",Распред!$AB$4:$AB$300,A156)</f>
        <v>0</v>
      </c>
      <c r="AM156" s="46">
        <f t="shared" ca="1" si="36"/>
        <v>0</v>
      </c>
      <c r="AN156" s="46">
        <f t="shared" ca="1" si="37"/>
        <v>0</v>
      </c>
      <c r="AO156" s="46">
        <f t="shared" ca="1" si="38"/>
        <v>0</v>
      </c>
      <c r="AP156" s="46"/>
      <c r="AQ156" s="46">
        <f t="shared" ca="1" si="31"/>
        <v>0</v>
      </c>
      <c r="AR156" s="47"/>
      <c r="AS156" s="47">
        <f t="shared" ca="1" si="39"/>
        <v>0</v>
      </c>
      <c r="AT156" s="47"/>
      <c r="AU156" s="47"/>
      <c r="AV156" s="47"/>
      <c r="AW156" s="47"/>
      <c r="AX156" s="47"/>
      <c r="AY156" s="47"/>
      <c r="AZ156" s="47"/>
      <c r="BA156" s="47"/>
      <c r="BB156" s="47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</row>
    <row r="157" spans="1:78" x14ac:dyDescent="0.25">
      <c r="A157" s="47">
        <f>База!B157</f>
        <v>0</v>
      </c>
      <c r="B157" s="46" t="s">
        <v>24</v>
      </c>
      <c r="C157" s="46" t="s">
        <v>24</v>
      </c>
      <c r="D157" s="46" t="s">
        <v>25</v>
      </c>
      <c r="E157" s="46" t="s">
        <v>25</v>
      </c>
      <c r="F157" s="46" t="s">
        <v>25</v>
      </c>
      <c r="G157" s="46" t="s">
        <v>25</v>
      </c>
      <c r="H157" s="46" t="s">
        <v>23</v>
      </c>
      <c r="I157" s="46" t="s">
        <v>25</v>
      </c>
      <c r="J157" s="46">
        <f ca="1">IF(COUNTIFS(Распис!$B$4:$B$300,$A157,Распис!$C$4:$C$300,"&lt;="&amp;J$1,Распис!$D$4:$D$300,"&gt;="&amp;J$1)&gt;0,SUMIFS(Распис!$G$4:$G$300,Распис!$B$4:$B$300,$A157,Распис!$C$4:$C$300,"&lt;="&amp;J$1,Распис!$D$4:$D$300,"&gt;="&amp;J$1),SUMIF(База!$B$3:$B$305,$A157,База!$G$3:$G$152))</f>
        <v>0</v>
      </c>
      <c r="K157" s="46">
        <f ca="1">IF(COUNTIFS(Распис!$B$4:$B$300,$A157,Распис!$C$4:$C$300,"&lt;="&amp;K$1,Распис!$D$4:$D$300,"&gt;="&amp;K$1)&gt;0,SUMIFS(Распис!$H$4:$H$300,Распис!$B$4:$B$300,$A157,Распис!$C$4:$C$300,"&lt;="&amp;K$1,Распис!$D$4:$D$300,"&gt;="&amp;K$1),SUMIF(База!$B$3:$B$305,$A157,База!$H$3:$H$152))</f>
        <v>0</v>
      </c>
      <c r="L157" s="46">
        <f ca="1">IF(COUNTIFS(Распис!$B$4:$B$300,$A157,Распис!$C$4:$C$300,"&lt;="&amp;L$1,Распис!$D$4:$D$300,"&gt;="&amp;L$1)&gt;0,SUMIFS(Распис!$I$4:$I$300,Распис!$B$4:$B$300,$A157,Распис!$C$4:$C$300,"&lt;="&amp;L$1,Распис!$D$4:$D$300,"&gt;="&amp;L$1),SUMIF(База!$B$3:$B$305,$A157,База!$I$3:$I$152))</f>
        <v>0</v>
      </c>
      <c r="M157" s="46">
        <f ca="1">IF(COUNTIFS(Распис!$B$4:$B$300,$A157,Распис!$C$4:$C$300,"&lt;="&amp;M$1,Распис!$D$4:$D$300,"&gt;="&amp;M$1)&gt;0,SUMIFS(Распис!$J$4:$J$300,Распис!$B$4:$B$300,$A157,Распис!$C$4:$C$300,"&lt;="&amp;M$1,Распис!$D$4:$D$300,"&gt;="&amp;M$1),SUMIF(База!$B$3:$B$305,$A157,База!$J$3:$J$152))</f>
        <v>0</v>
      </c>
      <c r="N157" s="46">
        <f ca="1">IF(COUNTIFS(Распис!$B$4:$B$300,$A157,Распис!$C$4:$C$300,"&lt;="&amp;N$1,Распис!$D$4:$D$300,"&gt;="&amp;N$1)&gt;0,SUMIFS(Распис!$K$4:$K$300,Распис!$B$4:$B$300,$A157,Распис!$C$4:$C$300,"&lt;="&amp;N$1,Распис!$D$4:$D$300,"&gt;="&amp;N$1),SUMIF(База!$B$3:$B$305,$A157,База!$K$3:$K$152))</f>
        <v>0</v>
      </c>
      <c r="O157" s="46" t="s">
        <v>23</v>
      </c>
      <c r="P157" s="46">
        <f ca="1">IF(COUNTIFS(Распис!$B$4:$B$300,$A157,Распис!$C$4:$C$300,"&lt;="&amp;P$1,Распис!$D$4:$D$300,"&gt;="&amp;P$1)&gt;0,SUMIFS(Распис!$F$4:$F$300,Распис!$B$4:$B$300,$A157,Распис!$C$4:$C$300,"&lt;="&amp;P$1,Распис!$D$4:$D$300,"&gt;="&amp;P$1),SUMIF(База!$B$3:$B$305,$A157,База!$F$3:$F$152))</f>
        <v>0</v>
      </c>
      <c r="Q157" s="46">
        <f ca="1">IF(COUNTIFS(Распис!$B$4:$B$300,$A157,Распис!$C$4:$C$300,"&lt;="&amp;Q$1,Распис!$D$4:$D$300,"&gt;="&amp;Q$1)&gt;0,SUMIFS(Распис!$G$4:$G$300,Распис!$B$4:$B$300,$A157,Распис!$C$4:$C$300,"&lt;="&amp;Q$1,Распис!$D$4:$D$300,"&gt;="&amp;Q$1),SUMIF(База!$B$3:$B$305,$A157,База!$G$3:$G$152))</f>
        <v>0</v>
      </c>
      <c r="R157" s="46">
        <f ca="1">IF(COUNTIFS(Распис!$B$4:$B$300,$A157,Распис!$C$4:$C$300,"&lt;="&amp;R$1,Распис!$D$4:$D$300,"&gt;="&amp;R$1)&gt;0,SUMIFS(Распис!$H$4:$H$300,Распис!$B$4:$B$300,$A157,Распис!$C$4:$C$300,"&lt;="&amp;R$1,Распис!$D$4:$D$300,"&gt;="&amp;R$1),SUMIF(База!$B$3:$B$305,$A157,База!$H$3:$H$152))</f>
        <v>0</v>
      </c>
      <c r="S157" s="46">
        <f ca="1">IF(COUNTIFS(Распис!$B$4:$B$300,$A157,Распис!$C$4:$C$300,"&lt;="&amp;S$1,Распис!$D$4:$D$300,"&gt;="&amp;S$1)&gt;0,SUMIFS(Распис!$I$4:$I$300,Распис!$B$4:$B$300,$A157,Распис!$C$4:$C$300,"&lt;="&amp;S$1,Распис!$D$4:$D$300,"&gt;="&amp;S$1),SUMIF(База!$B$3:$B$305,$A157,База!$I$3:$I$152))</f>
        <v>0</v>
      </c>
      <c r="T157" s="46">
        <f ca="1">IF(COUNTIFS(Распис!$B$4:$B$300,$A157,Распис!$C$4:$C$300,"&lt;="&amp;T$1,Распис!$D$4:$D$300,"&gt;="&amp;T$1)&gt;0,SUMIFS(Распис!$J$4:$J$300,Распис!$B$4:$B$300,$A157,Распис!$C$4:$C$300,"&lt;="&amp;T$1,Распис!$D$4:$D$300,"&gt;="&amp;T$1),SUMIF(База!$B$3:$B$305,$A157,База!$J$3:$J$152))</f>
        <v>0</v>
      </c>
      <c r="U157" s="46">
        <f ca="1">IF(COUNTIFS(Распис!$B$4:$B$300,$A157,Распис!$C$4:$C$300,"&lt;="&amp;U$1,Распис!$D$4:$D$300,"&gt;="&amp;U$1)&gt;0,SUMIFS(Распис!$K$4:$K$300,Распис!$B$4:$B$300,$A157,Распис!$C$4:$C$300,"&lt;="&amp;U$1,Распис!$D$4:$D$300,"&gt;="&amp;U$1),SUMIF(База!$B$3:$B$305,$A157,База!$K$3:$K$152))</f>
        <v>0</v>
      </c>
      <c r="V157" s="46" t="s">
        <v>23</v>
      </c>
      <c r="W157" s="46">
        <f ca="1">IF(COUNTIFS(Распис!$B$4:$B$300,$A157,Распис!$C$4:$C$300,"&lt;="&amp;W$1,Распис!$D$4:$D$300,"&gt;="&amp;W$1)&gt;0,SUMIFS(Распис!$F$4:$F$300,Распис!$B$4:$B$300,$A157,Распис!$C$4:$C$300,"&lt;="&amp;W$1,Распис!$D$4:$D$300,"&gt;="&amp;W$1),SUMIF(База!$B$3:$B$305,$A157,База!$F$3:$F$152))</f>
        <v>0</v>
      </c>
      <c r="X157" s="46">
        <f ca="1">IF(COUNTIFS(Распис!$B$4:$B$300,$A157,Распис!$C$4:$C$300,"&lt;="&amp;X$1,Распис!$D$4:$D$300,"&gt;="&amp;X$1)&gt;0,SUMIFS(Распис!$G$4:$G$300,Распис!$B$4:$B$300,$A157,Распис!$C$4:$C$300,"&lt;="&amp;X$1,Распис!$D$4:$D$300,"&gt;="&amp;X$1),SUMIF(База!$B$3:$B$305,$A157,База!$G$3:$G$152))</f>
        <v>0</v>
      </c>
      <c r="Y157" s="46">
        <f ca="1">IF(COUNTIFS(Распис!$B$4:$B$300,$A157,Распис!$C$4:$C$300,"&lt;="&amp;Y$1,Распис!$D$4:$D$300,"&gt;="&amp;Y$1)&gt;0,SUMIFS(Распис!$H$4:$H$300,Распис!$B$4:$B$300,$A157,Распис!$C$4:$C$300,"&lt;="&amp;Y$1,Распис!$D$4:$D$300,"&gt;="&amp;Y$1),SUMIF(База!$B$3:$B$305,$A157,База!$H$3:$H$152))</f>
        <v>0</v>
      </c>
      <c r="Z157" s="46">
        <f ca="1">IF(COUNTIFS(Распис!$B$4:$B$300,$A157,Распис!$C$4:$C$300,"&lt;="&amp;Z$1,Распис!$D$4:$D$300,"&gt;="&amp;Z$1)&gt;0,SUMIFS(Распис!$I$4:$I$300,Распис!$B$4:$B$300,$A157,Распис!$C$4:$C$300,"&lt;="&amp;Z$1,Распис!$D$4:$D$300,"&gt;="&amp;Z$1),SUMIF(База!$B$3:$B$305,$A157,База!$I$3:$I$152))</f>
        <v>0</v>
      </c>
      <c r="AA157" s="46">
        <f ca="1">IF(COUNTIFS(Распис!$B$4:$B$300,$A157,Распис!$C$4:$C$300,"&lt;="&amp;AA$1,Распис!$D$4:$D$300,"&gt;="&amp;AA$1)&gt;0,SUMIFS(Распис!$J$4:$J$300,Распис!$B$4:$B$300,$A157,Распис!$C$4:$C$300,"&lt;="&amp;AA$1,Распис!$D$4:$D$300,"&gt;="&amp;AA$1),SUMIF(База!$B$3:$B$305,$A157,База!$J$3:$J$152))</f>
        <v>0</v>
      </c>
      <c r="AB157" s="46">
        <f ca="1">IF(COUNTIFS(Распис!$B$4:$B$300,$A157,Распис!$C$4:$C$300,"&lt;="&amp;AB$1,Распис!$D$4:$D$300,"&gt;="&amp;AB$1)&gt;0,SUMIFS(Распис!$K$4:$K$300,Распис!$B$4:$B$300,$A157,Распис!$C$4:$C$300,"&lt;="&amp;AB$1,Распис!$D$4:$D$300,"&gt;="&amp;AB$1),SUMIF(База!$B$3:$B$305,$A157,База!$K$3:$K$152))</f>
        <v>0</v>
      </c>
      <c r="AC157" s="46" t="s">
        <v>23</v>
      </c>
      <c r="AD157" s="46">
        <f ca="1">IF(COUNTIFS(Распис!$B$4:$B$300,$A157,Распис!$C$4:$C$300,"&lt;="&amp;AD$1,Распис!$D$4:$D$300,"&gt;="&amp;AD$1)&gt;0,SUMIFS(Распис!$F$4:$F$300,Распис!$B$4:$B$300,$A157,Распис!$C$4:$C$300,"&lt;="&amp;AD$1,Распис!$D$4:$D$300,"&gt;="&amp;AD$1),SUMIF(База!$B$3:$B$305,$A157,База!$F$3:$F$152))</f>
        <v>0</v>
      </c>
      <c r="AE157" s="46">
        <f ca="1">IF(COUNTIFS(Распис!$B$4:$B$300,$A157,Распис!$C$4:$C$300,"&lt;="&amp;AE$1,Распис!$D$4:$D$300,"&gt;="&amp;AE$1)&gt;0,SUMIFS(Распис!$G$4:$G$300,Распис!$B$4:$B$300,$A157,Распис!$C$4:$C$300,"&lt;="&amp;AE$1,Распис!$D$4:$D$300,"&gt;="&amp;AE$1),SUMIF(База!$B$3:$B$305,$A157,База!$G$3:$G$152))</f>
        <v>0</v>
      </c>
      <c r="AF157" s="46">
        <f ca="1">IF(COUNTIFS(Распис!$B$4:$B$300,$A157,Распис!$C$4:$C$300,"&lt;="&amp;AF$1,Распис!$D$4:$D$300,"&gt;="&amp;AF$1)&gt;0,SUMIFS(Распис!$H$4:$H$300,Распис!$B$4:$B$300,$A157,Распис!$C$4:$C$300,"&lt;="&amp;AF$1,Распис!$D$4:$D$300,"&gt;="&amp;AF$1),SUMIF(База!$B$3:$B$305,$A157,База!$H$3:$H$152))</f>
        <v>0</v>
      </c>
      <c r="AG157" s="46">
        <f t="shared" ca="1" si="33"/>
        <v>0</v>
      </c>
      <c r="AH157" s="46">
        <f ca="1">AG157-SUMIFS(Распред!$G$4:$G$300,Распред!$B$4:$B$300,"январь",Распред!$F$4:$F$300,A157)</f>
        <v>0</v>
      </c>
      <c r="AI157" s="46">
        <f ca="1">AH157+(COUNTIF(B157:AF157,"КД")+SUMIFS(Распред!$AH$4:$AH$300,Распред!$F$4:$F$300,A157,Распред!$B$4:$B$300,"январь"))*4</f>
        <v>20</v>
      </c>
      <c r="AJ157" s="46">
        <f t="shared" ca="1" si="34"/>
        <v>0</v>
      </c>
      <c r="AK157" s="46">
        <f t="shared" ca="1" si="35"/>
        <v>0</v>
      </c>
      <c r="AL157" s="46">
        <f>SUMIFS(Распред!$K$4:$K$300,Распред!$B$4:$B$300,"январь",Распред!$J$4:$J$300,A157)+SUMIFS(Распред!$M$4:$M$300,Распред!$B$4:$B$300,"январь",Распред!$L$4:$L$300,A157)+SUMIFS(Распред!$O$4:$O$300,Распред!$B$4:$B$300,"январь",Распред!$N$4:$N$300,A157)+SUMIFS(Распред!$Q$4:$Q$300,Распред!$B$4:$B$300,"январь",Распред!$P$4:$P$300,A157)+SUMIFS(Распред!$S$4:$S$300,Распред!$B$4:$B$300,"январь",Распред!$R$4:$R$300,A157)+SUMIFS(Распред!$U$4:$U$300,Распред!$B$4:$B$300,"январь",Распред!$T$4:$T$300,A157)+SUMIFS(Распред!$W$4:$W$300,Распред!$B$4:$B$300,"январь",Распред!$V$4:$V$300,A157)+SUMIFS(Распред!$Y$4:$Y$300,Распред!$B$4:$B$300,"январь",Распред!$X$4:$X$300,A157)+SUMIFS(Распред!$AA$4:$AA$300,Распред!$B$4:$B$300,"январь",Распред!$Z$4:$Z$300,A157)+SUMIFS(Распред!$AC$4:$AC$300,Распред!$B$4:$B$300,"январь",Распред!$AB$4:$AB$300,A157)</f>
        <v>0</v>
      </c>
      <c r="AM157" s="46">
        <f t="shared" ca="1" si="36"/>
        <v>0</v>
      </c>
      <c r="AN157" s="46">
        <f t="shared" ca="1" si="37"/>
        <v>0</v>
      </c>
      <c r="AO157" s="46">
        <f t="shared" ca="1" si="38"/>
        <v>0</v>
      </c>
      <c r="AP157" s="46"/>
      <c r="AQ157" s="46">
        <f t="shared" ca="1" si="31"/>
        <v>0</v>
      </c>
      <c r="AR157" s="47"/>
      <c r="AS157" s="47">
        <f t="shared" ca="1" si="39"/>
        <v>0</v>
      </c>
      <c r="AT157" s="47"/>
      <c r="AU157" s="47"/>
      <c r="AV157" s="47"/>
      <c r="AW157" s="47"/>
      <c r="AX157" s="47"/>
      <c r="AY157" s="47"/>
      <c r="AZ157" s="47"/>
      <c r="BA157" s="47"/>
      <c r="BB157" s="47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</row>
    <row r="158" spans="1:78" x14ac:dyDescent="0.25">
      <c r="A158" s="47">
        <f>База!B158</f>
        <v>0</v>
      </c>
      <c r="B158" s="46" t="s">
        <v>24</v>
      </c>
      <c r="C158" s="46" t="s">
        <v>24</v>
      </c>
      <c r="D158" s="46" t="s">
        <v>25</v>
      </c>
      <c r="E158" s="46" t="s">
        <v>25</v>
      </c>
      <c r="F158" s="46" t="s">
        <v>25</v>
      </c>
      <c r="G158" s="46" t="s">
        <v>25</v>
      </c>
      <c r="H158" s="46" t="s">
        <v>23</v>
      </c>
      <c r="I158" s="46" t="s">
        <v>25</v>
      </c>
      <c r="J158" s="46">
        <f ca="1">IF(COUNTIFS(Распис!$B$4:$B$300,$A158,Распис!$C$4:$C$300,"&lt;="&amp;J$1,Распис!$D$4:$D$300,"&gt;="&amp;J$1)&gt;0,SUMIFS(Распис!$G$4:$G$300,Распис!$B$4:$B$300,$A158,Распис!$C$4:$C$300,"&lt;="&amp;J$1,Распис!$D$4:$D$300,"&gt;="&amp;J$1),SUMIF(База!$B$3:$B$305,$A158,База!$G$3:$G$152))</f>
        <v>0</v>
      </c>
      <c r="K158" s="46">
        <f ca="1">IF(COUNTIFS(Распис!$B$4:$B$300,$A158,Распис!$C$4:$C$300,"&lt;="&amp;K$1,Распис!$D$4:$D$300,"&gt;="&amp;K$1)&gt;0,SUMIFS(Распис!$H$4:$H$300,Распис!$B$4:$B$300,$A158,Распис!$C$4:$C$300,"&lt;="&amp;K$1,Распис!$D$4:$D$300,"&gt;="&amp;K$1),SUMIF(База!$B$3:$B$305,$A158,База!$H$3:$H$152))</f>
        <v>0</v>
      </c>
      <c r="L158" s="46">
        <f ca="1">IF(COUNTIFS(Распис!$B$4:$B$300,$A158,Распис!$C$4:$C$300,"&lt;="&amp;L$1,Распис!$D$4:$D$300,"&gt;="&amp;L$1)&gt;0,SUMIFS(Распис!$I$4:$I$300,Распис!$B$4:$B$300,$A158,Распис!$C$4:$C$300,"&lt;="&amp;L$1,Распис!$D$4:$D$300,"&gt;="&amp;L$1),SUMIF(База!$B$3:$B$305,$A158,База!$I$3:$I$152))</f>
        <v>0</v>
      </c>
      <c r="M158" s="46">
        <f ca="1">IF(COUNTIFS(Распис!$B$4:$B$300,$A158,Распис!$C$4:$C$300,"&lt;="&amp;M$1,Распис!$D$4:$D$300,"&gt;="&amp;M$1)&gt;0,SUMIFS(Распис!$J$4:$J$300,Распис!$B$4:$B$300,$A158,Распис!$C$4:$C$300,"&lt;="&amp;M$1,Распис!$D$4:$D$300,"&gt;="&amp;M$1),SUMIF(База!$B$3:$B$305,$A158,База!$J$3:$J$152))</f>
        <v>0</v>
      </c>
      <c r="N158" s="46">
        <f ca="1">IF(COUNTIFS(Распис!$B$4:$B$300,$A158,Распис!$C$4:$C$300,"&lt;="&amp;N$1,Распис!$D$4:$D$300,"&gt;="&amp;N$1)&gt;0,SUMIFS(Распис!$K$4:$K$300,Распис!$B$4:$B$300,$A158,Распис!$C$4:$C$300,"&lt;="&amp;N$1,Распис!$D$4:$D$300,"&gt;="&amp;N$1),SUMIF(База!$B$3:$B$305,$A158,База!$K$3:$K$152))</f>
        <v>0</v>
      </c>
      <c r="O158" s="46" t="s">
        <v>23</v>
      </c>
      <c r="P158" s="46">
        <f ca="1">IF(COUNTIFS(Распис!$B$4:$B$300,$A158,Распис!$C$4:$C$300,"&lt;="&amp;P$1,Распис!$D$4:$D$300,"&gt;="&amp;P$1)&gt;0,SUMIFS(Распис!$F$4:$F$300,Распис!$B$4:$B$300,$A158,Распис!$C$4:$C$300,"&lt;="&amp;P$1,Распис!$D$4:$D$300,"&gt;="&amp;P$1),SUMIF(База!$B$3:$B$305,$A158,База!$F$3:$F$152))</f>
        <v>0</v>
      </c>
      <c r="Q158" s="46">
        <f ca="1">IF(COUNTIFS(Распис!$B$4:$B$300,$A158,Распис!$C$4:$C$300,"&lt;="&amp;Q$1,Распис!$D$4:$D$300,"&gt;="&amp;Q$1)&gt;0,SUMIFS(Распис!$G$4:$G$300,Распис!$B$4:$B$300,$A158,Распис!$C$4:$C$300,"&lt;="&amp;Q$1,Распис!$D$4:$D$300,"&gt;="&amp;Q$1),SUMIF(База!$B$3:$B$305,$A158,База!$G$3:$G$152))</f>
        <v>0</v>
      </c>
      <c r="R158" s="46">
        <f ca="1">IF(COUNTIFS(Распис!$B$4:$B$300,$A158,Распис!$C$4:$C$300,"&lt;="&amp;R$1,Распис!$D$4:$D$300,"&gt;="&amp;R$1)&gt;0,SUMIFS(Распис!$H$4:$H$300,Распис!$B$4:$B$300,$A158,Распис!$C$4:$C$300,"&lt;="&amp;R$1,Распис!$D$4:$D$300,"&gt;="&amp;R$1),SUMIF(База!$B$3:$B$305,$A158,База!$H$3:$H$152))</f>
        <v>0</v>
      </c>
      <c r="S158" s="46">
        <f ca="1">IF(COUNTIFS(Распис!$B$4:$B$300,$A158,Распис!$C$4:$C$300,"&lt;="&amp;S$1,Распис!$D$4:$D$300,"&gt;="&amp;S$1)&gt;0,SUMIFS(Распис!$I$4:$I$300,Распис!$B$4:$B$300,$A158,Распис!$C$4:$C$300,"&lt;="&amp;S$1,Распис!$D$4:$D$300,"&gt;="&amp;S$1),SUMIF(База!$B$3:$B$305,$A158,База!$I$3:$I$152))</f>
        <v>0</v>
      </c>
      <c r="T158" s="46">
        <f ca="1">IF(COUNTIFS(Распис!$B$4:$B$300,$A158,Распис!$C$4:$C$300,"&lt;="&amp;T$1,Распис!$D$4:$D$300,"&gt;="&amp;T$1)&gt;0,SUMIFS(Распис!$J$4:$J$300,Распис!$B$4:$B$300,$A158,Распис!$C$4:$C$300,"&lt;="&amp;T$1,Распис!$D$4:$D$300,"&gt;="&amp;T$1),SUMIF(База!$B$3:$B$305,$A158,База!$J$3:$J$152))</f>
        <v>0</v>
      </c>
      <c r="U158" s="46">
        <f ca="1">IF(COUNTIFS(Распис!$B$4:$B$300,$A158,Распис!$C$4:$C$300,"&lt;="&amp;U$1,Распис!$D$4:$D$300,"&gt;="&amp;U$1)&gt;0,SUMIFS(Распис!$K$4:$K$300,Распис!$B$4:$B$300,$A158,Распис!$C$4:$C$300,"&lt;="&amp;U$1,Распис!$D$4:$D$300,"&gt;="&amp;U$1),SUMIF(База!$B$3:$B$305,$A158,База!$K$3:$K$152))</f>
        <v>0</v>
      </c>
      <c r="V158" s="46" t="s">
        <v>23</v>
      </c>
      <c r="W158" s="46">
        <f ca="1">IF(COUNTIFS(Распис!$B$4:$B$300,$A158,Распис!$C$4:$C$300,"&lt;="&amp;W$1,Распис!$D$4:$D$300,"&gt;="&amp;W$1)&gt;0,SUMIFS(Распис!$F$4:$F$300,Распис!$B$4:$B$300,$A158,Распис!$C$4:$C$300,"&lt;="&amp;W$1,Распис!$D$4:$D$300,"&gt;="&amp;W$1),SUMIF(База!$B$3:$B$305,$A158,База!$F$3:$F$152))</f>
        <v>0</v>
      </c>
      <c r="X158" s="46">
        <f ca="1">IF(COUNTIFS(Распис!$B$4:$B$300,$A158,Распис!$C$4:$C$300,"&lt;="&amp;X$1,Распис!$D$4:$D$300,"&gt;="&amp;X$1)&gt;0,SUMIFS(Распис!$G$4:$G$300,Распис!$B$4:$B$300,$A158,Распис!$C$4:$C$300,"&lt;="&amp;X$1,Распис!$D$4:$D$300,"&gt;="&amp;X$1),SUMIF(База!$B$3:$B$305,$A158,База!$G$3:$G$152))</f>
        <v>0</v>
      </c>
      <c r="Y158" s="46">
        <f ca="1">IF(COUNTIFS(Распис!$B$4:$B$300,$A158,Распис!$C$4:$C$300,"&lt;="&amp;Y$1,Распис!$D$4:$D$300,"&gt;="&amp;Y$1)&gt;0,SUMIFS(Распис!$H$4:$H$300,Распис!$B$4:$B$300,$A158,Распис!$C$4:$C$300,"&lt;="&amp;Y$1,Распис!$D$4:$D$300,"&gt;="&amp;Y$1),SUMIF(База!$B$3:$B$305,$A158,База!$H$3:$H$152))</f>
        <v>0</v>
      </c>
      <c r="Z158" s="46">
        <f ca="1">IF(COUNTIFS(Распис!$B$4:$B$300,$A158,Распис!$C$4:$C$300,"&lt;="&amp;Z$1,Распис!$D$4:$D$300,"&gt;="&amp;Z$1)&gt;0,SUMIFS(Распис!$I$4:$I$300,Распис!$B$4:$B$300,$A158,Распис!$C$4:$C$300,"&lt;="&amp;Z$1,Распис!$D$4:$D$300,"&gt;="&amp;Z$1),SUMIF(База!$B$3:$B$305,$A158,База!$I$3:$I$152))</f>
        <v>0</v>
      </c>
      <c r="AA158" s="46">
        <f ca="1">IF(COUNTIFS(Распис!$B$4:$B$300,$A158,Распис!$C$4:$C$300,"&lt;="&amp;AA$1,Распис!$D$4:$D$300,"&gt;="&amp;AA$1)&gt;0,SUMIFS(Распис!$J$4:$J$300,Распис!$B$4:$B$300,$A158,Распис!$C$4:$C$300,"&lt;="&amp;AA$1,Распис!$D$4:$D$300,"&gt;="&amp;AA$1),SUMIF(База!$B$3:$B$305,$A158,База!$J$3:$J$152))</f>
        <v>0</v>
      </c>
      <c r="AB158" s="46">
        <f ca="1">IF(COUNTIFS(Распис!$B$4:$B$300,$A158,Распис!$C$4:$C$300,"&lt;="&amp;AB$1,Распис!$D$4:$D$300,"&gt;="&amp;AB$1)&gt;0,SUMIFS(Распис!$K$4:$K$300,Распис!$B$4:$B$300,$A158,Распис!$C$4:$C$300,"&lt;="&amp;AB$1,Распис!$D$4:$D$300,"&gt;="&amp;AB$1),SUMIF(База!$B$3:$B$305,$A158,База!$K$3:$K$152))</f>
        <v>0</v>
      </c>
      <c r="AC158" s="46" t="s">
        <v>23</v>
      </c>
      <c r="AD158" s="46">
        <f ca="1">IF(COUNTIFS(Распис!$B$4:$B$300,$A158,Распис!$C$4:$C$300,"&lt;="&amp;AD$1,Распис!$D$4:$D$300,"&gt;="&amp;AD$1)&gt;0,SUMIFS(Распис!$F$4:$F$300,Распис!$B$4:$B$300,$A158,Распис!$C$4:$C$300,"&lt;="&amp;AD$1,Распис!$D$4:$D$300,"&gt;="&amp;AD$1),SUMIF(База!$B$3:$B$305,$A158,База!$F$3:$F$152))</f>
        <v>0</v>
      </c>
      <c r="AE158" s="46">
        <f ca="1">IF(COUNTIFS(Распис!$B$4:$B$300,$A158,Распис!$C$4:$C$300,"&lt;="&amp;AE$1,Распис!$D$4:$D$300,"&gt;="&amp;AE$1)&gt;0,SUMIFS(Распис!$G$4:$G$300,Распис!$B$4:$B$300,$A158,Распис!$C$4:$C$300,"&lt;="&amp;AE$1,Распис!$D$4:$D$300,"&gt;="&amp;AE$1),SUMIF(База!$B$3:$B$305,$A158,База!$G$3:$G$152))</f>
        <v>0</v>
      </c>
      <c r="AF158" s="46">
        <f ca="1">IF(COUNTIFS(Распис!$B$4:$B$300,$A158,Распис!$C$4:$C$300,"&lt;="&amp;AF$1,Распис!$D$4:$D$300,"&gt;="&amp;AF$1)&gt;0,SUMIFS(Распис!$H$4:$H$300,Распис!$B$4:$B$300,$A158,Распис!$C$4:$C$300,"&lt;="&amp;AF$1,Распис!$D$4:$D$300,"&gt;="&amp;AF$1),SUMIF(База!$B$3:$B$305,$A158,База!$H$3:$H$152))</f>
        <v>0</v>
      </c>
      <c r="AG158" s="46">
        <f t="shared" ca="1" si="33"/>
        <v>0</v>
      </c>
      <c r="AH158" s="46">
        <f ca="1">AG158-SUMIFS(Распред!$G$4:$G$300,Распред!$B$4:$B$300,"январь",Распред!$F$4:$F$300,A158)</f>
        <v>0</v>
      </c>
      <c r="AI158" s="46">
        <f ca="1">AH158+(COUNTIF(B158:AF158,"КД")+SUMIFS(Распред!$AH$4:$AH$300,Распред!$F$4:$F$300,A158,Распред!$B$4:$B$300,"январь"))*4</f>
        <v>20</v>
      </c>
      <c r="AJ158" s="46">
        <f t="shared" ca="1" si="34"/>
        <v>0</v>
      </c>
      <c r="AK158" s="46">
        <f t="shared" ca="1" si="35"/>
        <v>0</v>
      </c>
      <c r="AL158" s="46">
        <f>SUMIFS(Распред!$K$4:$K$300,Распред!$B$4:$B$300,"январь",Распред!$J$4:$J$300,A158)+SUMIFS(Распред!$M$4:$M$300,Распред!$B$4:$B$300,"январь",Распред!$L$4:$L$300,A158)+SUMIFS(Распред!$O$4:$O$300,Распред!$B$4:$B$300,"январь",Распред!$N$4:$N$300,A158)+SUMIFS(Распред!$Q$4:$Q$300,Распред!$B$4:$B$300,"январь",Распред!$P$4:$P$300,A158)+SUMIFS(Распред!$S$4:$S$300,Распред!$B$4:$B$300,"январь",Распред!$R$4:$R$300,A158)+SUMIFS(Распред!$U$4:$U$300,Распред!$B$4:$B$300,"январь",Распред!$T$4:$T$300,A158)+SUMIFS(Распред!$W$4:$W$300,Распред!$B$4:$B$300,"январь",Распред!$V$4:$V$300,A158)+SUMIFS(Распред!$Y$4:$Y$300,Распред!$B$4:$B$300,"январь",Распред!$X$4:$X$300,A158)+SUMIFS(Распред!$AA$4:$AA$300,Распред!$B$4:$B$300,"январь",Распред!$Z$4:$Z$300,A158)+SUMIFS(Распред!$AC$4:$AC$300,Распред!$B$4:$B$300,"январь",Распред!$AB$4:$AB$300,A158)</f>
        <v>0</v>
      </c>
      <c r="AM158" s="46">
        <f t="shared" ca="1" si="36"/>
        <v>0</v>
      </c>
      <c r="AN158" s="46">
        <f t="shared" ca="1" si="37"/>
        <v>0</v>
      </c>
      <c r="AO158" s="46">
        <f t="shared" ca="1" si="38"/>
        <v>0</v>
      </c>
      <c r="AP158" s="46"/>
      <c r="AQ158" s="46">
        <f t="shared" ca="1" si="31"/>
        <v>0</v>
      </c>
      <c r="AR158" s="47"/>
      <c r="AS158" s="47">
        <f t="shared" ca="1" si="39"/>
        <v>0</v>
      </c>
      <c r="AT158" s="47"/>
      <c r="AU158" s="47"/>
      <c r="AV158" s="47"/>
      <c r="AW158" s="47"/>
      <c r="AX158" s="47"/>
      <c r="AY158" s="47"/>
      <c r="AZ158" s="47"/>
      <c r="BA158" s="47"/>
      <c r="BB158" s="47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</row>
    <row r="159" spans="1:78" x14ac:dyDescent="0.25">
      <c r="A159" s="47">
        <f>База!B159</f>
        <v>0</v>
      </c>
      <c r="B159" s="46" t="s">
        <v>24</v>
      </c>
      <c r="C159" s="46" t="s">
        <v>24</v>
      </c>
      <c r="D159" s="46" t="s">
        <v>25</v>
      </c>
      <c r="E159" s="46" t="s">
        <v>25</v>
      </c>
      <c r="F159" s="46" t="s">
        <v>25</v>
      </c>
      <c r="G159" s="46" t="s">
        <v>25</v>
      </c>
      <c r="H159" s="46" t="s">
        <v>23</v>
      </c>
      <c r="I159" s="46" t="s">
        <v>25</v>
      </c>
      <c r="J159" s="46">
        <f ca="1">IF(COUNTIFS(Распис!$B$4:$B$300,$A159,Распис!$C$4:$C$300,"&lt;="&amp;J$1,Распис!$D$4:$D$300,"&gt;="&amp;J$1)&gt;0,SUMIFS(Распис!$G$4:$G$300,Распис!$B$4:$B$300,$A159,Распис!$C$4:$C$300,"&lt;="&amp;J$1,Распис!$D$4:$D$300,"&gt;="&amp;J$1),SUMIF(База!$B$3:$B$305,$A159,База!$G$3:$G$152))</f>
        <v>0</v>
      </c>
      <c r="K159" s="46">
        <f ca="1">IF(COUNTIFS(Распис!$B$4:$B$300,$A159,Распис!$C$4:$C$300,"&lt;="&amp;K$1,Распис!$D$4:$D$300,"&gt;="&amp;K$1)&gt;0,SUMIFS(Распис!$H$4:$H$300,Распис!$B$4:$B$300,$A159,Распис!$C$4:$C$300,"&lt;="&amp;K$1,Распис!$D$4:$D$300,"&gt;="&amp;K$1),SUMIF(База!$B$3:$B$305,$A159,База!$H$3:$H$152))</f>
        <v>0</v>
      </c>
      <c r="L159" s="46">
        <f ca="1">IF(COUNTIFS(Распис!$B$4:$B$300,$A159,Распис!$C$4:$C$300,"&lt;="&amp;L$1,Распис!$D$4:$D$300,"&gt;="&amp;L$1)&gt;0,SUMIFS(Распис!$I$4:$I$300,Распис!$B$4:$B$300,$A159,Распис!$C$4:$C$300,"&lt;="&amp;L$1,Распис!$D$4:$D$300,"&gt;="&amp;L$1),SUMIF(База!$B$3:$B$305,$A159,База!$I$3:$I$152))</f>
        <v>0</v>
      </c>
      <c r="M159" s="46">
        <f ca="1">IF(COUNTIFS(Распис!$B$4:$B$300,$A159,Распис!$C$4:$C$300,"&lt;="&amp;M$1,Распис!$D$4:$D$300,"&gt;="&amp;M$1)&gt;0,SUMIFS(Распис!$J$4:$J$300,Распис!$B$4:$B$300,$A159,Распис!$C$4:$C$300,"&lt;="&amp;M$1,Распис!$D$4:$D$300,"&gt;="&amp;M$1),SUMIF(База!$B$3:$B$305,$A159,База!$J$3:$J$152))</f>
        <v>0</v>
      </c>
      <c r="N159" s="46">
        <f ca="1">IF(COUNTIFS(Распис!$B$4:$B$300,$A159,Распис!$C$4:$C$300,"&lt;="&amp;N$1,Распис!$D$4:$D$300,"&gt;="&amp;N$1)&gt;0,SUMIFS(Распис!$K$4:$K$300,Распис!$B$4:$B$300,$A159,Распис!$C$4:$C$300,"&lt;="&amp;N$1,Распис!$D$4:$D$300,"&gt;="&amp;N$1),SUMIF(База!$B$3:$B$305,$A159,База!$K$3:$K$152))</f>
        <v>0</v>
      </c>
      <c r="O159" s="46" t="s">
        <v>23</v>
      </c>
      <c r="P159" s="46">
        <f ca="1">IF(COUNTIFS(Распис!$B$4:$B$300,$A159,Распис!$C$4:$C$300,"&lt;="&amp;P$1,Распис!$D$4:$D$300,"&gt;="&amp;P$1)&gt;0,SUMIFS(Распис!$F$4:$F$300,Распис!$B$4:$B$300,$A159,Распис!$C$4:$C$300,"&lt;="&amp;P$1,Распис!$D$4:$D$300,"&gt;="&amp;P$1),SUMIF(База!$B$3:$B$305,$A159,База!$F$3:$F$152))</f>
        <v>0</v>
      </c>
      <c r="Q159" s="46">
        <f ca="1">IF(COUNTIFS(Распис!$B$4:$B$300,$A159,Распис!$C$4:$C$300,"&lt;="&amp;Q$1,Распис!$D$4:$D$300,"&gt;="&amp;Q$1)&gt;0,SUMIFS(Распис!$G$4:$G$300,Распис!$B$4:$B$300,$A159,Распис!$C$4:$C$300,"&lt;="&amp;Q$1,Распис!$D$4:$D$300,"&gt;="&amp;Q$1),SUMIF(База!$B$3:$B$305,$A159,База!$G$3:$G$152))</f>
        <v>0</v>
      </c>
      <c r="R159" s="46">
        <f ca="1">IF(COUNTIFS(Распис!$B$4:$B$300,$A159,Распис!$C$4:$C$300,"&lt;="&amp;R$1,Распис!$D$4:$D$300,"&gt;="&amp;R$1)&gt;0,SUMIFS(Распис!$H$4:$H$300,Распис!$B$4:$B$300,$A159,Распис!$C$4:$C$300,"&lt;="&amp;R$1,Распис!$D$4:$D$300,"&gt;="&amp;R$1),SUMIF(База!$B$3:$B$305,$A159,База!$H$3:$H$152))</f>
        <v>0</v>
      </c>
      <c r="S159" s="46">
        <f ca="1">IF(COUNTIFS(Распис!$B$4:$B$300,$A159,Распис!$C$4:$C$300,"&lt;="&amp;S$1,Распис!$D$4:$D$300,"&gt;="&amp;S$1)&gt;0,SUMIFS(Распис!$I$4:$I$300,Распис!$B$4:$B$300,$A159,Распис!$C$4:$C$300,"&lt;="&amp;S$1,Распис!$D$4:$D$300,"&gt;="&amp;S$1),SUMIF(База!$B$3:$B$305,$A159,База!$I$3:$I$152))</f>
        <v>0</v>
      </c>
      <c r="T159" s="46">
        <f ca="1">IF(COUNTIFS(Распис!$B$4:$B$300,$A159,Распис!$C$4:$C$300,"&lt;="&amp;T$1,Распис!$D$4:$D$300,"&gt;="&amp;T$1)&gt;0,SUMIFS(Распис!$J$4:$J$300,Распис!$B$4:$B$300,$A159,Распис!$C$4:$C$300,"&lt;="&amp;T$1,Распис!$D$4:$D$300,"&gt;="&amp;T$1),SUMIF(База!$B$3:$B$305,$A159,База!$J$3:$J$152))</f>
        <v>0</v>
      </c>
      <c r="U159" s="46">
        <f ca="1">IF(COUNTIFS(Распис!$B$4:$B$300,$A159,Распис!$C$4:$C$300,"&lt;="&amp;U$1,Распис!$D$4:$D$300,"&gt;="&amp;U$1)&gt;0,SUMIFS(Распис!$K$4:$K$300,Распис!$B$4:$B$300,$A159,Распис!$C$4:$C$300,"&lt;="&amp;U$1,Распис!$D$4:$D$300,"&gt;="&amp;U$1),SUMIF(База!$B$3:$B$305,$A159,База!$K$3:$K$152))</f>
        <v>0</v>
      </c>
      <c r="V159" s="46" t="s">
        <v>23</v>
      </c>
      <c r="W159" s="46">
        <f ca="1">IF(COUNTIFS(Распис!$B$4:$B$300,$A159,Распис!$C$4:$C$300,"&lt;="&amp;W$1,Распис!$D$4:$D$300,"&gt;="&amp;W$1)&gt;0,SUMIFS(Распис!$F$4:$F$300,Распис!$B$4:$B$300,$A159,Распис!$C$4:$C$300,"&lt;="&amp;W$1,Распис!$D$4:$D$300,"&gt;="&amp;W$1),SUMIF(База!$B$3:$B$305,$A159,База!$F$3:$F$152))</f>
        <v>0</v>
      </c>
      <c r="X159" s="46">
        <f ca="1">IF(COUNTIFS(Распис!$B$4:$B$300,$A159,Распис!$C$4:$C$300,"&lt;="&amp;X$1,Распис!$D$4:$D$300,"&gt;="&amp;X$1)&gt;0,SUMIFS(Распис!$G$4:$G$300,Распис!$B$4:$B$300,$A159,Распис!$C$4:$C$300,"&lt;="&amp;X$1,Распис!$D$4:$D$300,"&gt;="&amp;X$1),SUMIF(База!$B$3:$B$305,$A159,База!$G$3:$G$152))</f>
        <v>0</v>
      </c>
      <c r="Y159" s="46">
        <f ca="1">IF(COUNTIFS(Распис!$B$4:$B$300,$A159,Распис!$C$4:$C$300,"&lt;="&amp;Y$1,Распис!$D$4:$D$300,"&gt;="&amp;Y$1)&gt;0,SUMIFS(Распис!$H$4:$H$300,Распис!$B$4:$B$300,$A159,Распис!$C$4:$C$300,"&lt;="&amp;Y$1,Распис!$D$4:$D$300,"&gt;="&amp;Y$1),SUMIF(База!$B$3:$B$305,$A159,База!$H$3:$H$152))</f>
        <v>0</v>
      </c>
      <c r="Z159" s="46">
        <f ca="1">IF(COUNTIFS(Распис!$B$4:$B$300,$A159,Распис!$C$4:$C$300,"&lt;="&amp;Z$1,Распис!$D$4:$D$300,"&gt;="&amp;Z$1)&gt;0,SUMIFS(Распис!$I$4:$I$300,Распис!$B$4:$B$300,$A159,Распис!$C$4:$C$300,"&lt;="&amp;Z$1,Распис!$D$4:$D$300,"&gt;="&amp;Z$1),SUMIF(База!$B$3:$B$305,$A159,База!$I$3:$I$152))</f>
        <v>0</v>
      </c>
      <c r="AA159" s="46">
        <f ca="1">IF(COUNTIFS(Распис!$B$4:$B$300,$A159,Распис!$C$4:$C$300,"&lt;="&amp;AA$1,Распис!$D$4:$D$300,"&gt;="&amp;AA$1)&gt;0,SUMIFS(Распис!$J$4:$J$300,Распис!$B$4:$B$300,$A159,Распис!$C$4:$C$300,"&lt;="&amp;AA$1,Распис!$D$4:$D$300,"&gt;="&amp;AA$1),SUMIF(База!$B$3:$B$305,$A159,База!$J$3:$J$152))</f>
        <v>0</v>
      </c>
      <c r="AB159" s="46">
        <f ca="1">IF(COUNTIFS(Распис!$B$4:$B$300,$A159,Распис!$C$4:$C$300,"&lt;="&amp;AB$1,Распис!$D$4:$D$300,"&gt;="&amp;AB$1)&gt;0,SUMIFS(Распис!$K$4:$K$300,Распис!$B$4:$B$300,$A159,Распис!$C$4:$C$300,"&lt;="&amp;AB$1,Распис!$D$4:$D$300,"&gt;="&amp;AB$1),SUMIF(База!$B$3:$B$305,$A159,База!$K$3:$K$152))</f>
        <v>0</v>
      </c>
      <c r="AC159" s="46" t="s">
        <v>23</v>
      </c>
      <c r="AD159" s="46">
        <f ca="1">IF(COUNTIFS(Распис!$B$4:$B$300,$A159,Распис!$C$4:$C$300,"&lt;="&amp;AD$1,Распис!$D$4:$D$300,"&gt;="&amp;AD$1)&gt;0,SUMIFS(Распис!$F$4:$F$300,Распис!$B$4:$B$300,$A159,Распис!$C$4:$C$300,"&lt;="&amp;AD$1,Распис!$D$4:$D$300,"&gt;="&amp;AD$1),SUMIF(База!$B$3:$B$305,$A159,База!$F$3:$F$152))</f>
        <v>0</v>
      </c>
      <c r="AE159" s="46">
        <f ca="1">IF(COUNTIFS(Распис!$B$4:$B$300,$A159,Распис!$C$4:$C$300,"&lt;="&amp;AE$1,Распис!$D$4:$D$300,"&gt;="&amp;AE$1)&gt;0,SUMIFS(Распис!$G$4:$G$300,Распис!$B$4:$B$300,$A159,Распис!$C$4:$C$300,"&lt;="&amp;AE$1,Распис!$D$4:$D$300,"&gt;="&amp;AE$1),SUMIF(База!$B$3:$B$305,$A159,База!$G$3:$G$152))</f>
        <v>0</v>
      </c>
      <c r="AF159" s="46">
        <f ca="1">IF(COUNTIFS(Распис!$B$4:$B$300,$A159,Распис!$C$4:$C$300,"&lt;="&amp;AF$1,Распис!$D$4:$D$300,"&gt;="&amp;AF$1)&gt;0,SUMIFS(Распис!$H$4:$H$300,Распис!$B$4:$B$300,$A159,Распис!$C$4:$C$300,"&lt;="&amp;AF$1,Распис!$D$4:$D$300,"&gt;="&amp;AF$1),SUMIF(База!$B$3:$B$305,$A159,База!$H$3:$H$152))</f>
        <v>0</v>
      </c>
      <c r="AG159" s="46">
        <f t="shared" ca="1" si="33"/>
        <v>0</v>
      </c>
      <c r="AH159" s="46">
        <f ca="1">AG159-SUMIFS(Распред!$G$4:$G$300,Распред!$B$4:$B$300,"январь",Распред!$F$4:$F$300,A159)</f>
        <v>0</v>
      </c>
      <c r="AI159" s="46">
        <f ca="1">AH159+(COUNTIF(B159:AF159,"КД")+SUMIFS(Распред!$AH$4:$AH$300,Распред!$F$4:$F$300,A159,Распред!$B$4:$B$300,"январь"))*4</f>
        <v>20</v>
      </c>
      <c r="AJ159" s="46">
        <f t="shared" ca="1" si="34"/>
        <v>0</v>
      </c>
      <c r="AK159" s="46">
        <f t="shared" ca="1" si="35"/>
        <v>0</v>
      </c>
      <c r="AL159" s="46">
        <f>SUMIFS(Распред!$K$4:$K$300,Распред!$B$4:$B$300,"январь",Распред!$J$4:$J$300,A159)+SUMIFS(Распред!$M$4:$M$300,Распред!$B$4:$B$300,"январь",Распред!$L$4:$L$300,A159)+SUMIFS(Распред!$O$4:$O$300,Распред!$B$4:$B$300,"январь",Распред!$N$4:$N$300,A159)+SUMIFS(Распред!$Q$4:$Q$300,Распред!$B$4:$B$300,"январь",Распред!$P$4:$P$300,A159)+SUMIFS(Распред!$S$4:$S$300,Распред!$B$4:$B$300,"январь",Распред!$R$4:$R$300,A159)+SUMIFS(Распред!$U$4:$U$300,Распред!$B$4:$B$300,"январь",Распред!$T$4:$T$300,A159)+SUMIFS(Распред!$W$4:$W$300,Распред!$B$4:$B$300,"январь",Распред!$V$4:$V$300,A159)+SUMIFS(Распред!$Y$4:$Y$300,Распред!$B$4:$B$300,"январь",Распред!$X$4:$X$300,A159)+SUMIFS(Распред!$AA$4:$AA$300,Распред!$B$4:$B$300,"январь",Распред!$Z$4:$Z$300,A159)+SUMIFS(Распред!$AC$4:$AC$300,Распред!$B$4:$B$300,"январь",Распред!$AB$4:$AB$300,A159)</f>
        <v>0</v>
      </c>
      <c r="AM159" s="46">
        <f t="shared" ca="1" si="36"/>
        <v>0</v>
      </c>
      <c r="AN159" s="46">
        <f t="shared" ca="1" si="37"/>
        <v>0</v>
      </c>
      <c r="AO159" s="46">
        <f t="shared" ca="1" si="38"/>
        <v>0</v>
      </c>
      <c r="AP159" s="46"/>
      <c r="AQ159" s="46">
        <f t="shared" ca="1" si="31"/>
        <v>0</v>
      </c>
      <c r="AR159" s="47"/>
      <c r="AS159" s="47">
        <f t="shared" ca="1" si="39"/>
        <v>0</v>
      </c>
      <c r="AT159" s="47"/>
      <c r="AU159" s="47"/>
      <c r="AV159" s="47"/>
      <c r="AW159" s="47"/>
      <c r="AX159" s="47"/>
      <c r="AY159" s="47"/>
      <c r="AZ159" s="47"/>
      <c r="BA159" s="47"/>
      <c r="BB159" s="47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</row>
    <row r="160" spans="1:78" x14ac:dyDescent="0.25">
      <c r="A160" s="47">
        <f>База!B160</f>
        <v>0</v>
      </c>
      <c r="B160" s="46" t="s">
        <v>24</v>
      </c>
      <c r="C160" s="46" t="s">
        <v>24</v>
      </c>
      <c r="D160" s="46" t="s">
        <v>25</v>
      </c>
      <c r="E160" s="46" t="s">
        <v>25</v>
      </c>
      <c r="F160" s="46" t="s">
        <v>25</v>
      </c>
      <c r="G160" s="46" t="s">
        <v>25</v>
      </c>
      <c r="H160" s="46" t="s">
        <v>23</v>
      </c>
      <c r="I160" s="46" t="s">
        <v>25</v>
      </c>
      <c r="J160" s="46">
        <f ca="1">IF(COUNTIFS(Распис!$B$4:$B$300,$A160,Распис!$C$4:$C$300,"&lt;="&amp;J$1,Распис!$D$4:$D$300,"&gt;="&amp;J$1)&gt;0,SUMIFS(Распис!$G$4:$G$300,Распис!$B$4:$B$300,$A160,Распис!$C$4:$C$300,"&lt;="&amp;J$1,Распис!$D$4:$D$300,"&gt;="&amp;J$1),SUMIF(База!$B$3:$B$305,$A160,База!$G$3:$G$152))</f>
        <v>0</v>
      </c>
      <c r="K160" s="46">
        <f ca="1">IF(COUNTIFS(Распис!$B$4:$B$300,$A160,Распис!$C$4:$C$300,"&lt;="&amp;K$1,Распис!$D$4:$D$300,"&gt;="&amp;K$1)&gt;0,SUMIFS(Распис!$H$4:$H$300,Распис!$B$4:$B$300,$A160,Распис!$C$4:$C$300,"&lt;="&amp;K$1,Распис!$D$4:$D$300,"&gt;="&amp;K$1),SUMIF(База!$B$3:$B$305,$A160,База!$H$3:$H$152))</f>
        <v>0</v>
      </c>
      <c r="L160" s="46">
        <f ca="1">IF(COUNTIFS(Распис!$B$4:$B$300,$A160,Распис!$C$4:$C$300,"&lt;="&amp;L$1,Распис!$D$4:$D$300,"&gt;="&amp;L$1)&gt;0,SUMIFS(Распис!$I$4:$I$300,Распис!$B$4:$B$300,$A160,Распис!$C$4:$C$300,"&lt;="&amp;L$1,Распис!$D$4:$D$300,"&gt;="&amp;L$1),SUMIF(База!$B$3:$B$305,$A160,База!$I$3:$I$152))</f>
        <v>0</v>
      </c>
      <c r="M160" s="46">
        <f ca="1">IF(COUNTIFS(Распис!$B$4:$B$300,$A160,Распис!$C$4:$C$300,"&lt;="&amp;M$1,Распис!$D$4:$D$300,"&gt;="&amp;M$1)&gt;0,SUMIFS(Распис!$J$4:$J$300,Распис!$B$4:$B$300,$A160,Распис!$C$4:$C$300,"&lt;="&amp;M$1,Распис!$D$4:$D$300,"&gt;="&amp;M$1),SUMIF(База!$B$3:$B$305,$A160,База!$J$3:$J$152))</f>
        <v>0</v>
      </c>
      <c r="N160" s="46">
        <f ca="1">IF(COUNTIFS(Распис!$B$4:$B$300,$A160,Распис!$C$4:$C$300,"&lt;="&amp;N$1,Распис!$D$4:$D$300,"&gt;="&amp;N$1)&gt;0,SUMIFS(Распис!$K$4:$K$300,Распис!$B$4:$B$300,$A160,Распис!$C$4:$C$300,"&lt;="&amp;N$1,Распис!$D$4:$D$300,"&gt;="&amp;N$1),SUMIF(База!$B$3:$B$305,$A160,База!$K$3:$K$152))</f>
        <v>0</v>
      </c>
      <c r="O160" s="46" t="s">
        <v>23</v>
      </c>
      <c r="P160" s="46">
        <f ca="1">IF(COUNTIFS(Распис!$B$4:$B$300,$A160,Распис!$C$4:$C$300,"&lt;="&amp;P$1,Распис!$D$4:$D$300,"&gt;="&amp;P$1)&gt;0,SUMIFS(Распис!$F$4:$F$300,Распис!$B$4:$B$300,$A160,Распис!$C$4:$C$300,"&lt;="&amp;P$1,Распис!$D$4:$D$300,"&gt;="&amp;P$1),SUMIF(База!$B$3:$B$305,$A160,База!$F$3:$F$152))</f>
        <v>0</v>
      </c>
      <c r="Q160" s="46">
        <f ca="1">IF(COUNTIFS(Распис!$B$4:$B$300,$A160,Распис!$C$4:$C$300,"&lt;="&amp;Q$1,Распис!$D$4:$D$300,"&gt;="&amp;Q$1)&gt;0,SUMIFS(Распис!$G$4:$G$300,Распис!$B$4:$B$300,$A160,Распис!$C$4:$C$300,"&lt;="&amp;Q$1,Распис!$D$4:$D$300,"&gt;="&amp;Q$1),SUMIF(База!$B$3:$B$305,$A160,База!$G$3:$G$152))</f>
        <v>0</v>
      </c>
      <c r="R160" s="46">
        <f ca="1">IF(COUNTIFS(Распис!$B$4:$B$300,$A160,Распис!$C$4:$C$300,"&lt;="&amp;R$1,Распис!$D$4:$D$300,"&gt;="&amp;R$1)&gt;0,SUMIFS(Распис!$H$4:$H$300,Распис!$B$4:$B$300,$A160,Распис!$C$4:$C$300,"&lt;="&amp;R$1,Распис!$D$4:$D$300,"&gt;="&amp;R$1),SUMIF(База!$B$3:$B$305,$A160,База!$H$3:$H$152))</f>
        <v>0</v>
      </c>
      <c r="S160" s="46">
        <f ca="1">IF(COUNTIFS(Распис!$B$4:$B$300,$A160,Распис!$C$4:$C$300,"&lt;="&amp;S$1,Распис!$D$4:$D$300,"&gt;="&amp;S$1)&gt;0,SUMIFS(Распис!$I$4:$I$300,Распис!$B$4:$B$300,$A160,Распис!$C$4:$C$300,"&lt;="&amp;S$1,Распис!$D$4:$D$300,"&gt;="&amp;S$1),SUMIF(База!$B$3:$B$305,$A160,База!$I$3:$I$152))</f>
        <v>0</v>
      </c>
      <c r="T160" s="46">
        <f ca="1">IF(COUNTIFS(Распис!$B$4:$B$300,$A160,Распис!$C$4:$C$300,"&lt;="&amp;T$1,Распис!$D$4:$D$300,"&gt;="&amp;T$1)&gt;0,SUMIFS(Распис!$J$4:$J$300,Распис!$B$4:$B$300,$A160,Распис!$C$4:$C$300,"&lt;="&amp;T$1,Распис!$D$4:$D$300,"&gt;="&amp;T$1),SUMIF(База!$B$3:$B$305,$A160,База!$J$3:$J$152))</f>
        <v>0</v>
      </c>
      <c r="U160" s="46">
        <f ca="1">IF(COUNTIFS(Распис!$B$4:$B$300,$A160,Распис!$C$4:$C$300,"&lt;="&amp;U$1,Распис!$D$4:$D$300,"&gt;="&amp;U$1)&gt;0,SUMIFS(Распис!$K$4:$K$300,Распис!$B$4:$B$300,$A160,Распис!$C$4:$C$300,"&lt;="&amp;U$1,Распис!$D$4:$D$300,"&gt;="&amp;U$1),SUMIF(База!$B$3:$B$305,$A160,База!$K$3:$K$152))</f>
        <v>0</v>
      </c>
      <c r="V160" s="46" t="s">
        <v>23</v>
      </c>
      <c r="W160" s="46">
        <f ca="1">IF(COUNTIFS(Распис!$B$4:$B$300,$A160,Распис!$C$4:$C$300,"&lt;="&amp;W$1,Распис!$D$4:$D$300,"&gt;="&amp;W$1)&gt;0,SUMIFS(Распис!$F$4:$F$300,Распис!$B$4:$B$300,$A160,Распис!$C$4:$C$300,"&lt;="&amp;W$1,Распис!$D$4:$D$300,"&gt;="&amp;W$1),SUMIF(База!$B$3:$B$305,$A160,База!$F$3:$F$152))</f>
        <v>0</v>
      </c>
      <c r="X160" s="46">
        <f ca="1">IF(COUNTIFS(Распис!$B$4:$B$300,$A160,Распис!$C$4:$C$300,"&lt;="&amp;X$1,Распис!$D$4:$D$300,"&gt;="&amp;X$1)&gt;0,SUMIFS(Распис!$G$4:$G$300,Распис!$B$4:$B$300,$A160,Распис!$C$4:$C$300,"&lt;="&amp;X$1,Распис!$D$4:$D$300,"&gt;="&amp;X$1),SUMIF(База!$B$3:$B$305,$A160,База!$G$3:$G$152))</f>
        <v>0</v>
      </c>
      <c r="Y160" s="46">
        <f ca="1">IF(COUNTIFS(Распис!$B$4:$B$300,$A160,Распис!$C$4:$C$300,"&lt;="&amp;Y$1,Распис!$D$4:$D$300,"&gt;="&amp;Y$1)&gt;0,SUMIFS(Распис!$H$4:$H$300,Распис!$B$4:$B$300,$A160,Распис!$C$4:$C$300,"&lt;="&amp;Y$1,Распис!$D$4:$D$300,"&gt;="&amp;Y$1),SUMIF(База!$B$3:$B$305,$A160,База!$H$3:$H$152))</f>
        <v>0</v>
      </c>
      <c r="Z160" s="46">
        <f ca="1">IF(COUNTIFS(Распис!$B$4:$B$300,$A160,Распис!$C$4:$C$300,"&lt;="&amp;Z$1,Распис!$D$4:$D$300,"&gt;="&amp;Z$1)&gt;0,SUMIFS(Распис!$I$4:$I$300,Распис!$B$4:$B$300,$A160,Распис!$C$4:$C$300,"&lt;="&amp;Z$1,Распис!$D$4:$D$300,"&gt;="&amp;Z$1),SUMIF(База!$B$3:$B$305,$A160,База!$I$3:$I$152))</f>
        <v>0</v>
      </c>
      <c r="AA160" s="46">
        <f ca="1">IF(COUNTIFS(Распис!$B$4:$B$300,$A160,Распис!$C$4:$C$300,"&lt;="&amp;AA$1,Распис!$D$4:$D$300,"&gt;="&amp;AA$1)&gt;0,SUMIFS(Распис!$J$4:$J$300,Распис!$B$4:$B$300,$A160,Распис!$C$4:$C$300,"&lt;="&amp;AA$1,Распис!$D$4:$D$300,"&gt;="&amp;AA$1),SUMIF(База!$B$3:$B$305,$A160,База!$J$3:$J$152))</f>
        <v>0</v>
      </c>
      <c r="AB160" s="46">
        <f ca="1">IF(COUNTIFS(Распис!$B$4:$B$300,$A160,Распис!$C$4:$C$300,"&lt;="&amp;AB$1,Распис!$D$4:$D$300,"&gt;="&amp;AB$1)&gt;0,SUMIFS(Распис!$K$4:$K$300,Распис!$B$4:$B$300,$A160,Распис!$C$4:$C$300,"&lt;="&amp;AB$1,Распис!$D$4:$D$300,"&gt;="&amp;AB$1),SUMIF(База!$B$3:$B$305,$A160,База!$K$3:$K$152))</f>
        <v>0</v>
      </c>
      <c r="AC160" s="46" t="s">
        <v>23</v>
      </c>
      <c r="AD160" s="46">
        <f ca="1">IF(COUNTIFS(Распис!$B$4:$B$300,$A160,Распис!$C$4:$C$300,"&lt;="&amp;AD$1,Распис!$D$4:$D$300,"&gt;="&amp;AD$1)&gt;0,SUMIFS(Распис!$F$4:$F$300,Распис!$B$4:$B$300,$A160,Распис!$C$4:$C$300,"&lt;="&amp;AD$1,Распис!$D$4:$D$300,"&gt;="&amp;AD$1),SUMIF(База!$B$3:$B$305,$A160,База!$F$3:$F$152))</f>
        <v>0</v>
      </c>
      <c r="AE160" s="46">
        <f ca="1">IF(COUNTIFS(Распис!$B$4:$B$300,$A160,Распис!$C$4:$C$300,"&lt;="&amp;AE$1,Распис!$D$4:$D$300,"&gt;="&amp;AE$1)&gt;0,SUMIFS(Распис!$G$4:$G$300,Распис!$B$4:$B$300,$A160,Распис!$C$4:$C$300,"&lt;="&amp;AE$1,Распис!$D$4:$D$300,"&gt;="&amp;AE$1),SUMIF(База!$B$3:$B$305,$A160,База!$G$3:$G$152))</f>
        <v>0</v>
      </c>
      <c r="AF160" s="46">
        <f ca="1">IF(COUNTIFS(Распис!$B$4:$B$300,$A160,Распис!$C$4:$C$300,"&lt;="&amp;AF$1,Распис!$D$4:$D$300,"&gt;="&amp;AF$1)&gt;0,SUMIFS(Распис!$H$4:$H$300,Распис!$B$4:$B$300,$A160,Распис!$C$4:$C$300,"&lt;="&amp;AF$1,Распис!$D$4:$D$300,"&gt;="&amp;AF$1),SUMIF(База!$B$3:$B$305,$A160,База!$H$3:$H$152))</f>
        <v>0</v>
      </c>
      <c r="AG160" s="46">
        <f t="shared" ca="1" si="33"/>
        <v>0</v>
      </c>
      <c r="AH160" s="46">
        <f ca="1">AG160-SUMIFS(Распред!$G$4:$G$300,Распред!$B$4:$B$300,"январь",Распред!$F$4:$F$300,A160)</f>
        <v>0</v>
      </c>
      <c r="AI160" s="46">
        <f ca="1">AH160+(COUNTIF(B160:AF160,"КД")+SUMIFS(Распред!$AH$4:$AH$300,Распред!$F$4:$F$300,A160,Распред!$B$4:$B$300,"январь"))*4</f>
        <v>20</v>
      </c>
      <c r="AJ160" s="46">
        <f t="shared" ca="1" si="34"/>
        <v>0</v>
      </c>
      <c r="AK160" s="46">
        <f t="shared" ca="1" si="35"/>
        <v>0</v>
      </c>
      <c r="AL160" s="46">
        <f>SUMIFS(Распред!$K$4:$K$300,Распред!$B$4:$B$300,"январь",Распред!$J$4:$J$300,A160)+SUMIFS(Распред!$M$4:$M$300,Распред!$B$4:$B$300,"январь",Распред!$L$4:$L$300,A160)+SUMIFS(Распред!$O$4:$O$300,Распред!$B$4:$B$300,"январь",Распред!$N$4:$N$300,A160)+SUMIFS(Распред!$Q$4:$Q$300,Распред!$B$4:$B$300,"январь",Распред!$P$4:$P$300,A160)+SUMIFS(Распред!$S$4:$S$300,Распред!$B$4:$B$300,"январь",Распред!$R$4:$R$300,A160)+SUMIFS(Распред!$U$4:$U$300,Распред!$B$4:$B$300,"январь",Распред!$T$4:$T$300,A160)+SUMIFS(Распред!$W$4:$W$300,Распред!$B$4:$B$300,"январь",Распред!$V$4:$V$300,A160)+SUMIFS(Распред!$Y$4:$Y$300,Распред!$B$4:$B$300,"январь",Распред!$X$4:$X$300,A160)+SUMIFS(Распред!$AA$4:$AA$300,Распред!$B$4:$B$300,"январь",Распред!$Z$4:$Z$300,A160)+SUMIFS(Распред!$AC$4:$AC$300,Распред!$B$4:$B$300,"январь",Распред!$AB$4:$AB$300,A160)</f>
        <v>0</v>
      </c>
      <c r="AM160" s="46">
        <f t="shared" ca="1" si="36"/>
        <v>0</v>
      </c>
      <c r="AN160" s="46">
        <f t="shared" ca="1" si="37"/>
        <v>0</v>
      </c>
      <c r="AO160" s="46">
        <f t="shared" ca="1" si="38"/>
        <v>0</v>
      </c>
      <c r="AP160" s="46"/>
      <c r="AQ160" s="46">
        <f t="shared" ca="1" si="31"/>
        <v>0</v>
      </c>
      <c r="AR160" s="47"/>
      <c r="AS160" s="47">
        <f t="shared" ca="1" si="39"/>
        <v>0</v>
      </c>
      <c r="AT160" s="47"/>
      <c r="AU160" s="47"/>
      <c r="AV160" s="47"/>
      <c r="AW160" s="47"/>
      <c r="AX160" s="47"/>
      <c r="AY160" s="47"/>
      <c r="AZ160" s="47"/>
      <c r="BA160" s="47"/>
      <c r="BB160" s="47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</row>
    <row r="161" spans="1:78" x14ac:dyDescent="0.25">
      <c r="A161" s="47">
        <f>База!B161</f>
        <v>0</v>
      </c>
      <c r="B161" s="46" t="s">
        <v>24</v>
      </c>
      <c r="C161" s="46" t="s">
        <v>24</v>
      </c>
      <c r="D161" s="46" t="s">
        <v>25</v>
      </c>
      <c r="E161" s="46" t="s">
        <v>25</v>
      </c>
      <c r="F161" s="46" t="s">
        <v>25</v>
      </c>
      <c r="G161" s="46" t="s">
        <v>25</v>
      </c>
      <c r="H161" s="46" t="s">
        <v>23</v>
      </c>
      <c r="I161" s="46" t="s">
        <v>25</v>
      </c>
      <c r="J161" s="46">
        <f ca="1">IF(COUNTIFS(Распис!$B$4:$B$300,$A161,Распис!$C$4:$C$300,"&lt;="&amp;J$1,Распис!$D$4:$D$300,"&gt;="&amp;J$1)&gt;0,SUMIFS(Распис!$G$4:$G$300,Распис!$B$4:$B$300,$A161,Распис!$C$4:$C$300,"&lt;="&amp;J$1,Распис!$D$4:$D$300,"&gt;="&amp;J$1),SUMIF(База!$B$3:$B$305,$A161,База!$G$3:$G$152))</f>
        <v>0</v>
      </c>
      <c r="K161" s="46">
        <f ca="1">IF(COUNTIFS(Распис!$B$4:$B$300,$A161,Распис!$C$4:$C$300,"&lt;="&amp;K$1,Распис!$D$4:$D$300,"&gt;="&amp;K$1)&gt;0,SUMIFS(Распис!$H$4:$H$300,Распис!$B$4:$B$300,$A161,Распис!$C$4:$C$300,"&lt;="&amp;K$1,Распис!$D$4:$D$300,"&gt;="&amp;K$1),SUMIF(База!$B$3:$B$305,$A161,База!$H$3:$H$152))</f>
        <v>0</v>
      </c>
      <c r="L161" s="46">
        <f ca="1">IF(COUNTIFS(Распис!$B$4:$B$300,$A161,Распис!$C$4:$C$300,"&lt;="&amp;L$1,Распис!$D$4:$D$300,"&gt;="&amp;L$1)&gt;0,SUMIFS(Распис!$I$4:$I$300,Распис!$B$4:$B$300,$A161,Распис!$C$4:$C$300,"&lt;="&amp;L$1,Распис!$D$4:$D$300,"&gt;="&amp;L$1),SUMIF(База!$B$3:$B$305,$A161,База!$I$3:$I$152))</f>
        <v>0</v>
      </c>
      <c r="M161" s="46">
        <f ca="1">IF(COUNTIFS(Распис!$B$4:$B$300,$A161,Распис!$C$4:$C$300,"&lt;="&amp;M$1,Распис!$D$4:$D$300,"&gt;="&amp;M$1)&gt;0,SUMIFS(Распис!$J$4:$J$300,Распис!$B$4:$B$300,$A161,Распис!$C$4:$C$300,"&lt;="&amp;M$1,Распис!$D$4:$D$300,"&gt;="&amp;M$1),SUMIF(База!$B$3:$B$305,$A161,База!$J$3:$J$152))</f>
        <v>0</v>
      </c>
      <c r="N161" s="46">
        <f ca="1">IF(COUNTIFS(Распис!$B$4:$B$300,$A161,Распис!$C$4:$C$300,"&lt;="&amp;N$1,Распис!$D$4:$D$300,"&gt;="&amp;N$1)&gt;0,SUMIFS(Распис!$K$4:$K$300,Распис!$B$4:$B$300,$A161,Распис!$C$4:$C$300,"&lt;="&amp;N$1,Распис!$D$4:$D$300,"&gt;="&amp;N$1),SUMIF(База!$B$3:$B$305,$A161,База!$K$3:$K$152))</f>
        <v>0</v>
      </c>
      <c r="O161" s="46" t="s">
        <v>23</v>
      </c>
      <c r="P161" s="46">
        <f ca="1">IF(COUNTIFS(Распис!$B$4:$B$300,$A161,Распис!$C$4:$C$300,"&lt;="&amp;P$1,Распис!$D$4:$D$300,"&gt;="&amp;P$1)&gt;0,SUMIFS(Распис!$F$4:$F$300,Распис!$B$4:$B$300,$A161,Распис!$C$4:$C$300,"&lt;="&amp;P$1,Распис!$D$4:$D$300,"&gt;="&amp;P$1),SUMIF(База!$B$3:$B$305,$A161,База!$F$3:$F$152))</f>
        <v>0</v>
      </c>
      <c r="Q161" s="46">
        <f ca="1">IF(COUNTIFS(Распис!$B$4:$B$300,$A161,Распис!$C$4:$C$300,"&lt;="&amp;Q$1,Распис!$D$4:$D$300,"&gt;="&amp;Q$1)&gt;0,SUMIFS(Распис!$G$4:$G$300,Распис!$B$4:$B$300,$A161,Распис!$C$4:$C$300,"&lt;="&amp;Q$1,Распис!$D$4:$D$300,"&gt;="&amp;Q$1),SUMIF(База!$B$3:$B$305,$A161,База!$G$3:$G$152))</f>
        <v>0</v>
      </c>
      <c r="R161" s="46">
        <f ca="1">IF(COUNTIFS(Распис!$B$4:$B$300,$A161,Распис!$C$4:$C$300,"&lt;="&amp;R$1,Распис!$D$4:$D$300,"&gt;="&amp;R$1)&gt;0,SUMIFS(Распис!$H$4:$H$300,Распис!$B$4:$B$300,$A161,Распис!$C$4:$C$300,"&lt;="&amp;R$1,Распис!$D$4:$D$300,"&gt;="&amp;R$1),SUMIF(База!$B$3:$B$305,$A161,База!$H$3:$H$152))</f>
        <v>0</v>
      </c>
      <c r="S161" s="46">
        <f ca="1">IF(COUNTIFS(Распис!$B$4:$B$300,$A161,Распис!$C$4:$C$300,"&lt;="&amp;S$1,Распис!$D$4:$D$300,"&gt;="&amp;S$1)&gt;0,SUMIFS(Распис!$I$4:$I$300,Распис!$B$4:$B$300,$A161,Распис!$C$4:$C$300,"&lt;="&amp;S$1,Распис!$D$4:$D$300,"&gt;="&amp;S$1),SUMIF(База!$B$3:$B$305,$A161,База!$I$3:$I$152))</f>
        <v>0</v>
      </c>
      <c r="T161" s="46">
        <f ca="1">IF(COUNTIFS(Распис!$B$4:$B$300,$A161,Распис!$C$4:$C$300,"&lt;="&amp;T$1,Распис!$D$4:$D$300,"&gt;="&amp;T$1)&gt;0,SUMIFS(Распис!$J$4:$J$300,Распис!$B$4:$B$300,$A161,Распис!$C$4:$C$300,"&lt;="&amp;T$1,Распис!$D$4:$D$300,"&gt;="&amp;T$1),SUMIF(База!$B$3:$B$305,$A161,База!$J$3:$J$152))</f>
        <v>0</v>
      </c>
      <c r="U161" s="46">
        <f ca="1">IF(COUNTIFS(Распис!$B$4:$B$300,$A161,Распис!$C$4:$C$300,"&lt;="&amp;U$1,Распис!$D$4:$D$300,"&gt;="&amp;U$1)&gt;0,SUMIFS(Распис!$K$4:$K$300,Распис!$B$4:$B$300,$A161,Распис!$C$4:$C$300,"&lt;="&amp;U$1,Распис!$D$4:$D$300,"&gt;="&amp;U$1),SUMIF(База!$B$3:$B$305,$A161,База!$K$3:$K$152))</f>
        <v>0</v>
      </c>
      <c r="V161" s="46" t="s">
        <v>23</v>
      </c>
      <c r="W161" s="46">
        <f ca="1">IF(COUNTIFS(Распис!$B$4:$B$300,$A161,Распис!$C$4:$C$300,"&lt;="&amp;W$1,Распис!$D$4:$D$300,"&gt;="&amp;W$1)&gt;0,SUMIFS(Распис!$F$4:$F$300,Распис!$B$4:$B$300,$A161,Распис!$C$4:$C$300,"&lt;="&amp;W$1,Распис!$D$4:$D$300,"&gt;="&amp;W$1),SUMIF(База!$B$3:$B$305,$A161,База!$F$3:$F$152))</f>
        <v>0</v>
      </c>
      <c r="X161" s="46">
        <f ca="1">IF(COUNTIFS(Распис!$B$4:$B$300,$A161,Распис!$C$4:$C$300,"&lt;="&amp;X$1,Распис!$D$4:$D$300,"&gt;="&amp;X$1)&gt;0,SUMIFS(Распис!$G$4:$G$300,Распис!$B$4:$B$300,$A161,Распис!$C$4:$C$300,"&lt;="&amp;X$1,Распис!$D$4:$D$300,"&gt;="&amp;X$1),SUMIF(База!$B$3:$B$305,$A161,База!$G$3:$G$152))</f>
        <v>0</v>
      </c>
      <c r="Y161" s="46">
        <f ca="1">IF(COUNTIFS(Распис!$B$4:$B$300,$A161,Распис!$C$4:$C$300,"&lt;="&amp;Y$1,Распис!$D$4:$D$300,"&gt;="&amp;Y$1)&gt;0,SUMIFS(Распис!$H$4:$H$300,Распис!$B$4:$B$300,$A161,Распис!$C$4:$C$300,"&lt;="&amp;Y$1,Распис!$D$4:$D$300,"&gt;="&amp;Y$1),SUMIF(База!$B$3:$B$305,$A161,База!$H$3:$H$152))</f>
        <v>0</v>
      </c>
      <c r="Z161" s="46">
        <f ca="1">IF(COUNTIFS(Распис!$B$4:$B$300,$A161,Распис!$C$4:$C$300,"&lt;="&amp;Z$1,Распис!$D$4:$D$300,"&gt;="&amp;Z$1)&gt;0,SUMIFS(Распис!$I$4:$I$300,Распис!$B$4:$B$300,$A161,Распис!$C$4:$C$300,"&lt;="&amp;Z$1,Распис!$D$4:$D$300,"&gt;="&amp;Z$1),SUMIF(База!$B$3:$B$305,$A161,База!$I$3:$I$152))</f>
        <v>0</v>
      </c>
      <c r="AA161" s="46">
        <f ca="1">IF(COUNTIFS(Распис!$B$4:$B$300,$A161,Распис!$C$4:$C$300,"&lt;="&amp;AA$1,Распис!$D$4:$D$300,"&gt;="&amp;AA$1)&gt;0,SUMIFS(Распис!$J$4:$J$300,Распис!$B$4:$B$300,$A161,Распис!$C$4:$C$300,"&lt;="&amp;AA$1,Распис!$D$4:$D$300,"&gt;="&amp;AA$1),SUMIF(База!$B$3:$B$305,$A161,База!$J$3:$J$152))</f>
        <v>0</v>
      </c>
      <c r="AB161" s="46">
        <f ca="1">IF(COUNTIFS(Распис!$B$4:$B$300,$A161,Распис!$C$4:$C$300,"&lt;="&amp;AB$1,Распис!$D$4:$D$300,"&gt;="&amp;AB$1)&gt;0,SUMIFS(Распис!$K$4:$K$300,Распис!$B$4:$B$300,$A161,Распис!$C$4:$C$300,"&lt;="&amp;AB$1,Распис!$D$4:$D$300,"&gt;="&amp;AB$1),SUMIF(База!$B$3:$B$305,$A161,База!$K$3:$K$152))</f>
        <v>0</v>
      </c>
      <c r="AC161" s="46" t="s">
        <v>23</v>
      </c>
      <c r="AD161" s="46">
        <f ca="1">IF(COUNTIFS(Распис!$B$4:$B$300,$A161,Распис!$C$4:$C$300,"&lt;="&amp;AD$1,Распис!$D$4:$D$300,"&gt;="&amp;AD$1)&gt;0,SUMIFS(Распис!$F$4:$F$300,Распис!$B$4:$B$300,$A161,Распис!$C$4:$C$300,"&lt;="&amp;AD$1,Распис!$D$4:$D$300,"&gt;="&amp;AD$1),SUMIF(База!$B$3:$B$305,$A161,База!$F$3:$F$152))</f>
        <v>0</v>
      </c>
      <c r="AE161" s="46">
        <f ca="1">IF(COUNTIFS(Распис!$B$4:$B$300,$A161,Распис!$C$4:$C$300,"&lt;="&amp;AE$1,Распис!$D$4:$D$300,"&gt;="&amp;AE$1)&gt;0,SUMIFS(Распис!$G$4:$G$300,Распис!$B$4:$B$300,$A161,Распис!$C$4:$C$300,"&lt;="&amp;AE$1,Распис!$D$4:$D$300,"&gt;="&amp;AE$1),SUMIF(База!$B$3:$B$305,$A161,База!$G$3:$G$152))</f>
        <v>0</v>
      </c>
      <c r="AF161" s="46">
        <f ca="1">IF(COUNTIFS(Распис!$B$4:$B$300,$A161,Распис!$C$4:$C$300,"&lt;="&amp;AF$1,Распис!$D$4:$D$300,"&gt;="&amp;AF$1)&gt;0,SUMIFS(Распис!$H$4:$H$300,Распис!$B$4:$B$300,$A161,Распис!$C$4:$C$300,"&lt;="&amp;AF$1,Распис!$D$4:$D$300,"&gt;="&amp;AF$1),SUMIF(База!$B$3:$B$305,$A161,База!$H$3:$H$152))</f>
        <v>0</v>
      </c>
      <c r="AG161" s="46">
        <f t="shared" ca="1" si="33"/>
        <v>0</v>
      </c>
      <c r="AH161" s="46">
        <f ca="1">AG161-SUMIFS(Распред!$G$4:$G$300,Распред!$B$4:$B$300,"январь",Распред!$F$4:$F$300,A161)</f>
        <v>0</v>
      </c>
      <c r="AI161" s="46">
        <f ca="1">AH161+(COUNTIF(B161:AF161,"КД")+SUMIFS(Распред!$AH$4:$AH$300,Распред!$F$4:$F$300,A161,Распред!$B$4:$B$300,"январь"))*4</f>
        <v>20</v>
      </c>
      <c r="AJ161" s="46">
        <f t="shared" ca="1" si="34"/>
        <v>0</v>
      </c>
      <c r="AK161" s="46">
        <f t="shared" ca="1" si="35"/>
        <v>0</v>
      </c>
      <c r="AL161" s="46">
        <f>SUMIFS(Распред!$K$4:$K$300,Распред!$B$4:$B$300,"январь",Распред!$J$4:$J$300,A161)+SUMIFS(Распред!$M$4:$M$300,Распред!$B$4:$B$300,"январь",Распред!$L$4:$L$300,A161)+SUMIFS(Распред!$O$4:$O$300,Распред!$B$4:$B$300,"январь",Распред!$N$4:$N$300,A161)+SUMIFS(Распред!$Q$4:$Q$300,Распред!$B$4:$B$300,"январь",Распред!$P$4:$P$300,A161)+SUMIFS(Распред!$S$4:$S$300,Распред!$B$4:$B$300,"январь",Распред!$R$4:$R$300,A161)+SUMIFS(Распред!$U$4:$U$300,Распред!$B$4:$B$300,"январь",Распред!$T$4:$T$300,A161)+SUMIFS(Распред!$W$4:$W$300,Распред!$B$4:$B$300,"январь",Распред!$V$4:$V$300,A161)+SUMIFS(Распред!$Y$4:$Y$300,Распред!$B$4:$B$300,"январь",Распред!$X$4:$X$300,A161)+SUMIFS(Распред!$AA$4:$AA$300,Распред!$B$4:$B$300,"январь",Распред!$Z$4:$Z$300,A161)+SUMIFS(Распред!$AC$4:$AC$300,Распред!$B$4:$B$300,"январь",Распред!$AB$4:$AB$300,A161)</f>
        <v>0</v>
      </c>
      <c r="AM161" s="46">
        <f t="shared" ca="1" si="36"/>
        <v>0</v>
      </c>
      <c r="AN161" s="46">
        <f t="shared" ca="1" si="37"/>
        <v>0</v>
      </c>
      <c r="AO161" s="46">
        <f t="shared" ca="1" si="38"/>
        <v>0</v>
      </c>
      <c r="AP161" s="46"/>
      <c r="AQ161" s="46">
        <f t="shared" ca="1" si="31"/>
        <v>0</v>
      </c>
      <c r="AR161" s="47"/>
      <c r="AS161" s="47">
        <f t="shared" ca="1" si="39"/>
        <v>0</v>
      </c>
      <c r="AT161" s="47"/>
      <c r="AU161" s="47"/>
      <c r="AV161" s="47"/>
      <c r="AW161" s="47"/>
      <c r="AX161" s="47"/>
      <c r="AY161" s="47"/>
      <c r="AZ161" s="47"/>
      <c r="BA161" s="47"/>
      <c r="BB161" s="47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</row>
    <row r="162" spans="1:78" x14ac:dyDescent="0.25">
      <c r="A162" s="47">
        <f>База!B162</f>
        <v>0</v>
      </c>
      <c r="B162" s="46" t="s">
        <v>24</v>
      </c>
      <c r="C162" s="46" t="s">
        <v>24</v>
      </c>
      <c r="D162" s="46" t="s">
        <v>25</v>
      </c>
      <c r="E162" s="46" t="s">
        <v>25</v>
      </c>
      <c r="F162" s="46" t="s">
        <v>25</v>
      </c>
      <c r="G162" s="46" t="s">
        <v>25</v>
      </c>
      <c r="H162" s="46" t="s">
        <v>23</v>
      </c>
      <c r="I162" s="46" t="s">
        <v>25</v>
      </c>
      <c r="J162" s="46">
        <f ca="1">IF(COUNTIFS(Распис!$B$4:$B$300,$A162,Распис!$C$4:$C$300,"&lt;="&amp;J$1,Распис!$D$4:$D$300,"&gt;="&amp;J$1)&gt;0,SUMIFS(Распис!$G$4:$G$300,Распис!$B$4:$B$300,$A162,Распис!$C$4:$C$300,"&lt;="&amp;J$1,Распис!$D$4:$D$300,"&gt;="&amp;J$1),SUMIF(База!$B$3:$B$305,$A162,База!$G$3:$G$152))</f>
        <v>0</v>
      </c>
      <c r="K162" s="46">
        <f ca="1">IF(COUNTIFS(Распис!$B$4:$B$300,$A162,Распис!$C$4:$C$300,"&lt;="&amp;K$1,Распис!$D$4:$D$300,"&gt;="&amp;K$1)&gt;0,SUMIFS(Распис!$H$4:$H$300,Распис!$B$4:$B$300,$A162,Распис!$C$4:$C$300,"&lt;="&amp;K$1,Распис!$D$4:$D$300,"&gt;="&amp;K$1),SUMIF(База!$B$3:$B$305,$A162,База!$H$3:$H$152))</f>
        <v>0</v>
      </c>
      <c r="L162" s="46">
        <f ca="1">IF(COUNTIFS(Распис!$B$4:$B$300,$A162,Распис!$C$4:$C$300,"&lt;="&amp;L$1,Распис!$D$4:$D$300,"&gt;="&amp;L$1)&gt;0,SUMIFS(Распис!$I$4:$I$300,Распис!$B$4:$B$300,$A162,Распис!$C$4:$C$300,"&lt;="&amp;L$1,Распис!$D$4:$D$300,"&gt;="&amp;L$1),SUMIF(База!$B$3:$B$305,$A162,База!$I$3:$I$152))</f>
        <v>0</v>
      </c>
      <c r="M162" s="46">
        <f ca="1">IF(COUNTIFS(Распис!$B$4:$B$300,$A162,Распис!$C$4:$C$300,"&lt;="&amp;M$1,Распис!$D$4:$D$300,"&gt;="&amp;M$1)&gt;0,SUMIFS(Распис!$J$4:$J$300,Распис!$B$4:$B$300,$A162,Распис!$C$4:$C$300,"&lt;="&amp;M$1,Распис!$D$4:$D$300,"&gt;="&amp;M$1),SUMIF(База!$B$3:$B$305,$A162,База!$J$3:$J$152))</f>
        <v>0</v>
      </c>
      <c r="N162" s="46">
        <f ca="1">IF(COUNTIFS(Распис!$B$4:$B$300,$A162,Распис!$C$4:$C$300,"&lt;="&amp;N$1,Распис!$D$4:$D$300,"&gt;="&amp;N$1)&gt;0,SUMIFS(Распис!$K$4:$K$300,Распис!$B$4:$B$300,$A162,Распис!$C$4:$C$300,"&lt;="&amp;N$1,Распис!$D$4:$D$300,"&gt;="&amp;N$1),SUMIF(База!$B$3:$B$305,$A162,База!$K$3:$K$152))</f>
        <v>0</v>
      </c>
      <c r="O162" s="46" t="s">
        <v>23</v>
      </c>
      <c r="P162" s="46">
        <f ca="1">IF(COUNTIFS(Распис!$B$4:$B$300,$A162,Распис!$C$4:$C$300,"&lt;="&amp;P$1,Распис!$D$4:$D$300,"&gt;="&amp;P$1)&gt;0,SUMIFS(Распис!$F$4:$F$300,Распис!$B$4:$B$300,$A162,Распис!$C$4:$C$300,"&lt;="&amp;P$1,Распис!$D$4:$D$300,"&gt;="&amp;P$1),SUMIF(База!$B$3:$B$305,$A162,База!$F$3:$F$152))</f>
        <v>0</v>
      </c>
      <c r="Q162" s="46">
        <f ca="1">IF(COUNTIFS(Распис!$B$4:$B$300,$A162,Распис!$C$4:$C$300,"&lt;="&amp;Q$1,Распис!$D$4:$D$300,"&gt;="&amp;Q$1)&gt;0,SUMIFS(Распис!$G$4:$G$300,Распис!$B$4:$B$300,$A162,Распис!$C$4:$C$300,"&lt;="&amp;Q$1,Распис!$D$4:$D$300,"&gt;="&amp;Q$1),SUMIF(База!$B$3:$B$305,$A162,База!$G$3:$G$152))</f>
        <v>0</v>
      </c>
      <c r="R162" s="46">
        <f ca="1">IF(COUNTIFS(Распис!$B$4:$B$300,$A162,Распис!$C$4:$C$300,"&lt;="&amp;R$1,Распис!$D$4:$D$300,"&gt;="&amp;R$1)&gt;0,SUMIFS(Распис!$H$4:$H$300,Распис!$B$4:$B$300,$A162,Распис!$C$4:$C$300,"&lt;="&amp;R$1,Распис!$D$4:$D$300,"&gt;="&amp;R$1),SUMIF(База!$B$3:$B$305,$A162,База!$H$3:$H$152))</f>
        <v>0</v>
      </c>
      <c r="S162" s="46">
        <f ca="1">IF(COUNTIFS(Распис!$B$4:$B$300,$A162,Распис!$C$4:$C$300,"&lt;="&amp;S$1,Распис!$D$4:$D$300,"&gt;="&amp;S$1)&gt;0,SUMIFS(Распис!$I$4:$I$300,Распис!$B$4:$B$300,$A162,Распис!$C$4:$C$300,"&lt;="&amp;S$1,Распис!$D$4:$D$300,"&gt;="&amp;S$1),SUMIF(База!$B$3:$B$305,$A162,База!$I$3:$I$152))</f>
        <v>0</v>
      </c>
      <c r="T162" s="46">
        <f ca="1">IF(COUNTIFS(Распис!$B$4:$B$300,$A162,Распис!$C$4:$C$300,"&lt;="&amp;T$1,Распис!$D$4:$D$300,"&gt;="&amp;T$1)&gt;0,SUMIFS(Распис!$J$4:$J$300,Распис!$B$4:$B$300,$A162,Распис!$C$4:$C$300,"&lt;="&amp;T$1,Распис!$D$4:$D$300,"&gt;="&amp;T$1),SUMIF(База!$B$3:$B$305,$A162,База!$J$3:$J$152))</f>
        <v>0</v>
      </c>
      <c r="U162" s="46">
        <f ca="1">IF(COUNTIFS(Распис!$B$4:$B$300,$A162,Распис!$C$4:$C$300,"&lt;="&amp;U$1,Распис!$D$4:$D$300,"&gt;="&amp;U$1)&gt;0,SUMIFS(Распис!$K$4:$K$300,Распис!$B$4:$B$300,$A162,Распис!$C$4:$C$300,"&lt;="&amp;U$1,Распис!$D$4:$D$300,"&gt;="&amp;U$1),SUMIF(База!$B$3:$B$305,$A162,База!$K$3:$K$152))</f>
        <v>0</v>
      </c>
      <c r="V162" s="46" t="s">
        <v>23</v>
      </c>
      <c r="W162" s="46">
        <f ca="1">IF(COUNTIFS(Распис!$B$4:$B$300,$A162,Распис!$C$4:$C$300,"&lt;="&amp;W$1,Распис!$D$4:$D$300,"&gt;="&amp;W$1)&gt;0,SUMIFS(Распис!$F$4:$F$300,Распис!$B$4:$B$300,$A162,Распис!$C$4:$C$300,"&lt;="&amp;W$1,Распис!$D$4:$D$300,"&gt;="&amp;W$1),SUMIF(База!$B$3:$B$305,$A162,База!$F$3:$F$152))</f>
        <v>0</v>
      </c>
      <c r="X162" s="46">
        <f ca="1">IF(COUNTIFS(Распис!$B$4:$B$300,$A162,Распис!$C$4:$C$300,"&lt;="&amp;X$1,Распис!$D$4:$D$300,"&gt;="&amp;X$1)&gt;0,SUMIFS(Распис!$G$4:$G$300,Распис!$B$4:$B$300,$A162,Распис!$C$4:$C$300,"&lt;="&amp;X$1,Распис!$D$4:$D$300,"&gt;="&amp;X$1),SUMIF(База!$B$3:$B$305,$A162,База!$G$3:$G$152))</f>
        <v>0</v>
      </c>
      <c r="Y162" s="46">
        <f ca="1">IF(COUNTIFS(Распис!$B$4:$B$300,$A162,Распис!$C$4:$C$300,"&lt;="&amp;Y$1,Распис!$D$4:$D$300,"&gt;="&amp;Y$1)&gt;0,SUMIFS(Распис!$H$4:$H$300,Распис!$B$4:$B$300,$A162,Распис!$C$4:$C$300,"&lt;="&amp;Y$1,Распис!$D$4:$D$300,"&gt;="&amp;Y$1),SUMIF(База!$B$3:$B$305,$A162,База!$H$3:$H$152))</f>
        <v>0</v>
      </c>
      <c r="Z162" s="46">
        <f ca="1">IF(COUNTIFS(Распис!$B$4:$B$300,$A162,Распис!$C$4:$C$300,"&lt;="&amp;Z$1,Распис!$D$4:$D$300,"&gt;="&amp;Z$1)&gt;0,SUMIFS(Распис!$I$4:$I$300,Распис!$B$4:$B$300,$A162,Распис!$C$4:$C$300,"&lt;="&amp;Z$1,Распис!$D$4:$D$300,"&gt;="&amp;Z$1),SUMIF(База!$B$3:$B$305,$A162,База!$I$3:$I$152))</f>
        <v>0</v>
      </c>
      <c r="AA162" s="46">
        <f ca="1">IF(COUNTIFS(Распис!$B$4:$B$300,$A162,Распис!$C$4:$C$300,"&lt;="&amp;AA$1,Распис!$D$4:$D$300,"&gt;="&amp;AA$1)&gt;0,SUMIFS(Распис!$J$4:$J$300,Распис!$B$4:$B$300,$A162,Распис!$C$4:$C$300,"&lt;="&amp;AA$1,Распис!$D$4:$D$300,"&gt;="&amp;AA$1),SUMIF(База!$B$3:$B$305,$A162,База!$J$3:$J$152))</f>
        <v>0</v>
      </c>
      <c r="AB162" s="46">
        <f ca="1">IF(COUNTIFS(Распис!$B$4:$B$300,$A162,Распис!$C$4:$C$300,"&lt;="&amp;AB$1,Распис!$D$4:$D$300,"&gt;="&amp;AB$1)&gt;0,SUMIFS(Распис!$K$4:$K$300,Распис!$B$4:$B$300,$A162,Распис!$C$4:$C$300,"&lt;="&amp;AB$1,Распис!$D$4:$D$300,"&gt;="&amp;AB$1),SUMIF(База!$B$3:$B$305,$A162,База!$K$3:$K$152))</f>
        <v>0</v>
      </c>
      <c r="AC162" s="46" t="s">
        <v>23</v>
      </c>
      <c r="AD162" s="46">
        <f ca="1">IF(COUNTIFS(Распис!$B$4:$B$300,$A162,Распис!$C$4:$C$300,"&lt;="&amp;AD$1,Распис!$D$4:$D$300,"&gt;="&amp;AD$1)&gt;0,SUMIFS(Распис!$F$4:$F$300,Распис!$B$4:$B$300,$A162,Распис!$C$4:$C$300,"&lt;="&amp;AD$1,Распис!$D$4:$D$300,"&gt;="&amp;AD$1),SUMIF(База!$B$3:$B$305,$A162,База!$F$3:$F$152))</f>
        <v>0</v>
      </c>
      <c r="AE162" s="46">
        <f ca="1">IF(COUNTIFS(Распис!$B$4:$B$300,$A162,Распис!$C$4:$C$300,"&lt;="&amp;AE$1,Распис!$D$4:$D$300,"&gt;="&amp;AE$1)&gt;0,SUMIFS(Распис!$G$4:$G$300,Распис!$B$4:$B$300,$A162,Распис!$C$4:$C$300,"&lt;="&amp;AE$1,Распис!$D$4:$D$300,"&gt;="&amp;AE$1),SUMIF(База!$B$3:$B$305,$A162,База!$G$3:$G$152))</f>
        <v>0</v>
      </c>
      <c r="AF162" s="46">
        <f ca="1">IF(COUNTIFS(Распис!$B$4:$B$300,$A162,Распис!$C$4:$C$300,"&lt;="&amp;AF$1,Распис!$D$4:$D$300,"&gt;="&amp;AF$1)&gt;0,SUMIFS(Распис!$H$4:$H$300,Распис!$B$4:$B$300,$A162,Распис!$C$4:$C$300,"&lt;="&amp;AF$1,Распис!$D$4:$D$300,"&gt;="&amp;AF$1),SUMIF(База!$B$3:$B$305,$A162,База!$H$3:$H$152))</f>
        <v>0</v>
      </c>
      <c r="AG162" s="46">
        <f t="shared" ca="1" si="33"/>
        <v>0</v>
      </c>
      <c r="AH162" s="46">
        <f ca="1">AG162-SUMIFS(Распред!$G$4:$G$300,Распред!$B$4:$B$300,"январь",Распред!$F$4:$F$300,A162)</f>
        <v>0</v>
      </c>
      <c r="AI162" s="46">
        <f ca="1">AH162+(COUNTIF(B162:AF162,"КД")+SUMIFS(Распред!$AH$4:$AH$300,Распред!$F$4:$F$300,A162,Распред!$B$4:$B$300,"январь"))*4</f>
        <v>20</v>
      </c>
      <c r="AJ162" s="46">
        <f t="shared" ca="1" si="34"/>
        <v>0</v>
      </c>
      <c r="AK162" s="46">
        <f t="shared" ca="1" si="35"/>
        <v>0</v>
      </c>
      <c r="AL162" s="46">
        <f>SUMIFS(Распред!$K$4:$K$300,Распред!$B$4:$B$300,"январь",Распред!$J$4:$J$300,A162)+SUMIFS(Распред!$M$4:$M$300,Распред!$B$4:$B$300,"январь",Распред!$L$4:$L$300,A162)+SUMIFS(Распред!$O$4:$O$300,Распред!$B$4:$B$300,"январь",Распред!$N$4:$N$300,A162)+SUMIFS(Распред!$Q$4:$Q$300,Распред!$B$4:$B$300,"январь",Распред!$P$4:$P$300,A162)+SUMIFS(Распред!$S$4:$S$300,Распред!$B$4:$B$300,"январь",Распред!$R$4:$R$300,A162)+SUMIFS(Распред!$U$4:$U$300,Распред!$B$4:$B$300,"январь",Распред!$T$4:$T$300,A162)+SUMIFS(Распред!$W$4:$W$300,Распред!$B$4:$B$300,"январь",Распред!$V$4:$V$300,A162)+SUMIFS(Распред!$Y$4:$Y$300,Распред!$B$4:$B$300,"январь",Распред!$X$4:$X$300,A162)+SUMIFS(Распред!$AA$4:$AA$300,Распред!$B$4:$B$300,"январь",Распред!$Z$4:$Z$300,A162)+SUMIFS(Распред!$AC$4:$AC$300,Распред!$B$4:$B$300,"январь",Распред!$AB$4:$AB$300,A162)</f>
        <v>0</v>
      </c>
      <c r="AM162" s="46">
        <f t="shared" ca="1" si="36"/>
        <v>0</v>
      </c>
      <c r="AN162" s="46">
        <f t="shared" ca="1" si="37"/>
        <v>0</v>
      </c>
      <c r="AO162" s="46">
        <f t="shared" ca="1" si="38"/>
        <v>0</v>
      </c>
      <c r="AP162" s="46"/>
      <c r="AQ162" s="46">
        <f t="shared" ca="1" si="31"/>
        <v>0</v>
      </c>
      <c r="AR162" s="47"/>
      <c r="AS162" s="47">
        <f t="shared" ca="1" si="39"/>
        <v>0</v>
      </c>
      <c r="AT162" s="47"/>
      <c r="AU162" s="47"/>
      <c r="AV162" s="47"/>
      <c r="AW162" s="47"/>
      <c r="AX162" s="47"/>
      <c r="AY162" s="47"/>
      <c r="AZ162" s="47"/>
      <c r="BA162" s="47"/>
      <c r="BB162" s="47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</row>
    <row r="163" spans="1:78" x14ac:dyDescent="0.25">
      <c r="A163" s="47">
        <f>База!B163</f>
        <v>0</v>
      </c>
      <c r="B163" s="46" t="s">
        <v>24</v>
      </c>
      <c r="C163" s="46" t="s">
        <v>24</v>
      </c>
      <c r="D163" s="46" t="s">
        <v>25</v>
      </c>
      <c r="E163" s="46" t="s">
        <v>25</v>
      </c>
      <c r="F163" s="46" t="s">
        <v>25</v>
      </c>
      <c r="G163" s="46" t="s">
        <v>25</v>
      </c>
      <c r="H163" s="46" t="s">
        <v>23</v>
      </c>
      <c r="I163" s="46" t="s">
        <v>25</v>
      </c>
      <c r="J163" s="46">
        <f ca="1">IF(COUNTIFS(Распис!$B$4:$B$300,$A163,Распис!$C$4:$C$300,"&lt;="&amp;J$1,Распис!$D$4:$D$300,"&gt;="&amp;J$1)&gt;0,SUMIFS(Распис!$G$4:$G$300,Распис!$B$4:$B$300,$A163,Распис!$C$4:$C$300,"&lt;="&amp;J$1,Распис!$D$4:$D$300,"&gt;="&amp;J$1),SUMIF(База!$B$3:$B$305,$A163,База!$G$3:$G$152))</f>
        <v>0</v>
      </c>
      <c r="K163" s="46">
        <f ca="1">IF(COUNTIFS(Распис!$B$4:$B$300,$A163,Распис!$C$4:$C$300,"&lt;="&amp;K$1,Распис!$D$4:$D$300,"&gt;="&amp;K$1)&gt;0,SUMIFS(Распис!$H$4:$H$300,Распис!$B$4:$B$300,$A163,Распис!$C$4:$C$300,"&lt;="&amp;K$1,Распис!$D$4:$D$300,"&gt;="&amp;K$1),SUMIF(База!$B$3:$B$305,$A163,База!$H$3:$H$152))</f>
        <v>0</v>
      </c>
      <c r="L163" s="46">
        <f ca="1">IF(COUNTIFS(Распис!$B$4:$B$300,$A163,Распис!$C$4:$C$300,"&lt;="&amp;L$1,Распис!$D$4:$D$300,"&gt;="&amp;L$1)&gt;0,SUMIFS(Распис!$I$4:$I$300,Распис!$B$4:$B$300,$A163,Распис!$C$4:$C$300,"&lt;="&amp;L$1,Распис!$D$4:$D$300,"&gt;="&amp;L$1),SUMIF(База!$B$3:$B$305,$A163,База!$I$3:$I$152))</f>
        <v>0</v>
      </c>
      <c r="M163" s="46">
        <f ca="1">IF(COUNTIFS(Распис!$B$4:$B$300,$A163,Распис!$C$4:$C$300,"&lt;="&amp;M$1,Распис!$D$4:$D$300,"&gt;="&amp;M$1)&gt;0,SUMIFS(Распис!$J$4:$J$300,Распис!$B$4:$B$300,$A163,Распис!$C$4:$C$300,"&lt;="&amp;M$1,Распис!$D$4:$D$300,"&gt;="&amp;M$1),SUMIF(База!$B$3:$B$305,$A163,База!$J$3:$J$152))</f>
        <v>0</v>
      </c>
      <c r="N163" s="46">
        <f ca="1">IF(COUNTIFS(Распис!$B$4:$B$300,$A163,Распис!$C$4:$C$300,"&lt;="&amp;N$1,Распис!$D$4:$D$300,"&gt;="&amp;N$1)&gt;0,SUMIFS(Распис!$K$4:$K$300,Распис!$B$4:$B$300,$A163,Распис!$C$4:$C$300,"&lt;="&amp;N$1,Распис!$D$4:$D$300,"&gt;="&amp;N$1),SUMIF(База!$B$3:$B$305,$A163,База!$K$3:$K$152))</f>
        <v>0</v>
      </c>
      <c r="O163" s="46" t="s">
        <v>23</v>
      </c>
      <c r="P163" s="46">
        <f ca="1">IF(COUNTIFS(Распис!$B$4:$B$300,$A163,Распис!$C$4:$C$300,"&lt;="&amp;P$1,Распис!$D$4:$D$300,"&gt;="&amp;P$1)&gt;0,SUMIFS(Распис!$F$4:$F$300,Распис!$B$4:$B$300,$A163,Распис!$C$4:$C$300,"&lt;="&amp;P$1,Распис!$D$4:$D$300,"&gt;="&amp;P$1),SUMIF(База!$B$3:$B$305,$A163,База!$F$3:$F$152))</f>
        <v>0</v>
      </c>
      <c r="Q163" s="46">
        <f ca="1">IF(COUNTIFS(Распис!$B$4:$B$300,$A163,Распис!$C$4:$C$300,"&lt;="&amp;Q$1,Распис!$D$4:$D$300,"&gt;="&amp;Q$1)&gt;0,SUMIFS(Распис!$G$4:$G$300,Распис!$B$4:$B$300,$A163,Распис!$C$4:$C$300,"&lt;="&amp;Q$1,Распис!$D$4:$D$300,"&gt;="&amp;Q$1),SUMIF(База!$B$3:$B$305,$A163,База!$G$3:$G$152))</f>
        <v>0</v>
      </c>
      <c r="R163" s="46">
        <f ca="1">IF(COUNTIFS(Распис!$B$4:$B$300,$A163,Распис!$C$4:$C$300,"&lt;="&amp;R$1,Распис!$D$4:$D$300,"&gt;="&amp;R$1)&gt;0,SUMIFS(Распис!$H$4:$H$300,Распис!$B$4:$B$300,$A163,Распис!$C$4:$C$300,"&lt;="&amp;R$1,Распис!$D$4:$D$300,"&gt;="&amp;R$1),SUMIF(База!$B$3:$B$305,$A163,База!$H$3:$H$152))</f>
        <v>0</v>
      </c>
      <c r="S163" s="46">
        <f ca="1">IF(COUNTIFS(Распис!$B$4:$B$300,$A163,Распис!$C$4:$C$300,"&lt;="&amp;S$1,Распис!$D$4:$D$300,"&gt;="&amp;S$1)&gt;0,SUMIFS(Распис!$I$4:$I$300,Распис!$B$4:$B$300,$A163,Распис!$C$4:$C$300,"&lt;="&amp;S$1,Распис!$D$4:$D$300,"&gt;="&amp;S$1),SUMIF(База!$B$3:$B$305,$A163,База!$I$3:$I$152))</f>
        <v>0</v>
      </c>
      <c r="T163" s="46">
        <f ca="1">IF(COUNTIFS(Распис!$B$4:$B$300,$A163,Распис!$C$4:$C$300,"&lt;="&amp;T$1,Распис!$D$4:$D$300,"&gt;="&amp;T$1)&gt;0,SUMIFS(Распис!$J$4:$J$300,Распис!$B$4:$B$300,$A163,Распис!$C$4:$C$300,"&lt;="&amp;T$1,Распис!$D$4:$D$300,"&gt;="&amp;T$1),SUMIF(База!$B$3:$B$305,$A163,База!$J$3:$J$152))</f>
        <v>0</v>
      </c>
      <c r="U163" s="46">
        <f ca="1">IF(COUNTIFS(Распис!$B$4:$B$300,$A163,Распис!$C$4:$C$300,"&lt;="&amp;U$1,Распис!$D$4:$D$300,"&gt;="&amp;U$1)&gt;0,SUMIFS(Распис!$K$4:$K$300,Распис!$B$4:$B$300,$A163,Распис!$C$4:$C$300,"&lt;="&amp;U$1,Распис!$D$4:$D$300,"&gt;="&amp;U$1),SUMIF(База!$B$3:$B$305,$A163,База!$K$3:$K$152))</f>
        <v>0</v>
      </c>
      <c r="V163" s="46" t="s">
        <v>23</v>
      </c>
      <c r="W163" s="46">
        <f ca="1">IF(COUNTIFS(Распис!$B$4:$B$300,$A163,Распис!$C$4:$C$300,"&lt;="&amp;W$1,Распис!$D$4:$D$300,"&gt;="&amp;W$1)&gt;0,SUMIFS(Распис!$F$4:$F$300,Распис!$B$4:$B$300,$A163,Распис!$C$4:$C$300,"&lt;="&amp;W$1,Распис!$D$4:$D$300,"&gt;="&amp;W$1),SUMIF(База!$B$3:$B$305,$A163,База!$F$3:$F$152))</f>
        <v>0</v>
      </c>
      <c r="X163" s="46">
        <f ca="1">IF(COUNTIFS(Распис!$B$4:$B$300,$A163,Распис!$C$4:$C$300,"&lt;="&amp;X$1,Распис!$D$4:$D$300,"&gt;="&amp;X$1)&gt;0,SUMIFS(Распис!$G$4:$G$300,Распис!$B$4:$B$300,$A163,Распис!$C$4:$C$300,"&lt;="&amp;X$1,Распис!$D$4:$D$300,"&gt;="&amp;X$1),SUMIF(База!$B$3:$B$305,$A163,База!$G$3:$G$152))</f>
        <v>0</v>
      </c>
      <c r="Y163" s="46">
        <f ca="1">IF(COUNTIFS(Распис!$B$4:$B$300,$A163,Распис!$C$4:$C$300,"&lt;="&amp;Y$1,Распис!$D$4:$D$300,"&gt;="&amp;Y$1)&gt;0,SUMIFS(Распис!$H$4:$H$300,Распис!$B$4:$B$300,$A163,Распис!$C$4:$C$300,"&lt;="&amp;Y$1,Распис!$D$4:$D$300,"&gt;="&amp;Y$1),SUMIF(База!$B$3:$B$305,$A163,База!$H$3:$H$152))</f>
        <v>0</v>
      </c>
      <c r="Z163" s="46">
        <f ca="1">IF(COUNTIFS(Распис!$B$4:$B$300,$A163,Распис!$C$4:$C$300,"&lt;="&amp;Z$1,Распис!$D$4:$D$300,"&gt;="&amp;Z$1)&gt;0,SUMIFS(Распис!$I$4:$I$300,Распис!$B$4:$B$300,$A163,Распис!$C$4:$C$300,"&lt;="&amp;Z$1,Распис!$D$4:$D$300,"&gt;="&amp;Z$1),SUMIF(База!$B$3:$B$305,$A163,База!$I$3:$I$152))</f>
        <v>0</v>
      </c>
      <c r="AA163" s="46">
        <f ca="1">IF(COUNTIFS(Распис!$B$4:$B$300,$A163,Распис!$C$4:$C$300,"&lt;="&amp;AA$1,Распис!$D$4:$D$300,"&gt;="&amp;AA$1)&gt;0,SUMIFS(Распис!$J$4:$J$300,Распис!$B$4:$B$300,$A163,Распис!$C$4:$C$300,"&lt;="&amp;AA$1,Распис!$D$4:$D$300,"&gt;="&amp;AA$1),SUMIF(База!$B$3:$B$305,$A163,База!$J$3:$J$152))</f>
        <v>0</v>
      </c>
      <c r="AB163" s="46">
        <f ca="1">IF(COUNTIFS(Распис!$B$4:$B$300,$A163,Распис!$C$4:$C$300,"&lt;="&amp;AB$1,Распис!$D$4:$D$300,"&gt;="&amp;AB$1)&gt;0,SUMIFS(Распис!$K$4:$K$300,Распис!$B$4:$B$300,$A163,Распис!$C$4:$C$300,"&lt;="&amp;AB$1,Распис!$D$4:$D$300,"&gt;="&amp;AB$1),SUMIF(База!$B$3:$B$305,$A163,База!$K$3:$K$152))</f>
        <v>0</v>
      </c>
      <c r="AC163" s="46" t="s">
        <v>23</v>
      </c>
      <c r="AD163" s="46">
        <f ca="1">IF(COUNTIFS(Распис!$B$4:$B$300,$A163,Распис!$C$4:$C$300,"&lt;="&amp;AD$1,Распис!$D$4:$D$300,"&gt;="&amp;AD$1)&gt;0,SUMIFS(Распис!$F$4:$F$300,Распис!$B$4:$B$300,$A163,Распис!$C$4:$C$300,"&lt;="&amp;AD$1,Распис!$D$4:$D$300,"&gt;="&amp;AD$1),SUMIF(База!$B$3:$B$305,$A163,База!$F$3:$F$152))</f>
        <v>0</v>
      </c>
      <c r="AE163" s="46">
        <f ca="1">IF(COUNTIFS(Распис!$B$4:$B$300,$A163,Распис!$C$4:$C$300,"&lt;="&amp;AE$1,Распис!$D$4:$D$300,"&gt;="&amp;AE$1)&gt;0,SUMIFS(Распис!$G$4:$G$300,Распис!$B$4:$B$300,$A163,Распис!$C$4:$C$300,"&lt;="&amp;AE$1,Распис!$D$4:$D$300,"&gt;="&amp;AE$1),SUMIF(База!$B$3:$B$305,$A163,База!$G$3:$G$152))</f>
        <v>0</v>
      </c>
      <c r="AF163" s="46">
        <f ca="1">IF(COUNTIFS(Распис!$B$4:$B$300,$A163,Распис!$C$4:$C$300,"&lt;="&amp;AF$1,Распис!$D$4:$D$300,"&gt;="&amp;AF$1)&gt;0,SUMIFS(Распис!$H$4:$H$300,Распис!$B$4:$B$300,$A163,Распис!$C$4:$C$300,"&lt;="&amp;AF$1,Распис!$D$4:$D$300,"&gt;="&amp;AF$1),SUMIF(База!$B$3:$B$305,$A163,База!$H$3:$H$152))</f>
        <v>0</v>
      </c>
      <c r="AG163" s="46">
        <f t="shared" ca="1" si="33"/>
        <v>0</v>
      </c>
      <c r="AH163" s="46">
        <f ca="1">AG163-SUMIFS(Распред!$G$4:$G$300,Распред!$B$4:$B$300,"январь",Распред!$F$4:$F$300,A163)</f>
        <v>0</v>
      </c>
      <c r="AI163" s="46">
        <f ca="1">AH163+(COUNTIF(B163:AF163,"КД")+SUMIFS(Распред!$AH$4:$AH$300,Распред!$F$4:$F$300,A163,Распред!$B$4:$B$300,"январь"))*4</f>
        <v>20</v>
      </c>
      <c r="AJ163" s="46">
        <f t="shared" ca="1" si="34"/>
        <v>0</v>
      </c>
      <c r="AK163" s="46">
        <f t="shared" ca="1" si="35"/>
        <v>0</v>
      </c>
      <c r="AL163" s="46">
        <f>SUMIFS(Распред!$K$4:$K$300,Распред!$B$4:$B$300,"январь",Распред!$J$4:$J$300,A163)+SUMIFS(Распред!$M$4:$M$300,Распред!$B$4:$B$300,"январь",Распред!$L$4:$L$300,A163)+SUMIFS(Распред!$O$4:$O$300,Распред!$B$4:$B$300,"январь",Распред!$N$4:$N$300,A163)+SUMIFS(Распред!$Q$4:$Q$300,Распред!$B$4:$B$300,"январь",Распред!$P$4:$P$300,A163)+SUMIFS(Распред!$S$4:$S$300,Распред!$B$4:$B$300,"январь",Распред!$R$4:$R$300,A163)+SUMIFS(Распред!$U$4:$U$300,Распред!$B$4:$B$300,"январь",Распред!$T$4:$T$300,A163)+SUMIFS(Распред!$W$4:$W$300,Распред!$B$4:$B$300,"январь",Распред!$V$4:$V$300,A163)+SUMIFS(Распред!$Y$4:$Y$300,Распред!$B$4:$B$300,"январь",Распред!$X$4:$X$300,A163)+SUMIFS(Распред!$AA$4:$AA$300,Распред!$B$4:$B$300,"январь",Распред!$Z$4:$Z$300,A163)+SUMIFS(Распред!$AC$4:$AC$300,Распред!$B$4:$B$300,"январь",Распред!$AB$4:$AB$300,A163)</f>
        <v>0</v>
      </c>
      <c r="AM163" s="46">
        <f t="shared" ca="1" si="36"/>
        <v>0</v>
      </c>
      <c r="AN163" s="46">
        <f t="shared" ca="1" si="37"/>
        <v>0</v>
      </c>
      <c r="AO163" s="46">
        <f t="shared" ca="1" si="38"/>
        <v>0</v>
      </c>
      <c r="AP163" s="46"/>
      <c r="AQ163" s="46">
        <f t="shared" ca="1" si="31"/>
        <v>0</v>
      </c>
      <c r="AR163" s="47"/>
      <c r="AS163" s="47">
        <f t="shared" ca="1" si="39"/>
        <v>0</v>
      </c>
      <c r="AT163" s="47"/>
      <c r="AU163" s="47"/>
      <c r="AV163" s="47"/>
      <c r="AW163" s="47"/>
      <c r="AX163" s="47"/>
      <c r="AY163" s="47"/>
      <c r="AZ163" s="47"/>
      <c r="BA163" s="47"/>
      <c r="BB163" s="47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</row>
    <row r="164" spans="1:78" x14ac:dyDescent="0.25">
      <c r="A164" s="47">
        <f>База!B164</f>
        <v>0</v>
      </c>
      <c r="B164" s="46" t="s">
        <v>24</v>
      </c>
      <c r="C164" s="46" t="s">
        <v>24</v>
      </c>
      <c r="D164" s="46" t="s">
        <v>25</v>
      </c>
      <c r="E164" s="46" t="s">
        <v>25</v>
      </c>
      <c r="F164" s="46" t="s">
        <v>25</v>
      </c>
      <c r="G164" s="46" t="s">
        <v>25</v>
      </c>
      <c r="H164" s="46" t="s">
        <v>23</v>
      </c>
      <c r="I164" s="46" t="s">
        <v>25</v>
      </c>
      <c r="J164" s="46">
        <f ca="1">IF(COUNTIFS(Распис!$B$4:$B$300,$A164,Распис!$C$4:$C$300,"&lt;="&amp;J$1,Распис!$D$4:$D$300,"&gt;="&amp;J$1)&gt;0,SUMIFS(Распис!$G$4:$G$300,Распис!$B$4:$B$300,$A164,Распис!$C$4:$C$300,"&lt;="&amp;J$1,Распис!$D$4:$D$300,"&gt;="&amp;J$1),SUMIF(База!$B$3:$B$305,$A164,База!$G$3:$G$152))</f>
        <v>0</v>
      </c>
      <c r="K164" s="46">
        <f ca="1">IF(COUNTIFS(Распис!$B$4:$B$300,$A164,Распис!$C$4:$C$300,"&lt;="&amp;K$1,Распис!$D$4:$D$300,"&gt;="&amp;K$1)&gt;0,SUMIFS(Распис!$H$4:$H$300,Распис!$B$4:$B$300,$A164,Распис!$C$4:$C$300,"&lt;="&amp;K$1,Распис!$D$4:$D$300,"&gt;="&amp;K$1),SUMIF(База!$B$3:$B$305,$A164,База!$H$3:$H$152))</f>
        <v>0</v>
      </c>
      <c r="L164" s="46">
        <f ca="1">IF(COUNTIFS(Распис!$B$4:$B$300,$A164,Распис!$C$4:$C$300,"&lt;="&amp;L$1,Распис!$D$4:$D$300,"&gt;="&amp;L$1)&gt;0,SUMIFS(Распис!$I$4:$I$300,Распис!$B$4:$B$300,$A164,Распис!$C$4:$C$300,"&lt;="&amp;L$1,Распис!$D$4:$D$300,"&gt;="&amp;L$1),SUMIF(База!$B$3:$B$305,$A164,База!$I$3:$I$152))</f>
        <v>0</v>
      </c>
      <c r="M164" s="46">
        <f ca="1">IF(COUNTIFS(Распис!$B$4:$B$300,$A164,Распис!$C$4:$C$300,"&lt;="&amp;M$1,Распис!$D$4:$D$300,"&gt;="&amp;M$1)&gt;0,SUMIFS(Распис!$J$4:$J$300,Распис!$B$4:$B$300,$A164,Распис!$C$4:$C$300,"&lt;="&amp;M$1,Распис!$D$4:$D$300,"&gt;="&amp;M$1),SUMIF(База!$B$3:$B$305,$A164,База!$J$3:$J$152))</f>
        <v>0</v>
      </c>
      <c r="N164" s="46">
        <f ca="1">IF(COUNTIFS(Распис!$B$4:$B$300,$A164,Распис!$C$4:$C$300,"&lt;="&amp;N$1,Распис!$D$4:$D$300,"&gt;="&amp;N$1)&gt;0,SUMIFS(Распис!$K$4:$K$300,Распис!$B$4:$B$300,$A164,Распис!$C$4:$C$300,"&lt;="&amp;N$1,Распис!$D$4:$D$300,"&gt;="&amp;N$1),SUMIF(База!$B$3:$B$305,$A164,База!$K$3:$K$152))</f>
        <v>0</v>
      </c>
      <c r="O164" s="46" t="s">
        <v>23</v>
      </c>
      <c r="P164" s="46">
        <f ca="1">IF(COUNTIFS(Распис!$B$4:$B$300,$A164,Распис!$C$4:$C$300,"&lt;="&amp;P$1,Распис!$D$4:$D$300,"&gt;="&amp;P$1)&gt;0,SUMIFS(Распис!$F$4:$F$300,Распис!$B$4:$B$300,$A164,Распис!$C$4:$C$300,"&lt;="&amp;P$1,Распис!$D$4:$D$300,"&gt;="&amp;P$1),SUMIF(База!$B$3:$B$305,$A164,База!$F$3:$F$152))</f>
        <v>0</v>
      </c>
      <c r="Q164" s="46">
        <f ca="1">IF(COUNTIFS(Распис!$B$4:$B$300,$A164,Распис!$C$4:$C$300,"&lt;="&amp;Q$1,Распис!$D$4:$D$300,"&gt;="&amp;Q$1)&gt;0,SUMIFS(Распис!$G$4:$G$300,Распис!$B$4:$B$300,$A164,Распис!$C$4:$C$300,"&lt;="&amp;Q$1,Распис!$D$4:$D$300,"&gt;="&amp;Q$1),SUMIF(База!$B$3:$B$305,$A164,База!$G$3:$G$152))</f>
        <v>0</v>
      </c>
      <c r="R164" s="46">
        <f ca="1">IF(COUNTIFS(Распис!$B$4:$B$300,$A164,Распис!$C$4:$C$300,"&lt;="&amp;R$1,Распис!$D$4:$D$300,"&gt;="&amp;R$1)&gt;0,SUMIFS(Распис!$H$4:$H$300,Распис!$B$4:$B$300,$A164,Распис!$C$4:$C$300,"&lt;="&amp;R$1,Распис!$D$4:$D$300,"&gt;="&amp;R$1),SUMIF(База!$B$3:$B$305,$A164,База!$H$3:$H$152))</f>
        <v>0</v>
      </c>
      <c r="S164" s="46">
        <f ca="1">IF(COUNTIFS(Распис!$B$4:$B$300,$A164,Распис!$C$4:$C$300,"&lt;="&amp;S$1,Распис!$D$4:$D$300,"&gt;="&amp;S$1)&gt;0,SUMIFS(Распис!$I$4:$I$300,Распис!$B$4:$B$300,$A164,Распис!$C$4:$C$300,"&lt;="&amp;S$1,Распис!$D$4:$D$300,"&gt;="&amp;S$1),SUMIF(База!$B$3:$B$305,$A164,База!$I$3:$I$152))</f>
        <v>0</v>
      </c>
      <c r="T164" s="46">
        <f ca="1">IF(COUNTIFS(Распис!$B$4:$B$300,$A164,Распис!$C$4:$C$300,"&lt;="&amp;T$1,Распис!$D$4:$D$300,"&gt;="&amp;T$1)&gt;0,SUMIFS(Распис!$J$4:$J$300,Распис!$B$4:$B$300,$A164,Распис!$C$4:$C$300,"&lt;="&amp;T$1,Распис!$D$4:$D$300,"&gt;="&amp;T$1),SUMIF(База!$B$3:$B$305,$A164,База!$J$3:$J$152))</f>
        <v>0</v>
      </c>
      <c r="U164" s="46">
        <f ca="1">IF(COUNTIFS(Распис!$B$4:$B$300,$A164,Распис!$C$4:$C$300,"&lt;="&amp;U$1,Распис!$D$4:$D$300,"&gt;="&amp;U$1)&gt;0,SUMIFS(Распис!$K$4:$K$300,Распис!$B$4:$B$300,$A164,Распис!$C$4:$C$300,"&lt;="&amp;U$1,Распис!$D$4:$D$300,"&gt;="&amp;U$1),SUMIF(База!$B$3:$B$305,$A164,База!$K$3:$K$152))</f>
        <v>0</v>
      </c>
      <c r="V164" s="46" t="s">
        <v>23</v>
      </c>
      <c r="W164" s="46">
        <f ca="1">IF(COUNTIFS(Распис!$B$4:$B$300,$A164,Распис!$C$4:$C$300,"&lt;="&amp;W$1,Распис!$D$4:$D$300,"&gt;="&amp;W$1)&gt;0,SUMIFS(Распис!$F$4:$F$300,Распис!$B$4:$B$300,$A164,Распис!$C$4:$C$300,"&lt;="&amp;W$1,Распис!$D$4:$D$300,"&gt;="&amp;W$1),SUMIF(База!$B$3:$B$305,$A164,База!$F$3:$F$152))</f>
        <v>0</v>
      </c>
      <c r="X164" s="46">
        <f ca="1">IF(COUNTIFS(Распис!$B$4:$B$300,$A164,Распис!$C$4:$C$300,"&lt;="&amp;X$1,Распис!$D$4:$D$300,"&gt;="&amp;X$1)&gt;0,SUMIFS(Распис!$G$4:$G$300,Распис!$B$4:$B$300,$A164,Распис!$C$4:$C$300,"&lt;="&amp;X$1,Распис!$D$4:$D$300,"&gt;="&amp;X$1),SUMIF(База!$B$3:$B$305,$A164,База!$G$3:$G$152))</f>
        <v>0</v>
      </c>
      <c r="Y164" s="46">
        <f ca="1">IF(COUNTIFS(Распис!$B$4:$B$300,$A164,Распис!$C$4:$C$300,"&lt;="&amp;Y$1,Распис!$D$4:$D$300,"&gt;="&amp;Y$1)&gt;0,SUMIFS(Распис!$H$4:$H$300,Распис!$B$4:$B$300,$A164,Распис!$C$4:$C$300,"&lt;="&amp;Y$1,Распис!$D$4:$D$300,"&gt;="&amp;Y$1),SUMIF(База!$B$3:$B$305,$A164,База!$H$3:$H$152))</f>
        <v>0</v>
      </c>
      <c r="Z164" s="46">
        <f ca="1">IF(COUNTIFS(Распис!$B$4:$B$300,$A164,Распис!$C$4:$C$300,"&lt;="&amp;Z$1,Распис!$D$4:$D$300,"&gt;="&amp;Z$1)&gt;0,SUMIFS(Распис!$I$4:$I$300,Распис!$B$4:$B$300,$A164,Распис!$C$4:$C$300,"&lt;="&amp;Z$1,Распис!$D$4:$D$300,"&gt;="&amp;Z$1),SUMIF(База!$B$3:$B$305,$A164,База!$I$3:$I$152))</f>
        <v>0</v>
      </c>
      <c r="AA164" s="46">
        <f ca="1">IF(COUNTIFS(Распис!$B$4:$B$300,$A164,Распис!$C$4:$C$300,"&lt;="&amp;AA$1,Распис!$D$4:$D$300,"&gt;="&amp;AA$1)&gt;0,SUMIFS(Распис!$J$4:$J$300,Распис!$B$4:$B$300,$A164,Распис!$C$4:$C$300,"&lt;="&amp;AA$1,Распис!$D$4:$D$300,"&gt;="&amp;AA$1),SUMIF(База!$B$3:$B$305,$A164,База!$J$3:$J$152))</f>
        <v>0</v>
      </c>
      <c r="AB164" s="46">
        <f ca="1">IF(COUNTIFS(Распис!$B$4:$B$300,$A164,Распис!$C$4:$C$300,"&lt;="&amp;AB$1,Распис!$D$4:$D$300,"&gt;="&amp;AB$1)&gt;0,SUMIFS(Распис!$K$4:$K$300,Распис!$B$4:$B$300,$A164,Распис!$C$4:$C$300,"&lt;="&amp;AB$1,Распис!$D$4:$D$300,"&gt;="&amp;AB$1),SUMIF(База!$B$3:$B$305,$A164,База!$K$3:$K$152))</f>
        <v>0</v>
      </c>
      <c r="AC164" s="46" t="s">
        <v>23</v>
      </c>
      <c r="AD164" s="46">
        <f ca="1">IF(COUNTIFS(Распис!$B$4:$B$300,$A164,Распис!$C$4:$C$300,"&lt;="&amp;AD$1,Распис!$D$4:$D$300,"&gt;="&amp;AD$1)&gt;0,SUMIFS(Распис!$F$4:$F$300,Распис!$B$4:$B$300,$A164,Распис!$C$4:$C$300,"&lt;="&amp;AD$1,Распис!$D$4:$D$300,"&gt;="&amp;AD$1),SUMIF(База!$B$3:$B$305,$A164,База!$F$3:$F$152))</f>
        <v>0</v>
      </c>
      <c r="AE164" s="46">
        <f ca="1">IF(COUNTIFS(Распис!$B$4:$B$300,$A164,Распис!$C$4:$C$300,"&lt;="&amp;AE$1,Распис!$D$4:$D$300,"&gt;="&amp;AE$1)&gt;0,SUMIFS(Распис!$G$4:$G$300,Распис!$B$4:$B$300,$A164,Распис!$C$4:$C$300,"&lt;="&amp;AE$1,Распис!$D$4:$D$300,"&gt;="&amp;AE$1),SUMIF(База!$B$3:$B$305,$A164,База!$G$3:$G$152))</f>
        <v>0</v>
      </c>
      <c r="AF164" s="46">
        <f ca="1">IF(COUNTIFS(Распис!$B$4:$B$300,$A164,Распис!$C$4:$C$300,"&lt;="&amp;AF$1,Распис!$D$4:$D$300,"&gt;="&amp;AF$1)&gt;0,SUMIFS(Распис!$H$4:$H$300,Распис!$B$4:$B$300,$A164,Распис!$C$4:$C$300,"&lt;="&amp;AF$1,Распис!$D$4:$D$300,"&gt;="&amp;AF$1),SUMIF(База!$B$3:$B$305,$A164,База!$H$3:$H$152))</f>
        <v>0</v>
      </c>
      <c r="AG164" s="46">
        <f t="shared" ca="1" si="33"/>
        <v>0</v>
      </c>
      <c r="AH164" s="46">
        <f ca="1">AG164-SUMIFS(Распред!$G$4:$G$300,Распред!$B$4:$B$300,"январь",Распред!$F$4:$F$300,A164)</f>
        <v>0</v>
      </c>
      <c r="AI164" s="46">
        <f ca="1">AH164+(COUNTIF(B164:AF164,"КД")+SUMIFS(Распред!$AH$4:$AH$300,Распред!$F$4:$F$300,A164,Распред!$B$4:$B$300,"январь"))*4</f>
        <v>20</v>
      </c>
      <c r="AJ164" s="46">
        <f t="shared" ca="1" si="34"/>
        <v>0</v>
      </c>
      <c r="AK164" s="46">
        <f t="shared" ca="1" si="35"/>
        <v>0</v>
      </c>
      <c r="AL164" s="46">
        <f>SUMIFS(Распред!$K$4:$K$300,Распред!$B$4:$B$300,"январь",Распред!$J$4:$J$300,A164)+SUMIFS(Распред!$M$4:$M$300,Распред!$B$4:$B$300,"январь",Распред!$L$4:$L$300,A164)+SUMIFS(Распред!$O$4:$O$300,Распред!$B$4:$B$300,"январь",Распред!$N$4:$N$300,A164)+SUMIFS(Распред!$Q$4:$Q$300,Распред!$B$4:$B$300,"январь",Распред!$P$4:$P$300,A164)+SUMIFS(Распред!$S$4:$S$300,Распред!$B$4:$B$300,"январь",Распред!$R$4:$R$300,A164)+SUMIFS(Распред!$U$4:$U$300,Распред!$B$4:$B$300,"январь",Распред!$T$4:$T$300,A164)+SUMIFS(Распред!$W$4:$W$300,Распред!$B$4:$B$300,"январь",Распред!$V$4:$V$300,A164)+SUMIFS(Распред!$Y$4:$Y$300,Распред!$B$4:$B$300,"январь",Распред!$X$4:$X$300,A164)+SUMIFS(Распред!$AA$4:$AA$300,Распред!$B$4:$B$300,"январь",Распред!$Z$4:$Z$300,A164)+SUMIFS(Распред!$AC$4:$AC$300,Распред!$B$4:$B$300,"январь",Распред!$AB$4:$AB$300,A164)</f>
        <v>0</v>
      </c>
      <c r="AM164" s="46">
        <f t="shared" ca="1" si="36"/>
        <v>0</v>
      </c>
      <c r="AN164" s="46">
        <f t="shared" ca="1" si="37"/>
        <v>0</v>
      </c>
      <c r="AO164" s="46">
        <f t="shared" ca="1" si="38"/>
        <v>0</v>
      </c>
      <c r="AP164" s="46"/>
      <c r="AQ164" s="46">
        <f t="shared" ca="1" si="31"/>
        <v>0</v>
      </c>
      <c r="AR164" s="47"/>
      <c r="AS164" s="47">
        <f t="shared" ca="1" si="39"/>
        <v>0</v>
      </c>
      <c r="AT164" s="47"/>
      <c r="AU164" s="47"/>
      <c r="AV164" s="47"/>
      <c r="AW164" s="47"/>
      <c r="AX164" s="47"/>
      <c r="AY164" s="47"/>
      <c r="AZ164" s="47"/>
      <c r="BA164" s="47"/>
      <c r="BB164" s="47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</row>
    <row r="165" spans="1:78" x14ac:dyDescent="0.25">
      <c r="A165" s="47">
        <f>База!B165</f>
        <v>0</v>
      </c>
      <c r="B165" s="46" t="s">
        <v>24</v>
      </c>
      <c r="C165" s="46" t="s">
        <v>24</v>
      </c>
      <c r="D165" s="46" t="s">
        <v>25</v>
      </c>
      <c r="E165" s="46" t="s">
        <v>25</v>
      </c>
      <c r="F165" s="46" t="s">
        <v>25</v>
      </c>
      <c r="G165" s="46" t="s">
        <v>25</v>
      </c>
      <c r="H165" s="46" t="s">
        <v>23</v>
      </c>
      <c r="I165" s="46" t="s">
        <v>25</v>
      </c>
      <c r="J165" s="46">
        <f ca="1">IF(COUNTIFS(Распис!$B$4:$B$300,$A165,Распис!$C$4:$C$300,"&lt;="&amp;J$1,Распис!$D$4:$D$300,"&gt;="&amp;J$1)&gt;0,SUMIFS(Распис!$G$4:$G$300,Распис!$B$4:$B$300,$A165,Распис!$C$4:$C$300,"&lt;="&amp;J$1,Распис!$D$4:$D$300,"&gt;="&amp;J$1),SUMIF(База!$B$3:$B$305,$A165,База!$G$3:$G$152))</f>
        <v>0</v>
      </c>
      <c r="K165" s="46">
        <f ca="1">IF(COUNTIFS(Распис!$B$4:$B$300,$A165,Распис!$C$4:$C$300,"&lt;="&amp;K$1,Распис!$D$4:$D$300,"&gt;="&amp;K$1)&gt;0,SUMIFS(Распис!$H$4:$H$300,Распис!$B$4:$B$300,$A165,Распис!$C$4:$C$300,"&lt;="&amp;K$1,Распис!$D$4:$D$300,"&gt;="&amp;K$1),SUMIF(База!$B$3:$B$305,$A165,База!$H$3:$H$152))</f>
        <v>0</v>
      </c>
      <c r="L165" s="46">
        <f ca="1">IF(COUNTIFS(Распис!$B$4:$B$300,$A165,Распис!$C$4:$C$300,"&lt;="&amp;L$1,Распис!$D$4:$D$300,"&gt;="&amp;L$1)&gt;0,SUMIFS(Распис!$I$4:$I$300,Распис!$B$4:$B$300,$A165,Распис!$C$4:$C$300,"&lt;="&amp;L$1,Распис!$D$4:$D$300,"&gt;="&amp;L$1),SUMIF(База!$B$3:$B$305,$A165,База!$I$3:$I$152))</f>
        <v>0</v>
      </c>
      <c r="M165" s="46">
        <f ca="1">IF(COUNTIFS(Распис!$B$4:$B$300,$A165,Распис!$C$4:$C$300,"&lt;="&amp;M$1,Распис!$D$4:$D$300,"&gt;="&amp;M$1)&gt;0,SUMIFS(Распис!$J$4:$J$300,Распис!$B$4:$B$300,$A165,Распис!$C$4:$C$300,"&lt;="&amp;M$1,Распис!$D$4:$D$300,"&gt;="&amp;M$1),SUMIF(База!$B$3:$B$305,$A165,База!$J$3:$J$152))</f>
        <v>0</v>
      </c>
      <c r="N165" s="46">
        <f ca="1">IF(COUNTIFS(Распис!$B$4:$B$300,$A165,Распис!$C$4:$C$300,"&lt;="&amp;N$1,Распис!$D$4:$D$300,"&gt;="&amp;N$1)&gt;0,SUMIFS(Распис!$K$4:$K$300,Распис!$B$4:$B$300,$A165,Распис!$C$4:$C$300,"&lt;="&amp;N$1,Распис!$D$4:$D$300,"&gt;="&amp;N$1),SUMIF(База!$B$3:$B$305,$A165,База!$K$3:$K$152))</f>
        <v>0</v>
      </c>
      <c r="O165" s="46" t="s">
        <v>23</v>
      </c>
      <c r="P165" s="46">
        <f ca="1">IF(COUNTIFS(Распис!$B$4:$B$300,$A165,Распис!$C$4:$C$300,"&lt;="&amp;P$1,Распис!$D$4:$D$300,"&gt;="&amp;P$1)&gt;0,SUMIFS(Распис!$F$4:$F$300,Распис!$B$4:$B$300,$A165,Распис!$C$4:$C$300,"&lt;="&amp;P$1,Распис!$D$4:$D$300,"&gt;="&amp;P$1),SUMIF(База!$B$3:$B$305,$A165,База!$F$3:$F$152))</f>
        <v>0</v>
      </c>
      <c r="Q165" s="46">
        <f ca="1">IF(COUNTIFS(Распис!$B$4:$B$300,$A165,Распис!$C$4:$C$300,"&lt;="&amp;Q$1,Распис!$D$4:$D$300,"&gt;="&amp;Q$1)&gt;0,SUMIFS(Распис!$G$4:$G$300,Распис!$B$4:$B$300,$A165,Распис!$C$4:$C$300,"&lt;="&amp;Q$1,Распис!$D$4:$D$300,"&gt;="&amp;Q$1),SUMIF(База!$B$3:$B$305,$A165,База!$G$3:$G$152))</f>
        <v>0</v>
      </c>
      <c r="R165" s="46">
        <f ca="1">IF(COUNTIFS(Распис!$B$4:$B$300,$A165,Распис!$C$4:$C$300,"&lt;="&amp;R$1,Распис!$D$4:$D$300,"&gt;="&amp;R$1)&gt;0,SUMIFS(Распис!$H$4:$H$300,Распис!$B$4:$B$300,$A165,Распис!$C$4:$C$300,"&lt;="&amp;R$1,Распис!$D$4:$D$300,"&gt;="&amp;R$1),SUMIF(База!$B$3:$B$305,$A165,База!$H$3:$H$152))</f>
        <v>0</v>
      </c>
      <c r="S165" s="46">
        <f ca="1">IF(COUNTIFS(Распис!$B$4:$B$300,$A165,Распис!$C$4:$C$300,"&lt;="&amp;S$1,Распис!$D$4:$D$300,"&gt;="&amp;S$1)&gt;0,SUMIFS(Распис!$I$4:$I$300,Распис!$B$4:$B$300,$A165,Распис!$C$4:$C$300,"&lt;="&amp;S$1,Распис!$D$4:$D$300,"&gt;="&amp;S$1),SUMIF(База!$B$3:$B$305,$A165,База!$I$3:$I$152))</f>
        <v>0</v>
      </c>
      <c r="T165" s="46">
        <f ca="1">IF(COUNTIFS(Распис!$B$4:$B$300,$A165,Распис!$C$4:$C$300,"&lt;="&amp;T$1,Распис!$D$4:$D$300,"&gt;="&amp;T$1)&gt;0,SUMIFS(Распис!$J$4:$J$300,Распис!$B$4:$B$300,$A165,Распис!$C$4:$C$300,"&lt;="&amp;T$1,Распис!$D$4:$D$300,"&gt;="&amp;T$1),SUMIF(База!$B$3:$B$305,$A165,База!$J$3:$J$152))</f>
        <v>0</v>
      </c>
      <c r="U165" s="46">
        <f ca="1">IF(COUNTIFS(Распис!$B$4:$B$300,$A165,Распис!$C$4:$C$300,"&lt;="&amp;U$1,Распис!$D$4:$D$300,"&gt;="&amp;U$1)&gt;0,SUMIFS(Распис!$K$4:$K$300,Распис!$B$4:$B$300,$A165,Распис!$C$4:$C$300,"&lt;="&amp;U$1,Распис!$D$4:$D$300,"&gt;="&amp;U$1),SUMIF(База!$B$3:$B$305,$A165,База!$K$3:$K$152))</f>
        <v>0</v>
      </c>
      <c r="V165" s="46" t="s">
        <v>23</v>
      </c>
      <c r="W165" s="46">
        <f ca="1">IF(COUNTIFS(Распис!$B$4:$B$300,$A165,Распис!$C$4:$C$300,"&lt;="&amp;W$1,Распис!$D$4:$D$300,"&gt;="&amp;W$1)&gt;0,SUMIFS(Распис!$F$4:$F$300,Распис!$B$4:$B$300,$A165,Распис!$C$4:$C$300,"&lt;="&amp;W$1,Распис!$D$4:$D$300,"&gt;="&amp;W$1),SUMIF(База!$B$3:$B$305,$A165,База!$F$3:$F$152))</f>
        <v>0</v>
      </c>
      <c r="X165" s="46">
        <f ca="1">IF(COUNTIFS(Распис!$B$4:$B$300,$A165,Распис!$C$4:$C$300,"&lt;="&amp;X$1,Распис!$D$4:$D$300,"&gt;="&amp;X$1)&gt;0,SUMIFS(Распис!$G$4:$G$300,Распис!$B$4:$B$300,$A165,Распис!$C$4:$C$300,"&lt;="&amp;X$1,Распис!$D$4:$D$300,"&gt;="&amp;X$1),SUMIF(База!$B$3:$B$305,$A165,База!$G$3:$G$152))</f>
        <v>0</v>
      </c>
      <c r="Y165" s="46">
        <f ca="1">IF(COUNTIFS(Распис!$B$4:$B$300,$A165,Распис!$C$4:$C$300,"&lt;="&amp;Y$1,Распис!$D$4:$D$300,"&gt;="&amp;Y$1)&gt;0,SUMIFS(Распис!$H$4:$H$300,Распис!$B$4:$B$300,$A165,Распис!$C$4:$C$300,"&lt;="&amp;Y$1,Распис!$D$4:$D$300,"&gt;="&amp;Y$1),SUMIF(База!$B$3:$B$305,$A165,База!$H$3:$H$152))</f>
        <v>0</v>
      </c>
      <c r="Z165" s="46">
        <f ca="1">IF(COUNTIFS(Распис!$B$4:$B$300,$A165,Распис!$C$4:$C$300,"&lt;="&amp;Z$1,Распис!$D$4:$D$300,"&gt;="&amp;Z$1)&gt;0,SUMIFS(Распис!$I$4:$I$300,Распис!$B$4:$B$300,$A165,Распис!$C$4:$C$300,"&lt;="&amp;Z$1,Распис!$D$4:$D$300,"&gt;="&amp;Z$1),SUMIF(База!$B$3:$B$305,$A165,База!$I$3:$I$152))</f>
        <v>0</v>
      </c>
      <c r="AA165" s="46">
        <f ca="1">IF(COUNTIFS(Распис!$B$4:$B$300,$A165,Распис!$C$4:$C$300,"&lt;="&amp;AA$1,Распис!$D$4:$D$300,"&gt;="&amp;AA$1)&gt;0,SUMIFS(Распис!$J$4:$J$300,Распис!$B$4:$B$300,$A165,Распис!$C$4:$C$300,"&lt;="&amp;AA$1,Распис!$D$4:$D$300,"&gt;="&amp;AA$1),SUMIF(База!$B$3:$B$305,$A165,База!$J$3:$J$152))</f>
        <v>0</v>
      </c>
      <c r="AB165" s="46">
        <f ca="1">IF(COUNTIFS(Распис!$B$4:$B$300,$A165,Распис!$C$4:$C$300,"&lt;="&amp;AB$1,Распис!$D$4:$D$300,"&gt;="&amp;AB$1)&gt;0,SUMIFS(Распис!$K$4:$K$300,Распис!$B$4:$B$300,$A165,Распис!$C$4:$C$300,"&lt;="&amp;AB$1,Распис!$D$4:$D$300,"&gt;="&amp;AB$1),SUMIF(База!$B$3:$B$305,$A165,База!$K$3:$K$152))</f>
        <v>0</v>
      </c>
      <c r="AC165" s="46" t="s">
        <v>23</v>
      </c>
      <c r="AD165" s="46">
        <f ca="1">IF(COUNTIFS(Распис!$B$4:$B$300,$A165,Распис!$C$4:$C$300,"&lt;="&amp;AD$1,Распис!$D$4:$D$300,"&gt;="&amp;AD$1)&gt;0,SUMIFS(Распис!$F$4:$F$300,Распис!$B$4:$B$300,$A165,Распис!$C$4:$C$300,"&lt;="&amp;AD$1,Распис!$D$4:$D$300,"&gt;="&amp;AD$1),SUMIF(База!$B$3:$B$305,$A165,База!$F$3:$F$152))</f>
        <v>0</v>
      </c>
      <c r="AE165" s="46">
        <f ca="1">IF(COUNTIFS(Распис!$B$4:$B$300,$A165,Распис!$C$4:$C$300,"&lt;="&amp;AE$1,Распис!$D$4:$D$300,"&gt;="&amp;AE$1)&gt;0,SUMIFS(Распис!$G$4:$G$300,Распис!$B$4:$B$300,$A165,Распис!$C$4:$C$300,"&lt;="&amp;AE$1,Распис!$D$4:$D$300,"&gt;="&amp;AE$1),SUMIF(База!$B$3:$B$305,$A165,База!$G$3:$G$152))</f>
        <v>0</v>
      </c>
      <c r="AF165" s="46">
        <f ca="1">IF(COUNTIFS(Распис!$B$4:$B$300,$A165,Распис!$C$4:$C$300,"&lt;="&amp;AF$1,Распис!$D$4:$D$300,"&gt;="&amp;AF$1)&gt;0,SUMIFS(Распис!$H$4:$H$300,Распис!$B$4:$B$300,$A165,Распис!$C$4:$C$300,"&lt;="&amp;AF$1,Распис!$D$4:$D$300,"&gt;="&amp;AF$1),SUMIF(База!$B$3:$B$305,$A165,База!$H$3:$H$152))</f>
        <v>0</v>
      </c>
      <c r="AG165" s="46">
        <f t="shared" ca="1" si="33"/>
        <v>0</v>
      </c>
      <c r="AH165" s="46">
        <f ca="1">AG165-SUMIFS(Распред!$G$4:$G$300,Распред!$B$4:$B$300,"январь",Распред!$F$4:$F$300,A165)</f>
        <v>0</v>
      </c>
      <c r="AI165" s="46">
        <f ca="1">AH165+(COUNTIF(B165:AF165,"КД")+SUMIFS(Распред!$AH$4:$AH$300,Распред!$F$4:$F$300,A165,Распред!$B$4:$B$300,"январь"))*4</f>
        <v>20</v>
      </c>
      <c r="AJ165" s="46">
        <f t="shared" ca="1" si="34"/>
        <v>0</v>
      </c>
      <c r="AK165" s="46">
        <f t="shared" ca="1" si="35"/>
        <v>0</v>
      </c>
      <c r="AL165" s="46">
        <f>SUMIFS(Распред!$K$4:$K$300,Распред!$B$4:$B$300,"январь",Распред!$J$4:$J$300,A165)+SUMIFS(Распред!$M$4:$M$300,Распред!$B$4:$B$300,"январь",Распред!$L$4:$L$300,A165)+SUMIFS(Распред!$O$4:$O$300,Распред!$B$4:$B$300,"январь",Распред!$N$4:$N$300,A165)+SUMIFS(Распред!$Q$4:$Q$300,Распред!$B$4:$B$300,"январь",Распред!$P$4:$P$300,A165)+SUMIFS(Распред!$S$4:$S$300,Распред!$B$4:$B$300,"январь",Распред!$R$4:$R$300,A165)+SUMIFS(Распред!$U$4:$U$300,Распред!$B$4:$B$300,"январь",Распред!$T$4:$T$300,A165)+SUMIFS(Распред!$W$4:$W$300,Распред!$B$4:$B$300,"январь",Распред!$V$4:$V$300,A165)+SUMIFS(Распред!$Y$4:$Y$300,Распред!$B$4:$B$300,"январь",Распред!$X$4:$X$300,A165)+SUMIFS(Распред!$AA$4:$AA$300,Распред!$B$4:$B$300,"январь",Распред!$Z$4:$Z$300,A165)+SUMIFS(Распред!$AC$4:$AC$300,Распред!$B$4:$B$300,"январь",Распред!$AB$4:$AB$300,A165)</f>
        <v>0</v>
      </c>
      <c r="AM165" s="46">
        <f t="shared" ca="1" si="36"/>
        <v>0</v>
      </c>
      <c r="AN165" s="46">
        <f t="shared" ca="1" si="37"/>
        <v>0</v>
      </c>
      <c r="AO165" s="46">
        <f t="shared" ca="1" si="38"/>
        <v>0</v>
      </c>
      <c r="AP165" s="46"/>
      <c r="AQ165" s="46">
        <f t="shared" ca="1" si="31"/>
        <v>0</v>
      </c>
      <c r="AR165" s="47"/>
      <c r="AS165" s="47">
        <f t="shared" ca="1" si="39"/>
        <v>0</v>
      </c>
      <c r="AT165" s="47"/>
      <c r="AU165" s="47"/>
      <c r="AV165" s="47"/>
      <c r="AW165" s="47"/>
      <c r="AX165" s="47"/>
      <c r="AY165" s="47"/>
      <c r="AZ165" s="47"/>
      <c r="BA165" s="47"/>
      <c r="BB165" s="47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</row>
    <row r="166" spans="1:78" x14ac:dyDescent="0.25">
      <c r="A166" s="47">
        <f>База!B166</f>
        <v>0</v>
      </c>
      <c r="B166" s="46" t="s">
        <v>24</v>
      </c>
      <c r="C166" s="46" t="s">
        <v>24</v>
      </c>
      <c r="D166" s="46" t="s">
        <v>25</v>
      </c>
      <c r="E166" s="46" t="s">
        <v>25</v>
      </c>
      <c r="F166" s="46" t="s">
        <v>25</v>
      </c>
      <c r="G166" s="46" t="s">
        <v>25</v>
      </c>
      <c r="H166" s="46" t="s">
        <v>23</v>
      </c>
      <c r="I166" s="46" t="s">
        <v>25</v>
      </c>
      <c r="J166" s="46">
        <f ca="1">IF(COUNTIFS(Распис!$B$4:$B$300,$A166,Распис!$C$4:$C$300,"&lt;="&amp;J$1,Распис!$D$4:$D$300,"&gt;="&amp;J$1)&gt;0,SUMIFS(Распис!$G$4:$G$300,Распис!$B$4:$B$300,$A166,Распис!$C$4:$C$300,"&lt;="&amp;J$1,Распис!$D$4:$D$300,"&gt;="&amp;J$1),SUMIF(База!$B$3:$B$305,$A166,База!$G$3:$G$152))</f>
        <v>0</v>
      </c>
      <c r="K166" s="46">
        <f ca="1">IF(COUNTIFS(Распис!$B$4:$B$300,$A166,Распис!$C$4:$C$300,"&lt;="&amp;K$1,Распис!$D$4:$D$300,"&gt;="&amp;K$1)&gt;0,SUMIFS(Распис!$H$4:$H$300,Распис!$B$4:$B$300,$A166,Распис!$C$4:$C$300,"&lt;="&amp;K$1,Распис!$D$4:$D$300,"&gt;="&amp;K$1),SUMIF(База!$B$3:$B$305,$A166,База!$H$3:$H$152))</f>
        <v>0</v>
      </c>
      <c r="L166" s="46">
        <f ca="1">IF(COUNTIFS(Распис!$B$4:$B$300,$A166,Распис!$C$4:$C$300,"&lt;="&amp;L$1,Распис!$D$4:$D$300,"&gt;="&amp;L$1)&gt;0,SUMIFS(Распис!$I$4:$I$300,Распис!$B$4:$B$300,$A166,Распис!$C$4:$C$300,"&lt;="&amp;L$1,Распис!$D$4:$D$300,"&gt;="&amp;L$1),SUMIF(База!$B$3:$B$305,$A166,База!$I$3:$I$152))</f>
        <v>0</v>
      </c>
      <c r="M166" s="46">
        <f ca="1">IF(COUNTIFS(Распис!$B$4:$B$300,$A166,Распис!$C$4:$C$300,"&lt;="&amp;M$1,Распис!$D$4:$D$300,"&gt;="&amp;M$1)&gt;0,SUMIFS(Распис!$J$4:$J$300,Распис!$B$4:$B$300,$A166,Распис!$C$4:$C$300,"&lt;="&amp;M$1,Распис!$D$4:$D$300,"&gt;="&amp;M$1),SUMIF(База!$B$3:$B$305,$A166,База!$J$3:$J$152))</f>
        <v>0</v>
      </c>
      <c r="N166" s="46">
        <f ca="1">IF(COUNTIFS(Распис!$B$4:$B$300,$A166,Распис!$C$4:$C$300,"&lt;="&amp;N$1,Распис!$D$4:$D$300,"&gt;="&amp;N$1)&gt;0,SUMIFS(Распис!$K$4:$K$300,Распис!$B$4:$B$300,$A166,Распис!$C$4:$C$300,"&lt;="&amp;N$1,Распис!$D$4:$D$300,"&gt;="&amp;N$1),SUMIF(База!$B$3:$B$305,$A166,База!$K$3:$K$152))</f>
        <v>0</v>
      </c>
      <c r="O166" s="46" t="s">
        <v>23</v>
      </c>
      <c r="P166" s="46">
        <f ca="1">IF(COUNTIFS(Распис!$B$4:$B$300,$A166,Распис!$C$4:$C$300,"&lt;="&amp;P$1,Распис!$D$4:$D$300,"&gt;="&amp;P$1)&gt;0,SUMIFS(Распис!$F$4:$F$300,Распис!$B$4:$B$300,$A166,Распис!$C$4:$C$300,"&lt;="&amp;P$1,Распис!$D$4:$D$300,"&gt;="&amp;P$1),SUMIF(База!$B$3:$B$305,$A166,База!$F$3:$F$152))</f>
        <v>0</v>
      </c>
      <c r="Q166" s="46">
        <f ca="1">IF(COUNTIFS(Распис!$B$4:$B$300,$A166,Распис!$C$4:$C$300,"&lt;="&amp;Q$1,Распис!$D$4:$D$300,"&gt;="&amp;Q$1)&gt;0,SUMIFS(Распис!$G$4:$G$300,Распис!$B$4:$B$300,$A166,Распис!$C$4:$C$300,"&lt;="&amp;Q$1,Распис!$D$4:$D$300,"&gt;="&amp;Q$1),SUMIF(База!$B$3:$B$305,$A166,База!$G$3:$G$152))</f>
        <v>0</v>
      </c>
      <c r="R166" s="46">
        <f ca="1">IF(COUNTIFS(Распис!$B$4:$B$300,$A166,Распис!$C$4:$C$300,"&lt;="&amp;R$1,Распис!$D$4:$D$300,"&gt;="&amp;R$1)&gt;0,SUMIFS(Распис!$H$4:$H$300,Распис!$B$4:$B$300,$A166,Распис!$C$4:$C$300,"&lt;="&amp;R$1,Распис!$D$4:$D$300,"&gt;="&amp;R$1),SUMIF(База!$B$3:$B$305,$A166,База!$H$3:$H$152))</f>
        <v>0</v>
      </c>
      <c r="S166" s="46">
        <f ca="1">IF(COUNTIFS(Распис!$B$4:$B$300,$A166,Распис!$C$4:$C$300,"&lt;="&amp;S$1,Распис!$D$4:$D$300,"&gt;="&amp;S$1)&gt;0,SUMIFS(Распис!$I$4:$I$300,Распис!$B$4:$B$300,$A166,Распис!$C$4:$C$300,"&lt;="&amp;S$1,Распис!$D$4:$D$300,"&gt;="&amp;S$1),SUMIF(База!$B$3:$B$305,$A166,База!$I$3:$I$152))</f>
        <v>0</v>
      </c>
      <c r="T166" s="46">
        <f ca="1">IF(COUNTIFS(Распис!$B$4:$B$300,$A166,Распис!$C$4:$C$300,"&lt;="&amp;T$1,Распис!$D$4:$D$300,"&gt;="&amp;T$1)&gt;0,SUMIFS(Распис!$J$4:$J$300,Распис!$B$4:$B$300,$A166,Распис!$C$4:$C$300,"&lt;="&amp;T$1,Распис!$D$4:$D$300,"&gt;="&amp;T$1),SUMIF(База!$B$3:$B$305,$A166,База!$J$3:$J$152))</f>
        <v>0</v>
      </c>
      <c r="U166" s="46">
        <f ca="1">IF(COUNTIFS(Распис!$B$4:$B$300,$A166,Распис!$C$4:$C$300,"&lt;="&amp;U$1,Распис!$D$4:$D$300,"&gt;="&amp;U$1)&gt;0,SUMIFS(Распис!$K$4:$K$300,Распис!$B$4:$B$300,$A166,Распис!$C$4:$C$300,"&lt;="&amp;U$1,Распис!$D$4:$D$300,"&gt;="&amp;U$1),SUMIF(База!$B$3:$B$305,$A166,База!$K$3:$K$152))</f>
        <v>0</v>
      </c>
      <c r="V166" s="46" t="s">
        <v>23</v>
      </c>
      <c r="W166" s="46">
        <f ca="1">IF(COUNTIFS(Распис!$B$4:$B$300,$A166,Распис!$C$4:$C$300,"&lt;="&amp;W$1,Распис!$D$4:$D$300,"&gt;="&amp;W$1)&gt;0,SUMIFS(Распис!$F$4:$F$300,Распис!$B$4:$B$300,$A166,Распис!$C$4:$C$300,"&lt;="&amp;W$1,Распис!$D$4:$D$300,"&gt;="&amp;W$1),SUMIF(База!$B$3:$B$305,$A166,База!$F$3:$F$152))</f>
        <v>0</v>
      </c>
      <c r="X166" s="46">
        <f ca="1">IF(COUNTIFS(Распис!$B$4:$B$300,$A166,Распис!$C$4:$C$300,"&lt;="&amp;X$1,Распис!$D$4:$D$300,"&gt;="&amp;X$1)&gt;0,SUMIFS(Распис!$G$4:$G$300,Распис!$B$4:$B$300,$A166,Распис!$C$4:$C$300,"&lt;="&amp;X$1,Распис!$D$4:$D$300,"&gt;="&amp;X$1),SUMIF(База!$B$3:$B$305,$A166,База!$G$3:$G$152))</f>
        <v>0</v>
      </c>
      <c r="Y166" s="46">
        <f ca="1">IF(COUNTIFS(Распис!$B$4:$B$300,$A166,Распис!$C$4:$C$300,"&lt;="&amp;Y$1,Распис!$D$4:$D$300,"&gt;="&amp;Y$1)&gt;0,SUMIFS(Распис!$H$4:$H$300,Распис!$B$4:$B$300,$A166,Распис!$C$4:$C$300,"&lt;="&amp;Y$1,Распис!$D$4:$D$300,"&gt;="&amp;Y$1),SUMIF(База!$B$3:$B$305,$A166,База!$H$3:$H$152))</f>
        <v>0</v>
      </c>
      <c r="Z166" s="46">
        <f ca="1">IF(COUNTIFS(Распис!$B$4:$B$300,$A166,Распис!$C$4:$C$300,"&lt;="&amp;Z$1,Распис!$D$4:$D$300,"&gt;="&amp;Z$1)&gt;0,SUMIFS(Распис!$I$4:$I$300,Распис!$B$4:$B$300,$A166,Распис!$C$4:$C$300,"&lt;="&amp;Z$1,Распис!$D$4:$D$300,"&gt;="&amp;Z$1),SUMIF(База!$B$3:$B$305,$A166,База!$I$3:$I$152))</f>
        <v>0</v>
      </c>
      <c r="AA166" s="46">
        <f ca="1">IF(COUNTIFS(Распис!$B$4:$B$300,$A166,Распис!$C$4:$C$300,"&lt;="&amp;AA$1,Распис!$D$4:$D$300,"&gt;="&amp;AA$1)&gt;0,SUMIFS(Распис!$J$4:$J$300,Распис!$B$4:$B$300,$A166,Распис!$C$4:$C$300,"&lt;="&amp;AA$1,Распис!$D$4:$D$300,"&gt;="&amp;AA$1),SUMIF(База!$B$3:$B$305,$A166,База!$J$3:$J$152))</f>
        <v>0</v>
      </c>
      <c r="AB166" s="46">
        <f ca="1">IF(COUNTIFS(Распис!$B$4:$B$300,$A166,Распис!$C$4:$C$300,"&lt;="&amp;AB$1,Распис!$D$4:$D$300,"&gt;="&amp;AB$1)&gt;0,SUMIFS(Распис!$K$4:$K$300,Распис!$B$4:$B$300,$A166,Распис!$C$4:$C$300,"&lt;="&amp;AB$1,Распис!$D$4:$D$300,"&gt;="&amp;AB$1),SUMIF(База!$B$3:$B$305,$A166,База!$K$3:$K$152))</f>
        <v>0</v>
      </c>
      <c r="AC166" s="46" t="s">
        <v>23</v>
      </c>
      <c r="AD166" s="46">
        <f ca="1">IF(COUNTIFS(Распис!$B$4:$B$300,$A166,Распис!$C$4:$C$300,"&lt;="&amp;AD$1,Распис!$D$4:$D$300,"&gt;="&amp;AD$1)&gt;0,SUMIFS(Распис!$F$4:$F$300,Распис!$B$4:$B$300,$A166,Распис!$C$4:$C$300,"&lt;="&amp;AD$1,Распис!$D$4:$D$300,"&gt;="&amp;AD$1),SUMIF(База!$B$3:$B$305,$A166,База!$F$3:$F$152))</f>
        <v>0</v>
      </c>
      <c r="AE166" s="46">
        <f ca="1">IF(COUNTIFS(Распис!$B$4:$B$300,$A166,Распис!$C$4:$C$300,"&lt;="&amp;AE$1,Распис!$D$4:$D$300,"&gt;="&amp;AE$1)&gt;0,SUMIFS(Распис!$G$4:$G$300,Распис!$B$4:$B$300,$A166,Распис!$C$4:$C$300,"&lt;="&amp;AE$1,Распис!$D$4:$D$300,"&gt;="&amp;AE$1),SUMIF(База!$B$3:$B$305,$A166,База!$G$3:$G$152))</f>
        <v>0</v>
      </c>
      <c r="AF166" s="46">
        <f ca="1">IF(COUNTIFS(Распис!$B$4:$B$300,$A166,Распис!$C$4:$C$300,"&lt;="&amp;AF$1,Распис!$D$4:$D$300,"&gt;="&amp;AF$1)&gt;0,SUMIFS(Распис!$H$4:$H$300,Распис!$B$4:$B$300,$A166,Распис!$C$4:$C$300,"&lt;="&amp;AF$1,Распис!$D$4:$D$300,"&gt;="&amp;AF$1),SUMIF(База!$B$3:$B$305,$A166,База!$H$3:$H$152))</f>
        <v>0</v>
      </c>
      <c r="AG166" s="46">
        <f t="shared" ca="1" si="33"/>
        <v>0</v>
      </c>
      <c r="AH166" s="46">
        <f ca="1">AG166-SUMIFS(Распред!$G$4:$G$300,Распред!$B$4:$B$300,"январь",Распред!$F$4:$F$300,A166)</f>
        <v>0</v>
      </c>
      <c r="AI166" s="46">
        <f ca="1">AH166+(COUNTIF(B166:AF166,"КД")+SUMIFS(Распред!$AH$4:$AH$300,Распред!$F$4:$F$300,A166,Распред!$B$4:$B$300,"январь"))*4</f>
        <v>20</v>
      </c>
      <c r="AJ166" s="46">
        <f t="shared" ca="1" si="34"/>
        <v>0</v>
      </c>
      <c r="AK166" s="46">
        <f t="shared" ca="1" si="35"/>
        <v>0</v>
      </c>
      <c r="AL166" s="46">
        <f>SUMIFS(Распред!$K$4:$K$300,Распред!$B$4:$B$300,"январь",Распред!$J$4:$J$300,A166)+SUMIFS(Распред!$M$4:$M$300,Распред!$B$4:$B$300,"январь",Распред!$L$4:$L$300,A166)+SUMIFS(Распред!$O$4:$O$300,Распред!$B$4:$B$300,"январь",Распред!$N$4:$N$300,A166)+SUMIFS(Распред!$Q$4:$Q$300,Распред!$B$4:$B$300,"январь",Распред!$P$4:$P$300,A166)+SUMIFS(Распред!$S$4:$S$300,Распред!$B$4:$B$300,"январь",Распред!$R$4:$R$300,A166)+SUMIFS(Распред!$U$4:$U$300,Распред!$B$4:$B$300,"январь",Распред!$T$4:$T$300,A166)+SUMIFS(Распред!$W$4:$W$300,Распред!$B$4:$B$300,"январь",Распред!$V$4:$V$300,A166)+SUMIFS(Распред!$Y$4:$Y$300,Распред!$B$4:$B$300,"январь",Распред!$X$4:$X$300,A166)+SUMIFS(Распред!$AA$4:$AA$300,Распред!$B$4:$B$300,"январь",Распред!$Z$4:$Z$300,A166)+SUMIFS(Распред!$AC$4:$AC$300,Распред!$B$4:$B$300,"январь",Распред!$AB$4:$AB$300,A166)</f>
        <v>0</v>
      </c>
      <c r="AM166" s="46">
        <f t="shared" ca="1" si="36"/>
        <v>0</v>
      </c>
      <c r="AN166" s="46">
        <f t="shared" ca="1" si="37"/>
        <v>0</v>
      </c>
      <c r="AO166" s="46">
        <f t="shared" ca="1" si="38"/>
        <v>0</v>
      </c>
      <c r="AP166" s="46"/>
      <c r="AQ166" s="46">
        <f t="shared" ca="1" si="31"/>
        <v>0</v>
      </c>
      <c r="AR166" s="47"/>
      <c r="AS166" s="47">
        <f t="shared" ca="1" si="39"/>
        <v>0</v>
      </c>
      <c r="AT166" s="47"/>
      <c r="AU166" s="47"/>
      <c r="AV166" s="47"/>
      <c r="AW166" s="47"/>
      <c r="AX166" s="47"/>
      <c r="AY166" s="47"/>
      <c r="AZ166" s="47"/>
      <c r="BA166" s="47"/>
      <c r="BB166" s="47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</row>
    <row r="167" spans="1:78" x14ac:dyDescent="0.25">
      <c r="A167" s="47">
        <f>База!B167</f>
        <v>0</v>
      </c>
      <c r="B167" s="46" t="s">
        <v>24</v>
      </c>
      <c r="C167" s="46" t="s">
        <v>24</v>
      </c>
      <c r="D167" s="46" t="s">
        <v>25</v>
      </c>
      <c r="E167" s="46" t="s">
        <v>25</v>
      </c>
      <c r="F167" s="46" t="s">
        <v>25</v>
      </c>
      <c r="G167" s="46" t="s">
        <v>25</v>
      </c>
      <c r="H167" s="46" t="s">
        <v>23</v>
      </c>
      <c r="I167" s="46" t="s">
        <v>25</v>
      </c>
      <c r="J167" s="46">
        <f ca="1">IF(COUNTIFS(Распис!$B$4:$B$300,$A167,Распис!$C$4:$C$300,"&lt;="&amp;J$1,Распис!$D$4:$D$300,"&gt;="&amp;J$1)&gt;0,SUMIFS(Распис!$G$4:$G$300,Распис!$B$4:$B$300,$A167,Распис!$C$4:$C$300,"&lt;="&amp;J$1,Распис!$D$4:$D$300,"&gt;="&amp;J$1),SUMIF(База!$B$3:$B$305,$A167,База!$G$3:$G$152))</f>
        <v>0</v>
      </c>
      <c r="K167" s="46">
        <f ca="1">IF(COUNTIFS(Распис!$B$4:$B$300,$A167,Распис!$C$4:$C$300,"&lt;="&amp;K$1,Распис!$D$4:$D$300,"&gt;="&amp;K$1)&gt;0,SUMIFS(Распис!$H$4:$H$300,Распис!$B$4:$B$300,$A167,Распис!$C$4:$C$300,"&lt;="&amp;K$1,Распис!$D$4:$D$300,"&gt;="&amp;K$1),SUMIF(База!$B$3:$B$305,$A167,База!$H$3:$H$152))</f>
        <v>0</v>
      </c>
      <c r="L167" s="46">
        <f ca="1">IF(COUNTIFS(Распис!$B$4:$B$300,$A167,Распис!$C$4:$C$300,"&lt;="&amp;L$1,Распис!$D$4:$D$300,"&gt;="&amp;L$1)&gt;0,SUMIFS(Распис!$I$4:$I$300,Распис!$B$4:$B$300,$A167,Распис!$C$4:$C$300,"&lt;="&amp;L$1,Распис!$D$4:$D$300,"&gt;="&amp;L$1),SUMIF(База!$B$3:$B$305,$A167,База!$I$3:$I$152))</f>
        <v>0</v>
      </c>
      <c r="M167" s="46">
        <f ca="1">IF(COUNTIFS(Распис!$B$4:$B$300,$A167,Распис!$C$4:$C$300,"&lt;="&amp;M$1,Распис!$D$4:$D$300,"&gt;="&amp;M$1)&gt;0,SUMIFS(Распис!$J$4:$J$300,Распис!$B$4:$B$300,$A167,Распис!$C$4:$C$300,"&lt;="&amp;M$1,Распис!$D$4:$D$300,"&gt;="&amp;M$1),SUMIF(База!$B$3:$B$305,$A167,База!$J$3:$J$152))</f>
        <v>0</v>
      </c>
      <c r="N167" s="46">
        <f ca="1">IF(COUNTIFS(Распис!$B$4:$B$300,$A167,Распис!$C$4:$C$300,"&lt;="&amp;N$1,Распис!$D$4:$D$300,"&gt;="&amp;N$1)&gt;0,SUMIFS(Распис!$K$4:$K$300,Распис!$B$4:$B$300,$A167,Распис!$C$4:$C$300,"&lt;="&amp;N$1,Распис!$D$4:$D$300,"&gt;="&amp;N$1),SUMIF(База!$B$3:$B$305,$A167,База!$K$3:$K$152))</f>
        <v>0</v>
      </c>
      <c r="O167" s="46" t="s">
        <v>23</v>
      </c>
      <c r="P167" s="46">
        <f ca="1">IF(COUNTIFS(Распис!$B$4:$B$300,$A167,Распис!$C$4:$C$300,"&lt;="&amp;P$1,Распис!$D$4:$D$300,"&gt;="&amp;P$1)&gt;0,SUMIFS(Распис!$F$4:$F$300,Распис!$B$4:$B$300,$A167,Распис!$C$4:$C$300,"&lt;="&amp;P$1,Распис!$D$4:$D$300,"&gt;="&amp;P$1),SUMIF(База!$B$3:$B$305,$A167,База!$F$3:$F$152))</f>
        <v>0</v>
      </c>
      <c r="Q167" s="46">
        <f ca="1">IF(COUNTIFS(Распис!$B$4:$B$300,$A167,Распис!$C$4:$C$300,"&lt;="&amp;Q$1,Распис!$D$4:$D$300,"&gt;="&amp;Q$1)&gt;0,SUMIFS(Распис!$G$4:$G$300,Распис!$B$4:$B$300,$A167,Распис!$C$4:$C$300,"&lt;="&amp;Q$1,Распис!$D$4:$D$300,"&gt;="&amp;Q$1),SUMIF(База!$B$3:$B$305,$A167,База!$G$3:$G$152))</f>
        <v>0</v>
      </c>
      <c r="R167" s="46">
        <f ca="1">IF(COUNTIFS(Распис!$B$4:$B$300,$A167,Распис!$C$4:$C$300,"&lt;="&amp;R$1,Распис!$D$4:$D$300,"&gt;="&amp;R$1)&gt;0,SUMIFS(Распис!$H$4:$H$300,Распис!$B$4:$B$300,$A167,Распис!$C$4:$C$300,"&lt;="&amp;R$1,Распис!$D$4:$D$300,"&gt;="&amp;R$1),SUMIF(База!$B$3:$B$305,$A167,База!$H$3:$H$152))</f>
        <v>0</v>
      </c>
      <c r="S167" s="46">
        <f ca="1">IF(COUNTIFS(Распис!$B$4:$B$300,$A167,Распис!$C$4:$C$300,"&lt;="&amp;S$1,Распис!$D$4:$D$300,"&gt;="&amp;S$1)&gt;0,SUMIFS(Распис!$I$4:$I$300,Распис!$B$4:$B$300,$A167,Распис!$C$4:$C$300,"&lt;="&amp;S$1,Распис!$D$4:$D$300,"&gt;="&amp;S$1),SUMIF(База!$B$3:$B$305,$A167,База!$I$3:$I$152))</f>
        <v>0</v>
      </c>
      <c r="T167" s="46">
        <f ca="1">IF(COUNTIFS(Распис!$B$4:$B$300,$A167,Распис!$C$4:$C$300,"&lt;="&amp;T$1,Распис!$D$4:$D$300,"&gt;="&amp;T$1)&gt;0,SUMIFS(Распис!$J$4:$J$300,Распис!$B$4:$B$300,$A167,Распис!$C$4:$C$300,"&lt;="&amp;T$1,Распис!$D$4:$D$300,"&gt;="&amp;T$1),SUMIF(База!$B$3:$B$305,$A167,База!$J$3:$J$152))</f>
        <v>0</v>
      </c>
      <c r="U167" s="46">
        <f ca="1">IF(COUNTIFS(Распис!$B$4:$B$300,$A167,Распис!$C$4:$C$300,"&lt;="&amp;U$1,Распис!$D$4:$D$300,"&gt;="&amp;U$1)&gt;0,SUMIFS(Распис!$K$4:$K$300,Распис!$B$4:$B$300,$A167,Распис!$C$4:$C$300,"&lt;="&amp;U$1,Распис!$D$4:$D$300,"&gt;="&amp;U$1),SUMIF(База!$B$3:$B$305,$A167,База!$K$3:$K$152))</f>
        <v>0</v>
      </c>
      <c r="V167" s="46" t="s">
        <v>23</v>
      </c>
      <c r="W167" s="46">
        <f ca="1">IF(COUNTIFS(Распис!$B$4:$B$300,$A167,Распис!$C$4:$C$300,"&lt;="&amp;W$1,Распис!$D$4:$D$300,"&gt;="&amp;W$1)&gt;0,SUMIFS(Распис!$F$4:$F$300,Распис!$B$4:$B$300,$A167,Распис!$C$4:$C$300,"&lt;="&amp;W$1,Распис!$D$4:$D$300,"&gt;="&amp;W$1),SUMIF(База!$B$3:$B$305,$A167,База!$F$3:$F$152))</f>
        <v>0</v>
      </c>
      <c r="X167" s="46">
        <f ca="1">IF(COUNTIFS(Распис!$B$4:$B$300,$A167,Распис!$C$4:$C$300,"&lt;="&amp;X$1,Распис!$D$4:$D$300,"&gt;="&amp;X$1)&gt;0,SUMIFS(Распис!$G$4:$G$300,Распис!$B$4:$B$300,$A167,Распис!$C$4:$C$300,"&lt;="&amp;X$1,Распис!$D$4:$D$300,"&gt;="&amp;X$1),SUMIF(База!$B$3:$B$305,$A167,База!$G$3:$G$152))</f>
        <v>0</v>
      </c>
      <c r="Y167" s="46">
        <f ca="1">IF(COUNTIFS(Распис!$B$4:$B$300,$A167,Распис!$C$4:$C$300,"&lt;="&amp;Y$1,Распис!$D$4:$D$300,"&gt;="&amp;Y$1)&gt;0,SUMIFS(Распис!$H$4:$H$300,Распис!$B$4:$B$300,$A167,Распис!$C$4:$C$300,"&lt;="&amp;Y$1,Распис!$D$4:$D$300,"&gt;="&amp;Y$1),SUMIF(База!$B$3:$B$305,$A167,База!$H$3:$H$152))</f>
        <v>0</v>
      </c>
      <c r="Z167" s="46">
        <f ca="1">IF(COUNTIFS(Распис!$B$4:$B$300,$A167,Распис!$C$4:$C$300,"&lt;="&amp;Z$1,Распис!$D$4:$D$300,"&gt;="&amp;Z$1)&gt;0,SUMIFS(Распис!$I$4:$I$300,Распис!$B$4:$B$300,$A167,Распис!$C$4:$C$300,"&lt;="&amp;Z$1,Распис!$D$4:$D$300,"&gt;="&amp;Z$1),SUMIF(База!$B$3:$B$305,$A167,База!$I$3:$I$152))</f>
        <v>0</v>
      </c>
      <c r="AA167" s="46">
        <f ca="1">IF(COUNTIFS(Распис!$B$4:$B$300,$A167,Распис!$C$4:$C$300,"&lt;="&amp;AA$1,Распис!$D$4:$D$300,"&gt;="&amp;AA$1)&gt;0,SUMIFS(Распис!$J$4:$J$300,Распис!$B$4:$B$300,$A167,Распис!$C$4:$C$300,"&lt;="&amp;AA$1,Распис!$D$4:$D$300,"&gt;="&amp;AA$1),SUMIF(База!$B$3:$B$305,$A167,База!$J$3:$J$152))</f>
        <v>0</v>
      </c>
      <c r="AB167" s="46">
        <f ca="1">IF(COUNTIFS(Распис!$B$4:$B$300,$A167,Распис!$C$4:$C$300,"&lt;="&amp;AB$1,Распис!$D$4:$D$300,"&gt;="&amp;AB$1)&gt;0,SUMIFS(Распис!$K$4:$K$300,Распис!$B$4:$B$300,$A167,Распис!$C$4:$C$300,"&lt;="&amp;AB$1,Распис!$D$4:$D$300,"&gt;="&amp;AB$1),SUMIF(База!$B$3:$B$305,$A167,База!$K$3:$K$152))</f>
        <v>0</v>
      </c>
      <c r="AC167" s="46" t="s">
        <v>23</v>
      </c>
      <c r="AD167" s="46">
        <f ca="1">IF(COUNTIFS(Распис!$B$4:$B$300,$A167,Распис!$C$4:$C$300,"&lt;="&amp;AD$1,Распис!$D$4:$D$300,"&gt;="&amp;AD$1)&gt;0,SUMIFS(Распис!$F$4:$F$300,Распис!$B$4:$B$300,$A167,Распис!$C$4:$C$300,"&lt;="&amp;AD$1,Распис!$D$4:$D$300,"&gt;="&amp;AD$1),SUMIF(База!$B$3:$B$305,$A167,База!$F$3:$F$152))</f>
        <v>0</v>
      </c>
      <c r="AE167" s="46">
        <f ca="1">IF(COUNTIFS(Распис!$B$4:$B$300,$A167,Распис!$C$4:$C$300,"&lt;="&amp;AE$1,Распис!$D$4:$D$300,"&gt;="&amp;AE$1)&gt;0,SUMIFS(Распис!$G$4:$G$300,Распис!$B$4:$B$300,$A167,Распис!$C$4:$C$300,"&lt;="&amp;AE$1,Распис!$D$4:$D$300,"&gt;="&amp;AE$1),SUMIF(База!$B$3:$B$305,$A167,База!$G$3:$G$152))</f>
        <v>0</v>
      </c>
      <c r="AF167" s="46">
        <f ca="1">IF(COUNTIFS(Распис!$B$4:$B$300,$A167,Распис!$C$4:$C$300,"&lt;="&amp;AF$1,Распис!$D$4:$D$300,"&gt;="&amp;AF$1)&gt;0,SUMIFS(Распис!$H$4:$H$300,Распис!$B$4:$B$300,$A167,Распис!$C$4:$C$300,"&lt;="&amp;AF$1,Распис!$D$4:$D$300,"&gt;="&amp;AF$1),SUMIF(База!$B$3:$B$305,$A167,База!$H$3:$H$152))</f>
        <v>0</v>
      </c>
      <c r="AG167" s="46">
        <f t="shared" ca="1" si="33"/>
        <v>0</v>
      </c>
      <c r="AH167" s="46">
        <f ca="1">AG167-SUMIFS(Распред!$G$4:$G$300,Распред!$B$4:$B$300,"январь",Распред!$F$4:$F$300,A167)</f>
        <v>0</v>
      </c>
      <c r="AI167" s="46">
        <f ca="1">AH167+(COUNTIF(B167:AF167,"КД")+SUMIFS(Распред!$AH$4:$AH$300,Распред!$F$4:$F$300,A167,Распред!$B$4:$B$300,"январь"))*4</f>
        <v>20</v>
      </c>
      <c r="AJ167" s="46">
        <f t="shared" ca="1" si="34"/>
        <v>0</v>
      </c>
      <c r="AK167" s="46">
        <f t="shared" ca="1" si="35"/>
        <v>0</v>
      </c>
      <c r="AL167" s="46">
        <f>SUMIFS(Распред!$K$4:$K$300,Распред!$B$4:$B$300,"январь",Распред!$J$4:$J$300,A167)+SUMIFS(Распред!$M$4:$M$300,Распред!$B$4:$B$300,"январь",Распред!$L$4:$L$300,A167)+SUMIFS(Распред!$O$4:$O$300,Распред!$B$4:$B$300,"январь",Распред!$N$4:$N$300,A167)+SUMIFS(Распред!$Q$4:$Q$300,Распред!$B$4:$B$300,"январь",Распред!$P$4:$P$300,A167)+SUMIFS(Распред!$S$4:$S$300,Распред!$B$4:$B$300,"январь",Распред!$R$4:$R$300,A167)+SUMIFS(Распред!$U$4:$U$300,Распред!$B$4:$B$300,"январь",Распред!$T$4:$T$300,A167)+SUMIFS(Распред!$W$4:$W$300,Распред!$B$4:$B$300,"январь",Распред!$V$4:$V$300,A167)+SUMIFS(Распред!$Y$4:$Y$300,Распред!$B$4:$B$300,"январь",Распред!$X$4:$X$300,A167)+SUMIFS(Распред!$AA$4:$AA$300,Распред!$B$4:$B$300,"январь",Распред!$Z$4:$Z$300,A167)+SUMIFS(Распред!$AC$4:$AC$300,Распред!$B$4:$B$300,"январь",Распред!$AB$4:$AB$300,A167)</f>
        <v>0</v>
      </c>
      <c r="AM167" s="46">
        <f t="shared" ca="1" si="36"/>
        <v>0</v>
      </c>
      <c r="AN167" s="46">
        <f t="shared" ca="1" si="37"/>
        <v>0</v>
      </c>
      <c r="AO167" s="46">
        <f t="shared" ca="1" si="38"/>
        <v>0</v>
      </c>
      <c r="AP167" s="46"/>
      <c r="AQ167" s="46">
        <f t="shared" ca="1" si="31"/>
        <v>0</v>
      </c>
      <c r="AR167" s="47"/>
      <c r="AS167" s="47">
        <f t="shared" ca="1" si="39"/>
        <v>0</v>
      </c>
      <c r="AT167" s="47"/>
      <c r="AU167" s="47"/>
      <c r="AV167" s="47"/>
      <c r="AW167" s="47"/>
      <c r="AX167" s="47"/>
      <c r="AY167" s="47"/>
      <c r="AZ167" s="47"/>
      <c r="BA167" s="47"/>
      <c r="BB167" s="47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</row>
    <row r="168" spans="1:78" x14ac:dyDescent="0.25">
      <c r="A168" s="47">
        <f>База!B168</f>
        <v>0</v>
      </c>
      <c r="B168" s="46" t="s">
        <v>24</v>
      </c>
      <c r="C168" s="46" t="s">
        <v>24</v>
      </c>
      <c r="D168" s="46" t="s">
        <v>25</v>
      </c>
      <c r="E168" s="46" t="s">
        <v>25</v>
      </c>
      <c r="F168" s="46" t="s">
        <v>25</v>
      </c>
      <c r="G168" s="46" t="s">
        <v>25</v>
      </c>
      <c r="H168" s="46" t="s">
        <v>23</v>
      </c>
      <c r="I168" s="46" t="s">
        <v>25</v>
      </c>
      <c r="J168" s="46">
        <f ca="1">IF(COUNTIFS(Распис!$B$4:$B$300,$A168,Распис!$C$4:$C$300,"&lt;="&amp;J$1,Распис!$D$4:$D$300,"&gt;="&amp;J$1)&gt;0,SUMIFS(Распис!$G$4:$G$300,Распис!$B$4:$B$300,$A168,Распис!$C$4:$C$300,"&lt;="&amp;J$1,Распис!$D$4:$D$300,"&gt;="&amp;J$1),SUMIF(База!$B$3:$B$305,$A168,База!$G$3:$G$152))</f>
        <v>0</v>
      </c>
      <c r="K168" s="46">
        <f ca="1">IF(COUNTIFS(Распис!$B$4:$B$300,$A168,Распис!$C$4:$C$300,"&lt;="&amp;K$1,Распис!$D$4:$D$300,"&gt;="&amp;K$1)&gt;0,SUMIFS(Распис!$H$4:$H$300,Распис!$B$4:$B$300,$A168,Распис!$C$4:$C$300,"&lt;="&amp;K$1,Распис!$D$4:$D$300,"&gt;="&amp;K$1),SUMIF(База!$B$3:$B$305,$A168,База!$H$3:$H$152))</f>
        <v>0</v>
      </c>
      <c r="L168" s="46">
        <f ca="1">IF(COUNTIFS(Распис!$B$4:$B$300,$A168,Распис!$C$4:$C$300,"&lt;="&amp;L$1,Распис!$D$4:$D$300,"&gt;="&amp;L$1)&gt;0,SUMIFS(Распис!$I$4:$I$300,Распис!$B$4:$B$300,$A168,Распис!$C$4:$C$300,"&lt;="&amp;L$1,Распис!$D$4:$D$300,"&gt;="&amp;L$1),SUMIF(База!$B$3:$B$305,$A168,База!$I$3:$I$152))</f>
        <v>0</v>
      </c>
      <c r="M168" s="46">
        <f ca="1">IF(COUNTIFS(Распис!$B$4:$B$300,$A168,Распис!$C$4:$C$300,"&lt;="&amp;M$1,Распис!$D$4:$D$300,"&gt;="&amp;M$1)&gt;0,SUMIFS(Распис!$J$4:$J$300,Распис!$B$4:$B$300,$A168,Распис!$C$4:$C$300,"&lt;="&amp;M$1,Распис!$D$4:$D$300,"&gt;="&amp;M$1),SUMIF(База!$B$3:$B$305,$A168,База!$J$3:$J$152))</f>
        <v>0</v>
      </c>
      <c r="N168" s="46">
        <f ca="1">IF(COUNTIFS(Распис!$B$4:$B$300,$A168,Распис!$C$4:$C$300,"&lt;="&amp;N$1,Распис!$D$4:$D$300,"&gt;="&amp;N$1)&gt;0,SUMIFS(Распис!$K$4:$K$300,Распис!$B$4:$B$300,$A168,Распис!$C$4:$C$300,"&lt;="&amp;N$1,Распис!$D$4:$D$300,"&gt;="&amp;N$1),SUMIF(База!$B$3:$B$305,$A168,База!$K$3:$K$152))</f>
        <v>0</v>
      </c>
      <c r="O168" s="46" t="s">
        <v>23</v>
      </c>
      <c r="P168" s="46">
        <f ca="1">IF(COUNTIFS(Распис!$B$4:$B$300,$A168,Распис!$C$4:$C$300,"&lt;="&amp;P$1,Распис!$D$4:$D$300,"&gt;="&amp;P$1)&gt;0,SUMIFS(Распис!$F$4:$F$300,Распис!$B$4:$B$300,$A168,Распис!$C$4:$C$300,"&lt;="&amp;P$1,Распис!$D$4:$D$300,"&gt;="&amp;P$1),SUMIF(База!$B$3:$B$305,$A168,База!$F$3:$F$152))</f>
        <v>0</v>
      </c>
      <c r="Q168" s="46">
        <f ca="1">IF(COUNTIFS(Распис!$B$4:$B$300,$A168,Распис!$C$4:$C$300,"&lt;="&amp;Q$1,Распис!$D$4:$D$300,"&gt;="&amp;Q$1)&gt;0,SUMIFS(Распис!$G$4:$G$300,Распис!$B$4:$B$300,$A168,Распис!$C$4:$C$300,"&lt;="&amp;Q$1,Распис!$D$4:$D$300,"&gt;="&amp;Q$1),SUMIF(База!$B$3:$B$305,$A168,База!$G$3:$G$152))</f>
        <v>0</v>
      </c>
      <c r="R168" s="46">
        <f ca="1">IF(COUNTIFS(Распис!$B$4:$B$300,$A168,Распис!$C$4:$C$300,"&lt;="&amp;R$1,Распис!$D$4:$D$300,"&gt;="&amp;R$1)&gt;0,SUMIFS(Распис!$H$4:$H$300,Распис!$B$4:$B$300,$A168,Распис!$C$4:$C$300,"&lt;="&amp;R$1,Распис!$D$4:$D$300,"&gt;="&amp;R$1),SUMIF(База!$B$3:$B$305,$A168,База!$H$3:$H$152))</f>
        <v>0</v>
      </c>
      <c r="S168" s="46">
        <f ca="1">IF(COUNTIFS(Распис!$B$4:$B$300,$A168,Распис!$C$4:$C$300,"&lt;="&amp;S$1,Распис!$D$4:$D$300,"&gt;="&amp;S$1)&gt;0,SUMIFS(Распис!$I$4:$I$300,Распис!$B$4:$B$300,$A168,Распис!$C$4:$C$300,"&lt;="&amp;S$1,Распис!$D$4:$D$300,"&gt;="&amp;S$1),SUMIF(База!$B$3:$B$305,$A168,База!$I$3:$I$152))</f>
        <v>0</v>
      </c>
      <c r="T168" s="46">
        <f ca="1">IF(COUNTIFS(Распис!$B$4:$B$300,$A168,Распис!$C$4:$C$300,"&lt;="&amp;T$1,Распис!$D$4:$D$300,"&gt;="&amp;T$1)&gt;0,SUMIFS(Распис!$J$4:$J$300,Распис!$B$4:$B$300,$A168,Распис!$C$4:$C$300,"&lt;="&amp;T$1,Распис!$D$4:$D$300,"&gt;="&amp;T$1),SUMIF(База!$B$3:$B$305,$A168,База!$J$3:$J$152))</f>
        <v>0</v>
      </c>
      <c r="U168" s="46">
        <f ca="1">IF(COUNTIFS(Распис!$B$4:$B$300,$A168,Распис!$C$4:$C$300,"&lt;="&amp;U$1,Распис!$D$4:$D$300,"&gt;="&amp;U$1)&gt;0,SUMIFS(Распис!$K$4:$K$300,Распис!$B$4:$B$300,$A168,Распис!$C$4:$C$300,"&lt;="&amp;U$1,Распис!$D$4:$D$300,"&gt;="&amp;U$1),SUMIF(База!$B$3:$B$305,$A168,База!$K$3:$K$152))</f>
        <v>0</v>
      </c>
      <c r="V168" s="46" t="s">
        <v>23</v>
      </c>
      <c r="W168" s="46">
        <f ca="1">IF(COUNTIFS(Распис!$B$4:$B$300,$A168,Распис!$C$4:$C$300,"&lt;="&amp;W$1,Распис!$D$4:$D$300,"&gt;="&amp;W$1)&gt;0,SUMIFS(Распис!$F$4:$F$300,Распис!$B$4:$B$300,$A168,Распис!$C$4:$C$300,"&lt;="&amp;W$1,Распис!$D$4:$D$300,"&gt;="&amp;W$1),SUMIF(База!$B$3:$B$305,$A168,База!$F$3:$F$152))</f>
        <v>0</v>
      </c>
      <c r="X168" s="46">
        <f ca="1">IF(COUNTIFS(Распис!$B$4:$B$300,$A168,Распис!$C$4:$C$300,"&lt;="&amp;X$1,Распис!$D$4:$D$300,"&gt;="&amp;X$1)&gt;0,SUMIFS(Распис!$G$4:$G$300,Распис!$B$4:$B$300,$A168,Распис!$C$4:$C$300,"&lt;="&amp;X$1,Распис!$D$4:$D$300,"&gt;="&amp;X$1),SUMIF(База!$B$3:$B$305,$A168,База!$G$3:$G$152))</f>
        <v>0</v>
      </c>
      <c r="Y168" s="46">
        <f ca="1">IF(COUNTIFS(Распис!$B$4:$B$300,$A168,Распис!$C$4:$C$300,"&lt;="&amp;Y$1,Распис!$D$4:$D$300,"&gt;="&amp;Y$1)&gt;0,SUMIFS(Распис!$H$4:$H$300,Распис!$B$4:$B$300,$A168,Распис!$C$4:$C$300,"&lt;="&amp;Y$1,Распис!$D$4:$D$300,"&gt;="&amp;Y$1),SUMIF(База!$B$3:$B$305,$A168,База!$H$3:$H$152))</f>
        <v>0</v>
      </c>
      <c r="Z168" s="46">
        <f ca="1">IF(COUNTIFS(Распис!$B$4:$B$300,$A168,Распис!$C$4:$C$300,"&lt;="&amp;Z$1,Распис!$D$4:$D$300,"&gt;="&amp;Z$1)&gt;0,SUMIFS(Распис!$I$4:$I$300,Распис!$B$4:$B$300,$A168,Распис!$C$4:$C$300,"&lt;="&amp;Z$1,Распис!$D$4:$D$300,"&gt;="&amp;Z$1),SUMIF(База!$B$3:$B$305,$A168,База!$I$3:$I$152))</f>
        <v>0</v>
      </c>
      <c r="AA168" s="46">
        <f ca="1">IF(COUNTIFS(Распис!$B$4:$B$300,$A168,Распис!$C$4:$C$300,"&lt;="&amp;AA$1,Распис!$D$4:$D$300,"&gt;="&amp;AA$1)&gt;0,SUMIFS(Распис!$J$4:$J$300,Распис!$B$4:$B$300,$A168,Распис!$C$4:$C$300,"&lt;="&amp;AA$1,Распис!$D$4:$D$300,"&gt;="&amp;AA$1),SUMIF(База!$B$3:$B$305,$A168,База!$J$3:$J$152))</f>
        <v>0</v>
      </c>
      <c r="AB168" s="46">
        <f ca="1">IF(COUNTIFS(Распис!$B$4:$B$300,$A168,Распис!$C$4:$C$300,"&lt;="&amp;AB$1,Распис!$D$4:$D$300,"&gt;="&amp;AB$1)&gt;0,SUMIFS(Распис!$K$4:$K$300,Распис!$B$4:$B$300,$A168,Распис!$C$4:$C$300,"&lt;="&amp;AB$1,Распис!$D$4:$D$300,"&gt;="&amp;AB$1),SUMIF(База!$B$3:$B$305,$A168,База!$K$3:$K$152))</f>
        <v>0</v>
      </c>
      <c r="AC168" s="46" t="s">
        <v>23</v>
      </c>
      <c r="AD168" s="46">
        <f ca="1">IF(COUNTIFS(Распис!$B$4:$B$300,$A168,Распис!$C$4:$C$300,"&lt;="&amp;AD$1,Распис!$D$4:$D$300,"&gt;="&amp;AD$1)&gt;0,SUMIFS(Распис!$F$4:$F$300,Распис!$B$4:$B$300,$A168,Распис!$C$4:$C$300,"&lt;="&amp;AD$1,Распис!$D$4:$D$300,"&gt;="&amp;AD$1),SUMIF(База!$B$3:$B$305,$A168,База!$F$3:$F$152))</f>
        <v>0</v>
      </c>
      <c r="AE168" s="46">
        <f ca="1">IF(COUNTIFS(Распис!$B$4:$B$300,$A168,Распис!$C$4:$C$300,"&lt;="&amp;AE$1,Распис!$D$4:$D$300,"&gt;="&amp;AE$1)&gt;0,SUMIFS(Распис!$G$4:$G$300,Распис!$B$4:$B$300,$A168,Распис!$C$4:$C$300,"&lt;="&amp;AE$1,Распис!$D$4:$D$300,"&gt;="&amp;AE$1),SUMIF(База!$B$3:$B$305,$A168,База!$G$3:$G$152))</f>
        <v>0</v>
      </c>
      <c r="AF168" s="46">
        <f ca="1">IF(COUNTIFS(Распис!$B$4:$B$300,$A168,Распис!$C$4:$C$300,"&lt;="&amp;AF$1,Распис!$D$4:$D$300,"&gt;="&amp;AF$1)&gt;0,SUMIFS(Распис!$H$4:$H$300,Распис!$B$4:$B$300,$A168,Распис!$C$4:$C$300,"&lt;="&amp;AF$1,Распис!$D$4:$D$300,"&gt;="&amp;AF$1),SUMIF(База!$B$3:$B$305,$A168,База!$H$3:$H$152))</f>
        <v>0</v>
      </c>
      <c r="AG168" s="46">
        <f t="shared" ca="1" si="33"/>
        <v>0</v>
      </c>
      <c r="AH168" s="46">
        <f ca="1">AG168-SUMIFS(Распред!$G$4:$G$300,Распред!$B$4:$B$300,"январь",Распред!$F$4:$F$300,A168)</f>
        <v>0</v>
      </c>
      <c r="AI168" s="46">
        <f ca="1">AH168+(COUNTIF(B168:AF168,"КД")+SUMIFS(Распред!$AH$4:$AH$300,Распред!$F$4:$F$300,A168,Распред!$B$4:$B$300,"январь"))*4</f>
        <v>20</v>
      </c>
      <c r="AJ168" s="46">
        <f t="shared" ca="1" si="34"/>
        <v>0</v>
      </c>
      <c r="AK168" s="46">
        <f t="shared" ca="1" si="35"/>
        <v>0</v>
      </c>
      <c r="AL168" s="46">
        <f>SUMIFS(Распред!$K$4:$K$300,Распред!$B$4:$B$300,"январь",Распред!$J$4:$J$300,A168)+SUMIFS(Распред!$M$4:$M$300,Распред!$B$4:$B$300,"январь",Распред!$L$4:$L$300,A168)+SUMIFS(Распред!$O$4:$O$300,Распред!$B$4:$B$300,"январь",Распред!$N$4:$N$300,A168)+SUMIFS(Распред!$Q$4:$Q$300,Распред!$B$4:$B$300,"январь",Распред!$P$4:$P$300,A168)+SUMIFS(Распред!$S$4:$S$300,Распред!$B$4:$B$300,"январь",Распред!$R$4:$R$300,A168)+SUMIFS(Распред!$U$4:$U$300,Распред!$B$4:$B$300,"январь",Распред!$T$4:$T$300,A168)+SUMIFS(Распред!$W$4:$W$300,Распред!$B$4:$B$300,"январь",Распред!$V$4:$V$300,A168)+SUMIFS(Распред!$Y$4:$Y$300,Распред!$B$4:$B$300,"январь",Распред!$X$4:$X$300,A168)+SUMIFS(Распред!$AA$4:$AA$300,Распред!$B$4:$B$300,"январь",Распред!$Z$4:$Z$300,A168)+SUMIFS(Распред!$AC$4:$AC$300,Распред!$B$4:$B$300,"январь",Распред!$AB$4:$AB$300,A168)</f>
        <v>0</v>
      </c>
      <c r="AM168" s="46">
        <f t="shared" ca="1" si="36"/>
        <v>0</v>
      </c>
      <c r="AN168" s="46">
        <f t="shared" ca="1" si="37"/>
        <v>0</v>
      </c>
      <c r="AO168" s="46">
        <f t="shared" ca="1" si="38"/>
        <v>0</v>
      </c>
      <c r="AP168" s="46"/>
      <c r="AQ168" s="46">
        <f t="shared" ca="1" si="31"/>
        <v>0</v>
      </c>
      <c r="AR168" s="47"/>
      <c r="AS168" s="47">
        <f t="shared" ca="1" si="39"/>
        <v>0</v>
      </c>
      <c r="AT168" s="47"/>
      <c r="AU168" s="47"/>
      <c r="AV168" s="47"/>
      <c r="AW168" s="47"/>
      <c r="AX168" s="47"/>
      <c r="AY168" s="47"/>
      <c r="AZ168" s="47"/>
      <c r="BA168" s="47"/>
      <c r="BB168" s="47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</row>
    <row r="169" spans="1:78" x14ac:dyDescent="0.25">
      <c r="A169" s="47">
        <f>База!B169</f>
        <v>0</v>
      </c>
      <c r="B169" s="46" t="s">
        <v>24</v>
      </c>
      <c r="C169" s="46" t="s">
        <v>24</v>
      </c>
      <c r="D169" s="46" t="s">
        <v>25</v>
      </c>
      <c r="E169" s="46" t="s">
        <v>25</v>
      </c>
      <c r="F169" s="46" t="s">
        <v>25</v>
      </c>
      <c r="G169" s="46" t="s">
        <v>25</v>
      </c>
      <c r="H169" s="46" t="s">
        <v>23</v>
      </c>
      <c r="I169" s="46" t="s">
        <v>25</v>
      </c>
      <c r="J169" s="46">
        <f ca="1">IF(COUNTIFS(Распис!$B$4:$B$300,$A169,Распис!$C$4:$C$300,"&lt;="&amp;J$1,Распис!$D$4:$D$300,"&gt;="&amp;J$1)&gt;0,SUMIFS(Распис!$G$4:$G$300,Распис!$B$4:$B$300,$A169,Распис!$C$4:$C$300,"&lt;="&amp;J$1,Распис!$D$4:$D$300,"&gt;="&amp;J$1),SUMIF(База!$B$3:$B$305,$A169,База!$G$3:$G$152))</f>
        <v>0</v>
      </c>
      <c r="K169" s="46">
        <f ca="1">IF(COUNTIFS(Распис!$B$4:$B$300,$A169,Распис!$C$4:$C$300,"&lt;="&amp;K$1,Распис!$D$4:$D$300,"&gt;="&amp;K$1)&gt;0,SUMIFS(Распис!$H$4:$H$300,Распис!$B$4:$B$300,$A169,Распис!$C$4:$C$300,"&lt;="&amp;K$1,Распис!$D$4:$D$300,"&gt;="&amp;K$1),SUMIF(База!$B$3:$B$305,$A169,База!$H$3:$H$152))</f>
        <v>0</v>
      </c>
      <c r="L169" s="46">
        <f ca="1">IF(COUNTIFS(Распис!$B$4:$B$300,$A169,Распис!$C$4:$C$300,"&lt;="&amp;L$1,Распис!$D$4:$D$300,"&gt;="&amp;L$1)&gt;0,SUMIFS(Распис!$I$4:$I$300,Распис!$B$4:$B$300,$A169,Распис!$C$4:$C$300,"&lt;="&amp;L$1,Распис!$D$4:$D$300,"&gt;="&amp;L$1),SUMIF(База!$B$3:$B$305,$A169,База!$I$3:$I$152))</f>
        <v>0</v>
      </c>
      <c r="M169" s="46">
        <f ca="1">IF(COUNTIFS(Распис!$B$4:$B$300,$A169,Распис!$C$4:$C$300,"&lt;="&amp;M$1,Распис!$D$4:$D$300,"&gt;="&amp;M$1)&gt;0,SUMIFS(Распис!$J$4:$J$300,Распис!$B$4:$B$300,$A169,Распис!$C$4:$C$300,"&lt;="&amp;M$1,Распис!$D$4:$D$300,"&gt;="&amp;M$1),SUMIF(База!$B$3:$B$305,$A169,База!$J$3:$J$152))</f>
        <v>0</v>
      </c>
      <c r="N169" s="46">
        <f ca="1">IF(COUNTIFS(Распис!$B$4:$B$300,$A169,Распис!$C$4:$C$300,"&lt;="&amp;N$1,Распис!$D$4:$D$300,"&gt;="&amp;N$1)&gt;0,SUMIFS(Распис!$K$4:$K$300,Распис!$B$4:$B$300,$A169,Распис!$C$4:$C$300,"&lt;="&amp;N$1,Распис!$D$4:$D$300,"&gt;="&amp;N$1),SUMIF(База!$B$3:$B$305,$A169,База!$K$3:$K$152))</f>
        <v>0</v>
      </c>
      <c r="O169" s="46" t="s">
        <v>23</v>
      </c>
      <c r="P169" s="46">
        <f ca="1">IF(COUNTIFS(Распис!$B$4:$B$300,$A169,Распис!$C$4:$C$300,"&lt;="&amp;P$1,Распис!$D$4:$D$300,"&gt;="&amp;P$1)&gt;0,SUMIFS(Распис!$F$4:$F$300,Распис!$B$4:$B$300,$A169,Распис!$C$4:$C$300,"&lt;="&amp;P$1,Распис!$D$4:$D$300,"&gt;="&amp;P$1),SUMIF(База!$B$3:$B$305,$A169,База!$F$3:$F$152))</f>
        <v>0</v>
      </c>
      <c r="Q169" s="46">
        <f ca="1">IF(COUNTIFS(Распис!$B$4:$B$300,$A169,Распис!$C$4:$C$300,"&lt;="&amp;Q$1,Распис!$D$4:$D$300,"&gt;="&amp;Q$1)&gt;0,SUMIFS(Распис!$G$4:$G$300,Распис!$B$4:$B$300,$A169,Распис!$C$4:$C$300,"&lt;="&amp;Q$1,Распис!$D$4:$D$300,"&gt;="&amp;Q$1),SUMIF(База!$B$3:$B$305,$A169,База!$G$3:$G$152))</f>
        <v>0</v>
      </c>
      <c r="R169" s="46">
        <f ca="1">IF(COUNTIFS(Распис!$B$4:$B$300,$A169,Распис!$C$4:$C$300,"&lt;="&amp;R$1,Распис!$D$4:$D$300,"&gt;="&amp;R$1)&gt;0,SUMIFS(Распис!$H$4:$H$300,Распис!$B$4:$B$300,$A169,Распис!$C$4:$C$300,"&lt;="&amp;R$1,Распис!$D$4:$D$300,"&gt;="&amp;R$1),SUMIF(База!$B$3:$B$305,$A169,База!$H$3:$H$152))</f>
        <v>0</v>
      </c>
      <c r="S169" s="46">
        <f ca="1">IF(COUNTIFS(Распис!$B$4:$B$300,$A169,Распис!$C$4:$C$300,"&lt;="&amp;S$1,Распис!$D$4:$D$300,"&gt;="&amp;S$1)&gt;0,SUMIFS(Распис!$I$4:$I$300,Распис!$B$4:$B$300,$A169,Распис!$C$4:$C$300,"&lt;="&amp;S$1,Распис!$D$4:$D$300,"&gt;="&amp;S$1),SUMIF(База!$B$3:$B$305,$A169,База!$I$3:$I$152))</f>
        <v>0</v>
      </c>
      <c r="T169" s="46">
        <f ca="1">IF(COUNTIFS(Распис!$B$4:$B$300,$A169,Распис!$C$4:$C$300,"&lt;="&amp;T$1,Распис!$D$4:$D$300,"&gt;="&amp;T$1)&gt;0,SUMIFS(Распис!$J$4:$J$300,Распис!$B$4:$B$300,$A169,Распис!$C$4:$C$300,"&lt;="&amp;T$1,Распис!$D$4:$D$300,"&gt;="&amp;T$1),SUMIF(База!$B$3:$B$305,$A169,База!$J$3:$J$152))</f>
        <v>0</v>
      </c>
      <c r="U169" s="46">
        <f ca="1">IF(COUNTIFS(Распис!$B$4:$B$300,$A169,Распис!$C$4:$C$300,"&lt;="&amp;U$1,Распис!$D$4:$D$300,"&gt;="&amp;U$1)&gt;0,SUMIFS(Распис!$K$4:$K$300,Распис!$B$4:$B$300,$A169,Распис!$C$4:$C$300,"&lt;="&amp;U$1,Распис!$D$4:$D$300,"&gt;="&amp;U$1),SUMIF(База!$B$3:$B$305,$A169,База!$K$3:$K$152))</f>
        <v>0</v>
      </c>
      <c r="V169" s="46" t="s">
        <v>23</v>
      </c>
      <c r="W169" s="46">
        <f ca="1">IF(COUNTIFS(Распис!$B$4:$B$300,$A169,Распис!$C$4:$C$300,"&lt;="&amp;W$1,Распис!$D$4:$D$300,"&gt;="&amp;W$1)&gt;0,SUMIFS(Распис!$F$4:$F$300,Распис!$B$4:$B$300,$A169,Распис!$C$4:$C$300,"&lt;="&amp;W$1,Распис!$D$4:$D$300,"&gt;="&amp;W$1),SUMIF(База!$B$3:$B$305,$A169,База!$F$3:$F$152))</f>
        <v>0</v>
      </c>
      <c r="X169" s="46">
        <f ca="1">IF(COUNTIFS(Распис!$B$4:$B$300,$A169,Распис!$C$4:$C$300,"&lt;="&amp;X$1,Распис!$D$4:$D$300,"&gt;="&amp;X$1)&gt;0,SUMIFS(Распис!$G$4:$G$300,Распис!$B$4:$B$300,$A169,Распис!$C$4:$C$300,"&lt;="&amp;X$1,Распис!$D$4:$D$300,"&gt;="&amp;X$1),SUMIF(База!$B$3:$B$305,$A169,База!$G$3:$G$152))</f>
        <v>0</v>
      </c>
      <c r="Y169" s="46">
        <f ca="1">IF(COUNTIFS(Распис!$B$4:$B$300,$A169,Распис!$C$4:$C$300,"&lt;="&amp;Y$1,Распис!$D$4:$D$300,"&gt;="&amp;Y$1)&gt;0,SUMIFS(Распис!$H$4:$H$300,Распис!$B$4:$B$300,$A169,Распис!$C$4:$C$300,"&lt;="&amp;Y$1,Распис!$D$4:$D$300,"&gt;="&amp;Y$1),SUMIF(База!$B$3:$B$305,$A169,База!$H$3:$H$152))</f>
        <v>0</v>
      </c>
      <c r="Z169" s="46">
        <f ca="1">IF(COUNTIFS(Распис!$B$4:$B$300,$A169,Распис!$C$4:$C$300,"&lt;="&amp;Z$1,Распис!$D$4:$D$300,"&gt;="&amp;Z$1)&gt;0,SUMIFS(Распис!$I$4:$I$300,Распис!$B$4:$B$300,$A169,Распис!$C$4:$C$300,"&lt;="&amp;Z$1,Распис!$D$4:$D$300,"&gt;="&amp;Z$1),SUMIF(База!$B$3:$B$305,$A169,База!$I$3:$I$152))</f>
        <v>0</v>
      </c>
      <c r="AA169" s="46">
        <f ca="1">IF(COUNTIFS(Распис!$B$4:$B$300,$A169,Распис!$C$4:$C$300,"&lt;="&amp;AA$1,Распис!$D$4:$D$300,"&gt;="&amp;AA$1)&gt;0,SUMIFS(Распис!$J$4:$J$300,Распис!$B$4:$B$300,$A169,Распис!$C$4:$C$300,"&lt;="&amp;AA$1,Распис!$D$4:$D$300,"&gt;="&amp;AA$1),SUMIF(База!$B$3:$B$305,$A169,База!$J$3:$J$152))</f>
        <v>0</v>
      </c>
      <c r="AB169" s="46">
        <f ca="1">IF(COUNTIFS(Распис!$B$4:$B$300,$A169,Распис!$C$4:$C$300,"&lt;="&amp;AB$1,Распис!$D$4:$D$300,"&gt;="&amp;AB$1)&gt;0,SUMIFS(Распис!$K$4:$K$300,Распис!$B$4:$B$300,$A169,Распис!$C$4:$C$300,"&lt;="&amp;AB$1,Распис!$D$4:$D$300,"&gt;="&amp;AB$1),SUMIF(База!$B$3:$B$305,$A169,База!$K$3:$K$152))</f>
        <v>0</v>
      </c>
      <c r="AC169" s="46" t="s">
        <v>23</v>
      </c>
      <c r="AD169" s="46">
        <f ca="1">IF(COUNTIFS(Распис!$B$4:$B$300,$A169,Распис!$C$4:$C$300,"&lt;="&amp;AD$1,Распис!$D$4:$D$300,"&gt;="&amp;AD$1)&gt;0,SUMIFS(Распис!$F$4:$F$300,Распис!$B$4:$B$300,$A169,Распис!$C$4:$C$300,"&lt;="&amp;AD$1,Распис!$D$4:$D$300,"&gt;="&amp;AD$1),SUMIF(База!$B$3:$B$305,$A169,База!$F$3:$F$152))</f>
        <v>0</v>
      </c>
      <c r="AE169" s="46">
        <f ca="1">IF(COUNTIFS(Распис!$B$4:$B$300,$A169,Распис!$C$4:$C$300,"&lt;="&amp;AE$1,Распис!$D$4:$D$300,"&gt;="&amp;AE$1)&gt;0,SUMIFS(Распис!$G$4:$G$300,Распис!$B$4:$B$300,$A169,Распис!$C$4:$C$300,"&lt;="&amp;AE$1,Распис!$D$4:$D$300,"&gt;="&amp;AE$1),SUMIF(База!$B$3:$B$305,$A169,База!$G$3:$G$152))</f>
        <v>0</v>
      </c>
      <c r="AF169" s="46">
        <f ca="1">IF(COUNTIFS(Распис!$B$4:$B$300,$A169,Распис!$C$4:$C$300,"&lt;="&amp;AF$1,Распис!$D$4:$D$300,"&gt;="&amp;AF$1)&gt;0,SUMIFS(Распис!$H$4:$H$300,Распис!$B$4:$B$300,$A169,Распис!$C$4:$C$300,"&lt;="&amp;AF$1,Распис!$D$4:$D$300,"&gt;="&amp;AF$1),SUMIF(База!$B$3:$B$305,$A169,База!$H$3:$H$152))</f>
        <v>0</v>
      </c>
      <c r="AG169" s="46">
        <f t="shared" ca="1" si="33"/>
        <v>0</v>
      </c>
      <c r="AH169" s="46">
        <f ca="1">AG169-SUMIFS(Распред!$G$4:$G$300,Распред!$B$4:$B$300,"январь",Распред!$F$4:$F$300,A169)</f>
        <v>0</v>
      </c>
      <c r="AI169" s="46">
        <f ca="1">AH169+(COUNTIF(B169:AF169,"КД")+SUMIFS(Распред!$AH$4:$AH$300,Распред!$F$4:$F$300,A169,Распред!$B$4:$B$300,"январь"))*4</f>
        <v>20</v>
      </c>
      <c r="AJ169" s="46">
        <f t="shared" ca="1" si="34"/>
        <v>0</v>
      </c>
      <c r="AK169" s="46">
        <f t="shared" ca="1" si="35"/>
        <v>0</v>
      </c>
      <c r="AL169" s="46">
        <f>SUMIFS(Распред!$K$4:$K$300,Распред!$B$4:$B$300,"январь",Распред!$J$4:$J$300,A169)+SUMIFS(Распред!$M$4:$M$300,Распред!$B$4:$B$300,"январь",Распред!$L$4:$L$300,A169)+SUMIFS(Распред!$O$4:$O$300,Распред!$B$4:$B$300,"январь",Распред!$N$4:$N$300,A169)+SUMIFS(Распред!$Q$4:$Q$300,Распред!$B$4:$B$300,"январь",Распред!$P$4:$P$300,A169)+SUMIFS(Распред!$S$4:$S$300,Распред!$B$4:$B$300,"январь",Распред!$R$4:$R$300,A169)+SUMIFS(Распред!$U$4:$U$300,Распред!$B$4:$B$300,"январь",Распред!$T$4:$T$300,A169)+SUMIFS(Распред!$W$4:$W$300,Распред!$B$4:$B$300,"январь",Распред!$V$4:$V$300,A169)+SUMIFS(Распред!$Y$4:$Y$300,Распред!$B$4:$B$300,"январь",Распред!$X$4:$X$300,A169)+SUMIFS(Распред!$AA$4:$AA$300,Распред!$B$4:$B$300,"январь",Распред!$Z$4:$Z$300,A169)+SUMIFS(Распред!$AC$4:$AC$300,Распред!$B$4:$B$300,"январь",Распред!$AB$4:$AB$300,A169)</f>
        <v>0</v>
      </c>
      <c r="AM169" s="46">
        <f t="shared" ca="1" si="36"/>
        <v>0</v>
      </c>
      <c r="AN169" s="46">
        <f t="shared" ca="1" si="37"/>
        <v>0</v>
      </c>
      <c r="AO169" s="46">
        <f t="shared" ca="1" si="38"/>
        <v>0</v>
      </c>
      <c r="AP169" s="46"/>
      <c r="AQ169" s="46">
        <f t="shared" ca="1" si="31"/>
        <v>0</v>
      </c>
      <c r="AR169" s="47"/>
      <c r="AS169" s="47">
        <f t="shared" ca="1" si="39"/>
        <v>0</v>
      </c>
      <c r="AT169" s="47"/>
      <c r="AU169" s="47"/>
      <c r="AV169" s="47"/>
      <c r="AW169" s="47"/>
      <c r="AX169" s="47"/>
      <c r="AY169" s="47"/>
      <c r="AZ169" s="47"/>
      <c r="BA169" s="47"/>
      <c r="BB169" s="47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</row>
    <row r="170" spans="1:78" x14ac:dyDescent="0.25">
      <c r="A170" s="47">
        <f>База!B170</f>
        <v>0</v>
      </c>
      <c r="B170" s="46" t="s">
        <v>24</v>
      </c>
      <c r="C170" s="46" t="s">
        <v>24</v>
      </c>
      <c r="D170" s="46" t="s">
        <v>25</v>
      </c>
      <c r="E170" s="46" t="s">
        <v>25</v>
      </c>
      <c r="F170" s="46" t="s">
        <v>25</v>
      </c>
      <c r="G170" s="46" t="s">
        <v>25</v>
      </c>
      <c r="H170" s="46" t="s">
        <v>23</v>
      </c>
      <c r="I170" s="46" t="s">
        <v>25</v>
      </c>
      <c r="J170" s="46">
        <f ca="1">IF(COUNTIFS(Распис!$B$4:$B$300,$A170,Распис!$C$4:$C$300,"&lt;="&amp;J$1,Распис!$D$4:$D$300,"&gt;="&amp;J$1)&gt;0,SUMIFS(Распис!$G$4:$G$300,Распис!$B$4:$B$300,$A170,Распис!$C$4:$C$300,"&lt;="&amp;J$1,Распис!$D$4:$D$300,"&gt;="&amp;J$1),SUMIF(База!$B$3:$B$305,$A170,База!$G$3:$G$152))</f>
        <v>0</v>
      </c>
      <c r="K170" s="46">
        <f ca="1">IF(COUNTIFS(Распис!$B$4:$B$300,$A170,Распис!$C$4:$C$300,"&lt;="&amp;K$1,Распис!$D$4:$D$300,"&gt;="&amp;K$1)&gt;0,SUMIFS(Распис!$H$4:$H$300,Распис!$B$4:$B$300,$A170,Распис!$C$4:$C$300,"&lt;="&amp;K$1,Распис!$D$4:$D$300,"&gt;="&amp;K$1),SUMIF(База!$B$3:$B$305,$A170,База!$H$3:$H$152))</f>
        <v>0</v>
      </c>
      <c r="L170" s="46">
        <f ca="1">IF(COUNTIFS(Распис!$B$4:$B$300,$A170,Распис!$C$4:$C$300,"&lt;="&amp;L$1,Распис!$D$4:$D$300,"&gt;="&amp;L$1)&gt;0,SUMIFS(Распис!$I$4:$I$300,Распис!$B$4:$B$300,$A170,Распис!$C$4:$C$300,"&lt;="&amp;L$1,Распис!$D$4:$D$300,"&gt;="&amp;L$1),SUMIF(База!$B$3:$B$305,$A170,База!$I$3:$I$152))</f>
        <v>0</v>
      </c>
      <c r="M170" s="46">
        <f ca="1">IF(COUNTIFS(Распис!$B$4:$B$300,$A170,Распис!$C$4:$C$300,"&lt;="&amp;M$1,Распис!$D$4:$D$300,"&gt;="&amp;M$1)&gt;0,SUMIFS(Распис!$J$4:$J$300,Распис!$B$4:$B$300,$A170,Распис!$C$4:$C$300,"&lt;="&amp;M$1,Распис!$D$4:$D$300,"&gt;="&amp;M$1),SUMIF(База!$B$3:$B$305,$A170,База!$J$3:$J$152))</f>
        <v>0</v>
      </c>
      <c r="N170" s="46">
        <f ca="1">IF(COUNTIFS(Распис!$B$4:$B$300,$A170,Распис!$C$4:$C$300,"&lt;="&amp;N$1,Распис!$D$4:$D$300,"&gt;="&amp;N$1)&gt;0,SUMIFS(Распис!$K$4:$K$300,Распис!$B$4:$B$300,$A170,Распис!$C$4:$C$300,"&lt;="&amp;N$1,Распис!$D$4:$D$300,"&gt;="&amp;N$1),SUMIF(База!$B$3:$B$305,$A170,База!$K$3:$K$152))</f>
        <v>0</v>
      </c>
      <c r="O170" s="46" t="s">
        <v>23</v>
      </c>
      <c r="P170" s="46">
        <f ca="1">IF(COUNTIFS(Распис!$B$4:$B$300,$A170,Распис!$C$4:$C$300,"&lt;="&amp;P$1,Распис!$D$4:$D$300,"&gt;="&amp;P$1)&gt;0,SUMIFS(Распис!$F$4:$F$300,Распис!$B$4:$B$300,$A170,Распис!$C$4:$C$300,"&lt;="&amp;P$1,Распис!$D$4:$D$300,"&gt;="&amp;P$1),SUMIF(База!$B$3:$B$305,$A170,База!$F$3:$F$152))</f>
        <v>0</v>
      </c>
      <c r="Q170" s="46">
        <f ca="1">IF(COUNTIFS(Распис!$B$4:$B$300,$A170,Распис!$C$4:$C$300,"&lt;="&amp;Q$1,Распис!$D$4:$D$300,"&gt;="&amp;Q$1)&gt;0,SUMIFS(Распис!$G$4:$G$300,Распис!$B$4:$B$300,$A170,Распис!$C$4:$C$300,"&lt;="&amp;Q$1,Распис!$D$4:$D$300,"&gt;="&amp;Q$1),SUMIF(База!$B$3:$B$305,$A170,База!$G$3:$G$152))</f>
        <v>0</v>
      </c>
      <c r="R170" s="46">
        <f ca="1">IF(COUNTIFS(Распис!$B$4:$B$300,$A170,Распис!$C$4:$C$300,"&lt;="&amp;R$1,Распис!$D$4:$D$300,"&gt;="&amp;R$1)&gt;0,SUMIFS(Распис!$H$4:$H$300,Распис!$B$4:$B$300,$A170,Распис!$C$4:$C$300,"&lt;="&amp;R$1,Распис!$D$4:$D$300,"&gt;="&amp;R$1),SUMIF(База!$B$3:$B$305,$A170,База!$H$3:$H$152))</f>
        <v>0</v>
      </c>
      <c r="S170" s="46">
        <f ca="1">IF(COUNTIFS(Распис!$B$4:$B$300,$A170,Распис!$C$4:$C$300,"&lt;="&amp;S$1,Распис!$D$4:$D$300,"&gt;="&amp;S$1)&gt;0,SUMIFS(Распис!$I$4:$I$300,Распис!$B$4:$B$300,$A170,Распис!$C$4:$C$300,"&lt;="&amp;S$1,Распис!$D$4:$D$300,"&gt;="&amp;S$1),SUMIF(База!$B$3:$B$305,$A170,База!$I$3:$I$152))</f>
        <v>0</v>
      </c>
      <c r="T170" s="46">
        <f ca="1">IF(COUNTIFS(Распис!$B$4:$B$300,$A170,Распис!$C$4:$C$300,"&lt;="&amp;T$1,Распис!$D$4:$D$300,"&gt;="&amp;T$1)&gt;0,SUMIFS(Распис!$J$4:$J$300,Распис!$B$4:$B$300,$A170,Распис!$C$4:$C$300,"&lt;="&amp;T$1,Распис!$D$4:$D$300,"&gt;="&amp;T$1),SUMIF(База!$B$3:$B$305,$A170,База!$J$3:$J$152))</f>
        <v>0</v>
      </c>
      <c r="U170" s="46">
        <f ca="1">IF(COUNTIFS(Распис!$B$4:$B$300,$A170,Распис!$C$4:$C$300,"&lt;="&amp;U$1,Распис!$D$4:$D$300,"&gt;="&amp;U$1)&gt;0,SUMIFS(Распис!$K$4:$K$300,Распис!$B$4:$B$300,$A170,Распис!$C$4:$C$300,"&lt;="&amp;U$1,Распис!$D$4:$D$300,"&gt;="&amp;U$1),SUMIF(База!$B$3:$B$305,$A170,База!$K$3:$K$152))</f>
        <v>0</v>
      </c>
      <c r="V170" s="46" t="s">
        <v>23</v>
      </c>
      <c r="W170" s="46">
        <f ca="1">IF(COUNTIFS(Распис!$B$4:$B$300,$A170,Распис!$C$4:$C$300,"&lt;="&amp;W$1,Распис!$D$4:$D$300,"&gt;="&amp;W$1)&gt;0,SUMIFS(Распис!$F$4:$F$300,Распис!$B$4:$B$300,$A170,Распис!$C$4:$C$300,"&lt;="&amp;W$1,Распис!$D$4:$D$300,"&gt;="&amp;W$1),SUMIF(База!$B$3:$B$305,$A170,База!$F$3:$F$152))</f>
        <v>0</v>
      </c>
      <c r="X170" s="46">
        <f ca="1">IF(COUNTIFS(Распис!$B$4:$B$300,$A170,Распис!$C$4:$C$300,"&lt;="&amp;X$1,Распис!$D$4:$D$300,"&gt;="&amp;X$1)&gt;0,SUMIFS(Распис!$G$4:$G$300,Распис!$B$4:$B$300,$A170,Распис!$C$4:$C$300,"&lt;="&amp;X$1,Распис!$D$4:$D$300,"&gt;="&amp;X$1),SUMIF(База!$B$3:$B$305,$A170,База!$G$3:$G$152))</f>
        <v>0</v>
      </c>
      <c r="Y170" s="46">
        <f ca="1">IF(COUNTIFS(Распис!$B$4:$B$300,$A170,Распис!$C$4:$C$300,"&lt;="&amp;Y$1,Распис!$D$4:$D$300,"&gt;="&amp;Y$1)&gt;0,SUMIFS(Распис!$H$4:$H$300,Распис!$B$4:$B$300,$A170,Распис!$C$4:$C$300,"&lt;="&amp;Y$1,Распис!$D$4:$D$300,"&gt;="&amp;Y$1),SUMIF(База!$B$3:$B$305,$A170,База!$H$3:$H$152))</f>
        <v>0</v>
      </c>
      <c r="Z170" s="46">
        <f ca="1">IF(COUNTIFS(Распис!$B$4:$B$300,$A170,Распис!$C$4:$C$300,"&lt;="&amp;Z$1,Распис!$D$4:$D$300,"&gt;="&amp;Z$1)&gt;0,SUMIFS(Распис!$I$4:$I$300,Распис!$B$4:$B$300,$A170,Распис!$C$4:$C$300,"&lt;="&amp;Z$1,Распис!$D$4:$D$300,"&gt;="&amp;Z$1),SUMIF(База!$B$3:$B$305,$A170,База!$I$3:$I$152))</f>
        <v>0</v>
      </c>
      <c r="AA170" s="46">
        <f ca="1">IF(COUNTIFS(Распис!$B$4:$B$300,$A170,Распис!$C$4:$C$300,"&lt;="&amp;AA$1,Распис!$D$4:$D$300,"&gt;="&amp;AA$1)&gt;0,SUMIFS(Распис!$J$4:$J$300,Распис!$B$4:$B$300,$A170,Распис!$C$4:$C$300,"&lt;="&amp;AA$1,Распис!$D$4:$D$300,"&gt;="&amp;AA$1),SUMIF(База!$B$3:$B$305,$A170,База!$J$3:$J$152))</f>
        <v>0</v>
      </c>
      <c r="AB170" s="46">
        <f ca="1">IF(COUNTIFS(Распис!$B$4:$B$300,$A170,Распис!$C$4:$C$300,"&lt;="&amp;AB$1,Распис!$D$4:$D$300,"&gt;="&amp;AB$1)&gt;0,SUMIFS(Распис!$K$4:$K$300,Распис!$B$4:$B$300,$A170,Распис!$C$4:$C$300,"&lt;="&amp;AB$1,Распис!$D$4:$D$300,"&gt;="&amp;AB$1),SUMIF(База!$B$3:$B$305,$A170,База!$K$3:$K$152))</f>
        <v>0</v>
      </c>
      <c r="AC170" s="46" t="s">
        <v>23</v>
      </c>
      <c r="AD170" s="46">
        <f ca="1">IF(COUNTIFS(Распис!$B$4:$B$300,$A170,Распис!$C$4:$C$300,"&lt;="&amp;AD$1,Распис!$D$4:$D$300,"&gt;="&amp;AD$1)&gt;0,SUMIFS(Распис!$F$4:$F$300,Распис!$B$4:$B$300,$A170,Распис!$C$4:$C$300,"&lt;="&amp;AD$1,Распис!$D$4:$D$300,"&gt;="&amp;AD$1),SUMIF(База!$B$3:$B$305,$A170,База!$F$3:$F$152))</f>
        <v>0</v>
      </c>
      <c r="AE170" s="46">
        <f ca="1">IF(COUNTIFS(Распис!$B$4:$B$300,$A170,Распис!$C$4:$C$300,"&lt;="&amp;AE$1,Распис!$D$4:$D$300,"&gt;="&amp;AE$1)&gt;0,SUMIFS(Распис!$G$4:$G$300,Распис!$B$4:$B$300,$A170,Распис!$C$4:$C$300,"&lt;="&amp;AE$1,Распис!$D$4:$D$300,"&gt;="&amp;AE$1),SUMIF(База!$B$3:$B$305,$A170,База!$G$3:$G$152))</f>
        <v>0</v>
      </c>
      <c r="AF170" s="46">
        <f ca="1">IF(COUNTIFS(Распис!$B$4:$B$300,$A170,Распис!$C$4:$C$300,"&lt;="&amp;AF$1,Распис!$D$4:$D$300,"&gt;="&amp;AF$1)&gt;0,SUMIFS(Распис!$H$4:$H$300,Распис!$B$4:$B$300,$A170,Распис!$C$4:$C$300,"&lt;="&amp;AF$1,Распис!$D$4:$D$300,"&gt;="&amp;AF$1),SUMIF(База!$B$3:$B$305,$A170,База!$H$3:$H$152))</f>
        <v>0</v>
      </c>
      <c r="AG170" s="46">
        <f t="shared" ca="1" si="33"/>
        <v>0</v>
      </c>
      <c r="AH170" s="46">
        <f ca="1">AG170-SUMIFS(Распред!$G$4:$G$300,Распред!$B$4:$B$300,"январь",Распред!$F$4:$F$300,A170)</f>
        <v>0</v>
      </c>
      <c r="AI170" s="46">
        <f ca="1">AH170+(COUNTIF(B170:AF170,"КД")+SUMIFS(Распред!$AH$4:$AH$300,Распред!$F$4:$F$300,A170,Распред!$B$4:$B$300,"январь"))*4</f>
        <v>20</v>
      </c>
      <c r="AJ170" s="46">
        <f t="shared" ca="1" si="34"/>
        <v>0</v>
      </c>
      <c r="AK170" s="46">
        <f t="shared" ca="1" si="35"/>
        <v>0</v>
      </c>
      <c r="AL170" s="46">
        <f>SUMIFS(Распред!$K$4:$K$300,Распред!$B$4:$B$300,"январь",Распред!$J$4:$J$300,A170)+SUMIFS(Распред!$M$4:$M$300,Распред!$B$4:$B$300,"январь",Распред!$L$4:$L$300,A170)+SUMIFS(Распред!$O$4:$O$300,Распред!$B$4:$B$300,"январь",Распред!$N$4:$N$300,A170)+SUMIFS(Распред!$Q$4:$Q$300,Распред!$B$4:$B$300,"январь",Распред!$P$4:$P$300,A170)+SUMIFS(Распред!$S$4:$S$300,Распред!$B$4:$B$300,"январь",Распред!$R$4:$R$300,A170)+SUMIFS(Распред!$U$4:$U$300,Распред!$B$4:$B$300,"январь",Распред!$T$4:$T$300,A170)+SUMIFS(Распред!$W$4:$W$300,Распред!$B$4:$B$300,"январь",Распред!$V$4:$V$300,A170)+SUMIFS(Распред!$Y$4:$Y$300,Распред!$B$4:$B$300,"январь",Распред!$X$4:$X$300,A170)+SUMIFS(Распред!$AA$4:$AA$300,Распред!$B$4:$B$300,"январь",Распред!$Z$4:$Z$300,A170)+SUMIFS(Распред!$AC$4:$AC$300,Распред!$B$4:$B$300,"январь",Распред!$AB$4:$AB$300,A170)</f>
        <v>0</v>
      </c>
      <c r="AM170" s="46">
        <f t="shared" ca="1" si="36"/>
        <v>0</v>
      </c>
      <c r="AN170" s="46">
        <f t="shared" ca="1" si="37"/>
        <v>0</v>
      </c>
      <c r="AO170" s="46">
        <f t="shared" ca="1" si="38"/>
        <v>0</v>
      </c>
      <c r="AP170" s="46"/>
      <c r="AQ170" s="46">
        <f t="shared" ca="1" si="31"/>
        <v>0</v>
      </c>
      <c r="AR170" s="47"/>
      <c r="AS170" s="47">
        <f t="shared" ca="1" si="39"/>
        <v>0</v>
      </c>
      <c r="AT170" s="47"/>
      <c r="AU170" s="47"/>
      <c r="AV170" s="47"/>
      <c r="AW170" s="47"/>
      <c r="AX170" s="47"/>
      <c r="AY170" s="47"/>
      <c r="AZ170" s="47"/>
      <c r="BA170" s="47"/>
      <c r="BB170" s="47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</row>
    <row r="171" spans="1:78" x14ac:dyDescent="0.25">
      <c r="A171" s="47">
        <f>База!B171</f>
        <v>0</v>
      </c>
      <c r="B171" s="46" t="s">
        <v>24</v>
      </c>
      <c r="C171" s="46" t="s">
        <v>24</v>
      </c>
      <c r="D171" s="46" t="s">
        <v>25</v>
      </c>
      <c r="E171" s="46" t="s">
        <v>25</v>
      </c>
      <c r="F171" s="46" t="s">
        <v>25</v>
      </c>
      <c r="G171" s="46" t="s">
        <v>25</v>
      </c>
      <c r="H171" s="46" t="s">
        <v>23</v>
      </c>
      <c r="I171" s="46" t="s">
        <v>25</v>
      </c>
      <c r="J171" s="46">
        <f ca="1">IF(COUNTIFS(Распис!$B$4:$B$300,$A171,Распис!$C$4:$C$300,"&lt;="&amp;J$1,Распис!$D$4:$D$300,"&gt;="&amp;J$1)&gt;0,SUMIFS(Распис!$G$4:$G$300,Распис!$B$4:$B$300,$A171,Распис!$C$4:$C$300,"&lt;="&amp;J$1,Распис!$D$4:$D$300,"&gt;="&amp;J$1),SUMIF(База!$B$3:$B$305,$A171,База!$G$3:$G$152))</f>
        <v>0</v>
      </c>
      <c r="K171" s="46">
        <f ca="1">IF(COUNTIFS(Распис!$B$4:$B$300,$A171,Распис!$C$4:$C$300,"&lt;="&amp;K$1,Распис!$D$4:$D$300,"&gt;="&amp;K$1)&gt;0,SUMIFS(Распис!$H$4:$H$300,Распис!$B$4:$B$300,$A171,Распис!$C$4:$C$300,"&lt;="&amp;K$1,Распис!$D$4:$D$300,"&gt;="&amp;K$1),SUMIF(База!$B$3:$B$305,$A171,База!$H$3:$H$152))</f>
        <v>0</v>
      </c>
      <c r="L171" s="46">
        <f ca="1">IF(COUNTIFS(Распис!$B$4:$B$300,$A171,Распис!$C$4:$C$300,"&lt;="&amp;L$1,Распис!$D$4:$D$300,"&gt;="&amp;L$1)&gt;0,SUMIFS(Распис!$I$4:$I$300,Распис!$B$4:$B$300,$A171,Распис!$C$4:$C$300,"&lt;="&amp;L$1,Распис!$D$4:$D$300,"&gt;="&amp;L$1),SUMIF(База!$B$3:$B$305,$A171,База!$I$3:$I$152))</f>
        <v>0</v>
      </c>
      <c r="M171" s="46">
        <f ca="1">IF(COUNTIFS(Распис!$B$4:$B$300,$A171,Распис!$C$4:$C$300,"&lt;="&amp;M$1,Распис!$D$4:$D$300,"&gt;="&amp;M$1)&gt;0,SUMIFS(Распис!$J$4:$J$300,Распис!$B$4:$B$300,$A171,Распис!$C$4:$C$300,"&lt;="&amp;M$1,Распис!$D$4:$D$300,"&gt;="&amp;M$1),SUMIF(База!$B$3:$B$305,$A171,База!$J$3:$J$152))</f>
        <v>0</v>
      </c>
      <c r="N171" s="46">
        <f ca="1">IF(COUNTIFS(Распис!$B$4:$B$300,$A171,Распис!$C$4:$C$300,"&lt;="&amp;N$1,Распис!$D$4:$D$300,"&gt;="&amp;N$1)&gt;0,SUMIFS(Распис!$K$4:$K$300,Распис!$B$4:$B$300,$A171,Распис!$C$4:$C$300,"&lt;="&amp;N$1,Распис!$D$4:$D$300,"&gt;="&amp;N$1),SUMIF(База!$B$3:$B$305,$A171,База!$K$3:$K$152))</f>
        <v>0</v>
      </c>
      <c r="O171" s="46" t="s">
        <v>23</v>
      </c>
      <c r="P171" s="46">
        <f ca="1">IF(COUNTIFS(Распис!$B$4:$B$300,$A171,Распис!$C$4:$C$300,"&lt;="&amp;P$1,Распис!$D$4:$D$300,"&gt;="&amp;P$1)&gt;0,SUMIFS(Распис!$F$4:$F$300,Распис!$B$4:$B$300,$A171,Распис!$C$4:$C$300,"&lt;="&amp;P$1,Распис!$D$4:$D$300,"&gt;="&amp;P$1),SUMIF(База!$B$3:$B$305,$A171,База!$F$3:$F$152))</f>
        <v>0</v>
      </c>
      <c r="Q171" s="46">
        <f ca="1">IF(COUNTIFS(Распис!$B$4:$B$300,$A171,Распис!$C$4:$C$300,"&lt;="&amp;Q$1,Распис!$D$4:$D$300,"&gt;="&amp;Q$1)&gt;0,SUMIFS(Распис!$G$4:$G$300,Распис!$B$4:$B$300,$A171,Распис!$C$4:$C$300,"&lt;="&amp;Q$1,Распис!$D$4:$D$300,"&gt;="&amp;Q$1),SUMIF(База!$B$3:$B$305,$A171,База!$G$3:$G$152))</f>
        <v>0</v>
      </c>
      <c r="R171" s="46">
        <f ca="1">IF(COUNTIFS(Распис!$B$4:$B$300,$A171,Распис!$C$4:$C$300,"&lt;="&amp;R$1,Распис!$D$4:$D$300,"&gt;="&amp;R$1)&gt;0,SUMIFS(Распис!$H$4:$H$300,Распис!$B$4:$B$300,$A171,Распис!$C$4:$C$300,"&lt;="&amp;R$1,Распис!$D$4:$D$300,"&gt;="&amp;R$1),SUMIF(База!$B$3:$B$305,$A171,База!$H$3:$H$152))</f>
        <v>0</v>
      </c>
      <c r="S171" s="46">
        <f ca="1">IF(COUNTIFS(Распис!$B$4:$B$300,$A171,Распис!$C$4:$C$300,"&lt;="&amp;S$1,Распис!$D$4:$D$300,"&gt;="&amp;S$1)&gt;0,SUMIFS(Распис!$I$4:$I$300,Распис!$B$4:$B$300,$A171,Распис!$C$4:$C$300,"&lt;="&amp;S$1,Распис!$D$4:$D$300,"&gt;="&amp;S$1),SUMIF(База!$B$3:$B$305,$A171,База!$I$3:$I$152))</f>
        <v>0</v>
      </c>
      <c r="T171" s="46">
        <f ca="1">IF(COUNTIFS(Распис!$B$4:$B$300,$A171,Распис!$C$4:$C$300,"&lt;="&amp;T$1,Распис!$D$4:$D$300,"&gt;="&amp;T$1)&gt;0,SUMIFS(Распис!$J$4:$J$300,Распис!$B$4:$B$300,$A171,Распис!$C$4:$C$300,"&lt;="&amp;T$1,Распис!$D$4:$D$300,"&gt;="&amp;T$1),SUMIF(База!$B$3:$B$305,$A171,База!$J$3:$J$152))</f>
        <v>0</v>
      </c>
      <c r="U171" s="46">
        <f ca="1">IF(COUNTIFS(Распис!$B$4:$B$300,$A171,Распис!$C$4:$C$300,"&lt;="&amp;U$1,Распис!$D$4:$D$300,"&gt;="&amp;U$1)&gt;0,SUMIFS(Распис!$K$4:$K$300,Распис!$B$4:$B$300,$A171,Распис!$C$4:$C$300,"&lt;="&amp;U$1,Распис!$D$4:$D$300,"&gt;="&amp;U$1),SUMIF(База!$B$3:$B$305,$A171,База!$K$3:$K$152))</f>
        <v>0</v>
      </c>
      <c r="V171" s="46" t="s">
        <v>23</v>
      </c>
      <c r="W171" s="46">
        <f ca="1">IF(COUNTIFS(Распис!$B$4:$B$300,$A171,Распис!$C$4:$C$300,"&lt;="&amp;W$1,Распис!$D$4:$D$300,"&gt;="&amp;W$1)&gt;0,SUMIFS(Распис!$F$4:$F$300,Распис!$B$4:$B$300,$A171,Распис!$C$4:$C$300,"&lt;="&amp;W$1,Распис!$D$4:$D$300,"&gt;="&amp;W$1),SUMIF(База!$B$3:$B$305,$A171,База!$F$3:$F$152))</f>
        <v>0</v>
      </c>
      <c r="X171" s="46">
        <f ca="1">IF(COUNTIFS(Распис!$B$4:$B$300,$A171,Распис!$C$4:$C$300,"&lt;="&amp;X$1,Распис!$D$4:$D$300,"&gt;="&amp;X$1)&gt;0,SUMIFS(Распис!$G$4:$G$300,Распис!$B$4:$B$300,$A171,Распис!$C$4:$C$300,"&lt;="&amp;X$1,Распис!$D$4:$D$300,"&gt;="&amp;X$1),SUMIF(База!$B$3:$B$305,$A171,База!$G$3:$G$152))</f>
        <v>0</v>
      </c>
      <c r="Y171" s="46">
        <f ca="1">IF(COUNTIFS(Распис!$B$4:$B$300,$A171,Распис!$C$4:$C$300,"&lt;="&amp;Y$1,Распис!$D$4:$D$300,"&gt;="&amp;Y$1)&gt;0,SUMIFS(Распис!$H$4:$H$300,Распис!$B$4:$B$300,$A171,Распис!$C$4:$C$300,"&lt;="&amp;Y$1,Распис!$D$4:$D$300,"&gt;="&amp;Y$1),SUMIF(База!$B$3:$B$305,$A171,База!$H$3:$H$152))</f>
        <v>0</v>
      </c>
      <c r="Z171" s="46">
        <f ca="1">IF(COUNTIFS(Распис!$B$4:$B$300,$A171,Распис!$C$4:$C$300,"&lt;="&amp;Z$1,Распис!$D$4:$D$300,"&gt;="&amp;Z$1)&gt;0,SUMIFS(Распис!$I$4:$I$300,Распис!$B$4:$B$300,$A171,Распис!$C$4:$C$300,"&lt;="&amp;Z$1,Распис!$D$4:$D$300,"&gt;="&amp;Z$1),SUMIF(База!$B$3:$B$305,$A171,База!$I$3:$I$152))</f>
        <v>0</v>
      </c>
      <c r="AA171" s="46">
        <f ca="1">IF(COUNTIFS(Распис!$B$4:$B$300,$A171,Распис!$C$4:$C$300,"&lt;="&amp;AA$1,Распис!$D$4:$D$300,"&gt;="&amp;AA$1)&gt;0,SUMIFS(Распис!$J$4:$J$300,Распис!$B$4:$B$300,$A171,Распис!$C$4:$C$300,"&lt;="&amp;AA$1,Распис!$D$4:$D$300,"&gt;="&amp;AA$1),SUMIF(База!$B$3:$B$305,$A171,База!$J$3:$J$152))</f>
        <v>0</v>
      </c>
      <c r="AB171" s="46">
        <f ca="1">IF(COUNTIFS(Распис!$B$4:$B$300,$A171,Распис!$C$4:$C$300,"&lt;="&amp;AB$1,Распис!$D$4:$D$300,"&gt;="&amp;AB$1)&gt;0,SUMIFS(Распис!$K$4:$K$300,Распис!$B$4:$B$300,$A171,Распис!$C$4:$C$300,"&lt;="&amp;AB$1,Распис!$D$4:$D$300,"&gt;="&amp;AB$1),SUMIF(База!$B$3:$B$305,$A171,База!$K$3:$K$152))</f>
        <v>0</v>
      </c>
      <c r="AC171" s="46" t="s">
        <v>23</v>
      </c>
      <c r="AD171" s="46">
        <f ca="1">IF(COUNTIFS(Распис!$B$4:$B$300,$A171,Распис!$C$4:$C$300,"&lt;="&amp;AD$1,Распис!$D$4:$D$300,"&gt;="&amp;AD$1)&gt;0,SUMIFS(Распис!$F$4:$F$300,Распис!$B$4:$B$300,$A171,Распис!$C$4:$C$300,"&lt;="&amp;AD$1,Распис!$D$4:$D$300,"&gt;="&amp;AD$1),SUMIF(База!$B$3:$B$305,$A171,База!$F$3:$F$152))</f>
        <v>0</v>
      </c>
      <c r="AE171" s="46">
        <f ca="1">IF(COUNTIFS(Распис!$B$4:$B$300,$A171,Распис!$C$4:$C$300,"&lt;="&amp;AE$1,Распис!$D$4:$D$300,"&gt;="&amp;AE$1)&gt;0,SUMIFS(Распис!$G$4:$G$300,Распис!$B$4:$B$300,$A171,Распис!$C$4:$C$300,"&lt;="&amp;AE$1,Распис!$D$4:$D$300,"&gt;="&amp;AE$1),SUMIF(База!$B$3:$B$305,$A171,База!$G$3:$G$152))</f>
        <v>0</v>
      </c>
      <c r="AF171" s="46">
        <f ca="1">IF(COUNTIFS(Распис!$B$4:$B$300,$A171,Распис!$C$4:$C$300,"&lt;="&amp;AF$1,Распис!$D$4:$D$300,"&gt;="&amp;AF$1)&gt;0,SUMIFS(Распис!$H$4:$H$300,Распис!$B$4:$B$300,$A171,Распис!$C$4:$C$300,"&lt;="&amp;AF$1,Распис!$D$4:$D$300,"&gt;="&amp;AF$1),SUMIF(База!$B$3:$B$305,$A171,База!$H$3:$H$152))</f>
        <v>0</v>
      </c>
      <c r="AG171" s="46">
        <f t="shared" ca="1" si="25"/>
        <v>0</v>
      </c>
      <c r="AH171" s="46">
        <f ca="1">AG171-SUMIFS(Распред!$G$4:$G$300,Распред!$B$4:$B$300,"январь",Распред!$F$4:$F$300,A171)</f>
        <v>0</v>
      </c>
      <c r="AI171" s="46">
        <f ca="1">AH171+(COUNTIF(B171:AF171,"КД")+SUMIFS(Распред!$AH$4:$AH$300,Распред!$F$4:$F$300,A171,Распред!$B$4:$B$300,"январь"))*4</f>
        <v>20</v>
      </c>
      <c r="AJ171" s="46">
        <f t="shared" ca="1" si="26"/>
        <v>0</v>
      </c>
      <c r="AK171" s="46">
        <f t="shared" ca="1" si="27"/>
        <v>0</v>
      </c>
      <c r="AL171" s="46">
        <f>SUMIFS(Распред!$K$4:$K$300,Распред!$B$4:$B$300,"январь",Распред!$J$4:$J$300,A171)+SUMIFS(Распред!$M$4:$M$300,Распред!$B$4:$B$300,"январь",Распред!$L$4:$L$300,A171)+SUMIFS(Распред!$O$4:$O$300,Распред!$B$4:$B$300,"январь",Распред!$N$4:$N$300,A171)+SUMIFS(Распред!$Q$4:$Q$300,Распред!$B$4:$B$300,"январь",Распред!$P$4:$P$300,A171)+SUMIFS(Распред!$S$4:$S$300,Распред!$B$4:$B$300,"январь",Распред!$R$4:$R$300,A171)+SUMIFS(Распред!$U$4:$U$300,Распред!$B$4:$B$300,"январь",Распред!$T$4:$T$300,A171)+SUMIFS(Распред!$W$4:$W$300,Распред!$B$4:$B$300,"январь",Распред!$V$4:$V$300,A171)+SUMIFS(Распред!$Y$4:$Y$300,Распред!$B$4:$B$300,"январь",Распред!$X$4:$X$300,A171)+SUMIFS(Распред!$AA$4:$AA$300,Распред!$B$4:$B$300,"январь",Распред!$Z$4:$Z$300,A171)+SUMIFS(Распред!$AC$4:$AC$300,Распред!$B$4:$B$300,"январь",Распред!$AB$4:$AB$300,A171)</f>
        <v>0</v>
      </c>
      <c r="AM171" s="46">
        <f t="shared" ca="1" si="28"/>
        <v>0</v>
      </c>
      <c r="AN171" s="46">
        <f t="shared" ca="1" si="29"/>
        <v>0</v>
      </c>
      <c r="AO171" s="46">
        <f t="shared" ca="1" si="30"/>
        <v>0</v>
      </c>
      <c r="AP171" s="46"/>
      <c r="AQ171" s="46">
        <f t="shared" ca="1" si="31"/>
        <v>0</v>
      </c>
      <c r="AR171" s="47"/>
      <c r="AS171" s="47">
        <f t="shared" ca="1" si="32"/>
        <v>0</v>
      </c>
      <c r="AT171" s="47"/>
      <c r="AU171" s="47"/>
      <c r="AV171" s="47"/>
      <c r="AW171" s="47"/>
      <c r="AX171" s="47"/>
      <c r="AY171" s="47"/>
      <c r="AZ171" s="47"/>
      <c r="BA171" s="47"/>
      <c r="BB171" s="47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</row>
    <row r="172" spans="1:78" x14ac:dyDescent="0.25">
      <c r="A172" s="47">
        <f>База!B172</f>
        <v>0</v>
      </c>
      <c r="B172" s="46" t="s">
        <v>24</v>
      </c>
      <c r="C172" s="46" t="s">
        <v>24</v>
      </c>
      <c r="D172" s="46" t="s">
        <v>25</v>
      </c>
      <c r="E172" s="46" t="s">
        <v>25</v>
      </c>
      <c r="F172" s="46" t="s">
        <v>25</v>
      </c>
      <c r="G172" s="46" t="s">
        <v>25</v>
      </c>
      <c r="H172" s="46" t="s">
        <v>23</v>
      </c>
      <c r="I172" s="46" t="s">
        <v>25</v>
      </c>
      <c r="J172" s="46">
        <f ca="1">IF(COUNTIFS(Распис!$B$4:$B$300,$A172,Распис!$C$4:$C$300,"&lt;="&amp;J$1,Распис!$D$4:$D$300,"&gt;="&amp;J$1)&gt;0,SUMIFS(Распис!$G$4:$G$300,Распис!$B$4:$B$300,$A172,Распис!$C$4:$C$300,"&lt;="&amp;J$1,Распис!$D$4:$D$300,"&gt;="&amp;J$1),SUMIF(База!$B$3:$B$305,$A172,База!$G$3:$G$152))</f>
        <v>0</v>
      </c>
      <c r="K172" s="46">
        <f ca="1">IF(COUNTIFS(Распис!$B$4:$B$300,$A172,Распис!$C$4:$C$300,"&lt;="&amp;K$1,Распис!$D$4:$D$300,"&gt;="&amp;K$1)&gt;0,SUMIFS(Распис!$H$4:$H$300,Распис!$B$4:$B$300,$A172,Распис!$C$4:$C$300,"&lt;="&amp;K$1,Распис!$D$4:$D$300,"&gt;="&amp;K$1),SUMIF(База!$B$3:$B$305,$A172,База!$H$3:$H$152))</f>
        <v>0</v>
      </c>
      <c r="L172" s="46">
        <f ca="1">IF(COUNTIFS(Распис!$B$4:$B$300,$A172,Распис!$C$4:$C$300,"&lt;="&amp;L$1,Распис!$D$4:$D$300,"&gt;="&amp;L$1)&gt;0,SUMIFS(Распис!$I$4:$I$300,Распис!$B$4:$B$300,$A172,Распис!$C$4:$C$300,"&lt;="&amp;L$1,Распис!$D$4:$D$300,"&gt;="&amp;L$1),SUMIF(База!$B$3:$B$305,$A172,База!$I$3:$I$152))</f>
        <v>0</v>
      </c>
      <c r="M172" s="46">
        <f ca="1">IF(COUNTIFS(Распис!$B$4:$B$300,$A172,Распис!$C$4:$C$300,"&lt;="&amp;M$1,Распис!$D$4:$D$300,"&gt;="&amp;M$1)&gt;0,SUMIFS(Распис!$J$4:$J$300,Распис!$B$4:$B$300,$A172,Распис!$C$4:$C$300,"&lt;="&amp;M$1,Распис!$D$4:$D$300,"&gt;="&amp;M$1),SUMIF(База!$B$3:$B$305,$A172,База!$J$3:$J$152))</f>
        <v>0</v>
      </c>
      <c r="N172" s="46">
        <f ca="1">IF(COUNTIFS(Распис!$B$4:$B$300,$A172,Распис!$C$4:$C$300,"&lt;="&amp;N$1,Распис!$D$4:$D$300,"&gt;="&amp;N$1)&gt;0,SUMIFS(Распис!$K$4:$K$300,Распис!$B$4:$B$300,$A172,Распис!$C$4:$C$300,"&lt;="&amp;N$1,Распис!$D$4:$D$300,"&gt;="&amp;N$1),SUMIF(База!$B$3:$B$305,$A172,База!$K$3:$K$152))</f>
        <v>0</v>
      </c>
      <c r="O172" s="46" t="s">
        <v>23</v>
      </c>
      <c r="P172" s="46">
        <f ca="1">IF(COUNTIFS(Распис!$B$4:$B$300,$A172,Распис!$C$4:$C$300,"&lt;="&amp;P$1,Распис!$D$4:$D$300,"&gt;="&amp;P$1)&gt;0,SUMIFS(Распис!$F$4:$F$300,Распис!$B$4:$B$300,$A172,Распис!$C$4:$C$300,"&lt;="&amp;P$1,Распис!$D$4:$D$300,"&gt;="&amp;P$1),SUMIF(База!$B$3:$B$305,$A172,База!$F$3:$F$152))</f>
        <v>0</v>
      </c>
      <c r="Q172" s="46">
        <f ca="1">IF(COUNTIFS(Распис!$B$4:$B$300,$A172,Распис!$C$4:$C$300,"&lt;="&amp;Q$1,Распис!$D$4:$D$300,"&gt;="&amp;Q$1)&gt;0,SUMIFS(Распис!$G$4:$G$300,Распис!$B$4:$B$300,$A172,Распис!$C$4:$C$300,"&lt;="&amp;Q$1,Распис!$D$4:$D$300,"&gt;="&amp;Q$1),SUMIF(База!$B$3:$B$305,$A172,База!$G$3:$G$152))</f>
        <v>0</v>
      </c>
      <c r="R172" s="46">
        <f ca="1">IF(COUNTIFS(Распис!$B$4:$B$300,$A172,Распис!$C$4:$C$300,"&lt;="&amp;R$1,Распис!$D$4:$D$300,"&gt;="&amp;R$1)&gt;0,SUMIFS(Распис!$H$4:$H$300,Распис!$B$4:$B$300,$A172,Распис!$C$4:$C$300,"&lt;="&amp;R$1,Распис!$D$4:$D$300,"&gt;="&amp;R$1),SUMIF(База!$B$3:$B$305,$A172,База!$H$3:$H$152))</f>
        <v>0</v>
      </c>
      <c r="S172" s="46">
        <f ca="1">IF(COUNTIFS(Распис!$B$4:$B$300,$A172,Распис!$C$4:$C$300,"&lt;="&amp;S$1,Распис!$D$4:$D$300,"&gt;="&amp;S$1)&gt;0,SUMIFS(Распис!$I$4:$I$300,Распис!$B$4:$B$300,$A172,Распис!$C$4:$C$300,"&lt;="&amp;S$1,Распис!$D$4:$D$300,"&gt;="&amp;S$1),SUMIF(База!$B$3:$B$305,$A172,База!$I$3:$I$152))</f>
        <v>0</v>
      </c>
      <c r="T172" s="46">
        <f ca="1">IF(COUNTIFS(Распис!$B$4:$B$300,$A172,Распис!$C$4:$C$300,"&lt;="&amp;T$1,Распис!$D$4:$D$300,"&gt;="&amp;T$1)&gt;0,SUMIFS(Распис!$J$4:$J$300,Распис!$B$4:$B$300,$A172,Распис!$C$4:$C$300,"&lt;="&amp;T$1,Распис!$D$4:$D$300,"&gt;="&amp;T$1),SUMIF(База!$B$3:$B$305,$A172,База!$J$3:$J$152))</f>
        <v>0</v>
      </c>
      <c r="U172" s="46">
        <f ca="1">IF(COUNTIFS(Распис!$B$4:$B$300,$A172,Распис!$C$4:$C$300,"&lt;="&amp;U$1,Распис!$D$4:$D$300,"&gt;="&amp;U$1)&gt;0,SUMIFS(Распис!$K$4:$K$300,Распис!$B$4:$B$300,$A172,Распис!$C$4:$C$300,"&lt;="&amp;U$1,Распис!$D$4:$D$300,"&gt;="&amp;U$1),SUMIF(База!$B$3:$B$305,$A172,База!$K$3:$K$152))</f>
        <v>0</v>
      </c>
      <c r="V172" s="46" t="s">
        <v>23</v>
      </c>
      <c r="W172" s="46">
        <f ca="1">IF(COUNTIFS(Распис!$B$4:$B$300,$A172,Распис!$C$4:$C$300,"&lt;="&amp;W$1,Распис!$D$4:$D$300,"&gt;="&amp;W$1)&gt;0,SUMIFS(Распис!$F$4:$F$300,Распис!$B$4:$B$300,$A172,Распис!$C$4:$C$300,"&lt;="&amp;W$1,Распис!$D$4:$D$300,"&gt;="&amp;W$1),SUMIF(База!$B$3:$B$305,$A172,База!$F$3:$F$152))</f>
        <v>0</v>
      </c>
      <c r="X172" s="46">
        <f ca="1">IF(COUNTIFS(Распис!$B$4:$B$300,$A172,Распис!$C$4:$C$300,"&lt;="&amp;X$1,Распис!$D$4:$D$300,"&gt;="&amp;X$1)&gt;0,SUMIFS(Распис!$G$4:$G$300,Распис!$B$4:$B$300,$A172,Распис!$C$4:$C$300,"&lt;="&amp;X$1,Распис!$D$4:$D$300,"&gt;="&amp;X$1),SUMIF(База!$B$3:$B$305,$A172,База!$G$3:$G$152))</f>
        <v>0</v>
      </c>
      <c r="Y172" s="46">
        <f ca="1">IF(COUNTIFS(Распис!$B$4:$B$300,$A172,Распис!$C$4:$C$300,"&lt;="&amp;Y$1,Распис!$D$4:$D$300,"&gt;="&amp;Y$1)&gt;0,SUMIFS(Распис!$H$4:$H$300,Распис!$B$4:$B$300,$A172,Распис!$C$4:$C$300,"&lt;="&amp;Y$1,Распис!$D$4:$D$300,"&gt;="&amp;Y$1),SUMIF(База!$B$3:$B$305,$A172,База!$H$3:$H$152))</f>
        <v>0</v>
      </c>
      <c r="Z172" s="46">
        <f ca="1">IF(COUNTIFS(Распис!$B$4:$B$300,$A172,Распис!$C$4:$C$300,"&lt;="&amp;Z$1,Распис!$D$4:$D$300,"&gt;="&amp;Z$1)&gt;0,SUMIFS(Распис!$I$4:$I$300,Распис!$B$4:$B$300,$A172,Распис!$C$4:$C$300,"&lt;="&amp;Z$1,Распис!$D$4:$D$300,"&gt;="&amp;Z$1),SUMIF(База!$B$3:$B$305,$A172,База!$I$3:$I$152))</f>
        <v>0</v>
      </c>
      <c r="AA172" s="46">
        <f ca="1">IF(COUNTIFS(Распис!$B$4:$B$300,$A172,Распис!$C$4:$C$300,"&lt;="&amp;AA$1,Распис!$D$4:$D$300,"&gt;="&amp;AA$1)&gt;0,SUMIFS(Распис!$J$4:$J$300,Распис!$B$4:$B$300,$A172,Распис!$C$4:$C$300,"&lt;="&amp;AA$1,Распис!$D$4:$D$300,"&gt;="&amp;AA$1),SUMIF(База!$B$3:$B$305,$A172,База!$J$3:$J$152))</f>
        <v>0</v>
      </c>
      <c r="AB172" s="46">
        <f ca="1">IF(COUNTIFS(Распис!$B$4:$B$300,$A172,Распис!$C$4:$C$300,"&lt;="&amp;AB$1,Распис!$D$4:$D$300,"&gt;="&amp;AB$1)&gt;0,SUMIFS(Распис!$K$4:$K$300,Распис!$B$4:$B$300,$A172,Распис!$C$4:$C$300,"&lt;="&amp;AB$1,Распис!$D$4:$D$300,"&gt;="&amp;AB$1),SUMIF(База!$B$3:$B$305,$A172,База!$K$3:$K$152))</f>
        <v>0</v>
      </c>
      <c r="AC172" s="46" t="s">
        <v>23</v>
      </c>
      <c r="AD172" s="46">
        <f ca="1">IF(COUNTIFS(Распис!$B$4:$B$300,$A172,Распис!$C$4:$C$300,"&lt;="&amp;AD$1,Распис!$D$4:$D$300,"&gt;="&amp;AD$1)&gt;0,SUMIFS(Распис!$F$4:$F$300,Распис!$B$4:$B$300,$A172,Распис!$C$4:$C$300,"&lt;="&amp;AD$1,Распис!$D$4:$D$300,"&gt;="&amp;AD$1),SUMIF(База!$B$3:$B$305,$A172,База!$F$3:$F$152))</f>
        <v>0</v>
      </c>
      <c r="AE172" s="46">
        <f ca="1">IF(COUNTIFS(Распис!$B$4:$B$300,$A172,Распис!$C$4:$C$300,"&lt;="&amp;AE$1,Распис!$D$4:$D$300,"&gt;="&amp;AE$1)&gt;0,SUMIFS(Распис!$G$4:$G$300,Распис!$B$4:$B$300,$A172,Распис!$C$4:$C$300,"&lt;="&amp;AE$1,Распис!$D$4:$D$300,"&gt;="&amp;AE$1),SUMIF(База!$B$3:$B$305,$A172,База!$G$3:$G$152))</f>
        <v>0</v>
      </c>
      <c r="AF172" s="46">
        <f ca="1">IF(COUNTIFS(Распис!$B$4:$B$300,$A172,Распис!$C$4:$C$300,"&lt;="&amp;AF$1,Распис!$D$4:$D$300,"&gt;="&amp;AF$1)&gt;0,SUMIFS(Распис!$H$4:$H$300,Распис!$B$4:$B$300,$A172,Распис!$C$4:$C$300,"&lt;="&amp;AF$1,Распис!$D$4:$D$300,"&gt;="&amp;AF$1),SUMIF(База!$B$3:$B$305,$A172,База!$H$3:$H$152))</f>
        <v>0</v>
      </c>
      <c r="AG172" s="46">
        <f t="shared" ca="1" si="25"/>
        <v>0</v>
      </c>
      <c r="AH172" s="46">
        <f ca="1">AG172-SUMIFS(Распред!$G$4:$G$300,Распред!$B$4:$B$300,"январь",Распред!$F$4:$F$300,A172)</f>
        <v>0</v>
      </c>
      <c r="AI172" s="46">
        <f ca="1">AH172+(COUNTIF(B172:AF172,"КД")+SUMIFS(Распред!$AH$4:$AH$300,Распред!$F$4:$F$300,A172,Распред!$B$4:$B$300,"январь"))*4</f>
        <v>20</v>
      </c>
      <c r="AJ172" s="46">
        <f t="shared" ca="1" si="26"/>
        <v>0</v>
      </c>
      <c r="AK172" s="46">
        <f t="shared" ca="1" si="27"/>
        <v>0</v>
      </c>
      <c r="AL172" s="46">
        <f>SUMIFS(Распред!$K$4:$K$300,Распред!$B$4:$B$300,"январь",Распред!$J$4:$J$300,A172)+SUMIFS(Распред!$M$4:$M$300,Распред!$B$4:$B$300,"январь",Распред!$L$4:$L$300,A172)+SUMIFS(Распред!$O$4:$O$300,Распред!$B$4:$B$300,"январь",Распред!$N$4:$N$300,A172)+SUMIFS(Распред!$Q$4:$Q$300,Распред!$B$4:$B$300,"январь",Распред!$P$4:$P$300,A172)+SUMIFS(Распред!$S$4:$S$300,Распред!$B$4:$B$300,"январь",Распред!$R$4:$R$300,A172)+SUMIFS(Распред!$U$4:$U$300,Распред!$B$4:$B$300,"январь",Распред!$T$4:$T$300,A172)+SUMIFS(Распред!$W$4:$W$300,Распред!$B$4:$B$300,"январь",Распред!$V$4:$V$300,A172)+SUMIFS(Распред!$Y$4:$Y$300,Распред!$B$4:$B$300,"январь",Распред!$X$4:$X$300,A172)+SUMIFS(Распред!$AA$4:$AA$300,Распред!$B$4:$B$300,"январь",Распред!$Z$4:$Z$300,A172)+SUMIFS(Распред!$AC$4:$AC$300,Распред!$B$4:$B$300,"январь",Распред!$AB$4:$AB$300,A172)</f>
        <v>0</v>
      </c>
      <c r="AM172" s="46">
        <f t="shared" ca="1" si="28"/>
        <v>0</v>
      </c>
      <c r="AN172" s="46">
        <f t="shared" ca="1" si="29"/>
        <v>0</v>
      </c>
      <c r="AO172" s="46">
        <f t="shared" ca="1" si="30"/>
        <v>0</v>
      </c>
      <c r="AP172" s="46"/>
      <c r="AQ172" s="46">
        <f t="shared" ca="1" si="31"/>
        <v>0</v>
      </c>
      <c r="AR172" s="47"/>
      <c r="AS172" s="47">
        <f t="shared" ca="1" si="32"/>
        <v>0</v>
      </c>
      <c r="AT172" s="47"/>
      <c r="AU172" s="47"/>
      <c r="AV172" s="47"/>
      <c r="AW172" s="47"/>
      <c r="AX172" s="47"/>
      <c r="AY172" s="47"/>
      <c r="AZ172" s="47"/>
      <c r="BA172" s="47"/>
      <c r="BB172" s="47"/>
    </row>
    <row r="173" spans="1:78" x14ac:dyDescent="0.25">
      <c r="A173" s="47">
        <f>База!B173</f>
        <v>0</v>
      </c>
      <c r="B173" s="46" t="s">
        <v>24</v>
      </c>
      <c r="C173" s="46" t="s">
        <v>24</v>
      </c>
      <c r="D173" s="46" t="s">
        <v>25</v>
      </c>
      <c r="E173" s="46" t="s">
        <v>25</v>
      </c>
      <c r="F173" s="46" t="s">
        <v>25</v>
      </c>
      <c r="G173" s="46" t="s">
        <v>25</v>
      </c>
      <c r="H173" s="46" t="s">
        <v>23</v>
      </c>
      <c r="I173" s="46" t="s">
        <v>25</v>
      </c>
      <c r="J173" s="46">
        <f ca="1">IF(COUNTIFS(Распис!$B$4:$B$300,$A173,Распис!$C$4:$C$300,"&lt;="&amp;J$1,Распис!$D$4:$D$300,"&gt;="&amp;J$1)&gt;0,SUMIFS(Распис!$G$4:$G$300,Распис!$B$4:$B$300,$A173,Распис!$C$4:$C$300,"&lt;="&amp;J$1,Распис!$D$4:$D$300,"&gt;="&amp;J$1),SUMIF(База!$B$3:$B$305,$A173,База!$G$3:$G$152))</f>
        <v>0</v>
      </c>
      <c r="K173" s="46">
        <f ca="1">IF(COUNTIFS(Распис!$B$4:$B$300,$A173,Распис!$C$4:$C$300,"&lt;="&amp;K$1,Распис!$D$4:$D$300,"&gt;="&amp;K$1)&gt;0,SUMIFS(Распис!$H$4:$H$300,Распис!$B$4:$B$300,$A173,Распис!$C$4:$C$300,"&lt;="&amp;K$1,Распис!$D$4:$D$300,"&gt;="&amp;K$1),SUMIF(База!$B$3:$B$305,$A173,База!$H$3:$H$152))</f>
        <v>0</v>
      </c>
      <c r="L173" s="46">
        <f ca="1">IF(COUNTIFS(Распис!$B$4:$B$300,$A173,Распис!$C$4:$C$300,"&lt;="&amp;L$1,Распис!$D$4:$D$300,"&gt;="&amp;L$1)&gt;0,SUMIFS(Распис!$I$4:$I$300,Распис!$B$4:$B$300,$A173,Распис!$C$4:$C$300,"&lt;="&amp;L$1,Распис!$D$4:$D$300,"&gt;="&amp;L$1),SUMIF(База!$B$3:$B$305,$A173,База!$I$3:$I$152))</f>
        <v>0</v>
      </c>
      <c r="M173" s="46">
        <f ca="1">IF(COUNTIFS(Распис!$B$4:$B$300,$A173,Распис!$C$4:$C$300,"&lt;="&amp;M$1,Распис!$D$4:$D$300,"&gt;="&amp;M$1)&gt;0,SUMIFS(Распис!$J$4:$J$300,Распис!$B$4:$B$300,$A173,Распис!$C$4:$C$300,"&lt;="&amp;M$1,Распис!$D$4:$D$300,"&gt;="&amp;M$1),SUMIF(База!$B$3:$B$305,$A173,База!$J$3:$J$152))</f>
        <v>0</v>
      </c>
      <c r="N173" s="46">
        <f ca="1">IF(COUNTIFS(Распис!$B$4:$B$300,$A173,Распис!$C$4:$C$300,"&lt;="&amp;N$1,Распис!$D$4:$D$300,"&gt;="&amp;N$1)&gt;0,SUMIFS(Распис!$K$4:$K$300,Распис!$B$4:$B$300,$A173,Распис!$C$4:$C$300,"&lt;="&amp;N$1,Распис!$D$4:$D$300,"&gt;="&amp;N$1),SUMIF(База!$B$3:$B$305,$A173,База!$K$3:$K$152))</f>
        <v>0</v>
      </c>
      <c r="O173" s="46" t="s">
        <v>23</v>
      </c>
      <c r="P173" s="46">
        <f ca="1">IF(COUNTIFS(Распис!$B$4:$B$300,$A173,Распис!$C$4:$C$300,"&lt;="&amp;P$1,Распис!$D$4:$D$300,"&gt;="&amp;P$1)&gt;0,SUMIFS(Распис!$F$4:$F$300,Распис!$B$4:$B$300,$A173,Распис!$C$4:$C$300,"&lt;="&amp;P$1,Распис!$D$4:$D$300,"&gt;="&amp;P$1),SUMIF(База!$B$3:$B$305,$A173,База!$F$3:$F$152))</f>
        <v>0</v>
      </c>
      <c r="Q173" s="46">
        <f ca="1">IF(COUNTIFS(Распис!$B$4:$B$300,$A173,Распис!$C$4:$C$300,"&lt;="&amp;Q$1,Распис!$D$4:$D$300,"&gt;="&amp;Q$1)&gt;0,SUMIFS(Распис!$G$4:$G$300,Распис!$B$4:$B$300,$A173,Распис!$C$4:$C$300,"&lt;="&amp;Q$1,Распис!$D$4:$D$300,"&gt;="&amp;Q$1),SUMIF(База!$B$3:$B$305,$A173,База!$G$3:$G$152))</f>
        <v>0</v>
      </c>
      <c r="R173" s="46">
        <f ca="1">IF(COUNTIFS(Распис!$B$4:$B$300,$A173,Распис!$C$4:$C$300,"&lt;="&amp;R$1,Распис!$D$4:$D$300,"&gt;="&amp;R$1)&gt;0,SUMIFS(Распис!$H$4:$H$300,Распис!$B$4:$B$300,$A173,Распис!$C$4:$C$300,"&lt;="&amp;R$1,Распис!$D$4:$D$300,"&gt;="&amp;R$1),SUMIF(База!$B$3:$B$305,$A173,База!$H$3:$H$152))</f>
        <v>0</v>
      </c>
      <c r="S173" s="46">
        <f ca="1">IF(COUNTIFS(Распис!$B$4:$B$300,$A173,Распис!$C$4:$C$300,"&lt;="&amp;S$1,Распис!$D$4:$D$300,"&gt;="&amp;S$1)&gt;0,SUMIFS(Распис!$I$4:$I$300,Распис!$B$4:$B$300,$A173,Распис!$C$4:$C$300,"&lt;="&amp;S$1,Распис!$D$4:$D$300,"&gt;="&amp;S$1),SUMIF(База!$B$3:$B$305,$A173,База!$I$3:$I$152))</f>
        <v>0</v>
      </c>
      <c r="T173" s="46">
        <f ca="1">IF(COUNTIFS(Распис!$B$4:$B$300,$A173,Распис!$C$4:$C$300,"&lt;="&amp;T$1,Распис!$D$4:$D$300,"&gt;="&amp;T$1)&gt;0,SUMIFS(Распис!$J$4:$J$300,Распис!$B$4:$B$300,$A173,Распис!$C$4:$C$300,"&lt;="&amp;T$1,Распис!$D$4:$D$300,"&gt;="&amp;T$1),SUMIF(База!$B$3:$B$305,$A173,База!$J$3:$J$152))</f>
        <v>0</v>
      </c>
      <c r="U173" s="46">
        <f ca="1">IF(COUNTIFS(Распис!$B$4:$B$300,$A173,Распис!$C$4:$C$300,"&lt;="&amp;U$1,Распис!$D$4:$D$300,"&gt;="&amp;U$1)&gt;0,SUMIFS(Распис!$K$4:$K$300,Распис!$B$4:$B$300,$A173,Распис!$C$4:$C$300,"&lt;="&amp;U$1,Распис!$D$4:$D$300,"&gt;="&amp;U$1),SUMIF(База!$B$3:$B$305,$A173,База!$K$3:$K$152))</f>
        <v>0</v>
      </c>
      <c r="V173" s="46" t="s">
        <v>23</v>
      </c>
      <c r="W173" s="46">
        <f ca="1">IF(COUNTIFS(Распис!$B$4:$B$300,$A173,Распис!$C$4:$C$300,"&lt;="&amp;W$1,Распис!$D$4:$D$300,"&gt;="&amp;W$1)&gt;0,SUMIFS(Распис!$F$4:$F$300,Распис!$B$4:$B$300,$A173,Распис!$C$4:$C$300,"&lt;="&amp;W$1,Распис!$D$4:$D$300,"&gt;="&amp;W$1),SUMIF(База!$B$3:$B$305,$A173,База!$F$3:$F$152))</f>
        <v>0</v>
      </c>
      <c r="X173" s="46">
        <f ca="1">IF(COUNTIFS(Распис!$B$4:$B$300,$A173,Распис!$C$4:$C$300,"&lt;="&amp;X$1,Распис!$D$4:$D$300,"&gt;="&amp;X$1)&gt;0,SUMIFS(Распис!$G$4:$G$300,Распис!$B$4:$B$300,$A173,Распис!$C$4:$C$300,"&lt;="&amp;X$1,Распис!$D$4:$D$300,"&gt;="&amp;X$1),SUMIF(База!$B$3:$B$305,$A173,База!$G$3:$G$152))</f>
        <v>0</v>
      </c>
      <c r="Y173" s="46">
        <f ca="1">IF(COUNTIFS(Распис!$B$4:$B$300,$A173,Распис!$C$4:$C$300,"&lt;="&amp;Y$1,Распис!$D$4:$D$300,"&gt;="&amp;Y$1)&gt;0,SUMIFS(Распис!$H$4:$H$300,Распис!$B$4:$B$300,$A173,Распис!$C$4:$C$300,"&lt;="&amp;Y$1,Распис!$D$4:$D$300,"&gt;="&amp;Y$1),SUMIF(База!$B$3:$B$305,$A173,База!$H$3:$H$152))</f>
        <v>0</v>
      </c>
      <c r="Z173" s="46">
        <f ca="1">IF(COUNTIFS(Распис!$B$4:$B$300,$A173,Распис!$C$4:$C$300,"&lt;="&amp;Z$1,Распис!$D$4:$D$300,"&gt;="&amp;Z$1)&gt;0,SUMIFS(Распис!$I$4:$I$300,Распис!$B$4:$B$300,$A173,Распис!$C$4:$C$300,"&lt;="&amp;Z$1,Распис!$D$4:$D$300,"&gt;="&amp;Z$1),SUMIF(База!$B$3:$B$305,$A173,База!$I$3:$I$152))</f>
        <v>0</v>
      </c>
      <c r="AA173" s="46">
        <f ca="1">IF(COUNTIFS(Распис!$B$4:$B$300,$A173,Распис!$C$4:$C$300,"&lt;="&amp;AA$1,Распис!$D$4:$D$300,"&gt;="&amp;AA$1)&gt;0,SUMIFS(Распис!$J$4:$J$300,Распис!$B$4:$B$300,$A173,Распис!$C$4:$C$300,"&lt;="&amp;AA$1,Распис!$D$4:$D$300,"&gt;="&amp;AA$1),SUMIF(База!$B$3:$B$305,$A173,База!$J$3:$J$152))</f>
        <v>0</v>
      </c>
      <c r="AB173" s="46">
        <f ca="1">IF(COUNTIFS(Распис!$B$4:$B$300,$A173,Распис!$C$4:$C$300,"&lt;="&amp;AB$1,Распис!$D$4:$D$300,"&gt;="&amp;AB$1)&gt;0,SUMIFS(Распис!$K$4:$K$300,Распис!$B$4:$B$300,$A173,Распис!$C$4:$C$300,"&lt;="&amp;AB$1,Распис!$D$4:$D$300,"&gt;="&amp;AB$1),SUMIF(База!$B$3:$B$305,$A173,База!$K$3:$K$152))</f>
        <v>0</v>
      </c>
      <c r="AC173" s="46" t="s">
        <v>23</v>
      </c>
      <c r="AD173" s="46">
        <f ca="1">IF(COUNTIFS(Распис!$B$4:$B$300,$A173,Распис!$C$4:$C$300,"&lt;="&amp;AD$1,Распис!$D$4:$D$300,"&gt;="&amp;AD$1)&gt;0,SUMIFS(Распис!$F$4:$F$300,Распис!$B$4:$B$300,$A173,Распис!$C$4:$C$300,"&lt;="&amp;AD$1,Распис!$D$4:$D$300,"&gt;="&amp;AD$1),SUMIF(База!$B$3:$B$305,$A173,База!$F$3:$F$152))</f>
        <v>0</v>
      </c>
      <c r="AE173" s="46">
        <f ca="1">IF(COUNTIFS(Распис!$B$4:$B$300,$A173,Распис!$C$4:$C$300,"&lt;="&amp;AE$1,Распис!$D$4:$D$300,"&gt;="&amp;AE$1)&gt;0,SUMIFS(Распис!$G$4:$G$300,Распис!$B$4:$B$300,$A173,Распис!$C$4:$C$300,"&lt;="&amp;AE$1,Распис!$D$4:$D$300,"&gt;="&amp;AE$1),SUMIF(База!$B$3:$B$305,$A173,База!$G$3:$G$152))</f>
        <v>0</v>
      </c>
      <c r="AF173" s="46">
        <f ca="1">IF(COUNTIFS(Распис!$B$4:$B$300,$A173,Распис!$C$4:$C$300,"&lt;="&amp;AF$1,Распис!$D$4:$D$300,"&gt;="&amp;AF$1)&gt;0,SUMIFS(Распис!$H$4:$H$300,Распис!$B$4:$B$300,$A173,Распис!$C$4:$C$300,"&lt;="&amp;AF$1,Распис!$D$4:$D$300,"&gt;="&amp;AF$1),SUMIF(База!$B$3:$B$305,$A173,База!$H$3:$H$152))</f>
        <v>0</v>
      </c>
      <c r="AG173" s="46">
        <f t="shared" ca="1" si="25"/>
        <v>0</v>
      </c>
      <c r="AH173" s="46">
        <f ca="1">AG173-SUMIFS(Распред!$G$4:$G$300,Распред!$B$4:$B$300,"январь",Распред!$F$4:$F$300,A173)</f>
        <v>0</v>
      </c>
      <c r="AI173" s="46">
        <f ca="1">AH173+(COUNTIF(B173:AF173,"КД")+SUMIFS(Распред!$AH$4:$AH$300,Распред!$F$4:$F$300,A173,Распред!$B$4:$B$300,"январь"))*4</f>
        <v>20</v>
      </c>
      <c r="AJ173" s="46">
        <f t="shared" ca="1" si="26"/>
        <v>0</v>
      </c>
      <c r="AK173" s="46">
        <f t="shared" ca="1" si="27"/>
        <v>0</v>
      </c>
      <c r="AL173" s="46">
        <f>SUMIFS(Распред!$K$4:$K$300,Распред!$B$4:$B$300,"январь",Распред!$J$4:$J$300,A173)+SUMIFS(Распред!$M$4:$M$300,Распред!$B$4:$B$300,"январь",Распред!$L$4:$L$300,A173)+SUMIFS(Распред!$O$4:$O$300,Распред!$B$4:$B$300,"январь",Распред!$N$4:$N$300,A173)+SUMIFS(Распред!$Q$4:$Q$300,Распред!$B$4:$B$300,"январь",Распред!$P$4:$P$300,A173)+SUMIFS(Распред!$S$4:$S$300,Распред!$B$4:$B$300,"январь",Распред!$R$4:$R$300,A173)+SUMIFS(Распред!$U$4:$U$300,Распред!$B$4:$B$300,"январь",Распред!$T$4:$T$300,A173)+SUMIFS(Распред!$W$4:$W$300,Распред!$B$4:$B$300,"январь",Распред!$V$4:$V$300,A173)+SUMIFS(Распред!$Y$4:$Y$300,Распред!$B$4:$B$300,"январь",Распред!$X$4:$X$300,A173)+SUMIFS(Распред!$AA$4:$AA$300,Распред!$B$4:$B$300,"январь",Распред!$Z$4:$Z$300,A173)+SUMIFS(Распред!$AC$4:$AC$300,Распред!$B$4:$B$300,"январь",Распред!$AB$4:$AB$300,A173)</f>
        <v>0</v>
      </c>
      <c r="AM173" s="46">
        <f t="shared" ca="1" si="28"/>
        <v>0</v>
      </c>
      <c r="AN173" s="46">
        <f t="shared" ca="1" si="29"/>
        <v>0</v>
      </c>
      <c r="AO173" s="46">
        <f t="shared" ca="1" si="30"/>
        <v>0</v>
      </c>
      <c r="AP173" s="46"/>
      <c r="AQ173" s="46">
        <f t="shared" ca="1" si="31"/>
        <v>0</v>
      </c>
      <c r="AR173" s="47"/>
      <c r="AS173" s="47">
        <f t="shared" ca="1" si="32"/>
        <v>0</v>
      </c>
      <c r="AT173" s="47"/>
      <c r="AU173" s="47"/>
      <c r="AV173" s="47"/>
      <c r="AW173" s="47"/>
      <c r="AX173" s="47"/>
      <c r="AY173" s="47"/>
      <c r="AZ173" s="47"/>
      <c r="BA173" s="47"/>
      <c r="BB173" s="47"/>
    </row>
    <row r="174" spans="1:78" x14ac:dyDescent="0.25">
      <c r="A174" s="47">
        <f>База!B174</f>
        <v>0</v>
      </c>
      <c r="B174" s="46" t="s">
        <v>24</v>
      </c>
      <c r="C174" s="46" t="s">
        <v>24</v>
      </c>
      <c r="D174" s="46" t="s">
        <v>25</v>
      </c>
      <c r="E174" s="46" t="s">
        <v>25</v>
      </c>
      <c r="F174" s="46" t="s">
        <v>25</v>
      </c>
      <c r="G174" s="46" t="s">
        <v>25</v>
      </c>
      <c r="H174" s="46" t="s">
        <v>23</v>
      </c>
      <c r="I174" s="46" t="s">
        <v>25</v>
      </c>
      <c r="J174" s="46">
        <f ca="1">IF(COUNTIFS(Распис!$B$4:$B$300,$A174,Распис!$C$4:$C$300,"&lt;="&amp;J$1,Распис!$D$4:$D$300,"&gt;="&amp;J$1)&gt;0,SUMIFS(Распис!$G$4:$G$300,Распис!$B$4:$B$300,$A174,Распис!$C$4:$C$300,"&lt;="&amp;J$1,Распис!$D$4:$D$300,"&gt;="&amp;J$1),SUMIF(База!$B$3:$B$305,$A174,База!$G$3:$G$152))</f>
        <v>0</v>
      </c>
      <c r="K174" s="46">
        <f ca="1">IF(COUNTIFS(Распис!$B$4:$B$300,$A174,Распис!$C$4:$C$300,"&lt;="&amp;K$1,Распис!$D$4:$D$300,"&gt;="&amp;K$1)&gt;0,SUMIFS(Распис!$H$4:$H$300,Распис!$B$4:$B$300,$A174,Распис!$C$4:$C$300,"&lt;="&amp;K$1,Распис!$D$4:$D$300,"&gt;="&amp;K$1),SUMIF(База!$B$3:$B$305,$A174,База!$H$3:$H$152))</f>
        <v>0</v>
      </c>
      <c r="L174" s="46">
        <f ca="1">IF(COUNTIFS(Распис!$B$4:$B$300,$A174,Распис!$C$4:$C$300,"&lt;="&amp;L$1,Распис!$D$4:$D$300,"&gt;="&amp;L$1)&gt;0,SUMIFS(Распис!$I$4:$I$300,Распис!$B$4:$B$300,$A174,Распис!$C$4:$C$300,"&lt;="&amp;L$1,Распис!$D$4:$D$300,"&gt;="&amp;L$1),SUMIF(База!$B$3:$B$305,$A174,База!$I$3:$I$152))</f>
        <v>0</v>
      </c>
      <c r="M174" s="46">
        <f ca="1">IF(COUNTIFS(Распис!$B$4:$B$300,$A174,Распис!$C$4:$C$300,"&lt;="&amp;M$1,Распис!$D$4:$D$300,"&gt;="&amp;M$1)&gt;0,SUMIFS(Распис!$J$4:$J$300,Распис!$B$4:$B$300,$A174,Распис!$C$4:$C$300,"&lt;="&amp;M$1,Распис!$D$4:$D$300,"&gt;="&amp;M$1),SUMIF(База!$B$3:$B$305,$A174,База!$J$3:$J$152))</f>
        <v>0</v>
      </c>
      <c r="N174" s="46">
        <f ca="1">IF(COUNTIFS(Распис!$B$4:$B$300,$A174,Распис!$C$4:$C$300,"&lt;="&amp;N$1,Распис!$D$4:$D$300,"&gt;="&amp;N$1)&gt;0,SUMIFS(Распис!$K$4:$K$300,Распис!$B$4:$B$300,$A174,Распис!$C$4:$C$300,"&lt;="&amp;N$1,Распис!$D$4:$D$300,"&gt;="&amp;N$1),SUMIF(База!$B$3:$B$305,$A174,База!$K$3:$K$152))</f>
        <v>0</v>
      </c>
      <c r="O174" s="46" t="s">
        <v>23</v>
      </c>
      <c r="P174" s="46">
        <f ca="1">IF(COUNTIFS(Распис!$B$4:$B$300,$A174,Распис!$C$4:$C$300,"&lt;="&amp;P$1,Распис!$D$4:$D$300,"&gt;="&amp;P$1)&gt;0,SUMIFS(Распис!$F$4:$F$300,Распис!$B$4:$B$300,$A174,Распис!$C$4:$C$300,"&lt;="&amp;P$1,Распис!$D$4:$D$300,"&gt;="&amp;P$1),SUMIF(База!$B$3:$B$305,$A174,База!$F$3:$F$152))</f>
        <v>0</v>
      </c>
      <c r="Q174" s="46">
        <f ca="1">IF(COUNTIFS(Распис!$B$4:$B$300,$A174,Распис!$C$4:$C$300,"&lt;="&amp;Q$1,Распис!$D$4:$D$300,"&gt;="&amp;Q$1)&gt;0,SUMIFS(Распис!$G$4:$G$300,Распис!$B$4:$B$300,$A174,Распис!$C$4:$C$300,"&lt;="&amp;Q$1,Распис!$D$4:$D$300,"&gt;="&amp;Q$1),SUMIF(База!$B$3:$B$305,$A174,База!$G$3:$G$152))</f>
        <v>0</v>
      </c>
      <c r="R174" s="46">
        <f ca="1">IF(COUNTIFS(Распис!$B$4:$B$300,$A174,Распис!$C$4:$C$300,"&lt;="&amp;R$1,Распис!$D$4:$D$300,"&gt;="&amp;R$1)&gt;0,SUMIFS(Распис!$H$4:$H$300,Распис!$B$4:$B$300,$A174,Распис!$C$4:$C$300,"&lt;="&amp;R$1,Распис!$D$4:$D$300,"&gt;="&amp;R$1),SUMIF(База!$B$3:$B$305,$A174,База!$H$3:$H$152))</f>
        <v>0</v>
      </c>
      <c r="S174" s="46">
        <f ca="1">IF(COUNTIFS(Распис!$B$4:$B$300,$A174,Распис!$C$4:$C$300,"&lt;="&amp;S$1,Распис!$D$4:$D$300,"&gt;="&amp;S$1)&gt;0,SUMIFS(Распис!$I$4:$I$300,Распис!$B$4:$B$300,$A174,Распис!$C$4:$C$300,"&lt;="&amp;S$1,Распис!$D$4:$D$300,"&gt;="&amp;S$1),SUMIF(База!$B$3:$B$305,$A174,База!$I$3:$I$152))</f>
        <v>0</v>
      </c>
      <c r="T174" s="46">
        <f ca="1">IF(COUNTIFS(Распис!$B$4:$B$300,$A174,Распис!$C$4:$C$300,"&lt;="&amp;T$1,Распис!$D$4:$D$300,"&gt;="&amp;T$1)&gt;0,SUMIFS(Распис!$J$4:$J$300,Распис!$B$4:$B$300,$A174,Распис!$C$4:$C$300,"&lt;="&amp;T$1,Распис!$D$4:$D$300,"&gt;="&amp;T$1),SUMIF(База!$B$3:$B$305,$A174,База!$J$3:$J$152))</f>
        <v>0</v>
      </c>
      <c r="U174" s="46">
        <f ca="1">IF(COUNTIFS(Распис!$B$4:$B$300,$A174,Распис!$C$4:$C$300,"&lt;="&amp;U$1,Распис!$D$4:$D$300,"&gt;="&amp;U$1)&gt;0,SUMIFS(Распис!$K$4:$K$300,Распис!$B$4:$B$300,$A174,Распис!$C$4:$C$300,"&lt;="&amp;U$1,Распис!$D$4:$D$300,"&gt;="&amp;U$1),SUMIF(База!$B$3:$B$305,$A174,База!$K$3:$K$152))</f>
        <v>0</v>
      </c>
      <c r="V174" s="46" t="s">
        <v>23</v>
      </c>
      <c r="W174" s="46">
        <f ca="1">IF(COUNTIFS(Распис!$B$4:$B$300,$A174,Распис!$C$4:$C$300,"&lt;="&amp;W$1,Распис!$D$4:$D$300,"&gt;="&amp;W$1)&gt;0,SUMIFS(Распис!$F$4:$F$300,Распис!$B$4:$B$300,$A174,Распис!$C$4:$C$300,"&lt;="&amp;W$1,Распис!$D$4:$D$300,"&gt;="&amp;W$1),SUMIF(База!$B$3:$B$305,$A174,База!$F$3:$F$152))</f>
        <v>0</v>
      </c>
      <c r="X174" s="46">
        <f ca="1">IF(COUNTIFS(Распис!$B$4:$B$300,$A174,Распис!$C$4:$C$300,"&lt;="&amp;X$1,Распис!$D$4:$D$300,"&gt;="&amp;X$1)&gt;0,SUMIFS(Распис!$G$4:$G$300,Распис!$B$4:$B$300,$A174,Распис!$C$4:$C$300,"&lt;="&amp;X$1,Распис!$D$4:$D$300,"&gt;="&amp;X$1),SUMIF(База!$B$3:$B$305,$A174,База!$G$3:$G$152))</f>
        <v>0</v>
      </c>
      <c r="Y174" s="46">
        <f ca="1">IF(COUNTIFS(Распис!$B$4:$B$300,$A174,Распис!$C$4:$C$300,"&lt;="&amp;Y$1,Распис!$D$4:$D$300,"&gt;="&amp;Y$1)&gt;0,SUMIFS(Распис!$H$4:$H$300,Распис!$B$4:$B$300,$A174,Распис!$C$4:$C$300,"&lt;="&amp;Y$1,Распис!$D$4:$D$300,"&gt;="&amp;Y$1),SUMIF(База!$B$3:$B$305,$A174,База!$H$3:$H$152))</f>
        <v>0</v>
      </c>
      <c r="Z174" s="46">
        <f ca="1">IF(COUNTIFS(Распис!$B$4:$B$300,$A174,Распис!$C$4:$C$300,"&lt;="&amp;Z$1,Распис!$D$4:$D$300,"&gt;="&amp;Z$1)&gt;0,SUMIFS(Распис!$I$4:$I$300,Распис!$B$4:$B$300,$A174,Распис!$C$4:$C$300,"&lt;="&amp;Z$1,Распис!$D$4:$D$300,"&gt;="&amp;Z$1),SUMIF(База!$B$3:$B$305,$A174,База!$I$3:$I$152))</f>
        <v>0</v>
      </c>
      <c r="AA174" s="46">
        <f ca="1">IF(COUNTIFS(Распис!$B$4:$B$300,$A174,Распис!$C$4:$C$300,"&lt;="&amp;AA$1,Распис!$D$4:$D$300,"&gt;="&amp;AA$1)&gt;0,SUMIFS(Распис!$J$4:$J$300,Распис!$B$4:$B$300,$A174,Распис!$C$4:$C$300,"&lt;="&amp;AA$1,Распис!$D$4:$D$300,"&gt;="&amp;AA$1),SUMIF(База!$B$3:$B$305,$A174,База!$J$3:$J$152))</f>
        <v>0</v>
      </c>
      <c r="AB174" s="46">
        <f ca="1">IF(COUNTIFS(Распис!$B$4:$B$300,$A174,Распис!$C$4:$C$300,"&lt;="&amp;AB$1,Распис!$D$4:$D$300,"&gt;="&amp;AB$1)&gt;0,SUMIFS(Распис!$K$4:$K$300,Распис!$B$4:$B$300,$A174,Распис!$C$4:$C$300,"&lt;="&amp;AB$1,Распис!$D$4:$D$300,"&gt;="&amp;AB$1),SUMIF(База!$B$3:$B$305,$A174,База!$K$3:$K$152))</f>
        <v>0</v>
      </c>
      <c r="AC174" s="46" t="s">
        <v>23</v>
      </c>
      <c r="AD174" s="46">
        <f ca="1">IF(COUNTIFS(Распис!$B$4:$B$300,$A174,Распис!$C$4:$C$300,"&lt;="&amp;AD$1,Распис!$D$4:$D$300,"&gt;="&amp;AD$1)&gt;0,SUMIFS(Распис!$F$4:$F$300,Распис!$B$4:$B$300,$A174,Распис!$C$4:$C$300,"&lt;="&amp;AD$1,Распис!$D$4:$D$300,"&gt;="&amp;AD$1),SUMIF(База!$B$3:$B$305,$A174,База!$F$3:$F$152))</f>
        <v>0</v>
      </c>
      <c r="AE174" s="46">
        <f ca="1">IF(COUNTIFS(Распис!$B$4:$B$300,$A174,Распис!$C$4:$C$300,"&lt;="&amp;AE$1,Распис!$D$4:$D$300,"&gt;="&amp;AE$1)&gt;0,SUMIFS(Распис!$G$4:$G$300,Распис!$B$4:$B$300,$A174,Распис!$C$4:$C$300,"&lt;="&amp;AE$1,Распис!$D$4:$D$300,"&gt;="&amp;AE$1),SUMIF(База!$B$3:$B$305,$A174,База!$G$3:$G$152))</f>
        <v>0</v>
      </c>
      <c r="AF174" s="46">
        <f ca="1">IF(COUNTIFS(Распис!$B$4:$B$300,$A174,Распис!$C$4:$C$300,"&lt;="&amp;AF$1,Распис!$D$4:$D$300,"&gt;="&amp;AF$1)&gt;0,SUMIFS(Распис!$H$4:$H$300,Распис!$B$4:$B$300,$A174,Распис!$C$4:$C$300,"&lt;="&amp;AF$1,Распис!$D$4:$D$300,"&gt;="&amp;AF$1),SUMIF(База!$B$3:$B$305,$A174,База!$H$3:$H$152))</f>
        <v>0</v>
      </c>
      <c r="AG174" s="46">
        <f t="shared" ca="1" si="25"/>
        <v>0</v>
      </c>
      <c r="AH174" s="46">
        <f ca="1">AG174-SUMIFS(Распред!$G$4:$G$300,Распред!$B$4:$B$300,"январь",Распред!$F$4:$F$300,A174)</f>
        <v>0</v>
      </c>
      <c r="AI174" s="46">
        <f ca="1">AH174+(COUNTIF(B174:AF174,"КД")+SUMIFS(Распред!$AH$4:$AH$300,Распред!$F$4:$F$300,A174,Распред!$B$4:$B$300,"январь"))*4</f>
        <v>20</v>
      </c>
      <c r="AJ174" s="46">
        <f t="shared" ca="1" si="26"/>
        <v>0</v>
      </c>
      <c r="AK174" s="46">
        <f t="shared" ca="1" si="27"/>
        <v>0</v>
      </c>
      <c r="AL174" s="46">
        <f>SUMIFS(Распред!$K$4:$K$300,Распред!$B$4:$B$300,"январь",Распред!$J$4:$J$300,A174)+SUMIFS(Распред!$M$4:$M$300,Распред!$B$4:$B$300,"январь",Распред!$L$4:$L$300,A174)+SUMIFS(Распред!$O$4:$O$300,Распред!$B$4:$B$300,"январь",Распред!$N$4:$N$300,A174)+SUMIFS(Распред!$Q$4:$Q$300,Распред!$B$4:$B$300,"январь",Распред!$P$4:$P$300,A174)+SUMIFS(Распред!$S$4:$S$300,Распред!$B$4:$B$300,"январь",Распред!$R$4:$R$300,A174)+SUMIFS(Распред!$U$4:$U$300,Распред!$B$4:$B$300,"январь",Распред!$T$4:$T$300,A174)+SUMIFS(Распред!$W$4:$W$300,Распред!$B$4:$B$300,"январь",Распред!$V$4:$V$300,A174)+SUMIFS(Распред!$Y$4:$Y$300,Распред!$B$4:$B$300,"январь",Распред!$X$4:$X$300,A174)+SUMIFS(Распред!$AA$4:$AA$300,Распред!$B$4:$B$300,"январь",Распред!$Z$4:$Z$300,A174)+SUMIFS(Распред!$AC$4:$AC$300,Распред!$B$4:$B$300,"январь",Распред!$AB$4:$AB$300,A174)</f>
        <v>0</v>
      </c>
      <c r="AM174" s="46">
        <f t="shared" ca="1" si="28"/>
        <v>0</v>
      </c>
      <c r="AN174" s="46">
        <f t="shared" ca="1" si="29"/>
        <v>0</v>
      </c>
      <c r="AO174" s="46">
        <f t="shared" ca="1" si="30"/>
        <v>0</v>
      </c>
      <c r="AP174" s="46"/>
      <c r="AQ174" s="46">
        <f t="shared" ca="1" si="31"/>
        <v>0</v>
      </c>
      <c r="AR174" s="47"/>
      <c r="AS174" s="47">
        <f t="shared" ca="1" si="32"/>
        <v>0</v>
      </c>
      <c r="AT174" s="47"/>
      <c r="AU174" s="47"/>
      <c r="AV174" s="47"/>
      <c r="AW174" s="47"/>
      <c r="AX174" s="47"/>
      <c r="AY174" s="47"/>
      <c r="AZ174" s="47"/>
      <c r="BA174" s="47"/>
      <c r="BB174" s="47"/>
    </row>
    <row r="175" spans="1:78" x14ac:dyDescent="0.25">
      <c r="A175" s="47">
        <f>База!B175</f>
        <v>0</v>
      </c>
      <c r="B175" s="46" t="s">
        <v>24</v>
      </c>
      <c r="C175" s="46" t="s">
        <v>24</v>
      </c>
      <c r="D175" s="46" t="s">
        <v>25</v>
      </c>
      <c r="E175" s="46" t="s">
        <v>25</v>
      </c>
      <c r="F175" s="46" t="s">
        <v>25</v>
      </c>
      <c r="G175" s="46" t="s">
        <v>25</v>
      </c>
      <c r="H175" s="46" t="s">
        <v>23</v>
      </c>
      <c r="I175" s="46" t="s">
        <v>25</v>
      </c>
      <c r="J175" s="46">
        <f ca="1">IF(COUNTIFS(Распис!$B$4:$B$300,$A175,Распис!$C$4:$C$300,"&lt;="&amp;J$1,Распис!$D$4:$D$300,"&gt;="&amp;J$1)&gt;0,SUMIFS(Распис!$G$4:$G$300,Распис!$B$4:$B$300,$A175,Распис!$C$4:$C$300,"&lt;="&amp;J$1,Распис!$D$4:$D$300,"&gt;="&amp;J$1),SUMIF(База!$B$3:$B$305,$A175,База!$G$3:$G$152))</f>
        <v>0</v>
      </c>
      <c r="K175" s="46">
        <f ca="1">IF(COUNTIFS(Распис!$B$4:$B$300,$A175,Распис!$C$4:$C$300,"&lt;="&amp;K$1,Распис!$D$4:$D$300,"&gt;="&amp;K$1)&gt;0,SUMIFS(Распис!$H$4:$H$300,Распис!$B$4:$B$300,$A175,Распис!$C$4:$C$300,"&lt;="&amp;K$1,Распис!$D$4:$D$300,"&gt;="&amp;K$1),SUMIF(База!$B$3:$B$305,$A175,База!$H$3:$H$152))</f>
        <v>0</v>
      </c>
      <c r="L175" s="46">
        <f ca="1">IF(COUNTIFS(Распис!$B$4:$B$300,$A175,Распис!$C$4:$C$300,"&lt;="&amp;L$1,Распис!$D$4:$D$300,"&gt;="&amp;L$1)&gt;0,SUMIFS(Распис!$I$4:$I$300,Распис!$B$4:$B$300,$A175,Распис!$C$4:$C$300,"&lt;="&amp;L$1,Распис!$D$4:$D$300,"&gt;="&amp;L$1),SUMIF(База!$B$3:$B$305,$A175,База!$I$3:$I$152))</f>
        <v>0</v>
      </c>
      <c r="M175" s="46">
        <f ca="1">IF(COUNTIFS(Распис!$B$4:$B$300,$A175,Распис!$C$4:$C$300,"&lt;="&amp;M$1,Распис!$D$4:$D$300,"&gt;="&amp;M$1)&gt;0,SUMIFS(Распис!$J$4:$J$300,Распис!$B$4:$B$300,$A175,Распис!$C$4:$C$300,"&lt;="&amp;M$1,Распис!$D$4:$D$300,"&gt;="&amp;M$1),SUMIF(База!$B$3:$B$305,$A175,База!$J$3:$J$152))</f>
        <v>0</v>
      </c>
      <c r="N175" s="46">
        <f ca="1">IF(COUNTIFS(Распис!$B$4:$B$300,$A175,Распис!$C$4:$C$300,"&lt;="&amp;N$1,Распис!$D$4:$D$300,"&gt;="&amp;N$1)&gt;0,SUMIFS(Распис!$K$4:$K$300,Распис!$B$4:$B$300,$A175,Распис!$C$4:$C$300,"&lt;="&amp;N$1,Распис!$D$4:$D$300,"&gt;="&amp;N$1),SUMIF(База!$B$3:$B$305,$A175,База!$K$3:$K$152))</f>
        <v>0</v>
      </c>
      <c r="O175" s="46" t="s">
        <v>23</v>
      </c>
      <c r="P175" s="46">
        <f ca="1">IF(COUNTIFS(Распис!$B$4:$B$300,$A175,Распис!$C$4:$C$300,"&lt;="&amp;P$1,Распис!$D$4:$D$300,"&gt;="&amp;P$1)&gt;0,SUMIFS(Распис!$F$4:$F$300,Распис!$B$4:$B$300,$A175,Распис!$C$4:$C$300,"&lt;="&amp;P$1,Распис!$D$4:$D$300,"&gt;="&amp;P$1),SUMIF(База!$B$3:$B$305,$A175,База!$F$3:$F$152))</f>
        <v>0</v>
      </c>
      <c r="Q175" s="46">
        <f ca="1">IF(COUNTIFS(Распис!$B$4:$B$300,$A175,Распис!$C$4:$C$300,"&lt;="&amp;Q$1,Распис!$D$4:$D$300,"&gt;="&amp;Q$1)&gt;0,SUMIFS(Распис!$G$4:$G$300,Распис!$B$4:$B$300,$A175,Распис!$C$4:$C$300,"&lt;="&amp;Q$1,Распис!$D$4:$D$300,"&gt;="&amp;Q$1),SUMIF(База!$B$3:$B$305,$A175,База!$G$3:$G$152))</f>
        <v>0</v>
      </c>
      <c r="R175" s="46">
        <f ca="1">IF(COUNTIFS(Распис!$B$4:$B$300,$A175,Распис!$C$4:$C$300,"&lt;="&amp;R$1,Распис!$D$4:$D$300,"&gt;="&amp;R$1)&gt;0,SUMIFS(Распис!$H$4:$H$300,Распис!$B$4:$B$300,$A175,Распис!$C$4:$C$300,"&lt;="&amp;R$1,Распис!$D$4:$D$300,"&gt;="&amp;R$1),SUMIF(База!$B$3:$B$305,$A175,База!$H$3:$H$152))</f>
        <v>0</v>
      </c>
      <c r="S175" s="46">
        <f ca="1">IF(COUNTIFS(Распис!$B$4:$B$300,$A175,Распис!$C$4:$C$300,"&lt;="&amp;S$1,Распис!$D$4:$D$300,"&gt;="&amp;S$1)&gt;0,SUMIFS(Распис!$I$4:$I$300,Распис!$B$4:$B$300,$A175,Распис!$C$4:$C$300,"&lt;="&amp;S$1,Распис!$D$4:$D$300,"&gt;="&amp;S$1),SUMIF(База!$B$3:$B$305,$A175,База!$I$3:$I$152))</f>
        <v>0</v>
      </c>
      <c r="T175" s="46">
        <f ca="1">IF(COUNTIFS(Распис!$B$4:$B$300,$A175,Распис!$C$4:$C$300,"&lt;="&amp;T$1,Распис!$D$4:$D$300,"&gt;="&amp;T$1)&gt;0,SUMIFS(Распис!$J$4:$J$300,Распис!$B$4:$B$300,$A175,Распис!$C$4:$C$300,"&lt;="&amp;T$1,Распис!$D$4:$D$300,"&gt;="&amp;T$1),SUMIF(База!$B$3:$B$305,$A175,База!$J$3:$J$152))</f>
        <v>0</v>
      </c>
      <c r="U175" s="46">
        <f ca="1">IF(COUNTIFS(Распис!$B$4:$B$300,$A175,Распис!$C$4:$C$300,"&lt;="&amp;U$1,Распис!$D$4:$D$300,"&gt;="&amp;U$1)&gt;0,SUMIFS(Распис!$K$4:$K$300,Распис!$B$4:$B$300,$A175,Распис!$C$4:$C$300,"&lt;="&amp;U$1,Распис!$D$4:$D$300,"&gt;="&amp;U$1),SUMIF(База!$B$3:$B$305,$A175,База!$K$3:$K$152))</f>
        <v>0</v>
      </c>
      <c r="V175" s="46" t="s">
        <v>23</v>
      </c>
      <c r="W175" s="46">
        <f ca="1">IF(COUNTIFS(Распис!$B$4:$B$300,$A175,Распис!$C$4:$C$300,"&lt;="&amp;W$1,Распис!$D$4:$D$300,"&gt;="&amp;W$1)&gt;0,SUMIFS(Распис!$F$4:$F$300,Распис!$B$4:$B$300,$A175,Распис!$C$4:$C$300,"&lt;="&amp;W$1,Распис!$D$4:$D$300,"&gt;="&amp;W$1),SUMIF(База!$B$3:$B$305,$A175,База!$F$3:$F$152))</f>
        <v>0</v>
      </c>
      <c r="X175" s="46">
        <f ca="1">IF(COUNTIFS(Распис!$B$4:$B$300,$A175,Распис!$C$4:$C$300,"&lt;="&amp;X$1,Распис!$D$4:$D$300,"&gt;="&amp;X$1)&gt;0,SUMIFS(Распис!$G$4:$G$300,Распис!$B$4:$B$300,$A175,Распис!$C$4:$C$300,"&lt;="&amp;X$1,Распис!$D$4:$D$300,"&gt;="&amp;X$1),SUMIF(База!$B$3:$B$305,$A175,База!$G$3:$G$152))</f>
        <v>0</v>
      </c>
      <c r="Y175" s="46">
        <f ca="1">IF(COUNTIFS(Распис!$B$4:$B$300,$A175,Распис!$C$4:$C$300,"&lt;="&amp;Y$1,Распис!$D$4:$D$300,"&gt;="&amp;Y$1)&gt;0,SUMIFS(Распис!$H$4:$H$300,Распис!$B$4:$B$300,$A175,Распис!$C$4:$C$300,"&lt;="&amp;Y$1,Распис!$D$4:$D$300,"&gt;="&amp;Y$1),SUMIF(База!$B$3:$B$305,$A175,База!$H$3:$H$152))</f>
        <v>0</v>
      </c>
      <c r="Z175" s="46">
        <f ca="1">IF(COUNTIFS(Распис!$B$4:$B$300,$A175,Распис!$C$4:$C$300,"&lt;="&amp;Z$1,Распис!$D$4:$D$300,"&gt;="&amp;Z$1)&gt;0,SUMIFS(Распис!$I$4:$I$300,Распис!$B$4:$B$300,$A175,Распис!$C$4:$C$300,"&lt;="&amp;Z$1,Распис!$D$4:$D$300,"&gt;="&amp;Z$1),SUMIF(База!$B$3:$B$305,$A175,База!$I$3:$I$152))</f>
        <v>0</v>
      </c>
      <c r="AA175" s="46">
        <f ca="1">IF(COUNTIFS(Распис!$B$4:$B$300,$A175,Распис!$C$4:$C$300,"&lt;="&amp;AA$1,Распис!$D$4:$D$300,"&gt;="&amp;AA$1)&gt;0,SUMIFS(Распис!$J$4:$J$300,Распис!$B$4:$B$300,$A175,Распис!$C$4:$C$300,"&lt;="&amp;AA$1,Распис!$D$4:$D$300,"&gt;="&amp;AA$1),SUMIF(База!$B$3:$B$305,$A175,База!$J$3:$J$152))</f>
        <v>0</v>
      </c>
      <c r="AB175" s="46">
        <f ca="1">IF(COUNTIFS(Распис!$B$4:$B$300,$A175,Распис!$C$4:$C$300,"&lt;="&amp;AB$1,Распис!$D$4:$D$300,"&gt;="&amp;AB$1)&gt;0,SUMIFS(Распис!$K$4:$K$300,Распис!$B$4:$B$300,$A175,Распис!$C$4:$C$300,"&lt;="&amp;AB$1,Распис!$D$4:$D$300,"&gt;="&amp;AB$1),SUMIF(База!$B$3:$B$305,$A175,База!$K$3:$K$152))</f>
        <v>0</v>
      </c>
      <c r="AC175" s="46" t="s">
        <v>23</v>
      </c>
      <c r="AD175" s="46">
        <f ca="1">IF(COUNTIFS(Распис!$B$4:$B$300,$A175,Распис!$C$4:$C$300,"&lt;="&amp;AD$1,Распис!$D$4:$D$300,"&gt;="&amp;AD$1)&gt;0,SUMIFS(Распис!$F$4:$F$300,Распис!$B$4:$B$300,$A175,Распис!$C$4:$C$300,"&lt;="&amp;AD$1,Распис!$D$4:$D$300,"&gt;="&amp;AD$1),SUMIF(База!$B$3:$B$305,$A175,База!$F$3:$F$152))</f>
        <v>0</v>
      </c>
      <c r="AE175" s="46">
        <f ca="1">IF(COUNTIFS(Распис!$B$4:$B$300,$A175,Распис!$C$4:$C$300,"&lt;="&amp;AE$1,Распис!$D$4:$D$300,"&gt;="&amp;AE$1)&gt;0,SUMIFS(Распис!$G$4:$G$300,Распис!$B$4:$B$300,$A175,Распис!$C$4:$C$300,"&lt;="&amp;AE$1,Распис!$D$4:$D$300,"&gt;="&amp;AE$1),SUMIF(База!$B$3:$B$305,$A175,База!$G$3:$G$152))</f>
        <v>0</v>
      </c>
      <c r="AF175" s="46">
        <f ca="1">IF(COUNTIFS(Распис!$B$4:$B$300,$A175,Распис!$C$4:$C$300,"&lt;="&amp;AF$1,Распис!$D$4:$D$300,"&gt;="&amp;AF$1)&gt;0,SUMIFS(Распис!$H$4:$H$300,Распис!$B$4:$B$300,$A175,Распис!$C$4:$C$300,"&lt;="&amp;AF$1,Распис!$D$4:$D$300,"&gt;="&amp;AF$1),SUMIF(База!$B$3:$B$305,$A175,База!$H$3:$H$152))</f>
        <v>0</v>
      </c>
      <c r="AG175" s="46">
        <f t="shared" ca="1" si="25"/>
        <v>0</v>
      </c>
      <c r="AH175" s="46">
        <f ca="1">AG175-SUMIFS(Распред!$G$4:$G$300,Распред!$B$4:$B$300,"январь",Распред!$F$4:$F$300,A175)</f>
        <v>0</v>
      </c>
      <c r="AI175" s="46">
        <f ca="1">AH175+(COUNTIF(B175:AF175,"КД")+SUMIFS(Распред!$AH$4:$AH$300,Распред!$F$4:$F$300,A175,Распред!$B$4:$B$300,"январь"))*4</f>
        <v>20</v>
      </c>
      <c r="AJ175" s="46">
        <f t="shared" ca="1" si="26"/>
        <v>0</v>
      </c>
      <c r="AK175" s="46">
        <f t="shared" ca="1" si="27"/>
        <v>0</v>
      </c>
      <c r="AL175" s="46">
        <f>SUMIFS(Распред!$K$4:$K$300,Распред!$B$4:$B$300,"январь",Распред!$J$4:$J$300,A175)+SUMIFS(Распред!$M$4:$M$300,Распред!$B$4:$B$300,"январь",Распред!$L$4:$L$300,A175)+SUMIFS(Распред!$O$4:$O$300,Распред!$B$4:$B$300,"январь",Распред!$N$4:$N$300,A175)+SUMIFS(Распред!$Q$4:$Q$300,Распред!$B$4:$B$300,"январь",Распред!$P$4:$P$300,A175)+SUMIFS(Распред!$S$4:$S$300,Распред!$B$4:$B$300,"январь",Распред!$R$4:$R$300,A175)+SUMIFS(Распред!$U$4:$U$300,Распред!$B$4:$B$300,"январь",Распред!$T$4:$T$300,A175)+SUMIFS(Распред!$W$4:$W$300,Распред!$B$4:$B$300,"январь",Распред!$V$4:$V$300,A175)+SUMIFS(Распред!$Y$4:$Y$300,Распред!$B$4:$B$300,"январь",Распред!$X$4:$X$300,A175)+SUMIFS(Распред!$AA$4:$AA$300,Распред!$B$4:$B$300,"январь",Распред!$Z$4:$Z$300,A175)+SUMIFS(Распред!$AC$4:$AC$300,Распред!$B$4:$B$300,"январь",Распред!$AB$4:$AB$300,A175)</f>
        <v>0</v>
      </c>
      <c r="AM175" s="46">
        <f t="shared" ca="1" si="28"/>
        <v>0</v>
      </c>
      <c r="AN175" s="46">
        <f t="shared" ca="1" si="29"/>
        <v>0</v>
      </c>
      <c r="AO175" s="46">
        <f t="shared" ca="1" si="30"/>
        <v>0</v>
      </c>
      <c r="AP175" s="46"/>
      <c r="AQ175" s="46">
        <f t="shared" ca="1" si="31"/>
        <v>0</v>
      </c>
      <c r="AR175" s="47"/>
      <c r="AS175" s="47">
        <f t="shared" ca="1" si="32"/>
        <v>0</v>
      </c>
      <c r="AT175" s="47"/>
      <c r="AU175" s="47"/>
      <c r="AV175" s="47"/>
      <c r="AW175" s="47"/>
      <c r="AX175" s="47"/>
      <c r="AY175" s="47"/>
      <c r="AZ175" s="47"/>
      <c r="BA175" s="47"/>
      <c r="BB175" s="47"/>
    </row>
    <row r="176" spans="1:78" x14ac:dyDescent="0.25">
      <c r="A176" s="47">
        <f>База!B176</f>
        <v>0</v>
      </c>
      <c r="B176" s="46" t="s">
        <v>24</v>
      </c>
      <c r="C176" s="46" t="s">
        <v>24</v>
      </c>
      <c r="D176" s="46" t="s">
        <v>25</v>
      </c>
      <c r="E176" s="46" t="s">
        <v>25</v>
      </c>
      <c r="F176" s="46" t="s">
        <v>25</v>
      </c>
      <c r="G176" s="46" t="s">
        <v>25</v>
      </c>
      <c r="H176" s="46" t="s">
        <v>23</v>
      </c>
      <c r="I176" s="46" t="s">
        <v>25</v>
      </c>
      <c r="J176" s="46">
        <f ca="1">IF(COUNTIFS(Распис!$B$4:$B$300,$A176,Распис!$C$4:$C$300,"&lt;="&amp;J$1,Распис!$D$4:$D$300,"&gt;="&amp;J$1)&gt;0,SUMIFS(Распис!$G$4:$G$300,Распис!$B$4:$B$300,$A176,Распис!$C$4:$C$300,"&lt;="&amp;J$1,Распис!$D$4:$D$300,"&gt;="&amp;J$1),SUMIF(База!$B$3:$B$305,$A176,База!$G$3:$G$152))</f>
        <v>0</v>
      </c>
      <c r="K176" s="46">
        <f ca="1">IF(COUNTIFS(Распис!$B$4:$B$300,$A176,Распис!$C$4:$C$300,"&lt;="&amp;K$1,Распис!$D$4:$D$300,"&gt;="&amp;K$1)&gt;0,SUMIFS(Распис!$H$4:$H$300,Распис!$B$4:$B$300,$A176,Распис!$C$4:$C$300,"&lt;="&amp;K$1,Распис!$D$4:$D$300,"&gt;="&amp;K$1),SUMIF(База!$B$3:$B$305,$A176,База!$H$3:$H$152))</f>
        <v>0</v>
      </c>
      <c r="L176" s="46">
        <f ca="1">IF(COUNTIFS(Распис!$B$4:$B$300,$A176,Распис!$C$4:$C$300,"&lt;="&amp;L$1,Распис!$D$4:$D$300,"&gt;="&amp;L$1)&gt;0,SUMIFS(Распис!$I$4:$I$300,Распис!$B$4:$B$300,$A176,Распис!$C$4:$C$300,"&lt;="&amp;L$1,Распис!$D$4:$D$300,"&gt;="&amp;L$1),SUMIF(База!$B$3:$B$305,$A176,База!$I$3:$I$152))</f>
        <v>0</v>
      </c>
      <c r="M176" s="46">
        <f ca="1">IF(COUNTIFS(Распис!$B$4:$B$300,$A176,Распис!$C$4:$C$300,"&lt;="&amp;M$1,Распис!$D$4:$D$300,"&gt;="&amp;M$1)&gt;0,SUMIFS(Распис!$J$4:$J$300,Распис!$B$4:$B$300,$A176,Распис!$C$4:$C$300,"&lt;="&amp;M$1,Распис!$D$4:$D$300,"&gt;="&amp;M$1),SUMIF(База!$B$3:$B$305,$A176,База!$J$3:$J$152))</f>
        <v>0</v>
      </c>
      <c r="N176" s="46">
        <f ca="1">IF(COUNTIFS(Распис!$B$4:$B$300,$A176,Распис!$C$4:$C$300,"&lt;="&amp;N$1,Распис!$D$4:$D$300,"&gt;="&amp;N$1)&gt;0,SUMIFS(Распис!$K$4:$K$300,Распис!$B$4:$B$300,$A176,Распис!$C$4:$C$300,"&lt;="&amp;N$1,Распис!$D$4:$D$300,"&gt;="&amp;N$1),SUMIF(База!$B$3:$B$305,$A176,База!$K$3:$K$152))</f>
        <v>0</v>
      </c>
      <c r="O176" s="46" t="s">
        <v>23</v>
      </c>
      <c r="P176" s="46">
        <f ca="1">IF(COUNTIFS(Распис!$B$4:$B$300,$A176,Распис!$C$4:$C$300,"&lt;="&amp;P$1,Распис!$D$4:$D$300,"&gt;="&amp;P$1)&gt;0,SUMIFS(Распис!$F$4:$F$300,Распис!$B$4:$B$300,$A176,Распис!$C$4:$C$300,"&lt;="&amp;P$1,Распис!$D$4:$D$300,"&gt;="&amp;P$1),SUMIF(База!$B$3:$B$305,$A176,База!$F$3:$F$152))</f>
        <v>0</v>
      </c>
      <c r="Q176" s="46">
        <f ca="1">IF(COUNTIFS(Распис!$B$4:$B$300,$A176,Распис!$C$4:$C$300,"&lt;="&amp;Q$1,Распис!$D$4:$D$300,"&gt;="&amp;Q$1)&gt;0,SUMIFS(Распис!$G$4:$G$300,Распис!$B$4:$B$300,$A176,Распис!$C$4:$C$300,"&lt;="&amp;Q$1,Распис!$D$4:$D$300,"&gt;="&amp;Q$1),SUMIF(База!$B$3:$B$305,$A176,База!$G$3:$G$152))</f>
        <v>0</v>
      </c>
      <c r="R176" s="46">
        <f ca="1">IF(COUNTIFS(Распис!$B$4:$B$300,$A176,Распис!$C$4:$C$300,"&lt;="&amp;R$1,Распис!$D$4:$D$300,"&gt;="&amp;R$1)&gt;0,SUMIFS(Распис!$H$4:$H$300,Распис!$B$4:$B$300,$A176,Распис!$C$4:$C$300,"&lt;="&amp;R$1,Распис!$D$4:$D$300,"&gt;="&amp;R$1),SUMIF(База!$B$3:$B$305,$A176,База!$H$3:$H$152))</f>
        <v>0</v>
      </c>
      <c r="S176" s="46">
        <f ca="1">IF(COUNTIFS(Распис!$B$4:$B$300,$A176,Распис!$C$4:$C$300,"&lt;="&amp;S$1,Распис!$D$4:$D$300,"&gt;="&amp;S$1)&gt;0,SUMIFS(Распис!$I$4:$I$300,Распис!$B$4:$B$300,$A176,Распис!$C$4:$C$300,"&lt;="&amp;S$1,Распис!$D$4:$D$300,"&gt;="&amp;S$1),SUMIF(База!$B$3:$B$305,$A176,База!$I$3:$I$152))</f>
        <v>0</v>
      </c>
      <c r="T176" s="46">
        <f ca="1">IF(COUNTIFS(Распис!$B$4:$B$300,$A176,Распис!$C$4:$C$300,"&lt;="&amp;T$1,Распис!$D$4:$D$300,"&gt;="&amp;T$1)&gt;0,SUMIFS(Распис!$J$4:$J$300,Распис!$B$4:$B$300,$A176,Распис!$C$4:$C$300,"&lt;="&amp;T$1,Распис!$D$4:$D$300,"&gt;="&amp;T$1),SUMIF(База!$B$3:$B$305,$A176,База!$J$3:$J$152))</f>
        <v>0</v>
      </c>
      <c r="U176" s="46">
        <f ca="1">IF(COUNTIFS(Распис!$B$4:$B$300,$A176,Распис!$C$4:$C$300,"&lt;="&amp;U$1,Распис!$D$4:$D$300,"&gt;="&amp;U$1)&gt;0,SUMIFS(Распис!$K$4:$K$300,Распис!$B$4:$B$300,$A176,Распис!$C$4:$C$300,"&lt;="&amp;U$1,Распис!$D$4:$D$300,"&gt;="&amp;U$1),SUMIF(База!$B$3:$B$305,$A176,База!$K$3:$K$152))</f>
        <v>0</v>
      </c>
      <c r="V176" s="46" t="s">
        <v>23</v>
      </c>
      <c r="W176" s="46">
        <f ca="1">IF(COUNTIFS(Распис!$B$4:$B$300,$A176,Распис!$C$4:$C$300,"&lt;="&amp;W$1,Распис!$D$4:$D$300,"&gt;="&amp;W$1)&gt;0,SUMIFS(Распис!$F$4:$F$300,Распис!$B$4:$B$300,$A176,Распис!$C$4:$C$300,"&lt;="&amp;W$1,Распис!$D$4:$D$300,"&gt;="&amp;W$1),SUMIF(База!$B$3:$B$305,$A176,База!$F$3:$F$152))</f>
        <v>0</v>
      </c>
      <c r="X176" s="46">
        <f ca="1">IF(COUNTIFS(Распис!$B$4:$B$300,$A176,Распис!$C$4:$C$300,"&lt;="&amp;X$1,Распис!$D$4:$D$300,"&gt;="&amp;X$1)&gt;0,SUMIFS(Распис!$G$4:$G$300,Распис!$B$4:$B$300,$A176,Распис!$C$4:$C$300,"&lt;="&amp;X$1,Распис!$D$4:$D$300,"&gt;="&amp;X$1),SUMIF(База!$B$3:$B$305,$A176,База!$G$3:$G$152))</f>
        <v>0</v>
      </c>
      <c r="Y176" s="46">
        <f ca="1">IF(COUNTIFS(Распис!$B$4:$B$300,$A176,Распис!$C$4:$C$300,"&lt;="&amp;Y$1,Распис!$D$4:$D$300,"&gt;="&amp;Y$1)&gt;0,SUMIFS(Распис!$H$4:$H$300,Распис!$B$4:$B$300,$A176,Распис!$C$4:$C$300,"&lt;="&amp;Y$1,Распис!$D$4:$D$300,"&gt;="&amp;Y$1),SUMIF(База!$B$3:$B$305,$A176,База!$H$3:$H$152))</f>
        <v>0</v>
      </c>
      <c r="Z176" s="46">
        <f ca="1">IF(COUNTIFS(Распис!$B$4:$B$300,$A176,Распис!$C$4:$C$300,"&lt;="&amp;Z$1,Распис!$D$4:$D$300,"&gt;="&amp;Z$1)&gt;0,SUMIFS(Распис!$I$4:$I$300,Распис!$B$4:$B$300,$A176,Распис!$C$4:$C$300,"&lt;="&amp;Z$1,Распис!$D$4:$D$300,"&gt;="&amp;Z$1),SUMIF(База!$B$3:$B$305,$A176,База!$I$3:$I$152))</f>
        <v>0</v>
      </c>
      <c r="AA176" s="46">
        <f ca="1">IF(COUNTIFS(Распис!$B$4:$B$300,$A176,Распис!$C$4:$C$300,"&lt;="&amp;AA$1,Распис!$D$4:$D$300,"&gt;="&amp;AA$1)&gt;0,SUMIFS(Распис!$J$4:$J$300,Распис!$B$4:$B$300,$A176,Распис!$C$4:$C$300,"&lt;="&amp;AA$1,Распис!$D$4:$D$300,"&gt;="&amp;AA$1),SUMIF(База!$B$3:$B$305,$A176,База!$J$3:$J$152))</f>
        <v>0</v>
      </c>
      <c r="AB176" s="46">
        <f ca="1">IF(COUNTIFS(Распис!$B$4:$B$300,$A176,Распис!$C$4:$C$300,"&lt;="&amp;AB$1,Распис!$D$4:$D$300,"&gt;="&amp;AB$1)&gt;0,SUMIFS(Распис!$K$4:$K$300,Распис!$B$4:$B$300,$A176,Распис!$C$4:$C$300,"&lt;="&amp;AB$1,Распис!$D$4:$D$300,"&gt;="&amp;AB$1),SUMIF(База!$B$3:$B$305,$A176,База!$K$3:$K$152))</f>
        <v>0</v>
      </c>
      <c r="AC176" s="46" t="s">
        <v>23</v>
      </c>
      <c r="AD176" s="46">
        <f ca="1">IF(COUNTIFS(Распис!$B$4:$B$300,$A176,Распис!$C$4:$C$300,"&lt;="&amp;AD$1,Распис!$D$4:$D$300,"&gt;="&amp;AD$1)&gt;0,SUMIFS(Распис!$F$4:$F$300,Распис!$B$4:$B$300,$A176,Распис!$C$4:$C$300,"&lt;="&amp;AD$1,Распис!$D$4:$D$300,"&gt;="&amp;AD$1),SUMIF(База!$B$3:$B$305,$A176,База!$F$3:$F$152))</f>
        <v>0</v>
      </c>
      <c r="AE176" s="46">
        <f ca="1">IF(COUNTIFS(Распис!$B$4:$B$300,$A176,Распис!$C$4:$C$300,"&lt;="&amp;AE$1,Распис!$D$4:$D$300,"&gt;="&amp;AE$1)&gt;0,SUMIFS(Распис!$G$4:$G$300,Распис!$B$4:$B$300,$A176,Распис!$C$4:$C$300,"&lt;="&amp;AE$1,Распис!$D$4:$D$300,"&gt;="&amp;AE$1),SUMIF(База!$B$3:$B$305,$A176,База!$G$3:$G$152))</f>
        <v>0</v>
      </c>
      <c r="AF176" s="46">
        <f ca="1">IF(COUNTIFS(Распис!$B$4:$B$300,$A176,Распис!$C$4:$C$300,"&lt;="&amp;AF$1,Распис!$D$4:$D$300,"&gt;="&amp;AF$1)&gt;0,SUMIFS(Распис!$H$4:$H$300,Распис!$B$4:$B$300,$A176,Распис!$C$4:$C$300,"&lt;="&amp;AF$1,Распис!$D$4:$D$300,"&gt;="&amp;AF$1),SUMIF(База!$B$3:$B$305,$A176,База!$H$3:$H$152))</f>
        <v>0</v>
      </c>
      <c r="AG176" s="46">
        <f t="shared" ca="1" si="25"/>
        <v>0</v>
      </c>
      <c r="AH176" s="46">
        <f ca="1">AG176-SUMIFS(Распред!$G$4:$G$300,Распред!$B$4:$B$300,"январь",Распред!$F$4:$F$300,A176)</f>
        <v>0</v>
      </c>
      <c r="AI176" s="46">
        <f ca="1">AH176+(COUNTIF(B176:AF176,"КД")+SUMIFS(Распред!$AH$4:$AH$300,Распред!$F$4:$F$300,A176,Распред!$B$4:$B$300,"январь"))*4</f>
        <v>20</v>
      </c>
      <c r="AJ176" s="46">
        <f t="shared" ca="1" si="26"/>
        <v>0</v>
      </c>
      <c r="AK176" s="46">
        <f t="shared" ca="1" si="27"/>
        <v>0</v>
      </c>
      <c r="AL176" s="46">
        <f>SUMIFS(Распред!$K$4:$K$300,Распред!$B$4:$B$300,"январь",Распред!$J$4:$J$300,A176)+SUMIFS(Распред!$M$4:$M$300,Распред!$B$4:$B$300,"январь",Распред!$L$4:$L$300,A176)+SUMIFS(Распред!$O$4:$O$300,Распред!$B$4:$B$300,"январь",Распред!$N$4:$N$300,A176)+SUMIFS(Распред!$Q$4:$Q$300,Распред!$B$4:$B$300,"январь",Распред!$P$4:$P$300,A176)+SUMIFS(Распред!$S$4:$S$300,Распред!$B$4:$B$300,"январь",Распред!$R$4:$R$300,A176)+SUMIFS(Распред!$U$4:$U$300,Распред!$B$4:$B$300,"январь",Распред!$T$4:$T$300,A176)+SUMIFS(Распред!$W$4:$W$300,Распред!$B$4:$B$300,"январь",Распред!$V$4:$V$300,A176)+SUMIFS(Распред!$Y$4:$Y$300,Распред!$B$4:$B$300,"январь",Распред!$X$4:$X$300,A176)+SUMIFS(Распред!$AA$4:$AA$300,Распред!$B$4:$B$300,"январь",Распред!$Z$4:$Z$300,A176)+SUMIFS(Распред!$AC$4:$AC$300,Распред!$B$4:$B$300,"январь",Распред!$AB$4:$AB$300,A176)</f>
        <v>0</v>
      </c>
      <c r="AM176" s="46">
        <f t="shared" ca="1" si="28"/>
        <v>0</v>
      </c>
      <c r="AN176" s="46">
        <f t="shared" ca="1" si="29"/>
        <v>0</v>
      </c>
      <c r="AO176" s="46">
        <f t="shared" ca="1" si="30"/>
        <v>0</v>
      </c>
      <c r="AP176" s="46"/>
      <c r="AQ176" s="46">
        <f t="shared" ca="1" si="31"/>
        <v>0</v>
      </c>
      <c r="AR176" s="47"/>
      <c r="AS176" s="47">
        <f t="shared" ca="1" si="32"/>
        <v>0</v>
      </c>
      <c r="AT176" s="47"/>
      <c r="AU176" s="47"/>
      <c r="AV176" s="47"/>
      <c r="AW176" s="47"/>
      <c r="AX176" s="47"/>
      <c r="AY176" s="47"/>
      <c r="AZ176" s="47"/>
      <c r="BA176" s="47"/>
      <c r="BB176" s="47"/>
    </row>
    <row r="177" spans="1:54" x14ac:dyDescent="0.25">
      <c r="A177" s="47">
        <f>База!B177</f>
        <v>0</v>
      </c>
      <c r="B177" s="46" t="s">
        <v>24</v>
      </c>
      <c r="C177" s="46" t="s">
        <v>24</v>
      </c>
      <c r="D177" s="46" t="s">
        <v>25</v>
      </c>
      <c r="E177" s="46" t="s">
        <v>25</v>
      </c>
      <c r="F177" s="46" t="s">
        <v>25</v>
      </c>
      <c r="G177" s="46" t="s">
        <v>25</v>
      </c>
      <c r="H177" s="46" t="s">
        <v>23</v>
      </c>
      <c r="I177" s="46" t="s">
        <v>25</v>
      </c>
      <c r="J177" s="46">
        <f ca="1">IF(COUNTIFS(Распис!$B$4:$B$300,$A177,Распис!$C$4:$C$300,"&lt;="&amp;J$1,Распис!$D$4:$D$300,"&gt;="&amp;J$1)&gt;0,SUMIFS(Распис!$G$4:$G$300,Распис!$B$4:$B$300,$A177,Распис!$C$4:$C$300,"&lt;="&amp;J$1,Распис!$D$4:$D$300,"&gt;="&amp;J$1),SUMIF(База!$B$3:$B$305,$A177,База!$G$3:$G$152))</f>
        <v>0</v>
      </c>
      <c r="K177" s="46">
        <f ca="1">IF(COUNTIFS(Распис!$B$4:$B$300,$A177,Распис!$C$4:$C$300,"&lt;="&amp;K$1,Распис!$D$4:$D$300,"&gt;="&amp;K$1)&gt;0,SUMIFS(Распис!$H$4:$H$300,Распис!$B$4:$B$300,$A177,Распис!$C$4:$C$300,"&lt;="&amp;K$1,Распис!$D$4:$D$300,"&gt;="&amp;K$1),SUMIF(База!$B$3:$B$305,$A177,База!$H$3:$H$152))</f>
        <v>0</v>
      </c>
      <c r="L177" s="46">
        <f ca="1">IF(COUNTIFS(Распис!$B$4:$B$300,$A177,Распис!$C$4:$C$300,"&lt;="&amp;L$1,Распис!$D$4:$D$300,"&gt;="&amp;L$1)&gt;0,SUMIFS(Распис!$I$4:$I$300,Распис!$B$4:$B$300,$A177,Распис!$C$4:$C$300,"&lt;="&amp;L$1,Распис!$D$4:$D$300,"&gt;="&amp;L$1),SUMIF(База!$B$3:$B$305,$A177,База!$I$3:$I$152))</f>
        <v>0</v>
      </c>
      <c r="M177" s="46">
        <f ca="1">IF(COUNTIFS(Распис!$B$4:$B$300,$A177,Распис!$C$4:$C$300,"&lt;="&amp;M$1,Распис!$D$4:$D$300,"&gt;="&amp;M$1)&gt;0,SUMIFS(Распис!$J$4:$J$300,Распис!$B$4:$B$300,$A177,Распис!$C$4:$C$300,"&lt;="&amp;M$1,Распис!$D$4:$D$300,"&gt;="&amp;M$1),SUMIF(База!$B$3:$B$305,$A177,База!$J$3:$J$152))</f>
        <v>0</v>
      </c>
      <c r="N177" s="46">
        <f ca="1">IF(COUNTIFS(Распис!$B$4:$B$300,$A177,Распис!$C$4:$C$300,"&lt;="&amp;N$1,Распис!$D$4:$D$300,"&gt;="&amp;N$1)&gt;0,SUMIFS(Распис!$K$4:$K$300,Распис!$B$4:$B$300,$A177,Распис!$C$4:$C$300,"&lt;="&amp;N$1,Распис!$D$4:$D$300,"&gt;="&amp;N$1),SUMIF(База!$B$3:$B$305,$A177,База!$K$3:$K$152))</f>
        <v>0</v>
      </c>
      <c r="O177" s="46" t="s">
        <v>23</v>
      </c>
      <c r="P177" s="46">
        <f ca="1">IF(COUNTIFS(Распис!$B$4:$B$300,$A177,Распис!$C$4:$C$300,"&lt;="&amp;P$1,Распис!$D$4:$D$300,"&gt;="&amp;P$1)&gt;0,SUMIFS(Распис!$F$4:$F$300,Распис!$B$4:$B$300,$A177,Распис!$C$4:$C$300,"&lt;="&amp;P$1,Распис!$D$4:$D$300,"&gt;="&amp;P$1),SUMIF(База!$B$3:$B$305,$A177,База!$F$3:$F$152))</f>
        <v>0</v>
      </c>
      <c r="Q177" s="46">
        <f ca="1">IF(COUNTIFS(Распис!$B$4:$B$300,$A177,Распис!$C$4:$C$300,"&lt;="&amp;Q$1,Распис!$D$4:$D$300,"&gt;="&amp;Q$1)&gt;0,SUMIFS(Распис!$G$4:$G$300,Распис!$B$4:$B$300,$A177,Распис!$C$4:$C$300,"&lt;="&amp;Q$1,Распис!$D$4:$D$300,"&gt;="&amp;Q$1),SUMIF(База!$B$3:$B$305,$A177,База!$G$3:$G$152))</f>
        <v>0</v>
      </c>
      <c r="R177" s="46">
        <f ca="1">IF(COUNTIFS(Распис!$B$4:$B$300,$A177,Распис!$C$4:$C$300,"&lt;="&amp;R$1,Распис!$D$4:$D$300,"&gt;="&amp;R$1)&gt;0,SUMIFS(Распис!$H$4:$H$300,Распис!$B$4:$B$300,$A177,Распис!$C$4:$C$300,"&lt;="&amp;R$1,Распис!$D$4:$D$300,"&gt;="&amp;R$1),SUMIF(База!$B$3:$B$305,$A177,База!$H$3:$H$152))</f>
        <v>0</v>
      </c>
      <c r="S177" s="46">
        <f ca="1">IF(COUNTIFS(Распис!$B$4:$B$300,$A177,Распис!$C$4:$C$300,"&lt;="&amp;S$1,Распис!$D$4:$D$300,"&gt;="&amp;S$1)&gt;0,SUMIFS(Распис!$I$4:$I$300,Распис!$B$4:$B$300,$A177,Распис!$C$4:$C$300,"&lt;="&amp;S$1,Распис!$D$4:$D$300,"&gt;="&amp;S$1),SUMIF(База!$B$3:$B$305,$A177,База!$I$3:$I$152))</f>
        <v>0</v>
      </c>
      <c r="T177" s="46">
        <f ca="1">IF(COUNTIFS(Распис!$B$4:$B$300,$A177,Распис!$C$4:$C$300,"&lt;="&amp;T$1,Распис!$D$4:$D$300,"&gt;="&amp;T$1)&gt;0,SUMIFS(Распис!$J$4:$J$300,Распис!$B$4:$B$300,$A177,Распис!$C$4:$C$300,"&lt;="&amp;T$1,Распис!$D$4:$D$300,"&gt;="&amp;T$1),SUMIF(База!$B$3:$B$305,$A177,База!$J$3:$J$152))</f>
        <v>0</v>
      </c>
      <c r="U177" s="46">
        <f ca="1">IF(COUNTIFS(Распис!$B$4:$B$300,$A177,Распис!$C$4:$C$300,"&lt;="&amp;U$1,Распис!$D$4:$D$300,"&gt;="&amp;U$1)&gt;0,SUMIFS(Распис!$K$4:$K$300,Распис!$B$4:$B$300,$A177,Распис!$C$4:$C$300,"&lt;="&amp;U$1,Распис!$D$4:$D$300,"&gt;="&amp;U$1),SUMIF(База!$B$3:$B$305,$A177,База!$K$3:$K$152))</f>
        <v>0</v>
      </c>
      <c r="V177" s="46" t="s">
        <v>23</v>
      </c>
      <c r="W177" s="46">
        <f ca="1">IF(COUNTIFS(Распис!$B$4:$B$300,$A177,Распис!$C$4:$C$300,"&lt;="&amp;W$1,Распис!$D$4:$D$300,"&gt;="&amp;W$1)&gt;0,SUMIFS(Распис!$F$4:$F$300,Распис!$B$4:$B$300,$A177,Распис!$C$4:$C$300,"&lt;="&amp;W$1,Распис!$D$4:$D$300,"&gt;="&amp;W$1),SUMIF(База!$B$3:$B$305,$A177,База!$F$3:$F$152))</f>
        <v>0</v>
      </c>
      <c r="X177" s="46">
        <f ca="1">IF(COUNTIFS(Распис!$B$4:$B$300,$A177,Распис!$C$4:$C$300,"&lt;="&amp;X$1,Распис!$D$4:$D$300,"&gt;="&amp;X$1)&gt;0,SUMIFS(Распис!$G$4:$G$300,Распис!$B$4:$B$300,$A177,Распис!$C$4:$C$300,"&lt;="&amp;X$1,Распис!$D$4:$D$300,"&gt;="&amp;X$1),SUMIF(База!$B$3:$B$305,$A177,База!$G$3:$G$152))</f>
        <v>0</v>
      </c>
      <c r="Y177" s="46">
        <f ca="1">IF(COUNTIFS(Распис!$B$4:$B$300,$A177,Распис!$C$4:$C$300,"&lt;="&amp;Y$1,Распис!$D$4:$D$300,"&gt;="&amp;Y$1)&gt;0,SUMIFS(Распис!$H$4:$H$300,Распис!$B$4:$B$300,$A177,Распис!$C$4:$C$300,"&lt;="&amp;Y$1,Распис!$D$4:$D$300,"&gt;="&amp;Y$1),SUMIF(База!$B$3:$B$305,$A177,База!$H$3:$H$152))</f>
        <v>0</v>
      </c>
      <c r="Z177" s="46">
        <f ca="1">IF(COUNTIFS(Распис!$B$4:$B$300,$A177,Распис!$C$4:$C$300,"&lt;="&amp;Z$1,Распис!$D$4:$D$300,"&gt;="&amp;Z$1)&gt;0,SUMIFS(Распис!$I$4:$I$300,Распис!$B$4:$B$300,$A177,Распис!$C$4:$C$300,"&lt;="&amp;Z$1,Распис!$D$4:$D$300,"&gt;="&amp;Z$1),SUMIF(База!$B$3:$B$305,$A177,База!$I$3:$I$152))</f>
        <v>0</v>
      </c>
      <c r="AA177" s="46">
        <f ca="1">IF(COUNTIFS(Распис!$B$4:$B$300,$A177,Распис!$C$4:$C$300,"&lt;="&amp;AA$1,Распис!$D$4:$D$300,"&gt;="&amp;AA$1)&gt;0,SUMIFS(Распис!$J$4:$J$300,Распис!$B$4:$B$300,$A177,Распис!$C$4:$C$300,"&lt;="&amp;AA$1,Распис!$D$4:$D$300,"&gt;="&amp;AA$1),SUMIF(База!$B$3:$B$305,$A177,База!$J$3:$J$152))</f>
        <v>0</v>
      </c>
      <c r="AB177" s="46">
        <f ca="1">IF(COUNTIFS(Распис!$B$4:$B$300,$A177,Распис!$C$4:$C$300,"&lt;="&amp;AB$1,Распис!$D$4:$D$300,"&gt;="&amp;AB$1)&gt;0,SUMIFS(Распис!$K$4:$K$300,Распис!$B$4:$B$300,$A177,Распис!$C$4:$C$300,"&lt;="&amp;AB$1,Распис!$D$4:$D$300,"&gt;="&amp;AB$1),SUMIF(База!$B$3:$B$305,$A177,База!$K$3:$K$152))</f>
        <v>0</v>
      </c>
      <c r="AC177" s="46" t="s">
        <v>23</v>
      </c>
      <c r="AD177" s="46">
        <f ca="1">IF(COUNTIFS(Распис!$B$4:$B$300,$A177,Распис!$C$4:$C$300,"&lt;="&amp;AD$1,Распис!$D$4:$D$300,"&gt;="&amp;AD$1)&gt;0,SUMIFS(Распис!$F$4:$F$300,Распис!$B$4:$B$300,$A177,Распис!$C$4:$C$300,"&lt;="&amp;AD$1,Распис!$D$4:$D$300,"&gt;="&amp;AD$1),SUMIF(База!$B$3:$B$305,$A177,База!$F$3:$F$152))</f>
        <v>0</v>
      </c>
      <c r="AE177" s="46">
        <f ca="1">IF(COUNTIFS(Распис!$B$4:$B$300,$A177,Распис!$C$4:$C$300,"&lt;="&amp;AE$1,Распис!$D$4:$D$300,"&gt;="&amp;AE$1)&gt;0,SUMIFS(Распис!$G$4:$G$300,Распис!$B$4:$B$300,$A177,Распис!$C$4:$C$300,"&lt;="&amp;AE$1,Распис!$D$4:$D$300,"&gt;="&amp;AE$1),SUMIF(База!$B$3:$B$305,$A177,База!$G$3:$G$152))</f>
        <v>0</v>
      </c>
      <c r="AF177" s="46">
        <f ca="1">IF(COUNTIFS(Распис!$B$4:$B$300,$A177,Распис!$C$4:$C$300,"&lt;="&amp;AF$1,Распис!$D$4:$D$300,"&gt;="&amp;AF$1)&gt;0,SUMIFS(Распис!$H$4:$H$300,Распис!$B$4:$B$300,$A177,Распис!$C$4:$C$300,"&lt;="&amp;AF$1,Распис!$D$4:$D$300,"&gt;="&amp;AF$1),SUMIF(База!$B$3:$B$305,$A177,База!$H$3:$H$152))</f>
        <v>0</v>
      </c>
      <c r="AG177" s="46">
        <f t="shared" ca="1" si="25"/>
        <v>0</v>
      </c>
      <c r="AH177" s="46">
        <f ca="1">AG177-SUMIFS(Распред!$G$4:$G$300,Распред!$B$4:$B$300,"январь",Распред!$F$4:$F$300,A177)</f>
        <v>0</v>
      </c>
      <c r="AI177" s="46">
        <f ca="1">AH177+(COUNTIF(B177:AF177,"КД")+SUMIFS(Распред!$AH$4:$AH$300,Распред!$F$4:$F$300,A177,Распред!$B$4:$B$300,"январь"))*4</f>
        <v>20</v>
      </c>
      <c r="AJ177" s="46">
        <f t="shared" ca="1" si="26"/>
        <v>0</v>
      </c>
      <c r="AK177" s="46">
        <f t="shared" ca="1" si="27"/>
        <v>0</v>
      </c>
      <c r="AL177" s="46">
        <f>SUMIFS(Распред!$K$4:$K$300,Распред!$B$4:$B$300,"январь",Распред!$J$4:$J$300,A177)+SUMIFS(Распред!$M$4:$M$300,Распред!$B$4:$B$300,"январь",Распред!$L$4:$L$300,A177)+SUMIFS(Распред!$O$4:$O$300,Распред!$B$4:$B$300,"январь",Распред!$N$4:$N$300,A177)+SUMIFS(Распред!$Q$4:$Q$300,Распред!$B$4:$B$300,"январь",Распред!$P$4:$P$300,A177)+SUMIFS(Распред!$S$4:$S$300,Распред!$B$4:$B$300,"январь",Распред!$R$4:$R$300,A177)+SUMIFS(Распред!$U$4:$U$300,Распред!$B$4:$B$300,"январь",Распред!$T$4:$T$300,A177)+SUMIFS(Распред!$W$4:$W$300,Распред!$B$4:$B$300,"январь",Распред!$V$4:$V$300,A177)+SUMIFS(Распред!$Y$4:$Y$300,Распред!$B$4:$B$300,"январь",Распред!$X$4:$X$300,A177)+SUMIFS(Распред!$AA$4:$AA$300,Распред!$B$4:$B$300,"январь",Распред!$Z$4:$Z$300,A177)+SUMIFS(Распред!$AC$4:$AC$300,Распред!$B$4:$B$300,"январь",Распред!$AB$4:$AB$300,A177)</f>
        <v>0</v>
      </c>
      <c r="AM177" s="46">
        <f t="shared" ca="1" si="28"/>
        <v>0</v>
      </c>
      <c r="AN177" s="46">
        <f t="shared" ca="1" si="29"/>
        <v>0</v>
      </c>
      <c r="AO177" s="46">
        <f t="shared" ca="1" si="30"/>
        <v>0</v>
      </c>
      <c r="AP177" s="46"/>
      <c r="AQ177" s="46">
        <f t="shared" ca="1" si="31"/>
        <v>0</v>
      </c>
      <c r="AR177" s="47"/>
      <c r="AS177" s="47">
        <f t="shared" ca="1" si="32"/>
        <v>0</v>
      </c>
      <c r="AT177" s="47"/>
      <c r="AU177" s="47"/>
      <c r="AV177" s="47"/>
      <c r="AW177" s="47"/>
      <c r="AX177" s="47"/>
      <c r="AY177" s="47"/>
      <c r="AZ177" s="47"/>
      <c r="BA177" s="47"/>
      <c r="BB177" s="47"/>
    </row>
    <row r="178" spans="1:54" x14ac:dyDescent="0.25">
      <c r="A178" s="47">
        <f>База!B178</f>
        <v>0</v>
      </c>
      <c r="B178" s="46" t="s">
        <v>24</v>
      </c>
      <c r="C178" s="46" t="s">
        <v>24</v>
      </c>
      <c r="D178" s="46" t="s">
        <v>25</v>
      </c>
      <c r="E178" s="46" t="s">
        <v>25</v>
      </c>
      <c r="F178" s="46" t="s">
        <v>25</v>
      </c>
      <c r="G178" s="46" t="s">
        <v>25</v>
      </c>
      <c r="H178" s="46" t="s">
        <v>23</v>
      </c>
      <c r="I178" s="46" t="s">
        <v>25</v>
      </c>
      <c r="J178" s="46">
        <f ca="1">IF(COUNTIFS(Распис!$B$4:$B$300,$A178,Распис!$C$4:$C$300,"&lt;="&amp;J$1,Распис!$D$4:$D$300,"&gt;="&amp;J$1)&gt;0,SUMIFS(Распис!$G$4:$G$300,Распис!$B$4:$B$300,$A178,Распис!$C$4:$C$300,"&lt;="&amp;J$1,Распис!$D$4:$D$300,"&gt;="&amp;J$1),SUMIF(База!$B$3:$B$305,$A178,База!$G$3:$G$152))</f>
        <v>0</v>
      </c>
      <c r="K178" s="46">
        <f ca="1">IF(COUNTIFS(Распис!$B$4:$B$300,$A178,Распис!$C$4:$C$300,"&lt;="&amp;K$1,Распис!$D$4:$D$300,"&gt;="&amp;K$1)&gt;0,SUMIFS(Распис!$H$4:$H$300,Распис!$B$4:$B$300,$A178,Распис!$C$4:$C$300,"&lt;="&amp;K$1,Распис!$D$4:$D$300,"&gt;="&amp;K$1),SUMIF(База!$B$3:$B$305,$A178,База!$H$3:$H$152))</f>
        <v>0</v>
      </c>
      <c r="L178" s="46">
        <f ca="1">IF(COUNTIFS(Распис!$B$4:$B$300,$A178,Распис!$C$4:$C$300,"&lt;="&amp;L$1,Распис!$D$4:$D$300,"&gt;="&amp;L$1)&gt;0,SUMIFS(Распис!$I$4:$I$300,Распис!$B$4:$B$300,$A178,Распис!$C$4:$C$300,"&lt;="&amp;L$1,Распис!$D$4:$D$300,"&gt;="&amp;L$1),SUMIF(База!$B$3:$B$305,$A178,База!$I$3:$I$152))</f>
        <v>0</v>
      </c>
      <c r="M178" s="46">
        <f ca="1">IF(COUNTIFS(Распис!$B$4:$B$300,$A178,Распис!$C$4:$C$300,"&lt;="&amp;M$1,Распис!$D$4:$D$300,"&gt;="&amp;M$1)&gt;0,SUMIFS(Распис!$J$4:$J$300,Распис!$B$4:$B$300,$A178,Распис!$C$4:$C$300,"&lt;="&amp;M$1,Распис!$D$4:$D$300,"&gt;="&amp;M$1),SUMIF(База!$B$3:$B$305,$A178,База!$J$3:$J$152))</f>
        <v>0</v>
      </c>
      <c r="N178" s="46">
        <f ca="1">IF(COUNTIFS(Распис!$B$4:$B$300,$A178,Распис!$C$4:$C$300,"&lt;="&amp;N$1,Распис!$D$4:$D$300,"&gt;="&amp;N$1)&gt;0,SUMIFS(Распис!$K$4:$K$300,Распис!$B$4:$B$300,$A178,Распис!$C$4:$C$300,"&lt;="&amp;N$1,Распис!$D$4:$D$300,"&gt;="&amp;N$1),SUMIF(База!$B$3:$B$305,$A178,База!$K$3:$K$152))</f>
        <v>0</v>
      </c>
      <c r="O178" s="46" t="s">
        <v>23</v>
      </c>
      <c r="P178" s="46">
        <f ca="1">IF(COUNTIFS(Распис!$B$4:$B$300,$A178,Распис!$C$4:$C$300,"&lt;="&amp;P$1,Распис!$D$4:$D$300,"&gt;="&amp;P$1)&gt;0,SUMIFS(Распис!$F$4:$F$300,Распис!$B$4:$B$300,$A178,Распис!$C$4:$C$300,"&lt;="&amp;P$1,Распис!$D$4:$D$300,"&gt;="&amp;P$1),SUMIF(База!$B$3:$B$305,$A178,База!$F$3:$F$152))</f>
        <v>0</v>
      </c>
      <c r="Q178" s="46">
        <f ca="1">IF(COUNTIFS(Распис!$B$4:$B$300,$A178,Распис!$C$4:$C$300,"&lt;="&amp;Q$1,Распис!$D$4:$D$300,"&gt;="&amp;Q$1)&gt;0,SUMIFS(Распис!$G$4:$G$300,Распис!$B$4:$B$300,$A178,Распис!$C$4:$C$300,"&lt;="&amp;Q$1,Распис!$D$4:$D$300,"&gt;="&amp;Q$1),SUMIF(База!$B$3:$B$305,$A178,База!$G$3:$G$152))</f>
        <v>0</v>
      </c>
      <c r="R178" s="46">
        <f ca="1">IF(COUNTIFS(Распис!$B$4:$B$300,$A178,Распис!$C$4:$C$300,"&lt;="&amp;R$1,Распис!$D$4:$D$300,"&gt;="&amp;R$1)&gt;0,SUMIFS(Распис!$H$4:$H$300,Распис!$B$4:$B$300,$A178,Распис!$C$4:$C$300,"&lt;="&amp;R$1,Распис!$D$4:$D$300,"&gt;="&amp;R$1),SUMIF(База!$B$3:$B$305,$A178,База!$H$3:$H$152))</f>
        <v>0</v>
      </c>
      <c r="S178" s="46">
        <f ca="1">IF(COUNTIFS(Распис!$B$4:$B$300,$A178,Распис!$C$4:$C$300,"&lt;="&amp;S$1,Распис!$D$4:$D$300,"&gt;="&amp;S$1)&gt;0,SUMIFS(Распис!$I$4:$I$300,Распис!$B$4:$B$300,$A178,Распис!$C$4:$C$300,"&lt;="&amp;S$1,Распис!$D$4:$D$300,"&gt;="&amp;S$1),SUMIF(База!$B$3:$B$305,$A178,База!$I$3:$I$152))</f>
        <v>0</v>
      </c>
      <c r="T178" s="46">
        <f ca="1">IF(COUNTIFS(Распис!$B$4:$B$300,$A178,Распис!$C$4:$C$300,"&lt;="&amp;T$1,Распис!$D$4:$D$300,"&gt;="&amp;T$1)&gt;0,SUMIFS(Распис!$J$4:$J$300,Распис!$B$4:$B$300,$A178,Распис!$C$4:$C$300,"&lt;="&amp;T$1,Распис!$D$4:$D$300,"&gt;="&amp;T$1),SUMIF(База!$B$3:$B$305,$A178,База!$J$3:$J$152))</f>
        <v>0</v>
      </c>
      <c r="U178" s="46">
        <f ca="1">IF(COUNTIFS(Распис!$B$4:$B$300,$A178,Распис!$C$4:$C$300,"&lt;="&amp;U$1,Распис!$D$4:$D$300,"&gt;="&amp;U$1)&gt;0,SUMIFS(Распис!$K$4:$K$300,Распис!$B$4:$B$300,$A178,Распис!$C$4:$C$300,"&lt;="&amp;U$1,Распис!$D$4:$D$300,"&gt;="&amp;U$1),SUMIF(База!$B$3:$B$305,$A178,База!$K$3:$K$152))</f>
        <v>0</v>
      </c>
      <c r="V178" s="46" t="s">
        <v>23</v>
      </c>
      <c r="W178" s="46">
        <f ca="1">IF(COUNTIFS(Распис!$B$4:$B$300,$A178,Распис!$C$4:$C$300,"&lt;="&amp;W$1,Распис!$D$4:$D$300,"&gt;="&amp;W$1)&gt;0,SUMIFS(Распис!$F$4:$F$300,Распис!$B$4:$B$300,$A178,Распис!$C$4:$C$300,"&lt;="&amp;W$1,Распис!$D$4:$D$300,"&gt;="&amp;W$1),SUMIF(База!$B$3:$B$305,$A178,База!$F$3:$F$152))</f>
        <v>0</v>
      </c>
      <c r="X178" s="46">
        <f ca="1">IF(COUNTIFS(Распис!$B$4:$B$300,$A178,Распис!$C$4:$C$300,"&lt;="&amp;X$1,Распис!$D$4:$D$300,"&gt;="&amp;X$1)&gt;0,SUMIFS(Распис!$G$4:$G$300,Распис!$B$4:$B$300,$A178,Распис!$C$4:$C$300,"&lt;="&amp;X$1,Распис!$D$4:$D$300,"&gt;="&amp;X$1),SUMIF(База!$B$3:$B$305,$A178,База!$G$3:$G$152))</f>
        <v>0</v>
      </c>
      <c r="Y178" s="46">
        <f ca="1">IF(COUNTIFS(Распис!$B$4:$B$300,$A178,Распис!$C$4:$C$300,"&lt;="&amp;Y$1,Распис!$D$4:$D$300,"&gt;="&amp;Y$1)&gt;0,SUMIFS(Распис!$H$4:$H$300,Распис!$B$4:$B$300,$A178,Распис!$C$4:$C$300,"&lt;="&amp;Y$1,Распис!$D$4:$D$300,"&gt;="&amp;Y$1),SUMIF(База!$B$3:$B$305,$A178,База!$H$3:$H$152))</f>
        <v>0</v>
      </c>
      <c r="Z178" s="46">
        <f ca="1">IF(COUNTIFS(Распис!$B$4:$B$300,$A178,Распис!$C$4:$C$300,"&lt;="&amp;Z$1,Распис!$D$4:$D$300,"&gt;="&amp;Z$1)&gt;0,SUMIFS(Распис!$I$4:$I$300,Распис!$B$4:$B$300,$A178,Распис!$C$4:$C$300,"&lt;="&amp;Z$1,Распис!$D$4:$D$300,"&gt;="&amp;Z$1),SUMIF(База!$B$3:$B$305,$A178,База!$I$3:$I$152))</f>
        <v>0</v>
      </c>
      <c r="AA178" s="46">
        <f ca="1">IF(COUNTIFS(Распис!$B$4:$B$300,$A178,Распис!$C$4:$C$300,"&lt;="&amp;AA$1,Распис!$D$4:$D$300,"&gt;="&amp;AA$1)&gt;0,SUMIFS(Распис!$J$4:$J$300,Распис!$B$4:$B$300,$A178,Распис!$C$4:$C$300,"&lt;="&amp;AA$1,Распис!$D$4:$D$300,"&gt;="&amp;AA$1),SUMIF(База!$B$3:$B$305,$A178,База!$J$3:$J$152))</f>
        <v>0</v>
      </c>
      <c r="AB178" s="46">
        <f ca="1">IF(COUNTIFS(Распис!$B$4:$B$300,$A178,Распис!$C$4:$C$300,"&lt;="&amp;AB$1,Распис!$D$4:$D$300,"&gt;="&amp;AB$1)&gt;0,SUMIFS(Распис!$K$4:$K$300,Распис!$B$4:$B$300,$A178,Распис!$C$4:$C$300,"&lt;="&amp;AB$1,Распис!$D$4:$D$300,"&gt;="&amp;AB$1),SUMIF(База!$B$3:$B$305,$A178,База!$K$3:$K$152))</f>
        <v>0</v>
      </c>
      <c r="AC178" s="46" t="s">
        <v>23</v>
      </c>
      <c r="AD178" s="46">
        <f ca="1">IF(COUNTIFS(Распис!$B$4:$B$300,$A178,Распис!$C$4:$C$300,"&lt;="&amp;AD$1,Распис!$D$4:$D$300,"&gt;="&amp;AD$1)&gt;0,SUMIFS(Распис!$F$4:$F$300,Распис!$B$4:$B$300,$A178,Распис!$C$4:$C$300,"&lt;="&amp;AD$1,Распис!$D$4:$D$300,"&gt;="&amp;AD$1),SUMIF(База!$B$3:$B$305,$A178,База!$F$3:$F$152))</f>
        <v>0</v>
      </c>
      <c r="AE178" s="46">
        <f ca="1">IF(COUNTIFS(Распис!$B$4:$B$300,$A178,Распис!$C$4:$C$300,"&lt;="&amp;AE$1,Распис!$D$4:$D$300,"&gt;="&amp;AE$1)&gt;0,SUMIFS(Распис!$G$4:$G$300,Распис!$B$4:$B$300,$A178,Распис!$C$4:$C$300,"&lt;="&amp;AE$1,Распис!$D$4:$D$300,"&gt;="&amp;AE$1),SUMIF(База!$B$3:$B$305,$A178,База!$G$3:$G$152))</f>
        <v>0</v>
      </c>
      <c r="AF178" s="46">
        <f ca="1">IF(COUNTIFS(Распис!$B$4:$B$300,$A178,Распис!$C$4:$C$300,"&lt;="&amp;AF$1,Распис!$D$4:$D$300,"&gt;="&amp;AF$1)&gt;0,SUMIFS(Распис!$H$4:$H$300,Распис!$B$4:$B$300,$A178,Распис!$C$4:$C$300,"&lt;="&amp;AF$1,Распис!$D$4:$D$300,"&gt;="&amp;AF$1),SUMIF(База!$B$3:$B$305,$A178,База!$H$3:$H$152))</f>
        <v>0</v>
      </c>
      <c r="AG178" s="46">
        <f t="shared" ca="1" si="25"/>
        <v>0</v>
      </c>
      <c r="AH178" s="46">
        <f ca="1">AG178-SUMIFS(Распред!$G$4:$G$300,Распред!$B$4:$B$300,"январь",Распред!$F$4:$F$300,A178)</f>
        <v>0</v>
      </c>
      <c r="AI178" s="46">
        <f ca="1">AH178+(COUNTIF(B178:AF178,"КД")+SUMIFS(Распред!$AH$4:$AH$300,Распред!$F$4:$F$300,A178,Распред!$B$4:$B$300,"январь"))*4</f>
        <v>20</v>
      </c>
      <c r="AJ178" s="46">
        <f t="shared" ca="1" si="26"/>
        <v>0</v>
      </c>
      <c r="AK178" s="46">
        <f t="shared" ca="1" si="27"/>
        <v>0</v>
      </c>
      <c r="AL178" s="46">
        <f>SUMIFS(Распред!$K$4:$K$300,Распред!$B$4:$B$300,"январь",Распред!$J$4:$J$300,A178)+SUMIFS(Распред!$M$4:$M$300,Распред!$B$4:$B$300,"январь",Распред!$L$4:$L$300,A178)+SUMIFS(Распред!$O$4:$O$300,Распред!$B$4:$B$300,"январь",Распред!$N$4:$N$300,A178)+SUMIFS(Распред!$Q$4:$Q$300,Распред!$B$4:$B$300,"январь",Распред!$P$4:$P$300,A178)+SUMIFS(Распред!$S$4:$S$300,Распред!$B$4:$B$300,"январь",Распред!$R$4:$R$300,A178)+SUMIFS(Распред!$U$4:$U$300,Распред!$B$4:$B$300,"январь",Распред!$T$4:$T$300,A178)+SUMIFS(Распред!$W$4:$W$300,Распред!$B$4:$B$300,"январь",Распред!$V$4:$V$300,A178)+SUMIFS(Распред!$Y$4:$Y$300,Распред!$B$4:$B$300,"январь",Распред!$X$4:$X$300,A178)+SUMIFS(Распред!$AA$4:$AA$300,Распред!$B$4:$B$300,"январь",Распред!$Z$4:$Z$300,A178)+SUMIFS(Распред!$AC$4:$AC$300,Распред!$B$4:$B$300,"январь",Распред!$AB$4:$AB$300,A178)</f>
        <v>0</v>
      </c>
      <c r="AM178" s="46">
        <f t="shared" ca="1" si="28"/>
        <v>0</v>
      </c>
      <c r="AN178" s="46">
        <f t="shared" ca="1" si="29"/>
        <v>0</v>
      </c>
      <c r="AO178" s="46">
        <f t="shared" ca="1" si="30"/>
        <v>0</v>
      </c>
      <c r="AP178" s="46"/>
      <c r="AQ178" s="46">
        <f t="shared" ca="1" si="31"/>
        <v>0</v>
      </c>
      <c r="AR178" s="47"/>
      <c r="AS178" s="47">
        <f t="shared" ca="1" si="32"/>
        <v>0</v>
      </c>
      <c r="AT178" s="47"/>
      <c r="AU178" s="47"/>
      <c r="AV178" s="47"/>
      <c r="AW178" s="47"/>
      <c r="AX178" s="47"/>
      <c r="AY178" s="47"/>
      <c r="AZ178" s="47"/>
      <c r="BA178" s="47"/>
      <c r="BB178" s="47"/>
    </row>
    <row r="179" spans="1:54" x14ac:dyDescent="0.25">
      <c r="A179" s="47">
        <f>База!B179</f>
        <v>0</v>
      </c>
      <c r="B179" s="46" t="s">
        <v>24</v>
      </c>
      <c r="C179" s="46" t="s">
        <v>24</v>
      </c>
      <c r="D179" s="46" t="s">
        <v>25</v>
      </c>
      <c r="E179" s="46" t="s">
        <v>25</v>
      </c>
      <c r="F179" s="46" t="s">
        <v>25</v>
      </c>
      <c r="G179" s="46" t="s">
        <v>25</v>
      </c>
      <c r="H179" s="46" t="s">
        <v>23</v>
      </c>
      <c r="I179" s="46" t="s">
        <v>25</v>
      </c>
      <c r="J179" s="46">
        <f ca="1">IF(COUNTIFS(Распис!$B$4:$B$300,$A179,Распис!$C$4:$C$300,"&lt;="&amp;J$1,Распис!$D$4:$D$300,"&gt;="&amp;J$1)&gt;0,SUMIFS(Распис!$G$4:$G$300,Распис!$B$4:$B$300,$A179,Распис!$C$4:$C$300,"&lt;="&amp;J$1,Распис!$D$4:$D$300,"&gt;="&amp;J$1),SUMIF(База!$B$3:$B$305,$A179,База!$G$3:$G$152))</f>
        <v>0</v>
      </c>
      <c r="K179" s="46">
        <f ca="1">IF(COUNTIFS(Распис!$B$4:$B$300,$A179,Распис!$C$4:$C$300,"&lt;="&amp;K$1,Распис!$D$4:$D$300,"&gt;="&amp;K$1)&gt;0,SUMIFS(Распис!$H$4:$H$300,Распис!$B$4:$B$300,$A179,Распис!$C$4:$C$300,"&lt;="&amp;K$1,Распис!$D$4:$D$300,"&gt;="&amp;K$1),SUMIF(База!$B$3:$B$305,$A179,База!$H$3:$H$152))</f>
        <v>0</v>
      </c>
      <c r="L179" s="46">
        <f ca="1">IF(COUNTIFS(Распис!$B$4:$B$300,$A179,Распис!$C$4:$C$300,"&lt;="&amp;L$1,Распис!$D$4:$D$300,"&gt;="&amp;L$1)&gt;0,SUMIFS(Распис!$I$4:$I$300,Распис!$B$4:$B$300,$A179,Распис!$C$4:$C$300,"&lt;="&amp;L$1,Распис!$D$4:$D$300,"&gt;="&amp;L$1),SUMIF(База!$B$3:$B$305,$A179,База!$I$3:$I$152))</f>
        <v>0</v>
      </c>
      <c r="M179" s="46">
        <f ca="1">IF(COUNTIFS(Распис!$B$4:$B$300,$A179,Распис!$C$4:$C$300,"&lt;="&amp;M$1,Распис!$D$4:$D$300,"&gt;="&amp;M$1)&gt;0,SUMIFS(Распис!$J$4:$J$300,Распис!$B$4:$B$300,$A179,Распис!$C$4:$C$300,"&lt;="&amp;M$1,Распис!$D$4:$D$300,"&gt;="&amp;M$1),SUMIF(База!$B$3:$B$305,$A179,База!$J$3:$J$152))</f>
        <v>0</v>
      </c>
      <c r="N179" s="46">
        <f ca="1">IF(COUNTIFS(Распис!$B$4:$B$300,$A179,Распис!$C$4:$C$300,"&lt;="&amp;N$1,Распис!$D$4:$D$300,"&gt;="&amp;N$1)&gt;0,SUMIFS(Распис!$K$4:$K$300,Распис!$B$4:$B$300,$A179,Распис!$C$4:$C$300,"&lt;="&amp;N$1,Распис!$D$4:$D$300,"&gt;="&amp;N$1),SUMIF(База!$B$3:$B$305,$A179,База!$K$3:$K$152))</f>
        <v>0</v>
      </c>
      <c r="O179" s="46" t="s">
        <v>23</v>
      </c>
      <c r="P179" s="46">
        <f ca="1">IF(COUNTIFS(Распис!$B$4:$B$300,$A179,Распис!$C$4:$C$300,"&lt;="&amp;P$1,Распис!$D$4:$D$300,"&gt;="&amp;P$1)&gt;0,SUMIFS(Распис!$F$4:$F$300,Распис!$B$4:$B$300,$A179,Распис!$C$4:$C$300,"&lt;="&amp;P$1,Распис!$D$4:$D$300,"&gt;="&amp;P$1),SUMIF(База!$B$3:$B$305,$A179,База!$F$3:$F$152))</f>
        <v>0</v>
      </c>
      <c r="Q179" s="46">
        <f ca="1">IF(COUNTIFS(Распис!$B$4:$B$300,$A179,Распис!$C$4:$C$300,"&lt;="&amp;Q$1,Распис!$D$4:$D$300,"&gt;="&amp;Q$1)&gt;0,SUMIFS(Распис!$G$4:$G$300,Распис!$B$4:$B$300,$A179,Распис!$C$4:$C$300,"&lt;="&amp;Q$1,Распис!$D$4:$D$300,"&gt;="&amp;Q$1),SUMIF(База!$B$3:$B$305,$A179,База!$G$3:$G$152))</f>
        <v>0</v>
      </c>
      <c r="R179" s="46">
        <f ca="1">IF(COUNTIFS(Распис!$B$4:$B$300,$A179,Распис!$C$4:$C$300,"&lt;="&amp;R$1,Распис!$D$4:$D$300,"&gt;="&amp;R$1)&gt;0,SUMIFS(Распис!$H$4:$H$300,Распис!$B$4:$B$300,$A179,Распис!$C$4:$C$300,"&lt;="&amp;R$1,Распис!$D$4:$D$300,"&gt;="&amp;R$1),SUMIF(База!$B$3:$B$305,$A179,База!$H$3:$H$152))</f>
        <v>0</v>
      </c>
      <c r="S179" s="46">
        <f ca="1">IF(COUNTIFS(Распис!$B$4:$B$300,$A179,Распис!$C$4:$C$300,"&lt;="&amp;S$1,Распис!$D$4:$D$300,"&gt;="&amp;S$1)&gt;0,SUMIFS(Распис!$I$4:$I$300,Распис!$B$4:$B$300,$A179,Распис!$C$4:$C$300,"&lt;="&amp;S$1,Распис!$D$4:$D$300,"&gt;="&amp;S$1),SUMIF(База!$B$3:$B$305,$A179,База!$I$3:$I$152))</f>
        <v>0</v>
      </c>
      <c r="T179" s="46">
        <f ca="1">IF(COUNTIFS(Распис!$B$4:$B$300,$A179,Распис!$C$4:$C$300,"&lt;="&amp;T$1,Распис!$D$4:$D$300,"&gt;="&amp;T$1)&gt;0,SUMIFS(Распис!$J$4:$J$300,Распис!$B$4:$B$300,$A179,Распис!$C$4:$C$300,"&lt;="&amp;T$1,Распис!$D$4:$D$300,"&gt;="&amp;T$1),SUMIF(База!$B$3:$B$305,$A179,База!$J$3:$J$152))</f>
        <v>0</v>
      </c>
      <c r="U179" s="46">
        <f ca="1">IF(COUNTIFS(Распис!$B$4:$B$300,$A179,Распис!$C$4:$C$300,"&lt;="&amp;U$1,Распис!$D$4:$D$300,"&gt;="&amp;U$1)&gt;0,SUMIFS(Распис!$K$4:$K$300,Распис!$B$4:$B$300,$A179,Распис!$C$4:$C$300,"&lt;="&amp;U$1,Распис!$D$4:$D$300,"&gt;="&amp;U$1),SUMIF(База!$B$3:$B$305,$A179,База!$K$3:$K$152))</f>
        <v>0</v>
      </c>
      <c r="V179" s="46" t="s">
        <v>23</v>
      </c>
      <c r="W179" s="46">
        <f ca="1">IF(COUNTIFS(Распис!$B$4:$B$300,$A179,Распис!$C$4:$C$300,"&lt;="&amp;W$1,Распис!$D$4:$D$300,"&gt;="&amp;W$1)&gt;0,SUMIFS(Распис!$F$4:$F$300,Распис!$B$4:$B$300,$A179,Распис!$C$4:$C$300,"&lt;="&amp;W$1,Распис!$D$4:$D$300,"&gt;="&amp;W$1),SUMIF(База!$B$3:$B$305,$A179,База!$F$3:$F$152))</f>
        <v>0</v>
      </c>
      <c r="X179" s="46">
        <f ca="1">IF(COUNTIFS(Распис!$B$4:$B$300,$A179,Распис!$C$4:$C$300,"&lt;="&amp;X$1,Распис!$D$4:$D$300,"&gt;="&amp;X$1)&gt;0,SUMIFS(Распис!$G$4:$G$300,Распис!$B$4:$B$300,$A179,Распис!$C$4:$C$300,"&lt;="&amp;X$1,Распис!$D$4:$D$300,"&gt;="&amp;X$1),SUMIF(База!$B$3:$B$305,$A179,База!$G$3:$G$152))</f>
        <v>0</v>
      </c>
      <c r="Y179" s="46">
        <f ca="1">IF(COUNTIFS(Распис!$B$4:$B$300,$A179,Распис!$C$4:$C$300,"&lt;="&amp;Y$1,Распис!$D$4:$D$300,"&gt;="&amp;Y$1)&gt;0,SUMIFS(Распис!$H$4:$H$300,Распис!$B$4:$B$300,$A179,Распис!$C$4:$C$300,"&lt;="&amp;Y$1,Распис!$D$4:$D$300,"&gt;="&amp;Y$1),SUMIF(База!$B$3:$B$305,$A179,База!$H$3:$H$152))</f>
        <v>0</v>
      </c>
      <c r="Z179" s="46">
        <f ca="1">IF(COUNTIFS(Распис!$B$4:$B$300,$A179,Распис!$C$4:$C$300,"&lt;="&amp;Z$1,Распис!$D$4:$D$300,"&gt;="&amp;Z$1)&gt;0,SUMIFS(Распис!$I$4:$I$300,Распис!$B$4:$B$300,$A179,Распис!$C$4:$C$300,"&lt;="&amp;Z$1,Распис!$D$4:$D$300,"&gt;="&amp;Z$1),SUMIF(База!$B$3:$B$305,$A179,База!$I$3:$I$152))</f>
        <v>0</v>
      </c>
      <c r="AA179" s="46">
        <f ca="1">IF(COUNTIFS(Распис!$B$4:$B$300,$A179,Распис!$C$4:$C$300,"&lt;="&amp;AA$1,Распис!$D$4:$D$300,"&gt;="&amp;AA$1)&gt;0,SUMIFS(Распис!$J$4:$J$300,Распис!$B$4:$B$300,$A179,Распис!$C$4:$C$300,"&lt;="&amp;AA$1,Распис!$D$4:$D$300,"&gt;="&amp;AA$1),SUMIF(База!$B$3:$B$305,$A179,База!$J$3:$J$152))</f>
        <v>0</v>
      </c>
      <c r="AB179" s="46">
        <f ca="1">IF(COUNTIFS(Распис!$B$4:$B$300,$A179,Распис!$C$4:$C$300,"&lt;="&amp;AB$1,Распис!$D$4:$D$300,"&gt;="&amp;AB$1)&gt;0,SUMIFS(Распис!$K$4:$K$300,Распис!$B$4:$B$300,$A179,Распис!$C$4:$C$300,"&lt;="&amp;AB$1,Распис!$D$4:$D$300,"&gt;="&amp;AB$1),SUMIF(База!$B$3:$B$305,$A179,База!$K$3:$K$152))</f>
        <v>0</v>
      </c>
      <c r="AC179" s="46" t="s">
        <v>23</v>
      </c>
      <c r="AD179" s="46">
        <f ca="1">IF(COUNTIFS(Распис!$B$4:$B$300,$A179,Распис!$C$4:$C$300,"&lt;="&amp;AD$1,Распис!$D$4:$D$300,"&gt;="&amp;AD$1)&gt;0,SUMIFS(Распис!$F$4:$F$300,Распис!$B$4:$B$300,$A179,Распис!$C$4:$C$300,"&lt;="&amp;AD$1,Распис!$D$4:$D$300,"&gt;="&amp;AD$1),SUMIF(База!$B$3:$B$305,$A179,База!$F$3:$F$152))</f>
        <v>0</v>
      </c>
      <c r="AE179" s="46">
        <f ca="1">IF(COUNTIFS(Распис!$B$4:$B$300,$A179,Распис!$C$4:$C$300,"&lt;="&amp;AE$1,Распис!$D$4:$D$300,"&gt;="&amp;AE$1)&gt;0,SUMIFS(Распис!$G$4:$G$300,Распис!$B$4:$B$300,$A179,Распис!$C$4:$C$300,"&lt;="&amp;AE$1,Распис!$D$4:$D$300,"&gt;="&amp;AE$1),SUMIF(База!$B$3:$B$305,$A179,База!$G$3:$G$152))</f>
        <v>0</v>
      </c>
      <c r="AF179" s="46">
        <f ca="1">IF(COUNTIFS(Распис!$B$4:$B$300,$A179,Распис!$C$4:$C$300,"&lt;="&amp;AF$1,Распис!$D$4:$D$300,"&gt;="&amp;AF$1)&gt;0,SUMIFS(Распис!$H$4:$H$300,Распис!$B$4:$B$300,$A179,Распис!$C$4:$C$300,"&lt;="&amp;AF$1,Распис!$D$4:$D$300,"&gt;="&amp;AF$1),SUMIF(База!$B$3:$B$305,$A179,База!$H$3:$H$152))</f>
        <v>0</v>
      </c>
      <c r="AG179" s="46">
        <f t="shared" ca="1" si="25"/>
        <v>0</v>
      </c>
      <c r="AH179" s="46">
        <f ca="1">AG179-SUMIFS(Распред!$G$4:$G$300,Распред!$B$4:$B$300,"январь",Распред!$F$4:$F$300,A179)</f>
        <v>0</v>
      </c>
      <c r="AI179" s="46">
        <f ca="1">AH179+(COUNTIF(B179:AF179,"КД")+SUMIFS(Распред!$AH$4:$AH$300,Распред!$F$4:$F$300,A179,Распред!$B$4:$B$300,"январь"))*4</f>
        <v>20</v>
      </c>
      <c r="AJ179" s="46">
        <f t="shared" ca="1" si="26"/>
        <v>0</v>
      </c>
      <c r="AK179" s="46">
        <f t="shared" ca="1" si="27"/>
        <v>0</v>
      </c>
      <c r="AL179" s="46">
        <f>SUMIFS(Распред!$K$4:$K$300,Распред!$B$4:$B$300,"январь",Распред!$J$4:$J$300,A179)+SUMIFS(Распред!$M$4:$M$300,Распред!$B$4:$B$300,"январь",Распред!$L$4:$L$300,A179)+SUMIFS(Распред!$O$4:$O$300,Распред!$B$4:$B$300,"январь",Распред!$N$4:$N$300,A179)+SUMIFS(Распред!$Q$4:$Q$300,Распред!$B$4:$B$300,"январь",Распред!$P$4:$P$300,A179)+SUMIFS(Распред!$S$4:$S$300,Распред!$B$4:$B$300,"январь",Распред!$R$4:$R$300,A179)+SUMIFS(Распред!$U$4:$U$300,Распред!$B$4:$B$300,"январь",Распред!$T$4:$T$300,A179)+SUMIFS(Распред!$W$4:$W$300,Распред!$B$4:$B$300,"январь",Распред!$V$4:$V$300,A179)+SUMIFS(Распред!$Y$4:$Y$300,Распред!$B$4:$B$300,"январь",Распред!$X$4:$X$300,A179)+SUMIFS(Распред!$AA$4:$AA$300,Распред!$B$4:$B$300,"январь",Распред!$Z$4:$Z$300,A179)+SUMIFS(Распред!$AC$4:$AC$300,Распред!$B$4:$B$300,"январь",Распред!$AB$4:$AB$300,A179)</f>
        <v>0</v>
      </c>
      <c r="AM179" s="46">
        <f t="shared" ca="1" si="28"/>
        <v>0</v>
      </c>
      <c r="AN179" s="46">
        <f t="shared" ca="1" si="29"/>
        <v>0</v>
      </c>
      <c r="AO179" s="46">
        <f t="shared" ca="1" si="30"/>
        <v>0</v>
      </c>
      <c r="AP179" s="46"/>
      <c r="AQ179" s="46">
        <f t="shared" ca="1" si="31"/>
        <v>0</v>
      </c>
      <c r="AR179" s="47"/>
      <c r="AS179" s="47">
        <f t="shared" ca="1" si="32"/>
        <v>0</v>
      </c>
      <c r="AT179" s="47"/>
      <c r="AU179" s="47"/>
      <c r="AV179" s="47"/>
      <c r="AW179" s="47"/>
      <c r="AX179" s="47"/>
      <c r="AY179" s="47"/>
      <c r="AZ179" s="47"/>
      <c r="BA179" s="47"/>
      <c r="BB179" s="47"/>
    </row>
    <row r="180" spans="1:54" x14ac:dyDescent="0.25">
      <c r="A180" s="47">
        <f>База!B180</f>
        <v>0</v>
      </c>
      <c r="B180" s="46" t="s">
        <v>24</v>
      </c>
      <c r="C180" s="46" t="s">
        <v>24</v>
      </c>
      <c r="D180" s="46" t="s">
        <v>25</v>
      </c>
      <c r="E180" s="46" t="s">
        <v>25</v>
      </c>
      <c r="F180" s="46" t="s">
        <v>25</v>
      </c>
      <c r="G180" s="46" t="s">
        <v>25</v>
      </c>
      <c r="H180" s="46" t="s">
        <v>23</v>
      </c>
      <c r="I180" s="46" t="s">
        <v>25</v>
      </c>
      <c r="J180" s="46">
        <f ca="1">IF(COUNTIFS(Распис!$B$4:$B$300,$A180,Распис!$C$4:$C$300,"&lt;="&amp;J$1,Распис!$D$4:$D$300,"&gt;="&amp;J$1)&gt;0,SUMIFS(Распис!$G$4:$G$300,Распис!$B$4:$B$300,$A180,Распис!$C$4:$C$300,"&lt;="&amp;J$1,Распис!$D$4:$D$300,"&gt;="&amp;J$1),SUMIF(База!$B$3:$B$305,$A180,База!$G$3:$G$152))</f>
        <v>0</v>
      </c>
      <c r="K180" s="46">
        <f ca="1">IF(COUNTIFS(Распис!$B$4:$B$300,$A180,Распис!$C$4:$C$300,"&lt;="&amp;K$1,Распис!$D$4:$D$300,"&gt;="&amp;K$1)&gt;0,SUMIFS(Распис!$H$4:$H$300,Распис!$B$4:$B$300,$A180,Распис!$C$4:$C$300,"&lt;="&amp;K$1,Распис!$D$4:$D$300,"&gt;="&amp;K$1),SUMIF(База!$B$3:$B$305,$A180,База!$H$3:$H$152))</f>
        <v>0</v>
      </c>
      <c r="L180" s="46">
        <f ca="1">IF(COUNTIFS(Распис!$B$4:$B$300,$A180,Распис!$C$4:$C$300,"&lt;="&amp;L$1,Распис!$D$4:$D$300,"&gt;="&amp;L$1)&gt;0,SUMIFS(Распис!$I$4:$I$300,Распис!$B$4:$B$300,$A180,Распис!$C$4:$C$300,"&lt;="&amp;L$1,Распис!$D$4:$D$300,"&gt;="&amp;L$1),SUMIF(База!$B$3:$B$305,$A180,База!$I$3:$I$152))</f>
        <v>0</v>
      </c>
      <c r="M180" s="46">
        <f ca="1">IF(COUNTIFS(Распис!$B$4:$B$300,$A180,Распис!$C$4:$C$300,"&lt;="&amp;M$1,Распис!$D$4:$D$300,"&gt;="&amp;M$1)&gt;0,SUMIFS(Распис!$J$4:$J$300,Распис!$B$4:$B$300,$A180,Распис!$C$4:$C$300,"&lt;="&amp;M$1,Распис!$D$4:$D$300,"&gt;="&amp;M$1),SUMIF(База!$B$3:$B$305,$A180,База!$J$3:$J$152))</f>
        <v>0</v>
      </c>
      <c r="N180" s="46">
        <f ca="1">IF(COUNTIFS(Распис!$B$4:$B$300,$A180,Распис!$C$4:$C$300,"&lt;="&amp;N$1,Распис!$D$4:$D$300,"&gt;="&amp;N$1)&gt;0,SUMIFS(Распис!$K$4:$K$300,Распис!$B$4:$B$300,$A180,Распис!$C$4:$C$300,"&lt;="&amp;N$1,Распис!$D$4:$D$300,"&gt;="&amp;N$1),SUMIF(База!$B$3:$B$305,$A180,База!$K$3:$K$152))</f>
        <v>0</v>
      </c>
      <c r="O180" s="46" t="s">
        <v>23</v>
      </c>
      <c r="P180" s="46">
        <f ca="1">IF(COUNTIFS(Распис!$B$4:$B$300,$A180,Распис!$C$4:$C$300,"&lt;="&amp;P$1,Распис!$D$4:$D$300,"&gt;="&amp;P$1)&gt;0,SUMIFS(Распис!$F$4:$F$300,Распис!$B$4:$B$300,$A180,Распис!$C$4:$C$300,"&lt;="&amp;P$1,Распис!$D$4:$D$300,"&gt;="&amp;P$1),SUMIF(База!$B$3:$B$305,$A180,База!$F$3:$F$152))</f>
        <v>0</v>
      </c>
      <c r="Q180" s="46">
        <f ca="1">IF(COUNTIFS(Распис!$B$4:$B$300,$A180,Распис!$C$4:$C$300,"&lt;="&amp;Q$1,Распис!$D$4:$D$300,"&gt;="&amp;Q$1)&gt;0,SUMIFS(Распис!$G$4:$G$300,Распис!$B$4:$B$300,$A180,Распис!$C$4:$C$300,"&lt;="&amp;Q$1,Распис!$D$4:$D$300,"&gt;="&amp;Q$1),SUMIF(База!$B$3:$B$305,$A180,База!$G$3:$G$152))</f>
        <v>0</v>
      </c>
      <c r="R180" s="46">
        <f ca="1">IF(COUNTIFS(Распис!$B$4:$B$300,$A180,Распис!$C$4:$C$300,"&lt;="&amp;R$1,Распис!$D$4:$D$300,"&gt;="&amp;R$1)&gt;0,SUMIFS(Распис!$H$4:$H$300,Распис!$B$4:$B$300,$A180,Распис!$C$4:$C$300,"&lt;="&amp;R$1,Распис!$D$4:$D$300,"&gt;="&amp;R$1),SUMIF(База!$B$3:$B$305,$A180,База!$H$3:$H$152))</f>
        <v>0</v>
      </c>
      <c r="S180" s="46">
        <f ca="1">IF(COUNTIFS(Распис!$B$4:$B$300,$A180,Распис!$C$4:$C$300,"&lt;="&amp;S$1,Распис!$D$4:$D$300,"&gt;="&amp;S$1)&gt;0,SUMIFS(Распис!$I$4:$I$300,Распис!$B$4:$B$300,$A180,Распис!$C$4:$C$300,"&lt;="&amp;S$1,Распис!$D$4:$D$300,"&gt;="&amp;S$1),SUMIF(База!$B$3:$B$305,$A180,База!$I$3:$I$152))</f>
        <v>0</v>
      </c>
      <c r="T180" s="46">
        <f ca="1">IF(COUNTIFS(Распис!$B$4:$B$300,$A180,Распис!$C$4:$C$300,"&lt;="&amp;T$1,Распис!$D$4:$D$300,"&gt;="&amp;T$1)&gt;0,SUMIFS(Распис!$J$4:$J$300,Распис!$B$4:$B$300,$A180,Распис!$C$4:$C$300,"&lt;="&amp;T$1,Распис!$D$4:$D$300,"&gt;="&amp;T$1),SUMIF(База!$B$3:$B$305,$A180,База!$J$3:$J$152))</f>
        <v>0</v>
      </c>
      <c r="U180" s="46">
        <f ca="1">IF(COUNTIFS(Распис!$B$4:$B$300,$A180,Распис!$C$4:$C$300,"&lt;="&amp;U$1,Распис!$D$4:$D$300,"&gt;="&amp;U$1)&gt;0,SUMIFS(Распис!$K$4:$K$300,Распис!$B$4:$B$300,$A180,Распис!$C$4:$C$300,"&lt;="&amp;U$1,Распис!$D$4:$D$300,"&gt;="&amp;U$1),SUMIF(База!$B$3:$B$305,$A180,База!$K$3:$K$152))</f>
        <v>0</v>
      </c>
      <c r="V180" s="46" t="s">
        <v>23</v>
      </c>
      <c r="W180" s="46">
        <f ca="1">IF(COUNTIFS(Распис!$B$4:$B$300,$A180,Распис!$C$4:$C$300,"&lt;="&amp;W$1,Распис!$D$4:$D$300,"&gt;="&amp;W$1)&gt;0,SUMIFS(Распис!$F$4:$F$300,Распис!$B$4:$B$300,$A180,Распис!$C$4:$C$300,"&lt;="&amp;W$1,Распис!$D$4:$D$300,"&gt;="&amp;W$1),SUMIF(База!$B$3:$B$305,$A180,База!$F$3:$F$152))</f>
        <v>0</v>
      </c>
      <c r="X180" s="46">
        <f ca="1">IF(COUNTIFS(Распис!$B$4:$B$300,$A180,Распис!$C$4:$C$300,"&lt;="&amp;X$1,Распис!$D$4:$D$300,"&gt;="&amp;X$1)&gt;0,SUMIFS(Распис!$G$4:$G$300,Распис!$B$4:$B$300,$A180,Распис!$C$4:$C$300,"&lt;="&amp;X$1,Распис!$D$4:$D$300,"&gt;="&amp;X$1),SUMIF(База!$B$3:$B$305,$A180,База!$G$3:$G$152))</f>
        <v>0</v>
      </c>
      <c r="Y180" s="46">
        <f ca="1">IF(COUNTIFS(Распис!$B$4:$B$300,$A180,Распис!$C$4:$C$300,"&lt;="&amp;Y$1,Распис!$D$4:$D$300,"&gt;="&amp;Y$1)&gt;0,SUMIFS(Распис!$H$4:$H$300,Распис!$B$4:$B$300,$A180,Распис!$C$4:$C$300,"&lt;="&amp;Y$1,Распис!$D$4:$D$300,"&gt;="&amp;Y$1),SUMIF(База!$B$3:$B$305,$A180,База!$H$3:$H$152))</f>
        <v>0</v>
      </c>
      <c r="Z180" s="46">
        <f ca="1">IF(COUNTIFS(Распис!$B$4:$B$300,$A180,Распис!$C$4:$C$300,"&lt;="&amp;Z$1,Распис!$D$4:$D$300,"&gt;="&amp;Z$1)&gt;0,SUMIFS(Распис!$I$4:$I$300,Распис!$B$4:$B$300,$A180,Распис!$C$4:$C$300,"&lt;="&amp;Z$1,Распис!$D$4:$D$300,"&gt;="&amp;Z$1),SUMIF(База!$B$3:$B$305,$A180,База!$I$3:$I$152))</f>
        <v>0</v>
      </c>
      <c r="AA180" s="46">
        <f ca="1">IF(COUNTIFS(Распис!$B$4:$B$300,$A180,Распис!$C$4:$C$300,"&lt;="&amp;AA$1,Распис!$D$4:$D$300,"&gt;="&amp;AA$1)&gt;0,SUMIFS(Распис!$J$4:$J$300,Распис!$B$4:$B$300,$A180,Распис!$C$4:$C$300,"&lt;="&amp;AA$1,Распис!$D$4:$D$300,"&gt;="&amp;AA$1),SUMIF(База!$B$3:$B$305,$A180,База!$J$3:$J$152))</f>
        <v>0</v>
      </c>
      <c r="AB180" s="46">
        <f ca="1">IF(COUNTIFS(Распис!$B$4:$B$300,$A180,Распис!$C$4:$C$300,"&lt;="&amp;AB$1,Распис!$D$4:$D$300,"&gt;="&amp;AB$1)&gt;0,SUMIFS(Распис!$K$4:$K$300,Распис!$B$4:$B$300,$A180,Распис!$C$4:$C$300,"&lt;="&amp;AB$1,Распис!$D$4:$D$300,"&gt;="&amp;AB$1),SUMIF(База!$B$3:$B$305,$A180,База!$K$3:$K$152))</f>
        <v>0</v>
      </c>
      <c r="AC180" s="46" t="s">
        <v>23</v>
      </c>
      <c r="AD180" s="46">
        <f ca="1">IF(COUNTIFS(Распис!$B$4:$B$300,$A180,Распис!$C$4:$C$300,"&lt;="&amp;AD$1,Распис!$D$4:$D$300,"&gt;="&amp;AD$1)&gt;0,SUMIFS(Распис!$F$4:$F$300,Распис!$B$4:$B$300,$A180,Распис!$C$4:$C$300,"&lt;="&amp;AD$1,Распис!$D$4:$D$300,"&gt;="&amp;AD$1),SUMIF(База!$B$3:$B$305,$A180,База!$F$3:$F$152))</f>
        <v>0</v>
      </c>
      <c r="AE180" s="46">
        <f ca="1">IF(COUNTIFS(Распис!$B$4:$B$300,$A180,Распис!$C$4:$C$300,"&lt;="&amp;AE$1,Распис!$D$4:$D$300,"&gt;="&amp;AE$1)&gt;0,SUMIFS(Распис!$G$4:$G$300,Распис!$B$4:$B$300,$A180,Распис!$C$4:$C$300,"&lt;="&amp;AE$1,Распис!$D$4:$D$300,"&gt;="&amp;AE$1),SUMIF(База!$B$3:$B$305,$A180,База!$G$3:$G$152))</f>
        <v>0</v>
      </c>
      <c r="AF180" s="46">
        <f ca="1">IF(COUNTIFS(Распис!$B$4:$B$300,$A180,Распис!$C$4:$C$300,"&lt;="&amp;AF$1,Распис!$D$4:$D$300,"&gt;="&amp;AF$1)&gt;0,SUMIFS(Распис!$H$4:$H$300,Распис!$B$4:$B$300,$A180,Распис!$C$4:$C$300,"&lt;="&amp;AF$1,Распис!$D$4:$D$300,"&gt;="&amp;AF$1),SUMIF(База!$B$3:$B$305,$A180,База!$H$3:$H$152))</f>
        <v>0</v>
      </c>
      <c r="AG180" s="46">
        <f t="shared" ca="1" si="25"/>
        <v>0</v>
      </c>
      <c r="AH180" s="46">
        <f ca="1">AG180-SUMIFS(Распред!$G$4:$G$300,Распред!$B$4:$B$300,"январь",Распред!$F$4:$F$300,A180)</f>
        <v>0</v>
      </c>
      <c r="AI180" s="46">
        <f ca="1">AH180+(COUNTIF(B180:AF180,"КД")+SUMIFS(Распред!$AH$4:$AH$300,Распред!$F$4:$F$300,A180,Распред!$B$4:$B$300,"январь"))*4</f>
        <v>20</v>
      </c>
      <c r="AJ180" s="46">
        <f t="shared" ca="1" si="26"/>
        <v>0</v>
      </c>
      <c r="AK180" s="46">
        <f t="shared" ca="1" si="27"/>
        <v>0</v>
      </c>
      <c r="AL180" s="46">
        <f>SUMIFS(Распред!$K$4:$K$300,Распред!$B$4:$B$300,"январь",Распред!$J$4:$J$300,A180)+SUMIFS(Распред!$M$4:$M$300,Распред!$B$4:$B$300,"январь",Распред!$L$4:$L$300,A180)+SUMIFS(Распред!$O$4:$O$300,Распред!$B$4:$B$300,"январь",Распред!$N$4:$N$300,A180)+SUMIFS(Распред!$Q$4:$Q$300,Распред!$B$4:$B$300,"январь",Распред!$P$4:$P$300,A180)+SUMIFS(Распред!$S$4:$S$300,Распред!$B$4:$B$300,"январь",Распред!$R$4:$R$300,A180)+SUMIFS(Распред!$U$4:$U$300,Распред!$B$4:$B$300,"январь",Распред!$T$4:$T$300,A180)+SUMIFS(Распред!$W$4:$W$300,Распред!$B$4:$B$300,"январь",Распред!$V$4:$V$300,A180)+SUMIFS(Распред!$Y$4:$Y$300,Распред!$B$4:$B$300,"январь",Распред!$X$4:$X$300,A180)+SUMIFS(Распред!$AA$4:$AA$300,Распред!$B$4:$B$300,"январь",Распред!$Z$4:$Z$300,A180)+SUMIFS(Распред!$AC$4:$AC$300,Распред!$B$4:$B$300,"январь",Распред!$AB$4:$AB$300,A180)</f>
        <v>0</v>
      </c>
      <c r="AM180" s="46">
        <f t="shared" ca="1" si="28"/>
        <v>0</v>
      </c>
      <c r="AN180" s="46">
        <f t="shared" ca="1" si="29"/>
        <v>0</v>
      </c>
      <c r="AO180" s="46">
        <f t="shared" ca="1" si="30"/>
        <v>0</v>
      </c>
      <c r="AP180" s="46"/>
      <c r="AQ180" s="46">
        <f t="shared" ca="1" si="31"/>
        <v>0</v>
      </c>
      <c r="AR180" s="47"/>
      <c r="AS180" s="47">
        <f t="shared" ca="1" si="32"/>
        <v>0</v>
      </c>
      <c r="AT180" s="47"/>
      <c r="AU180" s="47"/>
      <c r="AV180" s="47"/>
      <c r="AW180" s="47"/>
      <c r="AX180" s="47"/>
      <c r="AY180" s="47"/>
      <c r="AZ180" s="47"/>
      <c r="BA180" s="47"/>
      <c r="BB180" s="47"/>
    </row>
    <row r="181" spans="1:54" x14ac:dyDescent="0.25">
      <c r="A181" s="47">
        <f>База!B181</f>
        <v>0</v>
      </c>
      <c r="B181" s="46" t="s">
        <v>24</v>
      </c>
      <c r="C181" s="46" t="s">
        <v>24</v>
      </c>
      <c r="D181" s="46" t="s">
        <v>25</v>
      </c>
      <c r="E181" s="46" t="s">
        <v>25</v>
      </c>
      <c r="F181" s="46" t="s">
        <v>25</v>
      </c>
      <c r="G181" s="46" t="s">
        <v>25</v>
      </c>
      <c r="H181" s="46" t="s">
        <v>23</v>
      </c>
      <c r="I181" s="46" t="s">
        <v>25</v>
      </c>
      <c r="J181" s="46">
        <f ca="1">IF(COUNTIFS(Распис!$B$4:$B$300,$A181,Распис!$C$4:$C$300,"&lt;="&amp;J$1,Распис!$D$4:$D$300,"&gt;="&amp;J$1)&gt;0,SUMIFS(Распис!$G$4:$G$300,Распис!$B$4:$B$300,$A181,Распис!$C$4:$C$300,"&lt;="&amp;J$1,Распис!$D$4:$D$300,"&gt;="&amp;J$1),SUMIF(База!$B$3:$B$305,$A181,База!$G$3:$G$152))</f>
        <v>0</v>
      </c>
      <c r="K181" s="46">
        <f ca="1">IF(COUNTIFS(Распис!$B$4:$B$300,$A181,Распис!$C$4:$C$300,"&lt;="&amp;K$1,Распис!$D$4:$D$300,"&gt;="&amp;K$1)&gt;0,SUMIFS(Распис!$H$4:$H$300,Распис!$B$4:$B$300,$A181,Распис!$C$4:$C$300,"&lt;="&amp;K$1,Распис!$D$4:$D$300,"&gt;="&amp;K$1),SUMIF(База!$B$3:$B$305,$A181,База!$H$3:$H$152))</f>
        <v>0</v>
      </c>
      <c r="L181" s="46">
        <f ca="1">IF(COUNTIFS(Распис!$B$4:$B$300,$A181,Распис!$C$4:$C$300,"&lt;="&amp;L$1,Распис!$D$4:$D$300,"&gt;="&amp;L$1)&gt;0,SUMIFS(Распис!$I$4:$I$300,Распис!$B$4:$B$300,$A181,Распис!$C$4:$C$300,"&lt;="&amp;L$1,Распис!$D$4:$D$300,"&gt;="&amp;L$1),SUMIF(База!$B$3:$B$305,$A181,База!$I$3:$I$152))</f>
        <v>0</v>
      </c>
      <c r="M181" s="46">
        <f ca="1">IF(COUNTIFS(Распис!$B$4:$B$300,$A181,Распис!$C$4:$C$300,"&lt;="&amp;M$1,Распис!$D$4:$D$300,"&gt;="&amp;M$1)&gt;0,SUMIFS(Распис!$J$4:$J$300,Распис!$B$4:$B$300,$A181,Распис!$C$4:$C$300,"&lt;="&amp;M$1,Распис!$D$4:$D$300,"&gt;="&amp;M$1),SUMIF(База!$B$3:$B$305,$A181,База!$J$3:$J$152))</f>
        <v>0</v>
      </c>
      <c r="N181" s="46">
        <f ca="1">IF(COUNTIFS(Распис!$B$4:$B$300,$A181,Распис!$C$4:$C$300,"&lt;="&amp;N$1,Распис!$D$4:$D$300,"&gt;="&amp;N$1)&gt;0,SUMIFS(Распис!$K$4:$K$300,Распис!$B$4:$B$300,$A181,Распис!$C$4:$C$300,"&lt;="&amp;N$1,Распис!$D$4:$D$300,"&gt;="&amp;N$1),SUMIF(База!$B$3:$B$305,$A181,База!$K$3:$K$152))</f>
        <v>0</v>
      </c>
      <c r="O181" s="46" t="s">
        <v>23</v>
      </c>
      <c r="P181" s="46">
        <f ca="1">IF(COUNTIFS(Распис!$B$4:$B$300,$A181,Распис!$C$4:$C$300,"&lt;="&amp;P$1,Распис!$D$4:$D$300,"&gt;="&amp;P$1)&gt;0,SUMIFS(Распис!$F$4:$F$300,Распис!$B$4:$B$300,$A181,Распис!$C$4:$C$300,"&lt;="&amp;P$1,Распис!$D$4:$D$300,"&gt;="&amp;P$1),SUMIF(База!$B$3:$B$305,$A181,База!$F$3:$F$152))</f>
        <v>0</v>
      </c>
      <c r="Q181" s="46">
        <f ca="1">IF(COUNTIFS(Распис!$B$4:$B$300,$A181,Распис!$C$4:$C$300,"&lt;="&amp;Q$1,Распис!$D$4:$D$300,"&gt;="&amp;Q$1)&gt;0,SUMIFS(Распис!$G$4:$G$300,Распис!$B$4:$B$300,$A181,Распис!$C$4:$C$300,"&lt;="&amp;Q$1,Распис!$D$4:$D$300,"&gt;="&amp;Q$1),SUMIF(База!$B$3:$B$305,$A181,База!$G$3:$G$152))</f>
        <v>0</v>
      </c>
      <c r="R181" s="46">
        <f ca="1">IF(COUNTIFS(Распис!$B$4:$B$300,$A181,Распис!$C$4:$C$300,"&lt;="&amp;R$1,Распис!$D$4:$D$300,"&gt;="&amp;R$1)&gt;0,SUMIFS(Распис!$H$4:$H$300,Распис!$B$4:$B$300,$A181,Распис!$C$4:$C$300,"&lt;="&amp;R$1,Распис!$D$4:$D$300,"&gt;="&amp;R$1),SUMIF(База!$B$3:$B$305,$A181,База!$H$3:$H$152))</f>
        <v>0</v>
      </c>
      <c r="S181" s="46">
        <f ca="1">IF(COUNTIFS(Распис!$B$4:$B$300,$A181,Распис!$C$4:$C$300,"&lt;="&amp;S$1,Распис!$D$4:$D$300,"&gt;="&amp;S$1)&gt;0,SUMIFS(Распис!$I$4:$I$300,Распис!$B$4:$B$300,$A181,Распис!$C$4:$C$300,"&lt;="&amp;S$1,Распис!$D$4:$D$300,"&gt;="&amp;S$1),SUMIF(База!$B$3:$B$305,$A181,База!$I$3:$I$152))</f>
        <v>0</v>
      </c>
      <c r="T181" s="46">
        <f ca="1">IF(COUNTIFS(Распис!$B$4:$B$300,$A181,Распис!$C$4:$C$300,"&lt;="&amp;T$1,Распис!$D$4:$D$300,"&gt;="&amp;T$1)&gt;0,SUMIFS(Распис!$J$4:$J$300,Распис!$B$4:$B$300,$A181,Распис!$C$4:$C$300,"&lt;="&amp;T$1,Распис!$D$4:$D$300,"&gt;="&amp;T$1),SUMIF(База!$B$3:$B$305,$A181,База!$J$3:$J$152))</f>
        <v>0</v>
      </c>
      <c r="U181" s="46">
        <f ca="1">IF(COUNTIFS(Распис!$B$4:$B$300,$A181,Распис!$C$4:$C$300,"&lt;="&amp;U$1,Распис!$D$4:$D$300,"&gt;="&amp;U$1)&gt;0,SUMIFS(Распис!$K$4:$K$300,Распис!$B$4:$B$300,$A181,Распис!$C$4:$C$300,"&lt;="&amp;U$1,Распис!$D$4:$D$300,"&gt;="&amp;U$1),SUMIF(База!$B$3:$B$305,$A181,База!$K$3:$K$152))</f>
        <v>0</v>
      </c>
      <c r="V181" s="46" t="s">
        <v>23</v>
      </c>
      <c r="W181" s="46">
        <f ca="1">IF(COUNTIFS(Распис!$B$4:$B$300,$A181,Распис!$C$4:$C$300,"&lt;="&amp;W$1,Распис!$D$4:$D$300,"&gt;="&amp;W$1)&gt;0,SUMIFS(Распис!$F$4:$F$300,Распис!$B$4:$B$300,$A181,Распис!$C$4:$C$300,"&lt;="&amp;W$1,Распис!$D$4:$D$300,"&gt;="&amp;W$1),SUMIF(База!$B$3:$B$305,$A181,База!$F$3:$F$152))</f>
        <v>0</v>
      </c>
      <c r="X181" s="46">
        <f ca="1">IF(COUNTIFS(Распис!$B$4:$B$300,$A181,Распис!$C$4:$C$300,"&lt;="&amp;X$1,Распис!$D$4:$D$300,"&gt;="&amp;X$1)&gt;0,SUMIFS(Распис!$G$4:$G$300,Распис!$B$4:$B$300,$A181,Распис!$C$4:$C$300,"&lt;="&amp;X$1,Распис!$D$4:$D$300,"&gt;="&amp;X$1),SUMIF(База!$B$3:$B$305,$A181,База!$G$3:$G$152))</f>
        <v>0</v>
      </c>
      <c r="Y181" s="46">
        <f ca="1">IF(COUNTIFS(Распис!$B$4:$B$300,$A181,Распис!$C$4:$C$300,"&lt;="&amp;Y$1,Распис!$D$4:$D$300,"&gt;="&amp;Y$1)&gt;0,SUMIFS(Распис!$H$4:$H$300,Распис!$B$4:$B$300,$A181,Распис!$C$4:$C$300,"&lt;="&amp;Y$1,Распис!$D$4:$D$300,"&gt;="&amp;Y$1),SUMIF(База!$B$3:$B$305,$A181,База!$H$3:$H$152))</f>
        <v>0</v>
      </c>
      <c r="Z181" s="46">
        <f ca="1">IF(COUNTIFS(Распис!$B$4:$B$300,$A181,Распис!$C$4:$C$300,"&lt;="&amp;Z$1,Распис!$D$4:$D$300,"&gt;="&amp;Z$1)&gt;0,SUMIFS(Распис!$I$4:$I$300,Распис!$B$4:$B$300,$A181,Распис!$C$4:$C$300,"&lt;="&amp;Z$1,Распис!$D$4:$D$300,"&gt;="&amp;Z$1),SUMIF(База!$B$3:$B$305,$A181,База!$I$3:$I$152))</f>
        <v>0</v>
      </c>
      <c r="AA181" s="46">
        <f ca="1">IF(COUNTIFS(Распис!$B$4:$B$300,$A181,Распис!$C$4:$C$300,"&lt;="&amp;AA$1,Распис!$D$4:$D$300,"&gt;="&amp;AA$1)&gt;0,SUMIFS(Распис!$J$4:$J$300,Распис!$B$4:$B$300,$A181,Распис!$C$4:$C$300,"&lt;="&amp;AA$1,Распис!$D$4:$D$300,"&gt;="&amp;AA$1),SUMIF(База!$B$3:$B$305,$A181,База!$J$3:$J$152))</f>
        <v>0</v>
      </c>
      <c r="AB181" s="46">
        <f ca="1">IF(COUNTIFS(Распис!$B$4:$B$300,$A181,Распис!$C$4:$C$300,"&lt;="&amp;AB$1,Распис!$D$4:$D$300,"&gt;="&amp;AB$1)&gt;0,SUMIFS(Распис!$K$4:$K$300,Распис!$B$4:$B$300,$A181,Распис!$C$4:$C$300,"&lt;="&amp;AB$1,Распис!$D$4:$D$300,"&gt;="&amp;AB$1),SUMIF(База!$B$3:$B$305,$A181,База!$K$3:$K$152))</f>
        <v>0</v>
      </c>
      <c r="AC181" s="46" t="s">
        <v>23</v>
      </c>
      <c r="AD181" s="46">
        <f ca="1">IF(COUNTIFS(Распис!$B$4:$B$300,$A181,Распис!$C$4:$C$300,"&lt;="&amp;AD$1,Распис!$D$4:$D$300,"&gt;="&amp;AD$1)&gt;0,SUMIFS(Распис!$F$4:$F$300,Распис!$B$4:$B$300,$A181,Распис!$C$4:$C$300,"&lt;="&amp;AD$1,Распис!$D$4:$D$300,"&gt;="&amp;AD$1),SUMIF(База!$B$3:$B$305,$A181,База!$F$3:$F$152))</f>
        <v>0</v>
      </c>
      <c r="AE181" s="46">
        <f ca="1">IF(COUNTIFS(Распис!$B$4:$B$300,$A181,Распис!$C$4:$C$300,"&lt;="&amp;AE$1,Распис!$D$4:$D$300,"&gt;="&amp;AE$1)&gt;0,SUMIFS(Распис!$G$4:$G$300,Распис!$B$4:$B$300,$A181,Распис!$C$4:$C$300,"&lt;="&amp;AE$1,Распис!$D$4:$D$300,"&gt;="&amp;AE$1),SUMIF(База!$B$3:$B$305,$A181,База!$G$3:$G$152))</f>
        <v>0</v>
      </c>
      <c r="AF181" s="46">
        <f ca="1">IF(COUNTIFS(Распис!$B$4:$B$300,$A181,Распис!$C$4:$C$300,"&lt;="&amp;AF$1,Распис!$D$4:$D$300,"&gt;="&amp;AF$1)&gt;0,SUMIFS(Распис!$H$4:$H$300,Распис!$B$4:$B$300,$A181,Распис!$C$4:$C$300,"&lt;="&amp;AF$1,Распис!$D$4:$D$300,"&gt;="&amp;AF$1),SUMIF(База!$B$3:$B$305,$A181,База!$H$3:$H$152))</f>
        <v>0</v>
      </c>
      <c r="AG181" s="46">
        <f t="shared" ca="1" si="25"/>
        <v>0</v>
      </c>
      <c r="AH181" s="46">
        <f ca="1">AG181-SUMIFS(Распред!$G$4:$G$300,Распред!$B$4:$B$300,"январь",Распред!$F$4:$F$300,A181)</f>
        <v>0</v>
      </c>
      <c r="AI181" s="46">
        <f ca="1">AH181+(COUNTIF(B181:AF181,"КД")+SUMIFS(Распред!$AH$4:$AH$300,Распред!$F$4:$F$300,A181,Распред!$B$4:$B$300,"январь"))*4</f>
        <v>20</v>
      </c>
      <c r="AJ181" s="46">
        <f t="shared" ca="1" si="26"/>
        <v>0</v>
      </c>
      <c r="AK181" s="46">
        <f t="shared" ca="1" si="27"/>
        <v>0</v>
      </c>
      <c r="AL181" s="46">
        <f>SUMIFS(Распред!$K$4:$K$300,Распред!$B$4:$B$300,"январь",Распред!$J$4:$J$300,A181)+SUMIFS(Распред!$M$4:$M$300,Распред!$B$4:$B$300,"январь",Распред!$L$4:$L$300,A181)+SUMIFS(Распред!$O$4:$O$300,Распред!$B$4:$B$300,"январь",Распред!$N$4:$N$300,A181)+SUMIFS(Распред!$Q$4:$Q$300,Распред!$B$4:$B$300,"январь",Распред!$P$4:$P$300,A181)+SUMIFS(Распред!$S$4:$S$300,Распред!$B$4:$B$300,"январь",Распред!$R$4:$R$300,A181)+SUMIFS(Распред!$U$4:$U$300,Распред!$B$4:$B$300,"январь",Распред!$T$4:$T$300,A181)+SUMIFS(Распред!$W$4:$W$300,Распред!$B$4:$B$300,"январь",Распред!$V$4:$V$300,A181)+SUMIFS(Распред!$Y$4:$Y$300,Распред!$B$4:$B$300,"январь",Распред!$X$4:$X$300,A181)+SUMIFS(Распред!$AA$4:$AA$300,Распред!$B$4:$B$300,"январь",Распред!$Z$4:$Z$300,A181)+SUMIFS(Распред!$AC$4:$AC$300,Распред!$B$4:$B$300,"январь",Распред!$AB$4:$AB$300,A181)</f>
        <v>0</v>
      </c>
      <c r="AM181" s="46">
        <f t="shared" ca="1" si="28"/>
        <v>0</v>
      </c>
      <c r="AN181" s="46">
        <f t="shared" ca="1" si="29"/>
        <v>0</v>
      </c>
      <c r="AO181" s="46">
        <f t="shared" ca="1" si="30"/>
        <v>0</v>
      </c>
      <c r="AP181" s="46"/>
      <c r="AQ181" s="46">
        <f t="shared" ca="1" si="31"/>
        <v>0</v>
      </c>
      <c r="AR181" s="47"/>
      <c r="AS181" s="47">
        <f t="shared" ca="1" si="32"/>
        <v>0</v>
      </c>
      <c r="AT181" s="47"/>
      <c r="AU181" s="47"/>
      <c r="AV181" s="47"/>
      <c r="AW181" s="47"/>
      <c r="AX181" s="47"/>
      <c r="AY181" s="47"/>
      <c r="AZ181" s="47"/>
      <c r="BA181" s="47"/>
      <c r="BB181" s="47"/>
    </row>
    <row r="182" spans="1:54" x14ac:dyDescent="0.25">
      <c r="A182" s="47">
        <f>База!B182</f>
        <v>0</v>
      </c>
      <c r="B182" s="46" t="s">
        <v>24</v>
      </c>
      <c r="C182" s="46" t="s">
        <v>24</v>
      </c>
      <c r="D182" s="46" t="s">
        <v>25</v>
      </c>
      <c r="E182" s="46" t="s">
        <v>25</v>
      </c>
      <c r="F182" s="46" t="s">
        <v>25</v>
      </c>
      <c r="G182" s="46" t="s">
        <v>25</v>
      </c>
      <c r="H182" s="46" t="s">
        <v>23</v>
      </c>
      <c r="I182" s="46" t="s">
        <v>25</v>
      </c>
      <c r="J182" s="46">
        <f ca="1">IF(COUNTIFS(Распис!$B$4:$B$300,$A182,Распис!$C$4:$C$300,"&lt;="&amp;J$1,Распис!$D$4:$D$300,"&gt;="&amp;J$1)&gt;0,SUMIFS(Распис!$G$4:$G$300,Распис!$B$4:$B$300,$A182,Распис!$C$4:$C$300,"&lt;="&amp;J$1,Распис!$D$4:$D$300,"&gt;="&amp;J$1),SUMIF(База!$B$3:$B$305,$A182,База!$G$3:$G$152))</f>
        <v>0</v>
      </c>
      <c r="K182" s="46">
        <f ca="1">IF(COUNTIFS(Распис!$B$4:$B$300,$A182,Распис!$C$4:$C$300,"&lt;="&amp;K$1,Распис!$D$4:$D$300,"&gt;="&amp;K$1)&gt;0,SUMIFS(Распис!$H$4:$H$300,Распис!$B$4:$B$300,$A182,Распис!$C$4:$C$300,"&lt;="&amp;K$1,Распис!$D$4:$D$300,"&gt;="&amp;K$1),SUMIF(База!$B$3:$B$305,$A182,База!$H$3:$H$152))</f>
        <v>0</v>
      </c>
      <c r="L182" s="46">
        <f ca="1">IF(COUNTIFS(Распис!$B$4:$B$300,$A182,Распис!$C$4:$C$300,"&lt;="&amp;L$1,Распис!$D$4:$D$300,"&gt;="&amp;L$1)&gt;0,SUMIFS(Распис!$I$4:$I$300,Распис!$B$4:$B$300,$A182,Распис!$C$4:$C$300,"&lt;="&amp;L$1,Распис!$D$4:$D$300,"&gt;="&amp;L$1),SUMIF(База!$B$3:$B$305,$A182,База!$I$3:$I$152))</f>
        <v>0</v>
      </c>
      <c r="M182" s="46">
        <f ca="1">IF(COUNTIFS(Распис!$B$4:$B$300,$A182,Распис!$C$4:$C$300,"&lt;="&amp;M$1,Распис!$D$4:$D$300,"&gt;="&amp;M$1)&gt;0,SUMIFS(Распис!$J$4:$J$300,Распис!$B$4:$B$300,$A182,Распис!$C$4:$C$300,"&lt;="&amp;M$1,Распис!$D$4:$D$300,"&gt;="&amp;M$1),SUMIF(База!$B$3:$B$305,$A182,База!$J$3:$J$152))</f>
        <v>0</v>
      </c>
      <c r="N182" s="46">
        <f ca="1">IF(COUNTIFS(Распис!$B$4:$B$300,$A182,Распис!$C$4:$C$300,"&lt;="&amp;N$1,Распис!$D$4:$D$300,"&gt;="&amp;N$1)&gt;0,SUMIFS(Распис!$K$4:$K$300,Распис!$B$4:$B$300,$A182,Распис!$C$4:$C$300,"&lt;="&amp;N$1,Распис!$D$4:$D$300,"&gt;="&amp;N$1),SUMIF(База!$B$3:$B$305,$A182,База!$K$3:$K$152))</f>
        <v>0</v>
      </c>
      <c r="O182" s="46" t="s">
        <v>23</v>
      </c>
      <c r="P182" s="46">
        <f ca="1">IF(COUNTIFS(Распис!$B$4:$B$300,$A182,Распис!$C$4:$C$300,"&lt;="&amp;P$1,Распис!$D$4:$D$300,"&gt;="&amp;P$1)&gt;0,SUMIFS(Распис!$F$4:$F$300,Распис!$B$4:$B$300,$A182,Распис!$C$4:$C$300,"&lt;="&amp;P$1,Распис!$D$4:$D$300,"&gt;="&amp;P$1),SUMIF(База!$B$3:$B$305,$A182,База!$F$3:$F$152))</f>
        <v>0</v>
      </c>
      <c r="Q182" s="46">
        <f ca="1">IF(COUNTIFS(Распис!$B$4:$B$300,$A182,Распис!$C$4:$C$300,"&lt;="&amp;Q$1,Распис!$D$4:$D$300,"&gt;="&amp;Q$1)&gt;0,SUMIFS(Распис!$G$4:$G$300,Распис!$B$4:$B$300,$A182,Распис!$C$4:$C$300,"&lt;="&amp;Q$1,Распис!$D$4:$D$300,"&gt;="&amp;Q$1),SUMIF(База!$B$3:$B$305,$A182,База!$G$3:$G$152))</f>
        <v>0</v>
      </c>
      <c r="R182" s="46">
        <f ca="1">IF(COUNTIFS(Распис!$B$4:$B$300,$A182,Распис!$C$4:$C$300,"&lt;="&amp;R$1,Распис!$D$4:$D$300,"&gt;="&amp;R$1)&gt;0,SUMIFS(Распис!$H$4:$H$300,Распис!$B$4:$B$300,$A182,Распис!$C$4:$C$300,"&lt;="&amp;R$1,Распис!$D$4:$D$300,"&gt;="&amp;R$1),SUMIF(База!$B$3:$B$305,$A182,База!$H$3:$H$152))</f>
        <v>0</v>
      </c>
      <c r="S182" s="46">
        <f ca="1">IF(COUNTIFS(Распис!$B$4:$B$300,$A182,Распис!$C$4:$C$300,"&lt;="&amp;S$1,Распис!$D$4:$D$300,"&gt;="&amp;S$1)&gt;0,SUMIFS(Распис!$I$4:$I$300,Распис!$B$4:$B$300,$A182,Распис!$C$4:$C$300,"&lt;="&amp;S$1,Распис!$D$4:$D$300,"&gt;="&amp;S$1),SUMIF(База!$B$3:$B$305,$A182,База!$I$3:$I$152))</f>
        <v>0</v>
      </c>
      <c r="T182" s="46">
        <f ca="1">IF(COUNTIFS(Распис!$B$4:$B$300,$A182,Распис!$C$4:$C$300,"&lt;="&amp;T$1,Распис!$D$4:$D$300,"&gt;="&amp;T$1)&gt;0,SUMIFS(Распис!$J$4:$J$300,Распис!$B$4:$B$300,$A182,Распис!$C$4:$C$300,"&lt;="&amp;T$1,Распис!$D$4:$D$300,"&gt;="&amp;T$1),SUMIF(База!$B$3:$B$305,$A182,База!$J$3:$J$152))</f>
        <v>0</v>
      </c>
      <c r="U182" s="46">
        <f ca="1">IF(COUNTIFS(Распис!$B$4:$B$300,$A182,Распис!$C$4:$C$300,"&lt;="&amp;U$1,Распис!$D$4:$D$300,"&gt;="&amp;U$1)&gt;0,SUMIFS(Распис!$K$4:$K$300,Распис!$B$4:$B$300,$A182,Распис!$C$4:$C$300,"&lt;="&amp;U$1,Распис!$D$4:$D$300,"&gt;="&amp;U$1),SUMIF(База!$B$3:$B$305,$A182,База!$K$3:$K$152))</f>
        <v>0</v>
      </c>
      <c r="V182" s="46" t="s">
        <v>23</v>
      </c>
      <c r="W182" s="46">
        <f ca="1">IF(COUNTIFS(Распис!$B$4:$B$300,$A182,Распис!$C$4:$C$300,"&lt;="&amp;W$1,Распис!$D$4:$D$300,"&gt;="&amp;W$1)&gt;0,SUMIFS(Распис!$F$4:$F$300,Распис!$B$4:$B$300,$A182,Распис!$C$4:$C$300,"&lt;="&amp;W$1,Распис!$D$4:$D$300,"&gt;="&amp;W$1),SUMIF(База!$B$3:$B$305,$A182,База!$F$3:$F$152))</f>
        <v>0</v>
      </c>
      <c r="X182" s="46">
        <f ca="1">IF(COUNTIFS(Распис!$B$4:$B$300,$A182,Распис!$C$4:$C$300,"&lt;="&amp;X$1,Распис!$D$4:$D$300,"&gt;="&amp;X$1)&gt;0,SUMIFS(Распис!$G$4:$G$300,Распис!$B$4:$B$300,$A182,Распис!$C$4:$C$300,"&lt;="&amp;X$1,Распис!$D$4:$D$300,"&gt;="&amp;X$1),SUMIF(База!$B$3:$B$305,$A182,База!$G$3:$G$152))</f>
        <v>0</v>
      </c>
      <c r="Y182" s="46">
        <f ca="1">IF(COUNTIFS(Распис!$B$4:$B$300,$A182,Распис!$C$4:$C$300,"&lt;="&amp;Y$1,Распис!$D$4:$D$300,"&gt;="&amp;Y$1)&gt;0,SUMIFS(Распис!$H$4:$H$300,Распис!$B$4:$B$300,$A182,Распис!$C$4:$C$300,"&lt;="&amp;Y$1,Распис!$D$4:$D$300,"&gt;="&amp;Y$1),SUMIF(База!$B$3:$B$305,$A182,База!$H$3:$H$152))</f>
        <v>0</v>
      </c>
      <c r="Z182" s="46">
        <f ca="1">IF(COUNTIFS(Распис!$B$4:$B$300,$A182,Распис!$C$4:$C$300,"&lt;="&amp;Z$1,Распис!$D$4:$D$300,"&gt;="&amp;Z$1)&gt;0,SUMIFS(Распис!$I$4:$I$300,Распис!$B$4:$B$300,$A182,Распис!$C$4:$C$300,"&lt;="&amp;Z$1,Распис!$D$4:$D$300,"&gt;="&amp;Z$1),SUMIF(База!$B$3:$B$305,$A182,База!$I$3:$I$152))</f>
        <v>0</v>
      </c>
      <c r="AA182" s="46">
        <f ca="1">IF(COUNTIFS(Распис!$B$4:$B$300,$A182,Распис!$C$4:$C$300,"&lt;="&amp;AA$1,Распис!$D$4:$D$300,"&gt;="&amp;AA$1)&gt;0,SUMIFS(Распис!$J$4:$J$300,Распис!$B$4:$B$300,$A182,Распис!$C$4:$C$300,"&lt;="&amp;AA$1,Распис!$D$4:$D$300,"&gt;="&amp;AA$1),SUMIF(База!$B$3:$B$305,$A182,База!$J$3:$J$152))</f>
        <v>0</v>
      </c>
      <c r="AB182" s="46">
        <f ca="1">IF(COUNTIFS(Распис!$B$4:$B$300,$A182,Распис!$C$4:$C$300,"&lt;="&amp;AB$1,Распис!$D$4:$D$300,"&gt;="&amp;AB$1)&gt;0,SUMIFS(Распис!$K$4:$K$300,Распис!$B$4:$B$300,$A182,Распис!$C$4:$C$300,"&lt;="&amp;AB$1,Распис!$D$4:$D$300,"&gt;="&amp;AB$1),SUMIF(База!$B$3:$B$305,$A182,База!$K$3:$K$152))</f>
        <v>0</v>
      </c>
      <c r="AC182" s="46" t="s">
        <v>23</v>
      </c>
      <c r="AD182" s="46">
        <f ca="1">IF(COUNTIFS(Распис!$B$4:$B$300,$A182,Распис!$C$4:$C$300,"&lt;="&amp;AD$1,Распис!$D$4:$D$300,"&gt;="&amp;AD$1)&gt;0,SUMIFS(Распис!$F$4:$F$300,Распис!$B$4:$B$300,$A182,Распис!$C$4:$C$300,"&lt;="&amp;AD$1,Распис!$D$4:$D$300,"&gt;="&amp;AD$1),SUMIF(База!$B$3:$B$305,$A182,База!$F$3:$F$152))</f>
        <v>0</v>
      </c>
      <c r="AE182" s="46">
        <f ca="1">IF(COUNTIFS(Распис!$B$4:$B$300,$A182,Распис!$C$4:$C$300,"&lt;="&amp;AE$1,Распис!$D$4:$D$300,"&gt;="&amp;AE$1)&gt;0,SUMIFS(Распис!$G$4:$G$300,Распис!$B$4:$B$300,$A182,Распис!$C$4:$C$300,"&lt;="&amp;AE$1,Распис!$D$4:$D$300,"&gt;="&amp;AE$1),SUMIF(База!$B$3:$B$305,$A182,База!$G$3:$G$152))</f>
        <v>0</v>
      </c>
      <c r="AF182" s="46">
        <f ca="1">IF(COUNTIFS(Распис!$B$4:$B$300,$A182,Распис!$C$4:$C$300,"&lt;="&amp;AF$1,Распис!$D$4:$D$300,"&gt;="&amp;AF$1)&gt;0,SUMIFS(Распис!$H$4:$H$300,Распис!$B$4:$B$300,$A182,Распис!$C$4:$C$300,"&lt;="&amp;AF$1,Распис!$D$4:$D$300,"&gt;="&amp;AF$1),SUMIF(База!$B$3:$B$305,$A182,База!$H$3:$H$152))</f>
        <v>0</v>
      </c>
      <c r="AG182" s="46">
        <f t="shared" ca="1" si="25"/>
        <v>0</v>
      </c>
      <c r="AH182" s="46">
        <f ca="1">AG182-SUMIFS(Распред!$G$4:$G$300,Распред!$B$4:$B$300,"январь",Распред!$F$4:$F$300,A182)</f>
        <v>0</v>
      </c>
      <c r="AI182" s="46">
        <f ca="1">AH182+(COUNTIF(B182:AF182,"КД")+SUMIFS(Распред!$AH$4:$AH$300,Распред!$F$4:$F$300,A182,Распред!$B$4:$B$300,"январь"))*4</f>
        <v>20</v>
      </c>
      <c r="AJ182" s="46">
        <f t="shared" ca="1" si="26"/>
        <v>0</v>
      </c>
      <c r="AK182" s="46">
        <f t="shared" ca="1" si="27"/>
        <v>0</v>
      </c>
      <c r="AL182" s="46">
        <f>SUMIFS(Распред!$K$4:$K$300,Распред!$B$4:$B$300,"январь",Распред!$J$4:$J$300,A182)+SUMIFS(Распред!$M$4:$M$300,Распред!$B$4:$B$300,"январь",Распред!$L$4:$L$300,A182)+SUMIFS(Распред!$O$4:$O$300,Распред!$B$4:$B$300,"январь",Распред!$N$4:$N$300,A182)+SUMIFS(Распред!$Q$4:$Q$300,Распред!$B$4:$B$300,"январь",Распред!$P$4:$P$300,A182)+SUMIFS(Распред!$S$4:$S$300,Распред!$B$4:$B$300,"январь",Распред!$R$4:$R$300,A182)+SUMIFS(Распред!$U$4:$U$300,Распред!$B$4:$B$300,"январь",Распред!$T$4:$T$300,A182)+SUMIFS(Распред!$W$4:$W$300,Распред!$B$4:$B$300,"январь",Распред!$V$4:$V$300,A182)+SUMIFS(Распред!$Y$4:$Y$300,Распред!$B$4:$B$300,"январь",Распред!$X$4:$X$300,A182)+SUMIFS(Распред!$AA$4:$AA$300,Распред!$B$4:$B$300,"январь",Распред!$Z$4:$Z$300,A182)+SUMIFS(Распред!$AC$4:$AC$300,Распред!$B$4:$B$300,"январь",Распред!$AB$4:$AB$300,A182)</f>
        <v>0</v>
      </c>
      <c r="AM182" s="46">
        <f t="shared" ca="1" si="28"/>
        <v>0</v>
      </c>
      <c r="AN182" s="46">
        <f t="shared" ca="1" si="29"/>
        <v>0</v>
      </c>
      <c r="AO182" s="46">
        <f t="shared" ca="1" si="30"/>
        <v>0</v>
      </c>
      <c r="AP182" s="46"/>
      <c r="AQ182" s="46">
        <f t="shared" ca="1" si="31"/>
        <v>0</v>
      </c>
      <c r="AR182" s="47"/>
      <c r="AS182" s="47">
        <f t="shared" ca="1" si="32"/>
        <v>0</v>
      </c>
      <c r="AT182" s="47"/>
      <c r="AU182" s="47"/>
      <c r="AV182" s="47"/>
      <c r="AW182" s="47"/>
      <c r="AX182" s="47"/>
      <c r="AY182" s="47"/>
      <c r="AZ182" s="47"/>
      <c r="BA182" s="47"/>
      <c r="BB182" s="47"/>
    </row>
    <row r="183" spans="1:54" x14ac:dyDescent="0.25">
      <c r="A183" s="47">
        <f>База!B183</f>
        <v>0</v>
      </c>
      <c r="B183" s="46" t="s">
        <v>24</v>
      </c>
      <c r="C183" s="46" t="s">
        <v>24</v>
      </c>
      <c r="D183" s="46" t="s">
        <v>25</v>
      </c>
      <c r="E183" s="46" t="s">
        <v>25</v>
      </c>
      <c r="F183" s="46" t="s">
        <v>25</v>
      </c>
      <c r="G183" s="46" t="s">
        <v>25</v>
      </c>
      <c r="H183" s="46" t="s">
        <v>23</v>
      </c>
      <c r="I183" s="46" t="s">
        <v>25</v>
      </c>
      <c r="J183" s="46">
        <f ca="1">IF(COUNTIFS(Распис!$B$4:$B$300,$A183,Распис!$C$4:$C$300,"&lt;="&amp;J$1,Распис!$D$4:$D$300,"&gt;="&amp;J$1)&gt;0,SUMIFS(Распис!$G$4:$G$300,Распис!$B$4:$B$300,$A183,Распис!$C$4:$C$300,"&lt;="&amp;J$1,Распис!$D$4:$D$300,"&gt;="&amp;J$1),SUMIF(База!$B$3:$B$305,$A183,База!$G$3:$G$152))</f>
        <v>0</v>
      </c>
      <c r="K183" s="46">
        <f ca="1">IF(COUNTIFS(Распис!$B$4:$B$300,$A183,Распис!$C$4:$C$300,"&lt;="&amp;K$1,Распис!$D$4:$D$300,"&gt;="&amp;K$1)&gt;0,SUMIFS(Распис!$H$4:$H$300,Распис!$B$4:$B$300,$A183,Распис!$C$4:$C$300,"&lt;="&amp;K$1,Распис!$D$4:$D$300,"&gt;="&amp;K$1),SUMIF(База!$B$3:$B$305,$A183,База!$H$3:$H$152))</f>
        <v>0</v>
      </c>
      <c r="L183" s="46">
        <f ca="1">IF(COUNTIFS(Распис!$B$4:$B$300,$A183,Распис!$C$4:$C$300,"&lt;="&amp;L$1,Распис!$D$4:$D$300,"&gt;="&amp;L$1)&gt;0,SUMIFS(Распис!$I$4:$I$300,Распис!$B$4:$B$300,$A183,Распис!$C$4:$C$300,"&lt;="&amp;L$1,Распис!$D$4:$D$300,"&gt;="&amp;L$1),SUMIF(База!$B$3:$B$305,$A183,База!$I$3:$I$152))</f>
        <v>0</v>
      </c>
      <c r="M183" s="46">
        <f ca="1">IF(COUNTIFS(Распис!$B$4:$B$300,$A183,Распис!$C$4:$C$300,"&lt;="&amp;M$1,Распис!$D$4:$D$300,"&gt;="&amp;M$1)&gt;0,SUMIFS(Распис!$J$4:$J$300,Распис!$B$4:$B$300,$A183,Распис!$C$4:$C$300,"&lt;="&amp;M$1,Распис!$D$4:$D$300,"&gt;="&amp;M$1),SUMIF(База!$B$3:$B$305,$A183,База!$J$3:$J$152))</f>
        <v>0</v>
      </c>
      <c r="N183" s="46">
        <f ca="1">IF(COUNTIFS(Распис!$B$4:$B$300,$A183,Распис!$C$4:$C$300,"&lt;="&amp;N$1,Распис!$D$4:$D$300,"&gt;="&amp;N$1)&gt;0,SUMIFS(Распис!$K$4:$K$300,Распис!$B$4:$B$300,$A183,Распис!$C$4:$C$300,"&lt;="&amp;N$1,Распис!$D$4:$D$300,"&gt;="&amp;N$1),SUMIF(База!$B$3:$B$305,$A183,База!$K$3:$K$152))</f>
        <v>0</v>
      </c>
      <c r="O183" s="46" t="s">
        <v>23</v>
      </c>
      <c r="P183" s="46">
        <f ca="1">IF(COUNTIFS(Распис!$B$4:$B$300,$A183,Распис!$C$4:$C$300,"&lt;="&amp;P$1,Распис!$D$4:$D$300,"&gt;="&amp;P$1)&gt;0,SUMIFS(Распис!$F$4:$F$300,Распис!$B$4:$B$300,$A183,Распис!$C$4:$C$300,"&lt;="&amp;P$1,Распис!$D$4:$D$300,"&gt;="&amp;P$1),SUMIF(База!$B$3:$B$305,$A183,База!$F$3:$F$152))</f>
        <v>0</v>
      </c>
      <c r="Q183" s="46">
        <f ca="1">IF(COUNTIFS(Распис!$B$4:$B$300,$A183,Распис!$C$4:$C$300,"&lt;="&amp;Q$1,Распис!$D$4:$D$300,"&gt;="&amp;Q$1)&gt;0,SUMIFS(Распис!$G$4:$G$300,Распис!$B$4:$B$300,$A183,Распис!$C$4:$C$300,"&lt;="&amp;Q$1,Распис!$D$4:$D$300,"&gt;="&amp;Q$1),SUMIF(База!$B$3:$B$305,$A183,База!$G$3:$G$152))</f>
        <v>0</v>
      </c>
      <c r="R183" s="46">
        <f ca="1">IF(COUNTIFS(Распис!$B$4:$B$300,$A183,Распис!$C$4:$C$300,"&lt;="&amp;R$1,Распис!$D$4:$D$300,"&gt;="&amp;R$1)&gt;0,SUMIFS(Распис!$H$4:$H$300,Распис!$B$4:$B$300,$A183,Распис!$C$4:$C$300,"&lt;="&amp;R$1,Распис!$D$4:$D$300,"&gt;="&amp;R$1),SUMIF(База!$B$3:$B$305,$A183,База!$H$3:$H$152))</f>
        <v>0</v>
      </c>
      <c r="S183" s="46">
        <f ca="1">IF(COUNTIFS(Распис!$B$4:$B$300,$A183,Распис!$C$4:$C$300,"&lt;="&amp;S$1,Распис!$D$4:$D$300,"&gt;="&amp;S$1)&gt;0,SUMIFS(Распис!$I$4:$I$300,Распис!$B$4:$B$300,$A183,Распис!$C$4:$C$300,"&lt;="&amp;S$1,Распис!$D$4:$D$300,"&gt;="&amp;S$1),SUMIF(База!$B$3:$B$305,$A183,База!$I$3:$I$152))</f>
        <v>0</v>
      </c>
      <c r="T183" s="46">
        <f ca="1">IF(COUNTIFS(Распис!$B$4:$B$300,$A183,Распис!$C$4:$C$300,"&lt;="&amp;T$1,Распис!$D$4:$D$300,"&gt;="&amp;T$1)&gt;0,SUMIFS(Распис!$J$4:$J$300,Распис!$B$4:$B$300,$A183,Распис!$C$4:$C$300,"&lt;="&amp;T$1,Распис!$D$4:$D$300,"&gt;="&amp;T$1),SUMIF(База!$B$3:$B$305,$A183,База!$J$3:$J$152))</f>
        <v>0</v>
      </c>
      <c r="U183" s="46">
        <f ca="1">IF(COUNTIFS(Распис!$B$4:$B$300,$A183,Распис!$C$4:$C$300,"&lt;="&amp;U$1,Распис!$D$4:$D$300,"&gt;="&amp;U$1)&gt;0,SUMIFS(Распис!$K$4:$K$300,Распис!$B$4:$B$300,$A183,Распис!$C$4:$C$300,"&lt;="&amp;U$1,Распис!$D$4:$D$300,"&gt;="&amp;U$1),SUMIF(База!$B$3:$B$305,$A183,База!$K$3:$K$152))</f>
        <v>0</v>
      </c>
      <c r="V183" s="46" t="s">
        <v>23</v>
      </c>
      <c r="W183" s="46">
        <f ca="1">IF(COUNTIFS(Распис!$B$4:$B$300,$A183,Распис!$C$4:$C$300,"&lt;="&amp;W$1,Распис!$D$4:$D$300,"&gt;="&amp;W$1)&gt;0,SUMIFS(Распис!$F$4:$F$300,Распис!$B$4:$B$300,$A183,Распис!$C$4:$C$300,"&lt;="&amp;W$1,Распис!$D$4:$D$300,"&gt;="&amp;W$1),SUMIF(База!$B$3:$B$305,$A183,База!$F$3:$F$152))</f>
        <v>0</v>
      </c>
      <c r="X183" s="46">
        <f ca="1">IF(COUNTIFS(Распис!$B$4:$B$300,$A183,Распис!$C$4:$C$300,"&lt;="&amp;X$1,Распис!$D$4:$D$300,"&gt;="&amp;X$1)&gt;0,SUMIFS(Распис!$G$4:$G$300,Распис!$B$4:$B$300,$A183,Распис!$C$4:$C$300,"&lt;="&amp;X$1,Распис!$D$4:$D$300,"&gt;="&amp;X$1),SUMIF(База!$B$3:$B$305,$A183,База!$G$3:$G$152))</f>
        <v>0</v>
      </c>
      <c r="Y183" s="46">
        <f ca="1">IF(COUNTIFS(Распис!$B$4:$B$300,$A183,Распис!$C$4:$C$300,"&lt;="&amp;Y$1,Распис!$D$4:$D$300,"&gt;="&amp;Y$1)&gt;0,SUMIFS(Распис!$H$4:$H$300,Распис!$B$4:$B$300,$A183,Распис!$C$4:$C$300,"&lt;="&amp;Y$1,Распис!$D$4:$D$300,"&gt;="&amp;Y$1),SUMIF(База!$B$3:$B$305,$A183,База!$H$3:$H$152))</f>
        <v>0</v>
      </c>
      <c r="Z183" s="46">
        <f ca="1">IF(COUNTIFS(Распис!$B$4:$B$300,$A183,Распис!$C$4:$C$300,"&lt;="&amp;Z$1,Распис!$D$4:$D$300,"&gt;="&amp;Z$1)&gt;0,SUMIFS(Распис!$I$4:$I$300,Распис!$B$4:$B$300,$A183,Распис!$C$4:$C$300,"&lt;="&amp;Z$1,Распис!$D$4:$D$300,"&gt;="&amp;Z$1),SUMIF(База!$B$3:$B$305,$A183,База!$I$3:$I$152))</f>
        <v>0</v>
      </c>
      <c r="AA183" s="46">
        <f ca="1">IF(COUNTIFS(Распис!$B$4:$B$300,$A183,Распис!$C$4:$C$300,"&lt;="&amp;AA$1,Распис!$D$4:$D$300,"&gt;="&amp;AA$1)&gt;0,SUMIFS(Распис!$J$4:$J$300,Распис!$B$4:$B$300,$A183,Распис!$C$4:$C$300,"&lt;="&amp;AA$1,Распис!$D$4:$D$300,"&gt;="&amp;AA$1),SUMIF(База!$B$3:$B$305,$A183,База!$J$3:$J$152))</f>
        <v>0</v>
      </c>
      <c r="AB183" s="46">
        <f ca="1">IF(COUNTIFS(Распис!$B$4:$B$300,$A183,Распис!$C$4:$C$300,"&lt;="&amp;AB$1,Распис!$D$4:$D$300,"&gt;="&amp;AB$1)&gt;0,SUMIFS(Распис!$K$4:$K$300,Распис!$B$4:$B$300,$A183,Распис!$C$4:$C$300,"&lt;="&amp;AB$1,Распис!$D$4:$D$300,"&gt;="&amp;AB$1),SUMIF(База!$B$3:$B$305,$A183,База!$K$3:$K$152))</f>
        <v>0</v>
      </c>
      <c r="AC183" s="46" t="s">
        <v>23</v>
      </c>
      <c r="AD183" s="46">
        <f ca="1">IF(COUNTIFS(Распис!$B$4:$B$300,$A183,Распис!$C$4:$C$300,"&lt;="&amp;AD$1,Распис!$D$4:$D$300,"&gt;="&amp;AD$1)&gt;0,SUMIFS(Распис!$F$4:$F$300,Распис!$B$4:$B$300,$A183,Распис!$C$4:$C$300,"&lt;="&amp;AD$1,Распис!$D$4:$D$300,"&gt;="&amp;AD$1),SUMIF(База!$B$3:$B$305,$A183,База!$F$3:$F$152))</f>
        <v>0</v>
      </c>
      <c r="AE183" s="46">
        <f ca="1">IF(COUNTIFS(Распис!$B$4:$B$300,$A183,Распис!$C$4:$C$300,"&lt;="&amp;AE$1,Распис!$D$4:$D$300,"&gt;="&amp;AE$1)&gt;0,SUMIFS(Распис!$G$4:$G$300,Распис!$B$4:$B$300,$A183,Распис!$C$4:$C$300,"&lt;="&amp;AE$1,Распис!$D$4:$D$300,"&gt;="&amp;AE$1),SUMIF(База!$B$3:$B$305,$A183,База!$G$3:$G$152))</f>
        <v>0</v>
      </c>
      <c r="AF183" s="46">
        <f ca="1">IF(COUNTIFS(Распис!$B$4:$B$300,$A183,Распис!$C$4:$C$300,"&lt;="&amp;AF$1,Распис!$D$4:$D$300,"&gt;="&amp;AF$1)&gt;0,SUMIFS(Распис!$H$4:$H$300,Распис!$B$4:$B$300,$A183,Распис!$C$4:$C$300,"&lt;="&amp;AF$1,Распис!$D$4:$D$300,"&gt;="&amp;AF$1),SUMIF(База!$B$3:$B$305,$A183,База!$H$3:$H$152))</f>
        <v>0</v>
      </c>
      <c r="AG183" s="46">
        <f t="shared" ca="1" si="25"/>
        <v>0</v>
      </c>
      <c r="AH183" s="46">
        <f ca="1">AG183-SUMIFS(Распред!$G$4:$G$300,Распред!$B$4:$B$300,"январь",Распред!$F$4:$F$300,A183)</f>
        <v>0</v>
      </c>
      <c r="AI183" s="46">
        <f ca="1">AH183+(COUNTIF(B183:AF183,"КД")+SUMIFS(Распред!$AH$4:$AH$300,Распред!$F$4:$F$300,A183,Распред!$B$4:$B$300,"январь"))*4</f>
        <v>20</v>
      </c>
      <c r="AJ183" s="46">
        <f t="shared" ca="1" si="26"/>
        <v>0</v>
      </c>
      <c r="AK183" s="46">
        <f t="shared" ca="1" si="27"/>
        <v>0</v>
      </c>
      <c r="AL183" s="46">
        <f>SUMIFS(Распред!$K$4:$K$300,Распред!$B$4:$B$300,"январь",Распред!$J$4:$J$300,A183)+SUMIFS(Распред!$M$4:$M$300,Распред!$B$4:$B$300,"январь",Распред!$L$4:$L$300,A183)+SUMIFS(Распред!$O$4:$O$300,Распред!$B$4:$B$300,"январь",Распред!$N$4:$N$300,A183)+SUMIFS(Распред!$Q$4:$Q$300,Распред!$B$4:$B$300,"январь",Распред!$P$4:$P$300,A183)+SUMIFS(Распред!$S$4:$S$300,Распред!$B$4:$B$300,"январь",Распред!$R$4:$R$300,A183)+SUMIFS(Распред!$U$4:$U$300,Распред!$B$4:$B$300,"январь",Распред!$T$4:$T$300,A183)+SUMIFS(Распред!$W$4:$W$300,Распред!$B$4:$B$300,"январь",Распред!$V$4:$V$300,A183)+SUMIFS(Распред!$Y$4:$Y$300,Распред!$B$4:$B$300,"январь",Распред!$X$4:$X$300,A183)+SUMIFS(Распред!$AA$4:$AA$300,Распред!$B$4:$B$300,"январь",Распред!$Z$4:$Z$300,A183)+SUMIFS(Распред!$AC$4:$AC$300,Распред!$B$4:$B$300,"январь",Распред!$AB$4:$AB$300,A183)</f>
        <v>0</v>
      </c>
      <c r="AM183" s="46">
        <f t="shared" ca="1" si="28"/>
        <v>0</v>
      </c>
      <c r="AN183" s="46">
        <f t="shared" ca="1" si="29"/>
        <v>0</v>
      </c>
      <c r="AO183" s="46">
        <f t="shared" ca="1" si="30"/>
        <v>0</v>
      </c>
      <c r="AP183" s="46"/>
      <c r="AQ183" s="46">
        <f t="shared" ca="1" si="31"/>
        <v>0</v>
      </c>
      <c r="AR183" s="47"/>
      <c r="AS183" s="47">
        <f t="shared" ca="1" si="32"/>
        <v>0</v>
      </c>
      <c r="AT183" s="47"/>
      <c r="AU183" s="47"/>
      <c r="AV183" s="47"/>
      <c r="AW183" s="47"/>
      <c r="AX183" s="47"/>
      <c r="AY183" s="47"/>
      <c r="AZ183" s="47"/>
      <c r="BA183" s="47"/>
      <c r="BB183" s="47"/>
    </row>
    <row r="184" spans="1:54" x14ac:dyDescent="0.25">
      <c r="A184" s="47">
        <f>База!B184</f>
        <v>0</v>
      </c>
      <c r="B184" s="46" t="s">
        <v>24</v>
      </c>
      <c r="C184" s="46" t="s">
        <v>24</v>
      </c>
      <c r="D184" s="46" t="s">
        <v>25</v>
      </c>
      <c r="E184" s="46" t="s">
        <v>25</v>
      </c>
      <c r="F184" s="46" t="s">
        <v>25</v>
      </c>
      <c r="G184" s="46" t="s">
        <v>25</v>
      </c>
      <c r="H184" s="46" t="s">
        <v>23</v>
      </c>
      <c r="I184" s="46" t="s">
        <v>25</v>
      </c>
      <c r="J184" s="46">
        <f ca="1">IF(COUNTIFS(Распис!$B$4:$B$300,$A184,Распис!$C$4:$C$300,"&lt;="&amp;J$1,Распис!$D$4:$D$300,"&gt;="&amp;J$1)&gt;0,SUMIFS(Распис!$G$4:$G$300,Распис!$B$4:$B$300,$A184,Распис!$C$4:$C$300,"&lt;="&amp;J$1,Распис!$D$4:$D$300,"&gt;="&amp;J$1),SUMIF(База!$B$3:$B$305,$A184,База!$G$3:$G$152))</f>
        <v>0</v>
      </c>
      <c r="K184" s="46">
        <f ca="1">IF(COUNTIFS(Распис!$B$4:$B$300,$A184,Распис!$C$4:$C$300,"&lt;="&amp;K$1,Распис!$D$4:$D$300,"&gt;="&amp;K$1)&gt;0,SUMIFS(Распис!$H$4:$H$300,Распис!$B$4:$B$300,$A184,Распис!$C$4:$C$300,"&lt;="&amp;K$1,Распис!$D$4:$D$300,"&gt;="&amp;K$1),SUMIF(База!$B$3:$B$305,$A184,База!$H$3:$H$152))</f>
        <v>0</v>
      </c>
      <c r="L184" s="46">
        <f ca="1">IF(COUNTIFS(Распис!$B$4:$B$300,$A184,Распис!$C$4:$C$300,"&lt;="&amp;L$1,Распис!$D$4:$D$300,"&gt;="&amp;L$1)&gt;0,SUMIFS(Распис!$I$4:$I$300,Распис!$B$4:$B$300,$A184,Распис!$C$4:$C$300,"&lt;="&amp;L$1,Распис!$D$4:$D$300,"&gt;="&amp;L$1),SUMIF(База!$B$3:$B$305,$A184,База!$I$3:$I$152))</f>
        <v>0</v>
      </c>
      <c r="M184" s="46">
        <f ca="1">IF(COUNTIFS(Распис!$B$4:$B$300,$A184,Распис!$C$4:$C$300,"&lt;="&amp;M$1,Распис!$D$4:$D$300,"&gt;="&amp;M$1)&gt;0,SUMIFS(Распис!$J$4:$J$300,Распис!$B$4:$B$300,$A184,Распис!$C$4:$C$300,"&lt;="&amp;M$1,Распис!$D$4:$D$300,"&gt;="&amp;M$1),SUMIF(База!$B$3:$B$305,$A184,База!$J$3:$J$152))</f>
        <v>0</v>
      </c>
      <c r="N184" s="46">
        <f ca="1">IF(COUNTIFS(Распис!$B$4:$B$300,$A184,Распис!$C$4:$C$300,"&lt;="&amp;N$1,Распис!$D$4:$D$300,"&gt;="&amp;N$1)&gt;0,SUMIFS(Распис!$K$4:$K$300,Распис!$B$4:$B$300,$A184,Распис!$C$4:$C$300,"&lt;="&amp;N$1,Распис!$D$4:$D$300,"&gt;="&amp;N$1),SUMIF(База!$B$3:$B$305,$A184,База!$K$3:$K$152))</f>
        <v>0</v>
      </c>
      <c r="O184" s="46" t="s">
        <v>23</v>
      </c>
      <c r="P184" s="46">
        <f ca="1">IF(COUNTIFS(Распис!$B$4:$B$300,$A184,Распис!$C$4:$C$300,"&lt;="&amp;P$1,Распис!$D$4:$D$300,"&gt;="&amp;P$1)&gt;0,SUMIFS(Распис!$F$4:$F$300,Распис!$B$4:$B$300,$A184,Распис!$C$4:$C$300,"&lt;="&amp;P$1,Распис!$D$4:$D$300,"&gt;="&amp;P$1),SUMIF(База!$B$3:$B$305,$A184,База!$F$3:$F$152))</f>
        <v>0</v>
      </c>
      <c r="Q184" s="46">
        <f ca="1">IF(COUNTIFS(Распис!$B$4:$B$300,$A184,Распис!$C$4:$C$300,"&lt;="&amp;Q$1,Распис!$D$4:$D$300,"&gt;="&amp;Q$1)&gt;0,SUMIFS(Распис!$G$4:$G$300,Распис!$B$4:$B$300,$A184,Распис!$C$4:$C$300,"&lt;="&amp;Q$1,Распис!$D$4:$D$300,"&gt;="&amp;Q$1),SUMIF(База!$B$3:$B$305,$A184,База!$G$3:$G$152))</f>
        <v>0</v>
      </c>
      <c r="R184" s="46">
        <f ca="1">IF(COUNTIFS(Распис!$B$4:$B$300,$A184,Распис!$C$4:$C$300,"&lt;="&amp;R$1,Распис!$D$4:$D$300,"&gt;="&amp;R$1)&gt;0,SUMIFS(Распис!$H$4:$H$300,Распис!$B$4:$B$300,$A184,Распис!$C$4:$C$300,"&lt;="&amp;R$1,Распис!$D$4:$D$300,"&gt;="&amp;R$1),SUMIF(База!$B$3:$B$305,$A184,База!$H$3:$H$152))</f>
        <v>0</v>
      </c>
      <c r="S184" s="46">
        <f ca="1">IF(COUNTIFS(Распис!$B$4:$B$300,$A184,Распис!$C$4:$C$300,"&lt;="&amp;S$1,Распис!$D$4:$D$300,"&gt;="&amp;S$1)&gt;0,SUMIFS(Распис!$I$4:$I$300,Распис!$B$4:$B$300,$A184,Распис!$C$4:$C$300,"&lt;="&amp;S$1,Распис!$D$4:$D$300,"&gt;="&amp;S$1),SUMIF(База!$B$3:$B$305,$A184,База!$I$3:$I$152))</f>
        <v>0</v>
      </c>
      <c r="T184" s="46">
        <f ca="1">IF(COUNTIFS(Распис!$B$4:$B$300,$A184,Распис!$C$4:$C$300,"&lt;="&amp;T$1,Распис!$D$4:$D$300,"&gt;="&amp;T$1)&gt;0,SUMIFS(Распис!$J$4:$J$300,Распис!$B$4:$B$300,$A184,Распис!$C$4:$C$300,"&lt;="&amp;T$1,Распис!$D$4:$D$300,"&gt;="&amp;T$1),SUMIF(База!$B$3:$B$305,$A184,База!$J$3:$J$152))</f>
        <v>0</v>
      </c>
      <c r="U184" s="46">
        <f ca="1">IF(COUNTIFS(Распис!$B$4:$B$300,$A184,Распис!$C$4:$C$300,"&lt;="&amp;U$1,Распис!$D$4:$D$300,"&gt;="&amp;U$1)&gt;0,SUMIFS(Распис!$K$4:$K$300,Распис!$B$4:$B$300,$A184,Распис!$C$4:$C$300,"&lt;="&amp;U$1,Распис!$D$4:$D$300,"&gt;="&amp;U$1),SUMIF(База!$B$3:$B$305,$A184,База!$K$3:$K$152))</f>
        <v>0</v>
      </c>
      <c r="V184" s="46" t="s">
        <v>23</v>
      </c>
      <c r="W184" s="46">
        <f ca="1">IF(COUNTIFS(Распис!$B$4:$B$300,$A184,Распис!$C$4:$C$300,"&lt;="&amp;W$1,Распис!$D$4:$D$300,"&gt;="&amp;W$1)&gt;0,SUMIFS(Распис!$F$4:$F$300,Распис!$B$4:$B$300,$A184,Распис!$C$4:$C$300,"&lt;="&amp;W$1,Распис!$D$4:$D$300,"&gt;="&amp;W$1),SUMIF(База!$B$3:$B$305,$A184,База!$F$3:$F$152))</f>
        <v>0</v>
      </c>
      <c r="X184" s="46">
        <f ca="1">IF(COUNTIFS(Распис!$B$4:$B$300,$A184,Распис!$C$4:$C$300,"&lt;="&amp;X$1,Распис!$D$4:$D$300,"&gt;="&amp;X$1)&gt;0,SUMIFS(Распис!$G$4:$G$300,Распис!$B$4:$B$300,$A184,Распис!$C$4:$C$300,"&lt;="&amp;X$1,Распис!$D$4:$D$300,"&gt;="&amp;X$1),SUMIF(База!$B$3:$B$305,$A184,База!$G$3:$G$152))</f>
        <v>0</v>
      </c>
      <c r="Y184" s="46">
        <f ca="1">IF(COUNTIFS(Распис!$B$4:$B$300,$A184,Распис!$C$4:$C$300,"&lt;="&amp;Y$1,Распис!$D$4:$D$300,"&gt;="&amp;Y$1)&gt;0,SUMIFS(Распис!$H$4:$H$300,Распис!$B$4:$B$300,$A184,Распис!$C$4:$C$300,"&lt;="&amp;Y$1,Распис!$D$4:$D$300,"&gt;="&amp;Y$1),SUMIF(База!$B$3:$B$305,$A184,База!$H$3:$H$152))</f>
        <v>0</v>
      </c>
      <c r="Z184" s="46">
        <f ca="1">IF(COUNTIFS(Распис!$B$4:$B$300,$A184,Распис!$C$4:$C$300,"&lt;="&amp;Z$1,Распис!$D$4:$D$300,"&gt;="&amp;Z$1)&gt;0,SUMIFS(Распис!$I$4:$I$300,Распис!$B$4:$B$300,$A184,Распис!$C$4:$C$300,"&lt;="&amp;Z$1,Распис!$D$4:$D$300,"&gt;="&amp;Z$1),SUMIF(База!$B$3:$B$305,$A184,База!$I$3:$I$152))</f>
        <v>0</v>
      </c>
      <c r="AA184" s="46">
        <f ca="1">IF(COUNTIFS(Распис!$B$4:$B$300,$A184,Распис!$C$4:$C$300,"&lt;="&amp;AA$1,Распис!$D$4:$D$300,"&gt;="&amp;AA$1)&gt;0,SUMIFS(Распис!$J$4:$J$300,Распис!$B$4:$B$300,$A184,Распис!$C$4:$C$300,"&lt;="&amp;AA$1,Распис!$D$4:$D$300,"&gt;="&amp;AA$1),SUMIF(База!$B$3:$B$305,$A184,База!$J$3:$J$152))</f>
        <v>0</v>
      </c>
      <c r="AB184" s="46">
        <f ca="1">IF(COUNTIFS(Распис!$B$4:$B$300,$A184,Распис!$C$4:$C$300,"&lt;="&amp;AB$1,Распис!$D$4:$D$300,"&gt;="&amp;AB$1)&gt;0,SUMIFS(Распис!$K$4:$K$300,Распис!$B$4:$B$300,$A184,Распис!$C$4:$C$300,"&lt;="&amp;AB$1,Распис!$D$4:$D$300,"&gt;="&amp;AB$1),SUMIF(База!$B$3:$B$305,$A184,База!$K$3:$K$152))</f>
        <v>0</v>
      </c>
      <c r="AC184" s="46" t="s">
        <v>23</v>
      </c>
      <c r="AD184" s="46">
        <f ca="1">IF(COUNTIFS(Распис!$B$4:$B$300,$A184,Распис!$C$4:$C$300,"&lt;="&amp;AD$1,Распис!$D$4:$D$300,"&gt;="&amp;AD$1)&gt;0,SUMIFS(Распис!$F$4:$F$300,Распис!$B$4:$B$300,$A184,Распис!$C$4:$C$300,"&lt;="&amp;AD$1,Распис!$D$4:$D$300,"&gt;="&amp;AD$1),SUMIF(База!$B$3:$B$305,$A184,База!$F$3:$F$152))</f>
        <v>0</v>
      </c>
      <c r="AE184" s="46">
        <f ca="1">IF(COUNTIFS(Распис!$B$4:$B$300,$A184,Распис!$C$4:$C$300,"&lt;="&amp;AE$1,Распис!$D$4:$D$300,"&gt;="&amp;AE$1)&gt;0,SUMIFS(Распис!$G$4:$G$300,Распис!$B$4:$B$300,$A184,Распис!$C$4:$C$300,"&lt;="&amp;AE$1,Распис!$D$4:$D$300,"&gt;="&amp;AE$1),SUMIF(База!$B$3:$B$305,$A184,База!$G$3:$G$152))</f>
        <v>0</v>
      </c>
      <c r="AF184" s="46">
        <f ca="1">IF(COUNTIFS(Распис!$B$4:$B$300,$A184,Распис!$C$4:$C$300,"&lt;="&amp;AF$1,Распис!$D$4:$D$300,"&gt;="&amp;AF$1)&gt;0,SUMIFS(Распис!$H$4:$H$300,Распис!$B$4:$B$300,$A184,Распис!$C$4:$C$300,"&lt;="&amp;AF$1,Распис!$D$4:$D$300,"&gt;="&amp;AF$1),SUMIF(База!$B$3:$B$305,$A184,База!$H$3:$H$152))</f>
        <v>0</v>
      </c>
      <c r="AG184" s="46">
        <f t="shared" ca="1" si="25"/>
        <v>0</v>
      </c>
      <c r="AH184" s="46">
        <f ca="1">AG184-SUMIFS(Распред!$G$4:$G$300,Распред!$B$4:$B$300,"январь",Распред!$F$4:$F$300,A184)</f>
        <v>0</v>
      </c>
      <c r="AI184" s="46">
        <f ca="1">AH184+(COUNTIF(B184:AF184,"КД")+SUMIFS(Распред!$AH$4:$AH$300,Распред!$F$4:$F$300,A184,Распред!$B$4:$B$300,"январь"))*4</f>
        <v>20</v>
      </c>
      <c r="AJ184" s="46">
        <f t="shared" ca="1" si="26"/>
        <v>0</v>
      </c>
      <c r="AK184" s="46">
        <f t="shared" ca="1" si="27"/>
        <v>0</v>
      </c>
      <c r="AL184" s="46">
        <f>SUMIFS(Распред!$K$4:$K$300,Распред!$B$4:$B$300,"январь",Распред!$J$4:$J$300,A184)+SUMIFS(Распред!$M$4:$M$300,Распред!$B$4:$B$300,"январь",Распред!$L$4:$L$300,A184)+SUMIFS(Распред!$O$4:$O$300,Распред!$B$4:$B$300,"январь",Распред!$N$4:$N$300,A184)+SUMIFS(Распред!$Q$4:$Q$300,Распред!$B$4:$B$300,"январь",Распред!$P$4:$P$300,A184)+SUMIFS(Распред!$S$4:$S$300,Распред!$B$4:$B$300,"январь",Распред!$R$4:$R$300,A184)+SUMIFS(Распред!$U$4:$U$300,Распред!$B$4:$B$300,"январь",Распред!$T$4:$T$300,A184)+SUMIFS(Распред!$W$4:$W$300,Распред!$B$4:$B$300,"январь",Распред!$V$4:$V$300,A184)+SUMIFS(Распред!$Y$4:$Y$300,Распред!$B$4:$B$300,"январь",Распред!$X$4:$X$300,A184)+SUMIFS(Распред!$AA$4:$AA$300,Распред!$B$4:$B$300,"январь",Распред!$Z$4:$Z$300,A184)+SUMIFS(Распред!$AC$4:$AC$300,Распред!$B$4:$B$300,"январь",Распред!$AB$4:$AB$300,A184)</f>
        <v>0</v>
      </c>
      <c r="AM184" s="46">
        <f t="shared" ca="1" si="28"/>
        <v>0</v>
      </c>
      <c r="AN184" s="46">
        <f t="shared" ca="1" si="29"/>
        <v>0</v>
      </c>
      <c r="AO184" s="46">
        <f t="shared" ca="1" si="30"/>
        <v>0</v>
      </c>
      <c r="AP184" s="46"/>
      <c r="AQ184" s="46">
        <f t="shared" ca="1" si="31"/>
        <v>0</v>
      </c>
      <c r="AR184" s="47"/>
      <c r="AS184" s="47">
        <f t="shared" ca="1" si="32"/>
        <v>0</v>
      </c>
      <c r="AT184" s="47"/>
      <c r="AU184" s="47"/>
      <c r="AV184" s="47"/>
      <c r="AW184" s="47"/>
      <c r="AX184" s="47"/>
      <c r="AY184" s="47"/>
      <c r="AZ184" s="47"/>
      <c r="BA184" s="47"/>
      <c r="BB184" s="47"/>
    </row>
    <row r="185" spans="1:54" x14ac:dyDescent="0.25">
      <c r="A185" s="47">
        <f>База!B185</f>
        <v>0</v>
      </c>
      <c r="B185" s="46" t="s">
        <v>24</v>
      </c>
      <c r="C185" s="46" t="s">
        <v>24</v>
      </c>
      <c r="D185" s="46" t="s">
        <v>25</v>
      </c>
      <c r="E185" s="46" t="s">
        <v>25</v>
      </c>
      <c r="F185" s="46" t="s">
        <v>25</v>
      </c>
      <c r="G185" s="46" t="s">
        <v>25</v>
      </c>
      <c r="H185" s="46" t="s">
        <v>23</v>
      </c>
      <c r="I185" s="46" t="s">
        <v>25</v>
      </c>
      <c r="J185" s="46">
        <f ca="1">IF(COUNTIFS(Распис!$B$4:$B$300,$A185,Распис!$C$4:$C$300,"&lt;="&amp;J$1,Распис!$D$4:$D$300,"&gt;="&amp;J$1)&gt;0,SUMIFS(Распис!$G$4:$G$300,Распис!$B$4:$B$300,$A185,Распис!$C$4:$C$300,"&lt;="&amp;J$1,Распис!$D$4:$D$300,"&gt;="&amp;J$1),SUMIF(База!$B$3:$B$305,$A185,База!$G$3:$G$152))</f>
        <v>0</v>
      </c>
      <c r="K185" s="46">
        <f ca="1">IF(COUNTIFS(Распис!$B$4:$B$300,$A185,Распис!$C$4:$C$300,"&lt;="&amp;K$1,Распис!$D$4:$D$300,"&gt;="&amp;K$1)&gt;0,SUMIFS(Распис!$H$4:$H$300,Распис!$B$4:$B$300,$A185,Распис!$C$4:$C$300,"&lt;="&amp;K$1,Распис!$D$4:$D$300,"&gt;="&amp;K$1),SUMIF(База!$B$3:$B$305,$A185,База!$H$3:$H$152))</f>
        <v>0</v>
      </c>
      <c r="L185" s="46">
        <f ca="1">IF(COUNTIFS(Распис!$B$4:$B$300,$A185,Распис!$C$4:$C$300,"&lt;="&amp;L$1,Распис!$D$4:$D$300,"&gt;="&amp;L$1)&gt;0,SUMIFS(Распис!$I$4:$I$300,Распис!$B$4:$B$300,$A185,Распис!$C$4:$C$300,"&lt;="&amp;L$1,Распис!$D$4:$D$300,"&gt;="&amp;L$1),SUMIF(База!$B$3:$B$305,$A185,База!$I$3:$I$152))</f>
        <v>0</v>
      </c>
      <c r="M185" s="46">
        <f ca="1">IF(COUNTIFS(Распис!$B$4:$B$300,$A185,Распис!$C$4:$C$300,"&lt;="&amp;M$1,Распис!$D$4:$D$300,"&gt;="&amp;M$1)&gt;0,SUMIFS(Распис!$J$4:$J$300,Распис!$B$4:$B$300,$A185,Распис!$C$4:$C$300,"&lt;="&amp;M$1,Распис!$D$4:$D$300,"&gt;="&amp;M$1),SUMIF(База!$B$3:$B$305,$A185,База!$J$3:$J$152))</f>
        <v>0</v>
      </c>
      <c r="N185" s="46">
        <f ca="1">IF(COUNTIFS(Распис!$B$4:$B$300,$A185,Распис!$C$4:$C$300,"&lt;="&amp;N$1,Распис!$D$4:$D$300,"&gt;="&amp;N$1)&gt;0,SUMIFS(Распис!$K$4:$K$300,Распис!$B$4:$B$300,$A185,Распис!$C$4:$C$300,"&lt;="&amp;N$1,Распис!$D$4:$D$300,"&gt;="&amp;N$1),SUMIF(База!$B$3:$B$305,$A185,База!$K$3:$K$152))</f>
        <v>0</v>
      </c>
      <c r="O185" s="46" t="s">
        <v>23</v>
      </c>
      <c r="P185" s="46">
        <f ca="1">IF(COUNTIFS(Распис!$B$4:$B$300,$A185,Распис!$C$4:$C$300,"&lt;="&amp;P$1,Распис!$D$4:$D$300,"&gt;="&amp;P$1)&gt;0,SUMIFS(Распис!$F$4:$F$300,Распис!$B$4:$B$300,$A185,Распис!$C$4:$C$300,"&lt;="&amp;P$1,Распис!$D$4:$D$300,"&gt;="&amp;P$1),SUMIF(База!$B$3:$B$305,$A185,База!$F$3:$F$152))</f>
        <v>0</v>
      </c>
      <c r="Q185" s="46">
        <f ca="1">IF(COUNTIFS(Распис!$B$4:$B$300,$A185,Распис!$C$4:$C$300,"&lt;="&amp;Q$1,Распис!$D$4:$D$300,"&gt;="&amp;Q$1)&gt;0,SUMIFS(Распис!$G$4:$G$300,Распис!$B$4:$B$300,$A185,Распис!$C$4:$C$300,"&lt;="&amp;Q$1,Распис!$D$4:$D$300,"&gt;="&amp;Q$1),SUMIF(База!$B$3:$B$305,$A185,База!$G$3:$G$152))</f>
        <v>0</v>
      </c>
      <c r="R185" s="46">
        <f ca="1">IF(COUNTIFS(Распис!$B$4:$B$300,$A185,Распис!$C$4:$C$300,"&lt;="&amp;R$1,Распис!$D$4:$D$300,"&gt;="&amp;R$1)&gt;0,SUMIFS(Распис!$H$4:$H$300,Распис!$B$4:$B$300,$A185,Распис!$C$4:$C$300,"&lt;="&amp;R$1,Распис!$D$4:$D$300,"&gt;="&amp;R$1),SUMIF(База!$B$3:$B$305,$A185,База!$H$3:$H$152))</f>
        <v>0</v>
      </c>
      <c r="S185" s="46">
        <f ca="1">IF(COUNTIFS(Распис!$B$4:$B$300,$A185,Распис!$C$4:$C$300,"&lt;="&amp;S$1,Распис!$D$4:$D$300,"&gt;="&amp;S$1)&gt;0,SUMIFS(Распис!$I$4:$I$300,Распис!$B$4:$B$300,$A185,Распис!$C$4:$C$300,"&lt;="&amp;S$1,Распис!$D$4:$D$300,"&gt;="&amp;S$1),SUMIF(База!$B$3:$B$305,$A185,База!$I$3:$I$152))</f>
        <v>0</v>
      </c>
      <c r="T185" s="46">
        <f ca="1">IF(COUNTIFS(Распис!$B$4:$B$300,$A185,Распис!$C$4:$C$300,"&lt;="&amp;T$1,Распис!$D$4:$D$300,"&gt;="&amp;T$1)&gt;0,SUMIFS(Распис!$J$4:$J$300,Распис!$B$4:$B$300,$A185,Распис!$C$4:$C$300,"&lt;="&amp;T$1,Распис!$D$4:$D$300,"&gt;="&amp;T$1),SUMIF(База!$B$3:$B$305,$A185,База!$J$3:$J$152))</f>
        <v>0</v>
      </c>
      <c r="U185" s="46">
        <f ca="1">IF(COUNTIFS(Распис!$B$4:$B$300,$A185,Распис!$C$4:$C$300,"&lt;="&amp;U$1,Распис!$D$4:$D$300,"&gt;="&amp;U$1)&gt;0,SUMIFS(Распис!$K$4:$K$300,Распис!$B$4:$B$300,$A185,Распис!$C$4:$C$300,"&lt;="&amp;U$1,Распис!$D$4:$D$300,"&gt;="&amp;U$1),SUMIF(База!$B$3:$B$305,$A185,База!$K$3:$K$152))</f>
        <v>0</v>
      </c>
      <c r="V185" s="46" t="s">
        <v>23</v>
      </c>
      <c r="W185" s="46">
        <f ca="1">IF(COUNTIFS(Распис!$B$4:$B$300,$A185,Распис!$C$4:$C$300,"&lt;="&amp;W$1,Распис!$D$4:$D$300,"&gt;="&amp;W$1)&gt;0,SUMIFS(Распис!$F$4:$F$300,Распис!$B$4:$B$300,$A185,Распис!$C$4:$C$300,"&lt;="&amp;W$1,Распис!$D$4:$D$300,"&gt;="&amp;W$1),SUMIF(База!$B$3:$B$305,$A185,База!$F$3:$F$152))</f>
        <v>0</v>
      </c>
      <c r="X185" s="46">
        <f ca="1">IF(COUNTIFS(Распис!$B$4:$B$300,$A185,Распис!$C$4:$C$300,"&lt;="&amp;X$1,Распис!$D$4:$D$300,"&gt;="&amp;X$1)&gt;0,SUMIFS(Распис!$G$4:$G$300,Распис!$B$4:$B$300,$A185,Распис!$C$4:$C$300,"&lt;="&amp;X$1,Распис!$D$4:$D$300,"&gt;="&amp;X$1),SUMIF(База!$B$3:$B$305,$A185,База!$G$3:$G$152))</f>
        <v>0</v>
      </c>
      <c r="Y185" s="46">
        <f ca="1">IF(COUNTIFS(Распис!$B$4:$B$300,$A185,Распис!$C$4:$C$300,"&lt;="&amp;Y$1,Распис!$D$4:$D$300,"&gt;="&amp;Y$1)&gt;0,SUMIFS(Распис!$H$4:$H$300,Распис!$B$4:$B$300,$A185,Распис!$C$4:$C$300,"&lt;="&amp;Y$1,Распис!$D$4:$D$300,"&gt;="&amp;Y$1),SUMIF(База!$B$3:$B$305,$A185,База!$H$3:$H$152))</f>
        <v>0</v>
      </c>
      <c r="Z185" s="46">
        <f ca="1">IF(COUNTIFS(Распис!$B$4:$B$300,$A185,Распис!$C$4:$C$300,"&lt;="&amp;Z$1,Распис!$D$4:$D$300,"&gt;="&amp;Z$1)&gt;0,SUMIFS(Распис!$I$4:$I$300,Распис!$B$4:$B$300,$A185,Распис!$C$4:$C$300,"&lt;="&amp;Z$1,Распис!$D$4:$D$300,"&gt;="&amp;Z$1),SUMIF(База!$B$3:$B$305,$A185,База!$I$3:$I$152))</f>
        <v>0</v>
      </c>
      <c r="AA185" s="46">
        <f ca="1">IF(COUNTIFS(Распис!$B$4:$B$300,$A185,Распис!$C$4:$C$300,"&lt;="&amp;AA$1,Распис!$D$4:$D$300,"&gt;="&amp;AA$1)&gt;0,SUMIFS(Распис!$J$4:$J$300,Распис!$B$4:$B$300,$A185,Распис!$C$4:$C$300,"&lt;="&amp;AA$1,Распис!$D$4:$D$300,"&gt;="&amp;AA$1),SUMIF(База!$B$3:$B$305,$A185,База!$J$3:$J$152))</f>
        <v>0</v>
      </c>
      <c r="AB185" s="46">
        <f ca="1">IF(COUNTIFS(Распис!$B$4:$B$300,$A185,Распис!$C$4:$C$300,"&lt;="&amp;AB$1,Распис!$D$4:$D$300,"&gt;="&amp;AB$1)&gt;0,SUMIFS(Распис!$K$4:$K$300,Распис!$B$4:$B$300,$A185,Распис!$C$4:$C$300,"&lt;="&amp;AB$1,Распис!$D$4:$D$300,"&gt;="&amp;AB$1),SUMIF(База!$B$3:$B$305,$A185,База!$K$3:$K$152))</f>
        <v>0</v>
      </c>
      <c r="AC185" s="46" t="s">
        <v>23</v>
      </c>
      <c r="AD185" s="46">
        <f ca="1">IF(COUNTIFS(Распис!$B$4:$B$300,$A185,Распис!$C$4:$C$300,"&lt;="&amp;AD$1,Распис!$D$4:$D$300,"&gt;="&amp;AD$1)&gt;0,SUMIFS(Распис!$F$4:$F$300,Распис!$B$4:$B$300,$A185,Распис!$C$4:$C$300,"&lt;="&amp;AD$1,Распис!$D$4:$D$300,"&gt;="&amp;AD$1),SUMIF(База!$B$3:$B$305,$A185,База!$F$3:$F$152))</f>
        <v>0</v>
      </c>
      <c r="AE185" s="46">
        <f ca="1">IF(COUNTIFS(Распис!$B$4:$B$300,$A185,Распис!$C$4:$C$300,"&lt;="&amp;AE$1,Распис!$D$4:$D$300,"&gt;="&amp;AE$1)&gt;0,SUMIFS(Распис!$G$4:$G$300,Распис!$B$4:$B$300,$A185,Распис!$C$4:$C$300,"&lt;="&amp;AE$1,Распис!$D$4:$D$300,"&gt;="&amp;AE$1),SUMIF(База!$B$3:$B$305,$A185,База!$G$3:$G$152))</f>
        <v>0</v>
      </c>
      <c r="AF185" s="46">
        <f ca="1">IF(COUNTIFS(Распис!$B$4:$B$300,$A185,Распис!$C$4:$C$300,"&lt;="&amp;AF$1,Распис!$D$4:$D$300,"&gt;="&amp;AF$1)&gt;0,SUMIFS(Распис!$H$4:$H$300,Распис!$B$4:$B$300,$A185,Распис!$C$4:$C$300,"&lt;="&amp;AF$1,Распис!$D$4:$D$300,"&gt;="&amp;AF$1),SUMIF(База!$B$3:$B$305,$A185,База!$H$3:$H$152))</f>
        <v>0</v>
      </c>
      <c r="AG185" s="46">
        <f t="shared" ca="1" si="25"/>
        <v>0</v>
      </c>
      <c r="AH185" s="46">
        <f ca="1">AG185-SUMIFS(Распред!$G$4:$G$300,Распред!$B$4:$B$300,"январь",Распред!$F$4:$F$300,A185)</f>
        <v>0</v>
      </c>
      <c r="AI185" s="46">
        <f ca="1">AH185+(COUNTIF(B185:AF185,"КД")+SUMIFS(Распред!$AH$4:$AH$300,Распред!$F$4:$F$300,A185,Распред!$B$4:$B$300,"январь"))*4</f>
        <v>20</v>
      </c>
      <c r="AJ185" s="46">
        <f t="shared" ca="1" si="26"/>
        <v>0</v>
      </c>
      <c r="AK185" s="46">
        <f t="shared" ca="1" si="27"/>
        <v>0</v>
      </c>
      <c r="AL185" s="46">
        <f>SUMIFS(Распред!$K$4:$K$300,Распред!$B$4:$B$300,"январь",Распред!$J$4:$J$300,A185)+SUMIFS(Распред!$M$4:$M$300,Распред!$B$4:$B$300,"январь",Распред!$L$4:$L$300,A185)+SUMIFS(Распред!$O$4:$O$300,Распред!$B$4:$B$300,"январь",Распред!$N$4:$N$300,A185)+SUMIFS(Распред!$Q$4:$Q$300,Распред!$B$4:$B$300,"январь",Распред!$P$4:$P$300,A185)+SUMIFS(Распред!$S$4:$S$300,Распред!$B$4:$B$300,"январь",Распред!$R$4:$R$300,A185)+SUMIFS(Распред!$U$4:$U$300,Распред!$B$4:$B$300,"январь",Распред!$T$4:$T$300,A185)+SUMIFS(Распред!$W$4:$W$300,Распред!$B$4:$B$300,"январь",Распред!$V$4:$V$300,A185)+SUMIFS(Распред!$Y$4:$Y$300,Распред!$B$4:$B$300,"январь",Распред!$X$4:$X$300,A185)+SUMIFS(Распред!$AA$4:$AA$300,Распред!$B$4:$B$300,"январь",Распред!$Z$4:$Z$300,A185)+SUMIFS(Распред!$AC$4:$AC$300,Распред!$B$4:$B$300,"январь",Распред!$AB$4:$AB$300,A185)</f>
        <v>0</v>
      </c>
      <c r="AM185" s="46">
        <f t="shared" ca="1" si="28"/>
        <v>0</v>
      </c>
      <c r="AN185" s="46">
        <f t="shared" ca="1" si="29"/>
        <v>0</v>
      </c>
      <c r="AO185" s="46">
        <f t="shared" ca="1" si="30"/>
        <v>0</v>
      </c>
      <c r="AP185" s="46"/>
      <c r="AQ185" s="46">
        <f t="shared" ca="1" si="31"/>
        <v>0</v>
      </c>
      <c r="AR185" s="47"/>
      <c r="AS185" s="47">
        <f t="shared" ca="1" si="32"/>
        <v>0</v>
      </c>
      <c r="AT185" s="47"/>
      <c r="AU185" s="47"/>
      <c r="AV185" s="47"/>
      <c r="AW185" s="47"/>
      <c r="AX185" s="47"/>
      <c r="AY185" s="47"/>
      <c r="AZ185" s="47"/>
      <c r="BA185" s="47"/>
      <c r="BB185" s="47"/>
    </row>
    <row r="186" spans="1:54" x14ac:dyDescent="0.25">
      <c r="A186" s="47">
        <f>База!B186</f>
        <v>0</v>
      </c>
      <c r="B186" s="46" t="s">
        <v>24</v>
      </c>
      <c r="C186" s="46" t="s">
        <v>24</v>
      </c>
      <c r="D186" s="46" t="s">
        <v>25</v>
      </c>
      <c r="E186" s="46" t="s">
        <v>25</v>
      </c>
      <c r="F186" s="46" t="s">
        <v>25</v>
      </c>
      <c r="G186" s="46" t="s">
        <v>25</v>
      </c>
      <c r="H186" s="46" t="s">
        <v>23</v>
      </c>
      <c r="I186" s="46" t="s">
        <v>25</v>
      </c>
      <c r="J186" s="46">
        <f ca="1">IF(COUNTIFS(Распис!$B$4:$B$300,$A186,Распис!$C$4:$C$300,"&lt;="&amp;J$1,Распис!$D$4:$D$300,"&gt;="&amp;J$1)&gt;0,SUMIFS(Распис!$G$4:$G$300,Распис!$B$4:$B$300,$A186,Распис!$C$4:$C$300,"&lt;="&amp;J$1,Распис!$D$4:$D$300,"&gt;="&amp;J$1),SUMIF(База!$B$3:$B$305,$A186,База!$G$3:$G$152))</f>
        <v>0</v>
      </c>
      <c r="K186" s="46">
        <f ca="1">IF(COUNTIFS(Распис!$B$4:$B$300,$A186,Распис!$C$4:$C$300,"&lt;="&amp;K$1,Распис!$D$4:$D$300,"&gt;="&amp;K$1)&gt;0,SUMIFS(Распис!$H$4:$H$300,Распис!$B$4:$B$300,$A186,Распис!$C$4:$C$300,"&lt;="&amp;K$1,Распис!$D$4:$D$300,"&gt;="&amp;K$1),SUMIF(База!$B$3:$B$305,$A186,База!$H$3:$H$152))</f>
        <v>0</v>
      </c>
      <c r="L186" s="46">
        <f ca="1">IF(COUNTIFS(Распис!$B$4:$B$300,$A186,Распис!$C$4:$C$300,"&lt;="&amp;L$1,Распис!$D$4:$D$300,"&gt;="&amp;L$1)&gt;0,SUMIFS(Распис!$I$4:$I$300,Распис!$B$4:$B$300,$A186,Распис!$C$4:$C$300,"&lt;="&amp;L$1,Распис!$D$4:$D$300,"&gt;="&amp;L$1),SUMIF(База!$B$3:$B$305,$A186,База!$I$3:$I$152))</f>
        <v>0</v>
      </c>
      <c r="M186" s="46">
        <f ca="1">IF(COUNTIFS(Распис!$B$4:$B$300,$A186,Распис!$C$4:$C$300,"&lt;="&amp;M$1,Распис!$D$4:$D$300,"&gt;="&amp;M$1)&gt;0,SUMIFS(Распис!$J$4:$J$300,Распис!$B$4:$B$300,$A186,Распис!$C$4:$C$300,"&lt;="&amp;M$1,Распис!$D$4:$D$300,"&gt;="&amp;M$1),SUMIF(База!$B$3:$B$305,$A186,База!$J$3:$J$152))</f>
        <v>0</v>
      </c>
      <c r="N186" s="46">
        <f ca="1">IF(COUNTIFS(Распис!$B$4:$B$300,$A186,Распис!$C$4:$C$300,"&lt;="&amp;N$1,Распис!$D$4:$D$300,"&gt;="&amp;N$1)&gt;0,SUMIFS(Распис!$K$4:$K$300,Распис!$B$4:$B$300,$A186,Распис!$C$4:$C$300,"&lt;="&amp;N$1,Распис!$D$4:$D$300,"&gt;="&amp;N$1),SUMIF(База!$B$3:$B$305,$A186,База!$K$3:$K$152))</f>
        <v>0</v>
      </c>
      <c r="O186" s="46" t="s">
        <v>23</v>
      </c>
      <c r="P186" s="46">
        <f ca="1">IF(COUNTIFS(Распис!$B$4:$B$300,$A186,Распис!$C$4:$C$300,"&lt;="&amp;P$1,Распис!$D$4:$D$300,"&gt;="&amp;P$1)&gt;0,SUMIFS(Распис!$F$4:$F$300,Распис!$B$4:$B$300,$A186,Распис!$C$4:$C$300,"&lt;="&amp;P$1,Распис!$D$4:$D$300,"&gt;="&amp;P$1),SUMIF(База!$B$3:$B$305,$A186,База!$F$3:$F$152))</f>
        <v>0</v>
      </c>
      <c r="Q186" s="46">
        <f ca="1">IF(COUNTIFS(Распис!$B$4:$B$300,$A186,Распис!$C$4:$C$300,"&lt;="&amp;Q$1,Распис!$D$4:$D$300,"&gt;="&amp;Q$1)&gt;0,SUMIFS(Распис!$G$4:$G$300,Распис!$B$4:$B$300,$A186,Распис!$C$4:$C$300,"&lt;="&amp;Q$1,Распис!$D$4:$D$300,"&gt;="&amp;Q$1),SUMIF(База!$B$3:$B$305,$A186,База!$G$3:$G$152))</f>
        <v>0</v>
      </c>
      <c r="R186" s="46">
        <f ca="1">IF(COUNTIFS(Распис!$B$4:$B$300,$A186,Распис!$C$4:$C$300,"&lt;="&amp;R$1,Распис!$D$4:$D$300,"&gt;="&amp;R$1)&gt;0,SUMIFS(Распис!$H$4:$H$300,Распис!$B$4:$B$300,$A186,Распис!$C$4:$C$300,"&lt;="&amp;R$1,Распис!$D$4:$D$300,"&gt;="&amp;R$1),SUMIF(База!$B$3:$B$305,$A186,База!$H$3:$H$152))</f>
        <v>0</v>
      </c>
      <c r="S186" s="46">
        <f ca="1">IF(COUNTIFS(Распис!$B$4:$B$300,$A186,Распис!$C$4:$C$300,"&lt;="&amp;S$1,Распис!$D$4:$D$300,"&gt;="&amp;S$1)&gt;0,SUMIFS(Распис!$I$4:$I$300,Распис!$B$4:$B$300,$A186,Распис!$C$4:$C$300,"&lt;="&amp;S$1,Распис!$D$4:$D$300,"&gt;="&amp;S$1),SUMIF(База!$B$3:$B$305,$A186,База!$I$3:$I$152))</f>
        <v>0</v>
      </c>
      <c r="T186" s="46">
        <f ca="1">IF(COUNTIFS(Распис!$B$4:$B$300,$A186,Распис!$C$4:$C$300,"&lt;="&amp;T$1,Распис!$D$4:$D$300,"&gt;="&amp;T$1)&gt;0,SUMIFS(Распис!$J$4:$J$300,Распис!$B$4:$B$300,$A186,Распис!$C$4:$C$300,"&lt;="&amp;T$1,Распис!$D$4:$D$300,"&gt;="&amp;T$1),SUMIF(База!$B$3:$B$305,$A186,База!$J$3:$J$152))</f>
        <v>0</v>
      </c>
      <c r="U186" s="46">
        <f ca="1">IF(COUNTIFS(Распис!$B$4:$B$300,$A186,Распис!$C$4:$C$300,"&lt;="&amp;U$1,Распис!$D$4:$D$300,"&gt;="&amp;U$1)&gt;0,SUMIFS(Распис!$K$4:$K$300,Распис!$B$4:$B$300,$A186,Распис!$C$4:$C$300,"&lt;="&amp;U$1,Распис!$D$4:$D$300,"&gt;="&amp;U$1),SUMIF(База!$B$3:$B$305,$A186,База!$K$3:$K$152))</f>
        <v>0</v>
      </c>
      <c r="V186" s="46" t="s">
        <v>23</v>
      </c>
      <c r="W186" s="46">
        <f ca="1">IF(COUNTIFS(Распис!$B$4:$B$300,$A186,Распис!$C$4:$C$300,"&lt;="&amp;W$1,Распис!$D$4:$D$300,"&gt;="&amp;W$1)&gt;0,SUMIFS(Распис!$F$4:$F$300,Распис!$B$4:$B$300,$A186,Распис!$C$4:$C$300,"&lt;="&amp;W$1,Распис!$D$4:$D$300,"&gt;="&amp;W$1),SUMIF(База!$B$3:$B$305,$A186,База!$F$3:$F$152))</f>
        <v>0</v>
      </c>
      <c r="X186" s="46">
        <f ca="1">IF(COUNTIFS(Распис!$B$4:$B$300,$A186,Распис!$C$4:$C$300,"&lt;="&amp;X$1,Распис!$D$4:$D$300,"&gt;="&amp;X$1)&gt;0,SUMIFS(Распис!$G$4:$G$300,Распис!$B$4:$B$300,$A186,Распис!$C$4:$C$300,"&lt;="&amp;X$1,Распис!$D$4:$D$300,"&gt;="&amp;X$1),SUMIF(База!$B$3:$B$305,$A186,База!$G$3:$G$152))</f>
        <v>0</v>
      </c>
      <c r="Y186" s="46">
        <f ca="1">IF(COUNTIFS(Распис!$B$4:$B$300,$A186,Распис!$C$4:$C$300,"&lt;="&amp;Y$1,Распис!$D$4:$D$300,"&gt;="&amp;Y$1)&gt;0,SUMIFS(Распис!$H$4:$H$300,Распис!$B$4:$B$300,$A186,Распис!$C$4:$C$300,"&lt;="&amp;Y$1,Распис!$D$4:$D$300,"&gt;="&amp;Y$1),SUMIF(База!$B$3:$B$305,$A186,База!$H$3:$H$152))</f>
        <v>0</v>
      </c>
      <c r="Z186" s="46">
        <f ca="1">IF(COUNTIFS(Распис!$B$4:$B$300,$A186,Распис!$C$4:$C$300,"&lt;="&amp;Z$1,Распис!$D$4:$D$300,"&gt;="&amp;Z$1)&gt;0,SUMIFS(Распис!$I$4:$I$300,Распис!$B$4:$B$300,$A186,Распис!$C$4:$C$300,"&lt;="&amp;Z$1,Распис!$D$4:$D$300,"&gt;="&amp;Z$1),SUMIF(База!$B$3:$B$305,$A186,База!$I$3:$I$152))</f>
        <v>0</v>
      </c>
      <c r="AA186" s="46">
        <f ca="1">IF(COUNTIFS(Распис!$B$4:$B$300,$A186,Распис!$C$4:$C$300,"&lt;="&amp;AA$1,Распис!$D$4:$D$300,"&gt;="&amp;AA$1)&gt;0,SUMIFS(Распис!$J$4:$J$300,Распис!$B$4:$B$300,$A186,Распис!$C$4:$C$300,"&lt;="&amp;AA$1,Распис!$D$4:$D$300,"&gt;="&amp;AA$1),SUMIF(База!$B$3:$B$305,$A186,База!$J$3:$J$152))</f>
        <v>0</v>
      </c>
      <c r="AB186" s="46">
        <f ca="1">IF(COUNTIFS(Распис!$B$4:$B$300,$A186,Распис!$C$4:$C$300,"&lt;="&amp;AB$1,Распис!$D$4:$D$300,"&gt;="&amp;AB$1)&gt;0,SUMIFS(Распис!$K$4:$K$300,Распис!$B$4:$B$300,$A186,Распис!$C$4:$C$300,"&lt;="&amp;AB$1,Распис!$D$4:$D$300,"&gt;="&amp;AB$1),SUMIF(База!$B$3:$B$305,$A186,База!$K$3:$K$152))</f>
        <v>0</v>
      </c>
      <c r="AC186" s="46" t="s">
        <v>23</v>
      </c>
      <c r="AD186" s="46">
        <f ca="1">IF(COUNTIFS(Распис!$B$4:$B$300,$A186,Распис!$C$4:$C$300,"&lt;="&amp;AD$1,Распис!$D$4:$D$300,"&gt;="&amp;AD$1)&gt;0,SUMIFS(Распис!$F$4:$F$300,Распис!$B$4:$B$300,$A186,Распис!$C$4:$C$300,"&lt;="&amp;AD$1,Распис!$D$4:$D$300,"&gt;="&amp;AD$1),SUMIF(База!$B$3:$B$305,$A186,База!$F$3:$F$152))</f>
        <v>0</v>
      </c>
      <c r="AE186" s="46">
        <f ca="1">IF(COUNTIFS(Распис!$B$4:$B$300,$A186,Распис!$C$4:$C$300,"&lt;="&amp;AE$1,Распис!$D$4:$D$300,"&gt;="&amp;AE$1)&gt;0,SUMIFS(Распис!$G$4:$G$300,Распис!$B$4:$B$300,$A186,Распис!$C$4:$C$300,"&lt;="&amp;AE$1,Распис!$D$4:$D$300,"&gt;="&amp;AE$1),SUMIF(База!$B$3:$B$305,$A186,База!$G$3:$G$152))</f>
        <v>0</v>
      </c>
      <c r="AF186" s="46">
        <f ca="1">IF(COUNTIFS(Распис!$B$4:$B$300,$A186,Распис!$C$4:$C$300,"&lt;="&amp;AF$1,Распис!$D$4:$D$300,"&gt;="&amp;AF$1)&gt;0,SUMIFS(Распис!$H$4:$H$300,Распис!$B$4:$B$300,$A186,Распис!$C$4:$C$300,"&lt;="&amp;AF$1,Распис!$D$4:$D$300,"&gt;="&amp;AF$1),SUMIF(База!$B$3:$B$305,$A186,База!$H$3:$H$152))</f>
        <v>0</v>
      </c>
      <c r="AG186" s="46">
        <f t="shared" ca="1" si="25"/>
        <v>0</v>
      </c>
      <c r="AH186" s="46">
        <f ca="1">AG186-SUMIFS(Распред!$G$4:$G$300,Распред!$B$4:$B$300,"январь",Распред!$F$4:$F$300,A186)</f>
        <v>0</v>
      </c>
      <c r="AI186" s="46">
        <f ca="1">AH186+(COUNTIF(B186:AF186,"КД")+SUMIFS(Распред!$AH$4:$AH$300,Распред!$F$4:$F$300,A186,Распред!$B$4:$B$300,"январь"))*4</f>
        <v>20</v>
      </c>
      <c r="AJ186" s="46">
        <f t="shared" ca="1" si="26"/>
        <v>0</v>
      </c>
      <c r="AK186" s="46">
        <f t="shared" ca="1" si="27"/>
        <v>0</v>
      </c>
      <c r="AL186" s="46">
        <f>SUMIFS(Распред!$K$4:$K$300,Распред!$B$4:$B$300,"январь",Распред!$J$4:$J$300,A186)+SUMIFS(Распред!$M$4:$M$300,Распред!$B$4:$B$300,"январь",Распред!$L$4:$L$300,A186)+SUMIFS(Распред!$O$4:$O$300,Распред!$B$4:$B$300,"январь",Распред!$N$4:$N$300,A186)+SUMIFS(Распред!$Q$4:$Q$300,Распред!$B$4:$B$300,"январь",Распред!$P$4:$P$300,A186)+SUMIFS(Распред!$S$4:$S$300,Распред!$B$4:$B$300,"январь",Распред!$R$4:$R$300,A186)+SUMIFS(Распред!$U$4:$U$300,Распред!$B$4:$B$300,"январь",Распред!$T$4:$T$300,A186)+SUMIFS(Распред!$W$4:$W$300,Распред!$B$4:$B$300,"январь",Распред!$V$4:$V$300,A186)+SUMIFS(Распред!$Y$4:$Y$300,Распред!$B$4:$B$300,"январь",Распред!$X$4:$X$300,A186)+SUMIFS(Распред!$AA$4:$AA$300,Распред!$B$4:$B$300,"январь",Распред!$Z$4:$Z$300,A186)+SUMIFS(Распред!$AC$4:$AC$300,Распред!$B$4:$B$300,"январь",Распред!$AB$4:$AB$300,A186)</f>
        <v>0</v>
      </c>
      <c r="AM186" s="46">
        <f t="shared" ca="1" si="28"/>
        <v>0</v>
      </c>
      <c r="AN186" s="46">
        <f t="shared" ca="1" si="29"/>
        <v>0</v>
      </c>
      <c r="AO186" s="46">
        <f t="shared" ca="1" si="30"/>
        <v>0</v>
      </c>
      <c r="AP186" s="46"/>
      <c r="AQ186" s="46">
        <f t="shared" ca="1" si="31"/>
        <v>0</v>
      </c>
      <c r="AR186" s="47"/>
      <c r="AS186" s="47">
        <f t="shared" ca="1" si="32"/>
        <v>0</v>
      </c>
      <c r="AT186" s="47"/>
      <c r="AU186" s="47"/>
      <c r="AV186" s="47"/>
      <c r="AW186" s="47"/>
      <c r="AX186" s="47"/>
      <c r="AY186" s="47"/>
      <c r="AZ186" s="47"/>
      <c r="BA186" s="47"/>
      <c r="BB186" s="47"/>
    </row>
    <row r="187" spans="1:54" x14ac:dyDescent="0.25">
      <c r="A187" s="47">
        <f>База!B187</f>
        <v>0</v>
      </c>
      <c r="B187" s="46" t="s">
        <v>24</v>
      </c>
      <c r="C187" s="46" t="s">
        <v>24</v>
      </c>
      <c r="D187" s="46" t="s">
        <v>25</v>
      </c>
      <c r="E187" s="46" t="s">
        <v>25</v>
      </c>
      <c r="F187" s="46" t="s">
        <v>25</v>
      </c>
      <c r="G187" s="46" t="s">
        <v>25</v>
      </c>
      <c r="H187" s="46" t="s">
        <v>23</v>
      </c>
      <c r="I187" s="46" t="s">
        <v>25</v>
      </c>
      <c r="J187" s="46">
        <f ca="1">IF(COUNTIFS(Распис!$B$4:$B$300,$A187,Распис!$C$4:$C$300,"&lt;="&amp;J$1,Распис!$D$4:$D$300,"&gt;="&amp;J$1)&gt;0,SUMIFS(Распис!$G$4:$G$300,Распис!$B$4:$B$300,$A187,Распис!$C$4:$C$300,"&lt;="&amp;J$1,Распис!$D$4:$D$300,"&gt;="&amp;J$1),SUMIF(База!$B$3:$B$305,$A187,База!$G$3:$G$152))</f>
        <v>0</v>
      </c>
      <c r="K187" s="46">
        <f ca="1">IF(COUNTIFS(Распис!$B$4:$B$300,$A187,Распис!$C$4:$C$300,"&lt;="&amp;K$1,Распис!$D$4:$D$300,"&gt;="&amp;K$1)&gt;0,SUMIFS(Распис!$H$4:$H$300,Распис!$B$4:$B$300,$A187,Распис!$C$4:$C$300,"&lt;="&amp;K$1,Распис!$D$4:$D$300,"&gt;="&amp;K$1),SUMIF(База!$B$3:$B$305,$A187,База!$H$3:$H$152))</f>
        <v>0</v>
      </c>
      <c r="L187" s="46">
        <f ca="1">IF(COUNTIFS(Распис!$B$4:$B$300,$A187,Распис!$C$4:$C$300,"&lt;="&amp;L$1,Распис!$D$4:$D$300,"&gt;="&amp;L$1)&gt;0,SUMIFS(Распис!$I$4:$I$300,Распис!$B$4:$B$300,$A187,Распис!$C$4:$C$300,"&lt;="&amp;L$1,Распис!$D$4:$D$300,"&gt;="&amp;L$1),SUMIF(База!$B$3:$B$305,$A187,База!$I$3:$I$152))</f>
        <v>0</v>
      </c>
      <c r="M187" s="46">
        <f ca="1">IF(COUNTIFS(Распис!$B$4:$B$300,$A187,Распис!$C$4:$C$300,"&lt;="&amp;M$1,Распис!$D$4:$D$300,"&gt;="&amp;M$1)&gt;0,SUMIFS(Распис!$J$4:$J$300,Распис!$B$4:$B$300,$A187,Распис!$C$4:$C$300,"&lt;="&amp;M$1,Распис!$D$4:$D$300,"&gt;="&amp;M$1),SUMIF(База!$B$3:$B$305,$A187,База!$J$3:$J$152))</f>
        <v>0</v>
      </c>
      <c r="N187" s="46">
        <f ca="1">IF(COUNTIFS(Распис!$B$4:$B$300,$A187,Распис!$C$4:$C$300,"&lt;="&amp;N$1,Распис!$D$4:$D$300,"&gt;="&amp;N$1)&gt;0,SUMIFS(Распис!$K$4:$K$300,Распис!$B$4:$B$300,$A187,Распис!$C$4:$C$300,"&lt;="&amp;N$1,Распис!$D$4:$D$300,"&gt;="&amp;N$1),SUMIF(База!$B$3:$B$305,$A187,База!$K$3:$K$152))</f>
        <v>0</v>
      </c>
      <c r="O187" s="46" t="s">
        <v>23</v>
      </c>
      <c r="P187" s="46">
        <f ca="1">IF(COUNTIFS(Распис!$B$4:$B$300,$A187,Распис!$C$4:$C$300,"&lt;="&amp;P$1,Распис!$D$4:$D$300,"&gt;="&amp;P$1)&gt;0,SUMIFS(Распис!$F$4:$F$300,Распис!$B$4:$B$300,$A187,Распис!$C$4:$C$300,"&lt;="&amp;P$1,Распис!$D$4:$D$300,"&gt;="&amp;P$1),SUMIF(База!$B$3:$B$305,$A187,База!$F$3:$F$152))</f>
        <v>0</v>
      </c>
      <c r="Q187" s="46">
        <f ca="1">IF(COUNTIFS(Распис!$B$4:$B$300,$A187,Распис!$C$4:$C$300,"&lt;="&amp;Q$1,Распис!$D$4:$D$300,"&gt;="&amp;Q$1)&gt;0,SUMIFS(Распис!$G$4:$G$300,Распис!$B$4:$B$300,$A187,Распис!$C$4:$C$300,"&lt;="&amp;Q$1,Распис!$D$4:$D$300,"&gt;="&amp;Q$1),SUMIF(База!$B$3:$B$305,$A187,База!$G$3:$G$152))</f>
        <v>0</v>
      </c>
      <c r="R187" s="46">
        <f ca="1">IF(COUNTIFS(Распис!$B$4:$B$300,$A187,Распис!$C$4:$C$300,"&lt;="&amp;R$1,Распис!$D$4:$D$300,"&gt;="&amp;R$1)&gt;0,SUMIFS(Распис!$H$4:$H$300,Распис!$B$4:$B$300,$A187,Распис!$C$4:$C$300,"&lt;="&amp;R$1,Распис!$D$4:$D$300,"&gt;="&amp;R$1),SUMIF(База!$B$3:$B$305,$A187,База!$H$3:$H$152))</f>
        <v>0</v>
      </c>
      <c r="S187" s="46">
        <f ca="1">IF(COUNTIFS(Распис!$B$4:$B$300,$A187,Распис!$C$4:$C$300,"&lt;="&amp;S$1,Распис!$D$4:$D$300,"&gt;="&amp;S$1)&gt;0,SUMIFS(Распис!$I$4:$I$300,Распис!$B$4:$B$300,$A187,Распис!$C$4:$C$300,"&lt;="&amp;S$1,Распис!$D$4:$D$300,"&gt;="&amp;S$1),SUMIF(База!$B$3:$B$305,$A187,База!$I$3:$I$152))</f>
        <v>0</v>
      </c>
      <c r="T187" s="46">
        <f ca="1">IF(COUNTIFS(Распис!$B$4:$B$300,$A187,Распис!$C$4:$C$300,"&lt;="&amp;T$1,Распис!$D$4:$D$300,"&gt;="&amp;T$1)&gt;0,SUMIFS(Распис!$J$4:$J$300,Распис!$B$4:$B$300,$A187,Распис!$C$4:$C$300,"&lt;="&amp;T$1,Распис!$D$4:$D$300,"&gt;="&amp;T$1),SUMIF(База!$B$3:$B$305,$A187,База!$J$3:$J$152))</f>
        <v>0</v>
      </c>
      <c r="U187" s="46">
        <f ca="1">IF(COUNTIFS(Распис!$B$4:$B$300,$A187,Распис!$C$4:$C$300,"&lt;="&amp;U$1,Распис!$D$4:$D$300,"&gt;="&amp;U$1)&gt;0,SUMIFS(Распис!$K$4:$K$300,Распис!$B$4:$B$300,$A187,Распис!$C$4:$C$300,"&lt;="&amp;U$1,Распис!$D$4:$D$300,"&gt;="&amp;U$1),SUMIF(База!$B$3:$B$305,$A187,База!$K$3:$K$152))</f>
        <v>0</v>
      </c>
      <c r="V187" s="46" t="s">
        <v>23</v>
      </c>
      <c r="W187" s="46">
        <f ca="1">IF(COUNTIFS(Распис!$B$4:$B$300,$A187,Распис!$C$4:$C$300,"&lt;="&amp;W$1,Распис!$D$4:$D$300,"&gt;="&amp;W$1)&gt;0,SUMIFS(Распис!$F$4:$F$300,Распис!$B$4:$B$300,$A187,Распис!$C$4:$C$300,"&lt;="&amp;W$1,Распис!$D$4:$D$300,"&gt;="&amp;W$1),SUMIF(База!$B$3:$B$305,$A187,База!$F$3:$F$152))</f>
        <v>0</v>
      </c>
      <c r="X187" s="46">
        <f ca="1">IF(COUNTIFS(Распис!$B$4:$B$300,$A187,Распис!$C$4:$C$300,"&lt;="&amp;X$1,Распис!$D$4:$D$300,"&gt;="&amp;X$1)&gt;0,SUMIFS(Распис!$G$4:$G$300,Распис!$B$4:$B$300,$A187,Распис!$C$4:$C$300,"&lt;="&amp;X$1,Распис!$D$4:$D$300,"&gt;="&amp;X$1),SUMIF(База!$B$3:$B$305,$A187,База!$G$3:$G$152))</f>
        <v>0</v>
      </c>
      <c r="Y187" s="46">
        <f ca="1">IF(COUNTIFS(Распис!$B$4:$B$300,$A187,Распис!$C$4:$C$300,"&lt;="&amp;Y$1,Распис!$D$4:$D$300,"&gt;="&amp;Y$1)&gt;0,SUMIFS(Распис!$H$4:$H$300,Распис!$B$4:$B$300,$A187,Распис!$C$4:$C$300,"&lt;="&amp;Y$1,Распис!$D$4:$D$300,"&gt;="&amp;Y$1),SUMIF(База!$B$3:$B$305,$A187,База!$H$3:$H$152))</f>
        <v>0</v>
      </c>
      <c r="Z187" s="46">
        <f ca="1">IF(COUNTIFS(Распис!$B$4:$B$300,$A187,Распис!$C$4:$C$300,"&lt;="&amp;Z$1,Распис!$D$4:$D$300,"&gt;="&amp;Z$1)&gt;0,SUMIFS(Распис!$I$4:$I$300,Распис!$B$4:$B$300,$A187,Распис!$C$4:$C$300,"&lt;="&amp;Z$1,Распис!$D$4:$D$300,"&gt;="&amp;Z$1),SUMIF(База!$B$3:$B$305,$A187,База!$I$3:$I$152))</f>
        <v>0</v>
      </c>
      <c r="AA187" s="46">
        <f ca="1">IF(COUNTIFS(Распис!$B$4:$B$300,$A187,Распис!$C$4:$C$300,"&lt;="&amp;AA$1,Распис!$D$4:$D$300,"&gt;="&amp;AA$1)&gt;0,SUMIFS(Распис!$J$4:$J$300,Распис!$B$4:$B$300,$A187,Распис!$C$4:$C$300,"&lt;="&amp;AA$1,Распис!$D$4:$D$300,"&gt;="&amp;AA$1),SUMIF(База!$B$3:$B$305,$A187,База!$J$3:$J$152))</f>
        <v>0</v>
      </c>
      <c r="AB187" s="46">
        <f ca="1">IF(COUNTIFS(Распис!$B$4:$B$300,$A187,Распис!$C$4:$C$300,"&lt;="&amp;AB$1,Распис!$D$4:$D$300,"&gt;="&amp;AB$1)&gt;0,SUMIFS(Распис!$K$4:$K$300,Распис!$B$4:$B$300,$A187,Распис!$C$4:$C$300,"&lt;="&amp;AB$1,Распис!$D$4:$D$300,"&gt;="&amp;AB$1),SUMIF(База!$B$3:$B$305,$A187,База!$K$3:$K$152))</f>
        <v>0</v>
      </c>
      <c r="AC187" s="46" t="s">
        <v>23</v>
      </c>
      <c r="AD187" s="46">
        <f ca="1">IF(COUNTIFS(Распис!$B$4:$B$300,$A187,Распис!$C$4:$C$300,"&lt;="&amp;AD$1,Распис!$D$4:$D$300,"&gt;="&amp;AD$1)&gt;0,SUMIFS(Распис!$F$4:$F$300,Распис!$B$4:$B$300,$A187,Распис!$C$4:$C$300,"&lt;="&amp;AD$1,Распис!$D$4:$D$300,"&gt;="&amp;AD$1),SUMIF(База!$B$3:$B$305,$A187,База!$F$3:$F$152))</f>
        <v>0</v>
      </c>
      <c r="AE187" s="46">
        <f ca="1">IF(COUNTIFS(Распис!$B$4:$B$300,$A187,Распис!$C$4:$C$300,"&lt;="&amp;AE$1,Распис!$D$4:$D$300,"&gt;="&amp;AE$1)&gt;0,SUMIFS(Распис!$G$4:$G$300,Распис!$B$4:$B$300,$A187,Распис!$C$4:$C$300,"&lt;="&amp;AE$1,Распис!$D$4:$D$300,"&gt;="&amp;AE$1),SUMIF(База!$B$3:$B$305,$A187,База!$G$3:$G$152))</f>
        <v>0</v>
      </c>
      <c r="AF187" s="46">
        <f ca="1">IF(COUNTIFS(Распис!$B$4:$B$300,$A187,Распис!$C$4:$C$300,"&lt;="&amp;AF$1,Распис!$D$4:$D$300,"&gt;="&amp;AF$1)&gt;0,SUMIFS(Распис!$H$4:$H$300,Распис!$B$4:$B$300,$A187,Распис!$C$4:$C$300,"&lt;="&amp;AF$1,Распис!$D$4:$D$300,"&gt;="&amp;AF$1),SUMIF(База!$B$3:$B$305,$A187,База!$H$3:$H$152))</f>
        <v>0</v>
      </c>
      <c r="AG187" s="46">
        <f t="shared" ca="1" si="25"/>
        <v>0</v>
      </c>
      <c r="AH187" s="46">
        <f ca="1">AG187-SUMIFS(Распред!$G$4:$G$300,Распред!$B$4:$B$300,"январь",Распред!$F$4:$F$300,A187)</f>
        <v>0</v>
      </c>
      <c r="AI187" s="46">
        <f ca="1">AH187+(COUNTIF(B187:AF187,"КД")+SUMIFS(Распред!$AH$4:$AH$300,Распред!$F$4:$F$300,A187,Распред!$B$4:$B$300,"январь"))*4</f>
        <v>20</v>
      </c>
      <c r="AJ187" s="46">
        <f t="shared" ca="1" si="26"/>
        <v>0</v>
      </c>
      <c r="AK187" s="46">
        <f t="shared" ca="1" si="27"/>
        <v>0</v>
      </c>
      <c r="AL187" s="46">
        <f>SUMIFS(Распред!$K$4:$K$300,Распред!$B$4:$B$300,"январь",Распред!$J$4:$J$300,A187)+SUMIFS(Распред!$M$4:$M$300,Распред!$B$4:$B$300,"январь",Распред!$L$4:$L$300,A187)+SUMIFS(Распред!$O$4:$O$300,Распред!$B$4:$B$300,"январь",Распред!$N$4:$N$300,A187)+SUMIFS(Распред!$Q$4:$Q$300,Распред!$B$4:$B$300,"январь",Распред!$P$4:$P$300,A187)+SUMIFS(Распред!$S$4:$S$300,Распред!$B$4:$B$300,"январь",Распред!$R$4:$R$300,A187)+SUMIFS(Распред!$U$4:$U$300,Распред!$B$4:$B$300,"январь",Распред!$T$4:$T$300,A187)+SUMIFS(Распред!$W$4:$W$300,Распред!$B$4:$B$300,"январь",Распред!$V$4:$V$300,A187)+SUMIFS(Распред!$Y$4:$Y$300,Распред!$B$4:$B$300,"январь",Распред!$X$4:$X$300,A187)+SUMIFS(Распред!$AA$4:$AA$300,Распред!$B$4:$B$300,"январь",Распред!$Z$4:$Z$300,A187)+SUMIFS(Распред!$AC$4:$AC$300,Распред!$B$4:$B$300,"январь",Распред!$AB$4:$AB$300,A187)</f>
        <v>0</v>
      </c>
      <c r="AM187" s="46">
        <f t="shared" ca="1" si="28"/>
        <v>0</v>
      </c>
      <c r="AN187" s="46">
        <f t="shared" ca="1" si="29"/>
        <v>0</v>
      </c>
      <c r="AO187" s="46">
        <f t="shared" ca="1" si="30"/>
        <v>0</v>
      </c>
      <c r="AP187" s="46"/>
      <c r="AQ187" s="46">
        <f t="shared" ca="1" si="31"/>
        <v>0</v>
      </c>
      <c r="AR187" s="47"/>
      <c r="AS187" s="47">
        <f t="shared" ca="1" si="32"/>
        <v>0</v>
      </c>
      <c r="AT187" s="47"/>
      <c r="AU187" s="47"/>
      <c r="AV187" s="47"/>
      <c r="AW187" s="47"/>
      <c r="AX187" s="47"/>
      <c r="AY187" s="47"/>
      <c r="AZ187" s="47"/>
      <c r="BA187" s="47"/>
      <c r="BB187" s="47"/>
    </row>
    <row r="188" spans="1:54" x14ac:dyDescent="0.25">
      <c r="A188" s="47">
        <f>База!B188</f>
        <v>0</v>
      </c>
      <c r="B188" s="46" t="s">
        <v>24</v>
      </c>
      <c r="C188" s="46" t="s">
        <v>24</v>
      </c>
      <c r="D188" s="46" t="s">
        <v>25</v>
      </c>
      <c r="E188" s="46" t="s">
        <v>25</v>
      </c>
      <c r="F188" s="46" t="s">
        <v>25</v>
      </c>
      <c r="G188" s="46" t="s">
        <v>25</v>
      </c>
      <c r="H188" s="46" t="s">
        <v>23</v>
      </c>
      <c r="I188" s="46" t="s">
        <v>25</v>
      </c>
      <c r="J188" s="46">
        <f ca="1">IF(COUNTIFS(Распис!$B$4:$B$300,$A188,Распис!$C$4:$C$300,"&lt;="&amp;J$1,Распис!$D$4:$D$300,"&gt;="&amp;J$1)&gt;0,SUMIFS(Распис!$G$4:$G$300,Распис!$B$4:$B$300,$A188,Распис!$C$4:$C$300,"&lt;="&amp;J$1,Распис!$D$4:$D$300,"&gt;="&amp;J$1),SUMIF(База!$B$3:$B$305,$A188,База!$G$3:$G$152))</f>
        <v>0</v>
      </c>
      <c r="K188" s="46">
        <f ca="1">IF(COUNTIFS(Распис!$B$4:$B$300,$A188,Распис!$C$4:$C$300,"&lt;="&amp;K$1,Распис!$D$4:$D$300,"&gt;="&amp;K$1)&gt;0,SUMIFS(Распис!$H$4:$H$300,Распис!$B$4:$B$300,$A188,Распис!$C$4:$C$300,"&lt;="&amp;K$1,Распис!$D$4:$D$300,"&gt;="&amp;K$1),SUMIF(База!$B$3:$B$305,$A188,База!$H$3:$H$152))</f>
        <v>0</v>
      </c>
      <c r="L188" s="46">
        <f ca="1">IF(COUNTIFS(Распис!$B$4:$B$300,$A188,Распис!$C$4:$C$300,"&lt;="&amp;L$1,Распис!$D$4:$D$300,"&gt;="&amp;L$1)&gt;0,SUMIFS(Распис!$I$4:$I$300,Распис!$B$4:$B$300,$A188,Распис!$C$4:$C$300,"&lt;="&amp;L$1,Распис!$D$4:$D$300,"&gt;="&amp;L$1),SUMIF(База!$B$3:$B$305,$A188,База!$I$3:$I$152))</f>
        <v>0</v>
      </c>
      <c r="M188" s="46">
        <f ca="1">IF(COUNTIFS(Распис!$B$4:$B$300,$A188,Распис!$C$4:$C$300,"&lt;="&amp;M$1,Распис!$D$4:$D$300,"&gt;="&amp;M$1)&gt;0,SUMIFS(Распис!$J$4:$J$300,Распис!$B$4:$B$300,$A188,Распис!$C$4:$C$300,"&lt;="&amp;M$1,Распис!$D$4:$D$300,"&gt;="&amp;M$1),SUMIF(База!$B$3:$B$305,$A188,База!$J$3:$J$152))</f>
        <v>0</v>
      </c>
      <c r="N188" s="46">
        <f ca="1">IF(COUNTIFS(Распис!$B$4:$B$300,$A188,Распис!$C$4:$C$300,"&lt;="&amp;N$1,Распис!$D$4:$D$300,"&gt;="&amp;N$1)&gt;0,SUMIFS(Распис!$K$4:$K$300,Распис!$B$4:$B$300,$A188,Распис!$C$4:$C$300,"&lt;="&amp;N$1,Распис!$D$4:$D$300,"&gt;="&amp;N$1),SUMIF(База!$B$3:$B$305,$A188,База!$K$3:$K$152))</f>
        <v>0</v>
      </c>
      <c r="O188" s="46" t="s">
        <v>23</v>
      </c>
      <c r="P188" s="46">
        <f ca="1">IF(COUNTIFS(Распис!$B$4:$B$300,$A188,Распис!$C$4:$C$300,"&lt;="&amp;P$1,Распис!$D$4:$D$300,"&gt;="&amp;P$1)&gt;0,SUMIFS(Распис!$F$4:$F$300,Распис!$B$4:$B$300,$A188,Распис!$C$4:$C$300,"&lt;="&amp;P$1,Распис!$D$4:$D$300,"&gt;="&amp;P$1),SUMIF(База!$B$3:$B$305,$A188,База!$F$3:$F$152))</f>
        <v>0</v>
      </c>
      <c r="Q188" s="46">
        <f ca="1">IF(COUNTIFS(Распис!$B$4:$B$300,$A188,Распис!$C$4:$C$300,"&lt;="&amp;Q$1,Распис!$D$4:$D$300,"&gt;="&amp;Q$1)&gt;0,SUMIFS(Распис!$G$4:$G$300,Распис!$B$4:$B$300,$A188,Распис!$C$4:$C$300,"&lt;="&amp;Q$1,Распис!$D$4:$D$300,"&gt;="&amp;Q$1),SUMIF(База!$B$3:$B$305,$A188,База!$G$3:$G$152))</f>
        <v>0</v>
      </c>
      <c r="R188" s="46">
        <f ca="1">IF(COUNTIFS(Распис!$B$4:$B$300,$A188,Распис!$C$4:$C$300,"&lt;="&amp;R$1,Распис!$D$4:$D$300,"&gt;="&amp;R$1)&gt;0,SUMIFS(Распис!$H$4:$H$300,Распис!$B$4:$B$300,$A188,Распис!$C$4:$C$300,"&lt;="&amp;R$1,Распис!$D$4:$D$300,"&gt;="&amp;R$1),SUMIF(База!$B$3:$B$305,$A188,База!$H$3:$H$152))</f>
        <v>0</v>
      </c>
      <c r="S188" s="46">
        <f ca="1">IF(COUNTIFS(Распис!$B$4:$B$300,$A188,Распис!$C$4:$C$300,"&lt;="&amp;S$1,Распис!$D$4:$D$300,"&gt;="&amp;S$1)&gt;0,SUMIFS(Распис!$I$4:$I$300,Распис!$B$4:$B$300,$A188,Распис!$C$4:$C$300,"&lt;="&amp;S$1,Распис!$D$4:$D$300,"&gt;="&amp;S$1),SUMIF(База!$B$3:$B$305,$A188,База!$I$3:$I$152))</f>
        <v>0</v>
      </c>
      <c r="T188" s="46">
        <f ca="1">IF(COUNTIFS(Распис!$B$4:$B$300,$A188,Распис!$C$4:$C$300,"&lt;="&amp;T$1,Распис!$D$4:$D$300,"&gt;="&amp;T$1)&gt;0,SUMIFS(Распис!$J$4:$J$300,Распис!$B$4:$B$300,$A188,Распис!$C$4:$C$300,"&lt;="&amp;T$1,Распис!$D$4:$D$300,"&gt;="&amp;T$1),SUMIF(База!$B$3:$B$305,$A188,База!$J$3:$J$152))</f>
        <v>0</v>
      </c>
      <c r="U188" s="46">
        <f ca="1">IF(COUNTIFS(Распис!$B$4:$B$300,$A188,Распис!$C$4:$C$300,"&lt;="&amp;U$1,Распис!$D$4:$D$300,"&gt;="&amp;U$1)&gt;0,SUMIFS(Распис!$K$4:$K$300,Распис!$B$4:$B$300,$A188,Распис!$C$4:$C$300,"&lt;="&amp;U$1,Распис!$D$4:$D$300,"&gt;="&amp;U$1),SUMIF(База!$B$3:$B$305,$A188,База!$K$3:$K$152))</f>
        <v>0</v>
      </c>
      <c r="V188" s="46" t="s">
        <v>23</v>
      </c>
      <c r="W188" s="46">
        <f ca="1">IF(COUNTIFS(Распис!$B$4:$B$300,$A188,Распис!$C$4:$C$300,"&lt;="&amp;W$1,Распис!$D$4:$D$300,"&gt;="&amp;W$1)&gt;0,SUMIFS(Распис!$F$4:$F$300,Распис!$B$4:$B$300,$A188,Распис!$C$4:$C$300,"&lt;="&amp;W$1,Распис!$D$4:$D$300,"&gt;="&amp;W$1),SUMIF(База!$B$3:$B$305,$A188,База!$F$3:$F$152))</f>
        <v>0</v>
      </c>
      <c r="X188" s="46">
        <f ca="1">IF(COUNTIFS(Распис!$B$4:$B$300,$A188,Распис!$C$4:$C$300,"&lt;="&amp;X$1,Распис!$D$4:$D$300,"&gt;="&amp;X$1)&gt;0,SUMIFS(Распис!$G$4:$G$300,Распис!$B$4:$B$300,$A188,Распис!$C$4:$C$300,"&lt;="&amp;X$1,Распис!$D$4:$D$300,"&gt;="&amp;X$1),SUMIF(База!$B$3:$B$305,$A188,База!$G$3:$G$152))</f>
        <v>0</v>
      </c>
      <c r="Y188" s="46">
        <f ca="1">IF(COUNTIFS(Распис!$B$4:$B$300,$A188,Распис!$C$4:$C$300,"&lt;="&amp;Y$1,Распис!$D$4:$D$300,"&gt;="&amp;Y$1)&gt;0,SUMIFS(Распис!$H$4:$H$300,Распис!$B$4:$B$300,$A188,Распис!$C$4:$C$300,"&lt;="&amp;Y$1,Распис!$D$4:$D$300,"&gt;="&amp;Y$1),SUMIF(База!$B$3:$B$305,$A188,База!$H$3:$H$152))</f>
        <v>0</v>
      </c>
      <c r="Z188" s="46">
        <f ca="1">IF(COUNTIFS(Распис!$B$4:$B$300,$A188,Распис!$C$4:$C$300,"&lt;="&amp;Z$1,Распис!$D$4:$D$300,"&gt;="&amp;Z$1)&gt;0,SUMIFS(Распис!$I$4:$I$300,Распис!$B$4:$B$300,$A188,Распис!$C$4:$C$300,"&lt;="&amp;Z$1,Распис!$D$4:$D$300,"&gt;="&amp;Z$1),SUMIF(База!$B$3:$B$305,$A188,База!$I$3:$I$152))</f>
        <v>0</v>
      </c>
      <c r="AA188" s="46">
        <f ca="1">IF(COUNTIFS(Распис!$B$4:$B$300,$A188,Распис!$C$4:$C$300,"&lt;="&amp;AA$1,Распис!$D$4:$D$300,"&gt;="&amp;AA$1)&gt;0,SUMIFS(Распис!$J$4:$J$300,Распис!$B$4:$B$300,$A188,Распис!$C$4:$C$300,"&lt;="&amp;AA$1,Распис!$D$4:$D$300,"&gt;="&amp;AA$1),SUMIF(База!$B$3:$B$305,$A188,База!$J$3:$J$152))</f>
        <v>0</v>
      </c>
      <c r="AB188" s="46">
        <f ca="1">IF(COUNTIFS(Распис!$B$4:$B$300,$A188,Распис!$C$4:$C$300,"&lt;="&amp;AB$1,Распис!$D$4:$D$300,"&gt;="&amp;AB$1)&gt;0,SUMIFS(Распис!$K$4:$K$300,Распис!$B$4:$B$300,$A188,Распис!$C$4:$C$300,"&lt;="&amp;AB$1,Распис!$D$4:$D$300,"&gt;="&amp;AB$1),SUMIF(База!$B$3:$B$305,$A188,База!$K$3:$K$152))</f>
        <v>0</v>
      </c>
      <c r="AC188" s="46" t="s">
        <v>23</v>
      </c>
      <c r="AD188" s="46">
        <f ca="1">IF(COUNTIFS(Распис!$B$4:$B$300,$A188,Распис!$C$4:$C$300,"&lt;="&amp;AD$1,Распис!$D$4:$D$300,"&gt;="&amp;AD$1)&gt;0,SUMIFS(Распис!$F$4:$F$300,Распис!$B$4:$B$300,$A188,Распис!$C$4:$C$300,"&lt;="&amp;AD$1,Распис!$D$4:$D$300,"&gt;="&amp;AD$1),SUMIF(База!$B$3:$B$305,$A188,База!$F$3:$F$152))</f>
        <v>0</v>
      </c>
      <c r="AE188" s="46">
        <f ca="1">IF(COUNTIFS(Распис!$B$4:$B$300,$A188,Распис!$C$4:$C$300,"&lt;="&amp;AE$1,Распис!$D$4:$D$300,"&gt;="&amp;AE$1)&gt;0,SUMIFS(Распис!$G$4:$G$300,Распис!$B$4:$B$300,$A188,Распис!$C$4:$C$300,"&lt;="&amp;AE$1,Распис!$D$4:$D$300,"&gt;="&amp;AE$1),SUMIF(База!$B$3:$B$305,$A188,База!$G$3:$G$152))</f>
        <v>0</v>
      </c>
      <c r="AF188" s="46">
        <f ca="1">IF(COUNTIFS(Распис!$B$4:$B$300,$A188,Распис!$C$4:$C$300,"&lt;="&amp;AF$1,Распис!$D$4:$D$300,"&gt;="&amp;AF$1)&gt;0,SUMIFS(Распис!$H$4:$H$300,Распис!$B$4:$B$300,$A188,Распис!$C$4:$C$300,"&lt;="&amp;AF$1,Распис!$D$4:$D$300,"&gt;="&amp;AF$1),SUMIF(База!$B$3:$B$305,$A188,База!$H$3:$H$152))</f>
        <v>0</v>
      </c>
      <c r="AG188" s="46">
        <f t="shared" ca="1" si="25"/>
        <v>0</v>
      </c>
      <c r="AH188" s="46">
        <f ca="1">AG188-SUMIFS(Распред!$G$4:$G$300,Распред!$B$4:$B$300,"январь",Распред!$F$4:$F$300,A188)</f>
        <v>0</v>
      </c>
      <c r="AI188" s="46">
        <f ca="1">AH188+(COUNTIF(B188:AF188,"КД")+SUMIFS(Распред!$AH$4:$AH$300,Распред!$F$4:$F$300,A188,Распред!$B$4:$B$300,"январь"))*4</f>
        <v>20</v>
      </c>
      <c r="AJ188" s="46">
        <f t="shared" ca="1" si="26"/>
        <v>0</v>
      </c>
      <c r="AK188" s="46">
        <f t="shared" ca="1" si="27"/>
        <v>0</v>
      </c>
      <c r="AL188" s="46">
        <f>SUMIFS(Распред!$K$4:$K$300,Распред!$B$4:$B$300,"январь",Распред!$J$4:$J$300,A188)+SUMIFS(Распред!$M$4:$M$300,Распред!$B$4:$B$300,"январь",Распред!$L$4:$L$300,A188)+SUMIFS(Распред!$O$4:$O$300,Распред!$B$4:$B$300,"январь",Распред!$N$4:$N$300,A188)+SUMIFS(Распред!$Q$4:$Q$300,Распред!$B$4:$B$300,"январь",Распред!$P$4:$P$300,A188)+SUMIFS(Распред!$S$4:$S$300,Распред!$B$4:$B$300,"январь",Распред!$R$4:$R$300,A188)+SUMIFS(Распред!$U$4:$U$300,Распред!$B$4:$B$300,"январь",Распред!$T$4:$T$300,A188)+SUMIFS(Распред!$W$4:$W$300,Распред!$B$4:$B$300,"январь",Распред!$V$4:$V$300,A188)+SUMIFS(Распред!$Y$4:$Y$300,Распред!$B$4:$B$300,"январь",Распред!$X$4:$X$300,A188)+SUMIFS(Распред!$AA$4:$AA$300,Распред!$B$4:$B$300,"январь",Распред!$Z$4:$Z$300,A188)+SUMIFS(Распред!$AC$4:$AC$300,Распред!$B$4:$B$300,"январь",Распред!$AB$4:$AB$300,A188)</f>
        <v>0</v>
      </c>
      <c r="AM188" s="46">
        <f t="shared" ca="1" si="28"/>
        <v>0</v>
      </c>
      <c r="AN188" s="46">
        <f t="shared" ca="1" si="29"/>
        <v>0</v>
      </c>
      <c r="AO188" s="46">
        <f t="shared" ca="1" si="30"/>
        <v>0</v>
      </c>
      <c r="AP188" s="46"/>
      <c r="AQ188" s="46">
        <f t="shared" ca="1" si="31"/>
        <v>0</v>
      </c>
      <c r="AR188" s="47"/>
      <c r="AS188" s="47">
        <f t="shared" ca="1" si="32"/>
        <v>0</v>
      </c>
      <c r="AT188" s="47"/>
      <c r="AU188" s="47"/>
      <c r="AV188" s="47"/>
      <c r="AW188" s="47"/>
      <c r="AX188" s="47"/>
      <c r="AY188" s="47"/>
      <c r="AZ188" s="47"/>
      <c r="BA188" s="47"/>
      <c r="BB188" s="47"/>
    </row>
    <row r="189" spans="1:54" x14ac:dyDescent="0.25">
      <c r="A189" s="47">
        <f>База!B189</f>
        <v>0</v>
      </c>
      <c r="B189" s="46" t="s">
        <v>24</v>
      </c>
      <c r="C189" s="46" t="s">
        <v>24</v>
      </c>
      <c r="D189" s="46" t="s">
        <v>25</v>
      </c>
      <c r="E189" s="46" t="s">
        <v>25</v>
      </c>
      <c r="F189" s="46" t="s">
        <v>25</v>
      </c>
      <c r="G189" s="46" t="s">
        <v>25</v>
      </c>
      <c r="H189" s="46" t="s">
        <v>23</v>
      </c>
      <c r="I189" s="46" t="s">
        <v>25</v>
      </c>
      <c r="J189" s="46">
        <f ca="1">IF(COUNTIFS(Распис!$B$4:$B$300,$A189,Распис!$C$4:$C$300,"&lt;="&amp;J$1,Распис!$D$4:$D$300,"&gt;="&amp;J$1)&gt;0,SUMIFS(Распис!$G$4:$G$300,Распис!$B$4:$B$300,$A189,Распис!$C$4:$C$300,"&lt;="&amp;J$1,Распис!$D$4:$D$300,"&gt;="&amp;J$1),SUMIF(База!$B$3:$B$305,$A189,База!$G$3:$G$152))</f>
        <v>0</v>
      </c>
      <c r="K189" s="46">
        <f ca="1">IF(COUNTIFS(Распис!$B$4:$B$300,$A189,Распис!$C$4:$C$300,"&lt;="&amp;K$1,Распис!$D$4:$D$300,"&gt;="&amp;K$1)&gt;0,SUMIFS(Распис!$H$4:$H$300,Распис!$B$4:$B$300,$A189,Распис!$C$4:$C$300,"&lt;="&amp;K$1,Распис!$D$4:$D$300,"&gt;="&amp;K$1),SUMIF(База!$B$3:$B$305,$A189,База!$H$3:$H$152))</f>
        <v>0</v>
      </c>
      <c r="L189" s="46">
        <f ca="1">IF(COUNTIFS(Распис!$B$4:$B$300,$A189,Распис!$C$4:$C$300,"&lt;="&amp;L$1,Распис!$D$4:$D$300,"&gt;="&amp;L$1)&gt;0,SUMIFS(Распис!$I$4:$I$300,Распис!$B$4:$B$300,$A189,Распис!$C$4:$C$300,"&lt;="&amp;L$1,Распис!$D$4:$D$300,"&gt;="&amp;L$1),SUMIF(База!$B$3:$B$305,$A189,База!$I$3:$I$152))</f>
        <v>0</v>
      </c>
      <c r="M189" s="46">
        <f ca="1">IF(COUNTIFS(Распис!$B$4:$B$300,$A189,Распис!$C$4:$C$300,"&lt;="&amp;M$1,Распис!$D$4:$D$300,"&gt;="&amp;M$1)&gt;0,SUMIFS(Распис!$J$4:$J$300,Распис!$B$4:$B$300,$A189,Распис!$C$4:$C$300,"&lt;="&amp;M$1,Распис!$D$4:$D$300,"&gt;="&amp;M$1),SUMIF(База!$B$3:$B$305,$A189,База!$J$3:$J$152))</f>
        <v>0</v>
      </c>
      <c r="N189" s="46">
        <f ca="1">IF(COUNTIFS(Распис!$B$4:$B$300,$A189,Распис!$C$4:$C$300,"&lt;="&amp;N$1,Распис!$D$4:$D$300,"&gt;="&amp;N$1)&gt;0,SUMIFS(Распис!$K$4:$K$300,Распис!$B$4:$B$300,$A189,Распис!$C$4:$C$300,"&lt;="&amp;N$1,Распис!$D$4:$D$300,"&gt;="&amp;N$1),SUMIF(База!$B$3:$B$305,$A189,База!$K$3:$K$152))</f>
        <v>0</v>
      </c>
      <c r="O189" s="46" t="s">
        <v>23</v>
      </c>
      <c r="P189" s="46">
        <f ca="1">IF(COUNTIFS(Распис!$B$4:$B$300,$A189,Распис!$C$4:$C$300,"&lt;="&amp;P$1,Распис!$D$4:$D$300,"&gt;="&amp;P$1)&gt;0,SUMIFS(Распис!$F$4:$F$300,Распис!$B$4:$B$300,$A189,Распис!$C$4:$C$300,"&lt;="&amp;P$1,Распис!$D$4:$D$300,"&gt;="&amp;P$1),SUMIF(База!$B$3:$B$305,$A189,База!$F$3:$F$152))</f>
        <v>0</v>
      </c>
      <c r="Q189" s="46">
        <f ca="1">IF(COUNTIFS(Распис!$B$4:$B$300,$A189,Распис!$C$4:$C$300,"&lt;="&amp;Q$1,Распис!$D$4:$D$300,"&gt;="&amp;Q$1)&gt;0,SUMIFS(Распис!$G$4:$G$300,Распис!$B$4:$B$300,$A189,Распис!$C$4:$C$300,"&lt;="&amp;Q$1,Распис!$D$4:$D$300,"&gt;="&amp;Q$1),SUMIF(База!$B$3:$B$305,$A189,База!$G$3:$G$152))</f>
        <v>0</v>
      </c>
      <c r="R189" s="46">
        <f ca="1">IF(COUNTIFS(Распис!$B$4:$B$300,$A189,Распис!$C$4:$C$300,"&lt;="&amp;R$1,Распис!$D$4:$D$300,"&gt;="&amp;R$1)&gt;0,SUMIFS(Распис!$H$4:$H$300,Распис!$B$4:$B$300,$A189,Распис!$C$4:$C$300,"&lt;="&amp;R$1,Распис!$D$4:$D$300,"&gt;="&amp;R$1),SUMIF(База!$B$3:$B$305,$A189,База!$H$3:$H$152))</f>
        <v>0</v>
      </c>
      <c r="S189" s="46">
        <f ca="1">IF(COUNTIFS(Распис!$B$4:$B$300,$A189,Распис!$C$4:$C$300,"&lt;="&amp;S$1,Распис!$D$4:$D$300,"&gt;="&amp;S$1)&gt;0,SUMIFS(Распис!$I$4:$I$300,Распис!$B$4:$B$300,$A189,Распис!$C$4:$C$300,"&lt;="&amp;S$1,Распис!$D$4:$D$300,"&gt;="&amp;S$1),SUMIF(База!$B$3:$B$305,$A189,База!$I$3:$I$152))</f>
        <v>0</v>
      </c>
      <c r="T189" s="46">
        <f ca="1">IF(COUNTIFS(Распис!$B$4:$B$300,$A189,Распис!$C$4:$C$300,"&lt;="&amp;T$1,Распис!$D$4:$D$300,"&gt;="&amp;T$1)&gt;0,SUMIFS(Распис!$J$4:$J$300,Распис!$B$4:$B$300,$A189,Распис!$C$4:$C$300,"&lt;="&amp;T$1,Распис!$D$4:$D$300,"&gt;="&amp;T$1),SUMIF(База!$B$3:$B$305,$A189,База!$J$3:$J$152))</f>
        <v>0</v>
      </c>
      <c r="U189" s="46">
        <f ca="1">IF(COUNTIFS(Распис!$B$4:$B$300,$A189,Распис!$C$4:$C$300,"&lt;="&amp;U$1,Распис!$D$4:$D$300,"&gt;="&amp;U$1)&gt;0,SUMIFS(Распис!$K$4:$K$300,Распис!$B$4:$B$300,$A189,Распис!$C$4:$C$300,"&lt;="&amp;U$1,Распис!$D$4:$D$300,"&gt;="&amp;U$1),SUMIF(База!$B$3:$B$305,$A189,База!$K$3:$K$152))</f>
        <v>0</v>
      </c>
      <c r="V189" s="46" t="s">
        <v>23</v>
      </c>
      <c r="W189" s="46">
        <f ca="1">IF(COUNTIFS(Распис!$B$4:$B$300,$A189,Распис!$C$4:$C$300,"&lt;="&amp;W$1,Распис!$D$4:$D$300,"&gt;="&amp;W$1)&gt;0,SUMIFS(Распис!$F$4:$F$300,Распис!$B$4:$B$300,$A189,Распис!$C$4:$C$300,"&lt;="&amp;W$1,Распис!$D$4:$D$300,"&gt;="&amp;W$1),SUMIF(База!$B$3:$B$305,$A189,База!$F$3:$F$152))</f>
        <v>0</v>
      </c>
      <c r="X189" s="46">
        <f ca="1">IF(COUNTIFS(Распис!$B$4:$B$300,$A189,Распис!$C$4:$C$300,"&lt;="&amp;X$1,Распис!$D$4:$D$300,"&gt;="&amp;X$1)&gt;0,SUMIFS(Распис!$G$4:$G$300,Распис!$B$4:$B$300,$A189,Распис!$C$4:$C$300,"&lt;="&amp;X$1,Распис!$D$4:$D$300,"&gt;="&amp;X$1),SUMIF(База!$B$3:$B$305,$A189,База!$G$3:$G$152))</f>
        <v>0</v>
      </c>
      <c r="Y189" s="46">
        <f ca="1">IF(COUNTIFS(Распис!$B$4:$B$300,$A189,Распис!$C$4:$C$300,"&lt;="&amp;Y$1,Распис!$D$4:$D$300,"&gt;="&amp;Y$1)&gt;0,SUMIFS(Распис!$H$4:$H$300,Распис!$B$4:$B$300,$A189,Распис!$C$4:$C$300,"&lt;="&amp;Y$1,Распис!$D$4:$D$300,"&gt;="&amp;Y$1),SUMIF(База!$B$3:$B$305,$A189,База!$H$3:$H$152))</f>
        <v>0</v>
      </c>
      <c r="Z189" s="46">
        <f ca="1">IF(COUNTIFS(Распис!$B$4:$B$300,$A189,Распис!$C$4:$C$300,"&lt;="&amp;Z$1,Распис!$D$4:$D$300,"&gt;="&amp;Z$1)&gt;0,SUMIFS(Распис!$I$4:$I$300,Распис!$B$4:$B$300,$A189,Распис!$C$4:$C$300,"&lt;="&amp;Z$1,Распис!$D$4:$D$300,"&gt;="&amp;Z$1),SUMIF(База!$B$3:$B$305,$A189,База!$I$3:$I$152))</f>
        <v>0</v>
      </c>
      <c r="AA189" s="46">
        <f ca="1">IF(COUNTIFS(Распис!$B$4:$B$300,$A189,Распис!$C$4:$C$300,"&lt;="&amp;AA$1,Распис!$D$4:$D$300,"&gt;="&amp;AA$1)&gt;0,SUMIFS(Распис!$J$4:$J$300,Распис!$B$4:$B$300,$A189,Распис!$C$4:$C$300,"&lt;="&amp;AA$1,Распис!$D$4:$D$300,"&gt;="&amp;AA$1),SUMIF(База!$B$3:$B$305,$A189,База!$J$3:$J$152))</f>
        <v>0</v>
      </c>
      <c r="AB189" s="46">
        <f ca="1">IF(COUNTIFS(Распис!$B$4:$B$300,$A189,Распис!$C$4:$C$300,"&lt;="&amp;AB$1,Распис!$D$4:$D$300,"&gt;="&amp;AB$1)&gt;0,SUMIFS(Распис!$K$4:$K$300,Распис!$B$4:$B$300,$A189,Распис!$C$4:$C$300,"&lt;="&amp;AB$1,Распис!$D$4:$D$300,"&gt;="&amp;AB$1),SUMIF(База!$B$3:$B$305,$A189,База!$K$3:$K$152))</f>
        <v>0</v>
      </c>
      <c r="AC189" s="46" t="s">
        <v>23</v>
      </c>
      <c r="AD189" s="46">
        <f ca="1">IF(COUNTIFS(Распис!$B$4:$B$300,$A189,Распис!$C$4:$C$300,"&lt;="&amp;AD$1,Распис!$D$4:$D$300,"&gt;="&amp;AD$1)&gt;0,SUMIFS(Распис!$F$4:$F$300,Распис!$B$4:$B$300,$A189,Распис!$C$4:$C$300,"&lt;="&amp;AD$1,Распис!$D$4:$D$300,"&gt;="&amp;AD$1),SUMIF(База!$B$3:$B$305,$A189,База!$F$3:$F$152))</f>
        <v>0</v>
      </c>
      <c r="AE189" s="46">
        <f ca="1">IF(COUNTIFS(Распис!$B$4:$B$300,$A189,Распис!$C$4:$C$300,"&lt;="&amp;AE$1,Распис!$D$4:$D$300,"&gt;="&amp;AE$1)&gt;0,SUMIFS(Распис!$G$4:$G$300,Распис!$B$4:$B$300,$A189,Распис!$C$4:$C$300,"&lt;="&amp;AE$1,Распис!$D$4:$D$300,"&gt;="&amp;AE$1),SUMIF(База!$B$3:$B$305,$A189,База!$G$3:$G$152))</f>
        <v>0</v>
      </c>
      <c r="AF189" s="46">
        <f ca="1">IF(COUNTIFS(Распис!$B$4:$B$300,$A189,Распис!$C$4:$C$300,"&lt;="&amp;AF$1,Распис!$D$4:$D$300,"&gt;="&amp;AF$1)&gt;0,SUMIFS(Распис!$H$4:$H$300,Распис!$B$4:$B$300,$A189,Распис!$C$4:$C$300,"&lt;="&amp;AF$1,Распис!$D$4:$D$300,"&gt;="&amp;AF$1),SUMIF(База!$B$3:$B$305,$A189,База!$H$3:$H$152))</f>
        <v>0</v>
      </c>
      <c r="AG189" s="46">
        <f t="shared" ca="1" si="25"/>
        <v>0</v>
      </c>
      <c r="AH189" s="46">
        <f ca="1">AG189-SUMIFS(Распред!$G$4:$G$300,Распред!$B$4:$B$300,"январь",Распред!$F$4:$F$300,A189)</f>
        <v>0</v>
      </c>
      <c r="AI189" s="46">
        <f ca="1">AH189+(COUNTIF(B189:AF189,"КД")+SUMIFS(Распред!$AH$4:$AH$300,Распред!$F$4:$F$300,A189,Распред!$B$4:$B$300,"январь"))*4</f>
        <v>20</v>
      </c>
      <c r="AJ189" s="46">
        <f t="shared" ca="1" si="26"/>
        <v>0</v>
      </c>
      <c r="AK189" s="46">
        <f t="shared" ca="1" si="27"/>
        <v>0</v>
      </c>
      <c r="AL189" s="46">
        <f>SUMIFS(Распред!$K$4:$K$300,Распред!$B$4:$B$300,"январь",Распред!$J$4:$J$300,A189)+SUMIFS(Распред!$M$4:$M$300,Распред!$B$4:$B$300,"январь",Распред!$L$4:$L$300,A189)+SUMIFS(Распред!$O$4:$O$300,Распред!$B$4:$B$300,"январь",Распред!$N$4:$N$300,A189)+SUMIFS(Распред!$Q$4:$Q$300,Распред!$B$4:$B$300,"январь",Распред!$P$4:$P$300,A189)+SUMIFS(Распред!$S$4:$S$300,Распред!$B$4:$B$300,"январь",Распред!$R$4:$R$300,A189)+SUMIFS(Распред!$U$4:$U$300,Распред!$B$4:$B$300,"январь",Распред!$T$4:$T$300,A189)+SUMIFS(Распред!$W$4:$W$300,Распред!$B$4:$B$300,"январь",Распред!$V$4:$V$300,A189)+SUMIFS(Распред!$Y$4:$Y$300,Распред!$B$4:$B$300,"январь",Распред!$X$4:$X$300,A189)+SUMIFS(Распред!$AA$4:$AA$300,Распред!$B$4:$B$300,"январь",Распред!$Z$4:$Z$300,A189)+SUMIFS(Распред!$AC$4:$AC$300,Распред!$B$4:$B$300,"январь",Распред!$AB$4:$AB$300,A189)</f>
        <v>0</v>
      </c>
      <c r="AM189" s="46">
        <f t="shared" ca="1" si="28"/>
        <v>0</v>
      </c>
      <c r="AN189" s="46">
        <f t="shared" ca="1" si="29"/>
        <v>0</v>
      </c>
      <c r="AO189" s="46">
        <f t="shared" ca="1" si="30"/>
        <v>0</v>
      </c>
      <c r="AP189" s="46"/>
      <c r="AQ189" s="46">
        <f t="shared" ca="1" si="31"/>
        <v>0</v>
      </c>
      <c r="AR189" s="47"/>
      <c r="AS189" s="47">
        <f t="shared" ca="1" si="32"/>
        <v>0</v>
      </c>
      <c r="AT189" s="47"/>
      <c r="AU189" s="47"/>
      <c r="AV189" s="47"/>
      <c r="AW189" s="47"/>
      <c r="AX189" s="47"/>
      <c r="AY189" s="47"/>
      <c r="AZ189" s="47"/>
      <c r="BA189" s="47"/>
      <c r="BB189" s="47"/>
    </row>
    <row r="190" spans="1:54" x14ac:dyDescent="0.25">
      <c r="A190" s="47">
        <f>База!B190</f>
        <v>0</v>
      </c>
      <c r="B190" s="46" t="s">
        <v>24</v>
      </c>
      <c r="C190" s="46" t="s">
        <v>24</v>
      </c>
      <c r="D190" s="46" t="s">
        <v>25</v>
      </c>
      <c r="E190" s="46" t="s">
        <v>25</v>
      </c>
      <c r="F190" s="46" t="s">
        <v>25</v>
      </c>
      <c r="G190" s="46" t="s">
        <v>25</v>
      </c>
      <c r="H190" s="46" t="s">
        <v>23</v>
      </c>
      <c r="I190" s="46" t="s">
        <v>25</v>
      </c>
      <c r="J190" s="46">
        <f ca="1">IF(COUNTIFS(Распис!$B$4:$B$300,$A190,Распис!$C$4:$C$300,"&lt;="&amp;J$1,Распис!$D$4:$D$300,"&gt;="&amp;J$1)&gt;0,SUMIFS(Распис!$G$4:$G$300,Распис!$B$4:$B$300,$A190,Распис!$C$4:$C$300,"&lt;="&amp;J$1,Распис!$D$4:$D$300,"&gt;="&amp;J$1),SUMIF(База!$B$3:$B$305,$A190,База!$G$3:$G$152))</f>
        <v>0</v>
      </c>
      <c r="K190" s="46">
        <f ca="1">IF(COUNTIFS(Распис!$B$4:$B$300,$A190,Распис!$C$4:$C$300,"&lt;="&amp;K$1,Распис!$D$4:$D$300,"&gt;="&amp;K$1)&gt;0,SUMIFS(Распис!$H$4:$H$300,Распис!$B$4:$B$300,$A190,Распис!$C$4:$C$300,"&lt;="&amp;K$1,Распис!$D$4:$D$300,"&gt;="&amp;K$1),SUMIF(База!$B$3:$B$305,$A190,База!$H$3:$H$152))</f>
        <v>0</v>
      </c>
      <c r="L190" s="46">
        <f ca="1">IF(COUNTIFS(Распис!$B$4:$B$300,$A190,Распис!$C$4:$C$300,"&lt;="&amp;L$1,Распис!$D$4:$D$300,"&gt;="&amp;L$1)&gt;0,SUMIFS(Распис!$I$4:$I$300,Распис!$B$4:$B$300,$A190,Распис!$C$4:$C$300,"&lt;="&amp;L$1,Распис!$D$4:$D$300,"&gt;="&amp;L$1),SUMIF(База!$B$3:$B$305,$A190,База!$I$3:$I$152))</f>
        <v>0</v>
      </c>
      <c r="M190" s="46">
        <f ca="1">IF(COUNTIFS(Распис!$B$4:$B$300,$A190,Распис!$C$4:$C$300,"&lt;="&amp;M$1,Распис!$D$4:$D$300,"&gt;="&amp;M$1)&gt;0,SUMIFS(Распис!$J$4:$J$300,Распис!$B$4:$B$300,$A190,Распис!$C$4:$C$300,"&lt;="&amp;M$1,Распис!$D$4:$D$300,"&gt;="&amp;M$1),SUMIF(База!$B$3:$B$305,$A190,База!$J$3:$J$152))</f>
        <v>0</v>
      </c>
      <c r="N190" s="46">
        <f ca="1">IF(COUNTIFS(Распис!$B$4:$B$300,$A190,Распис!$C$4:$C$300,"&lt;="&amp;N$1,Распис!$D$4:$D$300,"&gt;="&amp;N$1)&gt;0,SUMIFS(Распис!$K$4:$K$300,Распис!$B$4:$B$300,$A190,Распис!$C$4:$C$300,"&lt;="&amp;N$1,Распис!$D$4:$D$300,"&gt;="&amp;N$1),SUMIF(База!$B$3:$B$305,$A190,База!$K$3:$K$152))</f>
        <v>0</v>
      </c>
      <c r="O190" s="46" t="s">
        <v>23</v>
      </c>
      <c r="P190" s="46">
        <f ca="1">IF(COUNTIFS(Распис!$B$4:$B$300,$A190,Распис!$C$4:$C$300,"&lt;="&amp;P$1,Распис!$D$4:$D$300,"&gt;="&amp;P$1)&gt;0,SUMIFS(Распис!$F$4:$F$300,Распис!$B$4:$B$300,$A190,Распис!$C$4:$C$300,"&lt;="&amp;P$1,Распис!$D$4:$D$300,"&gt;="&amp;P$1),SUMIF(База!$B$3:$B$305,$A190,База!$F$3:$F$152))</f>
        <v>0</v>
      </c>
      <c r="Q190" s="46">
        <f ca="1">IF(COUNTIFS(Распис!$B$4:$B$300,$A190,Распис!$C$4:$C$300,"&lt;="&amp;Q$1,Распис!$D$4:$D$300,"&gt;="&amp;Q$1)&gt;0,SUMIFS(Распис!$G$4:$G$300,Распис!$B$4:$B$300,$A190,Распис!$C$4:$C$300,"&lt;="&amp;Q$1,Распис!$D$4:$D$300,"&gt;="&amp;Q$1),SUMIF(База!$B$3:$B$305,$A190,База!$G$3:$G$152))</f>
        <v>0</v>
      </c>
      <c r="R190" s="46">
        <f ca="1">IF(COUNTIFS(Распис!$B$4:$B$300,$A190,Распис!$C$4:$C$300,"&lt;="&amp;R$1,Распис!$D$4:$D$300,"&gt;="&amp;R$1)&gt;0,SUMIFS(Распис!$H$4:$H$300,Распис!$B$4:$B$300,$A190,Распис!$C$4:$C$300,"&lt;="&amp;R$1,Распис!$D$4:$D$300,"&gt;="&amp;R$1),SUMIF(База!$B$3:$B$305,$A190,База!$H$3:$H$152))</f>
        <v>0</v>
      </c>
      <c r="S190" s="46">
        <f ca="1">IF(COUNTIFS(Распис!$B$4:$B$300,$A190,Распис!$C$4:$C$300,"&lt;="&amp;S$1,Распис!$D$4:$D$300,"&gt;="&amp;S$1)&gt;0,SUMIFS(Распис!$I$4:$I$300,Распис!$B$4:$B$300,$A190,Распис!$C$4:$C$300,"&lt;="&amp;S$1,Распис!$D$4:$D$300,"&gt;="&amp;S$1),SUMIF(База!$B$3:$B$305,$A190,База!$I$3:$I$152))</f>
        <v>0</v>
      </c>
      <c r="T190" s="46">
        <f ca="1">IF(COUNTIFS(Распис!$B$4:$B$300,$A190,Распис!$C$4:$C$300,"&lt;="&amp;T$1,Распис!$D$4:$D$300,"&gt;="&amp;T$1)&gt;0,SUMIFS(Распис!$J$4:$J$300,Распис!$B$4:$B$300,$A190,Распис!$C$4:$C$300,"&lt;="&amp;T$1,Распис!$D$4:$D$300,"&gt;="&amp;T$1),SUMIF(База!$B$3:$B$305,$A190,База!$J$3:$J$152))</f>
        <v>0</v>
      </c>
      <c r="U190" s="46">
        <f ca="1">IF(COUNTIFS(Распис!$B$4:$B$300,$A190,Распис!$C$4:$C$300,"&lt;="&amp;U$1,Распис!$D$4:$D$300,"&gt;="&amp;U$1)&gt;0,SUMIFS(Распис!$K$4:$K$300,Распис!$B$4:$B$300,$A190,Распис!$C$4:$C$300,"&lt;="&amp;U$1,Распис!$D$4:$D$300,"&gt;="&amp;U$1),SUMIF(База!$B$3:$B$305,$A190,База!$K$3:$K$152))</f>
        <v>0</v>
      </c>
      <c r="V190" s="46" t="s">
        <v>23</v>
      </c>
      <c r="W190" s="46">
        <f ca="1">IF(COUNTIFS(Распис!$B$4:$B$300,$A190,Распис!$C$4:$C$300,"&lt;="&amp;W$1,Распис!$D$4:$D$300,"&gt;="&amp;W$1)&gt;0,SUMIFS(Распис!$F$4:$F$300,Распис!$B$4:$B$300,$A190,Распис!$C$4:$C$300,"&lt;="&amp;W$1,Распис!$D$4:$D$300,"&gt;="&amp;W$1),SUMIF(База!$B$3:$B$305,$A190,База!$F$3:$F$152))</f>
        <v>0</v>
      </c>
      <c r="X190" s="46">
        <f ca="1">IF(COUNTIFS(Распис!$B$4:$B$300,$A190,Распис!$C$4:$C$300,"&lt;="&amp;X$1,Распис!$D$4:$D$300,"&gt;="&amp;X$1)&gt;0,SUMIFS(Распис!$G$4:$G$300,Распис!$B$4:$B$300,$A190,Распис!$C$4:$C$300,"&lt;="&amp;X$1,Распис!$D$4:$D$300,"&gt;="&amp;X$1),SUMIF(База!$B$3:$B$305,$A190,База!$G$3:$G$152))</f>
        <v>0</v>
      </c>
      <c r="Y190" s="46">
        <f ca="1">IF(COUNTIFS(Распис!$B$4:$B$300,$A190,Распис!$C$4:$C$300,"&lt;="&amp;Y$1,Распис!$D$4:$D$300,"&gt;="&amp;Y$1)&gt;0,SUMIFS(Распис!$H$4:$H$300,Распис!$B$4:$B$300,$A190,Распис!$C$4:$C$300,"&lt;="&amp;Y$1,Распис!$D$4:$D$300,"&gt;="&amp;Y$1),SUMIF(База!$B$3:$B$305,$A190,База!$H$3:$H$152))</f>
        <v>0</v>
      </c>
      <c r="Z190" s="46">
        <f ca="1">IF(COUNTIFS(Распис!$B$4:$B$300,$A190,Распис!$C$4:$C$300,"&lt;="&amp;Z$1,Распис!$D$4:$D$300,"&gt;="&amp;Z$1)&gt;0,SUMIFS(Распис!$I$4:$I$300,Распис!$B$4:$B$300,$A190,Распис!$C$4:$C$300,"&lt;="&amp;Z$1,Распис!$D$4:$D$300,"&gt;="&amp;Z$1),SUMIF(База!$B$3:$B$305,$A190,База!$I$3:$I$152))</f>
        <v>0</v>
      </c>
      <c r="AA190" s="46">
        <f ca="1">IF(COUNTIFS(Распис!$B$4:$B$300,$A190,Распис!$C$4:$C$300,"&lt;="&amp;AA$1,Распис!$D$4:$D$300,"&gt;="&amp;AA$1)&gt;0,SUMIFS(Распис!$J$4:$J$300,Распис!$B$4:$B$300,$A190,Распис!$C$4:$C$300,"&lt;="&amp;AA$1,Распис!$D$4:$D$300,"&gt;="&amp;AA$1),SUMIF(База!$B$3:$B$305,$A190,База!$J$3:$J$152))</f>
        <v>0</v>
      </c>
      <c r="AB190" s="46">
        <f ca="1">IF(COUNTIFS(Распис!$B$4:$B$300,$A190,Распис!$C$4:$C$300,"&lt;="&amp;AB$1,Распис!$D$4:$D$300,"&gt;="&amp;AB$1)&gt;0,SUMIFS(Распис!$K$4:$K$300,Распис!$B$4:$B$300,$A190,Распис!$C$4:$C$300,"&lt;="&amp;AB$1,Распис!$D$4:$D$300,"&gt;="&amp;AB$1),SUMIF(База!$B$3:$B$305,$A190,База!$K$3:$K$152))</f>
        <v>0</v>
      </c>
      <c r="AC190" s="46" t="s">
        <v>23</v>
      </c>
      <c r="AD190" s="46">
        <f ca="1">IF(COUNTIFS(Распис!$B$4:$B$300,$A190,Распис!$C$4:$C$300,"&lt;="&amp;AD$1,Распис!$D$4:$D$300,"&gt;="&amp;AD$1)&gt;0,SUMIFS(Распис!$F$4:$F$300,Распис!$B$4:$B$300,$A190,Распис!$C$4:$C$300,"&lt;="&amp;AD$1,Распис!$D$4:$D$300,"&gt;="&amp;AD$1),SUMIF(База!$B$3:$B$305,$A190,База!$F$3:$F$152))</f>
        <v>0</v>
      </c>
      <c r="AE190" s="46">
        <f ca="1">IF(COUNTIFS(Распис!$B$4:$B$300,$A190,Распис!$C$4:$C$300,"&lt;="&amp;AE$1,Распис!$D$4:$D$300,"&gt;="&amp;AE$1)&gt;0,SUMIFS(Распис!$G$4:$G$300,Распис!$B$4:$B$300,$A190,Распис!$C$4:$C$300,"&lt;="&amp;AE$1,Распис!$D$4:$D$300,"&gt;="&amp;AE$1),SUMIF(База!$B$3:$B$305,$A190,База!$G$3:$G$152))</f>
        <v>0</v>
      </c>
      <c r="AF190" s="46">
        <f ca="1">IF(COUNTIFS(Распис!$B$4:$B$300,$A190,Распис!$C$4:$C$300,"&lt;="&amp;AF$1,Распис!$D$4:$D$300,"&gt;="&amp;AF$1)&gt;0,SUMIFS(Распис!$H$4:$H$300,Распис!$B$4:$B$300,$A190,Распис!$C$4:$C$300,"&lt;="&amp;AF$1,Распис!$D$4:$D$300,"&gt;="&amp;AF$1),SUMIF(База!$B$3:$B$305,$A190,База!$H$3:$H$152))</f>
        <v>0</v>
      </c>
      <c r="AG190" s="46">
        <f t="shared" ca="1" si="25"/>
        <v>0</v>
      </c>
      <c r="AH190" s="46">
        <f ca="1">AG190-SUMIFS(Распред!$G$4:$G$300,Распред!$B$4:$B$300,"январь",Распред!$F$4:$F$300,A190)</f>
        <v>0</v>
      </c>
      <c r="AI190" s="46">
        <f ca="1">AH190+(COUNTIF(B190:AF190,"КД")+SUMIFS(Распред!$AH$4:$AH$300,Распред!$F$4:$F$300,A190,Распред!$B$4:$B$300,"январь"))*4</f>
        <v>20</v>
      </c>
      <c r="AJ190" s="46">
        <f t="shared" ca="1" si="26"/>
        <v>0</v>
      </c>
      <c r="AK190" s="46">
        <f t="shared" ca="1" si="27"/>
        <v>0</v>
      </c>
      <c r="AL190" s="46">
        <f>SUMIFS(Распред!$K$4:$K$300,Распред!$B$4:$B$300,"январь",Распред!$J$4:$J$300,A190)+SUMIFS(Распред!$M$4:$M$300,Распред!$B$4:$B$300,"январь",Распред!$L$4:$L$300,A190)+SUMIFS(Распред!$O$4:$O$300,Распред!$B$4:$B$300,"январь",Распред!$N$4:$N$300,A190)+SUMIFS(Распред!$Q$4:$Q$300,Распред!$B$4:$B$300,"январь",Распред!$P$4:$P$300,A190)+SUMIFS(Распред!$S$4:$S$300,Распред!$B$4:$B$300,"январь",Распред!$R$4:$R$300,A190)+SUMIFS(Распред!$U$4:$U$300,Распред!$B$4:$B$300,"январь",Распред!$T$4:$T$300,A190)+SUMIFS(Распред!$W$4:$W$300,Распред!$B$4:$B$300,"январь",Распред!$V$4:$V$300,A190)+SUMIFS(Распред!$Y$4:$Y$300,Распред!$B$4:$B$300,"январь",Распред!$X$4:$X$300,A190)+SUMIFS(Распред!$AA$4:$AA$300,Распред!$B$4:$B$300,"январь",Распред!$Z$4:$Z$300,A190)+SUMIFS(Распред!$AC$4:$AC$300,Распред!$B$4:$B$300,"январь",Распред!$AB$4:$AB$300,A190)</f>
        <v>0</v>
      </c>
      <c r="AM190" s="46">
        <f t="shared" ca="1" si="28"/>
        <v>0</v>
      </c>
      <c r="AN190" s="46">
        <f t="shared" ca="1" si="29"/>
        <v>0</v>
      </c>
      <c r="AO190" s="46">
        <f t="shared" ca="1" si="30"/>
        <v>0</v>
      </c>
      <c r="AP190" s="46"/>
      <c r="AQ190" s="46">
        <f t="shared" ca="1" si="31"/>
        <v>0</v>
      </c>
      <c r="AR190" s="47"/>
      <c r="AS190" s="47">
        <f t="shared" ca="1" si="32"/>
        <v>0</v>
      </c>
      <c r="AT190" s="47"/>
      <c r="AU190" s="47"/>
      <c r="AV190" s="47"/>
      <c r="AW190" s="47"/>
      <c r="AX190" s="47"/>
      <c r="AY190" s="47"/>
      <c r="AZ190" s="47"/>
      <c r="BA190" s="47"/>
      <c r="BB190" s="47"/>
    </row>
    <row r="191" spans="1:54" x14ac:dyDescent="0.25">
      <c r="A191" s="47">
        <f>База!B191</f>
        <v>0</v>
      </c>
      <c r="B191" s="46" t="s">
        <v>24</v>
      </c>
      <c r="C191" s="46" t="s">
        <v>24</v>
      </c>
      <c r="D191" s="46" t="s">
        <v>25</v>
      </c>
      <c r="E191" s="46" t="s">
        <v>25</v>
      </c>
      <c r="F191" s="46" t="s">
        <v>25</v>
      </c>
      <c r="G191" s="46" t="s">
        <v>25</v>
      </c>
      <c r="H191" s="46" t="s">
        <v>23</v>
      </c>
      <c r="I191" s="46" t="s">
        <v>25</v>
      </c>
      <c r="J191" s="46">
        <f ca="1">IF(COUNTIFS(Распис!$B$4:$B$300,$A191,Распис!$C$4:$C$300,"&lt;="&amp;J$1,Распис!$D$4:$D$300,"&gt;="&amp;J$1)&gt;0,SUMIFS(Распис!$G$4:$G$300,Распис!$B$4:$B$300,$A191,Распис!$C$4:$C$300,"&lt;="&amp;J$1,Распис!$D$4:$D$300,"&gt;="&amp;J$1),SUMIF(База!$B$3:$B$305,$A191,База!$G$3:$G$152))</f>
        <v>0</v>
      </c>
      <c r="K191" s="46">
        <f ca="1">IF(COUNTIFS(Распис!$B$4:$B$300,$A191,Распис!$C$4:$C$300,"&lt;="&amp;K$1,Распис!$D$4:$D$300,"&gt;="&amp;K$1)&gt;0,SUMIFS(Распис!$H$4:$H$300,Распис!$B$4:$B$300,$A191,Распис!$C$4:$C$300,"&lt;="&amp;K$1,Распис!$D$4:$D$300,"&gt;="&amp;K$1),SUMIF(База!$B$3:$B$305,$A191,База!$H$3:$H$152))</f>
        <v>0</v>
      </c>
      <c r="L191" s="46">
        <f ca="1">IF(COUNTIFS(Распис!$B$4:$B$300,$A191,Распис!$C$4:$C$300,"&lt;="&amp;L$1,Распис!$D$4:$D$300,"&gt;="&amp;L$1)&gt;0,SUMIFS(Распис!$I$4:$I$300,Распис!$B$4:$B$300,$A191,Распис!$C$4:$C$300,"&lt;="&amp;L$1,Распис!$D$4:$D$300,"&gt;="&amp;L$1),SUMIF(База!$B$3:$B$305,$A191,База!$I$3:$I$152))</f>
        <v>0</v>
      </c>
      <c r="M191" s="46">
        <f ca="1">IF(COUNTIFS(Распис!$B$4:$B$300,$A191,Распис!$C$4:$C$300,"&lt;="&amp;M$1,Распис!$D$4:$D$300,"&gt;="&amp;M$1)&gt;0,SUMIFS(Распис!$J$4:$J$300,Распис!$B$4:$B$300,$A191,Распис!$C$4:$C$300,"&lt;="&amp;M$1,Распис!$D$4:$D$300,"&gt;="&amp;M$1),SUMIF(База!$B$3:$B$305,$A191,База!$J$3:$J$152))</f>
        <v>0</v>
      </c>
      <c r="N191" s="46">
        <f ca="1">IF(COUNTIFS(Распис!$B$4:$B$300,$A191,Распис!$C$4:$C$300,"&lt;="&amp;N$1,Распис!$D$4:$D$300,"&gt;="&amp;N$1)&gt;0,SUMIFS(Распис!$K$4:$K$300,Распис!$B$4:$B$300,$A191,Распис!$C$4:$C$300,"&lt;="&amp;N$1,Распис!$D$4:$D$300,"&gt;="&amp;N$1),SUMIF(База!$B$3:$B$305,$A191,База!$K$3:$K$152))</f>
        <v>0</v>
      </c>
      <c r="O191" s="46" t="s">
        <v>23</v>
      </c>
      <c r="P191" s="46">
        <f ca="1">IF(COUNTIFS(Распис!$B$4:$B$300,$A191,Распис!$C$4:$C$300,"&lt;="&amp;P$1,Распис!$D$4:$D$300,"&gt;="&amp;P$1)&gt;0,SUMIFS(Распис!$F$4:$F$300,Распис!$B$4:$B$300,$A191,Распис!$C$4:$C$300,"&lt;="&amp;P$1,Распис!$D$4:$D$300,"&gt;="&amp;P$1),SUMIF(База!$B$3:$B$305,$A191,База!$F$3:$F$152))</f>
        <v>0</v>
      </c>
      <c r="Q191" s="46">
        <f ca="1">IF(COUNTIFS(Распис!$B$4:$B$300,$A191,Распис!$C$4:$C$300,"&lt;="&amp;Q$1,Распис!$D$4:$D$300,"&gt;="&amp;Q$1)&gt;0,SUMIFS(Распис!$G$4:$G$300,Распис!$B$4:$B$300,$A191,Распис!$C$4:$C$300,"&lt;="&amp;Q$1,Распис!$D$4:$D$300,"&gt;="&amp;Q$1),SUMIF(База!$B$3:$B$305,$A191,База!$G$3:$G$152))</f>
        <v>0</v>
      </c>
      <c r="R191" s="46">
        <f ca="1">IF(COUNTIFS(Распис!$B$4:$B$300,$A191,Распис!$C$4:$C$300,"&lt;="&amp;R$1,Распис!$D$4:$D$300,"&gt;="&amp;R$1)&gt;0,SUMIFS(Распис!$H$4:$H$300,Распис!$B$4:$B$300,$A191,Распис!$C$4:$C$300,"&lt;="&amp;R$1,Распис!$D$4:$D$300,"&gt;="&amp;R$1),SUMIF(База!$B$3:$B$305,$A191,База!$H$3:$H$152))</f>
        <v>0</v>
      </c>
      <c r="S191" s="46">
        <f ca="1">IF(COUNTIFS(Распис!$B$4:$B$300,$A191,Распис!$C$4:$C$300,"&lt;="&amp;S$1,Распис!$D$4:$D$300,"&gt;="&amp;S$1)&gt;0,SUMIFS(Распис!$I$4:$I$300,Распис!$B$4:$B$300,$A191,Распис!$C$4:$C$300,"&lt;="&amp;S$1,Распис!$D$4:$D$300,"&gt;="&amp;S$1),SUMIF(База!$B$3:$B$305,$A191,База!$I$3:$I$152))</f>
        <v>0</v>
      </c>
      <c r="T191" s="46">
        <f ca="1">IF(COUNTIFS(Распис!$B$4:$B$300,$A191,Распис!$C$4:$C$300,"&lt;="&amp;T$1,Распис!$D$4:$D$300,"&gt;="&amp;T$1)&gt;0,SUMIFS(Распис!$J$4:$J$300,Распис!$B$4:$B$300,$A191,Распис!$C$4:$C$300,"&lt;="&amp;T$1,Распис!$D$4:$D$300,"&gt;="&amp;T$1),SUMIF(База!$B$3:$B$305,$A191,База!$J$3:$J$152))</f>
        <v>0</v>
      </c>
      <c r="U191" s="46">
        <f ca="1">IF(COUNTIFS(Распис!$B$4:$B$300,$A191,Распис!$C$4:$C$300,"&lt;="&amp;U$1,Распис!$D$4:$D$300,"&gt;="&amp;U$1)&gt;0,SUMIFS(Распис!$K$4:$K$300,Распис!$B$4:$B$300,$A191,Распис!$C$4:$C$300,"&lt;="&amp;U$1,Распис!$D$4:$D$300,"&gt;="&amp;U$1),SUMIF(База!$B$3:$B$305,$A191,База!$K$3:$K$152))</f>
        <v>0</v>
      </c>
      <c r="V191" s="46" t="s">
        <v>23</v>
      </c>
      <c r="W191" s="46">
        <f ca="1">IF(COUNTIFS(Распис!$B$4:$B$300,$A191,Распис!$C$4:$C$300,"&lt;="&amp;W$1,Распис!$D$4:$D$300,"&gt;="&amp;W$1)&gt;0,SUMIFS(Распис!$F$4:$F$300,Распис!$B$4:$B$300,$A191,Распис!$C$4:$C$300,"&lt;="&amp;W$1,Распис!$D$4:$D$300,"&gt;="&amp;W$1),SUMIF(База!$B$3:$B$305,$A191,База!$F$3:$F$152))</f>
        <v>0</v>
      </c>
      <c r="X191" s="46">
        <f ca="1">IF(COUNTIFS(Распис!$B$4:$B$300,$A191,Распис!$C$4:$C$300,"&lt;="&amp;X$1,Распис!$D$4:$D$300,"&gt;="&amp;X$1)&gt;0,SUMIFS(Распис!$G$4:$G$300,Распис!$B$4:$B$300,$A191,Распис!$C$4:$C$300,"&lt;="&amp;X$1,Распис!$D$4:$D$300,"&gt;="&amp;X$1),SUMIF(База!$B$3:$B$305,$A191,База!$G$3:$G$152))</f>
        <v>0</v>
      </c>
      <c r="Y191" s="46">
        <f ca="1">IF(COUNTIFS(Распис!$B$4:$B$300,$A191,Распис!$C$4:$C$300,"&lt;="&amp;Y$1,Распис!$D$4:$D$300,"&gt;="&amp;Y$1)&gt;0,SUMIFS(Распис!$H$4:$H$300,Распис!$B$4:$B$300,$A191,Распис!$C$4:$C$300,"&lt;="&amp;Y$1,Распис!$D$4:$D$300,"&gt;="&amp;Y$1),SUMIF(База!$B$3:$B$305,$A191,База!$H$3:$H$152))</f>
        <v>0</v>
      </c>
      <c r="Z191" s="46">
        <f ca="1">IF(COUNTIFS(Распис!$B$4:$B$300,$A191,Распис!$C$4:$C$300,"&lt;="&amp;Z$1,Распис!$D$4:$D$300,"&gt;="&amp;Z$1)&gt;0,SUMIFS(Распис!$I$4:$I$300,Распис!$B$4:$B$300,$A191,Распис!$C$4:$C$300,"&lt;="&amp;Z$1,Распис!$D$4:$D$300,"&gt;="&amp;Z$1),SUMIF(База!$B$3:$B$305,$A191,База!$I$3:$I$152))</f>
        <v>0</v>
      </c>
      <c r="AA191" s="46">
        <f ca="1">IF(COUNTIFS(Распис!$B$4:$B$300,$A191,Распис!$C$4:$C$300,"&lt;="&amp;AA$1,Распис!$D$4:$D$300,"&gt;="&amp;AA$1)&gt;0,SUMIFS(Распис!$J$4:$J$300,Распис!$B$4:$B$300,$A191,Распис!$C$4:$C$300,"&lt;="&amp;AA$1,Распис!$D$4:$D$300,"&gt;="&amp;AA$1),SUMIF(База!$B$3:$B$305,$A191,База!$J$3:$J$152))</f>
        <v>0</v>
      </c>
      <c r="AB191" s="46">
        <f ca="1">IF(COUNTIFS(Распис!$B$4:$B$300,$A191,Распис!$C$4:$C$300,"&lt;="&amp;AB$1,Распис!$D$4:$D$300,"&gt;="&amp;AB$1)&gt;0,SUMIFS(Распис!$K$4:$K$300,Распис!$B$4:$B$300,$A191,Распис!$C$4:$C$300,"&lt;="&amp;AB$1,Распис!$D$4:$D$300,"&gt;="&amp;AB$1),SUMIF(База!$B$3:$B$305,$A191,База!$K$3:$K$152))</f>
        <v>0</v>
      </c>
      <c r="AC191" s="46" t="s">
        <v>23</v>
      </c>
      <c r="AD191" s="46">
        <f ca="1">IF(COUNTIFS(Распис!$B$4:$B$300,$A191,Распис!$C$4:$C$300,"&lt;="&amp;AD$1,Распис!$D$4:$D$300,"&gt;="&amp;AD$1)&gt;0,SUMIFS(Распис!$F$4:$F$300,Распис!$B$4:$B$300,$A191,Распис!$C$4:$C$300,"&lt;="&amp;AD$1,Распис!$D$4:$D$300,"&gt;="&amp;AD$1),SUMIF(База!$B$3:$B$305,$A191,База!$F$3:$F$152))</f>
        <v>0</v>
      </c>
      <c r="AE191" s="46">
        <f ca="1">IF(COUNTIFS(Распис!$B$4:$B$300,$A191,Распис!$C$4:$C$300,"&lt;="&amp;AE$1,Распис!$D$4:$D$300,"&gt;="&amp;AE$1)&gt;0,SUMIFS(Распис!$G$4:$G$300,Распис!$B$4:$B$300,$A191,Распис!$C$4:$C$300,"&lt;="&amp;AE$1,Распис!$D$4:$D$300,"&gt;="&amp;AE$1),SUMIF(База!$B$3:$B$305,$A191,База!$G$3:$G$152))</f>
        <v>0</v>
      </c>
      <c r="AF191" s="46">
        <f ca="1">IF(COUNTIFS(Распис!$B$4:$B$300,$A191,Распис!$C$4:$C$300,"&lt;="&amp;AF$1,Распис!$D$4:$D$300,"&gt;="&amp;AF$1)&gt;0,SUMIFS(Распис!$H$4:$H$300,Распис!$B$4:$B$300,$A191,Распис!$C$4:$C$300,"&lt;="&amp;AF$1,Распис!$D$4:$D$300,"&gt;="&amp;AF$1),SUMIF(База!$B$3:$B$305,$A191,База!$H$3:$H$152))</f>
        <v>0</v>
      </c>
      <c r="AG191" s="46">
        <f t="shared" ca="1" si="25"/>
        <v>0</v>
      </c>
      <c r="AH191" s="46">
        <f ca="1">AG191-SUMIFS(Распред!$G$4:$G$300,Распред!$B$4:$B$300,"январь",Распред!$F$4:$F$300,A191)</f>
        <v>0</v>
      </c>
      <c r="AI191" s="46">
        <f ca="1">AH191+(COUNTIF(B191:AF191,"КД")+SUMIFS(Распред!$AH$4:$AH$300,Распред!$F$4:$F$300,A191,Распред!$B$4:$B$300,"январь"))*4</f>
        <v>20</v>
      </c>
      <c r="AJ191" s="46">
        <f t="shared" ca="1" si="26"/>
        <v>0</v>
      </c>
      <c r="AK191" s="46">
        <f t="shared" ca="1" si="27"/>
        <v>0</v>
      </c>
      <c r="AL191" s="46">
        <f>SUMIFS(Распред!$K$4:$K$300,Распред!$B$4:$B$300,"январь",Распред!$J$4:$J$300,A191)+SUMIFS(Распред!$M$4:$M$300,Распред!$B$4:$B$300,"январь",Распред!$L$4:$L$300,A191)+SUMIFS(Распред!$O$4:$O$300,Распред!$B$4:$B$300,"январь",Распред!$N$4:$N$300,A191)+SUMIFS(Распред!$Q$4:$Q$300,Распред!$B$4:$B$300,"январь",Распред!$P$4:$P$300,A191)+SUMIFS(Распред!$S$4:$S$300,Распред!$B$4:$B$300,"январь",Распред!$R$4:$R$300,A191)+SUMIFS(Распред!$U$4:$U$300,Распред!$B$4:$B$300,"январь",Распред!$T$4:$T$300,A191)+SUMIFS(Распред!$W$4:$W$300,Распред!$B$4:$B$300,"январь",Распред!$V$4:$V$300,A191)+SUMIFS(Распред!$Y$4:$Y$300,Распред!$B$4:$B$300,"январь",Распред!$X$4:$X$300,A191)+SUMIFS(Распред!$AA$4:$AA$300,Распред!$B$4:$B$300,"январь",Распред!$Z$4:$Z$300,A191)+SUMIFS(Распред!$AC$4:$AC$300,Распред!$B$4:$B$300,"январь",Распред!$AB$4:$AB$300,A191)</f>
        <v>0</v>
      </c>
      <c r="AM191" s="46">
        <f t="shared" ca="1" si="28"/>
        <v>0</v>
      </c>
      <c r="AN191" s="46">
        <f t="shared" ca="1" si="29"/>
        <v>0</v>
      </c>
      <c r="AO191" s="46">
        <f t="shared" ca="1" si="30"/>
        <v>0</v>
      </c>
      <c r="AP191" s="46"/>
      <c r="AQ191" s="46">
        <f t="shared" ca="1" si="31"/>
        <v>0</v>
      </c>
      <c r="AR191" s="47"/>
      <c r="AS191" s="47">
        <f t="shared" ca="1" si="32"/>
        <v>0</v>
      </c>
      <c r="AT191" s="47"/>
      <c r="AU191" s="47"/>
      <c r="AV191" s="47"/>
      <c r="AW191" s="47"/>
      <c r="AX191" s="47"/>
      <c r="AY191" s="47"/>
      <c r="AZ191" s="47"/>
      <c r="BA191" s="47"/>
      <c r="BB191" s="47"/>
    </row>
    <row r="192" spans="1:54" x14ac:dyDescent="0.25">
      <c r="A192" s="47">
        <f>База!B192</f>
        <v>0</v>
      </c>
      <c r="B192" s="46" t="s">
        <v>24</v>
      </c>
      <c r="C192" s="46" t="s">
        <v>24</v>
      </c>
      <c r="D192" s="46" t="s">
        <v>25</v>
      </c>
      <c r="E192" s="46" t="s">
        <v>25</v>
      </c>
      <c r="F192" s="46" t="s">
        <v>25</v>
      </c>
      <c r="G192" s="46" t="s">
        <v>25</v>
      </c>
      <c r="H192" s="46" t="s">
        <v>23</v>
      </c>
      <c r="I192" s="46" t="s">
        <v>25</v>
      </c>
      <c r="J192" s="46">
        <f ca="1">IF(COUNTIFS(Распис!$B$4:$B$300,$A192,Распис!$C$4:$C$300,"&lt;="&amp;J$1,Распис!$D$4:$D$300,"&gt;="&amp;J$1)&gt;0,SUMIFS(Распис!$G$4:$G$300,Распис!$B$4:$B$300,$A192,Распис!$C$4:$C$300,"&lt;="&amp;J$1,Распис!$D$4:$D$300,"&gt;="&amp;J$1),SUMIF(База!$B$3:$B$305,$A192,База!$G$3:$G$152))</f>
        <v>0</v>
      </c>
      <c r="K192" s="46">
        <f ca="1">IF(COUNTIFS(Распис!$B$4:$B$300,$A192,Распис!$C$4:$C$300,"&lt;="&amp;K$1,Распис!$D$4:$D$300,"&gt;="&amp;K$1)&gt;0,SUMIFS(Распис!$H$4:$H$300,Распис!$B$4:$B$300,$A192,Распис!$C$4:$C$300,"&lt;="&amp;K$1,Распис!$D$4:$D$300,"&gt;="&amp;K$1),SUMIF(База!$B$3:$B$305,$A192,База!$H$3:$H$152))</f>
        <v>0</v>
      </c>
      <c r="L192" s="46">
        <f ca="1">IF(COUNTIFS(Распис!$B$4:$B$300,$A192,Распис!$C$4:$C$300,"&lt;="&amp;L$1,Распис!$D$4:$D$300,"&gt;="&amp;L$1)&gt;0,SUMIFS(Распис!$I$4:$I$300,Распис!$B$4:$B$300,$A192,Распис!$C$4:$C$300,"&lt;="&amp;L$1,Распис!$D$4:$D$300,"&gt;="&amp;L$1),SUMIF(База!$B$3:$B$305,$A192,База!$I$3:$I$152))</f>
        <v>0</v>
      </c>
      <c r="M192" s="46">
        <f ca="1">IF(COUNTIFS(Распис!$B$4:$B$300,$A192,Распис!$C$4:$C$300,"&lt;="&amp;M$1,Распис!$D$4:$D$300,"&gt;="&amp;M$1)&gt;0,SUMIFS(Распис!$J$4:$J$300,Распис!$B$4:$B$300,$A192,Распис!$C$4:$C$300,"&lt;="&amp;M$1,Распис!$D$4:$D$300,"&gt;="&amp;M$1),SUMIF(База!$B$3:$B$305,$A192,База!$J$3:$J$152))</f>
        <v>0</v>
      </c>
      <c r="N192" s="46">
        <f ca="1">IF(COUNTIFS(Распис!$B$4:$B$300,$A192,Распис!$C$4:$C$300,"&lt;="&amp;N$1,Распис!$D$4:$D$300,"&gt;="&amp;N$1)&gt;0,SUMIFS(Распис!$K$4:$K$300,Распис!$B$4:$B$300,$A192,Распис!$C$4:$C$300,"&lt;="&amp;N$1,Распис!$D$4:$D$300,"&gt;="&amp;N$1),SUMIF(База!$B$3:$B$305,$A192,База!$K$3:$K$152))</f>
        <v>0</v>
      </c>
      <c r="O192" s="46" t="s">
        <v>23</v>
      </c>
      <c r="P192" s="46">
        <f ca="1">IF(COUNTIFS(Распис!$B$4:$B$300,$A192,Распис!$C$4:$C$300,"&lt;="&amp;P$1,Распис!$D$4:$D$300,"&gt;="&amp;P$1)&gt;0,SUMIFS(Распис!$F$4:$F$300,Распис!$B$4:$B$300,$A192,Распис!$C$4:$C$300,"&lt;="&amp;P$1,Распис!$D$4:$D$300,"&gt;="&amp;P$1),SUMIF(База!$B$3:$B$305,$A192,База!$F$3:$F$152))</f>
        <v>0</v>
      </c>
      <c r="Q192" s="46">
        <f ca="1">IF(COUNTIFS(Распис!$B$4:$B$300,$A192,Распис!$C$4:$C$300,"&lt;="&amp;Q$1,Распис!$D$4:$D$300,"&gt;="&amp;Q$1)&gt;0,SUMIFS(Распис!$G$4:$G$300,Распис!$B$4:$B$300,$A192,Распис!$C$4:$C$300,"&lt;="&amp;Q$1,Распис!$D$4:$D$300,"&gt;="&amp;Q$1),SUMIF(База!$B$3:$B$305,$A192,База!$G$3:$G$152))</f>
        <v>0</v>
      </c>
      <c r="R192" s="46">
        <f ca="1">IF(COUNTIFS(Распис!$B$4:$B$300,$A192,Распис!$C$4:$C$300,"&lt;="&amp;R$1,Распис!$D$4:$D$300,"&gt;="&amp;R$1)&gt;0,SUMIFS(Распис!$H$4:$H$300,Распис!$B$4:$B$300,$A192,Распис!$C$4:$C$300,"&lt;="&amp;R$1,Распис!$D$4:$D$300,"&gt;="&amp;R$1),SUMIF(База!$B$3:$B$305,$A192,База!$H$3:$H$152))</f>
        <v>0</v>
      </c>
      <c r="S192" s="46">
        <f ca="1">IF(COUNTIFS(Распис!$B$4:$B$300,$A192,Распис!$C$4:$C$300,"&lt;="&amp;S$1,Распис!$D$4:$D$300,"&gt;="&amp;S$1)&gt;0,SUMIFS(Распис!$I$4:$I$300,Распис!$B$4:$B$300,$A192,Распис!$C$4:$C$300,"&lt;="&amp;S$1,Распис!$D$4:$D$300,"&gt;="&amp;S$1),SUMIF(База!$B$3:$B$305,$A192,База!$I$3:$I$152))</f>
        <v>0</v>
      </c>
      <c r="T192" s="46">
        <f ca="1">IF(COUNTIFS(Распис!$B$4:$B$300,$A192,Распис!$C$4:$C$300,"&lt;="&amp;T$1,Распис!$D$4:$D$300,"&gt;="&amp;T$1)&gt;0,SUMIFS(Распис!$J$4:$J$300,Распис!$B$4:$B$300,$A192,Распис!$C$4:$C$300,"&lt;="&amp;T$1,Распис!$D$4:$D$300,"&gt;="&amp;T$1),SUMIF(База!$B$3:$B$305,$A192,База!$J$3:$J$152))</f>
        <v>0</v>
      </c>
      <c r="U192" s="46">
        <f ca="1">IF(COUNTIFS(Распис!$B$4:$B$300,$A192,Распис!$C$4:$C$300,"&lt;="&amp;U$1,Распис!$D$4:$D$300,"&gt;="&amp;U$1)&gt;0,SUMIFS(Распис!$K$4:$K$300,Распис!$B$4:$B$300,$A192,Распис!$C$4:$C$300,"&lt;="&amp;U$1,Распис!$D$4:$D$300,"&gt;="&amp;U$1),SUMIF(База!$B$3:$B$305,$A192,База!$K$3:$K$152))</f>
        <v>0</v>
      </c>
      <c r="V192" s="46" t="s">
        <v>23</v>
      </c>
      <c r="W192" s="46">
        <f ca="1">IF(COUNTIFS(Распис!$B$4:$B$300,$A192,Распис!$C$4:$C$300,"&lt;="&amp;W$1,Распис!$D$4:$D$300,"&gt;="&amp;W$1)&gt;0,SUMIFS(Распис!$F$4:$F$300,Распис!$B$4:$B$300,$A192,Распис!$C$4:$C$300,"&lt;="&amp;W$1,Распис!$D$4:$D$300,"&gt;="&amp;W$1),SUMIF(База!$B$3:$B$305,$A192,База!$F$3:$F$152))</f>
        <v>0</v>
      </c>
      <c r="X192" s="46">
        <f ca="1">IF(COUNTIFS(Распис!$B$4:$B$300,$A192,Распис!$C$4:$C$300,"&lt;="&amp;X$1,Распис!$D$4:$D$300,"&gt;="&amp;X$1)&gt;0,SUMIFS(Распис!$G$4:$G$300,Распис!$B$4:$B$300,$A192,Распис!$C$4:$C$300,"&lt;="&amp;X$1,Распис!$D$4:$D$300,"&gt;="&amp;X$1),SUMIF(База!$B$3:$B$305,$A192,База!$G$3:$G$152))</f>
        <v>0</v>
      </c>
      <c r="Y192" s="46">
        <f ca="1">IF(COUNTIFS(Распис!$B$4:$B$300,$A192,Распис!$C$4:$C$300,"&lt;="&amp;Y$1,Распис!$D$4:$D$300,"&gt;="&amp;Y$1)&gt;0,SUMIFS(Распис!$H$4:$H$300,Распис!$B$4:$B$300,$A192,Распис!$C$4:$C$300,"&lt;="&amp;Y$1,Распис!$D$4:$D$300,"&gt;="&amp;Y$1),SUMIF(База!$B$3:$B$305,$A192,База!$H$3:$H$152))</f>
        <v>0</v>
      </c>
      <c r="Z192" s="46">
        <f ca="1">IF(COUNTIFS(Распис!$B$4:$B$300,$A192,Распис!$C$4:$C$300,"&lt;="&amp;Z$1,Распис!$D$4:$D$300,"&gt;="&amp;Z$1)&gt;0,SUMIFS(Распис!$I$4:$I$300,Распис!$B$4:$B$300,$A192,Распис!$C$4:$C$300,"&lt;="&amp;Z$1,Распис!$D$4:$D$300,"&gt;="&amp;Z$1),SUMIF(База!$B$3:$B$305,$A192,База!$I$3:$I$152))</f>
        <v>0</v>
      </c>
      <c r="AA192" s="46">
        <f ca="1">IF(COUNTIFS(Распис!$B$4:$B$300,$A192,Распис!$C$4:$C$300,"&lt;="&amp;AA$1,Распис!$D$4:$D$300,"&gt;="&amp;AA$1)&gt;0,SUMIFS(Распис!$J$4:$J$300,Распис!$B$4:$B$300,$A192,Распис!$C$4:$C$300,"&lt;="&amp;AA$1,Распис!$D$4:$D$300,"&gt;="&amp;AA$1),SUMIF(База!$B$3:$B$305,$A192,База!$J$3:$J$152))</f>
        <v>0</v>
      </c>
      <c r="AB192" s="46">
        <f ca="1">IF(COUNTIFS(Распис!$B$4:$B$300,$A192,Распис!$C$4:$C$300,"&lt;="&amp;AB$1,Распис!$D$4:$D$300,"&gt;="&amp;AB$1)&gt;0,SUMIFS(Распис!$K$4:$K$300,Распис!$B$4:$B$300,$A192,Распис!$C$4:$C$300,"&lt;="&amp;AB$1,Распис!$D$4:$D$300,"&gt;="&amp;AB$1),SUMIF(База!$B$3:$B$305,$A192,База!$K$3:$K$152))</f>
        <v>0</v>
      </c>
      <c r="AC192" s="46" t="s">
        <v>23</v>
      </c>
      <c r="AD192" s="46">
        <f ca="1">IF(COUNTIFS(Распис!$B$4:$B$300,$A192,Распис!$C$4:$C$300,"&lt;="&amp;AD$1,Распис!$D$4:$D$300,"&gt;="&amp;AD$1)&gt;0,SUMIFS(Распис!$F$4:$F$300,Распис!$B$4:$B$300,$A192,Распис!$C$4:$C$300,"&lt;="&amp;AD$1,Распис!$D$4:$D$300,"&gt;="&amp;AD$1),SUMIF(База!$B$3:$B$305,$A192,База!$F$3:$F$152))</f>
        <v>0</v>
      </c>
      <c r="AE192" s="46">
        <f ca="1">IF(COUNTIFS(Распис!$B$4:$B$300,$A192,Распис!$C$4:$C$300,"&lt;="&amp;AE$1,Распис!$D$4:$D$300,"&gt;="&amp;AE$1)&gt;0,SUMIFS(Распис!$G$4:$G$300,Распис!$B$4:$B$300,$A192,Распис!$C$4:$C$300,"&lt;="&amp;AE$1,Распис!$D$4:$D$300,"&gt;="&amp;AE$1),SUMIF(База!$B$3:$B$305,$A192,База!$G$3:$G$152))</f>
        <v>0</v>
      </c>
      <c r="AF192" s="46">
        <f ca="1">IF(COUNTIFS(Распис!$B$4:$B$300,$A192,Распис!$C$4:$C$300,"&lt;="&amp;AF$1,Распис!$D$4:$D$300,"&gt;="&amp;AF$1)&gt;0,SUMIFS(Распис!$H$4:$H$300,Распис!$B$4:$B$300,$A192,Распис!$C$4:$C$300,"&lt;="&amp;AF$1,Распис!$D$4:$D$300,"&gt;="&amp;AF$1),SUMIF(База!$B$3:$B$305,$A192,База!$H$3:$H$152))</f>
        <v>0</v>
      </c>
      <c r="AG192" s="46">
        <f t="shared" ca="1" si="25"/>
        <v>0</v>
      </c>
      <c r="AH192" s="46">
        <f ca="1">AG192-SUMIFS(Распред!$G$4:$G$300,Распред!$B$4:$B$300,"январь",Распред!$F$4:$F$300,A192)</f>
        <v>0</v>
      </c>
      <c r="AI192" s="46">
        <f ca="1">AH192+(COUNTIF(B192:AF192,"КД")+SUMIFS(Распред!$AH$4:$AH$300,Распред!$F$4:$F$300,A192,Распред!$B$4:$B$300,"январь"))*4</f>
        <v>20</v>
      </c>
      <c r="AJ192" s="46">
        <f t="shared" ca="1" si="26"/>
        <v>0</v>
      </c>
      <c r="AK192" s="46">
        <f t="shared" ca="1" si="27"/>
        <v>0</v>
      </c>
      <c r="AL192" s="46">
        <f>SUMIFS(Распред!$K$4:$K$300,Распред!$B$4:$B$300,"январь",Распред!$J$4:$J$300,A192)+SUMIFS(Распред!$M$4:$M$300,Распред!$B$4:$B$300,"январь",Распред!$L$4:$L$300,A192)+SUMIFS(Распред!$O$4:$O$300,Распред!$B$4:$B$300,"январь",Распред!$N$4:$N$300,A192)+SUMIFS(Распред!$Q$4:$Q$300,Распред!$B$4:$B$300,"январь",Распред!$P$4:$P$300,A192)+SUMIFS(Распред!$S$4:$S$300,Распред!$B$4:$B$300,"январь",Распред!$R$4:$R$300,A192)+SUMIFS(Распред!$U$4:$U$300,Распред!$B$4:$B$300,"январь",Распред!$T$4:$T$300,A192)+SUMIFS(Распред!$W$4:$W$300,Распред!$B$4:$B$300,"январь",Распред!$V$4:$V$300,A192)+SUMIFS(Распред!$Y$4:$Y$300,Распред!$B$4:$B$300,"январь",Распред!$X$4:$X$300,A192)+SUMIFS(Распред!$AA$4:$AA$300,Распред!$B$4:$B$300,"январь",Распред!$Z$4:$Z$300,A192)+SUMIFS(Распред!$AC$4:$AC$300,Распред!$B$4:$B$300,"январь",Распред!$AB$4:$AB$300,A192)</f>
        <v>0</v>
      </c>
      <c r="AM192" s="46">
        <f t="shared" ca="1" si="28"/>
        <v>0</v>
      </c>
      <c r="AN192" s="46">
        <f t="shared" ca="1" si="29"/>
        <v>0</v>
      </c>
      <c r="AO192" s="46">
        <f t="shared" ca="1" si="30"/>
        <v>0</v>
      </c>
      <c r="AP192" s="46"/>
      <c r="AQ192" s="46">
        <f t="shared" ca="1" si="31"/>
        <v>0</v>
      </c>
      <c r="AR192" s="47"/>
      <c r="AS192" s="47">
        <f t="shared" ca="1" si="32"/>
        <v>0</v>
      </c>
      <c r="AT192" s="47"/>
      <c r="AU192" s="47"/>
      <c r="AV192" s="47"/>
      <c r="AW192" s="47"/>
      <c r="AX192" s="47"/>
      <c r="AY192" s="47"/>
      <c r="AZ192" s="47"/>
      <c r="BA192" s="47"/>
      <c r="BB192" s="47"/>
    </row>
    <row r="193" spans="1:54" x14ac:dyDescent="0.25">
      <c r="A193" s="47">
        <f>База!B193</f>
        <v>0</v>
      </c>
      <c r="B193" s="46" t="s">
        <v>24</v>
      </c>
      <c r="C193" s="46" t="s">
        <v>24</v>
      </c>
      <c r="D193" s="46" t="s">
        <v>25</v>
      </c>
      <c r="E193" s="46" t="s">
        <v>25</v>
      </c>
      <c r="F193" s="46" t="s">
        <v>25</v>
      </c>
      <c r="G193" s="46" t="s">
        <v>25</v>
      </c>
      <c r="H193" s="46" t="s">
        <v>23</v>
      </c>
      <c r="I193" s="46" t="s">
        <v>25</v>
      </c>
      <c r="J193" s="46">
        <f ca="1">IF(COUNTIFS(Распис!$B$4:$B$300,$A193,Распис!$C$4:$C$300,"&lt;="&amp;J$1,Распис!$D$4:$D$300,"&gt;="&amp;J$1)&gt;0,SUMIFS(Распис!$G$4:$G$300,Распис!$B$4:$B$300,$A193,Распис!$C$4:$C$300,"&lt;="&amp;J$1,Распис!$D$4:$D$300,"&gt;="&amp;J$1),SUMIF(База!$B$3:$B$305,$A193,База!$G$3:$G$152))</f>
        <v>0</v>
      </c>
      <c r="K193" s="46">
        <f ca="1">IF(COUNTIFS(Распис!$B$4:$B$300,$A193,Распис!$C$4:$C$300,"&lt;="&amp;K$1,Распис!$D$4:$D$300,"&gt;="&amp;K$1)&gt;0,SUMIFS(Распис!$H$4:$H$300,Распис!$B$4:$B$300,$A193,Распис!$C$4:$C$300,"&lt;="&amp;K$1,Распис!$D$4:$D$300,"&gt;="&amp;K$1),SUMIF(База!$B$3:$B$305,$A193,База!$H$3:$H$152))</f>
        <v>0</v>
      </c>
      <c r="L193" s="46">
        <f ca="1">IF(COUNTIFS(Распис!$B$4:$B$300,$A193,Распис!$C$4:$C$300,"&lt;="&amp;L$1,Распис!$D$4:$D$300,"&gt;="&amp;L$1)&gt;0,SUMIFS(Распис!$I$4:$I$300,Распис!$B$4:$B$300,$A193,Распис!$C$4:$C$300,"&lt;="&amp;L$1,Распис!$D$4:$D$300,"&gt;="&amp;L$1),SUMIF(База!$B$3:$B$305,$A193,База!$I$3:$I$152))</f>
        <v>0</v>
      </c>
      <c r="M193" s="46">
        <f ca="1">IF(COUNTIFS(Распис!$B$4:$B$300,$A193,Распис!$C$4:$C$300,"&lt;="&amp;M$1,Распис!$D$4:$D$300,"&gt;="&amp;M$1)&gt;0,SUMIFS(Распис!$J$4:$J$300,Распис!$B$4:$B$300,$A193,Распис!$C$4:$C$300,"&lt;="&amp;M$1,Распис!$D$4:$D$300,"&gt;="&amp;M$1),SUMIF(База!$B$3:$B$305,$A193,База!$J$3:$J$152))</f>
        <v>0</v>
      </c>
      <c r="N193" s="46">
        <f ca="1">IF(COUNTIFS(Распис!$B$4:$B$300,$A193,Распис!$C$4:$C$300,"&lt;="&amp;N$1,Распис!$D$4:$D$300,"&gt;="&amp;N$1)&gt;0,SUMIFS(Распис!$K$4:$K$300,Распис!$B$4:$B$300,$A193,Распис!$C$4:$C$300,"&lt;="&amp;N$1,Распис!$D$4:$D$300,"&gt;="&amp;N$1),SUMIF(База!$B$3:$B$305,$A193,База!$K$3:$K$152))</f>
        <v>0</v>
      </c>
      <c r="O193" s="46" t="s">
        <v>23</v>
      </c>
      <c r="P193" s="46">
        <f ca="1">IF(COUNTIFS(Распис!$B$4:$B$300,$A193,Распис!$C$4:$C$300,"&lt;="&amp;P$1,Распис!$D$4:$D$300,"&gt;="&amp;P$1)&gt;0,SUMIFS(Распис!$F$4:$F$300,Распис!$B$4:$B$300,$A193,Распис!$C$4:$C$300,"&lt;="&amp;P$1,Распис!$D$4:$D$300,"&gt;="&amp;P$1),SUMIF(База!$B$3:$B$305,$A193,База!$F$3:$F$152))</f>
        <v>0</v>
      </c>
      <c r="Q193" s="46">
        <f ca="1">IF(COUNTIFS(Распис!$B$4:$B$300,$A193,Распис!$C$4:$C$300,"&lt;="&amp;Q$1,Распис!$D$4:$D$300,"&gt;="&amp;Q$1)&gt;0,SUMIFS(Распис!$G$4:$G$300,Распис!$B$4:$B$300,$A193,Распис!$C$4:$C$300,"&lt;="&amp;Q$1,Распис!$D$4:$D$300,"&gt;="&amp;Q$1),SUMIF(База!$B$3:$B$305,$A193,База!$G$3:$G$152))</f>
        <v>0</v>
      </c>
      <c r="R193" s="46">
        <f ca="1">IF(COUNTIFS(Распис!$B$4:$B$300,$A193,Распис!$C$4:$C$300,"&lt;="&amp;R$1,Распис!$D$4:$D$300,"&gt;="&amp;R$1)&gt;0,SUMIFS(Распис!$H$4:$H$300,Распис!$B$4:$B$300,$A193,Распис!$C$4:$C$300,"&lt;="&amp;R$1,Распис!$D$4:$D$300,"&gt;="&amp;R$1),SUMIF(База!$B$3:$B$305,$A193,База!$H$3:$H$152))</f>
        <v>0</v>
      </c>
      <c r="S193" s="46">
        <f ca="1">IF(COUNTIFS(Распис!$B$4:$B$300,$A193,Распис!$C$4:$C$300,"&lt;="&amp;S$1,Распис!$D$4:$D$300,"&gt;="&amp;S$1)&gt;0,SUMIFS(Распис!$I$4:$I$300,Распис!$B$4:$B$300,$A193,Распис!$C$4:$C$300,"&lt;="&amp;S$1,Распис!$D$4:$D$300,"&gt;="&amp;S$1),SUMIF(База!$B$3:$B$305,$A193,База!$I$3:$I$152))</f>
        <v>0</v>
      </c>
      <c r="T193" s="46">
        <f ca="1">IF(COUNTIFS(Распис!$B$4:$B$300,$A193,Распис!$C$4:$C$300,"&lt;="&amp;T$1,Распис!$D$4:$D$300,"&gt;="&amp;T$1)&gt;0,SUMIFS(Распис!$J$4:$J$300,Распис!$B$4:$B$300,$A193,Распис!$C$4:$C$300,"&lt;="&amp;T$1,Распис!$D$4:$D$300,"&gt;="&amp;T$1),SUMIF(База!$B$3:$B$305,$A193,База!$J$3:$J$152))</f>
        <v>0</v>
      </c>
      <c r="U193" s="46">
        <f ca="1">IF(COUNTIFS(Распис!$B$4:$B$300,$A193,Распис!$C$4:$C$300,"&lt;="&amp;U$1,Распис!$D$4:$D$300,"&gt;="&amp;U$1)&gt;0,SUMIFS(Распис!$K$4:$K$300,Распис!$B$4:$B$300,$A193,Распис!$C$4:$C$300,"&lt;="&amp;U$1,Распис!$D$4:$D$300,"&gt;="&amp;U$1),SUMIF(База!$B$3:$B$305,$A193,База!$K$3:$K$152))</f>
        <v>0</v>
      </c>
      <c r="V193" s="46" t="s">
        <v>23</v>
      </c>
      <c r="W193" s="46">
        <f ca="1">IF(COUNTIFS(Распис!$B$4:$B$300,$A193,Распис!$C$4:$C$300,"&lt;="&amp;W$1,Распис!$D$4:$D$300,"&gt;="&amp;W$1)&gt;0,SUMIFS(Распис!$F$4:$F$300,Распис!$B$4:$B$300,$A193,Распис!$C$4:$C$300,"&lt;="&amp;W$1,Распис!$D$4:$D$300,"&gt;="&amp;W$1),SUMIF(База!$B$3:$B$305,$A193,База!$F$3:$F$152))</f>
        <v>0</v>
      </c>
      <c r="X193" s="46">
        <f ca="1">IF(COUNTIFS(Распис!$B$4:$B$300,$A193,Распис!$C$4:$C$300,"&lt;="&amp;X$1,Распис!$D$4:$D$300,"&gt;="&amp;X$1)&gt;0,SUMIFS(Распис!$G$4:$G$300,Распис!$B$4:$B$300,$A193,Распис!$C$4:$C$300,"&lt;="&amp;X$1,Распис!$D$4:$D$300,"&gt;="&amp;X$1),SUMIF(База!$B$3:$B$305,$A193,База!$G$3:$G$152))</f>
        <v>0</v>
      </c>
      <c r="Y193" s="46">
        <f ca="1">IF(COUNTIFS(Распис!$B$4:$B$300,$A193,Распис!$C$4:$C$300,"&lt;="&amp;Y$1,Распис!$D$4:$D$300,"&gt;="&amp;Y$1)&gt;0,SUMIFS(Распис!$H$4:$H$300,Распис!$B$4:$B$300,$A193,Распис!$C$4:$C$300,"&lt;="&amp;Y$1,Распис!$D$4:$D$300,"&gt;="&amp;Y$1),SUMIF(База!$B$3:$B$305,$A193,База!$H$3:$H$152))</f>
        <v>0</v>
      </c>
      <c r="Z193" s="46">
        <f ca="1">IF(COUNTIFS(Распис!$B$4:$B$300,$A193,Распис!$C$4:$C$300,"&lt;="&amp;Z$1,Распис!$D$4:$D$300,"&gt;="&amp;Z$1)&gt;0,SUMIFS(Распис!$I$4:$I$300,Распис!$B$4:$B$300,$A193,Распис!$C$4:$C$300,"&lt;="&amp;Z$1,Распис!$D$4:$D$300,"&gt;="&amp;Z$1),SUMIF(База!$B$3:$B$305,$A193,База!$I$3:$I$152))</f>
        <v>0</v>
      </c>
      <c r="AA193" s="46">
        <f ca="1">IF(COUNTIFS(Распис!$B$4:$B$300,$A193,Распис!$C$4:$C$300,"&lt;="&amp;AA$1,Распис!$D$4:$D$300,"&gt;="&amp;AA$1)&gt;0,SUMIFS(Распис!$J$4:$J$300,Распис!$B$4:$B$300,$A193,Распис!$C$4:$C$300,"&lt;="&amp;AA$1,Распис!$D$4:$D$300,"&gt;="&amp;AA$1),SUMIF(База!$B$3:$B$305,$A193,База!$J$3:$J$152))</f>
        <v>0</v>
      </c>
      <c r="AB193" s="46">
        <f ca="1">IF(COUNTIFS(Распис!$B$4:$B$300,$A193,Распис!$C$4:$C$300,"&lt;="&amp;AB$1,Распис!$D$4:$D$300,"&gt;="&amp;AB$1)&gt;0,SUMIFS(Распис!$K$4:$K$300,Распис!$B$4:$B$300,$A193,Распис!$C$4:$C$300,"&lt;="&amp;AB$1,Распис!$D$4:$D$300,"&gt;="&amp;AB$1),SUMIF(База!$B$3:$B$305,$A193,База!$K$3:$K$152))</f>
        <v>0</v>
      </c>
      <c r="AC193" s="46" t="s">
        <v>23</v>
      </c>
      <c r="AD193" s="46">
        <f ca="1">IF(COUNTIFS(Распис!$B$4:$B$300,$A193,Распис!$C$4:$C$300,"&lt;="&amp;AD$1,Распис!$D$4:$D$300,"&gt;="&amp;AD$1)&gt;0,SUMIFS(Распис!$F$4:$F$300,Распис!$B$4:$B$300,$A193,Распис!$C$4:$C$300,"&lt;="&amp;AD$1,Распис!$D$4:$D$300,"&gt;="&amp;AD$1),SUMIF(База!$B$3:$B$305,$A193,База!$F$3:$F$152))</f>
        <v>0</v>
      </c>
      <c r="AE193" s="46">
        <f ca="1">IF(COUNTIFS(Распис!$B$4:$B$300,$A193,Распис!$C$4:$C$300,"&lt;="&amp;AE$1,Распис!$D$4:$D$300,"&gt;="&amp;AE$1)&gt;0,SUMIFS(Распис!$G$4:$G$300,Распис!$B$4:$B$300,$A193,Распис!$C$4:$C$300,"&lt;="&amp;AE$1,Распис!$D$4:$D$300,"&gt;="&amp;AE$1),SUMIF(База!$B$3:$B$305,$A193,База!$G$3:$G$152))</f>
        <v>0</v>
      </c>
      <c r="AF193" s="46">
        <f ca="1">IF(COUNTIFS(Распис!$B$4:$B$300,$A193,Распис!$C$4:$C$300,"&lt;="&amp;AF$1,Распис!$D$4:$D$300,"&gt;="&amp;AF$1)&gt;0,SUMIFS(Распис!$H$4:$H$300,Распис!$B$4:$B$300,$A193,Распис!$C$4:$C$300,"&lt;="&amp;AF$1,Распис!$D$4:$D$300,"&gt;="&amp;AF$1),SUMIF(База!$B$3:$B$305,$A193,База!$H$3:$H$152))</f>
        <v>0</v>
      </c>
      <c r="AG193" s="46">
        <f t="shared" ca="1" si="25"/>
        <v>0</v>
      </c>
      <c r="AH193" s="46">
        <f ca="1">AG193-SUMIFS(Распред!$G$4:$G$300,Распред!$B$4:$B$300,"январь",Распред!$F$4:$F$300,A193)</f>
        <v>0</v>
      </c>
      <c r="AI193" s="46">
        <f ca="1">AH193+(COUNTIF(B193:AF193,"КД")+SUMIFS(Распред!$AH$4:$AH$300,Распред!$F$4:$F$300,A193,Распред!$B$4:$B$300,"январь"))*4</f>
        <v>20</v>
      </c>
      <c r="AJ193" s="46">
        <f t="shared" ca="1" si="26"/>
        <v>0</v>
      </c>
      <c r="AK193" s="46">
        <f t="shared" ca="1" si="27"/>
        <v>0</v>
      </c>
      <c r="AL193" s="46">
        <f>SUMIFS(Распред!$K$4:$K$300,Распред!$B$4:$B$300,"январь",Распред!$J$4:$J$300,A193)+SUMIFS(Распред!$M$4:$M$300,Распред!$B$4:$B$300,"январь",Распред!$L$4:$L$300,A193)+SUMIFS(Распред!$O$4:$O$300,Распред!$B$4:$B$300,"январь",Распред!$N$4:$N$300,A193)+SUMIFS(Распред!$Q$4:$Q$300,Распред!$B$4:$B$300,"январь",Распред!$P$4:$P$300,A193)+SUMIFS(Распред!$S$4:$S$300,Распред!$B$4:$B$300,"январь",Распред!$R$4:$R$300,A193)+SUMIFS(Распред!$U$4:$U$300,Распред!$B$4:$B$300,"январь",Распред!$T$4:$T$300,A193)+SUMIFS(Распред!$W$4:$W$300,Распред!$B$4:$B$300,"январь",Распред!$V$4:$V$300,A193)+SUMIFS(Распред!$Y$4:$Y$300,Распред!$B$4:$B$300,"январь",Распред!$X$4:$X$300,A193)+SUMIFS(Распред!$AA$4:$AA$300,Распред!$B$4:$B$300,"январь",Распред!$Z$4:$Z$300,A193)+SUMIFS(Распред!$AC$4:$AC$300,Распред!$B$4:$B$300,"январь",Распред!$AB$4:$AB$300,A193)</f>
        <v>0</v>
      </c>
      <c r="AM193" s="46">
        <f t="shared" ca="1" si="28"/>
        <v>0</v>
      </c>
      <c r="AN193" s="46">
        <f t="shared" ca="1" si="29"/>
        <v>0</v>
      </c>
      <c r="AO193" s="46">
        <f t="shared" ca="1" si="30"/>
        <v>0</v>
      </c>
      <c r="AP193" s="46"/>
      <c r="AQ193" s="46">
        <f t="shared" ca="1" si="31"/>
        <v>0</v>
      </c>
      <c r="AR193" s="47"/>
      <c r="AS193" s="47">
        <f t="shared" ca="1" si="32"/>
        <v>0</v>
      </c>
      <c r="AT193" s="47"/>
      <c r="AU193" s="47"/>
      <c r="AV193" s="47"/>
      <c r="AW193" s="47"/>
      <c r="AX193" s="47"/>
      <c r="AY193" s="47"/>
      <c r="AZ193" s="47"/>
      <c r="BA193" s="47"/>
      <c r="BB193" s="47"/>
    </row>
    <row r="194" spans="1:54" x14ac:dyDescent="0.25">
      <c r="A194" s="47">
        <f>База!B194</f>
        <v>0</v>
      </c>
      <c r="B194" s="46" t="s">
        <v>24</v>
      </c>
      <c r="C194" s="46" t="s">
        <v>24</v>
      </c>
      <c r="D194" s="46" t="s">
        <v>25</v>
      </c>
      <c r="E194" s="46" t="s">
        <v>25</v>
      </c>
      <c r="F194" s="46" t="s">
        <v>25</v>
      </c>
      <c r="G194" s="46" t="s">
        <v>25</v>
      </c>
      <c r="H194" s="46" t="s">
        <v>23</v>
      </c>
      <c r="I194" s="46" t="s">
        <v>25</v>
      </c>
      <c r="J194" s="46">
        <f ca="1">IF(COUNTIFS(Распис!$B$4:$B$300,$A194,Распис!$C$4:$C$300,"&lt;="&amp;J$1,Распис!$D$4:$D$300,"&gt;="&amp;J$1)&gt;0,SUMIFS(Распис!$G$4:$G$300,Распис!$B$4:$B$300,$A194,Распис!$C$4:$C$300,"&lt;="&amp;J$1,Распис!$D$4:$D$300,"&gt;="&amp;J$1),SUMIF(База!$B$3:$B$305,$A194,База!$G$3:$G$152))</f>
        <v>0</v>
      </c>
      <c r="K194" s="46">
        <f ca="1">IF(COUNTIFS(Распис!$B$4:$B$300,$A194,Распис!$C$4:$C$300,"&lt;="&amp;K$1,Распис!$D$4:$D$300,"&gt;="&amp;K$1)&gt;0,SUMIFS(Распис!$H$4:$H$300,Распис!$B$4:$B$300,$A194,Распис!$C$4:$C$300,"&lt;="&amp;K$1,Распис!$D$4:$D$300,"&gt;="&amp;K$1),SUMIF(База!$B$3:$B$305,$A194,База!$H$3:$H$152))</f>
        <v>0</v>
      </c>
      <c r="L194" s="46">
        <f ca="1">IF(COUNTIFS(Распис!$B$4:$B$300,$A194,Распис!$C$4:$C$300,"&lt;="&amp;L$1,Распис!$D$4:$D$300,"&gt;="&amp;L$1)&gt;0,SUMIFS(Распис!$I$4:$I$300,Распис!$B$4:$B$300,$A194,Распис!$C$4:$C$300,"&lt;="&amp;L$1,Распис!$D$4:$D$300,"&gt;="&amp;L$1),SUMIF(База!$B$3:$B$305,$A194,База!$I$3:$I$152))</f>
        <v>0</v>
      </c>
      <c r="M194" s="46">
        <f ca="1">IF(COUNTIFS(Распис!$B$4:$B$300,$A194,Распис!$C$4:$C$300,"&lt;="&amp;M$1,Распис!$D$4:$D$300,"&gt;="&amp;M$1)&gt;0,SUMIFS(Распис!$J$4:$J$300,Распис!$B$4:$B$300,$A194,Распис!$C$4:$C$300,"&lt;="&amp;M$1,Распис!$D$4:$D$300,"&gt;="&amp;M$1),SUMIF(База!$B$3:$B$305,$A194,База!$J$3:$J$152))</f>
        <v>0</v>
      </c>
      <c r="N194" s="46">
        <f ca="1">IF(COUNTIFS(Распис!$B$4:$B$300,$A194,Распис!$C$4:$C$300,"&lt;="&amp;N$1,Распис!$D$4:$D$300,"&gt;="&amp;N$1)&gt;0,SUMIFS(Распис!$K$4:$K$300,Распис!$B$4:$B$300,$A194,Распис!$C$4:$C$300,"&lt;="&amp;N$1,Распис!$D$4:$D$300,"&gt;="&amp;N$1),SUMIF(База!$B$3:$B$305,$A194,База!$K$3:$K$152))</f>
        <v>0</v>
      </c>
      <c r="O194" s="46" t="s">
        <v>23</v>
      </c>
      <c r="P194" s="46">
        <f ca="1">IF(COUNTIFS(Распис!$B$4:$B$300,$A194,Распис!$C$4:$C$300,"&lt;="&amp;P$1,Распис!$D$4:$D$300,"&gt;="&amp;P$1)&gt;0,SUMIFS(Распис!$F$4:$F$300,Распис!$B$4:$B$300,$A194,Распис!$C$4:$C$300,"&lt;="&amp;P$1,Распис!$D$4:$D$300,"&gt;="&amp;P$1),SUMIF(База!$B$3:$B$305,$A194,База!$F$3:$F$152))</f>
        <v>0</v>
      </c>
      <c r="Q194" s="46">
        <f ca="1">IF(COUNTIFS(Распис!$B$4:$B$300,$A194,Распис!$C$4:$C$300,"&lt;="&amp;Q$1,Распис!$D$4:$D$300,"&gt;="&amp;Q$1)&gt;0,SUMIFS(Распис!$G$4:$G$300,Распис!$B$4:$B$300,$A194,Распис!$C$4:$C$300,"&lt;="&amp;Q$1,Распис!$D$4:$D$300,"&gt;="&amp;Q$1),SUMIF(База!$B$3:$B$305,$A194,База!$G$3:$G$152))</f>
        <v>0</v>
      </c>
      <c r="R194" s="46">
        <f ca="1">IF(COUNTIFS(Распис!$B$4:$B$300,$A194,Распис!$C$4:$C$300,"&lt;="&amp;R$1,Распис!$D$4:$D$300,"&gt;="&amp;R$1)&gt;0,SUMIFS(Распис!$H$4:$H$300,Распис!$B$4:$B$300,$A194,Распис!$C$4:$C$300,"&lt;="&amp;R$1,Распис!$D$4:$D$300,"&gt;="&amp;R$1),SUMIF(База!$B$3:$B$305,$A194,База!$H$3:$H$152))</f>
        <v>0</v>
      </c>
      <c r="S194" s="46">
        <f ca="1">IF(COUNTIFS(Распис!$B$4:$B$300,$A194,Распис!$C$4:$C$300,"&lt;="&amp;S$1,Распис!$D$4:$D$300,"&gt;="&amp;S$1)&gt;0,SUMIFS(Распис!$I$4:$I$300,Распис!$B$4:$B$300,$A194,Распис!$C$4:$C$300,"&lt;="&amp;S$1,Распис!$D$4:$D$300,"&gt;="&amp;S$1),SUMIF(База!$B$3:$B$305,$A194,База!$I$3:$I$152))</f>
        <v>0</v>
      </c>
      <c r="T194" s="46">
        <f ca="1">IF(COUNTIFS(Распис!$B$4:$B$300,$A194,Распис!$C$4:$C$300,"&lt;="&amp;T$1,Распис!$D$4:$D$300,"&gt;="&amp;T$1)&gt;0,SUMIFS(Распис!$J$4:$J$300,Распис!$B$4:$B$300,$A194,Распис!$C$4:$C$300,"&lt;="&amp;T$1,Распис!$D$4:$D$300,"&gt;="&amp;T$1),SUMIF(База!$B$3:$B$305,$A194,База!$J$3:$J$152))</f>
        <v>0</v>
      </c>
      <c r="U194" s="46">
        <f ca="1">IF(COUNTIFS(Распис!$B$4:$B$300,$A194,Распис!$C$4:$C$300,"&lt;="&amp;U$1,Распис!$D$4:$D$300,"&gt;="&amp;U$1)&gt;0,SUMIFS(Распис!$K$4:$K$300,Распис!$B$4:$B$300,$A194,Распис!$C$4:$C$300,"&lt;="&amp;U$1,Распис!$D$4:$D$300,"&gt;="&amp;U$1),SUMIF(База!$B$3:$B$305,$A194,База!$K$3:$K$152))</f>
        <v>0</v>
      </c>
      <c r="V194" s="46" t="s">
        <v>23</v>
      </c>
      <c r="W194" s="46">
        <f ca="1">IF(COUNTIFS(Распис!$B$4:$B$300,$A194,Распис!$C$4:$C$300,"&lt;="&amp;W$1,Распис!$D$4:$D$300,"&gt;="&amp;W$1)&gt;0,SUMIFS(Распис!$F$4:$F$300,Распис!$B$4:$B$300,$A194,Распис!$C$4:$C$300,"&lt;="&amp;W$1,Распис!$D$4:$D$300,"&gt;="&amp;W$1),SUMIF(База!$B$3:$B$305,$A194,База!$F$3:$F$152))</f>
        <v>0</v>
      </c>
      <c r="X194" s="46">
        <f ca="1">IF(COUNTIFS(Распис!$B$4:$B$300,$A194,Распис!$C$4:$C$300,"&lt;="&amp;X$1,Распис!$D$4:$D$300,"&gt;="&amp;X$1)&gt;0,SUMIFS(Распис!$G$4:$G$300,Распис!$B$4:$B$300,$A194,Распис!$C$4:$C$300,"&lt;="&amp;X$1,Распис!$D$4:$D$300,"&gt;="&amp;X$1),SUMIF(База!$B$3:$B$305,$A194,База!$G$3:$G$152))</f>
        <v>0</v>
      </c>
      <c r="Y194" s="46">
        <f ca="1">IF(COUNTIFS(Распис!$B$4:$B$300,$A194,Распис!$C$4:$C$300,"&lt;="&amp;Y$1,Распис!$D$4:$D$300,"&gt;="&amp;Y$1)&gt;0,SUMIFS(Распис!$H$4:$H$300,Распис!$B$4:$B$300,$A194,Распис!$C$4:$C$300,"&lt;="&amp;Y$1,Распис!$D$4:$D$300,"&gt;="&amp;Y$1),SUMIF(База!$B$3:$B$305,$A194,База!$H$3:$H$152))</f>
        <v>0</v>
      </c>
      <c r="Z194" s="46">
        <f ca="1">IF(COUNTIFS(Распис!$B$4:$B$300,$A194,Распис!$C$4:$C$300,"&lt;="&amp;Z$1,Распис!$D$4:$D$300,"&gt;="&amp;Z$1)&gt;0,SUMIFS(Распис!$I$4:$I$300,Распис!$B$4:$B$300,$A194,Распис!$C$4:$C$300,"&lt;="&amp;Z$1,Распис!$D$4:$D$300,"&gt;="&amp;Z$1),SUMIF(База!$B$3:$B$305,$A194,База!$I$3:$I$152))</f>
        <v>0</v>
      </c>
      <c r="AA194" s="46">
        <f ca="1">IF(COUNTIFS(Распис!$B$4:$B$300,$A194,Распис!$C$4:$C$300,"&lt;="&amp;AA$1,Распис!$D$4:$D$300,"&gt;="&amp;AA$1)&gt;0,SUMIFS(Распис!$J$4:$J$300,Распис!$B$4:$B$300,$A194,Распис!$C$4:$C$300,"&lt;="&amp;AA$1,Распис!$D$4:$D$300,"&gt;="&amp;AA$1),SUMIF(База!$B$3:$B$305,$A194,База!$J$3:$J$152))</f>
        <v>0</v>
      </c>
      <c r="AB194" s="46">
        <f ca="1">IF(COUNTIFS(Распис!$B$4:$B$300,$A194,Распис!$C$4:$C$300,"&lt;="&amp;AB$1,Распис!$D$4:$D$300,"&gt;="&amp;AB$1)&gt;0,SUMIFS(Распис!$K$4:$K$300,Распис!$B$4:$B$300,$A194,Распис!$C$4:$C$300,"&lt;="&amp;AB$1,Распис!$D$4:$D$300,"&gt;="&amp;AB$1),SUMIF(База!$B$3:$B$305,$A194,База!$K$3:$K$152))</f>
        <v>0</v>
      </c>
      <c r="AC194" s="46" t="s">
        <v>23</v>
      </c>
      <c r="AD194" s="46">
        <f ca="1">IF(COUNTIFS(Распис!$B$4:$B$300,$A194,Распис!$C$4:$C$300,"&lt;="&amp;AD$1,Распис!$D$4:$D$300,"&gt;="&amp;AD$1)&gt;0,SUMIFS(Распис!$F$4:$F$300,Распис!$B$4:$B$300,$A194,Распис!$C$4:$C$300,"&lt;="&amp;AD$1,Распис!$D$4:$D$300,"&gt;="&amp;AD$1),SUMIF(База!$B$3:$B$305,$A194,База!$F$3:$F$152))</f>
        <v>0</v>
      </c>
      <c r="AE194" s="46">
        <f ca="1">IF(COUNTIFS(Распис!$B$4:$B$300,$A194,Распис!$C$4:$C$300,"&lt;="&amp;AE$1,Распис!$D$4:$D$300,"&gt;="&amp;AE$1)&gt;0,SUMIFS(Распис!$G$4:$G$300,Распис!$B$4:$B$300,$A194,Распис!$C$4:$C$300,"&lt;="&amp;AE$1,Распис!$D$4:$D$300,"&gt;="&amp;AE$1),SUMIF(База!$B$3:$B$305,$A194,База!$G$3:$G$152))</f>
        <v>0</v>
      </c>
      <c r="AF194" s="46">
        <f ca="1">IF(COUNTIFS(Распис!$B$4:$B$300,$A194,Распис!$C$4:$C$300,"&lt;="&amp;AF$1,Распис!$D$4:$D$300,"&gt;="&amp;AF$1)&gt;0,SUMIFS(Распис!$H$4:$H$300,Распис!$B$4:$B$300,$A194,Распис!$C$4:$C$300,"&lt;="&amp;AF$1,Распис!$D$4:$D$300,"&gt;="&amp;AF$1),SUMIF(База!$B$3:$B$305,$A194,База!$H$3:$H$152))</f>
        <v>0</v>
      </c>
      <c r="AG194" s="46">
        <f t="shared" ca="1" si="25"/>
        <v>0</v>
      </c>
      <c r="AH194" s="46">
        <f ca="1">AG194-SUMIFS(Распред!$G$4:$G$300,Распред!$B$4:$B$300,"январь",Распред!$F$4:$F$300,A194)</f>
        <v>0</v>
      </c>
      <c r="AI194" s="46">
        <f ca="1">AH194+(COUNTIF(B194:AF194,"КД")+SUMIFS(Распред!$AH$4:$AH$300,Распред!$F$4:$F$300,A194,Распред!$B$4:$B$300,"январь"))*4</f>
        <v>20</v>
      </c>
      <c r="AJ194" s="46">
        <f t="shared" ca="1" si="26"/>
        <v>0</v>
      </c>
      <c r="AK194" s="46">
        <f t="shared" ca="1" si="27"/>
        <v>0</v>
      </c>
      <c r="AL194" s="46">
        <f>SUMIFS(Распред!$K$4:$K$300,Распред!$B$4:$B$300,"январь",Распред!$J$4:$J$300,A194)+SUMIFS(Распред!$M$4:$M$300,Распред!$B$4:$B$300,"январь",Распред!$L$4:$L$300,A194)+SUMIFS(Распред!$O$4:$O$300,Распред!$B$4:$B$300,"январь",Распред!$N$4:$N$300,A194)+SUMIFS(Распред!$Q$4:$Q$300,Распред!$B$4:$B$300,"январь",Распред!$P$4:$P$300,A194)+SUMIFS(Распред!$S$4:$S$300,Распред!$B$4:$B$300,"январь",Распред!$R$4:$R$300,A194)+SUMIFS(Распред!$U$4:$U$300,Распред!$B$4:$B$300,"январь",Распред!$T$4:$T$300,A194)+SUMIFS(Распред!$W$4:$W$300,Распред!$B$4:$B$300,"январь",Распред!$V$4:$V$300,A194)+SUMIFS(Распред!$Y$4:$Y$300,Распред!$B$4:$B$300,"январь",Распред!$X$4:$X$300,A194)+SUMIFS(Распред!$AA$4:$AA$300,Распред!$B$4:$B$300,"январь",Распред!$Z$4:$Z$300,A194)+SUMIFS(Распред!$AC$4:$AC$300,Распред!$B$4:$B$300,"январь",Распред!$AB$4:$AB$300,A194)</f>
        <v>0</v>
      </c>
      <c r="AM194" s="46">
        <f t="shared" ca="1" si="28"/>
        <v>0</v>
      </c>
      <c r="AN194" s="46">
        <f t="shared" ca="1" si="29"/>
        <v>0</v>
      </c>
      <c r="AO194" s="46">
        <f t="shared" ca="1" si="30"/>
        <v>0</v>
      </c>
      <c r="AP194" s="46"/>
      <c r="AQ194" s="46">
        <f t="shared" ca="1" si="31"/>
        <v>0</v>
      </c>
      <c r="AR194" s="47"/>
      <c r="AS194" s="47">
        <f t="shared" ca="1" si="32"/>
        <v>0</v>
      </c>
      <c r="AT194" s="47"/>
      <c r="AU194" s="47"/>
      <c r="AV194" s="47"/>
      <c r="AW194" s="47"/>
      <c r="AX194" s="47"/>
      <c r="AY194" s="47"/>
      <c r="AZ194" s="47"/>
      <c r="BA194" s="47"/>
      <c r="BB194" s="47"/>
    </row>
    <row r="195" spans="1:54" x14ac:dyDescent="0.25">
      <c r="A195" s="47">
        <f>База!B195</f>
        <v>0</v>
      </c>
      <c r="B195" s="46" t="s">
        <v>24</v>
      </c>
      <c r="C195" s="46" t="s">
        <v>24</v>
      </c>
      <c r="D195" s="46" t="s">
        <v>25</v>
      </c>
      <c r="E195" s="46" t="s">
        <v>25</v>
      </c>
      <c r="F195" s="46" t="s">
        <v>25</v>
      </c>
      <c r="G195" s="46" t="s">
        <v>25</v>
      </c>
      <c r="H195" s="46" t="s">
        <v>23</v>
      </c>
      <c r="I195" s="46" t="s">
        <v>25</v>
      </c>
      <c r="J195" s="46">
        <f ca="1">IF(COUNTIFS(Распис!$B$4:$B$300,$A195,Распис!$C$4:$C$300,"&lt;="&amp;J$1,Распис!$D$4:$D$300,"&gt;="&amp;J$1)&gt;0,SUMIFS(Распис!$G$4:$G$300,Распис!$B$4:$B$300,$A195,Распис!$C$4:$C$300,"&lt;="&amp;J$1,Распис!$D$4:$D$300,"&gt;="&amp;J$1),SUMIF(База!$B$3:$B$305,$A195,База!$G$3:$G$152))</f>
        <v>0</v>
      </c>
      <c r="K195" s="46">
        <f ca="1">IF(COUNTIFS(Распис!$B$4:$B$300,$A195,Распис!$C$4:$C$300,"&lt;="&amp;K$1,Распис!$D$4:$D$300,"&gt;="&amp;K$1)&gt;0,SUMIFS(Распис!$H$4:$H$300,Распис!$B$4:$B$300,$A195,Распис!$C$4:$C$300,"&lt;="&amp;K$1,Распис!$D$4:$D$300,"&gt;="&amp;K$1),SUMIF(База!$B$3:$B$305,$A195,База!$H$3:$H$152))</f>
        <v>0</v>
      </c>
      <c r="L195" s="46">
        <f ca="1">IF(COUNTIFS(Распис!$B$4:$B$300,$A195,Распис!$C$4:$C$300,"&lt;="&amp;L$1,Распис!$D$4:$D$300,"&gt;="&amp;L$1)&gt;0,SUMIFS(Распис!$I$4:$I$300,Распис!$B$4:$B$300,$A195,Распис!$C$4:$C$300,"&lt;="&amp;L$1,Распис!$D$4:$D$300,"&gt;="&amp;L$1),SUMIF(База!$B$3:$B$305,$A195,База!$I$3:$I$152))</f>
        <v>0</v>
      </c>
      <c r="M195" s="46">
        <f ca="1">IF(COUNTIFS(Распис!$B$4:$B$300,$A195,Распис!$C$4:$C$300,"&lt;="&amp;M$1,Распис!$D$4:$D$300,"&gt;="&amp;M$1)&gt;0,SUMIFS(Распис!$J$4:$J$300,Распис!$B$4:$B$300,$A195,Распис!$C$4:$C$300,"&lt;="&amp;M$1,Распис!$D$4:$D$300,"&gt;="&amp;M$1),SUMIF(База!$B$3:$B$305,$A195,База!$J$3:$J$152))</f>
        <v>0</v>
      </c>
      <c r="N195" s="46">
        <f ca="1">IF(COUNTIFS(Распис!$B$4:$B$300,$A195,Распис!$C$4:$C$300,"&lt;="&amp;N$1,Распис!$D$4:$D$300,"&gt;="&amp;N$1)&gt;0,SUMIFS(Распис!$K$4:$K$300,Распис!$B$4:$B$300,$A195,Распис!$C$4:$C$300,"&lt;="&amp;N$1,Распис!$D$4:$D$300,"&gt;="&amp;N$1),SUMIF(База!$B$3:$B$305,$A195,База!$K$3:$K$152))</f>
        <v>0</v>
      </c>
      <c r="O195" s="46" t="s">
        <v>23</v>
      </c>
      <c r="P195" s="46">
        <f ca="1">IF(COUNTIFS(Распис!$B$4:$B$300,$A195,Распис!$C$4:$C$300,"&lt;="&amp;P$1,Распис!$D$4:$D$300,"&gt;="&amp;P$1)&gt;0,SUMIFS(Распис!$F$4:$F$300,Распис!$B$4:$B$300,$A195,Распис!$C$4:$C$300,"&lt;="&amp;P$1,Распис!$D$4:$D$300,"&gt;="&amp;P$1),SUMIF(База!$B$3:$B$305,$A195,База!$F$3:$F$152))</f>
        <v>0</v>
      </c>
      <c r="Q195" s="46">
        <f ca="1">IF(COUNTIFS(Распис!$B$4:$B$300,$A195,Распис!$C$4:$C$300,"&lt;="&amp;Q$1,Распис!$D$4:$D$300,"&gt;="&amp;Q$1)&gt;0,SUMIFS(Распис!$G$4:$G$300,Распис!$B$4:$B$300,$A195,Распис!$C$4:$C$300,"&lt;="&amp;Q$1,Распис!$D$4:$D$300,"&gt;="&amp;Q$1),SUMIF(База!$B$3:$B$305,$A195,База!$G$3:$G$152))</f>
        <v>0</v>
      </c>
      <c r="R195" s="46">
        <f ca="1">IF(COUNTIFS(Распис!$B$4:$B$300,$A195,Распис!$C$4:$C$300,"&lt;="&amp;R$1,Распис!$D$4:$D$300,"&gt;="&amp;R$1)&gt;0,SUMIFS(Распис!$H$4:$H$300,Распис!$B$4:$B$300,$A195,Распис!$C$4:$C$300,"&lt;="&amp;R$1,Распис!$D$4:$D$300,"&gt;="&amp;R$1),SUMIF(База!$B$3:$B$305,$A195,База!$H$3:$H$152))</f>
        <v>0</v>
      </c>
      <c r="S195" s="46">
        <f ca="1">IF(COUNTIFS(Распис!$B$4:$B$300,$A195,Распис!$C$4:$C$300,"&lt;="&amp;S$1,Распис!$D$4:$D$300,"&gt;="&amp;S$1)&gt;0,SUMIFS(Распис!$I$4:$I$300,Распис!$B$4:$B$300,$A195,Распис!$C$4:$C$300,"&lt;="&amp;S$1,Распис!$D$4:$D$300,"&gt;="&amp;S$1),SUMIF(База!$B$3:$B$305,$A195,База!$I$3:$I$152))</f>
        <v>0</v>
      </c>
      <c r="T195" s="46">
        <f ca="1">IF(COUNTIFS(Распис!$B$4:$B$300,$A195,Распис!$C$4:$C$300,"&lt;="&amp;T$1,Распис!$D$4:$D$300,"&gt;="&amp;T$1)&gt;0,SUMIFS(Распис!$J$4:$J$300,Распис!$B$4:$B$300,$A195,Распис!$C$4:$C$300,"&lt;="&amp;T$1,Распис!$D$4:$D$300,"&gt;="&amp;T$1),SUMIF(База!$B$3:$B$305,$A195,База!$J$3:$J$152))</f>
        <v>0</v>
      </c>
      <c r="U195" s="46">
        <f ca="1">IF(COUNTIFS(Распис!$B$4:$B$300,$A195,Распис!$C$4:$C$300,"&lt;="&amp;U$1,Распис!$D$4:$D$300,"&gt;="&amp;U$1)&gt;0,SUMIFS(Распис!$K$4:$K$300,Распис!$B$4:$B$300,$A195,Распис!$C$4:$C$300,"&lt;="&amp;U$1,Распис!$D$4:$D$300,"&gt;="&amp;U$1),SUMIF(База!$B$3:$B$305,$A195,База!$K$3:$K$152))</f>
        <v>0</v>
      </c>
      <c r="V195" s="46" t="s">
        <v>23</v>
      </c>
      <c r="W195" s="46">
        <f ca="1">IF(COUNTIFS(Распис!$B$4:$B$300,$A195,Распис!$C$4:$C$300,"&lt;="&amp;W$1,Распис!$D$4:$D$300,"&gt;="&amp;W$1)&gt;0,SUMIFS(Распис!$F$4:$F$300,Распис!$B$4:$B$300,$A195,Распис!$C$4:$C$300,"&lt;="&amp;W$1,Распис!$D$4:$D$300,"&gt;="&amp;W$1),SUMIF(База!$B$3:$B$305,$A195,База!$F$3:$F$152))</f>
        <v>0</v>
      </c>
      <c r="X195" s="46">
        <f ca="1">IF(COUNTIFS(Распис!$B$4:$B$300,$A195,Распис!$C$4:$C$300,"&lt;="&amp;X$1,Распис!$D$4:$D$300,"&gt;="&amp;X$1)&gt;0,SUMIFS(Распис!$G$4:$G$300,Распис!$B$4:$B$300,$A195,Распис!$C$4:$C$300,"&lt;="&amp;X$1,Распис!$D$4:$D$300,"&gt;="&amp;X$1),SUMIF(База!$B$3:$B$305,$A195,База!$G$3:$G$152))</f>
        <v>0</v>
      </c>
      <c r="Y195" s="46">
        <f ca="1">IF(COUNTIFS(Распис!$B$4:$B$300,$A195,Распис!$C$4:$C$300,"&lt;="&amp;Y$1,Распис!$D$4:$D$300,"&gt;="&amp;Y$1)&gt;0,SUMIFS(Распис!$H$4:$H$300,Распис!$B$4:$B$300,$A195,Распис!$C$4:$C$300,"&lt;="&amp;Y$1,Распис!$D$4:$D$300,"&gt;="&amp;Y$1),SUMIF(База!$B$3:$B$305,$A195,База!$H$3:$H$152))</f>
        <v>0</v>
      </c>
      <c r="Z195" s="46">
        <f ca="1">IF(COUNTIFS(Распис!$B$4:$B$300,$A195,Распис!$C$4:$C$300,"&lt;="&amp;Z$1,Распис!$D$4:$D$300,"&gt;="&amp;Z$1)&gt;0,SUMIFS(Распис!$I$4:$I$300,Распис!$B$4:$B$300,$A195,Распис!$C$4:$C$300,"&lt;="&amp;Z$1,Распис!$D$4:$D$300,"&gt;="&amp;Z$1),SUMIF(База!$B$3:$B$305,$A195,База!$I$3:$I$152))</f>
        <v>0</v>
      </c>
      <c r="AA195" s="46">
        <f ca="1">IF(COUNTIFS(Распис!$B$4:$B$300,$A195,Распис!$C$4:$C$300,"&lt;="&amp;AA$1,Распис!$D$4:$D$300,"&gt;="&amp;AA$1)&gt;0,SUMIFS(Распис!$J$4:$J$300,Распис!$B$4:$B$300,$A195,Распис!$C$4:$C$300,"&lt;="&amp;AA$1,Распис!$D$4:$D$300,"&gt;="&amp;AA$1),SUMIF(База!$B$3:$B$305,$A195,База!$J$3:$J$152))</f>
        <v>0</v>
      </c>
      <c r="AB195" s="46">
        <f ca="1">IF(COUNTIFS(Распис!$B$4:$B$300,$A195,Распис!$C$4:$C$300,"&lt;="&amp;AB$1,Распис!$D$4:$D$300,"&gt;="&amp;AB$1)&gt;0,SUMIFS(Распис!$K$4:$K$300,Распис!$B$4:$B$300,$A195,Распис!$C$4:$C$300,"&lt;="&amp;AB$1,Распис!$D$4:$D$300,"&gt;="&amp;AB$1),SUMIF(База!$B$3:$B$305,$A195,База!$K$3:$K$152))</f>
        <v>0</v>
      </c>
      <c r="AC195" s="46" t="s">
        <v>23</v>
      </c>
      <c r="AD195" s="46">
        <f ca="1">IF(COUNTIFS(Распис!$B$4:$B$300,$A195,Распис!$C$4:$C$300,"&lt;="&amp;AD$1,Распис!$D$4:$D$300,"&gt;="&amp;AD$1)&gt;0,SUMIFS(Распис!$F$4:$F$300,Распис!$B$4:$B$300,$A195,Распис!$C$4:$C$300,"&lt;="&amp;AD$1,Распис!$D$4:$D$300,"&gt;="&amp;AD$1),SUMIF(База!$B$3:$B$305,$A195,База!$F$3:$F$152))</f>
        <v>0</v>
      </c>
      <c r="AE195" s="46">
        <f ca="1">IF(COUNTIFS(Распис!$B$4:$B$300,$A195,Распис!$C$4:$C$300,"&lt;="&amp;AE$1,Распис!$D$4:$D$300,"&gt;="&amp;AE$1)&gt;0,SUMIFS(Распис!$G$4:$G$300,Распис!$B$4:$B$300,$A195,Распис!$C$4:$C$300,"&lt;="&amp;AE$1,Распис!$D$4:$D$300,"&gt;="&amp;AE$1),SUMIF(База!$B$3:$B$305,$A195,База!$G$3:$G$152))</f>
        <v>0</v>
      </c>
      <c r="AF195" s="46">
        <f ca="1">IF(COUNTIFS(Распис!$B$4:$B$300,$A195,Распис!$C$4:$C$300,"&lt;="&amp;AF$1,Распис!$D$4:$D$300,"&gt;="&amp;AF$1)&gt;0,SUMIFS(Распис!$H$4:$H$300,Распис!$B$4:$B$300,$A195,Распис!$C$4:$C$300,"&lt;="&amp;AF$1,Распис!$D$4:$D$300,"&gt;="&amp;AF$1),SUMIF(База!$B$3:$B$305,$A195,База!$H$3:$H$152))</f>
        <v>0</v>
      </c>
      <c r="AG195" s="46">
        <f t="shared" ca="1" si="25"/>
        <v>0</v>
      </c>
      <c r="AH195" s="46">
        <f ca="1">AG195-SUMIFS(Распред!$G$4:$G$300,Распред!$B$4:$B$300,"январь",Распред!$F$4:$F$300,A195)</f>
        <v>0</v>
      </c>
      <c r="AI195" s="46">
        <f ca="1">AH195+(COUNTIF(B195:AF195,"КД")+SUMIFS(Распред!$AH$4:$AH$300,Распред!$F$4:$F$300,A195,Распред!$B$4:$B$300,"январь"))*4</f>
        <v>20</v>
      </c>
      <c r="AJ195" s="46">
        <f t="shared" ca="1" si="26"/>
        <v>0</v>
      </c>
      <c r="AK195" s="46">
        <f t="shared" ca="1" si="27"/>
        <v>0</v>
      </c>
      <c r="AL195" s="46">
        <f>SUMIFS(Распред!$K$4:$K$300,Распред!$B$4:$B$300,"январь",Распред!$J$4:$J$300,A195)+SUMIFS(Распред!$M$4:$M$300,Распред!$B$4:$B$300,"январь",Распред!$L$4:$L$300,A195)+SUMIFS(Распред!$O$4:$O$300,Распред!$B$4:$B$300,"январь",Распред!$N$4:$N$300,A195)+SUMIFS(Распред!$Q$4:$Q$300,Распред!$B$4:$B$300,"январь",Распред!$P$4:$P$300,A195)+SUMIFS(Распред!$S$4:$S$300,Распред!$B$4:$B$300,"январь",Распред!$R$4:$R$300,A195)+SUMIFS(Распред!$U$4:$U$300,Распред!$B$4:$B$300,"январь",Распред!$T$4:$T$300,A195)+SUMIFS(Распред!$W$4:$W$300,Распред!$B$4:$B$300,"январь",Распред!$V$4:$V$300,A195)+SUMIFS(Распред!$Y$4:$Y$300,Распред!$B$4:$B$300,"январь",Распред!$X$4:$X$300,A195)+SUMIFS(Распред!$AA$4:$AA$300,Распред!$B$4:$B$300,"январь",Распред!$Z$4:$Z$300,A195)+SUMIFS(Распред!$AC$4:$AC$300,Распред!$B$4:$B$300,"январь",Распред!$AB$4:$AB$300,A195)</f>
        <v>0</v>
      </c>
      <c r="AM195" s="46">
        <f t="shared" ca="1" si="28"/>
        <v>0</v>
      </c>
      <c r="AN195" s="46">
        <f t="shared" ca="1" si="29"/>
        <v>0</v>
      </c>
      <c r="AO195" s="46">
        <f t="shared" ca="1" si="30"/>
        <v>0</v>
      </c>
      <c r="AP195" s="46"/>
      <c r="AQ195" s="46">
        <f t="shared" ca="1" si="31"/>
        <v>0</v>
      </c>
      <c r="AR195" s="47"/>
      <c r="AS195" s="47">
        <f t="shared" ca="1" si="32"/>
        <v>0</v>
      </c>
      <c r="AT195" s="47"/>
      <c r="AU195" s="47"/>
      <c r="AV195" s="47"/>
      <c r="AW195" s="47"/>
      <c r="AX195" s="47"/>
      <c r="AY195" s="47"/>
      <c r="AZ195" s="47"/>
      <c r="BA195" s="47"/>
      <c r="BB195" s="47"/>
    </row>
    <row r="196" spans="1:54" x14ac:dyDescent="0.25">
      <c r="A196" s="47">
        <f>База!B196</f>
        <v>0</v>
      </c>
      <c r="B196" s="46" t="s">
        <v>24</v>
      </c>
      <c r="C196" s="46" t="s">
        <v>24</v>
      </c>
      <c r="D196" s="46" t="s">
        <v>25</v>
      </c>
      <c r="E196" s="46" t="s">
        <v>25</v>
      </c>
      <c r="F196" s="46" t="s">
        <v>25</v>
      </c>
      <c r="G196" s="46" t="s">
        <v>25</v>
      </c>
      <c r="H196" s="46" t="s">
        <v>23</v>
      </c>
      <c r="I196" s="46" t="s">
        <v>25</v>
      </c>
      <c r="J196" s="46">
        <f ca="1">IF(COUNTIFS(Распис!$B$4:$B$300,$A196,Распис!$C$4:$C$300,"&lt;="&amp;J$1,Распис!$D$4:$D$300,"&gt;="&amp;J$1)&gt;0,SUMIFS(Распис!$G$4:$G$300,Распис!$B$4:$B$300,$A196,Распис!$C$4:$C$300,"&lt;="&amp;J$1,Распис!$D$4:$D$300,"&gt;="&amp;J$1),SUMIF(База!$B$3:$B$305,$A196,База!$G$3:$G$152))</f>
        <v>0</v>
      </c>
      <c r="K196" s="46">
        <f ca="1">IF(COUNTIFS(Распис!$B$4:$B$300,$A196,Распис!$C$4:$C$300,"&lt;="&amp;K$1,Распис!$D$4:$D$300,"&gt;="&amp;K$1)&gt;0,SUMIFS(Распис!$H$4:$H$300,Распис!$B$4:$B$300,$A196,Распис!$C$4:$C$300,"&lt;="&amp;K$1,Распис!$D$4:$D$300,"&gt;="&amp;K$1),SUMIF(База!$B$3:$B$305,$A196,База!$H$3:$H$152))</f>
        <v>0</v>
      </c>
      <c r="L196" s="46">
        <f ca="1">IF(COUNTIFS(Распис!$B$4:$B$300,$A196,Распис!$C$4:$C$300,"&lt;="&amp;L$1,Распис!$D$4:$D$300,"&gt;="&amp;L$1)&gt;0,SUMIFS(Распис!$I$4:$I$300,Распис!$B$4:$B$300,$A196,Распис!$C$4:$C$300,"&lt;="&amp;L$1,Распис!$D$4:$D$300,"&gt;="&amp;L$1),SUMIF(База!$B$3:$B$305,$A196,База!$I$3:$I$152))</f>
        <v>0</v>
      </c>
      <c r="M196" s="46">
        <f ca="1">IF(COUNTIFS(Распис!$B$4:$B$300,$A196,Распис!$C$4:$C$300,"&lt;="&amp;M$1,Распис!$D$4:$D$300,"&gt;="&amp;M$1)&gt;0,SUMIFS(Распис!$J$4:$J$300,Распис!$B$4:$B$300,$A196,Распис!$C$4:$C$300,"&lt;="&amp;M$1,Распис!$D$4:$D$300,"&gt;="&amp;M$1),SUMIF(База!$B$3:$B$305,$A196,База!$J$3:$J$152))</f>
        <v>0</v>
      </c>
      <c r="N196" s="46">
        <f ca="1">IF(COUNTIFS(Распис!$B$4:$B$300,$A196,Распис!$C$4:$C$300,"&lt;="&amp;N$1,Распис!$D$4:$D$300,"&gt;="&amp;N$1)&gt;0,SUMIFS(Распис!$K$4:$K$300,Распис!$B$4:$B$300,$A196,Распис!$C$4:$C$300,"&lt;="&amp;N$1,Распис!$D$4:$D$300,"&gt;="&amp;N$1),SUMIF(База!$B$3:$B$305,$A196,База!$K$3:$K$152))</f>
        <v>0</v>
      </c>
      <c r="O196" s="46" t="s">
        <v>23</v>
      </c>
      <c r="P196" s="46">
        <f ca="1">IF(COUNTIFS(Распис!$B$4:$B$300,$A196,Распис!$C$4:$C$300,"&lt;="&amp;P$1,Распис!$D$4:$D$300,"&gt;="&amp;P$1)&gt;0,SUMIFS(Распис!$F$4:$F$300,Распис!$B$4:$B$300,$A196,Распис!$C$4:$C$300,"&lt;="&amp;P$1,Распис!$D$4:$D$300,"&gt;="&amp;P$1),SUMIF(База!$B$3:$B$305,$A196,База!$F$3:$F$152))</f>
        <v>0</v>
      </c>
      <c r="Q196" s="46">
        <f ca="1">IF(COUNTIFS(Распис!$B$4:$B$300,$A196,Распис!$C$4:$C$300,"&lt;="&amp;Q$1,Распис!$D$4:$D$300,"&gt;="&amp;Q$1)&gt;0,SUMIFS(Распис!$G$4:$G$300,Распис!$B$4:$B$300,$A196,Распис!$C$4:$C$300,"&lt;="&amp;Q$1,Распис!$D$4:$D$300,"&gt;="&amp;Q$1),SUMIF(База!$B$3:$B$305,$A196,База!$G$3:$G$152))</f>
        <v>0</v>
      </c>
      <c r="R196" s="46">
        <f ca="1">IF(COUNTIFS(Распис!$B$4:$B$300,$A196,Распис!$C$4:$C$300,"&lt;="&amp;R$1,Распис!$D$4:$D$300,"&gt;="&amp;R$1)&gt;0,SUMIFS(Распис!$H$4:$H$300,Распис!$B$4:$B$300,$A196,Распис!$C$4:$C$300,"&lt;="&amp;R$1,Распис!$D$4:$D$300,"&gt;="&amp;R$1),SUMIF(База!$B$3:$B$305,$A196,База!$H$3:$H$152))</f>
        <v>0</v>
      </c>
      <c r="S196" s="46">
        <f ca="1">IF(COUNTIFS(Распис!$B$4:$B$300,$A196,Распис!$C$4:$C$300,"&lt;="&amp;S$1,Распис!$D$4:$D$300,"&gt;="&amp;S$1)&gt;0,SUMIFS(Распис!$I$4:$I$300,Распис!$B$4:$B$300,$A196,Распис!$C$4:$C$300,"&lt;="&amp;S$1,Распис!$D$4:$D$300,"&gt;="&amp;S$1),SUMIF(База!$B$3:$B$305,$A196,База!$I$3:$I$152))</f>
        <v>0</v>
      </c>
      <c r="T196" s="46">
        <f ca="1">IF(COUNTIFS(Распис!$B$4:$B$300,$A196,Распис!$C$4:$C$300,"&lt;="&amp;T$1,Распис!$D$4:$D$300,"&gt;="&amp;T$1)&gt;0,SUMIFS(Распис!$J$4:$J$300,Распис!$B$4:$B$300,$A196,Распис!$C$4:$C$300,"&lt;="&amp;T$1,Распис!$D$4:$D$300,"&gt;="&amp;T$1),SUMIF(База!$B$3:$B$305,$A196,База!$J$3:$J$152))</f>
        <v>0</v>
      </c>
      <c r="U196" s="46">
        <f ca="1">IF(COUNTIFS(Распис!$B$4:$B$300,$A196,Распис!$C$4:$C$300,"&lt;="&amp;U$1,Распис!$D$4:$D$300,"&gt;="&amp;U$1)&gt;0,SUMIFS(Распис!$K$4:$K$300,Распис!$B$4:$B$300,$A196,Распис!$C$4:$C$300,"&lt;="&amp;U$1,Распис!$D$4:$D$300,"&gt;="&amp;U$1),SUMIF(База!$B$3:$B$305,$A196,База!$K$3:$K$152))</f>
        <v>0</v>
      </c>
      <c r="V196" s="46" t="s">
        <v>23</v>
      </c>
      <c r="W196" s="46">
        <f ca="1">IF(COUNTIFS(Распис!$B$4:$B$300,$A196,Распис!$C$4:$C$300,"&lt;="&amp;W$1,Распис!$D$4:$D$300,"&gt;="&amp;W$1)&gt;0,SUMIFS(Распис!$F$4:$F$300,Распис!$B$4:$B$300,$A196,Распис!$C$4:$C$300,"&lt;="&amp;W$1,Распис!$D$4:$D$300,"&gt;="&amp;W$1),SUMIF(База!$B$3:$B$305,$A196,База!$F$3:$F$152))</f>
        <v>0</v>
      </c>
      <c r="X196" s="46">
        <f ca="1">IF(COUNTIFS(Распис!$B$4:$B$300,$A196,Распис!$C$4:$C$300,"&lt;="&amp;X$1,Распис!$D$4:$D$300,"&gt;="&amp;X$1)&gt;0,SUMIFS(Распис!$G$4:$G$300,Распис!$B$4:$B$300,$A196,Распис!$C$4:$C$300,"&lt;="&amp;X$1,Распис!$D$4:$D$300,"&gt;="&amp;X$1),SUMIF(База!$B$3:$B$305,$A196,База!$G$3:$G$152))</f>
        <v>0</v>
      </c>
      <c r="Y196" s="46">
        <f ca="1">IF(COUNTIFS(Распис!$B$4:$B$300,$A196,Распис!$C$4:$C$300,"&lt;="&amp;Y$1,Распис!$D$4:$D$300,"&gt;="&amp;Y$1)&gt;0,SUMIFS(Распис!$H$4:$H$300,Распис!$B$4:$B$300,$A196,Распис!$C$4:$C$300,"&lt;="&amp;Y$1,Распис!$D$4:$D$300,"&gt;="&amp;Y$1),SUMIF(База!$B$3:$B$305,$A196,База!$H$3:$H$152))</f>
        <v>0</v>
      </c>
      <c r="Z196" s="46">
        <f ca="1">IF(COUNTIFS(Распис!$B$4:$B$300,$A196,Распис!$C$4:$C$300,"&lt;="&amp;Z$1,Распис!$D$4:$D$300,"&gt;="&amp;Z$1)&gt;0,SUMIFS(Распис!$I$4:$I$300,Распис!$B$4:$B$300,$A196,Распис!$C$4:$C$300,"&lt;="&amp;Z$1,Распис!$D$4:$D$300,"&gt;="&amp;Z$1),SUMIF(База!$B$3:$B$305,$A196,База!$I$3:$I$152))</f>
        <v>0</v>
      </c>
      <c r="AA196" s="46">
        <f ca="1">IF(COUNTIFS(Распис!$B$4:$B$300,$A196,Распис!$C$4:$C$300,"&lt;="&amp;AA$1,Распис!$D$4:$D$300,"&gt;="&amp;AA$1)&gt;0,SUMIFS(Распис!$J$4:$J$300,Распис!$B$4:$B$300,$A196,Распис!$C$4:$C$300,"&lt;="&amp;AA$1,Распис!$D$4:$D$300,"&gt;="&amp;AA$1),SUMIF(База!$B$3:$B$305,$A196,База!$J$3:$J$152))</f>
        <v>0</v>
      </c>
      <c r="AB196" s="46">
        <f ca="1">IF(COUNTIFS(Распис!$B$4:$B$300,$A196,Распис!$C$4:$C$300,"&lt;="&amp;AB$1,Распис!$D$4:$D$300,"&gt;="&amp;AB$1)&gt;0,SUMIFS(Распис!$K$4:$K$300,Распис!$B$4:$B$300,$A196,Распис!$C$4:$C$300,"&lt;="&amp;AB$1,Распис!$D$4:$D$300,"&gt;="&amp;AB$1),SUMIF(База!$B$3:$B$305,$A196,База!$K$3:$K$152))</f>
        <v>0</v>
      </c>
      <c r="AC196" s="46" t="s">
        <v>23</v>
      </c>
      <c r="AD196" s="46">
        <f ca="1">IF(COUNTIFS(Распис!$B$4:$B$300,$A196,Распис!$C$4:$C$300,"&lt;="&amp;AD$1,Распис!$D$4:$D$300,"&gt;="&amp;AD$1)&gt;0,SUMIFS(Распис!$F$4:$F$300,Распис!$B$4:$B$300,$A196,Распис!$C$4:$C$300,"&lt;="&amp;AD$1,Распис!$D$4:$D$300,"&gt;="&amp;AD$1),SUMIF(База!$B$3:$B$305,$A196,База!$F$3:$F$152))</f>
        <v>0</v>
      </c>
      <c r="AE196" s="46">
        <f ca="1">IF(COUNTIFS(Распис!$B$4:$B$300,$A196,Распис!$C$4:$C$300,"&lt;="&amp;AE$1,Распис!$D$4:$D$300,"&gt;="&amp;AE$1)&gt;0,SUMIFS(Распис!$G$4:$G$300,Распис!$B$4:$B$300,$A196,Распис!$C$4:$C$300,"&lt;="&amp;AE$1,Распис!$D$4:$D$300,"&gt;="&amp;AE$1),SUMIF(База!$B$3:$B$305,$A196,База!$G$3:$G$152))</f>
        <v>0</v>
      </c>
      <c r="AF196" s="46">
        <f ca="1">IF(COUNTIFS(Распис!$B$4:$B$300,$A196,Распис!$C$4:$C$300,"&lt;="&amp;AF$1,Распис!$D$4:$D$300,"&gt;="&amp;AF$1)&gt;0,SUMIFS(Распис!$H$4:$H$300,Распис!$B$4:$B$300,$A196,Распис!$C$4:$C$300,"&lt;="&amp;AF$1,Распис!$D$4:$D$300,"&gt;="&amp;AF$1),SUMIF(База!$B$3:$B$305,$A196,База!$H$3:$H$152))</f>
        <v>0</v>
      </c>
      <c r="AG196" s="46">
        <f t="shared" ref="AG196:AG200" ca="1" si="40">SUM(B196:AF196)</f>
        <v>0</v>
      </c>
      <c r="AH196" s="46">
        <f ca="1">AG196-SUMIFS(Распред!$G$4:$G$300,Распред!$B$4:$B$300,"январь",Распред!$F$4:$F$300,A196)</f>
        <v>0</v>
      </c>
      <c r="AI196" s="46">
        <f ca="1">AH196+(COUNTIF(B196:AF196,"КД")+SUMIFS(Распред!$AH$4:$AH$300,Распред!$F$4:$F$300,A196,Распред!$B$4:$B$300,"январь"))*4</f>
        <v>20</v>
      </c>
      <c r="AJ196" s="46">
        <f t="shared" ref="AJ196:AJ200" ca="1" si="41">MAX(0,AI196-COUNTIFS(B196:AF196,"&lt;&gt;П",B196:AF196,"&lt;&gt;В",B196:AF196,"&lt;&gt;Н")*4)</f>
        <v>0</v>
      </c>
      <c r="AK196" s="46">
        <f t="shared" ref="AK196:AK200" ca="1" si="42">AH196-AJ196</f>
        <v>0</v>
      </c>
      <c r="AL196" s="46">
        <f>SUMIFS(Распред!$K$4:$K$300,Распред!$B$4:$B$300,"январь",Распред!$J$4:$J$300,A196)+SUMIFS(Распред!$M$4:$M$300,Распред!$B$4:$B$300,"январь",Распред!$L$4:$L$300,A196)+SUMIFS(Распред!$O$4:$O$300,Распред!$B$4:$B$300,"январь",Распред!$N$4:$N$300,A196)+SUMIFS(Распред!$Q$4:$Q$300,Распред!$B$4:$B$300,"январь",Распред!$P$4:$P$300,A196)+SUMIFS(Распред!$S$4:$S$300,Распред!$B$4:$B$300,"январь",Распред!$R$4:$R$300,A196)+SUMIFS(Распред!$U$4:$U$300,Распред!$B$4:$B$300,"январь",Распред!$T$4:$T$300,A196)+SUMIFS(Распред!$W$4:$W$300,Распред!$B$4:$B$300,"январь",Распред!$V$4:$V$300,A196)+SUMIFS(Распред!$Y$4:$Y$300,Распред!$B$4:$B$300,"январь",Распред!$X$4:$X$300,A196)+SUMIFS(Распред!$AA$4:$AA$300,Распред!$B$4:$B$300,"январь",Распред!$Z$4:$Z$300,A196)+SUMIFS(Распред!$AC$4:$AC$300,Распред!$B$4:$B$300,"январь",Распред!$AB$4:$AB$300,A196)</f>
        <v>0</v>
      </c>
      <c r="AM196" s="46">
        <f t="shared" ref="AM196:AM200" ca="1" si="43">AJ196+AK196+AL196</f>
        <v>0</v>
      </c>
      <c r="AN196" s="46">
        <f t="shared" ref="AN196:AN200" ca="1" si="44">MAX(MIN(AI196-AJ196,96)+AL196+AJ196-96,0)</f>
        <v>0</v>
      </c>
      <c r="AO196" s="46">
        <f t="shared" ref="AO196:AO200" ca="1" si="45">ROUND(AN196/72*60,0)</f>
        <v>0</v>
      </c>
      <c r="AP196" s="46"/>
      <c r="AQ196" s="46">
        <f t="shared" ref="AQ196:AQ200" ca="1" si="46">ROUND(AO196%*AP196,0)</f>
        <v>0</v>
      </c>
      <c r="AR196" s="47"/>
      <c r="AS196" s="47">
        <f t="shared" ref="AS196:AS200" ca="1" si="47">AQ196-AR196</f>
        <v>0</v>
      </c>
      <c r="AT196" s="47"/>
      <c r="AU196" s="47"/>
      <c r="AV196" s="47"/>
      <c r="AW196" s="47"/>
      <c r="AX196" s="47"/>
      <c r="AY196" s="47"/>
      <c r="AZ196" s="47"/>
      <c r="BA196" s="47"/>
      <c r="BB196" s="47"/>
    </row>
    <row r="197" spans="1:54" x14ac:dyDescent="0.25">
      <c r="A197" s="47">
        <f>База!B197</f>
        <v>0</v>
      </c>
      <c r="B197" s="46" t="s">
        <v>24</v>
      </c>
      <c r="C197" s="46" t="s">
        <v>24</v>
      </c>
      <c r="D197" s="46" t="s">
        <v>25</v>
      </c>
      <c r="E197" s="46" t="s">
        <v>25</v>
      </c>
      <c r="F197" s="46" t="s">
        <v>25</v>
      </c>
      <c r="G197" s="46" t="s">
        <v>25</v>
      </c>
      <c r="H197" s="46" t="s">
        <v>23</v>
      </c>
      <c r="I197" s="46" t="s">
        <v>25</v>
      </c>
      <c r="J197" s="46">
        <f ca="1">IF(COUNTIFS(Распис!$B$4:$B$300,$A197,Распис!$C$4:$C$300,"&lt;="&amp;J$1,Распис!$D$4:$D$300,"&gt;="&amp;J$1)&gt;0,SUMIFS(Распис!$G$4:$G$300,Распис!$B$4:$B$300,$A197,Распис!$C$4:$C$300,"&lt;="&amp;J$1,Распис!$D$4:$D$300,"&gt;="&amp;J$1),SUMIF(База!$B$3:$B$305,$A197,База!$G$3:$G$152))</f>
        <v>0</v>
      </c>
      <c r="K197" s="46">
        <f ca="1">IF(COUNTIFS(Распис!$B$4:$B$300,$A197,Распис!$C$4:$C$300,"&lt;="&amp;K$1,Распис!$D$4:$D$300,"&gt;="&amp;K$1)&gt;0,SUMIFS(Распис!$H$4:$H$300,Распис!$B$4:$B$300,$A197,Распис!$C$4:$C$300,"&lt;="&amp;K$1,Распис!$D$4:$D$300,"&gt;="&amp;K$1),SUMIF(База!$B$3:$B$305,$A197,База!$H$3:$H$152))</f>
        <v>0</v>
      </c>
      <c r="L197" s="46">
        <f ca="1">IF(COUNTIFS(Распис!$B$4:$B$300,$A197,Распис!$C$4:$C$300,"&lt;="&amp;L$1,Распис!$D$4:$D$300,"&gt;="&amp;L$1)&gt;0,SUMIFS(Распис!$I$4:$I$300,Распис!$B$4:$B$300,$A197,Распис!$C$4:$C$300,"&lt;="&amp;L$1,Распис!$D$4:$D$300,"&gt;="&amp;L$1),SUMIF(База!$B$3:$B$305,$A197,База!$I$3:$I$152))</f>
        <v>0</v>
      </c>
      <c r="M197" s="46">
        <f ca="1">IF(COUNTIFS(Распис!$B$4:$B$300,$A197,Распис!$C$4:$C$300,"&lt;="&amp;M$1,Распис!$D$4:$D$300,"&gt;="&amp;M$1)&gt;0,SUMIFS(Распис!$J$4:$J$300,Распис!$B$4:$B$300,$A197,Распис!$C$4:$C$300,"&lt;="&amp;M$1,Распис!$D$4:$D$300,"&gt;="&amp;M$1),SUMIF(База!$B$3:$B$305,$A197,База!$J$3:$J$152))</f>
        <v>0</v>
      </c>
      <c r="N197" s="46">
        <f ca="1">IF(COUNTIFS(Распис!$B$4:$B$300,$A197,Распис!$C$4:$C$300,"&lt;="&amp;N$1,Распис!$D$4:$D$300,"&gt;="&amp;N$1)&gt;0,SUMIFS(Распис!$K$4:$K$300,Распис!$B$4:$B$300,$A197,Распис!$C$4:$C$300,"&lt;="&amp;N$1,Распис!$D$4:$D$300,"&gt;="&amp;N$1),SUMIF(База!$B$3:$B$305,$A197,База!$K$3:$K$152))</f>
        <v>0</v>
      </c>
      <c r="O197" s="46" t="s">
        <v>23</v>
      </c>
      <c r="P197" s="46">
        <f ca="1">IF(COUNTIFS(Распис!$B$4:$B$300,$A197,Распис!$C$4:$C$300,"&lt;="&amp;P$1,Распис!$D$4:$D$300,"&gt;="&amp;P$1)&gt;0,SUMIFS(Распис!$F$4:$F$300,Распис!$B$4:$B$300,$A197,Распис!$C$4:$C$300,"&lt;="&amp;P$1,Распис!$D$4:$D$300,"&gt;="&amp;P$1),SUMIF(База!$B$3:$B$305,$A197,База!$F$3:$F$152))</f>
        <v>0</v>
      </c>
      <c r="Q197" s="46">
        <f ca="1">IF(COUNTIFS(Распис!$B$4:$B$300,$A197,Распис!$C$4:$C$300,"&lt;="&amp;Q$1,Распис!$D$4:$D$300,"&gt;="&amp;Q$1)&gt;0,SUMIFS(Распис!$G$4:$G$300,Распис!$B$4:$B$300,$A197,Распис!$C$4:$C$300,"&lt;="&amp;Q$1,Распис!$D$4:$D$300,"&gt;="&amp;Q$1),SUMIF(База!$B$3:$B$305,$A197,База!$G$3:$G$152))</f>
        <v>0</v>
      </c>
      <c r="R197" s="46">
        <f ca="1">IF(COUNTIFS(Распис!$B$4:$B$300,$A197,Распис!$C$4:$C$300,"&lt;="&amp;R$1,Распис!$D$4:$D$300,"&gt;="&amp;R$1)&gt;0,SUMIFS(Распис!$H$4:$H$300,Распис!$B$4:$B$300,$A197,Распис!$C$4:$C$300,"&lt;="&amp;R$1,Распис!$D$4:$D$300,"&gt;="&amp;R$1),SUMIF(База!$B$3:$B$305,$A197,База!$H$3:$H$152))</f>
        <v>0</v>
      </c>
      <c r="S197" s="46">
        <f ca="1">IF(COUNTIFS(Распис!$B$4:$B$300,$A197,Распис!$C$4:$C$300,"&lt;="&amp;S$1,Распис!$D$4:$D$300,"&gt;="&amp;S$1)&gt;0,SUMIFS(Распис!$I$4:$I$300,Распис!$B$4:$B$300,$A197,Распис!$C$4:$C$300,"&lt;="&amp;S$1,Распис!$D$4:$D$300,"&gt;="&amp;S$1),SUMIF(База!$B$3:$B$305,$A197,База!$I$3:$I$152))</f>
        <v>0</v>
      </c>
      <c r="T197" s="46">
        <f ca="1">IF(COUNTIFS(Распис!$B$4:$B$300,$A197,Распис!$C$4:$C$300,"&lt;="&amp;T$1,Распис!$D$4:$D$300,"&gt;="&amp;T$1)&gt;0,SUMIFS(Распис!$J$4:$J$300,Распис!$B$4:$B$300,$A197,Распис!$C$4:$C$300,"&lt;="&amp;T$1,Распис!$D$4:$D$300,"&gt;="&amp;T$1),SUMIF(База!$B$3:$B$305,$A197,База!$J$3:$J$152))</f>
        <v>0</v>
      </c>
      <c r="U197" s="46">
        <f ca="1">IF(COUNTIFS(Распис!$B$4:$B$300,$A197,Распис!$C$4:$C$300,"&lt;="&amp;U$1,Распис!$D$4:$D$300,"&gt;="&amp;U$1)&gt;0,SUMIFS(Распис!$K$4:$K$300,Распис!$B$4:$B$300,$A197,Распис!$C$4:$C$300,"&lt;="&amp;U$1,Распис!$D$4:$D$300,"&gt;="&amp;U$1),SUMIF(База!$B$3:$B$305,$A197,База!$K$3:$K$152))</f>
        <v>0</v>
      </c>
      <c r="V197" s="46" t="s">
        <v>23</v>
      </c>
      <c r="W197" s="46">
        <f ca="1">IF(COUNTIFS(Распис!$B$4:$B$300,$A197,Распис!$C$4:$C$300,"&lt;="&amp;W$1,Распис!$D$4:$D$300,"&gt;="&amp;W$1)&gt;0,SUMIFS(Распис!$F$4:$F$300,Распис!$B$4:$B$300,$A197,Распис!$C$4:$C$300,"&lt;="&amp;W$1,Распис!$D$4:$D$300,"&gt;="&amp;W$1),SUMIF(База!$B$3:$B$305,$A197,База!$F$3:$F$152))</f>
        <v>0</v>
      </c>
      <c r="X197" s="46">
        <f ca="1">IF(COUNTIFS(Распис!$B$4:$B$300,$A197,Распис!$C$4:$C$300,"&lt;="&amp;X$1,Распис!$D$4:$D$300,"&gt;="&amp;X$1)&gt;0,SUMIFS(Распис!$G$4:$G$300,Распис!$B$4:$B$300,$A197,Распис!$C$4:$C$300,"&lt;="&amp;X$1,Распис!$D$4:$D$300,"&gt;="&amp;X$1),SUMIF(База!$B$3:$B$305,$A197,База!$G$3:$G$152))</f>
        <v>0</v>
      </c>
      <c r="Y197" s="46">
        <f ca="1">IF(COUNTIFS(Распис!$B$4:$B$300,$A197,Распис!$C$4:$C$300,"&lt;="&amp;Y$1,Распис!$D$4:$D$300,"&gt;="&amp;Y$1)&gt;0,SUMIFS(Распис!$H$4:$H$300,Распис!$B$4:$B$300,$A197,Распис!$C$4:$C$300,"&lt;="&amp;Y$1,Распис!$D$4:$D$300,"&gt;="&amp;Y$1),SUMIF(База!$B$3:$B$305,$A197,База!$H$3:$H$152))</f>
        <v>0</v>
      </c>
      <c r="Z197" s="46">
        <f ca="1">IF(COUNTIFS(Распис!$B$4:$B$300,$A197,Распис!$C$4:$C$300,"&lt;="&amp;Z$1,Распис!$D$4:$D$300,"&gt;="&amp;Z$1)&gt;0,SUMIFS(Распис!$I$4:$I$300,Распис!$B$4:$B$300,$A197,Распис!$C$4:$C$300,"&lt;="&amp;Z$1,Распис!$D$4:$D$300,"&gt;="&amp;Z$1),SUMIF(База!$B$3:$B$305,$A197,База!$I$3:$I$152))</f>
        <v>0</v>
      </c>
      <c r="AA197" s="46">
        <f ca="1">IF(COUNTIFS(Распис!$B$4:$B$300,$A197,Распис!$C$4:$C$300,"&lt;="&amp;AA$1,Распис!$D$4:$D$300,"&gt;="&amp;AA$1)&gt;0,SUMIFS(Распис!$J$4:$J$300,Распис!$B$4:$B$300,$A197,Распис!$C$4:$C$300,"&lt;="&amp;AA$1,Распис!$D$4:$D$300,"&gt;="&amp;AA$1),SUMIF(База!$B$3:$B$305,$A197,База!$J$3:$J$152))</f>
        <v>0</v>
      </c>
      <c r="AB197" s="46">
        <f ca="1">IF(COUNTIFS(Распис!$B$4:$B$300,$A197,Распис!$C$4:$C$300,"&lt;="&amp;AB$1,Распис!$D$4:$D$300,"&gt;="&amp;AB$1)&gt;0,SUMIFS(Распис!$K$4:$K$300,Распис!$B$4:$B$300,$A197,Распис!$C$4:$C$300,"&lt;="&amp;AB$1,Распис!$D$4:$D$300,"&gt;="&amp;AB$1),SUMIF(База!$B$3:$B$305,$A197,База!$K$3:$K$152))</f>
        <v>0</v>
      </c>
      <c r="AC197" s="46" t="s">
        <v>23</v>
      </c>
      <c r="AD197" s="46">
        <f ca="1">IF(COUNTIFS(Распис!$B$4:$B$300,$A197,Распис!$C$4:$C$300,"&lt;="&amp;AD$1,Распис!$D$4:$D$300,"&gt;="&amp;AD$1)&gt;0,SUMIFS(Распис!$F$4:$F$300,Распис!$B$4:$B$300,$A197,Распис!$C$4:$C$300,"&lt;="&amp;AD$1,Распис!$D$4:$D$300,"&gt;="&amp;AD$1),SUMIF(База!$B$3:$B$305,$A197,База!$F$3:$F$152))</f>
        <v>0</v>
      </c>
      <c r="AE197" s="46">
        <f ca="1">IF(COUNTIFS(Распис!$B$4:$B$300,$A197,Распис!$C$4:$C$300,"&lt;="&amp;AE$1,Распис!$D$4:$D$300,"&gt;="&amp;AE$1)&gt;0,SUMIFS(Распис!$G$4:$G$300,Распис!$B$4:$B$300,$A197,Распис!$C$4:$C$300,"&lt;="&amp;AE$1,Распис!$D$4:$D$300,"&gt;="&amp;AE$1),SUMIF(База!$B$3:$B$305,$A197,База!$G$3:$G$152))</f>
        <v>0</v>
      </c>
      <c r="AF197" s="46">
        <f ca="1">IF(COUNTIFS(Распис!$B$4:$B$300,$A197,Распис!$C$4:$C$300,"&lt;="&amp;AF$1,Распис!$D$4:$D$300,"&gt;="&amp;AF$1)&gt;0,SUMIFS(Распис!$H$4:$H$300,Распис!$B$4:$B$300,$A197,Распис!$C$4:$C$300,"&lt;="&amp;AF$1,Распис!$D$4:$D$300,"&gt;="&amp;AF$1),SUMIF(База!$B$3:$B$305,$A197,База!$H$3:$H$152))</f>
        <v>0</v>
      </c>
      <c r="AG197" s="46">
        <f t="shared" ca="1" si="40"/>
        <v>0</v>
      </c>
      <c r="AH197" s="46">
        <f ca="1">AG197-SUMIFS(Распред!$G$4:$G$300,Распред!$B$4:$B$300,"январь",Распред!$F$4:$F$300,A197)</f>
        <v>0</v>
      </c>
      <c r="AI197" s="46">
        <f ca="1">AH197+(COUNTIF(B197:AF197,"КД")+SUMIFS(Распред!$AH$4:$AH$300,Распред!$F$4:$F$300,A197,Распред!$B$4:$B$300,"январь"))*4</f>
        <v>20</v>
      </c>
      <c r="AJ197" s="46">
        <f t="shared" ca="1" si="41"/>
        <v>0</v>
      </c>
      <c r="AK197" s="46">
        <f t="shared" ca="1" si="42"/>
        <v>0</v>
      </c>
      <c r="AL197" s="46">
        <f>SUMIFS(Распред!$K$4:$K$300,Распред!$B$4:$B$300,"январь",Распред!$J$4:$J$300,A197)+SUMIFS(Распред!$M$4:$M$300,Распред!$B$4:$B$300,"январь",Распред!$L$4:$L$300,A197)+SUMIFS(Распред!$O$4:$O$300,Распред!$B$4:$B$300,"январь",Распред!$N$4:$N$300,A197)+SUMIFS(Распред!$Q$4:$Q$300,Распред!$B$4:$B$300,"январь",Распред!$P$4:$P$300,A197)+SUMIFS(Распред!$S$4:$S$300,Распред!$B$4:$B$300,"январь",Распред!$R$4:$R$300,A197)+SUMIFS(Распред!$U$4:$U$300,Распред!$B$4:$B$300,"январь",Распред!$T$4:$T$300,A197)+SUMIFS(Распред!$W$4:$W$300,Распред!$B$4:$B$300,"январь",Распред!$V$4:$V$300,A197)+SUMIFS(Распред!$Y$4:$Y$300,Распред!$B$4:$B$300,"январь",Распред!$X$4:$X$300,A197)+SUMIFS(Распред!$AA$4:$AA$300,Распред!$B$4:$B$300,"январь",Распред!$Z$4:$Z$300,A197)+SUMIFS(Распред!$AC$4:$AC$300,Распред!$B$4:$B$300,"январь",Распред!$AB$4:$AB$300,A197)</f>
        <v>0</v>
      </c>
      <c r="AM197" s="46">
        <f t="shared" ca="1" si="43"/>
        <v>0</v>
      </c>
      <c r="AN197" s="46">
        <f t="shared" ca="1" si="44"/>
        <v>0</v>
      </c>
      <c r="AO197" s="46">
        <f t="shared" ca="1" si="45"/>
        <v>0</v>
      </c>
      <c r="AP197" s="46"/>
      <c r="AQ197" s="46">
        <f t="shared" ca="1" si="46"/>
        <v>0</v>
      </c>
      <c r="AR197" s="47"/>
      <c r="AS197" s="47">
        <f t="shared" ca="1" si="47"/>
        <v>0</v>
      </c>
      <c r="AT197" s="47"/>
      <c r="AU197" s="47"/>
      <c r="AV197" s="47"/>
      <c r="AW197" s="47"/>
      <c r="AX197" s="47"/>
      <c r="AY197" s="47"/>
      <c r="AZ197" s="47"/>
      <c r="BA197" s="47"/>
      <c r="BB197" s="47"/>
    </row>
    <row r="198" spans="1:54" x14ac:dyDescent="0.25">
      <c r="A198" s="47">
        <f>База!B198</f>
        <v>0</v>
      </c>
      <c r="B198" s="46" t="s">
        <v>24</v>
      </c>
      <c r="C198" s="46" t="s">
        <v>24</v>
      </c>
      <c r="D198" s="46" t="s">
        <v>25</v>
      </c>
      <c r="E198" s="46" t="s">
        <v>25</v>
      </c>
      <c r="F198" s="46" t="s">
        <v>25</v>
      </c>
      <c r="G198" s="46" t="s">
        <v>25</v>
      </c>
      <c r="H198" s="46" t="s">
        <v>23</v>
      </c>
      <c r="I198" s="46" t="s">
        <v>25</v>
      </c>
      <c r="J198" s="46">
        <f ca="1">IF(COUNTIFS(Распис!$B$4:$B$300,$A198,Распис!$C$4:$C$300,"&lt;="&amp;J$1,Распис!$D$4:$D$300,"&gt;="&amp;J$1)&gt;0,SUMIFS(Распис!$G$4:$G$300,Распис!$B$4:$B$300,$A198,Распис!$C$4:$C$300,"&lt;="&amp;J$1,Распис!$D$4:$D$300,"&gt;="&amp;J$1),SUMIF(База!$B$3:$B$305,$A198,База!$G$3:$G$152))</f>
        <v>0</v>
      </c>
      <c r="K198" s="46">
        <f ca="1">IF(COUNTIFS(Распис!$B$4:$B$300,$A198,Распис!$C$4:$C$300,"&lt;="&amp;K$1,Распис!$D$4:$D$300,"&gt;="&amp;K$1)&gt;0,SUMIFS(Распис!$H$4:$H$300,Распис!$B$4:$B$300,$A198,Распис!$C$4:$C$300,"&lt;="&amp;K$1,Распис!$D$4:$D$300,"&gt;="&amp;K$1),SUMIF(База!$B$3:$B$305,$A198,База!$H$3:$H$152))</f>
        <v>0</v>
      </c>
      <c r="L198" s="46">
        <f ca="1">IF(COUNTIFS(Распис!$B$4:$B$300,$A198,Распис!$C$4:$C$300,"&lt;="&amp;L$1,Распис!$D$4:$D$300,"&gt;="&amp;L$1)&gt;0,SUMIFS(Распис!$I$4:$I$300,Распис!$B$4:$B$300,$A198,Распис!$C$4:$C$300,"&lt;="&amp;L$1,Распис!$D$4:$D$300,"&gt;="&amp;L$1),SUMIF(База!$B$3:$B$305,$A198,База!$I$3:$I$152))</f>
        <v>0</v>
      </c>
      <c r="M198" s="46">
        <f ca="1">IF(COUNTIFS(Распис!$B$4:$B$300,$A198,Распис!$C$4:$C$300,"&lt;="&amp;M$1,Распис!$D$4:$D$300,"&gt;="&amp;M$1)&gt;0,SUMIFS(Распис!$J$4:$J$300,Распис!$B$4:$B$300,$A198,Распис!$C$4:$C$300,"&lt;="&amp;M$1,Распис!$D$4:$D$300,"&gt;="&amp;M$1),SUMIF(База!$B$3:$B$305,$A198,База!$J$3:$J$152))</f>
        <v>0</v>
      </c>
      <c r="N198" s="46">
        <f ca="1">IF(COUNTIFS(Распис!$B$4:$B$300,$A198,Распис!$C$4:$C$300,"&lt;="&amp;N$1,Распис!$D$4:$D$300,"&gt;="&amp;N$1)&gt;0,SUMIFS(Распис!$K$4:$K$300,Распис!$B$4:$B$300,$A198,Распис!$C$4:$C$300,"&lt;="&amp;N$1,Распис!$D$4:$D$300,"&gt;="&amp;N$1),SUMIF(База!$B$3:$B$305,$A198,База!$K$3:$K$152))</f>
        <v>0</v>
      </c>
      <c r="O198" s="46" t="s">
        <v>23</v>
      </c>
      <c r="P198" s="46">
        <f ca="1">IF(COUNTIFS(Распис!$B$4:$B$300,$A198,Распис!$C$4:$C$300,"&lt;="&amp;P$1,Распис!$D$4:$D$300,"&gt;="&amp;P$1)&gt;0,SUMIFS(Распис!$F$4:$F$300,Распис!$B$4:$B$300,$A198,Распис!$C$4:$C$300,"&lt;="&amp;P$1,Распис!$D$4:$D$300,"&gt;="&amp;P$1),SUMIF(База!$B$3:$B$305,$A198,База!$F$3:$F$152))</f>
        <v>0</v>
      </c>
      <c r="Q198" s="46">
        <f ca="1">IF(COUNTIFS(Распис!$B$4:$B$300,$A198,Распис!$C$4:$C$300,"&lt;="&amp;Q$1,Распис!$D$4:$D$300,"&gt;="&amp;Q$1)&gt;0,SUMIFS(Распис!$G$4:$G$300,Распис!$B$4:$B$300,$A198,Распис!$C$4:$C$300,"&lt;="&amp;Q$1,Распис!$D$4:$D$300,"&gt;="&amp;Q$1),SUMIF(База!$B$3:$B$305,$A198,База!$G$3:$G$152))</f>
        <v>0</v>
      </c>
      <c r="R198" s="46">
        <f ca="1">IF(COUNTIFS(Распис!$B$4:$B$300,$A198,Распис!$C$4:$C$300,"&lt;="&amp;R$1,Распис!$D$4:$D$300,"&gt;="&amp;R$1)&gt;0,SUMIFS(Распис!$H$4:$H$300,Распис!$B$4:$B$300,$A198,Распис!$C$4:$C$300,"&lt;="&amp;R$1,Распис!$D$4:$D$300,"&gt;="&amp;R$1),SUMIF(База!$B$3:$B$305,$A198,База!$H$3:$H$152))</f>
        <v>0</v>
      </c>
      <c r="S198" s="46">
        <f ca="1">IF(COUNTIFS(Распис!$B$4:$B$300,$A198,Распис!$C$4:$C$300,"&lt;="&amp;S$1,Распис!$D$4:$D$300,"&gt;="&amp;S$1)&gt;0,SUMIFS(Распис!$I$4:$I$300,Распис!$B$4:$B$300,$A198,Распис!$C$4:$C$300,"&lt;="&amp;S$1,Распис!$D$4:$D$300,"&gt;="&amp;S$1),SUMIF(База!$B$3:$B$305,$A198,База!$I$3:$I$152))</f>
        <v>0</v>
      </c>
      <c r="T198" s="46">
        <f ca="1">IF(COUNTIFS(Распис!$B$4:$B$300,$A198,Распис!$C$4:$C$300,"&lt;="&amp;T$1,Распис!$D$4:$D$300,"&gt;="&amp;T$1)&gt;0,SUMIFS(Распис!$J$4:$J$300,Распис!$B$4:$B$300,$A198,Распис!$C$4:$C$300,"&lt;="&amp;T$1,Распис!$D$4:$D$300,"&gt;="&amp;T$1),SUMIF(База!$B$3:$B$305,$A198,База!$J$3:$J$152))</f>
        <v>0</v>
      </c>
      <c r="U198" s="46">
        <f ca="1">IF(COUNTIFS(Распис!$B$4:$B$300,$A198,Распис!$C$4:$C$300,"&lt;="&amp;U$1,Распис!$D$4:$D$300,"&gt;="&amp;U$1)&gt;0,SUMIFS(Распис!$K$4:$K$300,Распис!$B$4:$B$300,$A198,Распис!$C$4:$C$300,"&lt;="&amp;U$1,Распис!$D$4:$D$300,"&gt;="&amp;U$1),SUMIF(База!$B$3:$B$305,$A198,База!$K$3:$K$152))</f>
        <v>0</v>
      </c>
      <c r="V198" s="46" t="s">
        <v>23</v>
      </c>
      <c r="W198" s="46">
        <f ca="1">IF(COUNTIFS(Распис!$B$4:$B$300,$A198,Распис!$C$4:$C$300,"&lt;="&amp;W$1,Распис!$D$4:$D$300,"&gt;="&amp;W$1)&gt;0,SUMIFS(Распис!$F$4:$F$300,Распис!$B$4:$B$300,$A198,Распис!$C$4:$C$300,"&lt;="&amp;W$1,Распис!$D$4:$D$300,"&gt;="&amp;W$1),SUMIF(База!$B$3:$B$305,$A198,База!$F$3:$F$152))</f>
        <v>0</v>
      </c>
      <c r="X198" s="46">
        <f ca="1">IF(COUNTIFS(Распис!$B$4:$B$300,$A198,Распис!$C$4:$C$300,"&lt;="&amp;X$1,Распис!$D$4:$D$300,"&gt;="&amp;X$1)&gt;0,SUMIFS(Распис!$G$4:$G$300,Распис!$B$4:$B$300,$A198,Распис!$C$4:$C$300,"&lt;="&amp;X$1,Распис!$D$4:$D$300,"&gt;="&amp;X$1),SUMIF(База!$B$3:$B$305,$A198,База!$G$3:$G$152))</f>
        <v>0</v>
      </c>
      <c r="Y198" s="46">
        <f ca="1">IF(COUNTIFS(Распис!$B$4:$B$300,$A198,Распис!$C$4:$C$300,"&lt;="&amp;Y$1,Распис!$D$4:$D$300,"&gt;="&amp;Y$1)&gt;0,SUMIFS(Распис!$H$4:$H$300,Распис!$B$4:$B$300,$A198,Распис!$C$4:$C$300,"&lt;="&amp;Y$1,Распис!$D$4:$D$300,"&gt;="&amp;Y$1),SUMIF(База!$B$3:$B$305,$A198,База!$H$3:$H$152))</f>
        <v>0</v>
      </c>
      <c r="Z198" s="46">
        <f ca="1">IF(COUNTIFS(Распис!$B$4:$B$300,$A198,Распис!$C$4:$C$300,"&lt;="&amp;Z$1,Распис!$D$4:$D$300,"&gt;="&amp;Z$1)&gt;0,SUMIFS(Распис!$I$4:$I$300,Распис!$B$4:$B$300,$A198,Распис!$C$4:$C$300,"&lt;="&amp;Z$1,Распис!$D$4:$D$300,"&gt;="&amp;Z$1),SUMIF(База!$B$3:$B$305,$A198,База!$I$3:$I$152))</f>
        <v>0</v>
      </c>
      <c r="AA198" s="46">
        <f ca="1">IF(COUNTIFS(Распис!$B$4:$B$300,$A198,Распис!$C$4:$C$300,"&lt;="&amp;AA$1,Распис!$D$4:$D$300,"&gt;="&amp;AA$1)&gt;0,SUMIFS(Распис!$J$4:$J$300,Распис!$B$4:$B$300,$A198,Распис!$C$4:$C$300,"&lt;="&amp;AA$1,Распис!$D$4:$D$300,"&gt;="&amp;AA$1),SUMIF(База!$B$3:$B$305,$A198,База!$J$3:$J$152))</f>
        <v>0</v>
      </c>
      <c r="AB198" s="46">
        <f ca="1">IF(COUNTIFS(Распис!$B$4:$B$300,$A198,Распис!$C$4:$C$300,"&lt;="&amp;AB$1,Распис!$D$4:$D$300,"&gt;="&amp;AB$1)&gt;0,SUMIFS(Распис!$K$4:$K$300,Распис!$B$4:$B$300,$A198,Распис!$C$4:$C$300,"&lt;="&amp;AB$1,Распис!$D$4:$D$300,"&gt;="&amp;AB$1),SUMIF(База!$B$3:$B$305,$A198,База!$K$3:$K$152))</f>
        <v>0</v>
      </c>
      <c r="AC198" s="46" t="s">
        <v>23</v>
      </c>
      <c r="AD198" s="46">
        <f ca="1">IF(COUNTIFS(Распис!$B$4:$B$300,$A198,Распис!$C$4:$C$300,"&lt;="&amp;AD$1,Распис!$D$4:$D$300,"&gt;="&amp;AD$1)&gt;0,SUMIFS(Распис!$F$4:$F$300,Распис!$B$4:$B$300,$A198,Распис!$C$4:$C$300,"&lt;="&amp;AD$1,Распис!$D$4:$D$300,"&gt;="&amp;AD$1),SUMIF(База!$B$3:$B$305,$A198,База!$F$3:$F$152))</f>
        <v>0</v>
      </c>
      <c r="AE198" s="46">
        <f ca="1">IF(COUNTIFS(Распис!$B$4:$B$300,$A198,Распис!$C$4:$C$300,"&lt;="&amp;AE$1,Распис!$D$4:$D$300,"&gt;="&amp;AE$1)&gt;0,SUMIFS(Распис!$G$4:$G$300,Распис!$B$4:$B$300,$A198,Распис!$C$4:$C$300,"&lt;="&amp;AE$1,Распис!$D$4:$D$300,"&gt;="&amp;AE$1),SUMIF(База!$B$3:$B$305,$A198,База!$G$3:$G$152))</f>
        <v>0</v>
      </c>
      <c r="AF198" s="46">
        <f ca="1">IF(COUNTIFS(Распис!$B$4:$B$300,$A198,Распис!$C$4:$C$300,"&lt;="&amp;AF$1,Распис!$D$4:$D$300,"&gt;="&amp;AF$1)&gt;0,SUMIFS(Распис!$H$4:$H$300,Распис!$B$4:$B$300,$A198,Распис!$C$4:$C$300,"&lt;="&amp;AF$1,Распис!$D$4:$D$300,"&gt;="&amp;AF$1),SUMIF(База!$B$3:$B$305,$A198,База!$H$3:$H$152))</f>
        <v>0</v>
      </c>
      <c r="AG198" s="46">
        <f t="shared" ca="1" si="40"/>
        <v>0</v>
      </c>
      <c r="AH198" s="46">
        <f ca="1">AG198-SUMIFS(Распред!$G$4:$G$300,Распред!$B$4:$B$300,"январь",Распред!$F$4:$F$300,A198)</f>
        <v>0</v>
      </c>
      <c r="AI198" s="46">
        <f ca="1">AH198+(COUNTIF(B198:AF198,"КД")+SUMIFS(Распред!$AH$4:$AH$300,Распред!$F$4:$F$300,A198,Распред!$B$4:$B$300,"январь"))*4</f>
        <v>20</v>
      </c>
      <c r="AJ198" s="46">
        <f t="shared" ca="1" si="41"/>
        <v>0</v>
      </c>
      <c r="AK198" s="46">
        <f t="shared" ca="1" si="42"/>
        <v>0</v>
      </c>
      <c r="AL198" s="46">
        <f>SUMIFS(Распред!$K$4:$K$300,Распред!$B$4:$B$300,"январь",Распред!$J$4:$J$300,A198)+SUMIFS(Распред!$M$4:$M$300,Распред!$B$4:$B$300,"январь",Распред!$L$4:$L$300,A198)+SUMIFS(Распред!$O$4:$O$300,Распред!$B$4:$B$300,"январь",Распред!$N$4:$N$300,A198)+SUMIFS(Распред!$Q$4:$Q$300,Распред!$B$4:$B$300,"январь",Распред!$P$4:$P$300,A198)+SUMIFS(Распред!$S$4:$S$300,Распред!$B$4:$B$300,"январь",Распред!$R$4:$R$300,A198)+SUMIFS(Распред!$U$4:$U$300,Распред!$B$4:$B$300,"январь",Распред!$T$4:$T$300,A198)+SUMIFS(Распред!$W$4:$W$300,Распред!$B$4:$B$300,"январь",Распред!$V$4:$V$300,A198)+SUMIFS(Распред!$Y$4:$Y$300,Распред!$B$4:$B$300,"январь",Распред!$X$4:$X$300,A198)+SUMIFS(Распред!$AA$4:$AA$300,Распред!$B$4:$B$300,"январь",Распред!$Z$4:$Z$300,A198)+SUMIFS(Распред!$AC$4:$AC$300,Распред!$B$4:$B$300,"январь",Распред!$AB$4:$AB$300,A198)</f>
        <v>0</v>
      </c>
      <c r="AM198" s="46">
        <f t="shared" ca="1" si="43"/>
        <v>0</v>
      </c>
      <c r="AN198" s="46">
        <f t="shared" ca="1" si="44"/>
        <v>0</v>
      </c>
      <c r="AO198" s="46">
        <f t="shared" ca="1" si="45"/>
        <v>0</v>
      </c>
      <c r="AP198" s="46"/>
      <c r="AQ198" s="46">
        <f t="shared" ca="1" si="46"/>
        <v>0</v>
      </c>
      <c r="AR198" s="47"/>
      <c r="AS198" s="47">
        <f t="shared" ca="1" si="47"/>
        <v>0</v>
      </c>
      <c r="AT198" s="47"/>
      <c r="AU198" s="47"/>
      <c r="AV198" s="47"/>
      <c r="AW198" s="47"/>
      <c r="AX198" s="47"/>
      <c r="AY198" s="47"/>
      <c r="AZ198" s="47"/>
      <c r="BA198" s="47"/>
      <c r="BB198" s="47"/>
    </row>
    <row r="199" spans="1:54" x14ac:dyDescent="0.25">
      <c r="A199" s="47">
        <f>База!B199</f>
        <v>0</v>
      </c>
      <c r="B199" s="46" t="s">
        <v>24</v>
      </c>
      <c r="C199" s="46" t="s">
        <v>24</v>
      </c>
      <c r="D199" s="46" t="s">
        <v>25</v>
      </c>
      <c r="E199" s="46" t="s">
        <v>25</v>
      </c>
      <c r="F199" s="46" t="s">
        <v>25</v>
      </c>
      <c r="G199" s="46" t="s">
        <v>25</v>
      </c>
      <c r="H199" s="46" t="s">
        <v>23</v>
      </c>
      <c r="I199" s="46" t="s">
        <v>25</v>
      </c>
      <c r="J199" s="46">
        <f ca="1">IF(COUNTIFS(Распис!$B$4:$B$300,$A199,Распис!$C$4:$C$300,"&lt;="&amp;J$1,Распис!$D$4:$D$300,"&gt;="&amp;J$1)&gt;0,SUMIFS(Распис!$G$4:$G$300,Распис!$B$4:$B$300,$A199,Распис!$C$4:$C$300,"&lt;="&amp;J$1,Распис!$D$4:$D$300,"&gt;="&amp;J$1),SUMIF(База!$B$3:$B$305,$A199,База!$G$3:$G$152))</f>
        <v>0</v>
      </c>
      <c r="K199" s="46">
        <f ca="1">IF(COUNTIFS(Распис!$B$4:$B$300,$A199,Распис!$C$4:$C$300,"&lt;="&amp;K$1,Распис!$D$4:$D$300,"&gt;="&amp;K$1)&gt;0,SUMIFS(Распис!$H$4:$H$300,Распис!$B$4:$B$300,$A199,Распис!$C$4:$C$300,"&lt;="&amp;K$1,Распис!$D$4:$D$300,"&gt;="&amp;K$1),SUMIF(База!$B$3:$B$305,$A199,База!$H$3:$H$152))</f>
        <v>0</v>
      </c>
      <c r="L199" s="46">
        <f ca="1">IF(COUNTIFS(Распис!$B$4:$B$300,$A199,Распис!$C$4:$C$300,"&lt;="&amp;L$1,Распис!$D$4:$D$300,"&gt;="&amp;L$1)&gt;0,SUMIFS(Распис!$I$4:$I$300,Распис!$B$4:$B$300,$A199,Распис!$C$4:$C$300,"&lt;="&amp;L$1,Распис!$D$4:$D$300,"&gt;="&amp;L$1),SUMIF(База!$B$3:$B$305,$A199,База!$I$3:$I$152))</f>
        <v>0</v>
      </c>
      <c r="M199" s="46">
        <f ca="1">IF(COUNTIFS(Распис!$B$4:$B$300,$A199,Распис!$C$4:$C$300,"&lt;="&amp;M$1,Распис!$D$4:$D$300,"&gt;="&amp;M$1)&gt;0,SUMIFS(Распис!$J$4:$J$300,Распис!$B$4:$B$300,$A199,Распис!$C$4:$C$300,"&lt;="&amp;M$1,Распис!$D$4:$D$300,"&gt;="&amp;M$1),SUMIF(База!$B$3:$B$305,$A199,База!$J$3:$J$152))</f>
        <v>0</v>
      </c>
      <c r="N199" s="46">
        <f ca="1">IF(COUNTIFS(Распис!$B$4:$B$300,$A199,Распис!$C$4:$C$300,"&lt;="&amp;N$1,Распис!$D$4:$D$300,"&gt;="&amp;N$1)&gt;0,SUMIFS(Распис!$K$4:$K$300,Распис!$B$4:$B$300,$A199,Распис!$C$4:$C$300,"&lt;="&amp;N$1,Распис!$D$4:$D$300,"&gt;="&amp;N$1),SUMIF(База!$B$3:$B$305,$A199,База!$K$3:$K$152))</f>
        <v>0</v>
      </c>
      <c r="O199" s="46" t="s">
        <v>23</v>
      </c>
      <c r="P199" s="46">
        <f ca="1">IF(COUNTIFS(Распис!$B$4:$B$300,$A199,Распис!$C$4:$C$300,"&lt;="&amp;P$1,Распис!$D$4:$D$300,"&gt;="&amp;P$1)&gt;0,SUMIFS(Распис!$F$4:$F$300,Распис!$B$4:$B$300,$A199,Распис!$C$4:$C$300,"&lt;="&amp;P$1,Распис!$D$4:$D$300,"&gt;="&amp;P$1),SUMIF(База!$B$3:$B$305,$A199,База!$F$3:$F$152))</f>
        <v>0</v>
      </c>
      <c r="Q199" s="46">
        <f ca="1">IF(COUNTIFS(Распис!$B$4:$B$300,$A199,Распис!$C$4:$C$300,"&lt;="&amp;Q$1,Распис!$D$4:$D$300,"&gt;="&amp;Q$1)&gt;0,SUMIFS(Распис!$G$4:$G$300,Распис!$B$4:$B$300,$A199,Распис!$C$4:$C$300,"&lt;="&amp;Q$1,Распис!$D$4:$D$300,"&gt;="&amp;Q$1),SUMIF(База!$B$3:$B$305,$A199,База!$G$3:$G$152))</f>
        <v>0</v>
      </c>
      <c r="R199" s="46">
        <f ca="1">IF(COUNTIFS(Распис!$B$4:$B$300,$A199,Распис!$C$4:$C$300,"&lt;="&amp;R$1,Распис!$D$4:$D$300,"&gt;="&amp;R$1)&gt;0,SUMIFS(Распис!$H$4:$H$300,Распис!$B$4:$B$300,$A199,Распис!$C$4:$C$300,"&lt;="&amp;R$1,Распис!$D$4:$D$300,"&gt;="&amp;R$1),SUMIF(База!$B$3:$B$305,$A199,База!$H$3:$H$152))</f>
        <v>0</v>
      </c>
      <c r="S199" s="46">
        <f ca="1">IF(COUNTIFS(Распис!$B$4:$B$300,$A199,Распис!$C$4:$C$300,"&lt;="&amp;S$1,Распис!$D$4:$D$300,"&gt;="&amp;S$1)&gt;0,SUMIFS(Распис!$I$4:$I$300,Распис!$B$4:$B$300,$A199,Распис!$C$4:$C$300,"&lt;="&amp;S$1,Распис!$D$4:$D$300,"&gt;="&amp;S$1),SUMIF(База!$B$3:$B$305,$A199,База!$I$3:$I$152))</f>
        <v>0</v>
      </c>
      <c r="T199" s="46">
        <f ca="1">IF(COUNTIFS(Распис!$B$4:$B$300,$A199,Распис!$C$4:$C$300,"&lt;="&amp;T$1,Распис!$D$4:$D$300,"&gt;="&amp;T$1)&gt;0,SUMIFS(Распис!$J$4:$J$300,Распис!$B$4:$B$300,$A199,Распис!$C$4:$C$300,"&lt;="&amp;T$1,Распис!$D$4:$D$300,"&gt;="&amp;T$1),SUMIF(База!$B$3:$B$305,$A199,База!$J$3:$J$152))</f>
        <v>0</v>
      </c>
      <c r="U199" s="46">
        <f ca="1">IF(COUNTIFS(Распис!$B$4:$B$300,$A199,Распис!$C$4:$C$300,"&lt;="&amp;U$1,Распис!$D$4:$D$300,"&gt;="&amp;U$1)&gt;0,SUMIFS(Распис!$K$4:$K$300,Распис!$B$4:$B$300,$A199,Распис!$C$4:$C$300,"&lt;="&amp;U$1,Распис!$D$4:$D$300,"&gt;="&amp;U$1),SUMIF(База!$B$3:$B$305,$A199,База!$K$3:$K$152))</f>
        <v>0</v>
      </c>
      <c r="V199" s="46" t="s">
        <v>23</v>
      </c>
      <c r="W199" s="46">
        <f ca="1">IF(COUNTIFS(Распис!$B$4:$B$300,$A199,Распис!$C$4:$C$300,"&lt;="&amp;W$1,Распис!$D$4:$D$300,"&gt;="&amp;W$1)&gt;0,SUMIFS(Распис!$F$4:$F$300,Распис!$B$4:$B$300,$A199,Распис!$C$4:$C$300,"&lt;="&amp;W$1,Распис!$D$4:$D$300,"&gt;="&amp;W$1),SUMIF(База!$B$3:$B$305,$A199,База!$F$3:$F$152))</f>
        <v>0</v>
      </c>
      <c r="X199" s="46">
        <f ca="1">IF(COUNTIFS(Распис!$B$4:$B$300,$A199,Распис!$C$4:$C$300,"&lt;="&amp;X$1,Распис!$D$4:$D$300,"&gt;="&amp;X$1)&gt;0,SUMIFS(Распис!$G$4:$G$300,Распис!$B$4:$B$300,$A199,Распис!$C$4:$C$300,"&lt;="&amp;X$1,Распис!$D$4:$D$300,"&gt;="&amp;X$1),SUMIF(База!$B$3:$B$305,$A199,База!$G$3:$G$152))</f>
        <v>0</v>
      </c>
      <c r="Y199" s="46">
        <f ca="1">IF(COUNTIFS(Распис!$B$4:$B$300,$A199,Распис!$C$4:$C$300,"&lt;="&amp;Y$1,Распис!$D$4:$D$300,"&gt;="&amp;Y$1)&gt;0,SUMIFS(Распис!$H$4:$H$300,Распис!$B$4:$B$300,$A199,Распис!$C$4:$C$300,"&lt;="&amp;Y$1,Распис!$D$4:$D$300,"&gt;="&amp;Y$1),SUMIF(База!$B$3:$B$305,$A199,База!$H$3:$H$152))</f>
        <v>0</v>
      </c>
      <c r="Z199" s="46">
        <f ca="1">IF(COUNTIFS(Распис!$B$4:$B$300,$A199,Распис!$C$4:$C$300,"&lt;="&amp;Z$1,Распис!$D$4:$D$300,"&gt;="&amp;Z$1)&gt;0,SUMIFS(Распис!$I$4:$I$300,Распис!$B$4:$B$300,$A199,Распис!$C$4:$C$300,"&lt;="&amp;Z$1,Распис!$D$4:$D$300,"&gt;="&amp;Z$1),SUMIF(База!$B$3:$B$305,$A199,База!$I$3:$I$152))</f>
        <v>0</v>
      </c>
      <c r="AA199" s="46">
        <f ca="1">IF(COUNTIFS(Распис!$B$4:$B$300,$A199,Распис!$C$4:$C$300,"&lt;="&amp;AA$1,Распис!$D$4:$D$300,"&gt;="&amp;AA$1)&gt;0,SUMIFS(Распис!$J$4:$J$300,Распис!$B$4:$B$300,$A199,Распис!$C$4:$C$300,"&lt;="&amp;AA$1,Распис!$D$4:$D$300,"&gt;="&amp;AA$1),SUMIF(База!$B$3:$B$305,$A199,База!$J$3:$J$152))</f>
        <v>0</v>
      </c>
      <c r="AB199" s="46">
        <f ca="1">IF(COUNTIFS(Распис!$B$4:$B$300,$A199,Распис!$C$4:$C$300,"&lt;="&amp;AB$1,Распис!$D$4:$D$300,"&gt;="&amp;AB$1)&gt;0,SUMIFS(Распис!$K$4:$K$300,Распис!$B$4:$B$300,$A199,Распис!$C$4:$C$300,"&lt;="&amp;AB$1,Распис!$D$4:$D$300,"&gt;="&amp;AB$1),SUMIF(База!$B$3:$B$305,$A199,База!$K$3:$K$152))</f>
        <v>0</v>
      </c>
      <c r="AC199" s="46" t="s">
        <v>23</v>
      </c>
      <c r="AD199" s="46">
        <f ca="1">IF(COUNTIFS(Распис!$B$4:$B$300,$A199,Распис!$C$4:$C$300,"&lt;="&amp;AD$1,Распис!$D$4:$D$300,"&gt;="&amp;AD$1)&gt;0,SUMIFS(Распис!$F$4:$F$300,Распис!$B$4:$B$300,$A199,Распис!$C$4:$C$300,"&lt;="&amp;AD$1,Распис!$D$4:$D$300,"&gt;="&amp;AD$1),SUMIF(База!$B$3:$B$305,$A199,База!$F$3:$F$152))</f>
        <v>0</v>
      </c>
      <c r="AE199" s="46">
        <f ca="1">IF(COUNTIFS(Распис!$B$4:$B$300,$A199,Распис!$C$4:$C$300,"&lt;="&amp;AE$1,Распис!$D$4:$D$300,"&gt;="&amp;AE$1)&gt;0,SUMIFS(Распис!$G$4:$G$300,Распис!$B$4:$B$300,$A199,Распис!$C$4:$C$300,"&lt;="&amp;AE$1,Распис!$D$4:$D$300,"&gt;="&amp;AE$1),SUMIF(База!$B$3:$B$305,$A199,База!$G$3:$G$152))</f>
        <v>0</v>
      </c>
      <c r="AF199" s="46">
        <f ca="1">IF(COUNTIFS(Распис!$B$4:$B$300,$A199,Распис!$C$4:$C$300,"&lt;="&amp;AF$1,Распис!$D$4:$D$300,"&gt;="&amp;AF$1)&gt;0,SUMIFS(Распис!$H$4:$H$300,Распис!$B$4:$B$300,$A199,Распис!$C$4:$C$300,"&lt;="&amp;AF$1,Распис!$D$4:$D$300,"&gt;="&amp;AF$1),SUMIF(База!$B$3:$B$305,$A199,База!$H$3:$H$152))</f>
        <v>0</v>
      </c>
      <c r="AG199" s="46">
        <f t="shared" ca="1" si="40"/>
        <v>0</v>
      </c>
      <c r="AH199" s="46">
        <f ca="1">AG199-SUMIFS(Распред!$G$4:$G$300,Распред!$B$4:$B$300,"январь",Распред!$F$4:$F$300,A199)</f>
        <v>0</v>
      </c>
      <c r="AI199" s="46">
        <f ca="1">AH199+(COUNTIF(B199:AF199,"КД")+SUMIFS(Распред!$AH$4:$AH$300,Распред!$F$4:$F$300,A199,Распред!$B$4:$B$300,"январь"))*4</f>
        <v>20</v>
      </c>
      <c r="AJ199" s="46">
        <f t="shared" ca="1" si="41"/>
        <v>0</v>
      </c>
      <c r="AK199" s="46">
        <f t="shared" ca="1" si="42"/>
        <v>0</v>
      </c>
      <c r="AL199" s="46">
        <f>SUMIFS(Распред!$K$4:$K$300,Распред!$B$4:$B$300,"январь",Распред!$J$4:$J$300,A199)+SUMIFS(Распред!$M$4:$M$300,Распред!$B$4:$B$300,"январь",Распред!$L$4:$L$300,A199)+SUMIFS(Распред!$O$4:$O$300,Распред!$B$4:$B$300,"январь",Распред!$N$4:$N$300,A199)+SUMIFS(Распред!$Q$4:$Q$300,Распред!$B$4:$B$300,"январь",Распред!$P$4:$P$300,A199)+SUMIFS(Распред!$S$4:$S$300,Распред!$B$4:$B$300,"январь",Распред!$R$4:$R$300,A199)+SUMIFS(Распред!$U$4:$U$300,Распред!$B$4:$B$300,"январь",Распред!$T$4:$T$300,A199)+SUMIFS(Распред!$W$4:$W$300,Распред!$B$4:$B$300,"январь",Распред!$V$4:$V$300,A199)+SUMIFS(Распред!$Y$4:$Y$300,Распред!$B$4:$B$300,"январь",Распред!$X$4:$X$300,A199)+SUMIFS(Распред!$AA$4:$AA$300,Распред!$B$4:$B$300,"январь",Распред!$Z$4:$Z$300,A199)+SUMIFS(Распред!$AC$4:$AC$300,Распред!$B$4:$B$300,"январь",Распред!$AB$4:$AB$300,A199)</f>
        <v>0</v>
      </c>
      <c r="AM199" s="46">
        <f t="shared" ca="1" si="43"/>
        <v>0</v>
      </c>
      <c r="AN199" s="46">
        <f t="shared" ca="1" si="44"/>
        <v>0</v>
      </c>
      <c r="AO199" s="46">
        <f t="shared" ca="1" si="45"/>
        <v>0</v>
      </c>
      <c r="AP199" s="46"/>
      <c r="AQ199" s="46">
        <f t="shared" ca="1" si="46"/>
        <v>0</v>
      </c>
      <c r="AR199" s="47"/>
      <c r="AS199" s="47">
        <f t="shared" ca="1" si="47"/>
        <v>0</v>
      </c>
      <c r="AT199" s="47"/>
      <c r="AU199" s="47"/>
      <c r="AV199" s="47"/>
      <c r="AW199" s="47"/>
      <c r="AX199" s="47"/>
      <c r="AY199" s="47"/>
      <c r="AZ199" s="47"/>
      <c r="BA199" s="47"/>
      <c r="BB199" s="47"/>
    </row>
    <row r="200" spans="1:54" x14ac:dyDescent="0.25">
      <c r="A200" s="47">
        <f>База!B200</f>
        <v>0</v>
      </c>
      <c r="B200" s="46" t="s">
        <v>24</v>
      </c>
      <c r="C200" s="46" t="s">
        <v>24</v>
      </c>
      <c r="D200" s="46" t="s">
        <v>25</v>
      </c>
      <c r="E200" s="46" t="s">
        <v>25</v>
      </c>
      <c r="F200" s="46" t="s">
        <v>25</v>
      </c>
      <c r="G200" s="46" t="s">
        <v>25</v>
      </c>
      <c r="H200" s="46" t="s">
        <v>23</v>
      </c>
      <c r="I200" s="46" t="s">
        <v>25</v>
      </c>
      <c r="J200" s="46">
        <f ca="1">IF(COUNTIFS(Распис!$B$4:$B$300,$A200,Распис!$C$4:$C$300,"&lt;="&amp;J$1,Распис!$D$4:$D$300,"&gt;="&amp;J$1)&gt;0,SUMIFS(Распис!$G$4:$G$300,Распис!$B$4:$B$300,$A200,Распис!$C$4:$C$300,"&lt;="&amp;J$1,Распис!$D$4:$D$300,"&gt;="&amp;J$1),SUMIF(База!$B$3:$B$305,$A200,База!$G$3:$G$152))</f>
        <v>0</v>
      </c>
      <c r="K200" s="46">
        <f ca="1">IF(COUNTIFS(Распис!$B$4:$B$300,$A200,Распис!$C$4:$C$300,"&lt;="&amp;K$1,Распис!$D$4:$D$300,"&gt;="&amp;K$1)&gt;0,SUMIFS(Распис!$H$4:$H$300,Распис!$B$4:$B$300,$A200,Распис!$C$4:$C$300,"&lt;="&amp;K$1,Распис!$D$4:$D$300,"&gt;="&amp;K$1),SUMIF(База!$B$3:$B$305,$A200,База!$H$3:$H$152))</f>
        <v>0</v>
      </c>
      <c r="L200" s="46">
        <f ca="1">IF(COUNTIFS(Распис!$B$4:$B$300,$A200,Распис!$C$4:$C$300,"&lt;="&amp;L$1,Распис!$D$4:$D$300,"&gt;="&amp;L$1)&gt;0,SUMIFS(Распис!$I$4:$I$300,Распис!$B$4:$B$300,$A200,Распис!$C$4:$C$300,"&lt;="&amp;L$1,Распис!$D$4:$D$300,"&gt;="&amp;L$1),SUMIF(База!$B$3:$B$305,$A200,База!$I$3:$I$152))</f>
        <v>0</v>
      </c>
      <c r="M200" s="46">
        <f ca="1">IF(COUNTIFS(Распис!$B$4:$B$300,$A200,Распис!$C$4:$C$300,"&lt;="&amp;M$1,Распис!$D$4:$D$300,"&gt;="&amp;M$1)&gt;0,SUMIFS(Распис!$J$4:$J$300,Распис!$B$4:$B$300,$A200,Распис!$C$4:$C$300,"&lt;="&amp;M$1,Распис!$D$4:$D$300,"&gt;="&amp;M$1),SUMIF(База!$B$3:$B$305,$A200,База!$J$3:$J$152))</f>
        <v>0</v>
      </c>
      <c r="N200" s="46">
        <f ca="1">IF(COUNTIFS(Распис!$B$4:$B$300,$A200,Распис!$C$4:$C$300,"&lt;="&amp;N$1,Распис!$D$4:$D$300,"&gt;="&amp;N$1)&gt;0,SUMIFS(Распис!$K$4:$K$300,Распис!$B$4:$B$300,$A200,Распис!$C$4:$C$300,"&lt;="&amp;N$1,Распис!$D$4:$D$300,"&gt;="&amp;N$1),SUMIF(База!$B$3:$B$305,$A200,База!$K$3:$K$152))</f>
        <v>0</v>
      </c>
      <c r="O200" s="46" t="s">
        <v>23</v>
      </c>
      <c r="P200" s="46">
        <f ca="1">IF(COUNTIFS(Распис!$B$4:$B$300,$A200,Распис!$C$4:$C$300,"&lt;="&amp;P$1,Распис!$D$4:$D$300,"&gt;="&amp;P$1)&gt;0,SUMIFS(Распис!$F$4:$F$300,Распис!$B$4:$B$300,$A200,Распис!$C$4:$C$300,"&lt;="&amp;P$1,Распис!$D$4:$D$300,"&gt;="&amp;P$1),SUMIF(База!$B$3:$B$305,$A200,База!$F$3:$F$152))</f>
        <v>0</v>
      </c>
      <c r="Q200" s="46">
        <f ca="1">IF(COUNTIFS(Распис!$B$4:$B$300,$A200,Распис!$C$4:$C$300,"&lt;="&amp;Q$1,Распис!$D$4:$D$300,"&gt;="&amp;Q$1)&gt;0,SUMIFS(Распис!$G$4:$G$300,Распис!$B$4:$B$300,$A200,Распис!$C$4:$C$300,"&lt;="&amp;Q$1,Распис!$D$4:$D$300,"&gt;="&amp;Q$1),SUMIF(База!$B$3:$B$305,$A200,База!$G$3:$G$152))</f>
        <v>0</v>
      </c>
      <c r="R200" s="46">
        <f ca="1">IF(COUNTIFS(Распис!$B$4:$B$300,$A200,Распис!$C$4:$C$300,"&lt;="&amp;R$1,Распис!$D$4:$D$300,"&gt;="&amp;R$1)&gt;0,SUMIFS(Распис!$H$4:$H$300,Распис!$B$4:$B$300,$A200,Распис!$C$4:$C$300,"&lt;="&amp;R$1,Распис!$D$4:$D$300,"&gt;="&amp;R$1),SUMIF(База!$B$3:$B$305,$A200,База!$H$3:$H$152))</f>
        <v>0</v>
      </c>
      <c r="S200" s="46">
        <f ca="1">IF(COUNTIFS(Распис!$B$4:$B$300,$A200,Распис!$C$4:$C$300,"&lt;="&amp;S$1,Распис!$D$4:$D$300,"&gt;="&amp;S$1)&gt;0,SUMIFS(Распис!$I$4:$I$300,Распис!$B$4:$B$300,$A200,Распис!$C$4:$C$300,"&lt;="&amp;S$1,Распис!$D$4:$D$300,"&gt;="&amp;S$1),SUMIF(База!$B$3:$B$305,$A200,База!$I$3:$I$152))</f>
        <v>0</v>
      </c>
      <c r="T200" s="46">
        <f ca="1">IF(COUNTIFS(Распис!$B$4:$B$300,$A200,Распис!$C$4:$C$300,"&lt;="&amp;T$1,Распис!$D$4:$D$300,"&gt;="&amp;T$1)&gt;0,SUMIFS(Распис!$J$4:$J$300,Распис!$B$4:$B$300,$A200,Распис!$C$4:$C$300,"&lt;="&amp;T$1,Распис!$D$4:$D$300,"&gt;="&amp;T$1),SUMIF(База!$B$3:$B$305,$A200,База!$J$3:$J$152))</f>
        <v>0</v>
      </c>
      <c r="U200" s="46">
        <f ca="1">IF(COUNTIFS(Распис!$B$4:$B$300,$A200,Распис!$C$4:$C$300,"&lt;="&amp;U$1,Распис!$D$4:$D$300,"&gt;="&amp;U$1)&gt;0,SUMIFS(Распис!$K$4:$K$300,Распис!$B$4:$B$300,$A200,Распис!$C$4:$C$300,"&lt;="&amp;U$1,Распис!$D$4:$D$300,"&gt;="&amp;U$1),SUMIF(База!$B$3:$B$305,$A200,База!$K$3:$K$152))</f>
        <v>0</v>
      </c>
      <c r="V200" s="46" t="s">
        <v>23</v>
      </c>
      <c r="W200" s="46">
        <f ca="1">IF(COUNTIFS(Распис!$B$4:$B$300,$A200,Распис!$C$4:$C$300,"&lt;="&amp;W$1,Распис!$D$4:$D$300,"&gt;="&amp;W$1)&gt;0,SUMIFS(Распис!$F$4:$F$300,Распис!$B$4:$B$300,$A200,Распис!$C$4:$C$300,"&lt;="&amp;W$1,Распис!$D$4:$D$300,"&gt;="&amp;W$1),SUMIF(База!$B$3:$B$305,$A200,База!$F$3:$F$152))</f>
        <v>0</v>
      </c>
      <c r="X200" s="46">
        <f ca="1">IF(COUNTIFS(Распис!$B$4:$B$300,$A200,Распис!$C$4:$C$300,"&lt;="&amp;X$1,Распис!$D$4:$D$300,"&gt;="&amp;X$1)&gt;0,SUMIFS(Распис!$G$4:$G$300,Распис!$B$4:$B$300,$A200,Распис!$C$4:$C$300,"&lt;="&amp;X$1,Распис!$D$4:$D$300,"&gt;="&amp;X$1),SUMIF(База!$B$3:$B$305,$A200,База!$G$3:$G$152))</f>
        <v>0</v>
      </c>
      <c r="Y200" s="46">
        <f ca="1">IF(COUNTIFS(Распис!$B$4:$B$300,$A200,Распис!$C$4:$C$300,"&lt;="&amp;Y$1,Распис!$D$4:$D$300,"&gt;="&amp;Y$1)&gt;0,SUMIFS(Распис!$H$4:$H$300,Распис!$B$4:$B$300,$A200,Распис!$C$4:$C$300,"&lt;="&amp;Y$1,Распис!$D$4:$D$300,"&gt;="&amp;Y$1),SUMIF(База!$B$3:$B$305,$A200,База!$H$3:$H$152))</f>
        <v>0</v>
      </c>
      <c r="Z200" s="46">
        <f ca="1">IF(COUNTIFS(Распис!$B$4:$B$300,$A200,Распис!$C$4:$C$300,"&lt;="&amp;Z$1,Распис!$D$4:$D$300,"&gt;="&amp;Z$1)&gt;0,SUMIFS(Распис!$I$4:$I$300,Распис!$B$4:$B$300,$A200,Распис!$C$4:$C$300,"&lt;="&amp;Z$1,Распис!$D$4:$D$300,"&gt;="&amp;Z$1),SUMIF(База!$B$3:$B$305,$A200,База!$I$3:$I$152))</f>
        <v>0</v>
      </c>
      <c r="AA200" s="46">
        <f ca="1">IF(COUNTIFS(Распис!$B$4:$B$300,$A200,Распис!$C$4:$C$300,"&lt;="&amp;AA$1,Распис!$D$4:$D$300,"&gt;="&amp;AA$1)&gt;0,SUMIFS(Распис!$J$4:$J$300,Распис!$B$4:$B$300,$A200,Распис!$C$4:$C$300,"&lt;="&amp;AA$1,Распис!$D$4:$D$300,"&gt;="&amp;AA$1),SUMIF(База!$B$3:$B$305,$A200,База!$J$3:$J$152))</f>
        <v>0</v>
      </c>
      <c r="AB200" s="46">
        <f ca="1">IF(COUNTIFS(Распис!$B$4:$B$300,$A200,Распис!$C$4:$C$300,"&lt;="&amp;AB$1,Распис!$D$4:$D$300,"&gt;="&amp;AB$1)&gt;0,SUMIFS(Распис!$K$4:$K$300,Распис!$B$4:$B$300,$A200,Распис!$C$4:$C$300,"&lt;="&amp;AB$1,Распис!$D$4:$D$300,"&gt;="&amp;AB$1),SUMIF(База!$B$3:$B$305,$A200,База!$K$3:$K$152))</f>
        <v>0</v>
      </c>
      <c r="AC200" s="46" t="s">
        <v>23</v>
      </c>
      <c r="AD200" s="46">
        <f ca="1">IF(COUNTIFS(Распис!$B$4:$B$300,$A200,Распис!$C$4:$C$300,"&lt;="&amp;AD$1,Распис!$D$4:$D$300,"&gt;="&amp;AD$1)&gt;0,SUMIFS(Распис!$F$4:$F$300,Распис!$B$4:$B$300,$A200,Распис!$C$4:$C$300,"&lt;="&amp;AD$1,Распис!$D$4:$D$300,"&gt;="&amp;AD$1),SUMIF(База!$B$3:$B$305,$A200,База!$F$3:$F$152))</f>
        <v>0</v>
      </c>
      <c r="AE200" s="46">
        <f ca="1">IF(COUNTIFS(Распис!$B$4:$B$300,$A200,Распис!$C$4:$C$300,"&lt;="&amp;AE$1,Распис!$D$4:$D$300,"&gt;="&amp;AE$1)&gt;0,SUMIFS(Распис!$G$4:$G$300,Распис!$B$4:$B$300,$A200,Распис!$C$4:$C$300,"&lt;="&amp;AE$1,Распис!$D$4:$D$300,"&gt;="&amp;AE$1),SUMIF(База!$B$3:$B$305,$A200,База!$G$3:$G$152))</f>
        <v>0</v>
      </c>
      <c r="AF200" s="46">
        <f ca="1">IF(COUNTIFS(Распис!$B$4:$B$300,$A200,Распис!$C$4:$C$300,"&lt;="&amp;AF$1,Распис!$D$4:$D$300,"&gt;="&amp;AF$1)&gt;0,SUMIFS(Распис!$H$4:$H$300,Распис!$B$4:$B$300,$A200,Распис!$C$4:$C$300,"&lt;="&amp;AF$1,Распис!$D$4:$D$300,"&gt;="&amp;AF$1),SUMIF(База!$B$3:$B$305,$A200,База!$H$3:$H$152))</f>
        <v>0</v>
      </c>
      <c r="AG200" s="46">
        <f t="shared" ca="1" si="40"/>
        <v>0</v>
      </c>
      <c r="AH200" s="46">
        <f ca="1">AG200-SUMIFS(Распред!$G$4:$G$300,Распред!$B$4:$B$300,"январь",Распред!$F$4:$F$300,A200)</f>
        <v>0</v>
      </c>
      <c r="AI200" s="46">
        <f ca="1">AH200+(COUNTIF(B200:AF200,"КД")+SUMIFS(Распред!$AH$4:$AH$300,Распред!$F$4:$F$300,A200,Распред!$B$4:$B$300,"январь"))*4</f>
        <v>20</v>
      </c>
      <c r="AJ200" s="46">
        <f t="shared" ca="1" si="41"/>
        <v>0</v>
      </c>
      <c r="AK200" s="46">
        <f t="shared" ca="1" si="42"/>
        <v>0</v>
      </c>
      <c r="AL200" s="46">
        <f>SUMIFS(Распред!$K$4:$K$300,Распред!$B$4:$B$300,"январь",Распред!$J$4:$J$300,A200)+SUMIFS(Распред!$M$4:$M$300,Распред!$B$4:$B$300,"январь",Распред!$L$4:$L$300,A200)+SUMIFS(Распред!$O$4:$O$300,Распред!$B$4:$B$300,"январь",Распред!$N$4:$N$300,A200)+SUMIFS(Распред!$Q$4:$Q$300,Распред!$B$4:$B$300,"январь",Распред!$P$4:$P$300,A200)+SUMIFS(Распред!$S$4:$S$300,Распред!$B$4:$B$300,"январь",Распред!$R$4:$R$300,A200)+SUMIFS(Распред!$U$4:$U$300,Распред!$B$4:$B$300,"январь",Распред!$T$4:$T$300,A200)+SUMIFS(Распред!$W$4:$W$300,Распред!$B$4:$B$300,"январь",Распред!$V$4:$V$300,A200)+SUMIFS(Распред!$Y$4:$Y$300,Распред!$B$4:$B$300,"январь",Распред!$X$4:$X$300,A200)+SUMIFS(Распред!$AA$4:$AA$300,Распред!$B$4:$B$300,"январь",Распред!$Z$4:$Z$300,A200)+SUMIFS(Распред!$AC$4:$AC$300,Распред!$B$4:$B$300,"январь",Распред!$AB$4:$AB$300,A200)</f>
        <v>0</v>
      </c>
      <c r="AM200" s="46">
        <f t="shared" ca="1" si="43"/>
        <v>0</v>
      </c>
      <c r="AN200" s="46">
        <f t="shared" ca="1" si="44"/>
        <v>0</v>
      </c>
      <c r="AO200" s="46">
        <f t="shared" ca="1" si="45"/>
        <v>0</v>
      </c>
      <c r="AP200" s="46"/>
      <c r="AQ200" s="46">
        <f t="shared" ca="1" si="46"/>
        <v>0</v>
      </c>
      <c r="AR200" s="47"/>
      <c r="AS200" s="47">
        <f t="shared" ca="1" si="47"/>
        <v>0</v>
      </c>
      <c r="AT200" s="47"/>
      <c r="AU200" s="47"/>
      <c r="AV200" s="47"/>
      <c r="AW200" s="47"/>
      <c r="AX200" s="47"/>
      <c r="AY200" s="47"/>
      <c r="AZ200" s="47"/>
      <c r="BA200" s="47"/>
      <c r="BB200" s="47"/>
    </row>
    <row r="201" spans="1:54" x14ac:dyDescent="0.25">
      <c r="J201" s="43">
        <f ca="1">SUM(J3:J200)</f>
        <v>112</v>
      </c>
      <c r="K201" s="43">
        <f t="shared" ref="K201:N201" ca="1" si="48">SUM(K3:K200)</f>
        <v>60</v>
      </c>
      <c r="L201" s="43">
        <f t="shared" ca="1" si="48"/>
        <v>82</v>
      </c>
      <c r="M201" s="43">
        <f t="shared" ca="1" si="48"/>
        <v>93</v>
      </c>
      <c r="N201" s="43">
        <f t="shared" ca="1" si="48"/>
        <v>62</v>
      </c>
      <c r="AL201" s="45"/>
    </row>
    <row r="202" spans="1:54" x14ac:dyDescent="0.25">
      <c r="AL202" s="45"/>
    </row>
    <row r="203" spans="1:54" x14ac:dyDescent="0.25">
      <c r="AL203" s="45"/>
    </row>
    <row r="204" spans="1:54" x14ac:dyDescent="0.25">
      <c r="AL204" s="45"/>
    </row>
    <row r="205" spans="1:54" x14ac:dyDescent="0.25">
      <c r="AL205" s="45"/>
    </row>
    <row r="206" spans="1:54" x14ac:dyDescent="0.25">
      <c r="AL206" s="45"/>
    </row>
    <row r="207" spans="1:54" x14ac:dyDescent="0.25">
      <c r="AL207" s="45"/>
    </row>
    <row r="208" spans="1:54" x14ac:dyDescent="0.25">
      <c r="AL208" s="45"/>
    </row>
    <row r="209" spans="38:38" x14ac:dyDescent="0.25">
      <c r="AL209" s="45"/>
    </row>
    <row r="210" spans="38:38" x14ac:dyDescent="0.25">
      <c r="AL210" s="45"/>
    </row>
    <row r="211" spans="38:38" x14ac:dyDescent="0.25">
      <c r="AL211" s="45"/>
    </row>
    <row r="212" spans="38:38" x14ac:dyDescent="0.25">
      <c r="AL212" s="45"/>
    </row>
    <row r="213" spans="38:38" x14ac:dyDescent="0.25">
      <c r="AL213" s="45"/>
    </row>
    <row r="214" spans="38:38" x14ac:dyDescent="0.25">
      <c r="AL214" s="45"/>
    </row>
  </sheetData>
  <autoFilter ref="A1:AN20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W204"/>
  <sheetViews>
    <sheetView zoomScaleNormal="100" workbookViewId="0">
      <selection activeCell="AO11" sqref="AO11"/>
    </sheetView>
  </sheetViews>
  <sheetFormatPr defaultRowHeight="15" outlineLevelCol="1" x14ac:dyDescent="0.25"/>
  <cols>
    <col min="1" max="1" width="24.140625" customWidth="1"/>
    <col min="2" max="3" width="10.140625" style="43" hidden="1" customWidth="1" outlineLevel="1"/>
    <col min="4" max="29" width="9.140625" style="43" hidden="1" customWidth="1" outlineLevel="1"/>
    <col min="30" max="32" width="0" hidden="1" customWidth="1" outlineLevel="1"/>
    <col min="33" max="33" width="11.140625" customWidth="1" collapsed="1"/>
    <col min="34" max="34" width="13.5703125" style="13" customWidth="1"/>
    <col min="35" max="35" width="12" style="13" customWidth="1"/>
    <col min="36" max="36" width="9.7109375" style="13" customWidth="1"/>
    <col min="37" max="37" width="10.85546875" style="13" customWidth="1"/>
    <col min="38" max="38" width="16.28515625" style="13" customWidth="1"/>
    <col min="39" max="39" width="10.85546875" customWidth="1"/>
  </cols>
  <sheetData>
    <row r="1" spans="1:45" s="247" customFormat="1" ht="31.5" customHeight="1" thickBot="1" x14ac:dyDescent="0.3">
      <c r="A1" s="255" t="s">
        <v>31</v>
      </c>
      <c r="B1" s="256">
        <v>43132</v>
      </c>
      <c r="C1" s="256">
        <v>43133</v>
      </c>
      <c r="D1" s="256">
        <v>43134</v>
      </c>
      <c r="E1" s="256">
        <v>43135</v>
      </c>
      <c r="F1" s="256">
        <v>43136</v>
      </c>
      <c r="G1" s="256">
        <v>43137</v>
      </c>
      <c r="H1" s="256">
        <v>43138</v>
      </c>
      <c r="I1" s="256">
        <v>43139</v>
      </c>
      <c r="J1" s="256">
        <v>43140</v>
      </c>
      <c r="K1" s="256">
        <v>43141</v>
      </c>
      <c r="L1" s="256">
        <v>43142</v>
      </c>
      <c r="M1" s="256">
        <v>43143</v>
      </c>
      <c r="N1" s="256">
        <v>43144</v>
      </c>
      <c r="O1" s="256">
        <v>43145</v>
      </c>
      <c r="P1" s="256">
        <v>43146</v>
      </c>
      <c r="Q1" s="256">
        <v>43147</v>
      </c>
      <c r="R1" s="256">
        <v>43148</v>
      </c>
      <c r="S1" s="256">
        <v>43149</v>
      </c>
      <c r="T1" s="256">
        <v>43150</v>
      </c>
      <c r="U1" s="256">
        <v>43151</v>
      </c>
      <c r="V1" s="256">
        <v>43152</v>
      </c>
      <c r="W1" s="256">
        <v>43153</v>
      </c>
      <c r="X1" s="256">
        <v>43154</v>
      </c>
      <c r="Y1" s="256">
        <v>43155</v>
      </c>
      <c r="Z1" s="256">
        <v>43156</v>
      </c>
      <c r="AA1" s="256">
        <v>43157</v>
      </c>
      <c r="AB1" s="256">
        <v>43158</v>
      </c>
      <c r="AC1" s="256">
        <v>43159</v>
      </c>
      <c r="AD1" s="257"/>
      <c r="AE1" s="257"/>
      <c r="AF1" s="257"/>
      <c r="AG1" s="258" t="s">
        <v>90</v>
      </c>
      <c r="AH1" s="258" t="s">
        <v>91</v>
      </c>
      <c r="AI1" s="254" t="s">
        <v>117</v>
      </c>
      <c r="AJ1" s="254" t="s">
        <v>93</v>
      </c>
      <c r="AK1" s="254" t="s">
        <v>92</v>
      </c>
      <c r="AL1" s="258" t="s">
        <v>94</v>
      </c>
      <c r="AM1" s="258" t="s">
        <v>38</v>
      </c>
      <c r="AN1" s="258" t="s">
        <v>99</v>
      </c>
      <c r="AO1" s="258" t="s">
        <v>100</v>
      </c>
      <c r="AP1" s="258" t="s">
        <v>101</v>
      </c>
      <c r="AQ1" s="258" t="s">
        <v>102</v>
      </c>
      <c r="AR1" s="259"/>
      <c r="AS1" s="259" t="s">
        <v>104</v>
      </c>
    </row>
    <row r="2" spans="1:45" x14ac:dyDescent="0.25">
      <c r="A2" s="201" t="s">
        <v>0</v>
      </c>
      <c r="B2" s="202" t="s">
        <v>19</v>
      </c>
      <c r="C2" s="202" t="s">
        <v>20</v>
      </c>
      <c r="D2" s="202" t="s">
        <v>21</v>
      </c>
      <c r="E2" s="202" t="s">
        <v>22</v>
      </c>
      <c r="F2" s="202" t="s">
        <v>16</v>
      </c>
      <c r="G2" s="202" t="s">
        <v>17</v>
      </c>
      <c r="H2" s="202" t="s">
        <v>18</v>
      </c>
      <c r="I2" s="202" t="s">
        <v>19</v>
      </c>
      <c r="J2" s="202" t="s">
        <v>20</v>
      </c>
      <c r="K2" s="202" t="s">
        <v>21</v>
      </c>
      <c r="L2" s="202" t="s">
        <v>22</v>
      </c>
      <c r="M2" s="202" t="s">
        <v>16</v>
      </c>
      <c r="N2" s="202" t="s">
        <v>17</v>
      </c>
      <c r="O2" s="202" t="s">
        <v>18</v>
      </c>
      <c r="P2" s="202" t="s">
        <v>19</v>
      </c>
      <c r="Q2" s="202" t="s">
        <v>20</v>
      </c>
      <c r="R2" s="202" t="s">
        <v>21</v>
      </c>
      <c r="S2" s="202" t="s">
        <v>22</v>
      </c>
      <c r="T2" s="202" t="s">
        <v>16</v>
      </c>
      <c r="U2" s="202" t="s">
        <v>17</v>
      </c>
      <c r="V2" s="202" t="s">
        <v>18</v>
      </c>
      <c r="W2" s="202" t="s">
        <v>19</v>
      </c>
      <c r="X2" s="202" t="s">
        <v>20</v>
      </c>
      <c r="Y2" s="202" t="s">
        <v>21</v>
      </c>
      <c r="Z2" s="202" t="s">
        <v>22</v>
      </c>
      <c r="AA2" s="202" t="s">
        <v>16</v>
      </c>
      <c r="AB2" s="202" t="s">
        <v>17</v>
      </c>
      <c r="AC2" s="202" t="s">
        <v>18</v>
      </c>
      <c r="AD2" s="203"/>
      <c r="AE2" s="203"/>
      <c r="AF2" s="203"/>
      <c r="AG2" s="204">
        <f t="shared" ref="AG2:AN2" ca="1" si="0">SUM(AG3:AG200)</f>
        <v>2052</v>
      </c>
      <c r="AH2" s="204">
        <f t="shared" ca="1" si="0"/>
        <v>2035</v>
      </c>
      <c r="AI2" s="204">
        <f t="shared" ca="1" si="0"/>
        <v>2055</v>
      </c>
      <c r="AJ2" s="204">
        <f t="shared" ca="1" si="0"/>
        <v>8</v>
      </c>
      <c r="AK2" s="204">
        <f t="shared" ca="1" si="0"/>
        <v>2027</v>
      </c>
      <c r="AL2" s="204">
        <f t="shared" si="0"/>
        <v>17</v>
      </c>
      <c r="AM2" s="204">
        <f t="shared" ca="1" si="0"/>
        <v>2052</v>
      </c>
      <c r="AN2" s="204">
        <f t="shared" ca="1" si="0"/>
        <v>15</v>
      </c>
      <c r="AO2" s="205"/>
      <c r="AP2" s="205"/>
      <c r="AQ2" s="204">
        <f ca="1">SUM(AQ3:AQ200)</f>
        <v>147280</v>
      </c>
      <c r="AR2" s="204">
        <f>SUM(AR3:AR200)</f>
        <v>0</v>
      </c>
      <c r="AS2" s="206">
        <f t="shared" ref="AS2" ca="1" si="1">SUM(AS3:AS200)</f>
        <v>147280</v>
      </c>
    </row>
    <row r="3" spans="1:45" x14ac:dyDescent="0.25">
      <c r="A3" s="207" t="str">
        <f>База!B3</f>
        <v>Сидоров Семен</v>
      </c>
      <c r="B3" s="41">
        <f ca="1">IF(COUNTIFS(Распис!$B$4:$B$300,$A3,Распис!$C$4:$C$300,"&lt;="&amp;B$1,Распис!$D$4:$D$300,"&gt;="&amp;B$1)&gt;0,SUMIFS(Распис!$I$4:$I$300,Распис!$B$4:$B$300,$A3,Распис!$C$4:$C$300,"&lt;="&amp;B$1,Распис!$D$4:$D$300,"&gt;="&amp;B$1),SUMIF(База!$B$3:$B$305,$A3,База!$I$3:$I$152))</f>
        <v>4</v>
      </c>
      <c r="C3" s="41">
        <f ca="1">IF(COUNTIFS(Распис!$B$4:$B$300,$A3,Распис!$C$4:$C$300,"&lt;="&amp;C$1,Распис!$D$4:$D$300,"&gt;="&amp;C$1)&gt;0,SUMIFS(Распис!$J$4:$J$300,Распис!$B$4:$B$300,$A3,Распис!$C$4:$C$300,"&lt;="&amp;C$1,Распис!$D$4:$D$300,"&gt;="&amp;C$1),SUMIF(База!$B$3:$B$305,$A3,База!$J$3:$J$152))</f>
        <v>6</v>
      </c>
      <c r="D3" s="41">
        <f ca="1">IF(COUNTIFS(Распис!$B$4:$B$300,$A3,Распис!$C$4:$C$300,"&lt;="&amp;D$1,Распис!$D$4:$D$300,"&gt;="&amp;D$1)&gt;0,SUMIFS(Распис!$K$4:$K$300,Распис!$B$4:$B$300,$A3,Распис!$C$4:$C$300,"&lt;="&amp;D$1,Распис!$D$4:$D$300,"&gt;="&amp;D$1),SUMIF(База!$B$3:$B$305,$A3,База!$K$3:$K$152))</f>
        <v>3</v>
      </c>
      <c r="E3" s="41" t="s">
        <v>23</v>
      </c>
      <c r="F3" s="41">
        <f ca="1">IF(COUNTIFS(Распис!$B$4:$B$300,$A3,Распис!$C$4:$C$300,"&lt;="&amp;F$1,Распис!$D$4:$D$300,"&gt;="&amp;F$1)&gt;0,SUMIFS(Распис!$F$4:$F$300,Распис!$B$4:$B$300,$A3,Распис!$C$4:$C$300,"&lt;="&amp;F$1,Распис!$D$4:$D$300,"&gt;="&amp;F$1),SUMIF(База!$B$3:$B$305,$A3,База!$F$3:$F$152))</f>
        <v>7</v>
      </c>
      <c r="G3" s="41">
        <f ca="1">IF(COUNTIFS(Распис!$B$4:$B$300,$A3,Распис!$C$4:$C$300,"&lt;="&amp;G$1,Распис!$D$4:$D$300,"&gt;="&amp;G$1)&gt;0,SUMIFS(Распис!$G$4:$G$300,Распис!$B$4:$B$300,$A3,Распис!$C$4:$C$300,"&lt;="&amp;G$1,Распис!$D$4:$D$300,"&gt;="&amp;G$1),SUMIF(База!$B$3:$B$305,$A3,База!$G$3:$G$152))</f>
        <v>0</v>
      </c>
      <c r="H3" s="41">
        <f ca="1">IF(COUNTIFS(Распис!$B$4:$B$300,$A3,Распис!$C$4:$C$300,"&lt;="&amp;H$1,Распис!$D$4:$D$300,"&gt;="&amp;H$1)&gt;0,SUMIFS(Распис!$H$4:$H$300,Распис!$B$4:$B$300,$A3,Распис!$C$4:$C$300,"&lt;="&amp;H$1,Распис!$D$4:$D$300,"&gt;="&amp;H$1),SUMIF(База!$B$3:$B$305,$A3,База!$H$3:$H$152))</f>
        <v>3</v>
      </c>
      <c r="I3" s="41">
        <f ca="1">IF(COUNTIFS(Распис!$B$4:$B$300,$A3,Распис!$C$4:$C$300,"&lt;="&amp;I$1,Распис!$D$4:$D$300,"&gt;="&amp;I$1)&gt;0,SUMIFS(Распис!$I$4:$I$300,Распис!$B$4:$B$300,$A3,Распис!$C$4:$C$300,"&lt;="&amp;I$1,Распис!$D$4:$D$300,"&gt;="&amp;I$1),SUMIF(База!$B$3:$B$305,$A3,База!$I$3:$I$152))</f>
        <v>4</v>
      </c>
      <c r="J3" s="41">
        <f ca="1">IF(COUNTIFS(Распис!$B$4:$B$300,$A3,Распис!$C$4:$C$300,"&lt;="&amp;J$1,Распис!$D$4:$D$300,"&gt;="&amp;J$1)&gt;0,SUMIFS(Распис!$J$4:$J$300,Распис!$B$4:$B$300,$A3,Распис!$C$4:$C$300,"&lt;="&amp;J$1,Распис!$D$4:$D$300,"&gt;="&amp;J$1),SUMIF(База!$B$3:$B$305,$A3,База!$J$3:$J$152))</f>
        <v>6</v>
      </c>
      <c r="K3" s="41">
        <f ca="1">IF(COUNTIFS(Распис!$B$4:$B$300,$A3,Распис!$C$4:$C$300,"&lt;="&amp;K$1,Распис!$D$4:$D$300,"&gt;="&amp;K$1)&gt;0,SUMIFS(Распис!$K$4:$K$300,Распис!$B$4:$B$300,$A3,Распис!$C$4:$C$300,"&lt;="&amp;K$1,Распис!$D$4:$D$300,"&gt;="&amp;K$1),SUMIF(База!$B$3:$B$305,$A3,База!$K$3:$K$152))</f>
        <v>3</v>
      </c>
      <c r="L3" s="41" t="s">
        <v>23</v>
      </c>
      <c r="M3" s="41">
        <f ca="1">IF(COUNTIFS(Распис!$B$4:$B$300,$A3,Распис!$C$4:$C$300,"&lt;="&amp;M$1,Распис!$D$4:$D$300,"&gt;="&amp;M$1)&gt;0,SUMIFS(Распис!$F$4:$F$300,Распис!$B$4:$B$300,$A3,Распис!$C$4:$C$300,"&lt;="&amp;M$1,Распис!$D$4:$D$300,"&gt;="&amp;M$1),SUMIF(База!$B$3:$B$305,$A3,База!$F$3:$F$152))</f>
        <v>7</v>
      </c>
      <c r="N3" s="41">
        <f ca="1">IF(COUNTIFS(Распис!$B$4:$B$300,$A3,Распис!$C$4:$C$300,"&lt;="&amp;N$1,Распис!$D$4:$D$300,"&gt;="&amp;N$1)&gt;0,SUMIFS(Распис!$G$4:$G$300,Распис!$B$4:$B$300,$A3,Распис!$C$4:$C$300,"&lt;="&amp;N$1,Распис!$D$4:$D$300,"&gt;="&amp;N$1),SUMIF(База!$B$3:$B$305,$A3,База!$G$3:$G$152))</f>
        <v>0</v>
      </c>
      <c r="O3" s="41">
        <f ca="1">IF(COUNTIFS(Распис!$B$4:$B$300,$A3,Распис!$C$4:$C$300,"&lt;="&amp;O$1,Распис!$D$4:$D$300,"&gt;="&amp;O$1)&gt;0,SUMIFS(Распис!$H$4:$H$300,Распис!$B$4:$B$300,$A3,Распис!$C$4:$C$300,"&lt;="&amp;O$1,Распис!$D$4:$D$300,"&gt;="&amp;O$1),SUMIF(База!$B$3:$B$305,$A3,База!$H$3:$H$152))</f>
        <v>3</v>
      </c>
      <c r="P3" s="41">
        <f ca="1">IF(COUNTIFS(Распис!$B$4:$B$300,$A3,Распис!$C$4:$C$300,"&lt;="&amp;P$1,Распис!$D$4:$D$300,"&gt;="&amp;P$1)&gt;0,SUMIFS(Распис!$I$4:$I$300,Распис!$B$4:$B$300,$A3,Распис!$C$4:$C$300,"&lt;="&amp;P$1,Распис!$D$4:$D$300,"&gt;="&amp;P$1),SUMIF(База!$B$3:$B$305,$A3,База!$I$3:$I$152))</f>
        <v>4</v>
      </c>
      <c r="Q3" s="41">
        <f ca="1">IF(COUNTIFS(Распис!$B$4:$B$300,$A3,Распис!$C$4:$C$300,"&lt;="&amp;Q$1,Распис!$D$4:$D$300,"&gt;="&amp;Q$1)&gt;0,SUMIFS(Распис!$J$4:$J$300,Распис!$B$4:$B$300,$A3,Распис!$C$4:$C$300,"&lt;="&amp;Q$1,Распис!$D$4:$D$300,"&gt;="&amp;Q$1),SUMIF(База!$B$3:$B$305,$A3,База!$J$3:$J$152))</f>
        <v>6</v>
      </c>
      <c r="R3" s="41">
        <f ca="1">IF(COUNTIFS(Распис!$B$4:$B$300,$A3,Распис!$C$4:$C$300,"&lt;="&amp;R$1,Распис!$D$4:$D$300,"&gt;="&amp;R$1)&gt;0,SUMIFS(Распис!$K$4:$K$300,Распис!$B$4:$B$300,$A3,Распис!$C$4:$C$300,"&lt;="&amp;R$1,Распис!$D$4:$D$300,"&gt;="&amp;R$1),SUMIF(База!$B$3:$B$305,$A3,База!$K$3:$K$152))</f>
        <v>3</v>
      </c>
      <c r="S3" s="41" t="s">
        <v>23</v>
      </c>
      <c r="T3" s="41">
        <f ca="1">IF(COUNTIFS(Распис!$B$4:$B$300,$A3,Распис!$C$4:$C$300,"&lt;="&amp;T$1,Распис!$D$4:$D$300,"&gt;="&amp;T$1)&gt;0,SUMIFS(Распис!$F$4:$F$300,Распис!$B$4:$B$300,$A3,Распис!$C$4:$C$300,"&lt;="&amp;T$1,Распис!$D$4:$D$300,"&gt;="&amp;T$1),SUMIF(База!$B$3:$B$305,$A3,База!$F$3:$F$152))</f>
        <v>7</v>
      </c>
      <c r="U3" s="41">
        <f ca="1">IF(COUNTIFS(Распис!$B$4:$B$300,$A3,Распис!$C$4:$C$300,"&lt;="&amp;U$1,Распис!$D$4:$D$300,"&gt;="&amp;U$1)&gt;0,SUMIFS(Распис!$G$4:$G$300,Распис!$B$4:$B$300,$A3,Распис!$C$4:$C$300,"&lt;="&amp;U$1,Распис!$D$4:$D$300,"&gt;="&amp;U$1),SUMIF(База!$B$3:$B$305,$A3,База!$G$3:$G$152))</f>
        <v>0</v>
      </c>
      <c r="V3" s="41">
        <f ca="1">IF(COUNTIFS(Распис!$B$4:$B$300,$A3,Распис!$C$4:$C$300,"&lt;="&amp;V$1,Распис!$D$4:$D$300,"&gt;="&amp;V$1)&gt;0,SUMIFS(Распис!$H$4:$H$300,Распис!$B$4:$B$300,$A3,Распис!$C$4:$C$300,"&lt;="&amp;V$1,Распис!$D$4:$D$300,"&gt;="&amp;V$1),SUMIF(База!$B$3:$B$305,$A3,База!$H$3:$H$152))</f>
        <v>3</v>
      </c>
      <c r="W3" s="41">
        <f ca="1">IF(COUNTIFS(Распис!$B$4:$B$300,$A3,Распис!$C$4:$C$300,"&lt;="&amp;W$1,Распис!$D$4:$D$300,"&gt;="&amp;W$1)&gt;0,SUMIFS(Распис!$I$4:$I$300,Распис!$B$4:$B$300,$A3,Распис!$C$4:$C$300,"&lt;="&amp;W$1,Распис!$D$4:$D$300,"&gt;="&amp;W$1),SUMIF(База!$B$3:$B$305,$A3,База!$I$3:$I$152))</f>
        <v>4</v>
      </c>
      <c r="X3" s="41">
        <f ca="1">IF(COUNTIFS(Распис!$B$4:$B$300,$A3,Распис!$C$4:$C$300,"&lt;="&amp;X$1,Распис!$D$4:$D$300,"&gt;="&amp;X$1)&gt;0,SUMIFS(Распис!$J$4:$J$300,Распис!$B$4:$B$300,$A3,Распис!$C$4:$C$300,"&lt;="&amp;X$1,Распис!$D$4:$D$300,"&gt;="&amp;X$1),SUMIF(База!$B$3:$B$305,$A3,База!$J$3:$J$152))</f>
        <v>6</v>
      </c>
      <c r="Y3" s="41">
        <f ca="1">IF(COUNTIFS(Распис!$B$4:$B$300,$A3,Распис!$C$4:$C$300,"&lt;="&amp;Y$1,Распис!$D$4:$D$300,"&gt;="&amp;Y$1)&gt;0,SUMIFS(Распис!$K$4:$K$300,Распис!$B$4:$B$300,$A3,Распис!$C$4:$C$300,"&lt;="&amp;Y$1,Распис!$D$4:$D$300,"&gt;="&amp;Y$1),SUMIF(База!$B$3:$B$305,$A3,База!$K$3:$K$152))</f>
        <v>3</v>
      </c>
      <c r="Z3" s="41" t="s">
        <v>23</v>
      </c>
      <c r="AA3" s="41">
        <f ca="1">IF(COUNTIFS(Распис!$B$4:$B$300,$A3,Распис!$C$4:$C$300,"&lt;="&amp;AA$1,Распис!$D$4:$D$300,"&gt;="&amp;AA$1)&gt;0,SUMIFS(Распис!$F$4:$F$300,Распис!$B$4:$B$300,$A3,Распис!$C$4:$C$300,"&lt;="&amp;AA$1,Распис!$D$4:$D$300,"&gt;="&amp;AA$1),SUMIF(База!$B$3:$B$305,$A3,База!$F$3:$F$152))</f>
        <v>7</v>
      </c>
      <c r="AB3" s="41">
        <f ca="1">IF(COUNTIFS(Распис!$B$4:$B$300,$A3,Распис!$C$4:$C$300,"&lt;="&amp;AB$1,Распис!$D$4:$D$300,"&gt;="&amp;AB$1)&gt;0,SUMIFS(Распис!$G$4:$G$300,Распис!$B$4:$B$300,$A3,Распис!$C$4:$C$300,"&lt;="&amp;AB$1,Распис!$D$4:$D$300,"&gt;="&amp;AB$1),SUMIF(База!$B$3:$B$305,$A3,База!$G$3:$G$152))</f>
        <v>0</v>
      </c>
      <c r="AC3" s="41">
        <f ca="1">IF(COUNTIFS(Распис!$B$4:$B$300,$A3,Распис!$C$4:$C$300,"&lt;="&amp;AC$1,Распис!$D$4:$D$300,"&gt;="&amp;AC$1)&gt;0,SUMIFS(Распис!$H$4:$H$300,Распис!$B$4:$B$300,$A3,Распис!$C$4:$C$300,"&lt;="&amp;AC$1,Распис!$D$4:$D$300,"&gt;="&amp;AC$1),SUMIF(База!$B$3:$B$305,$A3,База!$H$3:$H$152))</f>
        <v>3</v>
      </c>
      <c r="AD3" s="15"/>
      <c r="AE3" s="15"/>
      <c r="AF3" s="15"/>
      <c r="AG3" s="15">
        <f ca="1">SUM(B3:AF3)</f>
        <v>92</v>
      </c>
      <c r="AH3" s="128">
        <f ca="1">AG3-SUMIFS(Распред!$G$4:$G$300,Распред!$B$4:$B$300,"февраль",Распред!$F$4:$F$300,A3)</f>
        <v>92</v>
      </c>
      <c r="AI3" s="128">
        <f ca="1">AH3+(COUNTIF(B3:AF3,"КД")+SUMIFS(Распред!$AH$4:$AH$300,Распред!$F$4:$F$300,A3,Распред!$B$4:$B$300,"февраль"))*4</f>
        <v>92</v>
      </c>
      <c r="AJ3" s="128">
        <f ca="1">MAX(0,AI3-COUNTIFS(B3:AC3,"&lt;&gt;П",B3:AC3,"&lt;&gt;В",B3:AC3,"&lt;&gt;Н")*4)</f>
        <v>0</v>
      </c>
      <c r="AK3" s="128">
        <f ca="1">AH3-AJ3</f>
        <v>92</v>
      </c>
      <c r="AL3" s="128">
        <f>SUMIFS(Распред!$K$4:$K$300,Распред!$B$4:$B$300,"февраль",Распред!$J$4:$J$300,A3)+SUMIFS(Распред!$M$4:$M$300,Распред!$B$4:$B$300,"февраль",Распред!$L$4:$L$300,A3)+SUMIFS(Распред!$O$4:$O$300,Распред!$B$4:$B$300,"февраль",Распред!$N$4:$N$300,A3)+SUMIFS(Распред!$Q$4:$Q$300,Распред!$B$4:$B$300,"февраль",Распред!$P$4:$P$300,A3)+SUMIFS(Распред!$S$4:$S$300,Распред!$B$4:$B$300,"февраль",Распред!$R$4:$R$300,A3)+SUMIFS(Распред!$U$4:$U$300,Распред!$B$4:$B$300,"февраль",Распред!$T$4:$T$300,A3)+SUMIFS(Распред!$W$4:$W$300,Распред!$B$4:$B$300,"февраль",Распред!$V$4:$V$300,A3)+SUMIFS(Распред!$Y$4:$Y$300,Распред!$B$4:$B$300,"февраль",Распред!$X$4:$X$300,A3)+SUMIFS(Распред!$AA$4:$AA$300,Распред!$B$4:$B$300,"февраль",Распред!$Z$4:$Z$300,A3)+SUMIFS(Распред!$AC$4:$AC$300,Распред!$B$4:$B$300,"февраль",Распред!$AB$4:$AB$300,A3)</f>
        <v>0</v>
      </c>
      <c r="AM3" s="128">
        <f ca="1">AJ3+AK3+AL3</f>
        <v>92</v>
      </c>
      <c r="AN3" s="128">
        <f ca="1">MAX(MIN(AI3-AJ3,96)+AL3+AJ3-96,0)</f>
        <v>0</v>
      </c>
      <c r="AO3" s="128">
        <f ca="1">ROUND(AN3/72*60,0)</f>
        <v>0</v>
      </c>
      <c r="AP3" s="128">
        <f>январь!AP3</f>
        <v>215000</v>
      </c>
      <c r="AQ3" s="128">
        <f ca="1">ROUND(AO3%*AP3,0)</f>
        <v>0</v>
      </c>
      <c r="AR3" s="15"/>
      <c r="AS3" s="208">
        <f ca="1">AQ3-AR3</f>
        <v>0</v>
      </c>
    </row>
    <row r="4" spans="1:45" x14ac:dyDescent="0.25">
      <c r="A4" s="207" t="str">
        <f>База!B4</f>
        <v>Петров Петр</v>
      </c>
      <c r="B4" s="41">
        <f ca="1">IF(COUNTIFS(Распис!$B$4:$B$300,$A4,Распис!$C$4:$C$300,"&lt;="&amp;B$1,Распис!$D$4:$D$300,"&gt;="&amp;B$1)&gt;0,SUMIFS(Распис!$I$4:$I$300,Распис!$B$4:$B$300,$A4,Распис!$C$4:$C$300,"&lt;="&amp;B$1,Распис!$D$4:$D$300,"&gt;="&amp;B$1),SUMIF(База!$B$3:$B$305,$A4,База!$I$3:$I$152))</f>
        <v>0</v>
      </c>
      <c r="C4" s="41">
        <f ca="1">IF(COUNTIFS(Распис!$B$4:$B$300,$A4,Распис!$C$4:$C$300,"&lt;="&amp;C$1,Распис!$D$4:$D$300,"&gt;="&amp;C$1)&gt;0,SUMIFS(Распис!$J$4:$J$300,Распис!$B$4:$B$300,$A4,Распис!$C$4:$C$300,"&lt;="&amp;C$1,Распис!$D$4:$D$300,"&gt;="&amp;C$1),SUMIF(База!$B$3:$B$305,$A4,База!$J$3:$J$152))</f>
        <v>3</v>
      </c>
      <c r="D4" s="41">
        <f ca="1">IF(COUNTIFS(Распис!$B$4:$B$300,$A4,Распис!$C$4:$C$300,"&lt;="&amp;D$1,Распис!$D$4:$D$300,"&gt;="&amp;D$1)&gt;0,SUMIFS(Распис!$K$4:$K$300,Распис!$B$4:$B$300,$A4,Распис!$C$4:$C$300,"&lt;="&amp;D$1,Распис!$D$4:$D$300,"&gt;="&amp;D$1),SUMIF(База!$B$3:$B$305,$A4,База!$K$3:$K$152))</f>
        <v>4</v>
      </c>
      <c r="E4" s="41" t="s">
        <v>23</v>
      </c>
      <c r="F4" s="41">
        <f ca="1">IF(COUNTIFS(Распис!$B$4:$B$300,$A4,Распис!$C$4:$C$300,"&lt;="&amp;F$1,Распис!$D$4:$D$300,"&gt;="&amp;F$1)&gt;0,SUMIFS(Распис!$F$4:$F$300,Распис!$B$4:$B$300,$A4,Распис!$C$4:$C$300,"&lt;="&amp;F$1,Распис!$D$4:$D$300,"&gt;="&amp;F$1),SUMIF(База!$B$3:$B$305,$A4,База!$F$3:$F$152))</f>
        <v>5</v>
      </c>
      <c r="G4" s="41">
        <f ca="1">IF(COUNTIFS(Распис!$B$4:$B$300,$A4,Распис!$C$4:$C$300,"&lt;="&amp;G$1,Распис!$D$4:$D$300,"&gt;="&amp;G$1)&gt;0,SUMIFS(Распис!$G$4:$G$300,Распис!$B$4:$B$300,$A4,Распис!$C$4:$C$300,"&lt;="&amp;G$1,Распис!$D$4:$D$300,"&gt;="&amp;G$1),SUMIF(База!$B$3:$B$305,$A4,База!$G$3:$G$152))</f>
        <v>6</v>
      </c>
      <c r="H4" s="41">
        <f ca="1">IF(COUNTIFS(Распис!$B$4:$B$300,$A4,Распис!$C$4:$C$300,"&lt;="&amp;H$1,Распис!$D$4:$D$300,"&gt;="&amp;H$1)&gt;0,SUMIFS(Распис!$H$4:$H$300,Распис!$B$4:$B$300,$A4,Распис!$C$4:$C$300,"&lt;="&amp;H$1,Распис!$D$4:$D$300,"&gt;="&amp;H$1),SUMIF(База!$B$3:$B$305,$A4,База!$H$3:$H$152))</f>
        <v>6</v>
      </c>
      <c r="I4" s="41">
        <f ca="1">IF(COUNTIFS(Распис!$B$4:$B$300,$A4,Распис!$C$4:$C$300,"&lt;="&amp;I$1,Распис!$D$4:$D$300,"&gt;="&amp;I$1)&gt;0,SUMIFS(Распис!$I$4:$I$300,Распис!$B$4:$B$300,$A4,Распис!$C$4:$C$300,"&lt;="&amp;I$1,Распис!$D$4:$D$300,"&gt;="&amp;I$1),SUMIF(База!$B$3:$B$305,$A4,База!$I$3:$I$152))</f>
        <v>0</v>
      </c>
      <c r="J4" s="41">
        <f ca="1">IF(COUNTIFS(Распис!$B$4:$B$300,$A4,Распис!$C$4:$C$300,"&lt;="&amp;J$1,Распис!$D$4:$D$300,"&gt;="&amp;J$1)&gt;0,SUMIFS(Распис!$J$4:$J$300,Распис!$B$4:$B$300,$A4,Распис!$C$4:$C$300,"&lt;="&amp;J$1,Распис!$D$4:$D$300,"&gt;="&amp;J$1),SUMIF(База!$B$3:$B$305,$A4,База!$J$3:$J$152))</f>
        <v>3</v>
      </c>
      <c r="K4" s="41">
        <f ca="1">IF(COUNTIFS(Распис!$B$4:$B$300,$A4,Распис!$C$4:$C$300,"&lt;="&amp;K$1,Распис!$D$4:$D$300,"&gt;="&amp;K$1)&gt;0,SUMIFS(Распис!$K$4:$K$300,Распис!$B$4:$B$300,$A4,Распис!$C$4:$C$300,"&lt;="&amp;K$1,Распис!$D$4:$D$300,"&gt;="&amp;K$1),SUMIF(База!$B$3:$B$305,$A4,База!$K$3:$K$152))</f>
        <v>4</v>
      </c>
      <c r="L4" s="41" t="s">
        <v>23</v>
      </c>
      <c r="M4" s="41">
        <f ca="1">IF(COUNTIFS(Распис!$B$4:$B$300,$A4,Распис!$C$4:$C$300,"&lt;="&amp;M$1,Распис!$D$4:$D$300,"&gt;="&amp;M$1)&gt;0,SUMIFS(Распис!$F$4:$F$300,Распис!$B$4:$B$300,$A4,Распис!$C$4:$C$300,"&lt;="&amp;M$1,Распис!$D$4:$D$300,"&gt;="&amp;M$1),SUMIF(База!$B$3:$B$305,$A4,База!$F$3:$F$152))</f>
        <v>5</v>
      </c>
      <c r="N4" s="41">
        <f ca="1">IF(COUNTIFS(Распис!$B$4:$B$300,$A4,Распис!$C$4:$C$300,"&lt;="&amp;N$1,Распис!$D$4:$D$300,"&gt;="&amp;N$1)&gt;0,SUMIFS(Распис!$G$4:$G$300,Распис!$B$4:$B$300,$A4,Распис!$C$4:$C$300,"&lt;="&amp;N$1,Распис!$D$4:$D$300,"&gt;="&amp;N$1),SUMIF(База!$B$3:$B$305,$A4,База!$G$3:$G$152))</f>
        <v>6</v>
      </c>
      <c r="O4" s="41">
        <f ca="1">IF(COUNTIFS(Распис!$B$4:$B$300,$A4,Распис!$C$4:$C$300,"&lt;="&amp;O$1,Распис!$D$4:$D$300,"&gt;="&amp;O$1)&gt;0,SUMIFS(Распис!$H$4:$H$300,Распис!$B$4:$B$300,$A4,Распис!$C$4:$C$300,"&lt;="&amp;O$1,Распис!$D$4:$D$300,"&gt;="&amp;O$1),SUMIF(База!$B$3:$B$305,$A4,База!$H$3:$H$152))</f>
        <v>6</v>
      </c>
      <c r="P4" s="41">
        <f ca="1">IF(COUNTIFS(Распис!$B$4:$B$300,$A4,Распис!$C$4:$C$300,"&lt;="&amp;P$1,Распис!$D$4:$D$300,"&gt;="&amp;P$1)&gt;0,SUMIFS(Распис!$I$4:$I$300,Распис!$B$4:$B$300,$A4,Распис!$C$4:$C$300,"&lt;="&amp;P$1,Распис!$D$4:$D$300,"&gt;="&amp;P$1),SUMIF(База!$B$3:$B$305,$A4,База!$I$3:$I$152))</f>
        <v>0</v>
      </c>
      <c r="Q4" s="41">
        <f ca="1">IF(COUNTIFS(Распис!$B$4:$B$300,$A4,Распис!$C$4:$C$300,"&lt;="&amp;Q$1,Распис!$D$4:$D$300,"&gt;="&amp;Q$1)&gt;0,SUMIFS(Распис!$J$4:$J$300,Распис!$B$4:$B$300,$A4,Распис!$C$4:$C$300,"&lt;="&amp;Q$1,Распис!$D$4:$D$300,"&gt;="&amp;Q$1),SUMIF(База!$B$3:$B$305,$A4,База!$J$3:$J$152))</f>
        <v>3</v>
      </c>
      <c r="R4" s="41">
        <f ca="1">IF(COUNTIFS(Распис!$B$4:$B$300,$A4,Распис!$C$4:$C$300,"&lt;="&amp;R$1,Распис!$D$4:$D$300,"&gt;="&amp;R$1)&gt;0,SUMIFS(Распис!$K$4:$K$300,Распис!$B$4:$B$300,$A4,Распис!$C$4:$C$300,"&lt;="&amp;R$1,Распис!$D$4:$D$300,"&gt;="&amp;R$1),SUMIF(База!$B$3:$B$305,$A4,База!$K$3:$K$152))</f>
        <v>4</v>
      </c>
      <c r="S4" s="41" t="s">
        <v>23</v>
      </c>
      <c r="T4" s="41">
        <f ca="1">IF(COUNTIFS(Распис!$B$4:$B$300,$A4,Распис!$C$4:$C$300,"&lt;="&amp;T$1,Распис!$D$4:$D$300,"&gt;="&amp;T$1)&gt;0,SUMIFS(Распис!$F$4:$F$300,Распис!$B$4:$B$300,$A4,Распис!$C$4:$C$300,"&lt;="&amp;T$1,Распис!$D$4:$D$300,"&gt;="&amp;T$1),SUMIF(База!$B$3:$B$305,$A4,База!$F$3:$F$152))</f>
        <v>5</v>
      </c>
      <c r="U4" s="41">
        <f ca="1">IF(COUNTIFS(Распис!$B$4:$B$300,$A4,Распис!$C$4:$C$300,"&lt;="&amp;U$1,Распис!$D$4:$D$300,"&gt;="&amp;U$1)&gt;0,SUMIFS(Распис!$G$4:$G$300,Распис!$B$4:$B$300,$A4,Распис!$C$4:$C$300,"&lt;="&amp;U$1,Распис!$D$4:$D$300,"&gt;="&amp;U$1),SUMIF(База!$B$3:$B$305,$A4,База!$G$3:$G$152))</f>
        <v>6</v>
      </c>
      <c r="V4" s="41">
        <f ca="1">IF(COUNTIFS(Распис!$B$4:$B$300,$A4,Распис!$C$4:$C$300,"&lt;="&amp;V$1,Распис!$D$4:$D$300,"&gt;="&amp;V$1)&gt;0,SUMIFS(Распис!$H$4:$H$300,Распис!$B$4:$B$300,$A4,Распис!$C$4:$C$300,"&lt;="&amp;V$1,Распис!$D$4:$D$300,"&gt;="&amp;V$1),SUMIF(База!$B$3:$B$305,$A4,База!$H$3:$H$152))</f>
        <v>6</v>
      </c>
      <c r="W4" s="41">
        <f ca="1">IF(COUNTIFS(Распис!$B$4:$B$300,$A4,Распис!$C$4:$C$300,"&lt;="&amp;W$1,Распис!$D$4:$D$300,"&gt;="&amp;W$1)&gt;0,SUMIFS(Распис!$I$4:$I$300,Распис!$B$4:$B$300,$A4,Распис!$C$4:$C$300,"&lt;="&amp;W$1,Распис!$D$4:$D$300,"&gt;="&amp;W$1),SUMIF(База!$B$3:$B$305,$A4,База!$I$3:$I$152))</f>
        <v>0</v>
      </c>
      <c r="X4" s="41">
        <f ca="1">IF(COUNTIFS(Распис!$B$4:$B$300,$A4,Распис!$C$4:$C$300,"&lt;="&amp;X$1,Распис!$D$4:$D$300,"&gt;="&amp;X$1)&gt;0,SUMIFS(Распис!$J$4:$J$300,Распис!$B$4:$B$300,$A4,Распис!$C$4:$C$300,"&lt;="&amp;X$1,Распис!$D$4:$D$300,"&gt;="&amp;X$1),SUMIF(База!$B$3:$B$305,$A4,База!$J$3:$J$152))</f>
        <v>3</v>
      </c>
      <c r="Y4" s="41">
        <f ca="1">IF(COUNTIFS(Распис!$B$4:$B$300,$A4,Распис!$C$4:$C$300,"&lt;="&amp;Y$1,Распис!$D$4:$D$300,"&gt;="&amp;Y$1)&gt;0,SUMIFS(Распис!$K$4:$K$300,Распис!$B$4:$B$300,$A4,Распис!$C$4:$C$300,"&lt;="&amp;Y$1,Распис!$D$4:$D$300,"&gt;="&amp;Y$1),SUMIF(База!$B$3:$B$305,$A4,База!$K$3:$K$152))</f>
        <v>4</v>
      </c>
      <c r="Z4" s="41" t="s">
        <v>23</v>
      </c>
      <c r="AA4" s="41">
        <f ca="1">IF(COUNTIFS(Распис!$B$4:$B$300,$A4,Распис!$C$4:$C$300,"&lt;="&amp;AA$1,Распис!$D$4:$D$300,"&gt;="&amp;AA$1)&gt;0,SUMIFS(Распис!$F$4:$F$300,Распис!$B$4:$B$300,$A4,Распис!$C$4:$C$300,"&lt;="&amp;AA$1,Распис!$D$4:$D$300,"&gt;="&amp;AA$1),SUMIF(База!$B$3:$B$305,$A4,База!$F$3:$F$152))</f>
        <v>5</v>
      </c>
      <c r="AB4" s="41">
        <f ca="1">IF(COUNTIFS(Распис!$B$4:$B$300,$A4,Распис!$C$4:$C$300,"&lt;="&amp;AB$1,Распис!$D$4:$D$300,"&gt;="&amp;AB$1)&gt;0,SUMIFS(Распис!$G$4:$G$300,Распис!$B$4:$B$300,$A4,Распис!$C$4:$C$300,"&lt;="&amp;AB$1,Распис!$D$4:$D$300,"&gt;="&amp;AB$1),SUMIF(База!$B$3:$B$305,$A4,База!$G$3:$G$152))</f>
        <v>6</v>
      </c>
      <c r="AC4" s="41">
        <f ca="1">IF(COUNTIFS(Распис!$B$4:$B$300,$A4,Распис!$C$4:$C$300,"&lt;="&amp;AC$1,Распис!$D$4:$D$300,"&gt;="&amp;AC$1)&gt;0,SUMIFS(Распис!$H$4:$H$300,Распис!$B$4:$B$300,$A4,Распис!$C$4:$C$300,"&lt;="&amp;AC$1,Распис!$D$4:$D$300,"&gt;="&amp;AC$1),SUMIF(База!$B$3:$B$305,$A4,База!$H$3:$H$152))</f>
        <v>6</v>
      </c>
      <c r="AD4" s="15"/>
      <c r="AE4" s="15"/>
      <c r="AF4" s="15"/>
      <c r="AG4" s="15">
        <f t="shared" ref="AG4:AG67" ca="1" si="2">SUM(B4:AF4)</f>
        <v>96</v>
      </c>
      <c r="AH4" s="128">
        <f ca="1">AG4-SUMIFS(Распред!$G$4:$G$300,Распред!$B$4:$B$300,"февраль",Распред!$F$4:$F$300,A4)</f>
        <v>96</v>
      </c>
      <c r="AI4" s="128">
        <f ca="1">AH4+(COUNTIF(B4:AF4,"КД")+SUMIFS(Распред!$AH$4:$AH$300,Распред!$F$4:$F$300,A4,Распред!$B$4:$B$300,"февраль"))*4</f>
        <v>96</v>
      </c>
      <c r="AJ4" s="128">
        <f t="shared" ref="AJ4:AJ67" ca="1" si="3">MAX(0,AI4-COUNTIFS(B4:AC4,"&lt;&gt;П",B4:AC4,"&lt;&gt;В",B4:AC4,"&lt;&gt;Н")*4)</f>
        <v>0</v>
      </c>
      <c r="AK4" s="128">
        <f t="shared" ref="AK4:AK67" ca="1" si="4">AH4-AJ4</f>
        <v>96</v>
      </c>
      <c r="AL4" s="128">
        <f>SUMIFS(Распред!$K$4:$K$300,Распред!$B$4:$B$300,"февраль",Распред!$J$4:$J$300,A4)+SUMIFS(Распред!$M$4:$M$300,Распред!$B$4:$B$300,"февраль",Распред!$L$4:$L$300,A4)+SUMIFS(Распред!$O$4:$O$300,Распред!$B$4:$B$300,"февраль",Распред!$N$4:$N$300,A4)+SUMIFS(Распред!$Q$4:$Q$300,Распред!$B$4:$B$300,"февраль",Распред!$P$4:$P$300,A4)+SUMIFS(Распред!$S$4:$S$300,Распред!$B$4:$B$300,"февраль",Распред!$R$4:$R$300,A4)+SUMIFS(Распред!$U$4:$U$300,Распред!$B$4:$B$300,"февраль",Распред!$T$4:$T$300,A4)+SUMIFS(Распред!$W$4:$W$300,Распред!$B$4:$B$300,"февраль",Распред!$V$4:$V$300,A4)+SUMIFS(Распред!$Y$4:$Y$300,Распред!$B$4:$B$300,"февраль",Распред!$X$4:$X$300,A4)+SUMIFS(Распред!$AA$4:$AA$300,Распред!$B$4:$B$300,"февраль",Распред!$Z$4:$Z$300,A4)+SUMIFS(Распред!$AC$4:$AC$300,Распред!$B$4:$B$300,"февраль",Распред!$AB$4:$AB$300,A4)</f>
        <v>0</v>
      </c>
      <c r="AM4" s="128">
        <f t="shared" ref="AM4:AM67" ca="1" si="5">AJ4+AK4+AL4</f>
        <v>96</v>
      </c>
      <c r="AN4" s="128">
        <f ca="1">MAX(MIN(AI4-AJ4,96)+AL4+AJ4-96,0)</f>
        <v>0</v>
      </c>
      <c r="AO4" s="128">
        <f t="shared" ref="AO4:AO67" ca="1" si="6">ROUND(AN4/72*60,0)</f>
        <v>0</v>
      </c>
      <c r="AP4" s="128">
        <f>январь!AP4</f>
        <v>215000</v>
      </c>
      <c r="AQ4" s="128">
        <f t="shared" ref="AQ4:AQ64" ca="1" si="7">ROUND(AO4%*AP4,0)</f>
        <v>0</v>
      </c>
      <c r="AR4" s="15"/>
      <c r="AS4" s="208">
        <f t="shared" ref="AS4:AS67" ca="1" si="8">AQ4-AR4</f>
        <v>0</v>
      </c>
    </row>
    <row r="5" spans="1:45" x14ac:dyDescent="0.25">
      <c r="A5" s="207" t="str">
        <f>База!B5</f>
        <v>Алтайбаев Арман</v>
      </c>
      <c r="B5" s="41">
        <f ca="1">IF(COUNTIFS(Распис!$B$4:$B$300,$A5,Распис!$C$4:$C$300,"&lt;="&amp;B$1,Распис!$D$4:$D$300,"&gt;="&amp;B$1)&gt;0,SUMIFS(Распис!$I$4:$I$300,Распис!$B$4:$B$300,$A5,Распис!$C$4:$C$300,"&lt;="&amp;B$1,Распис!$D$4:$D$300,"&gt;="&amp;B$1),SUMIF(База!$B$3:$B$305,$A5,База!$I$3:$I$152))</f>
        <v>4</v>
      </c>
      <c r="C5" s="41">
        <f ca="1">IF(COUNTIFS(Распис!$B$4:$B$300,$A5,Распис!$C$4:$C$300,"&lt;="&amp;C$1,Распис!$D$4:$D$300,"&gt;="&amp;C$1)&gt;0,SUMIFS(Распис!$J$4:$J$300,Распис!$B$4:$B$300,$A5,Распис!$C$4:$C$300,"&lt;="&amp;C$1,Распис!$D$4:$D$300,"&gt;="&amp;C$1),SUMIF(База!$B$3:$B$305,$A5,База!$J$3:$J$152))</f>
        <v>4</v>
      </c>
      <c r="D5" s="41">
        <f ca="1">IF(COUNTIFS(Распис!$B$4:$B$300,$A5,Распис!$C$4:$C$300,"&lt;="&amp;D$1,Распис!$D$4:$D$300,"&gt;="&amp;D$1)&gt;0,SUMIFS(Распис!$K$4:$K$300,Распис!$B$4:$B$300,$A5,Распис!$C$4:$C$300,"&lt;="&amp;D$1,Распис!$D$4:$D$300,"&gt;="&amp;D$1),SUMIF(База!$B$3:$B$305,$A5,База!$K$3:$K$152))</f>
        <v>4</v>
      </c>
      <c r="E5" s="41" t="s">
        <v>23</v>
      </c>
      <c r="F5" s="41">
        <f ca="1">IF(COUNTIFS(Распис!$B$4:$B$300,$A5,Распис!$C$4:$C$300,"&lt;="&amp;F$1,Распис!$D$4:$D$300,"&gt;="&amp;F$1)&gt;0,SUMIFS(Распис!$F$4:$F$300,Распис!$B$4:$B$300,$A5,Распис!$C$4:$C$300,"&lt;="&amp;F$1,Распис!$D$4:$D$300,"&gt;="&amp;F$1),SUMIF(База!$B$3:$B$305,$A5,База!$F$3:$F$152))</f>
        <v>2</v>
      </c>
      <c r="G5" s="41">
        <f ca="1">IF(COUNTIFS(Распис!$B$4:$B$300,$A5,Распис!$C$4:$C$300,"&lt;="&amp;G$1,Распис!$D$4:$D$300,"&gt;="&amp;G$1)&gt;0,SUMIFS(Распис!$G$4:$G$300,Распис!$B$4:$B$300,$A5,Распис!$C$4:$C$300,"&lt;="&amp;G$1,Распис!$D$4:$D$300,"&gt;="&amp;G$1),SUMIF(База!$B$3:$B$305,$A5,База!$G$3:$G$152))</f>
        <v>5</v>
      </c>
      <c r="H5" s="41">
        <f ca="1">IF(COUNTIFS(Распис!$B$4:$B$300,$A5,Распис!$C$4:$C$300,"&lt;="&amp;H$1,Распис!$D$4:$D$300,"&gt;="&amp;H$1)&gt;0,SUMIFS(Распис!$H$4:$H$300,Распис!$B$4:$B$300,$A5,Распис!$C$4:$C$300,"&lt;="&amp;H$1,Распис!$D$4:$D$300,"&gt;="&amp;H$1),SUMIF(База!$B$3:$B$305,$A5,База!$H$3:$H$152))</f>
        <v>0</v>
      </c>
      <c r="I5" s="41">
        <f ca="1">IF(COUNTIFS(Распис!$B$4:$B$300,$A5,Распис!$C$4:$C$300,"&lt;="&amp;I$1,Распис!$D$4:$D$300,"&gt;="&amp;I$1)&gt;0,SUMIFS(Распис!$I$4:$I$300,Распис!$B$4:$B$300,$A5,Распис!$C$4:$C$300,"&lt;="&amp;I$1,Распис!$D$4:$D$300,"&gt;="&amp;I$1),SUMIF(База!$B$3:$B$305,$A5,База!$I$3:$I$152))</f>
        <v>4</v>
      </c>
      <c r="J5" s="41">
        <f ca="1">IF(COUNTIFS(Распис!$B$4:$B$300,$A5,Распис!$C$4:$C$300,"&lt;="&amp;J$1,Распис!$D$4:$D$300,"&gt;="&amp;J$1)&gt;0,SUMIFS(Распис!$J$4:$J$300,Распис!$B$4:$B$300,$A5,Распис!$C$4:$C$300,"&lt;="&amp;J$1,Распис!$D$4:$D$300,"&gt;="&amp;J$1),SUMIF(База!$B$3:$B$305,$A5,База!$J$3:$J$152))</f>
        <v>4</v>
      </c>
      <c r="K5" s="41">
        <f ca="1">IF(COUNTIFS(Распис!$B$4:$B$300,$A5,Распис!$C$4:$C$300,"&lt;="&amp;K$1,Распис!$D$4:$D$300,"&gt;="&amp;K$1)&gt;0,SUMIFS(Распис!$K$4:$K$300,Распис!$B$4:$B$300,$A5,Распис!$C$4:$C$300,"&lt;="&amp;K$1,Распис!$D$4:$D$300,"&gt;="&amp;K$1),SUMIF(База!$B$3:$B$305,$A5,База!$K$3:$K$152))</f>
        <v>4</v>
      </c>
      <c r="L5" s="41" t="s">
        <v>23</v>
      </c>
      <c r="M5" s="41">
        <f ca="1">IF(COUNTIFS(Распис!$B$4:$B$300,$A5,Распис!$C$4:$C$300,"&lt;="&amp;M$1,Распис!$D$4:$D$300,"&gt;="&amp;M$1)&gt;0,SUMIFS(Распис!$F$4:$F$300,Распис!$B$4:$B$300,$A5,Распис!$C$4:$C$300,"&lt;="&amp;M$1,Распис!$D$4:$D$300,"&gt;="&amp;M$1),SUMIF(База!$B$3:$B$305,$A5,База!$F$3:$F$152))</f>
        <v>2</v>
      </c>
      <c r="N5" s="41">
        <f ca="1">IF(COUNTIFS(Распис!$B$4:$B$300,$A5,Распис!$C$4:$C$300,"&lt;="&amp;N$1,Распис!$D$4:$D$300,"&gt;="&amp;N$1)&gt;0,SUMIFS(Распис!$G$4:$G$300,Распис!$B$4:$B$300,$A5,Распис!$C$4:$C$300,"&lt;="&amp;N$1,Распис!$D$4:$D$300,"&gt;="&amp;N$1),SUMIF(База!$B$3:$B$305,$A5,База!$G$3:$G$152))</f>
        <v>5</v>
      </c>
      <c r="O5" s="41">
        <f ca="1">IF(COUNTIFS(Распис!$B$4:$B$300,$A5,Распис!$C$4:$C$300,"&lt;="&amp;O$1,Распис!$D$4:$D$300,"&gt;="&amp;O$1)&gt;0,SUMIFS(Распис!$H$4:$H$300,Распис!$B$4:$B$300,$A5,Распис!$C$4:$C$300,"&lt;="&amp;O$1,Распис!$D$4:$D$300,"&gt;="&amp;O$1),SUMIF(База!$B$3:$B$305,$A5,База!$H$3:$H$152))</f>
        <v>0</v>
      </c>
      <c r="P5" s="41">
        <f ca="1">IF(COUNTIFS(Распис!$B$4:$B$300,$A5,Распис!$C$4:$C$300,"&lt;="&amp;P$1,Распис!$D$4:$D$300,"&gt;="&amp;P$1)&gt;0,SUMIFS(Распис!$I$4:$I$300,Распис!$B$4:$B$300,$A5,Распис!$C$4:$C$300,"&lt;="&amp;P$1,Распис!$D$4:$D$300,"&gt;="&amp;P$1),SUMIF(База!$B$3:$B$305,$A5,База!$I$3:$I$152))</f>
        <v>4</v>
      </c>
      <c r="Q5" s="41">
        <f ca="1">IF(COUNTIFS(Распис!$B$4:$B$300,$A5,Распис!$C$4:$C$300,"&lt;="&amp;Q$1,Распис!$D$4:$D$300,"&gt;="&amp;Q$1)&gt;0,SUMIFS(Распис!$J$4:$J$300,Распис!$B$4:$B$300,$A5,Распис!$C$4:$C$300,"&lt;="&amp;Q$1,Распис!$D$4:$D$300,"&gt;="&amp;Q$1),SUMIF(База!$B$3:$B$305,$A5,База!$J$3:$J$152))</f>
        <v>4</v>
      </c>
      <c r="R5" s="41">
        <f ca="1">IF(COUNTIFS(Распис!$B$4:$B$300,$A5,Распис!$C$4:$C$300,"&lt;="&amp;R$1,Распис!$D$4:$D$300,"&gt;="&amp;R$1)&gt;0,SUMIFS(Распис!$K$4:$K$300,Распис!$B$4:$B$300,$A5,Распис!$C$4:$C$300,"&lt;="&amp;R$1,Распис!$D$4:$D$300,"&gt;="&amp;R$1),SUMIF(База!$B$3:$B$305,$A5,База!$K$3:$K$152))</f>
        <v>4</v>
      </c>
      <c r="S5" s="41" t="s">
        <v>23</v>
      </c>
      <c r="T5" s="41">
        <f ca="1">IF(COUNTIFS(Распис!$B$4:$B$300,$A5,Распис!$C$4:$C$300,"&lt;="&amp;T$1,Распис!$D$4:$D$300,"&gt;="&amp;T$1)&gt;0,SUMIFS(Распис!$F$4:$F$300,Распис!$B$4:$B$300,$A5,Распис!$C$4:$C$300,"&lt;="&amp;T$1,Распис!$D$4:$D$300,"&gt;="&amp;T$1),SUMIF(База!$B$3:$B$305,$A5,База!$F$3:$F$152))</f>
        <v>2</v>
      </c>
      <c r="U5" s="41">
        <f ca="1">IF(COUNTIFS(Распис!$B$4:$B$300,$A5,Распис!$C$4:$C$300,"&lt;="&amp;U$1,Распис!$D$4:$D$300,"&gt;="&amp;U$1)&gt;0,SUMIFS(Распис!$G$4:$G$300,Распис!$B$4:$B$300,$A5,Распис!$C$4:$C$300,"&lt;="&amp;U$1,Распис!$D$4:$D$300,"&gt;="&amp;U$1),SUMIF(База!$B$3:$B$305,$A5,База!$G$3:$G$152))</f>
        <v>5</v>
      </c>
      <c r="V5" s="41">
        <f ca="1">IF(COUNTIFS(Распис!$B$4:$B$300,$A5,Распис!$C$4:$C$300,"&lt;="&amp;V$1,Распис!$D$4:$D$300,"&gt;="&amp;V$1)&gt;0,SUMIFS(Распис!$H$4:$H$300,Распис!$B$4:$B$300,$A5,Распис!$C$4:$C$300,"&lt;="&amp;V$1,Распис!$D$4:$D$300,"&gt;="&amp;V$1),SUMIF(База!$B$3:$B$305,$A5,База!$H$3:$H$152))</f>
        <v>0</v>
      </c>
      <c r="W5" s="41">
        <f ca="1">IF(COUNTIFS(Распис!$B$4:$B$300,$A5,Распис!$C$4:$C$300,"&lt;="&amp;W$1,Распис!$D$4:$D$300,"&gt;="&amp;W$1)&gt;0,SUMIFS(Распис!$I$4:$I$300,Распис!$B$4:$B$300,$A5,Распис!$C$4:$C$300,"&lt;="&amp;W$1,Распис!$D$4:$D$300,"&gt;="&amp;W$1),SUMIF(База!$B$3:$B$305,$A5,База!$I$3:$I$152))</f>
        <v>4</v>
      </c>
      <c r="X5" s="41">
        <f ca="1">IF(COUNTIFS(Распис!$B$4:$B$300,$A5,Распис!$C$4:$C$300,"&lt;="&amp;X$1,Распис!$D$4:$D$300,"&gt;="&amp;X$1)&gt;0,SUMIFS(Распис!$J$4:$J$300,Распис!$B$4:$B$300,$A5,Распис!$C$4:$C$300,"&lt;="&amp;X$1,Распис!$D$4:$D$300,"&gt;="&amp;X$1),SUMIF(База!$B$3:$B$305,$A5,База!$J$3:$J$152))</f>
        <v>4</v>
      </c>
      <c r="Y5" s="41">
        <f ca="1">IF(COUNTIFS(Распис!$B$4:$B$300,$A5,Распис!$C$4:$C$300,"&lt;="&amp;Y$1,Распис!$D$4:$D$300,"&gt;="&amp;Y$1)&gt;0,SUMIFS(Распис!$K$4:$K$300,Распис!$B$4:$B$300,$A5,Распис!$C$4:$C$300,"&lt;="&amp;Y$1,Распис!$D$4:$D$300,"&gt;="&amp;Y$1),SUMIF(База!$B$3:$B$305,$A5,База!$K$3:$K$152))</f>
        <v>4</v>
      </c>
      <c r="Z5" s="41" t="s">
        <v>23</v>
      </c>
      <c r="AA5" s="41">
        <f ca="1">IF(COUNTIFS(Распис!$B$4:$B$300,$A5,Распис!$C$4:$C$300,"&lt;="&amp;AA$1,Распис!$D$4:$D$300,"&gt;="&amp;AA$1)&gt;0,SUMIFS(Распис!$F$4:$F$300,Распис!$B$4:$B$300,$A5,Распис!$C$4:$C$300,"&lt;="&amp;AA$1,Распис!$D$4:$D$300,"&gt;="&amp;AA$1),SUMIF(База!$B$3:$B$305,$A5,База!$F$3:$F$152))</f>
        <v>2</v>
      </c>
      <c r="AB5" s="41">
        <f ca="1">IF(COUNTIFS(Распис!$B$4:$B$300,$A5,Распис!$C$4:$C$300,"&lt;="&amp;AB$1,Распис!$D$4:$D$300,"&gt;="&amp;AB$1)&gt;0,SUMIFS(Распис!$G$4:$G$300,Распис!$B$4:$B$300,$A5,Распис!$C$4:$C$300,"&lt;="&amp;AB$1,Распис!$D$4:$D$300,"&gt;="&amp;AB$1),SUMIF(База!$B$3:$B$305,$A5,База!$G$3:$G$152))</f>
        <v>5</v>
      </c>
      <c r="AC5" s="41">
        <f ca="1">IF(COUNTIFS(Распис!$B$4:$B$300,$A5,Распис!$C$4:$C$300,"&lt;="&amp;AC$1,Распис!$D$4:$D$300,"&gt;="&amp;AC$1)&gt;0,SUMIFS(Распис!$H$4:$H$300,Распис!$B$4:$B$300,$A5,Распис!$C$4:$C$300,"&lt;="&amp;AC$1,Распис!$D$4:$D$300,"&gt;="&amp;AC$1),SUMIF(База!$B$3:$B$305,$A5,База!$H$3:$H$152))</f>
        <v>0</v>
      </c>
      <c r="AD5" s="15"/>
      <c r="AE5" s="15"/>
      <c r="AF5" s="15"/>
      <c r="AG5" s="15">
        <f t="shared" ca="1" si="2"/>
        <v>76</v>
      </c>
      <c r="AH5" s="128">
        <f ca="1">AG5-SUMIFS(Распред!$G$4:$G$300,Распред!$B$4:$B$300,"февраль",Распред!$F$4:$F$300,A5)</f>
        <v>76</v>
      </c>
      <c r="AI5" s="128">
        <f ca="1">AH5+(COUNTIF(B5:AF5,"КД")+SUMIFS(Распред!$AH$4:$AH$300,Распред!$F$4:$F$300,A5,Распред!$B$4:$B$300,"февраль"))*4</f>
        <v>76</v>
      </c>
      <c r="AJ5" s="128">
        <f t="shared" ca="1" si="3"/>
        <v>0</v>
      </c>
      <c r="AK5" s="128">
        <f t="shared" ca="1" si="4"/>
        <v>76</v>
      </c>
      <c r="AL5" s="128">
        <f>SUMIFS(Распред!$K$4:$K$300,Распред!$B$4:$B$300,"февраль",Распред!$J$4:$J$300,A5)+SUMIFS(Распред!$M$4:$M$300,Распред!$B$4:$B$300,"февраль",Распред!$L$4:$L$300,A5)+SUMIFS(Распред!$O$4:$O$300,Распред!$B$4:$B$300,"февраль",Распред!$N$4:$N$300,A5)+SUMIFS(Распред!$Q$4:$Q$300,Распред!$B$4:$B$300,"февраль",Распред!$P$4:$P$300,A5)+SUMIFS(Распред!$S$4:$S$300,Распред!$B$4:$B$300,"февраль",Распред!$R$4:$R$300,A5)+SUMIFS(Распред!$U$4:$U$300,Распред!$B$4:$B$300,"февраль",Распред!$T$4:$T$300,A5)+SUMIFS(Распред!$W$4:$W$300,Распред!$B$4:$B$300,"февраль",Распред!$V$4:$V$300,A5)+SUMIFS(Распред!$Y$4:$Y$300,Распред!$B$4:$B$300,"февраль",Распред!$X$4:$X$300,A5)+SUMIFS(Распред!$AA$4:$AA$300,Распред!$B$4:$B$300,"февраль",Распред!$Z$4:$Z$300,A5)+SUMIFS(Распред!$AC$4:$AC$300,Распред!$B$4:$B$300,"февраль",Распред!$AB$4:$AB$300,A5)</f>
        <v>0</v>
      </c>
      <c r="AM5" s="128">
        <f t="shared" ca="1" si="5"/>
        <v>76</v>
      </c>
      <c r="AN5" s="128">
        <f t="shared" ref="AN5:AN67" ca="1" si="9">MAX(MIN(AI5-AJ5,96)+AL5+AJ5-96,0)</f>
        <v>0</v>
      </c>
      <c r="AO5" s="128">
        <f t="shared" ca="1" si="6"/>
        <v>0</v>
      </c>
      <c r="AP5" s="128">
        <f>январь!AP5</f>
        <v>286000</v>
      </c>
      <c r="AQ5" s="128">
        <f t="shared" ca="1" si="7"/>
        <v>0</v>
      </c>
      <c r="AR5" s="15"/>
      <c r="AS5" s="208">
        <f t="shared" ca="1" si="8"/>
        <v>0</v>
      </c>
    </row>
    <row r="6" spans="1:45" x14ac:dyDescent="0.25">
      <c r="A6" s="207" t="str">
        <f>База!B6</f>
        <v xml:space="preserve">Ахметов Ақжол </v>
      </c>
      <c r="B6" s="41">
        <f>IF(COUNTIFS(Распис!$B$4:$B$300,$A6,Распис!$C$4:$C$300,"&lt;="&amp;B$1,Распис!$D$4:$D$300,"&gt;="&amp;B$1)&gt;0,SUMIFS(Распис!$I$4:$I$300,Распис!$B$4:$B$300,$A6,Распис!$C$4:$C$300,"&lt;="&amp;B$1,Распис!$D$4:$D$300,"&gt;="&amp;B$1),SUMIF(База!$B$3:$B$305,$A6,База!$I$3:$I$152))</f>
        <v>4</v>
      </c>
      <c r="C6" s="41">
        <f>IF(COUNTIFS(Распис!$B$4:$B$300,$A6,Распис!$C$4:$C$300,"&lt;="&amp;C$1,Распис!$D$4:$D$300,"&gt;="&amp;C$1)&gt;0,SUMIFS(Распис!$J$4:$J$300,Распис!$B$4:$B$300,$A6,Распис!$C$4:$C$300,"&lt;="&amp;C$1,Распис!$D$4:$D$300,"&gt;="&amp;C$1),SUMIF(База!$B$3:$B$305,$A6,База!$J$3:$J$152))</f>
        <v>4</v>
      </c>
      <c r="D6" s="41">
        <f>IF(COUNTIFS(Распис!$B$4:$B$300,$A6,Распис!$C$4:$C$300,"&lt;="&amp;D$1,Распис!$D$4:$D$300,"&gt;="&amp;D$1)&gt;0,SUMIFS(Распис!$K$4:$K$300,Распис!$B$4:$B$300,$A6,Распис!$C$4:$C$300,"&lt;="&amp;D$1,Распис!$D$4:$D$300,"&gt;="&amp;D$1),SUMIF(База!$B$3:$B$305,$A6,База!$K$3:$K$152))</f>
        <v>0</v>
      </c>
      <c r="E6" s="41" t="s">
        <v>23</v>
      </c>
      <c r="F6" s="41">
        <f>IF(COUNTIFS(Распис!$B$4:$B$300,$A6,Распис!$C$4:$C$300,"&lt;="&amp;F$1,Распис!$D$4:$D$300,"&gt;="&amp;F$1)&gt;0,SUMIFS(Распис!$F$4:$F$300,Распис!$B$4:$B$300,$A6,Распис!$C$4:$C$300,"&lt;="&amp;F$1,Распис!$D$4:$D$300,"&gt;="&amp;F$1),SUMIF(База!$B$3:$B$305,$A6,База!$F$3:$F$152))</f>
        <v>3</v>
      </c>
      <c r="G6" s="41">
        <f>IF(COUNTIFS(Распис!$B$4:$B$300,$A6,Распис!$C$4:$C$300,"&lt;="&amp;G$1,Распис!$D$4:$D$300,"&gt;="&amp;G$1)&gt;0,SUMIFS(Распис!$G$4:$G$300,Распис!$B$4:$B$300,$A6,Распис!$C$4:$C$300,"&lt;="&amp;G$1,Распис!$D$4:$D$300,"&gt;="&amp;G$1),SUMIF(База!$B$3:$B$305,$A6,База!$G$3:$G$152))</f>
        <v>5</v>
      </c>
      <c r="H6" s="41">
        <f>IF(COUNTIFS(Распис!$B$4:$B$300,$A6,Распис!$C$4:$C$300,"&lt;="&amp;H$1,Распис!$D$4:$D$300,"&gt;="&amp;H$1)&gt;0,SUMIFS(Распис!$H$4:$H$300,Распис!$B$4:$B$300,$A6,Распис!$C$4:$C$300,"&lt;="&amp;H$1,Распис!$D$4:$D$300,"&gt;="&amp;H$1),SUMIF(База!$B$3:$B$305,$A6,База!$H$3:$H$152))</f>
        <v>5</v>
      </c>
      <c r="I6" s="41">
        <f>IF(COUNTIFS(Распис!$B$4:$B$300,$A6,Распис!$C$4:$C$300,"&lt;="&amp;I$1,Распис!$D$4:$D$300,"&gt;="&amp;I$1)&gt;0,SUMIFS(Распис!$I$4:$I$300,Распис!$B$4:$B$300,$A6,Распис!$C$4:$C$300,"&lt;="&amp;I$1,Распис!$D$4:$D$300,"&gt;="&amp;I$1),SUMIF(База!$B$3:$B$305,$A6,База!$I$3:$I$152))</f>
        <v>4</v>
      </c>
      <c r="J6" s="41">
        <f>IF(COUNTIFS(Распис!$B$4:$B$300,$A6,Распис!$C$4:$C$300,"&lt;="&amp;J$1,Распис!$D$4:$D$300,"&gt;="&amp;J$1)&gt;0,SUMIFS(Распис!$J$4:$J$300,Распис!$B$4:$B$300,$A6,Распис!$C$4:$C$300,"&lt;="&amp;J$1,Распис!$D$4:$D$300,"&gt;="&amp;J$1),SUMIF(База!$B$3:$B$305,$A6,База!$J$3:$J$152))</f>
        <v>4</v>
      </c>
      <c r="K6" s="41">
        <f>IF(COUNTIFS(Распис!$B$4:$B$300,$A6,Распис!$C$4:$C$300,"&lt;="&amp;K$1,Распис!$D$4:$D$300,"&gt;="&amp;K$1)&gt;0,SUMIFS(Распис!$K$4:$K$300,Распис!$B$4:$B$300,$A6,Распис!$C$4:$C$300,"&lt;="&amp;K$1,Распис!$D$4:$D$300,"&gt;="&amp;K$1),SUMIF(База!$B$3:$B$305,$A6,База!$K$3:$K$152))</f>
        <v>0</v>
      </c>
      <c r="L6" s="41" t="s">
        <v>23</v>
      </c>
      <c r="M6" s="41">
        <f>IF(COUNTIFS(Распис!$B$4:$B$300,$A6,Распис!$C$4:$C$300,"&lt;="&amp;M$1,Распис!$D$4:$D$300,"&gt;="&amp;M$1)&gt;0,SUMIFS(Распис!$F$4:$F$300,Распис!$B$4:$B$300,$A6,Распис!$C$4:$C$300,"&lt;="&amp;M$1,Распис!$D$4:$D$300,"&gt;="&amp;M$1),SUMIF(База!$B$3:$B$305,$A6,База!$F$3:$F$152))</f>
        <v>3</v>
      </c>
      <c r="N6" s="41">
        <f>IF(COUNTIFS(Распис!$B$4:$B$300,$A6,Распис!$C$4:$C$300,"&lt;="&amp;N$1,Распис!$D$4:$D$300,"&gt;="&amp;N$1)&gt;0,SUMIFS(Распис!$G$4:$G$300,Распис!$B$4:$B$300,$A6,Распис!$C$4:$C$300,"&lt;="&amp;N$1,Распис!$D$4:$D$300,"&gt;="&amp;N$1),SUMIF(База!$B$3:$B$305,$A6,База!$G$3:$G$152))</f>
        <v>5</v>
      </c>
      <c r="O6" s="41">
        <f>IF(COUNTIFS(Распис!$B$4:$B$300,$A6,Распис!$C$4:$C$300,"&lt;="&amp;O$1,Распис!$D$4:$D$300,"&gt;="&amp;O$1)&gt;0,SUMIFS(Распис!$H$4:$H$300,Распис!$B$4:$B$300,$A6,Распис!$C$4:$C$300,"&lt;="&amp;O$1,Распис!$D$4:$D$300,"&gt;="&amp;O$1),SUMIF(База!$B$3:$B$305,$A6,База!$H$3:$H$152))</f>
        <v>5</v>
      </c>
      <c r="P6" s="41">
        <f>IF(COUNTIFS(Распис!$B$4:$B$300,$A6,Распис!$C$4:$C$300,"&lt;="&amp;P$1,Распис!$D$4:$D$300,"&gt;="&amp;P$1)&gt;0,SUMIFS(Распис!$I$4:$I$300,Распис!$B$4:$B$300,$A6,Распис!$C$4:$C$300,"&lt;="&amp;P$1,Распис!$D$4:$D$300,"&gt;="&amp;P$1),SUMIF(База!$B$3:$B$305,$A6,База!$I$3:$I$152))</f>
        <v>4</v>
      </c>
      <c r="Q6" s="41">
        <f>IF(COUNTIFS(Распис!$B$4:$B$300,$A6,Распис!$C$4:$C$300,"&lt;="&amp;Q$1,Распис!$D$4:$D$300,"&gt;="&amp;Q$1)&gt;0,SUMIFS(Распис!$J$4:$J$300,Распис!$B$4:$B$300,$A6,Распис!$C$4:$C$300,"&lt;="&amp;Q$1,Распис!$D$4:$D$300,"&gt;="&amp;Q$1),SUMIF(База!$B$3:$B$305,$A6,База!$J$3:$J$152))</f>
        <v>4</v>
      </c>
      <c r="R6" s="41">
        <f>IF(COUNTIFS(Распис!$B$4:$B$300,$A6,Распис!$C$4:$C$300,"&lt;="&amp;R$1,Распис!$D$4:$D$300,"&gt;="&amp;R$1)&gt;0,SUMIFS(Распис!$K$4:$K$300,Распис!$B$4:$B$300,$A6,Распис!$C$4:$C$300,"&lt;="&amp;R$1,Распис!$D$4:$D$300,"&gt;="&amp;R$1),SUMIF(База!$B$3:$B$305,$A6,База!$K$3:$K$152))</f>
        <v>0</v>
      </c>
      <c r="S6" s="41" t="s">
        <v>23</v>
      </c>
      <c r="T6" s="41">
        <f>IF(COUNTIFS(Распис!$B$4:$B$300,$A6,Распис!$C$4:$C$300,"&lt;="&amp;T$1,Распис!$D$4:$D$300,"&gt;="&amp;T$1)&gt;0,SUMIFS(Распис!$F$4:$F$300,Распис!$B$4:$B$300,$A6,Распис!$C$4:$C$300,"&lt;="&amp;T$1,Распис!$D$4:$D$300,"&gt;="&amp;T$1),SUMIF(База!$B$3:$B$305,$A6,База!$F$3:$F$152))</f>
        <v>3</v>
      </c>
      <c r="U6" s="41">
        <f>IF(COUNTIFS(Распис!$B$4:$B$300,$A6,Распис!$C$4:$C$300,"&lt;="&amp;U$1,Распис!$D$4:$D$300,"&gt;="&amp;U$1)&gt;0,SUMIFS(Распис!$G$4:$G$300,Распис!$B$4:$B$300,$A6,Распис!$C$4:$C$300,"&lt;="&amp;U$1,Распис!$D$4:$D$300,"&gt;="&amp;U$1),SUMIF(База!$B$3:$B$305,$A6,База!$G$3:$G$152))</f>
        <v>5</v>
      </c>
      <c r="V6" s="41">
        <f>IF(COUNTIFS(Распис!$B$4:$B$300,$A6,Распис!$C$4:$C$300,"&lt;="&amp;V$1,Распис!$D$4:$D$300,"&gt;="&amp;V$1)&gt;0,SUMIFS(Распис!$H$4:$H$300,Распис!$B$4:$B$300,$A6,Распис!$C$4:$C$300,"&lt;="&amp;V$1,Распис!$D$4:$D$300,"&gt;="&amp;V$1),SUMIF(База!$B$3:$B$305,$A6,База!$H$3:$H$152))</f>
        <v>5</v>
      </c>
      <c r="W6" s="41">
        <f>IF(COUNTIFS(Распис!$B$4:$B$300,$A6,Распис!$C$4:$C$300,"&lt;="&amp;W$1,Распис!$D$4:$D$300,"&gt;="&amp;W$1)&gt;0,SUMIFS(Распис!$I$4:$I$300,Распис!$B$4:$B$300,$A6,Распис!$C$4:$C$300,"&lt;="&amp;W$1,Распис!$D$4:$D$300,"&gt;="&amp;W$1),SUMIF(База!$B$3:$B$305,$A6,База!$I$3:$I$152))</f>
        <v>4</v>
      </c>
      <c r="X6" s="41">
        <f>IF(COUNTIFS(Распис!$B$4:$B$300,$A6,Распис!$C$4:$C$300,"&lt;="&amp;X$1,Распис!$D$4:$D$300,"&gt;="&amp;X$1)&gt;0,SUMIFS(Распис!$J$4:$J$300,Распис!$B$4:$B$300,$A6,Распис!$C$4:$C$300,"&lt;="&amp;X$1,Распис!$D$4:$D$300,"&gt;="&amp;X$1),SUMIF(База!$B$3:$B$305,$A6,База!$J$3:$J$152))</f>
        <v>4</v>
      </c>
      <c r="Y6" s="41">
        <f>IF(COUNTIFS(Распис!$B$4:$B$300,$A6,Распис!$C$4:$C$300,"&lt;="&amp;Y$1,Распис!$D$4:$D$300,"&gt;="&amp;Y$1)&gt;0,SUMIFS(Распис!$K$4:$K$300,Распис!$B$4:$B$300,$A6,Распис!$C$4:$C$300,"&lt;="&amp;Y$1,Распис!$D$4:$D$300,"&gt;="&amp;Y$1),SUMIF(База!$B$3:$B$305,$A6,База!$K$3:$K$152))</f>
        <v>0</v>
      </c>
      <c r="Z6" s="41" t="s">
        <v>23</v>
      </c>
      <c r="AA6" s="41">
        <f>IF(COUNTIFS(Распис!$B$4:$B$300,$A6,Распис!$C$4:$C$300,"&lt;="&amp;AA$1,Распис!$D$4:$D$300,"&gt;="&amp;AA$1)&gt;0,SUMIFS(Распис!$F$4:$F$300,Распис!$B$4:$B$300,$A6,Распис!$C$4:$C$300,"&lt;="&amp;AA$1,Распис!$D$4:$D$300,"&gt;="&amp;AA$1),SUMIF(База!$B$3:$B$305,$A6,База!$F$3:$F$152))</f>
        <v>3</v>
      </c>
      <c r="AB6" s="41">
        <f>IF(COUNTIFS(Распис!$B$4:$B$300,$A6,Распис!$C$4:$C$300,"&lt;="&amp;AB$1,Распис!$D$4:$D$300,"&gt;="&amp;AB$1)&gt;0,SUMIFS(Распис!$G$4:$G$300,Распис!$B$4:$B$300,$A6,Распис!$C$4:$C$300,"&lt;="&amp;AB$1,Распис!$D$4:$D$300,"&gt;="&amp;AB$1),SUMIF(База!$B$3:$B$305,$A6,База!$G$3:$G$152))</f>
        <v>5</v>
      </c>
      <c r="AC6" s="41">
        <f>IF(COUNTIFS(Распис!$B$4:$B$300,$A6,Распис!$C$4:$C$300,"&lt;="&amp;AC$1,Распис!$D$4:$D$300,"&gt;="&amp;AC$1)&gt;0,SUMIFS(Распис!$H$4:$H$300,Распис!$B$4:$B$300,$A6,Распис!$C$4:$C$300,"&lt;="&amp;AC$1,Распис!$D$4:$D$300,"&gt;="&amp;AC$1),SUMIF(База!$B$3:$B$305,$A6,База!$H$3:$H$152))</f>
        <v>5</v>
      </c>
      <c r="AD6" s="15"/>
      <c r="AE6" s="15"/>
      <c r="AF6" s="15"/>
      <c r="AG6" s="15">
        <f t="shared" si="2"/>
        <v>84</v>
      </c>
      <c r="AH6" s="128">
        <f>AG6-SUMIFS(Распред!$G$4:$G$300,Распред!$B$4:$B$300,"февраль",Распред!$F$4:$F$300,A6)</f>
        <v>84</v>
      </c>
      <c r="AI6" s="128">
        <f>AH6+(COUNTIF(B6:AF6,"КД")+SUMIFS(Распред!$AH$4:$AH$300,Распред!$F$4:$F$300,A6,Распред!$B$4:$B$300,"февраль"))*4</f>
        <v>84</v>
      </c>
      <c r="AJ6" s="128">
        <f t="shared" si="3"/>
        <v>0</v>
      </c>
      <c r="AK6" s="128">
        <f t="shared" si="4"/>
        <v>84</v>
      </c>
      <c r="AL6" s="128">
        <f>SUMIFS(Распред!$K$4:$K$300,Распред!$B$4:$B$300,"февраль",Распред!$J$4:$J$300,A6)+SUMIFS(Распред!$M$4:$M$300,Распред!$B$4:$B$300,"февраль",Распред!$L$4:$L$300,A6)+SUMIFS(Распред!$O$4:$O$300,Распред!$B$4:$B$300,"февраль",Распред!$N$4:$N$300,A6)+SUMIFS(Распред!$Q$4:$Q$300,Распред!$B$4:$B$300,"февраль",Распред!$P$4:$P$300,A6)+SUMIFS(Распред!$S$4:$S$300,Распред!$B$4:$B$300,"февраль",Распред!$R$4:$R$300,A6)+SUMIFS(Распред!$U$4:$U$300,Распред!$B$4:$B$300,"февраль",Распред!$T$4:$T$300,A6)+SUMIFS(Распред!$W$4:$W$300,Распред!$B$4:$B$300,"февраль",Распред!$V$4:$V$300,A6)+SUMIFS(Распред!$Y$4:$Y$300,Распред!$B$4:$B$300,"февраль",Распред!$X$4:$X$300,A6)+SUMIFS(Распред!$AA$4:$AA$300,Распред!$B$4:$B$300,"февраль",Распред!$Z$4:$Z$300,A6)+SUMIFS(Распред!$AC$4:$AC$300,Распред!$B$4:$B$300,"февраль",Распред!$AB$4:$AB$300,A6)</f>
        <v>0</v>
      </c>
      <c r="AM6" s="128">
        <f t="shared" si="5"/>
        <v>84</v>
      </c>
      <c r="AN6" s="128">
        <f t="shared" si="9"/>
        <v>0</v>
      </c>
      <c r="AO6" s="128">
        <f t="shared" si="6"/>
        <v>0</v>
      </c>
      <c r="AP6" s="128">
        <f>январь!AP6</f>
        <v>172000</v>
      </c>
      <c r="AQ6" s="128">
        <f t="shared" si="7"/>
        <v>0</v>
      </c>
      <c r="AR6" s="15"/>
      <c r="AS6" s="208">
        <f t="shared" si="8"/>
        <v>0</v>
      </c>
    </row>
    <row r="7" spans="1:45" x14ac:dyDescent="0.25">
      <c r="A7" s="207" t="str">
        <f>База!B7</f>
        <v>Базарбаев Бауыржан</v>
      </c>
      <c r="B7" s="41">
        <f ca="1">IF(COUNTIFS(Распис!$B$4:$B$300,$A7,Распис!$C$4:$C$300,"&lt;="&amp;B$1,Распис!$D$4:$D$300,"&gt;="&amp;B$1)&gt;0,SUMIFS(Распис!$I$4:$I$300,Распис!$B$4:$B$300,$A7,Распис!$C$4:$C$300,"&lt;="&amp;B$1,Распис!$D$4:$D$300,"&gt;="&amp;B$1),SUMIF(База!$B$3:$B$305,$A7,База!$I$3:$I$152))</f>
        <v>6</v>
      </c>
      <c r="C7" s="41">
        <f ca="1">IF(COUNTIFS(Распис!$B$4:$B$300,$A7,Распис!$C$4:$C$300,"&lt;="&amp;C$1,Распис!$D$4:$D$300,"&gt;="&amp;C$1)&gt;0,SUMIFS(Распис!$J$4:$J$300,Распис!$B$4:$B$300,$A7,Распис!$C$4:$C$300,"&lt;="&amp;C$1,Распис!$D$4:$D$300,"&gt;="&amp;C$1),SUMIF(База!$B$3:$B$305,$A7,База!$J$3:$J$152))</f>
        <v>4</v>
      </c>
      <c r="D7" s="41">
        <f ca="1">IF(COUNTIFS(Распис!$B$4:$B$300,$A7,Распис!$C$4:$C$300,"&lt;="&amp;D$1,Распис!$D$4:$D$300,"&gt;="&amp;D$1)&gt;0,SUMIFS(Распис!$K$4:$K$300,Распис!$B$4:$B$300,$A7,Распис!$C$4:$C$300,"&lt;="&amp;D$1,Распис!$D$4:$D$300,"&gt;="&amp;D$1),SUMIF(База!$B$3:$B$305,$A7,База!$K$3:$K$152))</f>
        <v>0</v>
      </c>
      <c r="E7" s="41" t="s">
        <v>23</v>
      </c>
      <c r="F7" s="41">
        <f ca="1">IF(COUNTIFS(Распис!$B$4:$B$300,$A7,Распис!$C$4:$C$300,"&lt;="&amp;F$1,Распис!$D$4:$D$300,"&gt;="&amp;F$1)&gt;0,SUMIFS(Распис!$F$4:$F$300,Распис!$B$4:$B$300,$A7,Распис!$C$4:$C$300,"&lt;="&amp;F$1,Распис!$D$4:$D$300,"&gt;="&amp;F$1),SUMIF(База!$B$3:$B$305,$A7,База!$F$3:$F$152))</f>
        <v>3</v>
      </c>
      <c r="G7" s="41">
        <f ca="1">IF(COUNTIFS(Распис!$B$4:$B$300,$A7,Распис!$C$4:$C$300,"&lt;="&amp;G$1,Распис!$D$4:$D$300,"&gt;="&amp;G$1)&gt;0,SUMIFS(Распис!$G$4:$G$300,Распис!$B$4:$B$300,$A7,Распис!$C$4:$C$300,"&lt;="&amp;G$1,Распис!$D$4:$D$300,"&gt;="&amp;G$1),SUMIF(База!$B$3:$B$305,$A7,База!$G$3:$G$152))</f>
        <v>6</v>
      </c>
      <c r="H7" s="41">
        <f ca="1">IF(COUNTIFS(Распис!$B$4:$B$300,$A7,Распис!$C$4:$C$300,"&lt;="&amp;H$1,Распис!$D$4:$D$300,"&gt;="&amp;H$1)&gt;0,SUMIFS(Распис!$H$4:$H$300,Распис!$B$4:$B$300,$A7,Распис!$C$4:$C$300,"&lt;="&amp;H$1,Распис!$D$4:$D$300,"&gt;="&amp;H$1),SUMIF(База!$B$3:$B$305,$A7,База!$H$3:$H$152))</f>
        <v>6</v>
      </c>
      <c r="I7" s="41">
        <f ca="1">IF(COUNTIFS(Распис!$B$4:$B$300,$A7,Распис!$C$4:$C$300,"&lt;="&amp;I$1,Распис!$D$4:$D$300,"&gt;="&amp;I$1)&gt;0,SUMIFS(Распис!$I$4:$I$300,Распис!$B$4:$B$300,$A7,Распис!$C$4:$C$300,"&lt;="&amp;I$1,Распис!$D$4:$D$300,"&gt;="&amp;I$1),SUMIF(База!$B$3:$B$305,$A7,База!$I$3:$I$152))</f>
        <v>6</v>
      </c>
      <c r="J7" s="41">
        <f ca="1">IF(COUNTIFS(Распис!$B$4:$B$300,$A7,Распис!$C$4:$C$300,"&lt;="&amp;J$1,Распис!$D$4:$D$300,"&gt;="&amp;J$1)&gt;0,SUMIFS(Распис!$J$4:$J$300,Распис!$B$4:$B$300,$A7,Распис!$C$4:$C$300,"&lt;="&amp;J$1,Распис!$D$4:$D$300,"&gt;="&amp;J$1),SUMIF(База!$B$3:$B$305,$A7,База!$J$3:$J$152))</f>
        <v>4</v>
      </c>
      <c r="K7" s="41">
        <f ca="1">IF(COUNTIFS(Распис!$B$4:$B$300,$A7,Распис!$C$4:$C$300,"&lt;="&amp;K$1,Распис!$D$4:$D$300,"&gt;="&amp;K$1)&gt;0,SUMIFS(Распис!$K$4:$K$300,Распис!$B$4:$B$300,$A7,Распис!$C$4:$C$300,"&lt;="&amp;K$1,Распис!$D$4:$D$300,"&gt;="&amp;K$1),SUMIF(База!$B$3:$B$305,$A7,База!$K$3:$K$152))</f>
        <v>0</v>
      </c>
      <c r="L7" s="41" t="s">
        <v>23</v>
      </c>
      <c r="M7" s="41">
        <f ca="1">IF(COUNTIFS(Распис!$B$4:$B$300,$A7,Распис!$C$4:$C$300,"&lt;="&amp;M$1,Распис!$D$4:$D$300,"&gt;="&amp;M$1)&gt;0,SUMIFS(Распис!$F$4:$F$300,Распис!$B$4:$B$300,$A7,Распис!$C$4:$C$300,"&lt;="&amp;M$1,Распис!$D$4:$D$300,"&gt;="&amp;M$1),SUMIF(База!$B$3:$B$305,$A7,База!$F$3:$F$152))</f>
        <v>3</v>
      </c>
      <c r="N7" s="41">
        <f ca="1">IF(COUNTIFS(Распис!$B$4:$B$300,$A7,Распис!$C$4:$C$300,"&lt;="&amp;N$1,Распис!$D$4:$D$300,"&gt;="&amp;N$1)&gt;0,SUMIFS(Распис!$G$4:$G$300,Распис!$B$4:$B$300,$A7,Распис!$C$4:$C$300,"&lt;="&amp;N$1,Распис!$D$4:$D$300,"&gt;="&amp;N$1),SUMIF(База!$B$3:$B$305,$A7,База!$G$3:$G$152))</f>
        <v>6</v>
      </c>
      <c r="O7" s="41">
        <f ca="1">IF(COUNTIFS(Распис!$B$4:$B$300,$A7,Распис!$C$4:$C$300,"&lt;="&amp;O$1,Распис!$D$4:$D$300,"&gt;="&amp;O$1)&gt;0,SUMIFS(Распис!$H$4:$H$300,Распис!$B$4:$B$300,$A7,Распис!$C$4:$C$300,"&lt;="&amp;O$1,Распис!$D$4:$D$300,"&gt;="&amp;O$1),SUMIF(База!$B$3:$B$305,$A7,База!$H$3:$H$152))</f>
        <v>6</v>
      </c>
      <c r="P7" s="41">
        <f ca="1">IF(COUNTIFS(Распис!$B$4:$B$300,$A7,Распис!$C$4:$C$300,"&lt;="&amp;P$1,Распис!$D$4:$D$300,"&gt;="&amp;P$1)&gt;0,SUMIFS(Распис!$I$4:$I$300,Распис!$B$4:$B$300,$A7,Распис!$C$4:$C$300,"&lt;="&amp;P$1,Распис!$D$4:$D$300,"&gt;="&amp;P$1),SUMIF(База!$B$3:$B$305,$A7,База!$I$3:$I$152))</f>
        <v>6</v>
      </c>
      <c r="Q7" s="41">
        <f ca="1">IF(COUNTIFS(Распис!$B$4:$B$300,$A7,Распис!$C$4:$C$300,"&lt;="&amp;Q$1,Распис!$D$4:$D$300,"&gt;="&amp;Q$1)&gt;0,SUMIFS(Распис!$J$4:$J$300,Распис!$B$4:$B$300,$A7,Распис!$C$4:$C$300,"&lt;="&amp;Q$1,Распис!$D$4:$D$300,"&gt;="&amp;Q$1),SUMIF(База!$B$3:$B$305,$A7,База!$J$3:$J$152))</f>
        <v>4</v>
      </c>
      <c r="R7" s="41">
        <f ca="1">IF(COUNTIFS(Распис!$B$4:$B$300,$A7,Распис!$C$4:$C$300,"&lt;="&amp;R$1,Распис!$D$4:$D$300,"&gt;="&amp;R$1)&gt;0,SUMIFS(Распис!$K$4:$K$300,Распис!$B$4:$B$300,$A7,Распис!$C$4:$C$300,"&lt;="&amp;R$1,Распис!$D$4:$D$300,"&gt;="&amp;R$1),SUMIF(База!$B$3:$B$305,$A7,База!$K$3:$K$152))</f>
        <v>0</v>
      </c>
      <c r="S7" s="41" t="s">
        <v>23</v>
      </c>
      <c r="T7" s="41">
        <f ca="1">IF(COUNTIFS(Распис!$B$4:$B$300,$A7,Распис!$C$4:$C$300,"&lt;="&amp;T$1,Распис!$D$4:$D$300,"&gt;="&amp;T$1)&gt;0,SUMIFS(Распис!$F$4:$F$300,Распис!$B$4:$B$300,$A7,Распис!$C$4:$C$300,"&lt;="&amp;T$1,Распис!$D$4:$D$300,"&gt;="&amp;T$1),SUMIF(База!$B$3:$B$305,$A7,База!$F$3:$F$152))</f>
        <v>3</v>
      </c>
      <c r="U7" s="41">
        <f ca="1">IF(COUNTIFS(Распис!$B$4:$B$300,$A7,Распис!$C$4:$C$300,"&lt;="&amp;U$1,Распис!$D$4:$D$300,"&gt;="&amp;U$1)&gt;0,SUMIFS(Распис!$G$4:$G$300,Распис!$B$4:$B$300,$A7,Распис!$C$4:$C$300,"&lt;="&amp;U$1,Распис!$D$4:$D$300,"&gt;="&amp;U$1),SUMIF(База!$B$3:$B$305,$A7,База!$G$3:$G$152))</f>
        <v>6</v>
      </c>
      <c r="V7" s="41">
        <f ca="1">IF(COUNTIFS(Распис!$B$4:$B$300,$A7,Распис!$C$4:$C$300,"&lt;="&amp;V$1,Распис!$D$4:$D$300,"&gt;="&amp;V$1)&gt;0,SUMIFS(Распис!$H$4:$H$300,Распис!$B$4:$B$300,$A7,Распис!$C$4:$C$300,"&lt;="&amp;V$1,Распис!$D$4:$D$300,"&gt;="&amp;V$1),SUMIF(База!$B$3:$B$305,$A7,База!$H$3:$H$152))</f>
        <v>6</v>
      </c>
      <c r="W7" s="41">
        <f ca="1">IF(COUNTIFS(Распис!$B$4:$B$300,$A7,Распис!$C$4:$C$300,"&lt;="&amp;W$1,Распис!$D$4:$D$300,"&gt;="&amp;W$1)&gt;0,SUMIFS(Распис!$I$4:$I$300,Распис!$B$4:$B$300,$A7,Распис!$C$4:$C$300,"&lt;="&amp;W$1,Распис!$D$4:$D$300,"&gt;="&amp;W$1),SUMIF(База!$B$3:$B$305,$A7,База!$I$3:$I$152))</f>
        <v>6</v>
      </c>
      <c r="X7" s="41">
        <f ca="1">IF(COUNTIFS(Распис!$B$4:$B$300,$A7,Распис!$C$4:$C$300,"&lt;="&amp;X$1,Распис!$D$4:$D$300,"&gt;="&amp;X$1)&gt;0,SUMIFS(Распис!$J$4:$J$300,Распис!$B$4:$B$300,$A7,Распис!$C$4:$C$300,"&lt;="&amp;X$1,Распис!$D$4:$D$300,"&gt;="&amp;X$1),SUMIF(База!$B$3:$B$305,$A7,База!$J$3:$J$152))</f>
        <v>4</v>
      </c>
      <c r="Y7" s="41">
        <f ca="1">IF(COUNTIFS(Распис!$B$4:$B$300,$A7,Распис!$C$4:$C$300,"&lt;="&amp;Y$1,Распис!$D$4:$D$300,"&gt;="&amp;Y$1)&gt;0,SUMIFS(Распис!$K$4:$K$300,Распис!$B$4:$B$300,$A7,Распис!$C$4:$C$300,"&lt;="&amp;Y$1,Распис!$D$4:$D$300,"&gt;="&amp;Y$1),SUMIF(База!$B$3:$B$305,$A7,База!$K$3:$K$152))</f>
        <v>0</v>
      </c>
      <c r="Z7" s="41" t="s">
        <v>23</v>
      </c>
      <c r="AA7" s="41">
        <f ca="1">IF(COUNTIFS(Распис!$B$4:$B$300,$A7,Распис!$C$4:$C$300,"&lt;="&amp;AA$1,Распис!$D$4:$D$300,"&gt;="&amp;AA$1)&gt;0,SUMIFS(Распис!$F$4:$F$300,Распис!$B$4:$B$300,$A7,Распис!$C$4:$C$300,"&lt;="&amp;AA$1,Распис!$D$4:$D$300,"&gt;="&amp;AA$1),SUMIF(База!$B$3:$B$305,$A7,База!$F$3:$F$152))</f>
        <v>3</v>
      </c>
      <c r="AB7" s="41">
        <f ca="1">IF(COUNTIFS(Распис!$B$4:$B$300,$A7,Распис!$C$4:$C$300,"&lt;="&amp;AB$1,Распис!$D$4:$D$300,"&gt;="&amp;AB$1)&gt;0,SUMIFS(Распис!$G$4:$G$300,Распис!$B$4:$B$300,$A7,Распис!$C$4:$C$300,"&lt;="&amp;AB$1,Распис!$D$4:$D$300,"&gt;="&amp;AB$1),SUMIF(База!$B$3:$B$305,$A7,База!$G$3:$G$152))</f>
        <v>6</v>
      </c>
      <c r="AC7" s="41">
        <f ca="1">IF(COUNTIFS(Распис!$B$4:$B$300,$A7,Распис!$C$4:$C$300,"&lt;="&amp;AC$1,Распис!$D$4:$D$300,"&gt;="&amp;AC$1)&gt;0,SUMIFS(Распис!$H$4:$H$300,Распис!$B$4:$B$300,$A7,Распис!$C$4:$C$300,"&lt;="&amp;AC$1,Распис!$D$4:$D$300,"&gt;="&amp;AC$1),SUMIF(База!$B$3:$B$305,$A7,База!$H$3:$H$152))</f>
        <v>6</v>
      </c>
      <c r="AD7" s="15"/>
      <c r="AE7" s="15"/>
      <c r="AF7" s="15"/>
      <c r="AG7" s="15">
        <f t="shared" ca="1" si="2"/>
        <v>100</v>
      </c>
      <c r="AH7" s="128">
        <f ca="1">AG7-SUMIFS(Распред!$G$4:$G$300,Распред!$B$4:$B$300,"февраль",Распред!$F$4:$F$300,A7)</f>
        <v>100</v>
      </c>
      <c r="AI7" s="128">
        <f ca="1">AH7+(COUNTIF(B7:AF7,"КД")+SUMIFS(Распред!$AH$4:$AH$300,Распред!$F$4:$F$300,A7,Распред!$B$4:$B$300,"февраль"))*4</f>
        <v>100</v>
      </c>
      <c r="AJ7" s="128">
        <f t="shared" ca="1" si="3"/>
        <v>4</v>
      </c>
      <c r="AK7" s="128">
        <f t="shared" ca="1" si="4"/>
        <v>96</v>
      </c>
      <c r="AL7" s="128">
        <f>SUMIFS(Распред!$K$4:$K$300,Распред!$B$4:$B$300,"февраль",Распред!$J$4:$J$300,A7)+SUMIFS(Распред!$M$4:$M$300,Распред!$B$4:$B$300,"февраль",Распред!$L$4:$L$300,A7)+SUMIFS(Распред!$O$4:$O$300,Распред!$B$4:$B$300,"февраль",Распред!$N$4:$N$300,A7)+SUMIFS(Распред!$Q$4:$Q$300,Распред!$B$4:$B$300,"февраль",Распред!$P$4:$P$300,A7)+SUMIFS(Распред!$S$4:$S$300,Распред!$B$4:$B$300,"февраль",Распред!$R$4:$R$300,A7)+SUMIFS(Распред!$U$4:$U$300,Распред!$B$4:$B$300,"февраль",Распред!$T$4:$T$300,A7)+SUMIFS(Распред!$W$4:$W$300,Распред!$B$4:$B$300,"февраль",Распред!$V$4:$V$300,A7)+SUMIFS(Распред!$Y$4:$Y$300,Распред!$B$4:$B$300,"февраль",Распред!$X$4:$X$300,A7)+SUMIFS(Распред!$AA$4:$AA$300,Распред!$B$4:$B$300,"февраль",Распред!$Z$4:$Z$300,A7)+SUMIFS(Распред!$AC$4:$AC$300,Распред!$B$4:$B$300,"февраль",Распред!$AB$4:$AB$300,A7)</f>
        <v>0</v>
      </c>
      <c r="AM7" s="128">
        <f t="shared" ca="1" si="5"/>
        <v>100</v>
      </c>
      <c r="AN7" s="128">
        <f t="shared" ca="1" si="9"/>
        <v>4</v>
      </c>
      <c r="AO7" s="128">
        <f t="shared" ca="1" si="6"/>
        <v>3</v>
      </c>
      <c r="AP7" s="128">
        <f>январь!AP7</f>
        <v>286000</v>
      </c>
      <c r="AQ7" s="128">
        <f t="shared" ca="1" si="7"/>
        <v>8580</v>
      </c>
      <c r="AR7" s="15"/>
      <c r="AS7" s="208">
        <f t="shared" ca="1" si="8"/>
        <v>8580</v>
      </c>
    </row>
    <row r="8" spans="1:45" x14ac:dyDescent="0.25">
      <c r="A8" s="207" t="str">
        <f>База!B8</f>
        <v>Дацюк Павел</v>
      </c>
      <c r="B8" s="41">
        <f ca="1">IF(COUNTIFS(Распис!$B$4:$B$300,$A8,Распис!$C$4:$C$300,"&lt;="&amp;B$1,Распис!$D$4:$D$300,"&gt;="&amp;B$1)&gt;0,SUMIFS(Распис!$I$4:$I$300,Распис!$B$4:$B$300,$A8,Распис!$C$4:$C$300,"&lt;="&amp;B$1,Распис!$D$4:$D$300,"&gt;="&amp;B$1),SUMIF(База!$B$3:$B$305,$A8,База!$I$3:$I$152))</f>
        <v>4</v>
      </c>
      <c r="C8" s="41">
        <f ca="1">IF(COUNTIFS(Распис!$B$4:$B$300,$A8,Распис!$C$4:$C$300,"&lt;="&amp;C$1,Распис!$D$4:$D$300,"&gt;="&amp;C$1)&gt;0,SUMIFS(Распис!$J$4:$J$300,Распис!$B$4:$B$300,$A8,Распис!$C$4:$C$300,"&lt;="&amp;C$1,Распис!$D$4:$D$300,"&gt;="&amp;C$1),SUMIF(База!$B$3:$B$305,$A8,База!$J$3:$J$152))</f>
        <v>3</v>
      </c>
      <c r="D8" s="41">
        <f ca="1">IF(COUNTIFS(Распис!$B$4:$B$300,$A8,Распис!$C$4:$C$300,"&lt;="&amp;D$1,Распис!$D$4:$D$300,"&gt;="&amp;D$1)&gt;0,SUMIFS(Распис!$K$4:$K$300,Распис!$B$4:$B$300,$A8,Распис!$C$4:$C$300,"&lt;="&amp;D$1,Распис!$D$4:$D$300,"&gt;="&amp;D$1),SUMIF(База!$B$3:$B$305,$A8,База!$K$3:$K$152))</f>
        <v>2</v>
      </c>
      <c r="E8" s="41" t="s">
        <v>23</v>
      </c>
      <c r="F8" s="41">
        <f ca="1">IF(COUNTIFS(Распис!$B$4:$B$300,$A8,Распис!$C$4:$C$300,"&lt;="&amp;F$1,Распис!$D$4:$D$300,"&gt;="&amp;F$1)&gt;0,SUMIFS(Распис!$F$4:$F$300,Распис!$B$4:$B$300,$A8,Распис!$C$4:$C$300,"&lt;="&amp;F$1,Распис!$D$4:$D$300,"&gt;="&amp;F$1),SUMIF(База!$B$3:$B$305,$A8,База!$F$3:$F$152))</f>
        <v>2</v>
      </c>
      <c r="G8" s="41">
        <f ca="1">IF(COUNTIFS(Распис!$B$4:$B$300,$A8,Распис!$C$4:$C$300,"&lt;="&amp;G$1,Распис!$D$4:$D$300,"&gt;="&amp;G$1)&gt;0,SUMIFS(Распис!$G$4:$G$300,Распис!$B$4:$B$300,$A8,Распис!$C$4:$C$300,"&lt;="&amp;G$1,Распис!$D$4:$D$300,"&gt;="&amp;G$1),SUMIF(База!$B$3:$B$305,$A8,База!$G$3:$G$152))</f>
        <v>6</v>
      </c>
      <c r="H8" s="41">
        <f ca="1">IF(COUNTIFS(Распис!$B$4:$B$300,$A8,Распис!$C$4:$C$300,"&lt;="&amp;H$1,Распис!$D$4:$D$300,"&gt;="&amp;H$1)&gt;0,SUMIFS(Распис!$H$4:$H$300,Распис!$B$4:$B$300,$A8,Распис!$C$4:$C$300,"&lt;="&amp;H$1,Распис!$D$4:$D$300,"&gt;="&amp;H$1),SUMIF(База!$B$3:$B$305,$A8,База!$H$3:$H$152))</f>
        <v>0</v>
      </c>
      <c r="I8" s="41">
        <f ca="1">IF(COUNTIFS(Распис!$B$4:$B$300,$A8,Распис!$C$4:$C$300,"&lt;="&amp;I$1,Распис!$D$4:$D$300,"&gt;="&amp;I$1)&gt;0,SUMIFS(Распис!$I$4:$I$300,Распис!$B$4:$B$300,$A8,Распис!$C$4:$C$300,"&lt;="&amp;I$1,Распис!$D$4:$D$300,"&gt;="&amp;I$1),SUMIF(База!$B$3:$B$305,$A8,База!$I$3:$I$152))</f>
        <v>4</v>
      </c>
      <c r="J8" s="41">
        <f ca="1">IF(COUNTIFS(Распис!$B$4:$B$300,$A8,Распис!$C$4:$C$300,"&lt;="&amp;J$1,Распис!$D$4:$D$300,"&gt;="&amp;J$1)&gt;0,SUMIFS(Распис!$J$4:$J$300,Распис!$B$4:$B$300,$A8,Распис!$C$4:$C$300,"&lt;="&amp;J$1,Распис!$D$4:$D$300,"&gt;="&amp;J$1),SUMIF(База!$B$3:$B$305,$A8,База!$J$3:$J$152))</f>
        <v>3</v>
      </c>
      <c r="K8" s="41">
        <f ca="1">IF(COUNTIFS(Распис!$B$4:$B$300,$A8,Распис!$C$4:$C$300,"&lt;="&amp;K$1,Распис!$D$4:$D$300,"&gt;="&amp;K$1)&gt;0,SUMIFS(Распис!$K$4:$K$300,Распис!$B$4:$B$300,$A8,Распис!$C$4:$C$300,"&lt;="&amp;K$1,Распис!$D$4:$D$300,"&gt;="&amp;K$1),SUMIF(База!$B$3:$B$305,$A8,База!$K$3:$K$152))</f>
        <v>2</v>
      </c>
      <c r="L8" s="41" t="s">
        <v>23</v>
      </c>
      <c r="M8" s="41">
        <f ca="1">IF(COUNTIFS(Распис!$B$4:$B$300,$A8,Распис!$C$4:$C$300,"&lt;="&amp;M$1,Распис!$D$4:$D$300,"&gt;="&amp;M$1)&gt;0,SUMIFS(Распис!$F$4:$F$300,Распис!$B$4:$B$300,$A8,Распис!$C$4:$C$300,"&lt;="&amp;M$1,Распис!$D$4:$D$300,"&gt;="&amp;M$1),SUMIF(База!$B$3:$B$305,$A8,База!$F$3:$F$152))</f>
        <v>2</v>
      </c>
      <c r="N8" s="41">
        <f ca="1">IF(COUNTIFS(Распис!$B$4:$B$300,$A8,Распис!$C$4:$C$300,"&lt;="&amp;N$1,Распис!$D$4:$D$300,"&gt;="&amp;N$1)&gt;0,SUMIFS(Распис!$G$4:$G$300,Распис!$B$4:$B$300,$A8,Распис!$C$4:$C$300,"&lt;="&amp;N$1,Распис!$D$4:$D$300,"&gt;="&amp;N$1),SUMIF(База!$B$3:$B$305,$A8,База!$G$3:$G$152))</f>
        <v>6</v>
      </c>
      <c r="O8" s="41">
        <f ca="1">IF(COUNTIFS(Распис!$B$4:$B$300,$A8,Распис!$C$4:$C$300,"&lt;="&amp;O$1,Распис!$D$4:$D$300,"&gt;="&amp;O$1)&gt;0,SUMIFS(Распис!$H$4:$H$300,Распис!$B$4:$B$300,$A8,Распис!$C$4:$C$300,"&lt;="&amp;O$1,Распис!$D$4:$D$300,"&gt;="&amp;O$1),SUMIF(База!$B$3:$B$305,$A8,База!$H$3:$H$152))</f>
        <v>0</v>
      </c>
      <c r="P8" s="41">
        <f ca="1">IF(COUNTIFS(Распис!$B$4:$B$300,$A8,Распис!$C$4:$C$300,"&lt;="&amp;P$1,Распис!$D$4:$D$300,"&gt;="&amp;P$1)&gt;0,SUMIFS(Распис!$I$4:$I$300,Распис!$B$4:$B$300,$A8,Распис!$C$4:$C$300,"&lt;="&amp;P$1,Распис!$D$4:$D$300,"&gt;="&amp;P$1),SUMIF(База!$B$3:$B$305,$A8,База!$I$3:$I$152))</f>
        <v>4</v>
      </c>
      <c r="Q8" s="41">
        <f ca="1">IF(COUNTIFS(Распис!$B$4:$B$300,$A8,Распис!$C$4:$C$300,"&lt;="&amp;Q$1,Распис!$D$4:$D$300,"&gt;="&amp;Q$1)&gt;0,SUMIFS(Распис!$J$4:$J$300,Распис!$B$4:$B$300,$A8,Распис!$C$4:$C$300,"&lt;="&amp;Q$1,Распис!$D$4:$D$300,"&gt;="&amp;Q$1),SUMIF(База!$B$3:$B$305,$A8,База!$J$3:$J$152))</f>
        <v>3</v>
      </c>
      <c r="R8" s="41">
        <f ca="1">IF(COUNTIFS(Распис!$B$4:$B$300,$A8,Распис!$C$4:$C$300,"&lt;="&amp;R$1,Распис!$D$4:$D$300,"&gt;="&amp;R$1)&gt;0,SUMIFS(Распис!$K$4:$K$300,Распис!$B$4:$B$300,$A8,Распис!$C$4:$C$300,"&lt;="&amp;R$1,Распис!$D$4:$D$300,"&gt;="&amp;R$1),SUMIF(База!$B$3:$B$305,$A8,База!$K$3:$K$152))</f>
        <v>2</v>
      </c>
      <c r="S8" s="41" t="s">
        <v>23</v>
      </c>
      <c r="T8" s="41">
        <f ca="1">IF(COUNTIFS(Распис!$B$4:$B$300,$A8,Распис!$C$4:$C$300,"&lt;="&amp;T$1,Распис!$D$4:$D$300,"&gt;="&amp;T$1)&gt;0,SUMIFS(Распис!$F$4:$F$300,Распис!$B$4:$B$300,$A8,Распис!$C$4:$C$300,"&lt;="&amp;T$1,Распис!$D$4:$D$300,"&gt;="&amp;T$1),SUMIF(База!$B$3:$B$305,$A8,База!$F$3:$F$152))</f>
        <v>2</v>
      </c>
      <c r="U8" s="41">
        <f ca="1">IF(COUNTIFS(Распис!$B$4:$B$300,$A8,Распис!$C$4:$C$300,"&lt;="&amp;U$1,Распис!$D$4:$D$300,"&gt;="&amp;U$1)&gt;0,SUMIFS(Распис!$G$4:$G$300,Распис!$B$4:$B$300,$A8,Распис!$C$4:$C$300,"&lt;="&amp;U$1,Распис!$D$4:$D$300,"&gt;="&amp;U$1),SUMIF(База!$B$3:$B$305,$A8,База!$G$3:$G$152))</f>
        <v>6</v>
      </c>
      <c r="V8" s="41">
        <f ca="1">IF(COUNTIFS(Распис!$B$4:$B$300,$A8,Распис!$C$4:$C$300,"&lt;="&amp;V$1,Распис!$D$4:$D$300,"&gt;="&amp;V$1)&gt;0,SUMIFS(Распис!$H$4:$H$300,Распис!$B$4:$B$300,$A8,Распис!$C$4:$C$300,"&lt;="&amp;V$1,Распис!$D$4:$D$300,"&gt;="&amp;V$1),SUMIF(База!$B$3:$B$305,$A8,База!$H$3:$H$152))</f>
        <v>0</v>
      </c>
      <c r="W8" s="41">
        <f ca="1">IF(COUNTIFS(Распис!$B$4:$B$300,$A8,Распис!$C$4:$C$300,"&lt;="&amp;W$1,Распис!$D$4:$D$300,"&gt;="&amp;W$1)&gt;0,SUMIFS(Распис!$I$4:$I$300,Распис!$B$4:$B$300,$A8,Распис!$C$4:$C$300,"&lt;="&amp;W$1,Распис!$D$4:$D$300,"&gt;="&amp;W$1),SUMIF(База!$B$3:$B$305,$A8,База!$I$3:$I$152))</f>
        <v>4</v>
      </c>
      <c r="X8" s="41">
        <f ca="1">IF(COUNTIFS(Распис!$B$4:$B$300,$A8,Распис!$C$4:$C$300,"&lt;="&amp;X$1,Распис!$D$4:$D$300,"&gt;="&amp;X$1)&gt;0,SUMIFS(Распис!$J$4:$J$300,Распис!$B$4:$B$300,$A8,Распис!$C$4:$C$300,"&lt;="&amp;X$1,Распис!$D$4:$D$300,"&gt;="&amp;X$1),SUMIF(База!$B$3:$B$305,$A8,База!$J$3:$J$152))</f>
        <v>3</v>
      </c>
      <c r="Y8" s="41">
        <f ca="1">IF(COUNTIFS(Распис!$B$4:$B$300,$A8,Распис!$C$4:$C$300,"&lt;="&amp;Y$1,Распис!$D$4:$D$300,"&gt;="&amp;Y$1)&gt;0,SUMIFS(Распис!$K$4:$K$300,Распис!$B$4:$B$300,$A8,Распис!$C$4:$C$300,"&lt;="&amp;Y$1,Распис!$D$4:$D$300,"&gt;="&amp;Y$1),SUMIF(База!$B$3:$B$305,$A8,База!$K$3:$K$152))</f>
        <v>2</v>
      </c>
      <c r="Z8" s="41" t="s">
        <v>23</v>
      </c>
      <c r="AA8" s="41">
        <f>IF(COUNTIFS(Распис!$B$4:$B$300,$A8,Распис!$C$4:$C$300,"&lt;="&amp;AA$1,Распис!$D$4:$D$300,"&gt;="&amp;AA$1)&gt;0,SUMIFS(Распис!$F$4:$F$300,Распис!$B$4:$B$300,$A8,Распис!$C$4:$C$300,"&lt;="&amp;AA$1,Распис!$D$4:$D$300,"&gt;="&amp;AA$1),SUMIF(База!$B$3:$B$305,$A8,База!$F$3:$F$152))</f>
        <v>0</v>
      </c>
      <c r="AB8" s="41">
        <f>IF(COUNTIFS(Распис!$B$4:$B$300,$A8,Распис!$C$4:$C$300,"&lt;="&amp;AB$1,Распис!$D$4:$D$300,"&gt;="&amp;AB$1)&gt;0,SUMIFS(Распис!$G$4:$G$300,Распис!$B$4:$B$300,$A8,Распис!$C$4:$C$300,"&lt;="&amp;AB$1,Распис!$D$4:$D$300,"&gt;="&amp;AB$1),SUMIF(База!$B$3:$B$305,$A8,База!$G$3:$G$152))</f>
        <v>0</v>
      </c>
      <c r="AC8" s="41">
        <f>IF(COUNTIFS(Распис!$B$4:$B$300,$A8,Распис!$C$4:$C$300,"&lt;="&amp;AC$1,Распис!$D$4:$D$300,"&gt;="&amp;AC$1)&gt;0,SUMIFS(Распис!$H$4:$H$300,Распис!$B$4:$B$300,$A8,Распис!$C$4:$C$300,"&lt;="&amp;AC$1,Распис!$D$4:$D$300,"&gt;="&amp;AC$1),SUMIF(База!$B$3:$B$305,$A8,База!$H$3:$H$152))</f>
        <v>0</v>
      </c>
      <c r="AD8" s="15"/>
      <c r="AE8" s="15"/>
      <c r="AF8" s="15"/>
      <c r="AG8" s="15">
        <f t="shared" ca="1" si="2"/>
        <v>60</v>
      </c>
      <c r="AH8" s="128">
        <f ca="1">AG8-SUMIFS(Распред!$G$4:$G$300,Распред!$B$4:$B$300,"февраль",Распред!$F$4:$F$300,A8)</f>
        <v>60</v>
      </c>
      <c r="AI8" s="128">
        <f ca="1">AH8+(COUNTIF(B8:AF8,"КД")+SUMIFS(Распред!$AH$4:$AH$300,Распред!$F$4:$F$300,A8,Распред!$B$4:$B$300,"февраль"))*4</f>
        <v>60</v>
      </c>
      <c r="AJ8" s="128">
        <f t="shared" ca="1" si="3"/>
        <v>0</v>
      </c>
      <c r="AK8" s="128">
        <f t="shared" ca="1" si="4"/>
        <v>60</v>
      </c>
      <c r="AL8" s="128">
        <f>SUMIFS(Распред!$K$4:$K$300,Распред!$B$4:$B$300,"февраль",Распред!$J$4:$J$300,A8)+SUMIFS(Распред!$M$4:$M$300,Распред!$B$4:$B$300,"февраль",Распред!$L$4:$L$300,A8)+SUMIFS(Распред!$O$4:$O$300,Распред!$B$4:$B$300,"февраль",Распред!$N$4:$N$300,A8)+SUMIFS(Распред!$Q$4:$Q$300,Распред!$B$4:$B$300,"февраль",Распред!$P$4:$P$300,A8)+SUMIFS(Распред!$S$4:$S$300,Распред!$B$4:$B$300,"февраль",Распред!$R$4:$R$300,A8)+SUMIFS(Распред!$U$4:$U$300,Распред!$B$4:$B$300,"февраль",Распред!$T$4:$T$300,A8)+SUMIFS(Распред!$W$4:$W$300,Распред!$B$4:$B$300,"февраль",Распред!$V$4:$V$300,A8)+SUMIFS(Распред!$Y$4:$Y$300,Распред!$B$4:$B$300,"февраль",Распред!$X$4:$X$300,A8)+SUMIFS(Распред!$AA$4:$AA$300,Распред!$B$4:$B$300,"февраль",Распред!$Z$4:$Z$300,A8)+SUMIFS(Распред!$AC$4:$AC$300,Распред!$B$4:$B$300,"февраль",Распред!$AB$4:$AB$300,A8)</f>
        <v>0</v>
      </c>
      <c r="AM8" s="128">
        <f t="shared" ca="1" si="5"/>
        <v>60</v>
      </c>
      <c r="AN8" s="128">
        <f t="shared" ca="1" si="9"/>
        <v>0</v>
      </c>
      <c r="AO8" s="128">
        <f t="shared" ca="1" si="6"/>
        <v>0</v>
      </c>
      <c r="AP8" s="128">
        <f>январь!AP8</f>
        <v>286000</v>
      </c>
      <c r="AQ8" s="128">
        <f t="shared" ca="1" si="7"/>
        <v>0</v>
      </c>
      <c r="AR8" s="15"/>
      <c r="AS8" s="208">
        <f t="shared" ca="1" si="8"/>
        <v>0</v>
      </c>
    </row>
    <row r="9" spans="1:45" x14ac:dyDescent="0.25">
      <c r="A9" s="207" t="str">
        <f>База!B9</f>
        <v>Малкин Евгений</v>
      </c>
      <c r="B9" s="41">
        <f>IF(COUNTIFS(Распис!$B$4:$B$300,$A9,Распис!$C$4:$C$300,"&lt;="&amp;B$1,Распис!$D$4:$D$300,"&gt;="&amp;B$1)&gt;0,SUMIFS(Распис!$I$4:$I$300,Распис!$B$4:$B$300,$A9,Распис!$C$4:$C$300,"&lt;="&amp;B$1,Распис!$D$4:$D$300,"&gt;="&amp;B$1),SUMIF(База!$B$3:$B$305,$A9,База!$I$3:$I$152))</f>
        <v>5</v>
      </c>
      <c r="C9" s="41">
        <f>IF(COUNTIFS(Распис!$B$4:$B$300,$A9,Распис!$C$4:$C$300,"&lt;="&amp;C$1,Распис!$D$4:$D$300,"&gt;="&amp;C$1)&gt;0,SUMIFS(Распис!$J$4:$J$300,Распис!$B$4:$B$300,$A9,Распис!$C$4:$C$300,"&lt;="&amp;C$1,Распис!$D$4:$D$300,"&gt;="&amp;C$1),SUMIF(База!$B$3:$B$305,$A9,База!$J$3:$J$152))</f>
        <v>2</v>
      </c>
      <c r="D9" s="41">
        <f>IF(COUNTIFS(Распис!$B$4:$B$300,$A9,Распис!$C$4:$C$300,"&lt;="&amp;D$1,Распис!$D$4:$D$300,"&gt;="&amp;D$1)&gt;0,SUMIFS(Распис!$K$4:$K$300,Распис!$B$4:$B$300,$A9,Распис!$C$4:$C$300,"&lt;="&amp;D$1,Распис!$D$4:$D$300,"&gt;="&amp;D$1),SUMIF(База!$B$3:$B$305,$A9,База!$K$3:$K$152))</f>
        <v>0</v>
      </c>
      <c r="E9" s="41" t="s">
        <v>23</v>
      </c>
      <c r="F9" s="41">
        <f>IF(COUNTIFS(Распис!$B$4:$B$300,$A9,Распис!$C$4:$C$300,"&lt;="&amp;F$1,Распис!$D$4:$D$300,"&gt;="&amp;F$1)&gt;0,SUMIFS(Распис!$F$4:$F$300,Распис!$B$4:$B$300,$A9,Распис!$C$4:$C$300,"&lt;="&amp;F$1,Распис!$D$4:$D$300,"&gt;="&amp;F$1),SUMIF(База!$B$3:$B$305,$A9,База!$F$3:$F$152))</f>
        <v>6</v>
      </c>
      <c r="G9" s="41">
        <f>IF(COUNTIFS(Распис!$B$4:$B$300,$A9,Распис!$C$4:$C$300,"&lt;="&amp;G$1,Распис!$D$4:$D$300,"&gt;="&amp;G$1)&gt;0,SUMIFS(Распис!$G$4:$G$300,Распис!$B$4:$B$300,$A9,Распис!$C$4:$C$300,"&lt;="&amp;G$1,Распис!$D$4:$D$300,"&gt;="&amp;G$1),SUMIF(База!$B$3:$B$305,$A9,База!$G$3:$G$152))</f>
        <v>5</v>
      </c>
      <c r="H9" s="41">
        <f>IF(COUNTIFS(Распис!$B$4:$B$300,$A9,Распис!$C$4:$C$300,"&lt;="&amp;H$1,Распис!$D$4:$D$300,"&gt;="&amp;H$1)&gt;0,SUMIFS(Распис!$H$4:$H$300,Распис!$B$4:$B$300,$A9,Распис!$C$4:$C$300,"&lt;="&amp;H$1,Распис!$D$4:$D$300,"&gt;="&amp;H$1),SUMIF(База!$B$3:$B$305,$A9,База!$H$3:$H$152))</f>
        <v>4</v>
      </c>
      <c r="I9" s="41">
        <f>IF(COUNTIFS(Распис!$B$4:$B$300,$A9,Распис!$C$4:$C$300,"&lt;="&amp;I$1,Распис!$D$4:$D$300,"&gt;="&amp;I$1)&gt;0,SUMIFS(Распис!$I$4:$I$300,Распис!$B$4:$B$300,$A9,Распис!$C$4:$C$300,"&lt;="&amp;I$1,Распис!$D$4:$D$300,"&gt;="&amp;I$1),SUMIF(База!$B$3:$B$305,$A9,База!$I$3:$I$152))</f>
        <v>5</v>
      </c>
      <c r="J9" s="41">
        <f>IF(COUNTIFS(Распис!$B$4:$B$300,$A9,Распис!$C$4:$C$300,"&lt;="&amp;J$1,Распис!$D$4:$D$300,"&gt;="&amp;J$1)&gt;0,SUMIFS(Распис!$J$4:$J$300,Распис!$B$4:$B$300,$A9,Распис!$C$4:$C$300,"&lt;="&amp;J$1,Распис!$D$4:$D$300,"&gt;="&amp;J$1),SUMIF(База!$B$3:$B$305,$A9,База!$J$3:$J$152))</f>
        <v>2</v>
      </c>
      <c r="K9" s="41">
        <f>IF(COUNTIFS(Распис!$B$4:$B$300,$A9,Распис!$C$4:$C$300,"&lt;="&amp;K$1,Распис!$D$4:$D$300,"&gt;="&amp;K$1)&gt;0,SUMIFS(Распис!$K$4:$K$300,Распис!$B$4:$B$300,$A9,Распис!$C$4:$C$300,"&lt;="&amp;K$1,Распис!$D$4:$D$300,"&gt;="&amp;K$1),SUMIF(База!$B$3:$B$305,$A9,База!$K$3:$K$152))</f>
        <v>0</v>
      </c>
      <c r="L9" s="41" t="s">
        <v>23</v>
      </c>
      <c r="M9" s="41">
        <f>IF(COUNTIFS(Распис!$B$4:$B$300,$A9,Распис!$C$4:$C$300,"&lt;="&amp;M$1,Распис!$D$4:$D$300,"&gt;="&amp;M$1)&gt;0,SUMIFS(Распис!$F$4:$F$300,Распис!$B$4:$B$300,$A9,Распис!$C$4:$C$300,"&lt;="&amp;M$1,Распис!$D$4:$D$300,"&gt;="&amp;M$1),SUMIF(База!$B$3:$B$305,$A9,База!$F$3:$F$152))</f>
        <v>6</v>
      </c>
      <c r="N9" s="41">
        <f>IF(COUNTIFS(Распис!$B$4:$B$300,$A9,Распис!$C$4:$C$300,"&lt;="&amp;N$1,Распис!$D$4:$D$300,"&gt;="&amp;N$1)&gt;0,SUMIFS(Распис!$G$4:$G$300,Распис!$B$4:$B$300,$A9,Распис!$C$4:$C$300,"&lt;="&amp;N$1,Распис!$D$4:$D$300,"&gt;="&amp;N$1),SUMIF(База!$B$3:$B$305,$A9,База!$G$3:$G$152))</f>
        <v>5</v>
      </c>
      <c r="O9" s="41">
        <f>IF(COUNTIFS(Распис!$B$4:$B$300,$A9,Распис!$C$4:$C$300,"&lt;="&amp;O$1,Распис!$D$4:$D$300,"&gt;="&amp;O$1)&gt;0,SUMIFS(Распис!$H$4:$H$300,Распис!$B$4:$B$300,$A9,Распис!$C$4:$C$300,"&lt;="&amp;O$1,Распис!$D$4:$D$300,"&gt;="&amp;O$1),SUMIF(База!$B$3:$B$305,$A9,База!$H$3:$H$152))</f>
        <v>4</v>
      </c>
      <c r="P9" s="41">
        <f>IF(COUNTIFS(Распис!$B$4:$B$300,$A9,Распис!$C$4:$C$300,"&lt;="&amp;P$1,Распис!$D$4:$D$300,"&gt;="&amp;P$1)&gt;0,SUMIFS(Распис!$I$4:$I$300,Распис!$B$4:$B$300,$A9,Распис!$C$4:$C$300,"&lt;="&amp;P$1,Распис!$D$4:$D$300,"&gt;="&amp;P$1),SUMIF(База!$B$3:$B$305,$A9,База!$I$3:$I$152))</f>
        <v>5</v>
      </c>
      <c r="Q9" s="41">
        <f>IF(COUNTIFS(Распис!$B$4:$B$300,$A9,Распис!$C$4:$C$300,"&lt;="&amp;Q$1,Распис!$D$4:$D$300,"&gt;="&amp;Q$1)&gt;0,SUMIFS(Распис!$J$4:$J$300,Распис!$B$4:$B$300,$A9,Распис!$C$4:$C$300,"&lt;="&amp;Q$1,Распис!$D$4:$D$300,"&gt;="&amp;Q$1),SUMIF(База!$B$3:$B$305,$A9,База!$J$3:$J$152))</f>
        <v>2</v>
      </c>
      <c r="R9" s="41">
        <f>IF(COUNTIFS(Распис!$B$4:$B$300,$A9,Распис!$C$4:$C$300,"&lt;="&amp;R$1,Распис!$D$4:$D$300,"&gt;="&amp;R$1)&gt;0,SUMIFS(Распис!$K$4:$K$300,Распис!$B$4:$B$300,$A9,Распис!$C$4:$C$300,"&lt;="&amp;R$1,Распис!$D$4:$D$300,"&gt;="&amp;R$1),SUMIF(База!$B$3:$B$305,$A9,База!$K$3:$K$152))</f>
        <v>0</v>
      </c>
      <c r="S9" s="41" t="s">
        <v>23</v>
      </c>
      <c r="T9" s="41">
        <f>IF(COUNTIFS(Распис!$B$4:$B$300,$A9,Распис!$C$4:$C$300,"&lt;="&amp;T$1,Распис!$D$4:$D$300,"&gt;="&amp;T$1)&gt;0,SUMIFS(Распис!$F$4:$F$300,Распис!$B$4:$B$300,$A9,Распис!$C$4:$C$300,"&lt;="&amp;T$1,Распис!$D$4:$D$300,"&gt;="&amp;T$1),SUMIF(База!$B$3:$B$305,$A9,База!$F$3:$F$152))</f>
        <v>6</v>
      </c>
      <c r="U9" s="41">
        <f>IF(COUNTIFS(Распис!$B$4:$B$300,$A9,Распис!$C$4:$C$300,"&lt;="&amp;U$1,Распис!$D$4:$D$300,"&gt;="&amp;U$1)&gt;0,SUMIFS(Распис!$G$4:$G$300,Распис!$B$4:$B$300,$A9,Распис!$C$4:$C$300,"&lt;="&amp;U$1,Распис!$D$4:$D$300,"&gt;="&amp;U$1),SUMIF(База!$B$3:$B$305,$A9,База!$G$3:$G$152))</f>
        <v>5</v>
      </c>
      <c r="V9" s="41">
        <f>IF(COUNTIFS(Распис!$B$4:$B$300,$A9,Распис!$C$4:$C$300,"&lt;="&amp;V$1,Распис!$D$4:$D$300,"&gt;="&amp;V$1)&gt;0,SUMIFS(Распис!$H$4:$H$300,Распис!$B$4:$B$300,$A9,Распис!$C$4:$C$300,"&lt;="&amp;V$1,Распис!$D$4:$D$300,"&gt;="&amp;V$1),SUMIF(База!$B$3:$B$305,$A9,База!$H$3:$H$152))</f>
        <v>4</v>
      </c>
      <c r="W9" s="41">
        <f>IF(COUNTIFS(Распис!$B$4:$B$300,$A9,Распис!$C$4:$C$300,"&lt;="&amp;W$1,Распис!$D$4:$D$300,"&gt;="&amp;W$1)&gt;0,SUMIFS(Распис!$I$4:$I$300,Распис!$B$4:$B$300,$A9,Распис!$C$4:$C$300,"&lt;="&amp;W$1,Распис!$D$4:$D$300,"&gt;="&amp;W$1),SUMIF(База!$B$3:$B$305,$A9,База!$I$3:$I$152))</f>
        <v>5</v>
      </c>
      <c r="X9" s="41">
        <f>IF(COUNTIFS(Распис!$B$4:$B$300,$A9,Распис!$C$4:$C$300,"&lt;="&amp;X$1,Распис!$D$4:$D$300,"&gt;="&amp;X$1)&gt;0,SUMIFS(Распис!$J$4:$J$300,Распис!$B$4:$B$300,$A9,Распис!$C$4:$C$300,"&lt;="&amp;X$1,Распис!$D$4:$D$300,"&gt;="&amp;X$1),SUMIF(База!$B$3:$B$305,$A9,База!$J$3:$J$152))</f>
        <v>2</v>
      </c>
      <c r="Y9" s="41">
        <f>IF(COUNTIFS(Распис!$B$4:$B$300,$A9,Распис!$C$4:$C$300,"&lt;="&amp;Y$1,Распис!$D$4:$D$300,"&gt;="&amp;Y$1)&gt;0,SUMIFS(Распис!$K$4:$K$300,Распис!$B$4:$B$300,$A9,Распис!$C$4:$C$300,"&lt;="&amp;Y$1,Распис!$D$4:$D$300,"&gt;="&amp;Y$1),SUMIF(База!$B$3:$B$305,$A9,База!$K$3:$K$152))</f>
        <v>0</v>
      </c>
      <c r="Z9" s="41" t="s">
        <v>23</v>
      </c>
      <c r="AA9" s="41">
        <f>IF(COUNTIFS(Распис!$B$4:$B$300,$A9,Распис!$C$4:$C$300,"&lt;="&amp;AA$1,Распис!$D$4:$D$300,"&gt;="&amp;AA$1)&gt;0,SUMIFS(Распис!$F$4:$F$300,Распис!$B$4:$B$300,$A9,Распис!$C$4:$C$300,"&lt;="&amp;AA$1,Распис!$D$4:$D$300,"&gt;="&amp;AA$1),SUMIF(База!$B$3:$B$305,$A9,База!$F$3:$F$152))</f>
        <v>6</v>
      </c>
      <c r="AB9" s="41">
        <f>IF(COUNTIFS(Распис!$B$4:$B$300,$A9,Распис!$C$4:$C$300,"&lt;="&amp;AB$1,Распис!$D$4:$D$300,"&gt;="&amp;AB$1)&gt;0,SUMIFS(Распис!$G$4:$G$300,Распис!$B$4:$B$300,$A9,Распис!$C$4:$C$300,"&lt;="&amp;AB$1,Распис!$D$4:$D$300,"&gt;="&amp;AB$1),SUMIF(База!$B$3:$B$305,$A9,База!$G$3:$G$152))</f>
        <v>5</v>
      </c>
      <c r="AC9" s="41">
        <f>IF(COUNTIFS(Распис!$B$4:$B$300,$A9,Распис!$C$4:$C$300,"&lt;="&amp;AC$1,Распис!$D$4:$D$300,"&gt;="&amp;AC$1)&gt;0,SUMIFS(Распис!$H$4:$H$300,Распис!$B$4:$B$300,$A9,Распис!$C$4:$C$300,"&lt;="&amp;AC$1,Распис!$D$4:$D$300,"&gt;="&amp;AC$1),SUMIF(База!$B$3:$B$305,$A9,База!$H$3:$H$152))</f>
        <v>4</v>
      </c>
      <c r="AD9" s="15"/>
      <c r="AE9" s="15"/>
      <c r="AF9" s="15"/>
      <c r="AG9" s="15">
        <f t="shared" si="2"/>
        <v>88</v>
      </c>
      <c r="AH9" s="128">
        <f>AG9-SUMIFS(Распред!$G$4:$G$300,Распред!$B$4:$B$300,"февраль",Распред!$F$4:$F$300,A9)</f>
        <v>88</v>
      </c>
      <c r="AI9" s="128">
        <f>AH9+(COUNTIF(B9:AF9,"КД")+SUMIFS(Распред!$AH$4:$AH$300,Распред!$F$4:$F$300,A9,Распред!$B$4:$B$300,"февраль"))*4</f>
        <v>88</v>
      </c>
      <c r="AJ9" s="128">
        <f t="shared" si="3"/>
        <v>0</v>
      </c>
      <c r="AK9" s="128">
        <f t="shared" si="4"/>
        <v>88</v>
      </c>
      <c r="AL9" s="128">
        <f>SUMIFS(Распред!$K$4:$K$300,Распред!$B$4:$B$300,"февраль",Распред!$J$4:$J$300,A9)+SUMIFS(Распред!$M$4:$M$300,Распред!$B$4:$B$300,"февраль",Распред!$L$4:$L$300,A9)+SUMIFS(Распред!$O$4:$O$300,Распред!$B$4:$B$300,"февраль",Распред!$N$4:$N$300,A9)+SUMIFS(Распред!$Q$4:$Q$300,Распред!$B$4:$B$300,"февраль",Распред!$P$4:$P$300,A9)+SUMIFS(Распред!$S$4:$S$300,Распред!$B$4:$B$300,"февраль",Распред!$R$4:$R$300,A9)+SUMIFS(Распред!$U$4:$U$300,Распред!$B$4:$B$300,"февраль",Распред!$T$4:$T$300,A9)+SUMIFS(Распред!$W$4:$W$300,Распред!$B$4:$B$300,"февраль",Распред!$V$4:$V$300,A9)+SUMIFS(Распред!$Y$4:$Y$300,Распред!$B$4:$B$300,"февраль",Распред!$X$4:$X$300,A9)+SUMIFS(Распред!$AA$4:$AA$300,Распред!$B$4:$B$300,"февраль",Распред!$Z$4:$Z$300,A9)+SUMIFS(Распред!$AC$4:$AC$300,Распред!$B$4:$B$300,"февраль",Распред!$AB$4:$AB$300,A9)</f>
        <v>0</v>
      </c>
      <c r="AM9" s="128">
        <f t="shared" si="5"/>
        <v>88</v>
      </c>
      <c r="AN9" s="128">
        <f t="shared" si="9"/>
        <v>0</v>
      </c>
      <c r="AO9" s="128">
        <f t="shared" si="6"/>
        <v>0</v>
      </c>
      <c r="AP9" s="128">
        <f>январь!AP9</f>
        <v>172000</v>
      </c>
      <c r="AQ9" s="128">
        <f t="shared" si="7"/>
        <v>0</v>
      </c>
      <c r="AR9" s="15"/>
      <c r="AS9" s="208">
        <f t="shared" si="8"/>
        <v>0</v>
      </c>
    </row>
    <row r="10" spans="1:45" x14ac:dyDescent="0.25">
      <c r="A10" s="207" t="str">
        <f>База!B10</f>
        <v>Козлов Николай</v>
      </c>
      <c r="B10" s="41">
        <f ca="1">IF(COUNTIFS(Распис!$B$4:$B$300,$A10,Распис!$C$4:$C$300,"&lt;="&amp;B$1,Распис!$D$4:$D$300,"&gt;="&amp;B$1)&gt;0,SUMIFS(Распис!$I$4:$I$300,Распис!$B$4:$B$300,$A10,Распис!$C$4:$C$300,"&lt;="&amp;B$1,Распис!$D$4:$D$300,"&gt;="&amp;B$1),SUMIF(База!$B$3:$B$305,$A10,База!$I$3:$I$152))</f>
        <v>3</v>
      </c>
      <c r="C10" s="41">
        <f ca="1">IF(COUNTIFS(Распис!$B$4:$B$300,$A10,Распис!$C$4:$C$300,"&lt;="&amp;C$1,Распис!$D$4:$D$300,"&gt;="&amp;C$1)&gt;0,SUMIFS(Распис!$J$4:$J$300,Распис!$B$4:$B$300,$A10,Распис!$C$4:$C$300,"&lt;="&amp;C$1,Распис!$D$4:$D$300,"&gt;="&amp;C$1),SUMIF(База!$B$3:$B$305,$A10,База!$J$3:$J$152))</f>
        <v>5</v>
      </c>
      <c r="D10" s="41">
        <f ca="1">IF(COUNTIFS(Распис!$B$4:$B$300,$A10,Распис!$C$4:$C$300,"&lt;="&amp;D$1,Распис!$D$4:$D$300,"&gt;="&amp;D$1)&gt;0,SUMIFS(Распис!$K$4:$K$300,Распис!$B$4:$B$300,$A10,Распис!$C$4:$C$300,"&lt;="&amp;D$1,Распис!$D$4:$D$300,"&gt;="&amp;D$1),SUMIF(База!$B$3:$B$305,$A10,База!$K$3:$K$152))</f>
        <v>0</v>
      </c>
      <c r="E10" s="41" t="s">
        <v>23</v>
      </c>
      <c r="F10" s="41">
        <f ca="1">IF(COUNTIFS(Распис!$B$4:$B$300,$A10,Распис!$C$4:$C$300,"&lt;="&amp;F$1,Распис!$D$4:$D$300,"&gt;="&amp;F$1)&gt;0,SUMIFS(Распис!$F$4:$F$300,Распис!$B$4:$B$300,$A10,Распис!$C$4:$C$300,"&lt;="&amp;F$1,Распис!$D$4:$D$300,"&gt;="&amp;F$1),SUMIF(База!$B$3:$B$305,$A10,База!$F$3:$F$152))</f>
        <v>4</v>
      </c>
      <c r="G10" s="41">
        <f ca="1">IF(COUNTIFS(Распис!$B$4:$B$300,$A10,Распис!$C$4:$C$300,"&lt;="&amp;G$1,Распис!$D$4:$D$300,"&gt;="&amp;G$1)&gt;0,SUMIFS(Распис!$G$4:$G$300,Распис!$B$4:$B$300,$A10,Распис!$C$4:$C$300,"&lt;="&amp;G$1,Распис!$D$4:$D$300,"&gt;="&amp;G$1),SUMIF(База!$B$3:$B$305,$A10,База!$G$3:$G$152))</f>
        <v>6</v>
      </c>
      <c r="H10" s="41">
        <f ca="1">IF(COUNTIFS(Распис!$B$4:$B$300,$A10,Распис!$C$4:$C$300,"&lt;="&amp;H$1,Распис!$D$4:$D$300,"&gt;="&amp;H$1)&gt;0,SUMIFS(Распис!$H$4:$H$300,Распис!$B$4:$B$300,$A10,Распис!$C$4:$C$300,"&lt;="&amp;H$1,Распис!$D$4:$D$300,"&gt;="&amp;H$1),SUMIF(База!$B$3:$B$305,$A10,База!$H$3:$H$152))</f>
        <v>6</v>
      </c>
      <c r="I10" s="41">
        <f ca="1">IF(COUNTIFS(Распис!$B$4:$B$300,$A10,Распис!$C$4:$C$300,"&lt;="&amp;I$1,Распис!$D$4:$D$300,"&gt;="&amp;I$1)&gt;0,SUMIFS(Распис!$I$4:$I$300,Распис!$B$4:$B$300,$A10,Распис!$C$4:$C$300,"&lt;="&amp;I$1,Распис!$D$4:$D$300,"&gt;="&amp;I$1),SUMIF(База!$B$3:$B$305,$A10,База!$I$3:$I$152))</f>
        <v>3</v>
      </c>
      <c r="J10" s="41">
        <f ca="1">IF(COUNTIFS(Распис!$B$4:$B$300,$A10,Распис!$C$4:$C$300,"&lt;="&amp;J$1,Распис!$D$4:$D$300,"&gt;="&amp;J$1)&gt;0,SUMIFS(Распис!$J$4:$J$300,Распис!$B$4:$B$300,$A10,Распис!$C$4:$C$300,"&lt;="&amp;J$1,Распис!$D$4:$D$300,"&gt;="&amp;J$1),SUMIF(База!$B$3:$B$305,$A10,База!$J$3:$J$152))</f>
        <v>5</v>
      </c>
      <c r="K10" s="41">
        <f ca="1">IF(COUNTIFS(Распис!$B$4:$B$300,$A10,Распис!$C$4:$C$300,"&lt;="&amp;K$1,Распис!$D$4:$D$300,"&gt;="&amp;K$1)&gt;0,SUMIFS(Распис!$K$4:$K$300,Распис!$B$4:$B$300,$A10,Распис!$C$4:$C$300,"&lt;="&amp;K$1,Распис!$D$4:$D$300,"&gt;="&amp;K$1),SUMIF(База!$B$3:$B$305,$A10,База!$K$3:$K$152))</f>
        <v>0</v>
      </c>
      <c r="L10" s="41" t="s">
        <v>23</v>
      </c>
      <c r="M10" s="41">
        <f ca="1">IF(COUNTIFS(Распис!$B$4:$B$300,$A10,Распис!$C$4:$C$300,"&lt;="&amp;M$1,Распис!$D$4:$D$300,"&gt;="&amp;M$1)&gt;0,SUMIFS(Распис!$F$4:$F$300,Распис!$B$4:$B$300,$A10,Распис!$C$4:$C$300,"&lt;="&amp;M$1,Распис!$D$4:$D$300,"&gt;="&amp;M$1),SUMIF(База!$B$3:$B$305,$A10,База!$F$3:$F$152))</f>
        <v>4</v>
      </c>
      <c r="N10" s="41">
        <f ca="1">IF(COUNTIFS(Распис!$B$4:$B$300,$A10,Распис!$C$4:$C$300,"&lt;="&amp;N$1,Распис!$D$4:$D$300,"&gt;="&amp;N$1)&gt;0,SUMIFS(Распис!$G$4:$G$300,Распис!$B$4:$B$300,$A10,Распис!$C$4:$C$300,"&lt;="&amp;N$1,Распис!$D$4:$D$300,"&gt;="&amp;N$1),SUMIF(База!$B$3:$B$305,$A10,База!$G$3:$G$152))</f>
        <v>6</v>
      </c>
      <c r="O10" s="41">
        <f ca="1">IF(COUNTIFS(Распис!$B$4:$B$300,$A10,Распис!$C$4:$C$300,"&lt;="&amp;O$1,Распис!$D$4:$D$300,"&gt;="&amp;O$1)&gt;0,SUMIFS(Распис!$H$4:$H$300,Распис!$B$4:$B$300,$A10,Распис!$C$4:$C$300,"&lt;="&amp;O$1,Распис!$D$4:$D$300,"&gt;="&amp;O$1),SUMIF(База!$B$3:$B$305,$A10,База!$H$3:$H$152))</f>
        <v>6</v>
      </c>
      <c r="P10" s="41">
        <f ca="1">IF(COUNTIFS(Распис!$B$4:$B$300,$A10,Распис!$C$4:$C$300,"&lt;="&amp;P$1,Распис!$D$4:$D$300,"&gt;="&amp;P$1)&gt;0,SUMIFS(Распис!$I$4:$I$300,Распис!$B$4:$B$300,$A10,Распис!$C$4:$C$300,"&lt;="&amp;P$1,Распис!$D$4:$D$300,"&gt;="&amp;P$1),SUMIF(База!$B$3:$B$305,$A10,База!$I$3:$I$152))</f>
        <v>3</v>
      </c>
      <c r="Q10" s="41">
        <f ca="1">IF(COUNTIFS(Распис!$B$4:$B$300,$A10,Распис!$C$4:$C$300,"&lt;="&amp;Q$1,Распис!$D$4:$D$300,"&gt;="&amp;Q$1)&gt;0,SUMIFS(Распис!$J$4:$J$300,Распис!$B$4:$B$300,$A10,Распис!$C$4:$C$300,"&lt;="&amp;Q$1,Распис!$D$4:$D$300,"&gt;="&amp;Q$1),SUMIF(База!$B$3:$B$305,$A10,База!$J$3:$J$152))</f>
        <v>5</v>
      </c>
      <c r="R10" s="41">
        <f ca="1">IF(COUNTIFS(Распис!$B$4:$B$300,$A10,Распис!$C$4:$C$300,"&lt;="&amp;R$1,Распис!$D$4:$D$300,"&gt;="&amp;R$1)&gt;0,SUMIFS(Распис!$K$4:$K$300,Распис!$B$4:$B$300,$A10,Распис!$C$4:$C$300,"&lt;="&amp;R$1,Распис!$D$4:$D$300,"&gt;="&amp;R$1),SUMIF(База!$B$3:$B$305,$A10,База!$K$3:$K$152))</f>
        <v>0</v>
      </c>
      <c r="S10" s="41" t="s">
        <v>23</v>
      </c>
      <c r="T10" s="41">
        <f ca="1">IF(COUNTIFS(Распис!$B$4:$B$300,$A10,Распис!$C$4:$C$300,"&lt;="&amp;T$1,Распис!$D$4:$D$300,"&gt;="&amp;T$1)&gt;0,SUMIFS(Распис!$F$4:$F$300,Распис!$B$4:$B$300,$A10,Распис!$C$4:$C$300,"&lt;="&amp;T$1,Распис!$D$4:$D$300,"&gt;="&amp;T$1),SUMIF(База!$B$3:$B$305,$A10,База!$F$3:$F$152))</f>
        <v>4</v>
      </c>
      <c r="U10" s="41">
        <f ca="1">IF(COUNTIFS(Распис!$B$4:$B$300,$A10,Распис!$C$4:$C$300,"&lt;="&amp;U$1,Распис!$D$4:$D$300,"&gt;="&amp;U$1)&gt;0,SUMIFS(Распис!$G$4:$G$300,Распис!$B$4:$B$300,$A10,Распис!$C$4:$C$300,"&lt;="&amp;U$1,Распис!$D$4:$D$300,"&gt;="&amp;U$1),SUMIF(База!$B$3:$B$305,$A10,База!$G$3:$G$152))</f>
        <v>6</v>
      </c>
      <c r="V10" s="41">
        <f ca="1">IF(COUNTIFS(Распис!$B$4:$B$300,$A10,Распис!$C$4:$C$300,"&lt;="&amp;V$1,Распис!$D$4:$D$300,"&gt;="&amp;V$1)&gt;0,SUMIFS(Распис!$H$4:$H$300,Распис!$B$4:$B$300,$A10,Распис!$C$4:$C$300,"&lt;="&amp;V$1,Распис!$D$4:$D$300,"&gt;="&amp;V$1),SUMIF(База!$B$3:$B$305,$A10,База!$H$3:$H$152))</f>
        <v>6</v>
      </c>
      <c r="W10" s="41">
        <f ca="1">IF(COUNTIFS(Распис!$B$4:$B$300,$A10,Распис!$C$4:$C$300,"&lt;="&amp;W$1,Распис!$D$4:$D$300,"&gt;="&amp;W$1)&gt;0,SUMIFS(Распис!$I$4:$I$300,Распис!$B$4:$B$300,$A10,Распис!$C$4:$C$300,"&lt;="&amp;W$1,Распис!$D$4:$D$300,"&gt;="&amp;W$1),SUMIF(База!$B$3:$B$305,$A10,База!$I$3:$I$152))</f>
        <v>3</v>
      </c>
      <c r="X10" s="41">
        <f ca="1">IF(COUNTIFS(Распис!$B$4:$B$300,$A10,Распис!$C$4:$C$300,"&lt;="&amp;X$1,Распис!$D$4:$D$300,"&gt;="&amp;X$1)&gt;0,SUMIFS(Распис!$J$4:$J$300,Распис!$B$4:$B$300,$A10,Распис!$C$4:$C$300,"&lt;="&amp;X$1,Распис!$D$4:$D$300,"&gt;="&amp;X$1),SUMIF(База!$B$3:$B$305,$A10,База!$J$3:$J$152))</f>
        <v>5</v>
      </c>
      <c r="Y10" s="41">
        <f ca="1">IF(COUNTIFS(Распис!$B$4:$B$300,$A10,Распис!$C$4:$C$300,"&lt;="&amp;Y$1,Распис!$D$4:$D$300,"&gt;="&amp;Y$1)&gt;0,SUMIFS(Распис!$K$4:$K$300,Распис!$B$4:$B$300,$A10,Распис!$C$4:$C$300,"&lt;="&amp;Y$1,Распис!$D$4:$D$300,"&gt;="&amp;Y$1),SUMIF(База!$B$3:$B$305,$A10,База!$K$3:$K$152))</f>
        <v>0</v>
      </c>
      <c r="Z10" s="41" t="s">
        <v>23</v>
      </c>
      <c r="AA10" s="41">
        <f ca="1">IF(COUNTIFS(Распис!$B$4:$B$300,$A10,Распис!$C$4:$C$300,"&lt;="&amp;AA$1,Распис!$D$4:$D$300,"&gt;="&amp;AA$1)&gt;0,SUMIFS(Распис!$F$4:$F$300,Распис!$B$4:$B$300,$A10,Распис!$C$4:$C$300,"&lt;="&amp;AA$1,Распис!$D$4:$D$300,"&gt;="&amp;AA$1),SUMIF(База!$B$3:$B$305,$A10,База!$F$3:$F$152))</f>
        <v>4</v>
      </c>
      <c r="AB10" s="41">
        <f ca="1">IF(COUNTIFS(Распис!$B$4:$B$300,$A10,Распис!$C$4:$C$300,"&lt;="&amp;AB$1,Распис!$D$4:$D$300,"&gt;="&amp;AB$1)&gt;0,SUMIFS(Распис!$G$4:$G$300,Распис!$B$4:$B$300,$A10,Распис!$C$4:$C$300,"&lt;="&amp;AB$1,Распис!$D$4:$D$300,"&gt;="&amp;AB$1),SUMIF(База!$B$3:$B$305,$A10,База!$G$3:$G$152))</f>
        <v>6</v>
      </c>
      <c r="AC10" s="41">
        <f ca="1">IF(COUNTIFS(Распис!$B$4:$B$300,$A10,Распис!$C$4:$C$300,"&lt;="&amp;AC$1,Распис!$D$4:$D$300,"&gt;="&amp;AC$1)&gt;0,SUMIFS(Распис!$H$4:$H$300,Распис!$B$4:$B$300,$A10,Распис!$C$4:$C$300,"&lt;="&amp;AC$1,Распис!$D$4:$D$300,"&gt;="&amp;AC$1),SUMIF(База!$B$3:$B$305,$A10,База!$H$3:$H$152))</f>
        <v>6</v>
      </c>
      <c r="AD10" s="15"/>
      <c r="AE10" s="15"/>
      <c r="AF10" s="15"/>
      <c r="AG10" s="15">
        <f t="shared" ca="1" si="2"/>
        <v>96</v>
      </c>
      <c r="AH10" s="128">
        <f ca="1">AG10-SUMIFS(Распред!$G$4:$G$300,Распред!$B$4:$B$300,"февраль",Распред!$F$4:$F$300,A10)</f>
        <v>96</v>
      </c>
      <c r="AI10" s="128">
        <f ca="1">AH10+(COUNTIF(B10:AF10,"КД")+SUMIFS(Распред!$AH$4:$AH$300,Распред!$F$4:$F$300,A10,Распред!$B$4:$B$300,"февраль"))*4</f>
        <v>96</v>
      </c>
      <c r="AJ10" s="128">
        <f t="shared" ca="1" si="3"/>
        <v>0</v>
      </c>
      <c r="AK10" s="128">
        <f t="shared" ca="1" si="4"/>
        <v>96</v>
      </c>
      <c r="AL10" s="128">
        <f>SUMIFS(Распред!$K$4:$K$300,Распред!$B$4:$B$300,"февраль",Распред!$J$4:$J$300,A10)+SUMIFS(Распред!$M$4:$M$300,Распред!$B$4:$B$300,"февраль",Распред!$L$4:$L$300,A10)+SUMIFS(Распред!$O$4:$O$300,Распред!$B$4:$B$300,"февраль",Распред!$N$4:$N$300,A10)+SUMIFS(Распред!$Q$4:$Q$300,Распред!$B$4:$B$300,"февраль",Распред!$P$4:$P$300,A10)+SUMIFS(Распред!$S$4:$S$300,Распред!$B$4:$B$300,"февраль",Распред!$R$4:$R$300,A10)+SUMIFS(Распред!$U$4:$U$300,Распред!$B$4:$B$300,"февраль",Распред!$T$4:$T$300,A10)+SUMIFS(Распред!$W$4:$W$300,Распред!$B$4:$B$300,"февраль",Распред!$V$4:$V$300,A10)+SUMIFS(Распред!$Y$4:$Y$300,Распред!$B$4:$B$300,"февраль",Распред!$X$4:$X$300,A10)+SUMIFS(Распред!$AA$4:$AA$300,Распред!$B$4:$B$300,"февраль",Распред!$Z$4:$Z$300,A10)+SUMIFS(Распред!$AC$4:$AC$300,Распред!$B$4:$B$300,"февраль",Распред!$AB$4:$AB$300,A10)</f>
        <v>0</v>
      </c>
      <c r="AM10" s="128">
        <f t="shared" ca="1" si="5"/>
        <v>96</v>
      </c>
      <c r="AN10" s="128">
        <f t="shared" ca="1" si="9"/>
        <v>0</v>
      </c>
      <c r="AO10" s="128">
        <f t="shared" ca="1" si="6"/>
        <v>0</v>
      </c>
      <c r="AP10" s="128">
        <f>январь!AP10</f>
        <v>215000</v>
      </c>
      <c r="AQ10" s="128">
        <f t="shared" ca="1" si="7"/>
        <v>0</v>
      </c>
      <c r="AR10" s="15"/>
      <c r="AS10" s="208">
        <f t="shared" ca="1" si="8"/>
        <v>0</v>
      </c>
    </row>
    <row r="11" spans="1:45" x14ac:dyDescent="0.25">
      <c r="A11" s="207" t="str">
        <f>База!B11</f>
        <v>Жакупова Альмира</v>
      </c>
      <c r="B11" s="41">
        <f ca="1">IF(COUNTIFS(Распис!$B$4:$B$300,$A11,Распис!$C$4:$C$300,"&lt;="&amp;B$1,Распис!$D$4:$D$300,"&gt;="&amp;B$1)&gt;0,SUMIFS(Распис!$I$4:$I$300,Распис!$B$4:$B$300,$A11,Распис!$C$4:$C$300,"&lt;="&amp;B$1,Распис!$D$4:$D$300,"&gt;="&amp;B$1),SUMIF(База!$B$3:$B$305,$A11,База!$I$3:$I$152))</f>
        <v>5</v>
      </c>
      <c r="C11" s="41">
        <f ca="1">IF(COUNTIFS(Распис!$B$4:$B$300,$A11,Распис!$C$4:$C$300,"&lt;="&amp;C$1,Распис!$D$4:$D$300,"&gt;="&amp;C$1)&gt;0,SUMIFS(Распис!$J$4:$J$300,Распис!$B$4:$B$300,$A11,Распис!$C$4:$C$300,"&lt;="&amp;C$1,Распис!$D$4:$D$300,"&gt;="&amp;C$1),SUMIF(База!$B$3:$B$305,$A11,База!$J$3:$J$152))</f>
        <v>4</v>
      </c>
      <c r="D11" s="41">
        <f ca="1">IF(COUNTIFS(Распис!$B$4:$B$300,$A11,Распис!$C$4:$C$300,"&lt;="&amp;D$1,Распис!$D$4:$D$300,"&gt;="&amp;D$1)&gt;0,SUMIFS(Распис!$K$4:$K$300,Распис!$B$4:$B$300,$A11,Распис!$C$4:$C$300,"&lt;="&amp;D$1,Распис!$D$4:$D$300,"&gt;="&amp;D$1),SUMIF(База!$B$3:$B$305,$A11,База!$K$3:$K$152))</f>
        <v>0</v>
      </c>
      <c r="E11" s="41" t="s">
        <v>23</v>
      </c>
      <c r="F11" s="41">
        <f ca="1">IF(COUNTIFS(Распис!$B$4:$B$300,$A11,Распис!$C$4:$C$300,"&lt;="&amp;F$1,Распис!$D$4:$D$300,"&gt;="&amp;F$1)&gt;0,SUMIFS(Распис!$F$4:$F$300,Распис!$B$4:$B$300,$A11,Распис!$C$4:$C$300,"&lt;="&amp;F$1,Распис!$D$4:$D$300,"&gt;="&amp;F$1),SUMIF(База!$B$3:$B$305,$A11,База!$F$3:$F$152))</f>
        <v>5</v>
      </c>
      <c r="G11" s="41">
        <f ca="1">IF(COUNTIFS(Распис!$B$4:$B$300,$A11,Распис!$C$4:$C$300,"&lt;="&amp;G$1,Распис!$D$4:$D$300,"&gt;="&amp;G$1)&gt;0,SUMIFS(Распис!$G$4:$G$300,Распис!$B$4:$B$300,$A11,Распис!$C$4:$C$300,"&lt;="&amp;G$1,Распис!$D$4:$D$300,"&gt;="&amp;G$1),SUMIF(База!$B$3:$B$305,$A11,База!$G$3:$G$152))</f>
        <v>6</v>
      </c>
      <c r="H11" s="41">
        <f ca="1">IF(COUNTIFS(Распис!$B$4:$B$300,$A11,Распис!$C$4:$C$300,"&lt;="&amp;H$1,Распис!$D$4:$D$300,"&gt;="&amp;H$1)&gt;0,SUMIFS(Распис!$H$4:$H$300,Распис!$B$4:$B$300,$A11,Распис!$C$4:$C$300,"&lt;="&amp;H$1,Распис!$D$4:$D$300,"&gt;="&amp;H$1),SUMIF(База!$B$3:$B$305,$A11,База!$H$3:$H$152))</f>
        <v>4</v>
      </c>
      <c r="I11" s="41">
        <f ca="1">IF(COUNTIFS(Распис!$B$4:$B$300,$A11,Распис!$C$4:$C$300,"&lt;="&amp;I$1,Распис!$D$4:$D$300,"&gt;="&amp;I$1)&gt;0,SUMIFS(Распис!$I$4:$I$300,Распис!$B$4:$B$300,$A11,Распис!$C$4:$C$300,"&lt;="&amp;I$1,Распис!$D$4:$D$300,"&gt;="&amp;I$1),SUMIF(База!$B$3:$B$305,$A11,База!$I$3:$I$152))</f>
        <v>5</v>
      </c>
      <c r="J11" s="41">
        <f ca="1">IF(COUNTIFS(Распис!$B$4:$B$300,$A11,Распис!$C$4:$C$300,"&lt;="&amp;J$1,Распис!$D$4:$D$300,"&gt;="&amp;J$1)&gt;0,SUMIFS(Распис!$J$4:$J$300,Распис!$B$4:$B$300,$A11,Распис!$C$4:$C$300,"&lt;="&amp;J$1,Распис!$D$4:$D$300,"&gt;="&amp;J$1),SUMIF(База!$B$3:$B$305,$A11,База!$J$3:$J$152))</f>
        <v>4</v>
      </c>
      <c r="K11" s="41">
        <f ca="1">IF(COUNTIFS(Распис!$B$4:$B$300,$A11,Распис!$C$4:$C$300,"&lt;="&amp;K$1,Распис!$D$4:$D$300,"&gt;="&amp;K$1)&gt;0,SUMIFS(Распис!$K$4:$K$300,Распис!$B$4:$B$300,$A11,Распис!$C$4:$C$300,"&lt;="&amp;K$1,Распис!$D$4:$D$300,"&gt;="&amp;K$1),SUMIF(База!$B$3:$B$305,$A11,База!$K$3:$K$152))</f>
        <v>0</v>
      </c>
      <c r="L11" s="41" t="s">
        <v>23</v>
      </c>
      <c r="M11" s="41">
        <f ca="1">IF(COUNTIFS(Распис!$B$4:$B$300,$A11,Распис!$C$4:$C$300,"&lt;="&amp;M$1,Распис!$D$4:$D$300,"&gt;="&amp;M$1)&gt;0,SUMIFS(Распис!$F$4:$F$300,Распис!$B$4:$B$300,$A11,Распис!$C$4:$C$300,"&lt;="&amp;M$1,Распис!$D$4:$D$300,"&gt;="&amp;M$1),SUMIF(База!$B$3:$B$305,$A11,База!$F$3:$F$152))</f>
        <v>5</v>
      </c>
      <c r="N11" s="41">
        <f ca="1">IF(COUNTIFS(Распис!$B$4:$B$300,$A11,Распис!$C$4:$C$300,"&lt;="&amp;N$1,Распис!$D$4:$D$300,"&gt;="&amp;N$1)&gt;0,SUMIFS(Распис!$G$4:$G$300,Распис!$B$4:$B$300,$A11,Распис!$C$4:$C$300,"&lt;="&amp;N$1,Распис!$D$4:$D$300,"&gt;="&amp;N$1),SUMIF(База!$B$3:$B$305,$A11,База!$G$3:$G$152))</f>
        <v>6</v>
      </c>
      <c r="O11" s="41">
        <f ca="1">IF(COUNTIFS(Распис!$B$4:$B$300,$A11,Распис!$C$4:$C$300,"&lt;="&amp;O$1,Распис!$D$4:$D$300,"&gt;="&amp;O$1)&gt;0,SUMIFS(Распис!$H$4:$H$300,Распис!$B$4:$B$300,$A11,Распис!$C$4:$C$300,"&lt;="&amp;O$1,Распис!$D$4:$D$300,"&gt;="&amp;O$1),SUMIF(База!$B$3:$B$305,$A11,База!$H$3:$H$152))</f>
        <v>4</v>
      </c>
      <c r="P11" s="41">
        <f ca="1">IF(COUNTIFS(Распис!$B$4:$B$300,$A11,Распис!$C$4:$C$300,"&lt;="&amp;P$1,Распис!$D$4:$D$300,"&gt;="&amp;P$1)&gt;0,SUMIFS(Распис!$I$4:$I$300,Распис!$B$4:$B$300,$A11,Распис!$C$4:$C$300,"&lt;="&amp;P$1,Распис!$D$4:$D$300,"&gt;="&amp;P$1),SUMIF(База!$B$3:$B$305,$A11,База!$I$3:$I$152))</f>
        <v>5</v>
      </c>
      <c r="Q11" s="41">
        <f ca="1">IF(COUNTIFS(Распис!$B$4:$B$300,$A11,Распис!$C$4:$C$300,"&lt;="&amp;Q$1,Распис!$D$4:$D$300,"&gt;="&amp;Q$1)&gt;0,SUMIFS(Распис!$J$4:$J$300,Распис!$B$4:$B$300,$A11,Распис!$C$4:$C$300,"&lt;="&amp;Q$1,Распис!$D$4:$D$300,"&gt;="&amp;Q$1),SUMIF(База!$B$3:$B$305,$A11,База!$J$3:$J$152))</f>
        <v>4</v>
      </c>
      <c r="R11" s="41">
        <f ca="1">IF(COUNTIFS(Распис!$B$4:$B$300,$A11,Распис!$C$4:$C$300,"&lt;="&amp;R$1,Распис!$D$4:$D$300,"&gt;="&amp;R$1)&gt;0,SUMIFS(Распис!$K$4:$K$300,Распис!$B$4:$B$300,$A11,Распис!$C$4:$C$300,"&lt;="&amp;R$1,Распис!$D$4:$D$300,"&gt;="&amp;R$1),SUMIF(База!$B$3:$B$305,$A11,База!$K$3:$K$152))</f>
        <v>0</v>
      </c>
      <c r="S11" s="41" t="s">
        <v>23</v>
      </c>
      <c r="T11" s="41">
        <f ca="1">IF(COUNTIFS(Распис!$B$4:$B$300,$A11,Распис!$C$4:$C$300,"&lt;="&amp;T$1,Распис!$D$4:$D$300,"&gt;="&amp;T$1)&gt;0,SUMIFS(Распис!$F$4:$F$300,Распис!$B$4:$B$300,$A11,Распис!$C$4:$C$300,"&lt;="&amp;T$1,Распис!$D$4:$D$300,"&gt;="&amp;T$1),SUMIF(База!$B$3:$B$305,$A11,База!$F$3:$F$152))</f>
        <v>5</v>
      </c>
      <c r="U11" s="41">
        <f ca="1">IF(COUNTIFS(Распис!$B$4:$B$300,$A11,Распис!$C$4:$C$300,"&lt;="&amp;U$1,Распис!$D$4:$D$300,"&gt;="&amp;U$1)&gt;0,SUMIFS(Распис!$G$4:$G$300,Распис!$B$4:$B$300,$A11,Распис!$C$4:$C$300,"&lt;="&amp;U$1,Распис!$D$4:$D$300,"&gt;="&amp;U$1),SUMIF(База!$B$3:$B$305,$A11,База!$G$3:$G$152))</f>
        <v>6</v>
      </c>
      <c r="V11" s="41">
        <f ca="1">IF(COUNTIFS(Распис!$B$4:$B$300,$A11,Распис!$C$4:$C$300,"&lt;="&amp;V$1,Распис!$D$4:$D$300,"&gt;="&amp;V$1)&gt;0,SUMIFS(Распис!$H$4:$H$300,Распис!$B$4:$B$300,$A11,Распис!$C$4:$C$300,"&lt;="&amp;V$1,Распис!$D$4:$D$300,"&gt;="&amp;V$1),SUMIF(База!$B$3:$B$305,$A11,База!$H$3:$H$152))</f>
        <v>4</v>
      </c>
      <c r="W11" s="41">
        <f ca="1">IF(COUNTIFS(Распис!$B$4:$B$300,$A11,Распис!$C$4:$C$300,"&lt;="&amp;W$1,Распис!$D$4:$D$300,"&gt;="&amp;W$1)&gt;0,SUMIFS(Распис!$I$4:$I$300,Распис!$B$4:$B$300,$A11,Распис!$C$4:$C$300,"&lt;="&amp;W$1,Распис!$D$4:$D$300,"&gt;="&amp;W$1),SUMIF(База!$B$3:$B$305,$A11,База!$I$3:$I$152))</f>
        <v>5</v>
      </c>
      <c r="X11" s="41">
        <f ca="1">IF(COUNTIFS(Распис!$B$4:$B$300,$A11,Распис!$C$4:$C$300,"&lt;="&amp;X$1,Распис!$D$4:$D$300,"&gt;="&amp;X$1)&gt;0,SUMIFS(Распис!$J$4:$J$300,Распис!$B$4:$B$300,$A11,Распис!$C$4:$C$300,"&lt;="&amp;X$1,Распис!$D$4:$D$300,"&gt;="&amp;X$1),SUMIF(База!$B$3:$B$305,$A11,База!$J$3:$J$152))</f>
        <v>4</v>
      </c>
      <c r="Y11" s="41">
        <f ca="1">IF(COUNTIFS(Распис!$B$4:$B$300,$A11,Распис!$C$4:$C$300,"&lt;="&amp;Y$1,Распис!$D$4:$D$300,"&gt;="&amp;Y$1)&gt;0,SUMIFS(Распис!$K$4:$K$300,Распис!$B$4:$B$300,$A11,Распис!$C$4:$C$300,"&lt;="&amp;Y$1,Распис!$D$4:$D$300,"&gt;="&amp;Y$1),SUMIF(База!$B$3:$B$305,$A11,База!$K$3:$K$152))</f>
        <v>0</v>
      </c>
      <c r="Z11" s="41" t="s">
        <v>23</v>
      </c>
      <c r="AA11" s="41">
        <f ca="1">IF(COUNTIFS(Распис!$B$4:$B$300,$A11,Распис!$C$4:$C$300,"&lt;="&amp;AA$1,Распис!$D$4:$D$300,"&gt;="&amp;AA$1)&gt;0,SUMIFS(Распис!$F$4:$F$300,Распис!$B$4:$B$300,$A11,Распис!$C$4:$C$300,"&lt;="&amp;AA$1,Распис!$D$4:$D$300,"&gt;="&amp;AA$1),SUMIF(База!$B$3:$B$305,$A11,База!$F$3:$F$152))</f>
        <v>5</v>
      </c>
      <c r="AB11" s="41">
        <f ca="1">IF(COUNTIFS(Распис!$B$4:$B$300,$A11,Распис!$C$4:$C$300,"&lt;="&amp;AB$1,Распис!$D$4:$D$300,"&gt;="&amp;AB$1)&gt;0,SUMIFS(Распис!$G$4:$G$300,Распис!$B$4:$B$300,$A11,Распис!$C$4:$C$300,"&lt;="&amp;AB$1,Распис!$D$4:$D$300,"&gt;="&amp;AB$1),SUMIF(База!$B$3:$B$305,$A11,База!$G$3:$G$152))</f>
        <v>6</v>
      </c>
      <c r="AC11" s="41">
        <f ca="1">IF(COUNTIFS(Распис!$B$4:$B$300,$A11,Распис!$C$4:$C$300,"&lt;="&amp;AC$1,Распис!$D$4:$D$300,"&gt;="&amp;AC$1)&gt;0,SUMIFS(Распис!$H$4:$H$300,Распис!$B$4:$B$300,$A11,Распис!$C$4:$C$300,"&lt;="&amp;AC$1,Распис!$D$4:$D$300,"&gt;="&amp;AC$1),SUMIF(База!$B$3:$B$305,$A11,База!$H$3:$H$152))</f>
        <v>4</v>
      </c>
      <c r="AD11" s="15"/>
      <c r="AE11" s="15"/>
      <c r="AF11" s="15"/>
      <c r="AG11" s="15">
        <f t="shared" ca="1" si="2"/>
        <v>96</v>
      </c>
      <c r="AH11" s="128">
        <f ca="1">AG11-SUMIFS(Распред!$G$4:$G$300,Распред!$B$4:$B$300,"февраль",Распред!$F$4:$F$300,A11)</f>
        <v>96</v>
      </c>
      <c r="AI11" s="128">
        <f ca="1">AH11+(COUNTIF(B11:AF11,"КД")+SUMIFS(Распред!$AH$4:$AH$300,Распред!$F$4:$F$300,A11,Распред!$B$4:$B$300,"февраль"))*4</f>
        <v>96</v>
      </c>
      <c r="AJ11" s="128">
        <f t="shared" ca="1" si="3"/>
        <v>0</v>
      </c>
      <c r="AK11" s="128">
        <f t="shared" ca="1" si="4"/>
        <v>96</v>
      </c>
      <c r="AL11" s="128">
        <f>SUMIFS(Распред!$K$4:$K$300,Распред!$B$4:$B$300,"февраль",Распред!$J$4:$J$300,A11)+SUMIFS(Распред!$M$4:$M$300,Распред!$B$4:$B$300,"февраль",Распред!$L$4:$L$300,A11)+SUMIFS(Распред!$O$4:$O$300,Распред!$B$4:$B$300,"февраль",Распред!$N$4:$N$300,A11)+SUMIFS(Распред!$Q$4:$Q$300,Распред!$B$4:$B$300,"февраль",Распред!$P$4:$P$300,A11)+SUMIFS(Распред!$S$4:$S$300,Распред!$B$4:$B$300,"февраль",Распред!$R$4:$R$300,A11)+SUMIFS(Распред!$U$4:$U$300,Распред!$B$4:$B$300,"февраль",Распред!$T$4:$T$300,A11)+SUMIFS(Распред!$W$4:$W$300,Распред!$B$4:$B$300,"февраль",Распред!$V$4:$V$300,A11)+SUMIFS(Распред!$Y$4:$Y$300,Распред!$B$4:$B$300,"февраль",Распред!$X$4:$X$300,A11)+SUMIFS(Распред!$AA$4:$AA$300,Распред!$B$4:$B$300,"февраль",Распред!$Z$4:$Z$300,A11)+SUMIFS(Распред!$AC$4:$AC$300,Распред!$B$4:$B$300,"февраль",Распред!$AB$4:$AB$300,A11)</f>
        <v>0</v>
      </c>
      <c r="AM11" s="128">
        <f t="shared" ca="1" si="5"/>
        <v>96</v>
      </c>
      <c r="AN11" s="128">
        <f t="shared" ca="1" si="9"/>
        <v>0</v>
      </c>
      <c r="AO11" s="128">
        <f t="shared" ca="1" si="6"/>
        <v>0</v>
      </c>
      <c r="AP11" s="128">
        <f>январь!AP11</f>
        <v>215000</v>
      </c>
      <c r="AQ11" s="128">
        <f t="shared" ca="1" si="7"/>
        <v>0</v>
      </c>
      <c r="AR11" s="15"/>
      <c r="AS11" s="208">
        <f t="shared" ca="1" si="8"/>
        <v>0</v>
      </c>
    </row>
    <row r="12" spans="1:45" x14ac:dyDescent="0.25">
      <c r="A12" s="207" t="str">
        <f>База!B12</f>
        <v>Жанабилова Дана</v>
      </c>
      <c r="B12" s="41">
        <f ca="1">IF(COUNTIFS(Распис!$B$4:$B$300,$A12,Распис!$C$4:$C$300,"&lt;="&amp;B$1,Распис!$D$4:$D$300,"&gt;="&amp;B$1)&gt;0,SUMIFS(Распис!$I$4:$I$300,Распис!$B$4:$B$300,$A12,Распис!$C$4:$C$300,"&lt;="&amp;B$1,Распис!$D$4:$D$300,"&gt;="&amp;B$1),SUMIF(База!$B$3:$B$305,$A12,База!$I$3:$I$152))</f>
        <v>3</v>
      </c>
      <c r="C12" s="41">
        <f ca="1">IF(COUNTIFS(Распис!$B$4:$B$300,$A12,Распис!$C$4:$C$300,"&lt;="&amp;C$1,Распис!$D$4:$D$300,"&gt;="&amp;C$1)&gt;0,SUMIFS(Распис!$J$4:$J$300,Распис!$B$4:$B$300,$A12,Распис!$C$4:$C$300,"&lt;="&amp;C$1,Распис!$D$4:$D$300,"&gt;="&amp;C$1),SUMIF(База!$B$3:$B$305,$A12,База!$J$3:$J$152))</f>
        <v>5</v>
      </c>
      <c r="D12" s="41">
        <f ca="1">IF(COUNTIFS(Распис!$B$4:$B$300,$A12,Распис!$C$4:$C$300,"&lt;="&amp;D$1,Распис!$D$4:$D$300,"&gt;="&amp;D$1)&gt;0,SUMIFS(Распис!$K$4:$K$300,Распис!$B$4:$B$300,$A12,Распис!$C$4:$C$300,"&lt;="&amp;D$1,Распис!$D$4:$D$300,"&gt;="&amp;D$1),SUMIF(База!$B$3:$B$305,$A12,База!$K$3:$K$152))</f>
        <v>0</v>
      </c>
      <c r="E12" s="41" t="s">
        <v>23</v>
      </c>
      <c r="F12" s="41">
        <f ca="1">IF(COUNTIFS(Распис!$B$4:$B$300,$A12,Распис!$C$4:$C$300,"&lt;="&amp;F$1,Распис!$D$4:$D$300,"&gt;="&amp;F$1)&gt;0,SUMIFS(Распис!$F$4:$F$300,Распис!$B$4:$B$300,$A12,Распис!$C$4:$C$300,"&lt;="&amp;F$1,Распис!$D$4:$D$300,"&gt;="&amp;F$1),SUMIF(База!$B$3:$B$305,$A12,База!$F$3:$F$152))</f>
        <v>4</v>
      </c>
      <c r="G12" s="41">
        <f ca="1">IF(COUNTIFS(Распис!$B$4:$B$300,$A12,Распис!$C$4:$C$300,"&lt;="&amp;G$1,Распис!$D$4:$D$300,"&gt;="&amp;G$1)&gt;0,SUMIFS(Распис!$G$4:$G$300,Распис!$B$4:$B$300,$A12,Распис!$C$4:$C$300,"&lt;="&amp;G$1,Распис!$D$4:$D$300,"&gt;="&amp;G$1),SUMIF(База!$B$3:$B$305,$A12,База!$G$3:$G$152))</f>
        <v>6</v>
      </c>
      <c r="H12" s="41">
        <f ca="1">IF(COUNTIFS(Распис!$B$4:$B$300,$A12,Распис!$C$4:$C$300,"&lt;="&amp;H$1,Распис!$D$4:$D$300,"&gt;="&amp;H$1)&gt;0,SUMIFS(Распис!$H$4:$H$300,Распис!$B$4:$B$300,$A12,Распис!$C$4:$C$300,"&lt;="&amp;H$1,Распис!$D$4:$D$300,"&gt;="&amp;H$1),SUMIF(База!$B$3:$B$305,$A12,База!$H$3:$H$152))</f>
        <v>2</v>
      </c>
      <c r="I12" s="41">
        <f ca="1">IF(COUNTIFS(Распис!$B$4:$B$300,$A12,Распис!$C$4:$C$300,"&lt;="&amp;I$1,Распис!$D$4:$D$300,"&gt;="&amp;I$1)&gt;0,SUMIFS(Распис!$I$4:$I$300,Распис!$B$4:$B$300,$A12,Распис!$C$4:$C$300,"&lt;="&amp;I$1,Распис!$D$4:$D$300,"&gt;="&amp;I$1),SUMIF(База!$B$3:$B$305,$A12,База!$I$3:$I$152))</f>
        <v>3</v>
      </c>
      <c r="J12" s="41">
        <f ca="1">IF(COUNTIFS(Распис!$B$4:$B$300,$A12,Распис!$C$4:$C$300,"&lt;="&amp;J$1,Распис!$D$4:$D$300,"&gt;="&amp;J$1)&gt;0,SUMIFS(Распис!$J$4:$J$300,Распис!$B$4:$B$300,$A12,Распис!$C$4:$C$300,"&lt;="&amp;J$1,Распис!$D$4:$D$300,"&gt;="&amp;J$1),SUMIF(База!$B$3:$B$305,$A12,База!$J$3:$J$152))</f>
        <v>5</v>
      </c>
      <c r="K12" s="41">
        <f ca="1">IF(COUNTIFS(Распис!$B$4:$B$300,$A12,Распис!$C$4:$C$300,"&lt;="&amp;K$1,Распис!$D$4:$D$300,"&gt;="&amp;K$1)&gt;0,SUMIFS(Распис!$K$4:$K$300,Распис!$B$4:$B$300,$A12,Распис!$C$4:$C$300,"&lt;="&amp;K$1,Распис!$D$4:$D$300,"&gt;="&amp;K$1),SUMIF(База!$B$3:$B$305,$A12,База!$K$3:$K$152))</f>
        <v>0</v>
      </c>
      <c r="L12" s="41" t="s">
        <v>23</v>
      </c>
      <c r="M12" s="41">
        <f ca="1">IF(COUNTIFS(Распис!$B$4:$B$300,$A12,Распис!$C$4:$C$300,"&lt;="&amp;M$1,Распис!$D$4:$D$300,"&gt;="&amp;M$1)&gt;0,SUMIFS(Распис!$F$4:$F$300,Распис!$B$4:$B$300,$A12,Распис!$C$4:$C$300,"&lt;="&amp;M$1,Распис!$D$4:$D$300,"&gt;="&amp;M$1),SUMIF(База!$B$3:$B$305,$A12,База!$F$3:$F$152))</f>
        <v>4</v>
      </c>
      <c r="N12" s="41">
        <f ca="1">IF(COUNTIFS(Распис!$B$4:$B$300,$A12,Распис!$C$4:$C$300,"&lt;="&amp;N$1,Распис!$D$4:$D$300,"&gt;="&amp;N$1)&gt;0,SUMIFS(Распис!$G$4:$G$300,Распис!$B$4:$B$300,$A12,Распис!$C$4:$C$300,"&lt;="&amp;N$1,Распис!$D$4:$D$300,"&gt;="&amp;N$1),SUMIF(База!$B$3:$B$305,$A12,База!$G$3:$G$152))</f>
        <v>6</v>
      </c>
      <c r="O12" s="41">
        <f ca="1">IF(COUNTIFS(Распис!$B$4:$B$300,$A12,Распис!$C$4:$C$300,"&lt;="&amp;O$1,Распис!$D$4:$D$300,"&gt;="&amp;O$1)&gt;0,SUMIFS(Распис!$H$4:$H$300,Распис!$B$4:$B$300,$A12,Распис!$C$4:$C$300,"&lt;="&amp;O$1,Распис!$D$4:$D$300,"&gt;="&amp;O$1),SUMIF(База!$B$3:$B$305,$A12,База!$H$3:$H$152))</f>
        <v>2</v>
      </c>
      <c r="P12" s="41">
        <f ca="1">IF(COUNTIFS(Распис!$B$4:$B$300,$A12,Распис!$C$4:$C$300,"&lt;="&amp;P$1,Распис!$D$4:$D$300,"&gt;="&amp;P$1)&gt;0,SUMIFS(Распис!$I$4:$I$300,Распис!$B$4:$B$300,$A12,Распис!$C$4:$C$300,"&lt;="&amp;P$1,Распис!$D$4:$D$300,"&gt;="&amp;P$1),SUMIF(База!$B$3:$B$305,$A12,База!$I$3:$I$152))</f>
        <v>3</v>
      </c>
      <c r="Q12" s="41">
        <f ca="1">IF(COUNTIFS(Распис!$B$4:$B$300,$A12,Распис!$C$4:$C$300,"&lt;="&amp;Q$1,Распис!$D$4:$D$300,"&gt;="&amp;Q$1)&gt;0,SUMIFS(Распис!$J$4:$J$300,Распис!$B$4:$B$300,$A12,Распис!$C$4:$C$300,"&lt;="&amp;Q$1,Распис!$D$4:$D$300,"&gt;="&amp;Q$1),SUMIF(База!$B$3:$B$305,$A12,База!$J$3:$J$152))</f>
        <v>5</v>
      </c>
      <c r="R12" s="41">
        <f ca="1">IF(COUNTIFS(Распис!$B$4:$B$300,$A12,Распис!$C$4:$C$300,"&lt;="&amp;R$1,Распис!$D$4:$D$300,"&gt;="&amp;R$1)&gt;0,SUMIFS(Распис!$K$4:$K$300,Распис!$B$4:$B$300,$A12,Распис!$C$4:$C$300,"&lt;="&amp;R$1,Распис!$D$4:$D$300,"&gt;="&amp;R$1),SUMIF(База!$B$3:$B$305,$A12,База!$K$3:$K$152))</f>
        <v>0</v>
      </c>
      <c r="S12" s="41" t="s">
        <v>23</v>
      </c>
      <c r="T12" s="41">
        <f ca="1">IF(COUNTIFS(Распис!$B$4:$B$300,$A12,Распис!$C$4:$C$300,"&lt;="&amp;T$1,Распис!$D$4:$D$300,"&gt;="&amp;T$1)&gt;0,SUMIFS(Распис!$F$4:$F$300,Распис!$B$4:$B$300,$A12,Распис!$C$4:$C$300,"&lt;="&amp;T$1,Распис!$D$4:$D$300,"&gt;="&amp;T$1),SUMIF(База!$B$3:$B$305,$A12,База!$F$3:$F$152))</f>
        <v>4</v>
      </c>
      <c r="U12" s="41">
        <f ca="1">IF(COUNTIFS(Распис!$B$4:$B$300,$A12,Распис!$C$4:$C$300,"&lt;="&amp;U$1,Распис!$D$4:$D$300,"&gt;="&amp;U$1)&gt;0,SUMIFS(Распис!$G$4:$G$300,Распис!$B$4:$B$300,$A12,Распис!$C$4:$C$300,"&lt;="&amp;U$1,Распис!$D$4:$D$300,"&gt;="&amp;U$1),SUMIF(База!$B$3:$B$305,$A12,База!$G$3:$G$152))</f>
        <v>6</v>
      </c>
      <c r="V12" s="41">
        <f ca="1">IF(COUNTIFS(Распис!$B$4:$B$300,$A12,Распис!$C$4:$C$300,"&lt;="&amp;V$1,Распис!$D$4:$D$300,"&gt;="&amp;V$1)&gt;0,SUMIFS(Распис!$H$4:$H$300,Распис!$B$4:$B$300,$A12,Распис!$C$4:$C$300,"&lt;="&amp;V$1,Распис!$D$4:$D$300,"&gt;="&amp;V$1),SUMIF(База!$B$3:$B$305,$A12,База!$H$3:$H$152))</f>
        <v>2</v>
      </c>
      <c r="W12" s="41">
        <f ca="1">IF(COUNTIFS(Распис!$B$4:$B$300,$A12,Распис!$C$4:$C$300,"&lt;="&amp;W$1,Распис!$D$4:$D$300,"&gt;="&amp;W$1)&gt;0,SUMIFS(Распис!$I$4:$I$300,Распис!$B$4:$B$300,$A12,Распис!$C$4:$C$300,"&lt;="&amp;W$1,Распис!$D$4:$D$300,"&gt;="&amp;W$1),SUMIF(База!$B$3:$B$305,$A12,База!$I$3:$I$152))</f>
        <v>3</v>
      </c>
      <c r="X12" s="41">
        <f ca="1">IF(COUNTIFS(Распис!$B$4:$B$300,$A12,Распис!$C$4:$C$300,"&lt;="&amp;X$1,Распис!$D$4:$D$300,"&gt;="&amp;X$1)&gt;0,SUMIFS(Распис!$J$4:$J$300,Распис!$B$4:$B$300,$A12,Распис!$C$4:$C$300,"&lt;="&amp;X$1,Распис!$D$4:$D$300,"&gt;="&amp;X$1),SUMIF(База!$B$3:$B$305,$A12,База!$J$3:$J$152))</f>
        <v>5</v>
      </c>
      <c r="Y12" s="41">
        <f ca="1">IF(COUNTIFS(Распис!$B$4:$B$300,$A12,Распис!$C$4:$C$300,"&lt;="&amp;Y$1,Распис!$D$4:$D$300,"&gt;="&amp;Y$1)&gt;0,SUMIFS(Распис!$K$4:$K$300,Распис!$B$4:$B$300,$A12,Распис!$C$4:$C$300,"&lt;="&amp;Y$1,Распис!$D$4:$D$300,"&gt;="&amp;Y$1),SUMIF(База!$B$3:$B$305,$A12,База!$K$3:$K$152))</f>
        <v>0</v>
      </c>
      <c r="Z12" s="41" t="s">
        <v>23</v>
      </c>
      <c r="AA12" s="41">
        <f ca="1">IF(COUNTIFS(Распис!$B$4:$B$300,$A12,Распис!$C$4:$C$300,"&lt;="&amp;AA$1,Распис!$D$4:$D$300,"&gt;="&amp;AA$1)&gt;0,SUMIFS(Распис!$F$4:$F$300,Распис!$B$4:$B$300,$A12,Распис!$C$4:$C$300,"&lt;="&amp;AA$1,Распис!$D$4:$D$300,"&gt;="&amp;AA$1),SUMIF(База!$B$3:$B$305,$A12,База!$F$3:$F$152))</f>
        <v>4</v>
      </c>
      <c r="AB12" s="41">
        <f ca="1">IF(COUNTIFS(Распис!$B$4:$B$300,$A12,Распис!$C$4:$C$300,"&lt;="&amp;AB$1,Распис!$D$4:$D$300,"&gt;="&amp;AB$1)&gt;0,SUMIFS(Распис!$G$4:$G$300,Распис!$B$4:$B$300,$A12,Распис!$C$4:$C$300,"&lt;="&amp;AB$1,Распис!$D$4:$D$300,"&gt;="&amp;AB$1),SUMIF(База!$B$3:$B$305,$A12,База!$G$3:$G$152))</f>
        <v>6</v>
      </c>
      <c r="AC12" s="41">
        <f ca="1">IF(COUNTIFS(Распис!$B$4:$B$300,$A12,Распис!$C$4:$C$300,"&lt;="&amp;AC$1,Распис!$D$4:$D$300,"&gt;="&amp;AC$1)&gt;0,SUMIFS(Распис!$H$4:$H$300,Распис!$B$4:$B$300,$A12,Распис!$C$4:$C$300,"&lt;="&amp;AC$1,Распис!$D$4:$D$300,"&gt;="&amp;AC$1),SUMIF(База!$B$3:$B$305,$A12,База!$H$3:$H$152))</f>
        <v>2</v>
      </c>
      <c r="AD12" s="15"/>
      <c r="AE12" s="15"/>
      <c r="AF12" s="15"/>
      <c r="AG12" s="15">
        <f t="shared" ca="1" si="2"/>
        <v>80</v>
      </c>
      <c r="AH12" s="128">
        <f ca="1">AG12-SUMIFS(Распред!$G$4:$G$300,Распред!$B$4:$B$300,"февраль",Распред!$F$4:$F$300,A12)</f>
        <v>63</v>
      </c>
      <c r="AI12" s="128">
        <f ca="1">AH12+(COUNTIF(B12:AF12,"КД")+SUMIFS(Распред!$AH$4:$AH$300,Распред!$F$4:$F$300,A12,Распред!$B$4:$B$300,"февраль"))*4</f>
        <v>83</v>
      </c>
      <c r="AJ12" s="128">
        <f t="shared" ca="1" si="3"/>
        <v>0</v>
      </c>
      <c r="AK12" s="128">
        <f t="shared" ca="1" si="4"/>
        <v>63</v>
      </c>
      <c r="AL12" s="128">
        <f>SUMIFS(Распред!$K$4:$K$300,Распред!$B$4:$B$300,"февраль",Распред!$J$4:$J$300,A12)+SUMIFS(Распред!$M$4:$M$300,Распред!$B$4:$B$300,"февраль",Распред!$L$4:$L$300,A12)+SUMIFS(Распред!$O$4:$O$300,Распред!$B$4:$B$300,"февраль",Распред!$N$4:$N$300,A12)+SUMIFS(Распред!$Q$4:$Q$300,Распред!$B$4:$B$300,"февраль",Распред!$P$4:$P$300,A12)+SUMIFS(Распред!$S$4:$S$300,Распред!$B$4:$B$300,"февраль",Распред!$R$4:$R$300,A12)+SUMIFS(Распред!$U$4:$U$300,Распред!$B$4:$B$300,"февраль",Распред!$T$4:$T$300,A12)+SUMIFS(Распред!$W$4:$W$300,Распред!$B$4:$B$300,"февраль",Распред!$V$4:$V$300,A12)+SUMIFS(Распред!$Y$4:$Y$300,Распред!$B$4:$B$300,"февраль",Распред!$X$4:$X$300,A12)+SUMIFS(Распред!$AA$4:$AA$300,Распред!$B$4:$B$300,"февраль",Распред!$Z$4:$Z$300,A12)+SUMIFS(Распред!$AC$4:$AC$300,Распред!$B$4:$B$300,"февраль",Распред!$AB$4:$AB$300,A12)</f>
        <v>0</v>
      </c>
      <c r="AM12" s="128">
        <f t="shared" ca="1" si="5"/>
        <v>63</v>
      </c>
      <c r="AN12" s="128">
        <f t="shared" ca="1" si="9"/>
        <v>0</v>
      </c>
      <c r="AO12" s="128">
        <f t="shared" ca="1" si="6"/>
        <v>0</v>
      </c>
      <c r="AP12" s="128">
        <f>январь!AP12</f>
        <v>215000</v>
      </c>
      <c r="AQ12" s="128">
        <f t="shared" ca="1" si="7"/>
        <v>0</v>
      </c>
      <c r="AR12" s="15"/>
      <c r="AS12" s="208">
        <f t="shared" ca="1" si="8"/>
        <v>0</v>
      </c>
    </row>
    <row r="13" spans="1:45" s="56" customFormat="1" x14ac:dyDescent="0.25">
      <c r="A13" s="197" t="str">
        <f>База!B13</f>
        <v>Маканова Айдана</v>
      </c>
      <c r="B13" s="55">
        <f ca="1">IF(COUNTIFS(Распис!$B$4:$B$300,$A13,Распис!$C$4:$C$300,"&lt;="&amp;B$1,Распис!$D$4:$D$300,"&gt;="&amp;B$1)&gt;0,SUMIFS(Распис!$I$4:$I$300,Распис!$B$4:$B$300,$A13,Распис!$C$4:$C$300,"&lt;="&amp;B$1,Распис!$D$4:$D$300,"&gt;="&amp;B$1),SUMIF(База!$B$3:$B$305,$A13,База!$I$3:$I$152))</f>
        <v>5</v>
      </c>
      <c r="C13" s="55">
        <f ca="1">IF(COUNTIFS(Распис!$B$4:$B$300,$A13,Распис!$C$4:$C$300,"&lt;="&amp;C$1,Распис!$D$4:$D$300,"&gt;="&amp;C$1)&gt;0,SUMIFS(Распис!$J$4:$J$300,Распис!$B$4:$B$300,$A13,Распис!$C$4:$C$300,"&lt;="&amp;C$1,Распис!$D$4:$D$300,"&gt;="&amp;C$1),SUMIF(База!$B$3:$B$305,$A13,База!$J$3:$J$152))</f>
        <v>0</v>
      </c>
      <c r="D13" s="55">
        <f ca="1">IF(COUNTIFS(Распис!$B$4:$B$300,$A13,Распис!$C$4:$C$300,"&lt;="&amp;D$1,Распис!$D$4:$D$300,"&gt;="&amp;D$1)&gt;0,SUMIFS(Распис!$K$4:$K$300,Распис!$B$4:$B$300,$A13,Распис!$C$4:$C$300,"&lt;="&amp;D$1,Распис!$D$4:$D$300,"&gt;="&amp;D$1),SUMIF(База!$B$3:$B$305,$A13,База!$K$3:$K$152))</f>
        <v>5</v>
      </c>
      <c r="E13" s="55" t="s">
        <v>23</v>
      </c>
      <c r="F13" s="55">
        <f ca="1">IF(COUNTIFS(Распис!$B$4:$B$300,$A13,Распис!$C$4:$C$300,"&lt;="&amp;F$1,Распис!$D$4:$D$300,"&gt;="&amp;F$1)&gt;0,SUMIFS(Распис!$F$4:$F$300,Распис!$B$4:$B$300,$A13,Распис!$C$4:$C$300,"&lt;="&amp;F$1,Распис!$D$4:$D$300,"&gt;="&amp;F$1),SUMIF(База!$B$3:$B$305,$A13,База!$F$3:$F$152))</f>
        <v>2</v>
      </c>
      <c r="G13" s="55">
        <f ca="1">IF(COUNTIFS(Распис!$B$4:$B$300,$A13,Распис!$C$4:$C$300,"&lt;="&amp;G$1,Распис!$D$4:$D$300,"&gt;="&amp;G$1)&gt;0,SUMIFS(Распис!$G$4:$G$300,Распис!$B$4:$B$300,$A13,Распис!$C$4:$C$300,"&lt;="&amp;G$1,Распис!$D$4:$D$300,"&gt;="&amp;G$1),SUMIF(База!$B$3:$B$305,$A13,База!$G$3:$G$152))</f>
        <v>5</v>
      </c>
      <c r="H13" s="55">
        <f ca="1">IF(COUNTIFS(Распис!$B$4:$B$300,$A13,Распис!$C$4:$C$300,"&lt;="&amp;H$1,Распис!$D$4:$D$300,"&gt;="&amp;H$1)&gt;0,SUMIFS(Распис!$H$4:$H$300,Распис!$B$4:$B$300,$A13,Распис!$C$4:$C$300,"&lt;="&amp;H$1,Распис!$D$4:$D$300,"&gt;="&amp;H$1),SUMIF(База!$B$3:$B$305,$A13,База!$H$3:$H$152))</f>
        <v>4</v>
      </c>
      <c r="I13" s="55">
        <f ca="1">IF(COUNTIFS(Распис!$B$4:$B$300,$A13,Распис!$C$4:$C$300,"&lt;="&amp;I$1,Распис!$D$4:$D$300,"&gt;="&amp;I$1)&gt;0,SUMIFS(Распис!$I$4:$I$300,Распис!$B$4:$B$300,$A13,Распис!$C$4:$C$300,"&lt;="&amp;I$1,Распис!$D$4:$D$300,"&gt;="&amp;I$1),SUMIF(База!$B$3:$B$305,$A13,База!$I$3:$I$152))</f>
        <v>5</v>
      </c>
      <c r="J13" s="55">
        <f ca="1">IF(COUNTIFS(Распис!$B$4:$B$300,$A13,Распис!$C$4:$C$300,"&lt;="&amp;J$1,Распис!$D$4:$D$300,"&gt;="&amp;J$1)&gt;0,SUMIFS(Распис!$J$4:$J$300,Распис!$B$4:$B$300,$A13,Распис!$C$4:$C$300,"&lt;="&amp;J$1,Распис!$D$4:$D$300,"&gt;="&amp;J$1),SUMIF(База!$B$3:$B$305,$A13,База!$J$3:$J$152))</f>
        <v>0</v>
      </c>
      <c r="K13" s="55">
        <f ca="1">IF(COUNTIFS(Распис!$B$4:$B$300,$A13,Распис!$C$4:$C$300,"&lt;="&amp;K$1,Распис!$D$4:$D$300,"&gt;="&amp;K$1)&gt;0,SUMIFS(Распис!$K$4:$K$300,Распис!$B$4:$B$300,$A13,Распис!$C$4:$C$300,"&lt;="&amp;K$1,Распис!$D$4:$D$300,"&gt;="&amp;K$1),SUMIF(База!$B$3:$B$305,$A13,База!$K$3:$K$152))</f>
        <v>5</v>
      </c>
      <c r="L13" s="55" t="s">
        <v>23</v>
      </c>
      <c r="M13" s="55">
        <f ca="1">IF(COUNTIFS(Распис!$B$4:$B$300,$A13,Распис!$C$4:$C$300,"&lt;="&amp;M$1,Распис!$D$4:$D$300,"&gt;="&amp;M$1)&gt;0,SUMIFS(Распис!$F$4:$F$300,Распис!$B$4:$B$300,$A13,Распис!$C$4:$C$300,"&lt;="&amp;M$1,Распис!$D$4:$D$300,"&gt;="&amp;M$1),SUMIF(База!$B$3:$B$305,$A13,База!$F$3:$F$152))</f>
        <v>2</v>
      </c>
      <c r="N13" s="55">
        <f ca="1">IF(COUNTIFS(Распис!$B$4:$B$300,$A13,Распис!$C$4:$C$300,"&lt;="&amp;N$1,Распис!$D$4:$D$300,"&gt;="&amp;N$1)&gt;0,SUMIFS(Распис!$G$4:$G$300,Распис!$B$4:$B$300,$A13,Распис!$C$4:$C$300,"&lt;="&amp;N$1,Распис!$D$4:$D$300,"&gt;="&amp;N$1),SUMIF(База!$B$3:$B$305,$A13,База!$G$3:$G$152))</f>
        <v>5</v>
      </c>
      <c r="O13" s="55">
        <f ca="1">IF(COUNTIFS(Распис!$B$4:$B$300,$A13,Распис!$C$4:$C$300,"&lt;="&amp;O$1,Распис!$D$4:$D$300,"&gt;="&amp;O$1)&gt;0,SUMIFS(Распис!$H$4:$H$300,Распис!$B$4:$B$300,$A13,Распис!$C$4:$C$300,"&lt;="&amp;O$1,Распис!$D$4:$D$300,"&gt;="&amp;O$1),SUMIF(База!$B$3:$B$305,$A13,База!$H$3:$H$152))</f>
        <v>4</v>
      </c>
      <c r="P13" s="55">
        <f ca="1">IF(COUNTIFS(Распис!$B$4:$B$300,$A13,Распис!$C$4:$C$300,"&lt;="&amp;P$1,Распис!$D$4:$D$300,"&gt;="&amp;P$1)&gt;0,SUMIFS(Распис!$I$4:$I$300,Распис!$B$4:$B$300,$A13,Распис!$C$4:$C$300,"&lt;="&amp;P$1,Распис!$D$4:$D$300,"&gt;="&amp;P$1),SUMIF(База!$B$3:$B$305,$A13,База!$I$3:$I$152))</f>
        <v>5</v>
      </c>
      <c r="Q13" s="55">
        <f ca="1">IF(COUNTIFS(Распис!$B$4:$B$300,$A13,Распис!$C$4:$C$300,"&lt;="&amp;Q$1,Распис!$D$4:$D$300,"&gt;="&amp;Q$1)&gt;0,SUMIFS(Распис!$J$4:$J$300,Распис!$B$4:$B$300,$A13,Распис!$C$4:$C$300,"&lt;="&amp;Q$1,Распис!$D$4:$D$300,"&gt;="&amp;Q$1),SUMIF(База!$B$3:$B$305,$A13,База!$J$3:$J$152))</f>
        <v>0</v>
      </c>
      <c r="R13" s="55">
        <f ca="1">IF(COUNTIFS(Распис!$B$4:$B$300,$A13,Распис!$C$4:$C$300,"&lt;="&amp;R$1,Распис!$D$4:$D$300,"&gt;="&amp;R$1)&gt;0,SUMIFS(Распис!$K$4:$K$300,Распис!$B$4:$B$300,$A13,Распис!$C$4:$C$300,"&lt;="&amp;R$1,Распис!$D$4:$D$300,"&gt;="&amp;R$1),SUMIF(База!$B$3:$B$305,$A13,База!$K$3:$K$152))</f>
        <v>5</v>
      </c>
      <c r="S13" s="55" t="s">
        <v>23</v>
      </c>
      <c r="T13" s="55">
        <f ca="1">IF(COUNTIFS(Распис!$B$4:$B$300,$A13,Распис!$C$4:$C$300,"&lt;="&amp;T$1,Распис!$D$4:$D$300,"&gt;="&amp;T$1)&gt;0,SUMIFS(Распис!$F$4:$F$300,Распис!$B$4:$B$300,$A13,Распис!$C$4:$C$300,"&lt;="&amp;T$1,Распис!$D$4:$D$300,"&gt;="&amp;T$1),SUMIF(База!$B$3:$B$305,$A13,База!$F$3:$F$152))</f>
        <v>2</v>
      </c>
      <c r="U13" s="55">
        <f ca="1">IF(COUNTIFS(Распис!$B$4:$B$300,$A13,Распис!$C$4:$C$300,"&lt;="&amp;U$1,Распис!$D$4:$D$300,"&gt;="&amp;U$1)&gt;0,SUMIFS(Распис!$G$4:$G$300,Распис!$B$4:$B$300,$A13,Распис!$C$4:$C$300,"&lt;="&amp;U$1,Распис!$D$4:$D$300,"&gt;="&amp;U$1),SUMIF(База!$B$3:$B$305,$A13,База!$G$3:$G$152))</f>
        <v>5</v>
      </c>
      <c r="V13" s="55">
        <f ca="1">IF(COUNTIFS(Распис!$B$4:$B$300,$A13,Распис!$C$4:$C$300,"&lt;="&amp;V$1,Распис!$D$4:$D$300,"&gt;="&amp;V$1)&gt;0,SUMIFS(Распис!$H$4:$H$300,Распис!$B$4:$B$300,$A13,Распис!$C$4:$C$300,"&lt;="&amp;V$1,Распис!$D$4:$D$300,"&gt;="&amp;V$1),SUMIF(База!$B$3:$B$305,$A13,База!$H$3:$H$152))</f>
        <v>4</v>
      </c>
      <c r="W13" s="55">
        <f ca="1">IF(COUNTIFS(Распис!$B$4:$B$300,$A13,Распис!$C$4:$C$300,"&lt;="&amp;W$1,Распис!$D$4:$D$300,"&gt;="&amp;W$1)&gt;0,SUMIFS(Распис!$I$4:$I$300,Распис!$B$4:$B$300,$A13,Распис!$C$4:$C$300,"&lt;="&amp;W$1,Распис!$D$4:$D$300,"&gt;="&amp;W$1),SUMIF(База!$B$3:$B$305,$A13,База!$I$3:$I$152))</f>
        <v>5</v>
      </c>
      <c r="X13" s="55">
        <f ca="1">IF(COUNTIFS(Распис!$B$4:$B$300,$A13,Распис!$C$4:$C$300,"&lt;="&amp;X$1,Распис!$D$4:$D$300,"&gt;="&amp;X$1)&gt;0,SUMIFS(Распис!$J$4:$J$300,Распис!$B$4:$B$300,$A13,Распис!$C$4:$C$300,"&lt;="&amp;X$1,Распис!$D$4:$D$300,"&gt;="&amp;X$1),SUMIF(База!$B$3:$B$305,$A13,База!$J$3:$J$152))</f>
        <v>0</v>
      </c>
      <c r="Y13" s="55">
        <f ca="1">IF(COUNTIFS(Распис!$B$4:$B$300,$A13,Распис!$C$4:$C$300,"&lt;="&amp;Y$1,Распис!$D$4:$D$300,"&gt;="&amp;Y$1)&gt;0,SUMIFS(Распис!$K$4:$K$300,Распис!$B$4:$B$300,$A13,Распис!$C$4:$C$300,"&lt;="&amp;Y$1,Распис!$D$4:$D$300,"&gt;="&amp;Y$1),SUMIF(База!$B$3:$B$305,$A13,База!$K$3:$K$152))</f>
        <v>5</v>
      </c>
      <c r="Z13" s="55" t="s">
        <v>23</v>
      </c>
      <c r="AA13" s="55">
        <f ca="1">IF(COUNTIFS(Распис!$B$4:$B$300,$A13,Распис!$C$4:$C$300,"&lt;="&amp;AA$1,Распис!$D$4:$D$300,"&gt;="&amp;AA$1)&gt;0,SUMIFS(Распис!$F$4:$F$300,Распис!$B$4:$B$300,$A13,Распис!$C$4:$C$300,"&lt;="&amp;AA$1,Распис!$D$4:$D$300,"&gt;="&amp;AA$1),SUMIF(База!$B$3:$B$305,$A13,База!$F$3:$F$152))</f>
        <v>2</v>
      </c>
      <c r="AB13" s="55">
        <f ca="1">IF(COUNTIFS(Распис!$B$4:$B$300,$A13,Распис!$C$4:$C$300,"&lt;="&amp;AB$1,Распис!$D$4:$D$300,"&gt;="&amp;AB$1)&gt;0,SUMIFS(Распис!$G$4:$G$300,Распис!$B$4:$B$300,$A13,Распис!$C$4:$C$300,"&lt;="&amp;AB$1,Распис!$D$4:$D$300,"&gt;="&amp;AB$1),SUMIF(База!$B$3:$B$305,$A13,База!$G$3:$G$152))</f>
        <v>5</v>
      </c>
      <c r="AC13" s="55">
        <f ca="1">IF(COUNTIFS(Распис!$B$4:$B$300,$A13,Распис!$C$4:$C$300,"&lt;="&amp;AC$1,Распис!$D$4:$D$300,"&gt;="&amp;AC$1)&gt;0,SUMIFS(Распис!$H$4:$H$300,Распис!$B$4:$B$300,$A13,Распис!$C$4:$C$300,"&lt;="&amp;AC$1,Распис!$D$4:$D$300,"&gt;="&amp;AC$1),SUMIF(База!$B$3:$B$305,$A13,База!$H$3:$H$152))</f>
        <v>4</v>
      </c>
      <c r="AD13" s="37"/>
      <c r="AE13" s="37"/>
      <c r="AF13" s="37"/>
      <c r="AG13" s="37">
        <f t="shared" ca="1" si="2"/>
        <v>84</v>
      </c>
      <c r="AH13" s="27">
        <f ca="1">AG13-SUMIFS(Распред!$G$4:$G$300,Распред!$B$4:$B$300,"февраль",Распред!$F$4:$F$300,A13)</f>
        <v>84</v>
      </c>
      <c r="AI13" s="27">
        <f ca="1">AH13+(COUNTIF(B13:AF13,"КД")+SUMIFS(Распред!$AH$4:$AH$300,Распред!$F$4:$F$300,A13,Распред!$B$4:$B$300,"февраль"))*4</f>
        <v>84</v>
      </c>
      <c r="AJ13" s="27">
        <f t="shared" ca="1" si="3"/>
        <v>0</v>
      </c>
      <c r="AK13" s="27">
        <f t="shared" ca="1" si="4"/>
        <v>84</v>
      </c>
      <c r="AL13" s="27">
        <f>SUMIFS(Распред!$K$4:$K$300,Распред!$B$4:$B$300,"февраль",Распред!$J$4:$J$300,A13)+SUMIFS(Распред!$M$4:$M$300,Распред!$B$4:$B$300,"февраль",Распред!$L$4:$L$300,A13)+SUMIFS(Распред!$O$4:$O$300,Распред!$B$4:$B$300,"февраль",Распред!$N$4:$N$300,A13)+SUMIFS(Распред!$Q$4:$Q$300,Распред!$B$4:$B$300,"февраль",Распред!$P$4:$P$300,A13)+SUMIFS(Распред!$S$4:$S$300,Распред!$B$4:$B$300,"февраль",Распред!$R$4:$R$300,A13)+SUMIFS(Распред!$U$4:$U$300,Распред!$B$4:$B$300,"февраль",Распред!$T$4:$T$300,A13)+SUMIFS(Распред!$W$4:$W$300,Распред!$B$4:$B$300,"февраль",Распред!$V$4:$V$300,A13)+SUMIFS(Распред!$Y$4:$Y$300,Распред!$B$4:$B$300,"февраль",Распред!$X$4:$X$300,A13)+SUMIFS(Распред!$AA$4:$AA$300,Распред!$B$4:$B$300,"февраль",Распред!$Z$4:$Z$300,A13)+SUMIFS(Распред!$AC$4:$AC$300,Распред!$B$4:$B$300,"февраль",Распред!$AB$4:$AB$300,A13)</f>
        <v>1</v>
      </c>
      <c r="AM13" s="27">
        <f t="shared" ca="1" si="5"/>
        <v>85</v>
      </c>
      <c r="AN13" s="27">
        <f t="shared" ca="1" si="9"/>
        <v>0</v>
      </c>
      <c r="AO13" s="27">
        <f t="shared" ca="1" si="6"/>
        <v>0</v>
      </c>
      <c r="AP13" s="27">
        <f>январь!AP13</f>
        <v>386000</v>
      </c>
      <c r="AQ13" s="128">
        <f t="shared" ca="1" si="7"/>
        <v>0</v>
      </c>
      <c r="AR13" s="37"/>
      <c r="AS13" s="198">
        <f t="shared" ca="1" si="8"/>
        <v>0</v>
      </c>
    </row>
    <row r="14" spans="1:45" x14ac:dyDescent="0.25">
      <c r="A14" s="207" t="str">
        <f>База!B14</f>
        <v>Доненко Анатолий</v>
      </c>
      <c r="B14" s="41">
        <f ca="1">IF(COUNTIFS(Распис!$B$4:$B$300,$A14,Распис!$C$4:$C$300,"&lt;="&amp;B$1,Распис!$D$4:$D$300,"&gt;="&amp;B$1)&gt;0,SUMIFS(Распис!$I$4:$I$300,Распис!$B$4:$B$300,$A14,Распис!$C$4:$C$300,"&lt;="&amp;B$1,Распис!$D$4:$D$300,"&gt;="&amp;B$1),SUMIF(База!$B$3:$B$305,$A14,База!$I$3:$I$152))</f>
        <v>4</v>
      </c>
      <c r="C14" s="41">
        <f ca="1">IF(COUNTIFS(Распис!$B$4:$B$300,$A14,Распис!$C$4:$C$300,"&lt;="&amp;C$1,Распис!$D$4:$D$300,"&gt;="&amp;C$1)&gt;0,SUMIFS(Распис!$J$4:$J$300,Распис!$B$4:$B$300,$A14,Распис!$C$4:$C$300,"&lt;="&amp;C$1,Распис!$D$4:$D$300,"&gt;="&amp;C$1),SUMIF(База!$B$3:$B$305,$A14,База!$J$3:$J$152))</f>
        <v>6</v>
      </c>
      <c r="D14" s="41">
        <f ca="1">IF(COUNTIFS(Распис!$B$4:$B$300,$A14,Распис!$C$4:$C$300,"&lt;="&amp;D$1,Распис!$D$4:$D$300,"&gt;="&amp;D$1)&gt;0,SUMIFS(Распис!$K$4:$K$300,Распис!$B$4:$B$300,$A14,Распис!$C$4:$C$300,"&lt;="&amp;D$1,Распис!$D$4:$D$300,"&gt;="&amp;D$1),SUMIF(База!$B$3:$B$305,$A14,База!$K$3:$K$152))</f>
        <v>5</v>
      </c>
      <c r="E14" s="41" t="s">
        <v>23</v>
      </c>
      <c r="F14" s="41">
        <f ca="1">IF(COUNTIFS(Распис!$B$4:$B$300,$A14,Распис!$C$4:$C$300,"&lt;="&amp;F$1,Распис!$D$4:$D$300,"&gt;="&amp;F$1)&gt;0,SUMIFS(Распис!$F$4:$F$300,Распис!$B$4:$B$300,$A14,Распис!$C$4:$C$300,"&lt;="&amp;F$1,Распис!$D$4:$D$300,"&gt;="&amp;F$1),SUMIF(База!$B$3:$B$305,$A14,База!$F$3:$F$152))</f>
        <v>4</v>
      </c>
      <c r="G14" s="41">
        <f ca="1">IF(COUNTIFS(Распис!$B$4:$B$300,$A14,Распис!$C$4:$C$300,"&lt;="&amp;G$1,Распис!$D$4:$D$300,"&gt;="&amp;G$1)&gt;0,SUMIFS(Распис!$G$4:$G$300,Распис!$B$4:$B$300,$A14,Распис!$C$4:$C$300,"&lt;="&amp;G$1,Распис!$D$4:$D$300,"&gt;="&amp;G$1),SUMIF(База!$B$3:$B$305,$A14,База!$G$3:$G$152))</f>
        <v>0</v>
      </c>
      <c r="H14" s="41">
        <f ca="1">IF(COUNTIFS(Распис!$B$4:$B$300,$A14,Распис!$C$4:$C$300,"&lt;="&amp;H$1,Распис!$D$4:$D$300,"&gt;="&amp;H$1)&gt;0,SUMIFS(Распис!$H$4:$H$300,Распис!$B$4:$B$300,$A14,Распис!$C$4:$C$300,"&lt;="&amp;H$1,Распис!$D$4:$D$300,"&gt;="&amp;H$1),SUMIF(База!$B$3:$B$305,$A14,База!$H$3:$H$152))</f>
        <v>1</v>
      </c>
      <c r="I14" s="41">
        <f ca="1">IF(COUNTIFS(Распис!$B$4:$B$300,$A14,Распис!$C$4:$C$300,"&lt;="&amp;I$1,Распис!$D$4:$D$300,"&gt;="&amp;I$1)&gt;0,SUMIFS(Распис!$I$4:$I$300,Распис!$B$4:$B$300,$A14,Распис!$C$4:$C$300,"&lt;="&amp;I$1,Распис!$D$4:$D$300,"&gt;="&amp;I$1),SUMIF(База!$B$3:$B$305,$A14,База!$I$3:$I$152))</f>
        <v>4</v>
      </c>
      <c r="J14" s="41">
        <f ca="1">IF(COUNTIFS(Распис!$B$4:$B$300,$A14,Распис!$C$4:$C$300,"&lt;="&amp;J$1,Распис!$D$4:$D$300,"&gt;="&amp;J$1)&gt;0,SUMIFS(Распис!$J$4:$J$300,Распис!$B$4:$B$300,$A14,Распис!$C$4:$C$300,"&lt;="&amp;J$1,Распис!$D$4:$D$300,"&gt;="&amp;J$1),SUMIF(База!$B$3:$B$305,$A14,База!$J$3:$J$152))</f>
        <v>6</v>
      </c>
      <c r="K14" s="41">
        <f ca="1">IF(COUNTIFS(Распис!$B$4:$B$300,$A14,Распис!$C$4:$C$300,"&lt;="&amp;K$1,Распис!$D$4:$D$300,"&gt;="&amp;K$1)&gt;0,SUMIFS(Распис!$K$4:$K$300,Распис!$B$4:$B$300,$A14,Распис!$C$4:$C$300,"&lt;="&amp;K$1,Распис!$D$4:$D$300,"&gt;="&amp;K$1),SUMIF(База!$B$3:$B$305,$A14,База!$K$3:$K$152))</f>
        <v>5</v>
      </c>
      <c r="L14" s="41" t="s">
        <v>23</v>
      </c>
      <c r="M14" s="41">
        <f ca="1">IF(COUNTIFS(Распис!$B$4:$B$300,$A14,Распис!$C$4:$C$300,"&lt;="&amp;M$1,Распис!$D$4:$D$300,"&gt;="&amp;M$1)&gt;0,SUMIFS(Распис!$F$4:$F$300,Распис!$B$4:$B$300,$A14,Распис!$C$4:$C$300,"&lt;="&amp;M$1,Распис!$D$4:$D$300,"&gt;="&amp;M$1),SUMIF(База!$B$3:$B$305,$A14,База!$F$3:$F$152))</f>
        <v>4</v>
      </c>
      <c r="N14" s="41">
        <f ca="1">IF(COUNTIFS(Распис!$B$4:$B$300,$A14,Распис!$C$4:$C$300,"&lt;="&amp;N$1,Распис!$D$4:$D$300,"&gt;="&amp;N$1)&gt;0,SUMIFS(Распис!$G$4:$G$300,Распис!$B$4:$B$300,$A14,Распис!$C$4:$C$300,"&lt;="&amp;N$1,Распис!$D$4:$D$300,"&gt;="&amp;N$1),SUMIF(База!$B$3:$B$305,$A14,База!$G$3:$G$152))</f>
        <v>0</v>
      </c>
      <c r="O14" s="41">
        <f ca="1">IF(COUNTIFS(Распис!$B$4:$B$300,$A14,Распис!$C$4:$C$300,"&lt;="&amp;O$1,Распис!$D$4:$D$300,"&gt;="&amp;O$1)&gt;0,SUMIFS(Распис!$H$4:$H$300,Распис!$B$4:$B$300,$A14,Распис!$C$4:$C$300,"&lt;="&amp;O$1,Распис!$D$4:$D$300,"&gt;="&amp;O$1),SUMIF(База!$B$3:$B$305,$A14,База!$H$3:$H$152))</f>
        <v>1</v>
      </c>
      <c r="P14" s="41">
        <f ca="1">IF(COUNTIFS(Распис!$B$4:$B$300,$A14,Распис!$C$4:$C$300,"&lt;="&amp;P$1,Распис!$D$4:$D$300,"&gt;="&amp;P$1)&gt;0,SUMIFS(Распис!$I$4:$I$300,Распис!$B$4:$B$300,$A14,Распис!$C$4:$C$300,"&lt;="&amp;P$1,Распис!$D$4:$D$300,"&gt;="&amp;P$1),SUMIF(База!$B$3:$B$305,$A14,База!$I$3:$I$152))</f>
        <v>4</v>
      </c>
      <c r="Q14" s="41">
        <f ca="1">IF(COUNTIFS(Распис!$B$4:$B$300,$A14,Распис!$C$4:$C$300,"&lt;="&amp;Q$1,Распис!$D$4:$D$300,"&gt;="&amp;Q$1)&gt;0,SUMIFS(Распис!$J$4:$J$300,Распис!$B$4:$B$300,$A14,Распис!$C$4:$C$300,"&lt;="&amp;Q$1,Распис!$D$4:$D$300,"&gt;="&amp;Q$1),SUMIF(База!$B$3:$B$305,$A14,База!$J$3:$J$152))</f>
        <v>6</v>
      </c>
      <c r="R14" s="41">
        <f ca="1">IF(COUNTIFS(Распис!$B$4:$B$300,$A14,Распис!$C$4:$C$300,"&lt;="&amp;R$1,Распис!$D$4:$D$300,"&gt;="&amp;R$1)&gt;0,SUMIFS(Распис!$K$4:$K$300,Распис!$B$4:$B$300,$A14,Распис!$C$4:$C$300,"&lt;="&amp;R$1,Распис!$D$4:$D$300,"&gt;="&amp;R$1),SUMIF(База!$B$3:$B$305,$A14,База!$K$3:$K$152))</f>
        <v>5</v>
      </c>
      <c r="S14" s="41" t="s">
        <v>23</v>
      </c>
      <c r="T14" s="41">
        <f ca="1">IF(COUNTIFS(Распис!$B$4:$B$300,$A14,Распис!$C$4:$C$300,"&lt;="&amp;T$1,Распис!$D$4:$D$300,"&gt;="&amp;T$1)&gt;0,SUMIFS(Распис!$F$4:$F$300,Распис!$B$4:$B$300,$A14,Распис!$C$4:$C$300,"&lt;="&amp;T$1,Распис!$D$4:$D$300,"&gt;="&amp;T$1),SUMIF(База!$B$3:$B$305,$A14,База!$F$3:$F$152))</f>
        <v>4</v>
      </c>
      <c r="U14" s="41">
        <f ca="1">IF(COUNTIFS(Распис!$B$4:$B$300,$A14,Распис!$C$4:$C$300,"&lt;="&amp;U$1,Распис!$D$4:$D$300,"&gt;="&amp;U$1)&gt;0,SUMIFS(Распис!$G$4:$G$300,Распис!$B$4:$B$300,$A14,Распис!$C$4:$C$300,"&lt;="&amp;U$1,Распис!$D$4:$D$300,"&gt;="&amp;U$1),SUMIF(База!$B$3:$B$305,$A14,База!$G$3:$G$152))</f>
        <v>0</v>
      </c>
      <c r="V14" s="41">
        <f ca="1">IF(COUNTIFS(Распис!$B$4:$B$300,$A14,Распис!$C$4:$C$300,"&lt;="&amp;V$1,Распис!$D$4:$D$300,"&gt;="&amp;V$1)&gt;0,SUMIFS(Распис!$H$4:$H$300,Распис!$B$4:$B$300,$A14,Распис!$C$4:$C$300,"&lt;="&amp;V$1,Распис!$D$4:$D$300,"&gt;="&amp;V$1),SUMIF(База!$B$3:$B$305,$A14,База!$H$3:$H$152))</f>
        <v>1</v>
      </c>
      <c r="W14" s="41">
        <f ca="1">IF(COUNTIFS(Распис!$B$4:$B$300,$A14,Распис!$C$4:$C$300,"&lt;="&amp;W$1,Распис!$D$4:$D$300,"&gt;="&amp;W$1)&gt;0,SUMIFS(Распис!$I$4:$I$300,Распис!$B$4:$B$300,$A14,Распис!$C$4:$C$300,"&lt;="&amp;W$1,Распис!$D$4:$D$300,"&gt;="&amp;W$1),SUMIF(База!$B$3:$B$305,$A14,База!$I$3:$I$152))</f>
        <v>4</v>
      </c>
      <c r="X14" s="41">
        <f ca="1">IF(COUNTIFS(Распис!$B$4:$B$300,$A14,Распис!$C$4:$C$300,"&lt;="&amp;X$1,Распис!$D$4:$D$300,"&gt;="&amp;X$1)&gt;0,SUMIFS(Распис!$J$4:$J$300,Распис!$B$4:$B$300,$A14,Распис!$C$4:$C$300,"&lt;="&amp;X$1,Распис!$D$4:$D$300,"&gt;="&amp;X$1),SUMIF(База!$B$3:$B$305,$A14,База!$J$3:$J$152))</f>
        <v>6</v>
      </c>
      <c r="Y14" s="41">
        <f ca="1">IF(COUNTIFS(Распис!$B$4:$B$300,$A14,Распис!$C$4:$C$300,"&lt;="&amp;Y$1,Распис!$D$4:$D$300,"&gt;="&amp;Y$1)&gt;0,SUMIFS(Распис!$K$4:$K$300,Распис!$B$4:$B$300,$A14,Распис!$C$4:$C$300,"&lt;="&amp;Y$1,Распис!$D$4:$D$300,"&gt;="&amp;Y$1),SUMIF(База!$B$3:$B$305,$A14,База!$K$3:$K$152))</f>
        <v>5</v>
      </c>
      <c r="Z14" s="41" t="s">
        <v>23</v>
      </c>
      <c r="AA14" s="41">
        <f ca="1">IF(COUNTIFS(Распис!$B$4:$B$300,$A14,Распис!$C$4:$C$300,"&lt;="&amp;AA$1,Распис!$D$4:$D$300,"&gt;="&amp;AA$1)&gt;0,SUMIFS(Распис!$F$4:$F$300,Распис!$B$4:$B$300,$A14,Распис!$C$4:$C$300,"&lt;="&amp;AA$1,Распис!$D$4:$D$300,"&gt;="&amp;AA$1),SUMIF(База!$B$3:$B$305,$A14,База!$F$3:$F$152))</f>
        <v>4</v>
      </c>
      <c r="AB14" s="41">
        <f ca="1">IF(COUNTIFS(Распис!$B$4:$B$300,$A14,Распис!$C$4:$C$300,"&lt;="&amp;AB$1,Распис!$D$4:$D$300,"&gt;="&amp;AB$1)&gt;0,SUMIFS(Распис!$G$4:$G$300,Распис!$B$4:$B$300,$A14,Распис!$C$4:$C$300,"&lt;="&amp;AB$1,Распис!$D$4:$D$300,"&gt;="&amp;AB$1),SUMIF(База!$B$3:$B$305,$A14,База!$G$3:$G$152))</f>
        <v>0</v>
      </c>
      <c r="AC14" s="41">
        <f ca="1">IF(COUNTIFS(Распис!$B$4:$B$300,$A14,Распис!$C$4:$C$300,"&lt;="&amp;AC$1,Распис!$D$4:$D$300,"&gt;="&amp;AC$1)&gt;0,SUMIFS(Распис!$H$4:$H$300,Распис!$B$4:$B$300,$A14,Распис!$C$4:$C$300,"&lt;="&amp;AC$1,Распис!$D$4:$D$300,"&gt;="&amp;AC$1),SUMIF(База!$B$3:$B$305,$A14,База!$H$3:$H$152))</f>
        <v>1</v>
      </c>
      <c r="AD14" s="15"/>
      <c r="AE14" s="15"/>
      <c r="AF14" s="15"/>
      <c r="AG14" s="15">
        <f t="shared" ca="1" si="2"/>
        <v>80</v>
      </c>
      <c r="AH14" s="128">
        <f ca="1">AG14-SUMIFS(Распред!$G$4:$G$300,Распред!$B$4:$B$300,"февраль",Распред!$F$4:$F$300,A14)</f>
        <v>80</v>
      </c>
      <c r="AI14" s="128">
        <f ca="1">AH14+(COUNTIF(B14:AF14,"КД")+SUMIFS(Распред!$AH$4:$AH$300,Распред!$F$4:$F$300,A14,Распред!$B$4:$B$300,"февраль"))*4</f>
        <v>80</v>
      </c>
      <c r="AJ14" s="128">
        <f t="shared" ca="1" si="3"/>
        <v>0</v>
      </c>
      <c r="AK14" s="128">
        <f t="shared" ca="1" si="4"/>
        <v>80</v>
      </c>
      <c r="AL14" s="128">
        <f>SUMIFS(Распред!$K$4:$K$300,Распред!$B$4:$B$300,"февраль",Распред!$J$4:$J$300,A14)+SUMIFS(Распред!$M$4:$M$300,Распред!$B$4:$B$300,"февраль",Распред!$L$4:$L$300,A14)+SUMIFS(Распред!$O$4:$O$300,Распред!$B$4:$B$300,"февраль",Распред!$N$4:$N$300,A14)+SUMIFS(Распред!$Q$4:$Q$300,Распред!$B$4:$B$300,"февраль",Распред!$P$4:$P$300,A14)+SUMIFS(Распред!$S$4:$S$300,Распред!$B$4:$B$300,"февраль",Распред!$R$4:$R$300,A14)+SUMIFS(Распред!$U$4:$U$300,Распред!$B$4:$B$300,"февраль",Распред!$T$4:$T$300,A14)+SUMIFS(Распред!$W$4:$W$300,Распред!$B$4:$B$300,"февраль",Распред!$V$4:$V$300,A14)+SUMIFS(Распред!$Y$4:$Y$300,Распред!$B$4:$B$300,"февраль",Распред!$X$4:$X$300,A14)+SUMIFS(Распред!$AA$4:$AA$300,Распред!$B$4:$B$300,"февраль",Распред!$Z$4:$Z$300,A14)+SUMIFS(Распред!$AC$4:$AC$300,Распред!$B$4:$B$300,"февраль",Распред!$AB$4:$AB$300,A14)</f>
        <v>0</v>
      </c>
      <c r="AM14" s="128">
        <f t="shared" ca="1" si="5"/>
        <v>80</v>
      </c>
      <c r="AN14" s="128">
        <f t="shared" ca="1" si="9"/>
        <v>0</v>
      </c>
      <c r="AO14" s="128">
        <f t="shared" ca="1" si="6"/>
        <v>0</v>
      </c>
      <c r="AP14" s="128">
        <f>январь!AP14</f>
        <v>172000</v>
      </c>
      <c r="AQ14" s="128">
        <f t="shared" ca="1" si="7"/>
        <v>0</v>
      </c>
      <c r="AR14" s="15"/>
      <c r="AS14" s="208">
        <f t="shared" ca="1" si="8"/>
        <v>0</v>
      </c>
    </row>
    <row r="15" spans="1:45" x14ac:dyDescent="0.25">
      <c r="A15" s="207" t="str">
        <f>База!B15</f>
        <v>Мусин Сакен</v>
      </c>
      <c r="B15" s="41">
        <f ca="1">IF(COUNTIFS(Распис!$B$4:$B$300,$A15,Распис!$C$4:$C$300,"&lt;="&amp;B$1,Распис!$D$4:$D$300,"&gt;="&amp;B$1)&gt;0,SUMIFS(Распис!$I$4:$I$300,Распис!$B$4:$B$300,$A15,Распис!$C$4:$C$300,"&lt;="&amp;B$1,Распис!$D$4:$D$300,"&gt;="&amp;B$1),SUMIF(База!$B$3:$B$305,$A15,База!$I$3:$I$152))</f>
        <v>0</v>
      </c>
      <c r="C15" s="41">
        <f ca="1">IF(COUNTIFS(Распис!$B$4:$B$300,$A15,Распис!$C$4:$C$300,"&lt;="&amp;C$1,Распис!$D$4:$D$300,"&gt;="&amp;C$1)&gt;0,SUMIFS(Распис!$J$4:$J$300,Распис!$B$4:$B$300,$A15,Распис!$C$4:$C$300,"&lt;="&amp;C$1,Распис!$D$4:$D$300,"&gt;="&amp;C$1),SUMIF(База!$B$3:$B$305,$A15,База!$J$3:$J$152))</f>
        <v>5</v>
      </c>
      <c r="D15" s="41">
        <f ca="1">IF(COUNTIFS(Распис!$B$4:$B$300,$A15,Распис!$C$4:$C$300,"&lt;="&amp;D$1,Распис!$D$4:$D$300,"&gt;="&amp;D$1)&gt;0,SUMIFS(Распис!$K$4:$K$300,Распис!$B$4:$B$300,$A15,Распис!$C$4:$C$300,"&lt;="&amp;D$1,Распис!$D$4:$D$300,"&gt;="&amp;D$1),SUMIF(База!$B$3:$B$305,$A15,База!$K$3:$K$152))</f>
        <v>4</v>
      </c>
      <c r="E15" s="41" t="s">
        <v>23</v>
      </c>
      <c r="F15" s="41">
        <f ca="1">IF(COUNTIFS(Распис!$B$4:$B$300,$A15,Распис!$C$4:$C$300,"&lt;="&amp;F$1,Распис!$D$4:$D$300,"&gt;="&amp;F$1)&gt;0,SUMIFS(Распис!$F$4:$F$300,Распис!$B$4:$B$300,$A15,Распис!$C$4:$C$300,"&lt;="&amp;F$1,Распис!$D$4:$D$300,"&gt;="&amp;F$1),SUMIF(База!$B$3:$B$305,$A15,База!$F$3:$F$152))</f>
        <v>2</v>
      </c>
      <c r="G15" s="41">
        <f ca="1">IF(COUNTIFS(Распис!$B$4:$B$300,$A15,Распис!$C$4:$C$300,"&lt;="&amp;G$1,Распис!$D$4:$D$300,"&gt;="&amp;G$1)&gt;0,SUMIFS(Распис!$G$4:$G$300,Распис!$B$4:$B$300,$A15,Распис!$C$4:$C$300,"&lt;="&amp;G$1,Распис!$D$4:$D$300,"&gt;="&amp;G$1),SUMIF(База!$B$3:$B$305,$A15,База!$G$3:$G$152))</f>
        <v>5</v>
      </c>
      <c r="H15" s="41">
        <f ca="1">IF(COUNTIFS(Распис!$B$4:$B$300,$A15,Распис!$C$4:$C$300,"&lt;="&amp;H$1,Распис!$D$4:$D$300,"&gt;="&amp;H$1)&gt;0,SUMIFS(Распис!$H$4:$H$300,Распис!$B$4:$B$300,$A15,Распис!$C$4:$C$300,"&lt;="&amp;H$1,Распис!$D$4:$D$300,"&gt;="&amp;H$1),SUMIF(База!$B$3:$B$305,$A15,База!$H$3:$H$152))</f>
        <v>4</v>
      </c>
      <c r="I15" s="41">
        <f ca="1">IF(COUNTIFS(Распис!$B$4:$B$300,$A15,Распис!$C$4:$C$300,"&lt;="&amp;I$1,Распис!$D$4:$D$300,"&gt;="&amp;I$1)&gt;0,SUMIFS(Распис!$I$4:$I$300,Распис!$B$4:$B$300,$A15,Распис!$C$4:$C$300,"&lt;="&amp;I$1,Распис!$D$4:$D$300,"&gt;="&amp;I$1),SUMIF(База!$B$3:$B$305,$A15,База!$I$3:$I$152))</f>
        <v>0</v>
      </c>
      <c r="J15" s="41">
        <f ca="1">IF(COUNTIFS(Распис!$B$4:$B$300,$A15,Распис!$C$4:$C$300,"&lt;="&amp;J$1,Распис!$D$4:$D$300,"&gt;="&amp;J$1)&gt;0,SUMIFS(Распис!$J$4:$J$300,Распис!$B$4:$B$300,$A15,Распис!$C$4:$C$300,"&lt;="&amp;J$1,Распис!$D$4:$D$300,"&gt;="&amp;J$1),SUMIF(База!$B$3:$B$305,$A15,База!$J$3:$J$152))</f>
        <v>5</v>
      </c>
      <c r="K15" s="41">
        <f ca="1">IF(COUNTIFS(Распис!$B$4:$B$300,$A15,Распис!$C$4:$C$300,"&lt;="&amp;K$1,Распис!$D$4:$D$300,"&gt;="&amp;K$1)&gt;0,SUMIFS(Распис!$K$4:$K$300,Распис!$B$4:$B$300,$A15,Распис!$C$4:$C$300,"&lt;="&amp;K$1,Распис!$D$4:$D$300,"&gt;="&amp;K$1),SUMIF(База!$B$3:$B$305,$A15,База!$K$3:$K$152))</f>
        <v>4</v>
      </c>
      <c r="L15" s="41" t="s">
        <v>23</v>
      </c>
      <c r="M15" s="41">
        <f ca="1">IF(COUNTIFS(Распис!$B$4:$B$300,$A15,Распис!$C$4:$C$300,"&lt;="&amp;M$1,Распис!$D$4:$D$300,"&gt;="&amp;M$1)&gt;0,SUMIFS(Распис!$F$4:$F$300,Распис!$B$4:$B$300,$A15,Распис!$C$4:$C$300,"&lt;="&amp;M$1,Распис!$D$4:$D$300,"&gt;="&amp;M$1),SUMIF(База!$B$3:$B$305,$A15,База!$F$3:$F$152))</f>
        <v>2</v>
      </c>
      <c r="N15" s="41">
        <f ca="1">IF(COUNTIFS(Распис!$B$4:$B$300,$A15,Распис!$C$4:$C$300,"&lt;="&amp;N$1,Распис!$D$4:$D$300,"&gt;="&amp;N$1)&gt;0,SUMIFS(Распис!$G$4:$G$300,Распис!$B$4:$B$300,$A15,Распис!$C$4:$C$300,"&lt;="&amp;N$1,Распис!$D$4:$D$300,"&gt;="&amp;N$1),SUMIF(База!$B$3:$B$305,$A15,База!$G$3:$G$152))</f>
        <v>5</v>
      </c>
      <c r="O15" s="41">
        <f ca="1">IF(COUNTIFS(Распис!$B$4:$B$300,$A15,Распис!$C$4:$C$300,"&lt;="&amp;O$1,Распис!$D$4:$D$300,"&gt;="&amp;O$1)&gt;0,SUMIFS(Распис!$H$4:$H$300,Распис!$B$4:$B$300,$A15,Распис!$C$4:$C$300,"&lt;="&amp;O$1,Распис!$D$4:$D$300,"&gt;="&amp;O$1),SUMIF(База!$B$3:$B$305,$A15,База!$H$3:$H$152))</f>
        <v>4</v>
      </c>
      <c r="P15" s="41">
        <f ca="1">IF(COUNTIFS(Распис!$B$4:$B$300,$A15,Распис!$C$4:$C$300,"&lt;="&amp;P$1,Распис!$D$4:$D$300,"&gt;="&amp;P$1)&gt;0,SUMIFS(Распис!$I$4:$I$300,Распис!$B$4:$B$300,$A15,Распис!$C$4:$C$300,"&lt;="&amp;P$1,Распис!$D$4:$D$300,"&gt;="&amp;P$1),SUMIF(База!$B$3:$B$305,$A15,База!$I$3:$I$152))</f>
        <v>0</v>
      </c>
      <c r="Q15" s="41">
        <f ca="1">IF(COUNTIFS(Распис!$B$4:$B$300,$A15,Распис!$C$4:$C$300,"&lt;="&amp;Q$1,Распис!$D$4:$D$300,"&gt;="&amp;Q$1)&gt;0,SUMIFS(Распис!$J$4:$J$300,Распис!$B$4:$B$300,$A15,Распис!$C$4:$C$300,"&lt;="&amp;Q$1,Распис!$D$4:$D$300,"&gt;="&amp;Q$1),SUMIF(База!$B$3:$B$305,$A15,База!$J$3:$J$152))</f>
        <v>5</v>
      </c>
      <c r="R15" s="41">
        <f ca="1">IF(COUNTIFS(Распис!$B$4:$B$300,$A15,Распис!$C$4:$C$300,"&lt;="&amp;R$1,Распис!$D$4:$D$300,"&gt;="&amp;R$1)&gt;0,SUMIFS(Распис!$K$4:$K$300,Распис!$B$4:$B$300,$A15,Распис!$C$4:$C$300,"&lt;="&amp;R$1,Распис!$D$4:$D$300,"&gt;="&amp;R$1),SUMIF(База!$B$3:$B$305,$A15,База!$K$3:$K$152))</f>
        <v>4</v>
      </c>
      <c r="S15" s="41" t="s">
        <v>23</v>
      </c>
      <c r="T15" s="41">
        <f ca="1">IF(COUNTIFS(Распис!$B$4:$B$300,$A15,Распис!$C$4:$C$300,"&lt;="&amp;T$1,Распис!$D$4:$D$300,"&gt;="&amp;T$1)&gt;0,SUMIFS(Распис!$F$4:$F$300,Распис!$B$4:$B$300,$A15,Распис!$C$4:$C$300,"&lt;="&amp;T$1,Распис!$D$4:$D$300,"&gt;="&amp;T$1),SUMIF(База!$B$3:$B$305,$A15,База!$F$3:$F$152))</f>
        <v>2</v>
      </c>
      <c r="U15" s="41">
        <f ca="1">IF(COUNTIFS(Распис!$B$4:$B$300,$A15,Распис!$C$4:$C$300,"&lt;="&amp;U$1,Распис!$D$4:$D$300,"&gt;="&amp;U$1)&gt;0,SUMIFS(Распис!$G$4:$G$300,Распис!$B$4:$B$300,$A15,Распис!$C$4:$C$300,"&lt;="&amp;U$1,Распис!$D$4:$D$300,"&gt;="&amp;U$1),SUMIF(База!$B$3:$B$305,$A15,База!$G$3:$G$152))</f>
        <v>5</v>
      </c>
      <c r="V15" s="41">
        <f ca="1">IF(COUNTIFS(Распис!$B$4:$B$300,$A15,Распис!$C$4:$C$300,"&lt;="&amp;V$1,Распис!$D$4:$D$300,"&gt;="&amp;V$1)&gt;0,SUMIFS(Распис!$H$4:$H$300,Распис!$B$4:$B$300,$A15,Распис!$C$4:$C$300,"&lt;="&amp;V$1,Распис!$D$4:$D$300,"&gt;="&amp;V$1),SUMIF(База!$B$3:$B$305,$A15,База!$H$3:$H$152))</f>
        <v>4</v>
      </c>
      <c r="W15" s="41">
        <f ca="1">IF(COUNTIFS(Распис!$B$4:$B$300,$A15,Распис!$C$4:$C$300,"&lt;="&amp;W$1,Распис!$D$4:$D$300,"&gt;="&amp;W$1)&gt;0,SUMIFS(Распис!$I$4:$I$300,Распис!$B$4:$B$300,$A15,Распис!$C$4:$C$300,"&lt;="&amp;W$1,Распис!$D$4:$D$300,"&gt;="&amp;W$1),SUMIF(База!$B$3:$B$305,$A15,База!$I$3:$I$152))</f>
        <v>0</v>
      </c>
      <c r="X15" s="41">
        <f ca="1">IF(COUNTIFS(Распис!$B$4:$B$300,$A15,Распис!$C$4:$C$300,"&lt;="&amp;X$1,Распис!$D$4:$D$300,"&gt;="&amp;X$1)&gt;0,SUMIFS(Распис!$J$4:$J$300,Распис!$B$4:$B$300,$A15,Распис!$C$4:$C$300,"&lt;="&amp;X$1,Распис!$D$4:$D$300,"&gt;="&amp;X$1),SUMIF(База!$B$3:$B$305,$A15,База!$J$3:$J$152))</f>
        <v>5</v>
      </c>
      <c r="Y15" s="41">
        <f ca="1">IF(COUNTIFS(Распис!$B$4:$B$300,$A15,Распис!$C$4:$C$300,"&lt;="&amp;Y$1,Распис!$D$4:$D$300,"&gt;="&amp;Y$1)&gt;0,SUMIFS(Распис!$K$4:$K$300,Распис!$B$4:$B$300,$A15,Распис!$C$4:$C$300,"&lt;="&amp;Y$1,Распис!$D$4:$D$300,"&gt;="&amp;Y$1),SUMIF(База!$B$3:$B$305,$A15,База!$K$3:$K$152))</f>
        <v>4</v>
      </c>
      <c r="Z15" s="41" t="s">
        <v>23</v>
      </c>
      <c r="AA15" s="41">
        <f>IF(COUNTIFS(Распис!$B$4:$B$300,$A15,Распис!$C$4:$C$300,"&lt;="&amp;AA$1,Распис!$D$4:$D$300,"&gt;="&amp;AA$1)&gt;0,SUMIFS(Распис!$F$4:$F$300,Распис!$B$4:$B$300,$A15,Распис!$C$4:$C$300,"&lt;="&amp;AA$1,Распис!$D$4:$D$300,"&gt;="&amp;AA$1),SUMIF(База!$B$3:$B$305,$A15,База!$F$3:$F$152))</f>
        <v>4</v>
      </c>
      <c r="AB15" s="41">
        <f>IF(COUNTIFS(Распис!$B$4:$B$300,$A15,Распис!$C$4:$C$300,"&lt;="&amp;AB$1,Распис!$D$4:$D$300,"&gt;="&amp;AB$1)&gt;0,SUMIFS(Распис!$G$4:$G$300,Распис!$B$4:$B$300,$A15,Распис!$C$4:$C$300,"&lt;="&amp;AB$1,Распис!$D$4:$D$300,"&gt;="&amp;AB$1),SUMIF(База!$B$3:$B$305,$A15,База!$G$3:$G$152))</f>
        <v>8</v>
      </c>
      <c r="AC15" s="41">
        <f>IF(COUNTIFS(Распис!$B$4:$B$300,$A15,Распис!$C$4:$C$300,"&lt;="&amp;AC$1,Распис!$D$4:$D$300,"&gt;="&amp;AC$1)&gt;0,SUMIFS(Распис!$H$4:$H$300,Распис!$B$4:$B$300,$A15,Распис!$C$4:$C$300,"&lt;="&amp;AC$1,Распис!$D$4:$D$300,"&gt;="&amp;AC$1),SUMIF(База!$B$3:$B$305,$A15,База!$H$3:$H$152))</f>
        <v>4</v>
      </c>
      <c r="AD15" s="15"/>
      <c r="AE15" s="15"/>
      <c r="AF15" s="15"/>
      <c r="AG15" s="15">
        <f t="shared" ca="1" si="2"/>
        <v>85</v>
      </c>
      <c r="AH15" s="128">
        <f ca="1">AG15-SUMIFS(Распред!$G$4:$G$300,Распред!$B$4:$B$300,"февраль",Распред!$F$4:$F$300,A15)</f>
        <v>85</v>
      </c>
      <c r="AI15" s="128">
        <f ca="1">AH15+(COUNTIF(B15:AF15,"КД")+SUMIFS(Распред!$AH$4:$AH$300,Распред!$F$4:$F$300,A15,Распред!$B$4:$B$300,"февраль"))*4</f>
        <v>85</v>
      </c>
      <c r="AJ15" s="128">
        <f t="shared" ca="1" si="3"/>
        <v>0</v>
      </c>
      <c r="AK15" s="128">
        <f t="shared" ca="1" si="4"/>
        <v>85</v>
      </c>
      <c r="AL15" s="128">
        <f>SUMIFS(Распред!$K$4:$K$300,Распред!$B$4:$B$300,"февраль",Распред!$J$4:$J$300,A15)+SUMIFS(Распред!$M$4:$M$300,Распред!$B$4:$B$300,"февраль",Распред!$L$4:$L$300,A15)+SUMIFS(Распред!$O$4:$O$300,Распред!$B$4:$B$300,"февраль",Распред!$N$4:$N$300,A15)+SUMIFS(Распред!$Q$4:$Q$300,Распред!$B$4:$B$300,"февраль",Распред!$P$4:$P$300,A15)+SUMIFS(Распред!$S$4:$S$300,Распред!$B$4:$B$300,"февраль",Распред!$R$4:$R$300,A15)+SUMIFS(Распред!$U$4:$U$300,Распред!$B$4:$B$300,"февраль",Распред!$T$4:$T$300,A15)+SUMIFS(Распред!$W$4:$W$300,Распред!$B$4:$B$300,"февраль",Распред!$V$4:$V$300,A15)+SUMIFS(Распред!$Y$4:$Y$300,Распред!$B$4:$B$300,"февраль",Распред!$X$4:$X$300,A15)+SUMIFS(Распред!$AA$4:$AA$300,Распред!$B$4:$B$300,"февраль",Распред!$Z$4:$Z$300,A15)+SUMIFS(Распред!$AC$4:$AC$300,Распред!$B$4:$B$300,"февраль",Распред!$AB$4:$AB$300,A15)</f>
        <v>0</v>
      </c>
      <c r="AM15" s="128">
        <f t="shared" ca="1" si="5"/>
        <v>85</v>
      </c>
      <c r="AN15" s="128">
        <f t="shared" ca="1" si="9"/>
        <v>0</v>
      </c>
      <c r="AO15" s="128">
        <f t="shared" ca="1" si="6"/>
        <v>0</v>
      </c>
      <c r="AP15" s="128">
        <f>январь!AP15</f>
        <v>286000</v>
      </c>
      <c r="AQ15" s="128">
        <f t="shared" ca="1" si="7"/>
        <v>0</v>
      </c>
      <c r="AR15" s="15"/>
      <c r="AS15" s="208">
        <f t="shared" ca="1" si="8"/>
        <v>0</v>
      </c>
    </row>
    <row r="16" spans="1:45" x14ac:dyDescent="0.25">
      <c r="A16" s="207" t="str">
        <f>База!B16</f>
        <v>Муртаза Мурат</v>
      </c>
      <c r="B16" s="41">
        <f ca="1">IF(COUNTIFS(Распис!$B$4:$B$300,$A16,Распис!$C$4:$C$300,"&lt;="&amp;B$1,Распис!$D$4:$D$300,"&gt;="&amp;B$1)&gt;0,SUMIFS(Распис!$I$4:$I$300,Распис!$B$4:$B$300,$A16,Распис!$C$4:$C$300,"&lt;="&amp;B$1,Распис!$D$4:$D$300,"&gt;="&amp;B$1),SUMIF(База!$B$3:$B$305,$A16,База!$I$3:$I$152))</f>
        <v>5</v>
      </c>
      <c r="C16" s="41">
        <f ca="1">IF(COUNTIFS(Распис!$B$4:$B$300,$A16,Распис!$C$4:$C$300,"&lt;="&amp;C$1,Распис!$D$4:$D$300,"&gt;="&amp;C$1)&gt;0,SUMIFS(Распис!$J$4:$J$300,Распис!$B$4:$B$300,$A16,Распис!$C$4:$C$300,"&lt;="&amp;C$1,Распис!$D$4:$D$300,"&gt;="&amp;C$1),SUMIF(База!$B$3:$B$305,$A16,База!$J$3:$J$152))</f>
        <v>4</v>
      </c>
      <c r="D16" s="41">
        <f ca="1">IF(COUNTIFS(Распис!$B$4:$B$300,$A16,Распис!$C$4:$C$300,"&lt;="&amp;D$1,Распис!$D$4:$D$300,"&gt;="&amp;D$1)&gt;0,SUMIFS(Распис!$K$4:$K$300,Распис!$B$4:$B$300,$A16,Распис!$C$4:$C$300,"&lt;="&amp;D$1,Распис!$D$4:$D$300,"&gt;="&amp;D$1),SUMIF(База!$B$3:$B$305,$A16,База!$K$3:$K$152))</f>
        <v>0</v>
      </c>
      <c r="E16" s="41" t="s">
        <v>23</v>
      </c>
      <c r="F16" s="41">
        <f ca="1">IF(COUNTIFS(Распис!$B$4:$B$300,$A16,Распис!$C$4:$C$300,"&lt;="&amp;F$1,Распис!$D$4:$D$300,"&gt;="&amp;F$1)&gt;0,SUMIFS(Распис!$F$4:$F$300,Распис!$B$4:$B$300,$A16,Распис!$C$4:$C$300,"&lt;="&amp;F$1,Распис!$D$4:$D$300,"&gt;="&amp;F$1),SUMIF(База!$B$3:$B$305,$A16,База!$F$3:$F$152))</f>
        <v>6</v>
      </c>
      <c r="G16" s="41">
        <f ca="1">IF(COUNTIFS(Распис!$B$4:$B$300,$A16,Распис!$C$4:$C$300,"&lt;="&amp;G$1,Распис!$D$4:$D$300,"&gt;="&amp;G$1)&gt;0,SUMIFS(Распис!$G$4:$G$300,Распис!$B$4:$B$300,$A16,Распис!$C$4:$C$300,"&lt;="&amp;G$1,Распис!$D$4:$D$300,"&gt;="&amp;G$1),SUMIF(База!$B$3:$B$305,$A16,База!$G$3:$G$152))</f>
        <v>4</v>
      </c>
      <c r="H16" s="41">
        <f ca="1">IF(COUNTIFS(Распис!$B$4:$B$300,$A16,Распис!$C$4:$C$300,"&lt;="&amp;H$1,Распис!$D$4:$D$300,"&gt;="&amp;H$1)&gt;0,SUMIFS(Распис!$H$4:$H$300,Распис!$B$4:$B$300,$A16,Распис!$C$4:$C$300,"&lt;="&amp;H$1,Распис!$D$4:$D$300,"&gt;="&amp;H$1),SUMIF(База!$B$3:$B$305,$A16,База!$H$3:$H$152))</f>
        <v>6</v>
      </c>
      <c r="I16" s="41">
        <f ca="1">IF(COUNTIFS(Распис!$B$4:$B$300,$A16,Распис!$C$4:$C$300,"&lt;="&amp;I$1,Распис!$D$4:$D$300,"&gt;="&amp;I$1)&gt;0,SUMIFS(Распис!$I$4:$I$300,Распис!$B$4:$B$300,$A16,Распис!$C$4:$C$300,"&lt;="&amp;I$1,Распис!$D$4:$D$300,"&gt;="&amp;I$1),SUMIF(База!$B$3:$B$305,$A16,База!$I$3:$I$152))</f>
        <v>5</v>
      </c>
      <c r="J16" s="41">
        <f ca="1">IF(COUNTIFS(Распис!$B$4:$B$300,$A16,Распис!$C$4:$C$300,"&lt;="&amp;J$1,Распис!$D$4:$D$300,"&gt;="&amp;J$1)&gt;0,SUMIFS(Распис!$J$4:$J$300,Распис!$B$4:$B$300,$A16,Распис!$C$4:$C$300,"&lt;="&amp;J$1,Распис!$D$4:$D$300,"&gt;="&amp;J$1),SUMIF(База!$B$3:$B$305,$A16,База!$J$3:$J$152))</f>
        <v>4</v>
      </c>
      <c r="K16" s="41">
        <f ca="1">IF(COUNTIFS(Распис!$B$4:$B$300,$A16,Распис!$C$4:$C$300,"&lt;="&amp;K$1,Распис!$D$4:$D$300,"&gt;="&amp;K$1)&gt;0,SUMIFS(Распис!$K$4:$K$300,Распис!$B$4:$B$300,$A16,Распис!$C$4:$C$300,"&lt;="&amp;K$1,Распис!$D$4:$D$300,"&gt;="&amp;K$1),SUMIF(База!$B$3:$B$305,$A16,База!$K$3:$K$152))</f>
        <v>0</v>
      </c>
      <c r="L16" s="41" t="s">
        <v>23</v>
      </c>
      <c r="M16" s="41">
        <f ca="1">IF(COUNTIFS(Распис!$B$4:$B$300,$A16,Распис!$C$4:$C$300,"&lt;="&amp;M$1,Распис!$D$4:$D$300,"&gt;="&amp;M$1)&gt;0,SUMIFS(Распис!$F$4:$F$300,Распис!$B$4:$B$300,$A16,Распис!$C$4:$C$300,"&lt;="&amp;M$1,Распис!$D$4:$D$300,"&gt;="&amp;M$1),SUMIF(База!$B$3:$B$305,$A16,База!$F$3:$F$152))</f>
        <v>6</v>
      </c>
      <c r="N16" s="41">
        <f ca="1">IF(COUNTIFS(Распис!$B$4:$B$300,$A16,Распис!$C$4:$C$300,"&lt;="&amp;N$1,Распис!$D$4:$D$300,"&gt;="&amp;N$1)&gt;0,SUMIFS(Распис!$G$4:$G$300,Распис!$B$4:$B$300,$A16,Распис!$C$4:$C$300,"&lt;="&amp;N$1,Распис!$D$4:$D$300,"&gt;="&amp;N$1),SUMIF(База!$B$3:$B$305,$A16,База!$G$3:$G$152))</f>
        <v>4</v>
      </c>
      <c r="O16" s="41">
        <f ca="1">IF(COUNTIFS(Распис!$B$4:$B$300,$A16,Распис!$C$4:$C$300,"&lt;="&amp;O$1,Распис!$D$4:$D$300,"&gt;="&amp;O$1)&gt;0,SUMIFS(Распис!$H$4:$H$300,Распис!$B$4:$B$300,$A16,Распис!$C$4:$C$300,"&lt;="&amp;O$1,Распис!$D$4:$D$300,"&gt;="&amp;O$1),SUMIF(База!$B$3:$B$305,$A16,База!$H$3:$H$152))</f>
        <v>6</v>
      </c>
      <c r="P16" s="41">
        <f ca="1">IF(COUNTIFS(Распис!$B$4:$B$300,$A16,Распис!$C$4:$C$300,"&lt;="&amp;P$1,Распис!$D$4:$D$300,"&gt;="&amp;P$1)&gt;0,SUMIFS(Распис!$I$4:$I$300,Распис!$B$4:$B$300,$A16,Распис!$C$4:$C$300,"&lt;="&amp;P$1,Распис!$D$4:$D$300,"&gt;="&amp;P$1),SUMIF(База!$B$3:$B$305,$A16,База!$I$3:$I$152))</f>
        <v>5</v>
      </c>
      <c r="Q16" s="41">
        <f ca="1">IF(COUNTIFS(Распис!$B$4:$B$300,$A16,Распис!$C$4:$C$300,"&lt;="&amp;Q$1,Распис!$D$4:$D$300,"&gt;="&amp;Q$1)&gt;0,SUMIFS(Распис!$J$4:$J$300,Распис!$B$4:$B$300,$A16,Распис!$C$4:$C$300,"&lt;="&amp;Q$1,Распис!$D$4:$D$300,"&gt;="&amp;Q$1),SUMIF(База!$B$3:$B$305,$A16,База!$J$3:$J$152))</f>
        <v>4</v>
      </c>
      <c r="R16" s="41">
        <f ca="1">IF(COUNTIFS(Распис!$B$4:$B$300,$A16,Распис!$C$4:$C$300,"&lt;="&amp;R$1,Распис!$D$4:$D$300,"&gt;="&amp;R$1)&gt;0,SUMIFS(Распис!$K$4:$K$300,Распис!$B$4:$B$300,$A16,Распис!$C$4:$C$300,"&lt;="&amp;R$1,Распис!$D$4:$D$300,"&gt;="&amp;R$1),SUMIF(База!$B$3:$B$305,$A16,База!$K$3:$K$152))</f>
        <v>0</v>
      </c>
      <c r="S16" s="41" t="s">
        <v>23</v>
      </c>
      <c r="T16" s="41">
        <f ca="1">IF(COUNTIFS(Распис!$B$4:$B$300,$A16,Распис!$C$4:$C$300,"&lt;="&amp;T$1,Распис!$D$4:$D$300,"&gt;="&amp;T$1)&gt;0,SUMIFS(Распис!$F$4:$F$300,Распис!$B$4:$B$300,$A16,Распис!$C$4:$C$300,"&lt;="&amp;T$1,Распис!$D$4:$D$300,"&gt;="&amp;T$1),SUMIF(База!$B$3:$B$305,$A16,База!$F$3:$F$152))</f>
        <v>6</v>
      </c>
      <c r="U16" s="41">
        <f ca="1">IF(COUNTIFS(Распис!$B$4:$B$300,$A16,Распис!$C$4:$C$300,"&lt;="&amp;U$1,Распис!$D$4:$D$300,"&gt;="&amp;U$1)&gt;0,SUMIFS(Распис!$G$4:$G$300,Распис!$B$4:$B$300,$A16,Распис!$C$4:$C$300,"&lt;="&amp;U$1,Распис!$D$4:$D$300,"&gt;="&amp;U$1),SUMIF(База!$B$3:$B$305,$A16,База!$G$3:$G$152))</f>
        <v>4</v>
      </c>
      <c r="V16" s="41">
        <f ca="1">IF(COUNTIFS(Распис!$B$4:$B$300,$A16,Распис!$C$4:$C$300,"&lt;="&amp;V$1,Распис!$D$4:$D$300,"&gt;="&amp;V$1)&gt;0,SUMIFS(Распис!$H$4:$H$300,Распис!$B$4:$B$300,$A16,Распис!$C$4:$C$300,"&lt;="&amp;V$1,Распис!$D$4:$D$300,"&gt;="&amp;V$1),SUMIF(База!$B$3:$B$305,$A16,База!$H$3:$H$152))</f>
        <v>6</v>
      </c>
      <c r="W16" s="41">
        <f ca="1">IF(COUNTIFS(Распис!$B$4:$B$300,$A16,Распис!$C$4:$C$300,"&lt;="&amp;W$1,Распис!$D$4:$D$300,"&gt;="&amp;W$1)&gt;0,SUMIFS(Распис!$I$4:$I$300,Распис!$B$4:$B$300,$A16,Распис!$C$4:$C$300,"&lt;="&amp;W$1,Распис!$D$4:$D$300,"&gt;="&amp;W$1),SUMIF(База!$B$3:$B$305,$A16,База!$I$3:$I$152))</f>
        <v>5</v>
      </c>
      <c r="X16" s="41">
        <f ca="1">IF(COUNTIFS(Распис!$B$4:$B$300,$A16,Распис!$C$4:$C$300,"&lt;="&amp;X$1,Распис!$D$4:$D$300,"&gt;="&amp;X$1)&gt;0,SUMIFS(Распис!$J$4:$J$300,Распис!$B$4:$B$300,$A16,Распис!$C$4:$C$300,"&lt;="&amp;X$1,Распис!$D$4:$D$300,"&gt;="&amp;X$1),SUMIF(База!$B$3:$B$305,$A16,База!$J$3:$J$152))</f>
        <v>4</v>
      </c>
      <c r="Y16" s="41">
        <f ca="1">IF(COUNTIFS(Распис!$B$4:$B$300,$A16,Распис!$C$4:$C$300,"&lt;="&amp;Y$1,Распис!$D$4:$D$300,"&gt;="&amp;Y$1)&gt;0,SUMIFS(Распис!$K$4:$K$300,Распис!$B$4:$B$300,$A16,Распис!$C$4:$C$300,"&lt;="&amp;Y$1,Распис!$D$4:$D$300,"&gt;="&amp;Y$1),SUMIF(База!$B$3:$B$305,$A16,База!$K$3:$K$152))</f>
        <v>0</v>
      </c>
      <c r="Z16" s="41" t="s">
        <v>23</v>
      </c>
      <c r="AA16" s="41">
        <f ca="1">IF(COUNTIFS(Распис!$B$4:$B$300,$A16,Распис!$C$4:$C$300,"&lt;="&amp;AA$1,Распис!$D$4:$D$300,"&gt;="&amp;AA$1)&gt;0,SUMIFS(Распис!$F$4:$F$300,Распис!$B$4:$B$300,$A16,Распис!$C$4:$C$300,"&lt;="&amp;AA$1,Распис!$D$4:$D$300,"&gt;="&amp;AA$1),SUMIF(База!$B$3:$B$305,$A16,База!$F$3:$F$152))</f>
        <v>6</v>
      </c>
      <c r="AB16" s="41">
        <f ca="1">IF(COUNTIFS(Распис!$B$4:$B$300,$A16,Распис!$C$4:$C$300,"&lt;="&amp;AB$1,Распис!$D$4:$D$300,"&gt;="&amp;AB$1)&gt;0,SUMIFS(Распис!$G$4:$G$300,Распис!$B$4:$B$300,$A16,Распис!$C$4:$C$300,"&lt;="&amp;AB$1,Распис!$D$4:$D$300,"&gt;="&amp;AB$1),SUMIF(База!$B$3:$B$305,$A16,База!$G$3:$G$152))</f>
        <v>4</v>
      </c>
      <c r="AC16" s="41">
        <f ca="1">IF(COUNTIFS(Распис!$B$4:$B$300,$A16,Распис!$C$4:$C$300,"&lt;="&amp;AC$1,Распис!$D$4:$D$300,"&gt;="&amp;AC$1)&gt;0,SUMIFS(Распис!$H$4:$H$300,Распис!$B$4:$B$300,$A16,Распис!$C$4:$C$300,"&lt;="&amp;AC$1,Распис!$D$4:$D$300,"&gt;="&amp;AC$1),SUMIF(База!$B$3:$B$305,$A16,База!$H$3:$H$152))</f>
        <v>6</v>
      </c>
      <c r="AD16" s="15"/>
      <c r="AE16" s="15"/>
      <c r="AF16" s="15"/>
      <c r="AG16" s="15">
        <f t="shared" ca="1" si="2"/>
        <v>100</v>
      </c>
      <c r="AH16" s="128">
        <f ca="1">AG16-SUMIFS(Распред!$G$4:$G$300,Распред!$B$4:$B$300,"февраль",Распред!$F$4:$F$300,A16)</f>
        <v>100</v>
      </c>
      <c r="AI16" s="128">
        <f ca="1">AH16+(COUNTIF(B16:AF16,"КД")+SUMIFS(Распред!$AH$4:$AH$300,Распред!$F$4:$F$300,A16,Распред!$B$4:$B$300,"февраль"))*4</f>
        <v>100</v>
      </c>
      <c r="AJ16" s="128">
        <f t="shared" ca="1" si="3"/>
        <v>4</v>
      </c>
      <c r="AK16" s="128">
        <f t="shared" ca="1" si="4"/>
        <v>96</v>
      </c>
      <c r="AL16" s="128">
        <f>SUMIFS(Распред!$K$4:$K$300,Распред!$B$4:$B$300,"февраль",Распред!$J$4:$J$300,A16)+SUMIFS(Распред!$M$4:$M$300,Распред!$B$4:$B$300,"февраль",Распред!$L$4:$L$300,A16)+SUMIFS(Распред!$O$4:$O$300,Распред!$B$4:$B$300,"февраль",Распред!$N$4:$N$300,A16)+SUMIFS(Распред!$Q$4:$Q$300,Распред!$B$4:$B$300,"февраль",Распред!$P$4:$P$300,A16)+SUMIFS(Распред!$S$4:$S$300,Распред!$B$4:$B$300,"февраль",Распред!$R$4:$R$300,A16)+SUMIFS(Распред!$U$4:$U$300,Распред!$B$4:$B$300,"февраль",Распред!$T$4:$T$300,A16)+SUMIFS(Распред!$W$4:$W$300,Распред!$B$4:$B$300,"февраль",Распред!$V$4:$V$300,A16)+SUMIFS(Распред!$Y$4:$Y$300,Распред!$B$4:$B$300,"февраль",Распред!$X$4:$X$300,A16)+SUMIFS(Распред!$AA$4:$AA$300,Распред!$B$4:$B$300,"февраль",Распред!$Z$4:$Z$300,A16)+SUMIFS(Распред!$AC$4:$AC$300,Распред!$B$4:$B$300,"февраль",Распред!$AB$4:$AB$300,A16)</f>
        <v>0</v>
      </c>
      <c r="AM16" s="128">
        <f t="shared" ca="1" si="5"/>
        <v>100</v>
      </c>
      <c r="AN16" s="128">
        <f t="shared" ca="1" si="9"/>
        <v>4</v>
      </c>
      <c r="AO16" s="128">
        <f t="shared" ca="1" si="6"/>
        <v>3</v>
      </c>
      <c r="AP16" s="128">
        <f>январь!AP16</f>
        <v>286000</v>
      </c>
      <c r="AQ16" s="128">
        <f t="shared" ca="1" si="7"/>
        <v>8580</v>
      </c>
      <c r="AR16" s="15"/>
      <c r="AS16" s="208">
        <f t="shared" ca="1" si="8"/>
        <v>8580</v>
      </c>
    </row>
    <row r="17" spans="1:53" x14ac:dyDescent="0.25">
      <c r="A17" s="207" t="str">
        <f>База!B17</f>
        <v>Нурабаев Жангазы</v>
      </c>
      <c r="B17" s="41">
        <f>IF(COUNTIFS(Распис!$B$4:$B$300,$A17,Распис!$C$4:$C$300,"&lt;="&amp;B$1,Распис!$D$4:$D$300,"&gt;="&amp;B$1)&gt;0,SUMIFS(Распис!$I$4:$I$300,Распис!$B$4:$B$300,$A17,Распис!$C$4:$C$300,"&lt;="&amp;B$1,Распис!$D$4:$D$300,"&gt;="&amp;B$1),SUMIF(База!$B$3:$B$305,$A17,База!$I$3:$I$152))</f>
        <v>3</v>
      </c>
      <c r="C17" s="41">
        <f>IF(COUNTIFS(Распис!$B$4:$B$300,$A17,Распис!$C$4:$C$300,"&lt;="&amp;C$1,Распис!$D$4:$D$300,"&gt;="&amp;C$1)&gt;0,SUMIFS(Распис!$J$4:$J$300,Распис!$B$4:$B$300,$A17,Распис!$C$4:$C$300,"&lt;="&amp;C$1,Распис!$D$4:$D$300,"&gt;="&amp;C$1),SUMIF(База!$B$3:$B$305,$A17,База!$J$3:$J$152))</f>
        <v>3</v>
      </c>
      <c r="D17" s="41">
        <f>IF(COUNTIFS(Распис!$B$4:$B$300,$A17,Распис!$C$4:$C$300,"&lt;="&amp;D$1,Распис!$D$4:$D$300,"&gt;="&amp;D$1)&gt;0,SUMIFS(Распис!$K$4:$K$300,Распис!$B$4:$B$300,$A17,Распис!$C$4:$C$300,"&lt;="&amp;D$1,Распис!$D$4:$D$300,"&gt;="&amp;D$1),SUMIF(База!$B$3:$B$305,$A17,База!$K$3:$K$152))</f>
        <v>0</v>
      </c>
      <c r="E17" s="41" t="s">
        <v>23</v>
      </c>
      <c r="F17" s="41">
        <f>IF(COUNTIFS(Распис!$B$4:$B$300,$A17,Распис!$C$4:$C$300,"&lt;="&amp;F$1,Распис!$D$4:$D$300,"&gt;="&amp;F$1)&gt;0,SUMIFS(Распис!$F$4:$F$300,Распис!$B$4:$B$300,$A17,Распис!$C$4:$C$300,"&lt;="&amp;F$1,Распис!$D$4:$D$300,"&gt;="&amp;F$1),SUMIF(База!$B$3:$B$305,$A17,База!$F$3:$F$152))</f>
        <v>5</v>
      </c>
      <c r="G17" s="41">
        <f>IF(COUNTIFS(Распис!$B$4:$B$300,$A17,Распис!$C$4:$C$300,"&lt;="&amp;G$1,Распис!$D$4:$D$300,"&gt;="&amp;G$1)&gt;0,SUMIFS(Распис!$G$4:$G$300,Распис!$B$4:$B$300,$A17,Распис!$C$4:$C$300,"&lt;="&amp;G$1,Распис!$D$4:$D$300,"&gt;="&amp;G$1),SUMIF(База!$B$3:$B$305,$A17,База!$G$3:$G$152))</f>
        <v>7</v>
      </c>
      <c r="H17" s="41">
        <f>IF(COUNTIFS(Распис!$B$4:$B$300,$A17,Распис!$C$4:$C$300,"&lt;="&amp;H$1,Распис!$D$4:$D$300,"&gt;="&amp;H$1)&gt;0,SUMIFS(Распис!$H$4:$H$300,Распис!$B$4:$B$300,$A17,Распис!$C$4:$C$300,"&lt;="&amp;H$1,Распис!$D$4:$D$300,"&gt;="&amp;H$1),SUMIF(База!$B$3:$B$305,$A17,База!$H$3:$H$152))</f>
        <v>4</v>
      </c>
      <c r="I17" s="41">
        <f>IF(COUNTIFS(Распис!$B$4:$B$300,$A17,Распис!$C$4:$C$300,"&lt;="&amp;I$1,Распис!$D$4:$D$300,"&gt;="&amp;I$1)&gt;0,SUMIFS(Распис!$I$4:$I$300,Распис!$B$4:$B$300,$A17,Распис!$C$4:$C$300,"&lt;="&amp;I$1,Распис!$D$4:$D$300,"&gt;="&amp;I$1),SUMIF(База!$B$3:$B$305,$A17,База!$I$3:$I$152))</f>
        <v>3</v>
      </c>
      <c r="J17" s="41">
        <f>IF(COUNTIFS(Распис!$B$4:$B$300,$A17,Распис!$C$4:$C$300,"&lt;="&amp;J$1,Распис!$D$4:$D$300,"&gt;="&amp;J$1)&gt;0,SUMIFS(Распис!$J$4:$J$300,Распис!$B$4:$B$300,$A17,Распис!$C$4:$C$300,"&lt;="&amp;J$1,Распис!$D$4:$D$300,"&gt;="&amp;J$1),SUMIF(База!$B$3:$B$305,$A17,База!$J$3:$J$152))</f>
        <v>3</v>
      </c>
      <c r="K17" s="41">
        <f>IF(COUNTIFS(Распис!$B$4:$B$300,$A17,Распис!$C$4:$C$300,"&lt;="&amp;K$1,Распис!$D$4:$D$300,"&gt;="&amp;K$1)&gt;0,SUMIFS(Распис!$K$4:$K$300,Распис!$B$4:$B$300,$A17,Распис!$C$4:$C$300,"&lt;="&amp;K$1,Распис!$D$4:$D$300,"&gt;="&amp;K$1),SUMIF(База!$B$3:$B$305,$A17,База!$K$3:$K$152))</f>
        <v>0</v>
      </c>
      <c r="L17" s="41" t="s">
        <v>23</v>
      </c>
      <c r="M17" s="41">
        <f>IF(COUNTIFS(Распис!$B$4:$B$300,$A17,Распис!$C$4:$C$300,"&lt;="&amp;M$1,Распис!$D$4:$D$300,"&gt;="&amp;M$1)&gt;0,SUMIFS(Распис!$F$4:$F$300,Распис!$B$4:$B$300,$A17,Распис!$C$4:$C$300,"&lt;="&amp;M$1,Распис!$D$4:$D$300,"&gt;="&amp;M$1),SUMIF(База!$B$3:$B$305,$A17,База!$F$3:$F$152))</f>
        <v>5</v>
      </c>
      <c r="N17" s="41">
        <f>IF(COUNTIFS(Распис!$B$4:$B$300,$A17,Распис!$C$4:$C$300,"&lt;="&amp;N$1,Распис!$D$4:$D$300,"&gt;="&amp;N$1)&gt;0,SUMIFS(Распис!$G$4:$G$300,Распис!$B$4:$B$300,$A17,Распис!$C$4:$C$300,"&lt;="&amp;N$1,Распис!$D$4:$D$300,"&gt;="&amp;N$1),SUMIF(База!$B$3:$B$305,$A17,База!$G$3:$G$152))</f>
        <v>7</v>
      </c>
      <c r="O17" s="41">
        <f>IF(COUNTIFS(Распис!$B$4:$B$300,$A17,Распис!$C$4:$C$300,"&lt;="&amp;O$1,Распис!$D$4:$D$300,"&gt;="&amp;O$1)&gt;0,SUMIFS(Распис!$H$4:$H$300,Распис!$B$4:$B$300,$A17,Распис!$C$4:$C$300,"&lt;="&amp;O$1,Распис!$D$4:$D$300,"&gt;="&amp;O$1),SUMIF(База!$B$3:$B$305,$A17,База!$H$3:$H$152))</f>
        <v>4</v>
      </c>
      <c r="P17" s="41">
        <f>IF(COUNTIFS(Распис!$B$4:$B$300,$A17,Распис!$C$4:$C$300,"&lt;="&amp;P$1,Распис!$D$4:$D$300,"&gt;="&amp;P$1)&gt;0,SUMIFS(Распис!$I$4:$I$300,Распис!$B$4:$B$300,$A17,Распис!$C$4:$C$300,"&lt;="&amp;P$1,Распис!$D$4:$D$300,"&gt;="&amp;P$1),SUMIF(База!$B$3:$B$305,$A17,База!$I$3:$I$152))</f>
        <v>3</v>
      </c>
      <c r="Q17" s="41">
        <f>IF(COUNTIFS(Распис!$B$4:$B$300,$A17,Распис!$C$4:$C$300,"&lt;="&amp;Q$1,Распис!$D$4:$D$300,"&gt;="&amp;Q$1)&gt;0,SUMIFS(Распис!$J$4:$J$300,Распис!$B$4:$B$300,$A17,Распис!$C$4:$C$300,"&lt;="&amp;Q$1,Распис!$D$4:$D$300,"&gt;="&amp;Q$1),SUMIF(База!$B$3:$B$305,$A17,База!$J$3:$J$152))</f>
        <v>3</v>
      </c>
      <c r="R17" s="41">
        <f>IF(COUNTIFS(Распис!$B$4:$B$300,$A17,Распис!$C$4:$C$300,"&lt;="&amp;R$1,Распис!$D$4:$D$300,"&gt;="&amp;R$1)&gt;0,SUMIFS(Распис!$K$4:$K$300,Распис!$B$4:$B$300,$A17,Распис!$C$4:$C$300,"&lt;="&amp;R$1,Распис!$D$4:$D$300,"&gt;="&amp;R$1),SUMIF(База!$B$3:$B$305,$A17,База!$K$3:$K$152))</f>
        <v>0</v>
      </c>
      <c r="S17" s="41" t="s">
        <v>23</v>
      </c>
      <c r="T17" s="41">
        <f>IF(COUNTIFS(Распис!$B$4:$B$300,$A17,Распис!$C$4:$C$300,"&lt;="&amp;T$1,Распис!$D$4:$D$300,"&gt;="&amp;T$1)&gt;0,SUMIFS(Распис!$F$4:$F$300,Распис!$B$4:$B$300,$A17,Распис!$C$4:$C$300,"&lt;="&amp;T$1,Распис!$D$4:$D$300,"&gt;="&amp;T$1),SUMIF(База!$B$3:$B$305,$A17,База!$F$3:$F$152))</f>
        <v>5</v>
      </c>
      <c r="U17" s="41">
        <f>IF(COUNTIFS(Распис!$B$4:$B$300,$A17,Распис!$C$4:$C$300,"&lt;="&amp;U$1,Распис!$D$4:$D$300,"&gt;="&amp;U$1)&gt;0,SUMIFS(Распис!$G$4:$G$300,Распис!$B$4:$B$300,$A17,Распис!$C$4:$C$300,"&lt;="&amp;U$1,Распис!$D$4:$D$300,"&gt;="&amp;U$1),SUMIF(База!$B$3:$B$305,$A17,База!$G$3:$G$152))</f>
        <v>7</v>
      </c>
      <c r="V17" s="41">
        <f>IF(COUNTIFS(Распис!$B$4:$B$300,$A17,Распис!$C$4:$C$300,"&lt;="&amp;V$1,Распис!$D$4:$D$300,"&gt;="&amp;V$1)&gt;0,SUMIFS(Распис!$H$4:$H$300,Распис!$B$4:$B$300,$A17,Распис!$C$4:$C$300,"&lt;="&amp;V$1,Распис!$D$4:$D$300,"&gt;="&amp;V$1),SUMIF(База!$B$3:$B$305,$A17,База!$H$3:$H$152))</f>
        <v>4</v>
      </c>
      <c r="W17" s="41">
        <f>IF(COUNTIFS(Распис!$B$4:$B$300,$A17,Распис!$C$4:$C$300,"&lt;="&amp;W$1,Распис!$D$4:$D$300,"&gt;="&amp;W$1)&gt;0,SUMIFS(Распис!$I$4:$I$300,Распис!$B$4:$B$300,$A17,Распис!$C$4:$C$300,"&lt;="&amp;W$1,Распис!$D$4:$D$300,"&gt;="&amp;W$1),SUMIF(База!$B$3:$B$305,$A17,База!$I$3:$I$152))</f>
        <v>3</v>
      </c>
      <c r="X17" s="41">
        <f>IF(COUNTIFS(Распис!$B$4:$B$300,$A17,Распис!$C$4:$C$300,"&lt;="&amp;X$1,Распис!$D$4:$D$300,"&gt;="&amp;X$1)&gt;0,SUMIFS(Распис!$J$4:$J$300,Распис!$B$4:$B$300,$A17,Распис!$C$4:$C$300,"&lt;="&amp;X$1,Распис!$D$4:$D$300,"&gt;="&amp;X$1),SUMIF(База!$B$3:$B$305,$A17,База!$J$3:$J$152))</f>
        <v>3</v>
      </c>
      <c r="Y17" s="41">
        <f>IF(COUNTIFS(Распис!$B$4:$B$300,$A17,Распис!$C$4:$C$300,"&lt;="&amp;Y$1,Распис!$D$4:$D$300,"&gt;="&amp;Y$1)&gt;0,SUMIFS(Распис!$K$4:$K$300,Распис!$B$4:$B$300,$A17,Распис!$C$4:$C$300,"&lt;="&amp;Y$1,Распис!$D$4:$D$300,"&gt;="&amp;Y$1),SUMIF(База!$B$3:$B$305,$A17,База!$K$3:$K$152))</f>
        <v>0</v>
      </c>
      <c r="Z17" s="41" t="s">
        <v>23</v>
      </c>
      <c r="AA17" s="41">
        <f>IF(COUNTIFS(Распис!$B$4:$B$300,$A17,Распис!$C$4:$C$300,"&lt;="&amp;AA$1,Распис!$D$4:$D$300,"&gt;="&amp;AA$1)&gt;0,SUMIFS(Распис!$F$4:$F$300,Распис!$B$4:$B$300,$A17,Распис!$C$4:$C$300,"&lt;="&amp;AA$1,Распис!$D$4:$D$300,"&gt;="&amp;AA$1),SUMIF(База!$B$3:$B$305,$A17,База!$F$3:$F$152))</f>
        <v>5</v>
      </c>
      <c r="AB17" s="41">
        <f>IF(COUNTIFS(Распис!$B$4:$B$300,$A17,Распис!$C$4:$C$300,"&lt;="&amp;AB$1,Распис!$D$4:$D$300,"&gt;="&amp;AB$1)&gt;0,SUMIFS(Распис!$G$4:$G$300,Распис!$B$4:$B$300,$A17,Распис!$C$4:$C$300,"&lt;="&amp;AB$1,Распис!$D$4:$D$300,"&gt;="&amp;AB$1),SUMIF(База!$B$3:$B$305,$A17,База!$G$3:$G$152))</f>
        <v>7</v>
      </c>
      <c r="AC17" s="41">
        <f>IF(COUNTIFS(Распис!$B$4:$B$300,$A17,Распис!$C$4:$C$300,"&lt;="&amp;AC$1,Распис!$D$4:$D$300,"&gt;="&amp;AC$1)&gt;0,SUMIFS(Распис!$H$4:$H$300,Распис!$B$4:$B$300,$A17,Распис!$C$4:$C$300,"&lt;="&amp;AC$1,Распис!$D$4:$D$300,"&gt;="&amp;AC$1),SUMIF(База!$B$3:$B$305,$A17,База!$H$3:$H$152))</f>
        <v>4</v>
      </c>
      <c r="AD17" s="15"/>
      <c r="AE17" s="15"/>
      <c r="AF17" s="15"/>
      <c r="AG17" s="15">
        <f t="shared" si="2"/>
        <v>88</v>
      </c>
      <c r="AH17" s="128">
        <f>AG17-SUMIFS(Распред!$G$4:$G$300,Распред!$B$4:$B$300,"февраль",Распред!$F$4:$F$300,A17)</f>
        <v>88</v>
      </c>
      <c r="AI17" s="128">
        <f>AH17+(COUNTIF(B17:AF17,"КД")+SUMIFS(Распред!$AH$4:$AH$300,Распред!$F$4:$F$300,A17,Распред!$B$4:$B$300,"февраль"))*4</f>
        <v>88</v>
      </c>
      <c r="AJ17" s="128">
        <f t="shared" si="3"/>
        <v>0</v>
      </c>
      <c r="AK17" s="128">
        <f t="shared" si="4"/>
        <v>88</v>
      </c>
      <c r="AL17" s="128">
        <f>SUMIFS(Распред!$K$4:$K$300,Распред!$B$4:$B$300,"февраль",Распред!$J$4:$J$300,A17)+SUMIFS(Распред!$M$4:$M$300,Распред!$B$4:$B$300,"февраль",Распред!$L$4:$L$300,A17)+SUMIFS(Распред!$O$4:$O$300,Распред!$B$4:$B$300,"февраль",Распред!$N$4:$N$300,A17)+SUMIFS(Распред!$Q$4:$Q$300,Распред!$B$4:$B$300,"февраль",Распред!$P$4:$P$300,A17)+SUMIFS(Распред!$S$4:$S$300,Распред!$B$4:$B$300,"февраль",Распред!$R$4:$R$300,A17)+SUMIFS(Распред!$U$4:$U$300,Распред!$B$4:$B$300,"февраль",Распред!$T$4:$T$300,A17)+SUMIFS(Распред!$W$4:$W$300,Распред!$B$4:$B$300,"февраль",Распред!$V$4:$V$300,A17)+SUMIFS(Распред!$Y$4:$Y$300,Распред!$B$4:$B$300,"февраль",Распред!$X$4:$X$300,A17)+SUMIFS(Распред!$AA$4:$AA$300,Распред!$B$4:$B$300,"февраль",Распред!$Z$4:$Z$300,A17)+SUMIFS(Распред!$AC$4:$AC$300,Распред!$B$4:$B$300,"февраль",Распред!$AB$4:$AB$300,A17)</f>
        <v>0</v>
      </c>
      <c r="AM17" s="128">
        <f t="shared" si="5"/>
        <v>88</v>
      </c>
      <c r="AN17" s="128">
        <f t="shared" si="9"/>
        <v>0</v>
      </c>
      <c r="AO17" s="128">
        <f t="shared" si="6"/>
        <v>0</v>
      </c>
      <c r="AP17" s="128">
        <f>январь!AP17</f>
        <v>172000</v>
      </c>
      <c r="AQ17" s="128">
        <f t="shared" si="7"/>
        <v>0</v>
      </c>
      <c r="AR17" s="15"/>
      <c r="AS17" s="208">
        <f t="shared" si="8"/>
        <v>0</v>
      </c>
    </row>
    <row r="18" spans="1:53" x14ac:dyDescent="0.25">
      <c r="A18" s="207" t="str">
        <f>База!B18</f>
        <v>Нургалиев Ренат</v>
      </c>
      <c r="B18" s="41">
        <f ca="1">IF(COUNTIFS(Распис!$B$4:$B$300,$A18,Распис!$C$4:$C$300,"&lt;="&amp;B$1,Распис!$D$4:$D$300,"&gt;="&amp;B$1)&gt;0,SUMIFS(Распис!$I$4:$I$300,Распис!$B$4:$B$300,$A18,Распис!$C$4:$C$300,"&lt;="&amp;B$1,Распис!$D$4:$D$300,"&gt;="&amp;B$1),SUMIF(База!$B$3:$B$305,$A18,База!$I$3:$I$152))</f>
        <v>0</v>
      </c>
      <c r="C18" s="41">
        <f ca="1">IF(COUNTIFS(Распис!$B$4:$B$300,$A18,Распис!$C$4:$C$300,"&lt;="&amp;C$1,Распис!$D$4:$D$300,"&gt;="&amp;C$1)&gt;0,SUMIFS(Распис!$J$4:$J$300,Распис!$B$4:$B$300,$A18,Распис!$C$4:$C$300,"&lt;="&amp;C$1,Распис!$D$4:$D$300,"&gt;="&amp;C$1),SUMIF(База!$B$3:$B$305,$A18,База!$J$3:$J$152))</f>
        <v>4</v>
      </c>
      <c r="D18" s="41">
        <f ca="1">IF(COUNTIFS(Распис!$B$4:$B$300,$A18,Распис!$C$4:$C$300,"&lt;="&amp;D$1,Распис!$D$4:$D$300,"&gt;="&amp;D$1)&gt;0,SUMIFS(Распис!$K$4:$K$300,Распис!$B$4:$B$300,$A18,Распис!$C$4:$C$300,"&lt;="&amp;D$1,Распис!$D$4:$D$300,"&gt;="&amp;D$1),SUMIF(База!$B$3:$B$305,$A18,База!$K$3:$K$152))</f>
        <v>2</v>
      </c>
      <c r="E18" s="41" t="s">
        <v>23</v>
      </c>
      <c r="F18" s="41">
        <f ca="1">IF(COUNTIFS(Распис!$B$4:$B$300,$A18,Распис!$C$4:$C$300,"&lt;="&amp;F$1,Распис!$D$4:$D$300,"&gt;="&amp;F$1)&gt;0,SUMIFS(Распис!$F$4:$F$300,Распис!$B$4:$B$300,$A18,Распис!$C$4:$C$300,"&lt;="&amp;F$1,Распис!$D$4:$D$300,"&gt;="&amp;F$1),SUMIF(База!$B$3:$B$305,$A18,База!$F$3:$F$152))</f>
        <v>6</v>
      </c>
      <c r="G18" s="41">
        <f ca="1">IF(COUNTIFS(Распис!$B$4:$B$300,$A18,Распис!$C$4:$C$300,"&lt;="&amp;G$1,Распис!$D$4:$D$300,"&gt;="&amp;G$1)&gt;0,SUMIFS(Распис!$G$4:$G$300,Распис!$B$4:$B$300,$A18,Распис!$C$4:$C$300,"&lt;="&amp;G$1,Распис!$D$4:$D$300,"&gt;="&amp;G$1),SUMIF(База!$B$3:$B$305,$A18,База!$G$3:$G$152))</f>
        <v>2</v>
      </c>
      <c r="H18" s="41">
        <f ca="1">IF(COUNTIFS(Распис!$B$4:$B$300,$A18,Распис!$C$4:$C$300,"&lt;="&amp;H$1,Распис!$D$4:$D$300,"&gt;="&amp;H$1)&gt;0,SUMIFS(Распис!$H$4:$H$300,Распис!$B$4:$B$300,$A18,Распис!$C$4:$C$300,"&lt;="&amp;H$1,Распис!$D$4:$D$300,"&gt;="&amp;H$1),SUMIF(База!$B$3:$B$305,$A18,База!$H$3:$H$152))</f>
        <v>4</v>
      </c>
      <c r="I18" s="41">
        <f ca="1">IF(COUNTIFS(Распис!$B$4:$B$300,$A18,Распис!$C$4:$C$300,"&lt;="&amp;I$1,Распис!$D$4:$D$300,"&gt;="&amp;I$1)&gt;0,SUMIFS(Распис!$I$4:$I$300,Распис!$B$4:$B$300,$A18,Распис!$C$4:$C$300,"&lt;="&amp;I$1,Распис!$D$4:$D$300,"&gt;="&amp;I$1),SUMIF(База!$B$3:$B$305,$A18,База!$I$3:$I$152))</f>
        <v>0</v>
      </c>
      <c r="J18" s="41">
        <f ca="1">IF(COUNTIFS(Распис!$B$4:$B$300,$A18,Распис!$C$4:$C$300,"&lt;="&amp;J$1,Распис!$D$4:$D$300,"&gt;="&amp;J$1)&gt;0,SUMIFS(Распис!$J$4:$J$300,Распис!$B$4:$B$300,$A18,Распис!$C$4:$C$300,"&lt;="&amp;J$1,Распис!$D$4:$D$300,"&gt;="&amp;J$1),SUMIF(База!$B$3:$B$305,$A18,База!$J$3:$J$152))</f>
        <v>4</v>
      </c>
      <c r="K18" s="41">
        <f ca="1">IF(COUNTIFS(Распис!$B$4:$B$300,$A18,Распис!$C$4:$C$300,"&lt;="&amp;K$1,Распис!$D$4:$D$300,"&gt;="&amp;K$1)&gt;0,SUMIFS(Распис!$K$4:$K$300,Распис!$B$4:$B$300,$A18,Распис!$C$4:$C$300,"&lt;="&amp;K$1,Распис!$D$4:$D$300,"&gt;="&amp;K$1),SUMIF(База!$B$3:$B$305,$A18,База!$K$3:$K$152))</f>
        <v>2</v>
      </c>
      <c r="L18" s="41" t="s">
        <v>23</v>
      </c>
      <c r="M18" s="41">
        <f ca="1">IF(COUNTIFS(Распис!$B$4:$B$300,$A18,Распис!$C$4:$C$300,"&lt;="&amp;M$1,Распис!$D$4:$D$300,"&gt;="&amp;M$1)&gt;0,SUMIFS(Распис!$F$4:$F$300,Распис!$B$4:$B$300,$A18,Распис!$C$4:$C$300,"&lt;="&amp;M$1,Распис!$D$4:$D$300,"&gt;="&amp;M$1),SUMIF(База!$B$3:$B$305,$A18,База!$F$3:$F$152))</f>
        <v>6</v>
      </c>
      <c r="N18" s="41">
        <f ca="1">IF(COUNTIFS(Распис!$B$4:$B$300,$A18,Распис!$C$4:$C$300,"&lt;="&amp;N$1,Распис!$D$4:$D$300,"&gt;="&amp;N$1)&gt;0,SUMIFS(Распис!$G$4:$G$300,Распис!$B$4:$B$300,$A18,Распис!$C$4:$C$300,"&lt;="&amp;N$1,Распис!$D$4:$D$300,"&gt;="&amp;N$1),SUMIF(База!$B$3:$B$305,$A18,База!$G$3:$G$152))</f>
        <v>2</v>
      </c>
      <c r="O18" s="41">
        <f ca="1">IF(COUNTIFS(Распис!$B$4:$B$300,$A18,Распис!$C$4:$C$300,"&lt;="&amp;O$1,Распис!$D$4:$D$300,"&gt;="&amp;O$1)&gt;0,SUMIFS(Распис!$H$4:$H$300,Распис!$B$4:$B$300,$A18,Распис!$C$4:$C$300,"&lt;="&amp;O$1,Распис!$D$4:$D$300,"&gt;="&amp;O$1),SUMIF(База!$B$3:$B$305,$A18,База!$H$3:$H$152))</f>
        <v>4</v>
      </c>
      <c r="P18" s="41">
        <f ca="1">IF(COUNTIFS(Распис!$B$4:$B$300,$A18,Распис!$C$4:$C$300,"&lt;="&amp;P$1,Распис!$D$4:$D$300,"&gt;="&amp;P$1)&gt;0,SUMIFS(Распис!$I$4:$I$300,Распис!$B$4:$B$300,$A18,Распис!$C$4:$C$300,"&lt;="&amp;P$1,Распис!$D$4:$D$300,"&gt;="&amp;P$1),SUMIF(База!$B$3:$B$305,$A18,База!$I$3:$I$152))</f>
        <v>0</v>
      </c>
      <c r="Q18" s="41">
        <f ca="1">IF(COUNTIFS(Распис!$B$4:$B$300,$A18,Распис!$C$4:$C$300,"&lt;="&amp;Q$1,Распис!$D$4:$D$300,"&gt;="&amp;Q$1)&gt;0,SUMIFS(Распис!$J$4:$J$300,Распис!$B$4:$B$300,$A18,Распис!$C$4:$C$300,"&lt;="&amp;Q$1,Распис!$D$4:$D$300,"&gt;="&amp;Q$1),SUMIF(База!$B$3:$B$305,$A18,База!$J$3:$J$152))</f>
        <v>4</v>
      </c>
      <c r="R18" s="41">
        <f ca="1">IF(COUNTIFS(Распис!$B$4:$B$300,$A18,Распис!$C$4:$C$300,"&lt;="&amp;R$1,Распис!$D$4:$D$300,"&gt;="&amp;R$1)&gt;0,SUMIFS(Распис!$K$4:$K$300,Распис!$B$4:$B$300,$A18,Распис!$C$4:$C$300,"&lt;="&amp;R$1,Распис!$D$4:$D$300,"&gt;="&amp;R$1),SUMIF(База!$B$3:$B$305,$A18,База!$K$3:$K$152))</f>
        <v>2</v>
      </c>
      <c r="S18" s="41" t="s">
        <v>23</v>
      </c>
      <c r="T18" s="41">
        <f ca="1">IF(COUNTIFS(Распис!$B$4:$B$300,$A18,Распис!$C$4:$C$300,"&lt;="&amp;T$1,Распис!$D$4:$D$300,"&gt;="&amp;T$1)&gt;0,SUMIFS(Распис!$F$4:$F$300,Распис!$B$4:$B$300,$A18,Распис!$C$4:$C$300,"&lt;="&amp;T$1,Распис!$D$4:$D$300,"&gt;="&amp;T$1),SUMIF(База!$B$3:$B$305,$A18,База!$F$3:$F$152))</f>
        <v>6</v>
      </c>
      <c r="U18" s="41">
        <f ca="1">IF(COUNTIFS(Распис!$B$4:$B$300,$A18,Распис!$C$4:$C$300,"&lt;="&amp;U$1,Распис!$D$4:$D$300,"&gt;="&amp;U$1)&gt;0,SUMIFS(Распис!$G$4:$G$300,Распис!$B$4:$B$300,$A18,Распис!$C$4:$C$300,"&lt;="&amp;U$1,Распис!$D$4:$D$300,"&gt;="&amp;U$1),SUMIF(База!$B$3:$B$305,$A18,База!$G$3:$G$152))</f>
        <v>2</v>
      </c>
      <c r="V18" s="41">
        <f ca="1">IF(COUNTIFS(Распис!$B$4:$B$300,$A18,Распис!$C$4:$C$300,"&lt;="&amp;V$1,Распис!$D$4:$D$300,"&gt;="&amp;V$1)&gt;0,SUMIFS(Распис!$H$4:$H$300,Распис!$B$4:$B$300,$A18,Распис!$C$4:$C$300,"&lt;="&amp;V$1,Распис!$D$4:$D$300,"&gt;="&amp;V$1),SUMIF(База!$B$3:$B$305,$A18,База!$H$3:$H$152))</f>
        <v>4</v>
      </c>
      <c r="W18" s="41">
        <f ca="1">IF(COUNTIFS(Распис!$B$4:$B$300,$A18,Распис!$C$4:$C$300,"&lt;="&amp;W$1,Распис!$D$4:$D$300,"&gt;="&amp;W$1)&gt;0,SUMIFS(Распис!$I$4:$I$300,Распис!$B$4:$B$300,$A18,Распис!$C$4:$C$300,"&lt;="&amp;W$1,Распис!$D$4:$D$300,"&gt;="&amp;W$1),SUMIF(База!$B$3:$B$305,$A18,База!$I$3:$I$152))</f>
        <v>0</v>
      </c>
      <c r="X18" s="41">
        <f ca="1">IF(COUNTIFS(Распис!$B$4:$B$300,$A18,Распис!$C$4:$C$300,"&lt;="&amp;X$1,Распис!$D$4:$D$300,"&gt;="&amp;X$1)&gt;0,SUMIFS(Распис!$J$4:$J$300,Распис!$B$4:$B$300,$A18,Распис!$C$4:$C$300,"&lt;="&amp;X$1,Распис!$D$4:$D$300,"&gt;="&amp;X$1),SUMIF(База!$B$3:$B$305,$A18,База!$J$3:$J$152))</f>
        <v>4</v>
      </c>
      <c r="Y18" s="41">
        <f ca="1">IF(COUNTIFS(Распис!$B$4:$B$300,$A18,Распис!$C$4:$C$300,"&lt;="&amp;Y$1,Распис!$D$4:$D$300,"&gt;="&amp;Y$1)&gt;0,SUMIFS(Распис!$K$4:$K$300,Распис!$B$4:$B$300,$A18,Распис!$C$4:$C$300,"&lt;="&amp;Y$1,Распис!$D$4:$D$300,"&gt;="&amp;Y$1),SUMIF(База!$B$3:$B$305,$A18,База!$K$3:$K$152))</f>
        <v>2</v>
      </c>
      <c r="Z18" s="41" t="s">
        <v>23</v>
      </c>
      <c r="AA18" s="41">
        <f>IF(COUNTIFS(Распис!$B$4:$B$300,$A18,Распис!$C$4:$C$300,"&lt;="&amp;AA$1,Распис!$D$4:$D$300,"&gt;="&amp;AA$1)&gt;0,SUMIFS(Распис!$F$4:$F$300,Распис!$B$4:$B$300,$A18,Распис!$C$4:$C$300,"&lt;="&amp;AA$1,Распис!$D$4:$D$300,"&gt;="&amp;AA$1),SUMIF(База!$B$3:$B$305,$A18,База!$F$3:$F$152))</f>
        <v>6</v>
      </c>
      <c r="AB18" s="41">
        <f>IF(COUNTIFS(Распис!$B$4:$B$300,$A18,Распис!$C$4:$C$300,"&lt;="&amp;AB$1,Распис!$D$4:$D$300,"&gt;="&amp;AB$1)&gt;0,SUMIFS(Распис!$G$4:$G$300,Распис!$B$4:$B$300,$A18,Распис!$C$4:$C$300,"&lt;="&amp;AB$1,Распис!$D$4:$D$300,"&gt;="&amp;AB$1),SUMIF(База!$B$3:$B$305,$A18,База!$G$3:$G$152))</f>
        <v>5</v>
      </c>
      <c r="AC18" s="41">
        <f>IF(COUNTIFS(Распис!$B$4:$B$300,$A18,Распис!$C$4:$C$300,"&lt;="&amp;AC$1,Распис!$D$4:$D$300,"&gt;="&amp;AC$1)&gt;0,SUMIFS(Распис!$H$4:$H$300,Распис!$B$4:$B$300,$A18,Распис!$C$4:$C$300,"&lt;="&amp;AC$1,Распис!$D$4:$D$300,"&gt;="&amp;AC$1),SUMIF(База!$B$3:$B$305,$A18,База!$H$3:$H$152))</f>
        <v>4</v>
      </c>
      <c r="AD18" s="15"/>
      <c r="AE18" s="15"/>
      <c r="AF18" s="15"/>
      <c r="AG18" s="15">
        <f t="shared" ca="1" si="2"/>
        <v>75</v>
      </c>
      <c r="AH18" s="128">
        <f ca="1">AG18-SUMIFS(Распред!$G$4:$G$300,Распред!$B$4:$B$300,"февраль",Распред!$F$4:$F$300,A18)</f>
        <v>75</v>
      </c>
      <c r="AI18" s="128">
        <f ca="1">AH18+(COUNTIF(B18:AF18,"КД")+SUMIFS(Распред!$AH$4:$AH$300,Распред!$F$4:$F$300,A18,Распред!$B$4:$B$300,"февраль"))*4</f>
        <v>75</v>
      </c>
      <c r="AJ18" s="128">
        <f t="shared" ca="1" si="3"/>
        <v>0</v>
      </c>
      <c r="AK18" s="128">
        <f t="shared" ca="1" si="4"/>
        <v>75</v>
      </c>
      <c r="AL18" s="128">
        <f>SUMIFS(Распред!$K$4:$K$300,Распред!$B$4:$B$300,"февраль",Распред!$J$4:$J$300,A18)+SUMIFS(Распред!$M$4:$M$300,Распред!$B$4:$B$300,"февраль",Распред!$L$4:$L$300,A18)+SUMIFS(Распред!$O$4:$O$300,Распред!$B$4:$B$300,"февраль",Распред!$N$4:$N$300,A18)+SUMIFS(Распред!$Q$4:$Q$300,Распред!$B$4:$B$300,"февраль",Распред!$P$4:$P$300,A18)+SUMIFS(Распред!$S$4:$S$300,Распред!$B$4:$B$300,"февраль",Распред!$R$4:$R$300,A18)+SUMIFS(Распред!$U$4:$U$300,Распред!$B$4:$B$300,"февраль",Распред!$T$4:$T$300,A18)+SUMIFS(Распред!$W$4:$W$300,Распред!$B$4:$B$300,"февраль",Распред!$V$4:$V$300,A18)+SUMIFS(Распред!$Y$4:$Y$300,Распред!$B$4:$B$300,"февраль",Распред!$X$4:$X$300,A18)+SUMIFS(Распред!$AA$4:$AA$300,Распред!$B$4:$B$300,"февраль",Распред!$Z$4:$Z$300,A18)+SUMIFS(Распред!$AC$4:$AC$300,Распред!$B$4:$B$300,"февраль",Распред!$AB$4:$AB$300,A18)</f>
        <v>0</v>
      </c>
      <c r="AM18" s="128">
        <f t="shared" ca="1" si="5"/>
        <v>75</v>
      </c>
      <c r="AN18" s="128">
        <f t="shared" ca="1" si="9"/>
        <v>0</v>
      </c>
      <c r="AO18" s="128">
        <f t="shared" ca="1" si="6"/>
        <v>0</v>
      </c>
      <c r="AP18" s="128">
        <f>январь!AP18</f>
        <v>286000</v>
      </c>
      <c r="AQ18" s="128">
        <f t="shared" ca="1" si="7"/>
        <v>0</v>
      </c>
      <c r="AR18" s="15"/>
      <c r="AS18" s="208">
        <f t="shared" ca="1" si="8"/>
        <v>0</v>
      </c>
    </row>
    <row r="19" spans="1:53" x14ac:dyDescent="0.25">
      <c r="A19" s="207" t="str">
        <f>База!B19</f>
        <v>Дилимбетова Дана</v>
      </c>
      <c r="B19" s="41">
        <f ca="1">IF(COUNTIFS(Распис!$B$4:$B$300,$A19,Распис!$C$4:$C$300,"&lt;="&amp;B$1,Распис!$D$4:$D$300,"&gt;="&amp;B$1)&gt;0,SUMIFS(Распис!$I$4:$I$300,Распис!$B$4:$B$300,$A19,Распис!$C$4:$C$300,"&lt;="&amp;B$1,Распис!$D$4:$D$300,"&gt;="&amp;B$1),SUMIF(База!$B$3:$B$305,$A19,База!$I$3:$I$152))</f>
        <v>4</v>
      </c>
      <c r="C19" s="41">
        <f ca="1">IF(COUNTIFS(Распис!$B$4:$B$300,$A19,Распис!$C$4:$C$300,"&lt;="&amp;C$1,Распис!$D$4:$D$300,"&gt;="&amp;C$1)&gt;0,SUMIFS(Распис!$J$4:$J$300,Распис!$B$4:$B$300,$A19,Распис!$C$4:$C$300,"&lt;="&amp;C$1,Распис!$D$4:$D$300,"&gt;="&amp;C$1),SUMIF(База!$B$3:$B$305,$A19,База!$J$3:$J$152))</f>
        <v>3</v>
      </c>
      <c r="D19" s="41">
        <f ca="1">IF(COUNTIFS(Распис!$B$4:$B$300,$A19,Распис!$C$4:$C$300,"&lt;="&amp;D$1,Распис!$D$4:$D$300,"&gt;="&amp;D$1)&gt;0,SUMIFS(Распис!$K$4:$K$300,Распис!$B$4:$B$300,$A19,Распис!$C$4:$C$300,"&lt;="&amp;D$1,Распис!$D$4:$D$300,"&gt;="&amp;D$1),SUMIF(База!$B$3:$B$305,$A19,База!$K$3:$K$152))</f>
        <v>5</v>
      </c>
      <c r="E19" s="41" t="s">
        <v>23</v>
      </c>
      <c r="F19" s="41">
        <f ca="1">IF(COUNTIFS(Распис!$B$4:$B$300,$A19,Распис!$C$4:$C$300,"&lt;="&amp;F$1,Распис!$D$4:$D$300,"&gt;="&amp;F$1)&gt;0,SUMIFS(Распис!$F$4:$F$300,Распис!$B$4:$B$300,$A19,Распис!$C$4:$C$300,"&lt;="&amp;F$1,Распис!$D$4:$D$300,"&gt;="&amp;F$1),SUMIF(База!$B$3:$B$305,$A19,База!$F$3:$F$152))</f>
        <v>5</v>
      </c>
      <c r="G19" s="41">
        <f ca="1">IF(COUNTIFS(Распис!$B$4:$B$300,$A19,Распис!$C$4:$C$300,"&lt;="&amp;G$1,Распис!$D$4:$D$300,"&gt;="&amp;G$1)&gt;0,SUMIFS(Распис!$G$4:$G$300,Распис!$B$4:$B$300,$A19,Распис!$C$4:$C$300,"&lt;="&amp;G$1,Распис!$D$4:$D$300,"&gt;="&amp;G$1),SUMIF(База!$B$3:$B$305,$A19,База!$G$3:$G$152))</f>
        <v>7</v>
      </c>
      <c r="H19" s="41">
        <f ca="1">IF(COUNTIFS(Распис!$B$4:$B$300,$A19,Распис!$C$4:$C$300,"&lt;="&amp;H$1,Распис!$D$4:$D$300,"&gt;="&amp;H$1)&gt;0,SUMIFS(Распис!$H$4:$H$300,Распис!$B$4:$B$300,$A19,Распис!$C$4:$C$300,"&lt;="&amp;H$1,Распис!$D$4:$D$300,"&gt;="&amp;H$1),SUMIF(База!$B$3:$B$305,$A19,База!$H$3:$H$152))</f>
        <v>0</v>
      </c>
      <c r="I19" s="41">
        <f ca="1">IF(COUNTIFS(Распис!$B$4:$B$300,$A19,Распис!$C$4:$C$300,"&lt;="&amp;I$1,Распис!$D$4:$D$300,"&gt;="&amp;I$1)&gt;0,SUMIFS(Распис!$I$4:$I$300,Распис!$B$4:$B$300,$A19,Распис!$C$4:$C$300,"&lt;="&amp;I$1,Распис!$D$4:$D$300,"&gt;="&amp;I$1),SUMIF(База!$B$3:$B$305,$A19,База!$I$3:$I$152))</f>
        <v>4</v>
      </c>
      <c r="J19" s="41">
        <f ca="1">IF(COUNTIFS(Распис!$B$4:$B$300,$A19,Распис!$C$4:$C$300,"&lt;="&amp;J$1,Распис!$D$4:$D$300,"&gt;="&amp;J$1)&gt;0,SUMIFS(Распис!$J$4:$J$300,Распис!$B$4:$B$300,$A19,Распис!$C$4:$C$300,"&lt;="&amp;J$1,Распис!$D$4:$D$300,"&gt;="&amp;J$1),SUMIF(База!$B$3:$B$305,$A19,База!$J$3:$J$152))</f>
        <v>3</v>
      </c>
      <c r="K19" s="41">
        <f ca="1">IF(COUNTIFS(Распис!$B$4:$B$300,$A19,Распис!$C$4:$C$300,"&lt;="&amp;K$1,Распис!$D$4:$D$300,"&gt;="&amp;K$1)&gt;0,SUMIFS(Распис!$K$4:$K$300,Распис!$B$4:$B$300,$A19,Распис!$C$4:$C$300,"&lt;="&amp;K$1,Распис!$D$4:$D$300,"&gt;="&amp;K$1),SUMIF(База!$B$3:$B$305,$A19,База!$K$3:$K$152))</f>
        <v>5</v>
      </c>
      <c r="L19" s="41" t="s">
        <v>23</v>
      </c>
      <c r="M19" s="41">
        <f ca="1">IF(COUNTIFS(Распис!$B$4:$B$300,$A19,Распис!$C$4:$C$300,"&lt;="&amp;M$1,Распис!$D$4:$D$300,"&gt;="&amp;M$1)&gt;0,SUMIFS(Распис!$F$4:$F$300,Распис!$B$4:$B$300,$A19,Распис!$C$4:$C$300,"&lt;="&amp;M$1,Распис!$D$4:$D$300,"&gt;="&amp;M$1),SUMIF(База!$B$3:$B$305,$A19,База!$F$3:$F$152))</f>
        <v>5</v>
      </c>
      <c r="N19" s="41">
        <f ca="1">IF(COUNTIFS(Распис!$B$4:$B$300,$A19,Распис!$C$4:$C$300,"&lt;="&amp;N$1,Распис!$D$4:$D$300,"&gt;="&amp;N$1)&gt;0,SUMIFS(Распис!$G$4:$G$300,Распис!$B$4:$B$300,$A19,Распис!$C$4:$C$300,"&lt;="&amp;N$1,Распис!$D$4:$D$300,"&gt;="&amp;N$1),SUMIF(База!$B$3:$B$305,$A19,База!$G$3:$G$152))</f>
        <v>7</v>
      </c>
      <c r="O19" s="41">
        <f ca="1">IF(COUNTIFS(Распис!$B$4:$B$300,$A19,Распис!$C$4:$C$300,"&lt;="&amp;O$1,Распис!$D$4:$D$300,"&gt;="&amp;O$1)&gt;0,SUMIFS(Распис!$H$4:$H$300,Распис!$B$4:$B$300,$A19,Распис!$C$4:$C$300,"&lt;="&amp;O$1,Распис!$D$4:$D$300,"&gt;="&amp;O$1),SUMIF(База!$B$3:$B$305,$A19,База!$H$3:$H$152))</f>
        <v>0</v>
      </c>
      <c r="P19" s="41">
        <f ca="1">IF(COUNTIFS(Распис!$B$4:$B$300,$A19,Распис!$C$4:$C$300,"&lt;="&amp;P$1,Распис!$D$4:$D$300,"&gt;="&amp;P$1)&gt;0,SUMIFS(Распис!$I$4:$I$300,Распис!$B$4:$B$300,$A19,Распис!$C$4:$C$300,"&lt;="&amp;P$1,Распис!$D$4:$D$300,"&gt;="&amp;P$1),SUMIF(База!$B$3:$B$305,$A19,База!$I$3:$I$152))</f>
        <v>4</v>
      </c>
      <c r="Q19" s="41">
        <f ca="1">IF(COUNTIFS(Распис!$B$4:$B$300,$A19,Распис!$C$4:$C$300,"&lt;="&amp;Q$1,Распис!$D$4:$D$300,"&gt;="&amp;Q$1)&gt;0,SUMIFS(Распис!$J$4:$J$300,Распис!$B$4:$B$300,$A19,Распис!$C$4:$C$300,"&lt;="&amp;Q$1,Распис!$D$4:$D$300,"&gt;="&amp;Q$1),SUMIF(База!$B$3:$B$305,$A19,База!$J$3:$J$152))</f>
        <v>3</v>
      </c>
      <c r="R19" s="41">
        <f ca="1">IF(COUNTIFS(Распис!$B$4:$B$300,$A19,Распис!$C$4:$C$300,"&lt;="&amp;R$1,Распис!$D$4:$D$300,"&gt;="&amp;R$1)&gt;0,SUMIFS(Распис!$K$4:$K$300,Распис!$B$4:$B$300,$A19,Распис!$C$4:$C$300,"&lt;="&amp;R$1,Распис!$D$4:$D$300,"&gt;="&amp;R$1),SUMIF(База!$B$3:$B$305,$A19,База!$K$3:$K$152))</f>
        <v>5</v>
      </c>
      <c r="S19" s="41" t="s">
        <v>23</v>
      </c>
      <c r="T19" s="41">
        <f ca="1">IF(COUNTIFS(Распис!$B$4:$B$300,$A19,Распис!$C$4:$C$300,"&lt;="&amp;T$1,Распис!$D$4:$D$300,"&gt;="&amp;T$1)&gt;0,SUMIFS(Распис!$F$4:$F$300,Распис!$B$4:$B$300,$A19,Распис!$C$4:$C$300,"&lt;="&amp;T$1,Распис!$D$4:$D$300,"&gt;="&amp;T$1),SUMIF(База!$B$3:$B$305,$A19,База!$F$3:$F$152))</f>
        <v>5</v>
      </c>
      <c r="U19" s="41">
        <f ca="1">IF(COUNTIFS(Распис!$B$4:$B$300,$A19,Распис!$C$4:$C$300,"&lt;="&amp;U$1,Распис!$D$4:$D$300,"&gt;="&amp;U$1)&gt;0,SUMIFS(Распис!$G$4:$G$300,Распис!$B$4:$B$300,$A19,Распис!$C$4:$C$300,"&lt;="&amp;U$1,Распис!$D$4:$D$300,"&gt;="&amp;U$1),SUMIF(База!$B$3:$B$305,$A19,База!$G$3:$G$152))</f>
        <v>7</v>
      </c>
      <c r="V19" s="41">
        <f ca="1">IF(COUNTIFS(Распис!$B$4:$B$300,$A19,Распис!$C$4:$C$300,"&lt;="&amp;V$1,Распис!$D$4:$D$300,"&gt;="&amp;V$1)&gt;0,SUMIFS(Распис!$H$4:$H$300,Распис!$B$4:$B$300,$A19,Распис!$C$4:$C$300,"&lt;="&amp;V$1,Распис!$D$4:$D$300,"&gt;="&amp;V$1),SUMIF(База!$B$3:$B$305,$A19,База!$H$3:$H$152))</f>
        <v>0</v>
      </c>
      <c r="W19" s="41">
        <f ca="1">IF(COUNTIFS(Распис!$B$4:$B$300,$A19,Распис!$C$4:$C$300,"&lt;="&amp;W$1,Распис!$D$4:$D$300,"&gt;="&amp;W$1)&gt;0,SUMIFS(Распис!$I$4:$I$300,Распис!$B$4:$B$300,$A19,Распис!$C$4:$C$300,"&lt;="&amp;W$1,Распис!$D$4:$D$300,"&gt;="&amp;W$1),SUMIF(База!$B$3:$B$305,$A19,База!$I$3:$I$152))</f>
        <v>4</v>
      </c>
      <c r="X19" s="41">
        <f ca="1">IF(COUNTIFS(Распис!$B$4:$B$300,$A19,Распис!$C$4:$C$300,"&lt;="&amp;X$1,Распис!$D$4:$D$300,"&gt;="&amp;X$1)&gt;0,SUMIFS(Распис!$J$4:$J$300,Распис!$B$4:$B$300,$A19,Распис!$C$4:$C$300,"&lt;="&amp;X$1,Распис!$D$4:$D$300,"&gt;="&amp;X$1),SUMIF(База!$B$3:$B$305,$A19,База!$J$3:$J$152))</f>
        <v>3</v>
      </c>
      <c r="Y19" s="41">
        <f ca="1">IF(COUNTIFS(Распис!$B$4:$B$300,$A19,Распис!$C$4:$C$300,"&lt;="&amp;Y$1,Распис!$D$4:$D$300,"&gt;="&amp;Y$1)&gt;0,SUMIFS(Распис!$K$4:$K$300,Распис!$B$4:$B$300,$A19,Распис!$C$4:$C$300,"&lt;="&amp;Y$1,Распис!$D$4:$D$300,"&gt;="&amp;Y$1),SUMIF(База!$B$3:$B$305,$A19,База!$K$3:$K$152))</f>
        <v>5</v>
      </c>
      <c r="Z19" s="41" t="s">
        <v>23</v>
      </c>
      <c r="AA19" s="41">
        <f ca="1">IF(COUNTIFS(Распис!$B$4:$B$300,$A19,Распис!$C$4:$C$300,"&lt;="&amp;AA$1,Распис!$D$4:$D$300,"&gt;="&amp;AA$1)&gt;0,SUMIFS(Распис!$F$4:$F$300,Распис!$B$4:$B$300,$A19,Распис!$C$4:$C$300,"&lt;="&amp;AA$1,Распис!$D$4:$D$300,"&gt;="&amp;AA$1),SUMIF(База!$B$3:$B$305,$A19,База!$F$3:$F$152))</f>
        <v>5</v>
      </c>
      <c r="AB19" s="41">
        <f ca="1">IF(COUNTIFS(Распис!$B$4:$B$300,$A19,Распис!$C$4:$C$300,"&lt;="&amp;AB$1,Распис!$D$4:$D$300,"&gt;="&amp;AB$1)&gt;0,SUMIFS(Распис!$G$4:$G$300,Распис!$B$4:$B$300,$A19,Распис!$C$4:$C$300,"&lt;="&amp;AB$1,Распис!$D$4:$D$300,"&gt;="&amp;AB$1),SUMIF(База!$B$3:$B$305,$A19,База!$G$3:$G$152))</f>
        <v>7</v>
      </c>
      <c r="AC19" s="41">
        <f ca="1">IF(COUNTIFS(Распис!$B$4:$B$300,$A19,Распис!$C$4:$C$300,"&lt;="&amp;AC$1,Распис!$D$4:$D$300,"&gt;="&amp;AC$1)&gt;0,SUMIFS(Распис!$H$4:$H$300,Распис!$B$4:$B$300,$A19,Распис!$C$4:$C$300,"&lt;="&amp;AC$1,Распис!$D$4:$D$300,"&gt;="&amp;AC$1),SUMIF(База!$B$3:$B$305,$A19,База!$H$3:$H$152))</f>
        <v>0</v>
      </c>
      <c r="AD19" s="15"/>
      <c r="AE19" s="15"/>
      <c r="AF19" s="15"/>
      <c r="AG19" s="15">
        <f t="shared" ca="1" si="2"/>
        <v>96</v>
      </c>
      <c r="AH19" s="128">
        <f ca="1">AG19-SUMIFS(Распред!$G$4:$G$300,Распред!$B$4:$B$300,"февраль",Распред!$F$4:$F$300,A19)</f>
        <v>96</v>
      </c>
      <c r="AI19" s="128">
        <f ca="1">AH19+(COUNTIF(B19:AF19,"КД")+SUMIFS(Распред!$AH$4:$AH$300,Распред!$F$4:$F$300,A19,Распред!$B$4:$B$300,"февраль"))*4</f>
        <v>96</v>
      </c>
      <c r="AJ19" s="128">
        <f t="shared" ca="1" si="3"/>
        <v>0</v>
      </c>
      <c r="AK19" s="128">
        <f t="shared" ca="1" si="4"/>
        <v>96</v>
      </c>
      <c r="AL19" s="128">
        <f>SUMIFS(Распред!$K$4:$K$300,Распред!$B$4:$B$300,"февраль",Распред!$J$4:$J$300,A19)+SUMIFS(Распред!$M$4:$M$300,Распред!$B$4:$B$300,"февраль",Распред!$L$4:$L$300,A19)+SUMIFS(Распред!$O$4:$O$300,Распред!$B$4:$B$300,"февраль",Распред!$N$4:$N$300,A19)+SUMIFS(Распред!$Q$4:$Q$300,Распред!$B$4:$B$300,"февраль",Распред!$P$4:$P$300,A19)+SUMIFS(Распред!$S$4:$S$300,Распред!$B$4:$B$300,"февраль",Распред!$R$4:$R$300,A19)+SUMIFS(Распред!$U$4:$U$300,Распред!$B$4:$B$300,"февраль",Распред!$T$4:$T$300,A19)+SUMIFS(Распред!$W$4:$W$300,Распред!$B$4:$B$300,"февраль",Распред!$V$4:$V$300,A19)+SUMIFS(Распред!$Y$4:$Y$300,Распред!$B$4:$B$300,"февраль",Распред!$X$4:$X$300,A19)+SUMIFS(Распред!$AA$4:$AA$300,Распред!$B$4:$B$300,"февраль",Распред!$Z$4:$Z$300,A19)+SUMIFS(Распред!$AC$4:$AC$300,Распред!$B$4:$B$300,"февраль",Распред!$AB$4:$AB$300,A19)</f>
        <v>5</v>
      </c>
      <c r="AM19" s="128">
        <f t="shared" ca="1" si="5"/>
        <v>101</v>
      </c>
      <c r="AN19" s="128">
        <f t="shared" ca="1" si="9"/>
        <v>5</v>
      </c>
      <c r="AO19" s="128">
        <f t="shared" ca="1" si="6"/>
        <v>4</v>
      </c>
      <c r="AP19" s="128">
        <f>январь!AP19</f>
        <v>215000</v>
      </c>
      <c r="AQ19" s="128">
        <f t="shared" ca="1" si="7"/>
        <v>8600</v>
      </c>
      <c r="AR19" s="15"/>
      <c r="AS19" s="208">
        <f t="shared" ca="1" si="8"/>
        <v>8600</v>
      </c>
    </row>
    <row r="20" spans="1:53" x14ac:dyDescent="0.25">
      <c r="A20" s="207" t="str">
        <f>База!B20</f>
        <v>Смаков Самат</v>
      </c>
      <c r="B20" s="41">
        <f ca="1">IF(COUNTIFS(Распис!$B$4:$B$300,$A20,Распис!$C$4:$C$300,"&lt;="&amp;B$1,Распис!$D$4:$D$300,"&gt;="&amp;B$1)&gt;0,SUMIFS(Распис!$I$4:$I$300,Распис!$B$4:$B$300,$A20,Распис!$C$4:$C$300,"&lt;="&amp;B$1,Распис!$D$4:$D$300,"&gt;="&amp;B$1),SUMIF(База!$B$3:$B$305,$A20,База!$I$3:$I$152))</f>
        <v>2</v>
      </c>
      <c r="C20" s="41">
        <f ca="1">IF(COUNTIFS(Распис!$B$4:$B$300,$A20,Распис!$C$4:$C$300,"&lt;="&amp;C$1,Распис!$D$4:$D$300,"&gt;="&amp;C$1)&gt;0,SUMIFS(Распис!$J$4:$J$300,Распис!$B$4:$B$300,$A20,Распис!$C$4:$C$300,"&lt;="&amp;C$1,Распис!$D$4:$D$300,"&gt;="&amp;C$1),SUMIF(База!$B$3:$B$305,$A20,База!$J$3:$J$152))</f>
        <v>4</v>
      </c>
      <c r="D20" s="41">
        <f ca="1">IF(COUNTIFS(Распис!$B$4:$B$300,$A20,Распис!$C$4:$C$300,"&lt;="&amp;D$1,Распис!$D$4:$D$300,"&gt;="&amp;D$1)&gt;0,SUMIFS(Распис!$K$4:$K$300,Распис!$B$4:$B$300,$A20,Распис!$C$4:$C$300,"&lt;="&amp;D$1,Распис!$D$4:$D$300,"&gt;="&amp;D$1),SUMIF(База!$B$3:$B$305,$A20,База!$K$3:$K$152))</f>
        <v>4</v>
      </c>
      <c r="E20" s="41" t="s">
        <v>23</v>
      </c>
      <c r="F20" s="41">
        <f ca="1">IF(COUNTIFS(Распис!$B$4:$B$300,$A20,Распис!$C$4:$C$300,"&lt;="&amp;F$1,Распис!$D$4:$D$300,"&gt;="&amp;F$1)&gt;0,SUMIFS(Распис!$F$4:$F$300,Распис!$B$4:$B$300,$A20,Распис!$C$4:$C$300,"&lt;="&amp;F$1,Распис!$D$4:$D$300,"&gt;="&amp;F$1),SUMIF(База!$B$3:$B$305,$A20,База!$F$3:$F$152))</f>
        <v>5</v>
      </c>
      <c r="G20" s="41">
        <f ca="1">IF(COUNTIFS(Распис!$B$4:$B$300,$A20,Распис!$C$4:$C$300,"&lt;="&amp;G$1,Распис!$D$4:$D$300,"&gt;="&amp;G$1)&gt;0,SUMIFS(Распис!$G$4:$G$300,Распис!$B$4:$B$300,$A20,Распис!$C$4:$C$300,"&lt;="&amp;G$1,Распис!$D$4:$D$300,"&gt;="&amp;G$1),SUMIF(База!$B$3:$B$305,$A20,База!$G$3:$G$152))</f>
        <v>4</v>
      </c>
      <c r="H20" s="41">
        <f ca="1">IF(COUNTIFS(Распис!$B$4:$B$300,$A20,Распис!$C$4:$C$300,"&lt;="&amp;H$1,Распис!$D$4:$D$300,"&gt;="&amp;H$1)&gt;0,SUMIFS(Распис!$H$4:$H$300,Распис!$B$4:$B$300,$A20,Распис!$C$4:$C$300,"&lt;="&amp;H$1,Распис!$D$4:$D$300,"&gt;="&amp;H$1),SUMIF(База!$B$3:$B$305,$A20,База!$H$3:$H$152))</f>
        <v>0</v>
      </c>
      <c r="I20" s="41">
        <f ca="1">IF(COUNTIFS(Распис!$B$4:$B$300,$A20,Распис!$C$4:$C$300,"&lt;="&amp;I$1,Распис!$D$4:$D$300,"&gt;="&amp;I$1)&gt;0,SUMIFS(Распис!$I$4:$I$300,Распис!$B$4:$B$300,$A20,Распис!$C$4:$C$300,"&lt;="&amp;I$1,Распис!$D$4:$D$300,"&gt;="&amp;I$1),SUMIF(База!$B$3:$B$305,$A20,База!$I$3:$I$152))</f>
        <v>2</v>
      </c>
      <c r="J20" s="41">
        <f ca="1">IF(COUNTIFS(Распис!$B$4:$B$300,$A20,Распис!$C$4:$C$300,"&lt;="&amp;J$1,Распис!$D$4:$D$300,"&gt;="&amp;J$1)&gt;0,SUMIFS(Распис!$J$4:$J$300,Распис!$B$4:$B$300,$A20,Распис!$C$4:$C$300,"&lt;="&amp;J$1,Распис!$D$4:$D$300,"&gt;="&amp;J$1),SUMIF(База!$B$3:$B$305,$A20,База!$J$3:$J$152))</f>
        <v>4</v>
      </c>
      <c r="K20" s="41">
        <f ca="1">IF(COUNTIFS(Распис!$B$4:$B$300,$A20,Распис!$C$4:$C$300,"&lt;="&amp;K$1,Распис!$D$4:$D$300,"&gt;="&amp;K$1)&gt;0,SUMIFS(Распис!$K$4:$K$300,Распис!$B$4:$B$300,$A20,Распис!$C$4:$C$300,"&lt;="&amp;K$1,Распис!$D$4:$D$300,"&gt;="&amp;K$1),SUMIF(База!$B$3:$B$305,$A20,База!$K$3:$K$152))</f>
        <v>4</v>
      </c>
      <c r="L20" s="41" t="s">
        <v>23</v>
      </c>
      <c r="M20" s="41">
        <f ca="1">IF(COUNTIFS(Распис!$B$4:$B$300,$A20,Распис!$C$4:$C$300,"&lt;="&amp;M$1,Распис!$D$4:$D$300,"&gt;="&amp;M$1)&gt;0,SUMIFS(Распис!$F$4:$F$300,Распис!$B$4:$B$300,$A20,Распис!$C$4:$C$300,"&lt;="&amp;M$1,Распис!$D$4:$D$300,"&gt;="&amp;M$1),SUMIF(База!$B$3:$B$305,$A20,База!$F$3:$F$152))</f>
        <v>5</v>
      </c>
      <c r="N20" s="41">
        <f ca="1">IF(COUNTIFS(Распис!$B$4:$B$300,$A20,Распис!$C$4:$C$300,"&lt;="&amp;N$1,Распис!$D$4:$D$300,"&gt;="&amp;N$1)&gt;0,SUMIFS(Распис!$G$4:$G$300,Распис!$B$4:$B$300,$A20,Распис!$C$4:$C$300,"&lt;="&amp;N$1,Распис!$D$4:$D$300,"&gt;="&amp;N$1),SUMIF(База!$B$3:$B$305,$A20,База!$G$3:$G$152))</f>
        <v>4</v>
      </c>
      <c r="O20" s="41">
        <f ca="1">IF(COUNTIFS(Распис!$B$4:$B$300,$A20,Распис!$C$4:$C$300,"&lt;="&amp;O$1,Распис!$D$4:$D$300,"&gt;="&amp;O$1)&gt;0,SUMIFS(Распис!$H$4:$H$300,Распис!$B$4:$B$300,$A20,Распис!$C$4:$C$300,"&lt;="&amp;O$1,Распис!$D$4:$D$300,"&gt;="&amp;O$1),SUMIF(База!$B$3:$B$305,$A20,База!$H$3:$H$152))</f>
        <v>0</v>
      </c>
      <c r="P20" s="41">
        <f ca="1">IF(COUNTIFS(Распис!$B$4:$B$300,$A20,Распис!$C$4:$C$300,"&lt;="&amp;P$1,Распис!$D$4:$D$300,"&gt;="&amp;P$1)&gt;0,SUMIFS(Распис!$I$4:$I$300,Распис!$B$4:$B$300,$A20,Распис!$C$4:$C$300,"&lt;="&amp;P$1,Распис!$D$4:$D$300,"&gt;="&amp;P$1),SUMIF(База!$B$3:$B$305,$A20,База!$I$3:$I$152))</f>
        <v>2</v>
      </c>
      <c r="Q20" s="41">
        <f ca="1">IF(COUNTIFS(Распис!$B$4:$B$300,$A20,Распис!$C$4:$C$300,"&lt;="&amp;Q$1,Распис!$D$4:$D$300,"&gt;="&amp;Q$1)&gt;0,SUMIFS(Распис!$J$4:$J$300,Распис!$B$4:$B$300,$A20,Распис!$C$4:$C$300,"&lt;="&amp;Q$1,Распис!$D$4:$D$300,"&gt;="&amp;Q$1),SUMIF(База!$B$3:$B$305,$A20,База!$J$3:$J$152))</f>
        <v>4</v>
      </c>
      <c r="R20" s="41">
        <f ca="1">IF(COUNTIFS(Распис!$B$4:$B$300,$A20,Распис!$C$4:$C$300,"&lt;="&amp;R$1,Распис!$D$4:$D$300,"&gt;="&amp;R$1)&gt;0,SUMIFS(Распис!$K$4:$K$300,Распис!$B$4:$B$300,$A20,Распис!$C$4:$C$300,"&lt;="&amp;R$1,Распис!$D$4:$D$300,"&gt;="&amp;R$1),SUMIF(База!$B$3:$B$305,$A20,База!$K$3:$K$152))</f>
        <v>4</v>
      </c>
      <c r="S20" s="41" t="s">
        <v>23</v>
      </c>
      <c r="T20" s="41">
        <f ca="1">IF(COUNTIFS(Распис!$B$4:$B$300,$A20,Распис!$C$4:$C$300,"&lt;="&amp;T$1,Распис!$D$4:$D$300,"&gt;="&amp;T$1)&gt;0,SUMIFS(Распис!$F$4:$F$300,Распис!$B$4:$B$300,$A20,Распис!$C$4:$C$300,"&lt;="&amp;T$1,Распис!$D$4:$D$300,"&gt;="&amp;T$1),SUMIF(База!$B$3:$B$305,$A20,База!$F$3:$F$152))</f>
        <v>5</v>
      </c>
      <c r="U20" s="41">
        <f ca="1">IF(COUNTIFS(Распис!$B$4:$B$300,$A20,Распис!$C$4:$C$300,"&lt;="&amp;U$1,Распис!$D$4:$D$300,"&gt;="&amp;U$1)&gt;0,SUMIFS(Распис!$G$4:$G$300,Распис!$B$4:$B$300,$A20,Распис!$C$4:$C$300,"&lt;="&amp;U$1,Распис!$D$4:$D$300,"&gt;="&amp;U$1),SUMIF(База!$B$3:$B$305,$A20,База!$G$3:$G$152))</f>
        <v>4</v>
      </c>
      <c r="V20" s="41">
        <f ca="1">IF(COUNTIFS(Распис!$B$4:$B$300,$A20,Распис!$C$4:$C$300,"&lt;="&amp;V$1,Распис!$D$4:$D$300,"&gt;="&amp;V$1)&gt;0,SUMIFS(Распис!$H$4:$H$300,Распис!$B$4:$B$300,$A20,Распис!$C$4:$C$300,"&lt;="&amp;V$1,Распис!$D$4:$D$300,"&gt;="&amp;V$1),SUMIF(База!$B$3:$B$305,$A20,База!$H$3:$H$152))</f>
        <v>0</v>
      </c>
      <c r="W20" s="41">
        <f ca="1">IF(COUNTIFS(Распис!$B$4:$B$300,$A20,Распис!$C$4:$C$300,"&lt;="&amp;W$1,Распис!$D$4:$D$300,"&gt;="&amp;W$1)&gt;0,SUMIFS(Распис!$I$4:$I$300,Распис!$B$4:$B$300,$A20,Распис!$C$4:$C$300,"&lt;="&amp;W$1,Распис!$D$4:$D$300,"&gt;="&amp;W$1),SUMIF(База!$B$3:$B$305,$A20,База!$I$3:$I$152))</f>
        <v>2</v>
      </c>
      <c r="X20" s="41">
        <f ca="1">IF(COUNTIFS(Распис!$B$4:$B$300,$A20,Распис!$C$4:$C$300,"&lt;="&amp;X$1,Распис!$D$4:$D$300,"&gt;="&amp;X$1)&gt;0,SUMIFS(Распис!$J$4:$J$300,Распис!$B$4:$B$300,$A20,Распис!$C$4:$C$300,"&lt;="&amp;X$1,Распис!$D$4:$D$300,"&gt;="&amp;X$1),SUMIF(База!$B$3:$B$305,$A20,База!$J$3:$J$152))</f>
        <v>4</v>
      </c>
      <c r="Y20" s="41">
        <f ca="1">IF(COUNTIFS(Распис!$B$4:$B$300,$A20,Распис!$C$4:$C$300,"&lt;="&amp;Y$1,Распис!$D$4:$D$300,"&gt;="&amp;Y$1)&gt;0,SUMIFS(Распис!$K$4:$K$300,Распис!$B$4:$B$300,$A20,Распис!$C$4:$C$300,"&lt;="&amp;Y$1,Распис!$D$4:$D$300,"&gt;="&amp;Y$1),SUMIF(База!$B$3:$B$305,$A20,База!$K$3:$K$152))</f>
        <v>4</v>
      </c>
      <c r="Z20" s="41" t="s">
        <v>23</v>
      </c>
      <c r="AA20" s="41">
        <f>IF(COUNTIFS(Распис!$B$4:$B$300,$A20,Распис!$C$4:$C$300,"&lt;="&amp;AA$1,Распис!$D$4:$D$300,"&gt;="&amp;AA$1)&gt;0,SUMIFS(Распис!$F$4:$F$300,Распис!$B$4:$B$300,$A20,Распис!$C$4:$C$300,"&lt;="&amp;AA$1,Распис!$D$4:$D$300,"&gt;="&amp;AA$1),SUMIF(База!$B$3:$B$305,$A20,База!$F$3:$F$152))</f>
        <v>5</v>
      </c>
      <c r="AB20" s="41">
        <f>IF(COUNTIFS(Распис!$B$4:$B$300,$A20,Распис!$C$4:$C$300,"&lt;="&amp;AB$1,Распис!$D$4:$D$300,"&gt;="&amp;AB$1)&gt;0,SUMIFS(Распис!$G$4:$G$300,Распис!$B$4:$B$300,$A20,Распис!$C$4:$C$300,"&lt;="&amp;AB$1,Распис!$D$4:$D$300,"&gt;="&amp;AB$1),SUMIF(База!$B$3:$B$305,$A20,База!$G$3:$G$152))</f>
        <v>4</v>
      </c>
      <c r="AC20" s="41">
        <f>IF(COUNTIFS(Распис!$B$4:$B$300,$A20,Распис!$C$4:$C$300,"&lt;="&amp;AC$1,Распис!$D$4:$D$300,"&gt;="&amp;AC$1)&gt;0,SUMIFS(Распис!$H$4:$H$300,Распис!$B$4:$B$300,$A20,Распис!$C$4:$C$300,"&lt;="&amp;AC$1,Распис!$D$4:$D$300,"&gt;="&amp;AC$1),SUMIF(База!$B$3:$B$305,$A20,База!$H$3:$H$152))</f>
        <v>0</v>
      </c>
      <c r="AD20" s="15"/>
      <c r="AE20" s="15"/>
      <c r="AF20" s="15"/>
      <c r="AG20" s="15">
        <f t="shared" ca="1" si="2"/>
        <v>76</v>
      </c>
      <c r="AH20" s="128">
        <f ca="1">AG20-SUMIFS(Распред!$G$4:$G$300,Распред!$B$4:$B$300,"февраль",Распред!$F$4:$F$300,A20)</f>
        <v>76</v>
      </c>
      <c r="AI20" s="128">
        <f ca="1">AH20+(COUNTIF(B20:AF20,"КД")+SUMIFS(Распред!$AH$4:$AH$300,Распред!$F$4:$F$300,A20,Распред!$B$4:$B$300,"февраль"))*4</f>
        <v>76</v>
      </c>
      <c r="AJ20" s="128">
        <f t="shared" ca="1" si="3"/>
        <v>0</v>
      </c>
      <c r="AK20" s="128">
        <f t="shared" ca="1" si="4"/>
        <v>76</v>
      </c>
      <c r="AL20" s="128">
        <f>SUMIFS(Распред!$K$4:$K$300,Распред!$B$4:$B$300,"февраль",Распред!$J$4:$J$300,A20)+SUMIFS(Распред!$M$4:$M$300,Распред!$B$4:$B$300,"февраль",Распред!$L$4:$L$300,A20)+SUMIFS(Распред!$O$4:$O$300,Распред!$B$4:$B$300,"февраль",Распред!$N$4:$N$300,A20)+SUMIFS(Распред!$Q$4:$Q$300,Распред!$B$4:$B$300,"февраль",Распред!$P$4:$P$300,A20)+SUMIFS(Распред!$S$4:$S$300,Распред!$B$4:$B$300,"февраль",Распред!$R$4:$R$300,A20)+SUMIFS(Распред!$U$4:$U$300,Распред!$B$4:$B$300,"февраль",Распред!$T$4:$T$300,A20)+SUMIFS(Распред!$W$4:$W$300,Распред!$B$4:$B$300,"февраль",Распред!$V$4:$V$300,A20)+SUMIFS(Распред!$Y$4:$Y$300,Распред!$B$4:$B$300,"февраль",Распред!$X$4:$X$300,A20)+SUMIFS(Распред!$AA$4:$AA$300,Распред!$B$4:$B$300,"февраль",Распред!$Z$4:$Z$300,A20)+SUMIFS(Распред!$AC$4:$AC$300,Распред!$B$4:$B$300,"февраль",Распред!$AB$4:$AB$300,A20)</f>
        <v>8</v>
      </c>
      <c r="AM20" s="128">
        <f t="shared" ca="1" si="5"/>
        <v>84</v>
      </c>
      <c r="AN20" s="128">
        <f t="shared" ca="1" si="9"/>
        <v>0</v>
      </c>
      <c r="AO20" s="128">
        <f t="shared" ca="1" si="6"/>
        <v>0</v>
      </c>
      <c r="AP20" s="128">
        <f>январь!AP20</f>
        <v>215000</v>
      </c>
      <c r="AQ20" s="128">
        <f t="shared" ca="1" si="7"/>
        <v>0</v>
      </c>
      <c r="AR20" s="15"/>
      <c r="AS20" s="208">
        <f t="shared" ca="1" si="8"/>
        <v>0</v>
      </c>
    </row>
    <row r="21" spans="1:53" s="12" customFormat="1" x14ac:dyDescent="0.25">
      <c r="A21" s="199" t="str">
        <f>База!B21</f>
        <v>Хорошаш Айдар</v>
      </c>
      <c r="B21" s="42">
        <f ca="1">IF(COUNTIFS(Распис!$B$4:$B$300,$A21,Распис!$C$4:$C$300,"&lt;="&amp;B$1,Распис!$D$4:$D$300,"&gt;="&amp;B$1)&gt;0,SUMIFS(Распис!$I$4:$I$300,Распис!$B$4:$B$300,$A21,Распис!$C$4:$C$300,"&lt;="&amp;B$1,Распис!$D$4:$D$300,"&gt;="&amp;B$1),SUMIF(База!$B$3:$B$305,$A21,База!$I$3:$I$152))</f>
        <v>0</v>
      </c>
      <c r="C21" s="42">
        <f ca="1">IF(COUNTIFS(Распис!$B$4:$B$300,$A21,Распис!$C$4:$C$300,"&lt;="&amp;C$1,Распис!$D$4:$D$300,"&gt;="&amp;C$1)&gt;0,SUMIFS(Распис!$J$4:$J$300,Распис!$B$4:$B$300,$A21,Распис!$C$4:$C$300,"&lt;="&amp;C$1,Распис!$D$4:$D$300,"&gt;="&amp;C$1),SUMIF(База!$B$3:$B$305,$A21,База!$J$3:$J$152))</f>
        <v>2</v>
      </c>
      <c r="D21" s="42">
        <f ca="1">IF(COUNTIFS(Распис!$B$4:$B$300,$A21,Распис!$C$4:$C$300,"&lt;="&amp;D$1,Распис!$D$4:$D$300,"&gt;="&amp;D$1)&gt;0,SUMIFS(Распис!$K$4:$K$300,Распис!$B$4:$B$300,$A21,Распис!$C$4:$C$300,"&lt;="&amp;D$1,Распис!$D$4:$D$300,"&gt;="&amp;D$1),SUMIF(База!$B$3:$B$305,$A21,База!$K$3:$K$152))</f>
        <v>0</v>
      </c>
      <c r="E21" s="42" t="s">
        <v>23</v>
      </c>
      <c r="F21" s="42">
        <f ca="1">IF(COUNTIFS(Распис!$B$4:$B$300,$A21,Распис!$C$4:$C$300,"&lt;="&amp;F$1,Распис!$D$4:$D$300,"&gt;="&amp;F$1)&gt;0,SUMIFS(Распис!$F$4:$F$300,Распис!$B$4:$B$300,$A21,Распис!$C$4:$C$300,"&lt;="&amp;F$1,Распис!$D$4:$D$300,"&gt;="&amp;F$1),SUMIF(База!$B$3:$B$305,$A21,База!$F$3:$F$152))</f>
        <v>4</v>
      </c>
      <c r="G21" s="42">
        <f ca="1">IF(COUNTIFS(Распис!$B$4:$B$300,$A21,Распис!$C$4:$C$300,"&lt;="&amp;G$1,Распис!$D$4:$D$300,"&gt;="&amp;G$1)&gt;0,SUMIFS(Распис!$G$4:$G$300,Распис!$B$4:$B$300,$A21,Распис!$C$4:$C$300,"&lt;="&amp;G$1,Распис!$D$4:$D$300,"&gt;="&amp;G$1),SUMIF(База!$B$3:$B$305,$A21,База!$G$3:$G$152))</f>
        <v>2</v>
      </c>
      <c r="H21" s="42">
        <f ca="1">IF(COUNTIFS(Распис!$B$4:$B$300,$A21,Распис!$C$4:$C$300,"&lt;="&amp;H$1,Распис!$D$4:$D$300,"&gt;="&amp;H$1)&gt;0,SUMIFS(Распис!$H$4:$H$300,Распис!$B$4:$B$300,$A21,Распис!$C$4:$C$300,"&lt;="&amp;H$1,Распис!$D$4:$D$300,"&gt;="&amp;H$1),SUMIF(База!$B$3:$B$305,$A21,База!$H$3:$H$152))</f>
        <v>1</v>
      </c>
      <c r="I21" s="42">
        <f ca="1">IF(COUNTIFS(Распис!$B$4:$B$300,$A21,Распис!$C$4:$C$300,"&lt;="&amp;I$1,Распис!$D$4:$D$300,"&gt;="&amp;I$1)&gt;0,SUMIFS(Распис!$I$4:$I$300,Распис!$B$4:$B$300,$A21,Распис!$C$4:$C$300,"&lt;="&amp;I$1,Распис!$D$4:$D$300,"&gt;="&amp;I$1),SUMIF(База!$B$3:$B$305,$A21,База!$I$3:$I$152))</f>
        <v>0</v>
      </c>
      <c r="J21" s="42">
        <f ca="1">IF(COUNTIFS(Распис!$B$4:$B$300,$A21,Распис!$C$4:$C$300,"&lt;="&amp;J$1,Распис!$D$4:$D$300,"&gt;="&amp;J$1)&gt;0,SUMIFS(Распис!$J$4:$J$300,Распис!$B$4:$B$300,$A21,Распис!$C$4:$C$300,"&lt;="&amp;J$1,Распис!$D$4:$D$300,"&gt;="&amp;J$1),SUMIF(База!$B$3:$B$305,$A21,База!$J$3:$J$152))</f>
        <v>2</v>
      </c>
      <c r="K21" s="42">
        <f ca="1">IF(COUNTIFS(Распис!$B$4:$B$300,$A21,Распис!$C$4:$C$300,"&lt;="&amp;K$1,Распис!$D$4:$D$300,"&gt;="&amp;K$1)&gt;0,SUMIFS(Распис!$K$4:$K$300,Распис!$B$4:$B$300,$A21,Распис!$C$4:$C$300,"&lt;="&amp;K$1,Распис!$D$4:$D$300,"&gt;="&amp;K$1),SUMIF(База!$B$3:$B$305,$A21,База!$K$3:$K$152))</f>
        <v>0</v>
      </c>
      <c r="L21" s="42" t="s">
        <v>23</v>
      </c>
      <c r="M21" s="42">
        <f ca="1">IF(COUNTIFS(Распис!$B$4:$B$300,$A21,Распис!$C$4:$C$300,"&lt;="&amp;M$1,Распис!$D$4:$D$300,"&gt;="&amp;M$1)&gt;0,SUMIFS(Распис!$F$4:$F$300,Распис!$B$4:$B$300,$A21,Распис!$C$4:$C$300,"&lt;="&amp;M$1,Распис!$D$4:$D$300,"&gt;="&amp;M$1),SUMIF(База!$B$3:$B$305,$A21,База!$F$3:$F$152))</f>
        <v>4</v>
      </c>
      <c r="N21" s="42">
        <f ca="1">IF(COUNTIFS(Распис!$B$4:$B$300,$A21,Распис!$C$4:$C$300,"&lt;="&amp;N$1,Распис!$D$4:$D$300,"&gt;="&amp;N$1)&gt;0,SUMIFS(Распис!$G$4:$G$300,Распис!$B$4:$B$300,$A21,Распис!$C$4:$C$300,"&lt;="&amp;N$1,Распис!$D$4:$D$300,"&gt;="&amp;N$1),SUMIF(База!$B$3:$B$305,$A21,База!$G$3:$G$152))</f>
        <v>2</v>
      </c>
      <c r="O21" s="42">
        <f ca="1">IF(COUNTIFS(Распис!$B$4:$B$300,$A21,Распис!$C$4:$C$300,"&lt;="&amp;O$1,Распис!$D$4:$D$300,"&gt;="&amp;O$1)&gt;0,SUMIFS(Распис!$H$4:$H$300,Распис!$B$4:$B$300,$A21,Распис!$C$4:$C$300,"&lt;="&amp;O$1,Распис!$D$4:$D$300,"&gt;="&amp;O$1),SUMIF(База!$B$3:$B$305,$A21,База!$H$3:$H$152))</f>
        <v>1</v>
      </c>
      <c r="P21" s="42">
        <f ca="1">IF(COUNTIFS(Распис!$B$4:$B$300,$A21,Распис!$C$4:$C$300,"&lt;="&amp;P$1,Распис!$D$4:$D$300,"&gt;="&amp;P$1)&gt;0,SUMIFS(Распис!$I$4:$I$300,Распис!$B$4:$B$300,$A21,Распис!$C$4:$C$300,"&lt;="&amp;P$1,Распис!$D$4:$D$300,"&gt;="&amp;P$1),SUMIF(База!$B$3:$B$305,$A21,База!$I$3:$I$152))</f>
        <v>0</v>
      </c>
      <c r="Q21" s="42">
        <f ca="1">IF(COUNTIFS(Распис!$B$4:$B$300,$A21,Распис!$C$4:$C$300,"&lt;="&amp;Q$1,Распис!$D$4:$D$300,"&gt;="&amp;Q$1)&gt;0,SUMIFS(Распис!$J$4:$J$300,Распис!$B$4:$B$300,$A21,Распис!$C$4:$C$300,"&lt;="&amp;Q$1,Распис!$D$4:$D$300,"&gt;="&amp;Q$1),SUMIF(База!$B$3:$B$305,$A21,База!$J$3:$J$152))</f>
        <v>2</v>
      </c>
      <c r="R21" s="42">
        <f ca="1">IF(COUNTIFS(Распис!$B$4:$B$300,$A21,Распис!$C$4:$C$300,"&lt;="&amp;R$1,Распис!$D$4:$D$300,"&gt;="&amp;R$1)&gt;0,SUMIFS(Распис!$K$4:$K$300,Распис!$B$4:$B$300,$A21,Распис!$C$4:$C$300,"&lt;="&amp;R$1,Распис!$D$4:$D$300,"&gt;="&amp;R$1),SUMIF(База!$B$3:$B$305,$A21,База!$K$3:$K$152))</f>
        <v>0</v>
      </c>
      <c r="S21" s="42" t="s">
        <v>23</v>
      </c>
      <c r="T21" s="42">
        <f ca="1">IF(COUNTIFS(Распис!$B$4:$B$300,$A21,Распис!$C$4:$C$300,"&lt;="&amp;T$1,Распис!$D$4:$D$300,"&gt;="&amp;T$1)&gt;0,SUMIFS(Распис!$F$4:$F$300,Распис!$B$4:$B$300,$A21,Распис!$C$4:$C$300,"&lt;="&amp;T$1,Распис!$D$4:$D$300,"&gt;="&amp;T$1),SUMIF(База!$B$3:$B$305,$A21,База!$F$3:$F$152))</f>
        <v>4</v>
      </c>
      <c r="U21" s="42">
        <f ca="1">IF(COUNTIFS(Распис!$B$4:$B$300,$A21,Распис!$C$4:$C$300,"&lt;="&amp;U$1,Распис!$D$4:$D$300,"&gt;="&amp;U$1)&gt;0,SUMIFS(Распис!$G$4:$G$300,Распис!$B$4:$B$300,$A21,Распис!$C$4:$C$300,"&lt;="&amp;U$1,Распис!$D$4:$D$300,"&gt;="&amp;U$1),SUMIF(База!$B$3:$B$305,$A21,База!$G$3:$G$152))</f>
        <v>2</v>
      </c>
      <c r="V21" s="42">
        <f ca="1">IF(COUNTIFS(Распис!$B$4:$B$300,$A21,Распис!$C$4:$C$300,"&lt;="&amp;V$1,Распис!$D$4:$D$300,"&gt;="&amp;V$1)&gt;0,SUMIFS(Распис!$H$4:$H$300,Распис!$B$4:$B$300,$A21,Распис!$C$4:$C$300,"&lt;="&amp;V$1,Распис!$D$4:$D$300,"&gt;="&amp;V$1),SUMIF(База!$B$3:$B$305,$A21,База!$H$3:$H$152))</f>
        <v>1</v>
      </c>
      <c r="W21" s="42">
        <f ca="1">IF(COUNTIFS(Распис!$B$4:$B$300,$A21,Распис!$C$4:$C$300,"&lt;="&amp;W$1,Распис!$D$4:$D$300,"&gt;="&amp;W$1)&gt;0,SUMIFS(Распис!$I$4:$I$300,Распис!$B$4:$B$300,$A21,Распис!$C$4:$C$300,"&lt;="&amp;W$1,Распис!$D$4:$D$300,"&gt;="&amp;W$1),SUMIF(База!$B$3:$B$305,$A21,База!$I$3:$I$152))</f>
        <v>0</v>
      </c>
      <c r="X21" s="42">
        <f ca="1">IF(COUNTIFS(Распис!$B$4:$B$300,$A21,Распис!$C$4:$C$300,"&lt;="&amp;X$1,Распис!$D$4:$D$300,"&gt;="&amp;X$1)&gt;0,SUMIFS(Распис!$J$4:$J$300,Распис!$B$4:$B$300,$A21,Распис!$C$4:$C$300,"&lt;="&amp;X$1,Распис!$D$4:$D$300,"&gt;="&amp;X$1),SUMIF(База!$B$3:$B$305,$A21,База!$J$3:$J$152))</f>
        <v>2</v>
      </c>
      <c r="Y21" s="42">
        <f ca="1">IF(COUNTIFS(Распис!$B$4:$B$300,$A21,Распис!$C$4:$C$300,"&lt;="&amp;Y$1,Распис!$D$4:$D$300,"&gt;="&amp;Y$1)&gt;0,SUMIFS(Распис!$K$4:$K$300,Распис!$B$4:$B$300,$A21,Распис!$C$4:$C$300,"&lt;="&amp;Y$1,Распис!$D$4:$D$300,"&gt;="&amp;Y$1),SUMIF(База!$B$3:$B$305,$A21,База!$K$3:$K$152))</f>
        <v>0</v>
      </c>
      <c r="Z21" s="42" t="s">
        <v>23</v>
      </c>
      <c r="AA21" s="42">
        <f ca="1">IF(COUNTIFS(Распис!$B$4:$B$300,$A21,Распис!$C$4:$C$300,"&lt;="&amp;AA$1,Распис!$D$4:$D$300,"&gt;="&amp;AA$1)&gt;0,SUMIFS(Распис!$F$4:$F$300,Распис!$B$4:$B$300,$A21,Распис!$C$4:$C$300,"&lt;="&amp;AA$1,Распис!$D$4:$D$300,"&gt;="&amp;AA$1),SUMIF(База!$B$3:$B$305,$A21,База!$F$3:$F$152))</f>
        <v>4</v>
      </c>
      <c r="AB21" s="42">
        <f ca="1">IF(COUNTIFS(Распис!$B$4:$B$300,$A21,Распис!$C$4:$C$300,"&lt;="&amp;AB$1,Распис!$D$4:$D$300,"&gt;="&amp;AB$1)&gt;0,SUMIFS(Распис!$G$4:$G$300,Распис!$B$4:$B$300,$A21,Распис!$C$4:$C$300,"&lt;="&amp;AB$1,Распис!$D$4:$D$300,"&gt;="&amp;AB$1),SUMIF(База!$B$3:$B$305,$A21,База!$G$3:$G$152))</f>
        <v>2</v>
      </c>
      <c r="AC21" s="42">
        <f ca="1">IF(COUNTIFS(Распис!$B$4:$B$300,$A21,Распис!$C$4:$C$300,"&lt;="&amp;AC$1,Распис!$D$4:$D$300,"&gt;="&amp;AC$1)&gt;0,SUMIFS(Распис!$H$4:$H$300,Распис!$B$4:$B$300,$A21,Распис!$C$4:$C$300,"&lt;="&amp;AC$1,Распис!$D$4:$D$300,"&gt;="&amp;AC$1),SUMIF(База!$B$3:$B$305,$A21,База!$H$3:$H$152))</f>
        <v>1</v>
      </c>
      <c r="AD21" s="36"/>
      <c r="AE21" s="36"/>
      <c r="AF21" s="36"/>
      <c r="AG21" s="36">
        <f t="shared" ca="1" si="2"/>
        <v>36</v>
      </c>
      <c r="AH21" s="11">
        <f ca="1">AG21-SUMIFS(Распред!$G$4:$G$300,Распред!$B$4:$B$300,"февраль",Распред!$F$4:$F$300,A21)</f>
        <v>36</v>
      </c>
      <c r="AI21" s="11">
        <f ca="1">AH21+(COUNTIF(B21:AF21,"КД")+SUMIFS(Распред!$AH$4:$AH$300,Распред!$F$4:$F$300,A21,Распред!$B$4:$B$300,"февраль"))*4</f>
        <v>36</v>
      </c>
      <c r="AJ21" s="11">
        <f t="shared" ca="1" si="3"/>
        <v>0</v>
      </c>
      <c r="AK21" s="11">
        <f t="shared" ca="1" si="4"/>
        <v>36</v>
      </c>
      <c r="AL21" s="11">
        <f>SUMIFS(Распред!$K$4:$K$300,Распред!$B$4:$B$300,"февраль",Распред!$J$4:$J$300,A21)+SUMIFS(Распред!$M$4:$M$300,Распред!$B$4:$B$300,"февраль",Распред!$L$4:$L$300,A21)+SUMIFS(Распред!$O$4:$O$300,Распред!$B$4:$B$300,"февраль",Распред!$N$4:$N$300,A21)+SUMIFS(Распред!$Q$4:$Q$300,Распред!$B$4:$B$300,"февраль",Распред!$P$4:$P$300,A21)+SUMIFS(Распред!$S$4:$S$300,Распред!$B$4:$B$300,"февраль",Распред!$R$4:$R$300,A21)+SUMIFS(Распред!$U$4:$U$300,Распред!$B$4:$B$300,"февраль",Распред!$T$4:$T$300,A21)+SUMIFS(Распред!$W$4:$W$300,Распред!$B$4:$B$300,"февраль",Распред!$V$4:$V$300,A21)+SUMIFS(Распред!$Y$4:$Y$300,Распред!$B$4:$B$300,"февраль",Распред!$X$4:$X$300,A21)+SUMIFS(Распред!$AA$4:$AA$300,Распред!$B$4:$B$300,"февраль",Распред!$Z$4:$Z$300,A21)+SUMIFS(Распред!$AC$4:$AC$300,Распред!$B$4:$B$300,"февраль",Распред!$AB$4:$AB$300,A21)</f>
        <v>1</v>
      </c>
      <c r="AM21" s="11">
        <f t="shared" ca="1" si="5"/>
        <v>37</v>
      </c>
      <c r="AN21" s="11">
        <f t="shared" ca="1" si="9"/>
        <v>0</v>
      </c>
      <c r="AO21" s="11">
        <f t="shared" ca="1" si="6"/>
        <v>0</v>
      </c>
      <c r="AP21" s="11">
        <f>январь!AP21</f>
        <v>386000</v>
      </c>
      <c r="AQ21" s="11">
        <f ca="1">IF(AM21&gt;24,AP21*30%,0)</f>
        <v>115800</v>
      </c>
      <c r="AR21" s="36"/>
      <c r="AS21" s="200">
        <f t="shared" ca="1" si="8"/>
        <v>115800</v>
      </c>
    </row>
    <row r="22" spans="1:53" x14ac:dyDescent="0.25">
      <c r="A22" s="207" t="str">
        <f>База!B22</f>
        <v xml:space="preserve">Утешева Зухра </v>
      </c>
      <c r="B22" s="41">
        <f ca="1">IF(COUNTIFS(Распис!$B$4:$B$300,$A22,Распис!$C$4:$C$300,"&lt;="&amp;B$1,Распис!$D$4:$D$300,"&gt;="&amp;B$1)&gt;0,SUMIFS(Распис!$I$4:$I$300,Распис!$B$4:$B$300,$A22,Распис!$C$4:$C$300,"&lt;="&amp;B$1,Распис!$D$4:$D$300,"&gt;="&amp;B$1),SUMIF(База!$B$3:$B$305,$A22,База!$I$3:$I$152))</f>
        <v>3</v>
      </c>
      <c r="C22" s="41">
        <f ca="1">IF(COUNTIFS(Распис!$B$4:$B$300,$A22,Распис!$C$4:$C$300,"&lt;="&amp;C$1,Распис!$D$4:$D$300,"&gt;="&amp;C$1)&gt;0,SUMIFS(Распис!$J$4:$J$300,Распис!$B$4:$B$300,$A22,Распис!$C$4:$C$300,"&lt;="&amp;C$1,Распис!$D$4:$D$300,"&gt;="&amp;C$1),SUMIF(База!$B$3:$B$305,$A22,База!$J$3:$J$152))</f>
        <v>3</v>
      </c>
      <c r="D22" s="41">
        <f ca="1">IF(COUNTIFS(Распис!$B$4:$B$300,$A22,Распис!$C$4:$C$300,"&lt;="&amp;D$1,Распис!$D$4:$D$300,"&gt;="&amp;D$1)&gt;0,SUMIFS(Распис!$K$4:$K$300,Распис!$B$4:$B$300,$A22,Распис!$C$4:$C$300,"&lt;="&amp;D$1,Распис!$D$4:$D$300,"&gt;="&amp;D$1),SUMIF(База!$B$3:$B$305,$A22,База!$K$3:$K$152))</f>
        <v>6</v>
      </c>
      <c r="E22" s="41" t="s">
        <v>23</v>
      </c>
      <c r="F22" s="41">
        <f ca="1">IF(COUNTIFS(Распис!$B$4:$B$300,$A22,Распис!$C$4:$C$300,"&lt;="&amp;F$1,Распис!$D$4:$D$300,"&gt;="&amp;F$1)&gt;0,SUMIFS(Распис!$F$4:$F$300,Распис!$B$4:$B$300,$A22,Распис!$C$4:$C$300,"&lt;="&amp;F$1,Распис!$D$4:$D$300,"&gt;="&amp;F$1),SUMIF(База!$B$3:$B$305,$A22,База!$F$3:$F$152))</f>
        <v>2</v>
      </c>
      <c r="G22" s="41">
        <f ca="1">IF(COUNTIFS(Распис!$B$4:$B$300,$A22,Распис!$C$4:$C$300,"&lt;="&amp;G$1,Распис!$D$4:$D$300,"&gt;="&amp;G$1)&gt;0,SUMIFS(Распис!$G$4:$G$300,Распис!$B$4:$B$300,$A22,Распис!$C$4:$C$300,"&lt;="&amp;G$1,Распис!$D$4:$D$300,"&gt;="&amp;G$1),SUMIF(База!$B$3:$B$305,$A22,База!$G$3:$G$152))</f>
        <v>6</v>
      </c>
      <c r="H22" s="41">
        <f ca="1">IF(COUNTIFS(Распис!$B$4:$B$300,$A22,Распис!$C$4:$C$300,"&lt;="&amp;H$1,Распис!$D$4:$D$300,"&gt;="&amp;H$1)&gt;0,SUMIFS(Распис!$H$4:$H$300,Распис!$B$4:$B$300,$A22,Распис!$C$4:$C$300,"&lt;="&amp;H$1,Распис!$D$4:$D$300,"&gt;="&amp;H$1),SUMIF(База!$B$3:$B$305,$A22,База!$H$3:$H$152))</f>
        <v>0</v>
      </c>
      <c r="I22" s="41">
        <f ca="1">IF(COUNTIFS(Распис!$B$4:$B$300,$A22,Распис!$C$4:$C$300,"&lt;="&amp;I$1,Распис!$D$4:$D$300,"&gt;="&amp;I$1)&gt;0,SUMIFS(Распис!$I$4:$I$300,Распис!$B$4:$B$300,$A22,Распис!$C$4:$C$300,"&lt;="&amp;I$1,Распис!$D$4:$D$300,"&gt;="&amp;I$1),SUMIF(База!$B$3:$B$305,$A22,База!$I$3:$I$152))</f>
        <v>3</v>
      </c>
      <c r="J22" s="41">
        <f ca="1">IF(COUNTIFS(Распис!$B$4:$B$300,$A22,Распис!$C$4:$C$300,"&lt;="&amp;J$1,Распис!$D$4:$D$300,"&gt;="&amp;J$1)&gt;0,SUMIFS(Распис!$J$4:$J$300,Распис!$B$4:$B$300,$A22,Распис!$C$4:$C$300,"&lt;="&amp;J$1,Распис!$D$4:$D$300,"&gt;="&amp;J$1),SUMIF(База!$B$3:$B$305,$A22,База!$J$3:$J$152))</f>
        <v>3</v>
      </c>
      <c r="K22" s="41">
        <f ca="1">IF(COUNTIFS(Распис!$B$4:$B$300,$A22,Распис!$C$4:$C$300,"&lt;="&amp;K$1,Распис!$D$4:$D$300,"&gt;="&amp;K$1)&gt;0,SUMIFS(Распис!$K$4:$K$300,Распис!$B$4:$B$300,$A22,Распис!$C$4:$C$300,"&lt;="&amp;K$1,Распис!$D$4:$D$300,"&gt;="&amp;K$1),SUMIF(База!$B$3:$B$305,$A22,База!$K$3:$K$152))</f>
        <v>6</v>
      </c>
      <c r="L22" s="41" t="s">
        <v>23</v>
      </c>
      <c r="M22" s="41">
        <f ca="1">IF(COUNTIFS(Распис!$B$4:$B$300,$A22,Распис!$C$4:$C$300,"&lt;="&amp;M$1,Распис!$D$4:$D$300,"&gt;="&amp;M$1)&gt;0,SUMIFS(Распис!$F$4:$F$300,Распис!$B$4:$B$300,$A22,Распис!$C$4:$C$300,"&lt;="&amp;M$1,Распис!$D$4:$D$300,"&gt;="&amp;M$1),SUMIF(База!$B$3:$B$305,$A22,База!$F$3:$F$152))</f>
        <v>2</v>
      </c>
      <c r="N22" s="41">
        <f ca="1">IF(COUNTIFS(Распис!$B$4:$B$300,$A22,Распис!$C$4:$C$300,"&lt;="&amp;N$1,Распис!$D$4:$D$300,"&gt;="&amp;N$1)&gt;0,SUMIFS(Распис!$G$4:$G$300,Распис!$B$4:$B$300,$A22,Распис!$C$4:$C$300,"&lt;="&amp;N$1,Распис!$D$4:$D$300,"&gt;="&amp;N$1),SUMIF(База!$B$3:$B$305,$A22,База!$G$3:$G$152))</f>
        <v>6</v>
      </c>
      <c r="O22" s="41">
        <f ca="1">IF(COUNTIFS(Распис!$B$4:$B$300,$A22,Распис!$C$4:$C$300,"&lt;="&amp;O$1,Распис!$D$4:$D$300,"&gt;="&amp;O$1)&gt;0,SUMIFS(Распис!$H$4:$H$300,Распис!$B$4:$B$300,$A22,Распис!$C$4:$C$300,"&lt;="&amp;O$1,Распис!$D$4:$D$300,"&gt;="&amp;O$1),SUMIF(База!$B$3:$B$305,$A22,База!$H$3:$H$152))</f>
        <v>0</v>
      </c>
      <c r="P22" s="41">
        <f ca="1">IF(COUNTIFS(Распис!$B$4:$B$300,$A22,Распис!$C$4:$C$300,"&lt;="&amp;P$1,Распис!$D$4:$D$300,"&gt;="&amp;P$1)&gt;0,SUMIFS(Распис!$I$4:$I$300,Распис!$B$4:$B$300,$A22,Распис!$C$4:$C$300,"&lt;="&amp;P$1,Распис!$D$4:$D$300,"&gt;="&amp;P$1),SUMIF(База!$B$3:$B$305,$A22,База!$I$3:$I$152))</f>
        <v>3</v>
      </c>
      <c r="Q22" s="41">
        <f ca="1">IF(COUNTIFS(Распис!$B$4:$B$300,$A22,Распис!$C$4:$C$300,"&lt;="&amp;Q$1,Распис!$D$4:$D$300,"&gt;="&amp;Q$1)&gt;0,SUMIFS(Распис!$J$4:$J$300,Распис!$B$4:$B$300,$A22,Распис!$C$4:$C$300,"&lt;="&amp;Q$1,Распис!$D$4:$D$300,"&gt;="&amp;Q$1),SUMIF(База!$B$3:$B$305,$A22,База!$J$3:$J$152))</f>
        <v>3</v>
      </c>
      <c r="R22" s="41">
        <f ca="1">IF(COUNTIFS(Распис!$B$4:$B$300,$A22,Распис!$C$4:$C$300,"&lt;="&amp;R$1,Распис!$D$4:$D$300,"&gt;="&amp;R$1)&gt;0,SUMIFS(Распис!$K$4:$K$300,Распис!$B$4:$B$300,$A22,Распис!$C$4:$C$300,"&lt;="&amp;R$1,Распис!$D$4:$D$300,"&gt;="&amp;R$1),SUMIF(База!$B$3:$B$305,$A22,База!$K$3:$K$152))</f>
        <v>6</v>
      </c>
      <c r="S22" s="41" t="s">
        <v>23</v>
      </c>
      <c r="T22" s="41">
        <f ca="1">IF(COUNTIFS(Распис!$B$4:$B$300,$A22,Распис!$C$4:$C$300,"&lt;="&amp;T$1,Распис!$D$4:$D$300,"&gt;="&amp;T$1)&gt;0,SUMIFS(Распис!$F$4:$F$300,Распис!$B$4:$B$300,$A22,Распис!$C$4:$C$300,"&lt;="&amp;T$1,Распис!$D$4:$D$300,"&gt;="&amp;T$1),SUMIF(База!$B$3:$B$305,$A22,База!$F$3:$F$152))</f>
        <v>2</v>
      </c>
      <c r="U22" s="41">
        <f ca="1">IF(COUNTIFS(Распис!$B$4:$B$300,$A22,Распис!$C$4:$C$300,"&lt;="&amp;U$1,Распис!$D$4:$D$300,"&gt;="&amp;U$1)&gt;0,SUMIFS(Распис!$G$4:$G$300,Распис!$B$4:$B$300,$A22,Распис!$C$4:$C$300,"&lt;="&amp;U$1,Распис!$D$4:$D$300,"&gt;="&amp;U$1),SUMIF(База!$B$3:$B$305,$A22,База!$G$3:$G$152))</f>
        <v>6</v>
      </c>
      <c r="V22" s="41">
        <f ca="1">IF(COUNTIFS(Распис!$B$4:$B$300,$A22,Распис!$C$4:$C$300,"&lt;="&amp;V$1,Распис!$D$4:$D$300,"&gt;="&amp;V$1)&gt;0,SUMIFS(Распис!$H$4:$H$300,Распис!$B$4:$B$300,$A22,Распис!$C$4:$C$300,"&lt;="&amp;V$1,Распис!$D$4:$D$300,"&gt;="&amp;V$1),SUMIF(База!$B$3:$B$305,$A22,База!$H$3:$H$152))</f>
        <v>0</v>
      </c>
      <c r="W22" s="41">
        <f ca="1">IF(COUNTIFS(Распис!$B$4:$B$300,$A22,Распис!$C$4:$C$300,"&lt;="&amp;W$1,Распис!$D$4:$D$300,"&gt;="&amp;W$1)&gt;0,SUMIFS(Распис!$I$4:$I$300,Распис!$B$4:$B$300,$A22,Распис!$C$4:$C$300,"&lt;="&amp;W$1,Распис!$D$4:$D$300,"&gt;="&amp;W$1),SUMIF(База!$B$3:$B$305,$A22,База!$I$3:$I$152))</f>
        <v>3</v>
      </c>
      <c r="X22" s="41">
        <f ca="1">IF(COUNTIFS(Распис!$B$4:$B$300,$A22,Распис!$C$4:$C$300,"&lt;="&amp;X$1,Распис!$D$4:$D$300,"&gt;="&amp;X$1)&gt;0,SUMIFS(Распис!$J$4:$J$300,Распис!$B$4:$B$300,$A22,Распис!$C$4:$C$300,"&lt;="&amp;X$1,Распис!$D$4:$D$300,"&gt;="&amp;X$1),SUMIF(База!$B$3:$B$305,$A22,База!$J$3:$J$152))</f>
        <v>3</v>
      </c>
      <c r="Y22" s="41">
        <f ca="1">IF(COUNTIFS(Распис!$B$4:$B$300,$A22,Распис!$C$4:$C$300,"&lt;="&amp;Y$1,Распис!$D$4:$D$300,"&gt;="&amp;Y$1)&gt;0,SUMIFS(Распис!$K$4:$K$300,Распис!$B$4:$B$300,$A22,Распис!$C$4:$C$300,"&lt;="&amp;Y$1,Распис!$D$4:$D$300,"&gt;="&amp;Y$1),SUMIF(База!$B$3:$B$305,$A22,База!$K$3:$K$152))</f>
        <v>6</v>
      </c>
      <c r="Z22" s="41" t="s">
        <v>23</v>
      </c>
      <c r="AA22" s="41">
        <f ca="1">IF(COUNTIFS(Распис!$B$4:$B$300,$A22,Распис!$C$4:$C$300,"&lt;="&amp;AA$1,Распис!$D$4:$D$300,"&gt;="&amp;AA$1)&gt;0,SUMIFS(Распис!$F$4:$F$300,Распис!$B$4:$B$300,$A22,Распис!$C$4:$C$300,"&lt;="&amp;AA$1,Распис!$D$4:$D$300,"&gt;="&amp;AA$1),SUMIF(База!$B$3:$B$305,$A22,База!$F$3:$F$152))</f>
        <v>2</v>
      </c>
      <c r="AB22" s="41">
        <f ca="1">IF(COUNTIFS(Распис!$B$4:$B$300,$A22,Распис!$C$4:$C$300,"&lt;="&amp;AB$1,Распис!$D$4:$D$300,"&gt;="&amp;AB$1)&gt;0,SUMIFS(Распис!$G$4:$G$300,Распис!$B$4:$B$300,$A22,Распис!$C$4:$C$300,"&lt;="&amp;AB$1,Распис!$D$4:$D$300,"&gt;="&amp;AB$1),SUMIF(База!$B$3:$B$305,$A22,База!$G$3:$G$152))</f>
        <v>6</v>
      </c>
      <c r="AC22" s="41">
        <f ca="1">IF(COUNTIFS(Распис!$B$4:$B$300,$A22,Распис!$C$4:$C$300,"&lt;="&amp;AC$1,Распис!$D$4:$D$300,"&gt;="&amp;AC$1)&gt;0,SUMIFS(Распис!$H$4:$H$300,Распис!$B$4:$B$300,$A22,Распис!$C$4:$C$300,"&lt;="&amp;AC$1,Распис!$D$4:$D$300,"&gt;="&amp;AC$1),SUMIF(База!$B$3:$B$305,$A22,База!$H$3:$H$152))</f>
        <v>0</v>
      </c>
      <c r="AD22" s="15"/>
      <c r="AE22" s="15"/>
      <c r="AF22" s="15"/>
      <c r="AG22" s="15">
        <f t="shared" ca="1" si="2"/>
        <v>80</v>
      </c>
      <c r="AH22" s="128">
        <f ca="1">AG22-SUMIFS(Распред!$G$4:$G$300,Распред!$B$4:$B$300,"февраль",Распред!$F$4:$F$300,A22)</f>
        <v>80</v>
      </c>
      <c r="AI22" s="128">
        <f ca="1">AH22+(COUNTIF(B22:AF22,"КД")+SUMIFS(Распред!$AH$4:$AH$300,Распред!$F$4:$F$300,A22,Распред!$B$4:$B$300,"февраль"))*4</f>
        <v>80</v>
      </c>
      <c r="AJ22" s="128">
        <f t="shared" ca="1" si="3"/>
        <v>0</v>
      </c>
      <c r="AK22" s="128">
        <f t="shared" ca="1" si="4"/>
        <v>80</v>
      </c>
      <c r="AL22" s="128">
        <f>SUMIFS(Распред!$K$4:$K$300,Распред!$B$4:$B$300,"февраль",Распред!$J$4:$J$300,A22)+SUMIFS(Распред!$M$4:$M$300,Распред!$B$4:$B$300,"февраль",Распред!$L$4:$L$300,A22)+SUMIFS(Распред!$O$4:$O$300,Распред!$B$4:$B$300,"февраль",Распред!$N$4:$N$300,A22)+SUMIFS(Распред!$Q$4:$Q$300,Распред!$B$4:$B$300,"февраль",Распред!$P$4:$P$300,A22)+SUMIFS(Распред!$S$4:$S$300,Распред!$B$4:$B$300,"февраль",Распред!$R$4:$R$300,A22)+SUMIFS(Распред!$U$4:$U$300,Распред!$B$4:$B$300,"февраль",Распред!$T$4:$T$300,A22)+SUMIFS(Распред!$W$4:$W$300,Распред!$B$4:$B$300,"февраль",Распред!$V$4:$V$300,A22)+SUMIFS(Распред!$Y$4:$Y$300,Распред!$B$4:$B$300,"февраль",Распред!$X$4:$X$300,A22)+SUMIFS(Распред!$AA$4:$AA$300,Распред!$B$4:$B$300,"февраль",Распред!$Z$4:$Z$300,A22)+SUMIFS(Распред!$AC$4:$AC$300,Распред!$B$4:$B$300,"февраль",Распред!$AB$4:$AB$300,A22)</f>
        <v>0</v>
      </c>
      <c r="AM22" s="128">
        <f t="shared" ca="1" si="5"/>
        <v>80</v>
      </c>
      <c r="AN22" s="128">
        <f t="shared" ca="1" si="9"/>
        <v>0</v>
      </c>
      <c r="AO22" s="128">
        <f t="shared" ca="1" si="6"/>
        <v>0</v>
      </c>
      <c r="AP22" s="128">
        <f>январь!AP22</f>
        <v>286000</v>
      </c>
      <c r="AQ22" s="128">
        <f t="shared" ca="1" si="7"/>
        <v>0</v>
      </c>
      <c r="AR22" s="15"/>
      <c r="AS22" s="208">
        <f t="shared" ca="1" si="8"/>
        <v>0</v>
      </c>
    </row>
    <row r="23" spans="1:53" x14ac:dyDescent="0.25">
      <c r="A23" s="207" t="str">
        <f>База!B23</f>
        <v>Вакансия Англ язык</v>
      </c>
      <c r="B23" s="41">
        <f>IF(COUNTIFS(Распис!$B$4:$B$300,$A23,Распис!$C$4:$C$300,"&lt;="&amp;B$1,Распис!$D$4:$D$300,"&gt;="&amp;B$1)&gt;0,SUMIFS(Распис!$I$4:$I$300,Распис!$B$4:$B$300,$A23,Распис!$C$4:$C$300,"&lt;="&amp;B$1,Распис!$D$4:$D$300,"&gt;="&amp;B$1),SUMIF(База!$B$3:$B$305,$A23,База!$I$3:$I$152))</f>
        <v>0</v>
      </c>
      <c r="C23" s="41">
        <f>IF(COUNTIFS(Распис!$B$4:$B$300,$A23,Распис!$C$4:$C$300,"&lt;="&amp;C$1,Распис!$D$4:$D$300,"&gt;="&amp;C$1)&gt;0,SUMIFS(Распис!$J$4:$J$300,Распис!$B$4:$B$300,$A23,Распис!$C$4:$C$300,"&lt;="&amp;C$1,Распис!$D$4:$D$300,"&gt;="&amp;C$1),SUMIF(База!$B$3:$B$305,$A23,База!$J$3:$J$152))</f>
        <v>0</v>
      </c>
      <c r="D23" s="41">
        <f>IF(COUNTIFS(Распис!$B$4:$B$300,$A23,Распис!$C$4:$C$300,"&lt;="&amp;D$1,Распис!$D$4:$D$300,"&gt;="&amp;D$1)&gt;0,SUMIFS(Распис!$K$4:$K$300,Распис!$B$4:$B$300,$A23,Распис!$C$4:$C$300,"&lt;="&amp;D$1,Распис!$D$4:$D$300,"&gt;="&amp;D$1),SUMIF(База!$B$3:$B$305,$A23,База!$K$3:$K$152))</f>
        <v>0</v>
      </c>
      <c r="E23" s="41" t="s">
        <v>23</v>
      </c>
      <c r="F23" s="41">
        <f>IF(COUNTIFS(Распис!$B$4:$B$300,$A23,Распис!$C$4:$C$300,"&lt;="&amp;F$1,Распис!$D$4:$D$300,"&gt;="&amp;F$1)&gt;0,SUMIFS(Распис!$F$4:$F$300,Распис!$B$4:$B$300,$A23,Распис!$C$4:$C$300,"&lt;="&amp;F$1,Распис!$D$4:$D$300,"&gt;="&amp;F$1),SUMIF(База!$B$3:$B$305,$A23,База!$F$3:$F$152))</f>
        <v>0</v>
      </c>
      <c r="G23" s="41">
        <f>IF(COUNTIFS(Распис!$B$4:$B$300,$A23,Распис!$C$4:$C$300,"&lt;="&amp;G$1,Распис!$D$4:$D$300,"&gt;="&amp;G$1)&gt;0,SUMIFS(Распис!$G$4:$G$300,Распис!$B$4:$B$300,$A23,Распис!$C$4:$C$300,"&lt;="&amp;G$1,Распис!$D$4:$D$300,"&gt;="&amp;G$1),SUMIF(База!$B$3:$B$305,$A23,База!$G$3:$G$152))</f>
        <v>0</v>
      </c>
      <c r="H23" s="41">
        <f>IF(COUNTIFS(Распис!$B$4:$B$300,$A23,Распис!$C$4:$C$300,"&lt;="&amp;H$1,Распис!$D$4:$D$300,"&gt;="&amp;H$1)&gt;0,SUMIFS(Распис!$H$4:$H$300,Распис!$B$4:$B$300,$A23,Распис!$C$4:$C$300,"&lt;="&amp;H$1,Распис!$D$4:$D$300,"&gt;="&amp;H$1),SUMIF(База!$B$3:$B$305,$A23,База!$H$3:$H$152))</f>
        <v>0</v>
      </c>
      <c r="I23" s="41">
        <f>IF(COUNTIFS(Распис!$B$4:$B$300,$A23,Распис!$C$4:$C$300,"&lt;="&amp;I$1,Распис!$D$4:$D$300,"&gt;="&amp;I$1)&gt;0,SUMIFS(Распис!$I$4:$I$300,Распис!$B$4:$B$300,$A23,Распис!$C$4:$C$300,"&lt;="&amp;I$1,Распис!$D$4:$D$300,"&gt;="&amp;I$1),SUMIF(База!$B$3:$B$305,$A23,База!$I$3:$I$152))</f>
        <v>0</v>
      </c>
      <c r="J23" s="41">
        <f>IF(COUNTIFS(Распис!$B$4:$B$300,$A23,Распис!$C$4:$C$300,"&lt;="&amp;J$1,Распис!$D$4:$D$300,"&gt;="&amp;J$1)&gt;0,SUMIFS(Распис!$J$4:$J$300,Распис!$B$4:$B$300,$A23,Распис!$C$4:$C$300,"&lt;="&amp;J$1,Распис!$D$4:$D$300,"&gt;="&amp;J$1),SUMIF(База!$B$3:$B$305,$A23,База!$J$3:$J$152))</f>
        <v>0</v>
      </c>
      <c r="K23" s="41">
        <f>IF(COUNTIFS(Распис!$B$4:$B$300,$A23,Распис!$C$4:$C$300,"&lt;="&amp;K$1,Распис!$D$4:$D$300,"&gt;="&amp;K$1)&gt;0,SUMIFS(Распис!$K$4:$K$300,Распис!$B$4:$B$300,$A23,Распис!$C$4:$C$300,"&lt;="&amp;K$1,Распис!$D$4:$D$300,"&gt;="&amp;K$1),SUMIF(База!$B$3:$B$305,$A23,База!$K$3:$K$152))</f>
        <v>0</v>
      </c>
      <c r="L23" s="41" t="s">
        <v>23</v>
      </c>
      <c r="M23" s="41">
        <f>IF(COUNTIFS(Распис!$B$4:$B$300,$A23,Распис!$C$4:$C$300,"&lt;="&amp;M$1,Распис!$D$4:$D$300,"&gt;="&amp;M$1)&gt;0,SUMIFS(Распис!$F$4:$F$300,Распис!$B$4:$B$300,$A23,Распис!$C$4:$C$300,"&lt;="&amp;M$1,Распис!$D$4:$D$300,"&gt;="&amp;M$1),SUMIF(База!$B$3:$B$305,$A23,База!$F$3:$F$152))</f>
        <v>0</v>
      </c>
      <c r="N23" s="41">
        <f>IF(COUNTIFS(Распис!$B$4:$B$300,$A23,Распис!$C$4:$C$300,"&lt;="&amp;N$1,Распис!$D$4:$D$300,"&gt;="&amp;N$1)&gt;0,SUMIFS(Распис!$G$4:$G$300,Распис!$B$4:$B$300,$A23,Распис!$C$4:$C$300,"&lt;="&amp;N$1,Распис!$D$4:$D$300,"&gt;="&amp;N$1),SUMIF(База!$B$3:$B$305,$A23,База!$G$3:$G$152))</f>
        <v>0</v>
      </c>
      <c r="O23" s="41">
        <f>IF(COUNTIFS(Распис!$B$4:$B$300,$A23,Распис!$C$4:$C$300,"&lt;="&amp;O$1,Распис!$D$4:$D$300,"&gt;="&amp;O$1)&gt;0,SUMIFS(Распис!$H$4:$H$300,Распис!$B$4:$B$300,$A23,Распис!$C$4:$C$300,"&lt;="&amp;O$1,Распис!$D$4:$D$300,"&gt;="&amp;O$1),SUMIF(База!$B$3:$B$305,$A23,База!$H$3:$H$152))</f>
        <v>0</v>
      </c>
      <c r="P23" s="41">
        <f>IF(COUNTIFS(Распис!$B$4:$B$300,$A23,Распис!$C$4:$C$300,"&lt;="&amp;P$1,Распис!$D$4:$D$300,"&gt;="&amp;P$1)&gt;0,SUMIFS(Распис!$I$4:$I$300,Распис!$B$4:$B$300,$A23,Распис!$C$4:$C$300,"&lt;="&amp;P$1,Распис!$D$4:$D$300,"&gt;="&amp;P$1),SUMIF(База!$B$3:$B$305,$A23,База!$I$3:$I$152))</f>
        <v>0</v>
      </c>
      <c r="Q23" s="41">
        <f>IF(COUNTIFS(Распис!$B$4:$B$300,$A23,Распис!$C$4:$C$300,"&lt;="&amp;Q$1,Распис!$D$4:$D$300,"&gt;="&amp;Q$1)&gt;0,SUMIFS(Распис!$J$4:$J$300,Распис!$B$4:$B$300,$A23,Распис!$C$4:$C$300,"&lt;="&amp;Q$1,Распис!$D$4:$D$300,"&gt;="&amp;Q$1),SUMIF(База!$B$3:$B$305,$A23,База!$J$3:$J$152))</f>
        <v>0</v>
      </c>
      <c r="R23" s="41">
        <f>IF(COUNTIFS(Распис!$B$4:$B$300,$A23,Распис!$C$4:$C$300,"&lt;="&amp;R$1,Распис!$D$4:$D$300,"&gt;="&amp;R$1)&gt;0,SUMIFS(Распис!$K$4:$K$300,Распис!$B$4:$B$300,$A23,Распис!$C$4:$C$300,"&lt;="&amp;R$1,Распис!$D$4:$D$300,"&gt;="&amp;R$1),SUMIF(База!$B$3:$B$305,$A23,База!$K$3:$K$152))</f>
        <v>0</v>
      </c>
      <c r="S23" s="41" t="s">
        <v>23</v>
      </c>
      <c r="T23" s="41">
        <f>IF(COUNTIFS(Распис!$B$4:$B$300,$A23,Распис!$C$4:$C$300,"&lt;="&amp;T$1,Распис!$D$4:$D$300,"&gt;="&amp;T$1)&gt;0,SUMIFS(Распис!$F$4:$F$300,Распис!$B$4:$B$300,$A23,Распис!$C$4:$C$300,"&lt;="&amp;T$1,Распис!$D$4:$D$300,"&gt;="&amp;T$1),SUMIF(База!$B$3:$B$305,$A23,База!$F$3:$F$152))</f>
        <v>0</v>
      </c>
      <c r="U23" s="41">
        <f>IF(COUNTIFS(Распис!$B$4:$B$300,$A23,Распис!$C$4:$C$300,"&lt;="&amp;U$1,Распис!$D$4:$D$300,"&gt;="&amp;U$1)&gt;0,SUMIFS(Распис!$G$4:$G$300,Распис!$B$4:$B$300,$A23,Распис!$C$4:$C$300,"&lt;="&amp;U$1,Распис!$D$4:$D$300,"&gt;="&amp;U$1),SUMIF(База!$B$3:$B$305,$A23,База!$G$3:$G$152))</f>
        <v>0</v>
      </c>
      <c r="V23" s="41">
        <f>IF(COUNTIFS(Распис!$B$4:$B$300,$A23,Распис!$C$4:$C$300,"&lt;="&amp;V$1,Распис!$D$4:$D$300,"&gt;="&amp;V$1)&gt;0,SUMIFS(Распис!$H$4:$H$300,Распис!$B$4:$B$300,$A23,Распис!$C$4:$C$300,"&lt;="&amp;V$1,Распис!$D$4:$D$300,"&gt;="&amp;V$1),SUMIF(База!$B$3:$B$305,$A23,База!$H$3:$H$152))</f>
        <v>0</v>
      </c>
      <c r="W23" s="41">
        <f>IF(COUNTIFS(Распис!$B$4:$B$300,$A23,Распис!$C$4:$C$300,"&lt;="&amp;W$1,Распис!$D$4:$D$300,"&gt;="&amp;W$1)&gt;0,SUMIFS(Распис!$I$4:$I$300,Распис!$B$4:$B$300,$A23,Распис!$C$4:$C$300,"&lt;="&amp;W$1,Распис!$D$4:$D$300,"&gt;="&amp;W$1),SUMIF(База!$B$3:$B$305,$A23,База!$I$3:$I$152))</f>
        <v>0</v>
      </c>
      <c r="X23" s="41">
        <f>IF(COUNTIFS(Распис!$B$4:$B$300,$A23,Распис!$C$4:$C$300,"&lt;="&amp;X$1,Распис!$D$4:$D$300,"&gt;="&amp;X$1)&gt;0,SUMIFS(Распис!$J$4:$J$300,Распис!$B$4:$B$300,$A23,Распис!$C$4:$C$300,"&lt;="&amp;X$1,Распис!$D$4:$D$300,"&gt;="&amp;X$1),SUMIF(База!$B$3:$B$305,$A23,База!$J$3:$J$152))</f>
        <v>0</v>
      </c>
      <c r="Y23" s="41">
        <f>IF(COUNTIFS(Распис!$B$4:$B$300,$A23,Распис!$C$4:$C$300,"&lt;="&amp;Y$1,Распис!$D$4:$D$300,"&gt;="&amp;Y$1)&gt;0,SUMIFS(Распис!$K$4:$K$300,Распис!$B$4:$B$300,$A23,Распис!$C$4:$C$300,"&lt;="&amp;Y$1,Распис!$D$4:$D$300,"&gt;="&amp;Y$1),SUMIF(База!$B$3:$B$305,$A23,База!$K$3:$K$152))</f>
        <v>0</v>
      </c>
      <c r="Z23" s="41" t="s">
        <v>23</v>
      </c>
      <c r="AA23" s="41">
        <f>IF(COUNTIFS(Распис!$B$4:$B$300,$A23,Распис!$C$4:$C$300,"&lt;="&amp;AA$1,Распис!$D$4:$D$300,"&gt;="&amp;AA$1)&gt;0,SUMIFS(Распис!$F$4:$F$300,Распис!$B$4:$B$300,$A23,Распис!$C$4:$C$300,"&lt;="&amp;AA$1,Распис!$D$4:$D$300,"&gt;="&amp;AA$1),SUMIF(База!$B$3:$B$305,$A23,База!$F$3:$F$152))</f>
        <v>0</v>
      </c>
      <c r="AB23" s="41">
        <f>IF(COUNTIFS(Распис!$B$4:$B$300,$A23,Распис!$C$4:$C$300,"&lt;="&amp;AB$1,Распис!$D$4:$D$300,"&gt;="&amp;AB$1)&gt;0,SUMIFS(Распис!$G$4:$G$300,Распис!$B$4:$B$300,$A23,Распис!$C$4:$C$300,"&lt;="&amp;AB$1,Распис!$D$4:$D$300,"&gt;="&amp;AB$1),SUMIF(База!$B$3:$B$305,$A23,База!$G$3:$G$152))</f>
        <v>0</v>
      </c>
      <c r="AC23" s="41">
        <f>IF(COUNTIFS(Распис!$B$4:$B$300,$A23,Распис!$C$4:$C$300,"&lt;="&amp;AC$1,Распис!$D$4:$D$300,"&gt;="&amp;AC$1)&gt;0,SUMIFS(Распис!$H$4:$H$300,Распис!$B$4:$B$300,$A23,Распис!$C$4:$C$300,"&lt;="&amp;AC$1,Распис!$D$4:$D$300,"&gt;="&amp;AC$1),SUMIF(База!$B$3:$B$305,$A23,База!$H$3:$H$152))</f>
        <v>0</v>
      </c>
      <c r="AD23" s="15"/>
      <c r="AE23" s="15"/>
      <c r="AF23" s="15"/>
      <c r="AG23" s="15">
        <f t="shared" si="2"/>
        <v>0</v>
      </c>
      <c r="AH23" s="128">
        <f>AG23-SUMIFS(Распред!$G$4:$G$300,Распред!$B$4:$B$300,"февраль",Распред!$F$4:$F$300,A23)</f>
        <v>0</v>
      </c>
      <c r="AI23" s="128">
        <f>AH23+(COUNTIF(B23:AF23,"КД")+SUMIFS(Распред!$AH$4:$AH$300,Распред!$F$4:$F$300,A23,Распред!$B$4:$B$300,"февраль"))*4</f>
        <v>0</v>
      </c>
      <c r="AJ23" s="128">
        <f t="shared" si="3"/>
        <v>0</v>
      </c>
      <c r="AK23" s="128">
        <f t="shared" si="4"/>
        <v>0</v>
      </c>
      <c r="AL23" s="128">
        <f>SUMIFS(Распред!$K$4:$K$300,Распред!$B$4:$B$300,"февраль",Распред!$J$4:$J$300,A23)+SUMIFS(Распред!$M$4:$M$300,Распред!$B$4:$B$300,"февраль",Распред!$L$4:$L$300,A23)+SUMIFS(Распред!$O$4:$O$300,Распред!$B$4:$B$300,"февраль",Распред!$N$4:$N$300,A23)+SUMIFS(Распред!$Q$4:$Q$300,Распред!$B$4:$B$300,"февраль",Распред!$P$4:$P$300,A23)+SUMIFS(Распред!$S$4:$S$300,Распред!$B$4:$B$300,"февраль",Распред!$R$4:$R$300,A23)+SUMIFS(Распред!$U$4:$U$300,Распред!$B$4:$B$300,"февраль",Распред!$T$4:$T$300,A23)+SUMIFS(Распред!$W$4:$W$300,Распред!$B$4:$B$300,"февраль",Распред!$V$4:$V$300,A23)+SUMIFS(Распред!$Y$4:$Y$300,Распред!$B$4:$B$300,"февраль",Распред!$X$4:$X$300,A23)+SUMIFS(Распред!$AA$4:$AA$300,Распред!$B$4:$B$300,"февраль",Распред!$Z$4:$Z$300,A23)+SUMIFS(Распред!$AC$4:$AC$300,Распред!$B$4:$B$300,"февраль",Распред!$AB$4:$AB$300,A23)</f>
        <v>0</v>
      </c>
      <c r="AM23" s="128">
        <f t="shared" si="5"/>
        <v>0</v>
      </c>
      <c r="AN23" s="128">
        <f t="shared" si="9"/>
        <v>0</v>
      </c>
      <c r="AO23" s="128">
        <f t="shared" si="6"/>
        <v>0</v>
      </c>
      <c r="AP23" s="128">
        <f>январь!AP23</f>
        <v>0</v>
      </c>
      <c r="AQ23" s="128">
        <f t="shared" si="7"/>
        <v>0</v>
      </c>
      <c r="AR23" s="15"/>
      <c r="AS23" s="208">
        <f t="shared" si="8"/>
        <v>0</v>
      </c>
    </row>
    <row r="24" spans="1:53" x14ac:dyDescent="0.25">
      <c r="A24" s="207" t="str">
        <f>База!B24</f>
        <v>Суесинов Биржан</v>
      </c>
      <c r="B24" s="41">
        <f ca="1">IF(COUNTIFS(Распис!$B$4:$B$300,$A24,Распис!$C$4:$C$300,"&lt;="&amp;B$1,Распис!$D$4:$D$300,"&gt;="&amp;B$1)&gt;0,SUMIFS(Распис!$I$4:$I$300,Распис!$B$4:$B$300,$A24,Распис!$C$4:$C$300,"&lt;="&amp;B$1,Распис!$D$4:$D$300,"&gt;="&amp;B$1),SUMIF(База!$B$3:$B$305,$A24,База!$I$3:$I$152))</f>
        <v>5</v>
      </c>
      <c r="C24" s="41">
        <f ca="1">IF(COUNTIFS(Распис!$B$4:$B$300,$A24,Распис!$C$4:$C$300,"&lt;="&amp;C$1,Распис!$D$4:$D$300,"&gt;="&amp;C$1)&gt;0,SUMIFS(Распис!$J$4:$J$300,Распис!$B$4:$B$300,$A24,Распис!$C$4:$C$300,"&lt;="&amp;C$1,Распис!$D$4:$D$300,"&gt;="&amp;C$1),SUMIF(База!$B$3:$B$305,$A24,База!$J$3:$J$152))</f>
        <v>4</v>
      </c>
      <c r="D24" s="41">
        <f ca="1">IF(COUNTIFS(Распис!$B$4:$B$300,$A24,Распис!$C$4:$C$300,"&lt;="&amp;D$1,Распис!$D$4:$D$300,"&gt;="&amp;D$1)&gt;0,SUMIFS(Распис!$K$4:$K$300,Распис!$B$4:$B$300,$A24,Распис!$C$4:$C$300,"&lt;="&amp;D$1,Распис!$D$4:$D$300,"&gt;="&amp;D$1),SUMIF(База!$B$3:$B$305,$A24,База!$K$3:$K$152))</f>
        <v>3</v>
      </c>
      <c r="E24" s="41" t="s">
        <v>23</v>
      </c>
      <c r="F24" s="41">
        <f ca="1">IF(COUNTIFS(Распис!$B$4:$B$300,$A24,Распис!$C$4:$C$300,"&lt;="&amp;F$1,Распис!$D$4:$D$300,"&gt;="&amp;F$1)&gt;0,SUMIFS(Распис!$F$4:$F$300,Распис!$B$4:$B$300,$A24,Распис!$C$4:$C$300,"&lt;="&amp;F$1,Распис!$D$4:$D$300,"&gt;="&amp;F$1),SUMIF(База!$B$3:$B$305,$A24,База!$F$3:$F$152))</f>
        <v>6</v>
      </c>
      <c r="G24" s="41">
        <f ca="1">IF(COUNTIFS(Распис!$B$4:$B$300,$A24,Распис!$C$4:$C$300,"&lt;="&amp;G$1,Распис!$D$4:$D$300,"&gt;="&amp;G$1)&gt;0,SUMIFS(Распис!$G$4:$G$300,Распис!$B$4:$B$300,$A24,Распис!$C$4:$C$300,"&lt;="&amp;G$1,Распис!$D$4:$D$300,"&gt;="&amp;G$1),SUMIF(База!$B$3:$B$305,$A24,База!$G$3:$G$152))</f>
        <v>6</v>
      </c>
      <c r="H24" s="41">
        <f ca="1">IF(COUNTIFS(Распис!$B$4:$B$300,$A24,Распис!$C$4:$C$300,"&lt;="&amp;H$1,Распис!$D$4:$D$300,"&gt;="&amp;H$1)&gt;0,SUMIFS(Распис!$H$4:$H$300,Распис!$B$4:$B$300,$A24,Распис!$C$4:$C$300,"&lt;="&amp;H$1,Распис!$D$4:$D$300,"&gt;="&amp;H$1),SUMIF(База!$B$3:$B$305,$A24,База!$H$3:$H$152))</f>
        <v>0</v>
      </c>
      <c r="I24" s="41">
        <f ca="1">IF(COUNTIFS(Распис!$B$4:$B$300,$A24,Распис!$C$4:$C$300,"&lt;="&amp;I$1,Распис!$D$4:$D$300,"&gt;="&amp;I$1)&gt;0,SUMIFS(Распис!$I$4:$I$300,Распис!$B$4:$B$300,$A24,Распис!$C$4:$C$300,"&lt;="&amp;I$1,Распис!$D$4:$D$300,"&gt;="&amp;I$1),SUMIF(База!$B$3:$B$305,$A24,База!$I$3:$I$152))</f>
        <v>5</v>
      </c>
      <c r="J24" s="41">
        <f ca="1">IF(COUNTIFS(Распис!$B$4:$B$300,$A24,Распис!$C$4:$C$300,"&lt;="&amp;J$1,Распис!$D$4:$D$300,"&gt;="&amp;J$1)&gt;0,SUMIFS(Распис!$J$4:$J$300,Распис!$B$4:$B$300,$A24,Распис!$C$4:$C$300,"&lt;="&amp;J$1,Распис!$D$4:$D$300,"&gt;="&amp;J$1),SUMIF(База!$B$3:$B$305,$A24,База!$J$3:$J$152))</f>
        <v>4</v>
      </c>
      <c r="K24" s="41">
        <f ca="1">IF(COUNTIFS(Распис!$B$4:$B$300,$A24,Распис!$C$4:$C$300,"&lt;="&amp;K$1,Распис!$D$4:$D$300,"&gt;="&amp;K$1)&gt;0,SUMIFS(Распис!$K$4:$K$300,Распис!$B$4:$B$300,$A24,Распис!$C$4:$C$300,"&lt;="&amp;K$1,Распис!$D$4:$D$300,"&gt;="&amp;K$1),SUMIF(База!$B$3:$B$305,$A24,База!$K$3:$K$152))</f>
        <v>3</v>
      </c>
      <c r="L24" s="41" t="s">
        <v>23</v>
      </c>
      <c r="M24" s="41">
        <f ca="1">IF(COUNTIFS(Распис!$B$4:$B$300,$A24,Распис!$C$4:$C$300,"&lt;="&amp;M$1,Распис!$D$4:$D$300,"&gt;="&amp;M$1)&gt;0,SUMIFS(Распис!$F$4:$F$300,Распис!$B$4:$B$300,$A24,Распис!$C$4:$C$300,"&lt;="&amp;M$1,Распис!$D$4:$D$300,"&gt;="&amp;M$1),SUMIF(База!$B$3:$B$305,$A24,База!$F$3:$F$152))</f>
        <v>6</v>
      </c>
      <c r="N24" s="41">
        <f ca="1">IF(COUNTIFS(Распис!$B$4:$B$300,$A24,Распис!$C$4:$C$300,"&lt;="&amp;N$1,Распис!$D$4:$D$300,"&gt;="&amp;N$1)&gt;0,SUMIFS(Распис!$G$4:$G$300,Распис!$B$4:$B$300,$A24,Распис!$C$4:$C$300,"&lt;="&amp;N$1,Распис!$D$4:$D$300,"&gt;="&amp;N$1),SUMIF(База!$B$3:$B$305,$A24,База!$G$3:$G$152))</f>
        <v>6</v>
      </c>
      <c r="O24" s="41">
        <f ca="1">IF(COUNTIFS(Распис!$B$4:$B$300,$A24,Распис!$C$4:$C$300,"&lt;="&amp;O$1,Распис!$D$4:$D$300,"&gt;="&amp;O$1)&gt;0,SUMIFS(Распис!$H$4:$H$300,Распис!$B$4:$B$300,$A24,Распис!$C$4:$C$300,"&lt;="&amp;O$1,Распис!$D$4:$D$300,"&gt;="&amp;O$1),SUMIF(База!$B$3:$B$305,$A24,База!$H$3:$H$152))</f>
        <v>0</v>
      </c>
      <c r="P24" s="41">
        <f ca="1">IF(COUNTIFS(Распис!$B$4:$B$300,$A24,Распис!$C$4:$C$300,"&lt;="&amp;P$1,Распис!$D$4:$D$300,"&gt;="&amp;P$1)&gt;0,SUMIFS(Распис!$I$4:$I$300,Распис!$B$4:$B$300,$A24,Распис!$C$4:$C$300,"&lt;="&amp;P$1,Распис!$D$4:$D$300,"&gt;="&amp;P$1),SUMIF(База!$B$3:$B$305,$A24,База!$I$3:$I$152))</f>
        <v>5</v>
      </c>
      <c r="Q24" s="41">
        <f ca="1">IF(COUNTIFS(Распис!$B$4:$B$300,$A24,Распис!$C$4:$C$300,"&lt;="&amp;Q$1,Распис!$D$4:$D$300,"&gt;="&amp;Q$1)&gt;0,SUMIFS(Распис!$J$4:$J$300,Распис!$B$4:$B$300,$A24,Распис!$C$4:$C$300,"&lt;="&amp;Q$1,Распис!$D$4:$D$300,"&gt;="&amp;Q$1),SUMIF(База!$B$3:$B$305,$A24,База!$J$3:$J$152))</f>
        <v>4</v>
      </c>
      <c r="R24" s="41">
        <f ca="1">IF(COUNTIFS(Распис!$B$4:$B$300,$A24,Распис!$C$4:$C$300,"&lt;="&amp;R$1,Распис!$D$4:$D$300,"&gt;="&amp;R$1)&gt;0,SUMIFS(Распис!$K$4:$K$300,Распис!$B$4:$B$300,$A24,Распис!$C$4:$C$300,"&lt;="&amp;R$1,Распис!$D$4:$D$300,"&gt;="&amp;R$1),SUMIF(База!$B$3:$B$305,$A24,База!$K$3:$K$152))</f>
        <v>3</v>
      </c>
      <c r="S24" s="41" t="s">
        <v>23</v>
      </c>
      <c r="T24" s="41">
        <f ca="1">IF(COUNTIFS(Распис!$B$4:$B$300,$A24,Распис!$C$4:$C$300,"&lt;="&amp;T$1,Распис!$D$4:$D$300,"&gt;="&amp;T$1)&gt;0,SUMIFS(Распис!$F$4:$F$300,Распис!$B$4:$B$300,$A24,Распис!$C$4:$C$300,"&lt;="&amp;T$1,Распис!$D$4:$D$300,"&gt;="&amp;T$1),SUMIF(База!$B$3:$B$305,$A24,База!$F$3:$F$152))</f>
        <v>6</v>
      </c>
      <c r="U24" s="41">
        <f ca="1">IF(COUNTIFS(Распис!$B$4:$B$300,$A24,Распис!$C$4:$C$300,"&lt;="&amp;U$1,Распис!$D$4:$D$300,"&gt;="&amp;U$1)&gt;0,SUMIFS(Распис!$G$4:$G$300,Распис!$B$4:$B$300,$A24,Распис!$C$4:$C$300,"&lt;="&amp;U$1,Распис!$D$4:$D$300,"&gt;="&amp;U$1),SUMIF(База!$B$3:$B$305,$A24,База!$G$3:$G$152))</f>
        <v>6</v>
      </c>
      <c r="V24" s="41">
        <f ca="1">IF(COUNTIFS(Распис!$B$4:$B$300,$A24,Распис!$C$4:$C$300,"&lt;="&amp;V$1,Распис!$D$4:$D$300,"&gt;="&amp;V$1)&gt;0,SUMIFS(Распис!$H$4:$H$300,Распис!$B$4:$B$300,$A24,Распис!$C$4:$C$300,"&lt;="&amp;V$1,Распис!$D$4:$D$300,"&gt;="&amp;V$1),SUMIF(База!$B$3:$B$305,$A24,База!$H$3:$H$152))</f>
        <v>0</v>
      </c>
      <c r="W24" s="41">
        <f ca="1">IF(COUNTIFS(Распис!$B$4:$B$300,$A24,Распис!$C$4:$C$300,"&lt;="&amp;W$1,Распис!$D$4:$D$300,"&gt;="&amp;W$1)&gt;0,SUMIFS(Распис!$I$4:$I$300,Распис!$B$4:$B$300,$A24,Распис!$C$4:$C$300,"&lt;="&amp;W$1,Распис!$D$4:$D$300,"&gt;="&amp;W$1),SUMIF(База!$B$3:$B$305,$A24,База!$I$3:$I$152))</f>
        <v>5</v>
      </c>
      <c r="X24" s="41">
        <f ca="1">IF(COUNTIFS(Распис!$B$4:$B$300,$A24,Распис!$C$4:$C$300,"&lt;="&amp;X$1,Распис!$D$4:$D$300,"&gt;="&amp;X$1)&gt;0,SUMIFS(Распис!$J$4:$J$300,Распис!$B$4:$B$300,$A24,Распис!$C$4:$C$300,"&lt;="&amp;X$1,Распис!$D$4:$D$300,"&gt;="&amp;X$1),SUMIF(База!$B$3:$B$305,$A24,База!$J$3:$J$152))</f>
        <v>4</v>
      </c>
      <c r="Y24" s="41">
        <f ca="1">IF(COUNTIFS(Распис!$B$4:$B$300,$A24,Распис!$C$4:$C$300,"&lt;="&amp;Y$1,Распис!$D$4:$D$300,"&gt;="&amp;Y$1)&gt;0,SUMIFS(Распис!$K$4:$K$300,Распис!$B$4:$B$300,$A24,Распис!$C$4:$C$300,"&lt;="&amp;Y$1,Распис!$D$4:$D$300,"&gt;="&amp;Y$1),SUMIF(База!$B$3:$B$305,$A24,База!$K$3:$K$152))</f>
        <v>3</v>
      </c>
      <c r="Z24" s="41" t="s">
        <v>23</v>
      </c>
      <c r="AA24" s="41">
        <f ca="1">IF(COUNTIFS(Распис!$B$4:$B$300,$A24,Распис!$C$4:$C$300,"&lt;="&amp;AA$1,Распис!$D$4:$D$300,"&gt;="&amp;AA$1)&gt;0,SUMIFS(Распис!$F$4:$F$300,Распис!$B$4:$B$300,$A24,Распис!$C$4:$C$300,"&lt;="&amp;AA$1,Распис!$D$4:$D$300,"&gt;="&amp;AA$1),SUMIF(База!$B$3:$B$305,$A24,База!$F$3:$F$152))</f>
        <v>6</v>
      </c>
      <c r="AB24" s="41">
        <f ca="1">IF(COUNTIFS(Распис!$B$4:$B$300,$A24,Распис!$C$4:$C$300,"&lt;="&amp;AB$1,Распис!$D$4:$D$300,"&gt;="&amp;AB$1)&gt;0,SUMIFS(Распис!$G$4:$G$300,Распис!$B$4:$B$300,$A24,Распис!$C$4:$C$300,"&lt;="&amp;AB$1,Распис!$D$4:$D$300,"&gt;="&amp;AB$1),SUMIF(База!$B$3:$B$305,$A24,База!$G$3:$G$152))</f>
        <v>6</v>
      </c>
      <c r="AC24" s="41">
        <f ca="1">IF(COUNTIFS(Распис!$B$4:$B$300,$A24,Распис!$C$4:$C$300,"&lt;="&amp;AC$1,Распис!$D$4:$D$300,"&gt;="&amp;AC$1)&gt;0,SUMIFS(Распис!$H$4:$H$300,Распис!$B$4:$B$300,$A24,Распис!$C$4:$C$300,"&lt;="&amp;AC$1,Распис!$D$4:$D$300,"&gt;="&amp;AC$1),SUMIF(База!$B$3:$B$305,$A24,База!$H$3:$H$152))</f>
        <v>0</v>
      </c>
      <c r="AD24" s="15"/>
      <c r="AE24" s="15"/>
      <c r="AF24" s="15"/>
      <c r="AG24" s="15">
        <f t="shared" ca="1" si="2"/>
        <v>96</v>
      </c>
      <c r="AH24" s="128">
        <f ca="1">AG24-SUMIFS(Распред!$G$4:$G$300,Распред!$B$4:$B$300,"февраль",Распред!$F$4:$F$300,A24)</f>
        <v>96</v>
      </c>
      <c r="AI24" s="128">
        <f ca="1">AH24+(COUNTIF(B24:AF24,"КД")+SUMIFS(Распред!$AH$4:$AH$300,Распред!$F$4:$F$300,A24,Распред!$B$4:$B$300,"февраль"))*4</f>
        <v>96</v>
      </c>
      <c r="AJ24" s="128">
        <f t="shared" ca="1" si="3"/>
        <v>0</v>
      </c>
      <c r="AK24" s="128">
        <f t="shared" ca="1" si="4"/>
        <v>96</v>
      </c>
      <c r="AL24" s="128">
        <f>SUMIFS(Распред!$K$4:$K$300,Распред!$B$4:$B$300,"февраль",Распред!$J$4:$J$300,A24)+SUMIFS(Распред!$M$4:$M$300,Распред!$B$4:$B$300,"февраль",Распред!$L$4:$L$300,A24)+SUMIFS(Распред!$O$4:$O$300,Распред!$B$4:$B$300,"февраль",Распред!$N$4:$N$300,A24)+SUMIFS(Распред!$Q$4:$Q$300,Распред!$B$4:$B$300,"февраль",Распред!$P$4:$P$300,A24)+SUMIFS(Распред!$S$4:$S$300,Распред!$B$4:$B$300,"февраль",Распред!$R$4:$R$300,A24)+SUMIFS(Распред!$U$4:$U$300,Распред!$B$4:$B$300,"февраль",Распред!$T$4:$T$300,A24)+SUMIFS(Распред!$W$4:$W$300,Распред!$B$4:$B$300,"февраль",Распред!$V$4:$V$300,A24)+SUMIFS(Распред!$Y$4:$Y$300,Распред!$B$4:$B$300,"февраль",Распред!$X$4:$X$300,A24)+SUMIFS(Распред!$AA$4:$AA$300,Распред!$B$4:$B$300,"февраль",Распред!$Z$4:$Z$300,A24)+SUMIFS(Распред!$AC$4:$AC$300,Распред!$B$4:$B$300,"февраль",Распред!$AB$4:$AB$300,A24)</f>
        <v>0</v>
      </c>
      <c r="AM24" s="128">
        <f t="shared" ca="1" si="5"/>
        <v>96</v>
      </c>
      <c r="AN24" s="128">
        <f t="shared" ca="1" si="9"/>
        <v>0</v>
      </c>
      <c r="AO24" s="128">
        <f t="shared" ca="1" si="6"/>
        <v>0</v>
      </c>
      <c r="AP24" s="128">
        <f>январь!AP24</f>
        <v>172000</v>
      </c>
      <c r="AQ24" s="128">
        <f t="shared" ca="1" si="7"/>
        <v>0</v>
      </c>
      <c r="AR24" s="15"/>
      <c r="AS24" s="208">
        <f t="shared" ca="1" si="8"/>
        <v>0</v>
      </c>
    </row>
    <row r="25" spans="1:53" x14ac:dyDescent="0.25">
      <c r="A25" s="207" t="str">
        <f>База!B25</f>
        <v>Сивоглаз Алексей</v>
      </c>
      <c r="B25" s="41">
        <f ca="1">IF(COUNTIFS(Распис!$B$4:$B$300,$A25,Распис!$C$4:$C$300,"&lt;="&amp;B$1,Распис!$D$4:$D$300,"&gt;="&amp;B$1)&gt;0,SUMIFS(Распис!$I$4:$I$300,Распис!$B$4:$B$300,$A25,Распис!$C$4:$C$300,"&lt;="&amp;B$1,Распис!$D$4:$D$300,"&gt;="&amp;B$1),SUMIF(База!$B$3:$B$305,$A25,База!$I$3:$I$152))</f>
        <v>4</v>
      </c>
      <c r="C25" s="41">
        <f ca="1">IF(COUNTIFS(Распис!$B$4:$B$300,$A25,Распис!$C$4:$C$300,"&lt;="&amp;C$1,Распис!$D$4:$D$300,"&gt;="&amp;C$1)&gt;0,SUMIFS(Распис!$J$4:$J$300,Распис!$B$4:$B$300,$A25,Распис!$C$4:$C$300,"&lt;="&amp;C$1,Распис!$D$4:$D$300,"&gt;="&amp;C$1),SUMIF(База!$B$3:$B$305,$A25,База!$J$3:$J$152))</f>
        <v>4</v>
      </c>
      <c r="D25" s="41">
        <f ca="1">IF(COUNTIFS(Распис!$B$4:$B$300,$A25,Распис!$C$4:$C$300,"&lt;="&amp;D$1,Распис!$D$4:$D$300,"&gt;="&amp;D$1)&gt;0,SUMIFS(Распис!$K$4:$K$300,Распис!$B$4:$B$300,$A25,Распис!$C$4:$C$300,"&lt;="&amp;D$1,Распис!$D$4:$D$300,"&gt;="&amp;D$1),SUMIF(База!$B$3:$B$305,$A25,База!$K$3:$K$152))</f>
        <v>6</v>
      </c>
      <c r="E25" s="41" t="s">
        <v>23</v>
      </c>
      <c r="F25" s="41">
        <f ca="1">IF(COUNTIFS(Распис!$B$4:$B$300,$A25,Распис!$C$4:$C$300,"&lt;="&amp;F$1,Распис!$D$4:$D$300,"&gt;="&amp;F$1)&gt;0,SUMIFS(Распис!$F$4:$F$300,Распис!$B$4:$B$300,$A25,Распис!$C$4:$C$300,"&lt;="&amp;F$1,Распис!$D$4:$D$300,"&gt;="&amp;F$1),SUMIF(База!$B$3:$B$305,$A25,База!$F$3:$F$152))</f>
        <v>6</v>
      </c>
      <c r="G25" s="41">
        <f ca="1">IF(COUNTIFS(Распис!$B$4:$B$300,$A25,Распис!$C$4:$C$300,"&lt;="&amp;G$1,Распис!$D$4:$D$300,"&gt;="&amp;G$1)&gt;0,SUMIFS(Распис!$G$4:$G$300,Распис!$B$4:$B$300,$A25,Распис!$C$4:$C$300,"&lt;="&amp;G$1,Распис!$D$4:$D$300,"&gt;="&amp;G$1),SUMIF(База!$B$3:$B$305,$A25,База!$G$3:$G$152))</f>
        <v>4</v>
      </c>
      <c r="H25" s="41">
        <f ca="1">IF(COUNTIFS(Распис!$B$4:$B$300,$A25,Распис!$C$4:$C$300,"&lt;="&amp;H$1,Распис!$D$4:$D$300,"&gt;="&amp;H$1)&gt;0,SUMIFS(Распис!$H$4:$H$300,Распис!$B$4:$B$300,$A25,Распис!$C$4:$C$300,"&lt;="&amp;H$1,Распис!$D$4:$D$300,"&gt;="&amp;H$1),SUMIF(База!$B$3:$B$305,$A25,База!$H$3:$H$152))</f>
        <v>0</v>
      </c>
      <c r="I25" s="41">
        <f ca="1">IF(COUNTIFS(Распис!$B$4:$B$300,$A25,Распис!$C$4:$C$300,"&lt;="&amp;I$1,Распис!$D$4:$D$300,"&gt;="&amp;I$1)&gt;0,SUMIFS(Распис!$I$4:$I$300,Распис!$B$4:$B$300,$A25,Распис!$C$4:$C$300,"&lt;="&amp;I$1,Распис!$D$4:$D$300,"&gt;="&amp;I$1),SUMIF(База!$B$3:$B$305,$A25,База!$I$3:$I$152))</f>
        <v>4</v>
      </c>
      <c r="J25" s="41">
        <f ca="1">IF(COUNTIFS(Распис!$B$4:$B$300,$A25,Распис!$C$4:$C$300,"&lt;="&amp;J$1,Распис!$D$4:$D$300,"&gt;="&amp;J$1)&gt;0,SUMIFS(Распис!$J$4:$J$300,Распис!$B$4:$B$300,$A25,Распис!$C$4:$C$300,"&lt;="&amp;J$1,Распис!$D$4:$D$300,"&gt;="&amp;J$1),SUMIF(База!$B$3:$B$305,$A25,База!$J$3:$J$152))</f>
        <v>4</v>
      </c>
      <c r="K25" s="41">
        <f ca="1">IF(COUNTIFS(Распис!$B$4:$B$300,$A25,Распис!$C$4:$C$300,"&lt;="&amp;K$1,Распис!$D$4:$D$300,"&gt;="&amp;K$1)&gt;0,SUMIFS(Распис!$K$4:$K$300,Распис!$B$4:$B$300,$A25,Распис!$C$4:$C$300,"&lt;="&amp;K$1,Распис!$D$4:$D$300,"&gt;="&amp;K$1),SUMIF(База!$B$3:$B$305,$A25,База!$K$3:$K$152))</f>
        <v>6</v>
      </c>
      <c r="L25" s="41" t="s">
        <v>23</v>
      </c>
      <c r="M25" s="41">
        <f ca="1">IF(COUNTIFS(Распис!$B$4:$B$300,$A25,Распис!$C$4:$C$300,"&lt;="&amp;M$1,Распис!$D$4:$D$300,"&gt;="&amp;M$1)&gt;0,SUMIFS(Распис!$F$4:$F$300,Распис!$B$4:$B$300,$A25,Распис!$C$4:$C$300,"&lt;="&amp;M$1,Распис!$D$4:$D$300,"&gt;="&amp;M$1),SUMIF(База!$B$3:$B$305,$A25,База!$F$3:$F$152))</f>
        <v>6</v>
      </c>
      <c r="N25" s="41">
        <f ca="1">IF(COUNTIFS(Распис!$B$4:$B$300,$A25,Распис!$C$4:$C$300,"&lt;="&amp;N$1,Распис!$D$4:$D$300,"&gt;="&amp;N$1)&gt;0,SUMIFS(Распис!$G$4:$G$300,Распис!$B$4:$B$300,$A25,Распис!$C$4:$C$300,"&lt;="&amp;N$1,Распис!$D$4:$D$300,"&gt;="&amp;N$1),SUMIF(База!$B$3:$B$305,$A25,База!$G$3:$G$152))</f>
        <v>4</v>
      </c>
      <c r="O25" s="41">
        <f ca="1">IF(COUNTIFS(Распис!$B$4:$B$300,$A25,Распис!$C$4:$C$300,"&lt;="&amp;O$1,Распис!$D$4:$D$300,"&gt;="&amp;O$1)&gt;0,SUMIFS(Распис!$H$4:$H$300,Распис!$B$4:$B$300,$A25,Распис!$C$4:$C$300,"&lt;="&amp;O$1,Распис!$D$4:$D$300,"&gt;="&amp;O$1),SUMIF(База!$B$3:$B$305,$A25,База!$H$3:$H$152))</f>
        <v>0</v>
      </c>
      <c r="P25" s="41">
        <f ca="1">IF(COUNTIFS(Распис!$B$4:$B$300,$A25,Распис!$C$4:$C$300,"&lt;="&amp;P$1,Распис!$D$4:$D$300,"&gt;="&amp;P$1)&gt;0,SUMIFS(Распис!$I$4:$I$300,Распис!$B$4:$B$300,$A25,Распис!$C$4:$C$300,"&lt;="&amp;P$1,Распис!$D$4:$D$300,"&gt;="&amp;P$1),SUMIF(База!$B$3:$B$305,$A25,База!$I$3:$I$152))</f>
        <v>4</v>
      </c>
      <c r="Q25" s="41">
        <f ca="1">IF(COUNTIFS(Распис!$B$4:$B$300,$A25,Распис!$C$4:$C$300,"&lt;="&amp;Q$1,Распис!$D$4:$D$300,"&gt;="&amp;Q$1)&gt;0,SUMIFS(Распис!$J$4:$J$300,Распис!$B$4:$B$300,$A25,Распис!$C$4:$C$300,"&lt;="&amp;Q$1,Распис!$D$4:$D$300,"&gt;="&amp;Q$1),SUMIF(База!$B$3:$B$305,$A25,База!$J$3:$J$152))</f>
        <v>4</v>
      </c>
      <c r="R25" s="41">
        <f ca="1">IF(COUNTIFS(Распис!$B$4:$B$300,$A25,Распис!$C$4:$C$300,"&lt;="&amp;R$1,Распис!$D$4:$D$300,"&gt;="&amp;R$1)&gt;0,SUMIFS(Распис!$K$4:$K$300,Распис!$B$4:$B$300,$A25,Распис!$C$4:$C$300,"&lt;="&amp;R$1,Распис!$D$4:$D$300,"&gt;="&amp;R$1),SUMIF(База!$B$3:$B$305,$A25,База!$K$3:$K$152))</f>
        <v>6</v>
      </c>
      <c r="S25" s="41" t="s">
        <v>23</v>
      </c>
      <c r="T25" s="41">
        <f ca="1">IF(COUNTIFS(Распис!$B$4:$B$300,$A25,Распис!$C$4:$C$300,"&lt;="&amp;T$1,Распис!$D$4:$D$300,"&gt;="&amp;T$1)&gt;0,SUMIFS(Распис!$F$4:$F$300,Распис!$B$4:$B$300,$A25,Распис!$C$4:$C$300,"&lt;="&amp;T$1,Распис!$D$4:$D$300,"&gt;="&amp;T$1),SUMIF(База!$B$3:$B$305,$A25,База!$F$3:$F$152))</f>
        <v>6</v>
      </c>
      <c r="U25" s="41">
        <f ca="1">IF(COUNTIFS(Распис!$B$4:$B$300,$A25,Распис!$C$4:$C$300,"&lt;="&amp;U$1,Распис!$D$4:$D$300,"&gt;="&amp;U$1)&gt;0,SUMIFS(Распис!$G$4:$G$300,Распис!$B$4:$B$300,$A25,Распис!$C$4:$C$300,"&lt;="&amp;U$1,Распис!$D$4:$D$300,"&gt;="&amp;U$1),SUMIF(База!$B$3:$B$305,$A25,База!$G$3:$G$152))</f>
        <v>4</v>
      </c>
      <c r="V25" s="41">
        <f ca="1">IF(COUNTIFS(Распис!$B$4:$B$300,$A25,Распис!$C$4:$C$300,"&lt;="&amp;V$1,Распис!$D$4:$D$300,"&gt;="&amp;V$1)&gt;0,SUMIFS(Распис!$H$4:$H$300,Распис!$B$4:$B$300,$A25,Распис!$C$4:$C$300,"&lt;="&amp;V$1,Распис!$D$4:$D$300,"&gt;="&amp;V$1),SUMIF(База!$B$3:$B$305,$A25,База!$H$3:$H$152))</f>
        <v>0</v>
      </c>
      <c r="W25" s="41">
        <f ca="1">IF(COUNTIFS(Распис!$B$4:$B$300,$A25,Распис!$C$4:$C$300,"&lt;="&amp;W$1,Распис!$D$4:$D$300,"&gt;="&amp;W$1)&gt;0,SUMIFS(Распис!$I$4:$I$300,Распис!$B$4:$B$300,$A25,Распис!$C$4:$C$300,"&lt;="&amp;W$1,Распис!$D$4:$D$300,"&gt;="&amp;W$1),SUMIF(База!$B$3:$B$305,$A25,База!$I$3:$I$152))</f>
        <v>4</v>
      </c>
      <c r="X25" s="41">
        <f ca="1">IF(COUNTIFS(Распис!$B$4:$B$300,$A25,Распис!$C$4:$C$300,"&lt;="&amp;X$1,Распис!$D$4:$D$300,"&gt;="&amp;X$1)&gt;0,SUMIFS(Распис!$J$4:$J$300,Распис!$B$4:$B$300,$A25,Распис!$C$4:$C$300,"&lt;="&amp;X$1,Распис!$D$4:$D$300,"&gt;="&amp;X$1),SUMIF(База!$B$3:$B$305,$A25,База!$J$3:$J$152))</f>
        <v>4</v>
      </c>
      <c r="Y25" s="41">
        <f ca="1">IF(COUNTIFS(Распис!$B$4:$B$300,$A25,Распис!$C$4:$C$300,"&lt;="&amp;Y$1,Распис!$D$4:$D$300,"&gt;="&amp;Y$1)&gt;0,SUMIFS(Распис!$K$4:$K$300,Распис!$B$4:$B$300,$A25,Распис!$C$4:$C$300,"&lt;="&amp;Y$1,Распис!$D$4:$D$300,"&gt;="&amp;Y$1),SUMIF(База!$B$3:$B$305,$A25,База!$K$3:$K$152))</f>
        <v>6</v>
      </c>
      <c r="Z25" s="41" t="s">
        <v>23</v>
      </c>
      <c r="AA25" s="41">
        <f ca="1">IF(COUNTIFS(Распис!$B$4:$B$300,$A25,Распис!$C$4:$C$300,"&lt;="&amp;AA$1,Распис!$D$4:$D$300,"&gt;="&amp;AA$1)&gt;0,SUMIFS(Распис!$F$4:$F$300,Распис!$B$4:$B$300,$A25,Распис!$C$4:$C$300,"&lt;="&amp;AA$1,Распис!$D$4:$D$300,"&gt;="&amp;AA$1),SUMIF(База!$B$3:$B$305,$A25,База!$F$3:$F$152))</f>
        <v>6</v>
      </c>
      <c r="AB25" s="41">
        <f ca="1">IF(COUNTIFS(Распис!$B$4:$B$300,$A25,Распис!$C$4:$C$300,"&lt;="&amp;AB$1,Распис!$D$4:$D$300,"&gt;="&amp;AB$1)&gt;0,SUMIFS(Распис!$G$4:$G$300,Распис!$B$4:$B$300,$A25,Распис!$C$4:$C$300,"&lt;="&amp;AB$1,Распис!$D$4:$D$300,"&gt;="&amp;AB$1),SUMIF(База!$B$3:$B$305,$A25,База!$G$3:$G$152))</f>
        <v>4</v>
      </c>
      <c r="AC25" s="41">
        <f ca="1">IF(COUNTIFS(Распис!$B$4:$B$300,$A25,Распис!$C$4:$C$300,"&lt;="&amp;AC$1,Распис!$D$4:$D$300,"&gt;="&amp;AC$1)&gt;0,SUMIFS(Распис!$H$4:$H$300,Распис!$B$4:$B$300,$A25,Распис!$C$4:$C$300,"&lt;="&amp;AC$1,Распис!$D$4:$D$300,"&gt;="&amp;AC$1),SUMIF(База!$B$3:$B$305,$A25,База!$H$3:$H$152))</f>
        <v>0</v>
      </c>
      <c r="AD25" s="15"/>
      <c r="AE25" s="15"/>
      <c r="AF25" s="15"/>
      <c r="AG25" s="15">
        <f t="shared" ca="1" si="2"/>
        <v>96</v>
      </c>
      <c r="AH25" s="128">
        <f ca="1">AG25-SUMIFS(Распред!$G$4:$G$300,Распред!$B$4:$B$300,"февраль",Распред!$F$4:$F$300,A25)</f>
        <v>96</v>
      </c>
      <c r="AI25" s="128">
        <f ca="1">AH25+(COUNTIF(B25:AF25,"КД")+SUMIFS(Распред!$AH$4:$AH$300,Распред!$F$4:$F$300,A25,Распред!$B$4:$B$300,"февраль"))*4</f>
        <v>96</v>
      </c>
      <c r="AJ25" s="128">
        <f t="shared" ca="1" si="3"/>
        <v>0</v>
      </c>
      <c r="AK25" s="128">
        <f t="shared" ca="1" si="4"/>
        <v>96</v>
      </c>
      <c r="AL25" s="128">
        <f>SUMIFS(Распред!$K$4:$K$300,Распред!$B$4:$B$300,"февраль",Распред!$J$4:$J$300,A25)+SUMIFS(Распред!$M$4:$M$300,Распред!$B$4:$B$300,"февраль",Распред!$L$4:$L$300,A25)+SUMIFS(Распред!$O$4:$O$300,Распред!$B$4:$B$300,"февраль",Распред!$N$4:$N$300,A25)+SUMIFS(Распред!$Q$4:$Q$300,Распред!$B$4:$B$300,"февраль",Распред!$P$4:$P$300,A25)+SUMIFS(Распред!$S$4:$S$300,Распред!$B$4:$B$300,"февраль",Распред!$R$4:$R$300,A25)+SUMIFS(Распред!$U$4:$U$300,Распред!$B$4:$B$300,"февраль",Распред!$T$4:$T$300,A25)+SUMIFS(Распред!$W$4:$W$300,Распред!$B$4:$B$300,"февраль",Распред!$V$4:$V$300,A25)+SUMIFS(Распред!$Y$4:$Y$300,Распред!$B$4:$B$300,"февраль",Распред!$X$4:$X$300,A25)+SUMIFS(Распред!$AA$4:$AA$300,Распред!$B$4:$B$300,"февраль",Распред!$Z$4:$Z$300,A25)+SUMIFS(Распред!$AC$4:$AC$300,Распред!$B$4:$B$300,"февраль",Распред!$AB$4:$AB$300,A25)</f>
        <v>0</v>
      </c>
      <c r="AM25" s="128">
        <f t="shared" ca="1" si="5"/>
        <v>96</v>
      </c>
      <c r="AN25" s="128">
        <f t="shared" ca="1" si="9"/>
        <v>0</v>
      </c>
      <c r="AO25" s="128">
        <f t="shared" ca="1" si="6"/>
        <v>0</v>
      </c>
      <c r="AP25" s="128">
        <f>январь!AP25</f>
        <v>286000</v>
      </c>
      <c r="AQ25" s="128">
        <f t="shared" ca="1" si="7"/>
        <v>0</v>
      </c>
      <c r="AR25" s="15"/>
      <c r="AS25" s="208">
        <f t="shared" ca="1" si="8"/>
        <v>0</v>
      </c>
    </row>
    <row r="26" spans="1:53" x14ac:dyDescent="0.25">
      <c r="A26" s="207" t="str">
        <f>База!B26</f>
        <v>Джуматаев Эмиль</v>
      </c>
      <c r="B26" s="41">
        <f ca="1">IF(COUNTIFS(Распис!$B$4:$B$300,$A26,Распис!$C$4:$C$300,"&lt;="&amp;B$1,Распис!$D$4:$D$300,"&gt;="&amp;B$1)&gt;0,SUMIFS(Распис!$I$4:$I$300,Распис!$B$4:$B$300,$A26,Распис!$C$4:$C$300,"&lt;="&amp;B$1,Распис!$D$4:$D$300,"&gt;="&amp;B$1),SUMIF(База!$B$3:$B$305,$A26,База!$I$3:$I$152))</f>
        <v>5</v>
      </c>
      <c r="C26" s="41">
        <f ca="1">IF(COUNTIFS(Распис!$B$4:$B$300,$A26,Распис!$C$4:$C$300,"&lt;="&amp;C$1,Распис!$D$4:$D$300,"&gt;="&amp;C$1)&gt;0,SUMIFS(Распис!$J$4:$J$300,Распис!$B$4:$B$300,$A26,Распис!$C$4:$C$300,"&lt;="&amp;C$1,Распис!$D$4:$D$300,"&gt;="&amp;C$1),SUMIF(База!$B$3:$B$305,$A26,База!$J$3:$J$152))</f>
        <v>6</v>
      </c>
      <c r="D26" s="41">
        <f ca="1">IF(COUNTIFS(Распис!$B$4:$B$300,$A26,Распис!$C$4:$C$300,"&lt;="&amp;D$1,Распис!$D$4:$D$300,"&gt;="&amp;D$1)&gt;0,SUMIFS(Распис!$K$4:$K$300,Распис!$B$4:$B$300,$A26,Распис!$C$4:$C$300,"&lt;="&amp;D$1,Распис!$D$4:$D$300,"&gt;="&amp;D$1),SUMIF(База!$B$3:$B$305,$A26,База!$K$3:$K$152))</f>
        <v>3</v>
      </c>
      <c r="E26" s="41" t="s">
        <v>23</v>
      </c>
      <c r="F26" s="41">
        <f ca="1">IF(COUNTIFS(Распис!$B$4:$B$300,$A26,Распис!$C$4:$C$300,"&lt;="&amp;F$1,Распис!$D$4:$D$300,"&gt;="&amp;F$1)&gt;0,SUMIFS(Распис!$F$4:$F$300,Распис!$B$4:$B$300,$A26,Распис!$C$4:$C$300,"&lt;="&amp;F$1,Распис!$D$4:$D$300,"&gt;="&amp;F$1),SUMIF(База!$B$3:$B$305,$A26,База!$F$3:$F$152))</f>
        <v>5</v>
      </c>
      <c r="G26" s="41">
        <f ca="1">IF(COUNTIFS(Распис!$B$4:$B$300,$A26,Распис!$C$4:$C$300,"&lt;="&amp;G$1,Распис!$D$4:$D$300,"&gt;="&amp;G$1)&gt;0,SUMIFS(Распис!$G$4:$G$300,Распис!$B$4:$B$300,$A26,Распис!$C$4:$C$300,"&lt;="&amp;G$1,Распис!$D$4:$D$300,"&gt;="&amp;G$1),SUMIF(База!$B$3:$B$305,$A26,База!$G$3:$G$152))</f>
        <v>5</v>
      </c>
      <c r="H26" s="41">
        <f ca="1">IF(COUNTIFS(Распис!$B$4:$B$300,$A26,Распис!$C$4:$C$300,"&lt;="&amp;H$1,Распис!$D$4:$D$300,"&gt;="&amp;H$1)&gt;0,SUMIFS(Распис!$H$4:$H$300,Распис!$B$4:$B$300,$A26,Распис!$C$4:$C$300,"&lt;="&amp;H$1,Распис!$D$4:$D$300,"&gt;="&amp;H$1),SUMIF(База!$B$3:$B$305,$A26,База!$H$3:$H$152))</f>
        <v>0</v>
      </c>
      <c r="I26" s="41">
        <f ca="1">IF(COUNTIFS(Распис!$B$4:$B$300,$A26,Распис!$C$4:$C$300,"&lt;="&amp;I$1,Распис!$D$4:$D$300,"&gt;="&amp;I$1)&gt;0,SUMIFS(Распис!$I$4:$I$300,Распис!$B$4:$B$300,$A26,Распис!$C$4:$C$300,"&lt;="&amp;I$1,Распис!$D$4:$D$300,"&gt;="&amp;I$1),SUMIF(База!$B$3:$B$305,$A26,База!$I$3:$I$152))</f>
        <v>5</v>
      </c>
      <c r="J26" s="41">
        <f ca="1">IF(COUNTIFS(Распис!$B$4:$B$300,$A26,Распис!$C$4:$C$300,"&lt;="&amp;J$1,Распис!$D$4:$D$300,"&gt;="&amp;J$1)&gt;0,SUMIFS(Распис!$J$4:$J$300,Распис!$B$4:$B$300,$A26,Распис!$C$4:$C$300,"&lt;="&amp;J$1,Распис!$D$4:$D$300,"&gt;="&amp;J$1),SUMIF(База!$B$3:$B$305,$A26,База!$J$3:$J$152))</f>
        <v>6</v>
      </c>
      <c r="K26" s="41">
        <f ca="1">IF(COUNTIFS(Распис!$B$4:$B$300,$A26,Распис!$C$4:$C$300,"&lt;="&amp;K$1,Распис!$D$4:$D$300,"&gt;="&amp;K$1)&gt;0,SUMIFS(Распис!$K$4:$K$300,Распис!$B$4:$B$300,$A26,Распис!$C$4:$C$300,"&lt;="&amp;K$1,Распис!$D$4:$D$300,"&gt;="&amp;K$1),SUMIF(База!$B$3:$B$305,$A26,База!$K$3:$K$152))</f>
        <v>3</v>
      </c>
      <c r="L26" s="41" t="s">
        <v>23</v>
      </c>
      <c r="M26" s="41">
        <f ca="1">IF(COUNTIFS(Распис!$B$4:$B$300,$A26,Распис!$C$4:$C$300,"&lt;="&amp;M$1,Распис!$D$4:$D$300,"&gt;="&amp;M$1)&gt;0,SUMIFS(Распис!$F$4:$F$300,Распис!$B$4:$B$300,$A26,Распис!$C$4:$C$300,"&lt;="&amp;M$1,Распис!$D$4:$D$300,"&gt;="&amp;M$1),SUMIF(База!$B$3:$B$305,$A26,База!$F$3:$F$152))</f>
        <v>5</v>
      </c>
      <c r="N26" s="41">
        <f ca="1">IF(COUNTIFS(Распис!$B$4:$B$300,$A26,Распис!$C$4:$C$300,"&lt;="&amp;N$1,Распис!$D$4:$D$300,"&gt;="&amp;N$1)&gt;0,SUMIFS(Распис!$G$4:$G$300,Распис!$B$4:$B$300,$A26,Распис!$C$4:$C$300,"&lt;="&amp;N$1,Распис!$D$4:$D$300,"&gt;="&amp;N$1),SUMIF(База!$B$3:$B$305,$A26,База!$G$3:$G$152))</f>
        <v>5</v>
      </c>
      <c r="O26" s="41">
        <f ca="1">IF(COUNTIFS(Распис!$B$4:$B$300,$A26,Распис!$C$4:$C$300,"&lt;="&amp;O$1,Распис!$D$4:$D$300,"&gt;="&amp;O$1)&gt;0,SUMIFS(Распис!$H$4:$H$300,Распис!$B$4:$B$300,$A26,Распис!$C$4:$C$300,"&lt;="&amp;O$1,Распис!$D$4:$D$300,"&gt;="&amp;O$1),SUMIF(База!$B$3:$B$305,$A26,База!$H$3:$H$152))</f>
        <v>0</v>
      </c>
      <c r="P26" s="41">
        <f ca="1">IF(COUNTIFS(Распис!$B$4:$B$300,$A26,Распис!$C$4:$C$300,"&lt;="&amp;P$1,Распис!$D$4:$D$300,"&gt;="&amp;P$1)&gt;0,SUMIFS(Распис!$I$4:$I$300,Распис!$B$4:$B$300,$A26,Распис!$C$4:$C$300,"&lt;="&amp;P$1,Распис!$D$4:$D$300,"&gt;="&amp;P$1),SUMIF(База!$B$3:$B$305,$A26,База!$I$3:$I$152))</f>
        <v>5</v>
      </c>
      <c r="Q26" s="41">
        <f ca="1">IF(COUNTIFS(Распис!$B$4:$B$300,$A26,Распис!$C$4:$C$300,"&lt;="&amp;Q$1,Распис!$D$4:$D$300,"&gt;="&amp;Q$1)&gt;0,SUMIFS(Распис!$J$4:$J$300,Распис!$B$4:$B$300,$A26,Распис!$C$4:$C$300,"&lt;="&amp;Q$1,Распис!$D$4:$D$300,"&gt;="&amp;Q$1),SUMIF(База!$B$3:$B$305,$A26,База!$J$3:$J$152))</f>
        <v>6</v>
      </c>
      <c r="R26" s="41">
        <f ca="1">IF(COUNTIFS(Распис!$B$4:$B$300,$A26,Распис!$C$4:$C$300,"&lt;="&amp;R$1,Распис!$D$4:$D$300,"&gt;="&amp;R$1)&gt;0,SUMIFS(Распис!$K$4:$K$300,Распис!$B$4:$B$300,$A26,Распис!$C$4:$C$300,"&lt;="&amp;R$1,Распис!$D$4:$D$300,"&gt;="&amp;R$1),SUMIF(База!$B$3:$B$305,$A26,База!$K$3:$K$152))</f>
        <v>3</v>
      </c>
      <c r="S26" s="41" t="s">
        <v>23</v>
      </c>
      <c r="T26" s="41">
        <f ca="1">IF(COUNTIFS(Распис!$B$4:$B$300,$A26,Распис!$C$4:$C$300,"&lt;="&amp;T$1,Распис!$D$4:$D$300,"&gt;="&amp;T$1)&gt;0,SUMIFS(Распис!$F$4:$F$300,Распис!$B$4:$B$300,$A26,Распис!$C$4:$C$300,"&lt;="&amp;T$1,Распис!$D$4:$D$300,"&gt;="&amp;T$1),SUMIF(База!$B$3:$B$305,$A26,База!$F$3:$F$152))</f>
        <v>5</v>
      </c>
      <c r="U26" s="41">
        <f ca="1">IF(COUNTIFS(Распис!$B$4:$B$300,$A26,Распис!$C$4:$C$300,"&lt;="&amp;U$1,Распис!$D$4:$D$300,"&gt;="&amp;U$1)&gt;0,SUMIFS(Распис!$G$4:$G$300,Распис!$B$4:$B$300,$A26,Распис!$C$4:$C$300,"&lt;="&amp;U$1,Распис!$D$4:$D$300,"&gt;="&amp;U$1),SUMIF(База!$B$3:$B$305,$A26,База!$G$3:$G$152))</f>
        <v>5</v>
      </c>
      <c r="V26" s="41">
        <f ca="1">IF(COUNTIFS(Распис!$B$4:$B$300,$A26,Распис!$C$4:$C$300,"&lt;="&amp;V$1,Распис!$D$4:$D$300,"&gt;="&amp;V$1)&gt;0,SUMIFS(Распис!$H$4:$H$300,Распис!$B$4:$B$300,$A26,Распис!$C$4:$C$300,"&lt;="&amp;V$1,Распис!$D$4:$D$300,"&gt;="&amp;V$1),SUMIF(База!$B$3:$B$305,$A26,База!$H$3:$H$152))</f>
        <v>0</v>
      </c>
      <c r="W26" s="41">
        <f ca="1">IF(COUNTIFS(Распис!$B$4:$B$300,$A26,Распис!$C$4:$C$300,"&lt;="&amp;W$1,Распис!$D$4:$D$300,"&gt;="&amp;W$1)&gt;0,SUMIFS(Распис!$I$4:$I$300,Распис!$B$4:$B$300,$A26,Распис!$C$4:$C$300,"&lt;="&amp;W$1,Распис!$D$4:$D$300,"&gt;="&amp;W$1),SUMIF(База!$B$3:$B$305,$A26,База!$I$3:$I$152))</f>
        <v>5</v>
      </c>
      <c r="X26" s="41">
        <f ca="1">IF(COUNTIFS(Распис!$B$4:$B$300,$A26,Распис!$C$4:$C$300,"&lt;="&amp;X$1,Распис!$D$4:$D$300,"&gt;="&amp;X$1)&gt;0,SUMIFS(Распис!$J$4:$J$300,Распис!$B$4:$B$300,$A26,Распис!$C$4:$C$300,"&lt;="&amp;X$1,Распис!$D$4:$D$300,"&gt;="&amp;X$1),SUMIF(База!$B$3:$B$305,$A26,База!$J$3:$J$152))</f>
        <v>6</v>
      </c>
      <c r="Y26" s="41">
        <f ca="1">IF(COUNTIFS(Распис!$B$4:$B$300,$A26,Распис!$C$4:$C$300,"&lt;="&amp;Y$1,Распис!$D$4:$D$300,"&gt;="&amp;Y$1)&gt;0,SUMIFS(Распис!$K$4:$K$300,Распис!$B$4:$B$300,$A26,Распис!$C$4:$C$300,"&lt;="&amp;Y$1,Распис!$D$4:$D$300,"&gt;="&amp;Y$1),SUMIF(База!$B$3:$B$305,$A26,База!$K$3:$K$152))</f>
        <v>3</v>
      </c>
      <c r="Z26" s="41" t="s">
        <v>23</v>
      </c>
      <c r="AA26" s="41">
        <f ca="1">IF(COUNTIFS(Распис!$B$4:$B$300,$A26,Распис!$C$4:$C$300,"&lt;="&amp;AA$1,Распис!$D$4:$D$300,"&gt;="&amp;AA$1)&gt;0,SUMIFS(Распис!$F$4:$F$300,Распис!$B$4:$B$300,$A26,Распис!$C$4:$C$300,"&lt;="&amp;AA$1,Распис!$D$4:$D$300,"&gt;="&amp;AA$1),SUMIF(База!$B$3:$B$305,$A26,База!$F$3:$F$152))</f>
        <v>5</v>
      </c>
      <c r="AB26" s="41">
        <f ca="1">IF(COUNTIFS(Распис!$B$4:$B$300,$A26,Распис!$C$4:$C$300,"&lt;="&amp;AB$1,Распис!$D$4:$D$300,"&gt;="&amp;AB$1)&gt;0,SUMIFS(Распис!$G$4:$G$300,Распис!$B$4:$B$300,$A26,Распис!$C$4:$C$300,"&lt;="&amp;AB$1,Распис!$D$4:$D$300,"&gt;="&amp;AB$1),SUMIF(База!$B$3:$B$305,$A26,База!$G$3:$G$152))</f>
        <v>5</v>
      </c>
      <c r="AC26" s="41">
        <f ca="1">IF(COUNTIFS(Распис!$B$4:$B$300,$A26,Распис!$C$4:$C$300,"&lt;="&amp;AC$1,Распис!$D$4:$D$300,"&gt;="&amp;AC$1)&gt;0,SUMIFS(Распис!$H$4:$H$300,Распис!$B$4:$B$300,$A26,Распис!$C$4:$C$300,"&lt;="&amp;AC$1,Распис!$D$4:$D$300,"&gt;="&amp;AC$1),SUMIF(База!$B$3:$B$305,$A26,База!$H$3:$H$152))</f>
        <v>0</v>
      </c>
      <c r="AD26" s="15"/>
      <c r="AE26" s="15"/>
      <c r="AF26" s="15"/>
      <c r="AG26" s="15">
        <f t="shared" ca="1" si="2"/>
        <v>96</v>
      </c>
      <c r="AH26" s="128">
        <f ca="1">AG26-SUMIFS(Распред!$G$4:$G$300,Распред!$B$4:$B$300,"февраль",Распред!$F$4:$F$300,A26)</f>
        <v>96</v>
      </c>
      <c r="AI26" s="128">
        <f ca="1">AH26+(COUNTIF(B26:AF26,"КД")+SUMIFS(Распред!$AH$4:$AH$300,Распред!$F$4:$F$300,A26,Распред!$B$4:$B$300,"февраль"))*4</f>
        <v>96</v>
      </c>
      <c r="AJ26" s="128">
        <f t="shared" ca="1" si="3"/>
        <v>0</v>
      </c>
      <c r="AK26" s="128">
        <f t="shared" ca="1" si="4"/>
        <v>96</v>
      </c>
      <c r="AL26" s="128">
        <f>SUMIFS(Распред!$K$4:$K$300,Распред!$B$4:$B$300,"февраль",Распред!$J$4:$J$300,A26)+SUMIFS(Распред!$M$4:$M$300,Распред!$B$4:$B$300,"февраль",Распред!$L$4:$L$300,A26)+SUMIFS(Распред!$O$4:$O$300,Распред!$B$4:$B$300,"февраль",Распред!$N$4:$N$300,A26)+SUMIFS(Распред!$Q$4:$Q$300,Распред!$B$4:$B$300,"февраль",Распред!$P$4:$P$300,A26)+SUMIFS(Распред!$S$4:$S$300,Распред!$B$4:$B$300,"февраль",Распред!$R$4:$R$300,A26)+SUMIFS(Распред!$U$4:$U$300,Распред!$B$4:$B$300,"февраль",Распред!$T$4:$T$300,A26)+SUMIFS(Распред!$W$4:$W$300,Распред!$B$4:$B$300,"февраль",Распред!$V$4:$V$300,A26)+SUMIFS(Распред!$Y$4:$Y$300,Распред!$B$4:$B$300,"февраль",Распред!$X$4:$X$300,A26)+SUMIFS(Распред!$AA$4:$AA$300,Распред!$B$4:$B$300,"февраль",Распред!$Z$4:$Z$300,A26)+SUMIFS(Распред!$AC$4:$AC$300,Распред!$B$4:$B$300,"февраль",Распред!$AB$4:$AB$300,A26)</f>
        <v>2</v>
      </c>
      <c r="AM26" s="128">
        <f t="shared" ca="1" si="5"/>
        <v>98</v>
      </c>
      <c r="AN26" s="128">
        <f t="shared" ca="1" si="9"/>
        <v>2</v>
      </c>
      <c r="AO26" s="128">
        <f t="shared" ca="1" si="6"/>
        <v>2</v>
      </c>
      <c r="AP26" s="128">
        <f>январь!AP26</f>
        <v>286000</v>
      </c>
      <c r="AQ26" s="128">
        <f t="shared" ca="1" si="7"/>
        <v>5720</v>
      </c>
      <c r="AR26" s="15"/>
      <c r="AS26" s="208">
        <f t="shared" ca="1" si="8"/>
        <v>5720</v>
      </c>
    </row>
    <row r="27" spans="1:53" x14ac:dyDescent="0.25">
      <c r="A27" s="207" t="str">
        <f>База!B27</f>
        <v>Шаймарден К.</v>
      </c>
      <c r="B27" s="41">
        <f ca="1">IF(COUNTIFS(Распис!$B$4:$B$300,$A27,Распис!$C$4:$C$300,"&lt;="&amp;B$1,Распис!$D$4:$D$300,"&gt;="&amp;B$1)&gt;0,SUMIFS(Распис!$I$4:$I$300,Распис!$B$4:$B$300,$A27,Распис!$C$4:$C$300,"&lt;="&amp;B$1,Распис!$D$4:$D$300,"&gt;="&amp;B$1),SUMIF(База!$B$3:$B$305,$A27,База!$I$3:$I$152))</f>
        <v>4</v>
      </c>
      <c r="C27" s="41">
        <f ca="1">IF(COUNTIFS(Распис!$B$4:$B$300,$A27,Распис!$C$4:$C$300,"&lt;="&amp;C$1,Распис!$D$4:$D$300,"&gt;="&amp;C$1)&gt;0,SUMIFS(Распис!$J$4:$J$300,Распис!$B$4:$B$300,$A27,Распис!$C$4:$C$300,"&lt;="&amp;C$1,Распис!$D$4:$D$300,"&gt;="&amp;C$1),SUMIF(База!$B$3:$B$305,$A27,База!$J$3:$J$152))</f>
        <v>5</v>
      </c>
      <c r="D27" s="41">
        <f ca="1">IF(COUNTIFS(Распис!$B$4:$B$300,$A27,Распис!$C$4:$C$300,"&lt;="&amp;D$1,Распис!$D$4:$D$300,"&gt;="&amp;D$1)&gt;0,SUMIFS(Распис!$K$4:$K$300,Распис!$B$4:$B$300,$A27,Распис!$C$4:$C$300,"&lt;="&amp;D$1,Распис!$D$4:$D$300,"&gt;="&amp;D$1),SUMIF(База!$B$3:$B$305,$A27,База!$K$3:$K$152))</f>
        <v>6</v>
      </c>
      <c r="E27" s="41" t="s">
        <v>23</v>
      </c>
      <c r="F27" s="41">
        <f ca="1">IF(COUNTIFS(Распис!$B$4:$B$300,$A27,Распис!$C$4:$C$300,"&lt;="&amp;F$1,Распис!$D$4:$D$300,"&gt;="&amp;F$1)&gt;0,SUMIFS(Распис!$F$4:$F$300,Распис!$B$4:$B$300,$A27,Распис!$C$4:$C$300,"&lt;="&amp;F$1,Распис!$D$4:$D$300,"&gt;="&amp;F$1),SUMIF(База!$B$3:$B$305,$A27,База!$F$3:$F$152))</f>
        <v>5</v>
      </c>
      <c r="G27" s="41">
        <f ca="1">IF(COUNTIFS(Распис!$B$4:$B$300,$A27,Распис!$C$4:$C$300,"&lt;="&amp;G$1,Распис!$D$4:$D$300,"&gt;="&amp;G$1)&gt;0,SUMIFS(Распис!$G$4:$G$300,Распис!$B$4:$B$300,$A27,Распис!$C$4:$C$300,"&lt;="&amp;G$1,Распис!$D$4:$D$300,"&gt;="&amp;G$1),SUMIF(База!$B$3:$B$305,$A27,База!$G$3:$G$152))</f>
        <v>4</v>
      </c>
      <c r="H27" s="41">
        <f ca="1">IF(COUNTIFS(Распис!$B$4:$B$300,$A27,Распис!$C$4:$C$300,"&lt;="&amp;H$1,Распис!$D$4:$D$300,"&gt;="&amp;H$1)&gt;0,SUMIFS(Распис!$H$4:$H$300,Распис!$B$4:$B$300,$A27,Распис!$C$4:$C$300,"&lt;="&amp;H$1,Распис!$D$4:$D$300,"&gt;="&amp;H$1),SUMIF(База!$B$3:$B$305,$A27,База!$H$3:$H$152))</f>
        <v>0</v>
      </c>
      <c r="I27" s="41">
        <f ca="1">IF(COUNTIFS(Распис!$B$4:$B$300,$A27,Распис!$C$4:$C$300,"&lt;="&amp;I$1,Распис!$D$4:$D$300,"&gt;="&amp;I$1)&gt;0,SUMIFS(Распис!$I$4:$I$300,Распис!$B$4:$B$300,$A27,Распис!$C$4:$C$300,"&lt;="&amp;I$1,Распис!$D$4:$D$300,"&gt;="&amp;I$1),SUMIF(База!$B$3:$B$305,$A27,База!$I$3:$I$152))</f>
        <v>4</v>
      </c>
      <c r="J27" s="41">
        <f ca="1">IF(COUNTIFS(Распис!$B$4:$B$300,$A27,Распис!$C$4:$C$300,"&lt;="&amp;J$1,Распис!$D$4:$D$300,"&gt;="&amp;J$1)&gt;0,SUMIFS(Распис!$J$4:$J$300,Распис!$B$4:$B$300,$A27,Распис!$C$4:$C$300,"&lt;="&amp;J$1,Распис!$D$4:$D$300,"&gt;="&amp;J$1),SUMIF(База!$B$3:$B$305,$A27,База!$J$3:$J$152))</f>
        <v>5</v>
      </c>
      <c r="K27" s="41">
        <f ca="1">IF(COUNTIFS(Распис!$B$4:$B$300,$A27,Распис!$C$4:$C$300,"&lt;="&amp;K$1,Распис!$D$4:$D$300,"&gt;="&amp;K$1)&gt;0,SUMIFS(Распис!$K$4:$K$300,Распис!$B$4:$B$300,$A27,Распис!$C$4:$C$300,"&lt;="&amp;K$1,Распис!$D$4:$D$300,"&gt;="&amp;K$1),SUMIF(База!$B$3:$B$305,$A27,База!$K$3:$K$152))</f>
        <v>6</v>
      </c>
      <c r="L27" s="41" t="s">
        <v>23</v>
      </c>
      <c r="M27" s="41">
        <f ca="1">IF(COUNTIFS(Распис!$B$4:$B$300,$A27,Распис!$C$4:$C$300,"&lt;="&amp;M$1,Распис!$D$4:$D$300,"&gt;="&amp;M$1)&gt;0,SUMIFS(Распис!$F$4:$F$300,Распис!$B$4:$B$300,$A27,Распис!$C$4:$C$300,"&lt;="&amp;M$1,Распис!$D$4:$D$300,"&gt;="&amp;M$1),SUMIF(База!$B$3:$B$305,$A27,База!$F$3:$F$152))</f>
        <v>5</v>
      </c>
      <c r="N27" s="41">
        <f ca="1">IF(COUNTIFS(Распис!$B$4:$B$300,$A27,Распис!$C$4:$C$300,"&lt;="&amp;N$1,Распис!$D$4:$D$300,"&gt;="&amp;N$1)&gt;0,SUMIFS(Распис!$G$4:$G$300,Распис!$B$4:$B$300,$A27,Распис!$C$4:$C$300,"&lt;="&amp;N$1,Распис!$D$4:$D$300,"&gt;="&amp;N$1),SUMIF(База!$B$3:$B$305,$A27,База!$G$3:$G$152))</f>
        <v>4</v>
      </c>
      <c r="O27" s="41">
        <f ca="1">IF(COUNTIFS(Распис!$B$4:$B$300,$A27,Распис!$C$4:$C$300,"&lt;="&amp;O$1,Распис!$D$4:$D$300,"&gt;="&amp;O$1)&gt;0,SUMIFS(Распис!$H$4:$H$300,Распис!$B$4:$B$300,$A27,Распис!$C$4:$C$300,"&lt;="&amp;O$1,Распис!$D$4:$D$300,"&gt;="&amp;O$1),SUMIF(База!$B$3:$B$305,$A27,База!$H$3:$H$152))</f>
        <v>0</v>
      </c>
      <c r="P27" s="41">
        <f ca="1">IF(COUNTIFS(Распис!$B$4:$B$300,$A27,Распис!$C$4:$C$300,"&lt;="&amp;P$1,Распис!$D$4:$D$300,"&gt;="&amp;P$1)&gt;0,SUMIFS(Распис!$I$4:$I$300,Распис!$B$4:$B$300,$A27,Распис!$C$4:$C$300,"&lt;="&amp;P$1,Распис!$D$4:$D$300,"&gt;="&amp;P$1),SUMIF(База!$B$3:$B$305,$A27,База!$I$3:$I$152))</f>
        <v>4</v>
      </c>
      <c r="Q27" s="41">
        <f ca="1">IF(COUNTIFS(Распис!$B$4:$B$300,$A27,Распис!$C$4:$C$300,"&lt;="&amp;Q$1,Распис!$D$4:$D$300,"&gt;="&amp;Q$1)&gt;0,SUMIFS(Распис!$J$4:$J$300,Распис!$B$4:$B$300,$A27,Распис!$C$4:$C$300,"&lt;="&amp;Q$1,Распис!$D$4:$D$300,"&gt;="&amp;Q$1),SUMIF(База!$B$3:$B$305,$A27,База!$J$3:$J$152))</f>
        <v>5</v>
      </c>
      <c r="R27" s="41">
        <f ca="1">IF(COUNTIFS(Распис!$B$4:$B$300,$A27,Распис!$C$4:$C$300,"&lt;="&amp;R$1,Распис!$D$4:$D$300,"&gt;="&amp;R$1)&gt;0,SUMIFS(Распис!$K$4:$K$300,Распис!$B$4:$B$300,$A27,Распис!$C$4:$C$300,"&lt;="&amp;R$1,Распис!$D$4:$D$300,"&gt;="&amp;R$1),SUMIF(База!$B$3:$B$305,$A27,База!$K$3:$K$152))</f>
        <v>6</v>
      </c>
      <c r="S27" s="41" t="s">
        <v>23</v>
      </c>
      <c r="T27" s="41">
        <f ca="1">IF(COUNTIFS(Распис!$B$4:$B$300,$A27,Распис!$C$4:$C$300,"&lt;="&amp;T$1,Распис!$D$4:$D$300,"&gt;="&amp;T$1)&gt;0,SUMIFS(Распис!$F$4:$F$300,Распис!$B$4:$B$300,$A27,Распис!$C$4:$C$300,"&lt;="&amp;T$1,Распис!$D$4:$D$300,"&gt;="&amp;T$1),SUMIF(База!$B$3:$B$305,$A27,База!$F$3:$F$152))</f>
        <v>5</v>
      </c>
      <c r="U27" s="41">
        <f ca="1">IF(COUNTIFS(Распис!$B$4:$B$300,$A27,Распис!$C$4:$C$300,"&lt;="&amp;U$1,Распис!$D$4:$D$300,"&gt;="&amp;U$1)&gt;0,SUMIFS(Распис!$G$4:$G$300,Распис!$B$4:$B$300,$A27,Распис!$C$4:$C$300,"&lt;="&amp;U$1,Распис!$D$4:$D$300,"&gt;="&amp;U$1),SUMIF(База!$B$3:$B$305,$A27,База!$G$3:$G$152))</f>
        <v>4</v>
      </c>
      <c r="V27" s="41">
        <f ca="1">IF(COUNTIFS(Распис!$B$4:$B$300,$A27,Распис!$C$4:$C$300,"&lt;="&amp;V$1,Распис!$D$4:$D$300,"&gt;="&amp;V$1)&gt;0,SUMIFS(Распис!$H$4:$H$300,Распис!$B$4:$B$300,$A27,Распис!$C$4:$C$300,"&lt;="&amp;V$1,Распис!$D$4:$D$300,"&gt;="&amp;V$1),SUMIF(База!$B$3:$B$305,$A27,База!$H$3:$H$152))</f>
        <v>0</v>
      </c>
      <c r="W27" s="41">
        <f ca="1">IF(COUNTIFS(Распис!$B$4:$B$300,$A27,Распис!$C$4:$C$300,"&lt;="&amp;W$1,Распис!$D$4:$D$300,"&gt;="&amp;W$1)&gt;0,SUMIFS(Распис!$I$4:$I$300,Распис!$B$4:$B$300,$A27,Распис!$C$4:$C$300,"&lt;="&amp;W$1,Распис!$D$4:$D$300,"&gt;="&amp;W$1),SUMIF(База!$B$3:$B$305,$A27,База!$I$3:$I$152))</f>
        <v>4</v>
      </c>
      <c r="X27" s="41">
        <f ca="1">IF(COUNTIFS(Распис!$B$4:$B$300,$A27,Распис!$C$4:$C$300,"&lt;="&amp;X$1,Распис!$D$4:$D$300,"&gt;="&amp;X$1)&gt;0,SUMIFS(Распис!$J$4:$J$300,Распис!$B$4:$B$300,$A27,Распис!$C$4:$C$300,"&lt;="&amp;X$1,Распис!$D$4:$D$300,"&gt;="&amp;X$1),SUMIF(База!$B$3:$B$305,$A27,База!$J$3:$J$152))</f>
        <v>5</v>
      </c>
      <c r="Y27" s="41">
        <f ca="1">IF(COUNTIFS(Распис!$B$4:$B$300,$A27,Распис!$C$4:$C$300,"&lt;="&amp;Y$1,Распис!$D$4:$D$300,"&gt;="&amp;Y$1)&gt;0,SUMIFS(Распис!$K$4:$K$300,Распис!$B$4:$B$300,$A27,Распис!$C$4:$C$300,"&lt;="&amp;Y$1,Распис!$D$4:$D$300,"&gt;="&amp;Y$1),SUMIF(База!$B$3:$B$305,$A27,База!$K$3:$K$152))</f>
        <v>6</v>
      </c>
      <c r="Z27" s="41" t="s">
        <v>23</v>
      </c>
      <c r="AA27" s="41">
        <f ca="1">IF(COUNTIFS(Распис!$B$4:$B$300,$A27,Распис!$C$4:$C$300,"&lt;="&amp;AA$1,Распис!$D$4:$D$300,"&gt;="&amp;AA$1)&gt;0,SUMIFS(Распис!$F$4:$F$300,Распис!$B$4:$B$300,$A27,Распис!$C$4:$C$300,"&lt;="&amp;AA$1,Распис!$D$4:$D$300,"&gt;="&amp;AA$1),SUMIF(База!$B$3:$B$305,$A27,База!$F$3:$F$152))</f>
        <v>5</v>
      </c>
      <c r="AB27" s="41">
        <f ca="1">IF(COUNTIFS(Распис!$B$4:$B$300,$A27,Распис!$C$4:$C$300,"&lt;="&amp;AB$1,Распис!$D$4:$D$300,"&gt;="&amp;AB$1)&gt;0,SUMIFS(Распис!$G$4:$G$300,Распис!$B$4:$B$300,$A27,Распис!$C$4:$C$300,"&lt;="&amp;AB$1,Распис!$D$4:$D$300,"&gt;="&amp;AB$1),SUMIF(База!$B$3:$B$305,$A27,База!$G$3:$G$152))</f>
        <v>4</v>
      </c>
      <c r="AC27" s="41">
        <f ca="1">IF(COUNTIFS(Распис!$B$4:$B$300,$A27,Распис!$C$4:$C$300,"&lt;="&amp;AC$1,Распис!$D$4:$D$300,"&gt;="&amp;AC$1)&gt;0,SUMIFS(Распис!$H$4:$H$300,Распис!$B$4:$B$300,$A27,Распис!$C$4:$C$300,"&lt;="&amp;AC$1,Распис!$D$4:$D$300,"&gt;="&amp;AC$1),SUMIF(База!$B$3:$B$305,$A27,База!$H$3:$H$152))</f>
        <v>0</v>
      </c>
      <c r="AD27" s="15"/>
      <c r="AE27" s="15"/>
      <c r="AF27" s="15"/>
      <c r="AG27" s="15">
        <f t="shared" ca="1" si="2"/>
        <v>96</v>
      </c>
      <c r="AH27" s="128">
        <f ca="1">AG27-SUMIFS(Распред!$G$4:$G$300,Распред!$B$4:$B$300,"февраль",Распред!$F$4:$F$300,A27)</f>
        <v>96</v>
      </c>
      <c r="AI27" s="128">
        <f ca="1">AH27+(COUNTIF(B27:AF27,"КД")+SUMIFS(Распред!$AH$4:$AH$300,Распред!$F$4:$F$300,A27,Распред!$B$4:$B$300,"февраль"))*4</f>
        <v>96</v>
      </c>
      <c r="AJ27" s="128">
        <f t="shared" ca="1" si="3"/>
        <v>0</v>
      </c>
      <c r="AK27" s="128">
        <f t="shared" ca="1" si="4"/>
        <v>96</v>
      </c>
      <c r="AL27" s="128">
        <f>SUMIFS(Распред!$K$4:$K$300,Распред!$B$4:$B$300,"февраль",Распред!$J$4:$J$300,A27)+SUMIFS(Распред!$M$4:$M$300,Распред!$B$4:$B$300,"февраль",Распред!$L$4:$L$300,A27)+SUMIFS(Распред!$O$4:$O$300,Распред!$B$4:$B$300,"февраль",Распред!$N$4:$N$300,A27)+SUMIFS(Распред!$Q$4:$Q$300,Распред!$B$4:$B$300,"февраль",Распред!$P$4:$P$300,A27)+SUMIFS(Распред!$S$4:$S$300,Распред!$B$4:$B$300,"февраль",Распред!$R$4:$R$300,A27)+SUMIFS(Распред!$U$4:$U$300,Распред!$B$4:$B$300,"февраль",Распред!$T$4:$T$300,A27)+SUMIFS(Распред!$W$4:$W$300,Распред!$B$4:$B$300,"февраль",Распред!$V$4:$V$300,A27)+SUMIFS(Распред!$Y$4:$Y$300,Распред!$B$4:$B$300,"февраль",Распред!$X$4:$X$300,A27)+SUMIFS(Распред!$AA$4:$AA$300,Распред!$B$4:$B$300,"февраль",Распред!$Z$4:$Z$300,A27)+SUMIFS(Распред!$AC$4:$AC$300,Распред!$B$4:$B$300,"февраль",Распред!$AB$4:$AB$300,A27)</f>
        <v>0</v>
      </c>
      <c r="AM27" s="128">
        <f t="shared" ca="1" si="5"/>
        <v>96</v>
      </c>
      <c r="AN27" s="128">
        <f t="shared" ca="1" si="9"/>
        <v>0</v>
      </c>
      <c r="AO27" s="128">
        <f t="shared" ca="1" si="6"/>
        <v>0</v>
      </c>
      <c r="AP27" s="128">
        <f>январь!AP27</f>
        <v>286000</v>
      </c>
      <c r="AQ27" s="128">
        <f t="shared" ca="1" si="7"/>
        <v>0</v>
      </c>
      <c r="AR27" s="15"/>
      <c r="AS27" s="208">
        <f t="shared" ca="1" si="8"/>
        <v>0</v>
      </c>
    </row>
    <row r="28" spans="1:53" ht="15.75" thickBot="1" x14ac:dyDescent="0.3">
      <c r="A28" s="209" t="str">
        <f>База!B28</f>
        <v xml:space="preserve">Вакансия ГППР </v>
      </c>
      <c r="B28" s="210">
        <f>IF(COUNTIFS(Распис!$B$4:$B$300,$A28,Распис!$C$4:$C$300,"&lt;="&amp;B$1,Распис!$D$4:$D$300,"&gt;="&amp;B$1)&gt;0,SUMIFS(Распис!$I$4:$I$300,Распис!$B$4:$B$300,$A28,Распис!$C$4:$C$300,"&lt;="&amp;B$1,Распис!$D$4:$D$300,"&gt;="&amp;B$1),SUMIF(База!$B$3:$B$305,$A28,База!$I$3:$I$152))</f>
        <v>0</v>
      </c>
      <c r="C28" s="210">
        <f>IF(COUNTIFS(Распис!$B$4:$B$300,$A28,Распис!$C$4:$C$300,"&lt;="&amp;C$1,Распис!$D$4:$D$300,"&gt;="&amp;C$1)&gt;0,SUMIFS(Распис!$J$4:$J$300,Распис!$B$4:$B$300,$A28,Распис!$C$4:$C$300,"&lt;="&amp;C$1,Распис!$D$4:$D$300,"&gt;="&amp;C$1),SUMIF(База!$B$3:$B$305,$A28,База!$J$3:$J$152))</f>
        <v>0</v>
      </c>
      <c r="D28" s="210">
        <f>IF(COUNTIFS(Распис!$B$4:$B$300,$A28,Распис!$C$4:$C$300,"&lt;="&amp;D$1,Распис!$D$4:$D$300,"&gt;="&amp;D$1)&gt;0,SUMIFS(Распис!$K$4:$K$300,Распис!$B$4:$B$300,$A28,Распис!$C$4:$C$300,"&lt;="&amp;D$1,Распис!$D$4:$D$300,"&gt;="&amp;D$1),SUMIF(База!$B$3:$B$305,$A28,База!$K$3:$K$152))</f>
        <v>0</v>
      </c>
      <c r="E28" s="210" t="s">
        <v>23</v>
      </c>
      <c r="F28" s="210">
        <f>IF(COUNTIFS(Распис!$B$4:$B$300,$A28,Распис!$C$4:$C$300,"&lt;="&amp;F$1,Распис!$D$4:$D$300,"&gt;="&amp;F$1)&gt;0,SUMIFS(Распис!$F$4:$F$300,Распис!$B$4:$B$300,$A28,Распис!$C$4:$C$300,"&lt;="&amp;F$1,Распис!$D$4:$D$300,"&gt;="&amp;F$1),SUMIF(База!$B$3:$B$305,$A28,База!$F$3:$F$152))</f>
        <v>0</v>
      </c>
      <c r="G28" s="210">
        <f>IF(COUNTIFS(Распис!$B$4:$B$300,$A28,Распис!$C$4:$C$300,"&lt;="&amp;G$1,Распис!$D$4:$D$300,"&gt;="&amp;G$1)&gt;0,SUMIFS(Распис!$G$4:$G$300,Распис!$B$4:$B$300,$A28,Распис!$C$4:$C$300,"&lt;="&amp;G$1,Распис!$D$4:$D$300,"&gt;="&amp;G$1),SUMIF(База!$B$3:$B$305,$A28,База!$G$3:$G$152))</f>
        <v>0</v>
      </c>
      <c r="H28" s="210">
        <f>IF(COUNTIFS(Распис!$B$4:$B$300,$A28,Распис!$C$4:$C$300,"&lt;="&amp;H$1,Распис!$D$4:$D$300,"&gt;="&amp;H$1)&gt;0,SUMIFS(Распис!$H$4:$H$300,Распис!$B$4:$B$300,$A28,Распис!$C$4:$C$300,"&lt;="&amp;H$1,Распис!$D$4:$D$300,"&gt;="&amp;H$1),SUMIF(База!$B$3:$B$305,$A28,База!$H$3:$H$152))</f>
        <v>0</v>
      </c>
      <c r="I28" s="210">
        <f>IF(COUNTIFS(Распис!$B$4:$B$300,$A28,Распис!$C$4:$C$300,"&lt;="&amp;I$1,Распис!$D$4:$D$300,"&gt;="&amp;I$1)&gt;0,SUMIFS(Распис!$I$4:$I$300,Распис!$B$4:$B$300,$A28,Распис!$C$4:$C$300,"&lt;="&amp;I$1,Распис!$D$4:$D$300,"&gt;="&amp;I$1),SUMIF(База!$B$3:$B$305,$A28,База!$I$3:$I$152))</f>
        <v>0</v>
      </c>
      <c r="J28" s="210">
        <f>IF(COUNTIFS(Распис!$B$4:$B$300,$A28,Распис!$C$4:$C$300,"&lt;="&amp;J$1,Распис!$D$4:$D$300,"&gt;="&amp;J$1)&gt;0,SUMIFS(Распис!$J$4:$J$300,Распис!$B$4:$B$300,$A28,Распис!$C$4:$C$300,"&lt;="&amp;J$1,Распис!$D$4:$D$300,"&gt;="&amp;J$1),SUMIF(База!$B$3:$B$305,$A28,База!$J$3:$J$152))</f>
        <v>0</v>
      </c>
      <c r="K28" s="210">
        <f>IF(COUNTIFS(Распис!$B$4:$B$300,$A28,Распис!$C$4:$C$300,"&lt;="&amp;K$1,Распис!$D$4:$D$300,"&gt;="&amp;K$1)&gt;0,SUMIFS(Распис!$K$4:$K$300,Распис!$B$4:$B$300,$A28,Распис!$C$4:$C$300,"&lt;="&amp;K$1,Распис!$D$4:$D$300,"&gt;="&amp;K$1),SUMIF(База!$B$3:$B$305,$A28,База!$K$3:$K$152))</f>
        <v>0</v>
      </c>
      <c r="L28" s="210" t="s">
        <v>23</v>
      </c>
      <c r="M28" s="210">
        <f>IF(COUNTIFS(Распис!$B$4:$B$300,$A28,Распис!$C$4:$C$300,"&lt;="&amp;M$1,Распис!$D$4:$D$300,"&gt;="&amp;M$1)&gt;0,SUMIFS(Распис!$F$4:$F$300,Распис!$B$4:$B$300,$A28,Распис!$C$4:$C$300,"&lt;="&amp;M$1,Распис!$D$4:$D$300,"&gt;="&amp;M$1),SUMIF(База!$B$3:$B$305,$A28,База!$F$3:$F$152))</f>
        <v>0</v>
      </c>
      <c r="N28" s="210">
        <f>IF(COUNTIFS(Распис!$B$4:$B$300,$A28,Распис!$C$4:$C$300,"&lt;="&amp;N$1,Распис!$D$4:$D$300,"&gt;="&amp;N$1)&gt;0,SUMIFS(Распис!$G$4:$G$300,Распис!$B$4:$B$300,$A28,Распис!$C$4:$C$300,"&lt;="&amp;N$1,Распис!$D$4:$D$300,"&gt;="&amp;N$1),SUMIF(База!$B$3:$B$305,$A28,База!$G$3:$G$152))</f>
        <v>0</v>
      </c>
      <c r="O28" s="210">
        <f>IF(COUNTIFS(Распис!$B$4:$B$300,$A28,Распис!$C$4:$C$300,"&lt;="&amp;O$1,Распис!$D$4:$D$300,"&gt;="&amp;O$1)&gt;0,SUMIFS(Распис!$H$4:$H$300,Распис!$B$4:$B$300,$A28,Распис!$C$4:$C$300,"&lt;="&amp;O$1,Распис!$D$4:$D$300,"&gt;="&amp;O$1),SUMIF(База!$B$3:$B$305,$A28,База!$H$3:$H$152))</f>
        <v>0</v>
      </c>
      <c r="P28" s="210">
        <f>IF(COUNTIFS(Распис!$B$4:$B$300,$A28,Распис!$C$4:$C$300,"&lt;="&amp;P$1,Распис!$D$4:$D$300,"&gt;="&amp;P$1)&gt;0,SUMIFS(Распис!$I$4:$I$300,Распис!$B$4:$B$300,$A28,Распис!$C$4:$C$300,"&lt;="&amp;P$1,Распис!$D$4:$D$300,"&gt;="&amp;P$1),SUMIF(База!$B$3:$B$305,$A28,База!$I$3:$I$152))</f>
        <v>0</v>
      </c>
      <c r="Q28" s="210">
        <f>IF(COUNTIFS(Распис!$B$4:$B$300,$A28,Распис!$C$4:$C$300,"&lt;="&amp;Q$1,Распис!$D$4:$D$300,"&gt;="&amp;Q$1)&gt;0,SUMIFS(Распис!$J$4:$J$300,Распис!$B$4:$B$300,$A28,Распис!$C$4:$C$300,"&lt;="&amp;Q$1,Распис!$D$4:$D$300,"&gt;="&amp;Q$1),SUMIF(База!$B$3:$B$305,$A28,База!$J$3:$J$152))</f>
        <v>0</v>
      </c>
      <c r="R28" s="210">
        <f>IF(COUNTIFS(Распис!$B$4:$B$300,$A28,Распис!$C$4:$C$300,"&lt;="&amp;R$1,Распис!$D$4:$D$300,"&gt;="&amp;R$1)&gt;0,SUMIFS(Распис!$K$4:$K$300,Распис!$B$4:$B$300,$A28,Распис!$C$4:$C$300,"&lt;="&amp;R$1,Распис!$D$4:$D$300,"&gt;="&amp;R$1),SUMIF(База!$B$3:$B$305,$A28,База!$K$3:$K$152))</f>
        <v>0</v>
      </c>
      <c r="S28" s="210" t="s">
        <v>23</v>
      </c>
      <c r="T28" s="210">
        <f>IF(COUNTIFS(Распис!$B$4:$B$300,$A28,Распис!$C$4:$C$300,"&lt;="&amp;T$1,Распис!$D$4:$D$300,"&gt;="&amp;T$1)&gt;0,SUMIFS(Распис!$F$4:$F$300,Распис!$B$4:$B$300,$A28,Распис!$C$4:$C$300,"&lt;="&amp;T$1,Распис!$D$4:$D$300,"&gt;="&amp;T$1),SUMIF(База!$B$3:$B$305,$A28,База!$F$3:$F$152))</f>
        <v>0</v>
      </c>
      <c r="U28" s="210">
        <f>IF(COUNTIFS(Распис!$B$4:$B$300,$A28,Распис!$C$4:$C$300,"&lt;="&amp;U$1,Распис!$D$4:$D$300,"&gt;="&amp;U$1)&gt;0,SUMIFS(Распис!$G$4:$G$300,Распис!$B$4:$B$300,$A28,Распис!$C$4:$C$300,"&lt;="&amp;U$1,Распис!$D$4:$D$300,"&gt;="&amp;U$1),SUMIF(База!$B$3:$B$305,$A28,База!$G$3:$G$152))</f>
        <v>0</v>
      </c>
      <c r="V28" s="210">
        <f>IF(COUNTIFS(Распис!$B$4:$B$300,$A28,Распис!$C$4:$C$300,"&lt;="&amp;V$1,Распис!$D$4:$D$300,"&gt;="&amp;V$1)&gt;0,SUMIFS(Распис!$H$4:$H$300,Распис!$B$4:$B$300,$A28,Распис!$C$4:$C$300,"&lt;="&amp;V$1,Распис!$D$4:$D$300,"&gt;="&amp;V$1),SUMIF(База!$B$3:$B$305,$A28,База!$H$3:$H$152))</f>
        <v>0</v>
      </c>
      <c r="W28" s="210">
        <f>IF(COUNTIFS(Распис!$B$4:$B$300,$A28,Распис!$C$4:$C$300,"&lt;="&amp;W$1,Распис!$D$4:$D$300,"&gt;="&amp;W$1)&gt;0,SUMIFS(Распис!$I$4:$I$300,Распис!$B$4:$B$300,$A28,Распис!$C$4:$C$300,"&lt;="&amp;W$1,Распис!$D$4:$D$300,"&gt;="&amp;W$1),SUMIF(База!$B$3:$B$305,$A28,База!$I$3:$I$152))</f>
        <v>0</v>
      </c>
      <c r="X28" s="210">
        <f>IF(COUNTIFS(Распис!$B$4:$B$300,$A28,Распис!$C$4:$C$300,"&lt;="&amp;X$1,Распис!$D$4:$D$300,"&gt;="&amp;X$1)&gt;0,SUMIFS(Распис!$J$4:$J$300,Распис!$B$4:$B$300,$A28,Распис!$C$4:$C$300,"&lt;="&amp;X$1,Распис!$D$4:$D$300,"&gt;="&amp;X$1),SUMIF(База!$B$3:$B$305,$A28,База!$J$3:$J$152))</f>
        <v>0</v>
      </c>
      <c r="Y28" s="210">
        <f>IF(COUNTIFS(Распис!$B$4:$B$300,$A28,Распис!$C$4:$C$300,"&lt;="&amp;Y$1,Распис!$D$4:$D$300,"&gt;="&amp;Y$1)&gt;0,SUMIFS(Распис!$K$4:$K$300,Распис!$B$4:$B$300,$A28,Распис!$C$4:$C$300,"&lt;="&amp;Y$1,Распис!$D$4:$D$300,"&gt;="&amp;Y$1),SUMIF(База!$B$3:$B$305,$A28,База!$K$3:$K$152))</f>
        <v>0</v>
      </c>
      <c r="Z28" s="210" t="s">
        <v>23</v>
      </c>
      <c r="AA28" s="210">
        <f>IF(COUNTIFS(Распис!$B$4:$B$300,$A28,Распис!$C$4:$C$300,"&lt;="&amp;AA$1,Распис!$D$4:$D$300,"&gt;="&amp;AA$1)&gt;0,SUMIFS(Распис!$F$4:$F$300,Распис!$B$4:$B$300,$A28,Распис!$C$4:$C$300,"&lt;="&amp;AA$1,Распис!$D$4:$D$300,"&gt;="&amp;AA$1),SUMIF(База!$B$3:$B$305,$A28,База!$F$3:$F$152))</f>
        <v>0</v>
      </c>
      <c r="AB28" s="210">
        <f>IF(COUNTIFS(Распис!$B$4:$B$300,$A28,Распис!$C$4:$C$300,"&lt;="&amp;AB$1,Распис!$D$4:$D$300,"&gt;="&amp;AB$1)&gt;0,SUMIFS(Распис!$G$4:$G$300,Распис!$B$4:$B$300,$A28,Распис!$C$4:$C$300,"&lt;="&amp;AB$1,Распис!$D$4:$D$300,"&gt;="&amp;AB$1),SUMIF(База!$B$3:$B$305,$A28,База!$G$3:$G$152))</f>
        <v>0</v>
      </c>
      <c r="AC28" s="210">
        <f>IF(COUNTIFS(Распис!$B$4:$B$300,$A28,Распис!$C$4:$C$300,"&lt;="&amp;AC$1,Распис!$D$4:$D$300,"&gt;="&amp;AC$1)&gt;0,SUMIFS(Распис!$H$4:$H$300,Распис!$B$4:$B$300,$A28,Распис!$C$4:$C$300,"&lt;="&amp;AC$1,Распис!$D$4:$D$300,"&gt;="&amp;AC$1),SUMIF(База!$B$3:$B$305,$A28,База!$H$3:$H$152))</f>
        <v>0</v>
      </c>
      <c r="AD28" s="211"/>
      <c r="AE28" s="211"/>
      <c r="AF28" s="211"/>
      <c r="AG28" s="211">
        <f t="shared" si="2"/>
        <v>0</v>
      </c>
      <c r="AH28" s="212">
        <f>AG28-SUMIFS(Распред!$G$4:$G$300,Распред!$B$4:$B$300,"февраль",Распред!$F$4:$F$300,A28)</f>
        <v>0</v>
      </c>
      <c r="AI28" s="212">
        <f>AH28+(COUNTIF(B28:AF28,"КД")+SUMIFS(Распред!$AH$4:$AH$300,Распред!$F$4:$F$300,A28,Распред!$B$4:$B$300,"февраль"))*4</f>
        <v>0</v>
      </c>
      <c r="AJ28" s="212">
        <f t="shared" si="3"/>
        <v>0</v>
      </c>
      <c r="AK28" s="212">
        <f t="shared" si="4"/>
        <v>0</v>
      </c>
      <c r="AL28" s="212">
        <f>SUMIFS(Распред!$K$4:$K$300,Распред!$B$4:$B$300,"февраль",Распред!$J$4:$J$300,A28)+SUMIFS(Распред!$M$4:$M$300,Распред!$B$4:$B$300,"февраль",Распред!$L$4:$L$300,A28)+SUMIFS(Распред!$O$4:$O$300,Распред!$B$4:$B$300,"февраль",Распред!$N$4:$N$300,A28)+SUMIFS(Распред!$Q$4:$Q$300,Распред!$B$4:$B$300,"февраль",Распред!$P$4:$P$300,A28)+SUMIFS(Распред!$S$4:$S$300,Распред!$B$4:$B$300,"февраль",Распред!$R$4:$R$300,A28)+SUMIFS(Распред!$U$4:$U$300,Распред!$B$4:$B$300,"февраль",Распред!$T$4:$T$300,A28)+SUMIFS(Распред!$W$4:$W$300,Распред!$B$4:$B$300,"февраль",Распред!$V$4:$V$300,A28)+SUMIFS(Распред!$Y$4:$Y$300,Распред!$B$4:$B$300,"февраль",Распред!$X$4:$X$300,A28)+SUMIFS(Распред!$AA$4:$AA$300,Распред!$B$4:$B$300,"февраль",Распред!$Z$4:$Z$300,A28)+SUMIFS(Распред!$AC$4:$AC$300,Распред!$B$4:$B$300,"февраль",Распред!$AB$4:$AB$300,A28)</f>
        <v>0</v>
      </c>
      <c r="AM28" s="212">
        <f t="shared" si="5"/>
        <v>0</v>
      </c>
      <c r="AN28" s="212">
        <f t="shared" si="9"/>
        <v>0</v>
      </c>
      <c r="AO28" s="212">
        <f t="shared" si="6"/>
        <v>0</v>
      </c>
      <c r="AP28" s="212">
        <f>январь!AP28</f>
        <v>0</v>
      </c>
      <c r="AQ28" s="212">
        <f t="shared" si="7"/>
        <v>0</v>
      </c>
      <c r="AR28" s="211"/>
      <c r="AS28" s="213">
        <f t="shared" si="8"/>
        <v>0</v>
      </c>
    </row>
    <row r="29" spans="1:53" x14ac:dyDescent="0.25">
      <c r="A29" s="47" t="str">
        <f>База!B29</f>
        <v>Иванов И.И.</v>
      </c>
      <c r="B29" s="46">
        <f ca="1">IF(COUNTIFS(Распис!$B$4:$B$300,$A29,Распис!$C$4:$C$300,"&lt;="&amp;B$1,Распис!$D$4:$D$300,"&gt;="&amp;B$1)&gt;0,SUMIFS(Распис!$I$4:$I$300,Распис!$B$4:$B$300,$A29,Распис!$C$4:$C$300,"&lt;="&amp;B$1,Распис!$D$4:$D$300,"&gt;="&amp;B$1),SUMIF(База!$B$3:$B$305,$A29,База!$I$3:$I$152))</f>
        <v>0</v>
      </c>
      <c r="C29" s="46">
        <f ca="1">IF(COUNTIFS(Распис!$B$4:$B$300,$A29,Распис!$C$4:$C$300,"&lt;="&amp;C$1,Распис!$D$4:$D$300,"&gt;="&amp;C$1)&gt;0,SUMIFS(Распис!$J$4:$J$300,Распис!$B$4:$B$300,$A29,Распис!$C$4:$C$300,"&lt;="&amp;C$1,Распис!$D$4:$D$300,"&gt;="&amp;C$1),SUMIF(База!$B$3:$B$305,$A29,База!$J$3:$J$152))</f>
        <v>0</v>
      </c>
      <c r="D29" s="46">
        <f ca="1">IF(COUNTIFS(Распис!$B$4:$B$300,$A29,Распис!$C$4:$C$300,"&lt;="&amp;D$1,Распис!$D$4:$D$300,"&gt;="&amp;D$1)&gt;0,SUMIFS(Распис!$K$4:$K$300,Распис!$B$4:$B$300,$A29,Распис!$C$4:$C$300,"&lt;="&amp;D$1,Распис!$D$4:$D$300,"&gt;="&amp;D$1),SUMIF(База!$B$3:$B$305,$A29,База!$K$3:$K$152))</f>
        <v>0</v>
      </c>
      <c r="E29" s="46" t="s">
        <v>23</v>
      </c>
      <c r="F29" s="46">
        <f ca="1">IF(COUNTIFS(Распис!$B$4:$B$300,$A29,Распис!$C$4:$C$300,"&lt;="&amp;F$1,Распис!$D$4:$D$300,"&gt;="&amp;F$1)&gt;0,SUMIFS(Распис!$F$4:$F$300,Распис!$B$4:$B$300,$A29,Распис!$C$4:$C$300,"&lt;="&amp;F$1,Распис!$D$4:$D$300,"&gt;="&amp;F$1),SUMIF(База!$B$3:$B$305,$A29,База!$F$3:$F$152))</f>
        <v>0</v>
      </c>
      <c r="G29" s="46">
        <f ca="1">IF(COUNTIFS(Распис!$B$4:$B$300,$A29,Распис!$C$4:$C$300,"&lt;="&amp;G$1,Распис!$D$4:$D$300,"&gt;="&amp;G$1)&gt;0,SUMIFS(Распис!$G$4:$G$300,Распис!$B$4:$B$300,$A29,Распис!$C$4:$C$300,"&lt;="&amp;G$1,Распис!$D$4:$D$300,"&gt;="&amp;G$1),SUMIF(База!$B$3:$B$305,$A29,База!$G$3:$G$152))</f>
        <v>0</v>
      </c>
      <c r="H29" s="46">
        <f ca="1">IF(COUNTIFS(Распис!$B$4:$B$300,$A29,Распис!$C$4:$C$300,"&lt;="&amp;H$1,Распис!$D$4:$D$300,"&gt;="&amp;H$1)&gt;0,SUMIFS(Распис!$H$4:$H$300,Распис!$B$4:$B$300,$A29,Распис!$C$4:$C$300,"&lt;="&amp;H$1,Распис!$D$4:$D$300,"&gt;="&amp;H$1),SUMIF(База!$B$3:$B$305,$A29,База!$H$3:$H$152))</f>
        <v>0</v>
      </c>
      <c r="I29" s="46">
        <f ca="1">IF(COUNTIFS(Распис!$B$4:$B$300,$A29,Распис!$C$4:$C$300,"&lt;="&amp;I$1,Распис!$D$4:$D$300,"&gt;="&amp;I$1)&gt;0,SUMIFS(Распис!$I$4:$I$300,Распис!$B$4:$B$300,$A29,Распис!$C$4:$C$300,"&lt;="&amp;I$1,Распис!$D$4:$D$300,"&gt;="&amp;I$1),SUMIF(База!$B$3:$B$305,$A29,База!$I$3:$I$152))</f>
        <v>0</v>
      </c>
      <c r="J29" s="46">
        <f ca="1">IF(COUNTIFS(Распис!$B$4:$B$300,$A29,Распис!$C$4:$C$300,"&lt;="&amp;J$1,Распис!$D$4:$D$300,"&gt;="&amp;J$1)&gt;0,SUMIFS(Распис!$J$4:$J$300,Распис!$B$4:$B$300,$A29,Распис!$C$4:$C$300,"&lt;="&amp;J$1,Распис!$D$4:$D$300,"&gt;="&amp;J$1),SUMIF(База!$B$3:$B$305,$A29,База!$J$3:$J$152))</f>
        <v>0</v>
      </c>
      <c r="K29" s="46">
        <f ca="1">IF(COUNTIFS(Распис!$B$4:$B$300,$A29,Распис!$C$4:$C$300,"&lt;="&amp;K$1,Распис!$D$4:$D$300,"&gt;="&amp;K$1)&gt;0,SUMIFS(Распис!$K$4:$K$300,Распис!$B$4:$B$300,$A29,Распис!$C$4:$C$300,"&lt;="&amp;K$1,Распис!$D$4:$D$300,"&gt;="&amp;K$1),SUMIF(База!$B$3:$B$305,$A29,База!$K$3:$K$152))</f>
        <v>0</v>
      </c>
      <c r="L29" s="46" t="s">
        <v>23</v>
      </c>
      <c r="M29" s="46">
        <f ca="1">IF(COUNTIFS(Распис!$B$4:$B$300,$A29,Распис!$C$4:$C$300,"&lt;="&amp;M$1,Распис!$D$4:$D$300,"&gt;="&amp;M$1)&gt;0,SUMIFS(Распис!$F$4:$F$300,Распис!$B$4:$B$300,$A29,Распис!$C$4:$C$300,"&lt;="&amp;M$1,Распис!$D$4:$D$300,"&gt;="&amp;M$1),SUMIF(База!$B$3:$B$305,$A29,База!$F$3:$F$152))</f>
        <v>0</v>
      </c>
      <c r="N29" s="46">
        <f ca="1">IF(COUNTIFS(Распис!$B$4:$B$300,$A29,Распис!$C$4:$C$300,"&lt;="&amp;N$1,Распис!$D$4:$D$300,"&gt;="&amp;N$1)&gt;0,SUMIFS(Распис!$G$4:$G$300,Распис!$B$4:$B$300,$A29,Распис!$C$4:$C$300,"&lt;="&amp;N$1,Распис!$D$4:$D$300,"&gt;="&amp;N$1),SUMIF(База!$B$3:$B$305,$A29,База!$G$3:$G$152))</f>
        <v>0</v>
      </c>
      <c r="O29" s="46">
        <f ca="1">IF(COUNTIFS(Распис!$B$4:$B$300,$A29,Распис!$C$4:$C$300,"&lt;="&amp;O$1,Распис!$D$4:$D$300,"&gt;="&amp;O$1)&gt;0,SUMIFS(Распис!$H$4:$H$300,Распис!$B$4:$B$300,$A29,Распис!$C$4:$C$300,"&lt;="&amp;O$1,Распис!$D$4:$D$300,"&gt;="&amp;O$1),SUMIF(База!$B$3:$B$305,$A29,База!$H$3:$H$152))</f>
        <v>0</v>
      </c>
      <c r="P29" s="46">
        <f ca="1">IF(COUNTIFS(Распис!$B$4:$B$300,$A29,Распис!$C$4:$C$300,"&lt;="&amp;P$1,Распис!$D$4:$D$300,"&gt;="&amp;P$1)&gt;0,SUMIFS(Распис!$I$4:$I$300,Распис!$B$4:$B$300,$A29,Распис!$C$4:$C$300,"&lt;="&amp;P$1,Распис!$D$4:$D$300,"&gt;="&amp;P$1),SUMIF(База!$B$3:$B$305,$A29,База!$I$3:$I$152))</f>
        <v>0</v>
      </c>
      <c r="Q29" s="46">
        <f ca="1">IF(COUNTIFS(Распис!$B$4:$B$300,$A29,Распис!$C$4:$C$300,"&lt;="&amp;Q$1,Распис!$D$4:$D$300,"&gt;="&amp;Q$1)&gt;0,SUMIFS(Распис!$J$4:$J$300,Распис!$B$4:$B$300,$A29,Распис!$C$4:$C$300,"&lt;="&amp;Q$1,Распис!$D$4:$D$300,"&gt;="&amp;Q$1),SUMIF(База!$B$3:$B$305,$A29,База!$J$3:$J$152))</f>
        <v>0</v>
      </c>
      <c r="R29" s="46">
        <f ca="1">IF(COUNTIFS(Распис!$B$4:$B$300,$A29,Распис!$C$4:$C$300,"&lt;="&amp;R$1,Распис!$D$4:$D$300,"&gt;="&amp;R$1)&gt;0,SUMIFS(Распис!$K$4:$K$300,Распис!$B$4:$B$300,$A29,Распис!$C$4:$C$300,"&lt;="&amp;R$1,Распис!$D$4:$D$300,"&gt;="&amp;R$1),SUMIF(База!$B$3:$B$305,$A29,База!$K$3:$K$152))</f>
        <v>0</v>
      </c>
      <c r="S29" s="46" t="s">
        <v>23</v>
      </c>
      <c r="T29" s="46">
        <f ca="1">IF(COUNTIFS(Распис!$B$4:$B$300,$A29,Распис!$C$4:$C$300,"&lt;="&amp;T$1,Распис!$D$4:$D$300,"&gt;="&amp;T$1)&gt;0,SUMIFS(Распис!$F$4:$F$300,Распис!$B$4:$B$300,$A29,Распис!$C$4:$C$300,"&lt;="&amp;T$1,Распис!$D$4:$D$300,"&gt;="&amp;T$1),SUMIF(База!$B$3:$B$305,$A29,База!$F$3:$F$152))</f>
        <v>0</v>
      </c>
      <c r="U29" s="46">
        <f ca="1">IF(COUNTIFS(Распис!$B$4:$B$300,$A29,Распис!$C$4:$C$300,"&lt;="&amp;U$1,Распис!$D$4:$D$300,"&gt;="&amp;U$1)&gt;0,SUMIFS(Распис!$G$4:$G$300,Распис!$B$4:$B$300,$A29,Распис!$C$4:$C$300,"&lt;="&amp;U$1,Распис!$D$4:$D$300,"&gt;="&amp;U$1),SUMIF(База!$B$3:$B$305,$A29,База!$G$3:$G$152))</f>
        <v>0</v>
      </c>
      <c r="V29" s="46">
        <f ca="1">IF(COUNTIFS(Распис!$B$4:$B$300,$A29,Распис!$C$4:$C$300,"&lt;="&amp;V$1,Распис!$D$4:$D$300,"&gt;="&amp;V$1)&gt;0,SUMIFS(Распис!$H$4:$H$300,Распис!$B$4:$B$300,$A29,Распис!$C$4:$C$300,"&lt;="&amp;V$1,Распис!$D$4:$D$300,"&gt;="&amp;V$1),SUMIF(База!$B$3:$B$305,$A29,База!$H$3:$H$152))</f>
        <v>0</v>
      </c>
      <c r="W29" s="46">
        <f ca="1">IF(COUNTIFS(Распис!$B$4:$B$300,$A29,Распис!$C$4:$C$300,"&lt;="&amp;W$1,Распис!$D$4:$D$300,"&gt;="&amp;W$1)&gt;0,SUMIFS(Распис!$I$4:$I$300,Распис!$B$4:$B$300,$A29,Распис!$C$4:$C$300,"&lt;="&amp;W$1,Распис!$D$4:$D$300,"&gt;="&amp;W$1),SUMIF(База!$B$3:$B$305,$A29,База!$I$3:$I$152))</f>
        <v>0</v>
      </c>
      <c r="X29" s="46">
        <f ca="1">IF(COUNTIFS(Распис!$B$4:$B$300,$A29,Распис!$C$4:$C$300,"&lt;="&amp;X$1,Распис!$D$4:$D$300,"&gt;="&amp;X$1)&gt;0,SUMIFS(Распис!$J$4:$J$300,Распис!$B$4:$B$300,$A29,Распис!$C$4:$C$300,"&lt;="&amp;X$1,Распис!$D$4:$D$300,"&gt;="&amp;X$1),SUMIF(База!$B$3:$B$305,$A29,База!$J$3:$J$152))</f>
        <v>0</v>
      </c>
      <c r="Y29" s="46">
        <f ca="1">IF(COUNTIFS(Распис!$B$4:$B$300,$A29,Распис!$C$4:$C$300,"&lt;="&amp;Y$1,Распис!$D$4:$D$300,"&gt;="&amp;Y$1)&gt;0,SUMIFS(Распис!$K$4:$K$300,Распис!$B$4:$B$300,$A29,Распис!$C$4:$C$300,"&lt;="&amp;Y$1,Распис!$D$4:$D$300,"&gt;="&amp;Y$1),SUMIF(База!$B$3:$B$305,$A29,База!$K$3:$K$152))</f>
        <v>0</v>
      </c>
      <c r="Z29" s="46" t="s">
        <v>23</v>
      </c>
      <c r="AA29" s="46">
        <f ca="1">IF(COUNTIFS(Распис!$B$4:$B$300,$A29,Распис!$C$4:$C$300,"&lt;="&amp;AA$1,Распис!$D$4:$D$300,"&gt;="&amp;AA$1)&gt;0,SUMIFS(Распис!$F$4:$F$300,Распис!$B$4:$B$300,$A29,Распис!$C$4:$C$300,"&lt;="&amp;AA$1,Распис!$D$4:$D$300,"&gt;="&amp;AA$1),SUMIF(База!$B$3:$B$305,$A29,База!$F$3:$F$152))</f>
        <v>0</v>
      </c>
      <c r="AB29" s="46">
        <f ca="1">IF(COUNTIFS(Распис!$B$4:$B$300,$A29,Распис!$C$4:$C$300,"&lt;="&amp;AB$1,Распис!$D$4:$D$300,"&gt;="&amp;AB$1)&gt;0,SUMIFS(Распис!$G$4:$G$300,Распис!$B$4:$B$300,$A29,Распис!$C$4:$C$300,"&lt;="&amp;AB$1,Распис!$D$4:$D$300,"&gt;="&amp;AB$1),SUMIF(База!$B$3:$B$305,$A29,База!$G$3:$G$152))</f>
        <v>0</v>
      </c>
      <c r="AC29" s="46">
        <f ca="1">IF(COUNTIFS(Распис!$B$4:$B$300,$A29,Распис!$C$4:$C$300,"&lt;="&amp;AC$1,Распис!$D$4:$D$300,"&gt;="&amp;AC$1)&gt;0,SUMIFS(Распис!$H$4:$H$300,Распис!$B$4:$B$300,$A29,Распис!$C$4:$C$300,"&lt;="&amp;AC$1,Распис!$D$4:$D$300,"&gt;="&amp;AC$1),SUMIF(База!$B$3:$B$305,$A29,База!$H$3:$H$152))</f>
        <v>0</v>
      </c>
      <c r="AD29" s="47"/>
      <c r="AE29" s="47"/>
      <c r="AF29" s="47"/>
      <c r="AG29" s="47">
        <f t="shared" ca="1" si="2"/>
        <v>0</v>
      </c>
      <c r="AH29" s="46">
        <f ca="1">AG29-SUMIFS(Распред!$G$4:$G$300,Распред!$B$4:$B$300,"февраль",Распред!$F$4:$F$300,A29)</f>
        <v>0</v>
      </c>
      <c r="AI29" s="46">
        <f ca="1">AH29+(COUNTIF(B29:AF29,"КД")+SUMIFS(Распред!$AH$4:$AH$300,Распред!$F$4:$F$300,A29,Распред!$B$4:$B$300,"февраль"))*4</f>
        <v>0</v>
      </c>
      <c r="AJ29" s="46">
        <f t="shared" ca="1" si="3"/>
        <v>0</v>
      </c>
      <c r="AK29" s="46">
        <f t="shared" ca="1" si="4"/>
        <v>0</v>
      </c>
      <c r="AL29" s="46">
        <f>SUMIFS(Распред!$K$4:$K$300,Распред!$B$4:$B$300,"февраль",Распред!$J$4:$J$300,A29)+SUMIFS(Распред!$M$4:$M$300,Распред!$B$4:$B$300,"февраль",Распред!$L$4:$L$300,A29)+SUMIFS(Распред!$O$4:$O$300,Распред!$B$4:$B$300,"февраль",Распред!$N$4:$N$300,A29)+SUMIFS(Распред!$Q$4:$Q$300,Распред!$B$4:$B$300,"февраль",Распред!$P$4:$P$300,A29)+SUMIFS(Распред!$S$4:$S$300,Распред!$B$4:$B$300,"февраль",Распред!$R$4:$R$300,A29)+SUMIFS(Распред!$U$4:$U$300,Распред!$B$4:$B$300,"февраль",Распред!$T$4:$T$300,A29)+SUMIFS(Распред!$W$4:$W$300,Распред!$B$4:$B$300,"февраль",Распред!$V$4:$V$300,A29)+SUMIFS(Распред!$Y$4:$Y$300,Распред!$B$4:$B$300,"февраль",Распред!$X$4:$X$300,A29)+SUMIFS(Распред!$AA$4:$AA$300,Распред!$B$4:$B$300,"февраль",Распред!$Z$4:$Z$300,A29)+SUMIFS(Распред!$AC$4:$AC$300,Распред!$B$4:$B$300,"февраль",Распред!$AB$4:$AB$300,A29)</f>
        <v>0</v>
      </c>
      <c r="AM29" s="46">
        <f t="shared" ca="1" si="5"/>
        <v>0</v>
      </c>
      <c r="AN29" s="46">
        <f t="shared" ca="1" si="9"/>
        <v>0</v>
      </c>
      <c r="AO29" s="46">
        <f t="shared" ca="1" si="6"/>
        <v>0</v>
      </c>
      <c r="AP29" s="46">
        <f>январь!AP29</f>
        <v>0</v>
      </c>
      <c r="AQ29" s="46">
        <f t="shared" ca="1" si="7"/>
        <v>0</v>
      </c>
      <c r="AR29" s="47"/>
      <c r="AS29" s="47">
        <f t="shared" ca="1" si="8"/>
        <v>0</v>
      </c>
      <c r="AT29" s="47"/>
      <c r="AU29" s="47"/>
      <c r="AV29" s="47"/>
      <c r="AW29" s="47"/>
      <c r="AX29" s="47"/>
      <c r="AY29" s="47"/>
      <c r="AZ29" s="184"/>
      <c r="BA29" s="184"/>
    </row>
    <row r="30" spans="1:53" x14ac:dyDescent="0.25">
      <c r="A30" s="47">
        <f>База!B30</f>
        <v>0</v>
      </c>
      <c r="B30" s="46">
        <f ca="1">IF(COUNTIFS(Распис!$B$4:$B$300,$A30,Распис!$C$4:$C$300,"&lt;="&amp;B$1,Распис!$D$4:$D$300,"&gt;="&amp;B$1)&gt;0,SUMIFS(Распис!$I$4:$I$300,Распис!$B$4:$B$300,$A30,Распис!$C$4:$C$300,"&lt;="&amp;B$1,Распис!$D$4:$D$300,"&gt;="&amp;B$1),SUMIF(База!$B$3:$B$305,$A30,База!$I$3:$I$152))</f>
        <v>0</v>
      </c>
      <c r="C30" s="46">
        <f ca="1">IF(COUNTIFS(Распис!$B$4:$B$300,$A30,Распис!$C$4:$C$300,"&lt;="&amp;C$1,Распис!$D$4:$D$300,"&gt;="&amp;C$1)&gt;0,SUMIFS(Распис!$J$4:$J$300,Распис!$B$4:$B$300,$A30,Распис!$C$4:$C$300,"&lt;="&amp;C$1,Распис!$D$4:$D$300,"&gt;="&amp;C$1),SUMIF(База!$B$3:$B$305,$A30,База!$J$3:$J$152))</f>
        <v>0</v>
      </c>
      <c r="D30" s="46">
        <f ca="1">IF(COUNTIFS(Распис!$B$4:$B$300,$A30,Распис!$C$4:$C$300,"&lt;="&amp;D$1,Распис!$D$4:$D$300,"&gt;="&amp;D$1)&gt;0,SUMIFS(Распис!$K$4:$K$300,Распис!$B$4:$B$300,$A30,Распис!$C$4:$C$300,"&lt;="&amp;D$1,Распис!$D$4:$D$300,"&gt;="&amp;D$1),SUMIF(База!$B$3:$B$305,$A30,База!$K$3:$K$152))</f>
        <v>0</v>
      </c>
      <c r="E30" s="46" t="s">
        <v>23</v>
      </c>
      <c r="F30" s="46">
        <f ca="1">IF(COUNTIFS(Распис!$B$4:$B$300,$A30,Распис!$C$4:$C$300,"&lt;="&amp;F$1,Распис!$D$4:$D$300,"&gt;="&amp;F$1)&gt;0,SUMIFS(Распис!$F$4:$F$300,Распис!$B$4:$B$300,$A30,Распис!$C$4:$C$300,"&lt;="&amp;F$1,Распис!$D$4:$D$300,"&gt;="&amp;F$1),SUMIF(База!$B$3:$B$305,$A30,База!$F$3:$F$152))</f>
        <v>0</v>
      </c>
      <c r="G30" s="46">
        <f ca="1">IF(COUNTIFS(Распис!$B$4:$B$300,$A30,Распис!$C$4:$C$300,"&lt;="&amp;G$1,Распис!$D$4:$D$300,"&gt;="&amp;G$1)&gt;0,SUMIFS(Распис!$G$4:$G$300,Распис!$B$4:$B$300,$A30,Распис!$C$4:$C$300,"&lt;="&amp;G$1,Распис!$D$4:$D$300,"&gt;="&amp;G$1),SUMIF(База!$B$3:$B$305,$A30,База!$G$3:$G$152))</f>
        <v>0</v>
      </c>
      <c r="H30" s="46">
        <f ca="1">IF(COUNTIFS(Распис!$B$4:$B$300,$A30,Распис!$C$4:$C$300,"&lt;="&amp;H$1,Распис!$D$4:$D$300,"&gt;="&amp;H$1)&gt;0,SUMIFS(Распис!$H$4:$H$300,Распис!$B$4:$B$300,$A30,Распис!$C$4:$C$300,"&lt;="&amp;H$1,Распис!$D$4:$D$300,"&gt;="&amp;H$1),SUMIF(База!$B$3:$B$305,$A30,База!$H$3:$H$152))</f>
        <v>0</v>
      </c>
      <c r="I30" s="46">
        <f ca="1">IF(COUNTIFS(Распис!$B$4:$B$300,$A30,Распис!$C$4:$C$300,"&lt;="&amp;I$1,Распис!$D$4:$D$300,"&gt;="&amp;I$1)&gt;0,SUMIFS(Распис!$I$4:$I$300,Распис!$B$4:$B$300,$A30,Распис!$C$4:$C$300,"&lt;="&amp;I$1,Распис!$D$4:$D$300,"&gt;="&amp;I$1),SUMIF(База!$B$3:$B$305,$A30,База!$I$3:$I$152))</f>
        <v>0</v>
      </c>
      <c r="J30" s="46">
        <f ca="1">IF(COUNTIFS(Распис!$B$4:$B$300,$A30,Распис!$C$4:$C$300,"&lt;="&amp;J$1,Распис!$D$4:$D$300,"&gt;="&amp;J$1)&gt;0,SUMIFS(Распис!$J$4:$J$300,Распис!$B$4:$B$300,$A30,Распис!$C$4:$C$300,"&lt;="&amp;J$1,Распис!$D$4:$D$300,"&gt;="&amp;J$1),SUMIF(База!$B$3:$B$305,$A30,База!$J$3:$J$152))</f>
        <v>0</v>
      </c>
      <c r="K30" s="46">
        <f ca="1">IF(COUNTIFS(Распис!$B$4:$B$300,$A30,Распис!$C$4:$C$300,"&lt;="&amp;K$1,Распис!$D$4:$D$300,"&gt;="&amp;K$1)&gt;0,SUMIFS(Распис!$K$4:$K$300,Распис!$B$4:$B$300,$A30,Распис!$C$4:$C$300,"&lt;="&amp;K$1,Распис!$D$4:$D$300,"&gt;="&amp;K$1),SUMIF(База!$B$3:$B$305,$A30,База!$K$3:$K$152))</f>
        <v>0</v>
      </c>
      <c r="L30" s="46" t="s">
        <v>23</v>
      </c>
      <c r="M30" s="46">
        <f ca="1">IF(COUNTIFS(Распис!$B$4:$B$300,$A30,Распис!$C$4:$C$300,"&lt;="&amp;M$1,Распис!$D$4:$D$300,"&gt;="&amp;M$1)&gt;0,SUMIFS(Распис!$F$4:$F$300,Распис!$B$4:$B$300,$A30,Распис!$C$4:$C$300,"&lt;="&amp;M$1,Распис!$D$4:$D$300,"&gt;="&amp;M$1),SUMIF(База!$B$3:$B$305,$A30,База!$F$3:$F$152))</f>
        <v>0</v>
      </c>
      <c r="N30" s="46">
        <f ca="1">IF(COUNTIFS(Распис!$B$4:$B$300,$A30,Распис!$C$4:$C$300,"&lt;="&amp;N$1,Распис!$D$4:$D$300,"&gt;="&amp;N$1)&gt;0,SUMIFS(Распис!$G$4:$G$300,Распис!$B$4:$B$300,$A30,Распис!$C$4:$C$300,"&lt;="&amp;N$1,Распис!$D$4:$D$300,"&gt;="&amp;N$1),SUMIF(База!$B$3:$B$305,$A30,База!$G$3:$G$152))</f>
        <v>0</v>
      </c>
      <c r="O30" s="46">
        <f ca="1">IF(COUNTIFS(Распис!$B$4:$B$300,$A30,Распис!$C$4:$C$300,"&lt;="&amp;O$1,Распис!$D$4:$D$300,"&gt;="&amp;O$1)&gt;0,SUMIFS(Распис!$H$4:$H$300,Распис!$B$4:$B$300,$A30,Распис!$C$4:$C$300,"&lt;="&amp;O$1,Распис!$D$4:$D$300,"&gt;="&amp;O$1),SUMIF(База!$B$3:$B$305,$A30,База!$H$3:$H$152))</f>
        <v>0</v>
      </c>
      <c r="P30" s="46">
        <f ca="1">IF(COUNTIFS(Распис!$B$4:$B$300,$A30,Распис!$C$4:$C$300,"&lt;="&amp;P$1,Распис!$D$4:$D$300,"&gt;="&amp;P$1)&gt;0,SUMIFS(Распис!$I$4:$I$300,Распис!$B$4:$B$300,$A30,Распис!$C$4:$C$300,"&lt;="&amp;P$1,Распис!$D$4:$D$300,"&gt;="&amp;P$1),SUMIF(База!$B$3:$B$305,$A30,База!$I$3:$I$152))</f>
        <v>0</v>
      </c>
      <c r="Q30" s="46">
        <f ca="1">IF(COUNTIFS(Распис!$B$4:$B$300,$A30,Распис!$C$4:$C$300,"&lt;="&amp;Q$1,Распис!$D$4:$D$300,"&gt;="&amp;Q$1)&gt;0,SUMIFS(Распис!$J$4:$J$300,Распис!$B$4:$B$300,$A30,Распис!$C$4:$C$300,"&lt;="&amp;Q$1,Распис!$D$4:$D$300,"&gt;="&amp;Q$1),SUMIF(База!$B$3:$B$305,$A30,База!$J$3:$J$152))</f>
        <v>0</v>
      </c>
      <c r="R30" s="46">
        <f ca="1">IF(COUNTIFS(Распис!$B$4:$B$300,$A30,Распис!$C$4:$C$300,"&lt;="&amp;R$1,Распис!$D$4:$D$300,"&gt;="&amp;R$1)&gt;0,SUMIFS(Распис!$K$4:$K$300,Распис!$B$4:$B$300,$A30,Распис!$C$4:$C$300,"&lt;="&amp;R$1,Распис!$D$4:$D$300,"&gt;="&amp;R$1),SUMIF(База!$B$3:$B$305,$A30,База!$K$3:$K$152))</f>
        <v>0</v>
      </c>
      <c r="S30" s="46" t="s">
        <v>23</v>
      </c>
      <c r="T30" s="46">
        <f ca="1">IF(COUNTIFS(Распис!$B$4:$B$300,$A30,Распис!$C$4:$C$300,"&lt;="&amp;T$1,Распис!$D$4:$D$300,"&gt;="&amp;T$1)&gt;0,SUMIFS(Распис!$F$4:$F$300,Распис!$B$4:$B$300,$A30,Распис!$C$4:$C$300,"&lt;="&amp;T$1,Распис!$D$4:$D$300,"&gt;="&amp;T$1),SUMIF(База!$B$3:$B$305,$A30,База!$F$3:$F$152))</f>
        <v>0</v>
      </c>
      <c r="U30" s="46">
        <f ca="1">IF(COUNTIFS(Распис!$B$4:$B$300,$A30,Распис!$C$4:$C$300,"&lt;="&amp;U$1,Распис!$D$4:$D$300,"&gt;="&amp;U$1)&gt;0,SUMIFS(Распис!$G$4:$G$300,Распис!$B$4:$B$300,$A30,Распис!$C$4:$C$300,"&lt;="&amp;U$1,Распис!$D$4:$D$300,"&gt;="&amp;U$1),SUMIF(База!$B$3:$B$305,$A30,База!$G$3:$G$152))</f>
        <v>0</v>
      </c>
      <c r="V30" s="46">
        <f ca="1">IF(COUNTIFS(Распис!$B$4:$B$300,$A30,Распис!$C$4:$C$300,"&lt;="&amp;V$1,Распис!$D$4:$D$300,"&gt;="&amp;V$1)&gt;0,SUMIFS(Распис!$H$4:$H$300,Распис!$B$4:$B$300,$A30,Распис!$C$4:$C$300,"&lt;="&amp;V$1,Распис!$D$4:$D$300,"&gt;="&amp;V$1),SUMIF(База!$B$3:$B$305,$A30,База!$H$3:$H$152))</f>
        <v>0</v>
      </c>
      <c r="W30" s="46">
        <f ca="1">IF(COUNTIFS(Распис!$B$4:$B$300,$A30,Распис!$C$4:$C$300,"&lt;="&amp;W$1,Распис!$D$4:$D$300,"&gt;="&amp;W$1)&gt;0,SUMIFS(Распис!$I$4:$I$300,Распис!$B$4:$B$300,$A30,Распис!$C$4:$C$300,"&lt;="&amp;W$1,Распис!$D$4:$D$300,"&gt;="&amp;W$1),SUMIF(База!$B$3:$B$305,$A30,База!$I$3:$I$152))</f>
        <v>0</v>
      </c>
      <c r="X30" s="46">
        <f ca="1">IF(COUNTIFS(Распис!$B$4:$B$300,$A30,Распис!$C$4:$C$300,"&lt;="&amp;X$1,Распис!$D$4:$D$300,"&gt;="&amp;X$1)&gt;0,SUMIFS(Распис!$J$4:$J$300,Распис!$B$4:$B$300,$A30,Распис!$C$4:$C$300,"&lt;="&amp;X$1,Распис!$D$4:$D$300,"&gt;="&amp;X$1),SUMIF(База!$B$3:$B$305,$A30,База!$J$3:$J$152))</f>
        <v>0</v>
      </c>
      <c r="Y30" s="46">
        <f ca="1">IF(COUNTIFS(Распис!$B$4:$B$300,$A30,Распис!$C$4:$C$300,"&lt;="&amp;Y$1,Распис!$D$4:$D$300,"&gt;="&amp;Y$1)&gt;0,SUMIFS(Распис!$K$4:$K$300,Распис!$B$4:$B$300,$A30,Распис!$C$4:$C$300,"&lt;="&amp;Y$1,Распис!$D$4:$D$300,"&gt;="&amp;Y$1),SUMIF(База!$B$3:$B$305,$A30,База!$K$3:$K$152))</f>
        <v>0</v>
      </c>
      <c r="Z30" s="46" t="s">
        <v>23</v>
      </c>
      <c r="AA30" s="46">
        <f ca="1">IF(COUNTIFS(Распис!$B$4:$B$300,$A30,Распис!$C$4:$C$300,"&lt;="&amp;AA$1,Распис!$D$4:$D$300,"&gt;="&amp;AA$1)&gt;0,SUMIFS(Распис!$F$4:$F$300,Распис!$B$4:$B$300,$A30,Распис!$C$4:$C$300,"&lt;="&amp;AA$1,Распис!$D$4:$D$300,"&gt;="&amp;AA$1),SUMIF(База!$B$3:$B$305,$A30,База!$F$3:$F$152))</f>
        <v>0</v>
      </c>
      <c r="AB30" s="46">
        <f ca="1">IF(COUNTIFS(Распис!$B$4:$B$300,$A30,Распис!$C$4:$C$300,"&lt;="&amp;AB$1,Распис!$D$4:$D$300,"&gt;="&amp;AB$1)&gt;0,SUMIFS(Распис!$G$4:$G$300,Распис!$B$4:$B$300,$A30,Распис!$C$4:$C$300,"&lt;="&amp;AB$1,Распис!$D$4:$D$300,"&gt;="&amp;AB$1),SUMIF(База!$B$3:$B$305,$A30,База!$G$3:$G$152))</f>
        <v>0</v>
      </c>
      <c r="AC30" s="46">
        <f ca="1">IF(COUNTIFS(Распис!$B$4:$B$300,$A30,Распис!$C$4:$C$300,"&lt;="&amp;AC$1,Распис!$D$4:$D$300,"&gt;="&amp;AC$1)&gt;0,SUMIFS(Распис!$H$4:$H$300,Распис!$B$4:$B$300,$A30,Распис!$C$4:$C$300,"&lt;="&amp;AC$1,Распис!$D$4:$D$300,"&gt;="&amp;AC$1),SUMIF(База!$B$3:$B$305,$A30,База!$H$3:$H$152))</f>
        <v>0</v>
      </c>
      <c r="AD30" s="47"/>
      <c r="AE30" s="47"/>
      <c r="AF30" s="47"/>
      <c r="AG30" s="47">
        <f t="shared" ca="1" si="2"/>
        <v>0</v>
      </c>
      <c r="AH30" s="46">
        <f ca="1">AG30-SUMIFS(Распред!$G$4:$G$300,Распред!$B$4:$B$300,"февраль",Распред!$F$4:$F$300,A30)</f>
        <v>0</v>
      </c>
      <c r="AI30" s="46">
        <f ca="1">AH30+(COUNTIF(B30:AF30,"КД")+SUMIFS(Распред!$AH$4:$AH$300,Распред!$F$4:$F$300,A30,Распред!$B$4:$B$300,"февраль"))*4</f>
        <v>0</v>
      </c>
      <c r="AJ30" s="46">
        <f t="shared" ca="1" si="3"/>
        <v>0</v>
      </c>
      <c r="AK30" s="46">
        <f t="shared" ca="1" si="4"/>
        <v>0</v>
      </c>
      <c r="AL30" s="46">
        <f>SUMIFS(Распред!$K$4:$K$300,Распред!$B$4:$B$300,"февраль",Распред!$J$4:$J$300,A30)+SUMIFS(Распред!$M$4:$M$300,Распред!$B$4:$B$300,"февраль",Распред!$L$4:$L$300,A30)+SUMIFS(Распред!$O$4:$O$300,Распред!$B$4:$B$300,"февраль",Распред!$N$4:$N$300,A30)+SUMIFS(Распред!$Q$4:$Q$300,Распред!$B$4:$B$300,"февраль",Распред!$P$4:$P$300,A30)+SUMIFS(Распред!$S$4:$S$300,Распред!$B$4:$B$300,"февраль",Распред!$R$4:$R$300,A30)+SUMIFS(Распред!$U$4:$U$300,Распред!$B$4:$B$300,"февраль",Распред!$T$4:$T$300,A30)+SUMIFS(Распред!$W$4:$W$300,Распред!$B$4:$B$300,"февраль",Распред!$V$4:$V$300,A30)+SUMIFS(Распред!$Y$4:$Y$300,Распред!$B$4:$B$300,"февраль",Распред!$X$4:$X$300,A30)+SUMIFS(Распред!$AA$4:$AA$300,Распред!$B$4:$B$300,"февраль",Распред!$Z$4:$Z$300,A30)+SUMIFS(Распред!$AC$4:$AC$300,Распред!$B$4:$B$300,"февраль",Распред!$AB$4:$AB$300,A30)</f>
        <v>0</v>
      </c>
      <c r="AM30" s="46">
        <f t="shared" ca="1" si="5"/>
        <v>0</v>
      </c>
      <c r="AN30" s="46">
        <f t="shared" ca="1" si="9"/>
        <v>0</v>
      </c>
      <c r="AO30" s="46">
        <f t="shared" ca="1" si="6"/>
        <v>0</v>
      </c>
      <c r="AP30" s="46">
        <f>январь!AP30</f>
        <v>0</v>
      </c>
      <c r="AQ30" s="46">
        <f t="shared" ca="1" si="7"/>
        <v>0</v>
      </c>
      <c r="AR30" s="47"/>
      <c r="AS30" s="47">
        <f t="shared" ca="1" si="8"/>
        <v>0</v>
      </c>
      <c r="AT30" s="47"/>
      <c r="AU30" s="47"/>
      <c r="AV30" s="47"/>
      <c r="AW30" s="47"/>
      <c r="AX30" s="47"/>
      <c r="AY30" s="47"/>
      <c r="AZ30" s="184"/>
      <c r="BA30" s="184"/>
    </row>
    <row r="31" spans="1:53" x14ac:dyDescent="0.25">
      <c r="A31" s="47">
        <f>База!B31</f>
        <v>0</v>
      </c>
      <c r="B31" s="46">
        <f ca="1">IF(COUNTIFS(Распис!$B$4:$B$300,$A31,Распис!$C$4:$C$300,"&lt;="&amp;B$1,Распис!$D$4:$D$300,"&gt;="&amp;B$1)&gt;0,SUMIFS(Распис!$I$4:$I$300,Распис!$B$4:$B$300,$A31,Распис!$C$4:$C$300,"&lt;="&amp;B$1,Распис!$D$4:$D$300,"&gt;="&amp;B$1),SUMIF(База!$B$3:$B$305,$A31,База!$I$3:$I$152))</f>
        <v>0</v>
      </c>
      <c r="C31" s="46">
        <f ca="1">IF(COUNTIFS(Распис!$B$4:$B$300,$A31,Распис!$C$4:$C$300,"&lt;="&amp;C$1,Распис!$D$4:$D$300,"&gt;="&amp;C$1)&gt;0,SUMIFS(Распис!$J$4:$J$300,Распис!$B$4:$B$300,$A31,Распис!$C$4:$C$300,"&lt;="&amp;C$1,Распис!$D$4:$D$300,"&gt;="&amp;C$1),SUMIF(База!$B$3:$B$305,$A31,База!$J$3:$J$152))</f>
        <v>0</v>
      </c>
      <c r="D31" s="46">
        <f ca="1">IF(COUNTIFS(Распис!$B$4:$B$300,$A31,Распис!$C$4:$C$300,"&lt;="&amp;D$1,Распис!$D$4:$D$300,"&gt;="&amp;D$1)&gt;0,SUMIFS(Распис!$K$4:$K$300,Распис!$B$4:$B$300,$A31,Распис!$C$4:$C$300,"&lt;="&amp;D$1,Распис!$D$4:$D$300,"&gt;="&amp;D$1),SUMIF(База!$B$3:$B$305,$A31,База!$K$3:$K$152))</f>
        <v>0</v>
      </c>
      <c r="E31" s="46" t="s">
        <v>23</v>
      </c>
      <c r="F31" s="46">
        <f ca="1">IF(COUNTIFS(Распис!$B$4:$B$300,$A31,Распис!$C$4:$C$300,"&lt;="&amp;F$1,Распис!$D$4:$D$300,"&gt;="&amp;F$1)&gt;0,SUMIFS(Распис!$F$4:$F$300,Распис!$B$4:$B$300,$A31,Распис!$C$4:$C$300,"&lt;="&amp;F$1,Распис!$D$4:$D$300,"&gt;="&amp;F$1),SUMIF(База!$B$3:$B$305,$A31,База!$F$3:$F$152))</f>
        <v>0</v>
      </c>
      <c r="G31" s="46">
        <f ca="1">IF(COUNTIFS(Распис!$B$4:$B$300,$A31,Распис!$C$4:$C$300,"&lt;="&amp;G$1,Распис!$D$4:$D$300,"&gt;="&amp;G$1)&gt;0,SUMIFS(Распис!$G$4:$G$300,Распис!$B$4:$B$300,$A31,Распис!$C$4:$C$300,"&lt;="&amp;G$1,Распис!$D$4:$D$300,"&gt;="&amp;G$1),SUMIF(База!$B$3:$B$305,$A31,База!$G$3:$G$152))</f>
        <v>0</v>
      </c>
      <c r="H31" s="46">
        <f ca="1">IF(COUNTIFS(Распис!$B$4:$B$300,$A31,Распис!$C$4:$C$300,"&lt;="&amp;H$1,Распис!$D$4:$D$300,"&gt;="&amp;H$1)&gt;0,SUMIFS(Распис!$H$4:$H$300,Распис!$B$4:$B$300,$A31,Распис!$C$4:$C$300,"&lt;="&amp;H$1,Распис!$D$4:$D$300,"&gt;="&amp;H$1),SUMIF(База!$B$3:$B$305,$A31,База!$H$3:$H$152))</f>
        <v>0</v>
      </c>
      <c r="I31" s="46">
        <f ca="1">IF(COUNTIFS(Распис!$B$4:$B$300,$A31,Распис!$C$4:$C$300,"&lt;="&amp;I$1,Распис!$D$4:$D$300,"&gt;="&amp;I$1)&gt;0,SUMIFS(Распис!$I$4:$I$300,Распис!$B$4:$B$300,$A31,Распис!$C$4:$C$300,"&lt;="&amp;I$1,Распис!$D$4:$D$300,"&gt;="&amp;I$1),SUMIF(База!$B$3:$B$305,$A31,База!$I$3:$I$152))</f>
        <v>0</v>
      </c>
      <c r="J31" s="46">
        <f ca="1">IF(COUNTIFS(Распис!$B$4:$B$300,$A31,Распис!$C$4:$C$300,"&lt;="&amp;J$1,Распис!$D$4:$D$300,"&gt;="&amp;J$1)&gt;0,SUMIFS(Распис!$J$4:$J$300,Распис!$B$4:$B$300,$A31,Распис!$C$4:$C$300,"&lt;="&amp;J$1,Распис!$D$4:$D$300,"&gt;="&amp;J$1),SUMIF(База!$B$3:$B$305,$A31,База!$J$3:$J$152))</f>
        <v>0</v>
      </c>
      <c r="K31" s="46">
        <f ca="1">IF(COUNTIFS(Распис!$B$4:$B$300,$A31,Распис!$C$4:$C$300,"&lt;="&amp;K$1,Распис!$D$4:$D$300,"&gt;="&amp;K$1)&gt;0,SUMIFS(Распис!$K$4:$K$300,Распис!$B$4:$B$300,$A31,Распис!$C$4:$C$300,"&lt;="&amp;K$1,Распис!$D$4:$D$300,"&gt;="&amp;K$1),SUMIF(База!$B$3:$B$305,$A31,База!$K$3:$K$152))</f>
        <v>0</v>
      </c>
      <c r="L31" s="46" t="s">
        <v>23</v>
      </c>
      <c r="M31" s="46">
        <f ca="1">IF(COUNTIFS(Распис!$B$4:$B$300,$A31,Распис!$C$4:$C$300,"&lt;="&amp;M$1,Распис!$D$4:$D$300,"&gt;="&amp;M$1)&gt;0,SUMIFS(Распис!$F$4:$F$300,Распис!$B$4:$B$300,$A31,Распис!$C$4:$C$300,"&lt;="&amp;M$1,Распис!$D$4:$D$300,"&gt;="&amp;M$1),SUMIF(База!$B$3:$B$305,$A31,База!$F$3:$F$152))</f>
        <v>0</v>
      </c>
      <c r="N31" s="46">
        <f ca="1">IF(COUNTIFS(Распис!$B$4:$B$300,$A31,Распис!$C$4:$C$300,"&lt;="&amp;N$1,Распис!$D$4:$D$300,"&gt;="&amp;N$1)&gt;0,SUMIFS(Распис!$G$4:$G$300,Распис!$B$4:$B$300,$A31,Распис!$C$4:$C$300,"&lt;="&amp;N$1,Распис!$D$4:$D$300,"&gt;="&amp;N$1),SUMIF(База!$B$3:$B$305,$A31,База!$G$3:$G$152))</f>
        <v>0</v>
      </c>
      <c r="O31" s="46">
        <f ca="1">IF(COUNTIFS(Распис!$B$4:$B$300,$A31,Распис!$C$4:$C$300,"&lt;="&amp;O$1,Распис!$D$4:$D$300,"&gt;="&amp;O$1)&gt;0,SUMIFS(Распис!$H$4:$H$300,Распис!$B$4:$B$300,$A31,Распис!$C$4:$C$300,"&lt;="&amp;O$1,Распис!$D$4:$D$300,"&gt;="&amp;O$1),SUMIF(База!$B$3:$B$305,$A31,База!$H$3:$H$152))</f>
        <v>0</v>
      </c>
      <c r="P31" s="46">
        <f ca="1">IF(COUNTIFS(Распис!$B$4:$B$300,$A31,Распис!$C$4:$C$300,"&lt;="&amp;P$1,Распис!$D$4:$D$300,"&gt;="&amp;P$1)&gt;0,SUMIFS(Распис!$I$4:$I$300,Распис!$B$4:$B$300,$A31,Распис!$C$4:$C$300,"&lt;="&amp;P$1,Распис!$D$4:$D$300,"&gt;="&amp;P$1),SUMIF(База!$B$3:$B$305,$A31,База!$I$3:$I$152))</f>
        <v>0</v>
      </c>
      <c r="Q31" s="46">
        <f ca="1">IF(COUNTIFS(Распис!$B$4:$B$300,$A31,Распис!$C$4:$C$300,"&lt;="&amp;Q$1,Распис!$D$4:$D$300,"&gt;="&amp;Q$1)&gt;0,SUMIFS(Распис!$J$4:$J$300,Распис!$B$4:$B$300,$A31,Распис!$C$4:$C$300,"&lt;="&amp;Q$1,Распис!$D$4:$D$300,"&gt;="&amp;Q$1),SUMIF(База!$B$3:$B$305,$A31,База!$J$3:$J$152))</f>
        <v>0</v>
      </c>
      <c r="R31" s="46">
        <f ca="1">IF(COUNTIFS(Распис!$B$4:$B$300,$A31,Распис!$C$4:$C$300,"&lt;="&amp;R$1,Распис!$D$4:$D$300,"&gt;="&amp;R$1)&gt;0,SUMIFS(Распис!$K$4:$K$300,Распис!$B$4:$B$300,$A31,Распис!$C$4:$C$300,"&lt;="&amp;R$1,Распис!$D$4:$D$300,"&gt;="&amp;R$1),SUMIF(База!$B$3:$B$305,$A31,База!$K$3:$K$152))</f>
        <v>0</v>
      </c>
      <c r="S31" s="46" t="s">
        <v>23</v>
      </c>
      <c r="T31" s="46">
        <f ca="1">IF(COUNTIFS(Распис!$B$4:$B$300,$A31,Распис!$C$4:$C$300,"&lt;="&amp;T$1,Распис!$D$4:$D$300,"&gt;="&amp;T$1)&gt;0,SUMIFS(Распис!$F$4:$F$300,Распис!$B$4:$B$300,$A31,Распис!$C$4:$C$300,"&lt;="&amp;T$1,Распис!$D$4:$D$300,"&gt;="&amp;T$1),SUMIF(База!$B$3:$B$305,$A31,База!$F$3:$F$152))</f>
        <v>0</v>
      </c>
      <c r="U31" s="46">
        <f ca="1">IF(COUNTIFS(Распис!$B$4:$B$300,$A31,Распис!$C$4:$C$300,"&lt;="&amp;U$1,Распис!$D$4:$D$300,"&gt;="&amp;U$1)&gt;0,SUMIFS(Распис!$G$4:$G$300,Распис!$B$4:$B$300,$A31,Распис!$C$4:$C$300,"&lt;="&amp;U$1,Распис!$D$4:$D$300,"&gt;="&amp;U$1),SUMIF(База!$B$3:$B$305,$A31,База!$G$3:$G$152))</f>
        <v>0</v>
      </c>
      <c r="V31" s="46">
        <f ca="1">IF(COUNTIFS(Распис!$B$4:$B$300,$A31,Распис!$C$4:$C$300,"&lt;="&amp;V$1,Распис!$D$4:$D$300,"&gt;="&amp;V$1)&gt;0,SUMIFS(Распис!$H$4:$H$300,Распис!$B$4:$B$300,$A31,Распис!$C$4:$C$300,"&lt;="&amp;V$1,Распис!$D$4:$D$300,"&gt;="&amp;V$1),SUMIF(База!$B$3:$B$305,$A31,База!$H$3:$H$152))</f>
        <v>0</v>
      </c>
      <c r="W31" s="46">
        <f ca="1">IF(COUNTIFS(Распис!$B$4:$B$300,$A31,Распис!$C$4:$C$300,"&lt;="&amp;W$1,Распис!$D$4:$D$300,"&gt;="&amp;W$1)&gt;0,SUMIFS(Распис!$I$4:$I$300,Распис!$B$4:$B$300,$A31,Распис!$C$4:$C$300,"&lt;="&amp;W$1,Распис!$D$4:$D$300,"&gt;="&amp;W$1),SUMIF(База!$B$3:$B$305,$A31,База!$I$3:$I$152))</f>
        <v>0</v>
      </c>
      <c r="X31" s="46">
        <f ca="1">IF(COUNTIFS(Распис!$B$4:$B$300,$A31,Распис!$C$4:$C$300,"&lt;="&amp;X$1,Распис!$D$4:$D$300,"&gt;="&amp;X$1)&gt;0,SUMIFS(Распис!$J$4:$J$300,Распис!$B$4:$B$300,$A31,Распис!$C$4:$C$300,"&lt;="&amp;X$1,Распис!$D$4:$D$300,"&gt;="&amp;X$1),SUMIF(База!$B$3:$B$305,$A31,База!$J$3:$J$152))</f>
        <v>0</v>
      </c>
      <c r="Y31" s="46">
        <f ca="1">IF(COUNTIFS(Распис!$B$4:$B$300,$A31,Распис!$C$4:$C$300,"&lt;="&amp;Y$1,Распис!$D$4:$D$300,"&gt;="&amp;Y$1)&gt;0,SUMIFS(Распис!$K$4:$K$300,Распис!$B$4:$B$300,$A31,Распис!$C$4:$C$300,"&lt;="&amp;Y$1,Распис!$D$4:$D$300,"&gt;="&amp;Y$1),SUMIF(База!$B$3:$B$305,$A31,База!$K$3:$K$152))</f>
        <v>0</v>
      </c>
      <c r="Z31" s="46" t="s">
        <v>23</v>
      </c>
      <c r="AA31" s="46">
        <f ca="1">IF(COUNTIFS(Распис!$B$4:$B$300,$A31,Распис!$C$4:$C$300,"&lt;="&amp;AA$1,Распис!$D$4:$D$300,"&gt;="&amp;AA$1)&gt;0,SUMIFS(Распис!$F$4:$F$300,Распис!$B$4:$B$300,$A31,Распис!$C$4:$C$300,"&lt;="&amp;AA$1,Распис!$D$4:$D$300,"&gt;="&amp;AA$1),SUMIF(База!$B$3:$B$305,$A31,База!$F$3:$F$152))</f>
        <v>0</v>
      </c>
      <c r="AB31" s="46">
        <f ca="1">IF(COUNTIFS(Распис!$B$4:$B$300,$A31,Распис!$C$4:$C$300,"&lt;="&amp;AB$1,Распис!$D$4:$D$300,"&gt;="&amp;AB$1)&gt;0,SUMIFS(Распис!$G$4:$G$300,Распис!$B$4:$B$300,$A31,Распис!$C$4:$C$300,"&lt;="&amp;AB$1,Распис!$D$4:$D$300,"&gt;="&amp;AB$1),SUMIF(База!$B$3:$B$305,$A31,База!$G$3:$G$152))</f>
        <v>0</v>
      </c>
      <c r="AC31" s="46">
        <f ca="1">IF(COUNTIFS(Распис!$B$4:$B$300,$A31,Распис!$C$4:$C$300,"&lt;="&amp;AC$1,Распис!$D$4:$D$300,"&gt;="&amp;AC$1)&gt;0,SUMIFS(Распис!$H$4:$H$300,Распис!$B$4:$B$300,$A31,Распис!$C$4:$C$300,"&lt;="&amp;AC$1,Распис!$D$4:$D$300,"&gt;="&amp;AC$1),SUMIF(База!$B$3:$B$305,$A31,База!$H$3:$H$152))</f>
        <v>0</v>
      </c>
      <c r="AD31" s="47"/>
      <c r="AE31" s="47"/>
      <c r="AF31" s="47"/>
      <c r="AG31" s="47">
        <f t="shared" ca="1" si="2"/>
        <v>0</v>
      </c>
      <c r="AH31" s="46">
        <f ca="1">AG31-SUMIFS(Распред!$G$4:$G$300,Распред!$B$4:$B$300,"февраль",Распред!$F$4:$F$300,A31)</f>
        <v>0</v>
      </c>
      <c r="AI31" s="46">
        <f ca="1">AH31+(COUNTIF(B31:AF31,"КД")+SUMIFS(Распред!$AH$4:$AH$300,Распред!$F$4:$F$300,A31,Распред!$B$4:$B$300,"февраль"))*4</f>
        <v>0</v>
      </c>
      <c r="AJ31" s="46">
        <f t="shared" ca="1" si="3"/>
        <v>0</v>
      </c>
      <c r="AK31" s="46">
        <f t="shared" ca="1" si="4"/>
        <v>0</v>
      </c>
      <c r="AL31" s="46">
        <f>SUMIFS(Распред!$K$4:$K$300,Распред!$B$4:$B$300,"февраль",Распред!$J$4:$J$300,A31)+SUMIFS(Распред!$M$4:$M$300,Распред!$B$4:$B$300,"февраль",Распред!$L$4:$L$300,A31)+SUMIFS(Распред!$O$4:$O$300,Распред!$B$4:$B$300,"февраль",Распред!$N$4:$N$300,A31)+SUMIFS(Распред!$Q$4:$Q$300,Распред!$B$4:$B$300,"февраль",Распред!$P$4:$P$300,A31)+SUMIFS(Распред!$S$4:$S$300,Распред!$B$4:$B$300,"февраль",Распред!$R$4:$R$300,A31)+SUMIFS(Распред!$U$4:$U$300,Распред!$B$4:$B$300,"февраль",Распред!$T$4:$T$300,A31)+SUMIFS(Распред!$W$4:$W$300,Распред!$B$4:$B$300,"февраль",Распред!$V$4:$V$300,A31)+SUMIFS(Распред!$Y$4:$Y$300,Распред!$B$4:$B$300,"февраль",Распред!$X$4:$X$300,A31)+SUMIFS(Распред!$AA$4:$AA$300,Распред!$B$4:$B$300,"февраль",Распред!$Z$4:$Z$300,A31)+SUMIFS(Распред!$AC$4:$AC$300,Распред!$B$4:$B$300,"февраль",Распред!$AB$4:$AB$300,A31)</f>
        <v>0</v>
      </c>
      <c r="AM31" s="46">
        <f t="shared" ca="1" si="5"/>
        <v>0</v>
      </c>
      <c r="AN31" s="46">
        <f t="shared" ca="1" si="9"/>
        <v>0</v>
      </c>
      <c r="AO31" s="46">
        <f t="shared" ca="1" si="6"/>
        <v>0</v>
      </c>
      <c r="AP31" s="46">
        <f>январь!AP31</f>
        <v>0</v>
      </c>
      <c r="AQ31" s="46">
        <f t="shared" ca="1" si="7"/>
        <v>0</v>
      </c>
      <c r="AR31" s="47"/>
      <c r="AS31" s="47">
        <f t="shared" ca="1" si="8"/>
        <v>0</v>
      </c>
      <c r="AT31" s="47"/>
      <c r="AU31" s="47"/>
      <c r="AV31" s="47"/>
      <c r="AW31" s="47"/>
      <c r="AX31" s="47"/>
      <c r="AY31" s="47"/>
      <c r="AZ31" s="184"/>
      <c r="BA31" s="184"/>
    </row>
    <row r="32" spans="1:53" x14ac:dyDescent="0.25">
      <c r="A32" s="47">
        <f>База!B32</f>
        <v>0</v>
      </c>
      <c r="B32" s="46">
        <f ca="1">IF(COUNTIFS(Распис!$B$4:$B$300,$A32,Распис!$C$4:$C$300,"&lt;="&amp;B$1,Распис!$D$4:$D$300,"&gt;="&amp;B$1)&gt;0,SUMIFS(Распис!$I$4:$I$300,Распис!$B$4:$B$300,$A32,Распис!$C$4:$C$300,"&lt;="&amp;B$1,Распис!$D$4:$D$300,"&gt;="&amp;B$1),SUMIF(База!$B$3:$B$305,$A32,База!$I$3:$I$152))</f>
        <v>0</v>
      </c>
      <c r="C32" s="46">
        <f ca="1">IF(COUNTIFS(Распис!$B$4:$B$300,$A32,Распис!$C$4:$C$300,"&lt;="&amp;C$1,Распис!$D$4:$D$300,"&gt;="&amp;C$1)&gt;0,SUMIFS(Распис!$J$4:$J$300,Распис!$B$4:$B$300,$A32,Распис!$C$4:$C$300,"&lt;="&amp;C$1,Распис!$D$4:$D$300,"&gt;="&amp;C$1),SUMIF(База!$B$3:$B$305,$A32,База!$J$3:$J$152))</f>
        <v>0</v>
      </c>
      <c r="D32" s="46">
        <f ca="1">IF(COUNTIFS(Распис!$B$4:$B$300,$A32,Распис!$C$4:$C$300,"&lt;="&amp;D$1,Распис!$D$4:$D$300,"&gt;="&amp;D$1)&gt;0,SUMIFS(Распис!$K$4:$K$300,Распис!$B$4:$B$300,$A32,Распис!$C$4:$C$300,"&lt;="&amp;D$1,Распис!$D$4:$D$300,"&gt;="&amp;D$1),SUMIF(База!$B$3:$B$305,$A32,База!$K$3:$K$152))</f>
        <v>0</v>
      </c>
      <c r="E32" s="46" t="s">
        <v>23</v>
      </c>
      <c r="F32" s="46">
        <f ca="1">IF(COUNTIFS(Распис!$B$4:$B$300,$A32,Распис!$C$4:$C$300,"&lt;="&amp;F$1,Распис!$D$4:$D$300,"&gt;="&amp;F$1)&gt;0,SUMIFS(Распис!$F$4:$F$300,Распис!$B$4:$B$300,$A32,Распис!$C$4:$C$300,"&lt;="&amp;F$1,Распис!$D$4:$D$300,"&gt;="&amp;F$1),SUMIF(База!$B$3:$B$305,$A32,База!$F$3:$F$152))</f>
        <v>0</v>
      </c>
      <c r="G32" s="46">
        <f ca="1">IF(COUNTIFS(Распис!$B$4:$B$300,$A32,Распис!$C$4:$C$300,"&lt;="&amp;G$1,Распис!$D$4:$D$300,"&gt;="&amp;G$1)&gt;0,SUMIFS(Распис!$G$4:$G$300,Распис!$B$4:$B$300,$A32,Распис!$C$4:$C$300,"&lt;="&amp;G$1,Распис!$D$4:$D$300,"&gt;="&amp;G$1),SUMIF(База!$B$3:$B$305,$A32,База!$G$3:$G$152))</f>
        <v>0</v>
      </c>
      <c r="H32" s="46">
        <f ca="1">IF(COUNTIFS(Распис!$B$4:$B$300,$A32,Распис!$C$4:$C$300,"&lt;="&amp;H$1,Распис!$D$4:$D$300,"&gt;="&amp;H$1)&gt;0,SUMIFS(Распис!$H$4:$H$300,Распис!$B$4:$B$300,$A32,Распис!$C$4:$C$300,"&lt;="&amp;H$1,Распис!$D$4:$D$300,"&gt;="&amp;H$1),SUMIF(База!$B$3:$B$305,$A32,База!$H$3:$H$152))</f>
        <v>0</v>
      </c>
      <c r="I32" s="46">
        <f ca="1">IF(COUNTIFS(Распис!$B$4:$B$300,$A32,Распис!$C$4:$C$300,"&lt;="&amp;I$1,Распис!$D$4:$D$300,"&gt;="&amp;I$1)&gt;0,SUMIFS(Распис!$I$4:$I$300,Распис!$B$4:$B$300,$A32,Распис!$C$4:$C$300,"&lt;="&amp;I$1,Распис!$D$4:$D$300,"&gt;="&amp;I$1),SUMIF(База!$B$3:$B$305,$A32,База!$I$3:$I$152))</f>
        <v>0</v>
      </c>
      <c r="J32" s="46">
        <f ca="1">IF(COUNTIFS(Распис!$B$4:$B$300,$A32,Распис!$C$4:$C$300,"&lt;="&amp;J$1,Распис!$D$4:$D$300,"&gt;="&amp;J$1)&gt;0,SUMIFS(Распис!$J$4:$J$300,Распис!$B$4:$B$300,$A32,Распис!$C$4:$C$300,"&lt;="&amp;J$1,Распис!$D$4:$D$300,"&gt;="&amp;J$1),SUMIF(База!$B$3:$B$305,$A32,База!$J$3:$J$152))</f>
        <v>0</v>
      </c>
      <c r="K32" s="46">
        <f ca="1">IF(COUNTIFS(Распис!$B$4:$B$300,$A32,Распис!$C$4:$C$300,"&lt;="&amp;K$1,Распис!$D$4:$D$300,"&gt;="&amp;K$1)&gt;0,SUMIFS(Распис!$K$4:$K$300,Распис!$B$4:$B$300,$A32,Распис!$C$4:$C$300,"&lt;="&amp;K$1,Распис!$D$4:$D$300,"&gt;="&amp;K$1),SUMIF(База!$B$3:$B$305,$A32,База!$K$3:$K$152))</f>
        <v>0</v>
      </c>
      <c r="L32" s="46" t="s">
        <v>23</v>
      </c>
      <c r="M32" s="46">
        <f ca="1">IF(COUNTIFS(Распис!$B$4:$B$300,$A32,Распис!$C$4:$C$300,"&lt;="&amp;M$1,Распис!$D$4:$D$300,"&gt;="&amp;M$1)&gt;0,SUMIFS(Распис!$F$4:$F$300,Распис!$B$4:$B$300,$A32,Распис!$C$4:$C$300,"&lt;="&amp;M$1,Распис!$D$4:$D$300,"&gt;="&amp;M$1),SUMIF(База!$B$3:$B$305,$A32,База!$F$3:$F$152))</f>
        <v>0</v>
      </c>
      <c r="N32" s="46">
        <f ca="1">IF(COUNTIFS(Распис!$B$4:$B$300,$A32,Распис!$C$4:$C$300,"&lt;="&amp;N$1,Распис!$D$4:$D$300,"&gt;="&amp;N$1)&gt;0,SUMIFS(Распис!$G$4:$G$300,Распис!$B$4:$B$300,$A32,Распис!$C$4:$C$300,"&lt;="&amp;N$1,Распис!$D$4:$D$300,"&gt;="&amp;N$1),SUMIF(База!$B$3:$B$305,$A32,База!$G$3:$G$152))</f>
        <v>0</v>
      </c>
      <c r="O32" s="46">
        <f ca="1">IF(COUNTIFS(Распис!$B$4:$B$300,$A32,Распис!$C$4:$C$300,"&lt;="&amp;O$1,Распис!$D$4:$D$300,"&gt;="&amp;O$1)&gt;0,SUMIFS(Распис!$H$4:$H$300,Распис!$B$4:$B$300,$A32,Распис!$C$4:$C$300,"&lt;="&amp;O$1,Распис!$D$4:$D$300,"&gt;="&amp;O$1),SUMIF(База!$B$3:$B$305,$A32,База!$H$3:$H$152))</f>
        <v>0</v>
      </c>
      <c r="P32" s="46">
        <f ca="1">IF(COUNTIFS(Распис!$B$4:$B$300,$A32,Распис!$C$4:$C$300,"&lt;="&amp;P$1,Распис!$D$4:$D$300,"&gt;="&amp;P$1)&gt;0,SUMIFS(Распис!$I$4:$I$300,Распис!$B$4:$B$300,$A32,Распис!$C$4:$C$300,"&lt;="&amp;P$1,Распис!$D$4:$D$300,"&gt;="&amp;P$1),SUMIF(База!$B$3:$B$305,$A32,База!$I$3:$I$152))</f>
        <v>0</v>
      </c>
      <c r="Q32" s="46">
        <f ca="1">IF(COUNTIFS(Распис!$B$4:$B$300,$A32,Распис!$C$4:$C$300,"&lt;="&amp;Q$1,Распис!$D$4:$D$300,"&gt;="&amp;Q$1)&gt;0,SUMIFS(Распис!$J$4:$J$300,Распис!$B$4:$B$300,$A32,Распис!$C$4:$C$300,"&lt;="&amp;Q$1,Распис!$D$4:$D$300,"&gt;="&amp;Q$1),SUMIF(База!$B$3:$B$305,$A32,База!$J$3:$J$152))</f>
        <v>0</v>
      </c>
      <c r="R32" s="46">
        <f ca="1">IF(COUNTIFS(Распис!$B$4:$B$300,$A32,Распис!$C$4:$C$300,"&lt;="&amp;R$1,Распис!$D$4:$D$300,"&gt;="&amp;R$1)&gt;0,SUMIFS(Распис!$K$4:$K$300,Распис!$B$4:$B$300,$A32,Распис!$C$4:$C$300,"&lt;="&amp;R$1,Распис!$D$4:$D$300,"&gt;="&amp;R$1),SUMIF(База!$B$3:$B$305,$A32,База!$K$3:$K$152))</f>
        <v>0</v>
      </c>
      <c r="S32" s="46" t="s">
        <v>23</v>
      </c>
      <c r="T32" s="46">
        <f ca="1">IF(COUNTIFS(Распис!$B$4:$B$300,$A32,Распис!$C$4:$C$300,"&lt;="&amp;T$1,Распис!$D$4:$D$300,"&gt;="&amp;T$1)&gt;0,SUMIFS(Распис!$F$4:$F$300,Распис!$B$4:$B$300,$A32,Распис!$C$4:$C$300,"&lt;="&amp;T$1,Распис!$D$4:$D$300,"&gt;="&amp;T$1),SUMIF(База!$B$3:$B$305,$A32,База!$F$3:$F$152))</f>
        <v>0</v>
      </c>
      <c r="U32" s="46">
        <f ca="1">IF(COUNTIFS(Распис!$B$4:$B$300,$A32,Распис!$C$4:$C$300,"&lt;="&amp;U$1,Распис!$D$4:$D$300,"&gt;="&amp;U$1)&gt;0,SUMIFS(Распис!$G$4:$G$300,Распис!$B$4:$B$300,$A32,Распис!$C$4:$C$300,"&lt;="&amp;U$1,Распис!$D$4:$D$300,"&gt;="&amp;U$1),SUMIF(База!$B$3:$B$305,$A32,База!$G$3:$G$152))</f>
        <v>0</v>
      </c>
      <c r="V32" s="46">
        <f ca="1">IF(COUNTIFS(Распис!$B$4:$B$300,$A32,Распис!$C$4:$C$300,"&lt;="&amp;V$1,Распис!$D$4:$D$300,"&gt;="&amp;V$1)&gt;0,SUMIFS(Распис!$H$4:$H$300,Распис!$B$4:$B$300,$A32,Распис!$C$4:$C$300,"&lt;="&amp;V$1,Распис!$D$4:$D$300,"&gt;="&amp;V$1),SUMIF(База!$B$3:$B$305,$A32,База!$H$3:$H$152))</f>
        <v>0</v>
      </c>
      <c r="W32" s="46">
        <f ca="1">IF(COUNTIFS(Распис!$B$4:$B$300,$A32,Распис!$C$4:$C$300,"&lt;="&amp;W$1,Распис!$D$4:$D$300,"&gt;="&amp;W$1)&gt;0,SUMIFS(Распис!$I$4:$I$300,Распис!$B$4:$B$300,$A32,Распис!$C$4:$C$300,"&lt;="&amp;W$1,Распис!$D$4:$D$300,"&gt;="&amp;W$1),SUMIF(База!$B$3:$B$305,$A32,База!$I$3:$I$152))</f>
        <v>0</v>
      </c>
      <c r="X32" s="46">
        <f ca="1">IF(COUNTIFS(Распис!$B$4:$B$300,$A32,Распис!$C$4:$C$300,"&lt;="&amp;X$1,Распис!$D$4:$D$300,"&gt;="&amp;X$1)&gt;0,SUMIFS(Распис!$J$4:$J$300,Распис!$B$4:$B$300,$A32,Распис!$C$4:$C$300,"&lt;="&amp;X$1,Распис!$D$4:$D$300,"&gt;="&amp;X$1),SUMIF(База!$B$3:$B$305,$A32,База!$J$3:$J$152))</f>
        <v>0</v>
      </c>
      <c r="Y32" s="46">
        <f ca="1">IF(COUNTIFS(Распис!$B$4:$B$300,$A32,Распис!$C$4:$C$300,"&lt;="&amp;Y$1,Распис!$D$4:$D$300,"&gt;="&amp;Y$1)&gt;0,SUMIFS(Распис!$K$4:$K$300,Распис!$B$4:$B$300,$A32,Распис!$C$4:$C$300,"&lt;="&amp;Y$1,Распис!$D$4:$D$300,"&gt;="&amp;Y$1),SUMIF(База!$B$3:$B$305,$A32,База!$K$3:$K$152))</f>
        <v>0</v>
      </c>
      <c r="Z32" s="46" t="s">
        <v>23</v>
      </c>
      <c r="AA32" s="46">
        <f ca="1">IF(COUNTIFS(Распис!$B$4:$B$300,$A32,Распис!$C$4:$C$300,"&lt;="&amp;AA$1,Распис!$D$4:$D$300,"&gt;="&amp;AA$1)&gt;0,SUMIFS(Распис!$F$4:$F$300,Распис!$B$4:$B$300,$A32,Распис!$C$4:$C$300,"&lt;="&amp;AA$1,Распис!$D$4:$D$300,"&gt;="&amp;AA$1),SUMIF(База!$B$3:$B$305,$A32,База!$F$3:$F$152))</f>
        <v>0</v>
      </c>
      <c r="AB32" s="46">
        <f ca="1">IF(COUNTIFS(Распис!$B$4:$B$300,$A32,Распис!$C$4:$C$300,"&lt;="&amp;AB$1,Распис!$D$4:$D$300,"&gt;="&amp;AB$1)&gt;0,SUMIFS(Распис!$G$4:$G$300,Распис!$B$4:$B$300,$A32,Распис!$C$4:$C$300,"&lt;="&amp;AB$1,Распис!$D$4:$D$300,"&gt;="&amp;AB$1),SUMIF(База!$B$3:$B$305,$A32,База!$G$3:$G$152))</f>
        <v>0</v>
      </c>
      <c r="AC32" s="46">
        <f ca="1">IF(COUNTIFS(Распис!$B$4:$B$300,$A32,Распис!$C$4:$C$300,"&lt;="&amp;AC$1,Распис!$D$4:$D$300,"&gt;="&amp;AC$1)&gt;0,SUMIFS(Распис!$H$4:$H$300,Распис!$B$4:$B$300,$A32,Распис!$C$4:$C$300,"&lt;="&amp;AC$1,Распис!$D$4:$D$300,"&gt;="&amp;AC$1),SUMIF(База!$B$3:$B$305,$A32,База!$H$3:$H$152))</f>
        <v>0</v>
      </c>
      <c r="AD32" s="47"/>
      <c r="AE32" s="47"/>
      <c r="AF32" s="47"/>
      <c r="AG32" s="47">
        <f t="shared" ca="1" si="2"/>
        <v>0</v>
      </c>
      <c r="AH32" s="46">
        <f ca="1">AG32-SUMIFS(Распред!$G$4:$G$300,Распред!$B$4:$B$300,"февраль",Распред!$F$4:$F$300,A32)</f>
        <v>0</v>
      </c>
      <c r="AI32" s="46">
        <f ca="1">AH32+(COUNTIF(B32:AF32,"КД")+SUMIFS(Распред!$AH$4:$AH$300,Распред!$F$4:$F$300,A32,Распред!$B$4:$B$300,"февраль"))*4</f>
        <v>0</v>
      </c>
      <c r="AJ32" s="46">
        <f t="shared" ca="1" si="3"/>
        <v>0</v>
      </c>
      <c r="AK32" s="46">
        <f t="shared" ca="1" si="4"/>
        <v>0</v>
      </c>
      <c r="AL32" s="46">
        <f>SUMIFS(Распред!$K$4:$K$300,Распред!$B$4:$B$300,"февраль",Распред!$J$4:$J$300,A32)+SUMIFS(Распред!$M$4:$M$300,Распред!$B$4:$B$300,"февраль",Распред!$L$4:$L$300,A32)+SUMIFS(Распред!$O$4:$O$300,Распред!$B$4:$B$300,"февраль",Распред!$N$4:$N$300,A32)+SUMIFS(Распред!$Q$4:$Q$300,Распред!$B$4:$B$300,"февраль",Распред!$P$4:$P$300,A32)+SUMIFS(Распред!$S$4:$S$300,Распред!$B$4:$B$300,"февраль",Распред!$R$4:$R$300,A32)+SUMIFS(Распред!$U$4:$U$300,Распред!$B$4:$B$300,"февраль",Распред!$T$4:$T$300,A32)+SUMIFS(Распред!$W$4:$W$300,Распред!$B$4:$B$300,"февраль",Распред!$V$4:$V$300,A32)+SUMIFS(Распред!$Y$4:$Y$300,Распред!$B$4:$B$300,"февраль",Распред!$X$4:$X$300,A32)+SUMIFS(Распред!$AA$4:$AA$300,Распред!$B$4:$B$300,"февраль",Распред!$Z$4:$Z$300,A32)+SUMIFS(Распред!$AC$4:$AC$300,Распред!$B$4:$B$300,"февраль",Распред!$AB$4:$AB$300,A32)</f>
        <v>0</v>
      </c>
      <c r="AM32" s="46">
        <f t="shared" ca="1" si="5"/>
        <v>0</v>
      </c>
      <c r="AN32" s="46">
        <f t="shared" ca="1" si="9"/>
        <v>0</v>
      </c>
      <c r="AO32" s="46">
        <f t="shared" ca="1" si="6"/>
        <v>0</v>
      </c>
      <c r="AP32" s="46">
        <f>январь!AP32</f>
        <v>0</v>
      </c>
      <c r="AQ32" s="46">
        <f t="shared" ca="1" si="7"/>
        <v>0</v>
      </c>
      <c r="AR32" s="47"/>
      <c r="AS32" s="47">
        <f t="shared" ca="1" si="8"/>
        <v>0</v>
      </c>
      <c r="AT32" s="47"/>
      <c r="AU32" s="47"/>
      <c r="AV32" s="47"/>
      <c r="AW32" s="47"/>
      <c r="AX32" s="47"/>
      <c r="AY32" s="47"/>
      <c r="AZ32" s="184"/>
      <c r="BA32" s="184"/>
    </row>
    <row r="33" spans="1:53" x14ac:dyDescent="0.25">
      <c r="A33" s="47">
        <f>База!B33</f>
        <v>0</v>
      </c>
      <c r="B33" s="46">
        <f ca="1">IF(COUNTIFS(Распис!$B$4:$B$300,$A33,Распис!$C$4:$C$300,"&lt;="&amp;B$1,Распис!$D$4:$D$300,"&gt;="&amp;B$1)&gt;0,SUMIFS(Распис!$I$4:$I$300,Распис!$B$4:$B$300,$A33,Распис!$C$4:$C$300,"&lt;="&amp;B$1,Распис!$D$4:$D$300,"&gt;="&amp;B$1),SUMIF(База!$B$3:$B$305,$A33,База!$I$3:$I$152))</f>
        <v>0</v>
      </c>
      <c r="C33" s="46">
        <f ca="1">IF(COUNTIFS(Распис!$B$4:$B$300,$A33,Распис!$C$4:$C$300,"&lt;="&amp;C$1,Распис!$D$4:$D$300,"&gt;="&amp;C$1)&gt;0,SUMIFS(Распис!$J$4:$J$300,Распис!$B$4:$B$300,$A33,Распис!$C$4:$C$300,"&lt;="&amp;C$1,Распис!$D$4:$D$300,"&gt;="&amp;C$1),SUMIF(База!$B$3:$B$305,$A33,База!$J$3:$J$152))</f>
        <v>0</v>
      </c>
      <c r="D33" s="46">
        <f ca="1">IF(COUNTIFS(Распис!$B$4:$B$300,$A33,Распис!$C$4:$C$300,"&lt;="&amp;D$1,Распис!$D$4:$D$300,"&gt;="&amp;D$1)&gt;0,SUMIFS(Распис!$K$4:$K$300,Распис!$B$4:$B$300,$A33,Распис!$C$4:$C$300,"&lt;="&amp;D$1,Распис!$D$4:$D$300,"&gt;="&amp;D$1),SUMIF(База!$B$3:$B$305,$A33,База!$K$3:$K$152))</f>
        <v>0</v>
      </c>
      <c r="E33" s="46" t="s">
        <v>23</v>
      </c>
      <c r="F33" s="46">
        <f ca="1">IF(COUNTIFS(Распис!$B$4:$B$300,$A33,Распис!$C$4:$C$300,"&lt;="&amp;F$1,Распис!$D$4:$D$300,"&gt;="&amp;F$1)&gt;0,SUMIFS(Распис!$F$4:$F$300,Распис!$B$4:$B$300,$A33,Распис!$C$4:$C$300,"&lt;="&amp;F$1,Распис!$D$4:$D$300,"&gt;="&amp;F$1),SUMIF(База!$B$3:$B$305,$A33,База!$F$3:$F$152))</f>
        <v>0</v>
      </c>
      <c r="G33" s="46">
        <f ca="1">IF(COUNTIFS(Распис!$B$4:$B$300,$A33,Распис!$C$4:$C$300,"&lt;="&amp;G$1,Распис!$D$4:$D$300,"&gt;="&amp;G$1)&gt;0,SUMIFS(Распис!$G$4:$G$300,Распис!$B$4:$B$300,$A33,Распис!$C$4:$C$300,"&lt;="&amp;G$1,Распис!$D$4:$D$300,"&gt;="&amp;G$1),SUMIF(База!$B$3:$B$305,$A33,База!$G$3:$G$152))</f>
        <v>0</v>
      </c>
      <c r="H33" s="46">
        <f ca="1">IF(COUNTIFS(Распис!$B$4:$B$300,$A33,Распис!$C$4:$C$300,"&lt;="&amp;H$1,Распис!$D$4:$D$300,"&gt;="&amp;H$1)&gt;0,SUMIFS(Распис!$H$4:$H$300,Распис!$B$4:$B$300,$A33,Распис!$C$4:$C$300,"&lt;="&amp;H$1,Распис!$D$4:$D$300,"&gt;="&amp;H$1),SUMIF(База!$B$3:$B$305,$A33,База!$H$3:$H$152))</f>
        <v>0</v>
      </c>
      <c r="I33" s="46">
        <f ca="1">IF(COUNTIFS(Распис!$B$4:$B$300,$A33,Распис!$C$4:$C$300,"&lt;="&amp;I$1,Распис!$D$4:$D$300,"&gt;="&amp;I$1)&gt;0,SUMIFS(Распис!$I$4:$I$300,Распис!$B$4:$B$300,$A33,Распис!$C$4:$C$300,"&lt;="&amp;I$1,Распис!$D$4:$D$300,"&gt;="&amp;I$1),SUMIF(База!$B$3:$B$305,$A33,База!$I$3:$I$152))</f>
        <v>0</v>
      </c>
      <c r="J33" s="46">
        <f ca="1">IF(COUNTIFS(Распис!$B$4:$B$300,$A33,Распис!$C$4:$C$300,"&lt;="&amp;J$1,Распис!$D$4:$D$300,"&gt;="&amp;J$1)&gt;0,SUMIFS(Распис!$J$4:$J$300,Распис!$B$4:$B$300,$A33,Распис!$C$4:$C$300,"&lt;="&amp;J$1,Распис!$D$4:$D$300,"&gt;="&amp;J$1),SUMIF(База!$B$3:$B$305,$A33,База!$J$3:$J$152))</f>
        <v>0</v>
      </c>
      <c r="K33" s="46">
        <f ca="1">IF(COUNTIFS(Распис!$B$4:$B$300,$A33,Распис!$C$4:$C$300,"&lt;="&amp;K$1,Распис!$D$4:$D$300,"&gt;="&amp;K$1)&gt;0,SUMIFS(Распис!$K$4:$K$300,Распис!$B$4:$B$300,$A33,Распис!$C$4:$C$300,"&lt;="&amp;K$1,Распис!$D$4:$D$300,"&gt;="&amp;K$1),SUMIF(База!$B$3:$B$305,$A33,База!$K$3:$K$152))</f>
        <v>0</v>
      </c>
      <c r="L33" s="46" t="s">
        <v>23</v>
      </c>
      <c r="M33" s="46">
        <f ca="1">IF(COUNTIFS(Распис!$B$4:$B$300,$A33,Распис!$C$4:$C$300,"&lt;="&amp;M$1,Распис!$D$4:$D$300,"&gt;="&amp;M$1)&gt;0,SUMIFS(Распис!$F$4:$F$300,Распис!$B$4:$B$300,$A33,Распис!$C$4:$C$300,"&lt;="&amp;M$1,Распис!$D$4:$D$300,"&gt;="&amp;M$1),SUMIF(База!$B$3:$B$305,$A33,База!$F$3:$F$152))</f>
        <v>0</v>
      </c>
      <c r="N33" s="46">
        <f ca="1">IF(COUNTIFS(Распис!$B$4:$B$300,$A33,Распис!$C$4:$C$300,"&lt;="&amp;N$1,Распис!$D$4:$D$300,"&gt;="&amp;N$1)&gt;0,SUMIFS(Распис!$G$4:$G$300,Распис!$B$4:$B$300,$A33,Распис!$C$4:$C$300,"&lt;="&amp;N$1,Распис!$D$4:$D$300,"&gt;="&amp;N$1),SUMIF(База!$B$3:$B$305,$A33,База!$G$3:$G$152))</f>
        <v>0</v>
      </c>
      <c r="O33" s="46">
        <f ca="1">IF(COUNTIFS(Распис!$B$4:$B$300,$A33,Распис!$C$4:$C$300,"&lt;="&amp;O$1,Распис!$D$4:$D$300,"&gt;="&amp;O$1)&gt;0,SUMIFS(Распис!$H$4:$H$300,Распис!$B$4:$B$300,$A33,Распис!$C$4:$C$300,"&lt;="&amp;O$1,Распис!$D$4:$D$300,"&gt;="&amp;O$1),SUMIF(База!$B$3:$B$305,$A33,База!$H$3:$H$152))</f>
        <v>0</v>
      </c>
      <c r="P33" s="46">
        <f ca="1">IF(COUNTIFS(Распис!$B$4:$B$300,$A33,Распис!$C$4:$C$300,"&lt;="&amp;P$1,Распис!$D$4:$D$300,"&gt;="&amp;P$1)&gt;0,SUMIFS(Распис!$I$4:$I$300,Распис!$B$4:$B$300,$A33,Распис!$C$4:$C$300,"&lt;="&amp;P$1,Распис!$D$4:$D$300,"&gt;="&amp;P$1),SUMIF(База!$B$3:$B$305,$A33,База!$I$3:$I$152))</f>
        <v>0</v>
      </c>
      <c r="Q33" s="46">
        <f ca="1">IF(COUNTIFS(Распис!$B$4:$B$300,$A33,Распис!$C$4:$C$300,"&lt;="&amp;Q$1,Распис!$D$4:$D$300,"&gt;="&amp;Q$1)&gt;0,SUMIFS(Распис!$J$4:$J$300,Распис!$B$4:$B$300,$A33,Распис!$C$4:$C$300,"&lt;="&amp;Q$1,Распис!$D$4:$D$300,"&gt;="&amp;Q$1),SUMIF(База!$B$3:$B$305,$A33,База!$J$3:$J$152))</f>
        <v>0</v>
      </c>
      <c r="R33" s="46">
        <f ca="1">IF(COUNTIFS(Распис!$B$4:$B$300,$A33,Распис!$C$4:$C$300,"&lt;="&amp;R$1,Распис!$D$4:$D$300,"&gt;="&amp;R$1)&gt;0,SUMIFS(Распис!$K$4:$K$300,Распис!$B$4:$B$300,$A33,Распис!$C$4:$C$300,"&lt;="&amp;R$1,Распис!$D$4:$D$300,"&gt;="&amp;R$1),SUMIF(База!$B$3:$B$305,$A33,База!$K$3:$K$152))</f>
        <v>0</v>
      </c>
      <c r="S33" s="46" t="s">
        <v>23</v>
      </c>
      <c r="T33" s="46">
        <f ca="1">IF(COUNTIFS(Распис!$B$4:$B$300,$A33,Распис!$C$4:$C$300,"&lt;="&amp;T$1,Распис!$D$4:$D$300,"&gt;="&amp;T$1)&gt;0,SUMIFS(Распис!$F$4:$F$300,Распис!$B$4:$B$300,$A33,Распис!$C$4:$C$300,"&lt;="&amp;T$1,Распис!$D$4:$D$300,"&gt;="&amp;T$1),SUMIF(База!$B$3:$B$305,$A33,База!$F$3:$F$152))</f>
        <v>0</v>
      </c>
      <c r="U33" s="46">
        <f ca="1">IF(COUNTIFS(Распис!$B$4:$B$300,$A33,Распис!$C$4:$C$300,"&lt;="&amp;U$1,Распис!$D$4:$D$300,"&gt;="&amp;U$1)&gt;0,SUMIFS(Распис!$G$4:$G$300,Распис!$B$4:$B$300,$A33,Распис!$C$4:$C$300,"&lt;="&amp;U$1,Распис!$D$4:$D$300,"&gt;="&amp;U$1),SUMIF(База!$B$3:$B$305,$A33,База!$G$3:$G$152))</f>
        <v>0</v>
      </c>
      <c r="V33" s="46">
        <f ca="1">IF(COUNTIFS(Распис!$B$4:$B$300,$A33,Распис!$C$4:$C$300,"&lt;="&amp;V$1,Распис!$D$4:$D$300,"&gt;="&amp;V$1)&gt;0,SUMIFS(Распис!$H$4:$H$300,Распис!$B$4:$B$300,$A33,Распис!$C$4:$C$300,"&lt;="&amp;V$1,Распис!$D$4:$D$300,"&gt;="&amp;V$1),SUMIF(База!$B$3:$B$305,$A33,База!$H$3:$H$152))</f>
        <v>0</v>
      </c>
      <c r="W33" s="46">
        <f ca="1">IF(COUNTIFS(Распис!$B$4:$B$300,$A33,Распис!$C$4:$C$300,"&lt;="&amp;W$1,Распис!$D$4:$D$300,"&gt;="&amp;W$1)&gt;0,SUMIFS(Распис!$I$4:$I$300,Распис!$B$4:$B$300,$A33,Распис!$C$4:$C$300,"&lt;="&amp;W$1,Распис!$D$4:$D$300,"&gt;="&amp;W$1),SUMIF(База!$B$3:$B$305,$A33,База!$I$3:$I$152))</f>
        <v>0</v>
      </c>
      <c r="X33" s="46">
        <f ca="1">IF(COUNTIFS(Распис!$B$4:$B$300,$A33,Распис!$C$4:$C$300,"&lt;="&amp;X$1,Распис!$D$4:$D$300,"&gt;="&amp;X$1)&gt;0,SUMIFS(Распис!$J$4:$J$300,Распис!$B$4:$B$300,$A33,Распис!$C$4:$C$300,"&lt;="&amp;X$1,Распис!$D$4:$D$300,"&gt;="&amp;X$1),SUMIF(База!$B$3:$B$305,$A33,База!$J$3:$J$152))</f>
        <v>0</v>
      </c>
      <c r="Y33" s="46">
        <f ca="1">IF(COUNTIFS(Распис!$B$4:$B$300,$A33,Распис!$C$4:$C$300,"&lt;="&amp;Y$1,Распис!$D$4:$D$300,"&gt;="&amp;Y$1)&gt;0,SUMIFS(Распис!$K$4:$K$300,Распис!$B$4:$B$300,$A33,Распис!$C$4:$C$300,"&lt;="&amp;Y$1,Распис!$D$4:$D$300,"&gt;="&amp;Y$1),SUMIF(База!$B$3:$B$305,$A33,База!$K$3:$K$152))</f>
        <v>0</v>
      </c>
      <c r="Z33" s="46" t="s">
        <v>23</v>
      </c>
      <c r="AA33" s="46">
        <f ca="1">IF(COUNTIFS(Распис!$B$4:$B$300,$A33,Распис!$C$4:$C$300,"&lt;="&amp;AA$1,Распис!$D$4:$D$300,"&gt;="&amp;AA$1)&gt;0,SUMIFS(Распис!$F$4:$F$300,Распис!$B$4:$B$300,$A33,Распис!$C$4:$C$300,"&lt;="&amp;AA$1,Распис!$D$4:$D$300,"&gt;="&amp;AA$1),SUMIF(База!$B$3:$B$305,$A33,База!$F$3:$F$152))</f>
        <v>0</v>
      </c>
      <c r="AB33" s="46">
        <f ca="1">IF(COUNTIFS(Распис!$B$4:$B$300,$A33,Распис!$C$4:$C$300,"&lt;="&amp;AB$1,Распис!$D$4:$D$300,"&gt;="&amp;AB$1)&gt;0,SUMIFS(Распис!$G$4:$G$300,Распис!$B$4:$B$300,$A33,Распис!$C$4:$C$300,"&lt;="&amp;AB$1,Распис!$D$4:$D$300,"&gt;="&amp;AB$1),SUMIF(База!$B$3:$B$305,$A33,База!$G$3:$G$152))</f>
        <v>0</v>
      </c>
      <c r="AC33" s="46">
        <f ca="1">IF(COUNTIFS(Распис!$B$4:$B$300,$A33,Распис!$C$4:$C$300,"&lt;="&amp;AC$1,Распис!$D$4:$D$300,"&gt;="&amp;AC$1)&gt;0,SUMIFS(Распис!$H$4:$H$300,Распис!$B$4:$B$300,$A33,Распис!$C$4:$C$300,"&lt;="&amp;AC$1,Распис!$D$4:$D$300,"&gt;="&amp;AC$1),SUMIF(База!$B$3:$B$305,$A33,База!$H$3:$H$152))</f>
        <v>0</v>
      </c>
      <c r="AD33" s="47"/>
      <c r="AE33" s="47"/>
      <c r="AF33" s="47"/>
      <c r="AG33" s="47">
        <f t="shared" ca="1" si="2"/>
        <v>0</v>
      </c>
      <c r="AH33" s="46">
        <f ca="1">AG33-SUMIFS(Распред!$G$4:$G$300,Распред!$B$4:$B$300,"февраль",Распред!$F$4:$F$300,A33)</f>
        <v>0</v>
      </c>
      <c r="AI33" s="46">
        <f ca="1">AH33+(COUNTIF(B33:AF33,"КД")+SUMIFS(Распред!$AH$4:$AH$300,Распред!$F$4:$F$300,A33,Распред!$B$4:$B$300,"февраль"))*4</f>
        <v>0</v>
      </c>
      <c r="AJ33" s="46">
        <f t="shared" ca="1" si="3"/>
        <v>0</v>
      </c>
      <c r="AK33" s="46">
        <f t="shared" ca="1" si="4"/>
        <v>0</v>
      </c>
      <c r="AL33" s="46">
        <f>SUMIFS(Распред!$K$4:$K$300,Распред!$B$4:$B$300,"февраль",Распред!$J$4:$J$300,A33)+SUMIFS(Распред!$M$4:$M$300,Распред!$B$4:$B$300,"февраль",Распред!$L$4:$L$300,A33)+SUMIFS(Распред!$O$4:$O$300,Распред!$B$4:$B$300,"февраль",Распред!$N$4:$N$300,A33)+SUMIFS(Распред!$Q$4:$Q$300,Распред!$B$4:$B$300,"февраль",Распред!$P$4:$P$300,A33)+SUMIFS(Распред!$S$4:$S$300,Распред!$B$4:$B$300,"февраль",Распред!$R$4:$R$300,A33)+SUMIFS(Распред!$U$4:$U$300,Распред!$B$4:$B$300,"февраль",Распред!$T$4:$T$300,A33)+SUMIFS(Распред!$W$4:$W$300,Распред!$B$4:$B$300,"февраль",Распред!$V$4:$V$300,A33)+SUMIFS(Распред!$Y$4:$Y$300,Распред!$B$4:$B$300,"февраль",Распред!$X$4:$X$300,A33)+SUMIFS(Распред!$AA$4:$AA$300,Распред!$B$4:$B$300,"февраль",Распред!$Z$4:$Z$300,A33)+SUMIFS(Распред!$AC$4:$AC$300,Распред!$B$4:$B$300,"февраль",Распред!$AB$4:$AB$300,A33)</f>
        <v>0</v>
      </c>
      <c r="AM33" s="46">
        <f t="shared" ca="1" si="5"/>
        <v>0</v>
      </c>
      <c r="AN33" s="46">
        <f t="shared" ca="1" si="9"/>
        <v>0</v>
      </c>
      <c r="AO33" s="46">
        <f t="shared" ca="1" si="6"/>
        <v>0</v>
      </c>
      <c r="AP33" s="46">
        <f>январь!AP33</f>
        <v>0</v>
      </c>
      <c r="AQ33" s="46">
        <f t="shared" ca="1" si="7"/>
        <v>0</v>
      </c>
      <c r="AR33" s="47"/>
      <c r="AS33" s="47">
        <f t="shared" ca="1" si="8"/>
        <v>0</v>
      </c>
      <c r="AT33" s="47"/>
      <c r="AU33" s="47"/>
      <c r="AV33" s="47"/>
      <c r="AW33" s="47"/>
      <c r="AX33" s="47"/>
      <c r="AY33" s="47"/>
      <c r="AZ33" s="184"/>
      <c r="BA33" s="184"/>
    </row>
    <row r="34" spans="1:53" x14ac:dyDescent="0.25">
      <c r="A34" s="47">
        <f>База!B34</f>
        <v>0</v>
      </c>
      <c r="B34" s="46">
        <f ca="1">IF(COUNTIFS(Распис!$B$4:$B$300,$A34,Распис!$C$4:$C$300,"&lt;="&amp;B$1,Распис!$D$4:$D$300,"&gt;="&amp;B$1)&gt;0,SUMIFS(Распис!$I$4:$I$300,Распис!$B$4:$B$300,$A34,Распис!$C$4:$C$300,"&lt;="&amp;B$1,Распис!$D$4:$D$300,"&gt;="&amp;B$1),SUMIF(База!$B$3:$B$305,$A34,База!$I$3:$I$152))</f>
        <v>0</v>
      </c>
      <c r="C34" s="46">
        <f ca="1">IF(COUNTIFS(Распис!$B$4:$B$300,$A34,Распис!$C$4:$C$300,"&lt;="&amp;C$1,Распис!$D$4:$D$300,"&gt;="&amp;C$1)&gt;0,SUMIFS(Распис!$J$4:$J$300,Распис!$B$4:$B$300,$A34,Распис!$C$4:$C$300,"&lt;="&amp;C$1,Распис!$D$4:$D$300,"&gt;="&amp;C$1),SUMIF(База!$B$3:$B$305,$A34,База!$J$3:$J$152))</f>
        <v>0</v>
      </c>
      <c r="D34" s="46">
        <f ca="1">IF(COUNTIFS(Распис!$B$4:$B$300,$A34,Распис!$C$4:$C$300,"&lt;="&amp;D$1,Распис!$D$4:$D$300,"&gt;="&amp;D$1)&gt;0,SUMIFS(Распис!$K$4:$K$300,Распис!$B$4:$B$300,$A34,Распис!$C$4:$C$300,"&lt;="&amp;D$1,Распис!$D$4:$D$300,"&gt;="&amp;D$1),SUMIF(База!$B$3:$B$305,$A34,База!$K$3:$K$152))</f>
        <v>0</v>
      </c>
      <c r="E34" s="46" t="s">
        <v>23</v>
      </c>
      <c r="F34" s="46">
        <f ca="1">IF(COUNTIFS(Распис!$B$4:$B$300,$A34,Распис!$C$4:$C$300,"&lt;="&amp;F$1,Распис!$D$4:$D$300,"&gt;="&amp;F$1)&gt;0,SUMIFS(Распис!$F$4:$F$300,Распис!$B$4:$B$300,$A34,Распис!$C$4:$C$300,"&lt;="&amp;F$1,Распис!$D$4:$D$300,"&gt;="&amp;F$1),SUMIF(База!$B$3:$B$305,$A34,База!$F$3:$F$152))</f>
        <v>0</v>
      </c>
      <c r="G34" s="46">
        <f ca="1">IF(COUNTIFS(Распис!$B$4:$B$300,$A34,Распис!$C$4:$C$300,"&lt;="&amp;G$1,Распис!$D$4:$D$300,"&gt;="&amp;G$1)&gt;0,SUMIFS(Распис!$G$4:$G$300,Распис!$B$4:$B$300,$A34,Распис!$C$4:$C$300,"&lt;="&amp;G$1,Распис!$D$4:$D$300,"&gt;="&amp;G$1),SUMIF(База!$B$3:$B$305,$A34,База!$G$3:$G$152))</f>
        <v>0</v>
      </c>
      <c r="H34" s="46">
        <f ca="1">IF(COUNTIFS(Распис!$B$4:$B$300,$A34,Распис!$C$4:$C$300,"&lt;="&amp;H$1,Распис!$D$4:$D$300,"&gt;="&amp;H$1)&gt;0,SUMIFS(Распис!$H$4:$H$300,Распис!$B$4:$B$300,$A34,Распис!$C$4:$C$300,"&lt;="&amp;H$1,Распис!$D$4:$D$300,"&gt;="&amp;H$1),SUMIF(База!$B$3:$B$305,$A34,База!$H$3:$H$152))</f>
        <v>0</v>
      </c>
      <c r="I34" s="46">
        <f ca="1">IF(COUNTIFS(Распис!$B$4:$B$300,$A34,Распис!$C$4:$C$300,"&lt;="&amp;I$1,Распис!$D$4:$D$300,"&gt;="&amp;I$1)&gt;0,SUMIFS(Распис!$I$4:$I$300,Распис!$B$4:$B$300,$A34,Распис!$C$4:$C$300,"&lt;="&amp;I$1,Распис!$D$4:$D$300,"&gt;="&amp;I$1),SUMIF(База!$B$3:$B$305,$A34,База!$I$3:$I$152))</f>
        <v>0</v>
      </c>
      <c r="J34" s="46">
        <f ca="1">IF(COUNTIFS(Распис!$B$4:$B$300,$A34,Распис!$C$4:$C$300,"&lt;="&amp;J$1,Распис!$D$4:$D$300,"&gt;="&amp;J$1)&gt;0,SUMIFS(Распис!$J$4:$J$300,Распис!$B$4:$B$300,$A34,Распис!$C$4:$C$300,"&lt;="&amp;J$1,Распис!$D$4:$D$300,"&gt;="&amp;J$1),SUMIF(База!$B$3:$B$305,$A34,База!$J$3:$J$152))</f>
        <v>0</v>
      </c>
      <c r="K34" s="46">
        <f ca="1">IF(COUNTIFS(Распис!$B$4:$B$300,$A34,Распис!$C$4:$C$300,"&lt;="&amp;K$1,Распис!$D$4:$D$300,"&gt;="&amp;K$1)&gt;0,SUMIFS(Распис!$K$4:$K$300,Распис!$B$4:$B$300,$A34,Распис!$C$4:$C$300,"&lt;="&amp;K$1,Распис!$D$4:$D$300,"&gt;="&amp;K$1),SUMIF(База!$B$3:$B$305,$A34,База!$K$3:$K$152))</f>
        <v>0</v>
      </c>
      <c r="L34" s="46" t="s">
        <v>23</v>
      </c>
      <c r="M34" s="46">
        <f ca="1">IF(COUNTIFS(Распис!$B$4:$B$300,$A34,Распис!$C$4:$C$300,"&lt;="&amp;M$1,Распис!$D$4:$D$300,"&gt;="&amp;M$1)&gt;0,SUMIFS(Распис!$F$4:$F$300,Распис!$B$4:$B$300,$A34,Распис!$C$4:$C$300,"&lt;="&amp;M$1,Распис!$D$4:$D$300,"&gt;="&amp;M$1),SUMIF(База!$B$3:$B$305,$A34,База!$F$3:$F$152))</f>
        <v>0</v>
      </c>
      <c r="N34" s="46">
        <f ca="1">IF(COUNTIFS(Распис!$B$4:$B$300,$A34,Распис!$C$4:$C$300,"&lt;="&amp;N$1,Распис!$D$4:$D$300,"&gt;="&amp;N$1)&gt;0,SUMIFS(Распис!$G$4:$G$300,Распис!$B$4:$B$300,$A34,Распис!$C$4:$C$300,"&lt;="&amp;N$1,Распис!$D$4:$D$300,"&gt;="&amp;N$1),SUMIF(База!$B$3:$B$305,$A34,База!$G$3:$G$152))</f>
        <v>0</v>
      </c>
      <c r="O34" s="46">
        <f ca="1">IF(COUNTIFS(Распис!$B$4:$B$300,$A34,Распис!$C$4:$C$300,"&lt;="&amp;O$1,Распис!$D$4:$D$300,"&gt;="&amp;O$1)&gt;0,SUMIFS(Распис!$H$4:$H$300,Распис!$B$4:$B$300,$A34,Распис!$C$4:$C$300,"&lt;="&amp;O$1,Распис!$D$4:$D$300,"&gt;="&amp;O$1),SUMIF(База!$B$3:$B$305,$A34,База!$H$3:$H$152))</f>
        <v>0</v>
      </c>
      <c r="P34" s="46">
        <f ca="1">IF(COUNTIFS(Распис!$B$4:$B$300,$A34,Распис!$C$4:$C$300,"&lt;="&amp;P$1,Распис!$D$4:$D$300,"&gt;="&amp;P$1)&gt;0,SUMIFS(Распис!$I$4:$I$300,Распис!$B$4:$B$300,$A34,Распис!$C$4:$C$300,"&lt;="&amp;P$1,Распис!$D$4:$D$300,"&gt;="&amp;P$1),SUMIF(База!$B$3:$B$305,$A34,База!$I$3:$I$152))</f>
        <v>0</v>
      </c>
      <c r="Q34" s="46">
        <f ca="1">IF(COUNTIFS(Распис!$B$4:$B$300,$A34,Распис!$C$4:$C$300,"&lt;="&amp;Q$1,Распис!$D$4:$D$300,"&gt;="&amp;Q$1)&gt;0,SUMIFS(Распис!$J$4:$J$300,Распис!$B$4:$B$300,$A34,Распис!$C$4:$C$300,"&lt;="&amp;Q$1,Распис!$D$4:$D$300,"&gt;="&amp;Q$1),SUMIF(База!$B$3:$B$305,$A34,База!$J$3:$J$152))</f>
        <v>0</v>
      </c>
      <c r="R34" s="46">
        <f ca="1">IF(COUNTIFS(Распис!$B$4:$B$300,$A34,Распис!$C$4:$C$300,"&lt;="&amp;R$1,Распис!$D$4:$D$300,"&gt;="&amp;R$1)&gt;0,SUMIFS(Распис!$K$4:$K$300,Распис!$B$4:$B$300,$A34,Распис!$C$4:$C$300,"&lt;="&amp;R$1,Распис!$D$4:$D$300,"&gt;="&amp;R$1),SUMIF(База!$B$3:$B$305,$A34,База!$K$3:$K$152))</f>
        <v>0</v>
      </c>
      <c r="S34" s="46" t="s">
        <v>23</v>
      </c>
      <c r="T34" s="46">
        <f ca="1">IF(COUNTIFS(Распис!$B$4:$B$300,$A34,Распис!$C$4:$C$300,"&lt;="&amp;T$1,Распис!$D$4:$D$300,"&gt;="&amp;T$1)&gt;0,SUMIFS(Распис!$F$4:$F$300,Распис!$B$4:$B$300,$A34,Распис!$C$4:$C$300,"&lt;="&amp;T$1,Распис!$D$4:$D$300,"&gt;="&amp;T$1),SUMIF(База!$B$3:$B$305,$A34,База!$F$3:$F$152))</f>
        <v>0</v>
      </c>
      <c r="U34" s="46">
        <f ca="1">IF(COUNTIFS(Распис!$B$4:$B$300,$A34,Распис!$C$4:$C$300,"&lt;="&amp;U$1,Распис!$D$4:$D$300,"&gt;="&amp;U$1)&gt;0,SUMIFS(Распис!$G$4:$G$300,Распис!$B$4:$B$300,$A34,Распис!$C$4:$C$300,"&lt;="&amp;U$1,Распис!$D$4:$D$300,"&gt;="&amp;U$1),SUMIF(База!$B$3:$B$305,$A34,База!$G$3:$G$152))</f>
        <v>0</v>
      </c>
      <c r="V34" s="46">
        <f ca="1">IF(COUNTIFS(Распис!$B$4:$B$300,$A34,Распис!$C$4:$C$300,"&lt;="&amp;V$1,Распис!$D$4:$D$300,"&gt;="&amp;V$1)&gt;0,SUMIFS(Распис!$H$4:$H$300,Распис!$B$4:$B$300,$A34,Распис!$C$4:$C$300,"&lt;="&amp;V$1,Распис!$D$4:$D$300,"&gt;="&amp;V$1),SUMIF(База!$B$3:$B$305,$A34,База!$H$3:$H$152))</f>
        <v>0</v>
      </c>
      <c r="W34" s="46">
        <f ca="1">IF(COUNTIFS(Распис!$B$4:$B$300,$A34,Распис!$C$4:$C$300,"&lt;="&amp;W$1,Распис!$D$4:$D$300,"&gt;="&amp;W$1)&gt;0,SUMIFS(Распис!$I$4:$I$300,Распис!$B$4:$B$300,$A34,Распис!$C$4:$C$300,"&lt;="&amp;W$1,Распис!$D$4:$D$300,"&gt;="&amp;W$1),SUMIF(База!$B$3:$B$305,$A34,База!$I$3:$I$152))</f>
        <v>0</v>
      </c>
      <c r="X34" s="46">
        <f ca="1">IF(COUNTIFS(Распис!$B$4:$B$300,$A34,Распис!$C$4:$C$300,"&lt;="&amp;X$1,Распис!$D$4:$D$300,"&gt;="&amp;X$1)&gt;0,SUMIFS(Распис!$J$4:$J$300,Распис!$B$4:$B$300,$A34,Распис!$C$4:$C$300,"&lt;="&amp;X$1,Распис!$D$4:$D$300,"&gt;="&amp;X$1),SUMIF(База!$B$3:$B$305,$A34,База!$J$3:$J$152))</f>
        <v>0</v>
      </c>
      <c r="Y34" s="46">
        <f ca="1">IF(COUNTIFS(Распис!$B$4:$B$300,$A34,Распис!$C$4:$C$300,"&lt;="&amp;Y$1,Распис!$D$4:$D$300,"&gt;="&amp;Y$1)&gt;0,SUMIFS(Распис!$K$4:$K$300,Распис!$B$4:$B$300,$A34,Распис!$C$4:$C$300,"&lt;="&amp;Y$1,Распис!$D$4:$D$300,"&gt;="&amp;Y$1),SUMIF(База!$B$3:$B$305,$A34,База!$K$3:$K$152))</f>
        <v>0</v>
      </c>
      <c r="Z34" s="46" t="s">
        <v>23</v>
      </c>
      <c r="AA34" s="46">
        <f ca="1">IF(COUNTIFS(Распис!$B$4:$B$300,$A34,Распис!$C$4:$C$300,"&lt;="&amp;AA$1,Распис!$D$4:$D$300,"&gt;="&amp;AA$1)&gt;0,SUMIFS(Распис!$F$4:$F$300,Распис!$B$4:$B$300,$A34,Распис!$C$4:$C$300,"&lt;="&amp;AA$1,Распис!$D$4:$D$300,"&gt;="&amp;AA$1),SUMIF(База!$B$3:$B$305,$A34,База!$F$3:$F$152))</f>
        <v>0</v>
      </c>
      <c r="AB34" s="46">
        <f ca="1">IF(COUNTIFS(Распис!$B$4:$B$300,$A34,Распис!$C$4:$C$300,"&lt;="&amp;AB$1,Распис!$D$4:$D$300,"&gt;="&amp;AB$1)&gt;0,SUMIFS(Распис!$G$4:$G$300,Распис!$B$4:$B$300,$A34,Распис!$C$4:$C$300,"&lt;="&amp;AB$1,Распис!$D$4:$D$300,"&gt;="&amp;AB$1),SUMIF(База!$B$3:$B$305,$A34,База!$G$3:$G$152))</f>
        <v>0</v>
      </c>
      <c r="AC34" s="46">
        <f ca="1">IF(COUNTIFS(Распис!$B$4:$B$300,$A34,Распис!$C$4:$C$300,"&lt;="&amp;AC$1,Распис!$D$4:$D$300,"&gt;="&amp;AC$1)&gt;0,SUMIFS(Распис!$H$4:$H$300,Распис!$B$4:$B$300,$A34,Распис!$C$4:$C$300,"&lt;="&amp;AC$1,Распис!$D$4:$D$300,"&gt;="&amp;AC$1),SUMIF(База!$B$3:$B$305,$A34,База!$H$3:$H$152))</f>
        <v>0</v>
      </c>
      <c r="AD34" s="47"/>
      <c r="AE34" s="47"/>
      <c r="AF34" s="47"/>
      <c r="AG34" s="47">
        <f t="shared" ca="1" si="2"/>
        <v>0</v>
      </c>
      <c r="AH34" s="46">
        <f ca="1">AG34-SUMIFS(Распред!$G$4:$G$300,Распред!$B$4:$B$300,"февраль",Распред!$F$4:$F$300,A34)</f>
        <v>0</v>
      </c>
      <c r="AI34" s="46">
        <f ca="1">AH34+(COUNTIF(B34:AF34,"КД")+SUMIFS(Распред!$AH$4:$AH$300,Распред!$F$4:$F$300,A34,Распред!$B$4:$B$300,"февраль"))*4</f>
        <v>0</v>
      </c>
      <c r="AJ34" s="46">
        <f t="shared" ca="1" si="3"/>
        <v>0</v>
      </c>
      <c r="AK34" s="46">
        <f t="shared" ca="1" si="4"/>
        <v>0</v>
      </c>
      <c r="AL34" s="46">
        <f>SUMIFS(Распред!$K$4:$K$300,Распред!$B$4:$B$300,"февраль",Распред!$J$4:$J$300,A34)+SUMIFS(Распред!$M$4:$M$300,Распред!$B$4:$B$300,"февраль",Распред!$L$4:$L$300,A34)+SUMIFS(Распред!$O$4:$O$300,Распред!$B$4:$B$300,"февраль",Распред!$N$4:$N$300,A34)+SUMIFS(Распред!$Q$4:$Q$300,Распред!$B$4:$B$300,"февраль",Распред!$P$4:$P$300,A34)+SUMIFS(Распред!$S$4:$S$300,Распред!$B$4:$B$300,"февраль",Распред!$R$4:$R$300,A34)+SUMIFS(Распред!$U$4:$U$300,Распред!$B$4:$B$300,"февраль",Распред!$T$4:$T$300,A34)+SUMIFS(Распред!$W$4:$W$300,Распред!$B$4:$B$300,"февраль",Распред!$V$4:$V$300,A34)+SUMIFS(Распред!$Y$4:$Y$300,Распред!$B$4:$B$300,"февраль",Распред!$X$4:$X$300,A34)+SUMIFS(Распред!$AA$4:$AA$300,Распред!$B$4:$B$300,"февраль",Распред!$Z$4:$Z$300,A34)+SUMIFS(Распред!$AC$4:$AC$300,Распред!$B$4:$B$300,"февраль",Распред!$AB$4:$AB$300,A34)</f>
        <v>0</v>
      </c>
      <c r="AM34" s="46">
        <f t="shared" ca="1" si="5"/>
        <v>0</v>
      </c>
      <c r="AN34" s="46">
        <f t="shared" ca="1" si="9"/>
        <v>0</v>
      </c>
      <c r="AO34" s="46">
        <f t="shared" ca="1" si="6"/>
        <v>0</v>
      </c>
      <c r="AP34" s="46">
        <f>январь!AP34</f>
        <v>0</v>
      </c>
      <c r="AQ34" s="46">
        <f t="shared" ca="1" si="7"/>
        <v>0</v>
      </c>
      <c r="AR34" s="47"/>
      <c r="AS34" s="47">
        <f t="shared" ca="1" si="8"/>
        <v>0</v>
      </c>
      <c r="AT34" s="47"/>
      <c r="AU34" s="47"/>
      <c r="AV34" s="47"/>
      <c r="AW34" s="47"/>
      <c r="AX34" s="47"/>
      <c r="AY34" s="47"/>
      <c r="AZ34" s="184"/>
      <c r="BA34" s="184"/>
    </row>
    <row r="35" spans="1:53" x14ac:dyDescent="0.25">
      <c r="A35" s="47">
        <f>База!B35</f>
        <v>0</v>
      </c>
      <c r="B35" s="46">
        <f ca="1">IF(COUNTIFS(Распис!$B$4:$B$300,$A35,Распис!$C$4:$C$300,"&lt;="&amp;B$1,Распис!$D$4:$D$300,"&gt;="&amp;B$1)&gt;0,SUMIFS(Распис!$I$4:$I$300,Распис!$B$4:$B$300,$A35,Распис!$C$4:$C$300,"&lt;="&amp;B$1,Распис!$D$4:$D$300,"&gt;="&amp;B$1),SUMIF(База!$B$3:$B$305,$A35,База!$I$3:$I$152))</f>
        <v>0</v>
      </c>
      <c r="C35" s="46">
        <f ca="1">IF(COUNTIFS(Распис!$B$4:$B$300,$A35,Распис!$C$4:$C$300,"&lt;="&amp;C$1,Распис!$D$4:$D$300,"&gt;="&amp;C$1)&gt;0,SUMIFS(Распис!$J$4:$J$300,Распис!$B$4:$B$300,$A35,Распис!$C$4:$C$300,"&lt;="&amp;C$1,Распис!$D$4:$D$300,"&gt;="&amp;C$1),SUMIF(База!$B$3:$B$305,$A35,База!$J$3:$J$152))</f>
        <v>0</v>
      </c>
      <c r="D35" s="46">
        <f ca="1">IF(COUNTIFS(Распис!$B$4:$B$300,$A35,Распис!$C$4:$C$300,"&lt;="&amp;D$1,Распис!$D$4:$D$300,"&gt;="&amp;D$1)&gt;0,SUMIFS(Распис!$K$4:$K$300,Распис!$B$4:$B$300,$A35,Распис!$C$4:$C$300,"&lt;="&amp;D$1,Распис!$D$4:$D$300,"&gt;="&amp;D$1),SUMIF(База!$B$3:$B$305,$A35,База!$K$3:$K$152))</f>
        <v>0</v>
      </c>
      <c r="E35" s="46" t="s">
        <v>23</v>
      </c>
      <c r="F35" s="46">
        <f ca="1">IF(COUNTIFS(Распис!$B$4:$B$300,$A35,Распис!$C$4:$C$300,"&lt;="&amp;F$1,Распис!$D$4:$D$300,"&gt;="&amp;F$1)&gt;0,SUMIFS(Распис!$F$4:$F$300,Распис!$B$4:$B$300,$A35,Распис!$C$4:$C$300,"&lt;="&amp;F$1,Распис!$D$4:$D$300,"&gt;="&amp;F$1),SUMIF(База!$B$3:$B$305,$A35,База!$F$3:$F$152))</f>
        <v>0</v>
      </c>
      <c r="G35" s="46">
        <f ca="1">IF(COUNTIFS(Распис!$B$4:$B$300,$A35,Распис!$C$4:$C$300,"&lt;="&amp;G$1,Распис!$D$4:$D$300,"&gt;="&amp;G$1)&gt;0,SUMIFS(Распис!$G$4:$G$300,Распис!$B$4:$B$300,$A35,Распис!$C$4:$C$300,"&lt;="&amp;G$1,Распис!$D$4:$D$300,"&gt;="&amp;G$1),SUMIF(База!$B$3:$B$305,$A35,База!$G$3:$G$152))</f>
        <v>0</v>
      </c>
      <c r="H35" s="46">
        <f ca="1">IF(COUNTIFS(Распис!$B$4:$B$300,$A35,Распис!$C$4:$C$300,"&lt;="&amp;H$1,Распис!$D$4:$D$300,"&gt;="&amp;H$1)&gt;0,SUMIFS(Распис!$H$4:$H$300,Распис!$B$4:$B$300,$A35,Распис!$C$4:$C$300,"&lt;="&amp;H$1,Распис!$D$4:$D$300,"&gt;="&amp;H$1),SUMIF(База!$B$3:$B$305,$A35,База!$H$3:$H$152))</f>
        <v>0</v>
      </c>
      <c r="I35" s="46">
        <f ca="1">IF(COUNTIFS(Распис!$B$4:$B$300,$A35,Распис!$C$4:$C$300,"&lt;="&amp;I$1,Распис!$D$4:$D$300,"&gt;="&amp;I$1)&gt;0,SUMIFS(Распис!$I$4:$I$300,Распис!$B$4:$B$300,$A35,Распис!$C$4:$C$300,"&lt;="&amp;I$1,Распис!$D$4:$D$300,"&gt;="&amp;I$1),SUMIF(База!$B$3:$B$305,$A35,База!$I$3:$I$152))</f>
        <v>0</v>
      </c>
      <c r="J35" s="46">
        <f ca="1">IF(COUNTIFS(Распис!$B$4:$B$300,$A35,Распис!$C$4:$C$300,"&lt;="&amp;J$1,Распис!$D$4:$D$300,"&gt;="&amp;J$1)&gt;0,SUMIFS(Распис!$J$4:$J$300,Распис!$B$4:$B$300,$A35,Распис!$C$4:$C$300,"&lt;="&amp;J$1,Распис!$D$4:$D$300,"&gt;="&amp;J$1),SUMIF(База!$B$3:$B$305,$A35,База!$J$3:$J$152))</f>
        <v>0</v>
      </c>
      <c r="K35" s="46">
        <f ca="1">IF(COUNTIFS(Распис!$B$4:$B$300,$A35,Распис!$C$4:$C$300,"&lt;="&amp;K$1,Распис!$D$4:$D$300,"&gt;="&amp;K$1)&gt;0,SUMIFS(Распис!$K$4:$K$300,Распис!$B$4:$B$300,$A35,Распис!$C$4:$C$300,"&lt;="&amp;K$1,Распис!$D$4:$D$300,"&gt;="&amp;K$1),SUMIF(База!$B$3:$B$305,$A35,База!$K$3:$K$152))</f>
        <v>0</v>
      </c>
      <c r="L35" s="46" t="s">
        <v>23</v>
      </c>
      <c r="M35" s="46">
        <f ca="1">IF(COUNTIFS(Распис!$B$4:$B$300,$A35,Распис!$C$4:$C$300,"&lt;="&amp;M$1,Распис!$D$4:$D$300,"&gt;="&amp;M$1)&gt;0,SUMIFS(Распис!$F$4:$F$300,Распис!$B$4:$B$300,$A35,Распис!$C$4:$C$300,"&lt;="&amp;M$1,Распис!$D$4:$D$300,"&gt;="&amp;M$1),SUMIF(База!$B$3:$B$305,$A35,База!$F$3:$F$152))</f>
        <v>0</v>
      </c>
      <c r="N35" s="46">
        <f ca="1">IF(COUNTIFS(Распис!$B$4:$B$300,$A35,Распис!$C$4:$C$300,"&lt;="&amp;N$1,Распис!$D$4:$D$300,"&gt;="&amp;N$1)&gt;0,SUMIFS(Распис!$G$4:$G$300,Распис!$B$4:$B$300,$A35,Распис!$C$4:$C$300,"&lt;="&amp;N$1,Распис!$D$4:$D$300,"&gt;="&amp;N$1),SUMIF(База!$B$3:$B$305,$A35,База!$G$3:$G$152))</f>
        <v>0</v>
      </c>
      <c r="O35" s="46">
        <f ca="1">IF(COUNTIFS(Распис!$B$4:$B$300,$A35,Распис!$C$4:$C$300,"&lt;="&amp;O$1,Распис!$D$4:$D$300,"&gt;="&amp;O$1)&gt;0,SUMIFS(Распис!$H$4:$H$300,Распис!$B$4:$B$300,$A35,Распис!$C$4:$C$300,"&lt;="&amp;O$1,Распис!$D$4:$D$300,"&gt;="&amp;O$1),SUMIF(База!$B$3:$B$305,$A35,База!$H$3:$H$152))</f>
        <v>0</v>
      </c>
      <c r="P35" s="46">
        <f ca="1">IF(COUNTIFS(Распис!$B$4:$B$300,$A35,Распис!$C$4:$C$300,"&lt;="&amp;P$1,Распис!$D$4:$D$300,"&gt;="&amp;P$1)&gt;0,SUMIFS(Распис!$I$4:$I$300,Распис!$B$4:$B$300,$A35,Распис!$C$4:$C$300,"&lt;="&amp;P$1,Распис!$D$4:$D$300,"&gt;="&amp;P$1),SUMIF(База!$B$3:$B$305,$A35,База!$I$3:$I$152))</f>
        <v>0</v>
      </c>
      <c r="Q35" s="46">
        <f ca="1">IF(COUNTIFS(Распис!$B$4:$B$300,$A35,Распис!$C$4:$C$300,"&lt;="&amp;Q$1,Распис!$D$4:$D$300,"&gt;="&amp;Q$1)&gt;0,SUMIFS(Распис!$J$4:$J$300,Распис!$B$4:$B$300,$A35,Распис!$C$4:$C$300,"&lt;="&amp;Q$1,Распис!$D$4:$D$300,"&gt;="&amp;Q$1),SUMIF(База!$B$3:$B$305,$A35,База!$J$3:$J$152))</f>
        <v>0</v>
      </c>
      <c r="R35" s="46">
        <f ca="1">IF(COUNTIFS(Распис!$B$4:$B$300,$A35,Распис!$C$4:$C$300,"&lt;="&amp;R$1,Распис!$D$4:$D$300,"&gt;="&amp;R$1)&gt;0,SUMIFS(Распис!$K$4:$K$300,Распис!$B$4:$B$300,$A35,Распис!$C$4:$C$300,"&lt;="&amp;R$1,Распис!$D$4:$D$300,"&gt;="&amp;R$1),SUMIF(База!$B$3:$B$305,$A35,База!$K$3:$K$152))</f>
        <v>0</v>
      </c>
      <c r="S35" s="46" t="s">
        <v>23</v>
      </c>
      <c r="T35" s="46">
        <f ca="1">IF(COUNTIFS(Распис!$B$4:$B$300,$A35,Распис!$C$4:$C$300,"&lt;="&amp;T$1,Распис!$D$4:$D$300,"&gt;="&amp;T$1)&gt;0,SUMIFS(Распис!$F$4:$F$300,Распис!$B$4:$B$300,$A35,Распис!$C$4:$C$300,"&lt;="&amp;T$1,Распис!$D$4:$D$300,"&gt;="&amp;T$1),SUMIF(База!$B$3:$B$305,$A35,База!$F$3:$F$152))</f>
        <v>0</v>
      </c>
      <c r="U35" s="46">
        <f ca="1">IF(COUNTIFS(Распис!$B$4:$B$300,$A35,Распис!$C$4:$C$300,"&lt;="&amp;U$1,Распис!$D$4:$D$300,"&gt;="&amp;U$1)&gt;0,SUMIFS(Распис!$G$4:$G$300,Распис!$B$4:$B$300,$A35,Распис!$C$4:$C$300,"&lt;="&amp;U$1,Распис!$D$4:$D$300,"&gt;="&amp;U$1),SUMIF(База!$B$3:$B$305,$A35,База!$G$3:$G$152))</f>
        <v>0</v>
      </c>
      <c r="V35" s="46">
        <f ca="1">IF(COUNTIFS(Распис!$B$4:$B$300,$A35,Распис!$C$4:$C$300,"&lt;="&amp;V$1,Распис!$D$4:$D$300,"&gt;="&amp;V$1)&gt;0,SUMIFS(Распис!$H$4:$H$300,Распис!$B$4:$B$300,$A35,Распис!$C$4:$C$300,"&lt;="&amp;V$1,Распис!$D$4:$D$300,"&gt;="&amp;V$1),SUMIF(База!$B$3:$B$305,$A35,База!$H$3:$H$152))</f>
        <v>0</v>
      </c>
      <c r="W35" s="46">
        <f ca="1">IF(COUNTIFS(Распис!$B$4:$B$300,$A35,Распис!$C$4:$C$300,"&lt;="&amp;W$1,Распис!$D$4:$D$300,"&gt;="&amp;W$1)&gt;0,SUMIFS(Распис!$I$4:$I$300,Распис!$B$4:$B$300,$A35,Распис!$C$4:$C$300,"&lt;="&amp;W$1,Распис!$D$4:$D$300,"&gt;="&amp;W$1),SUMIF(База!$B$3:$B$305,$A35,База!$I$3:$I$152))</f>
        <v>0</v>
      </c>
      <c r="X35" s="46">
        <f ca="1">IF(COUNTIFS(Распис!$B$4:$B$300,$A35,Распис!$C$4:$C$300,"&lt;="&amp;X$1,Распис!$D$4:$D$300,"&gt;="&amp;X$1)&gt;0,SUMIFS(Распис!$J$4:$J$300,Распис!$B$4:$B$300,$A35,Распис!$C$4:$C$300,"&lt;="&amp;X$1,Распис!$D$4:$D$300,"&gt;="&amp;X$1),SUMIF(База!$B$3:$B$305,$A35,База!$J$3:$J$152))</f>
        <v>0</v>
      </c>
      <c r="Y35" s="46">
        <f ca="1">IF(COUNTIFS(Распис!$B$4:$B$300,$A35,Распис!$C$4:$C$300,"&lt;="&amp;Y$1,Распис!$D$4:$D$300,"&gt;="&amp;Y$1)&gt;0,SUMIFS(Распис!$K$4:$K$300,Распис!$B$4:$B$300,$A35,Распис!$C$4:$C$300,"&lt;="&amp;Y$1,Распис!$D$4:$D$300,"&gt;="&amp;Y$1),SUMIF(База!$B$3:$B$305,$A35,База!$K$3:$K$152))</f>
        <v>0</v>
      </c>
      <c r="Z35" s="46" t="s">
        <v>23</v>
      </c>
      <c r="AA35" s="46">
        <f ca="1">IF(COUNTIFS(Распис!$B$4:$B$300,$A35,Распис!$C$4:$C$300,"&lt;="&amp;AA$1,Распис!$D$4:$D$300,"&gt;="&amp;AA$1)&gt;0,SUMIFS(Распис!$F$4:$F$300,Распис!$B$4:$B$300,$A35,Распис!$C$4:$C$300,"&lt;="&amp;AA$1,Распис!$D$4:$D$300,"&gt;="&amp;AA$1),SUMIF(База!$B$3:$B$305,$A35,База!$F$3:$F$152))</f>
        <v>0</v>
      </c>
      <c r="AB35" s="46">
        <f ca="1">IF(COUNTIFS(Распис!$B$4:$B$300,$A35,Распис!$C$4:$C$300,"&lt;="&amp;AB$1,Распис!$D$4:$D$300,"&gt;="&amp;AB$1)&gt;0,SUMIFS(Распис!$G$4:$G$300,Распис!$B$4:$B$300,$A35,Распис!$C$4:$C$300,"&lt;="&amp;AB$1,Распис!$D$4:$D$300,"&gt;="&amp;AB$1),SUMIF(База!$B$3:$B$305,$A35,База!$G$3:$G$152))</f>
        <v>0</v>
      </c>
      <c r="AC35" s="46">
        <f ca="1">IF(COUNTIFS(Распис!$B$4:$B$300,$A35,Распис!$C$4:$C$300,"&lt;="&amp;AC$1,Распис!$D$4:$D$300,"&gt;="&amp;AC$1)&gt;0,SUMIFS(Распис!$H$4:$H$300,Распис!$B$4:$B$300,$A35,Распис!$C$4:$C$300,"&lt;="&amp;AC$1,Распис!$D$4:$D$300,"&gt;="&amp;AC$1),SUMIF(База!$B$3:$B$305,$A35,База!$H$3:$H$152))</f>
        <v>0</v>
      </c>
      <c r="AD35" s="47"/>
      <c r="AE35" s="47"/>
      <c r="AF35" s="47"/>
      <c r="AG35" s="47">
        <f t="shared" ca="1" si="2"/>
        <v>0</v>
      </c>
      <c r="AH35" s="46">
        <f ca="1">AG35-SUMIFS(Распред!$G$4:$G$300,Распред!$B$4:$B$300,"февраль",Распред!$F$4:$F$300,A35)</f>
        <v>0</v>
      </c>
      <c r="AI35" s="46">
        <f ca="1">AH35+(COUNTIF(B35:AF35,"КД")+SUMIFS(Распред!$AH$4:$AH$300,Распред!$F$4:$F$300,A35,Распред!$B$4:$B$300,"февраль"))*4</f>
        <v>0</v>
      </c>
      <c r="AJ35" s="46">
        <f t="shared" ca="1" si="3"/>
        <v>0</v>
      </c>
      <c r="AK35" s="46">
        <f t="shared" ca="1" si="4"/>
        <v>0</v>
      </c>
      <c r="AL35" s="46">
        <f>SUMIFS(Распред!$K$4:$K$300,Распред!$B$4:$B$300,"февраль",Распред!$J$4:$J$300,A35)+SUMIFS(Распред!$M$4:$M$300,Распред!$B$4:$B$300,"февраль",Распред!$L$4:$L$300,A35)+SUMIFS(Распред!$O$4:$O$300,Распред!$B$4:$B$300,"февраль",Распред!$N$4:$N$300,A35)+SUMIFS(Распред!$Q$4:$Q$300,Распред!$B$4:$B$300,"февраль",Распред!$P$4:$P$300,A35)+SUMIFS(Распред!$S$4:$S$300,Распред!$B$4:$B$300,"февраль",Распред!$R$4:$R$300,A35)+SUMIFS(Распред!$U$4:$U$300,Распред!$B$4:$B$300,"февраль",Распред!$T$4:$T$300,A35)+SUMIFS(Распред!$W$4:$W$300,Распред!$B$4:$B$300,"февраль",Распред!$V$4:$V$300,A35)+SUMIFS(Распред!$Y$4:$Y$300,Распред!$B$4:$B$300,"февраль",Распред!$X$4:$X$300,A35)+SUMIFS(Распред!$AA$4:$AA$300,Распред!$B$4:$B$300,"февраль",Распред!$Z$4:$Z$300,A35)+SUMIFS(Распред!$AC$4:$AC$300,Распред!$B$4:$B$300,"февраль",Распред!$AB$4:$AB$300,A35)</f>
        <v>0</v>
      </c>
      <c r="AM35" s="46">
        <f t="shared" ca="1" si="5"/>
        <v>0</v>
      </c>
      <c r="AN35" s="46">
        <f t="shared" ca="1" si="9"/>
        <v>0</v>
      </c>
      <c r="AO35" s="46">
        <f t="shared" ca="1" si="6"/>
        <v>0</v>
      </c>
      <c r="AP35" s="46">
        <f>январь!AP35</f>
        <v>0</v>
      </c>
      <c r="AQ35" s="46">
        <f t="shared" ca="1" si="7"/>
        <v>0</v>
      </c>
      <c r="AR35" s="47"/>
      <c r="AS35" s="47">
        <f t="shared" ca="1" si="8"/>
        <v>0</v>
      </c>
      <c r="AT35" s="47"/>
      <c r="AU35" s="47"/>
      <c r="AV35" s="47"/>
      <c r="AW35" s="47"/>
      <c r="AX35" s="47"/>
      <c r="AY35" s="47"/>
      <c r="AZ35" s="184"/>
      <c r="BA35" s="184"/>
    </row>
    <row r="36" spans="1:53" x14ac:dyDescent="0.25">
      <c r="A36" s="47">
        <f>База!B36</f>
        <v>0</v>
      </c>
      <c r="B36" s="46">
        <f ca="1">IF(COUNTIFS(Распис!$B$4:$B$300,$A36,Распис!$C$4:$C$300,"&lt;="&amp;B$1,Распис!$D$4:$D$300,"&gt;="&amp;B$1)&gt;0,SUMIFS(Распис!$I$4:$I$300,Распис!$B$4:$B$300,$A36,Распис!$C$4:$C$300,"&lt;="&amp;B$1,Распис!$D$4:$D$300,"&gt;="&amp;B$1),SUMIF(База!$B$3:$B$305,$A36,База!$I$3:$I$152))</f>
        <v>0</v>
      </c>
      <c r="C36" s="46">
        <f ca="1">IF(COUNTIFS(Распис!$B$4:$B$300,$A36,Распис!$C$4:$C$300,"&lt;="&amp;C$1,Распис!$D$4:$D$300,"&gt;="&amp;C$1)&gt;0,SUMIFS(Распис!$J$4:$J$300,Распис!$B$4:$B$300,$A36,Распис!$C$4:$C$300,"&lt;="&amp;C$1,Распис!$D$4:$D$300,"&gt;="&amp;C$1),SUMIF(База!$B$3:$B$305,$A36,База!$J$3:$J$152))</f>
        <v>0</v>
      </c>
      <c r="D36" s="46">
        <f ca="1">IF(COUNTIFS(Распис!$B$4:$B$300,$A36,Распис!$C$4:$C$300,"&lt;="&amp;D$1,Распис!$D$4:$D$300,"&gt;="&amp;D$1)&gt;0,SUMIFS(Распис!$K$4:$K$300,Распис!$B$4:$B$300,$A36,Распис!$C$4:$C$300,"&lt;="&amp;D$1,Распис!$D$4:$D$300,"&gt;="&amp;D$1),SUMIF(База!$B$3:$B$305,$A36,База!$K$3:$K$152))</f>
        <v>0</v>
      </c>
      <c r="E36" s="46" t="s">
        <v>23</v>
      </c>
      <c r="F36" s="46">
        <f ca="1">IF(COUNTIFS(Распис!$B$4:$B$300,$A36,Распис!$C$4:$C$300,"&lt;="&amp;F$1,Распис!$D$4:$D$300,"&gt;="&amp;F$1)&gt;0,SUMIFS(Распис!$F$4:$F$300,Распис!$B$4:$B$300,$A36,Распис!$C$4:$C$300,"&lt;="&amp;F$1,Распис!$D$4:$D$300,"&gt;="&amp;F$1),SUMIF(База!$B$3:$B$305,$A36,База!$F$3:$F$152))</f>
        <v>0</v>
      </c>
      <c r="G36" s="46">
        <f ca="1">IF(COUNTIFS(Распис!$B$4:$B$300,$A36,Распис!$C$4:$C$300,"&lt;="&amp;G$1,Распис!$D$4:$D$300,"&gt;="&amp;G$1)&gt;0,SUMIFS(Распис!$G$4:$G$300,Распис!$B$4:$B$300,$A36,Распис!$C$4:$C$300,"&lt;="&amp;G$1,Распис!$D$4:$D$300,"&gt;="&amp;G$1),SUMIF(База!$B$3:$B$305,$A36,База!$G$3:$G$152))</f>
        <v>0</v>
      </c>
      <c r="H36" s="46">
        <f ca="1">IF(COUNTIFS(Распис!$B$4:$B$300,$A36,Распис!$C$4:$C$300,"&lt;="&amp;H$1,Распис!$D$4:$D$300,"&gt;="&amp;H$1)&gt;0,SUMIFS(Распис!$H$4:$H$300,Распис!$B$4:$B$300,$A36,Распис!$C$4:$C$300,"&lt;="&amp;H$1,Распис!$D$4:$D$300,"&gt;="&amp;H$1),SUMIF(База!$B$3:$B$305,$A36,База!$H$3:$H$152))</f>
        <v>0</v>
      </c>
      <c r="I36" s="46">
        <f ca="1">IF(COUNTIFS(Распис!$B$4:$B$300,$A36,Распис!$C$4:$C$300,"&lt;="&amp;I$1,Распис!$D$4:$D$300,"&gt;="&amp;I$1)&gt;0,SUMIFS(Распис!$I$4:$I$300,Распис!$B$4:$B$300,$A36,Распис!$C$4:$C$300,"&lt;="&amp;I$1,Распис!$D$4:$D$300,"&gt;="&amp;I$1),SUMIF(База!$B$3:$B$305,$A36,База!$I$3:$I$152))</f>
        <v>0</v>
      </c>
      <c r="J36" s="46">
        <f ca="1">IF(COUNTIFS(Распис!$B$4:$B$300,$A36,Распис!$C$4:$C$300,"&lt;="&amp;J$1,Распис!$D$4:$D$300,"&gt;="&amp;J$1)&gt;0,SUMIFS(Распис!$J$4:$J$300,Распис!$B$4:$B$300,$A36,Распис!$C$4:$C$300,"&lt;="&amp;J$1,Распис!$D$4:$D$300,"&gt;="&amp;J$1),SUMIF(База!$B$3:$B$305,$A36,База!$J$3:$J$152))</f>
        <v>0</v>
      </c>
      <c r="K36" s="46">
        <f ca="1">IF(COUNTIFS(Распис!$B$4:$B$300,$A36,Распис!$C$4:$C$300,"&lt;="&amp;K$1,Распис!$D$4:$D$300,"&gt;="&amp;K$1)&gt;0,SUMIFS(Распис!$K$4:$K$300,Распис!$B$4:$B$300,$A36,Распис!$C$4:$C$300,"&lt;="&amp;K$1,Распис!$D$4:$D$300,"&gt;="&amp;K$1),SUMIF(База!$B$3:$B$305,$A36,База!$K$3:$K$152))</f>
        <v>0</v>
      </c>
      <c r="L36" s="46" t="s">
        <v>23</v>
      </c>
      <c r="M36" s="46">
        <f ca="1">IF(COUNTIFS(Распис!$B$4:$B$300,$A36,Распис!$C$4:$C$300,"&lt;="&amp;M$1,Распис!$D$4:$D$300,"&gt;="&amp;M$1)&gt;0,SUMIFS(Распис!$F$4:$F$300,Распис!$B$4:$B$300,$A36,Распис!$C$4:$C$300,"&lt;="&amp;M$1,Распис!$D$4:$D$300,"&gt;="&amp;M$1),SUMIF(База!$B$3:$B$305,$A36,База!$F$3:$F$152))</f>
        <v>0</v>
      </c>
      <c r="N36" s="46">
        <f ca="1">IF(COUNTIFS(Распис!$B$4:$B$300,$A36,Распис!$C$4:$C$300,"&lt;="&amp;N$1,Распис!$D$4:$D$300,"&gt;="&amp;N$1)&gt;0,SUMIFS(Распис!$G$4:$G$300,Распис!$B$4:$B$300,$A36,Распис!$C$4:$C$300,"&lt;="&amp;N$1,Распис!$D$4:$D$300,"&gt;="&amp;N$1),SUMIF(База!$B$3:$B$305,$A36,База!$G$3:$G$152))</f>
        <v>0</v>
      </c>
      <c r="O36" s="46">
        <f ca="1">IF(COUNTIFS(Распис!$B$4:$B$300,$A36,Распис!$C$4:$C$300,"&lt;="&amp;O$1,Распис!$D$4:$D$300,"&gt;="&amp;O$1)&gt;0,SUMIFS(Распис!$H$4:$H$300,Распис!$B$4:$B$300,$A36,Распис!$C$4:$C$300,"&lt;="&amp;O$1,Распис!$D$4:$D$300,"&gt;="&amp;O$1),SUMIF(База!$B$3:$B$305,$A36,База!$H$3:$H$152))</f>
        <v>0</v>
      </c>
      <c r="P36" s="46">
        <f ca="1">IF(COUNTIFS(Распис!$B$4:$B$300,$A36,Распис!$C$4:$C$300,"&lt;="&amp;P$1,Распис!$D$4:$D$300,"&gt;="&amp;P$1)&gt;0,SUMIFS(Распис!$I$4:$I$300,Распис!$B$4:$B$300,$A36,Распис!$C$4:$C$300,"&lt;="&amp;P$1,Распис!$D$4:$D$300,"&gt;="&amp;P$1),SUMIF(База!$B$3:$B$305,$A36,База!$I$3:$I$152))</f>
        <v>0</v>
      </c>
      <c r="Q36" s="46">
        <f ca="1">IF(COUNTIFS(Распис!$B$4:$B$300,$A36,Распис!$C$4:$C$300,"&lt;="&amp;Q$1,Распис!$D$4:$D$300,"&gt;="&amp;Q$1)&gt;0,SUMIFS(Распис!$J$4:$J$300,Распис!$B$4:$B$300,$A36,Распис!$C$4:$C$300,"&lt;="&amp;Q$1,Распис!$D$4:$D$300,"&gt;="&amp;Q$1),SUMIF(База!$B$3:$B$305,$A36,База!$J$3:$J$152))</f>
        <v>0</v>
      </c>
      <c r="R36" s="46">
        <f ca="1">IF(COUNTIFS(Распис!$B$4:$B$300,$A36,Распис!$C$4:$C$300,"&lt;="&amp;R$1,Распис!$D$4:$D$300,"&gt;="&amp;R$1)&gt;0,SUMIFS(Распис!$K$4:$K$300,Распис!$B$4:$B$300,$A36,Распис!$C$4:$C$300,"&lt;="&amp;R$1,Распис!$D$4:$D$300,"&gt;="&amp;R$1),SUMIF(База!$B$3:$B$305,$A36,База!$K$3:$K$152))</f>
        <v>0</v>
      </c>
      <c r="S36" s="46" t="s">
        <v>23</v>
      </c>
      <c r="T36" s="46">
        <f ca="1">IF(COUNTIFS(Распис!$B$4:$B$300,$A36,Распис!$C$4:$C$300,"&lt;="&amp;T$1,Распис!$D$4:$D$300,"&gt;="&amp;T$1)&gt;0,SUMIFS(Распис!$F$4:$F$300,Распис!$B$4:$B$300,$A36,Распис!$C$4:$C$300,"&lt;="&amp;T$1,Распис!$D$4:$D$300,"&gt;="&amp;T$1),SUMIF(База!$B$3:$B$305,$A36,База!$F$3:$F$152))</f>
        <v>0</v>
      </c>
      <c r="U36" s="46">
        <f ca="1">IF(COUNTIFS(Распис!$B$4:$B$300,$A36,Распис!$C$4:$C$300,"&lt;="&amp;U$1,Распис!$D$4:$D$300,"&gt;="&amp;U$1)&gt;0,SUMIFS(Распис!$G$4:$G$300,Распис!$B$4:$B$300,$A36,Распис!$C$4:$C$300,"&lt;="&amp;U$1,Распис!$D$4:$D$300,"&gt;="&amp;U$1),SUMIF(База!$B$3:$B$305,$A36,База!$G$3:$G$152))</f>
        <v>0</v>
      </c>
      <c r="V36" s="46">
        <f ca="1">IF(COUNTIFS(Распис!$B$4:$B$300,$A36,Распис!$C$4:$C$300,"&lt;="&amp;V$1,Распис!$D$4:$D$300,"&gt;="&amp;V$1)&gt;0,SUMIFS(Распис!$H$4:$H$300,Распис!$B$4:$B$300,$A36,Распис!$C$4:$C$300,"&lt;="&amp;V$1,Распис!$D$4:$D$300,"&gt;="&amp;V$1),SUMIF(База!$B$3:$B$305,$A36,База!$H$3:$H$152))</f>
        <v>0</v>
      </c>
      <c r="W36" s="46">
        <f ca="1">IF(COUNTIFS(Распис!$B$4:$B$300,$A36,Распис!$C$4:$C$300,"&lt;="&amp;W$1,Распис!$D$4:$D$300,"&gt;="&amp;W$1)&gt;0,SUMIFS(Распис!$I$4:$I$300,Распис!$B$4:$B$300,$A36,Распис!$C$4:$C$300,"&lt;="&amp;W$1,Распис!$D$4:$D$300,"&gt;="&amp;W$1),SUMIF(База!$B$3:$B$305,$A36,База!$I$3:$I$152))</f>
        <v>0</v>
      </c>
      <c r="X36" s="46">
        <f ca="1">IF(COUNTIFS(Распис!$B$4:$B$300,$A36,Распис!$C$4:$C$300,"&lt;="&amp;X$1,Распис!$D$4:$D$300,"&gt;="&amp;X$1)&gt;0,SUMIFS(Распис!$J$4:$J$300,Распис!$B$4:$B$300,$A36,Распис!$C$4:$C$300,"&lt;="&amp;X$1,Распис!$D$4:$D$300,"&gt;="&amp;X$1),SUMIF(База!$B$3:$B$305,$A36,База!$J$3:$J$152))</f>
        <v>0</v>
      </c>
      <c r="Y36" s="46">
        <f ca="1">IF(COUNTIFS(Распис!$B$4:$B$300,$A36,Распис!$C$4:$C$300,"&lt;="&amp;Y$1,Распис!$D$4:$D$300,"&gt;="&amp;Y$1)&gt;0,SUMIFS(Распис!$K$4:$K$300,Распис!$B$4:$B$300,$A36,Распис!$C$4:$C$300,"&lt;="&amp;Y$1,Распис!$D$4:$D$300,"&gt;="&amp;Y$1),SUMIF(База!$B$3:$B$305,$A36,База!$K$3:$K$152))</f>
        <v>0</v>
      </c>
      <c r="Z36" s="46" t="s">
        <v>23</v>
      </c>
      <c r="AA36" s="46">
        <f ca="1">IF(COUNTIFS(Распис!$B$4:$B$300,$A36,Распис!$C$4:$C$300,"&lt;="&amp;AA$1,Распис!$D$4:$D$300,"&gt;="&amp;AA$1)&gt;0,SUMIFS(Распис!$F$4:$F$300,Распис!$B$4:$B$300,$A36,Распис!$C$4:$C$300,"&lt;="&amp;AA$1,Распис!$D$4:$D$300,"&gt;="&amp;AA$1),SUMIF(База!$B$3:$B$305,$A36,База!$F$3:$F$152))</f>
        <v>0</v>
      </c>
      <c r="AB36" s="46">
        <f ca="1">IF(COUNTIFS(Распис!$B$4:$B$300,$A36,Распис!$C$4:$C$300,"&lt;="&amp;AB$1,Распис!$D$4:$D$300,"&gt;="&amp;AB$1)&gt;0,SUMIFS(Распис!$G$4:$G$300,Распис!$B$4:$B$300,$A36,Распис!$C$4:$C$300,"&lt;="&amp;AB$1,Распис!$D$4:$D$300,"&gt;="&amp;AB$1),SUMIF(База!$B$3:$B$305,$A36,База!$G$3:$G$152))</f>
        <v>0</v>
      </c>
      <c r="AC36" s="46">
        <f ca="1">IF(COUNTIFS(Распис!$B$4:$B$300,$A36,Распис!$C$4:$C$300,"&lt;="&amp;AC$1,Распис!$D$4:$D$300,"&gt;="&amp;AC$1)&gt;0,SUMIFS(Распис!$H$4:$H$300,Распис!$B$4:$B$300,$A36,Распис!$C$4:$C$300,"&lt;="&amp;AC$1,Распис!$D$4:$D$300,"&gt;="&amp;AC$1),SUMIF(База!$B$3:$B$305,$A36,База!$H$3:$H$152))</f>
        <v>0</v>
      </c>
      <c r="AD36" s="47"/>
      <c r="AE36" s="47"/>
      <c r="AF36" s="47"/>
      <c r="AG36" s="47">
        <f t="shared" ca="1" si="2"/>
        <v>0</v>
      </c>
      <c r="AH36" s="46">
        <f ca="1">AG36-SUMIFS(Распред!$G$4:$G$300,Распред!$B$4:$B$300,"февраль",Распред!$F$4:$F$300,A36)</f>
        <v>0</v>
      </c>
      <c r="AI36" s="46">
        <f ca="1">AH36+(COUNTIF(B36:AF36,"КД")+SUMIFS(Распред!$AH$4:$AH$300,Распред!$F$4:$F$300,A36,Распред!$B$4:$B$300,"февраль"))*4</f>
        <v>0</v>
      </c>
      <c r="AJ36" s="46">
        <f t="shared" ca="1" si="3"/>
        <v>0</v>
      </c>
      <c r="AK36" s="46">
        <f t="shared" ca="1" si="4"/>
        <v>0</v>
      </c>
      <c r="AL36" s="46">
        <f>SUMIFS(Распред!$K$4:$K$300,Распред!$B$4:$B$300,"февраль",Распред!$J$4:$J$300,A36)+SUMIFS(Распред!$M$4:$M$300,Распред!$B$4:$B$300,"февраль",Распред!$L$4:$L$300,A36)+SUMIFS(Распред!$O$4:$O$300,Распред!$B$4:$B$300,"февраль",Распред!$N$4:$N$300,A36)+SUMIFS(Распред!$Q$4:$Q$300,Распред!$B$4:$B$300,"февраль",Распред!$P$4:$P$300,A36)+SUMIFS(Распред!$S$4:$S$300,Распред!$B$4:$B$300,"февраль",Распред!$R$4:$R$300,A36)+SUMIFS(Распред!$U$4:$U$300,Распред!$B$4:$B$300,"февраль",Распред!$T$4:$T$300,A36)+SUMIFS(Распред!$W$4:$W$300,Распред!$B$4:$B$300,"февраль",Распред!$V$4:$V$300,A36)+SUMIFS(Распред!$Y$4:$Y$300,Распред!$B$4:$B$300,"февраль",Распред!$X$4:$X$300,A36)+SUMIFS(Распред!$AA$4:$AA$300,Распред!$B$4:$B$300,"февраль",Распред!$Z$4:$Z$300,A36)+SUMIFS(Распред!$AC$4:$AC$300,Распред!$B$4:$B$300,"февраль",Распред!$AB$4:$AB$300,A36)</f>
        <v>0</v>
      </c>
      <c r="AM36" s="46">
        <f t="shared" ca="1" si="5"/>
        <v>0</v>
      </c>
      <c r="AN36" s="46">
        <f t="shared" ca="1" si="9"/>
        <v>0</v>
      </c>
      <c r="AO36" s="46">
        <f t="shared" ca="1" si="6"/>
        <v>0</v>
      </c>
      <c r="AP36" s="46">
        <f>январь!AP36</f>
        <v>0</v>
      </c>
      <c r="AQ36" s="46">
        <f t="shared" ca="1" si="7"/>
        <v>0</v>
      </c>
      <c r="AR36" s="47"/>
      <c r="AS36" s="47">
        <f t="shared" ca="1" si="8"/>
        <v>0</v>
      </c>
      <c r="AT36" s="47"/>
      <c r="AU36" s="47"/>
      <c r="AV36" s="47"/>
      <c r="AW36" s="47"/>
      <c r="AX36" s="47"/>
      <c r="AY36" s="47"/>
      <c r="AZ36" s="184"/>
      <c r="BA36" s="184"/>
    </row>
    <row r="37" spans="1:53" x14ac:dyDescent="0.25">
      <c r="A37" s="47">
        <f>База!B37</f>
        <v>0</v>
      </c>
      <c r="B37" s="46">
        <f ca="1">IF(COUNTIFS(Распис!$B$4:$B$300,$A37,Распис!$C$4:$C$300,"&lt;="&amp;B$1,Распис!$D$4:$D$300,"&gt;="&amp;B$1)&gt;0,SUMIFS(Распис!$I$4:$I$300,Распис!$B$4:$B$300,$A37,Распис!$C$4:$C$300,"&lt;="&amp;B$1,Распис!$D$4:$D$300,"&gt;="&amp;B$1),SUMIF(База!$B$3:$B$305,$A37,База!$I$3:$I$152))</f>
        <v>0</v>
      </c>
      <c r="C37" s="46">
        <f ca="1">IF(COUNTIFS(Распис!$B$4:$B$300,$A37,Распис!$C$4:$C$300,"&lt;="&amp;C$1,Распис!$D$4:$D$300,"&gt;="&amp;C$1)&gt;0,SUMIFS(Распис!$J$4:$J$300,Распис!$B$4:$B$300,$A37,Распис!$C$4:$C$300,"&lt;="&amp;C$1,Распис!$D$4:$D$300,"&gt;="&amp;C$1),SUMIF(База!$B$3:$B$305,$A37,База!$J$3:$J$152))</f>
        <v>0</v>
      </c>
      <c r="D37" s="46">
        <f ca="1">IF(COUNTIFS(Распис!$B$4:$B$300,$A37,Распис!$C$4:$C$300,"&lt;="&amp;D$1,Распис!$D$4:$D$300,"&gt;="&amp;D$1)&gt;0,SUMIFS(Распис!$K$4:$K$300,Распис!$B$4:$B$300,$A37,Распис!$C$4:$C$300,"&lt;="&amp;D$1,Распис!$D$4:$D$300,"&gt;="&amp;D$1),SUMIF(База!$B$3:$B$305,$A37,База!$K$3:$K$152))</f>
        <v>0</v>
      </c>
      <c r="E37" s="46" t="s">
        <v>23</v>
      </c>
      <c r="F37" s="46">
        <f ca="1">IF(COUNTIFS(Распис!$B$4:$B$300,$A37,Распис!$C$4:$C$300,"&lt;="&amp;F$1,Распис!$D$4:$D$300,"&gt;="&amp;F$1)&gt;0,SUMIFS(Распис!$F$4:$F$300,Распис!$B$4:$B$300,$A37,Распис!$C$4:$C$300,"&lt;="&amp;F$1,Распис!$D$4:$D$300,"&gt;="&amp;F$1),SUMIF(База!$B$3:$B$305,$A37,База!$F$3:$F$152))</f>
        <v>0</v>
      </c>
      <c r="G37" s="46">
        <f ca="1">IF(COUNTIFS(Распис!$B$4:$B$300,$A37,Распис!$C$4:$C$300,"&lt;="&amp;G$1,Распис!$D$4:$D$300,"&gt;="&amp;G$1)&gt;0,SUMIFS(Распис!$G$4:$G$300,Распис!$B$4:$B$300,$A37,Распис!$C$4:$C$300,"&lt;="&amp;G$1,Распис!$D$4:$D$300,"&gt;="&amp;G$1),SUMIF(База!$B$3:$B$305,$A37,База!$G$3:$G$152))</f>
        <v>0</v>
      </c>
      <c r="H37" s="46">
        <f ca="1">IF(COUNTIFS(Распис!$B$4:$B$300,$A37,Распис!$C$4:$C$300,"&lt;="&amp;H$1,Распис!$D$4:$D$300,"&gt;="&amp;H$1)&gt;0,SUMIFS(Распис!$H$4:$H$300,Распис!$B$4:$B$300,$A37,Распис!$C$4:$C$300,"&lt;="&amp;H$1,Распис!$D$4:$D$300,"&gt;="&amp;H$1),SUMIF(База!$B$3:$B$305,$A37,База!$H$3:$H$152))</f>
        <v>0</v>
      </c>
      <c r="I37" s="46">
        <f ca="1">IF(COUNTIFS(Распис!$B$4:$B$300,$A37,Распис!$C$4:$C$300,"&lt;="&amp;I$1,Распис!$D$4:$D$300,"&gt;="&amp;I$1)&gt;0,SUMIFS(Распис!$I$4:$I$300,Распис!$B$4:$B$300,$A37,Распис!$C$4:$C$300,"&lt;="&amp;I$1,Распис!$D$4:$D$300,"&gt;="&amp;I$1),SUMIF(База!$B$3:$B$305,$A37,База!$I$3:$I$152))</f>
        <v>0</v>
      </c>
      <c r="J37" s="46">
        <f ca="1">IF(COUNTIFS(Распис!$B$4:$B$300,$A37,Распис!$C$4:$C$300,"&lt;="&amp;J$1,Распис!$D$4:$D$300,"&gt;="&amp;J$1)&gt;0,SUMIFS(Распис!$J$4:$J$300,Распис!$B$4:$B$300,$A37,Распис!$C$4:$C$300,"&lt;="&amp;J$1,Распис!$D$4:$D$300,"&gt;="&amp;J$1),SUMIF(База!$B$3:$B$305,$A37,База!$J$3:$J$152))</f>
        <v>0</v>
      </c>
      <c r="K37" s="46">
        <f ca="1">IF(COUNTIFS(Распис!$B$4:$B$300,$A37,Распис!$C$4:$C$300,"&lt;="&amp;K$1,Распис!$D$4:$D$300,"&gt;="&amp;K$1)&gt;0,SUMIFS(Распис!$K$4:$K$300,Распис!$B$4:$B$300,$A37,Распис!$C$4:$C$300,"&lt;="&amp;K$1,Распис!$D$4:$D$300,"&gt;="&amp;K$1),SUMIF(База!$B$3:$B$305,$A37,База!$K$3:$K$152))</f>
        <v>0</v>
      </c>
      <c r="L37" s="46" t="s">
        <v>23</v>
      </c>
      <c r="M37" s="46">
        <f ca="1">IF(COUNTIFS(Распис!$B$4:$B$300,$A37,Распис!$C$4:$C$300,"&lt;="&amp;M$1,Распис!$D$4:$D$300,"&gt;="&amp;M$1)&gt;0,SUMIFS(Распис!$F$4:$F$300,Распис!$B$4:$B$300,$A37,Распис!$C$4:$C$300,"&lt;="&amp;M$1,Распис!$D$4:$D$300,"&gt;="&amp;M$1),SUMIF(База!$B$3:$B$305,$A37,База!$F$3:$F$152))</f>
        <v>0</v>
      </c>
      <c r="N37" s="46">
        <f ca="1">IF(COUNTIFS(Распис!$B$4:$B$300,$A37,Распис!$C$4:$C$300,"&lt;="&amp;N$1,Распис!$D$4:$D$300,"&gt;="&amp;N$1)&gt;0,SUMIFS(Распис!$G$4:$G$300,Распис!$B$4:$B$300,$A37,Распис!$C$4:$C$300,"&lt;="&amp;N$1,Распис!$D$4:$D$300,"&gt;="&amp;N$1),SUMIF(База!$B$3:$B$305,$A37,База!$G$3:$G$152))</f>
        <v>0</v>
      </c>
      <c r="O37" s="46">
        <f ca="1">IF(COUNTIFS(Распис!$B$4:$B$300,$A37,Распис!$C$4:$C$300,"&lt;="&amp;O$1,Распис!$D$4:$D$300,"&gt;="&amp;O$1)&gt;0,SUMIFS(Распис!$H$4:$H$300,Распис!$B$4:$B$300,$A37,Распис!$C$4:$C$300,"&lt;="&amp;O$1,Распис!$D$4:$D$300,"&gt;="&amp;O$1),SUMIF(База!$B$3:$B$305,$A37,База!$H$3:$H$152))</f>
        <v>0</v>
      </c>
      <c r="P37" s="46">
        <f ca="1">IF(COUNTIFS(Распис!$B$4:$B$300,$A37,Распис!$C$4:$C$300,"&lt;="&amp;P$1,Распис!$D$4:$D$300,"&gt;="&amp;P$1)&gt;0,SUMIFS(Распис!$I$4:$I$300,Распис!$B$4:$B$300,$A37,Распис!$C$4:$C$300,"&lt;="&amp;P$1,Распис!$D$4:$D$300,"&gt;="&amp;P$1),SUMIF(База!$B$3:$B$305,$A37,База!$I$3:$I$152))</f>
        <v>0</v>
      </c>
      <c r="Q37" s="46">
        <f ca="1">IF(COUNTIFS(Распис!$B$4:$B$300,$A37,Распис!$C$4:$C$300,"&lt;="&amp;Q$1,Распис!$D$4:$D$300,"&gt;="&amp;Q$1)&gt;0,SUMIFS(Распис!$J$4:$J$300,Распис!$B$4:$B$300,$A37,Распис!$C$4:$C$300,"&lt;="&amp;Q$1,Распис!$D$4:$D$300,"&gt;="&amp;Q$1),SUMIF(База!$B$3:$B$305,$A37,База!$J$3:$J$152))</f>
        <v>0</v>
      </c>
      <c r="R37" s="46">
        <f ca="1">IF(COUNTIFS(Распис!$B$4:$B$300,$A37,Распис!$C$4:$C$300,"&lt;="&amp;R$1,Распис!$D$4:$D$300,"&gt;="&amp;R$1)&gt;0,SUMIFS(Распис!$K$4:$K$300,Распис!$B$4:$B$300,$A37,Распис!$C$4:$C$300,"&lt;="&amp;R$1,Распис!$D$4:$D$300,"&gt;="&amp;R$1),SUMIF(База!$B$3:$B$305,$A37,База!$K$3:$K$152))</f>
        <v>0</v>
      </c>
      <c r="S37" s="46" t="s">
        <v>23</v>
      </c>
      <c r="T37" s="46">
        <f ca="1">IF(COUNTIFS(Распис!$B$4:$B$300,$A37,Распис!$C$4:$C$300,"&lt;="&amp;T$1,Распис!$D$4:$D$300,"&gt;="&amp;T$1)&gt;0,SUMIFS(Распис!$F$4:$F$300,Распис!$B$4:$B$300,$A37,Распис!$C$4:$C$300,"&lt;="&amp;T$1,Распис!$D$4:$D$300,"&gt;="&amp;T$1),SUMIF(База!$B$3:$B$305,$A37,База!$F$3:$F$152))</f>
        <v>0</v>
      </c>
      <c r="U37" s="46">
        <f ca="1">IF(COUNTIFS(Распис!$B$4:$B$300,$A37,Распис!$C$4:$C$300,"&lt;="&amp;U$1,Распис!$D$4:$D$300,"&gt;="&amp;U$1)&gt;0,SUMIFS(Распис!$G$4:$G$300,Распис!$B$4:$B$300,$A37,Распис!$C$4:$C$300,"&lt;="&amp;U$1,Распис!$D$4:$D$300,"&gt;="&amp;U$1),SUMIF(База!$B$3:$B$305,$A37,База!$G$3:$G$152))</f>
        <v>0</v>
      </c>
      <c r="V37" s="46">
        <f ca="1">IF(COUNTIFS(Распис!$B$4:$B$300,$A37,Распис!$C$4:$C$300,"&lt;="&amp;V$1,Распис!$D$4:$D$300,"&gt;="&amp;V$1)&gt;0,SUMIFS(Распис!$H$4:$H$300,Распис!$B$4:$B$300,$A37,Распис!$C$4:$C$300,"&lt;="&amp;V$1,Распис!$D$4:$D$300,"&gt;="&amp;V$1),SUMIF(База!$B$3:$B$305,$A37,База!$H$3:$H$152))</f>
        <v>0</v>
      </c>
      <c r="W37" s="46">
        <f ca="1">IF(COUNTIFS(Распис!$B$4:$B$300,$A37,Распис!$C$4:$C$300,"&lt;="&amp;W$1,Распис!$D$4:$D$300,"&gt;="&amp;W$1)&gt;0,SUMIFS(Распис!$I$4:$I$300,Распис!$B$4:$B$300,$A37,Распис!$C$4:$C$300,"&lt;="&amp;W$1,Распис!$D$4:$D$300,"&gt;="&amp;W$1),SUMIF(База!$B$3:$B$305,$A37,База!$I$3:$I$152))</f>
        <v>0</v>
      </c>
      <c r="X37" s="46">
        <f ca="1">IF(COUNTIFS(Распис!$B$4:$B$300,$A37,Распис!$C$4:$C$300,"&lt;="&amp;X$1,Распис!$D$4:$D$300,"&gt;="&amp;X$1)&gt;0,SUMIFS(Распис!$J$4:$J$300,Распис!$B$4:$B$300,$A37,Распис!$C$4:$C$300,"&lt;="&amp;X$1,Распис!$D$4:$D$300,"&gt;="&amp;X$1),SUMIF(База!$B$3:$B$305,$A37,База!$J$3:$J$152))</f>
        <v>0</v>
      </c>
      <c r="Y37" s="46">
        <f ca="1">IF(COUNTIFS(Распис!$B$4:$B$300,$A37,Распис!$C$4:$C$300,"&lt;="&amp;Y$1,Распис!$D$4:$D$300,"&gt;="&amp;Y$1)&gt;0,SUMIFS(Распис!$K$4:$K$300,Распис!$B$4:$B$300,$A37,Распис!$C$4:$C$300,"&lt;="&amp;Y$1,Распис!$D$4:$D$300,"&gt;="&amp;Y$1),SUMIF(База!$B$3:$B$305,$A37,База!$K$3:$K$152))</f>
        <v>0</v>
      </c>
      <c r="Z37" s="46" t="s">
        <v>23</v>
      </c>
      <c r="AA37" s="46">
        <f ca="1">IF(COUNTIFS(Распис!$B$4:$B$300,$A37,Распис!$C$4:$C$300,"&lt;="&amp;AA$1,Распис!$D$4:$D$300,"&gt;="&amp;AA$1)&gt;0,SUMIFS(Распис!$F$4:$F$300,Распис!$B$4:$B$300,$A37,Распис!$C$4:$C$300,"&lt;="&amp;AA$1,Распис!$D$4:$D$300,"&gt;="&amp;AA$1),SUMIF(База!$B$3:$B$305,$A37,База!$F$3:$F$152))</f>
        <v>0</v>
      </c>
      <c r="AB37" s="46">
        <f ca="1">IF(COUNTIFS(Распис!$B$4:$B$300,$A37,Распис!$C$4:$C$300,"&lt;="&amp;AB$1,Распис!$D$4:$D$300,"&gt;="&amp;AB$1)&gt;0,SUMIFS(Распис!$G$4:$G$300,Распис!$B$4:$B$300,$A37,Распис!$C$4:$C$300,"&lt;="&amp;AB$1,Распис!$D$4:$D$300,"&gt;="&amp;AB$1),SUMIF(База!$B$3:$B$305,$A37,База!$G$3:$G$152))</f>
        <v>0</v>
      </c>
      <c r="AC37" s="46">
        <f ca="1">IF(COUNTIFS(Распис!$B$4:$B$300,$A37,Распис!$C$4:$C$300,"&lt;="&amp;AC$1,Распис!$D$4:$D$300,"&gt;="&amp;AC$1)&gt;0,SUMIFS(Распис!$H$4:$H$300,Распис!$B$4:$B$300,$A37,Распис!$C$4:$C$300,"&lt;="&amp;AC$1,Распис!$D$4:$D$300,"&gt;="&amp;AC$1),SUMIF(База!$B$3:$B$305,$A37,База!$H$3:$H$152))</f>
        <v>0</v>
      </c>
      <c r="AD37" s="47"/>
      <c r="AE37" s="47"/>
      <c r="AF37" s="47"/>
      <c r="AG37" s="47">
        <f t="shared" ca="1" si="2"/>
        <v>0</v>
      </c>
      <c r="AH37" s="46">
        <f ca="1">AG37-SUMIFS(Распред!$G$4:$G$300,Распред!$B$4:$B$300,"февраль",Распред!$F$4:$F$300,A37)</f>
        <v>0</v>
      </c>
      <c r="AI37" s="46">
        <f ca="1">AH37+(COUNTIF(B37:AF37,"КД")+SUMIFS(Распред!$AH$4:$AH$300,Распред!$F$4:$F$300,A37,Распред!$B$4:$B$300,"февраль"))*4</f>
        <v>0</v>
      </c>
      <c r="AJ37" s="46">
        <f t="shared" ca="1" si="3"/>
        <v>0</v>
      </c>
      <c r="AK37" s="46">
        <f t="shared" ca="1" si="4"/>
        <v>0</v>
      </c>
      <c r="AL37" s="46">
        <f>SUMIFS(Распред!$K$4:$K$300,Распред!$B$4:$B$300,"февраль",Распред!$J$4:$J$300,A37)+SUMIFS(Распред!$M$4:$M$300,Распред!$B$4:$B$300,"февраль",Распред!$L$4:$L$300,A37)+SUMIFS(Распред!$O$4:$O$300,Распред!$B$4:$B$300,"февраль",Распред!$N$4:$N$300,A37)+SUMIFS(Распред!$Q$4:$Q$300,Распред!$B$4:$B$300,"февраль",Распред!$P$4:$P$300,A37)+SUMIFS(Распред!$S$4:$S$300,Распред!$B$4:$B$300,"февраль",Распред!$R$4:$R$300,A37)+SUMIFS(Распред!$U$4:$U$300,Распред!$B$4:$B$300,"февраль",Распред!$T$4:$T$300,A37)+SUMIFS(Распред!$W$4:$W$300,Распред!$B$4:$B$300,"февраль",Распред!$V$4:$V$300,A37)+SUMIFS(Распред!$Y$4:$Y$300,Распред!$B$4:$B$300,"февраль",Распред!$X$4:$X$300,A37)+SUMIFS(Распред!$AA$4:$AA$300,Распред!$B$4:$B$300,"февраль",Распред!$Z$4:$Z$300,A37)+SUMIFS(Распред!$AC$4:$AC$300,Распред!$B$4:$B$300,"февраль",Распред!$AB$4:$AB$300,A37)</f>
        <v>0</v>
      </c>
      <c r="AM37" s="46">
        <f t="shared" ca="1" si="5"/>
        <v>0</v>
      </c>
      <c r="AN37" s="46">
        <f t="shared" ca="1" si="9"/>
        <v>0</v>
      </c>
      <c r="AO37" s="46">
        <f t="shared" ca="1" si="6"/>
        <v>0</v>
      </c>
      <c r="AP37" s="46">
        <f>январь!AP37</f>
        <v>0</v>
      </c>
      <c r="AQ37" s="46">
        <f t="shared" ca="1" si="7"/>
        <v>0</v>
      </c>
      <c r="AR37" s="47"/>
      <c r="AS37" s="47">
        <f t="shared" ca="1" si="8"/>
        <v>0</v>
      </c>
      <c r="AT37" s="47"/>
      <c r="AU37" s="47"/>
      <c r="AV37" s="47"/>
      <c r="AW37" s="47"/>
      <c r="AX37" s="47"/>
      <c r="AY37" s="47"/>
      <c r="AZ37" s="184"/>
      <c r="BA37" s="184"/>
    </row>
    <row r="38" spans="1:53" s="56" customFormat="1" x14ac:dyDescent="0.25">
      <c r="A38" s="47">
        <f>База!B38</f>
        <v>0</v>
      </c>
      <c r="B38" s="46">
        <f ca="1">IF(COUNTIFS(Распис!$B$4:$B$300,$A38,Распис!$C$4:$C$300,"&lt;="&amp;B$1,Распис!$D$4:$D$300,"&gt;="&amp;B$1)&gt;0,SUMIFS(Распис!$I$4:$I$300,Распис!$B$4:$B$300,$A38,Распис!$C$4:$C$300,"&lt;="&amp;B$1,Распис!$D$4:$D$300,"&gt;="&amp;B$1),SUMIF(База!$B$3:$B$305,$A38,База!$I$3:$I$152))</f>
        <v>0</v>
      </c>
      <c r="C38" s="46">
        <f ca="1">IF(COUNTIFS(Распис!$B$4:$B$300,$A38,Распис!$C$4:$C$300,"&lt;="&amp;C$1,Распис!$D$4:$D$300,"&gt;="&amp;C$1)&gt;0,SUMIFS(Распис!$J$4:$J$300,Распис!$B$4:$B$300,$A38,Распис!$C$4:$C$300,"&lt;="&amp;C$1,Распис!$D$4:$D$300,"&gt;="&amp;C$1),SUMIF(База!$B$3:$B$305,$A38,База!$J$3:$J$152))</f>
        <v>0</v>
      </c>
      <c r="D38" s="46">
        <f ca="1">IF(COUNTIFS(Распис!$B$4:$B$300,$A38,Распис!$C$4:$C$300,"&lt;="&amp;D$1,Распис!$D$4:$D$300,"&gt;="&amp;D$1)&gt;0,SUMIFS(Распис!$K$4:$K$300,Распис!$B$4:$B$300,$A38,Распис!$C$4:$C$300,"&lt;="&amp;D$1,Распис!$D$4:$D$300,"&gt;="&amp;D$1),SUMIF(База!$B$3:$B$305,$A38,База!$K$3:$K$152))</f>
        <v>0</v>
      </c>
      <c r="E38" s="46" t="s">
        <v>23</v>
      </c>
      <c r="F38" s="46">
        <f ca="1">IF(COUNTIFS(Распис!$B$4:$B$300,$A38,Распис!$C$4:$C$300,"&lt;="&amp;F$1,Распис!$D$4:$D$300,"&gt;="&amp;F$1)&gt;0,SUMIFS(Распис!$F$4:$F$300,Распис!$B$4:$B$300,$A38,Распис!$C$4:$C$300,"&lt;="&amp;F$1,Распис!$D$4:$D$300,"&gt;="&amp;F$1),SUMIF(База!$B$3:$B$305,$A38,База!$F$3:$F$152))</f>
        <v>0</v>
      </c>
      <c r="G38" s="46">
        <f ca="1">IF(COUNTIFS(Распис!$B$4:$B$300,$A38,Распис!$C$4:$C$300,"&lt;="&amp;G$1,Распис!$D$4:$D$300,"&gt;="&amp;G$1)&gt;0,SUMIFS(Распис!$G$4:$G$300,Распис!$B$4:$B$300,$A38,Распис!$C$4:$C$300,"&lt;="&amp;G$1,Распис!$D$4:$D$300,"&gt;="&amp;G$1),SUMIF(База!$B$3:$B$305,$A38,База!$G$3:$G$152))</f>
        <v>0</v>
      </c>
      <c r="H38" s="46">
        <f ca="1">IF(COUNTIFS(Распис!$B$4:$B$300,$A38,Распис!$C$4:$C$300,"&lt;="&amp;H$1,Распис!$D$4:$D$300,"&gt;="&amp;H$1)&gt;0,SUMIFS(Распис!$H$4:$H$300,Распис!$B$4:$B$300,$A38,Распис!$C$4:$C$300,"&lt;="&amp;H$1,Распис!$D$4:$D$300,"&gt;="&amp;H$1),SUMIF(База!$B$3:$B$305,$A38,База!$H$3:$H$152))</f>
        <v>0</v>
      </c>
      <c r="I38" s="46">
        <f ca="1">IF(COUNTIFS(Распис!$B$4:$B$300,$A38,Распис!$C$4:$C$300,"&lt;="&amp;I$1,Распис!$D$4:$D$300,"&gt;="&amp;I$1)&gt;0,SUMIFS(Распис!$I$4:$I$300,Распис!$B$4:$B$300,$A38,Распис!$C$4:$C$300,"&lt;="&amp;I$1,Распис!$D$4:$D$300,"&gt;="&amp;I$1),SUMIF(База!$B$3:$B$305,$A38,База!$I$3:$I$152))</f>
        <v>0</v>
      </c>
      <c r="J38" s="46">
        <f ca="1">IF(COUNTIFS(Распис!$B$4:$B$300,$A38,Распис!$C$4:$C$300,"&lt;="&amp;J$1,Распис!$D$4:$D$300,"&gt;="&amp;J$1)&gt;0,SUMIFS(Распис!$J$4:$J$300,Распис!$B$4:$B$300,$A38,Распис!$C$4:$C$300,"&lt;="&amp;J$1,Распис!$D$4:$D$300,"&gt;="&amp;J$1),SUMIF(База!$B$3:$B$305,$A38,База!$J$3:$J$152))</f>
        <v>0</v>
      </c>
      <c r="K38" s="46">
        <f ca="1">IF(COUNTIFS(Распис!$B$4:$B$300,$A38,Распис!$C$4:$C$300,"&lt;="&amp;K$1,Распис!$D$4:$D$300,"&gt;="&amp;K$1)&gt;0,SUMIFS(Распис!$K$4:$K$300,Распис!$B$4:$B$300,$A38,Распис!$C$4:$C$300,"&lt;="&amp;K$1,Распис!$D$4:$D$300,"&gt;="&amp;K$1),SUMIF(База!$B$3:$B$305,$A38,База!$K$3:$K$152))</f>
        <v>0</v>
      </c>
      <c r="L38" s="46" t="s">
        <v>23</v>
      </c>
      <c r="M38" s="46">
        <f ca="1">IF(COUNTIFS(Распис!$B$4:$B$300,$A38,Распис!$C$4:$C$300,"&lt;="&amp;M$1,Распис!$D$4:$D$300,"&gt;="&amp;M$1)&gt;0,SUMIFS(Распис!$F$4:$F$300,Распис!$B$4:$B$300,$A38,Распис!$C$4:$C$300,"&lt;="&amp;M$1,Распис!$D$4:$D$300,"&gt;="&amp;M$1),SUMIF(База!$B$3:$B$305,$A38,База!$F$3:$F$152))</f>
        <v>0</v>
      </c>
      <c r="N38" s="46">
        <f ca="1">IF(COUNTIFS(Распис!$B$4:$B$300,$A38,Распис!$C$4:$C$300,"&lt;="&amp;N$1,Распис!$D$4:$D$300,"&gt;="&amp;N$1)&gt;0,SUMIFS(Распис!$G$4:$G$300,Распис!$B$4:$B$300,$A38,Распис!$C$4:$C$300,"&lt;="&amp;N$1,Распис!$D$4:$D$300,"&gt;="&amp;N$1),SUMIF(База!$B$3:$B$305,$A38,База!$G$3:$G$152))</f>
        <v>0</v>
      </c>
      <c r="O38" s="46">
        <f ca="1">IF(COUNTIFS(Распис!$B$4:$B$300,$A38,Распис!$C$4:$C$300,"&lt;="&amp;O$1,Распис!$D$4:$D$300,"&gt;="&amp;O$1)&gt;0,SUMIFS(Распис!$H$4:$H$300,Распис!$B$4:$B$300,$A38,Распис!$C$4:$C$300,"&lt;="&amp;O$1,Распис!$D$4:$D$300,"&gt;="&amp;O$1),SUMIF(База!$B$3:$B$305,$A38,База!$H$3:$H$152))</f>
        <v>0</v>
      </c>
      <c r="P38" s="46">
        <f ca="1">IF(COUNTIFS(Распис!$B$4:$B$300,$A38,Распис!$C$4:$C$300,"&lt;="&amp;P$1,Распис!$D$4:$D$300,"&gt;="&amp;P$1)&gt;0,SUMIFS(Распис!$I$4:$I$300,Распис!$B$4:$B$300,$A38,Распис!$C$4:$C$300,"&lt;="&amp;P$1,Распис!$D$4:$D$300,"&gt;="&amp;P$1),SUMIF(База!$B$3:$B$305,$A38,База!$I$3:$I$152))</f>
        <v>0</v>
      </c>
      <c r="Q38" s="46">
        <f ca="1">IF(COUNTIFS(Распис!$B$4:$B$300,$A38,Распис!$C$4:$C$300,"&lt;="&amp;Q$1,Распис!$D$4:$D$300,"&gt;="&amp;Q$1)&gt;0,SUMIFS(Распис!$J$4:$J$300,Распис!$B$4:$B$300,$A38,Распис!$C$4:$C$300,"&lt;="&amp;Q$1,Распис!$D$4:$D$300,"&gt;="&amp;Q$1),SUMIF(База!$B$3:$B$305,$A38,База!$J$3:$J$152))</f>
        <v>0</v>
      </c>
      <c r="R38" s="46">
        <f ca="1">IF(COUNTIFS(Распис!$B$4:$B$300,$A38,Распис!$C$4:$C$300,"&lt;="&amp;R$1,Распис!$D$4:$D$300,"&gt;="&amp;R$1)&gt;0,SUMIFS(Распис!$K$4:$K$300,Распис!$B$4:$B$300,$A38,Распис!$C$4:$C$300,"&lt;="&amp;R$1,Распис!$D$4:$D$300,"&gt;="&amp;R$1),SUMIF(База!$B$3:$B$305,$A38,База!$K$3:$K$152))</f>
        <v>0</v>
      </c>
      <c r="S38" s="46" t="s">
        <v>23</v>
      </c>
      <c r="T38" s="46">
        <f ca="1">IF(COUNTIFS(Распис!$B$4:$B$300,$A38,Распис!$C$4:$C$300,"&lt;="&amp;T$1,Распис!$D$4:$D$300,"&gt;="&amp;T$1)&gt;0,SUMIFS(Распис!$F$4:$F$300,Распис!$B$4:$B$300,$A38,Распис!$C$4:$C$300,"&lt;="&amp;T$1,Распис!$D$4:$D$300,"&gt;="&amp;T$1),SUMIF(База!$B$3:$B$305,$A38,База!$F$3:$F$152))</f>
        <v>0</v>
      </c>
      <c r="U38" s="46">
        <f ca="1">IF(COUNTIFS(Распис!$B$4:$B$300,$A38,Распис!$C$4:$C$300,"&lt;="&amp;U$1,Распис!$D$4:$D$300,"&gt;="&amp;U$1)&gt;0,SUMIFS(Распис!$G$4:$G$300,Распис!$B$4:$B$300,$A38,Распис!$C$4:$C$300,"&lt;="&amp;U$1,Распис!$D$4:$D$300,"&gt;="&amp;U$1),SUMIF(База!$B$3:$B$305,$A38,База!$G$3:$G$152))</f>
        <v>0</v>
      </c>
      <c r="V38" s="46">
        <f ca="1">IF(COUNTIFS(Распис!$B$4:$B$300,$A38,Распис!$C$4:$C$300,"&lt;="&amp;V$1,Распис!$D$4:$D$300,"&gt;="&amp;V$1)&gt;0,SUMIFS(Распис!$H$4:$H$300,Распис!$B$4:$B$300,$A38,Распис!$C$4:$C$300,"&lt;="&amp;V$1,Распис!$D$4:$D$300,"&gt;="&amp;V$1),SUMIF(База!$B$3:$B$305,$A38,База!$H$3:$H$152))</f>
        <v>0</v>
      </c>
      <c r="W38" s="46">
        <f ca="1">IF(COUNTIFS(Распис!$B$4:$B$300,$A38,Распис!$C$4:$C$300,"&lt;="&amp;W$1,Распис!$D$4:$D$300,"&gt;="&amp;W$1)&gt;0,SUMIFS(Распис!$I$4:$I$300,Распис!$B$4:$B$300,$A38,Распис!$C$4:$C$300,"&lt;="&amp;W$1,Распис!$D$4:$D$300,"&gt;="&amp;W$1),SUMIF(База!$B$3:$B$305,$A38,База!$I$3:$I$152))</f>
        <v>0</v>
      </c>
      <c r="X38" s="46">
        <f ca="1">IF(COUNTIFS(Распис!$B$4:$B$300,$A38,Распис!$C$4:$C$300,"&lt;="&amp;X$1,Распис!$D$4:$D$300,"&gt;="&amp;X$1)&gt;0,SUMIFS(Распис!$J$4:$J$300,Распис!$B$4:$B$300,$A38,Распис!$C$4:$C$300,"&lt;="&amp;X$1,Распис!$D$4:$D$300,"&gt;="&amp;X$1),SUMIF(База!$B$3:$B$305,$A38,База!$J$3:$J$152))</f>
        <v>0</v>
      </c>
      <c r="Y38" s="46">
        <f ca="1">IF(COUNTIFS(Распис!$B$4:$B$300,$A38,Распис!$C$4:$C$300,"&lt;="&amp;Y$1,Распис!$D$4:$D$300,"&gt;="&amp;Y$1)&gt;0,SUMIFS(Распис!$K$4:$K$300,Распис!$B$4:$B$300,$A38,Распис!$C$4:$C$300,"&lt;="&amp;Y$1,Распис!$D$4:$D$300,"&gt;="&amp;Y$1),SUMIF(База!$B$3:$B$305,$A38,База!$K$3:$K$152))</f>
        <v>0</v>
      </c>
      <c r="Z38" s="46" t="s">
        <v>23</v>
      </c>
      <c r="AA38" s="46">
        <f ca="1">IF(COUNTIFS(Распис!$B$4:$B$300,$A38,Распис!$C$4:$C$300,"&lt;="&amp;AA$1,Распис!$D$4:$D$300,"&gt;="&amp;AA$1)&gt;0,SUMIFS(Распис!$F$4:$F$300,Распис!$B$4:$B$300,$A38,Распис!$C$4:$C$300,"&lt;="&amp;AA$1,Распис!$D$4:$D$300,"&gt;="&amp;AA$1),SUMIF(База!$B$3:$B$305,$A38,База!$F$3:$F$152))</f>
        <v>0</v>
      </c>
      <c r="AB38" s="46">
        <f ca="1">IF(COUNTIFS(Распис!$B$4:$B$300,$A38,Распис!$C$4:$C$300,"&lt;="&amp;AB$1,Распис!$D$4:$D$300,"&gt;="&amp;AB$1)&gt;0,SUMIFS(Распис!$G$4:$G$300,Распис!$B$4:$B$300,$A38,Распис!$C$4:$C$300,"&lt;="&amp;AB$1,Распис!$D$4:$D$300,"&gt;="&amp;AB$1),SUMIF(База!$B$3:$B$305,$A38,База!$G$3:$G$152))</f>
        <v>0</v>
      </c>
      <c r="AC38" s="46">
        <f ca="1">IF(COUNTIFS(Распис!$B$4:$B$300,$A38,Распис!$C$4:$C$300,"&lt;="&amp;AC$1,Распис!$D$4:$D$300,"&gt;="&amp;AC$1)&gt;0,SUMIFS(Распис!$H$4:$H$300,Распис!$B$4:$B$300,$A38,Распис!$C$4:$C$300,"&lt;="&amp;AC$1,Распис!$D$4:$D$300,"&gt;="&amp;AC$1),SUMIF(База!$B$3:$B$305,$A38,База!$H$3:$H$152))</f>
        <v>0</v>
      </c>
      <c r="AD38" s="47"/>
      <c r="AE38" s="47"/>
      <c r="AF38" s="47"/>
      <c r="AG38" s="47">
        <f t="shared" ca="1" si="2"/>
        <v>0</v>
      </c>
      <c r="AH38" s="46">
        <f ca="1">AG38-SUMIFS(Распред!$G$4:$G$300,Распред!$B$4:$B$300,"февраль",Распред!$F$4:$F$300,A38)</f>
        <v>0</v>
      </c>
      <c r="AI38" s="46">
        <f ca="1">AH38+(COUNTIF(B38:AF38,"КД")+SUMIFS(Распред!$AH$4:$AH$300,Распред!$F$4:$F$300,A38,Распред!$B$4:$B$300,"февраль"))*4</f>
        <v>0</v>
      </c>
      <c r="AJ38" s="46">
        <f t="shared" ca="1" si="3"/>
        <v>0</v>
      </c>
      <c r="AK38" s="46">
        <f t="shared" ca="1" si="4"/>
        <v>0</v>
      </c>
      <c r="AL38" s="46">
        <f>SUMIFS(Распред!$K$4:$K$300,Распред!$B$4:$B$300,"февраль",Распред!$J$4:$J$300,A38)+SUMIFS(Распред!$M$4:$M$300,Распред!$B$4:$B$300,"февраль",Распред!$L$4:$L$300,A38)+SUMIFS(Распред!$O$4:$O$300,Распред!$B$4:$B$300,"февраль",Распред!$N$4:$N$300,A38)+SUMIFS(Распред!$Q$4:$Q$300,Распред!$B$4:$B$300,"февраль",Распред!$P$4:$P$300,A38)+SUMIFS(Распред!$S$4:$S$300,Распред!$B$4:$B$300,"февраль",Распред!$R$4:$R$300,A38)+SUMIFS(Распред!$U$4:$U$300,Распред!$B$4:$B$300,"февраль",Распред!$T$4:$T$300,A38)+SUMIFS(Распред!$W$4:$W$300,Распред!$B$4:$B$300,"февраль",Распред!$V$4:$V$300,A38)+SUMIFS(Распред!$Y$4:$Y$300,Распред!$B$4:$B$300,"февраль",Распред!$X$4:$X$300,A38)+SUMIFS(Распред!$AA$4:$AA$300,Распред!$B$4:$B$300,"февраль",Распред!$Z$4:$Z$300,A38)+SUMIFS(Распред!$AC$4:$AC$300,Распред!$B$4:$B$300,"февраль",Распред!$AB$4:$AB$300,A38)</f>
        <v>0</v>
      </c>
      <c r="AM38" s="46">
        <f t="shared" ca="1" si="5"/>
        <v>0</v>
      </c>
      <c r="AN38" s="46">
        <f t="shared" ca="1" si="9"/>
        <v>0</v>
      </c>
      <c r="AO38" s="46">
        <f t="shared" ca="1" si="6"/>
        <v>0</v>
      </c>
      <c r="AP38" s="46">
        <f>январь!AP38</f>
        <v>0</v>
      </c>
      <c r="AQ38" s="46">
        <f t="shared" ca="1" si="7"/>
        <v>0</v>
      </c>
      <c r="AR38" s="47"/>
      <c r="AS38" s="47">
        <f t="shared" ca="1" si="8"/>
        <v>0</v>
      </c>
      <c r="AT38" s="47"/>
      <c r="AU38" s="47"/>
      <c r="AV38" s="47"/>
      <c r="AW38" s="47"/>
      <c r="AX38" s="47"/>
      <c r="AY38" s="47"/>
      <c r="AZ38" s="184"/>
      <c r="BA38" s="184"/>
    </row>
    <row r="39" spans="1:53" s="56" customFormat="1" x14ac:dyDescent="0.25">
      <c r="A39" s="47">
        <f>База!B39</f>
        <v>0</v>
      </c>
      <c r="B39" s="46">
        <f ca="1">IF(COUNTIFS(Распис!$B$4:$B$300,$A39,Распис!$C$4:$C$300,"&lt;="&amp;B$1,Распис!$D$4:$D$300,"&gt;="&amp;B$1)&gt;0,SUMIFS(Распис!$I$4:$I$300,Распис!$B$4:$B$300,$A39,Распис!$C$4:$C$300,"&lt;="&amp;B$1,Распис!$D$4:$D$300,"&gt;="&amp;B$1),SUMIF(База!$B$3:$B$305,$A39,База!$I$3:$I$152))</f>
        <v>0</v>
      </c>
      <c r="C39" s="46">
        <f ca="1">IF(COUNTIFS(Распис!$B$4:$B$300,$A39,Распис!$C$4:$C$300,"&lt;="&amp;C$1,Распис!$D$4:$D$300,"&gt;="&amp;C$1)&gt;0,SUMIFS(Распис!$J$4:$J$300,Распис!$B$4:$B$300,$A39,Распис!$C$4:$C$300,"&lt;="&amp;C$1,Распис!$D$4:$D$300,"&gt;="&amp;C$1),SUMIF(База!$B$3:$B$305,$A39,База!$J$3:$J$152))</f>
        <v>0</v>
      </c>
      <c r="D39" s="46">
        <f ca="1">IF(COUNTIFS(Распис!$B$4:$B$300,$A39,Распис!$C$4:$C$300,"&lt;="&amp;D$1,Распис!$D$4:$D$300,"&gt;="&amp;D$1)&gt;0,SUMIFS(Распис!$K$4:$K$300,Распис!$B$4:$B$300,$A39,Распис!$C$4:$C$300,"&lt;="&amp;D$1,Распис!$D$4:$D$300,"&gt;="&amp;D$1),SUMIF(База!$B$3:$B$305,$A39,База!$K$3:$K$152))</f>
        <v>0</v>
      </c>
      <c r="E39" s="46" t="s">
        <v>23</v>
      </c>
      <c r="F39" s="46">
        <f ca="1">IF(COUNTIFS(Распис!$B$4:$B$300,$A39,Распис!$C$4:$C$300,"&lt;="&amp;F$1,Распис!$D$4:$D$300,"&gt;="&amp;F$1)&gt;0,SUMIFS(Распис!$F$4:$F$300,Распис!$B$4:$B$300,$A39,Распис!$C$4:$C$300,"&lt;="&amp;F$1,Распис!$D$4:$D$300,"&gt;="&amp;F$1),SUMIF(База!$B$3:$B$305,$A39,База!$F$3:$F$152))</f>
        <v>0</v>
      </c>
      <c r="G39" s="46">
        <f ca="1">IF(COUNTIFS(Распис!$B$4:$B$300,$A39,Распис!$C$4:$C$300,"&lt;="&amp;G$1,Распис!$D$4:$D$300,"&gt;="&amp;G$1)&gt;0,SUMIFS(Распис!$G$4:$G$300,Распис!$B$4:$B$300,$A39,Распис!$C$4:$C$300,"&lt;="&amp;G$1,Распис!$D$4:$D$300,"&gt;="&amp;G$1),SUMIF(База!$B$3:$B$305,$A39,База!$G$3:$G$152))</f>
        <v>0</v>
      </c>
      <c r="H39" s="46">
        <f ca="1">IF(COUNTIFS(Распис!$B$4:$B$300,$A39,Распис!$C$4:$C$300,"&lt;="&amp;H$1,Распис!$D$4:$D$300,"&gt;="&amp;H$1)&gt;0,SUMIFS(Распис!$H$4:$H$300,Распис!$B$4:$B$300,$A39,Распис!$C$4:$C$300,"&lt;="&amp;H$1,Распис!$D$4:$D$300,"&gt;="&amp;H$1),SUMIF(База!$B$3:$B$305,$A39,База!$H$3:$H$152))</f>
        <v>0</v>
      </c>
      <c r="I39" s="46">
        <f ca="1">IF(COUNTIFS(Распис!$B$4:$B$300,$A39,Распис!$C$4:$C$300,"&lt;="&amp;I$1,Распис!$D$4:$D$300,"&gt;="&amp;I$1)&gt;0,SUMIFS(Распис!$I$4:$I$300,Распис!$B$4:$B$300,$A39,Распис!$C$4:$C$300,"&lt;="&amp;I$1,Распис!$D$4:$D$300,"&gt;="&amp;I$1),SUMIF(База!$B$3:$B$305,$A39,База!$I$3:$I$152))</f>
        <v>0</v>
      </c>
      <c r="J39" s="46">
        <f ca="1">IF(COUNTIFS(Распис!$B$4:$B$300,$A39,Распис!$C$4:$C$300,"&lt;="&amp;J$1,Распис!$D$4:$D$300,"&gt;="&amp;J$1)&gt;0,SUMIFS(Распис!$J$4:$J$300,Распис!$B$4:$B$300,$A39,Распис!$C$4:$C$300,"&lt;="&amp;J$1,Распис!$D$4:$D$300,"&gt;="&amp;J$1),SUMIF(База!$B$3:$B$305,$A39,База!$J$3:$J$152))</f>
        <v>0</v>
      </c>
      <c r="K39" s="46">
        <f ca="1">IF(COUNTIFS(Распис!$B$4:$B$300,$A39,Распис!$C$4:$C$300,"&lt;="&amp;K$1,Распис!$D$4:$D$300,"&gt;="&amp;K$1)&gt;0,SUMIFS(Распис!$K$4:$K$300,Распис!$B$4:$B$300,$A39,Распис!$C$4:$C$300,"&lt;="&amp;K$1,Распис!$D$4:$D$300,"&gt;="&amp;K$1),SUMIF(База!$B$3:$B$305,$A39,База!$K$3:$K$152))</f>
        <v>0</v>
      </c>
      <c r="L39" s="46" t="s">
        <v>23</v>
      </c>
      <c r="M39" s="46">
        <f ca="1">IF(COUNTIFS(Распис!$B$4:$B$300,$A39,Распис!$C$4:$C$300,"&lt;="&amp;M$1,Распис!$D$4:$D$300,"&gt;="&amp;M$1)&gt;0,SUMIFS(Распис!$F$4:$F$300,Распис!$B$4:$B$300,$A39,Распис!$C$4:$C$300,"&lt;="&amp;M$1,Распис!$D$4:$D$300,"&gt;="&amp;M$1),SUMIF(База!$B$3:$B$305,$A39,База!$F$3:$F$152))</f>
        <v>0</v>
      </c>
      <c r="N39" s="46">
        <f ca="1">IF(COUNTIFS(Распис!$B$4:$B$300,$A39,Распис!$C$4:$C$300,"&lt;="&amp;N$1,Распис!$D$4:$D$300,"&gt;="&amp;N$1)&gt;0,SUMIFS(Распис!$G$4:$G$300,Распис!$B$4:$B$300,$A39,Распис!$C$4:$C$300,"&lt;="&amp;N$1,Распис!$D$4:$D$300,"&gt;="&amp;N$1),SUMIF(База!$B$3:$B$305,$A39,База!$G$3:$G$152))</f>
        <v>0</v>
      </c>
      <c r="O39" s="46">
        <f ca="1">IF(COUNTIFS(Распис!$B$4:$B$300,$A39,Распис!$C$4:$C$300,"&lt;="&amp;O$1,Распис!$D$4:$D$300,"&gt;="&amp;O$1)&gt;0,SUMIFS(Распис!$H$4:$H$300,Распис!$B$4:$B$300,$A39,Распис!$C$4:$C$300,"&lt;="&amp;O$1,Распис!$D$4:$D$300,"&gt;="&amp;O$1),SUMIF(База!$B$3:$B$305,$A39,База!$H$3:$H$152))</f>
        <v>0</v>
      </c>
      <c r="P39" s="46">
        <f ca="1">IF(COUNTIFS(Распис!$B$4:$B$300,$A39,Распис!$C$4:$C$300,"&lt;="&amp;P$1,Распис!$D$4:$D$300,"&gt;="&amp;P$1)&gt;0,SUMIFS(Распис!$I$4:$I$300,Распис!$B$4:$B$300,$A39,Распис!$C$4:$C$300,"&lt;="&amp;P$1,Распис!$D$4:$D$300,"&gt;="&amp;P$1),SUMIF(База!$B$3:$B$305,$A39,База!$I$3:$I$152))</f>
        <v>0</v>
      </c>
      <c r="Q39" s="46">
        <f ca="1">IF(COUNTIFS(Распис!$B$4:$B$300,$A39,Распис!$C$4:$C$300,"&lt;="&amp;Q$1,Распис!$D$4:$D$300,"&gt;="&amp;Q$1)&gt;0,SUMIFS(Распис!$J$4:$J$300,Распис!$B$4:$B$300,$A39,Распис!$C$4:$C$300,"&lt;="&amp;Q$1,Распис!$D$4:$D$300,"&gt;="&amp;Q$1),SUMIF(База!$B$3:$B$305,$A39,База!$J$3:$J$152))</f>
        <v>0</v>
      </c>
      <c r="R39" s="46">
        <f ca="1">IF(COUNTIFS(Распис!$B$4:$B$300,$A39,Распис!$C$4:$C$300,"&lt;="&amp;R$1,Распис!$D$4:$D$300,"&gt;="&amp;R$1)&gt;0,SUMIFS(Распис!$K$4:$K$300,Распис!$B$4:$B$300,$A39,Распис!$C$4:$C$300,"&lt;="&amp;R$1,Распис!$D$4:$D$300,"&gt;="&amp;R$1),SUMIF(База!$B$3:$B$305,$A39,База!$K$3:$K$152))</f>
        <v>0</v>
      </c>
      <c r="S39" s="46" t="s">
        <v>23</v>
      </c>
      <c r="T39" s="46">
        <f ca="1">IF(COUNTIFS(Распис!$B$4:$B$300,$A39,Распис!$C$4:$C$300,"&lt;="&amp;T$1,Распис!$D$4:$D$300,"&gt;="&amp;T$1)&gt;0,SUMIFS(Распис!$F$4:$F$300,Распис!$B$4:$B$300,$A39,Распис!$C$4:$C$300,"&lt;="&amp;T$1,Распис!$D$4:$D$300,"&gt;="&amp;T$1),SUMIF(База!$B$3:$B$305,$A39,База!$F$3:$F$152))</f>
        <v>0</v>
      </c>
      <c r="U39" s="46">
        <f ca="1">IF(COUNTIFS(Распис!$B$4:$B$300,$A39,Распис!$C$4:$C$300,"&lt;="&amp;U$1,Распис!$D$4:$D$300,"&gt;="&amp;U$1)&gt;0,SUMIFS(Распис!$G$4:$G$300,Распис!$B$4:$B$300,$A39,Распис!$C$4:$C$300,"&lt;="&amp;U$1,Распис!$D$4:$D$300,"&gt;="&amp;U$1),SUMIF(База!$B$3:$B$305,$A39,База!$G$3:$G$152))</f>
        <v>0</v>
      </c>
      <c r="V39" s="46">
        <f ca="1">IF(COUNTIFS(Распис!$B$4:$B$300,$A39,Распис!$C$4:$C$300,"&lt;="&amp;V$1,Распис!$D$4:$D$300,"&gt;="&amp;V$1)&gt;0,SUMIFS(Распис!$H$4:$H$300,Распис!$B$4:$B$300,$A39,Распис!$C$4:$C$300,"&lt;="&amp;V$1,Распис!$D$4:$D$300,"&gt;="&amp;V$1),SUMIF(База!$B$3:$B$305,$A39,База!$H$3:$H$152))</f>
        <v>0</v>
      </c>
      <c r="W39" s="46">
        <f ca="1">IF(COUNTIFS(Распис!$B$4:$B$300,$A39,Распис!$C$4:$C$300,"&lt;="&amp;W$1,Распис!$D$4:$D$300,"&gt;="&amp;W$1)&gt;0,SUMIFS(Распис!$I$4:$I$300,Распис!$B$4:$B$300,$A39,Распис!$C$4:$C$300,"&lt;="&amp;W$1,Распис!$D$4:$D$300,"&gt;="&amp;W$1),SUMIF(База!$B$3:$B$305,$A39,База!$I$3:$I$152))</f>
        <v>0</v>
      </c>
      <c r="X39" s="46">
        <f ca="1">IF(COUNTIFS(Распис!$B$4:$B$300,$A39,Распис!$C$4:$C$300,"&lt;="&amp;X$1,Распис!$D$4:$D$300,"&gt;="&amp;X$1)&gt;0,SUMIFS(Распис!$J$4:$J$300,Распис!$B$4:$B$300,$A39,Распис!$C$4:$C$300,"&lt;="&amp;X$1,Распис!$D$4:$D$300,"&gt;="&amp;X$1),SUMIF(База!$B$3:$B$305,$A39,База!$J$3:$J$152))</f>
        <v>0</v>
      </c>
      <c r="Y39" s="46">
        <f ca="1">IF(COUNTIFS(Распис!$B$4:$B$300,$A39,Распис!$C$4:$C$300,"&lt;="&amp;Y$1,Распис!$D$4:$D$300,"&gt;="&amp;Y$1)&gt;0,SUMIFS(Распис!$K$4:$K$300,Распис!$B$4:$B$300,$A39,Распис!$C$4:$C$300,"&lt;="&amp;Y$1,Распис!$D$4:$D$300,"&gt;="&amp;Y$1),SUMIF(База!$B$3:$B$305,$A39,База!$K$3:$K$152))</f>
        <v>0</v>
      </c>
      <c r="Z39" s="46" t="s">
        <v>23</v>
      </c>
      <c r="AA39" s="46">
        <f ca="1">IF(COUNTIFS(Распис!$B$4:$B$300,$A39,Распис!$C$4:$C$300,"&lt;="&amp;AA$1,Распис!$D$4:$D$300,"&gt;="&amp;AA$1)&gt;0,SUMIFS(Распис!$F$4:$F$300,Распис!$B$4:$B$300,$A39,Распис!$C$4:$C$300,"&lt;="&amp;AA$1,Распис!$D$4:$D$300,"&gt;="&amp;AA$1),SUMIF(База!$B$3:$B$305,$A39,База!$F$3:$F$152))</f>
        <v>0</v>
      </c>
      <c r="AB39" s="46">
        <f ca="1">IF(COUNTIFS(Распис!$B$4:$B$300,$A39,Распис!$C$4:$C$300,"&lt;="&amp;AB$1,Распис!$D$4:$D$300,"&gt;="&amp;AB$1)&gt;0,SUMIFS(Распис!$G$4:$G$300,Распис!$B$4:$B$300,$A39,Распис!$C$4:$C$300,"&lt;="&amp;AB$1,Распис!$D$4:$D$300,"&gt;="&amp;AB$1),SUMIF(База!$B$3:$B$305,$A39,База!$G$3:$G$152))</f>
        <v>0</v>
      </c>
      <c r="AC39" s="46">
        <f ca="1">IF(COUNTIFS(Распис!$B$4:$B$300,$A39,Распис!$C$4:$C$300,"&lt;="&amp;AC$1,Распис!$D$4:$D$300,"&gt;="&amp;AC$1)&gt;0,SUMIFS(Распис!$H$4:$H$300,Распис!$B$4:$B$300,$A39,Распис!$C$4:$C$300,"&lt;="&amp;AC$1,Распис!$D$4:$D$300,"&gt;="&amp;AC$1),SUMIF(База!$B$3:$B$305,$A39,База!$H$3:$H$152))</f>
        <v>0</v>
      </c>
      <c r="AD39" s="47"/>
      <c r="AE39" s="47"/>
      <c r="AF39" s="47"/>
      <c r="AG39" s="47">
        <f t="shared" ca="1" si="2"/>
        <v>0</v>
      </c>
      <c r="AH39" s="46">
        <f ca="1">AG39-SUMIFS(Распред!$G$4:$G$300,Распред!$B$4:$B$300,"февраль",Распред!$F$4:$F$300,A39)</f>
        <v>0</v>
      </c>
      <c r="AI39" s="46">
        <f ca="1">AH39+(COUNTIF(B39:AF39,"КД")+SUMIFS(Распред!$AH$4:$AH$300,Распред!$F$4:$F$300,A39,Распред!$B$4:$B$300,"февраль"))*4</f>
        <v>0</v>
      </c>
      <c r="AJ39" s="46">
        <f t="shared" ca="1" si="3"/>
        <v>0</v>
      </c>
      <c r="AK39" s="46">
        <f t="shared" ca="1" si="4"/>
        <v>0</v>
      </c>
      <c r="AL39" s="46">
        <f>SUMIFS(Распред!$K$4:$K$300,Распред!$B$4:$B$300,"февраль",Распред!$J$4:$J$300,A39)+SUMIFS(Распред!$M$4:$M$300,Распред!$B$4:$B$300,"февраль",Распред!$L$4:$L$300,A39)+SUMIFS(Распред!$O$4:$O$300,Распред!$B$4:$B$300,"февраль",Распред!$N$4:$N$300,A39)+SUMIFS(Распред!$Q$4:$Q$300,Распред!$B$4:$B$300,"февраль",Распред!$P$4:$P$300,A39)+SUMIFS(Распред!$S$4:$S$300,Распред!$B$4:$B$300,"февраль",Распред!$R$4:$R$300,A39)+SUMIFS(Распред!$U$4:$U$300,Распред!$B$4:$B$300,"февраль",Распред!$T$4:$T$300,A39)+SUMIFS(Распред!$W$4:$W$300,Распред!$B$4:$B$300,"февраль",Распред!$V$4:$V$300,A39)+SUMIFS(Распред!$Y$4:$Y$300,Распред!$B$4:$B$300,"февраль",Распред!$X$4:$X$300,A39)+SUMIFS(Распред!$AA$4:$AA$300,Распред!$B$4:$B$300,"февраль",Распред!$Z$4:$Z$300,A39)+SUMIFS(Распред!$AC$4:$AC$300,Распред!$B$4:$B$300,"февраль",Распред!$AB$4:$AB$300,A39)</f>
        <v>0</v>
      </c>
      <c r="AM39" s="46">
        <f t="shared" ca="1" si="5"/>
        <v>0</v>
      </c>
      <c r="AN39" s="46">
        <f t="shared" ca="1" si="9"/>
        <v>0</v>
      </c>
      <c r="AO39" s="46">
        <f t="shared" ca="1" si="6"/>
        <v>0</v>
      </c>
      <c r="AP39" s="46">
        <f>январь!AP39</f>
        <v>0</v>
      </c>
      <c r="AQ39" s="46">
        <f t="shared" ca="1" si="7"/>
        <v>0</v>
      </c>
      <c r="AR39" s="47"/>
      <c r="AS39" s="47">
        <f t="shared" ca="1" si="8"/>
        <v>0</v>
      </c>
      <c r="AT39" s="47"/>
      <c r="AU39" s="47"/>
      <c r="AV39" s="47"/>
      <c r="AW39" s="47"/>
      <c r="AX39" s="47"/>
      <c r="AY39" s="47"/>
      <c r="AZ39" s="184"/>
      <c r="BA39" s="184"/>
    </row>
    <row r="40" spans="1:53" x14ac:dyDescent="0.25">
      <c r="A40" s="47">
        <f>База!B40</f>
        <v>0</v>
      </c>
      <c r="B40" s="46">
        <f ca="1">IF(COUNTIFS(Распис!$B$4:$B$300,$A40,Распис!$C$4:$C$300,"&lt;="&amp;B$1,Распис!$D$4:$D$300,"&gt;="&amp;B$1)&gt;0,SUMIFS(Распис!$I$4:$I$300,Распис!$B$4:$B$300,$A40,Распис!$C$4:$C$300,"&lt;="&amp;B$1,Распис!$D$4:$D$300,"&gt;="&amp;B$1),SUMIF(База!$B$3:$B$305,$A40,База!$I$3:$I$152))</f>
        <v>0</v>
      </c>
      <c r="C40" s="46">
        <f ca="1">IF(COUNTIFS(Распис!$B$4:$B$300,$A40,Распис!$C$4:$C$300,"&lt;="&amp;C$1,Распис!$D$4:$D$300,"&gt;="&amp;C$1)&gt;0,SUMIFS(Распис!$J$4:$J$300,Распис!$B$4:$B$300,$A40,Распис!$C$4:$C$300,"&lt;="&amp;C$1,Распис!$D$4:$D$300,"&gt;="&amp;C$1),SUMIF(База!$B$3:$B$305,$A40,База!$J$3:$J$152))</f>
        <v>0</v>
      </c>
      <c r="D40" s="46">
        <f ca="1">IF(COUNTIFS(Распис!$B$4:$B$300,$A40,Распис!$C$4:$C$300,"&lt;="&amp;D$1,Распис!$D$4:$D$300,"&gt;="&amp;D$1)&gt;0,SUMIFS(Распис!$K$4:$K$300,Распис!$B$4:$B$300,$A40,Распис!$C$4:$C$300,"&lt;="&amp;D$1,Распис!$D$4:$D$300,"&gt;="&amp;D$1),SUMIF(База!$B$3:$B$305,$A40,База!$K$3:$K$152))</f>
        <v>0</v>
      </c>
      <c r="E40" s="46" t="s">
        <v>23</v>
      </c>
      <c r="F40" s="46">
        <f ca="1">IF(COUNTIFS(Распис!$B$4:$B$300,$A40,Распис!$C$4:$C$300,"&lt;="&amp;F$1,Распис!$D$4:$D$300,"&gt;="&amp;F$1)&gt;0,SUMIFS(Распис!$F$4:$F$300,Распис!$B$4:$B$300,$A40,Распис!$C$4:$C$300,"&lt;="&amp;F$1,Распис!$D$4:$D$300,"&gt;="&amp;F$1),SUMIF(База!$B$3:$B$305,$A40,База!$F$3:$F$152))</f>
        <v>0</v>
      </c>
      <c r="G40" s="46">
        <f ca="1">IF(COUNTIFS(Распис!$B$4:$B$300,$A40,Распис!$C$4:$C$300,"&lt;="&amp;G$1,Распис!$D$4:$D$300,"&gt;="&amp;G$1)&gt;0,SUMIFS(Распис!$G$4:$G$300,Распис!$B$4:$B$300,$A40,Распис!$C$4:$C$300,"&lt;="&amp;G$1,Распис!$D$4:$D$300,"&gt;="&amp;G$1),SUMIF(База!$B$3:$B$305,$A40,База!$G$3:$G$152))</f>
        <v>0</v>
      </c>
      <c r="H40" s="46">
        <f ca="1">IF(COUNTIFS(Распис!$B$4:$B$300,$A40,Распис!$C$4:$C$300,"&lt;="&amp;H$1,Распис!$D$4:$D$300,"&gt;="&amp;H$1)&gt;0,SUMIFS(Распис!$H$4:$H$300,Распис!$B$4:$B$300,$A40,Распис!$C$4:$C$300,"&lt;="&amp;H$1,Распис!$D$4:$D$300,"&gt;="&amp;H$1),SUMIF(База!$B$3:$B$305,$A40,База!$H$3:$H$152))</f>
        <v>0</v>
      </c>
      <c r="I40" s="46">
        <f ca="1">IF(COUNTIFS(Распис!$B$4:$B$300,$A40,Распис!$C$4:$C$300,"&lt;="&amp;I$1,Распис!$D$4:$D$300,"&gt;="&amp;I$1)&gt;0,SUMIFS(Распис!$I$4:$I$300,Распис!$B$4:$B$300,$A40,Распис!$C$4:$C$300,"&lt;="&amp;I$1,Распис!$D$4:$D$300,"&gt;="&amp;I$1),SUMIF(База!$B$3:$B$305,$A40,База!$I$3:$I$152))</f>
        <v>0</v>
      </c>
      <c r="J40" s="46">
        <f ca="1">IF(COUNTIFS(Распис!$B$4:$B$300,$A40,Распис!$C$4:$C$300,"&lt;="&amp;J$1,Распис!$D$4:$D$300,"&gt;="&amp;J$1)&gt;0,SUMIFS(Распис!$J$4:$J$300,Распис!$B$4:$B$300,$A40,Распис!$C$4:$C$300,"&lt;="&amp;J$1,Распис!$D$4:$D$300,"&gt;="&amp;J$1),SUMIF(База!$B$3:$B$305,$A40,База!$J$3:$J$152))</f>
        <v>0</v>
      </c>
      <c r="K40" s="46">
        <f ca="1">IF(COUNTIFS(Распис!$B$4:$B$300,$A40,Распис!$C$4:$C$300,"&lt;="&amp;K$1,Распис!$D$4:$D$300,"&gt;="&amp;K$1)&gt;0,SUMIFS(Распис!$K$4:$K$300,Распис!$B$4:$B$300,$A40,Распис!$C$4:$C$300,"&lt;="&amp;K$1,Распис!$D$4:$D$300,"&gt;="&amp;K$1),SUMIF(База!$B$3:$B$305,$A40,База!$K$3:$K$152))</f>
        <v>0</v>
      </c>
      <c r="L40" s="46" t="s">
        <v>23</v>
      </c>
      <c r="M40" s="46">
        <f ca="1">IF(COUNTIFS(Распис!$B$4:$B$300,$A40,Распис!$C$4:$C$300,"&lt;="&amp;M$1,Распис!$D$4:$D$300,"&gt;="&amp;M$1)&gt;0,SUMIFS(Распис!$F$4:$F$300,Распис!$B$4:$B$300,$A40,Распис!$C$4:$C$300,"&lt;="&amp;M$1,Распис!$D$4:$D$300,"&gt;="&amp;M$1),SUMIF(База!$B$3:$B$305,$A40,База!$F$3:$F$152))</f>
        <v>0</v>
      </c>
      <c r="N40" s="46">
        <f ca="1">IF(COUNTIFS(Распис!$B$4:$B$300,$A40,Распис!$C$4:$C$300,"&lt;="&amp;N$1,Распис!$D$4:$D$300,"&gt;="&amp;N$1)&gt;0,SUMIFS(Распис!$G$4:$G$300,Распис!$B$4:$B$300,$A40,Распис!$C$4:$C$300,"&lt;="&amp;N$1,Распис!$D$4:$D$300,"&gt;="&amp;N$1),SUMIF(База!$B$3:$B$305,$A40,База!$G$3:$G$152))</f>
        <v>0</v>
      </c>
      <c r="O40" s="46">
        <f ca="1">IF(COUNTIFS(Распис!$B$4:$B$300,$A40,Распис!$C$4:$C$300,"&lt;="&amp;O$1,Распис!$D$4:$D$300,"&gt;="&amp;O$1)&gt;0,SUMIFS(Распис!$H$4:$H$300,Распис!$B$4:$B$300,$A40,Распис!$C$4:$C$300,"&lt;="&amp;O$1,Распис!$D$4:$D$300,"&gt;="&amp;O$1),SUMIF(База!$B$3:$B$305,$A40,База!$H$3:$H$152))</f>
        <v>0</v>
      </c>
      <c r="P40" s="46">
        <f ca="1">IF(COUNTIFS(Распис!$B$4:$B$300,$A40,Распис!$C$4:$C$300,"&lt;="&amp;P$1,Распис!$D$4:$D$300,"&gt;="&amp;P$1)&gt;0,SUMIFS(Распис!$I$4:$I$300,Распис!$B$4:$B$300,$A40,Распис!$C$4:$C$300,"&lt;="&amp;P$1,Распис!$D$4:$D$300,"&gt;="&amp;P$1),SUMIF(База!$B$3:$B$305,$A40,База!$I$3:$I$152))</f>
        <v>0</v>
      </c>
      <c r="Q40" s="46">
        <f ca="1">IF(COUNTIFS(Распис!$B$4:$B$300,$A40,Распис!$C$4:$C$300,"&lt;="&amp;Q$1,Распис!$D$4:$D$300,"&gt;="&amp;Q$1)&gt;0,SUMIFS(Распис!$J$4:$J$300,Распис!$B$4:$B$300,$A40,Распис!$C$4:$C$300,"&lt;="&amp;Q$1,Распис!$D$4:$D$300,"&gt;="&amp;Q$1),SUMIF(База!$B$3:$B$305,$A40,База!$J$3:$J$152))</f>
        <v>0</v>
      </c>
      <c r="R40" s="46">
        <f ca="1">IF(COUNTIFS(Распис!$B$4:$B$300,$A40,Распис!$C$4:$C$300,"&lt;="&amp;R$1,Распис!$D$4:$D$300,"&gt;="&amp;R$1)&gt;0,SUMIFS(Распис!$K$4:$K$300,Распис!$B$4:$B$300,$A40,Распис!$C$4:$C$300,"&lt;="&amp;R$1,Распис!$D$4:$D$300,"&gt;="&amp;R$1),SUMIF(База!$B$3:$B$305,$A40,База!$K$3:$K$152))</f>
        <v>0</v>
      </c>
      <c r="S40" s="46" t="s">
        <v>23</v>
      </c>
      <c r="T40" s="46">
        <f ca="1">IF(COUNTIFS(Распис!$B$4:$B$300,$A40,Распис!$C$4:$C$300,"&lt;="&amp;T$1,Распис!$D$4:$D$300,"&gt;="&amp;T$1)&gt;0,SUMIFS(Распис!$F$4:$F$300,Распис!$B$4:$B$300,$A40,Распис!$C$4:$C$300,"&lt;="&amp;T$1,Распис!$D$4:$D$300,"&gt;="&amp;T$1),SUMIF(База!$B$3:$B$305,$A40,База!$F$3:$F$152))</f>
        <v>0</v>
      </c>
      <c r="U40" s="46">
        <f ca="1">IF(COUNTIFS(Распис!$B$4:$B$300,$A40,Распис!$C$4:$C$300,"&lt;="&amp;U$1,Распис!$D$4:$D$300,"&gt;="&amp;U$1)&gt;0,SUMIFS(Распис!$G$4:$G$300,Распис!$B$4:$B$300,$A40,Распис!$C$4:$C$300,"&lt;="&amp;U$1,Распис!$D$4:$D$300,"&gt;="&amp;U$1),SUMIF(База!$B$3:$B$305,$A40,База!$G$3:$G$152))</f>
        <v>0</v>
      </c>
      <c r="V40" s="46">
        <f ca="1">IF(COUNTIFS(Распис!$B$4:$B$300,$A40,Распис!$C$4:$C$300,"&lt;="&amp;V$1,Распис!$D$4:$D$300,"&gt;="&amp;V$1)&gt;0,SUMIFS(Распис!$H$4:$H$300,Распис!$B$4:$B$300,$A40,Распис!$C$4:$C$300,"&lt;="&amp;V$1,Распис!$D$4:$D$300,"&gt;="&amp;V$1),SUMIF(База!$B$3:$B$305,$A40,База!$H$3:$H$152))</f>
        <v>0</v>
      </c>
      <c r="W40" s="46">
        <f ca="1">IF(COUNTIFS(Распис!$B$4:$B$300,$A40,Распис!$C$4:$C$300,"&lt;="&amp;W$1,Распис!$D$4:$D$300,"&gt;="&amp;W$1)&gt;0,SUMIFS(Распис!$I$4:$I$300,Распис!$B$4:$B$300,$A40,Распис!$C$4:$C$300,"&lt;="&amp;W$1,Распис!$D$4:$D$300,"&gt;="&amp;W$1),SUMIF(База!$B$3:$B$305,$A40,База!$I$3:$I$152))</f>
        <v>0</v>
      </c>
      <c r="X40" s="46">
        <f ca="1">IF(COUNTIFS(Распис!$B$4:$B$300,$A40,Распис!$C$4:$C$300,"&lt;="&amp;X$1,Распис!$D$4:$D$300,"&gt;="&amp;X$1)&gt;0,SUMIFS(Распис!$J$4:$J$300,Распис!$B$4:$B$300,$A40,Распис!$C$4:$C$300,"&lt;="&amp;X$1,Распис!$D$4:$D$300,"&gt;="&amp;X$1),SUMIF(База!$B$3:$B$305,$A40,База!$J$3:$J$152))</f>
        <v>0</v>
      </c>
      <c r="Y40" s="46">
        <f ca="1">IF(COUNTIFS(Распис!$B$4:$B$300,$A40,Распис!$C$4:$C$300,"&lt;="&amp;Y$1,Распис!$D$4:$D$300,"&gt;="&amp;Y$1)&gt;0,SUMIFS(Распис!$K$4:$K$300,Распис!$B$4:$B$300,$A40,Распис!$C$4:$C$300,"&lt;="&amp;Y$1,Распис!$D$4:$D$300,"&gt;="&amp;Y$1),SUMIF(База!$B$3:$B$305,$A40,База!$K$3:$K$152))</f>
        <v>0</v>
      </c>
      <c r="Z40" s="46" t="s">
        <v>23</v>
      </c>
      <c r="AA40" s="46">
        <f ca="1">IF(COUNTIFS(Распис!$B$4:$B$300,$A40,Распис!$C$4:$C$300,"&lt;="&amp;AA$1,Распис!$D$4:$D$300,"&gt;="&amp;AA$1)&gt;0,SUMIFS(Распис!$F$4:$F$300,Распис!$B$4:$B$300,$A40,Распис!$C$4:$C$300,"&lt;="&amp;AA$1,Распис!$D$4:$D$300,"&gt;="&amp;AA$1),SUMIF(База!$B$3:$B$305,$A40,База!$F$3:$F$152))</f>
        <v>0</v>
      </c>
      <c r="AB40" s="46">
        <f ca="1">IF(COUNTIFS(Распис!$B$4:$B$300,$A40,Распис!$C$4:$C$300,"&lt;="&amp;AB$1,Распис!$D$4:$D$300,"&gt;="&amp;AB$1)&gt;0,SUMIFS(Распис!$G$4:$G$300,Распис!$B$4:$B$300,$A40,Распис!$C$4:$C$300,"&lt;="&amp;AB$1,Распис!$D$4:$D$300,"&gt;="&amp;AB$1),SUMIF(База!$B$3:$B$305,$A40,База!$G$3:$G$152))</f>
        <v>0</v>
      </c>
      <c r="AC40" s="46">
        <f ca="1">IF(COUNTIFS(Распис!$B$4:$B$300,$A40,Распис!$C$4:$C$300,"&lt;="&amp;AC$1,Распис!$D$4:$D$300,"&gt;="&amp;AC$1)&gt;0,SUMIFS(Распис!$H$4:$H$300,Распис!$B$4:$B$300,$A40,Распис!$C$4:$C$300,"&lt;="&amp;AC$1,Распис!$D$4:$D$300,"&gt;="&amp;AC$1),SUMIF(База!$B$3:$B$305,$A40,База!$H$3:$H$152))</f>
        <v>0</v>
      </c>
      <c r="AD40" s="47"/>
      <c r="AE40" s="47"/>
      <c r="AF40" s="47"/>
      <c r="AG40" s="47">
        <f t="shared" ca="1" si="2"/>
        <v>0</v>
      </c>
      <c r="AH40" s="46">
        <f ca="1">AG40-SUMIFS(Распред!$G$4:$G$300,Распред!$B$4:$B$300,"февраль",Распред!$F$4:$F$300,A40)</f>
        <v>0</v>
      </c>
      <c r="AI40" s="46">
        <f ca="1">AH40+(COUNTIF(B40:AF40,"КД")+SUMIFS(Распред!$AH$4:$AH$300,Распред!$F$4:$F$300,A40,Распред!$B$4:$B$300,"февраль"))*4</f>
        <v>0</v>
      </c>
      <c r="AJ40" s="46">
        <f t="shared" ca="1" si="3"/>
        <v>0</v>
      </c>
      <c r="AK40" s="46">
        <f t="shared" ca="1" si="4"/>
        <v>0</v>
      </c>
      <c r="AL40" s="46">
        <f>SUMIFS(Распред!$K$4:$K$300,Распред!$B$4:$B$300,"февраль",Распред!$J$4:$J$300,A40)+SUMIFS(Распред!$M$4:$M$300,Распред!$B$4:$B$300,"февраль",Распред!$L$4:$L$300,A40)+SUMIFS(Распред!$O$4:$O$300,Распред!$B$4:$B$300,"февраль",Распред!$N$4:$N$300,A40)+SUMIFS(Распред!$Q$4:$Q$300,Распред!$B$4:$B$300,"февраль",Распред!$P$4:$P$300,A40)+SUMIFS(Распред!$S$4:$S$300,Распред!$B$4:$B$300,"февраль",Распред!$R$4:$R$300,A40)+SUMIFS(Распред!$U$4:$U$300,Распред!$B$4:$B$300,"февраль",Распред!$T$4:$T$300,A40)+SUMIFS(Распред!$W$4:$W$300,Распред!$B$4:$B$300,"февраль",Распред!$V$4:$V$300,A40)+SUMIFS(Распред!$Y$4:$Y$300,Распред!$B$4:$B$300,"февраль",Распред!$X$4:$X$300,A40)+SUMIFS(Распред!$AA$4:$AA$300,Распред!$B$4:$B$300,"февраль",Распред!$Z$4:$Z$300,A40)+SUMIFS(Распред!$AC$4:$AC$300,Распред!$B$4:$B$300,"февраль",Распред!$AB$4:$AB$300,A40)</f>
        <v>0</v>
      </c>
      <c r="AM40" s="46">
        <f t="shared" ca="1" si="5"/>
        <v>0</v>
      </c>
      <c r="AN40" s="46">
        <f t="shared" ca="1" si="9"/>
        <v>0</v>
      </c>
      <c r="AO40" s="46">
        <f t="shared" ca="1" si="6"/>
        <v>0</v>
      </c>
      <c r="AP40" s="46">
        <f>январь!AP40</f>
        <v>0</v>
      </c>
      <c r="AQ40" s="46">
        <f t="shared" ca="1" si="7"/>
        <v>0</v>
      </c>
      <c r="AR40" s="47"/>
      <c r="AS40" s="47">
        <f t="shared" ca="1" si="8"/>
        <v>0</v>
      </c>
      <c r="AT40" s="47"/>
      <c r="AU40" s="47"/>
      <c r="AV40" s="47"/>
      <c r="AW40" s="47"/>
      <c r="AX40" s="47"/>
      <c r="AY40" s="47"/>
      <c r="AZ40" s="184"/>
      <c r="BA40" s="184"/>
    </row>
    <row r="41" spans="1:53" x14ac:dyDescent="0.25">
      <c r="A41" s="47">
        <f>База!B41</f>
        <v>0</v>
      </c>
      <c r="B41" s="46">
        <f ca="1">IF(COUNTIFS(Распис!$B$4:$B$300,$A41,Распис!$C$4:$C$300,"&lt;="&amp;B$1,Распис!$D$4:$D$300,"&gt;="&amp;B$1)&gt;0,SUMIFS(Распис!$I$4:$I$300,Распис!$B$4:$B$300,$A41,Распис!$C$4:$C$300,"&lt;="&amp;B$1,Распис!$D$4:$D$300,"&gt;="&amp;B$1),SUMIF(База!$B$3:$B$305,$A41,База!$I$3:$I$152))</f>
        <v>0</v>
      </c>
      <c r="C41" s="46">
        <f ca="1">IF(COUNTIFS(Распис!$B$4:$B$300,$A41,Распис!$C$4:$C$300,"&lt;="&amp;C$1,Распис!$D$4:$D$300,"&gt;="&amp;C$1)&gt;0,SUMIFS(Распис!$J$4:$J$300,Распис!$B$4:$B$300,$A41,Распис!$C$4:$C$300,"&lt;="&amp;C$1,Распис!$D$4:$D$300,"&gt;="&amp;C$1),SUMIF(База!$B$3:$B$305,$A41,База!$J$3:$J$152))</f>
        <v>0</v>
      </c>
      <c r="D41" s="46">
        <f ca="1">IF(COUNTIFS(Распис!$B$4:$B$300,$A41,Распис!$C$4:$C$300,"&lt;="&amp;D$1,Распис!$D$4:$D$300,"&gt;="&amp;D$1)&gt;0,SUMIFS(Распис!$K$4:$K$300,Распис!$B$4:$B$300,$A41,Распис!$C$4:$C$300,"&lt;="&amp;D$1,Распис!$D$4:$D$300,"&gt;="&amp;D$1),SUMIF(База!$B$3:$B$305,$A41,База!$K$3:$K$152))</f>
        <v>0</v>
      </c>
      <c r="E41" s="46" t="s">
        <v>23</v>
      </c>
      <c r="F41" s="46">
        <f ca="1">IF(COUNTIFS(Распис!$B$4:$B$300,$A41,Распис!$C$4:$C$300,"&lt;="&amp;F$1,Распис!$D$4:$D$300,"&gt;="&amp;F$1)&gt;0,SUMIFS(Распис!$F$4:$F$300,Распис!$B$4:$B$300,$A41,Распис!$C$4:$C$300,"&lt;="&amp;F$1,Распис!$D$4:$D$300,"&gt;="&amp;F$1),SUMIF(База!$B$3:$B$305,$A41,База!$F$3:$F$152))</f>
        <v>0</v>
      </c>
      <c r="G41" s="46">
        <f ca="1">IF(COUNTIFS(Распис!$B$4:$B$300,$A41,Распис!$C$4:$C$300,"&lt;="&amp;G$1,Распис!$D$4:$D$300,"&gt;="&amp;G$1)&gt;0,SUMIFS(Распис!$G$4:$G$300,Распис!$B$4:$B$300,$A41,Распис!$C$4:$C$300,"&lt;="&amp;G$1,Распис!$D$4:$D$300,"&gt;="&amp;G$1),SUMIF(База!$B$3:$B$305,$A41,База!$G$3:$G$152))</f>
        <v>0</v>
      </c>
      <c r="H41" s="46">
        <f ca="1">IF(COUNTIFS(Распис!$B$4:$B$300,$A41,Распис!$C$4:$C$300,"&lt;="&amp;H$1,Распис!$D$4:$D$300,"&gt;="&amp;H$1)&gt;0,SUMIFS(Распис!$H$4:$H$300,Распис!$B$4:$B$300,$A41,Распис!$C$4:$C$300,"&lt;="&amp;H$1,Распис!$D$4:$D$300,"&gt;="&amp;H$1),SUMIF(База!$B$3:$B$305,$A41,База!$H$3:$H$152))</f>
        <v>0</v>
      </c>
      <c r="I41" s="46">
        <f ca="1">IF(COUNTIFS(Распис!$B$4:$B$300,$A41,Распис!$C$4:$C$300,"&lt;="&amp;I$1,Распис!$D$4:$D$300,"&gt;="&amp;I$1)&gt;0,SUMIFS(Распис!$I$4:$I$300,Распис!$B$4:$B$300,$A41,Распис!$C$4:$C$300,"&lt;="&amp;I$1,Распис!$D$4:$D$300,"&gt;="&amp;I$1),SUMIF(База!$B$3:$B$305,$A41,База!$I$3:$I$152))</f>
        <v>0</v>
      </c>
      <c r="J41" s="46">
        <f ca="1">IF(COUNTIFS(Распис!$B$4:$B$300,$A41,Распис!$C$4:$C$300,"&lt;="&amp;J$1,Распис!$D$4:$D$300,"&gt;="&amp;J$1)&gt;0,SUMIFS(Распис!$J$4:$J$300,Распис!$B$4:$B$300,$A41,Распис!$C$4:$C$300,"&lt;="&amp;J$1,Распис!$D$4:$D$300,"&gt;="&amp;J$1),SUMIF(База!$B$3:$B$305,$A41,База!$J$3:$J$152))</f>
        <v>0</v>
      </c>
      <c r="K41" s="46">
        <f ca="1">IF(COUNTIFS(Распис!$B$4:$B$300,$A41,Распис!$C$4:$C$300,"&lt;="&amp;K$1,Распис!$D$4:$D$300,"&gt;="&amp;K$1)&gt;0,SUMIFS(Распис!$K$4:$K$300,Распис!$B$4:$B$300,$A41,Распис!$C$4:$C$300,"&lt;="&amp;K$1,Распис!$D$4:$D$300,"&gt;="&amp;K$1),SUMIF(База!$B$3:$B$305,$A41,База!$K$3:$K$152))</f>
        <v>0</v>
      </c>
      <c r="L41" s="46" t="s">
        <v>23</v>
      </c>
      <c r="M41" s="46">
        <f ca="1">IF(COUNTIFS(Распис!$B$4:$B$300,$A41,Распис!$C$4:$C$300,"&lt;="&amp;M$1,Распис!$D$4:$D$300,"&gt;="&amp;M$1)&gt;0,SUMIFS(Распис!$F$4:$F$300,Распис!$B$4:$B$300,$A41,Распис!$C$4:$C$300,"&lt;="&amp;M$1,Распис!$D$4:$D$300,"&gt;="&amp;M$1),SUMIF(База!$B$3:$B$305,$A41,База!$F$3:$F$152))</f>
        <v>0</v>
      </c>
      <c r="N41" s="46">
        <f ca="1">IF(COUNTIFS(Распис!$B$4:$B$300,$A41,Распис!$C$4:$C$300,"&lt;="&amp;N$1,Распис!$D$4:$D$300,"&gt;="&amp;N$1)&gt;0,SUMIFS(Распис!$G$4:$G$300,Распис!$B$4:$B$300,$A41,Распис!$C$4:$C$300,"&lt;="&amp;N$1,Распис!$D$4:$D$300,"&gt;="&amp;N$1),SUMIF(База!$B$3:$B$305,$A41,База!$G$3:$G$152))</f>
        <v>0</v>
      </c>
      <c r="O41" s="46">
        <f ca="1">IF(COUNTIFS(Распис!$B$4:$B$300,$A41,Распис!$C$4:$C$300,"&lt;="&amp;O$1,Распис!$D$4:$D$300,"&gt;="&amp;O$1)&gt;0,SUMIFS(Распис!$H$4:$H$300,Распис!$B$4:$B$300,$A41,Распис!$C$4:$C$300,"&lt;="&amp;O$1,Распис!$D$4:$D$300,"&gt;="&amp;O$1),SUMIF(База!$B$3:$B$305,$A41,База!$H$3:$H$152))</f>
        <v>0</v>
      </c>
      <c r="P41" s="46">
        <f ca="1">IF(COUNTIFS(Распис!$B$4:$B$300,$A41,Распис!$C$4:$C$300,"&lt;="&amp;P$1,Распис!$D$4:$D$300,"&gt;="&amp;P$1)&gt;0,SUMIFS(Распис!$I$4:$I$300,Распис!$B$4:$B$300,$A41,Распис!$C$4:$C$300,"&lt;="&amp;P$1,Распис!$D$4:$D$300,"&gt;="&amp;P$1),SUMIF(База!$B$3:$B$305,$A41,База!$I$3:$I$152))</f>
        <v>0</v>
      </c>
      <c r="Q41" s="46">
        <f ca="1">IF(COUNTIFS(Распис!$B$4:$B$300,$A41,Распис!$C$4:$C$300,"&lt;="&amp;Q$1,Распис!$D$4:$D$300,"&gt;="&amp;Q$1)&gt;0,SUMIFS(Распис!$J$4:$J$300,Распис!$B$4:$B$300,$A41,Распис!$C$4:$C$300,"&lt;="&amp;Q$1,Распис!$D$4:$D$300,"&gt;="&amp;Q$1),SUMIF(База!$B$3:$B$305,$A41,База!$J$3:$J$152))</f>
        <v>0</v>
      </c>
      <c r="R41" s="46">
        <f ca="1">IF(COUNTIFS(Распис!$B$4:$B$300,$A41,Распис!$C$4:$C$300,"&lt;="&amp;R$1,Распис!$D$4:$D$300,"&gt;="&amp;R$1)&gt;0,SUMIFS(Распис!$K$4:$K$300,Распис!$B$4:$B$300,$A41,Распис!$C$4:$C$300,"&lt;="&amp;R$1,Распис!$D$4:$D$300,"&gt;="&amp;R$1),SUMIF(База!$B$3:$B$305,$A41,База!$K$3:$K$152))</f>
        <v>0</v>
      </c>
      <c r="S41" s="46" t="s">
        <v>23</v>
      </c>
      <c r="T41" s="46">
        <f ca="1">IF(COUNTIFS(Распис!$B$4:$B$300,$A41,Распис!$C$4:$C$300,"&lt;="&amp;T$1,Распис!$D$4:$D$300,"&gt;="&amp;T$1)&gt;0,SUMIFS(Распис!$F$4:$F$300,Распис!$B$4:$B$300,$A41,Распис!$C$4:$C$300,"&lt;="&amp;T$1,Распис!$D$4:$D$300,"&gt;="&amp;T$1),SUMIF(База!$B$3:$B$305,$A41,База!$F$3:$F$152))</f>
        <v>0</v>
      </c>
      <c r="U41" s="46">
        <f ca="1">IF(COUNTIFS(Распис!$B$4:$B$300,$A41,Распис!$C$4:$C$300,"&lt;="&amp;U$1,Распис!$D$4:$D$300,"&gt;="&amp;U$1)&gt;0,SUMIFS(Распис!$G$4:$G$300,Распис!$B$4:$B$300,$A41,Распис!$C$4:$C$300,"&lt;="&amp;U$1,Распис!$D$4:$D$300,"&gt;="&amp;U$1),SUMIF(База!$B$3:$B$305,$A41,База!$G$3:$G$152))</f>
        <v>0</v>
      </c>
      <c r="V41" s="46">
        <f ca="1">IF(COUNTIFS(Распис!$B$4:$B$300,$A41,Распис!$C$4:$C$300,"&lt;="&amp;V$1,Распис!$D$4:$D$300,"&gt;="&amp;V$1)&gt;0,SUMIFS(Распис!$H$4:$H$300,Распис!$B$4:$B$300,$A41,Распис!$C$4:$C$300,"&lt;="&amp;V$1,Распис!$D$4:$D$300,"&gt;="&amp;V$1),SUMIF(База!$B$3:$B$305,$A41,База!$H$3:$H$152))</f>
        <v>0</v>
      </c>
      <c r="W41" s="46">
        <f ca="1">IF(COUNTIFS(Распис!$B$4:$B$300,$A41,Распис!$C$4:$C$300,"&lt;="&amp;W$1,Распис!$D$4:$D$300,"&gt;="&amp;W$1)&gt;0,SUMIFS(Распис!$I$4:$I$300,Распис!$B$4:$B$300,$A41,Распис!$C$4:$C$300,"&lt;="&amp;W$1,Распис!$D$4:$D$300,"&gt;="&amp;W$1),SUMIF(База!$B$3:$B$305,$A41,База!$I$3:$I$152))</f>
        <v>0</v>
      </c>
      <c r="X41" s="46">
        <f ca="1">IF(COUNTIFS(Распис!$B$4:$B$300,$A41,Распис!$C$4:$C$300,"&lt;="&amp;X$1,Распис!$D$4:$D$300,"&gt;="&amp;X$1)&gt;0,SUMIFS(Распис!$J$4:$J$300,Распис!$B$4:$B$300,$A41,Распис!$C$4:$C$300,"&lt;="&amp;X$1,Распис!$D$4:$D$300,"&gt;="&amp;X$1),SUMIF(База!$B$3:$B$305,$A41,База!$J$3:$J$152))</f>
        <v>0</v>
      </c>
      <c r="Y41" s="46">
        <f ca="1">IF(COUNTIFS(Распис!$B$4:$B$300,$A41,Распис!$C$4:$C$300,"&lt;="&amp;Y$1,Распис!$D$4:$D$300,"&gt;="&amp;Y$1)&gt;0,SUMIFS(Распис!$K$4:$K$300,Распис!$B$4:$B$300,$A41,Распис!$C$4:$C$300,"&lt;="&amp;Y$1,Распис!$D$4:$D$300,"&gt;="&amp;Y$1),SUMIF(База!$B$3:$B$305,$A41,База!$K$3:$K$152))</f>
        <v>0</v>
      </c>
      <c r="Z41" s="46" t="s">
        <v>23</v>
      </c>
      <c r="AA41" s="46">
        <f ca="1">IF(COUNTIFS(Распис!$B$4:$B$300,$A41,Распис!$C$4:$C$300,"&lt;="&amp;AA$1,Распис!$D$4:$D$300,"&gt;="&amp;AA$1)&gt;0,SUMIFS(Распис!$F$4:$F$300,Распис!$B$4:$B$300,$A41,Распис!$C$4:$C$300,"&lt;="&amp;AA$1,Распис!$D$4:$D$300,"&gt;="&amp;AA$1),SUMIF(База!$B$3:$B$305,$A41,База!$F$3:$F$152))</f>
        <v>0</v>
      </c>
      <c r="AB41" s="46">
        <f ca="1">IF(COUNTIFS(Распис!$B$4:$B$300,$A41,Распис!$C$4:$C$300,"&lt;="&amp;AB$1,Распис!$D$4:$D$300,"&gt;="&amp;AB$1)&gt;0,SUMIFS(Распис!$G$4:$G$300,Распис!$B$4:$B$300,$A41,Распис!$C$4:$C$300,"&lt;="&amp;AB$1,Распис!$D$4:$D$300,"&gt;="&amp;AB$1),SUMIF(База!$B$3:$B$305,$A41,База!$G$3:$G$152))</f>
        <v>0</v>
      </c>
      <c r="AC41" s="46">
        <f ca="1">IF(COUNTIFS(Распис!$B$4:$B$300,$A41,Распис!$C$4:$C$300,"&lt;="&amp;AC$1,Распис!$D$4:$D$300,"&gt;="&amp;AC$1)&gt;0,SUMIFS(Распис!$H$4:$H$300,Распис!$B$4:$B$300,$A41,Распис!$C$4:$C$300,"&lt;="&amp;AC$1,Распис!$D$4:$D$300,"&gt;="&amp;AC$1),SUMIF(База!$B$3:$B$305,$A41,База!$H$3:$H$152))</f>
        <v>0</v>
      </c>
      <c r="AD41" s="47"/>
      <c r="AE41" s="47"/>
      <c r="AF41" s="47"/>
      <c r="AG41" s="47">
        <f t="shared" ca="1" si="2"/>
        <v>0</v>
      </c>
      <c r="AH41" s="46">
        <f ca="1">AG41-SUMIFS(Распред!$G$4:$G$300,Распред!$B$4:$B$300,"февраль",Распред!$F$4:$F$300,A41)</f>
        <v>0</v>
      </c>
      <c r="AI41" s="46">
        <f ca="1">AH41+(COUNTIF(B41:AF41,"КД")+SUMIFS(Распред!$AH$4:$AH$300,Распред!$F$4:$F$300,A41,Распред!$B$4:$B$300,"февраль"))*4</f>
        <v>0</v>
      </c>
      <c r="AJ41" s="46">
        <f t="shared" ca="1" si="3"/>
        <v>0</v>
      </c>
      <c r="AK41" s="46">
        <f t="shared" ca="1" si="4"/>
        <v>0</v>
      </c>
      <c r="AL41" s="46">
        <f>SUMIFS(Распред!$K$4:$K$300,Распред!$B$4:$B$300,"февраль",Распред!$J$4:$J$300,A41)+SUMIFS(Распред!$M$4:$M$300,Распред!$B$4:$B$300,"февраль",Распред!$L$4:$L$300,A41)+SUMIFS(Распред!$O$4:$O$300,Распред!$B$4:$B$300,"февраль",Распред!$N$4:$N$300,A41)+SUMIFS(Распред!$Q$4:$Q$300,Распред!$B$4:$B$300,"февраль",Распред!$P$4:$P$300,A41)+SUMIFS(Распред!$S$4:$S$300,Распред!$B$4:$B$300,"февраль",Распред!$R$4:$R$300,A41)+SUMIFS(Распред!$U$4:$U$300,Распред!$B$4:$B$300,"февраль",Распред!$T$4:$T$300,A41)+SUMIFS(Распред!$W$4:$W$300,Распред!$B$4:$B$300,"февраль",Распред!$V$4:$V$300,A41)+SUMIFS(Распред!$Y$4:$Y$300,Распред!$B$4:$B$300,"февраль",Распред!$X$4:$X$300,A41)+SUMIFS(Распред!$AA$4:$AA$300,Распред!$B$4:$B$300,"февраль",Распред!$Z$4:$Z$300,A41)+SUMIFS(Распред!$AC$4:$AC$300,Распред!$B$4:$B$300,"февраль",Распред!$AB$4:$AB$300,A41)</f>
        <v>0</v>
      </c>
      <c r="AM41" s="46">
        <f t="shared" ca="1" si="5"/>
        <v>0</v>
      </c>
      <c r="AN41" s="46">
        <f t="shared" ca="1" si="9"/>
        <v>0</v>
      </c>
      <c r="AO41" s="46">
        <f t="shared" ca="1" si="6"/>
        <v>0</v>
      </c>
      <c r="AP41" s="46">
        <f>январь!AP41</f>
        <v>0</v>
      </c>
      <c r="AQ41" s="46">
        <f t="shared" ca="1" si="7"/>
        <v>0</v>
      </c>
      <c r="AR41" s="47"/>
      <c r="AS41" s="47">
        <f t="shared" ca="1" si="8"/>
        <v>0</v>
      </c>
      <c r="AT41" s="47"/>
      <c r="AU41" s="47"/>
      <c r="AV41" s="47"/>
      <c r="AW41" s="47"/>
      <c r="AX41" s="47"/>
      <c r="AY41" s="47"/>
      <c r="AZ41" s="184"/>
      <c r="BA41" s="184"/>
    </row>
    <row r="42" spans="1:53" x14ac:dyDescent="0.25">
      <c r="A42" s="47">
        <f>База!B42</f>
        <v>0</v>
      </c>
      <c r="B42" s="46">
        <f ca="1">IF(COUNTIFS(Распис!$B$4:$B$300,$A42,Распис!$C$4:$C$300,"&lt;="&amp;B$1,Распис!$D$4:$D$300,"&gt;="&amp;B$1)&gt;0,SUMIFS(Распис!$I$4:$I$300,Распис!$B$4:$B$300,$A42,Распис!$C$4:$C$300,"&lt;="&amp;B$1,Распис!$D$4:$D$300,"&gt;="&amp;B$1),SUMIF(База!$B$3:$B$305,$A42,База!$I$3:$I$152))</f>
        <v>0</v>
      </c>
      <c r="C42" s="46">
        <f ca="1">IF(COUNTIFS(Распис!$B$4:$B$300,$A42,Распис!$C$4:$C$300,"&lt;="&amp;C$1,Распис!$D$4:$D$300,"&gt;="&amp;C$1)&gt;0,SUMIFS(Распис!$J$4:$J$300,Распис!$B$4:$B$300,$A42,Распис!$C$4:$C$300,"&lt;="&amp;C$1,Распис!$D$4:$D$300,"&gt;="&amp;C$1),SUMIF(База!$B$3:$B$305,$A42,База!$J$3:$J$152))</f>
        <v>0</v>
      </c>
      <c r="D42" s="46">
        <f ca="1">IF(COUNTIFS(Распис!$B$4:$B$300,$A42,Распис!$C$4:$C$300,"&lt;="&amp;D$1,Распис!$D$4:$D$300,"&gt;="&amp;D$1)&gt;0,SUMIFS(Распис!$K$4:$K$300,Распис!$B$4:$B$300,$A42,Распис!$C$4:$C$300,"&lt;="&amp;D$1,Распис!$D$4:$D$300,"&gt;="&amp;D$1),SUMIF(База!$B$3:$B$305,$A42,База!$K$3:$K$152))</f>
        <v>0</v>
      </c>
      <c r="E42" s="46" t="s">
        <v>23</v>
      </c>
      <c r="F42" s="46">
        <f ca="1">IF(COUNTIFS(Распис!$B$4:$B$300,$A42,Распис!$C$4:$C$300,"&lt;="&amp;F$1,Распис!$D$4:$D$300,"&gt;="&amp;F$1)&gt;0,SUMIFS(Распис!$F$4:$F$300,Распис!$B$4:$B$300,$A42,Распис!$C$4:$C$300,"&lt;="&amp;F$1,Распис!$D$4:$D$300,"&gt;="&amp;F$1),SUMIF(База!$B$3:$B$305,$A42,База!$F$3:$F$152))</f>
        <v>0</v>
      </c>
      <c r="G42" s="46">
        <f ca="1">IF(COUNTIFS(Распис!$B$4:$B$300,$A42,Распис!$C$4:$C$300,"&lt;="&amp;G$1,Распис!$D$4:$D$300,"&gt;="&amp;G$1)&gt;0,SUMIFS(Распис!$G$4:$G$300,Распис!$B$4:$B$300,$A42,Распис!$C$4:$C$300,"&lt;="&amp;G$1,Распис!$D$4:$D$300,"&gt;="&amp;G$1),SUMIF(База!$B$3:$B$305,$A42,База!$G$3:$G$152))</f>
        <v>0</v>
      </c>
      <c r="H42" s="46">
        <f ca="1">IF(COUNTIFS(Распис!$B$4:$B$300,$A42,Распис!$C$4:$C$300,"&lt;="&amp;H$1,Распис!$D$4:$D$300,"&gt;="&amp;H$1)&gt;0,SUMIFS(Распис!$H$4:$H$300,Распис!$B$4:$B$300,$A42,Распис!$C$4:$C$300,"&lt;="&amp;H$1,Распис!$D$4:$D$300,"&gt;="&amp;H$1),SUMIF(База!$B$3:$B$305,$A42,База!$H$3:$H$152))</f>
        <v>0</v>
      </c>
      <c r="I42" s="46">
        <f ca="1">IF(COUNTIFS(Распис!$B$4:$B$300,$A42,Распис!$C$4:$C$300,"&lt;="&amp;I$1,Распис!$D$4:$D$300,"&gt;="&amp;I$1)&gt;0,SUMIFS(Распис!$I$4:$I$300,Распис!$B$4:$B$300,$A42,Распис!$C$4:$C$300,"&lt;="&amp;I$1,Распис!$D$4:$D$300,"&gt;="&amp;I$1),SUMIF(База!$B$3:$B$305,$A42,База!$I$3:$I$152))</f>
        <v>0</v>
      </c>
      <c r="J42" s="46">
        <f ca="1">IF(COUNTIFS(Распис!$B$4:$B$300,$A42,Распис!$C$4:$C$300,"&lt;="&amp;J$1,Распис!$D$4:$D$300,"&gt;="&amp;J$1)&gt;0,SUMIFS(Распис!$J$4:$J$300,Распис!$B$4:$B$300,$A42,Распис!$C$4:$C$300,"&lt;="&amp;J$1,Распис!$D$4:$D$300,"&gt;="&amp;J$1),SUMIF(База!$B$3:$B$305,$A42,База!$J$3:$J$152))</f>
        <v>0</v>
      </c>
      <c r="K42" s="46">
        <f ca="1">IF(COUNTIFS(Распис!$B$4:$B$300,$A42,Распис!$C$4:$C$300,"&lt;="&amp;K$1,Распис!$D$4:$D$300,"&gt;="&amp;K$1)&gt;0,SUMIFS(Распис!$K$4:$K$300,Распис!$B$4:$B$300,$A42,Распис!$C$4:$C$300,"&lt;="&amp;K$1,Распис!$D$4:$D$300,"&gt;="&amp;K$1),SUMIF(База!$B$3:$B$305,$A42,База!$K$3:$K$152))</f>
        <v>0</v>
      </c>
      <c r="L42" s="46" t="s">
        <v>23</v>
      </c>
      <c r="M42" s="46">
        <f ca="1">IF(COUNTIFS(Распис!$B$4:$B$300,$A42,Распис!$C$4:$C$300,"&lt;="&amp;M$1,Распис!$D$4:$D$300,"&gt;="&amp;M$1)&gt;0,SUMIFS(Распис!$F$4:$F$300,Распис!$B$4:$B$300,$A42,Распис!$C$4:$C$300,"&lt;="&amp;M$1,Распис!$D$4:$D$300,"&gt;="&amp;M$1),SUMIF(База!$B$3:$B$305,$A42,База!$F$3:$F$152))</f>
        <v>0</v>
      </c>
      <c r="N42" s="46">
        <f ca="1">IF(COUNTIFS(Распис!$B$4:$B$300,$A42,Распис!$C$4:$C$300,"&lt;="&amp;N$1,Распис!$D$4:$D$300,"&gt;="&amp;N$1)&gt;0,SUMIFS(Распис!$G$4:$G$300,Распис!$B$4:$B$300,$A42,Распис!$C$4:$C$300,"&lt;="&amp;N$1,Распис!$D$4:$D$300,"&gt;="&amp;N$1),SUMIF(База!$B$3:$B$305,$A42,База!$G$3:$G$152))</f>
        <v>0</v>
      </c>
      <c r="O42" s="46">
        <f ca="1">IF(COUNTIFS(Распис!$B$4:$B$300,$A42,Распис!$C$4:$C$300,"&lt;="&amp;O$1,Распис!$D$4:$D$300,"&gt;="&amp;O$1)&gt;0,SUMIFS(Распис!$H$4:$H$300,Распис!$B$4:$B$300,$A42,Распис!$C$4:$C$300,"&lt;="&amp;O$1,Распис!$D$4:$D$300,"&gt;="&amp;O$1),SUMIF(База!$B$3:$B$305,$A42,База!$H$3:$H$152))</f>
        <v>0</v>
      </c>
      <c r="P42" s="46">
        <f ca="1">IF(COUNTIFS(Распис!$B$4:$B$300,$A42,Распис!$C$4:$C$300,"&lt;="&amp;P$1,Распис!$D$4:$D$300,"&gt;="&amp;P$1)&gt;0,SUMIFS(Распис!$I$4:$I$300,Распис!$B$4:$B$300,$A42,Распис!$C$4:$C$300,"&lt;="&amp;P$1,Распис!$D$4:$D$300,"&gt;="&amp;P$1),SUMIF(База!$B$3:$B$305,$A42,База!$I$3:$I$152))</f>
        <v>0</v>
      </c>
      <c r="Q42" s="46">
        <f ca="1">IF(COUNTIFS(Распис!$B$4:$B$300,$A42,Распис!$C$4:$C$300,"&lt;="&amp;Q$1,Распис!$D$4:$D$300,"&gt;="&amp;Q$1)&gt;0,SUMIFS(Распис!$J$4:$J$300,Распис!$B$4:$B$300,$A42,Распис!$C$4:$C$300,"&lt;="&amp;Q$1,Распис!$D$4:$D$300,"&gt;="&amp;Q$1),SUMIF(База!$B$3:$B$305,$A42,База!$J$3:$J$152))</f>
        <v>0</v>
      </c>
      <c r="R42" s="46">
        <f ca="1">IF(COUNTIFS(Распис!$B$4:$B$300,$A42,Распис!$C$4:$C$300,"&lt;="&amp;R$1,Распис!$D$4:$D$300,"&gt;="&amp;R$1)&gt;0,SUMIFS(Распис!$K$4:$K$300,Распис!$B$4:$B$300,$A42,Распис!$C$4:$C$300,"&lt;="&amp;R$1,Распис!$D$4:$D$300,"&gt;="&amp;R$1),SUMIF(База!$B$3:$B$305,$A42,База!$K$3:$K$152))</f>
        <v>0</v>
      </c>
      <c r="S42" s="46" t="s">
        <v>23</v>
      </c>
      <c r="T42" s="46">
        <f ca="1">IF(COUNTIFS(Распис!$B$4:$B$300,$A42,Распис!$C$4:$C$300,"&lt;="&amp;T$1,Распис!$D$4:$D$300,"&gt;="&amp;T$1)&gt;0,SUMIFS(Распис!$F$4:$F$300,Распис!$B$4:$B$300,$A42,Распис!$C$4:$C$300,"&lt;="&amp;T$1,Распис!$D$4:$D$300,"&gt;="&amp;T$1),SUMIF(База!$B$3:$B$305,$A42,База!$F$3:$F$152))</f>
        <v>0</v>
      </c>
      <c r="U42" s="46">
        <f ca="1">IF(COUNTIFS(Распис!$B$4:$B$300,$A42,Распис!$C$4:$C$300,"&lt;="&amp;U$1,Распис!$D$4:$D$300,"&gt;="&amp;U$1)&gt;0,SUMIFS(Распис!$G$4:$G$300,Распис!$B$4:$B$300,$A42,Распис!$C$4:$C$300,"&lt;="&amp;U$1,Распис!$D$4:$D$300,"&gt;="&amp;U$1),SUMIF(База!$B$3:$B$305,$A42,База!$G$3:$G$152))</f>
        <v>0</v>
      </c>
      <c r="V42" s="46">
        <f ca="1">IF(COUNTIFS(Распис!$B$4:$B$300,$A42,Распис!$C$4:$C$300,"&lt;="&amp;V$1,Распис!$D$4:$D$300,"&gt;="&amp;V$1)&gt;0,SUMIFS(Распис!$H$4:$H$300,Распис!$B$4:$B$300,$A42,Распис!$C$4:$C$300,"&lt;="&amp;V$1,Распис!$D$4:$D$300,"&gt;="&amp;V$1),SUMIF(База!$B$3:$B$305,$A42,База!$H$3:$H$152))</f>
        <v>0</v>
      </c>
      <c r="W42" s="46">
        <f ca="1">IF(COUNTIFS(Распис!$B$4:$B$300,$A42,Распис!$C$4:$C$300,"&lt;="&amp;W$1,Распис!$D$4:$D$300,"&gt;="&amp;W$1)&gt;0,SUMIFS(Распис!$I$4:$I$300,Распис!$B$4:$B$300,$A42,Распис!$C$4:$C$300,"&lt;="&amp;W$1,Распис!$D$4:$D$300,"&gt;="&amp;W$1),SUMIF(База!$B$3:$B$305,$A42,База!$I$3:$I$152))</f>
        <v>0</v>
      </c>
      <c r="X42" s="46">
        <f ca="1">IF(COUNTIFS(Распис!$B$4:$B$300,$A42,Распис!$C$4:$C$300,"&lt;="&amp;X$1,Распис!$D$4:$D$300,"&gt;="&amp;X$1)&gt;0,SUMIFS(Распис!$J$4:$J$300,Распис!$B$4:$B$300,$A42,Распис!$C$4:$C$300,"&lt;="&amp;X$1,Распис!$D$4:$D$300,"&gt;="&amp;X$1),SUMIF(База!$B$3:$B$305,$A42,База!$J$3:$J$152))</f>
        <v>0</v>
      </c>
      <c r="Y42" s="46">
        <f ca="1">IF(COUNTIFS(Распис!$B$4:$B$300,$A42,Распис!$C$4:$C$300,"&lt;="&amp;Y$1,Распис!$D$4:$D$300,"&gt;="&amp;Y$1)&gt;0,SUMIFS(Распис!$K$4:$K$300,Распис!$B$4:$B$300,$A42,Распис!$C$4:$C$300,"&lt;="&amp;Y$1,Распис!$D$4:$D$300,"&gt;="&amp;Y$1),SUMIF(База!$B$3:$B$305,$A42,База!$K$3:$K$152))</f>
        <v>0</v>
      </c>
      <c r="Z42" s="46" t="s">
        <v>23</v>
      </c>
      <c r="AA42" s="46">
        <f ca="1">IF(COUNTIFS(Распис!$B$4:$B$300,$A42,Распис!$C$4:$C$300,"&lt;="&amp;AA$1,Распис!$D$4:$D$300,"&gt;="&amp;AA$1)&gt;0,SUMIFS(Распис!$F$4:$F$300,Распис!$B$4:$B$300,$A42,Распис!$C$4:$C$300,"&lt;="&amp;AA$1,Распис!$D$4:$D$300,"&gt;="&amp;AA$1),SUMIF(База!$B$3:$B$305,$A42,База!$F$3:$F$152))</f>
        <v>0</v>
      </c>
      <c r="AB42" s="46">
        <f ca="1">IF(COUNTIFS(Распис!$B$4:$B$300,$A42,Распис!$C$4:$C$300,"&lt;="&amp;AB$1,Распис!$D$4:$D$300,"&gt;="&amp;AB$1)&gt;0,SUMIFS(Распис!$G$4:$G$300,Распис!$B$4:$B$300,$A42,Распис!$C$4:$C$300,"&lt;="&amp;AB$1,Распис!$D$4:$D$300,"&gt;="&amp;AB$1),SUMIF(База!$B$3:$B$305,$A42,База!$G$3:$G$152))</f>
        <v>0</v>
      </c>
      <c r="AC42" s="46">
        <f ca="1">IF(COUNTIFS(Распис!$B$4:$B$300,$A42,Распис!$C$4:$C$300,"&lt;="&amp;AC$1,Распис!$D$4:$D$300,"&gt;="&amp;AC$1)&gt;0,SUMIFS(Распис!$H$4:$H$300,Распис!$B$4:$B$300,$A42,Распис!$C$4:$C$300,"&lt;="&amp;AC$1,Распис!$D$4:$D$300,"&gt;="&amp;AC$1),SUMIF(База!$B$3:$B$305,$A42,База!$H$3:$H$152))</f>
        <v>0</v>
      </c>
      <c r="AD42" s="47"/>
      <c r="AE42" s="47"/>
      <c r="AF42" s="47"/>
      <c r="AG42" s="47">
        <f t="shared" ca="1" si="2"/>
        <v>0</v>
      </c>
      <c r="AH42" s="46">
        <f ca="1">AG42-SUMIFS(Распред!$G$4:$G$300,Распред!$B$4:$B$300,"февраль",Распред!$F$4:$F$300,A42)</f>
        <v>0</v>
      </c>
      <c r="AI42" s="46">
        <f ca="1">AH42+(COUNTIF(B42:AF42,"КД")+SUMIFS(Распред!$AH$4:$AH$300,Распред!$F$4:$F$300,A42,Распред!$B$4:$B$300,"февраль"))*4</f>
        <v>0</v>
      </c>
      <c r="AJ42" s="46">
        <f t="shared" ca="1" si="3"/>
        <v>0</v>
      </c>
      <c r="AK42" s="46">
        <f t="shared" ca="1" si="4"/>
        <v>0</v>
      </c>
      <c r="AL42" s="46">
        <f>SUMIFS(Распред!$K$4:$K$300,Распред!$B$4:$B$300,"февраль",Распред!$J$4:$J$300,A42)+SUMIFS(Распред!$M$4:$M$300,Распред!$B$4:$B$300,"февраль",Распред!$L$4:$L$300,A42)+SUMIFS(Распред!$O$4:$O$300,Распред!$B$4:$B$300,"февраль",Распред!$N$4:$N$300,A42)+SUMIFS(Распред!$Q$4:$Q$300,Распред!$B$4:$B$300,"февраль",Распред!$P$4:$P$300,A42)+SUMIFS(Распред!$S$4:$S$300,Распред!$B$4:$B$300,"февраль",Распред!$R$4:$R$300,A42)+SUMIFS(Распред!$U$4:$U$300,Распред!$B$4:$B$300,"февраль",Распред!$T$4:$T$300,A42)+SUMIFS(Распред!$W$4:$W$300,Распред!$B$4:$B$300,"февраль",Распред!$V$4:$V$300,A42)+SUMIFS(Распред!$Y$4:$Y$300,Распред!$B$4:$B$300,"февраль",Распред!$X$4:$X$300,A42)+SUMIFS(Распред!$AA$4:$AA$300,Распред!$B$4:$B$300,"февраль",Распред!$Z$4:$Z$300,A42)+SUMIFS(Распред!$AC$4:$AC$300,Распред!$B$4:$B$300,"февраль",Распред!$AB$4:$AB$300,A42)</f>
        <v>0</v>
      </c>
      <c r="AM42" s="46">
        <f t="shared" ca="1" si="5"/>
        <v>0</v>
      </c>
      <c r="AN42" s="46">
        <f t="shared" ca="1" si="9"/>
        <v>0</v>
      </c>
      <c r="AO42" s="46">
        <f t="shared" ca="1" si="6"/>
        <v>0</v>
      </c>
      <c r="AP42" s="46">
        <f>январь!AP42</f>
        <v>0</v>
      </c>
      <c r="AQ42" s="46">
        <f t="shared" ca="1" si="7"/>
        <v>0</v>
      </c>
      <c r="AR42" s="47"/>
      <c r="AS42" s="47">
        <f t="shared" ca="1" si="8"/>
        <v>0</v>
      </c>
      <c r="AT42" s="47"/>
      <c r="AU42" s="47"/>
      <c r="AV42" s="47"/>
      <c r="AW42" s="47"/>
      <c r="AX42" s="47"/>
      <c r="AY42" s="47"/>
      <c r="AZ42" s="184"/>
      <c r="BA42" s="184"/>
    </row>
    <row r="43" spans="1:53" x14ac:dyDescent="0.25">
      <c r="A43" s="47">
        <f>База!B43</f>
        <v>0</v>
      </c>
      <c r="B43" s="46">
        <f ca="1">IF(COUNTIFS(Распис!$B$4:$B$300,$A43,Распис!$C$4:$C$300,"&lt;="&amp;B$1,Распис!$D$4:$D$300,"&gt;="&amp;B$1)&gt;0,SUMIFS(Распис!$I$4:$I$300,Распис!$B$4:$B$300,$A43,Распис!$C$4:$C$300,"&lt;="&amp;B$1,Распис!$D$4:$D$300,"&gt;="&amp;B$1),SUMIF(База!$B$3:$B$305,$A43,База!$I$3:$I$152))</f>
        <v>0</v>
      </c>
      <c r="C43" s="46">
        <f ca="1">IF(COUNTIFS(Распис!$B$4:$B$300,$A43,Распис!$C$4:$C$300,"&lt;="&amp;C$1,Распис!$D$4:$D$300,"&gt;="&amp;C$1)&gt;0,SUMIFS(Распис!$J$4:$J$300,Распис!$B$4:$B$300,$A43,Распис!$C$4:$C$300,"&lt;="&amp;C$1,Распис!$D$4:$D$300,"&gt;="&amp;C$1),SUMIF(База!$B$3:$B$305,$A43,База!$J$3:$J$152))</f>
        <v>0</v>
      </c>
      <c r="D43" s="46">
        <f ca="1">IF(COUNTIFS(Распис!$B$4:$B$300,$A43,Распис!$C$4:$C$300,"&lt;="&amp;D$1,Распис!$D$4:$D$300,"&gt;="&amp;D$1)&gt;0,SUMIFS(Распис!$K$4:$K$300,Распис!$B$4:$B$300,$A43,Распис!$C$4:$C$300,"&lt;="&amp;D$1,Распис!$D$4:$D$300,"&gt;="&amp;D$1),SUMIF(База!$B$3:$B$305,$A43,База!$K$3:$K$152))</f>
        <v>0</v>
      </c>
      <c r="E43" s="46" t="s">
        <v>23</v>
      </c>
      <c r="F43" s="46">
        <f ca="1">IF(COUNTIFS(Распис!$B$4:$B$300,$A43,Распис!$C$4:$C$300,"&lt;="&amp;F$1,Распис!$D$4:$D$300,"&gt;="&amp;F$1)&gt;0,SUMIFS(Распис!$F$4:$F$300,Распис!$B$4:$B$300,$A43,Распис!$C$4:$C$300,"&lt;="&amp;F$1,Распис!$D$4:$D$300,"&gt;="&amp;F$1),SUMIF(База!$B$3:$B$305,$A43,База!$F$3:$F$152))</f>
        <v>0</v>
      </c>
      <c r="G43" s="46">
        <f ca="1">IF(COUNTIFS(Распис!$B$4:$B$300,$A43,Распис!$C$4:$C$300,"&lt;="&amp;G$1,Распис!$D$4:$D$300,"&gt;="&amp;G$1)&gt;0,SUMIFS(Распис!$G$4:$G$300,Распис!$B$4:$B$300,$A43,Распис!$C$4:$C$300,"&lt;="&amp;G$1,Распис!$D$4:$D$300,"&gt;="&amp;G$1),SUMIF(База!$B$3:$B$305,$A43,База!$G$3:$G$152))</f>
        <v>0</v>
      </c>
      <c r="H43" s="46">
        <f ca="1">IF(COUNTIFS(Распис!$B$4:$B$300,$A43,Распис!$C$4:$C$300,"&lt;="&amp;H$1,Распис!$D$4:$D$300,"&gt;="&amp;H$1)&gt;0,SUMIFS(Распис!$H$4:$H$300,Распис!$B$4:$B$300,$A43,Распис!$C$4:$C$300,"&lt;="&amp;H$1,Распис!$D$4:$D$300,"&gt;="&amp;H$1),SUMIF(База!$B$3:$B$305,$A43,База!$H$3:$H$152))</f>
        <v>0</v>
      </c>
      <c r="I43" s="46">
        <f ca="1">IF(COUNTIFS(Распис!$B$4:$B$300,$A43,Распис!$C$4:$C$300,"&lt;="&amp;I$1,Распис!$D$4:$D$300,"&gt;="&amp;I$1)&gt;0,SUMIFS(Распис!$I$4:$I$300,Распис!$B$4:$B$300,$A43,Распис!$C$4:$C$300,"&lt;="&amp;I$1,Распис!$D$4:$D$300,"&gt;="&amp;I$1),SUMIF(База!$B$3:$B$305,$A43,База!$I$3:$I$152))</f>
        <v>0</v>
      </c>
      <c r="J43" s="46">
        <f ca="1">IF(COUNTIFS(Распис!$B$4:$B$300,$A43,Распис!$C$4:$C$300,"&lt;="&amp;J$1,Распис!$D$4:$D$300,"&gt;="&amp;J$1)&gt;0,SUMIFS(Распис!$J$4:$J$300,Распис!$B$4:$B$300,$A43,Распис!$C$4:$C$300,"&lt;="&amp;J$1,Распис!$D$4:$D$300,"&gt;="&amp;J$1),SUMIF(База!$B$3:$B$305,$A43,База!$J$3:$J$152))</f>
        <v>0</v>
      </c>
      <c r="K43" s="46">
        <f ca="1">IF(COUNTIFS(Распис!$B$4:$B$300,$A43,Распис!$C$4:$C$300,"&lt;="&amp;K$1,Распис!$D$4:$D$300,"&gt;="&amp;K$1)&gt;0,SUMIFS(Распис!$K$4:$K$300,Распис!$B$4:$B$300,$A43,Распис!$C$4:$C$300,"&lt;="&amp;K$1,Распис!$D$4:$D$300,"&gt;="&amp;K$1),SUMIF(База!$B$3:$B$305,$A43,База!$K$3:$K$152))</f>
        <v>0</v>
      </c>
      <c r="L43" s="46" t="s">
        <v>23</v>
      </c>
      <c r="M43" s="46">
        <f ca="1">IF(COUNTIFS(Распис!$B$4:$B$300,$A43,Распис!$C$4:$C$300,"&lt;="&amp;M$1,Распис!$D$4:$D$300,"&gt;="&amp;M$1)&gt;0,SUMIFS(Распис!$F$4:$F$300,Распис!$B$4:$B$300,$A43,Распис!$C$4:$C$300,"&lt;="&amp;M$1,Распис!$D$4:$D$300,"&gt;="&amp;M$1),SUMIF(База!$B$3:$B$305,$A43,База!$F$3:$F$152))</f>
        <v>0</v>
      </c>
      <c r="N43" s="46">
        <f ca="1">IF(COUNTIFS(Распис!$B$4:$B$300,$A43,Распис!$C$4:$C$300,"&lt;="&amp;N$1,Распис!$D$4:$D$300,"&gt;="&amp;N$1)&gt;0,SUMIFS(Распис!$G$4:$G$300,Распис!$B$4:$B$300,$A43,Распис!$C$4:$C$300,"&lt;="&amp;N$1,Распис!$D$4:$D$300,"&gt;="&amp;N$1),SUMIF(База!$B$3:$B$305,$A43,База!$G$3:$G$152))</f>
        <v>0</v>
      </c>
      <c r="O43" s="46">
        <f ca="1">IF(COUNTIFS(Распис!$B$4:$B$300,$A43,Распис!$C$4:$C$300,"&lt;="&amp;O$1,Распис!$D$4:$D$300,"&gt;="&amp;O$1)&gt;0,SUMIFS(Распис!$H$4:$H$300,Распис!$B$4:$B$300,$A43,Распис!$C$4:$C$300,"&lt;="&amp;O$1,Распис!$D$4:$D$300,"&gt;="&amp;O$1),SUMIF(База!$B$3:$B$305,$A43,База!$H$3:$H$152))</f>
        <v>0</v>
      </c>
      <c r="P43" s="46">
        <f ca="1">IF(COUNTIFS(Распис!$B$4:$B$300,$A43,Распис!$C$4:$C$300,"&lt;="&amp;P$1,Распис!$D$4:$D$300,"&gt;="&amp;P$1)&gt;0,SUMIFS(Распис!$I$4:$I$300,Распис!$B$4:$B$300,$A43,Распис!$C$4:$C$300,"&lt;="&amp;P$1,Распис!$D$4:$D$300,"&gt;="&amp;P$1),SUMIF(База!$B$3:$B$305,$A43,База!$I$3:$I$152))</f>
        <v>0</v>
      </c>
      <c r="Q43" s="46">
        <f ca="1">IF(COUNTIFS(Распис!$B$4:$B$300,$A43,Распис!$C$4:$C$300,"&lt;="&amp;Q$1,Распис!$D$4:$D$300,"&gt;="&amp;Q$1)&gt;0,SUMIFS(Распис!$J$4:$J$300,Распис!$B$4:$B$300,$A43,Распис!$C$4:$C$300,"&lt;="&amp;Q$1,Распис!$D$4:$D$300,"&gt;="&amp;Q$1),SUMIF(База!$B$3:$B$305,$A43,База!$J$3:$J$152))</f>
        <v>0</v>
      </c>
      <c r="R43" s="46">
        <f ca="1">IF(COUNTIFS(Распис!$B$4:$B$300,$A43,Распис!$C$4:$C$300,"&lt;="&amp;R$1,Распис!$D$4:$D$300,"&gt;="&amp;R$1)&gt;0,SUMIFS(Распис!$K$4:$K$300,Распис!$B$4:$B$300,$A43,Распис!$C$4:$C$300,"&lt;="&amp;R$1,Распис!$D$4:$D$300,"&gt;="&amp;R$1),SUMIF(База!$B$3:$B$305,$A43,База!$K$3:$K$152))</f>
        <v>0</v>
      </c>
      <c r="S43" s="46" t="s">
        <v>23</v>
      </c>
      <c r="T43" s="46">
        <f ca="1">IF(COUNTIFS(Распис!$B$4:$B$300,$A43,Распис!$C$4:$C$300,"&lt;="&amp;T$1,Распис!$D$4:$D$300,"&gt;="&amp;T$1)&gt;0,SUMIFS(Распис!$F$4:$F$300,Распис!$B$4:$B$300,$A43,Распис!$C$4:$C$300,"&lt;="&amp;T$1,Распис!$D$4:$D$300,"&gt;="&amp;T$1),SUMIF(База!$B$3:$B$305,$A43,База!$F$3:$F$152))</f>
        <v>0</v>
      </c>
      <c r="U43" s="46">
        <f ca="1">IF(COUNTIFS(Распис!$B$4:$B$300,$A43,Распис!$C$4:$C$300,"&lt;="&amp;U$1,Распис!$D$4:$D$300,"&gt;="&amp;U$1)&gt;0,SUMIFS(Распис!$G$4:$G$300,Распис!$B$4:$B$300,$A43,Распис!$C$4:$C$300,"&lt;="&amp;U$1,Распис!$D$4:$D$300,"&gt;="&amp;U$1),SUMIF(База!$B$3:$B$305,$A43,База!$G$3:$G$152))</f>
        <v>0</v>
      </c>
      <c r="V43" s="46">
        <f ca="1">IF(COUNTIFS(Распис!$B$4:$B$300,$A43,Распис!$C$4:$C$300,"&lt;="&amp;V$1,Распис!$D$4:$D$300,"&gt;="&amp;V$1)&gt;0,SUMIFS(Распис!$H$4:$H$300,Распис!$B$4:$B$300,$A43,Распис!$C$4:$C$300,"&lt;="&amp;V$1,Распис!$D$4:$D$300,"&gt;="&amp;V$1),SUMIF(База!$B$3:$B$305,$A43,База!$H$3:$H$152))</f>
        <v>0</v>
      </c>
      <c r="W43" s="46">
        <f ca="1">IF(COUNTIFS(Распис!$B$4:$B$300,$A43,Распис!$C$4:$C$300,"&lt;="&amp;W$1,Распис!$D$4:$D$300,"&gt;="&amp;W$1)&gt;0,SUMIFS(Распис!$I$4:$I$300,Распис!$B$4:$B$300,$A43,Распис!$C$4:$C$300,"&lt;="&amp;W$1,Распис!$D$4:$D$300,"&gt;="&amp;W$1),SUMIF(База!$B$3:$B$305,$A43,База!$I$3:$I$152))</f>
        <v>0</v>
      </c>
      <c r="X43" s="46">
        <f ca="1">IF(COUNTIFS(Распис!$B$4:$B$300,$A43,Распис!$C$4:$C$300,"&lt;="&amp;X$1,Распис!$D$4:$D$300,"&gt;="&amp;X$1)&gt;0,SUMIFS(Распис!$J$4:$J$300,Распис!$B$4:$B$300,$A43,Распис!$C$4:$C$300,"&lt;="&amp;X$1,Распис!$D$4:$D$300,"&gt;="&amp;X$1),SUMIF(База!$B$3:$B$305,$A43,База!$J$3:$J$152))</f>
        <v>0</v>
      </c>
      <c r="Y43" s="46">
        <f ca="1">IF(COUNTIFS(Распис!$B$4:$B$300,$A43,Распис!$C$4:$C$300,"&lt;="&amp;Y$1,Распис!$D$4:$D$300,"&gt;="&amp;Y$1)&gt;0,SUMIFS(Распис!$K$4:$K$300,Распис!$B$4:$B$300,$A43,Распис!$C$4:$C$300,"&lt;="&amp;Y$1,Распис!$D$4:$D$300,"&gt;="&amp;Y$1),SUMIF(База!$B$3:$B$305,$A43,База!$K$3:$K$152))</f>
        <v>0</v>
      </c>
      <c r="Z43" s="46" t="s">
        <v>23</v>
      </c>
      <c r="AA43" s="46">
        <f ca="1">IF(COUNTIFS(Распис!$B$4:$B$300,$A43,Распис!$C$4:$C$300,"&lt;="&amp;AA$1,Распис!$D$4:$D$300,"&gt;="&amp;AA$1)&gt;0,SUMIFS(Распис!$F$4:$F$300,Распис!$B$4:$B$300,$A43,Распис!$C$4:$C$300,"&lt;="&amp;AA$1,Распис!$D$4:$D$300,"&gt;="&amp;AA$1),SUMIF(База!$B$3:$B$305,$A43,База!$F$3:$F$152))</f>
        <v>0</v>
      </c>
      <c r="AB43" s="46">
        <f ca="1">IF(COUNTIFS(Распис!$B$4:$B$300,$A43,Распис!$C$4:$C$300,"&lt;="&amp;AB$1,Распис!$D$4:$D$300,"&gt;="&amp;AB$1)&gt;0,SUMIFS(Распис!$G$4:$G$300,Распис!$B$4:$B$300,$A43,Распис!$C$4:$C$300,"&lt;="&amp;AB$1,Распис!$D$4:$D$300,"&gt;="&amp;AB$1),SUMIF(База!$B$3:$B$305,$A43,База!$G$3:$G$152))</f>
        <v>0</v>
      </c>
      <c r="AC43" s="46">
        <f ca="1">IF(COUNTIFS(Распис!$B$4:$B$300,$A43,Распис!$C$4:$C$300,"&lt;="&amp;AC$1,Распис!$D$4:$D$300,"&gt;="&amp;AC$1)&gt;0,SUMIFS(Распис!$H$4:$H$300,Распис!$B$4:$B$300,$A43,Распис!$C$4:$C$300,"&lt;="&amp;AC$1,Распис!$D$4:$D$300,"&gt;="&amp;AC$1),SUMIF(База!$B$3:$B$305,$A43,База!$H$3:$H$152))</f>
        <v>0</v>
      </c>
      <c r="AD43" s="47"/>
      <c r="AE43" s="47"/>
      <c r="AF43" s="47"/>
      <c r="AG43" s="47">
        <f t="shared" ca="1" si="2"/>
        <v>0</v>
      </c>
      <c r="AH43" s="46">
        <f ca="1">AG43-SUMIFS(Распред!$G$4:$G$300,Распред!$B$4:$B$300,"февраль",Распред!$F$4:$F$300,A43)</f>
        <v>0</v>
      </c>
      <c r="AI43" s="46">
        <f ca="1">AH43+(COUNTIF(B43:AF43,"КД")+SUMIFS(Распред!$AH$4:$AH$300,Распред!$F$4:$F$300,A43,Распред!$B$4:$B$300,"февраль"))*4</f>
        <v>0</v>
      </c>
      <c r="AJ43" s="46">
        <f t="shared" ca="1" si="3"/>
        <v>0</v>
      </c>
      <c r="AK43" s="46">
        <f t="shared" ca="1" si="4"/>
        <v>0</v>
      </c>
      <c r="AL43" s="46">
        <f>SUMIFS(Распред!$K$4:$K$300,Распред!$B$4:$B$300,"февраль",Распред!$J$4:$J$300,A43)+SUMIFS(Распред!$M$4:$M$300,Распред!$B$4:$B$300,"февраль",Распред!$L$4:$L$300,A43)+SUMIFS(Распред!$O$4:$O$300,Распред!$B$4:$B$300,"февраль",Распред!$N$4:$N$300,A43)+SUMIFS(Распред!$Q$4:$Q$300,Распред!$B$4:$B$300,"февраль",Распред!$P$4:$P$300,A43)+SUMIFS(Распред!$S$4:$S$300,Распред!$B$4:$B$300,"февраль",Распред!$R$4:$R$300,A43)+SUMIFS(Распред!$U$4:$U$300,Распред!$B$4:$B$300,"февраль",Распред!$T$4:$T$300,A43)+SUMIFS(Распред!$W$4:$W$300,Распред!$B$4:$B$300,"февраль",Распред!$V$4:$V$300,A43)+SUMIFS(Распред!$Y$4:$Y$300,Распред!$B$4:$B$300,"февраль",Распред!$X$4:$X$300,A43)+SUMIFS(Распред!$AA$4:$AA$300,Распред!$B$4:$B$300,"февраль",Распред!$Z$4:$Z$300,A43)+SUMIFS(Распред!$AC$4:$AC$300,Распред!$B$4:$B$300,"февраль",Распред!$AB$4:$AB$300,A43)</f>
        <v>0</v>
      </c>
      <c r="AM43" s="46">
        <f t="shared" ca="1" si="5"/>
        <v>0</v>
      </c>
      <c r="AN43" s="46">
        <f t="shared" ca="1" si="9"/>
        <v>0</v>
      </c>
      <c r="AO43" s="46">
        <f t="shared" ca="1" si="6"/>
        <v>0</v>
      </c>
      <c r="AP43" s="46">
        <f>январь!AP43</f>
        <v>0</v>
      </c>
      <c r="AQ43" s="46">
        <f t="shared" ca="1" si="7"/>
        <v>0</v>
      </c>
      <c r="AR43" s="47"/>
      <c r="AS43" s="47">
        <f t="shared" ca="1" si="8"/>
        <v>0</v>
      </c>
      <c r="AT43" s="47"/>
      <c r="AU43" s="47"/>
      <c r="AV43" s="47"/>
      <c r="AW43" s="47"/>
      <c r="AX43" s="47"/>
      <c r="AY43" s="47"/>
      <c r="AZ43" s="184"/>
      <c r="BA43" s="184"/>
    </row>
    <row r="44" spans="1:53" x14ac:dyDescent="0.25">
      <c r="A44" s="47">
        <f>База!B44</f>
        <v>0</v>
      </c>
      <c r="B44" s="46">
        <f ca="1">IF(COUNTIFS(Распис!$B$4:$B$300,$A44,Распис!$C$4:$C$300,"&lt;="&amp;B$1,Распис!$D$4:$D$300,"&gt;="&amp;B$1)&gt;0,SUMIFS(Распис!$I$4:$I$300,Распис!$B$4:$B$300,$A44,Распис!$C$4:$C$300,"&lt;="&amp;B$1,Распис!$D$4:$D$300,"&gt;="&amp;B$1),SUMIF(База!$B$3:$B$305,$A44,База!$I$3:$I$152))</f>
        <v>0</v>
      </c>
      <c r="C44" s="46">
        <f ca="1">IF(COUNTIFS(Распис!$B$4:$B$300,$A44,Распис!$C$4:$C$300,"&lt;="&amp;C$1,Распис!$D$4:$D$300,"&gt;="&amp;C$1)&gt;0,SUMIFS(Распис!$J$4:$J$300,Распис!$B$4:$B$300,$A44,Распис!$C$4:$C$300,"&lt;="&amp;C$1,Распис!$D$4:$D$300,"&gt;="&amp;C$1),SUMIF(База!$B$3:$B$305,$A44,База!$J$3:$J$152))</f>
        <v>0</v>
      </c>
      <c r="D44" s="46">
        <f ca="1">IF(COUNTIFS(Распис!$B$4:$B$300,$A44,Распис!$C$4:$C$300,"&lt;="&amp;D$1,Распис!$D$4:$D$300,"&gt;="&amp;D$1)&gt;0,SUMIFS(Распис!$K$4:$K$300,Распис!$B$4:$B$300,$A44,Распис!$C$4:$C$300,"&lt;="&amp;D$1,Распис!$D$4:$D$300,"&gt;="&amp;D$1),SUMIF(База!$B$3:$B$305,$A44,База!$K$3:$K$152))</f>
        <v>0</v>
      </c>
      <c r="E44" s="46" t="s">
        <v>23</v>
      </c>
      <c r="F44" s="46">
        <f ca="1">IF(COUNTIFS(Распис!$B$4:$B$300,$A44,Распис!$C$4:$C$300,"&lt;="&amp;F$1,Распис!$D$4:$D$300,"&gt;="&amp;F$1)&gt;0,SUMIFS(Распис!$F$4:$F$300,Распис!$B$4:$B$300,$A44,Распис!$C$4:$C$300,"&lt;="&amp;F$1,Распис!$D$4:$D$300,"&gt;="&amp;F$1),SUMIF(База!$B$3:$B$305,$A44,База!$F$3:$F$152))</f>
        <v>0</v>
      </c>
      <c r="G44" s="46">
        <f ca="1">IF(COUNTIFS(Распис!$B$4:$B$300,$A44,Распис!$C$4:$C$300,"&lt;="&amp;G$1,Распис!$D$4:$D$300,"&gt;="&amp;G$1)&gt;0,SUMIFS(Распис!$G$4:$G$300,Распис!$B$4:$B$300,$A44,Распис!$C$4:$C$300,"&lt;="&amp;G$1,Распис!$D$4:$D$300,"&gt;="&amp;G$1),SUMIF(База!$B$3:$B$305,$A44,База!$G$3:$G$152))</f>
        <v>0</v>
      </c>
      <c r="H44" s="46">
        <f ca="1">IF(COUNTIFS(Распис!$B$4:$B$300,$A44,Распис!$C$4:$C$300,"&lt;="&amp;H$1,Распис!$D$4:$D$300,"&gt;="&amp;H$1)&gt;0,SUMIFS(Распис!$H$4:$H$300,Распис!$B$4:$B$300,$A44,Распис!$C$4:$C$300,"&lt;="&amp;H$1,Распис!$D$4:$D$300,"&gt;="&amp;H$1),SUMIF(База!$B$3:$B$305,$A44,База!$H$3:$H$152))</f>
        <v>0</v>
      </c>
      <c r="I44" s="46">
        <f ca="1">IF(COUNTIFS(Распис!$B$4:$B$300,$A44,Распис!$C$4:$C$300,"&lt;="&amp;I$1,Распис!$D$4:$D$300,"&gt;="&amp;I$1)&gt;0,SUMIFS(Распис!$I$4:$I$300,Распис!$B$4:$B$300,$A44,Распис!$C$4:$C$300,"&lt;="&amp;I$1,Распис!$D$4:$D$300,"&gt;="&amp;I$1),SUMIF(База!$B$3:$B$305,$A44,База!$I$3:$I$152))</f>
        <v>0</v>
      </c>
      <c r="J44" s="46">
        <f ca="1">IF(COUNTIFS(Распис!$B$4:$B$300,$A44,Распис!$C$4:$C$300,"&lt;="&amp;J$1,Распис!$D$4:$D$300,"&gt;="&amp;J$1)&gt;0,SUMIFS(Распис!$J$4:$J$300,Распис!$B$4:$B$300,$A44,Распис!$C$4:$C$300,"&lt;="&amp;J$1,Распис!$D$4:$D$300,"&gt;="&amp;J$1),SUMIF(База!$B$3:$B$305,$A44,База!$J$3:$J$152))</f>
        <v>0</v>
      </c>
      <c r="K44" s="46">
        <f ca="1">IF(COUNTIFS(Распис!$B$4:$B$300,$A44,Распис!$C$4:$C$300,"&lt;="&amp;K$1,Распис!$D$4:$D$300,"&gt;="&amp;K$1)&gt;0,SUMIFS(Распис!$K$4:$K$300,Распис!$B$4:$B$300,$A44,Распис!$C$4:$C$300,"&lt;="&amp;K$1,Распис!$D$4:$D$300,"&gt;="&amp;K$1),SUMIF(База!$B$3:$B$305,$A44,База!$K$3:$K$152))</f>
        <v>0</v>
      </c>
      <c r="L44" s="46" t="s">
        <v>23</v>
      </c>
      <c r="M44" s="46">
        <f ca="1">IF(COUNTIFS(Распис!$B$4:$B$300,$A44,Распис!$C$4:$C$300,"&lt;="&amp;M$1,Распис!$D$4:$D$300,"&gt;="&amp;M$1)&gt;0,SUMIFS(Распис!$F$4:$F$300,Распис!$B$4:$B$300,$A44,Распис!$C$4:$C$300,"&lt;="&amp;M$1,Распис!$D$4:$D$300,"&gt;="&amp;M$1),SUMIF(База!$B$3:$B$305,$A44,База!$F$3:$F$152))</f>
        <v>0</v>
      </c>
      <c r="N44" s="46">
        <f ca="1">IF(COUNTIFS(Распис!$B$4:$B$300,$A44,Распис!$C$4:$C$300,"&lt;="&amp;N$1,Распис!$D$4:$D$300,"&gt;="&amp;N$1)&gt;0,SUMIFS(Распис!$G$4:$G$300,Распис!$B$4:$B$300,$A44,Распис!$C$4:$C$300,"&lt;="&amp;N$1,Распис!$D$4:$D$300,"&gt;="&amp;N$1),SUMIF(База!$B$3:$B$305,$A44,База!$G$3:$G$152))</f>
        <v>0</v>
      </c>
      <c r="O44" s="46">
        <f ca="1">IF(COUNTIFS(Распис!$B$4:$B$300,$A44,Распис!$C$4:$C$300,"&lt;="&amp;O$1,Распис!$D$4:$D$300,"&gt;="&amp;O$1)&gt;0,SUMIFS(Распис!$H$4:$H$300,Распис!$B$4:$B$300,$A44,Распис!$C$4:$C$300,"&lt;="&amp;O$1,Распис!$D$4:$D$300,"&gt;="&amp;O$1),SUMIF(База!$B$3:$B$305,$A44,База!$H$3:$H$152))</f>
        <v>0</v>
      </c>
      <c r="P44" s="46">
        <f ca="1">IF(COUNTIFS(Распис!$B$4:$B$300,$A44,Распис!$C$4:$C$300,"&lt;="&amp;P$1,Распис!$D$4:$D$300,"&gt;="&amp;P$1)&gt;0,SUMIFS(Распис!$I$4:$I$300,Распис!$B$4:$B$300,$A44,Распис!$C$4:$C$300,"&lt;="&amp;P$1,Распис!$D$4:$D$300,"&gt;="&amp;P$1),SUMIF(База!$B$3:$B$305,$A44,База!$I$3:$I$152))</f>
        <v>0</v>
      </c>
      <c r="Q44" s="46">
        <f ca="1">IF(COUNTIFS(Распис!$B$4:$B$300,$A44,Распис!$C$4:$C$300,"&lt;="&amp;Q$1,Распис!$D$4:$D$300,"&gt;="&amp;Q$1)&gt;0,SUMIFS(Распис!$J$4:$J$300,Распис!$B$4:$B$300,$A44,Распис!$C$4:$C$300,"&lt;="&amp;Q$1,Распис!$D$4:$D$300,"&gt;="&amp;Q$1),SUMIF(База!$B$3:$B$305,$A44,База!$J$3:$J$152))</f>
        <v>0</v>
      </c>
      <c r="R44" s="46">
        <f ca="1">IF(COUNTIFS(Распис!$B$4:$B$300,$A44,Распис!$C$4:$C$300,"&lt;="&amp;R$1,Распис!$D$4:$D$300,"&gt;="&amp;R$1)&gt;0,SUMIFS(Распис!$K$4:$K$300,Распис!$B$4:$B$300,$A44,Распис!$C$4:$C$300,"&lt;="&amp;R$1,Распис!$D$4:$D$300,"&gt;="&amp;R$1),SUMIF(База!$B$3:$B$305,$A44,База!$K$3:$K$152))</f>
        <v>0</v>
      </c>
      <c r="S44" s="46" t="s">
        <v>23</v>
      </c>
      <c r="T44" s="46">
        <f ca="1">IF(COUNTIFS(Распис!$B$4:$B$300,$A44,Распис!$C$4:$C$300,"&lt;="&amp;T$1,Распис!$D$4:$D$300,"&gt;="&amp;T$1)&gt;0,SUMIFS(Распис!$F$4:$F$300,Распис!$B$4:$B$300,$A44,Распис!$C$4:$C$300,"&lt;="&amp;T$1,Распис!$D$4:$D$300,"&gt;="&amp;T$1),SUMIF(База!$B$3:$B$305,$A44,База!$F$3:$F$152))</f>
        <v>0</v>
      </c>
      <c r="U44" s="46">
        <f ca="1">IF(COUNTIFS(Распис!$B$4:$B$300,$A44,Распис!$C$4:$C$300,"&lt;="&amp;U$1,Распис!$D$4:$D$300,"&gt;="&amp;U$1)&gt;0,SUMIFS(Распис!$G$4:$G$300,Распис!$B$4:$B$300,$A44,Распис!$C$4:$C$300,"&lt;="&amp;U$1,Распис!$D$4:$D$300,"&gt;="&amp;U$1),SUMIF(База!$B$3:$B$305,$A44,База!$G$3:$G$152))</f>
        <v>0</v>
      </c>
      <c r="V44" s="46">
        <f ca="1">IF(COUNTIFS(Распис!$B$4:$B$300,$A44,Распис!$C$4:$C$300,"&lt;="&amp;V$1,Распис!$D$4:$D$300,"&gt;="&amp;V$1)&gt;0,SUMIFS(Распис!$H$4:$H$300,Распис!$B$4:$B$300,$A44,Распис!$C$4:$C$300,"&lt;="&amp;V$1,Распис!$D$4:$D$300,"&gt;="&amp;V$1),SUMIF(База!$B$3:$B$305,$A44,База!$H$3:$H$152))</f>
        <v>0</v>
      </c>
      <c r="W44" s="46">
        <f ca="1">IF(COUNTIFS(Распис!$B$4:$B$300,$A44,Распис!$C$4:$C$300,"&lt;="&amp;W$1,Распис!$D$4:$D$300,"&gt;="&amp;W$1)&gt;0,SUMIFS(Распис!$I$4:$I$300,Распис!$B$4:$B$300,$A44,Распис!$C$4:$C$300,"&lt;="&amp;W$1,Распис!$D$4:$D$300,"&gt;="&amp;W$1),SUMIF(База!$B$3:$B$305,$A44,База!$I$3:$I$152))</f>
        <v>0</v>
      </c>
      <c r="X44" s="46">
        <f ca="1">IF(COUNTIFS(Распис!$B$4:$B$300,$A44,Распис!$C$4:$C$300,"&lt;="&amp;X$1,Распис!$D$4:$D$300,"&gt;="&amp;X$1)&gt;0,SUMIFS(Распис!$J$4:$J$300,Распис!$B$4:$B$300,$A44,Распис!$C$4:$C$300,"&lt;="&amp;X$1,Распис!$D$4:$D$300,"&gt;="&amp;X$1),SUMIF(База!$B$3:$B$305,$A44,База!$J$3:$J$152))</f>
        <v>0</v>
      </c>
      <c r="Y44" s="46">
        <f ca="1">IF(COUNTIFS(Распис!$B$4:$B$300,$A44,Распис!$C$4:$C$300,"&lt;="&amp;Y$1,Распис!$D$4:$D$300,"&gt;="&amp;Y$1)&gt;0,SUMIFS(Распис!$K$4:$K$300,Распис!$B$4:$B$300,$A44,Распис!$C$4:$C$300,"&lt;="&amp;Y$1,Распис!$D$4:$D$300,"&gt;="&amp;Y$1),SUMIF(База!$B$3:$B$305,$A44,База!$K$3:$K$152))</f>
        <v>0</v>
      </c>
      <c r="Z44" s="46" t="s">
        <v>23</v>
      </c>
      <c r="AA44" s="46">
        <f ca="1">IF(COUNTIFS(Распис!$B$4:$B$300,$A44,Распис!$C$4:$C$300,"&lt;="&amp;AA$1,Распис!$D$4:$D$300,"&gt;="&amp;AA$1)&gt;0,SUMIFS(Распис!$F$4:$F$300,Распис!$B$4:$B$300,$A44,Распис!$C$4:$C$300,"&lt;="&amp;AA$1,Распис!$D$4:$D$300,"&gt;="&amp;AA$1),SUMIF(База!$B$3:$B$305,$A44,База!$F$3:$F$152))</f>
        <v>0</v>
      </c>
      <c r="AB44" s="46">
        <f ca="1">IF(COUNTIFS(Распис!$B$4:$B$300,$A44,Распис!$C$4:$C$300,"&lt;="&amp;AB$1,Распис!$D$4:$D$300,"&gt;="&amp;AB$1)&gt;0,SUMIFS(Распис!$G$4:$G$300,Распис!$B$4:$B$300,$A44,Распис!$C$4:$C$300,"&lt;="&amp;AB$1,Распис!$D$4:$D$300,"&gt;="&amp;AB$1),SUMIF(База!$B$3:$B$305,$A44,База!$G$3:$G$152))</f>
        <v>0</v>
      </c>
      <c r="AC44" s="46">
        <f ca="1">IF(COUNTIFS(Распис!$B$4:$B$300,$A44,Распис!$C$4:$C$300,"&lt;="&amp;AC$1,Распис!$D$4:$D$300,"&gt;="&amp;AC$1)&gt;0,SUMIFS(Распис!$H$4:$H$300,Распис!$B$4:$B$300,$A44,Распис!$C$4:$C$300,"&lt;="&amp;AC$1,Распис!$D$4:$D$300,"&gt;="&amp;AC$1),SUMIF(База!$B$3:$B$305,$A44,База!$H$3:$H$152))</f>
        <v>0</v>
      </c>
      <c r="AD44" s="47"/>
      <c r="AE44" s="47"/>
      <c r="AF44" s="47"/>
      <c r="AG44" s="47">
        <f t="shared" ca="1" si="2"/>
        <v>0</v>
      </c>
      <c r="AH44" s="46">
        <f ca="1">AG44-SUMIFS(Распред!$G$4:$G$300,Распред!$B$4:$B$300,"февраль",Распред!$F$4:$F$300,A44)</f>
        <v>0</v>
      </c>
      <c r="AI44" s="46">
        <f ca="1">AH44+(COUNTIF(B44:AF44,"КД")+SUMIFS(Распред!$AH$4:$AH$300,Распред!$F$4:$F$300,A44,Распред!$B$4:$B$300,"февраль"))*4</f>
        <v>0</v>
      </c>
      <c r="AJ44" s="46">
        <f t="shared" ca="1" si="3"/>
        <v>0</v>
      </c>
      <c r="AK44" s="46">
        <f t="shared" ca="1" si="4"/>
        <v>0</v>
      </c>
      <c r="AL44" s="46">
        <f>SUMIFS(Распред!$K$4:$K$300,Распред!$B$4:$B$300,"февраль",Распред!$J$4:$J$300,A44)+SUMIFS(Распред!$M$4:$M$300,Распред!$B$4:$B$300,"февраль",Распред!$L$4:$L$300,A44)+SUMIFS(Распред!$O$4:$O$300,Распред!$B$4:$B$300,"февраль",Распред!$N$4:$N$300,A44)+SUMIFS(Распред!$Q$4:$Q$300,Распред!$B$4:$B$300,"февраль",Распред!$P$4:$P$300,A44)+SUMIFS(Распред!$S$4:$S$300,Распред!$B$4:$B$300,"февраль",Распред!$R$4:$R$300,A44)+SUMIFS(Распред!$U$4:$U$300,Распред!$B$4:$B$300,"февраль",Распред!$T$4:$T$300,A44)+SUMIFS(Распред!$W$4:$W$300,Распред!$B$4:$B$300,"февраль",Распред!$V$4:$V$300,A44)+SUMIFS(Распред!$Y$4:$Y$300,Распред!$B$4:$B$300,"февраль",Распред!$X$4:$X$300,A44)+SUMIFS(Распред!$AA$4:$AA$300,Распред!$B$4:$B$300,"февраль",Распред!$Z$4:$Z$300,A44)+SUMIFS(Распред!$AC$4:$AC$300,Распред!$B$4:$B$300,"февраль",Распред!$AB$4:$AB$300,A44)</f>
        <v>0</v>
      </c>
      <c r="AM44" s="46">
        <f t="shared" ca="1" si="5"/>
        <v>0</v>
      </c>
      <c r="AN44" s="46">
        <f t="shared" ca="1" si="9"/>
        <v>0</v>
      </c>
      <c r="AO44" s="46">
        <f t="shared" ca="1" si="6"/>
        <v>0</v>
      </c>
      <c r="AP44" s="46">
        <f>январь!AP44</f>
        <v>0</v>
      </c>
      <c r="AQ44" s="46">
        <f t="shared" ca="1" si="7"/>
        <v>0</v>
      </c>
      <c r="AR44" s="47"/>
      <c r="AS44" s="47">
        <f t="shared" ca="1" si="8"/>
        <v>0</v>
      </c>
      <c r="AT44" s="47"/>
      <c r="AU44" s="47"/>
      <c r="AV44" s="47"/>
      <c r="AW44" s="47"/>
      <c r="AX44" s="47"/>
      <c r="AY44" s="47"/>
      <c r="AZ44" s="184"/>
      <c r="BA44" s="184"/>
    </row>
    <row r="45" spans="1:53" x14ac:dyDescent="0.25">
      <c r="A45" s="47">
        <f>База!B45</f>
        <v>0</v>
      </c>
      <c r="B45" s="46">
        <f ca="1">IF(COUNTIFS(Распис!$B$4:$B$300,$A45,Распис!$C$4:$C$300,"&lt;="&amp;B$1,Распис!$D$4:$D$300,"&gt;="&amp;B$1)&gt;0,SUMIFS(Распис!$I$4:$I$300,Распис!$B$4:$B$300,$A45,Распис!$C$4:$C$300,"&lt;="&amp;B$1,Распис!$D$4:$D$300,"&gt;="&amp;B$1),SUMIF(База!$B$3:$B$305,$A45,База!$I$3:$I$152))</f>
        <v>0</v>
      </c>
      <c r="C45" s="46">
        <f ca="1">IF(COUNTIFS(Распис!$B$4:$B$300,$A45,Распис!$C$4:$C$300,"&lt;="&amp;C$1,Распис!$D$4:$D$300,"&gt;="&amp;C$1)&gt;0,SUMIFS(Распис!$J$4:$J$300,Распис!$B$4:$B$300,$A45,Распис!$C$4:$C$300,"&lt;="&amp;C$1,Распис!$D$4:$D$300,"&gt;="&amp;C$1),SUMIF(База!$B$3:$B$305,$A45,База!$J$3:$J$152))</f>
        <v>0</v>
      </c>
      <c r="D45" s="46">
        <f ca="1">IF(COUNTIFS(Распис!$B$4:$B$300,$A45,Распис!$C$4:$C$300,"&lt;="&amp;D$1,Распис!$D$4:$D$300,"&gt;="&amp;D$1)&gt;0,SUMIFS(Распис!$K$4:$K$300,Распис!$B$4:$B$300,$A45,Распис!$C$4:$C$300,"&lt;="&amp;D$1,Распис!$D$4:$D$300,"&gt;="&amp;D$1),SUMIF(База!$B$3:$B$305,$A45,База!$K$3:$K$152))</f>
        <v>0</v>
      </c>
      <c r="E45" s="46" t="s">
        <v>23</v>
      </c>
      <c r="F45" s="46">
        <f ca="1">IF(COUNTIFS(Распис!$B$4:$B$300,$A45,Распис!$C$4:$C$300,"&lt;="&amp;F$1,Распис!$D$4:$D$300,"&gt;="&amp;F$1)&gt;0,SUMIFS(Распис!$F$4:$F$300,Распис!$B$4:$B$300,$A45,Распис!$C$4:$C$300,"&lt;="&amp;F$1,Распис!$D$4:$D$300,"&gt;="&amp;F$1),SUMIF(База!$B$3:$B$305,$A45,База!$F$3:$F$152))</f>
        <v>0</v>
      </c>
      <c r="G45" s="46">
        <f ca="1">IF(COUNTIFS(Распис!$B$4:$B$300,$A45,Распис!$C$4:$C$300,"&lt;="&amp;G$1,Распис!$D$4:$D$300,"&gt;="&amp;G$1)&gt;0,SUMIFS(Распис!$G$4:$G$300,Распис!$B$4:$B$300,$A45,Распис!$C$4:$C$300,"&lt;="&amp;G$1,Распис!$D$4:$D$300,"&gt;="&amp;G$1),SUMIF(База!$B$3:$B$305,$A45,База!$G$3:$G$152))</f>
        <v>0</v>
      </c>
      <c r="H45" s="46">
        <f ca="1">IF(COUNTIFS(Распис!$B$4:$B$300,$A45,Распис!$C$4:$C$300,"&lt;="&amp;H$1,Распис!$D$4:$D$300,"&gt;="&amp;H$1)&gt;0,SUMIFS(Распис!$H$4:$H$300,Распис!$B$4:$B$300,$A45,Распис!$C$4:$C$300,"&lt;="&amp;H$1,Распис!$D$4:$D$300,"&gt;="&amp;H$1),SUMIF(База!$B$3:$B$305,$A45,База!$H$3:$H$152))</f>
        <v>0</v>
      </c>
      <c r="I45" s="46">
        <f ca="1">IF(COUNTIFS(Распис!$B$4:$B$300,$A45,Распис!$C$4:$C$300,"&lt;="&amp;I$1,Распис!$D$4:$D$300,"&gt;="&amp;I$1)&gt;0,SUMIFS(Распис!$I$4:$I$300,Распис!$B$4:$B$300,$A45,Распис!$C$4:$C$300,"&lt;="&amp;I$1,Распис!$D$4:$D$300,"&gt;="&amp;I$1),SUMIF(База!$B$3:$B$305,$A45,База!$I$3:$I$152))</f>
        <v>0</v>
      </c>
      <c r="J45" s="46">
        <f ca="1">IF(COUNTIFS(Распис!$B$4:$B$300,$A45,Распис!$C$4:$C$300,"&lt;="&amp;J$1,Распис!$D$4:$D$300,"&gt;="&amp;J$1)&gt;0,SUMIFS(Распис!$J$4:$J$300,Распис!$B$4:$B$300,$A45,Распис!$C$4:$C$300,"&lt;="&amp;J$1,Распис!$D$4:$D$300,"&gt;="&amp;J$1),SUMIF(База!$B$3:$B$305,$A45,База!$J$3:$J$152))</f>
        <v>0</v>
      </c>
      <c r="K45" s="46">
        <f ca="1">IF(COUNTIFS(Распис!$B$4:$B$300,$A45,Распис!$C$4:$C$300,"&lt;="&amp;K$1,Распис!$D$4:$D$300,"&gt;="&amp;K$1)&gt;0,SUMIFS(Распис!$K$4:$K$300,Распис!$B$4:$B$300,$A45,Распис!$C$4:$C$300,"&lt;="&amp;K$1,Распис!$D$4:$D$300,"&gt;="&amp;K$1),SUMIF(База!$B$3:$B$305,$A45,База!$K$3:$K$152))</f>
        <v>0</v>
      </c>
      <c r="L45" s="46" t="s">
        <v>23</v>
      </c>
      <c r="M45" s="46">
        <f ca="1">IF(COUNTIFS(Распис!$B$4:$B$300,$A45,Распис!$C$4:$C$300,"&lt;="&amp;M$1,Распис!$D$4:$D$300,"&gt;="&amp;M$1)&gt;0,SUMIFS(Распис!$F$4:$F$300,Распис!$B$4:$B$300,$A45,Распис!$C$4:$C$300,"&lt;="&amp;M$1,Распис!$D$4:$D$300,"&gt;="&amp;M$1),SUMIF(База!$B$3:$B$305,$A45,База!$F$3:$F$152))</f>
        <v>0</v>
      </c>
      <c r="N45" s="46">
        <f ca="1">IF(COUNTIFS(Распис!$B$4:$B$300,$A45,Распис!$C$4:$C$300,"&lt;="&amp;N$1,Распис!$D$4:$D$300,"&gt;="&amp;N$1)&gt;0,SUMIFS(Распис!$G$4:$G$300,Распис!$B$4:$B$300,$A45,Распис!$C$4:$C$300,"&lt;="&amp;N$1,Распис!$D$4:$D$300,"&gt;="&amp;N$1),SUMIF(База!$B$3:$B$305,$A45,База!$G$3:$G$152))</f>
        <v>0</v>
      </c>
      <c r="O45" s="46">
        <f ca="1">IF(COUNTIFS(Распис!$B$4:$B$300,$A45,Распис!$C$4:$C$300,"&lt;="&amp;O$1,Распис!$D$4:$D$300,"&gt;="&amp;O$1)&gt;0,SUMIFS(Распис!$H$4:$H$300,Распис!$B$4:$B$300,$A45,Распис!$C$4:$C$300,"&lt;="&amp;O$1,Распис!$D$4:$D$300,"&gt;="&amp;O$1),SUMIF(База!$B$3:$B$305,$A45,База!$H$3:$H$152))</f>
        <v>0</v>
      </c>
      <c r="P45" s="46">
        <f ca="1">IF(COUNTIFS(Распис!$B$4:$B$300,$A45,Распис!$C$4:$C$300,"&lt;="&amp;P$1,Распис!$D$4:$D$300,"&gt;="&amp;P$1)&gt;0,SUMIFS(Распис!$I$4:$I$300,Распис!$B$4:$B$300,$A45,Распис!$C$4:$C$300,"&lt;="&amp;P$1,Распис!$D$4:$D$300,"&gt;="&amp;P$1),SUMIF(База!$B$3:$B$305,$A45,База!$I$3:$I$152))</f>
        <v>0</v>
      </c>
      <c r="Q45" s="46">
        <f ca="1">IF(COUNTIFS(Распис!$B$4:$B$300,$A45,Распис!$C$4:$C$300,"&lt;="&amp;Q$1,Распис!$D$4:$D$300,"&gt;="&amp;Q$1)&gt;0,SUMIFS(Распис!$J$4:$J$300,Распис!$B$4:$B$300,$A45,Распис!$C$4:$C$300,"&lt;="&amp;Q$1,Распис!$D$4:$D$300,"&gt;="&amp;Q$1),SUMIF(База!$B$3:$B$305,$A45,База!$J$3:$J$152))</f>
        <v>0</v>
      </c>
      <c r="R45" s="46">
        <f ca="1">IF(COUNTIFS(Распис!$B$4:$B$300,$A45,Распис!$C$4:$C$300,"&lt;="&amp;R$1,Распис!$D$4:$D$300,"&gt;="&amp;R$1)&gt;0,SUMIFS(Распис!$K$4:$K$300,Распис!$B$4:$B$300,$A45,Распис!$C$4:$C$300,"&lt;="&amp;R$1,Распис!$D$4:$D$300,"&gt;="&amp;R$1),SUMIF(База!$B$3:$B$305,$A45,База!$K$3:$K$152))</f>
        <v>0</v>
      </c>
      <c r="S45" s="46" t="s">
        <v>23</v>
      </c>
      <c r="T45" s="46">
        <f ca="1">IF(COUNTIFS(Распис!$B$4:$B$300,$A45,Распис!$C$4:$C$300,"&lt;="&amp;T$1,Распис!$D$4:$D$300,"&gt;="&amp;T$1)&gt;0,SUMIFS(Распис!$F$4:$F$300,Распис!$B$4:$B$300,$A45,Распис!$C$4:$C$300,"&lt;="&amp;T$1,Распис!$D$4:$D$300,"&gt;="&amp;T$1),SUMIF(База!$B$3:$B$305,$A45,База!$F$3:$F$152))</f>
        <v>0</v>
      </c>
      <c r="U45" s="46">
        <f ca="1">IF(COUNTIFS(Распис!$B$4:$B$300,$A45,Распис!$C$4:$C$300,"&lt;="&amp;U$1,Распис!$D$4:$D$300,"&gt;="&amp;U$1)&gt;0,SUMIFS(Распис!$G$4:$G$300,Распис!$B$4:$B$300,$A45,Распис!$C$4:$C$300,"&lt;="&amp;U$1,Распис!$D$4:$D$300,"&gt;="&amp;U$1),SUMIF(База!$B$3:$B$305,$A45,База!$G$3:$G$152))</f>
        <v>0</v>
      </c>
      <c r="V45" s="46">
        <f ca="1">IF(COUNTIFS(Распис!$B$4:$B$300,$A45,Распис!$C$4:$C$300,"&lt;="&amp;V$1,Распис!$D$4:$D$300,"&gt;="&amp;V$1)&gt;0,SUMIFS(Распис!$H$4:$H$300,Распис!$B$4:$B$300,$A45,Распис!$C$4:$C$300,"&lt;="&amp;V$1,Распис!$D$4:$D$300,"&gt;="&amp;V$1),SUMIF(База!$B$3:$B$305,$A45,База!$H$3:$H$152))</f>
        <v>0</v>
      </c>
      <c r="W45" s="46">
        <f ca="1">IF(COUNTIFS(Распис!$B$4:$B$300,$A45,Распис!$C$4:$C$300,"&lt;="&amp;W$1,Распис!$D$4:$D$300,"&gt;="&amp;W$1)&gt;0,SUMIFS(Распис!$I$4:$I$300,Распис!$B$4:$B$300,$A45,Распис!$C$4:$C$300,"&lt;="&amp;W$1,Распис!$D$4:$D$300,"&gt;="&amp;W$1),SUMIF(База!$B$3:$B$305,$A45,База!$I$3:$I$152))</f>
        <v>0</v>
      </c>
      <c r="X45" s="46">
        <f ca="1">IF(COUNTIFS(Распис!$B$4:$B$300,$A45,Распис!$C$4:$C$300,"&lt;="&amp;X$1,Распис!$D$4:$D$300,"&gt;="&amp;X$1)&gt;0,SUMIFS(Распис!$J$4:$J$300,Распис!$B$4:$B$300,$A45,Распис!$C$4:$C$300,"&lt;="&amp;X$1,Распис!$D$4:$D$300,"&gt;="&amp;X$1),SUMIF(База!$B$3:$B$305,$A45,База!$J$3:$J$152))</f>
        <v>0</v>
      </c>
      <c r="Y45" s="46">
        <f ca="1">IF(COUNTIFS(Распис!$B$4:$B$300,$A45,Распис!$C$4:$C$300,"&lt;="&amp;Y$1,Распис!$D$4:$D$300,"&gt;="&amp;Y$1)&gt;0,SUMIFS(Распис!$K$4:$K$300,Распис!$B$4:$B$300,$A45,Распис!$C$4:$C$300,"&lt;="&amp;Y$1,Распис!$D$4:$D$300,"&gt;="&amp;Y$1),SUMIF(База!$B$3:$B$305,$A45,База!$K$3:$K$152))</f>
        <v>0</v>
      </c>
      <c r="Z45" s="46" t="s">
        <v>23</v>
      </c>
      <c r="AA45" s="46">
        <f ca="1">IF(COUNTIFS(Распис!$B$4:$B$300,$A45,Распис!$C$4:$C$300,"&lt;="&amp;AA$1,Распис!$D$4:$D$300,"&gt;="&amp;AA$1)&gt;0,SUMIFS(Распис!$F$4:$F$300,Распис!$B$4:$B$300,$A45,Распис!$C$4:$C$300,"&lt;="&amp;AA$1,Распис!$D$4:$D$300,"&gt;="&amp;AA$1),SUMIF(База!$B$3:$B$305,$A45,База!$F$3:$F$152))</f>
        <v>0</v>
      </c>
      <c r="AB45" s="46">
        <f ca="1">IF(COUNTIFS(Распис!$B$4:$B$300,$A45,Распис!$C$4:$C$300,"&lt;="&amp;AB$1,Распис!$D$4:$D$300,"&gt;="&amp;AB$1)&gt;0,SUMIFS(Распис!$G$4:$G$300,Распис!$B$4:$B$300,$A45,Распис!$C$4:$C$300,"&lt;="&amp;AB$1,Распис!$D$4:$D$300,"&gt;="&amp;AB$1),SUMIF(База!$B$3:$B$305,$A45,База!$G$3:$G$152))</f>
        <v>0</v>
      </c>
      <c r="AC45" s="46">
        <f ca="1">IF(COUNTIFS(Распис!$B$4:$B$300,$A45,Распис!$C$4:$C$300,"&lt;="&amp;AC$1,Распис!$D$4:$D$300,"&gt;="&amp;AC$1)&gt;0,SUMIFS(Распис!$H$4:$H$300,Распис!$B$4:$B$300,$A45,Распис!$C$4:$C$300,"&lt;="&amp;AC$1,Распис!$D$4:$D$300,"&gt;="&amp;AC$1),SUMIF(База!$B$3:$B$305,$A45,База!$H$3:$H$152))</f>
        <v>0</v>
      </c>
      <c r="AD45" s="47"/>
      <c r="AE45" s="47"/>
      <c r="AF45" s="47"/>
      <c r="AG45" s="47">
        <f t="shared" ca="1" si="2"/>
        <v>0</v>
      </c>
      <c r="AH45" s="46">
        <f ca="1">AG45-SUMIFS(Распред!$G$4:$G$300,Распред!$B$4:$B$300,"февраль",Распред!$F$4:$F$300,A45)</f>
        <v>0</v>
      </c>
      <c r="AI45" s="46">
        <f ca="1">AH45+(COUNTIF(B45:AF45,"КД")+SUMIFS(Распред!$AH$4:$AH$300,Распред!$F$4:$F$300,A45,Распред!$B$4:$B$300,"февраль"))*4</f>
        <v>0</v>
      </c>
      <c r="AJ45" s="46">
        <f t="shared" ca="1" si="3"/>
        <v>0</v>
      </c>
      <c r="AK45" s="46">
        <f t="shared" ca="1" si="4"/>
        <v>0</v>
      </c>
      <c r="AL45" s="46">
        <f>SUMIFS(Распред!$K$4:$K$300,Распред!$B$4:$B$300,"февраль",Распред!$J$4:$J$300,A45)+SUMIFS(Распред!$M$4:$M$300,Распред!$B$4:$B$300,"февраль",Распред!$L$4:$L$300,A45)+SUMIFS(Распред!$O$4:$O$300,Распред!$B$4:$B$300,"февраль",Распред!$N$4:$N$300,A45)+SUMIFS(Распред!$Q$4:$Q$300,Распред!$B$4:$B$300,"февраль",Распред!$P$4:$P$300,A45)+SUMIFS(Распред!$S$4:$S$300,Распред!$B$4:$B$300,"февраль",Распред!$R$4:$R$300,A45)+SUMIFS(Распред!$U$4:$U$300,Распред!$B$4:$B$300,"февраль",Распред!$T$4:$T$300,A45)+SUMIFS(Распред!$W$4:$W$300,Распред!$B$4:$B$300,"февраль",Распред!$V$4:$V$300,A45)+SUMIFS(Распред!$Y$4:$Y$300,Распред!$B$4:$B$300,"февраль",Распред!$X$4:$X$300,A45)+SUMIFS(Распред!$AA$4:$AA$300,Распред!$B$4:$B$300,"февраль",Распред!$Z$4:$Z$300,A45)+SUMIFS(Распред!$AC$4:$AC$300,Распред!$B$4:$B$300,"февраль",Распред!$AB$4:$AB$300,A45)</f>
        <v>0</v>
      </c>
      <c r="AM45" s="46">
        <f t="shared" ca="1" si="5"/>
        <v>0</v>
      </c>
      <c r="AN45" s="46">
        <f t="shared" ca="1" si="9"/>
        <v>0</v>
      </c>
      <c r="AO45" s="46">
        <f t="shared" ca="1" si="6"/>
        <v>0</v>
      </c>
      <c r="AP45" s="46">
        <f>январь!AP45</f>
        <v>0</v>
      </c>
      <c r="AQ45" s="46">
        <f t="shared" ca="1" si="7"/>
        <v>0</v>
      </c>
      <c r="AR45" s="47"/>
      <c r="AS45" s="47">
        <f t="shared" ca="1" si="8"/>
        <v>0</v>
      </c>
      <c r="AT45" s="47"/>
      <c r="AU45" s="47"/>
      <c r="AV45" s="47"/>
      <c r="AW45" s="47"/>
      <c r="AX45" s="47"/>
      <c r="AY45" s="47"/>
      <c r="AZ45" s="184"/>
      <c r="BA45" s="184"/>
    </row>
    <row r="46" spans="1:53" x14ac:dyDescent="0.25">
      <c r="A46" s="47">
        <f>База!B46</f>
        <v>0</v>
      </c>
      <c r="B46" s="46">
        <f ca="1">IF(COUNTIFS(Распис!$B$4:$B$300,$A46,Распис!$C$4:$C$300,"&lt;="&amp;B$1,Распис!$D$4:$D$300,"&gt;="&amp;B$1)&gt;0,SUMIFS(Распис!$I$4:$I$300,Распис!$B$4:$B$300,$A46,Распис!$C$4:$C$300,"&lt;="&amp;B$1,Распис!$D$4:$D$300,"&gt;="&amp;B$1),SUMIF(База!$B$3:$B$305,$A46,База!$I$3:$I$152))</f>
        <v>0</v>
      </c>
      <c r="C46" s="46">
        <f ca="1">IF(COUNTIFS(Распис!$B$4:$B$300,$A46,Распис!$C$4:$C$300,"&lt;="&amp;C$1,Распис!$D$4:$D$300,"&gt;="&amp;C$1)&gt;0,SUMIFS(Распис!$J$4:$J$300,Распис!$B$4:$B$300,$A46,Распис!$C$4:$C$300,"&lt;="&amp;C$1,Распис!$D$4:$D$300,"&gt;="&amp;C$1),SUMIF(База!$B$3:$B$305,$A46,База!$J$3:$J$152))</f>
        <v>0</v>
      </c>
      <c r="D46" s="46">
        <f ca="1">IF(COUNTIFS(Распис!$B$4:$B$300,$A46,Распис!$C$4:$C$300,"&lt;="&amp;D$1,Распис!$D$4:$D$300,"&gt;="&amp;D$1)&gt;0,SUMIFS(Распис!$K$4:$K$300,Распис!$B$4:$B$300,$A46,Распис!$C$4:$C$300,"&lt;="&amp;D$1,Распис!$D$4:$D$300,"&gt;="&amp;D$1),SUMIF(База!$B$3:$B$305,$A46,База!$K$3:$K$152))</f>
        <v>0</v>
      </c>
      <c r="E46" s="46" t="s">
        <v>23</v>
      </c>
      <c r="F46" s="46">
        <f ca="1">IF(COUNTIFS(Распис!$B$4:$B$300,$A46,Распис!$C$4:$C$300,"&lt;="&amp;F$1,Распис!$D$4:$D$300,"&gt;="&amp;F$1)&gt;0,SUMIFS(Распис!$F$4:$F$300,Распис!$B$4:$B$300,$A46,Распис!$C$4:$C$300,"&lt;="&amp;F$1,Распис!$D$4:$D$300,"&gt;="&amp;F$1),SUMIF(База!$B$3:$B$305,$A46,База!$F$3:$F$152))</f>
        <v>0</v>
      </c>
      <c r="G46" s="46">
        <f ca="1">IF(COUNTIFS(Распис!$B$4:$B$300,$A46,Распис!$C$4:$C$300,"&lt;="&amp;G$1,Распис!$D$4:$D$300,"&gt;="&amp;G$1)&gt;0,SUMIFS(Распис!$G$4:$G$300,Распис!$B$4:$B$300,$A46,Распис!$C$4:$C$300,"&lt;="&amp;G$1,Распис!$D$4:$D$300,"&gt;="&amp;G$1),SUMIF(База!$B$3:$B$305,$A46,База!$G$3:$G$152))</f>
        <v>0</v>
      </c>
      <c r="H46" s="46">
        <f ca="1">IF(COUNTIFS(Распис!$B$4:$B$300,$A46,Распис!$C$4:$C$300,"&lt;="&amp;H$1,Распис!$D$4:$D$300,"&gt;="&amp;H$1)&gt;0,SUMIFS(Распис!$H$4:$H$300,Распис!$B$4:$B$300,$A46,Распис!$C$4:$C$300,"&lt;="&amp;H$1,Распис!$D$4:$D$300,"&gt;="&amp;H$1),SUMIF(База!$B$3:$B$305,$A46,База!$H$3:$H$152))</f>
        <v>0</v>
      </c>
      <c r="I46" s="46">
        <f ca="1">IF(COUNTIFS(Распис!$B$4:$B$300,$A46,Распис!$C$4:$C$300,"&lt;="&amp;I$1,Распис!$D$4:$D$300,"&gt;="&amp;I$1)&gt;0,SUMIFS(Распис!$I$4:$I$300,Распис!$B$4:$B$300,$A46,Распис!$C$4:$C$300,"&lt;="&amp;I$1,Распис!$D$4:$D$300,"&gt;="&amp;I$1),SUMIF(База!$B$3:$B$305,$A46,База!$I$3:$I$152))</f>
        <v>0</v>
      </c>
      <c r="J46" s="46">
        <f ca="1">IF(COUNTIFS(Распис!$B$4:$B$300,$A46,Распис!$C$4:$C$300,"&lt;="&amp;J$1,Распис!$D$4:$D$300,"&gt;="&amp;J$1)&gt;0,SUMIFS(Распис!$J$4:$J$300,Распис!$B$4:$B$300,$A46,Распис!$C$4:$C$300,"&lt;="&amp;J$1,Распис!$D$4:$D$300,"&gt;="&amp;J$1),SUMIF(База!$B$3:$B$305,$A46,База!$J$3:$J$152))</f>
        <v>0</v>
      </c>
      <c r="K46" s="46">
        <f ca="1">IF(COUNTIFS(Распис!$B$4:$B$300,$A46,Распис!$C$4:$C$300,"&lt;="&amp;K$1,Распис!$D$4:$D$300,"&gt;="&amp;K$1)&gt;0,SUMIFS(Распис!$K$4:$K$300,Распис!$B$4:$B$300,$A46,Распис!$C$4:$C$300,"&lt;="&amp;K$1,Распис!$D$4:$D$300,"&gt;="&amp;K$1),SUMIF(База!$B$3:$B$305,$A46,База!$K$3:$K$152))</f>
        <v>0</v>
      </c>
      <c r="L46" s="46" t="s">
        <v>23</v>
      </c>
      <c r="M46" s="46">
        <f ca="1">IF(COUNTIFS(Распис!$B$4:$B$300,$A46,Распис!$C$4:$C$300,"&lt;="&amp;M$1,Распис!$D$4:$D$300,"&gt;="&amp;M$1)&gt;0,SUMIFS(Распис!$F$4:$F$300,Распис!$B$4:$B$300,$A46,Распис!$C$4:$C$300,"&lt;="&amp;M$1,Распис!$D$4:$D$300,"&gt;="&amp;M$1),SUMIF(База!$B$3:$B$305,$A46,База!$F$3:$F$152))</f>
        <v>0</v>
      </c>
      <c r="N46" s="46">
        <f ca="1">IF(COUNTIFS(Распис!$B$4:$B$300,$A46,Распис!$C$4:$C$300,"&lt;="&amp;N$1,Распис!$D$4:$D$300,"&gt;="&amp;N$1)&gt;0,SUMIFS(Распис!$G$4:$G$300,Распис!$B$4:$B$300,$A46,Распис!$C$4:$C$300,"&lt;="&amp;N$1,Распис!$D$4:$D$300,"&gt;="&amp;N$1),SUMIF(База!$B$3:$B$305,$A46,База!$G$3:$G$152))</f>
        <v>0</v>
      </c>
      <c r="O46" s="46">
        <f ca="1">IF(COUNTIFS(Распис!$B$4:$B$300,$A46,Распис!$C$4:$C$300,"&lt;="&amp;O$1,Распис!$D$4:$D$300,"&gt;="&amp;O$1)&gt;0,SUMIFS(Распис!$H$4:$H$300,Распис!$B$4:$B$300,$A46,Распис!$C$4:$C$300,"&lt;="&amp;O$1,Распис!$D$4:$D$300,"&gt;="&amp;O$1),SUMIF(База!$B$3:$B$305,$A46,База!$H$3:$H$152))</f>
        <v>0</v>
      </c>
      <c r="P46" s="46">
        <f ca="1">IF(COUNTIFS(Распис!$B$4:$B$300,$A46,Распис!$C$4:$C$300,"&lt;="&amp;P$1,Распис!$D$4:$D$300,"&gt;="&amp;P$1)&gt;0,SUMIFS(Распис!$I$4:$I$300,Распис!$B$4:$B$300,$A46,Распис!$C$4:$C$300,"&lt;="&amp;P$1,Распис!$D$4:$D$300,"&gt;="&amp;P$1),SUMIF(База!$B$3:$B$305,$A46,База!$I$3:$I$152))</f>
        <v>0</v>
      </c>
      <c r="Q46" s="46">
        <f ca="1">IF(COUNTIFS(Распис!$B$4:$B$300,$A46,Распис!$C$4:$C$300,"&lt;="&amp;Q$1,Распис!$D$4:$D$300,"&gt;="&amp;Q$1)&gt;0,SUMIFS(Распис!$J$4:$J$300,Распис!$B$4:$B$300,$A46,Распис!$C$4:$C$300,"&lt;="&amp;Q$1,Распис!$D$4:$D$300,"&gt;="&amp;Q$1),SUMIF(База!$B$3:$B$305,$A46,База!$J$3:$J$152))</f>
        <v>0</v>
      </c>
      <c r="R46" s="46">
        <f ca="1">IF(COUNTIFS(Распис!$B$4:$B$300,$A46,Распис!$C$4:$C$300,"&lt;="&amp;R$1,Распис!$D$4:$D$300,"&gt;="&amp;R$1)&gt;0,SUMIFS(Распис!$K$4:$K$300,Распис!$B$4:$B$300,$A46,Распис!$C$4:$C$300,"&lt;="&amp;R$1,Распис!$D$4:$D$300,"&gt;="&amp;R$1),SUMIF(База!$B$3:$B$305,$A46,База!$K$3:$K$152))</f>
        <v>0</v>
      </c>
      <c r="S46" s="46" t="s">
        <v>23</v>
      </c>
      <c r="T46" s="46">
        <f ca="1">IF(COUNTIFS(Распис!$B$4:$B$300,$A46,Распис!$C$4:$C$300,"&lt;="&amp;T$1,Распис!$D$4:$D$300,"&gt;="&amp;T$1)&gt;0,SUMIFS(Распис!$F$4:$F$300,Распис!$B$4:$B$300,$A46,Распис!$C$4:$C$300,"&lt;="&amp;T$1,Распис!$D$4:$D$300,"&gt;="&amp;T$1),SUMIF(База!$B$3:$B$305,$A46,База!$F$3:$F$152))</f>
        <v>0</v>
      </c>
      <c r="U46" s="46">
        <f ca="1">IF(COUNTIFS(Распис!$B$4:$B$300,$A46,Распис!$C$4:$C$300,"&lt;="&amp;U$1,Распис!$D$4:$D$300,"&gt;="&amp;U$1)&gt;0,SUMIFS(Распис!$G$4:$G$300,Распис!$B$4:$B$300,$A46,Распис!$C$4:$C$300,"&lt;="&amp;U$1,Распис!$D$4:$D$300,"&gt;="&amp;U$1),SUMIF(База!$B$3:$B$305,$A46,База!$G$3:$G$152))</f>
        <v>0</v>
      </c>
      <c r="V46" s="46">
        <f ca="1">IF(COUNTIFS(Распис!$B$4:$B$300,$A46,Распис!$C$4:$C$300,"&lt;="&amp;V$1,Распис!$D$4:$D$300,"&gt;="&amp;V$1)&gt;0,SUMIFS(Распис!$H$4:$H$300,Распис!$B$4:$B$300,$A46,Распис!$C$4:$C$300,"&lt;="&amp;V$1,Распис!$D$4:$D$300,"&gt;="&amp;V$1),SUMIF(База!$B$3:$B$305,$A46,База!$H$3:$H$152))</f>
        <v>0</v>
      </c>
      <c r="W46" s="46">
        <f ca="1">IF(COUNTIFS(Распис!$B$4:$B$300,$A46,Распис!$C$4:$C$300,"&lt;="&amp;W$1,Распис!$D$4:$D$300,"&gt;="&amp;W$1)&gt;0,SUMIFS(Распис!$I$4:$I$300,Распис!$B$4:$B$300,$A46,Распис!$C$4:$C$300,"&lt;="&amp;W$1,Распис!$D$4:$D$300,"&gt;="&amp;W$1),SUMIF(База!$B$3:$B$305,$A46,База!$I$3:$I$152))</f>
        <v>0</v>
      </c>
      <c r="X46" s="46">
        <f ca="1">IF(COUNTIFS(Распис!$B$4:$B$300,$A46,Распис!$C$4:$C$300,"&lt;="&amp;X$1,Распис!$D$4:$D$300,"&gt;="&amp;X$1)&gt;0,SUMIFS(Распис!$J$4:$J$300,Распис!$B$4:$B$300,$A46,Распис!$C$4:$C$300,"&lt;="&amp;X$1,Распис!$D$4:$D$300,"&gt;="&amp;X$1),SUMIF(База!$B$3:$B$305,$A46,База!$J$3:$J$152))</f>
        <v>0</v>
      </c>
      <c r="Y46" s="46">
        <f ca="1">IF(COUNTIFS(Распис!$B$4:$B$300,$A46,Распис!$C$4:$C$300,"&lt;="&amp;Y$1,Распис!$D$4:$D$300,"&gt;="&amp;Y$1)&gt;0,SUMIFS(Распис!$K$4:$K$300,Распис!$B$4:$B$300,$A46,Распис!$C$4:$C$300,"&lt;="&amp;Y$1,Распис!$D$4:$D$300,"&gt;="&amp;Y$1),SUMIF(База!$B$3:$B$305,$A46,База!$K$3:$K$152))</f>
        <v>0</v>
      </c>
      <c r="Z46" s="46" t="s">
        <v>23</v>
      </c>
      <c r="AA46" s="46">
        <f ca="1">IF(COUNTIFS(Распис!$B$4:$B$300,$A46,Распис!$C$4:$C$300,"&lt;="&amp;AA$1,Распис!$D$4:$D$300,"&gt;="&amp;AA$1)&gt;0,SUMIFS(Распис!$F$4:$F$300,Распис!$B$4:$B$300,$A46,Распис!$C$4:$C$300,"&lt;="&amp;AA$1,Распис!$D$4:$D$300,"&gt;="&amp;AA$1),SUMIF(База!$B$3:$B$305,$A46,База!$F$3:$F$152))</f>
        <v>0</v>
      </c>
      <c r="AB46" s="46">
        <f ca="1">IF(COUNTIFS(Распис!$B$4:$B$300,$A46,Распис!$C$4:$C$300,"&lt;="&amp;AB$1,Распис!$D$4:$D$300,"&gt;="&amp;AB$1)&gt;0,SUMIFS(Распис!$G$4:$G$300,Распис!$B$4:$B$300,$A46,Распис!$C$4:$C$300,"&lt;="&amp;AB$1,Распис!$D$4:$D$300,"&gt;="&amp;AB$1),SUMIF(База!$B$3:$B$305,$A46,База!$G$3:$G$152))</f>
        <v>0</v>
      </c>
      <c r="AC46" s="46">
        <f ca="1">IF(COUNTIFS(Распис!$B$4:$B$300,$A46,Распис!$C$4:$C$300,"&lt;="&amp;AC$1,Распис!$D$4:$D$300,"&gt;="&amp;AC$1)&gt;0,SUMIFS(Распис!$H$4:$H$300,Распис!$B$4:$B$300,$A46,Распис!$C$4:$C$300,"&lt;="&amp;AC$1,Распис!$D$4:$D$300,"&gt;="&amp;AC$1),SUMIF(База!$B$3:$B$305,$A46,База!$H$3:$H$152))</f>
        <v>0</v>
      </c>
      <c r="AD46" s="47"/>
      <c r="AE46" s="47"/>
      <c r="AF46" s="47"/>
      <c r="AG46" s="47">
        <f t="shared" ca="1" si="2"/>
        <v>0</v>
      </c>
      <c r="AH46" s="46">
        <f ca="1">AG46-SUMIFS(Распред!$G$4:$G$300,Распред!$B$4:$B$300,"февраль",Распред!$F$4:$F$300,A46)</f>
        <v>0</v>
      </c>
      <c r="AI46" s="46">
        <f ca="1">AH46+(COUNTIF(B46:AF46,"КД")+SUMIFS(Распред!$AH$4:$AH$300,Распред!$F$4:$F$300,A46,Распред!$B$4:$B$300,"февраль"))*4</f>
        <v>0</v>
      </c>
      <c r="AJ46" s="46">
        <f t="shared" ca="1" si="3"/>
        <v>0</v>
      </c>
      <c r="AK46" s="46">
        <f t="shared" ca="1" si="4"/>
        <v>0</v>
      </c>
      <c r="AL46" s="46">
        <f>SUMIFS(Распред!$K$4:$K$300,Распред!$B$4:$B$300,"февраль",Распред!$J$4:$J$300,A46)+SUMIFS(Распред!$M$4:$M$300,Распред!$B$4:$B$300,"февраль",Распред!$L$4:$L$300,A46)+SUMIFS(Распред!$O$4:$O$300,Распред!$B$4:$B$300,"февраль",Распред!$N$4:$N$300,A46)+SUMIFS(Распред!$Q$4:$Q$300,Распред!$B$4:$B$300,"февраль",Распред!$P$4:$P$300,A46)+SUMIFS(Распред!$S$4:$S$300,Распред!$B$4:$B$300,"февраль",Распред!$R$4:$R$300,A46)+SUMIFS(Распред!$U$4:$U$300,Распред!$B$4:$B$300,"февраль",Распред!$T$4:$T$300,A46)+SUMIFS(Распред!$W$4:$W$300,Распред!$B$4:$B$300,"февраль",Распред!$V$4:$V$300,A46)+SUMIFS(Распред!$Y$4:$Y$300,Распред!$B$4:$B$300,"февраль",Распред!$X$4:$X$300,A46)+SUMIFS(Распред!$AA$4:$AA$300,Распред!$B$4:$B$300,"февраль",Распред!$Z$4:$Z$300,A46)+SUMIFS(Распред!$AC$4:$AC$300,Распред!$B$4:$B$300,"февраль",Распред!$AB$4:$AB$300,A46)</f>
        <v>0</v>
      </c>
      <c r="AM46" s="46">
        <f t="shared" ca="1" si="5"/>
        <v>0</v>
      </c>
      <c r="AN46" s="46">
        <f t="shared" ca="1" si="9"/>
        <v>0</v>
      </c>
      <c r="AO46" s="46">
        <f t="shared" ca="1" si="6"/>
        <v>0</v>
      </c>
      <c r="AP46" s="46">
        <f>январь!AP46</f>
        <v>0</v>
      </c>
      <c r="AQ46" s="46">
        <f t="shared" ca="1" si="7"/>
        <v>0</v>
      </c>
      <c r="AR46" s="47"/>
      <c r="AS46" s="47">
        <f t="shared" ca="1" si="8"/>
        <v>0</v>
      </c>
      <c r="AT46" s="47"/>
      <c r="AU46" s="47"/>
      <c r="AV46" s="47"/>
      <c r="AW46" s="47"/>
      <c r="AX46" s="47"/>
      <c r="AY46" s="47"/>
      <c r="AZ46" s="184"/>
      <c r="BA46" s="184"/>
    </row>
    <row r="47" spans="1:53" x14ac:dyDescent="0.25">
      <c r="A47" s="47">
        <f>База!B47</f>
        <v>0</v>
      </c>
      <c r="B47" s="46">
        <f ca="1">IF(COUNTIFS(Распис!$B$4:$B$300,$A47,Распис!$C$4:$C$300,"&lt;="&amp;B$1,Распис!$D$4:$D$300,"&gt;="&amp;B$1)&gt;0,SUMIFS(Распис!$I$4:$I$300,Распис!$B$4:$B$300,$A47,Распис!$C$4:$C$300,"&lt;="&amp;B$1,Распис!$D$4:$D$300,"&gt;="&amp;B$1),SUMIF(База!$B$3:$B$305,$A47,База!$I$3:$I$152))</f>
        <v>0</v>
      </c>
      <c r="C47" s="46">
        <f ca="1">IF(COUNTIFS(Распис!$B$4:$B$300,$A47,Распис!$C$4:$C$300,"&lt;="&amp;C$1,Распис!$D$4:$D$300,"&gt;="&amp;C$1)&gt;0,SUMIFS(Распис!$J$4:$J$300,Распис!$B$4:$B$300,$A47,Распис!$C$4:$C$300,"&lt;="&amp;C$1,Распис!$D$4:$D$300,"&gt;="&amp;C$1),SUMIF(База!$B$3:$B$305,$A47,База!$J$3:$J$152))</f>
        <v>0</v>
      </c>
      <c r="D47" s="46">
        <f ca="1">IF(COUNTIFS(Распис!$B$4:$B$300,$A47,Распис!$C$4:$C$300,"&lt;="&amp;D$1,Распис!$D$4:$D$300,"&gt;="&amp;D$1)&gt;0,SUMIFS(Распис!$K$4:$K$300,Распис!$B$4:$B$300,$A47,Распис!$C$4:$C$300,"&lt;="&amp;D$1,Распис!$D$4:$D$300,"&gt;="&amp;D$1),SUMIF(База!$B$3:$B$305,$A47,База!$K$3:$K$152))</f>
        <v>0</v>
      </c>
      <c r="E47" s="46" t="s">
        <v>23</v>
      </c>
      <c r="F47" s="46">
        <f ca="1">IF(COUNTIFS(Распис!$B$4:$B$300,$A47,Распис!$C$4:$C$300,"&lt;="&amp;F$1,Распис!$D$4:$D$300,"&gt;="&amp;F$1)&gt;0,SUMIFS(Распис!$F$4:$F$300,Распис!$B$4:$B$300,$A47,Распис!$C$4:$C$300,"&lt;="&amp;F$1,Распис!$D$4:$D$300,"&gt;="&amp;F$1),SUMIF(База!$B$3:$B$305,$A47,База!$F$3:$F$152))</f>
        <v>0</v>
      </c>
      <c r="G47" s="46">
        <f ca="1">IF(COUNTIFS(Распис!$B$4:$B$300,$A47,Распис!$C$4:$C$300,"&lt;="&amp;G$1,Распис!$D$4:$D$300,"&gt;="&amp;G$1)&gt;0,SUMIFS(Распис!$G$4:$G$300,Распис!$B$4:$B$300,$A47,Распис!$C$4:$C$300,"&lt;="&amp;G$1,Распис!$D$4:$D$300,"&gt;="&amp;G$1),SUMIF(База!$B$3:$B$305,$A47,База!$G$3:$G$152))</f>
        <v>0</v>
      </c>
      <c r="H47" s="46">
        <f ca="1">IF(COUNTIFS(Распис!$B$4:$B$300,$A47,Распис!$C$4:$C$300,"&lt;="&amp;H$1,Распис!$D$4:$D$300,"&gt;="&amp;H$1)&gt;0,SUMIFS(Распис!$H$4:$H$300,Распис!$B$4:$B$300,$A47,Распис!$C$4:$C$300,"&lt;="&amp;H$1,Распис!$D$4:$D$300,"&gt;="&amp;H$1),SUMIF(База!$B$3:$B$305,$A47,База!$H$3:$H$152))</f>
        <v>0</v>
      </c>
      <c r="I47" s="46">
        <f ca="1">IF(COUNTIFS(Распис!$B$4:$B$300,$A47,Распис!$C$4:$C$300,"&lt;="&amp;I$1,Распис!$D$4:$D$300,"&gt;="&amp;I$1)&gt;0,SUMIFS(Распис!$I$4:$I$300,Распис!$B$4:$B$300,$A47,Распис!$C$4:$C$300,"&lt;="&amp;I$1,Распис!$D$4:$D$300,"&gt;="&amp;I$1),SUMIF(База!$B$3:$B$305,$A47,База!$I$3:$I$152))</f>
        <v>0</v>
      </c>
      <c r="J47" s="46">
        <f ca="1">IF(COUNTIFS(Распис!$B$4:$B$300,$A47,Распис!$C$4:$C$300,"&lt;="&amp;J$1,Распис!$D$4:$D$300,"&gt;="&amp;J$1)&gt;0,SUMIFS(Распис!$J$4:$J$300,Распис!$B$4:$B$300,$A47,Распис!$C$4:$C$300,"&lt;="&amp;J$1,Распис!$D$4:$D$300,"&gt;="&amp;J$1),SUMIF(База!$B$3:$B$305,$A47,База!$J$3:$J$152))</f>
        <v>0</v>
      </c>
      <c r="K47" s="46">
        <f ca="1">IF(COUNTIFS(Распис!$B$4:$B$300,$A47,Распис!$C$4:$C$300,"&lt;="&amp;K$1,Распис!$D$4:$D$300,"&gt;="&amp;K$1)&gt;0,SUMIFS(Распис!$K$4:$K$300,Распис!$B$4:$B$300,$A47,Распис!$C$4:$C$300,"&lt;="&amp;K$1,Распис!$D$4:$D$300,"&gt;="&amp;K$1),SUMIF(База!$B$3:$B$305,$A47,База!$K$3:$K$152))</f>
        <v>0</v>
      </c>
      <c r="L47" s="46" t="s">
        <v>23</v>
      </c>
      <c r="M47" s="46">
        <f ca="1">IF(COUNTIFS(Распис!$B$4:$B$300,$A47,Распис!$C$4:$C$300,"&lt;="&amp;M$1,Распис!$D$4:$D$300,"&gt;="&amp;M$1)&gt;0,SUMIFS(Распис!$F$4:$F$300,Распис!$B$4:$B$300,$A47,Распис!$C$4:$C$300,"&lt;="&amp;M$1,Распис!$D$4:$D$300,"&gt;="&amp;M$1),SUMIF(База!$B$3:$B$305,$A47,База!$F$3:$F$152))</f>
        <v>0</v>
      </c>
      <c r="N47" s="46">
        <f ca="1">IF(COUNTIFS(Распис!$B$4:$B$300,$A47,Распис!$C$4:$C$300,"&lt;="&amp;N$1,Распис!$D$4:$D$300,"&gt;="&amp;N$1)&gt;0,SUMIFS(Распис!$G$4:$G$300,Распис!$B$4:$B$300,$A47,Распис!$C$4:$C$300,"&lt;="&amp;N$1,Распис!$D$4:$D$300,"&gt;="&amp;N$1),SUMIF(База!$B$3:$B$305,$A47,База!$G$3:$G$152))</f>
        <v>0</v>
      </c>
      <c r="O47" s="46">
        <f ca="1">IF(COUNTIFS(Распис!$B$4:$B$300,$A47,Распис!$C$4:$C$300,"&lt;="&amp;O$1,Распис!$D$4:$D$300,"&gt;="&amp;O$1)&gt;0,SUMIFS(Распис!$H$4:$H$300,Распис!$B$4:$B$300,$A47,Распис!$C$4:$C$300,"&lt;="&amp;O$1,Распис!$D$4:$D$300,"&gt;="&amp;O$1),SUMIF(База!$B$3:$B$305,$A47,База!$H$3:$H$152))</f>
        <v>0</v>
      </c>
      <c r="P47" s="46">
        <f ca="1">IF(COUNTIFS(Распис!$B$4:$B$300,$A47,Распис!$C$4:$C$300,"&lt;="&amp;P$1,Распис!$D$4:$D$300,"&gt;="&amp;P$1)&gt;0,SUMIFS(Распис!$I$4:$I$300,Распис!$B$4:$B$300,$A47,Распис!$C$4:$C$300,"&lt;="&amp;P$1,Распис!$D$4:$D$300,"&gt;="&amp;P$1),SUMIF(База!$B$3:$B$305,$A47,База!$I$3:$I$152))</f>
        <v>0</v>
      </c>
      <c r="Q47" s="46">
        <f ca="1">IF(COUNTIFS(Распис!$B$4:$B$300,$A47,Распис!$C$4:$C$300,"&lt;="&amp;Q$1,Распис!$D$4:$D$300,"&gt;="&amp;Q$1)&gt;0,SUMIFS(Распис!$J$4:$J$300,Распис!$B$4:$B$300,$A47,Распис!$C$4:$C$300,"&lt;="&amp;Q$1,Распис!$D$4:$D$300,"&gt;="&amp;Q$1),SUMIF(База!$B$3:$B$305,$A47,База!$J$3:$J$152))</f>
        <v>0</v>
      </c>
      <c r="R47" s="46">
        <f ca="1">IF(COUNTIFS(Распис!$B$4:$B$300,$A47,Распис!$C$4:$C$300,"&lt;="&amp;R$1,Распис!$D$4:$D$300,"&gt;="&amp;R$1)&gt;0,SUMIFS(Распис!$K$4:$K$300,Распис!$B$4:$B$300,$A47,Распис!$C$4:$C$300,"&lt;="&amp;R$1,Распис!$D$4:$D$300,"&gt;="&amp;R$1),SUMIF(База!$B$3:$B$305,$A47,База!$K$3:$K$152))</f>
        <v>0</v>
      </c>
      <c r="S47" s="46" t="s">
        <v>23</v>
      </c>
      <c r="T47" s="46">
        <f ca="1">IF(COUNTIFS(Распис!$B$4:$B$300,$A47,Распис!$C$4:$C$300,"&lt;="&amp;T$1,Распис!$D$4:$D$300,"&gt;="&amp;T$1)&gt;0,SUMIFS(Распис!$F$4:$F$300,Распис!$B$4:$B$300,$A47,Распис!$C$4:$C$300,"&lt;="&amp;T$1,Распис!$D$4:$D$300,"&gt;="&amp;T$1),SUMIF(База!$B$3:$B$305,$A47,База!$F$3:$F$152))</f>
        <v>0</v>
      </c>
      <c r="U47" s="46">
        <f ca="1">IF(COUNTIFS(Распис!$B$4:$B$300,$A47,Распис!$C$4:$C$300,"&lt;="&amp;U$1,Распис!$D$4:$D$300,"&gt;="&amp;U$1)&gt;0,SUMIFS(Распис!$G$4:$G$300,Распис!$B$4:$B$300,$A47,Распис!$C$4:$C$300,"&lt;="&amp;U$1,Распис!$D$4:$D$300,"&gt;="&amp;U$1),SUMIF(База!$B$3:$B$305,$A47,База!$G$3:$G$152))</f>
        <v>0</v>
      </c>
      <c r="V47" s="46">
        <f ca="1">IF(COUNTIFS(Распис!$B$4:$B$300,$A47,Распис!$C$4:$C$300,"&lt;="&amp;V$1,Распис!$D$4:$D$300,"&gt;="&amp;V$1)&gt;0,SUMIFS(Распис!$H$4:$H$300,Распис!$B$4:$B$300,$A47,Распис!$C$4:$C$300,"&lt;="&amp;V$1,Распис!$D$4:$D$300,"&gt;="&amp;V$1),SUMIF(База!$B$3:$B$305,$A47,База!$H$3:$H$152))</f>
        <v>0</v>
      </c>
      <c r="W47" s="46">
        <f ca="1">IF(COUNTIFS(Распис!$B$4:$B$300,$A47,Распис!$C$4:$C$300,"&lt;="&amp;W$1,Распис!$D$4:$D$300,"&gt;="&amp;W$1)&gt;0,SUMIFS(Распис!$I$4:$I$300,Распис!$B$4:$B$300,$A47,Распис!$C$4:$C$300,"&lt;="&amp;W$1,Распис!$D$4:$D$300,"&gt;="&amp;W$1),SUMIF(База!$B$3:$B$305,$A47,База!$I$3:$I$152))</f>
        <v>0</v>
      </c>
      <c r="X47" s="46">
        <f ca="1">IF(COUNTIFS(Распис!$B$4:$B$300,$A47,Распис!$C$4:$C$300,"&lt;="&amp;X$1,Распис!$D$4:$D$300,"&gt;="&amp;X$1)&gt;0,SUMIFS(Распис!$J$4:$J$300,Распис!$B$4:$B$300,$A47,Распис!$C$4:$C$300,"&lt;="&amp;X$1,Распис!$D$4:$D$300,"&gt;="&amp;X$1),SUMIF(База!$B$3:$B$305,$A47,База!$J$3:$J$152))</f>
        <v>0</v>
      </c>
      <c r="Y47" s="46">
        <f ca="1">IF(COUNTIFS(Распис!$B$4:$B$300,$A47,Распис!$C$4:$C$300,"&lt;="&amp;Y$1,Распис!$D$4:$D$300,"&gt;="&amp;Y$1)&gt;0,SUMIFS(Распис!$K$4:$K$300,Распис!$B$4:$B$300,$A47,Распис!$C$4:$C$300,"&lt;="&amp;Y$1,Распис!$D$4:$D$300,"&gt;="&amp;Y$1),SUMIF(База!$B$3:$B$305,$A47,База!$K$3:$K$152))</f>
        <v>0</v>
      </c>
      <c r="Z47" s="46" t="s">
        <v>23</v>
      </c>
      <c r="AA47" s="46">
        <f ca="1">IF(COUNTIFS(Распис!$B$4:$B$300,$A47,Распис!$C$4:$C$300,"&lt;="&amp;AA$1,Распис!$D$4:$D$300,"&gt;="&amp;AA$1)&gt;0,SUMIFS(Распис!$F$4:$F$300,Распис!$B$4:$B$300,$A47,Распис!$C$4:$C$300,"&lt;="&amp;AA$1,Распис!$D$4:$D$300,"&gt;="&amp;AA$1),SUMIF(База!$B$3:$B$305,$A47,База!$F$3:$F$152))</f>
        <v>0</v>
      </c>
      <c r="AB47" s="46">
        <f ca="1">IF(COUNTIFS(Распис!$B$4:$B$300,$A47,Распис!$C$4:$C$300,"&lt;="&amp;AB$1,Распис!$D$4:$D$300,"&gt;="&amp;AB$1)&gt;0,SUMIFS(Распис!$G$4:$G$300,Распис!$B$4:$B$300,$A47,Распис!$C$4:$C$300,"&lt;="&amp;AB$1,Распис!$D$4:$D$300,"&gt;="&amp;AB$1),SUMIF(База!$B$3:$B$305,$A47,База!$G$3:$G$152))</f>
        <v>0</v>
      </c>
      <c r="AC47" s="46">
        <f ca="1">IF(COUNTIFS(Распис!$B$4:$B$300,$A47,Распис!$C$4:$C$300,"&lt;="&amp;AC$1,Распис!$D$4:$D$300,"&gt;="&amp;AC$1)&gt;0,SUMIFS(Распис!$H$4:$H$300,Распис!$B$4:$B$300,$A47,Распис!$C$4:$C$300,"&lt;="&amp;AC$1,Распис!$D$4:$D$300,"&gt;="&amp;AC$1),SUMIF(База!$B$3:$B$305,$A47,База!$H$3:$H$152))</f>
        <v>0</v>
      </c>
      <c r="AD47" s="47"/>
      <c r="AE47" s="47"/>
      <c r="AF47" s="47"/>
      <c r="AG47" s="47">
        <f t="shared" ca="1" si="2"/>
        <v>0</v>
      </c>
      <c r="AH47" s="46">
        <f ca="1">AG47-SUMIFS(Распред!$G$4:$G$300,Распред!$B$4:$B$300,"февраль",Распред!$F$4:$F$300,A47)</f>
        <v>0</v>
      </c>
      <c r="AI47" s="46">
        <f ca="1">AH47+(COUNTIF(B47:AF47,"КД")+SUMIFS(Распред!$AH$4:$AH$300,Распред!$F$4:$F$300,A47,Распред!$B$4:$B$300,"февраль"))*4</f>
        <v>0</v>
      </c>
      <c r="AJ47" s="46">
        <f t="shared" ca="1" si="3"/>
        <v>0</v>
      </c>
      <c r="AK47" s="46">
        <f t="shared" ca="1" si="4"/>
        <v>0</v>
      </c>
      <c r="AL47" s="46">
        <f>SUMIFS(Распред!$K$4:$K$300,Распред!$B$4:$B$300,"февраль",Распред!$J$4:$J$300,A47)+SUMIFS(Распред!$M$4:$M$300,Распред!$B$4:$B$300,"февраль",Распред!$L$4:$L$300,A47)+SUMIFS(Распред!$O$4:$O$300,Распред!$B$4:$B$300,"февраль",Распред!$N$4:$N$300,A47)+SUMIFS(Распред!$Q$4:$Q$300,Распред!$B$4:$B$300,"февраль",Распред!$P$4:$P$300,A47)+SUMIFS(Распред!$S$4:$S$300,Распред!$B$4:$B$300,"февраль",Распред!$R$4:$R$300,A47)+SUMIFS(Распред!$U$4:$U$300,Распред!$B$4:$B$300,"февраль",Распред!$T$4:$T$300,A47)+SUMIFS(Распред!$W$4:$W$300,Распред!$B$4:$B$300,"февраль",Распред!$V$4:$V$300,A47)+SUMIFS(Распред!$Y$4:$Y$300,Распред!$B$4:$B$300,"февраль",Распред!$X$4:$X$300,A47)+SUMIFS(Распред!$AA$4:$AA$300,Распред!$B$4:$B$300,"февраль",Распред!$Z$4:$Z$300,A47)+SUMIFS(Распред!$AC$4:$AC$300,Распред!$B$4:$B$300,"февраль",Распред!$AB$4:$AB$300,A47)</f>
        <v>0</v>
      </c>
      <c r="AM47" s="46">
        <f t="shared" ca="1" si="5"/>
        <v>0</v>
      </c>
      <c r="AN47" s="46">
        <f t="shared" ca="1" si="9"/>
        <v>0</v>
      </c>
      <c r="AO47" s="46">
        <f t="shared" ca="1" si="6"/>
        <v>0</v>
      </c>
      <c r="AP47" s="46">
        <f>январь!AP47</f>
        <v>0</v>
      </c>
      <c r="AQ47" s="46">
        <f t="shared" ca="1" si="7"/>
        <v>0</v>
      </c>
      <c r="AR47" s="47"/>
      <c r="AS47" s="47">
        <f t="shared" ca="1" si="8"/>
        <v>0</v>
      </c>
      <c r="AT47" s="47"/>
      <c r="AU47" s="47"/>
      <c r="AV47" s="47"/>
      <c r="AW47" s="47"/>
      <c r="AX47" s="47"/>
      <c r="AY47" s="47"/>
      <c r="AZ47" s="184"/>
      <c r="BA47" s="184"/>
    </row>
    <row r="48" spans="1:53" s="12" customFormat="1" x14ac:dyDescent="0.25">
      <c r="A48" s="190">
        <f>База!B48</f>
        <v>0</v>
      </c>
      <c r="B48" s="191">
        <f ca="1">IF(COUNTIFS(Распис!$B$4:$B$300,$A48,Распис!$C$4:$C$300,"&lt;="&amp;B$1,Распис!$D$4:$D$300,"&gt;="&amp;B$1)&gt;0,SUMIFS(Распис!$I$4:$I$300,Распис!$B$4:$B$300,$A48,Распис!$C$4:$C$300,"&lt;="&amp;B$1,Распис!$D$4:$D$300,"&gt;="&amp;B$1),SUMIF(База!$B$3:$B$305,$A48,База!$I$3:$I$152))</f>
        <v>0</v>
      </c>
      <c r="C48" s="191">
        <f ca="1">IF(COUNTIFS(Распис!$B$4:$B$300,$A48,Распис!$C$4:$C$300,"&lt;="&amp;C$1,Распис!$D$4:$D$300,"&gt;="&amp;C$1)&gt;0,SUMIFS(Распис!$J$4:$J$300,Распис!$B$4:$B$300,$A48,Распис!$C$4:$C$300,"&lt;="&amp;C$1,Распис!$D$4:$D$300,"&gt;="&amp;C$1),SUMIF(База!$B$3:$B$305,$A48,База!$J$3:$J$152))</f>
        <v>0</v>
      </c>
      <c r="D48" s="191">
        <f ca="1">IF(COUNTIFS(Распис!$B$4:$B$300,$A48,Распис!$C$4:$C$300,"&lt;="&amp;D$1,Распис!$D$4:$D$300,"&gt;="&amp;D$1)&gt;0,SUMIFS(Распис!$K$4:$K$300,Распис!$B$4:$B$300,$A48,Распис!$C$4:$C$300,"&lt;="&amp;D$1,Распис!$D$4:$D$300,"&gt;="&amp;D$1),SUMIF(База!$B$3:$B$305,$A48,База!$K$3:$K$152))</f>
        <v>0</v>
      </c>
      <c r="E48" s="191" t="s">
        <v>23</v>
      </c>
      <c r="F48" s="191">
        <f ca="1">IF(COUNTIFS(Распис!$B$4:$B$300,$A48,Распис!$C$4:$C$300,"&lt;="&amp;F$1,Распис!$D$4:$D$300,"&gt;="&amp;F$1)&gt;0,SUMIFS(Распис!$F$4:$F$300,Распис!$B$4:$B$300,$A48,Распис!$C$4:$C$300,"&lt;="&amp;F$1,Распис!$D$4:$D$300,"&gt;="&amp;F$1),SUMIF(База!$B$3:$B$305,$A48,База!$F$3:$F$152))</f>
        <v>0</v>
      </c>
      <c r="G48" s="191">
        <f ca="1">IF(COUNTIFS(Распис!$B$4:$B$300,$A48,Распис!$C$4:$C$300,"&lt;="&amp;G$1,Распис!$D$4:$D$300,"&gt;="&amp;G$1)&gt;0,SUMIFS(Распис!$G$4:$G$300,Распис!$B$4:$B$300,$A48,Распис!$C$4:$C$300,"&lt;="&amp;G$1,Распис!$D$4:$D$300,"&gt;="&amp;G$1),SUMIF(База!$B$3:$B$305,$A48,База!$G$3:$G$152))</f>
        <v>0</v>
      </c>
      <c r="H48" s="191">
        <f ca="1">IF(COUNTIFS(Распис!$B$4:$B$300,$A48,Распис!$C$4:$C$300,"&lt;="&amp;H$1,Распис!$D$4:$D$300,"&gt;="&amp;H$1)&gt;0,SUMIFS(Распис!$H$4:$H$300,Распис!$B$4:$B$300,$A48,Распис!$C$4:$C$300,"&lt;="&amp;H$1,Распис!$D$4:$D$300,"&gt;="&amp;H$1),SUMIF(База!$B$3:$B$305,$A48,База!$H$3:$H$152))</f>
        <v>0</v>
      </c>
      <c r="I48" s="191">
        <f ca="1">IF(COUNTIFS(Распис!$B$4:$B$300,$A48,Распис!$C$4:$C$300,"&lt;="&amp;I$1,Распис!$D$4:$D$300,"&gt;="&amp;I$1)&gt;0,SUMIFS(Распис!$I$4:$I$300,Распис!$B$4:$B$300,$A48,Распис!$C$4:$C$300,"&lt;="&amp;I$1,Распис!$D$4:$D$300,"&gt;="&amp;I$1),SUMIF(База!$B$3:$B$305,$A48,База!$I$3:$I$152))</f>
        <v>0</v>
      </c>
      <c r="J48" s="191">
        <f ca="1">IF(COUNTIFS(Распис!$B$4:$B$300,$A48,Распис!$C$4:$C$300,"&lt;="&amp;J$1,Распис!$D$4:$D$300,"&gt;="&amp;J$1)&gt;0,SUMIFS(Распис!$J$4:$J$300,Распис!$B$4:$B$300,$A48,Распис!$C$4:$C$300,"&lt;="&amp;J$1,Распис!$D$4:$D$300,"&gt;="&amp;J$1),SUMIF(База!$B$3:$B$305,$A48,База!$J$3:$J$152))</f>
        <v>0</v>
      </c>
      <c r="K48" s="191">
        <f ca="1">IF(COUNTIFS(Распис!$B$4:$B$300,$A48,Распис!$C$4:$C$300,"&lt;="&amp;K$1,Распис!$D$4:$D$300,"&gt;="&amp;K$1)&gt;0,SUMIFS(Распис!$K$4:$K$300,Распис!$B$4:$B$300,$A48,Распис!$C$4:$C$300,"&lt;="&amp;K$1,Распис!$D$4:$D$300,"&gt;="&amp;K$1),SUMIF(База!$B$3:$B$305,$A48,База!$K$3:$K$152))</f>
        <v>0</v>
      </c>
      <c r="L48" s="191" t="s">
        <v>23</v>
      </c>
      <c r="M48" s="191">
        <f ca="1">IF(COUNTIFS(Распис!$B$4:$B$300,$A48,Распис!$C$4:$C$300,"&lt;="&amp;M$1,Распис!$D$4:$D$300,"&gt;="&amp;M$1)&gt;0,SUMIFS(Распис!$F$4:$F$300,Распис!$B$4:$B$300,$A48,Распис!$C$4:$C$300,"&lt;="&amp;M$1,Распис!$D$4:$D$300,"&gt;="&amp;M$1),SUMIF(База!$B$3:$B$305,$A48,База!$F$3:$F$152))</f>
        <v>0</v>
      </c>
      <c r="N48" s="191">
        <f ca="1">IF(COUNTIFS(Распис!$B$4:$B$300,$A48,Распис!$C$4:$C$300,"&lt;="&amp;N$1,Распис!$D$4:$D$300,"&gt;="&amp;N$1)&gt;0,SUMIFS(Распис!$G$4:$G$300,Распис!$B$4:$B$300,$A48,Распис!$C$4:$C$300,"&lt;="&amp;N$1,Распис!$D$4:$D$300,"&gt;="&amp;N$1),SUMIF(База!$B$3:$B$305,$A48,База!$G$3:$G$152))</f>
        <v>0</v>
      </c>
      <c r="O48" s="191">
        <f ca="1">IF(COUNTIFS(Распис!$B$4:$B$300,$A48,Распис!$C$4:$C$300,"&lt;="&amp;O$1,Распис!$D$4:$D$300,"&gt;="&amp;O$1)&gt;0,SUMIFS(Распис!$H$4:$H$300,Распис!$B$4:$B$300,$A48,Распис!$C$4:$C$300,"&lt;="&amp;O$1,Распис!$D$4:$D$300,"&gt;="&amp;O$1),SUMIF(База!$B$3:$B$305,$A48,База!$H$3:$H$152))</f>
        <v>0</v>
      </c>
      <c r="P48" s="191">
        <f ca="1">IF(COUNTIFS(Распис!$B$4:$B$300,$A48,Распис!$C$4:$C$300,"&lt;="&amp;P$1,Распис!$D$4:$D$300,"&gt;="&amp;P$1)&gt;0,SUMIFS(Распис!$I$4:$I$300,Распис!$B$4:$B$300,$A48,Распис!$C$4:$C$300,"&lt;="&amp;P$1,Распис!$D$4:$D$300,"&gt;="&amp;P$1),SUMIF(База!$B$3:$B$305,$A48,База!$I$3:$I$152))</f>
        <v>0</v>
      </c>
      <c r="Q48" s="191">
        <f ca="1">IF(COUNTIFS(Распис!$B$4:$B$300,$A48,Распис!$C$4:$C$300,"&lt;="&amp;Q$1,Распис!$D$4:$D$300,"&gt;="&amp;Q$1)&gt;0,SUMIFS(Распис!$J$4:$J$300,Распис!$B$4:$B$300,$A48,Распис!$C$4:$C$300,"&lt;="&amp;Q$1,Распис!$D$4:$D$300,"&gt;="&amp;Q$1),SUMIF(База!$B$3:$B$305,$A48,База!$J$3:$J$152))</f>
        <v>0</v>
      </c>
      <c r="R48" s="191">
        <f ca="1">IF(COUNTIFS(Распис!$B$4:$B$300,$A48,Распис!$C$4:$C$300,"&lt;="&amp;R$1,Распис!$D$4:$D$300,"&gt;="&amp;R$1)&gt;0,SUMIFS(Распис!$K$4:$K$300,Распис!$B$4:$B$300,$A48,Распис!$C$4:$C$300,"&lt;="&amp;R$1,Распис!$D$4:$D$300,"&gt;="&amp;R$1),SUMIF(База!$B$3:$B$305,$A48,База!$K$3:$K$152))</f>
        <v>0</v>
      </c>
      <c r="S48" s="191" t="s">
        <v>23</v>
      </c>
      <c r="T48" s="191">
        <f ca="1">IF(COUNTIFS(Распис!$B$4:$B$300,$A48,Распис!$C$4:$C$300,"&lt;="&amp;T$1,Распис!$D$4:$D$300,"&gt;="&amp;T$1)&gt;0,SUMIFS(Распис!$F$4:$F$300,Распис!$B$4:$B$300,$A48,Распис!$C$4:$C$300,"&lt;="&amp;T$1,Распис!$D$4:$D$300,"&gt;="&amp;T$1),SUMIF(База!$B$3:$B$305,$A48,База!$F$3:$F$152))</f>
        <v>0</v>
      </c>
      <c r="U48" s="191">
        <f ca="1">IF(COUNTIFS(Распис!$B$4:$B$300,$A48,Распис!$C$4:$C$300,"&lt;="&amp;U$1,Распис!$D$4:$D$300,"&gt;="&amp;U$1)&gt;0,SUMIFS(Распис!$G$4:$G$300,Распис!$B$4:$B$300,$A48,Распис!$C$4:$C$300,"&lt;="&amp;U$1,Распис!$D$4:$D$300,"&gt;="&amp;U$1),SUMIF(База!$B$3:$B$305,$A48,База!$G$3:$G$152))</f>
        <v>0</v>
      </c>
      <c r="V48" s="191">
        <f ca="1">IF(COUNTIFS(Распис!$B$4:$B$300,$A48,Распис!$C$4:$C$300,"&lt;="&amp;V$1,Распис!$D$4:$D$300,"&gt;="&amp;V$1)&gt;0,SUMIFS(Распис!$H$4:$H$300,Распис!$B$4:$B$300,$A48,Распис!$C$4:$C$300,"&lt;="&amp;V$1,Распис!$D$4:$D$300,"&gt;="&amp;V$1),SUMIF(База!$B$3:$B$305,$A48,База!$H$3:$H$152))</f>
        <v>0</v>
      </c>
      <c r="W48" s="191">
        <f ca="1">IF(COUNTIFS(Распис!$B$4:$B$300,$A48,Распис!$C$4:$C$300,"&lt;="&amp;W$1,Распис!$D$4:$D$300,"&gt;="&amp;W$1)&gt;0,SUMIFS(Распис!$I$4:$I$300,Распис!$B$4:$B$300,$A48,Распис!$C$4:$C$300,"&lt;="&amp;W$1,Распис!$D$4:$D$300,"&gt;="&amp;W$1),SUMIF(База!$B$3:$B$305,$A48,База!$I$3:$I$152))</f>
        <v>0</v>
      </c>
      <c r="X48" s="191">
        <f ca="1">IF(COUNTIFS(Распис!$B$4:$B$300,$A48,Распис!$C$4:$C$300,"&lt;="&amp;X$1,Распис!$D$4:$D$300,"&gt;="&amp;X$1)&gt;0,SUMIFS(Распис!$J$4:$J$300,Распис!$B$4:$B$300,$A48,Распис!$C$4:$C$300,"&lt;="&amp;X$1,Распис!$D$4:$D$300,"&gt;="&amp;X$1),SUMIF(База!$B$3:$B$305,$A48,База!$J$3:$J$152))</f>
        <v>0</v>
      </c>
      <c r="Y48" s="191">
        <f ca="1">IF(COUNTIFS(Распис!$B$4:$B$300,$A48,Распис!$C$4:$C$300,"&lt;="&amp;Y$1,Распис!$D$4:$D$300,"&gt;="&amp;Y$1)&gt;0,SUMIFS(Распис!$K$4:$K$300,Распис!$B$4:$B$300,$A48,Распис!$C$4:$C$300,"&lt;="&amp;Y$1,Распис!$D$4:$D$300,"&gt;="&amp;Y$1),SUMIF(База!$B$3:$B$305,$A48,База!$K$3:$K$152))</f>
        <v>0</v>
      </c>
      <c r="Z48" s="191" t="s">
        <v>23</v>
      </c>
      <c r="AA48" s="191">
        <f ca="1">IF(COUNTIFS(Распис!$B$4:$B$300,$A48,Распис!$C$4:$C$300,"&lt;="&amp;AA$1,Распис!$D$4:$D$300,"&gt;="&amp;AA$1)&gt;0,SUMIFS(Распис!$F$4:$F$300,Распис!$B$4:$B$300,$A48,Распис!$C$4:$C$300,"&lt;="&amp;AA$1,Распис!$D$4:$D$300,"&gt;="&amp;AA$1),SUMIF(База!$B$3:$B$305,$A48,База!$F$3:$F$152))</f>
        <v>0</v>
      </c>
      <c r="AB48" s="191">
        <f ca="1">IF(COUNTIFS(Распис!$B$4:$B$300,$A48,Распис!$C$4:$C$300,"&lt;="&amp;AB$1,Распис!$D$4:$D$300,"&gt;="&amp;AB$1)&gt;0,SUMIFS(Распис!$G$4:$G$300,Распис!$B$4:$B$300,$A48,Распис!$C$4:$C$300,"&lt;="&amp;AB$1,Распис!$D$4:$D$300,"&gt;="&amp;AB$1),SUMIF(База!$B$3:$B$305,$A48,База!$G$3:$G$152))</f>
        <v>0</v>
      </c>
      <c r="AC48" s="191">
        <f ca="1">IF(COUNTIFS(Распис!$B$4:$B$300,$A48,Распис!$C$4:$C$300,"&lt;="&amp;AC$1,Распис!$D$4:$D$300,"&gt;="&amp;AC$1)&gt;0,SUMIFS(Распис!$H$4:$H$300,Распис!$B$4:$B$300,$A48,Распис!$C$4:$C$300,"&lt;="&amp;AC$1,Распис!$D$4:$D$300,"&gt;="&amp;AC$1),SUMIF(База!$B$3:$B$305,$A48,База!$H$3:$H$152))</f>
        <v>0</v>
      </c>
      <c r="AD48" s="190"/>
      <c r="AE48" s="190"/>
      <c r="AF48" s="190"/>
      <c r="AG48" s="190">
        <f t="shared" ca="1" si="2"/>
        <v>0</v>
      </c>
      <c r="AH48" s="191">
        <f ca="1">AG48-SUMIFS(Распред!$G$4:$G$300,Распред!$B$4:$B$300,"февраль",Распред!$F$4:$F$300,A48)</f>
        <v>0</v>
      </c>
      <c r="AI48" s="191">
        <f ca="1">AH48+(COUNTIF(B48:AF48,"КД")+SUMIFS(Распред!$AH$4:$AH$300,Распред!$F$4:$F$300,A48,Распред!$B$4:$B$300,"февраль"))*4</f>
        <v>0</v>
      </c>
      <c r="AJ48" s="191">
        <f t="shared" ca="1" si="3"/>
        <v>0</v>
      </c>
      <c r="AK48" s="191">
        <f t="shared" ca="1" si="4"/>
        <v>0</v>
      </c>
      <c r="AL48" s="191">
        <f>SUMIFS(Распред!$K$4:$K$300,Распред!$B$4:$B$300,"февраль",Распред!$J$4:$J$300,A48)+SUMIFS(Распред!$M$4:$M$300,Распред!$B$4:$B$300,"февраль",Распред!$L$4:$L$300,A48)+SUMIFS(Распред!$O$4:$O$300,Распред!$B$4:$B$300,"февраль",Распред!$N$4:$N$300,A48)+SUMIFS(Распред!$Q$4:$Q$300,Распред!$B$4:$B$300,"февраль",Распред!$P$4:$P$300,A48)+SUMIFS(Распред!$S$4:$S$300,Распред!$B$4:$B$300,"февраль",Распред!$R$4:$R$300,A48)+SUMIFS(Распред!$U$4:$U$300,Распред!$B$4:$B$300,"февраль",Распред!$T$4:$T$300,A48)+SUMIFS(Распред!$W$4:$W$300,Распред!$B$4:$B$300,"февраль",Распред!$V$4:$V$300,A48)+SUMIFS(Распред!$Y$4:$Y$300,Распред!$B$4:$B$300,"февраль",Распред!$X$4:$X$300,A48)+SUMIFS(Распред!$AA$4:$AA$300,Распред!$B$4:$B$300,"февраль",Распред!$Z$4:$Z$300,A48)+SUMIFS(Распред!$AC$4:$AC$300,Распред!$B$4:$B$300,"февраль",Распред!$AB$4:$AB$300,A48)</f>
        <v>0</v>
      </c>
      <c r="AM48" s="191">
        <f t="shared" ca="1" si="5"/>
        <v>0</v>
      </c>
      <c r="AN48" s="191">
        <f t="shared" ca="1" si="9"/>
        <v>0</v>
      </c>
      <c r="AO48" s="191">
        <f t="shared" ca="1" si="6"/>
        <v>0</v>
      </c>
      <c r="AP48" s="191">
        <f>январь!AP48</f>
        <v>0</v>
      </c>
      <c r="AQ48" s="191">
        <f ca="1">IF(AM48&gt;24,AP48*30%,0)</f>
        <v>0</v>
      </c>
      <c r="AR48" s="190"/>
      <c r="AS48" s="190">
        <f t="shared" ca="1" si="8"/>
        <v>0</v>
      </c>
      <c r="AT48" s="190" t="str">
        <f>январь!AT48</f>
        <v>Некорректно признана доплата за совмещение, не соответствие с уровнем пед.мастерства</v>
      </c>
      <c r="AU48" s="190"/>
      <c r="AV48" s="190"/>
      <c r="AW48" s="190"/>
      <c r="AX48" s="190"/>
      <c r="AY48" s="190"/>
      <c r="AZ48" s="186"/>
      <c r="BA48" s="186"/>
    </row>
    <row r="49" spans="1:53" x14ac:dyDescent="0.25">
      <c r="A49" s="47">
        <f>База!B49</f>
        <v>0</v>
      </c>
      <c r="B49" s="46">
        <f ca="1">IF(COUNTIFS(Распис!$B$4:$B$300,$A49,Распис!$C$4:$C$300,"&lt;="&amp;B$1,Распис!$D$4:$D$300,"&gt;="&amp;B$1)&gt;0,SUMIFS(Распис!$I$4:$I$300,Распис!$B$4:$B$300,$A49,Распис!$C$4:$C$300,"&lt;="&amp;B$1,Распис!$D$4:$D$300,"&gt;="&amp;B$1),SUMIF(База!$B$3:$B$305,$A49,База!$I$3:$I$152))</f>
        <v>0</v>
      </c>
      <c r="C49" s="46">
        <f ca="1">IF(COUNTIFS(Распис!$B$4:$B$300,$A49,Распис!$C$4:$C$300,"&lt;="&amp;C$1,Распис!$D$4:$D$300,"&gt;="&amp;C$1)&gt;0,SUMIFS(Распис!$J$4:$J$300,Распис!$B$4:$B$300,$A49,Распис!$C$4:$C$300,"&lt;="&amp;C$1,Распис!$D$4:$D$300,"&gt;="&amp;C$1),SUMIF(База!$B$3:$B$305,$A49,База!$J$3:$J$152))</f>
        <v>0</v>
      </c>
      <c r="D49" s="46">
        <f ca="1">IF(COUNTIFS(Распис!$B$4:$B$300,$A49,Распис!$C$4:$C$300,"&lt;="&amp;D$1,Распис!$D$4:$D$300,"&gt;="&amp;D$1)&gt;0,SUMIFS(Распис!$K$4:$K$300,Распис!$B$4:$B$300,$A49,Распис!$C$4:$C$300,"&lt;="&amp;D$1,Распис!$D$4:$D$300,"&gt;="&amp;D$1),SUMIF(База!$B$3:$B$305,$A49,База!$K$3:$K$152))</f>
        <v>0</v>
      </c>
      <c r="E49" s="46" t="s">
        <v>23</v>
      </c>
      <c r="F49" s="46">
        <f ca="1">IF(COUNTIFS(Распис!$B$4:$B$300,$A49,Распис!$C$4:$C$300,"&lt;="&amp;F$1,Распис!$D$4:$D$300,"&gt;="&amp;F$1)&gt;0,SUMIFS(Распис!$F$4:$F$300,Распис!$B$4:$B$300,$A49,Распис!$C$4:$C$300,"&lt;="&amp;F$1,Распис!$D$4:$D$300,"&gt;="&amp;F$1),SUMIF(База!$B$3:$B$305,$A49,База!$F$3:$F$152))</f>
        <v>0</v>
      </c>
      <c r="G49" s="46">
        <f ca="1">IF(COUNTIFS(Распис!$B$4:$B$300,$A49,Распис!$C$4:$C$300,"&lt;="&amp;G$1,Распис!$D$4:$D$300,"&gt;="&amp;G$1)&gt;0,SUMIFS(Распис!$G$4:$G$300,Распис!$B$4:$B$300,$A49,Распис!$C$4:$C$300,"&lt;="&amp;G$1,Распис!$D$4:$D$300,"&gt;="&amp;G$1),SUMIF(База!$B$3:$B$305,$A49,База!$G$3:$G$152))</f>
        <v>0</v>
      </c>
      <c r="H49" s="46">
        <f ca="1">IF(COUNTIFS(Распис!$B$4:$B$300,$A49,Распис!$C$4:$C$300,"&lt;="&amp;H$1,Распис!$D$4:$D$300,"&gt;="&amp;H$1)&gt;0,SUMIFS(Распис!$H$4:$H$300,Распис!$B$4:$B$300,$A49,Распис!$C$4:$C$300,"&lt;="&amp;H$1,Распис!$D$4:$D$300,"&gt;="&amp;H$1),SUMIF(База!$B$3:$B$305,$A49,База!$H$3:$H$152))</f>
        <v>0</v>
      </c>
      <c r="I49" s="46">
        <f ca="1">IF(COUNTIFS(Распис!$B$4:$B$300,$A49,Распис!$C$4:$C$300,"&lt;="&amp;I$1,Распис!$D$4:$D$300,"&gt;="&amp;I$1)&gt;0,SUMIFS(Распис!$I$4:$I$300,Распис!$B$4:$B$300,$A49,Распис!$C$4:$C$300,"&lt;="&amp;I$1,Распис!$D$4:$D$300,"&gt;="&amp;I$1),SUMIF(База!$B$3:$B$305,$A49,База!$I$3:$I$152))</f>
        <v>0</v>
      </c>
      <c r="J49" s="46">
        <f ca="1">IF(COUNTIFS(Распис!$B$4:$B$300,$A49,Распис!$C$4:$C$300,"&lt;="&amp;J$1,Распис!$D$4:$D$300,"&gt;="&amp;J$1)&gt;0,SUMIFS(Распис!$J$4:$J$300,Распис!$B$4:$B$300,$A49,Распис!$C$4:$C$300,"&lt;="&amp;J$1,Распис!$D$4:$D$300,"&gt;="&amp;J$1),SUMIF(База!$B$3:$B$305,$A49,База!$J$3:$J$152))</f>
        <v>0</v>
      </c>
      <c r="K49" s="46">
        <f ca="1">IF(COUNTIFS(Распис!$B$4:$B$300,$A49,Распис!$C$4:$C$300,"&lt;="&amp;K$1,Распис!$D$4:$D$300,"&gt;="&amp;K$1)&gt;0,SUMIFS(Распис!$K$4:$K$300,Распис!$B$4:$B$300,$A49,Распис!$C$4:$C$300,"&lt;="&amp;K$1,Распис!$D$4:$D$300,"&gt;="&amp;K$1),SUMIF(База!$B$3:$B$305,$A49,База!$K$3:$K$152))</f>
        <v>0</v>
      </c>
      <c r="L49" s="46" t="s">
        <v>23</v>
      </c>
      <c r="M49" s="46">
        <f ca="1">IF(COUNTIFS(Распис!$B$4:$B$300,$A49,Распис!$C$4:$C$300,"&lt;="&amp;M$1,Распис!$D$4:$D$300,"&gt;="&amp;M$1)&gt;0,SUMIFS(Распис!$F$4:$F$300,Распис!$B$4:$B$300,$A49,Распис!$C$4:$C$300,"&lt;="&amp;M$1,Распис!$D$4:$D$300,"&gt;="&amp;M$1),SUMIF(База!$B$3:$B$305,$A49,База!$F$3:$F$152))</f>
        <v>0</v>
      </c>
      <c r="N49" s="46">
        <f ca="1">IF(COUNTIFS(Распис!$B$4:$B$300,$A49,Распис!$C$4:$C$300,"&lt;="&amp;N$1,Распис!$D$4:$D$300,"&gt;="&amp;N$1)&gt;0,SUMIFS(Распис!$G$4:$G$300,Распис!$B$4:$B$300,$A49,Распис!$C$4:$C$300,"&lt;="&amp;N$1,Распис!$D$4:$D$300,"&gt;="&amp;N$1),SUMIF(База!$B$3:$B$305,$A49,База!$G$3:$G$152))</f>
        <v>0</v>
      </c>
      <c r="O49" s="46">
        <f ca="1">IF(COUNTIFS(Распис!$B$4:$B$300,$A49,Распис!$C$4:$C$300,"&lt;="&amp;O$1,Распис!$D$4:$D$300,"&gt;="&amp;O$1)&gt;0,SUMIFS(Распис!$H$4:$H$300,Распис!$B$4:$B$300,$A49,Распис!$C$4:$C$300,"&lt;="&amp;O$1,Распис!$D$4:$D$300,"&gt;="&amp;O$1),SUMIF(База!$B$3:$B$305,$A49,База!$H$3:$H$152))</f>
        <v>0</v>
      </c>
      <c r="P49" s="46">
        <f ca="1">IF(COUNTIFS(Распис!$B$4:$B$300,$A49,Распис!$C$4:$C$300,"&lt;="&amp;P$1,Распис!$D$4:$D$300,"&gt;="&amp;P$1)&gt;0,SUMIFS(Распис!$I$4:$I$300,Распис!$B$4:$B$300,$A49,Распис!$C$4:$C$300,"&lt;="&amp;P$1,Распис!$D$4:$D$300,"&gt;="&amp;P$1),SUMIF(База!$B$3:$B$305,$A49,База!$I$3:$I$152))</f>
        <v>0</v>
      </c>
      <c r="Q49" s="46">
        <f ca="1">IF(COUNTIFS(Распис!$B$4:$B$300,$A49,Распис!$C$4:$C$300,"&lt;="&amp;Q$1,Распис!$D$4:$D$300,"&gt;="&amp;Q$1)&gt;0,SUMIFS(Распис!$J$4:$J$300,Распис!$B$4:$B$300,$A49,Распис!$C$4:$C$300,"&lt;="&amp;Q$1,Распис!$D$4:$D$300,"&gt;="&amp;Q$1),SUMIF(База!$B$3:$B$305,$A49,База!$J$3:$J$152))</f>
        <v>0</v>
      </c>
      <c r="R49" s="46">
        <f ca="1">IF(COUNTIFS(Распис!$B$4:$B$300,$A49,Распис!$C$4:$C$300,"&lt;="&amp;R$1,Распис!$D$4:$D$300,"&gt;="&amp;R$1)&gt;0,SUMIFS(Распис!$K$4:$K$300,Распис!$B$4:$B$300,$A49,Распис!$C$4:$C$300,"&lt;="&amp;R$1,Распис!$D$4:$D$300,"&gt;="&amp;R$1),SUMIF(База!$B$3:$B$305,$A49,База!$K$3:$K$152))</f>
        <v>0</v>
      </c>
      <c r="S49" s="46" t="s">
        <v>23</v>
      </c>
      <c r="T49" s="46">
        <f ca="1">IF(COUNTIFS(Распис!$B$4:$B$300,$A49,Распис!$C$4:$C$300,"&lt;="&amp;T$1,Распис!$D$4:$D$300,"&gt;="&amp;T$1)&gt;0,SUMIFS(Распис!$F$4:$F$300,Распис!$B$4:$B$300,$A49,Распис!$C$4:$C$300,"&lt;="&amp;T$1,Распис!$D$4:$D$300,"&gt;="&amp;T$1),SUMIF(База!$B$3:$B$305,$A49,База!$F$3:$F$152))</f>
        <v>0</v>
      </c>
      <c r="U49" s="46">
        <f ca="1">IF(COUNTIFS(Распис!$B$4:$B$300,$A49,Распис!$C$4:$C$300,"&lt;="&amp;U$1,Распис!$D$4:$D$300,"&gt;="&amp;U$1)&gt;0,SUMIFS(Распис!$G$4:$G$300,Распис!$B$4:$B$300,$A49,Распис!$C$4:$C$300,"&lt;="&amp;U$1,Распис!$D$4:$D$300,"&gt;="&amp;U$1),SUMIF(База!$B$3:$B$305,$A49,База!$G$3:$G$152))</f>
        <v>0</v>
      </c>
      <c r="V49" s="46">
        <f ca="1">IF(COUNTIFS(Распис!$B$4:$B$300,$A49,Распис!$C$4:$C$300,"&lt;="&amp;V$1,Распис!$D$4:$D$300,"&gt;="&amp;V$1)&gt;0,SUMIFS(Распис!$H$4:$H$300,Распис!$B$4:$B$300,$A49,Распис!$C$4:$C$300,"&lt;="&amp;V$1,Распис!$D$4:$D$300,"&gt;="&amp;V$1),SUMIF(База!$B$3:$B$305,$A49,База!$H$3:$H$152))</f>
        <v>0</v>
      </c>
      <c r="W49" s="46">
        <f ca="1">IF(COUNTIFS(Распис!$B$4:$B$300,$A49,Распис!$C$4:$C$300,"&lt;="&amp;W$1,Распис!$D$4:$D$300,"&gt;="&amp;W$1)&gt;0,SUMIFS(Распис!$I$4:$I$300,Распис!$B$4:$B$300,$A49,Распис!$C$4:$C$300,"&lt;="&amp;W$1,Распис!$D$4:$D$300,"&gt;="&amp;W$1),SUMIF(База!$B$3:$B$305,$A49,База!$I$3:$I$152))</f>
        <v>0</v>
      </c>
      <c r="X49" s="46">
        <f ca="1">IF(COUNTIFS(Распис!$B$4:$B$300,$A49,Распис!$C$4:$C$300,"&lt;="&amp;X$1,Распис!$D$4:$D$300,"&gt;="&amp;X$1)&gt;0,SUMIFS(Распис!$J$4:$J$300,Распис!$B$4:$B$300,$A49,Распис!$C$4:$C$300,"&lt;="&amp;X$1,Распис!$D$4:$D$300,"&gt;="&amp;X$1),SUMIF(База!$B$3:$B$305,$A49,База!$J$3:$J$152))</f>
        <v>0</v>
      </c>
      <c r="Y49" s="46">
        <f ca="1">IF(COUNTIFS(Распис!$B$4:$B$300,$A49,Распис!$C$4:$C$300,"&lt;="&amp;Y$1,Распис!$D$4:$D$300,"&gt;="&amp;Y$1)&gt;0,SUMIFS(Распис!$K$4:$K$300,Распис!$B$4:$B$300,$A49,Распис!$C$4:$C$300,"&lt;="&amp;Y$1,Распис!$D$4:$D$300,"&gt;="&amp;Y$1),SUMIF(База!$B$3:$B$305,$A49,База!$K$3:$K$152))</f>
        <v>0</v>
      </c>
      <c r="Z49" s="46" t="s">
        <v>23</v>
      </c>
      <c r="AA49" s="46">
        <f ca="1">IF(COUNTIFS(Распис!$B$4:$B$300,$A49,Распис!$C$4:$C$300,"&lt;="&amp;AA$1,Распис!$D$4:$D$300,"&gt;="&amp;AA$1)&gt;0,SUMIFS(Распис!$F$4:$F$300,Распис!$B$4:$B$300,$A49,Распис!$C$4:$C$300,"&lt;="&amp;AA$1,Распис!$D$4:$D$300,"&gt;="&amp;AA$1),SUMIF(База!$B$3:$B$305,$A49,База!$F$3:$F$152))</f>
        <v>0</v>
      </c>
      <c r="AB49" s="46">
        <f ca="1">IF(COUNTIFS(Распис!$B$4:$B$300,$A49,Распис!$C$4:$C$300,"&lt;="&amp;AB$1,Распис!$D$4:$D$300,"&gt;="&amp;AB$1)&gt;0,SUMIFS(Распис!$G$4:$G$300,Распис!$B$4:$B$300,$A49,Распис!$C$4:$C$300,"&lt;="&amp;AB$1,Распис!$D$4:$D$300,"&gt;="&amp;AB$1),SUMIF(База!$B$3:$B$305,$A49,База!$G$3:$G$152))</f>
        <v>0</v>
      </c>
      <c r="AC49" s="46">
        <f ca="1">IF(COUNTIFS(Распис!$B$4:$B$300,$A49,Распис!$C$4:$C$300,"&lt;="&amp;AC$1,Распис!$D$4:$D$300,"&gt;="&amp;AC$1)&gt;0,SUMIFS(Распис!$H$4:$H$300,Распис!$B$4:$B$300,$A49,Распис!$C$4:$C$300,"&lt;="&amp;AC$1,Распис!$D$4:$D$300,"&gt;="&amp;AC$1),SUMIF(База!$B$3:$B$305,$A49,База!$H$3:$H$152))</f>
        <v>0</v>
      </c>
      <c r="AD49" s="47"/>
      <c r="AE49" s="47"/>
      <c r="AF49" s="47"/>
      <c r="AG49" s="47">
        <f t="shared" ca="1" si="2"/>
        <v>0</v>
      </c>
      <c r="AH49" s="46">
        <f ca="1">AG49-SUMIFS(Распред!$G$4:$G$300,Распред!$B$4:$B$300,"февраль",Распред!$F$4:$F$300,A49)</f>
        <v>0</v>
      </c>
      <c r="AI49" s="46">
        <f ca="1">AH49+(COUNTIF(B49:AF49,"КД")+SUMIFS(Распред!$AH$4:$AH$300,Распред!$F$4:$F$300,A49,Распред!$B$4:$B$300,"февраль"))*4</f>
        <v>0</v>
      </c>
      <c r="AJ49" s="46">
        <f t="shared" ca="1" si="3"/>
        <v>0</v>
      </c>
      <c r="AK49" s="46">
        <f t="shared" ca="1" si="4"/>
        <v>0</v>
      </c>
      <c r="AL49" s="46">
        <f>SUMIFS(Распред!$K$4:$K$300,Распред!$B$4:$B$300,"февраль",Распред!$J$4:$J$300,A49)+SUMIFS(Распред!$M$4:$M$300,Распред!$B$4:$B$300,"февраль",Распред!$L$4:$L$300,A49)+SUMIFS(Распред!$O$4:$O$300,Распред!$B$4:$B$300,"февраль",Распред!$N$4:$N$300,A49)+SUMIFS(Распред!$Q$4:$Q$300,Распред!$B$4:$B$300,"февраль",Распред!$P$4:$P$300,A49)+SUMIFS(Распред!$S$4:$S$300,Распред!$B$4:$B$300,"февраль",Распред!$R$4:$R$300,A49)+SUMIFS(Распред!$U$4:$U$300,Распред!$B$4:$B$300,"февраль",Распред!$T$4:$T$300,A49)+SUMIFS(Распред!$W$4:$W$300,Распред!$B$4:$B$300,"февраль",Распред!$V$4:$V$300,A49)+SUMIFS(Распред!$Y$4:$Y$300,Распред!$B$4:$B$300,"февраль",Распред!$X$4:$X$300,A49)+SUMIFS(Распред!$AA$4:$AA$300,Распред!$B$4:$B$300,"февраль",Распред!$Z$4:$Z$300,A49)+SUMIFS(Распред!$AC$4:$AC$300,Распред!$B$4:$B$300,"февраль",Распред!$AB$4:$AB$300,A49)</f>
        <v>0</v>
      </c>
      <c r="AM49" s="46">
        <f t="shared" ca="1" si="5"/>
        <v>0</v>
      </c>
      <c r="AN49" s="46">
        <f t="shared" ca="1" si="9"/>
        <v>0</v>
      </c>
      <c r="AO49" s="46">
        <f t="shared" ca="1" si="6"/>
        <v>0</v>
      </c>
      <c r="AP49" s="46">
        <f>январь!AP49</f>
        <v>0</v>
      </c>
      <c r="AQ49" s="46">
        <f t="shared" ca="1" si="7"/>
        <v>0</v>
      </c>
      <c r="AR49" s="47"/>
      <c r="AS49" s="47">
        <f t="shared" ca="1" si="8"/>
        <v>0</v>
      </c>
      <c r="AT49" s="47"/>
      <c r="AU49" s="47"/>
      <c r="AV49" s="47"/>
      <c r="AW49" s="47"/>
      <c r="AX49" s="47"/>
      <c r="AY49" s="47"/>
      <c r="AZ49" s="184"/>
      <c r="BA49" s="184"/>
    </row>
    <row r="50" spans="1:53" x14ac:dyDescent="0.25">
      <c r="A50" s="47">
        <f>База!B50</f>
        <v>0</v>
      </c>
      <c r="B50" s="46">
        <f ca="1">IF(COUNTIFS(Распис!$B$4:$B$300,$A50,Распис!$C$4:$C$300,"&lt;="&amp;B$1,Распис!$D$4:$D$300,"&gt;="&amp;B$1)&gt;0,SUMIFS(Распис!$I$4:$I$300,Распис!$B$4:$B$300,$A50,Распис!$C$4:$C$300,"&lt;="&amp;B$1,Распис!$D$4:$D$300,"&gt;="&amp;B$1),SUMIF(База!$B$3:$B$305,$A50,База!$I$3:$I$152))</f>
        <v>0</v>
      </c>
      <c r="C50" s="46">
        <f ca="1">IF(COUNTIFS(Распис!$B$4:$B$300,$A50,Распис!$C$4:$C$300,"&lt;="&amp;C$1,Распис!$D$4:$D$300,"&gt;="&amp;C$1)&gt;0,SUMIFS(Распис!$J$4:$J$300,Распис!$B$4:$B$300,$A50,Распис!$C$4:$C$300,"&lt;="&amp;C$1,Распис!$D$4:$D$300,"&gt;="&amp;C$1),SUMIF(База!$B$3:$B$305,$A50,База!$J$3:$J$152))</f>
        <v>0</v>
      </c>
      <c r="D50" s="46">
        <f ca="1">IF(COUNTIFS(Распис!$B$4:$B$300,$A50,Распис!$C$4:$C$300,"&lt;="&amp;D$1,Распис!$D$4:$D$300,"&gt;="&amp;D$1)&gt;0,SUMIFS(Распис!$K$4:$K$300,Распис!$B$4:$B$300,$A50,Распис!$C$4:$C$300,"&lt;="&amp;D$1,Распис!$D$4:$D$300,"&gt;="&amp;D$1),SUMIF(База!$B$3:$B$305,$A50,База!$K$3:$K$152))</f>
        <v>0</v>
      </c>
      <c r="E50" s="46" t="s">
        <v>23</v>
      </c>
      <c r="F50" s="46">
        <f ca="1">IF(COUNTIFS(Распис!$B$4:$B$300,$A50,Распис!$C$4:$C$300,"&lt;="&amp;F$1,Распис!$D$4:$D$300,"&gt;="&amp;F$1)&gt;0,SUMIFS(Распис!$F$4:$F$300,Распис!$B$4:$B$300,$A50,Распис!$C$4:$C$300,"&lt;="&amp;F$1,Распис!$D$4:$D$300,"&gt;="&amp;F$1),SUMIF(База!$B$3:$B$305,$A50,База!$F$3:$F$152))</f>
        <v>0</v>
      </c>
      <c r="G50" s="46">
        <f ca="1">IF(COUNTIFS(Распис!$B$4:$B$300,$A50,Распис!$C$4:$C$300,"&lt;="&amp;G$1,Распис!$D$4:$D$300,"&gt;="&amp;G$1)&gt;0,SUMIFS(Распис!$G$4:$G$300,Распис!$B$4:$B$300,$A50,Распис!$C$4:$C$300,"&lt;="&amp;G$1,Распис!$D$4:$D$300,"&gt;="&amp;G$1),SUMIF(База!$B$3:$B$305,$A50,База!$G$3:$G$152))</f>
        <v>0</v>
      </c>
      <c r="H50" s="46">
        <f ca="1">IF(COUNTIFS(Распис!$B$4:$B$300,$A50,Распис!$C$4:$C$300,"&lt;="&amp;H$1,Распис!$D$4:$D$300,"&gt;="&amp;H$1)&gt;0,SUMIFS(Распис!$H$4:$H$300,Распис!$B$4:$B$300,$A50,Распис!$C$4:$C$300,"&lt;="&amp;H$1,Распис!$D$4:$D$300,"&gt;="&amp;H$1),SUMIF(База!$B$3:$B$305,$A50,База!$H$3:$H$152))</f>
        <v>0</v>
      </c>
      <c r="I50" s="46">
        <f ca="1">IF(COUNTIFS(Распис!$B$4:$B$300,$A50,Распис!$C$4:$C$300,"&lt;="&amp;I$1,Распис!$D$4:$D$300,"&gt;="&amp;I$1)&gt;0,SUMIFS(Распис!$I$4:$I$300,Распис!$B$4:$B$300,$A50,Распис!$C$4:$C$300,"&lt;="&amp;I$1,Распис!$D$4:$D$300,"&gt;="&amp;I$1),SUMIF(База!$B$3:$B$305,$A50,База!$I$3:$I$152))</f>
        <v>0</v>
      </c>
      <c r="J50" s="46">
        <f ca="1">IF(COUNTIFS(Распис!$B$4:$B$300,$A50,Распис!$C$4:$C$300,"&lt;="&amp;J$1,Распис!$D$4:$D$300,"&gt;="&amp;J$1)&gt;0,SUMIFS(Распис!$J$4:$J$300,Распис!$B$4:$B$300,$A50,Распис!$C$4:$C$300,"&lt;="&amp;J$1,Распис!$D$4:$D$300,"&gt;="&amp;J$1),SUMIF(База!$B$3:$B$305,$A50,База!$J$3:$J$152))</f>
        <v>0</v>
      </c>
      <c r="K50" s="46">
        <f ca="1">IF(COUNTIFS(Распис!$B$4:$B$300,$A50,Распис!$C$4:$C$300,"&lt;="&amp;K$1,Распис!$D$4:$D$300,"&gt;="&amp;K$1)&gt;0,SUMIFS(Распис!$K$4:$K$300,Распис!$B$4:$B$300,$A50,Распис!$C$4:$C$300,"&lt;="&amp;K$1,Распис!$D$4:$D$300,"&gt;="&amp;K$1),SUMIF(База!$B$3:$B$305,$A50,База!$K$3:$K$152))</f>
        <v>0</v>
      </c>
      <c r="L50" s="46" t="s">
        <v>23</v>
      </c>
      <c r="M50" s="46">
        <f ca="1">IF(COUNTIFS(Распис!$B$4:$B$300,$A50,Распис!$C$4:$C$300,"&lt;="&amp;M$1,Распис!$D$4:$D$300,"&gt;="&amp;M$1)&gt;0,SUMIFS(Распис!$F$4:$F$300,Распис!$B$4:$B$300,$A50,Распис!$C$4:$C$300,"&lt;="&amp;M$1,Распис!$D$4:$D$300,"&gt;="&amp;M$1),SUMIF(База!$B$3:$B$305,$A50,База!$F$3:$F$152))</f>
        <v>0</v>
      </c>
      <c r="N50" s="46">
        <f ca="1">IF(COUNTIFS(Распис!$B$4:$B$300,$A50,Распис!$C$4:$C$300,"&lt;="&amp;N$1,Распис!$D$4:$D$300,"&gt;="&amp;N$1)&gt;0,SUMIFS(Распис!$G$4:$G$300,Распис!$B$4:$B$300,$A50,Распис!$C$4:$C$300,"&lt;="&amp;N$1,Распис!$D$4:$D$300,"&gt;="&amp;N$1),SUMIF(База!$B$3:$B$305,$A50,База!$G$3:$G$152))</f>
        <v>0</v>
      </c>
      <c r="O50" s="46">
        <f ca="1">IF(COUNTIFS(Распис!$B$4:$B$300,$A50,Распис!$C$4:$C$300,"&lt;="&amp;O$1,Распис!$D$4:$D$300,"&gt;="&amp;O$1)&gt;0,SUMIFS(Распис!$H$4:$H$300,Распис!$B$4:$B$300,$A50,Распис!$C$4:$C$300,"&lt;="&amp;O$1,Распис!$D$4:$D$300,"&gt;="&amp;O$1),SUMIF(База!$B$3:$B$305,$A50,База!$H$3:$H$152))</f>
        <v>0</v>
      </c>
      <c r="P50" s="46">
        <f ca="1">IF(COUNTIFS(Распис!$B$4:$B$300,$A50,Распис!$C$4:$C$300,"&lt;="&amp;P$1,Распис!$D$4:$D$300,"&gt;="&amp;P$1)&gt;0,SUMIFS(Распис!$I$4:$I$300,Распис!$B$4:$B$300,$A50,Распис!$C$4:$C$300,"&lt;="&amp;P$1,Распис!$D$4:$D$300,"&gt;="&amp;P$1),SUMIF(База!$B$3:$B$305,$A50,База!$I$3:$I$152))</f>
        <v>0</v>
      </c>
      <c r="Q50" s="46">
        <f ca="1">IF(COUNTIFS(Распис!$B$4:$B$300,$A50,Распис!$C$4:$C$300,"&lt;="&amp;Q$1,Распис!$D$4:$D$300,"&gt;="&amp;Q$1)&gt;0,SUMIFS(Распис!$J$4:$J$300,Распис!$B$4:$B$300,$A50,Распис!$C$4:$C$300,"&lt;="&amp;Q$1,Распис!$D$4:$D$300,"&gt;="&amp;Q$1),SUMIF(База!$B$3:$B$305,$A50,База!$J$3:$J$152))</f>
        <v>0</v>
      </c>
      <c r="R50" s="46">
        <f ca="1">IF(COUNTIFS(Распис!$B$4:$B$300,$A50,Распис!$C$4:$C$300,"&lt;="&amp;R$1,Распис!$D$4:$D$300,"&gt;="&amp;R$1)&gt;0,SUMIFS(Распис!$K$4:$K$300,Распис!$B$4:$B$300,$A50,Распис!$C$4:$C$300,"&lt;="&amp;R$1,Распис!$D$4:$D$300,"&gt;="&amp;R$1),SUMIF(База!$B$3:$B$305,$A50,База!$K$3:$K$152))</f>
        <v>0</v>
      </c>
      <c r="S50" s="46" t="s">
        <v>23</v>
      </c>
      <c r="T50" s="46">
        <f ca="1">IF(COUNTIFS(Распис!$B$4:$B$300,$A50,Распис!$C$4:$C$300,"&lt;="&amp;T$1,Распис!$D$4:$D$300,"&gt;="&amp;T$1)&gt;0,SUMIFS(Распис!$F$4:$F$300,Распис!$B$4:$B$300,$A50,Распис!$C$4:$C$300,"&lt;="&amp;T$1,Распис!$D$4:$D$300,"&gt;="&amp;T$1),SUMIF(База!$B$3:$B$305,$A50,База!$F$3:$F$152))</f>
        <v>0</v>
      </c>
      <c r="U50" s="46">
        <f ca="1">IF(COUNTIFS(Распис!$B$4:$B$300,$A50,Распис!$C$4:$C$300,"&lt;="&amp;U$1,Распис!$D$4:$D$300,"&gt;="&amp;U$1)&gt;0,SUMIFS(Распис!$G$4:$G$300,Распис!$B$4:$B$300,$A50,Распис!$C$4:$C$300,"&lt;="&amp;U$1,Распис!$D$4:$D$300,"&gt;="&amp;U$1),SUMIF(База!$B$3:$B$305,$A50,База!$G$3:$G$152))</f>
        <v>0</v>
      </c>
      <c r="V50" s="46">
        <f ca="1">IF(COUNTIFS(Распис!$B$4:$B$300,$A50,Распис!$C$4:$C$300,"&lt;="&amp;V$1,Распис!$D$4:$D$300,"&gt;="&amp;V$1)&gt;0,SUMIFS(Распис!$H$4:$H$300,Распис!$B$4:$B$300,$A50,Распис!$C$4:$C$300,"&lt;="&amp;V$1,Распис!$D$4:$D$300,"&gt;="&amp;V$1),SUMIF(База!$B$3:$B$305,$A50,База!$H$3:$H$152))</f>
        <v>0</v>
      </c>
      <c r="W50" s="46">
        <f ca="1">IF(COUNTIFS(Распис!$B$4:$B$300,$A50,Распис!$C$4:$C$300,"&lt;="&amp;W$1,Распис!$D$4:$D$300,"&gt;="&amp;W$1)&gt;0,SUMIFS(Распис!$I$4:$I$300,Распис!$B$4:$B$300,$A50,Распис!$C$4:$C$300,"&lt;="&amp;W$1,Распис!$D$4:$D$300,"&gt;="&amp;W$1),SUMIF(База!$B$3:$B$305,$A50,База!$I$3:$I$152))</f>
        <v>0</v>
      </c>
      <c r="X50" s="46">
        <f ca="1">IF(COUNTIFS(Распис!$B$4:$B$300,$A50,Распис!$C$4:$C$300,"&lt;="&amp;X$1,Распис!$D$4:$D$300,"&gt;="&amp;X$1)&gt;0,SUMIFS(Распис!$J$4:$J$300,Распис!$B$4:$B$300,$A50,Распис!$C$4:$C$300,"&lt;="&amp;X$1,Распис!$D$4:$D$300,"&gt;="&amp;X$1),SUMIF(База!$B$3:$B$305,$A50,База!$J$3:$J$152))</f>
        <v>0</v>
      </c>
      <c r="Y50" s="46">
        <f ca="1">IF(COUNTIFS(Распис!$B$4:$B$300,$A50,Распис!$C$4:$C$300,"&lt;="&amp;Y$1,Распис!$D$4:$D$300,"&gt;="&amp;Y$1)&gt;0,SUMIFS(Распис!$K$4:$K$300,Распис!$B$4:$B$300,$A50,Распис!$C$4:$C$300,"&lt;="&amp;Y$1,Распис!$D$4:$D$300,"&gt;="&amp;Y$1),SUMIF(База!$B$3:$B$305,$A50,База!$K$3:$K$152))</f>
        <v>0</v>
      </c>
      <c r="Z50" s="46" t="s">
        <v>23</v>
      </c>
      <c r="AA50" s="46">
        <f ca="1">IF(COUNTIFS(Распис!$B$4:$B$300,$A50,Распис!$C$4:$C$300,"&lt;="&amp;AA$1,Распис!$D$4:$D$300,"&gt;="&amp;AA$1)&gt;0,SUMIFS(Распис!$F$4:$F$300,Распис!$B$4:$B$300,$A50,Распис!$C$4:$C$300,"&lt;="&amp;AA$1,Распис!$D$4:$D$300,"&gt;="&amp;AA$1),SUMIF(База!$B$3:$B$305,$A50,База!$F$3:$F$152))</f>
        <v>0</v>
      </c>
      <c r="AB50" s="46">
        <f ca="1">IF(COUNTIFS(Распис!$B$4:$B$300,$A50,Распис!$C$4:$C$300,"&lt;="&amp;AB$1,Распис!$D$4:$D$300,"&gt;="&amp;AB$1)&gt;0,SUMIFS(Распис!$G$4:$G$300,Распис!$B$4:$B$300,$A50,Распис!$C$4:$C$300,"&lt;="&amp;AB$1,Распис!$D$4:$D$300,"&gt;="&amp;AB$1),SUMIF(База!$B$3:$B$305,$A50,База!$G$3:$G$152))</f>
        <v>0</v>
      </c>
      <c r="AC50" s="46">
        <f ca="1">IF(COUNTIFS(Распис!$B$4:$B$300,$A50,Распис!$C$4:$C$300,"&lt;="&amp;AC$1,Распис!$D$4:$D$300,"&gt;="&amp;AC$1)&gt;0,SUMIFS(Распис!$H$4:$H$300,Распис!$B$4:$B$300,$A50,Распис!$C$4:$C$300,"&lt;="&amp;AC$1,Распис!$D$4:$D$300,"&gt;="&amp;AC$1),SUMIF(База!$B$3:$B$305,$A50,База!$H$3:$H$152))</f>
        <v>0</v>
      </c>
      <c r="AD50" s="47"/>
      <c r="AE50" s="47"/>
      <c r="AF50" s="47"/>
      <c r="AG50" s="47">
        <f t="shared" ca="1" si="2"/>
        <v>0</v>
      </c>
      <c r="AH50" s="46">
        <f ca="1">AG50-SUMIFS(Распред!$G$4:$G$300,Распред!$B$4:$B$300,"февраль",Распред!$F$4:$F$300,A50)</f>
        <v>0</v>
      </c>
      <c r="AI50" s="46">
        <f ca="1">AH50+(COUNTIF(B50:AF50,"КД")+SUMIFS(Распред!$AH$4:$AH$300,Распред!$F$4:$F$300,A50,Распред!$B$4:$B$300,"февраль"))*4</f>
        <v>0</v>
      </c>
      <c r="AJ50" s="46">
        <f t="shared" ca="1" si="3"/>
        <v>0</v>
      </c>
      <c r="AK50" s="46">
        <f t="shared" ca="1" si="4"/>
        <v>0</v>
      </c>
      <c r="AL50" s="46">
        <f>SUMIFS(Распред!$K$4:$K$300,Распред!$B$4:$B$300,"февраль",Распред!$J$4:$J$300,A50)+SUMIFS(Распред!$M$4:$M$300,Распред!$B$4:$B$300,"февраль",Распред!$L$4:$L$300,A50)+SUMIFS(Распред!$O$4:$O$300,Распред!$B$4:$B$300,"февраль",Распред!$N$4:$N$300,A50)+SUMIFS(Распред!$Q$4:$Q$300,Распред!$B$4:$B$300,"февраль",Распред!$P$4:$P$300,A50)+SUMIFS(Распред!$S$4:$S$300,Распред!$B$4:$B$300,"февраль",Распред!$R$4:$R$300,A50)+SUMIFS(Распред!$U$4:$U$300,Распред!$B$4:$B$300,"февраль",Распред!$T$4:$T$300,A50)+SUMIFS(Распред!$W$4:$W$300,Распред!$B$4:$B$300,"февраль",Распред!$V$4:$V$300,A50)+SUMIFS(Распред!$Y$4:$Y$300,Распред!$B$4:$B$300,"февраль",Распред!$X$4:$X$300,A50)+SUMIFS(Распред!$AA$4:$AA$300,Распред!$B$4:$B$300,"февраль",Распред!$Z$4:$Z$300,A50)+SUMIFS(Распред!$AC$4:$AC$300,Распред!$B$4:$B$300,"февраль",Распред!$AB$4:$AB$300,A50)</f>
        <v>0</v>
      </c>
      <c r="AM50" s="46">
        <f t="shared" ca="1" si="5"/>
        <v>0</v>
      </c>
      <c r="AN50" s="46">
        <f t="shared" ca="1" si="9"/>
        <v>0</v>
      </c>
      <c r="AO50" s="46">
        <f t="shared" ca="1" si="6"/>
        <v>0</v>
      </c>
      <c r="AP50" s="46">
        <f>январь!AP50</f>
        <v>0</v>
      </c>
      <c r="AQ50" s="46">
        <f t="shared" ca="1" si="7"/>
        <v>0</v>
      </c>
      <c r="AR50" s="47"/>
      <c r="AS50" s="47">
        <f t="shared" ca="1" si="8"/>
        <v>0</v>
      </c>
      <c r="AT50" s="47"/>
      <c r="AU50" s="47"/>
      <c r="AV50" s="47"/>
      <c r="AW50" s="47"/>
      <c r="AX50" s="47"/>
      <c r="AY50" s="47"/>
      <c r="AZ50" s="184"/>
      <c r="BA50" s="184"/>
    </row>
    <row r="51" spans="1:53" x14ac:dyDescent="0.25">
      <c r="A51" s="47">
        <f>База!B51</f>
        <v>0</v>
      </c>
      <c r="B51" s="46">
        <f ca="1">IF(COUNTIFS(Распис!$B$4:$B$300,$A51,Распис!$C$4:$C$300,"&lt;="&amp;B$1,Распис!$D$4:$D$300,"&gt;="&amp;B$1)&gt;0,SUMIFS(Распис!$I$4:$I$300,Распис!$B$4:$B$300,$A51,Распис!$C$4:$C$300,"&lt;="&amp;B$1,Распис!$D$4:$D$300,"&gt;="&amp;B$1),SUMIF(База!$B$3:$B$305,$A51,База!$I$3:$I$152))</f>
        <v>0</v>
      </c>
      <c r="C51" s="46">
        <f ca="1">IF(COUNTIFS(Распис!$B$4:$B$300,$A51,Распис!$C$4:$C$300,"&lt;="&amp;C$1,Распис!$D$4:$D$300,"&gt;="&amp;C$1)&gt;0,SUMIFS(Распис!$J$4:$J$300,Распис!$B$4:$B$300,$A51,Распис!$C$4:$C$300,"&lt;="&amp;C$1,Распис!$D$4:$D$300,"&gt;="&amp;C$1),SUMIF(База!$B$3:$B$305,$A51,База!$J$3:$J$152))</f>
        <v>0</v>
      </c>
      <c r="D51" s="46">
        <f ca="1">IF(COUNTIFS(Распис!$B$4:$B$300,$A51,Распис!$C$4:$C$300,"&lt;="&amp;D$1,Распис!$D$4:$D$300,"&gt;="&amp;D$1)&gt;0,SUMIFS(Распис!$K$4:$K$300,Распис!$B$4:$B$300,$A51,Распис!$C$4:$C$300,"&lt;="&amp;D$1,Распис!$D$4:$D$300,"&gt;="&amp;D$1),SUMIF(База!$B$3:$B$305,$A51,База!$K$3:$K$152))</f>
        <v>0</v>
      </c>
      <c r="E51" s="46" t="s">
        <v>23</v>
      </c>
      <c r="F51" s="46">
        <f ca="1">IF(COUNTIFS(Распис!$B$4:$B$300,$A51,Распис!$C$4:$C$300,"&lt;="&amp;F$1,Распис!$D$4:$D$300,"&gt;="&amp;F$1)&gt;0,SUMIFS(Распис!$F$4:$F$300,Распис!$B$4:$B$300,$A51,Распис!$C$4:$C$300,"&lt;="&amp;F$1,Распис!$D$4:$D$300,"&gt;="&amp;F$1),SUMIF(База!$B$3:$B$305,$A51,База!$F$3:$F$152))</f>
        <v>0</v>
      </c>
      <c r="G51" s="46">
        <f ca="1">IF(COUNTIFS(Распис!$B$4:$B$300,$A51,Распис!$C$4:$C$300,"&lt;="&amp;G$1,Распис!$D$4:$D$300,"&gt;="&amp;G$1)&gt;0,SUMIFS(Распис!$G$4:$G$300,Распис!$B$4:$B$300,$A51,Распис!$C$4:$C$300,"&lt;="&amp;G$1,Распис!$D$4:$D$300,"&gt;="&amp;G$1),SUMIF(База!$B$3:$B$305,$A51,База!$G$3:$G$152))</f>
        <v>0</v>
      </c>
      <c r="H51" s="46">
        <f ca="1">IF(COUNTIFS(Распис!$B$4:$B$300,$A51,Распис!$C$4:$C$300,"&lt;="&amp;H$1,Распис!$D$4:$D$300,"&gt;="&amp;H$1)&gt;0,SUMIFS(Распис!$H$4:$H$300,Распис!$B$4:$B$300,$A51,Распис!$C$4:$C$300,"&lt;="&amp;H$1,Распис!$D$4:$D$300,"&gt;="&amp;H$1),SUMIF(База!$B$3:$B$305,$A51,База!$H$3:$H$152))</f>
        <v>0</v>
      </c>
      <c r="I51" s="46">
        <f ca="1">IF(COUNTIFS(Распис!$B$4:$B$300,$A51,Распис!$C$4:$C$300,"&lt;="&amp;I$1,Распис!$D$4:$D$300,"&gt;="&amp;I$1)&gt;0,SUMIFS(Распис!$I$4:$I$300,Распис!$B$4:$B$300,$A51,Распис!$C$4:$C$300,"&lt;="&amp;I$1,Распис!$D$4:$D$300,"&gt;="&amp;I$1),SUMIF(База!$B$3:$B$305,$A51,База!$I$3:$I$152))</f>
        <v>0</v>
      </c>
      <c r="J51" s="46">
        <f ca="1">IF(COUNTIFS(Распис!$B$4:$B$300,$A51,Распис!$C$4:$C$300,"&lt;="&amp;J$1,Распис!$D$4:$D$300,"&gt;="&amp;J$1)&gt;0,SUMIFS(Распис!$J$4:$J$300,Распис!$B$4:$B$300,$A51,Распис!$C$4:$C$300,"&lt;="&amp;J$1,Распис!$D$4:$D$300,"&gt;="&amp;J$1),SUMIF(База!$B$3:$B$305,$A51,База!$J$3:$J$152))</f>
        <v>0</v>
      </c>
      <c r="K51" s="46">
        <f ca="1">IF(COUNTIFS(Распис!$B$4:$B$300,$A51,Распис!$C$4:$C$300,"&lt;="&amp;K$1,Распис!$D$4:$D$300,"&gt;="&amp;K$1)&gt;0,SUMIFS(Распис!$K$4:$K$300,Распис!$B$4:$B$300,$A51,Распис!$C$4:$C$300,"&lt;="&amp;K$1,Распис!$D$4:$D$300,"&gt;="&amp;K$1),SUMIF(База!$B$3:$B$305,$A51,База!$K$3:$K$152))</f>
        <v>0</v>
      </c>
      <c r="L51" s="46" t="s">
        <v>23</v>
      </c>
      <c r="M51" s="46">
        <f ca="1">IF(COUNTIFS(Распис!$B$4:$B$300,$A51,Распис!$C$4:$C$300,"&lt;="&amp;M$1,Распис!$D$4:$D$300,"&gt;="&amp;M$1)&gt;0,SUMIFS(Распис!$F$4:$F$300,Распис!$B$4:$B$300,$A51,Распис!$C$4:$C$300,"&lt;="&amp;M$1,Распис!$D$4:$D$300,"&gt;="&amp;M$1),SUMIF(База!$B$3:$B$305,$A51,База!$F$3:$F$152))</f>
        <v>0</v>
      </c>
      <c r="N51" s="46">
        <f ca="1">IF(COUNTIFS(Распис!$B$4:$B$300,$A51,Распис!$C$4:$C$300,"&lt;="&amp;N$1,Распис!$D$4:$D$300,"&gt;="&amp;N$1)&gt;0,SUMIFS(Распис!$G$4:$G$300,Распис!$B$4:$B$300,$A51,Распис!$C$4:$C$300,"&lt;="&amp;N$1,Распис!$D$4:$D$300,"&gt;="&amp;N$1),SUMIF(База!$B$3:$B$305,$A51,База!$G$3:$G$152))</f>
        <v>0</v>
      </c>
      <c r="O51" s="46">
        <f ca="1">IF(COUNTIFS(Распис!$B$4:$B$300,$A51,Распис!$C$4:$C$300,"&lt;="&amp;O$1,Распис!$D$4:$D$300,"&gt;="&amp;O$1)&gt;0,SUMIFS(Распис!$H$4:$H$300,Распис!$B$4:$B$300,$A51,Распис!$C$4:$C$300,"&lt;="&amp;O$1,Распис!$D$4:$D$300,"&gt;="&amp;O$1),SUMIF(База!$B$3:$B$305,$A51,База!$H$3:$H$152))</f>
        <v>0</v>
      </c>
      <c r="P51" s="46">
        <f ca="1">IF(COUNTIFS(Распис!$B$4:$B$300,$A51,Распис!$C$4:$C$300,"&lt;="&amp;P$1,Распис!$D$4:$D$300,"&gt;="&amp;P$1)&gt;0,SUMIFS(Распис!$I$4:$I$300,Распис!$B$4:$B$300,$A51,Распис!$C$4:$C$300,"&lt;="&amp;P$1,Распис!$D$4:$D$300,"&gt;="&amp;P$1),SUMIF(База!$B$3:$B$305,$A51,База!$I$3:$I$152))</f>
        <v>0</v>
      </c>
      <c r="Q51" s="46">
        <f ca="1">IF(COUNTIFS(Распис!$B$4:$B$300,$A51,Распис!$C$4:$C$300,"&lt;="&amp;Q$1,Распис!$D$4:$D$300,"&gt;="&amp;Q$1)&gt;0,SUMIFS(Распис!$J$4:$J$300,Распис!$B$4:$B$300,$A51,Распис!$C$4:$C$300,"&lt;="&amp;Q$1,Распис!$D$4:$D$300,"&gt;="&amp;Q$1),SUMIF(База!$B$3:$B$305,$A51,База!$J$3:$J$152))</f>
        <v>0</v>
      </c>
      <c r="R51" s="46">
        <f ca="1">IF(COUNTIFS(Распис!$B$4:$B$300,$A51,Распис!$C$4:$C$300,"&lt;="&amp;R$1,Распис!$D$4:$D$300,"&gt;="&amp;R$1)&gt;0,SUMIFS(Распис!$K$4:$K$300,Распис!$B$4:$B$300,$A51,Распис!$C$4:$C$300,"&lt;="&amp;R$1,Распис!$D$4:$D$300,"&gt;="&amp;R$1),SUMIF(База!$B$3:$B$305,$A51,База!$K$3:$K$152))</f>
        <v>0</v>
      </c>
      <c r="S51" s="46" t="s">
        <v>23</v>
      </c>
      <c r="T51" s="46">
        <f ca="1">IF(COUNTIFS(Распис!$B$4:$B$300,$A51,Распис!$C$4:$C$300,"&lt;="&amp;T$1,Распис!$D$4:$D$300,"&gt;="&amp;T$1)&gt;0,SUMIFS(Распис!$F$4:$F$300,Распис!$B$4:$B$300,$A51,Распис!$C$4:$C$300,"&lt;="&amp;T$1,Распис!$D$4:$D$300,"&gt;="&amp;T$1),SUMIF(База!$B$3:$B$305,$A51,База!$F$3:$F$152))</f>
        <v>0</v>
      </c>
      <c r="U51" s="46">
        <f ca="1">IF(COUNTIFS(Распис!$B$4:$B$300,$A51,Распис!$C$4:$C$300,"&lt;="&amp;U$1,Распис!$D$4:$D$300,"&gt;="&amp;U$1)&gt;0,SUMIFS(Распис!$G$4:$G$300,Распис!$B$4:$B$300,$A51,Распис!$C$4:$C$300,"&lt;="&amp;U$1,Распис!$D$4:$D$300,"&gt;="&amp;U$1),SUMIF(База!$B$3:$B$305,$A51,База!$G$3:$G$152))</f>
        <v>0</v>
      </c>
      <c r="V51" s="46">
        <f ca="1">IF(COUNTIFS(Распис!$B$4:$B$300,$A51,Распис!$C$4:$C$300,"&lt;="&amp;V$1,Распис!$D$4:$D$300,"&gt;="&amp;V$1)&gt;0,SUMIFS(Распис!$H$4:$H$300,Распис!$B$4:$B$300,$A51,Распис!$C$4:$C$300,"&lt;="&amp;V$1,Распис!$D$4:$D$300,"&gt;="&amp;V$1),SUMIF(База!$B$3:$B$305,$A51,База!$H$3:$H$152))</f>
        <v>0</v>
      </c>
      <c r="W51" s="46">
        <f ca="1">IF(COUNTIFS(Распис!$B$4:$B$300,$A51,Распис!$C$4:$C$300,"&lt;="&amp;W$1,Распис!$D$4:$D$300,"&gt;="&amp;W$1)&gt;0,SUMIFS(Распис!$I$4:$I$300,Распис!$B$4:$B$300,$A51,Распис!$C$4:$C$300,"&lt;="&amp;W$1,Распис!$D$4:$D$300,"&gt;="&amp;W$1),SUMIF(База!$B$3:$B$305,$A51,База!$I$3:$I$152))</f>
        <v>0</v>
      </c>
      <c r="X51" s="46">
        <f ca="1">IF(COUNTIFS(Распис!$B$4:$B$300,$A51,Распис!$C$4:$C$300,"&lt;="&amp;X$1,Распис!$D$4:$D$300,"&gt;="&amp;X$1)&gt;0,SUMIFS(Распис!$J$4:$J$300,Распис!$B$4:$B$300,$A51,Распис!$C$4:$C$300,"&lt;="&amp;X$1,Распис!$D$4:$D$300,"&gt;="&amp;X$1),SUMIF(База!$B$3:$B$305,$A51,База!$J$3:$J$152))</f>
        <v>0</v>
      </c>
      <c r="Y51" s="46">
        <f ca="1">IF(COUNTIFS(Распис!$B$4:$B$300,$A51,Распис!$C$4:$C$300,"&lt;="&amp;Y$1,Распис!$D$4:$D$300,"&gt;="&amp;Y$1)&gt;0,SUMIFS(Распис!$K$4:$K$300,Распис!$B$4:$B$300,$A51,Распис!$C$4:$C$300,"&lt;="&amp;Y$1,Распис!$D$4:$D$300,"&gt;="&amp;Y$1),SUMIF(База!$B$3:$B$305,$A51,База!$K$3:$K$152))</f>
        <v>0</v>
      </c>
      <c r="Z51" s="46" t="s">
        <v>23</v>
      </c>
      <c r="AA51" s="46">
        <f ca="1">IF(COUNTIFS(Распис!$B$4:$B$300,$A51,Распис!$C$4:$C$300,"&lt;="&amp;AA$1,Распис!$D$4:$D$300,"&gt;="&amp;AA$1)&gt;0,SUMIFS(Распис!$F$4:$F$300,Распис!$B$4:$B$300,$A51,Распис!$C$4:$C$300,"&lt;="&amp;AA$1,Распис!$D$4:$D$300,"&gt;="&amp;AA$1),SUMIF(База!$B$3:$B$305,$A51,База!$F$3:$F$152))</f>
        <v>0</v>
      </c>
      <c r="AB51" s="46">
        <f ca="1">IF(COUNTIFS(Распис!$B$4:$B$300,$A51,Распис!$C$4:$C$300,"&lt;="&amp;AB$1,Распис!$D$4:$D$300,"&gt;="&amp;AB$1)&gt;0,SUMIFS(Распис!$G$4:$G$300,Распис!$B$4:$B$300,$A51,Распис!$C$4:$C$300,"&lt;="&amp;AB$1,Распис!$D$4:$D$300,"&gt;="&amp;AB$1),SUMIF(База!$B$3:$B$305,$A51,База!$G$3:$G$152))</f>
        <v>0</v>
      </c>
      <c r="AC51" s="46">
        <f ca="1">IF(COUNTIFS(Распис!$B$4:$B$300,$A51,Распис!$C$4:$C$300,"&lt;="&amp;AC$1,Распис!$D$4:$D$300,"&gt;="&amp;AC$1)&gt;0,SUMIFS(Распис!$H$4:$H$300,Распис!$B$4:$B$300,$A51,Распис!$C$4:$C$300,"&lt;="&amp;AC$1,Распис!$D$4:$D$300,"&gt;="&amp;AC$1),SUMIF(База!$B$3:$B$305,$A51,База!$H$3:$H$152))</f>
        <v>0</v>
      </c>
      <c r="AD51" s="47"/>
      <c r="AE51" s="47"/>
      <c r="AF51" s="47"/>
      <c r="AG51" s="47">
        <f t="shared" ca="1" si="2"/>
        <v>0</v>
      </c>
      <c r="AH51" s="46">
        <f ca="1">AG51-SUMIFS(Распред!$G$4:$G$300,Распред!$B$4:$B$300,"февраль",Распред!$F$4:$F$300,A51)</f>
        <v>0</v>
      </c>
      <c r="AI51" s="46">
        <f ca="1">AH51+(COUNTIF(B51:AF51,"КД")+SUMIFS(Распред!$AH$4:$AH$300,Распред!$F$4:$F$300,A51,Распред!$B$4:$B$300,"февраль"))*4</f>
        <v>0</v>
      </c>
      <c r="AJ51" s="46">
        <f t="shared" ca="1" si="3"/>
        <v>0</v>
      </c>
      <c r="AK51" s="46">
        <f t="shared" ca="1" si="4"/>
        <v>0</v>
      </c>
      <c r="AL51" s="46">
        <f>SUMIFS(Распред!$K$4:$K$300,Распред!$B$4:$B$300,"февраль",Распред!$J$4:$J$300,A51)+SUMIFS(Распред!$M$4:$M$300,Распред!$B$4:$B$300,"февраль",Распред!$L$4:$L$300,A51)+SUMIFS(Распред!$O$4:$O$300,Распред!$B$4:$B$300,"февраль",Распред!$N$4:$N$300,A51)+SUMIFS(Распред!$Q$4:$Q$300,Распред!$B$4:$B$300,"февраль",Распред!$P$4:$P$300,A51)+SUMIFS(Распред!$S$4:$S$300,Распред!$B$4:$B$300,"февраль",Распред!$R$4:$R$300,A51)+SUMIFS(Распред!$U$4:$U$300,Распред!$B$4:$B$300,"февраль",Распред!$T$4:$T$300,A51)+SUMIFS(Распред!$W$4:$W$300,Распред!$B$4:$B$300,"февраль",Распред!$V$4:$V$300,A51)+SUMIFS(Распред!$Y$4:$Y$300,Распред!$B$4:$B$300,"февраль",Распред!$X$4:$X$300,A51)+SUMIFS(Распред!$AA$4:$AA$300,Распред!$B$4:$B$300,"февраль",Распред!$Z$4:$Z$300,A51)+SUMIFS(Распред!$AC$4:$AC$300,Распред!$B$4:$B$300,"февраль",Распред!$AB$4:$AB$300,A51)</f>
        <v>0</v>
      </c>
      <c r="AM51" s="46">
        <f t="shared" ca="1" si="5"/>
        <v>0</v>
      </c>
      <c r="AN51" s="46">
        <f t="shared" ca="1" si="9"/>
        <v>0</v>
      </c>
      <c r="AO51" s="46">
        <f t="shared" ca="1" si="6"/>
        <v>0</v>
      </c>
      <c r="AP51" s="46">
        <f>январь!AP51</f>
        <v>0</v>
      </c>
      <c r="AQ51" s="46">
        <f t="shared" ca="1" si="7"/>
        <v>0</v>
      </c>
      <c r="AR51" s="47"/>
      <c r="AS51" s="47">
        <f t="shared" ca="1" si="8"/>
        <v>0</v>
      </c>
      <c r="AT51" s="47"/>
      <c r="AU51" s="47"/>
      <c r="AV51" s="47"/>
      <c r="AW51" s="47"/>
      <c r="AX51" s="47"/>
      <c r="AY51" s="47"/>
      <c r="AZ51" s="184"/>
      <c r="BA51" s="184"/>
    </row>
    <row r="52" spans="1:53" x14ac:dyDescent="0.25">
      <c r="A52" s="47">
        <f>База!B52</f>
        <v>0</v>
      </c>
      <c r="B52" s="46">
        <f ca="1">IF(COUNTIFS(Распис!$B$4:$B$300,$A52,Распис!$C$4:$C$300,"&lt;="&amp;B$1,Распис!$D$4:$D$300,"&gt;="&amp;B$1)&gt;0,SUMIFS(Распис!$I$4:$I$300,Распис!$B$4:$B$300,$A52,Распис!$C$4:$C$300,"&lt;="&amp;B$1,Распис!$D$4:$D$300,"&gt;="&amp;B$1),SUMIF(База!$B$3:$B$305,$A52,База!$I$3:$I$152))</f>
        <v>0</v>
      </c>
      <c r="C52" s="46">
        <f ca="1">IF(COUNTIFS(Распис!$B$4:$B$300,$A52,Распис!$C$4:$C$300,"&lt;="&amp;C$1,Распис!$D$4:$D$300,"&gt;="&amp;C$1)&gt;0,SUMIFS(Распис!$J$4:$J$300,Распис!$B$4:$B$300,$A52,Распис!$C$4:$C$300,"&lt;="&amp;C$1,Распис!$D$4:$D$300,"&gt;="&amp;C$1),SUMIF(База!$B$3:$B$305,$A52,База!$J$3:$J$152))</f>
        <v>0</v>
      </c>
      <c r="D52" s="46">
        <f ca="1">IF(COUNTIFS(Распис!$B$4:$B$300,$A52,Распис!$C$4:$C$300,"&lt;="&amp;D$1,Распис!$D$4:$D$300,"&gt;="&amp;D$1)&gt;0,SUMIFS(Распис!$K$4:$K$300,Распис!$B$4:$B$300,$A52,Распис!$C$4:$C$300,"&lt;="&amp;D$1,Распис!$D$4:$D$300,"&gt;="&amp;D$1),SUMIF(База!$B$3:$B$305,$A52,База!$K$3:$K$152))</f>
        <v>0</v>
      </c>
      <c r="E52" s="46" t="s">
        <v>23</v>
      </c>
      <c r="F52" s="46">
        <f ca="1">IF(COUNTIFS(Распис!$B$4:$B$300,$A52,Распис!$C$4:$C$300,"&lt;="&amp;F$1,Распис!$D$4:$D$300,"&gt;="&amp;F$1)&gt;0,SUMIFS(Распис!$F$4:$F$300,Распис!$B$4:$B$300,$A52,Распис!$C$4:$C$300,"&lt;="&amp;F$1,Распис!$D$4:$D$300,"&gt;="&amp;F$1),SUMIF(База!$B$3:$B$305,$A52,База!$F$3:$F$152))</f>
        <v>0</v>
      </c>
      <c r="G52" s="46">
        <f ca="1">IF(COUNTIFS(Распис!$B$4:$B$300,$A52,Распис!$C$4:$C$300,"&lt;="&amp;G$1,Распис!$D$4:$D$300,"&gt;="&amp;G$1)&gt;0,SUMIFS(Распис!$G$4:$G$300,Распис!$B$4:$B$300,$A52,Распис!$C$4:$C$300,"&lt;="&amp;G$1,Распис!$D$4:$D$300,"&gt;="&amp;G$1),SUMIF(База!$B$3:$B$305,$A52,База!$G$3:$G$152))</f>
        <v>0</v>
      </c>
      <c r="H52" s="46">
        <f ca="1">IF(COUNTIFS(Распис!$B$4:$B$300,$A52,Распис!$C$4:$C$300,"&lt;="&amp;H$1,Распис!$D$4:$D$300,"&gt;="&amp;H$1)&gt;0,SUMIFS(Распис!$H$4:$H$300,Распис!$B$4:$B$300,$A52,Распис!$C$4:$C$300,"&lt;="&amp;H$1,Распис!$D$4:$D$300,"&gt;="&amp;H$1),SUMIF(База!$B$3:$B$305,$A52,База!$H$3:$H$152))</f>
        <v>0</v>
      </c>
      <c r="I52" s="46">
        <f ca="1">IF(COUNTIFS(Распис!$B$4:$B$300,$A52,Распис!$C$4:$C$300,"&lt;="&amp;I$1,Распис!$D$4:$D$300,"&gt;="&amp;I$1)&gt;0,SUMIFS(Распис!$I$4:$I$300,Распис!$B$4:$B$300,$A52,Распис!$C$4:$C$300,"&lt;="&amp;I$1,Распис!$D$4:$D$300,"&gt;="&amp;I$1),SUMIF(База!$B$3:$B$305,$A52,База!$I$3:$I$152))</f>
        <v>0</v>
      </c>
      <c r="J52" s="46">
        <f ca="1">IF(COUNTIFS(Распис!$B$4:$B$300,$A52,Распис!$C$4:$C$300,"&lt;="&amp;J$1,Распис!$D$4:$D$300,"&gt;="&amp;J$1)&gt;0,SUMIFS(Распис!$J$4:$J$300,Распис!$B$4:$B$300,$A52,Распис!$C$4:$C$300,"&lt;="&amp;J$1,Распис!$D$4:$D$300,"&gt;="&amp;J$1),SUMIF(База!$B$3:$B$305,$A52,База!$J$3:$J$152))</f>
        <v>0</v>
      </c>
      <c r="K52" s="46">
        <f ca="1">IF(COUNTIFS(Распис!$B$4:$B$300,$A52,Распис!$C$4:$C$300,"&lt;="&amp;K$1,Распис!$D$4:$D$300,"&gt;="&amp;K$1)&gt;0,SUMIFS(Распис!$K$4:$K$300,Распис!$B$4:$B$300,$A52,Распис!$C$4:$C$300,"&lt;="&amp;K$1,Распис!$D$4:$D$300,"&gt;="&amp;K$1),SUMIF(База!$B$3:$B$305,$A52,База!$K$3:$K$152))</f>
        <v>0</v>
      </c>
      <c r="L52" s="46" t="s">
        <v>23</v>
      </c>
      <c r="M52" s="46">
        <f ca="1">IF(COUNTIFS(Распис!$B$4:$B$300,$A52,Распис!$C$4:$C$300,"&lt;="&amp;M$1,Распис!$D$4:$D$300,"&gt;="&amp;M$1)&gt;0,SUMIFS(Распис!$F$4:$F$300,Распис!$B$4:$B$300,$A52,Распис!$C$4:$C$300,"&lt;="&amp;M$1,Распис!$D$4:$D$300,"&gt;="&amp;M$1),SUMIF(База!$B$3:$B$305,$A52,База!$F$3:$F$152))</f>
        <v>0</v>
      </c>
      <c r="N52" s="46">
        <f ca="1">IF(COUNTIFS(Распис!$B$4:$B$300,$A52,Распис!$C$4:$C$300,"&lt;="&amp;N$1,Распис!$D$4:$D$300,"&gt;="&amp;N$1)&gt;0,SUMIFS(Распис!$G$4:$G$300,Распис!$B$4:$B$300,$A52,Распис!$C$4:$C$300,"&lt;="&amp;N$1,Распис!$D$4:$D$300,"&gt;="&amp;N$1),SUMIF(База!$B$3:$B$305,$A52,База!$G$3:$G$152))</f>
        <v>0</v>
      </c>
      <c r="O52" s="46">
        <f ca="1">IF(COUNTIFS(Распис!$B$4:$B$300,$A52,Распис!$C$4:$C$300,"&lt;="&amp;O$1,Распис!$D$4:$D$300,"&gt;="&amp;O$1)&gt;0,SUMIFS(Распис!$H$4:$H$300,Распис!$B$4:$B$300,$A52,Распис!$C$4:$C$300,"&lt;="&amp;O$1,Распис!$D$4:$D$300,"&gt;="&amp;O$1),SUMIF(База!$B$3:$B$305,$A52,База!$H$3:$H$152))</f>
        <v>0</v>
      </c>
      <c r="P52" s="46">
        <f ca="1">IF(COUNTIFS(Распис!$B$4:$B$300,$A52,Распис!$C$4:$C$300,"&lt;="&amp;P$1,Распис!$D$4:$D$300,"&gt;="&amp;P$1)&gt;0,SUMIFS(Распис!$I$4:$I$300,Распис!$B$4:$B$300,$A52,Распис!$C$4:$C$300,"&lt;="&amp;P$1,Распис!$D$4:$D$300,"&gt;="&amp;P$1),SUMIF(База!$B$3:$B$305,$A52,База!$I$3:$I$152))</f>
        <v>0</v>
      </c>
      <c r="Q52" s="46">
        <f ca="1">IF(COUNTIFS(Распис!$B$4:$B$300,$A52,Распис!$C$4:$C$300,"&lt;="&amp;Q$1,Распис!$D$4:$D$300,"&gt;="&amp;Q$1)&gt;0,SUMIFS(Распис!$J$4:$J$300,Распис!$B$4:$B$300,$A52,Распис!$C$4:$C$300,"&lt;="&amp;Q$1,Распис!$D$4:$D$300,"&gt;="&amp;Q$1),SUMIF(База!$B$3:$B$305,$A52,База!$J$3:$J$152))</f>
        <v>0</v>
      </c>
      <c r="R52" s="46">
        <f ca="1">IF(COUNTIFS(Распис!$B$4:$B$300,$A52,Распис!$C$4:$C$300,"&lt;="&amp;R$1,Распис!$D$4:$D$300,"&gt;="&amp;R$1)&gt;0,SUMIFS(Распис!$K$4:$K$300,Распис!$B$4:$B$300,$A52,Распис!$C$4:$C$300,"&lt;="&amp;R$1,Распис!$D$4:$D$300,"&gt;="&amp;R$1),SUMIF(База!$B$3:$B$305,$A52,База!$K$3:$K$152))</f>
        <v>0</v>
      </c>
      <c r="S52" s="46" t="s">
        <v>23</v>
      </c>
      <c r="T52" s="46">
        <f ca="1">IF(COUNTIFS(Распис!$B$4:$B$300,$A52,Распис!$C$4:$C$300,"&lt;="&amp;T$1,Распис!$D$4:$D$300,"&gt;="&amp;T$1)&gt;0,SUMIFS(Распис!$F$4:$F$300,Распис!$B$4:$B$300,$A52,Распис!$C$4:$C$300,"&lt;="&amp;T$1,Распис!$D$4:$D$300,"&gt;="&amp;T$1),SUMIF(База!$B$3:$B$305,$A52,База!$F$3:$F$152))</f>
        <v>0</v>
      </c>
      <c r="U52" s="46">
        <f ca="1">IF(COUNTIFS(Распис!$B$4:$B$300,$A52,Распис!$C$4:$C$300,"&lt;="&amp;U$1,Распис!$D$4:$D$300,"&gt;="&amp;U$1)&gt;0,SUMIFS(Распис!$G$4:$G$300,Распис!$B$4:$B$300,$A52,Распис!$C$4:$C$300,"&lt;="&amp;U$1,Распис!$D$4:$D$300,"&gt;="&amp;U$1),SUMIF(База!$B$3:$B$305,$A52,База!$G$3:$G$152))</f>
        <v>0</v>
      </c>
      <c r="V52" s="46">
        <f ca="1">IF(COUNTIFS(Распис!$B$4:$B$300,$A52,Распис!$C$4:$C$300,"&lt;="&amp;V$1,Распис!$D$4:$D$300,"&gt;="&amp;V$1)&gt;0,SUMIFS(Распис!$H$4:$H$300,Распис!$B$4:$B$300,$A52,Распис!$C$4:$C$300,"&lt;="&amp;V$1,Распис!$D$4:$D$300,"&gt;="&amp;V$1),SUMIF(База!$B$3:$B$305,$A52,База!$H$3:$H$152))</f>
        <v>0</v>
      </c>
      <c r="W52" s="46">
        <f ca="1">IF(COUNTIFS(Распис!$B$4:$B$300,$A52,Распис!$C$4:$C$300,"&lt;="&amp;W$1,Распис!$D$4:$D$300,"&gt;="&amp;W$1)&gt;0,SUMIFS(Распис!$I$4:$I$300,Распис!$B$4:$B$300,$A52,Распис!$C$4:$C$300,"&lt;="&amp;W$1,Распис!$D$4:$D$300,"&gt;="&amp;W$1),SUMIF(База!$B$3:$B$305,$A52,База!$I$3:$I$152))</f>
        <v>0</v>
      </c>
      <c r="X52" s="46">
        <f ca="1">IF(COUNTIFS(Распис!$B$4:$B$300,$A52,Распис!$C$4:$C$300,"&lt;="&amp;X$1,Распис!$D$4:$D$300,"&gt;="&amp;X$1)&gt;0,SUMIFS(Распис!$J$4:$J$300,Распис!$B$4:$B$300,$A52,Распис!$C$4:$C$300,"&lt;="&amp;X$1,Распис!$D$4:$D$300,"&gt;="&amp;X$1),SUMIF(База!$B$3:$B$305,$A52,База!$J$3:$J$152))</f>
        <v>0</v>
      </c>
      <c r="Y52" s="46">
        <f ca="1">IF(COUNTIFS(Распис!$B$4:$B$300,$A52,Распис!$C$4:$C$300,"&lt;="&amp;Y$1,Распис!$D$4:$D$300,"&gt;="&amp;Y$1)&gt;0,SUMIFS(Распис!$K$4:$K$300,Распис!$B$4:$B$300,$A52,Распис!$C$4:$C$300,"&lt;="&amp;Y$1,Распис!$D$4:$D$300,"&gt;="&amp;Y$1),SUMIF(База!$B$3:$B$305,$A52,База!$K$3:$K$152))</f>
        <v>0</v>
      </c>
      <c r="Z52" s="46" t="s">
        <v>23</v>
      </c>
      <c r="AA52" s="46">
        <f ca="1">IF(COUNTIFS(Распис!$B$4:$B$300,$A52,Распис!$C$4:$C$300,"&lt;="&amp;AA$1,Распис!$D$4:$D$300,"&gt;="&amp;AA$1)&gt;0,SUMIFS(Распис!$F$4:$F$300,Распис!$B$4:$B$300,$A52,Распис!$C$4:$C$300,"&lt;="&amp;AA$1,Распис!$D$4:$D$300,"&gt;="&amp;AA$1),SUMIF(База!$B$3:$B$305,$A52,База!$F$3:$F$152))</f>
        <v>0</v>
      </c>
      <c r="AB52" s="46">
        <f ca="1">IF(COUNTIFS(Распис!$B$4:$B$300,$A52,Распис!$C$4:$C$300,"&lt;="&amp;AB$1,Распис!$D$4:$D$300,"&gt;="&amp;AB$1)&gt;0,SUMIFS(Распис!$G$4:$G$300,Распис!$B$4:$B$300,$A52,Распис!$C$4:$C$300,"&lt;="&amp;AB$1,Распис!$D$4:$D$300,"&gt;="&amp;AB$1),SUMIF(База!$B$3:$B$305,$A52,База!$G$3:$G$152))</f>
        <v>0</v>
      </c>
      <c r="AC52" s="46">
        <f ca="1">IF(COUNTIFS(Распис!$B$4:$B$300,$A52,Распис!$C$4:$C$300,"&lt;="&amp;AC$1,Распис!$D$4:$D$300,"&gt;="&amp;AC$1)&gt;0,SUMIFS(Распис!$H$4:$H$300,Распис!$B$4:$B$300,$A52,Распис!$C$4:$C$300,"&lt;="&amp;AC$1,Распис!$D$4:$D$300,"&gt;="&amp;AC$1),SUMIF(База!$B$3:$B$305,$A52,База!$H$3:$H$152))</f>
        <v>0</v>
      </c>
      <c r="AD52" s="47"/>
      <c r="AE52" s="47"/>
      <c r="AF52" s="47"/>
      <c r="AG52" s="47">
        <f t="shared" ca="1" si="2"/>
        <v>0</v>
      </c>
      <c r="AH52" s="46">
        <f ca="1">AG52-SUMIFS(Распред!$G$4:$G$300,Распред!$B$4:$B$300,"февраль",Распред!$F$4:$F$300,A52)</f>
        <v>0</v>
      </c>
      <c r="AI52" s="46">
        <f ca="1">AH52+(COUNTIF(B52:AF52,"КД")+SUMIFS(Распред!$AH$4:$AH$300,Распред!$F$4:$F$300,A52,Распред!$B$4:$B$300,"февраль"))*4</f>
        <v>0</v>
      </c>
      <c r="AJ52" s="46">
        <f t="shared" ca="1" si="3"/>
        <v>0</v>
      </c>
      <c r="AK52" s="46">
        <f t="shared" ca="1" si="4"/>
        <v>0</v>
      </c>
      <c r="AL52" s="46">
        <f>SUMIFS(Распред!$K$4:$K$300,Распред!$B$4:$B$300,"февраль",Распред!$J$4:$J$300,A52)+SUMIFS(Распред!$M$4:$M$300,Распред!$B$4:$B$300,"февраль",Распред!$L$4:$L$300,A52)+SUMIFS(Распред!$O$4:$O$300,Распред!$B$4:$B$300,"февраль",Распред!$N$4:$N$300,A52)+SUMIFS(Распред!$Q$4:$Q$300,Распред!$B$4:$B$300,"февраль",Распред!$P$4:$P$300,A52)+SUMIFS(Распред!$S$4:$S$300,Распред!$B$4:$B$300,"февраль",Распред!$R$4:$R$300,A52)+SUMIFS(Распред!$U$4:$U$300,Распред!$B$4:$B$300,"февраль",Распред!$T$4:$T$300,A52)+SUMIFS(Распред!$W$4:$W$300,Распред!$B$4:$B$300,"февраль",Распред!$V$4:$V$300,A52)+SUMIFS(Распред!$Y$4:$Y$300,Распред!$B$4:$B$300,"февраль",Распред!$X$4:$X$300,A52)+SUMIFS(Распред!$AA$4:$AA$300,Распред!$B$4:$B$300,"февраль",Распред!$Z$4:$Z$300,A52)+SUMIFS(Распред!$AC$4:$AC$300,Распред!$B$4:$B$300,"февраль",Распред!$AB$4:$AB$300,A52)</f>
        <v>0</v>
      </c>
      <c r="AM52" s="46">
        <f t="shared" ca="1" si="5"/>
        <v>0</v>
      </c>
      <c r="AN52" s="46">
        <f t="shared" ca="1" si="9"/>
        <v>0</v>
      </c>
      <c r="AO52" s="46">
        <f t="shared" ca="1" si="6"/>
        <v>0</v>
      </c>
      <c r="AP52" s="46">
        <f>январь!AP52</f>
        <v>0</v>
      </c>
      <c r="AQ52" s="46">
        <f t="shared" ca="1" si="7"/>
        <v>0</v>
      </c>
      <c r="AR52" s="47"/>
      <c r="AS52" s="47">
        <f t="shared" ca="1" si="8"/>
        <v>0</v>
      </c>
      <c r="AT52" s="47"/>
      <c r="AU52" s="47"/>
      <c r="AV52" s="47"/>
      <c r="AW52" s="47"/>
      <c r="AX52" s="47"/>
      <c r="AY52" s="47"/>
      <c r="AZ52" s="184"/>
      <c r="BA52" s="184"/>
    </row>
    <row r="53" spans="1:53" x14ac:dyDescent="0.25">
      <c r="A53" s="47">
        <f>База!B53</f>
        <v>0</v>
      </c>
      <c r="B53" s="46">
        <f ca="1">IF(COUNTIFS(Распис!$B$4:$B$300,$A53,Распис!$C$4:$C$300,"&lt;="&amp;B$1,Распис!$D$4:$D$300,"&gt;="&amp;B$1)&gt;0,SUMIFS(Распис!$I$4:$I$300,Распис!$B$4:$B$300,$A53,Распис!$C$4:$C$300,"&lt;="&amp;B$1,Распис!$D$4:$D$300,"&gt;="&amp;B$1),SUMIF(База!$B$3:$B$305,$A53,База!$I$3:$I$152))</f>
        <v>0</v>
      </c>
      <c r="C53" s="46">
        <f ca="1">IF(COUNTIFS(Распис!$B$4:$B$300,$A53,Распис!$C$4:$C$300,"&lt;="&amp;C$1,Распис!$D$4:$D$300,"&gt;="&amp;C$1)&gt;0,SUMIFS(Распис!$J$4:$J$300,Распис!$B$4:$B$300,$A53,Распис!$C$4:$C$300,"&lt;="&amp;C$1,Распис!$D$4:$D$300,"&gt;="&amp;C$1),SUMIF(База!$B$3:$B$305,$A53,База!$J$3:$J$152))</f>
        <v>0</v>
      </c>
      <c r="D53" s="46">
        <f ca="1">IF(COUNTIFS(Распис!$B$4:$B$300,$A53,Распис!$C$4:$C$300,"&lt;="&amp;D$1,Распис!$D$4:$D$300,"&gt;="&amp;D$1)&gt;0,SUMIFS(Распис!$K$4:$K$300,Распис!$B$4:$B$300,$A53,Распис!$C$4:$C$300,"&lt;="&amp;D$1,Распис!$D$4:$D$300,"&gt;="&amp;D$1),SUMIF(База!$B$3:$B$305,$A53,База!$K$3:$K$152))</f>
        <v>0</v>
      </c>
      <c r="E53" s="46" t="s">
        <v>23</v>
      </c>
      <c r="F53" s="46">
        <f ca="1">IF(COUNTIFS(Распис!$B$4:$B$300,$A53,Распис!$C$4:$C$300,"&lt;="&amp;F$1,Распис!$D$4:$D$300,"&gt;="&amp;F$1)&gt;0,SUMIFS(Распис!$F$4:$F$300,Распис!$B$4:$B$300,$A53,Распис!$C$4:$C$300,"&lt;="&amp;F$1,Распис!$D$4:$D$300,"&gt;="&amp;F$1),SUMIF(База!$B$3:$B$305,$A53,База!$F$3:$F$152))</f>
        <v>0</v>
      </c>
      <c r="G53" s="46">
        <f ca="1">IF(COUNTIFS(Распис!$B$4:$B$300,$A53,Распис!$C$4:$C$300,"&lt;="&amp;G$1,Распис!$D$4:$D$300,"&gt;="&amp;G$1)&gt;0,SUMIFS(Распис!$G$4:$G$300,Распис!$B$4:$B$300,$A53,Распис!$C$4:$C$300,"&lt;="&amp;G$1,Распис!$D$4:$D$300,"&gt;="&amp;G$1),SUMIF(База!$B$3:$B$305,$A53,База!$G$3:$G$152))</f>
        <v>0</v>
      </c>
      <c r="H53" s="46">
        <f ca="1">IF(COUNTIFS(Распис!$B$4:$B$300,$A53,Распис!$C$4:$C$300,"&lt;="&amp;H$1,Распис!$D$4:$D$300,"&gt;="&amp;H$1)&gt;0,SUMIFS(Распис!$H$4:$H$300,Распис!$B$4:$B$300,$A53,Распис!$C$4:$C$300,"&lt;="&amp;H$1,Распис!$D$4:$D$300,"&gt;="&amp;H$1),SUMIF(База!$B$3:$B$305,$A53,База!$H$3:$H$152))</f>
        <v>0</v>
      </c>
      <c r="I53" s="46">
        <f ca="1">IF(COUNTIFS(Распис!$B$4:$B$300,$A53,Распис!$C$4:$C$300,"&lt;="&amp;I$1,Распис!$D$4:$D$300,"&gt;="&amp;I$1)&gt;0,SUMIFS(Распис!$I$4:$I$300,Распис!$B$4:$B$300,$A53,Распис!$C$4:$C$300,"&lt;="&amp;I$1,Распис!$D$4:$D$300,"&gt;="&amp;I$1),SUMIF(База!$B$3:$B$305,$A53,База!$I$3:$I$152))</f>
        <v>0</v>
      </c>
      <c r="J53" s="46">
        <f ca="1">IF(COUNTIFS(Распис!$B$4:$B$300,$A53,Распис!$C$4:$C$300,"&lt;="&amp;J$1,Распис!$D$4:$D$300,"&gt;="&amp;J$1)&gt;0,SUMIFS(Распис!$J$4:$J$300,Распис!$B$4:$B$300,$A53,Распис!$C$4:$C$300,"&lt;="&amp;J$1,Распис!$D$4:$D$300,"&gt;="&amp;J$1),SUMIF(База!$B$3:$B$305,$A53,База!$J$3:$J$152))</f>
        <v>0</v>
      </c>
      <c r="K53" s="46">
        <f ca="1">IF(COUNTIFS(Распис!$B$4:$B$300,$A53,Распис!$C$4:$C$300,"&lt;="&amp;K$1,Распис!$D$4:$D$300,"&gt;="&amp;K$1)&gt;0,SUMIFS(Распис!$K$4:$K$300,Распис!$B$4:$B$300,$A53,Распис!$C$4:$C$300,"&lt;="&amp;K$1,Распис!$D$4:$D$300,"&gt;="&amp;K$1),SUMIF(База!$B$3:$B$305,$A53,База!$K$3:$K$152))</f>
        <v>0</v>
      </c>
      <c r="L53" s="46" t="s">
        <v>23</v>
      </c>
      <c r="M53" s="46">
        <f ca="1">IF(COUNTIFS(Распис!$B$4:$B$300,$A53,Распис!$C$4:$C$300,"&lt;="&amp;M$1,Распис!$D$4:$D$300,"&gt;="&amp;M$1)&gt;0,SUMIFS(Распис!$F$4:$F$300,Распис!$B$4:$B$300,$A53,Распис!$C$4:$C$300,"&lt;="&amp;M$1,Распис!$D$4:$D$300,"&gt;="&amp;M$1),SUMIF(База!$B$3:$B$305,$A53,База!$F$3:$F$152))</f>
        <v>0</v>
      </c>
      <c r="N53" s="46">
        <f ca="1">IF(COUNTIFS(Распис!$B$4:$B$300,$A53,Распис!$C$4:$C$300,"&lt;="&amp;N$1,Распис!$D$4:$D$300,"&gt;="&amp;N$1)&gt;0,SUMIFS(Распис!$G$4:$G$300,Распис!$B$4:$B$300,$A53,Распис!$C$4:$C$300,"&lt;="&amp;N$1,Распис!$D$4:$D$300,"&gt;="&amp;N$1),SUMIF(База!$B$3:$B$305,$A53,База!$G$3:$G$152))</f>
        <v>0</v>
      </c>
      <c r="O53" s="46">
        <f ca="1">IF(COUNTIFS(Распис!$B$4:$B$300,$A53,Распис!$C$4:$C$300,"&lt;="&amp;O$1,Распис!$D$4:$D$300,"&gt;="&amp;O$1)&gt;0,SUMIFS(Распис!$H$4:$H$300,Распис!$B$4:$B$300,$A53,Распис!$C$4:$C$300,"&lt;="&amp;O$1,Распис!$D$4:$D$300,"&gt;="&amp;O$1),SUMIF(База!$B$3:$B$305,$A53,База!$H$3:$H$152))</f>
        <v>0</v>
      </c>
      <c r="P53" s="46">
        <f ca="1">IF(COUNTIFS(Распис!$B$4:$B$300,$A53,Распис!$C$4:$C$300,"&lt;="&amp;P$1,Распис!$D$4:$D$300,"&gt;="&amp;P$1)&gt;0,SUMIFS(Распис!$I$4:$I$300,Распис!$B$4:$B$300,$A53,Распис!$C$4:$C$300,"&lt;="&amp;P$1,Распис!$D$4:$D$300,"&gt;="&amp;P$1),SUMIF(База!$B$3:$B$305,$A53,База!$I$3:$I$152))</f>
        <v>0</v>
      </c>
      <c r="Q53" s="46">
        <f ca="1">IF(COUNTIFS(Распис!$B$4:$B$300,$A53,Распис!$C$4:$C$300,"&lt;="&amp;Q$1,Распис!$D$4:$D$300,"&gt;="&amp;Q$1)&gt;0,SUMIFS(Распис!$J$4:$J$300,Распис!$B$4:$B$300,$A53,Распис!$C$4:$C$300,"&lt;="&amp;Q$1,Распис!$D$4:$D$300,"&gt;="&amp;Q$1),SUMIF(База!$B$3:$B$305,$A53,База!$J$3:$J$152))</f>
        <v>0</v>
      </c>
      <c r="R53" s="46">
        <f ca="1">IF(COUNTIFS(Распис!$B$4:$B$300,$A53,Распис!$C$4:$C$300,"&lt;="&amp;R$1,Распис!$D$4:$D$300,"&gt;="&amp;R$1)&gt;0,SUMIFS(Распис!$K$4:$K$300,Распис!$B$4:$B$300,$A53,Распис!$C$4:$C$300,"&lt;="&amp;R$1,Распис!$D$4:$D$300,"&gt;="&amp;R$1),SUMIF(База!$B$3:$B$305,$A53,База!$K$3:$K$152))</f>
        <v>0</v>
      </c>
      <c r="S53" s="46" t="s">
        <v>23</v>
      </c>
      <c r="T53" s="46">
        <f ca="1">IF(COUNTIFS(Распис!$B$4:$B$300,$A53,Распис!$C$4:$C$300,"&lt;="&amp;T$1,Распис!$D$4:$D$300,"&gt;="&amp;T$1)&gt;0,SUMIFS(Распис!$F$4:$F$300,Распис!$B$4:$B$300,$A53,Распис!$C$4:$C$300,"&lt;="&amp;T$1,Распис!$D$4:$D$300,"&gt;="&amp;T$1),SUMIF(База!$B$3:$B$305,$A53,База!$F$3:$F$152))</f>
        <v>0</v>
      </c>
      <c r="U53" s="46">
        <f ca="1">IF(COUNTIFS(Распис!$B$4:$B$300,$A53,Распис!$C$4:$C$300,"&lt;="&amp;U$1,Распис!$D$4:$D$300,"&gt;="&amp;U$1)&gt;0,SUMIFS(Распис!$G$4:$G$300,Распис!$B$4:$B$300,$A53,Распис!$C$4:$C$300,"&lt;="&amp;U$1,Распис!$D$4:$D$300,"&gt;="&amp;U$1),SUMIF(База!$B$3:$B$305,$A53,База!$G$3:$G$152))</f>
        <v>0</v>
      </c>
      <c r="V53" s="46">
        <f ca="1">IF(COUNTIFS(Распис!$B$4:$B$300,$A53,Распис!$C$4:$C$300,"&lt;="&amp;V$1,Распис!$D$4:$D$300,"&gt;="&amp;V$1)&gt;0,SUMIFS(Распис!$H$4:$H$300,Распис!$B$4:$B$300,$A53,Распис!$C$4:$C$300,"&lt;="&amp;V$1,Распис!$D$4:$D$300,"&gt;="&amp;V$1),SUMIF(База!$B$3:$B$305,$A53,База!$H$3:$H$152))</f>
        <v>0</v>
      </c>
      <c r="W53" s="46">
        <f ca="1">IF(COUNTIFS(Распис!$B$4:$B$300,$A53,Распис!$C$4:$C$300,"&lt;="&amp;W$1,Распис!$D$4:$D$300,"&gt;="&amp;W$1)&gt;0,SUMIFS(Распис!$I$4:$I$300,Распис!$B$4:$B$300,$A53,Распис!$C$4:$C$300,"&lt;="&amp;W$1,Распис!$D$4:$D$300,"&gt;="&amp;W$1),SUMIF(База!$B$3:$B$305,$A53,База!$I$3:$I$152))</f>
        <v>0</v>
      </c>
      <c r="X53" s="46">
        <f ca="1">IF(COUNTIFS(Распис!$B$4:$B$300,$A53,Распис!$C$4:$C$300,"&lt;="&amp;X$1,Распис!$D$4:$D$300,"&gt;="&amp;X$1)&gt;0,SUMIFS(Распис!$J$4:$J$300,Распис!$B$4:$B$300,$A53,Распис!$C$4:$C$300,"&lt;="&amp;X$1,Распис!$D$4:$D$300,"&gt;="&amp;X$1),SUMIF(База!$B$3:$B$305,$A53,База!$J$3:$J$152))</f>
        <v>0</v>
      </c>
      <c r="Y53" s="46">
        <f ca="1">IF(COUNTIFS(Распис!$B$4:$B$300,$A53,Распис!$C$4:$C$300,"&lt;="&amp;Y$1,Распис!$D$4:$D$300,"&gt;="&amp;Y$1)&gt;0,SUMIFS(Распис!$K$4:$K$300,Распис!$B$4:$B$300,$A53,Распис!$C$4:$C$300,"&lt;="&amp;Y$1,Распис!$D$4:$D$300,"&gt;="&amp;Y$1),SUMIF(База!$B$3:$B$305,$A53,База!$K$3:$K$152))</f>
        <v>0</v>
      </c>
      <c r="Z53" s="46" t="s">
        <v>23</v>
      </c>
      <c r="AA53" s="46">
        <f ca="1">IF(COUNTIFS(Распис!$B$4:$B$300,$A53,Распис!$C$4:$C$300,"&lt;="&amp;AA$1,Распис!$D$4:$D$300,"&gt;="&amp;AA$1)&gt;0,SUMIFS(Распис!$F$4:$F$300,Распис!$B$4:$B$300,$A53,Распис!$C$4:$C$300,"&lt;="&amp;AA$1,Распис!$D$4:$D$300,"&gt;="&amp;AA$1),SUMIF(База!$B$3:$B$305,$A53,База!$F$3:$F$152))</f>
        <v>0</v>
      </c>
      <c r="AB53" s="46">
        <f ca="1">IF(COUNTIFS(Распис!$B$4:$B$300,$A53,Распис!$C$4:$C$300,"&lt;="&amp;AB$1,Распис!$D$4:$D$300,"&gt;="&amp;AB$1)&gt;0,SUMIFS(Распис!$G$4:$G$300,Распис!$B$4:$B$300,$A53,Распис!$C$4:$C$300,"&lt;="&amp;AB$1,Распис!$D$4:$D$300,"&gt;="&amp;AB$1),SUMIF(База!$B$3:$B$305,$A53,База!$G$3:$G$152))</f>
        <v>0</v>
      </c>
      <c r="AC53" s="46">
        <f ca="1">IF(COUNTIFS(Распис!$B$4:$B$300,$A53,Распис!$C$4:$C$300,"&lt;="&amp;AC$1,Распис!$D$4:$D$300,"&gt;="&amp;AC$1)&gt;0,SUMIFS(Распис!$H$4:$H$300,Распис!$B$4:$B$300,$A53,Распис!$C$4:$C$300,"&lt;="&amp;AC$1,Распис!$D$4:$D$300,"&gt;="&amp;AC$1),SUMIF(База!$B$3:$B$305,$A53,База!$H$3:$H$152))</f>
        <v>0</v>
      </c>
      <c r="AD53" s="47"/>
      <c r="AE53" s="47"/>
      <c r="AF53" s="47"/>
      <c r="AG53" s="47">
        <f t="shared" ca="1" si="2"/>
        <v>0</v>
      </c>
      <c r="AH53" s="46">
        <f ca="1">AG53-SUMIFS(Распред!$G$4:$G$300,Распред!$B$4:$B$300,"февраль",Распред!$F$4:$F$300,A53)</f>
        <v>0</v>
      </c>
      <c r="AI53" s="46">
        <f ca="1">AH53+(COUNTIF(B53:AF53,"КД")+SUMIFS(Распред!$AH$4:$AH$300,Распред!$F$4:$F$300,A53,Распред!$B$4:$B$300,"февраль"))*4</f>
        <v>0</v>
      </c>
      <c r="AJ53" s="46">
        <f t="shared" ca="1" si="3"/>
        <v>0</v>
      </c>
      <c r="AK53" s="46">
        <f t="shared" ca="1" si="4"/>
        <v>0</v>
      </c>
      <c r="AL53" s="46">
        <f>SUMIFS(Распред!$K$4:$K$300,Распред!$B$4:$B$300,"февраль",Распред!$J$4:$J$300,A53)+SUMIFS(Распред!$M$4:$M$300,Распред!$B$4:$B$300,"февраль",Распред!$L$4:$L$300,A53)+SUMIFS(Распред!$O$4:$O$300,Распред!$B$4:$B$300,"февраль",Распред!$N$4:$N$300,A53)+SUMIFS(Распред!$Q$4:$Q$300,Распред!$B$4:$B$300,"февраль",Распред!$P$4:$P$300,A53)+SUMIFS(Распред!$S$4:$S$300,Распред!$B$4:$B$300,"февраль",Распред!$R$4:$R$300,A53)+SUMIFS(Распред!$U$4:$U$300,Распред!$B$4:$B$300,"февраль",Распред!$T$4:$T$300,A53)+SUMIFS(Распред!$W$4:$W$300,Распред!$B$4:$B$300,"февраль",Распред!$V$4:$V$300,A53)+SUMIFS(Распред!$Y$4:$Y$300,Распред!$B$4:$B$300,"февраль",Распред!$X$4:$X$300,A53)+SUMIFS(Распред!$AA$4:$AA$300,Распред!$B$4:$B$300,"февраль",Распред!$Z$4:$Z$300,A53)+SUMIFS(Распред!$AC$4:$AC$300,Распред!$B$4:$B$300,"февраль",Распред!$AB$4:$AB$300,A53)</f>
        <v>0</v>
      </c>
      <c r="AM53" s="46">
        <f t="shared" ca="1" si="5"/>
        <v>0</v>
      </c>
      <c r="AN53" s="46">
        <f t="shared" ca="1" si="9"/>
        <v>0</v>
      </c>
      <c r="AO53" s="46">
        <f t="shared" ca="1" si="6"/>
        <v>0</v>
      </c>
      <c r="AP53" s="46">
        <f>январь!AP53</f>
        <v>0</v>
      </c>
      <c r="AQ53" s="46">
        <f t="shared" ca="1" si="7"/>
        <v>0</v>
      </c>
      <c r="AR53" s="47"/>
      <c r="AS53" s="47">
        <f t="shared" ca="1" si="8"/>
        <v>0</v>
      </c>
      <c r="AT53" s="47"/>
      <c r="AU53" s="47"/>
      <c r="AV53" s="47"/>
      <c r="AW53" s="47"/>
      <c r="AX53" s="47"/>
      <c r="AY53" s="47"/>
      <c r="AZ53" s="184"/>
      <c r="BA53" s="184"/>
    </row>
    <row r="54" spans="1:53" x14ac:dyDescent="0.25">
      <c r="A54" s="47">
        <f>База!B54</f>
        <v>0</v>
      </c>
      <c r="B54" s="46">
        <f ca="1">IF(COUNTIFS(Распис!$B$4:$B$300,$A54,Распис!$C$4:$C$300,"&lt;="&amp;B$1,Распис!$D$4:$D$300,"&gt;="&amp;B$1)&gt;0,SUMIFS(Распис!$I$4:$I$300,Распис!$B$4:$B$300,$A54,Распис!$C$4:$C$300,"&lt;="&amp;B$1,Распис!$D$4:$D$300,"&gt;="&amp;B$1),SUMIF(База!$B$3:$B$305,$A54,База!$I$3:$I$152))</f>
        <v>0</v>
      </c>
      <c r="C54" s="46">
        <f ca="1">IF(COUNTIFS(Распис!$B$4:$B$300,$A54,Распис!$C$4:$C$300,"&lt;="&amp;C$1,Распис!$D$4:$D$300,"&gt;="&amp;C$1)&gt;0,SUMIFS(Распис!$J$4:$J$300,Распис!$B$4:$B$300,$A54,Распис!$C$4:$C$300,"&lt;="&amp;C$1,Распис!$D$4:$D$300,"&gt;="&amp;C$1),SUMIF(База!$B$3:$B$305,$A54,База!$J$3:$J$152))</f>
        <v>0</v>
      </c>
      <c r="D54" s="46">
        <f ca="1">IF(COUNTIFS(Распис!$B$4:$B$300,$A54,Распис!$C$4:$C$300,"&lt;="&amp;D$1,Распис!$D$4:$D$300,"&gt;="&amp;D$1)&gt;0,SUMIFS(Распис!$K$4:$K$300,Распис!$B$4:$B$300,$A54,Распис!$C$4:$C$300,"&lt;="&amp;D$1,Распис!$D$4:$D$300,"&gt;="&amp;D$1),SUMIF(База!$B$3:$B$305,$A54,База!$K$3:$K$152))</f>
        <v>0</v>
      </c>
      <c r="E54" s="46" t="s">
        <v>23</v>
      </c>
      <c r="F54" s="46">
        <f ca="1">IF(COUNTIFS(Распис!$B$4:$B$300,$A54,Распис!$C$4:$C$300,"&lt;="&amp;F$1,Распис!$D$4:$D$300,"&gt;="&amp;F$1)&gt;0,SUMIFS(Распис!$F$4:$F$300,Распис!$B$4:$B$300,$A54,Распис!$C$4:$C$300,"&lt;="&amp;F$1,Распис!$D$4:$D$300,"&gt;="&amp;F$1),SUMIF(База!$B$3:$B$305,$A54,База!$F$3:$F$152))</f>
        <v>0</v>
      </c>
      <c r="G54" s="46">
        <f ca="1">IF(COUNTIFS(Распис!$B$4:$B$300,$A54,Распис!$C$4:$C$300,"&lt;="&amp;G$1,Распис!$D$4:$D$300,"&gt;="&amp;G$1)&gt;0,SUMIFS(Распис!$G$4:$G$300,Распис!$B$4:$B$300,$A54,Распис!$C$4:$C$300,"&lt;="&amp;G$1,Распис!$D$4:$D$300,"&gt;="&amp;G$1),SUMIF(База!$B$3:$B$305,$A54,База!$G$3:$G$152))</f>
        <v>0</v>
      </c>
      <c r="H54" s="46">
        <f ca="1">IF(COUNTIFS(Распис!$B$4:$B$300,$A54,Распис!$C$4:$C$300,"&lt;="&amp;H$1,Распис!$D$4:$D$300,"&gt;="&amp;H$1)&gt;0,SUMIFS(Распис!$H$4:$H$300,Распис!$B$4:$B$300,$A54,Распис!$C$4:$C$300,"&lt;="&amp;H$1,Распис!$D$4:$D$300,"&gt;="&amp;H$1),SUMIF(База!$B$3:$B$305,$A54,База!$H$3:$H$152))</f>
        <v>0</v>
      </c>
      <c r="I54" s="46">
        <f ca="1">IF(COUNTIFS(Распис!$B$4:$B$300,$A54,Распис!$C$4:$C$300,"&lt;="&amp;I$1,Распис!$D$4:$D$300,"&gt;="&amp;I$1)&gt;0,SUMIFS(Распис!$I$4:$I$300,Распис!$B$4:$B$300,$A54,Распис!$C$4:$C$300,"&lt;="&amp;I$1,Распис!$D$4:$D$300,"&gt;="&amp;I$1),SUMIF(База!$B$3:$B$305,$A54,База!$I$3:$I$152))</f>
        <v>0</v>
      </c>
      <c r="J54" s="46">
        <f ca="1">IF(COUNTIFS(Распис!$B$4:$B$300,$A54,Распис!$C$4:$C$300,"&lt;="&amp;J$1,Распис!$D$4:$D$300,"&gt;="&amp;J$1)&gt;0,SUMIFS(Распис!$J$4:$J$300,Распис!$B$4:$B$300,$A54,Распис!$C$4:$C$300,"&lt;="&amp;J$1,Распис!$D$4:$D$300,"&gt;="&amp;J$1),SUMIF(База!$B$3:$B$305,$A54,База!$J$3:$J$152))</f>
        <v>0</v>
      </c>
      <c r="K54" s="46">
        <f ca="1">IF(COUNTIFS(Распис!$B$4:$B$300,$A54,Распис!$C$4:$C$300,"&lt;="&amp;K$1,Распис!$D$4:$D$300,"&gt;="&amp;K$1)&gt;0,SUMIFS(Распис!$K$4:$K$300,Распис!$B$4:$B$300,$A54,Распис!$C$4:$C$300,"&lt;="&amp;K$1,Распис!$D$4:$D$300,"&gt;="&amp;K$1),SUMIF(База!$B$3:$B$305,$A54,База!$K$3:$K$152))</f>
        <v>0</v>
      </c>
      <c r="L54" s="46" t="s">
        <v>23</v>
      </c>
      <c r="M54" s="46">
        <f ca="1">IF(COUNTIFS(Распис!$B$4:$B$300,$A54,Распис!$C$4:$C$300,"&lt;="&amp;M$1,Распис!$D$4:$D$300,"&gt;="&amp;M$1)&gt;0,SUMIFS(Распис!$F$4:$F$300,Распис!$B$4:$B$300,$A54,Распис!$C$4:$C$300,"&lt;="&amp;M$1,Распис!$D$4:$D$300,"&gt;="&amp;M$1),SUMIF(База!$B$3:$B$305,$A54,База!$F$3:$F$152))</f>
        <v>0</v>
      </c>
      <c r="N54" s="46">
        <f ca="1">IF(COUNTIFS(Распис!$B$4:$B$300,$A54,Распис!$C$4:$C$300,"&lt;="&amp;N$1,Распис!$D$4:$D$300,"&gt;="&amp;N$1)&gt;0,SUMIFS(Распис!$G$4:$G$300,Распис!$B$4:$B$300,$A54,Распис!$C$4:$C$300,"&lt;="&amp;N$1,Распис!$D$4:$D$300,"&gt;="&amp;N$1),SUMIF(База!$B$3:$B$305,$A54,База!$G$3:$G$152))</f>
        <v>0</v>
      </c>
      <c r="O54" s="46">
        <f ca="1">IF(COUNTIFS(Распис!$B$4:$B$300,$A54,Распис!$C$4:$C$300,"&lt;="&amp;O$1,Распис!$D$4:$D$300,"&gt;="&amp;O$1)&gt;0,SUMIFS(Распис!$H$4:$H$300,Распис!$B$4:$B$300,$A54,Распис!$C$4:$C$300,"&lt;="&amp;O$1,Распис!$D$4:$D$300,"&gt;="&amp;O$1),SUMIF(База!$B$3:$B$305,$A54,База!$H$3:$H$152))</f>
        <v>0</v>
      </c>
      <c r="P54" s="46">
        <f ca="1">IF(COUNTIFS(Распис!$B$4:$B$300,$A54,Распис!$C$4:$C$300,"&lt;="&amp;P$1,Распис!$D$4:$D$300,"&gt;="&amp;P$1)&gt;0,SUMIFS(Распис!$I$4:$I$300,Распис!$B$4:$B$300,$A54,Распис!$C$4:$C$300,"&lt;="&amp;P$1,Распис!$D$4:$D$300,"&gt;="&amp;P$1),SUMIF(База!$B$3:$B$305,$A54,База!$I$3:$I$152))</f>
        <v>0</v>
      </c>
      <c r="Q54" s="46">
        <f ca="1">IF(COUNTIFS(Распис!$B$4:$B$300,$A54,Распис!$C$4:$C$300,"&lt;="&amp;Q$1,Распис!$D$4:$D$300,"&gt;="&amp;Q$1)&gt;0,SUMIFS(Распис!$J$4:$J$300,Распис!$B$4:$B$300,$A54,Распис!$C$4:$C$300,"&lt;="&amp;Q$1,Распис!$D$4:$D$300,"&gt;="&amp;Q$1),SUMIF(База!$B$3:$B$305,$A54,База!$J$3:$J$152))</f>
        <v>0</v>
      </c>
      <c r="R54" s="46">
        <f ca="1">IF(COUNTIFS(Распис!$B$4:$B$300,$A54,Распис!$C$4:$C$300,"&lt;="&amp;R$1,Распис!$D$4:$D$300,"&gt;="&amp;R$1)&gt;0,SUMIFS(Распис!$K$4:$K$300,Распис!$B$4:$B$300,$A54,Распис!$C$4:$C$300,"&lt;="&amp;R$1,Распис!$D$4:$D$300,"&gt;="&amp;R$1),SUMIF(База!$B$3:$B$305,$A54,База!$K$3:$K$152))</f>
        <v>0</v>
      </c>
      <c r="S54" s="46" t="s">
        <v>23</v>
      </c>
      <c r="T54" s="46">
        <f ca="1">IF(COUNTIFS(Распис!$B$4:$B$300,$A54,Распис!$C$4:$C$300,"&lt;="&amp;T$1,Распис!$D$4:$D$300,"&gt;="&amp;T$1)&gt;0,SUMIFS(Распис!$F$4:$F$300,Распис!$B$4:$B$300,$A54,Распис!$C$4:$C$300,"&lt;="&amp;T$1,Распис!$D$4:$D$300,"&gt;="&amp;T$1),SUMIF(База!$B$3:$B$305,$A54,База!$F$3:$F$152))</f>
        <v>0</v>
      </c>
      <c r="U54" s="46">
        <f ca="1">IF(COUNTIFS(Распис!$B$4:$B$300,$A54,Распис!$C$4:$C$300,"&lt;="&amp;U$1,Распис!$D$4:$D$300,"&gt;="&amp;U$1)&gt;0,SUMIFS(Распис!$G$4:$G$300,Распис!$B$4:$B$300,$A54,Распис!$C$4:$C$300,"&lt;="&amp;U$1,Распис!$D$4:$D$300,"&gt;="&amp;U$1),SUMIF(База!$B$3:$B$305,$A54,База!$G$3:$G$152))</f>
        <v>0</v>
      </c>
      <c r="V54" s="46">
        <f ca="1">IF(COUNTIFS(Распис!$B$4:$B$300,$A54,Распис!$C$4:$C$300,"&lt;="&amp;V$1,Распис!$D$4:$D$300,"&gt;="&amp;V$1)&gt;0,SUMIFS(Распис!$H$4:$H$300,Распис!$B$4:$B$300,$A54,Распис!$C$4:$C$300,"&lt;="&amp;V$1,Распис!$D$4:$D$300,"&gt;="&amp;V$1),SUMIF(База!$B$3:$B$305,$A54,База!$H$3:$H$152))</f>
        <v>0</v>
      </c>
      <c r="W54" s="46">
        <f ca="1">IF(COUNTIFS(Распис!$B$4:$B$300,$A54,Распис!$C$4:$C$300,"&lt;="&amp;W$1,Распис!$D$4:$D$300,"&gt;="&amp;W$1)&gt;0,SUMIFS(Распис!$I$4:$I$300,Распис!$B$4:$B$300,$A54,Распис!$C$4:$C$300,"&lt;="&amp;W$1,Распис!$D$4:$D$300,"&gt;="&amp;W$1),SUMIF(База!$B$3:$B$305,$A54,База!$I$3:$I$152))</f>
        <v>0</v>
      </c>
      <c r="X54" s="46">
        <f ca="1">IF(COUNTIFS(Распис!$B$4:$B$300,$A54,Распис!$C$4:$C$300,"&lt;="&amp;X$1,Распис!$D$4:$D$300,"&gt;="&amp;X$1)&gt;0,SUMIFS(Распис!$J$4:$J$300,Распис!$B$4:$B$300,$A54,Распис!$C$4:$C$300,"&lt;="&amp;X$1,Распис!$D$4:$D$300,"&gt;="&amp;X$1),SUMIF(База!$B$3:$B$305,$A54,База!$J$3:$J$152))</f>
        <v>0</v>
      </c>
      <c r="Y54" s="46">
        <f ca="1">IF(COUNTIFS(Распис!$B$4:$B$300,$A54,Распис!$C$4:$C$300,"&lt;="&amp;Y$1,Распис!$D$4:$D$300,"&gt;="&amp;Y$1)&gt;0,SUMIFS(Распис!$K$4:$K$300,Распис!$B$4:$B$300,$A54,Распис!$C$4:$C$300,"&lt;="&amp;Y$1,Распис!$D$4:$D$300,"&gt;="&amp;Y$1),SUMIF(База!$B$3:$B$305,$A54,База!$K$3:$K$152))</f>
        <v>0</v>
      </c>
      <c r="Z54" s="46" t="s">
        <v>23</v>
      </c>
      <c r="AA54" s="46">
        <f ca="1">IF(COUNTIFS(Распис!$B$4:$B$300,$A54,Распис!$C$4:$C$300,"&lt;="&amp;AA$1,Распис!$D$4:$D$300,"&gt;="&amp;AA$1)&gt;0,SUMIFS(Распис!$F$4:$F$300,Распис!$B$4:$B$300,$A54,Распис!$C$4:$C$300,"&lt;="&amp;AA$1,Распис!$D$4:$D$300,"&gt;="&amp;AA$1),SUMIF(База!$B$3:$B$305,$A54,База!$F$3:$F$152))</f>
        <v>0</v>
      </c>
      <c r="AB54" s="46">
        <f ca="1">IF(COUNTIFS(Распис!$B$4:$B$300,$A54,Распис!$C$4:$C$300,"&lt;="&amp;AB$1,Распис!$D$4:$D$300,"&gt;="&amp;AB$1)&gt;0,SUMIFS(Распис!$G$4:$G$300,Распис!$B$4:$B$300,$A54,Распис!$C$4:$C$300,"&lt;="&amp;AB$1,Распис!$D$4:$D$300,"&gt;="&amp;AB$1),SUMIF(База!$B$3:$B$305,$A54,База!$G$3:$G$152))</f>
        <v>0</v>
      </c>
      <c r="AC54" s="46">
        <f ca="1">IF(COUNTIFS(Распис!$B$4:$B$300,$A54,Распис!$C$4:$C$300,"&lt;="&amp;AC$1,Распис!$D$4:$D$300,"&gt;="&amp;AC$1)&gt;0,SUMIFS(Распис!$H$4:$H$300,Распис!$B$4:$B$300,$A54,Распис!$C$4:$C$300,"&lt;="&amp;AC$1,Распис!$D$4:$D$300,"&gt;="&amp;AC$1),SUMIF(База!$B$3:$B$305,$A54,База!$H$3:$H$152))</f>
        <v>0</v>
      </c>
      <c r="AD54" s="47"/>
      <c r="AE54" s="47"/>
      <c r="AF54" s="47"/>
      <c r="AG54" s="47">
        <f t="shared" ca="1" si="2"/>
        <v>0</v>
      </c>
      <c r="AH54" s="46">
        <f ca="1">AG54-SUMIFS(Распред!$G$4:$G$300,Распред!$B$4:$B$300,"февраль",Распред!$F$4:$F$300,A54)</f>
        <v>0</v>
      </c>
      <c r="AI54" s="46">
        <f ca="1">AH54+(COUNTIF(B54:AF54,"КД")+SUMIFS(Распред!$AH$4:$AH$300,Распред!$F$4:$F$300,A54,Распред!$B$4:$B$300,"февраль"))*4</f>
        <v>0</v>
      </c>
      <c r="AJ54" s="46">
        <f t="shared" ca="1" si="3"/>
        <v>0</v>
      </c>
      <c r="AK54" s="46">
        <f t="shared" ca="1" si="4"/>
        <v>0</v>
      </c>
      <c r="AL54" s="46">
        <f>SUMIFS(Распред!$K$4:$K$300,Распред!$B$4:$B$300,"февраль",Распред!$J$4:$J$300,A54)+SUMIFS(Распред!$M$4:$M$300,Распред!$B$4:$B$300,"февраль",Распред!$L$4:$L$300,A54)+SUMIFS(Распред!$O$4:$O$300,Распред!$B$4:$B$300,"февраль",Распред!$N$4:$N$300,A54)+SUMIFS(Распред!$Q$4:$Q$300,Распред!$B$4:$B$300,"февраль",Распред!$P$4:$P$300,A54)+SUMIFS(Распред!$S$4:$S$300,Распред!$B$4:$B$300,"февраль",Распред!$R$4:$R$300,A54)+SUMIFS(Распред!$U$4:$U$300,Распред!$B$4:$B$300,"февраль",Распред!$T$4:$T$300,A54)+SUMIFS(Распред!$W$4:$W$300,Распред!$B$4:$B$300,"февраль",Распред!$V$4:$V$300,A54)+SUMIFS(Распред!$Y$4:$Y$300,Распред!$B$4:$B$300,"февраль",Распред!$X$4:$X$300,A54)+SUMIFS(Распред!$AA$4:$AA$300,Распред!$B$4:$B$300,"февраль",Распред!$Z$4:$Z$300,A54)+SUMIFS(Распред!$AC$4:$AC$300,Распред!$B$4:$B$300,"февраль",Распред!$AB$4:$AB$300,A54)</f>
        <v>0</v>
      </c>
      <c r="AM54" s="46">
        <f t="shared" ca="1" si="5"/>
        <v>0</v>
      </c>
      <c r="AN54" s="46">
        <f t="shared" ca="1" si="9"/>
        <v>0</v>
      </c>
      <c r="AO54" s="46">
        <f t="shared" ca="1" si="6"/>
        <v>0</v>
      </c>
      <c r="AP54" s="46">
        <f>январь!AP54</f>
        <v>0</v>
      </c>
      <c r="AQ54" s="46">
        <f t="shared" ca="1" si="7"/>
        <v>0</v>
      </c>
      <c r="AR54" s="47"/>
      <c r="AS54" s="47">
        <f t="shared" ca="1" si="8"/>
        <v>0</v>
      </c>
      <c r="AT54" s="47"/>
      <c r="AU54" s="47"/>
      <c r="AV54" s="47"/>
      <c r="AW54" s="47"/>
      <c r="AX54" s="47"/>
      <c r="AY54" s="47"/>
      <c r="AZ54" s="184"/>
      <c r="BA54" s="184"/>
    </row>
    <row r="55" spans="1:53" x14ac:dyDescent="0.25">
      <c r="A55" s="47">
        <f>База!B55</f>
        <v>0</v>
      </c>
      <c r="B55" s="46">
        <f ca="1">IF(COUNTIFS(Распис!$B$4:$B$300,$A55,Распис!$C$4:$C$300,"&lt;="&amp;B$1,Распис!$D$4:$D$300,"&gt;="&amp;B$1)&gt;0,SUMIFS(Распис!$I$4:$I$300,Распис!$B$4:$B$300,$A55,Распис!$C$4:$C$300,"&lt;="&amp;B$1,Распис!$D$4:$D$300,"&gt;="&amp;B$1),SUMIF(База!$B$3:$B$305,$A55,База!$I$3:$I$152))</f>
        <v>0</v>
      </c>
      <c r="C55" s="46">
        <f ca="1">IF(COUNTIFS(Распис!$B$4:$B$300,$A55,Распис!$C$4:$C$300,"&lt;="&amp;C$1,Распис!$D$4:$D$300,"&gt;="&amp;C$1)&gt;0,SUMIFS(Распис!$J$4:$J$300,Распис!$B$4:$B$300,$A55,Распис!$C$4:$C$300,"&lt;="&amp;C$1,Распис!$D$4:$D$300,"&gt;="&amp;C$1),SUMIF(База!$B$3:$B$305,$A55,База!$J$3:$J$152))</f>
        <v>0</v>
      </c>
      <c r="D55" s="46">
        <f ca="1">IF(COUNTIFS(Распис!$B$4:$B$300,$A55,Распис!$C$4:$C$300,"&lt;="&amp;D$1,Распис!$D$4:$D$300,"&gt;="&amp;D$1)&gt;0,SUMIFS(Распис!$K$4:$K$300,Распис!$B$4:$B$300,$A55,Распис!$C$4:$C$300,"&lt;="&amp;D$1,Распис!$D$4:$D$300,"&gt;="&amp;D$1),SUMIF(База!$B$3:$B$305,$A55,База!$K$3:$K$152))</f>
        <v>0</v>
      </c>
      <c r="E55" s="46" t="s">
        <v>23</v>
      </c>
      <c r="F55" s="46">
        <f ca="1">IF(COUNTIFS(Распис!$B$4:$B$300,$A55,Распис!$C$4:$C$300,"&lt;="&amp;F$1,Распис!$D$4:$D$300,"&gt;="&amp;F$1)&gt;0,SUMIFS(Распис!$F$4:$F$300,Распис!$B$4:$B$300,$A55,Распис!$C$4:$C$300,"&lt;="&amp;F$1,Распис!$D$4:$D$300,"&gt;="&amp;F$1),SUMIF(База!$B$3:$B$305,$A55,База!$F$3:$F$152))</f>
        <v>0</v>
      </c>
      <c r="G55" s="46">
        <f ca="1">IF(COUNTIFS(Распис!$B$4:$B$300,$A55,Распис!$C$4:$C$300,"&lt;="&amp;G$1,Распис!$D$4:$D$300,"&gt;="&amp;G$1)&gt;0,SUMIFS(Распис!$G$4:$G$300,Распис!$B$4:$B$300,$A55,Распис!$C$4:$C$300,"&lt;="&amp;G$1,Распис!$D$4:$D$300,"&gt;="&amp;G$1),SUMIF(База!$B$3:$B$305,$A55,База!$G$3:$G$152))</f>
        <v>0</v>
      </c>
      <c r="H55" s="46">
        <f ca="1">IF(COUNTIFS(Распис!$B$4:$B$300,$A55,Распис!$C$4:$C$300,"&lt;="&amp;H$1,Распис!$D$4:$D$300,"&gt;="&amp;H$1)&gt;0,SUMIFS(Распис!$H$4:$H$300,Распис!$B$4:$B$300,$A55,Распис!$C$4:$C$300,"&lt;="&amp;H$1,Распис!$D$4:$D$300,"&gt;="&amp;H$1),SUMIF(База!$B$3:$B$305,$A55,База!$H$3:$H$152))</f>
        <v>0</v>
      </c>
      <c r="I55" s="46">
        <f ca="1">IF(COUNTIFS(Распис!$B$4:$B$300,$A55,Распис!$C$4:$C$300,"&lt;="&amp;I$1,Распис!$D$4:$D$300,"&gt;="&amp;I$1)&gt;0,SUMIFS(Распис!$I$4:$I$300,Распис!$B$4:$B$300,$A55,Распис!$C$4:$C$300,"&lt;="&amp;I$1,Распис!$D$4:$D$300,"&gt;="&amp;I$1),SUMIF(База!$B$3:$B$305,$A55,База!$I$3:$I$152))</f>
        <v>0</v>
      </c>
      <c r="J55" s="46">
        <f ca="1">IF(COUNTIFS(Распис!$B$4:$B$300,$A55,Распис!$C$4:$C$300,"&lt;="&amp;J$1,Распис!$D$4:$D$300,"&gt;="&amp;J$1)&gt;0,SUMIFS(Распис!$J$4:$J$300,Распис!$B$4:$B$300,$A55,Распис!$C$4:$C$300,"&lt;="&amp;J$1,Распис!$D$4:$D$300,"&gt;="&amp;J$1),SUMIF(База!$B$3:$B$305,$A55,База!$J$3:$J$152))</f>
        <v>0</v>
      </c>
      <c r="K55" s="46">
        <f ca="1">IF(COUNTIFS(Распис!$B$4:$B$300,$A55,Распис!$C$4:$C$300,"&lt;="&amp;K$1,Распис!$D$4:$D$300,"&gt;="&amp;K$1)&gt;0,SUMIFS(Распис!$K$4:$K$300,Распис!$B$4:$B$300,$A55,Распис!$C$4:$C$300,"&lt;="&amp;K$1,Распис!$D$4:$D$300,"&gt;="&amp;K$1),SUMIF(База!$B$3:$B$305,$A55,База!$K$3:$K$152))</f>
        <v>0</v>
      </c>
      <c r="L55" s="46" t="s">
        <v>23</v>
      </c>
      <c r="M55" s="46">
        <f ca="1">IF(COUNTIFS(Распис!$B$4:$B$300,$A55,Распис!$C$4:$C$300,"&lt;="&amp;M$1,Распис!$D$4:$D$300,"&gt;="&amp;M$1)&gt;0,SUMIFS(Распис!$F$4:$F$300,Распис!$B$4:$B$300,$A55,Распис!$C$4:$C$300,"&lt;="&amp;M$1,Распис!$D$4:$D$300,"&gt;="&amp;M$1),SUMIF(База!$B$3:$B$305,$A55,База!$F$3:$F$152))</f>
        <v>0</v>
      </c>
      <c r="N55" s="46">
        <f ca="1">IF(COUNTIFS(Распис!$B$4:$B$300,$A55,Распис!$C$4:$C$300,"&lt;="&amp;N$1,Распис!$D$4:$D$300,"&gt;="&amp;N$1)&gt;0,SUMIFS(Распис!$G$4:$G$300,Распис!$B$4:$B$300,$A55,Распис!$C$4:$C$300,"&lt;="&amp;N$1,Распис!$D$4:$D$300,"&gt;="&amp;N$1),SUMIF(База!$B$3:$B$305,$A55,База!$G$3:$G$152))</f>
        <v>0</v>
      </c>
      <c r="O55" s="46">
        <f ca="1">IF(COUNTIFS(Распис!$B$4:$B$300,$A55,Распис!$C$4:$C$300,"&lt;="&amp;O$1,Распис!$D$4:$D$300,"&gt;="&amp;O$1)&gt;0,SUMIFS(Распис!$H$4:$H$300,Распис!$B$4:$B$300,$A55,Распис!$C$4:$C$300,"&lt;="&amp;O$1,Распис!$D$4:$D$300,"&gt;="&amp;O$1),SUMIF(База!$B$3:$B$305,$A55,База!$H$3:$H$152))</f>
        <v>0</v>
      </c>
      <c r="P55" s="46">
        <f ca="1">IF(COUNTIFS(Распис!$B$4:$B$300,$A55,Распис!$C$4:$C$300,"&lt;="&amp;P$1,Распис!$D$4:$D$300,"&gt;="&amp;P$1)&gt;0,SUMIFS(Распис!$I$4:$I$300,Распис!$B$4:$B$300,$A55,Распис!$C$4:$C$300,"&lt;="&amp;P$1,Распис!$D$4:$D$300,"&gt;="&amp;P$1),SUMIF(База!$B$3:$B$305,$A55,База!$I$3:$I$152))</f>
        <v>0</v>
      </c>
      <c r="Q55" s="46">
        <f ca="1">IF(COUNTIFS(Распис!$B$4:$B$300,$A55,Распис!$C$4:$C$300,"&lt;="&amp;Q$1,Распис!$D$4:$D$300,"&gt;="&amp;Q$1)&gt;0,SUMIFS(Распис!$J$4:$J$300,Распис!$B$4:$B$300,$A55,Распис!$C$4:$C$300,"&lt;="&amp;Q$1,Распис!$D$4:$D$300,"&gt;="&amp;Q$1),SUMIF(База!$B$3:$B$305,$A55,База!$J$3:$J$152))</f>
        <v>0</v>
      </c>
      <c r="R55" s="46">
        <f ca="1">IF(COUNTIFS(Распис!$B$4:$B$300,$A55,Распис!$C$4:$C$300,"&lt;="&amp;R$1,Распис!$D$4:$D$300,"&gt;="&amp;R$1)&gt;0,SUMIFS(Распис!$K$4:$K$300,Распис!$B$4:$B$300,$A55,Распис!$C$4:$C$300,"&lt;="&amp;R$1,Распис!$D$4:$D$300,"&gt;="&amp;R$1),SUMIF(База!$B$3:$B$305,$A55,База!$K$3:$K$152))</f>
        <v>0</v>
      </c>
      <c r="S55" s="46" t="s">
        <v>23</v>
      </c>
      <c r="T55" s="46">
        <f ca="1">IF(COUNTIFS(Распис!$B$4:$B$300,$A55,Распис!$C$4:$C$300,"&lt;="&amp;T$1,Распис!$D$4:$D$300,"&gt;="&amp;T$1)&gt;0,SUMIFS(Распис!$F$4:$F$300,Распис!$B$4:$B$300,$A55,Распис!$C$4:$C$300,"&lt;="&amp;T$1,Распис!$D$4:$D$300,"&gt;="&amp;T$1),SUMIF(База!$B$3:$B$305,$A55,База!$F$3:$F$152))</f>
        <v>0</v>
      </c>
      <c r="U55" s="46">
        <f ca="1">IF(COUNTIFS(Распис!$B$4:$B$300,$A55,Распис!$C$4:$C$300,"&lt;="&amp;U$1,Распис!$D$4:$D$300,"&gt;="&amp;U$1)&gt;0,SUMIFS(Распис!$G$4:$G$300,Распис!$B$4:$B$300,$A55,Распис!$C$4:$C$300,"&lt;="&amp;U$1,Распис!$D$4:$D$300,"&gt;="&amp;U$1),SUMIF(База!$B$3:$B$305,$A55,База!$G$3:$G$152))</f>
        <v>0</v>
      </c>
      <c r="V55" s="46">
        <f ca="1">IF(COUNTIFS(Распис!$B$4:$B$300,$A55,Распис!$C$4:$C$300,"&lt;="&amp;V$1,Распис!$D$4:$D$300,"&gt;="&amp;V$1)&gt;0,SUMIFS(Распис!$H$4:$H$300,Распис!$B$4:$B$300,$A55,Распис!$C$4:$C$300,"&lt;="&amp;V$1,Распис!$D$4:$D$300,"&gt;="&amp;V$1),SUMIF(База!$B$3:$B$305,$A55,База!$H$3:$H$152))</f>
        <v>0</v>
      </c>
      <c r="W55" s="46">
        <f ca="1">IF(COUNTIFS(Распис!$B$4:$B$300,$A55,Распис!$C$4:$C$300,"&lt;="&amp;W$1,Распис!$D$4:$D$300,"&gt;="&amp;W$1)&gt;0,SUMIFS(Распис!$I$4:$I$300,Распис!$B$4:$B$300,$A55,Распис!$C$4:$C$300,"&lt;="&amp;W$1,Распис!$D$4:$D$300,"&gt;="&amp;W$1),SUMIF(База!$B$3:$B$305,$A55,База!$I$3:$I$152))</f>
        <v>0</v>
      </c>
      <c r="X55" s="46">
        <f ca="1">IF(COUNTIFS(Распис!$B$4:$B$300,$A55,Распис!$C$4:$C$300,"&lt;="&amp;X$1,Распис!$D$4:$D$300,"&gt;="&amp;X$1)&gt;0,SUMIFS(Распис!$J$4:$J$300,Распис!$B$4:$B$300,$A55,Распис!$C$4:$C$300,"&lt;="&amp;X$1,Распис!$D$4:$D$300,"&gt;="&amp;X$1),SUMIF(База!$B$3:$B$305,$A55,База!$J$3:$J$152))</f>
        <v>0</v>
      </c>
      <c r="Y55" s="46">
        <f ca="1">IF(COUNTIFS(Распис!$B$4:$B$300,$A55,Распис!$C$4:$C$300,"&lt;="&amp;Y$1,Распис!$D$4:$D$300,"&gt;="&amp;Y$1)&gt;0,SUMIFS(Распис!$K$4:$K$300,Распис!$B$4:$B$300,$A55,Распис!$C$4:$C$300,"&lt;="&amp;Y$1,Распис!$D$4:$D$300,"&gt;="&amp;Y$1),SUMIF(База!$B$3:$B$305,$A55,База!$K$3:$K$152))</f>
        <v>0</v>
      </c>
      <c r="Z55" s="46" t="s">
        <v>23</v>
      </c>
      <c r="AA55" s="46">
        <f ca="1">IF(COUNTIFS(Распис!$B$4:$B$300,$A55,Распис!$C$4:$C$300,"&lt;="&amp;AA$1,Распис!$D$4:$D$300,"&gt;="&amp;AA$1)&gt;0,SUMIFS(Распис!$F$4:$F$300,Распис!$B$4:$B$300,$A55,Распис!$C$4:$C$300,"&lt;="&amp;AA$1,Распис!$D$4:$D$300,"&gt;="&amp;AA$1),SUMIF(База!$B$3:$B$305,$A55,База!$F$3:$F$152))</f>
        <v>0</v>
      </c>
      <c r="AB55" s="46">
        <f ca="1">IF(COUNTIFS(Распис!$B$4:$B$300,$A55,Распис!$C$4:$C$300,"&lt;="&amp;AB$1,Распис!$D$4:$D$300,"&gt;="&amp;AB$1)&gt;0,SUMIFS(Распис!$G$4:$G$300,Распис!$B$4:$B$300,$A55,Распис!$C$4:$C$300,"&lt;="&amp;AB$1,Распис!$D$4:$D$300,"&gt;="&amp;AB$1),SUMIF(База!$B$3:$B$305,$A55,База!$G$3:$G$152))</f>
        <v>0</v>
      </c>
      <c r="AC55" s="46">
        <f ca="1">IF(COUNTIFS(Распис!$B$4:$B$300,$A55,Распис!$C$4:$C$300,"&lt;="&amp;AC$1,Распис!$D$4:$D$300,"&gt;="&amp;AC$1)&gt;0,SUMIFS(Распис!$H$4:$H$300,Распис!$B$4:$B$300,$A55,Распис!$C$4:$C$300,"&lt;="&amp;AC$1,Распис!$D$4:$D$300,"&gt;="&amp;AC$1),SUMIF(База!$B$3:$B$305,$A55,База!$H$3:$H$152))</f>
        <v>0</v>
      </c>
      <c r="AD55" s="47"/>
      <c r="AE55" s="47"/>
      <c r="AF55" s="47"/>
      <c r="AG55" s="47">
        <f t="shared" ca="1" si="2"/>
        <v>0</v>
      </c>
      <c r="AH55" s="46">
        <f ca="1">AG55-SUMIFS(Распред!$G$4:$G$300,Распред!$B$4:$B$300,"февраль",Распред!$F$4:$F$300,A55)</f>
        <v>0</v>
      </c>
      <c r="AI55" s="46">
        <f ca="1">AH55+(COUNTIF(B55:AF55,"КД")+SUMIFS(Распред!$AH$4:$AH$300,Распред!$F$4:$F$300,A55,Распред!$B$4:$B$300,"февраль"))*4</f>
        <v>0</v>
      </c>
      <c r="AJ55" s="46">
        <f t="shared" ca="1" si="3"/>
        <v>0</v>
      </c>
      <c r="AK55" s="46">
        <f t="shared" ca="1" si="4"/>
        <v>0</v>
      </c>
      <c r="AL55" s="46">
        <f>SUMIFS(Распред!$K$4:$K$300,Распред!$B$4:$B$300,"февраль",Распред!$J$4:$J$300,A55)+SUMIFS(Распред!$M$4:$M$300,Распред!$B$4:$B$300,"февраль",Распред!$L$4:$L$300,A55)+SUMIFS(Распред!$O$4:$O$300,Распред!$B$4:$B$300,"февраль",Распред!$N$4:$N$300,A55)+SUMIFS(Распред!$Q$4:$Q$300,Распред!$B$4:$B$300,"февраль",Распред!$P$4:$P$300,A55)+SUMIFS(Распред!$S$4:$S$300,Распред!$B$4:$B$300,"февраль",Распред!$R$4:$R$300,A55)+SUMIFS(Распред!$U$4:$U$300,Распред!$B$4:$B$300,"февраль",Распред!$T$4:$T$300,A55)+SUMIFS(Распред!$W$4:$W$300,Распред!$B$4:$B$300,"февраль",Распред!$V$4:$V$300,A55)+SUMIFS(Распред!$Y$4:$Y$300,Распред!$B$4:$B$300,"февраль",Распред!$X$4:$X$300,A55)+SUMIFS(Распред!$AA$4:$AA$300,Распред!$B$4:$B$300,"февраль",Распред!$Z$4:$Z$300,A55)+SUMIFS(Распред!$AC$4:$AC$300,Распред!$B$4:$B$300,"февраль",Распред!$AB$4:$AB$300,A55)</f>
        <v>0</v>
      </c>
      <c r="AM55" s="46">
        <f t="shared" ca="1" si="5"/>
        <v>0</v>
      </c>
      <c r="AN55" s="46">
        <f t="shared" ca="1" si="9"/>
        <v>0</v>
      </c>
      <c r="AO55" s="46">
        <f t="shared" ca="1" si="6"/>
        <v>0</v>
      </c>
      <c r="AP55" s="46">
        <f>январь!AP55</f>
        <v>0</v>
      </c>
      <c r="AQ55" s="46">
        <f t="shared" ca="1" si="7"/>
        <v>0</v>
      </c>
      <c r="AR55" s="47"/>
      <c r="AS55" s="47">
        <f t="shared" ca="1" si="8"/>
        <v>0</v>
      </c>
      <c r="AT55" s="47"/>
      <c r="AU55" s="47"/>
      <c r="AV55" s="47"/>
      <c r="AW55" s="47"/>
      <c r="AX55" s="47"/>
      <c r="AY55" s="47"/>
      <c r="AZ55" s="184"/>
      <c r="BA55" s="184"/>
    </row>
    <row r="56" spans="1:53" x14ac:dyDescent="0.25">
      <c r="A56" s="47">
        <f>База!B56</f>
        <v>0</v>
      </c>
      <c r="B56" s="46">
        <f ca="1">IF(COUNTIFS(Распис!$B$4:$B$300,$A56,Распис!$C$4:$C$300,"&lt;="&amp;B$1,Распис!$D$4:$D$300,"&gt;="&amp;B$1)&gt;0,SUMIFS(Распис!$I$4:$I$300,Распис!$B$4:$B$300,$A56,Распис!$C$4:$C$300,"&lt;="&amp;B$1,Распис!$D$4:$D$300,"&gt;="&amp;B$1),SUMIF(База!$B$3:$B$305,$A56,База!$I$3:$I$152))</f>
        <v>0</v>
      </c>
      <c r="C56" s="46">
        <f ca="1">IF(COUNTIFS(Распис!$B$4:$B$300,$A56,Распис!$C$4:$C$300,"&lt;="&amp;C$1,Распис!$D$4:$D$300,"&gt;="&amp;C$1)&gt;0,SUMIFS(Распис!$J$4:$J$300,Распис!$B$4:$B$300,$A56,Распис!$C$4:$C$300,"&lt;="&amp;C$1,Распис!$D$4:$D$300,"&gt;="&amp;C$1),SUMIF(База!$B$3:$B$305,$A56,База!$J$3:$J$152))</f>
        <v>0</v>
      </c>
      <c r="D56" s="46">
        <f ca="1">IF(COUNTIFS(Распис!$B$4:$B$300,$A56,Распис!$C$4:$C$300,"&lt;="&amp;D$1,Распис!$D$4:$D$300,"&gt;="&amp;D$1)&gt;0,SUMIFS(Распис!$K$4:$K$300,Распис!$B$4:$B$300,$A56,Распис!$C$4:$C$300,"&lt;="&amp;D$1,Распис!$D$4:$D$300,"&gt;="&amp;D$1),SUMIF(База!$B$3:$B$305,$A56,База!$K$3:$K$152))</f>
        <v>0</v>
      </c>
      <c r="E56" s="46" t="s">
        <v>23</v>
      </c>
      <c r="F56" s="46">
        <f ca="1">IF(COUNTIFS(Распис!$B$4:$B$300,$A56,Распис!$C$4:$C$300,"&lt;="&amp;F$1,Распис!$D$4:$D$300,"&gt;="&amp;F$1)&gt;0,SUMIFS(Распис!$F$4:$F$300,Распис!$B$4:$B$300,$A56,Распис!$C$4:$C$300,"&lt;="&amp;F$1,Распис!$D$4:$D$300,"&gt;="&amp;F$1),SUMIF(База!$B$3:$B$305,$A56,База!$F$3:$F$152))</f>
        <v>0</v>
      </c>
      <c r="G56" s="46">
        <f ca="1">IF(COUNTIFS(Распис!$B$4:$B$300,$A56,Распис!$C$4:$C$300,"&lt;="&amp;G$1,Распис!$D$4:$D$300,"&gt;="&amp;G$1)&gt;0,SUMIFS(Распис!$G$4:$G$300,Распис!$B$4:$B$300,$A56,Распис!$C$4:$C$300,"&lt;="&amp;G$1,Распис!$D$4:$D$300,"&gt;="&amp;G$1),SUMIF(База!$B$3:$B$305,$A56,База!$G$3:$G$152))</f>
        <v>0</v>
      </c>
      <c r="H56" s="46">
        <f ca="1">IF(COUNTIFS(Распис!$B$4:$B$300,$A56,Распис!$C$4:$C$300,"&lt;="&amp;H$1,Распис!$D$4:$D$300,"&gt;="&amp;H$1)&gt;0,SUMIFS(Распис!$H$4:$H$300,Распис!$B$4:$B$300,$A56,Распис!$C$4:$C$300,"&lt;="&amp;H$1,Распис!$D$4:$D$300,"&gt;="&amp;H$1),SUMIF(База!$B$3:$B$305,$A56,База!$H$3:$H$152))</f>
        <v>0</v>
      </c>
      <c r="I56" s="46">
        <f ca="1">IF(COUNTIFS(Распис!$B$4:$B$300,$A56,Распис!$C$4:$C$300,"&lt;="&amp;I$1,Распис!$D$4:$D$300,"&gt;="&amp;I$1)&gt;0,SUMIFS(Распис!$I$4:$I$300,Распис!$B$4:$B$300,$A56,Распис!$C$4:$C$300,"&lt;="&amp;I$1,Распис!$D$4:$D$300,"&gt;="&amp;I$1),SUMIF(База!$B$3:$B$305,$A56,База!$I$3:$I$152))</f>
        <v>0</v>
      </c>
      <c r="J56" s="46">
        <f ca="1">IF(COUNTIFS(Распис!$B$4:$B$300,$A56,Распис!$C$4:$C$300,"&lt;="&amp;J$1,Распис!$D$4:$D$300,"&gt;="&amp;J$1)&gt;0,SUMIFS(Распис!$J$4:$J$300,Распис!$B$4:$B$300,$A56,Распис!$C$4:$C$300,"&lt;="&amp;J$1,Распис!$D$4:$D$300,"&gt;="&amp;J$1),SUMIF(База!$B$3:$B$305,$A56,База!$J$3:$J$152))</f>
        <v>0</v>
      </c>
      <c r="K56" s="46">
        <f ca="1">IF(COUNTIFS(Распис!$B$4:$B$300,$A56,Распис!$C$4:$C$300,"&lt;="&amp;K$1,Распис!$D$4:$D$300,"&gt;="&amp;K$1)&gt;0,SUMIFS(Распис!$K$4:$K$300,Распис!$B$4:$B$300,$A56,Распис!$C$4:$C$300,"&lt;="&amp;K$1,Распис!$D$4:$D$300,"&gt;="&amp;K$1),SUMIF(База!$B$3:$B$305,$A56,База!$K$3:$K$152))</f>
        <v>0</v>
      </c>
      <c r="L56" s="46" t="s">
        <v>23</v>
      </c>
      <c r="M56" s="46">
        <f ca="1">IF(COUNTIFS(Распис!$B$4:$B$300,$A56,Распис!$C$4:$C$300,"&lt;="&amp;M$1,Распис!$D$4:$D$300,"&gt;="&amp;M$1)&gt;0,SUMIFS(Распис!$F$4:$F$300,Распис!$B$4:$B$300,$A56,Распис!$C$4:$C$300,"&lt;="&amp;M$1,Распис!$D$4:$D$300,"&gt;="&amp;M$1),SUMIF(База!$B$3:$B$305,$A56,База!$F$3:$F$152))</f>
        <v>0</v>
      </c>
      <c r="N56" s="46">
        <f ca="1">IF(COUNTIFS(Распис!$B$4:$B$300,$A56,Распис!$C$4:$C$300,"&lt;="&amp;N$1,Распис!$D$4:$D$300,"&gt;="&amp;N$1)&gt;0,SUMIFS(Распис!$G$4:$G$300,Распис!$B$4:$B$300,$A56,Распис!$C$4:$C$300,"&lt;="&amp;N$1,Распис!$D$4:$D$300,"&gt;="&amp;N$1),SUMIF(База!$B$3:$B$305,$A56,База!$G$3:$G$152))</f>
        <v>0</v>
      </c>
      <c r="O56" s="46">
        <f ca="1">IF(COUNTIFS(Распис!$B$4:$B$300,$A56,Распис!$C$4:$C$300,"&lt;="&amp;O$1,Распис!$D$4:$D$300,"&gt;="&amp;O$1)&gt;0,SUMIFS(Распис!$H$4:$H$300,Распис!$B$4:$B$300,$A56,Распис!$C$4:$C$300,"&lt;="&amp;O$1,Распис!$D$4:$D$300,"&gt;="&amp;O$1),SUMIF(База!$B$3:$B$305,$A56,База!$H$3:$H$152))</f>
        <v>0</v>
      </c>
      <c r="P56" s="46">
        <f ca="1">IF(COUNTIFS(Распис!$B$4:$B$300,$A56,Распис!$C$4:$C$300,"&lt;="&amp;P$1,Распис!$D$4:$D$300,"&gt;="&amp;P$1)&gt;0,SUMIFS(Распис!$I$4:$I$300,Распис!$B$4:$B$300,$A56,Распис!$C$4:$C$300,"&lt;="&amp;P$1,Распис!$D$4:$D$300,"&gt;="&amp;P$1),SUMIF(База!$B$3:$B$305,$A56,База!$I$3:$I$152))</f>
        <v>0</v>
      </c>
      <c r="Q56" s="46">
        <f ca="1">IF(COUNTIFS(Распис!$B$4:$B$300,$A56,Распис!$C$4:$C$300,"&lt;="&amp;Q$1,Распис!$D$4:$D$300,"&gt;="&amp;Q$1)&gt;0,SUMIFS(Распис!$J$4:$J$300,Распис!$B$4:$B$300,$A56,Распис!$C$4:$C$300,"&lt;="&amp;Q$1,Распис!$D$4:$D$300,"&gt;="&amp;Q$1),SUMIF(База!$B$3:$B$305,$A56,База!$J$3:$J$152))</f>
        <v>0</v>
      </c>
      <c r="R56" s="46">
        <f ca="1">IF(COUNTIFS(Распис!$B$4:$B$300,$A56,Распис!$C$4:$C$300,"&lt;="&amp;R$1,Распис!$D$4:$D$300,"&gt;="&amp;R$1)&gt;0,SUMIFS(Распис!$K$4:$K$300,Распис!$B$4:$B$300,$A56,Распис!$C$4:$C$300,"&lt;="&amp;R$1,Распис!$D$4:$D$300,"&gt;="&amp;R$1),SUMIF(База!$B$3:$B$305,$A56,База!$K$3:$K$152))</f>
        <v>0</v>
      </c>
      <c r="S56" s="46" t="s">
        <v>23</v>
      </c>
      <c r="T56" s="46">
        <f ca="1">IF(COUNTIFS(Распис!$B$4:$B$300,$A56,Распис!$C$4:$C$300,"&lt;="&amp;T$1,Распис!$D$4:$D$300,"&gt;="&amp;T$1)&gt;0,SUMIFS(Распис!$F$4:$F$300,Распис!$B$4:$B$300,$A56,Распис!$C$4:$C$300,"&lt;="&amp;T$1,Распис!$D$4:$D$300,"&gt;="&amp;T$1),SUMIF(База!$B$3:$B$305,$A56,База!$F$3:$F$152))</f>
        <v>0</v>
      </c>
      <c r="U56" s="46">
        <f ca="1">IF(COUNTIFS(Распис!$B$4:$B$300,$A56,Распис!$C$4:$C$300,"&lt;="&amp;U$1,Распис!$D$4:$D$300,"&gt;="&amp;U$1)&gt;0,SUMIFS(Распис!$G$4:$G$300,Распис!$B$4:$B$300,$A56,Распис!$C$4:$C$300,"&lt;="&amp;U$1,Распис!$D$4:$D$300,"&gt;="&amp;U$1),SUMIF(База!$B$3:$B$305,$A56,База!$G$3:$G$152))</f>
        <v>0</v>
      </c>
      <c r="V56" s="46">
        <f ca="1">IF(COUNTIFS(Распис!$B$4:$B$300,$A56,Распис!$C$4:$C$300,"&lt;="&amp;V$1,Распис!$D$4:$D$300,"&gt;="&amp;V$1)&gt;0,SUMIFS(Распис!$H$4:$H$300,Распис!$B$4:$B$300,$A56,Распис!$C$4:$C$300,"&lt;="&amp;V$1,Распис!$D$4:$D$300,"&gt;="&amp;V$1),SUMIF(База!$B$3:$B$305,$A56,База!$H$3:$H$152))</f>
        <v>0</v>
      </c>
      <c r="W56" s="46">
        <f ca="1">IF(COUNTIFS(Распис!$B$4:$B$300,$A56,Распис!$C$4:$C$300,"&lt;="&amp;W$1,Распис!$D$4:$D$300,"&gt;="&amp;W$1)&gt;0,SUMIFS(Распис!$I$4:$I$300,Распис!$B$4:$B$300,$A56,Распис!$C$4:$C$300,"&lt;="&amp;W$1,Распис!$D$4:$D$300,"&gt;="&amp;W$1),SUMIF(База!$B$3:$B$305,$A56,База!$I$3:$I$152))</f>
        <v>0</v>
      </c>
      <c r="X56" s="46">
        <f ca="1">IF(COUNTIFS(Распис!$B$4:$B$300,$A56,Распис!$C$4:$C$300,"&lt;="&amp;X$1,Распис!$D$4:$D$300,"&gt;="&amp;X$1)&gt;0,SUMIFS(Распис!$J$4:$J$300,Распис!$B$4:$B$300,$A56,Распис!$C$4:$C$300,"&lt;="&amp;X$1,Распис!$D$4:$D$300,"&gt;="&amp;X$1),SUMIF(База!$B$3:$B$305,$A56,База!$J$3:$J$152))</f>
        <v>0</v>
      </c>
      <c r="Y56" s="46">
        <f ca="1">IF(COUNTIFS(Распис!$B$4:$B$300,$A56,Распис!$C$4:$C$300,"&lt;="&amp;Y$1,Распис!$D$4:$D$300,"&gt;="&amp;Y$1)&gt;0,SUMIFS(Распис!$K$4:$K$300,Распис!$B$4:$B$300,$A56,Распис!$C$4:$C$300,"&lt;="&amp;Y$1,Распис!$D$4:$D$300,"&gt;="&amp;Y$1),SUMIF(База!$B$3:$B$305,$A56,База!$K$3:$K$152))</f>
        <v>0</v>
      </c>
      <c r="Z56" s="46" t="s">
        <v>23</v>
      </c>
      <c r="AA56" s="46">
        <f ca="1">IF(COUNTIFS(Распис!$B$4:$B$300,$A56,Распис!$C$4:$C$300,"&lt;="&amp;AA$1,Распис!$D$4:$D$300,"&gt;="&amp;AA$1)&gt;0,SUMIFS(Распис!$F$4:$F$300,Распис!$B$4:$B$300,$A56,Распис!$C$4:$C$300,"&lt;="&amp;AA$1,Распис!$D$4:$D$300,"&gt;="&amp;AA$1),SUMIF(База!$B$3:$B$305,$A56,База!$F$3:$F$152))</f>
        <v>0</v>
      </c>
      <c r="AB56" s="46">
        <f ca="1">IF(COUNTIFS(Распис!$B$4:$B$300,$A56,Распис!$C$4:$C$300,"&lt;="&amp;AB$1,Распис!$D$4:$D$300,"&gt;="&amp;AB$1)&gt;0,SUMIFS(Распис!$G$4:$G$300,Распис!$B$4:$B$300,$A56,Распис!$C$4:$C$300,"&lt;="&amp;AB$1,Распис!$D$4:$D$300,"&gt;="&amp;AB$1),SUMIF(База!$B$3:$B$305,$A56,База!$G$3:$G$152))</f>
        <v>0</v>
      </c>
      <c r="AC56" s="46">
        <f ca="1">IF(COUNTIFS(Распис!$B$4:$B$300,$A56,Распис!$C$4:$C$300,"&lt;="&amp;AC$1,Распис!$D$4:$D$300,"&gt;="&amp;AC$1)&gt;0,SUMIFS(Распис!$H$4:$H$300,Распис!$B$4:$B$300,$A56,Распис!$C$4:$C$300,"&lt;="&amp;AC$1,Распис!$D$4:$D$300,"&gt;="&amp;AC$1),SUMIF(База!$B$3:$B$305,$A56,База!$H$3:$H$152))</f>
        <v>0</v>
      </c>
      <c r="AD56" s="47"/>
      <c r="AE56" s="47"/>
      <c r="AF56" s="47"/>
      <c r="AG56" s="47">
        <f t="shared" ca="1" si="2"/>
        <v>0</v>
      </c>
      <c r="AH56" s="46">
        <f ca="1">AG56-SUMIFS(Распред!$G$4:$G$300,Распред!$B$4:$B$300,"февраль",Распред!$F$4:$F$300,A56)</f>
        <v>0</v>
      </c>
      <c r="AI56" s="46">
        <f ca="1">AH56+(COUNTIF(B56:AF56,"КД")+SUMIFS(Распред!$AH$4:$AH$300,Распред!$F$4:$F$300,A56,Распред!$B$4:$B$300,"февраль"))*4</f>
        <v>0</v>
      </c>
      <c r="AJ56" s="46">
        <f t="shared" ca="1" si="3"/>
        <v>0</v>
      </c>
      <c r="AK56" s="46">
        <f t="shared" ca="1" si="4"/>
        <v>0</v>
      </c>
      <c r="AL56" s="46">
        <f>SUMIFS(Распред!$K$4:$K$300,Распред!$B$4:$B$300,"февраль",Распред!$J$4:$J$300,A56)+SUMIFS(Распред!$M$4:$M$300,Распред!$B$4:$B$300,"февраль",Распред!$L$4:$L$300,A56)+SUMIFS(Распред!$O$4:$O$300,Распред!$B$4:$B$300,"февраль",Распред!$N$4:$N$300,A56)+SUMIFS(Распред!$Q$4:$Q$300,Распред!$B$4:$B$300,"февраль",Распред!$P$4:$P$300,A56)+SUMIFS(Распред!$S$4:$S$300,Распред!$B$4:$B$300,"февраль",Распред!$R$4:$R$300,A56)+SUMIFS(Распред!$U$4:$U$300,Распред!$B$4:$B$300,"февраль",Распред!$T$4:$T$300,A56)+SUMIFS(Распред!$W$4:$W$300,Распред!$B$4:$B$300,"февраль",Распред!$V$4:$V$300,A56)+SUMIFS(Распред!$Y$4:$Y$300,Распред!$B$4:$B$300,"февраль",Распред!$X$4:$X$300,A56)+SUMIFS(Распред!$AA$4:$AA$300,Распред!$B$4:$B$300,"февраль",Распред!$Z$4:$Z$300,A56)+SUMIFS(Распред!$AC$4:$AC$300,Распред!$B$4:$B$300,"февраль",Распред!$AB$4:$AB$300,A56)</f>
        <v>0</v>
      </c>
      <c r="AM56" s="46">
        <f t="shared" ca="1" si="5"/>
        <v>0</v>
      </c>
      <c r="AN56" s="46">
        <f t="shared" ca="1" si="9"/>
        <v>0</v>
      </c>
      <c r="AO56" s="46">
        <f t="shared" ca="1" si="6"/>
        <v>0</v>
      </c>
      <c r="AP56" s="46">
        <f>январь!AP56</f>
        <v>0</v>
      </c>
      <c r="AQ56" s="46">
        <f t="shared" ca="1" si="7"/>
        <v>0</v>
      </c>
      <c r="AR56" s="47"/>
      <c r="AS56" s="47">
        <f t="shared" ca="1" si="8"/>
        <v>0</v>
      </c>
      <c r="AT56" s="47"/>
      <c r="AU56" s="47"/>
      <c r="AV56" s="47"/>
      <c r="AW56" s="47"/>
      <c r="AX56" s="47"/>
      <c r="AY56" s="47"/>
      <c r="AZ56" s="184"/>
      <c r="BA56" s="184"/>
    </row>
    <row r="57" spans="1:53" x14ac:dyDescent="0.25">
      <c r="A57" s="47">
        <f>База!B57</f>
        <v>0</v>
      </c>
      <c r="B57" s="46">
        <f ca="1">IF(COUNTIFS(Распис!$B$4:$B$300,$A57,Распис!$C$4:$C$300,"&lt;="&amp;B$1,Распис!$D$4:$D$300,"&gt;="&amp;B$1)&gt;0,SUMIFS(Распис!$I$4:$I$300,Распис!$B$4:$B$300,$A57,Распис!$C$4:$C$300,"&lt;="&amp;B$1,Распис!$D$4:$D$300,"&gt;="&amp;B$1),SUMIF(База!$B$3:$B$305,$A57,База!$I$3:$I$152))</f>
        <v>0</v>
      </c>
      <c r="C57" s="46">
        <f ca="1">IF(COUNTIFS(Распис!$B$4:$B$300,$A57,Распис!$C$4:$C$300,"&lt;="&amp;C$1,Распис!$D$4:$D$300,"&gt;="&amp;C$1)&gt;0,SUMIFS(Распис!$J$4:$J$300,Распис!$B$4:$B$300,$A57,Распис!$C$4:$C$300,"&lt;="&amp;C$1,Распис!$D$4:$D$300,"&gt;="&amp;C$1),SUMIF(База!$B$3:$B$305,$A57,База!$J$3:$J$152))</f>
        <v>0</v>
      </c>
      <c r="D57" s="46">
        <f ca="1">IF(COUNTIFS(Распис!$B$4:$B$300,$A57,Распис!$C$4:$C$300,"&lt;="&amp;D$1,Распис!$D$4:$D$300,"&gt;="&amp;D$1)&gt;0,SUMIFS(Распис!$K$4:$K$300,Распис!$B$4:$B$300,$A57,Распис!$C$4:$C$300,"&lt;="&amp;D$1,Распис!$D$4:$D$300,"&gt;="&amp;D$1),SUMIF(База!$B$3:$B$305,$A57,База!$K$3:$K$152))</f>
        <v>0</v>
      </c>
      <c r="E57" s="46" t="s">
        <v>23</v>
      </c>
      <c r="F57" s="46">
        <f ca="1">IF(COUNTIFS(Распис!$B$4:$B$300,$A57,Распис!$C$4:$C$300,"&lt;="&amp;F$1,Распис!$D$4:$D$300,"&gt;="&amp;F$1)&gt;0,SUMIFS(Распис!$F$4:$F$300,Распис!$B$4:$B$300,$A57,Распис!$C$4:$C$300,"&lt;="&amp;F$1,Распис!$D$4:$D$300,"&gt;="&amp;F$1),SUMIF(База!$B$3:$B$305,$A57,База!$F$3:$F$152))</f>
        <v>0</v>
      </c>
      <c r="G57" s="46">
        <f ca="1">IF(COUNTIFS(Распис!$B$4:$B$300,$A57,Распис!$C$4:$C$300,"&lt;="&amp;G$1,Распис!$D$4:$D$300,"&gt;="&amp;G$1)&gt;0,SUMIFS(Распис!$G$4:$G$300,Распис!$B$4:$B$300,$A57,Распис!$C$4:$C$300,"&lt;="&amp;G$1,Распис!$D$4:$D$300,"&gt;="&amp;G$1),SUMIF(База!$B$3:$B$305,$A57,База!$G$3:$G$152))</f>
        <v>0</v>
      </c>
      <c r="H57" s="46">
        <f ca="1">IF(COUNTIFS(Распис!$B$4:$B$300,$A57,Распис!$C$4:$C$300,"&lt;="&amp;H$1,Распис!$D$4:$D$300,"&gt;="&amp;H$1)&gt;0,SUMIFS(Распис!$H$4:$H$300,Распис!$B$4:$B$300,$A57,Распис!$C$4:$C$300,"&lt;="&amp;H$1,Распис!$D$4:$D$300,"&gt;="&amp;H$1),SUMIF(База!$B$3:$B$305,$A57,База!$H$3:$H$152))</f>
        <v>0</v>
      </c>
      <c r="I57" s="46">
        <f ca="1">IF(COUNTIFS(Распис!$B$4:$B$300,$A57,Распис!$C$4:$C$300,"&lt;="&amp;I$1,Распис!$D$4:$D$300,"&gt;="&amp;I$1)&gt;0,SUMIFS(Распис!$I$4:$I$300,Распис!$B$4:$B$300,$A57,Распис!$C$4:$C$300,"&lt;="&amp;I$1,Распис!$D$4:$D$300,"&gt;="&amp;I$1),SUMIF(База!$B$3:$B$305,$A57,База!$I$3:$I$152))</f>
        <v>0</v>
      </c>
      <c r="J57" s="46">
        <f ca="1">IF(COUNTIFS(Распис!$B$4:$B$300,$A57,Распис!$C$4:$C$300,"&lt;="&amp;J$1,Распис!$D$4:$D$300,"&gt;="&amp;J$1)&gt;0,SUMIFS(Распис!$J$4:$J$300,Распис!$B$4:$B$300,$A57,Распис!$C$4:$C$300,"&lt;="&amp;J$1,Распис!$D$4:$D$300,"&gt;="&amp;J$1),SUMIF(База!$B$3:$B$305,$A57,База!$J$3:$J$152))</f>
        <v>0</v>
      </c>
      <c r="K57" s="46">
        <f ca="1">IF(COUNTIFS(Распис!$B$4:$B$300,$A57,Распис!$C$4:$C$300,"&lt;="&amp;K$1,Распис!$D$4:$D$300,"&gt;="&amp;K$1)&gt;0,SUMIFS(Распис!$K$4:$K$300,Распис!$B$4:$B$300,$A57,Распис!$C$4:$C$300,"&lt;="&amp;K$1,Распис!$D$4:$D$300,"&gt;="&amp;K$1),SUMIF(База!$B$3:$B$305,$A57,База!$K$3:$K$152))</f>
        <v>0</v>
      </c>
      <c r="L57" s="46" t="s">
        <v>23</v>
      </c>
      <c r="M57" s="46">
        <f ca="1">IF(COUNTIFS(Распис!$B$4:$B$300,$A57,Распис!$C$4:$C$300,"&lt;="&amp;M$1,Распис!$D$4:$D$300,"&gt;="&amp;M$1)&gt;0,SUMIFS(Распис!$F$4:$F$300,Распис!$B$4:$B$300,$A57,Распис!$C$4:$C$300,"&lt;="&amp;M$1,Распис!$D$4:$D$300,"&gt;="&amp;M$1),SUMIF(База!$B$3:$B$305,$A57,База!$F$3:$F$152))</f>
        <v>0</v>
      </c>
      <c r="N57" s="46">
        <f ca="1">IF(COUNTIFS(Распис!$B$4:$B$300,$A57,Распис!$C$4:$C$300,"&lt;="&amp;N$1,Распис!$D$4:$D$300,"&gt;="&amp;N$1)&gt;0,SUMIFS(Распис!$G$4:$G$300,Распис!$B$4:$B$300,$A57,Распис!$C$4:$C$300,"&lt;="&amp;N$1,Распис!$D$4:$D$300,"&gt;="&amp;N$1),SUMIF(База!$B$3:$B$305,$A57,База!$G$3:$G$152))</f>
        <v>0</v>
      </c>
      <c r="O57" s="46">
        <f ca="1">IF(COUNTIFS(Распис!$B$4:$B$300,$A57,Распис!$C$4:$C$300,"&lt;="&amp;O$1,Распис!$D$4:$D$300,"&gt;="&amp;O$1)&gt;0,SUMIFS(Распис!$H$4:$H$300,Распис!$B$4:$B$300,$A57,Распис!$C$4:$C$300,"&lt;="&amp;O$1,Распис!$D$4:$D$300,"&gt;="&amp;O$1),SUMIF(База!$B$3:$B$305,$A57,База!$H$3:$H$152))</f>
        <v>0</v>
      </c>
      <c r="P57" s="46">
        <f ca="1">IF(COUNTIFS(Распис!$B$4:$B$300,$A57,Распис!$C$4:$C$300,"&lt;="&amp;P$1,Распис!$D$4:$D$300,"&gt;="&amp;P$1)&gt;0,SUMIFS(Распис!$I$4:$I$300,Распис!$B$4:$B$300,$A57,Распис!$C$4:$C$300,"&lt;="&amp;P$1,Распис!$D$4:$D$300,"&gt;="&amp;P$1),SUMIF(База!$B$3:$B$305,$A57,База!$I$3:$I$152))</f>
        <v>0</v>
      </c>
      <c r="Q57" s="46">
        <f ca="1">IF(COUNTIFS(Распис!$B$4:$B$300,$A57,Распис!$C$4:$C$300,"&lt;="&amp;Q$1,Распис!$D$4:$D$300,"&gt;="&amp;Q$1)&gt;0,SUMIFS(Распис!$J$4:$J$300,Распис!$B$4:$B$300,$A57,Распис!$C$4:$C$300,"&lt;="&amp;Q$1,Распис!$D$4:$D$300,"&gt;="&amp;Q$1),SUMIF(База!$B$3:$B$305,$A57,База!$J$3:$J$152))</f>
        <v>0</v>
      </c>
      <c r="R57" s="46">
        <f ca="1">IF(COUNTIFS(Распис!$B$4:$B$300,$A57,Распис!$C$4:$C$300,"&lt;="&amp;R$1,Распис!$D$4:$D$300,"&gt;="&amp;R$1)&gt;0,SUMIFS(Распис!$K$4:$K$300,Распис!$B$4:$B$300,$A57,Распис!$C$4:$C$300,"&lt;="&amp;R$1,Распис!$D$4:$D$300,"&gt;="&amp;R$1),SUMIF(База!$B$3:$B$305,$A57,База!$K$3:$K$152))</f>
        <v>0</v>
      </c>
      <c r="S57" s="46" t="s">
        <v>23</v>
      </c>
      <c r="T57" s="46">
        <f ca="1">IF(COUNTIFS(Распис!$B$4:$B$300,$A57,Распис!$C$4:$C$300,"&lt;="&amp;T$1,Распис!$D$4:$D$300,"&gt;="&amp;T$1)&gt;0,SUMIFS(Распис!$F$4:$F$300,Распис!$B$4:$B$300,$A57,Распис!$C$4:$C$300,"&lt;="&amp;T$1,Распис!$D$4:$D$300,"&gt;="&amp;T$1),SUMIF(База!$B$3:$B$305,$A57,База!$F$3:$F$152))</f>
        <v>0</v>
      </c>
      <c r="U57" s="46">
        <f ca="1">IF(COUNTIFS(Распис!$B$4:$B$300,$A57,Распис!$C$4:$C$300,"&lt;="&amp;U$1,Распис!$D$4:$D$300,"&gt;="&amp;U$1)&gt;0,SUMIFS(Распис!$G$4:$G$300,Распис!$B$4:$B$300,$A57,Распис!$C$4:$C$300,"&lt;="&amp;U$1,Распис!$D$4:$D$300,"&gt;="&amp;U$1),SUMIF(База!$B$3:$B$305,$A57,База!$G$3:$G$152))</f>
        <v>0</v>
      </c>
      <c r="V57" s="46">
        <f ca="1">IF(COUNTIFS(Распис!$B$4:$B$300,$A57,Распис!$C$4:$C$300,"&lt;="&amp;V$1,Распис!$D$4:$D$300,"&gt;="&amp;V$1)&gt;0,SUMIFS(Распис!$H$4:$H$300,Распис!$B$4:$B$300,$A57,Распис!$C$4:$C$300,"&lt;="&amp;V$1,Распис!$D$4:$D$300,"&gt;="&amp;V$1),SUMIF(База!$B$3:$B$305,$A57,База!$H$3:$H$152))</f>
        <v>0</v>
      </c>
      <c r="W57" s="46">
        <f ca="1">IF(COUNTIFS(Распис!$B$4:$B$300,$A57,Распис!$C$4:$C$300,"&lt;="&amp;W$1,Распис!$D$4:$D$300,"&gt;="&amp;W$1)&gt;0,SUMIFS(Распис!$I$4:$I$300,Распис!$B$4:$B$300,$A57,Распис!$C$4:$C$300,"&lt;="&amp;W$1,Распис!$D$4:$D$300,"&gt;="&amp;W$1),SUMIF(База!$B$3:$B$305,$A57,База!$I$3:$I$152))</f>
        <v>0</v>
      </c>
      <c r="X57" s="46">
        <f ca="1">IF(COUNTIFS(Распис!$B$4:$B$300,$A57,Распис!$C$4:$C$300,"&lt;="&amp;X$1,Распис!$D$4:$D$300,"&gt;="&amp;X$1)&gt;0,SUMIFS(Распис!$J$4:$J$300,Распис!$B$4:$B$300,$A57,Распис!$C$4:$C$300,"&lt;="&amp;X$1,Распис!$D$4:$D$300,"&gt;="&amp;X$1),SUMIF(База!$B$3:$B$305,$A57,База!$J$3:$J$152))</f>
        <v>0</v>
      </c>
      <c r="Y57" s="46">
        <f ca="1">IF(COUNTIFS(Распис!$B$4:$B$300,$A57,Распис!$C$4:$C$300,"&lt;="&amp;Y$1,Распис!$D$4:$D$300,"&gt;="&amp;Y$1)&gt;0,SUMIFS(Распис!$K$4:$K$300,Распис!$B$4:$B$300,$A57,Распис!$C$4:$C$300,"&lt;="&amp;Y$1,Распис!$D$4:$D$300,"&gt;="&amp;Y$1),SUMIF(База!$B$3:$B$305,$A57,База!$K$3:$K$152))</f>
        <v>0</v>
      </c>
      <c r="Z57" s="46" t="s">
        <v>23</v>
      </c>
      <c r="AA57" s="46">
        <f ca="1">IF(COUNTIFS(Распис!$B$4:$B$300,$A57,Распис!$C$4:$C$300,"&lt;="&amp;AA$1,Распис!$D$4:$D$300,"&gt;="&amp;AA$1)&gt;0,SUMIFS(Распис!$F$4:$F$300,Распис!$B$4:$B$300,$A57,Распис!$C$4:$C$300,"&lt;="&amp;AA$1,Распис!$D$4:$D$300,"&gt;="&amp;AA$1),SUMIF(База!$B$3:$B$305,$A57,База!$F$3:$F$152))</f>
        <v>0</v>
      </c>
      <c r="AB57" s="46">
        <f ca="1">IF(COUNTIFS(Распис!$B$4:$B$300,$A57,Распис!$C$4:$C$300,"&lt;="&amp;AB$1,Распис!$D$4:$D$300,"&gt;="&amp;AB$1)&gt;0,SUMIFS(Распис!$G$4:$G$300,Распис!$B$4:$B$300,$A57,Распис!$C$4:$C$300,"&lt;="&amp;AB$1,Распис!$D$4:$D$300,"&gt;="&amp;AB$1),SUMIF(База!$B$3:$B$305,$A57,База!$G$3:$G$152))</f>
        <v>0</v>
      </c>
      <c r="AC57" s="46">
        <f ca="1">IF(COUNTIFS(Распис!$B$4:$B$300,$A57,Распис!$C$4:$C$300,"&lt;="&amp;AC$1,Распис!$D$4:$D$300,"&gt;="&amp;AC$1)&gt;0,SUMIFS(Распис!$H$4:$H$300,Распис!$B$4:$B$300,$A57,Распис!$C$4:$C$300,"&lt;="&amp;AC$1,Распис!$D$4:$D$300,"&gt;="&amp;AC$1),SUMIF(База!$B$3:$B$305,$A57,База!$H$3:$H$152))</f>
        <v>0</v>
      </c>
      <c r="AD57" s="47"/>
      <c r="AE57" s="47"/>
      <c r="AF57" s="47"/>
      <c r="AG57" s="47">
        <f t="shared" ca="1" si="2"/>
        <v>0</v>
      </c>
      <c r="AH57" s="46">
        <f ca="1">AG57-SUMIFS(Распред!$G$4:$G$300,Распред!$B$4:$B$300,"февраль",Распред!$F$4:$F$300,A57)</f>
        <v>0</v>
      </c>
      <c r="AI57" s="46">
        <f ca="1">AH57+(COUNTIF(B57:AF57,"КД")+SUMIFS(Распред!$AH$4:$AH$300,Распред!$F$4:$F$300,A57,Распред!$B$4:$B$300,"февраль"))*4</f>
        <v>0</v>
      </c>
      <c r="AJ57" s="46">
        <f t="shared" ca="1" si="3"/>
        <v>0</v>
      </c>
      <c r="AK57" s="46">
        <f t="shared" ca="1" si="4"/>
        <v>0</v>
      </c>
      <c r="AL57" s="46">
        <f>SUMIFS(Распред!$K$4:$K$300,Распред!$B$4:$B$300,"февраль",Распред!$J$4:$J$300,A57)+SUMIFS(Распред!$M$4:$M$300,Распред!$B$4:$B$300,"февраль",Распред!$L$4:$L$300,A57)+SUMIFS(Распред!$O$4:$O$300,Распред!$B$4:$B$300,"февраль",Распред!$N$4:$N$300,A57)+SUMIFS(Распред!$Q$4:$Q$300,Распред!$B$4:$B$300,"февраль",Распред!$P$4:$P$300,A57)+SUMIFS(Распред!$S$4:$S$300,Распред!$B$4:$B$300,"февраль",Распред!$R$4:$R$300,A57)+SUMIFS(Распред!$U$4:$U$300,Распред!$B$4:$B$300,"февраль",Распред!$T$4:$T$300,A57)+SUMIFS(Распред!$W$4:$W$300,Распред!$B$4:$B$300,"февраль",Распред!$V$4:$V$300,A57)+SUMIFS(Распред!$Y$4:$Y$300,Распред!$B$4:$B$300,"февраль",Распред!$X$4:$X$300,A57)+SUMIFS(Распред!$AA$4:$AA$300,Распред!$B$4:$B$300,"февраль",Распред!$Z$4:$Z$300,A57)+SUMIFS(Распред!$AC$4:$AC$300,Распред!$B$4:$B$300,"февраль",Распред!$AB$4:$AB$300,A57)</f>
        <v>0</v>
      </c>
      <c r="AM57" s="46">
        <f t="shared" ca="1" si="5"/>
        <v>0</v>
      </c>
      <c r="AN57" s="46">
        <f t="shared" ca="1" si="9"/>
        <v>0</v>
      </c>
      <c r="AO57" s="46">
        <f t="shared" ca="1" si="6"/>
        <v>0</v>
      </c>
      <c r="AP57" s="46">
        <f>январь!AP57</f>
        <v>0</v>
      </c>
      <c r="AQ57" s="46">
        <f t="shared" ca="1" si="7"/>
        <v>0</v>
      </c>
      <c r="AR57" s="47"/>
      <c r="AS57" s="47">
        <f t="shared" ca="1" si="8"/>
        <v>0</v>
      </c>
      <c r="AT57" s="47"/>
      <c r="AU57" s="47"/>
      <c r="AV57" s="47"/>
      <c r="AW57" s="47"/>
      <c r="AX57" s="47"/>
      <c r="AY57" s="47"/>
      <c r="AZ57" s="184"/>
      <c r="BA57" s="184"/>
    </row>
    <row r="58" spans="1:53" x14ac:dyDescent="0.25">
      <c r="A58" s="47">
        <f>База!B58</f>
        <v>0</v>
      </c>
      <c r="B58" s="46">
        <f ca="1">IF(COUNTIFS(Распис!$B$4:$B$300,$A58,Распис!$C$4:$C$300,"&lt;="&amp;B$1,Распис!$D$4:$D$300,"&gt;="&amp;B$1)&gt;0,SUMIFS(Распис!$I$4:$I$300,Распис!$B$4:$B$300,$A58,Распис!$C$4:$C$300,"&lt;="&amp;B$1,Распис!$D$4:$D$300,"&gt;="&amp;B$1),SUMIF(База!$B$3:$B$305,$A58,База!$I$3:$I$152))</f>
        <v>0</v>
      </c>
      <c r="C58" s="46">
        <f ca="1">IF(COUNTIFS(Распис!$B$4:$B$300,$A58,Распис!$C$4:$C$300,"&lt;="&amp;C$1,Распис!$D$4:$D$300,"&gt;="&amp;C$1)&gt;0,SUMIFS(Распис!$J$4:$J$300,Распис!$B$4:$B$300,$A58,Распис!$C$4:$C$300,"&lt;="&amp;C$1,Распис!$D$4:$D$300,"&gt;="&amp;C$1),SUMIF(База!$B$3:$B$305,$A58,База!$J$3:$J$152))</f>
        <v>0</v>
      </c>
      <c r="D58" s="46">
        <f ca="1">IF(COUNTIFS(Распис!$B$4:$B$300,$A58,Распис!$C$4:$C$300,"&lt;="&amp;D$1,Распис!$D$4:$D$300,"&gt;="&amp;D$1)&gt;0,SUMIFS(Распис!$K$4:$K$300,Распис!$B$4:$B$300,$A58,Распис!$C$4:$C$300,"&lt;="&amp;D$1,Распис!$D$4:$D$300,"&gt;="&amp;D$1),SUMIF(База!$B$3:$B$305,$A58,База!$K$3:$K$152))</f>
        <v>0</v>
      </c>
      <c r="E58" s="46" t="s">
        <v>23</v>
      </c>
      <c r="F58" s="46">
        <f ca="1">IF(COUNTIFS(Распис!$B$4:$B$300,$A58,Распис!$C$4:$C$300,"&lt;="&amp;F$1,Распис!$D$4:$D$300,"&gt;="&amp;F$1)&gt;0,SUMIFS(Распис!$F$4:$F$300,Распис!$B$4:$B$300,$A58,Распис!$C$4:$C$300,"&lt;="&amp;F$1,Распис!$D$4:$D$300,"&gt;="&amp;F$1),SUMIF(База!$B$3:$B$305,$A58,База!$F$3:$F$152))</f>
        <v>0</v>
      </c>
      <c r="G58" s="46">
        <f ca="1">IF(COUNTIFS(Распис!$B$4:$B$300,$A58,Распис!$C$4:$C$300,"&lt;="&amp;G$1,Распис!$D$4:$D$300,"&gt;="&amp;G$1)&gt;0,SUMIFS(Распис!$G$4:$G$300,Распис!$B$4:$B$300,$A58,Распис!$C$4:$C$300,"&lt;="&amp;G$1,Распис!$D$4:$D$300,"&gt;="&amp;G$1),SUMIF(База!$B$3:$B$305,$A58,База!$G$3:$G$152))</f>
        <v>0</v>
      </c>
      <c r="H58" s="46">
        <f ca="1">IF(COUNTIFS(Распис!$B$4:$B$300,$A58,Распис!$C$4:$C$300,"&lt;="&amp;H$1,Распис!$D$4:$D$300,"&gt;="&amp;H$1)&gt;0,SUMIFS(Распис!$H$4:$H$300,Распис!$B$4:$B$300,$A58,Распис!$C$4:$C$300,"&lt;="&amp;H$1,Распис!$D$4:$D$300,"&gt;="&amp;H$1),SUMIF(База!$B$3:$B$305,$A58,База!$H$3:$H$152))</f>
        <v>0</v>
      </c>
      <c r="I58" s="46">
        <f ca="1">IF(COUNTIFS(Распис!$B$4:$B$300,$A58,Распис!$C$4:$C$300,"&lt;="&amp;I$1,Распис!$D$4:$D$300,"&gt;="&amp;I$1)&gt;0,SUMIFS(Распис!$I$4:$I$300,Распис!$B$4:$B$300,$A58,Распис!$C$4:$C$300,"&lt;="&amp;I$1,Распис!$D$4:$D$300,"&gt;="&amp;I$1),SUMIF(База!$B$3:$B$305,$A58,База!$I$3:$I$152))</f>
        <v>0</v>
      </c>
      <c r="J58" s="46">
        <f ca="1">IF(COUNTIFS(Распис!$B$4:$B$300,$A58,Распис!$C$4:$C$300,"&lt;="&amp;J$1,Распис!$D$4:$D$300,"&gt;="&amp;J$1)&gt;0,SUMIFS(Распис!$J$4:$J$300,Распис!$B$4:$B$300,$A58,Распис!$C$4:$C$300,"&lt;="&amp;J$1,Распис!$D$4:$D$300,"&gt;="&amp;J$1),SUMIF(База!$B$3:$B$305,$A58,База!$J$3:$J$152))</f>
        <v>0</v>
      </c>
      <c r="K58" s="46">
        <f ca="1">IF(COUNTIFS(Распис!$B$4:$B$300,$A58,Распис!$C$4:$C$300,"&lt;="&amp;K$1,Распис!$D$4:$D$300,"&gt;="&amp;K$1)&gt;0,SUMIFS(Распис!$K$4:$K$300,Распис!$B$4:$B$300,$A58,Распис!$C$4:$C$300,"&lt;="&amp;K$1,Распис!$D$4:$D$300,"&gt;="&amp;K$1),SUMIF(База!$B$3:$B$305,$A58,База!$K$3:$K$152))</f>
        <v>0</v>
      </c>
      <c r="L58" s="46" t="s">
        <v>23</v>
      </c>
      <c r="M58" s="46">
        <f ca="1">IF(COUNTIFS(Распис!$B$4:$B$300,$A58,Распис!$C$4:$C$300,"&lt;="&amp;M$1,Распис!$D$4:$D$300,"&gt;="&amp;M$1)&gt;0,SUMIFS(Распис!$F$4:$F$300,Распис!$B$4:$B$300,$A58,Распис!$C$4:$C$300,"&lt;="&amp;M$1,Распис!$D$4:$D$300,"&gt;="&amp;M$1),SUMIF(База!$B$3:$B$305,$A58,База!$F$3:$F$152))</f>
        <v>0</v>
      </c>
      <c r="N58" s="46">
        <f ca="1">IF(COUNTIFS(Распис!$B$4:$B$300,$A58,Распис!$C$4:$C$300,"&lt;="&amp;N$1,Распис!$D$4:$D$300,"&gt;="&amp;N$1)&gt;0,SUMIFS(Распис!$G$4:$G$300,Распис!$B$4:$B$300,$A58,Распис!$C$4:$C$300,"&lt;="&amp;N$1,Распис!$D$4:$D$300,"&gt;="&amp;N$1),SUMIF(База!$B$3:$B$305,$A58,База!$G$3:$G$152))</f>
        <v>0</v>
      </c>
      <c r="O58" s="46">
        <f ca="1">IF(COUNTIFS(Распис!$B$4:$B$300,$A58,Распис!$C$4:$C$300,"&lt;="&amp;O$1,Распис!$D$4:$D$300,"&gt;="&amp;O$1)&gt;0,SUMIFS(Распис!$H$4:$H$300,Распис!$B$4:$B$300,$A58,Распис!$C$4:$C$300,"&lt;="&amp;O$1,Распис!$D$4:$D$300,"&gt;="&amp;O$1),SUMIF(База!$B$3:$B$305,$A58,База!$H$3:$H$152))</f>
        <v>0</v>
      </c>
      <c r="P58" s="46">
        <f ca="1">IF(COUNTIFS(Распис!$B$4:$B$300,$A58,Распис!$C$4:$C$300,"&lt;="&amp;P$1,Распис!$D$4:$D$300,"&gt;="&amp;P$1)&gt;0,SUMIFS(Распис!$I$4:$I$300,Распис!$B$4:$B$300,$A58,Распис!$C$4:$C$300,"&lt;="&amp;P$1,Распис!$D$4:$D$300,"&gt;="&amp;P$1),SUMIF(База!$B$3:$B$305,$A58,База!$I$3:$I$152))</f>
        <v>0</v>
      </c>
      <c r="Q58" s="46">
        <f ca="1">IF(COUNTIFS(Распис!$B$4:$B$300,$A58,Распис!$C$4:$C$300,"&lt;="&amp;Q$1,Распис!$D$4:$D$300,"&gt;="&amp;Q$1)&gt;0,SUMIFS(Распис!$J$4:$J$300,Распис!$B$4:$B$300,$A58,Распис!$C$4:$C$300,"&lt;="&amp;Q$1,Распис!$D$4:$D$300,"&gt;="&amp;Q$1),SUMIF(База!$B$3:$B$305,$A58,База!$J$3:$J$152))</f>
        <v>0</v>
      </c>
      <c r="R58" s="46">
        <f ca="1">IF(COUNTIFS(Распис!$B$4:$B$300,$A58,Распис!$C$4:$C$300,"&lt;="&amp;R$1,Распис!$D$4:$D$300,"&gt;="&amp;R$1)&gt;0,SUMIFS(Распис!$K$4:$K$300,Распис!$B$4:$B$300,$A58,Распис!$C$4:$C$300,"&lt;="&amp;R$1,Распис!$D$4:$D$300,"&gt;="&amp;R$1),SUMIF(База!$B$3:$B$305,$A58,База!$K$3:$K$152))</f>
        <v>0</v>
      </c>
      <c r="S58" s="46" t="s">
        <v>23</v>
      </c>
      <c r="T58" s="46">
        <f ca="1">IF(COUNTIFS(Распис!$B$4:$B$300,$A58,Распис!$C$4:$C$300,"&lt;="&amp;T$1,Распис!$D$4:$D$300,"&gt;="&amp;T$1)&gt;0,SUMIFS(Распис!$F$4:$F$300,Распис!$B$4:$B$300,$A58,Распис!$C$4:$C$300,"&lt;="&amp;T$1,Распис!$D$4:$D$300,"&gt;="&amp;T$1),SUMIF(База!$B$3:$B$305,$A58,База!$F$3:$F$152))</f>
        <v>0</v>
      </c>
      <c r="U58" s="46">
        <f ca="1">IF(COUNTIFS(Распис!$B$4:$B$300,$A58,Распис!$C$4:$C$300,"&lt;="&amp;U$1,Распис!$D$4:$D$300,"&gt;="&amp;U$1)&gt;0,SUMIFS(Распис!$G$4:$G$300,Распис!$B$4:$B$300,$A58,Распис!$C$4:$C$300,"&lt;="&amp;U$1,Распис!$D$4:$D$300,"&gt;="&amp;U$1),SUMIF(База!$B$3:$B$305,$A58,База!$G$3:$G$152))</f>
        <v>0</v>
      </c>
      <c r="V58" s="46">
        <f ca="1">IF(COUNTIFS(Распис!$B$4:$B$300,$A58,Распис!$C$4:$C$300,"&lt;="&amp;V$1,Распис!$D$4:$D$300,"&gt;="&amp;V$1)&gt;0,SUMIFS(Распис!$H$4:$H$300,Распис!$B$4:$B$300,$A58,Распис!$C$4:$C$300,"&lt;="&amp;V$1,Распис!$D$4:$D$300,"&gt;="&amp;V$1),SUMIF(База!$B$3:$B$305,$A58,База!$H$3:$H$152))</f>
        <v>0</v>
      </c>
      <c r="W58" s="46">
        <f ca="1">IF(COUNTIFS(Распис!$B$4:$B$300,$A58,Распис!$C$4:$C$300,"&lt;="&amp;W$1,Распис!$D$4:$D$300,"&gt;="&amp;W$1)&gt;0,SUMIFS(Распис!$I$4:$I$300,Распис!$B$4:$B$300,$A58,Распис!$C$4:$C$300,"&lt;="&amp;W$1,Распис!$D$4:$D$300,"&gt;="&amp;W$1),SUMIF(База!$B$3:$B$305,$A58,База!$I$3:$I$152))</f>
        <v>0</v>
      </c>
      <c r="X58" s="46">
        <f ca="1">IF(COUNTIFS(Распис!$B$4:$B$300,$A58,Распис!$C$4:$C$300,"&lt;="&amp;X$1,Распис!$D$4:$D$300,"&gt;="&amp;X$1)&gt;0,SUMIFS(Распис!$J$4:$J$300,Распис!$B$4:$B$300,$A58,Распис!$C$4:$C$300,"&lt;="&amp;X$1,Распис!$D$4:$D$300,"&gt;="&amp;X$1),SUMIF(База!$B$3:$B$305,$A58,База!$J$3:$J$152))</f>
        <v>0</v>
      </c>
      <c r="Y58" s="46">
        <f ca="1">IF(COUNTIFS(Распис!$B$4:$B$300,$A58,Распис!$C$4:$C$300,"&lt;="&amp;Y$1,Распис!$D$4:$D$300,"&gt;="&amp;Y$1)&gt;0,SUMIFS(Распис!$K$4:$K$300,Распис!$B$4:$B$300,$A58,Распис!$C$4:$C$300,"&lt;="&amp;Y$1,Распис!$D$4:$D$300,"&gt;="&amp;Y$1),SUMIF(База!$B$3:$B$305,$A58,База!$K$3:$K$152))</f>
        <v>0</v>
      </c>
      <c r="Z58" s="46" t="s">
        <v>23</v>
      </c>
      <c r="AA58" s="46">
        <f ca="1">IF(COUNTIFS(Распис!$B$4:$B$300,$A58,Распис!$C$4:$C$300,"&lt;="&amp;AA$1,Распис!$D$4:$D$300,"&gt;="&amp;AA$1)&gt;0,SUMIFS(Распис!$F$4:$F$300,Распис!$B$4:$B$300,$A58,Распис!$C$4:$C$300,"&lt;="&amp;AA$1,Распис!$D$4:$D$300,"&gt;="&amp;AA$1),SUMIF(База!$B$3:$B$305,$A58,База!$F$3:$F$152))</f>
        <v>0</v>
      </c>
      <c r="AB58" s="46">
        <f ca="1">IF(COUNTIFS(Распис!$B$4:$B$300,$A58,Распис!$C$4:$C$300,"&lt;="&amp;AB$1,Распис!$D$4:$D$300,"&gt;="&amp;AB$1)&gt;0,SUMIFS(Распис!$G$4:$G$300,Распис!$B$4:$B$300,$A58,Распис!$C$4:$C$300,"&lt;="&amp;AB$1,Распис!$D$4:$D$300,"&gt;="&amp;AB$1),SUMIF(База!$B$3:$B$305,$A58,База!$G$3:$G$152))</f>
        <v>0</v>
      </c>
      <c r="AC58" s="46">
        <f ca="1">IF(COUNTIFS(Распис!$B$4:$B$300,$A58,Распис!$C$4:$C$300,"&lt;="&amp;AC$1,Распис!$D$4:$D$300,"&gt;="&amp;AC$1)&gt;0,SUMIFS(Распис!$H$4:$H$300,Распис!$B$4:$B$300,$A58,Распис!$C$4:$C$300,"&lt;="&amp;AC$1,Распис!$D$4:$D$300,"&gt;="&amp;AC$1),SUMIF(База!$B$3:$B$305,$A58,База!$H$3:$H$152))</f>
        <v>0</v>
      </c>
      <c r="AD58" s="47"/>
      <c r="AE58" s="47"/>
      <c r="AF58" s="47"/>
      <c r="AG58" s="47">
        <f t="shared" ca="1" si="2"/>
        <v>0</v>
      </c>
      <c r="AH58" s="46">
        <f ca="1">AG58-SUMIFS(Распред!$G$4:$G$300,Распред!$B$4:$B$300,"февраль",Распред!$F$4:$F$300,A58)</f>
        <v>0</v>
      </c>
      <c r="AI58" s="46">
        <f ca="1">AH58+(COUNTIF(B58:AF58,"КД")+SUMIFS(Распред!$AH$4:$AH$300,Распред!$F$4:$F$300,A58,Распред!$B$4:$B$300,"февраль"))*4</f>
        <v>0</v>
      </c>
      <c r="AJ58" s="46">
        <f t="shared" ca="1" si="3"/>
        <v>0</v>
      </c>
      <c r="AK58" s="46">
        <f t="shared" ca="1" si="4"/>
        <v>0</v>
      </c>
      <c r="AL58" s="46">
        <f>SUMIFS(Распред!$K$4:$K$300,Распред!$B$4:$B$300,"февраль",Распред!$J$4:$J$300,A58)+SUMIFS(Распред!$M$4:$M$300,Распред!$B$4:$B$300,"февраль",Распред!$L$4:$L$300,A58)+SUMIFS(Распред!$O$4:$O$300,Распред!$B$4:$B$300,"февраль",Распред!$N$4:$N$300,A58)+SUMIFS(Распред!$Q$4:$Q$300,Распред!$B$4:$B$300,"февраль",Распред!$P$4:$P$300,A58)+SUMIFS(Распред!$S$4:$S$300,Распред!$B$4:$B$300,"февраль",Распред!$R$4:$R$300,A58)+SUMIFS(Распред!$U$4:$U$300,Распред!$B$4:$B$300,"февраль",Распред!$T$4:$T$300,A58)+SUMIFS(Распред!$W$4:$W$300,Распред!$B$4:$B$300,"февраль",Распред!$V$4:$V$300,A58)+SUMIFS(Распред!$Y$4:$Y$300,Распред!$B$4:$B$300,"февраль",Распред!$X$4:$X$300,A58)+SUMIFS(Распред!$AA$4:$AA$300,Распред!$B$4:$B$300,"февраль",Распред!$Z$4:$Z$300,A58)+SUMIFS(Распред!$AC$4:$AC$300,Распред!$B$4:$B$300,"февраль",Распред!$AB$4:$AB$300,A58)</f>
        <v>0</v>
      </c>
      <c r="AM58" s="46">
        <f t="shared" ca="1" si="5"/>
        <v>0</v>
      </c>
      <c r="AN58" s="46">
        <f t="shared" ca="1" si="9"/>
        <v>0</v>
      </c>
      <c r="AO58" s="46">
        <f t="shared" ca="1" si="6"/>
        <v>0</v>
      </c>
      <c r="AP58" s="46">
        <f>январь!AP58</f>
        <v>0</v>
      </c>
      <c r="AQ58" s="46">
        <f t="shared" ca="1" si="7"/>
        <v>0</v>
      </c>
      <c r="AR58" s="47"/>
      <c r="AS58" s="47">
        <f t="shared" ca="1" si="8"/>
        <v>0</v>
      </c>
      <c r="AT58" s="47"/>
      <c r="AU58" s="47"/>
      <c r="AV58" s="47"/>
      <c r="AW58" s="47"/>
      <c r="AX58" s="47"/>
      <c r="AY58" s="47"/>
      <c r="AZ58" s="184"/>
      <c r="BA58" s="184"/>
    </row>
    <row r="59" spans="1:53" x14ac:dyDescent="0.25">
      <c r="A59" s="47">
        <f>База!B59</f>
        <v>0</v>
      </c>
      <c r="B59" s="46">
        <f ca="1">IF(COUNTIFS(Распис!$B$4:$B$300,$A59,Распис!$C$4:$C$300,"&lt;="&amp;B$1,Распис!$D$4:$D$300,"&gt;="&amp;B$1)&gt;0,SUMIFS(Распис!$I$4:$I$300,Распис!$B$4:$B$300,$A59,Распис!$C$4:$C$300,"&lt;="&amp;B$1,Распис!$D$4:$D$300,"&gt;="&amp;B$1),SUMIF(База!$B$3:$B$305,$A59,База!$I$3:$I$152))</f>
        <v>0</v>
      </c>
      <c r="C59" s="46">
        <f ca="1">IF(COUNTIFS(Распис!$B$4:$B$300,$A59,Распис!$C$4:$C$300,"&lt;="&amp;C$1,Распис!$D$4:$D$300,"&gt;="&amp;C$1)&gt;0,SUMIFS(Распис!$J$4:$J$300,Распис!$B$4:$B$300,$A59,Распис!$C$4:$C$300,"&lt;="&amp;C$1,Распис!$D$4:$D$300,"&gt;="&amp;C$1),SUMIF(База!$B$3:$B$305,$A59,База!$J$3:$J$152))</f>
        <v>0</v>
      </c>
      <c r="D59" s="46">
        <f ca="1">IF(COUNTIFS(Распис!$B$4:$B$300,$A59,Распис!$C$4:$C$300,"&lt;="&amp;D$1,Распис!$D$4:$D$300,"&gt;="&amp;D$1)&gt;0,SUMIFS(Распис!$K$4:$K$300,Распис!$B$4:$B$300,$A59,Распис!$C$4:$C$300,"&lt;="&amp;D$1,Распис!$D$4:$D$300,"&gt;="&amp;D$1),SUMIF(База!$B$3:$B$305,$A59,База!$K$3:$K$152))</f>
        <v>0</v>
      </c>
      <c r="E59" s="46" t="s">
        <v>23</v>
      </c>
      <c r="F59" s="46">
        <f ca="1">IF(COUNTIFS(Распис!$B$4:$B$300,$A59,Распис!$C$4:$C$300,"&lt;="&amp;F$1,Распис!$D$4:$D$300,"&gt;="&amp;F$1)&gt;0,SUMIFS(Распис!$F$4:$F$300,Распис!$B$4:$B$300,$A59,Распис!$C$4:$C$300,"&lt;="&amp;F$1,Распис!$D$4:$D$300,"&gt;="&amp;F$1),SUMIF(База!$B$3:$B$305,$A59,База!$F$3:$F$152))</f>
        <v>0</v>
      </c>
      <c r="G59" s="46">
        <f ca="1">IF(COUNTIFS(Распис!$B$4:$B$300,$A59,Распис!$C$4:$C$300,"&lt;="&amp;G$1,Распис!$D$4:$D$300,"&gt;="&amp;G$1)&gt;0,SUMIFS(Распис!$G$4:$G$300,Распис!$B$4:$B$300,$A59,Распис!$C$4:$C$300,"&lt;="&amp;G$1,Распис!$D$4:$D$300,"&gt;="&amp;G$1),SUMIF(База!$B$3:$B$305,$A59,База!$G$3:$G$152))</f>
        <v>0</v>
      </c>
      <c r="H59" s="46">
        <f ca="1">IF(COUNTIFS(Распис!$B$4:$B$300,$A59,Распис!$C$4:$C$300,"&lt;="&amp;H$1,Распис!$D$4:$D$300,"&gt;="&amp;H$1)&gt;0,SUMIFS(Распис!$H$4:$H$300,Распис!$B$4:$B$300,$A59,Распис!$C$4:$C$300,"&lt;="&amp;H$1,Распис!$D$4:$D$300,"&gt;="&amp;H$1),SUMIF(База!$B$3:$B$305,$A59,База!$H$3:$H$152))</f>
        <v>0</v>
      </c>
      <c r="I59" s="46">
        <f ca="1">IF(COUNTIFS(Распис!$B$4:$B$300,$A59,Распис!$C$4:$C$300,"&lt;="&amp;I$1,Распис!$D$4:$D$300,"&gt;="&amp;I$1)&gt;0,SUMIFS(Распис!$I$4:$I$300,Распис!$B$4:$B$300,$A59,Распис!$C$4:$C$300,"&lt;="&amp;I$1,Распис!$D$4:$D$300,"&gt;="&amp;I$1),SUMIF(База!$B$3:$B$305,$A59,База!$I$3:$I$152))</f>
        <v>0</v>
      </c>
      <c r="J59" s="46">
        <f ca="1">IF(COUNTIFS(Распис!$B$4:$B$300,$A59,Распис!$C$4:$C$300,"&lt;="&amp;J$1,Распис!$D$4:$D$300,"&gt;="&amp;J$1)&gt;0,SUMIFS(Распис!$J$4:$J$300,Распис!$B$4:$B$300,$A59,Распис!$C$4:$C$300,"&lt;="&amp;J$1,Распис!$D$4:$D$300,"&gt;="&amp;J$1),SUMIF(База!$B$3:$B$305,$A59,База!$J$3:$J$152))</f>
        <v>0</v>
      </c>
      <c r="K59" s="46">
        <f ca="1">IF(COUNTIFS(Распис!$B$4:$B$300,$A59,Распис!$C$4:$C$300,"&lt;="&amp;K$1,Распис!$D$4:$D$300,"&gt;="&amp;K$1)&gt;0,SUMIFS(Распис!$K$4:$K$300,Распис!$B$4:$B$300,$A59,Распис!$C$4:$C$300,"&lt;="&amp;K$1,Распис!$D$4:$D$300,"&gt;="&amp;K$1),SUMIF(База!$B$3:$B$305,$A59,База!$K$3:$K$152))</f>
        <v>0</v>
      </c>
      <c r="L59" s="46" t="s">
        <v>23</v>
      </c>
      <c r="M59" s="46">
        <f ca="1">IF(COUNTIFS(Распис!$B$4:$B$300,$A59,Распис!$C$4:$C$300,"&lt;="&amp;M$1,Распис!$D$4:$D$300,"&gt;="&amp;M$1)&gt;0,SUMIFS(Распис!$F$4:$F$300,Распис!$B$4:$B$300,$A59,Распис!$C$4:$C$300,"&lt;="&amp;M$1,Распис!$D$4:$D$300,"&gt;="&amp;M$1),SUMIF(База!$B$3:$B$305,$A59,База!$F$3:$F$152))</f>
        <v>0</v>
      </c>
      <c r="N59" s="46">
        <f ca="1">IF(COUNTIFS(Распис!$B$4:$B$300,$A59,Распис!$C$4:$C$300,"&lt;="&amp;N$1,Распис!$D$4:$D$300,"&gt;="&amp;N$1)&gt;0,SUMIFS(Распис!$G$4:$G$300,Распис!$B$4:$B$300,$A59,Распис!$C$4:$C$300,"&lt;="&amp;N$1,Распис!$D$4:$D$300,"&gt;="&amp;N$1),SUMIF(База!$B$3:$B$305,$A59,База!$G$3:$G$152))</f>
        <v>0</v>
      </c>
      <c r="O59" s="46">
        <f ca="1">IF(COUNTIFS(Распис!$B$4:$B$300,$A59,Распис!$C$4:$C$300,"&lt;="&amp;O$1,Распис!$D$4:$D$300,"&gt;="&amp;O$1)&gt;0,SUMIFS(Распис!$H$4:$H$300,Распис!$B$4:$B$300,$A59,Распис!$C$4:$C$300,"&lt;="&amp;O$1,Распис!$D$4:$D$300,"&gt;="&amp;O$1),SUMIF(База!$B$3:$B$305,$A59,База!$H$3:$H$152))</f>
        <v>0</v>
      </c>
      <c r="P59" s="46">
        <f ca="1">IF(COUNTIFS(Распис!$B$4:$B$300,$A59,Распис!$C$4:$C$300,"&lt;="&amp;P$1,Распис!$D$4:$D$300,"&gt;="&amp;P$1)&gt;0,SUMIFS(Распис!$I$4:$I$300,Распис!$B$4:$B$300,$A59,Распис!$C$4:$C$300,"&lt;="&amp;P$1,Распис!$D$4:$D$300,"&gt;="&amp;P$1),SUMIF(База!$B$3:$B$305,$A59,База!$I$3:$I$152))</f>
        <v>0</v>
      </c>
      <c r="Q59" s="46">
        <f ca="1">IF(COUNTIFS(Распис!$B$4:$B$300,$A59,Распис!$C$4:$C$300,"&lt;="&amp;Q$1,Распис!$D$4:$D$300,"&gt;="&amp;Q$1)&gt;0,SUMIFS(Распис!$J$4:$J$300,Распис!$B$4:$B$300,$A59,Распис!$C$4:$C$300,"&lt;="&amp;Q$1,Распис!$D$4:$D$300,"&gt;="&amp;Q$1),SUMIF(База!$B$3:$B$305,$A59,База!$J$3:$J$152))</f>
        <v>0</v>
      </c>
      <c r="R59" s="46">
        <f ca="1">IF(COUNTIFS(Распис!$B$4:$B$300,$A59,Распис!$C$4:$C$300,"&lt;="&amp;R$1,Распис!$D$4:$D$300,"&gt;="&amp;R$1)&gt;0,SUMIFS(Распис!$K$4:$K$300,Распис!$B$4:$B$300,$A59,Распис!$C$4:$C$300,"&lt;="&amp;R$1,Распис!$D$4:$D$300,"&gt;="&amp;R$1),SUMIF(База!$B$3:$B$305,$A59,База!$K$3:$K$152))</f>
        <v>0</v>
      </c>
      <c r="S59" s="46" t="s">
        <v>23</v>
      </c>
      <c r="T59" s="46">
        <f ca="1">IF(COUNTIFS(Распис!$B$4:$B$300,$A59,Распис!$C$4:$C$300,"&lt;="&amp;T$1,Распис!$D$4:$D$300,"&gt;="&amp;T$1)&gt;0,SUMIFS(Распис!$F$4:$F$300,Распис!$B$4:$B$300,$A59,Распис!$C$4:$C$300,"&lt;="&amp;T$1,Распис!$D$4:$D$300,"&gt;="&amp;T$1),SUMIF(База!$B$3:$B$305,$A59,База!$F$3:$F$152))</f>
        <v>0</v>
      </c>
      <c r="U59" s="46">
        <f ca="1">IF(COUNTIFS(Распис!$B$4:$B$300,$A59,Распис!$C$4:$C$300,"&lt;="&amp;U$1,Распис!$D$4:$D$300,"&gt;="&amp;U$1)&gt;0,SUMIFS(Распис!$G$4:$G$300,Распис!$B$4:$B$300,$A59,Распис!$C$4:$C$300,"&lt;="&amp;U$1,Распис!$D$4:$D$300,"&gt;="&amp;U$1),SUMIF(База!$B$3:$B$305,$A59,База!$G$3:$G$152))</f>
        <v>0</v>
      </c>
      <c r="V59" s="46">
        <f ca="1">IF(COUNTIFS(Распис!$B$4:$B$300,$A59,Распис!$C$4:$C$300,"&lt;="&amp;V$1,Распис!$D$4:$D$300,"&gt;="&amp;V$1)&gt;0,SUMIFS(Распис!$H$4:$H$300,Распис!$B$4:$B$300,$A59,Распис!$C$4:$C$300,"&lt;="&amp;V$1,Распис!$D$4:$D$300,"&gt;="&amp;V$1),SUMIF(База!$B$3:$B$305,$A59,База!$H$3:$H$152))</f>
        <v>0</v>
      </c>
      <c r="W59" s="46">
        <f ca="1">IF(COUNTIFS(Распис!$B$4:$B$300,$A59,Распис!$C$4:$C$300,"&lt;="&amp;W$1,Распис!$D$4:$D$300,"&gt;="&amp;W$1)&gt;0,SUMIFS(Распис!$I$4:$I$300,Распис!$B$4:$B$300,$A59,Распис!$C$4:$C$300,"&lt;="&amp;W$1,Распис!$D$4:$D$300,"&gt;="&amp;W$1),SUMIF(База!$B$3:$B$305,$A59,База!$I$3:$I$152))</f>
        <v>0</v>
      </c>
      <c r="X59" s="46">
        <f ca="1">IF(COUNTIFS(Распис!$B$4:$B$300,$A59,Распис!$C$4:$C$300,"&lt;="&amp;X$1,Распис!$D$4:$D$300,"&gt;="&amp;X$1)&gt;0,SUMIFS(Распис!$J$4:$J$300,Распис!$B$4:$B$300,$A59,Распис!$C$4:$C$300,"&lt;="&amp;X$1,Распис!$D$4:$D$300,"&gt;="&amp;X$1),SUMIF(База!$B$3:$B$305,$A59,База!$J$3:$J$152))</f>
        <v>0</v>
      </c>
      <c r="Y59" s="46">
        <f ca="1">IF(COUNTIFS(Распис!$B$4:$B$300,$A59,Распис!$C$4:$C$300,"&lt;="&amp;Y$1,Распис!$D$4:$D$300,"&gt;="&amp;Y$1)&gt;0,SUMIFS(Распис!$K$4:$K$300,Распис!$B$4:$B$300,$A59,Распис!$C$4:$C$300,"&lt;="&amp;Y$1,Распис!$D$4:$D$300,"&gt;="&amp;Y$1),SUMIF(База!$B$3:$B$305,$A59,База!$K$3:$K$152))</f>
        <v>0</v>
      </c>
      <c r="Z59" s="46" t="s">
        <v>23</v>
      </c>
      <c r="AA59" s="46">
        <f ca="1">IF(COUNTIFS(Распис!$B$4:$B$300,$A59,Распис!$C$4:$C$300,"&lt;="&amp;AA$1,Распис!$D$4:$D$300,"&gt;="&amp;AA$1)&gt;0,SUMIFS(Распис!$F$4:$F$300,Распис!$B$4:$B$300,$A59,Распис!$C$4:$C$300,"&lt;="&amp;AA$1,Распис!$D$4:$D$300,"&gt;="&amp;AA$1),SUMIF(База!$B$3:$B$305,$A59,База!$F$3:$F$152))</f>
        <v>0</v>
      </c>
      <c r="AB59" s="46">
        <f ca="1">IF(COUNTIFS(Распис!$B$4:$B$300,$A59,Распис!$C$4:$C$300,"&lt;="&amp;AB$1,Распис!$D$4:$D$300,"&gt;="&amp;AB$1)&gt;0,SUMIFS(Распис!$G$4:$G$300,Распис!$B$4:$B$300,$A59,Распис!$C$4:$C$300,"&lt;="&amp;AB$1,Распис!$D$4:$D$300,"&gt;="&amp;AB$1),SUMIF(База!$B$3:$B$305,$A59,База!$G$3:$G$152))</f>
        <v>0</v>
      </c>
      <c r="AC59" s="46">
        <f ca="1">IF(COUNTIFS(Распис!$B$4:$B$300,$A59,Распис!$C$4:$C$300,"&lt;="&amp;AC$1,Распис!$D$4:$D$300,"&gt;="&amp;AC$1)&gt;0,SUMIFS(Распис!$H$4:$H$300,Распис!$B$4:$B$300,$A59,Распис!$C$4:$C$300,"&lt;="&amp;AC$1,Распис!$D$4:$D$300,"&gt;="&amp;AC$1),SUMIF(База!$B$3:$B$305,$A59,База!$H$3:$H$152))</f>
        <v>0</v>
      </c>
      <c r="AD59" s="47"/>
      <c r="AE59" s="47"/>
      <c r="AF59" s="47"/>
      <c r="AG59" s="47">
        <f t="shared" ca="1" si="2"/>
        <v>0</v>
      </c>
      <c r="AH59" s="46">
        <f ca="1">AG59-SUMIFS(Распред!$G$4:$G$300,Распред!$B$4:$B$300,"февраль",Распред!$F$4:$F$300,A59)</f>
        <v>0</v>
      </c>
      <c r="AI59" s="46">
        <f ca="1">AH59+(COUNTIF(B59:AF59,"КД")+SUMIFS(Распред!$AH$4:$AH$300,Распред!$F$4:$F$300,A59,Распред!$B$4:$B$300,"февраль"))*4</f>
        <v>0</v>
      </c>
      <c r="AJ59" s="46">
        <f t="shared" ca="1" si="3"/>
        <v>0</v>
      </c>
      <c r="AK59" s="46">
        <f t="shared" ca="1" si="4"/>
        <v>0</v>
      </c>
      <c r="AL59" s="46">
        <f>SUMIFS(Распред!$K$4:$K$300,Распред!$B$4:$B$300,"февраль",Распред!$J$4:$J$300,A59)+SUMIFS(Распред!$M$4:$M$300,Распред!$B$4:$B$300,"февраль",Распред!$L$4:$L$300,A59)+SUMIFS(Распред!$O$4:$O$300,Распред!$B$4:$B$300,"февраль",Распред!$N$4:$N$300,A59)+SUMIFS(Распред!$Q$4:$Q$300,Распред!$B$4:$B$300,"февраль",Распред!$P$4:$P$300,A59)+SUMIFS(Распред!$S$4:$S$300,Распред!$B$4:$B$300,"февраль",Распред!$R$4:$R$300,A59)+SUMIFS(Распред!$U$4:$U$300,Распред!$B$4:$B$300,"февраль",Распред!$T$4:$T$300,A59)+SUMIFS(Распред!$W$4:$W$300,Распред!$B$4:$B$300,"февраль",Распред!$V$4:$V$300,A59)+SUMIFS(Распред!$Y$4:$Y$300,Распред!$B$4:$B$300,"февраль",Распред!$X$4:$X$300,A59)+SUMIFS(Распред!$AA$4:$AA$300,Распред!$B$4:$B$300,"февраль",Распред!$Z$4:$Z$300,A59)+SUMIFS(Распред!$AC$4:$AC$300,Распред!$B$4:$B$300,"февраль",Распред!$AB$4:$AB$300,A59)</f>
        <v>0</v>
      </c>
      <c r="AM59" s="46">
        <f t="shared" ca="1" si="5"/>
        <v>0</v>
      </c>
      <c r="AN59" s="46">
        <f t="shared" ca="1" si="9"/>
        <v>0</v>
      </c>
      <c r="AO59" s="46">
        <f t="shared" ca="1" si="6"/>
        <v>0</v>
      </c>
      <c r="AP59" s="46">
        <f>январь!AP59</f>
        <v>0</v>
      </c>
      <c r="AQ59" s="46">
        <f t="shared" ca="1" si="7"/>
        <v>0</v>
      </c>
      <c r="AR59" s="47"/>
      <c r="AS59" s="47">
        <f t="shared" ca="1" si="8"/>
        <v>0</v>
      </c>
      <c r="AT59" s="47"/>
      <c r="AU59" s="47"/>
      <c r="AV59" s="47"/>
      <c r="AW59" s="47"/>
      <c r="AX59" s="47"/>
      <c r="AY59" s="47"/>
      <c r="AZ59" s="184"/>
      <c r="BA59" s="184"/>
    </row>
    <row r="60" spans="1:53" x14ac:dyDescent="0.25">
      <c r="A60" s="47">
        <f>База!B60</f>
        <v>0</v>
      </c>
      <c r="B60" s="46">
        <f ca="1">IF(COUNTIFS(Распис!$B$4:$B$300,$A60,Распис!$C$4:$C$300,"&lt;="&amp;B$1,Распис!$D$4:$D$300,"&gt;="&amp;B$1)&gt;0,SUMIFS(Распис!$I$4:$I$300,Распис!$B$4:$B$300,$A60,Распис!$C$4:$C$300,"&lt;="&amp;B$1,Распис!$D$4:$D$300,"&gt;="&amp;B$1),SUMIF(База!$B$3:$B$305,$A60,База!$I$3:$I$152))</f>
        <v>0</v>
      </c>
      <c r="C60" s="46">
        <f ca="1">IF(COUNTIFS(Распис!$B$4:$B$300,$A60,Распис!$C$4:$C$300,"&lt;="&amp;C$1,Распис!$D$4:$D$300,"&gt;="&amp;C$1)&gt;0,SUMIFS(Распис!$J$4:$J$300,Распис!$B$4:$B$300,$A60,Распис!$C$4:$C$300,"&lt;="&amp;C$1,Распис!$D$4:$D$300,"&gt;="&amp;C$1),SUMIF(База!$B$3:$B$305,$A60,База!$J$3:$J$152))</f>
        <v>0</v>
      </c>
      <c r="D60" s="46">
        <f ca="1">IF(COUNTIFS(Распис!$B$4:$B$300,$A60,Распис!$C$4:$C$300,"&lt;="&amp;D$1,Распис!$D$4:$D$300,"&gt;="&amp;D$1)&gt;0,SUMIFS(Распис!$K$4:$K$300,Распис!$B$4:$B$300,$A60,Распис!$C$4:$C$300,"&lt;="&amp;D$1,Распис!$D$4:$D$300,"&gt;="&amp;D$1),SUMIF(База!$B$3:$B$305,$A60,База!$K$3:$K$152))</f>
        <v>0</v>
      </c>
      <c r="E60" s="46" t="s">
        <v>23</v>
      </c>
      <c r="F60" s="46">
        <f ca="1">IF(COUNTIFS(Распис!$B$4:$B$300,$A60,Распис!$C$4:$C$300,"&lt;="&amp;F$1,Распис!$D$4:$D$300,"&gt;="&amp;F$1)&gt;0,SUMIFS(Распис!$F$4:$F$300,Распис!$B$4:$B$300,$A60,Распис!$C$4:$C$300,"&lt;="&amp;F$1,Распис!$D$4:$D$300,"&gt;="&amp;F$1),SUMIF(База!$B$3:$B$305,$A60,База!$F$3:$F$152))</f>
        <v>0</v>
      </c>
      <c r="G60" s="46">
        <f ca="1">IF(COUNTIFS(Распис!$B$4:$B$300,$A60,Распис!$C$4:$C$300,"&lt;="&amp;G$1,Распис!$D$4:$D$300,"&gt;="&amp;G$1)&gt;0,SUMIFS(Распис!$G$4:$G$300,Распис!$B$4:$B$300,$A60,Распис!$C$4:$C$300,"&lt;="&amp;G$1,Распис!$D$4:$D$300,"&gt;="&amp;G$1),SUMIF(База!$B$3:$B$305,$A60,База!$G$3:$G$152))</f>
        <v>0</v>
      </c>
      <c r="H60" s="46">
        <f ca="1">IF(COUNTIFS(Распис!$B$4:$B$300,$A60,Распис!$C$4:$C$300,"&lt;="&amp;H$1,Распис!$D$4:$D$300,"&gt;="&amp;H$1)&gt;0,SUMIFS(Распис!$H$4:$H$300,Распис!$B$4:$B$300,$A60,Распис!$C$4:$C$300,"&lt;="&amp;H$1,Распис!$D$4:$D$300,"&gt;="&amp;H$1),SUMIF(База!$B$3:$B$305,$A60,База!$H$3:$H$152))</f>
        <v>0</v>
      </c>
      <c r="I60" s="46">
        <f ca="1">IF(COUNTIFS(Распис!$B$4:$B$300,$A60,Распис!$C$4:$C$300,"&lt;="&amp;I$1,Распис!$D$4:$D$300,"&gt;="&amp;I$1)&gt;0,SUMIFS(Распис!$I$4:$I$300,Распис!$B$4:$B$300,$A60,Распис!$C$4:$C$300,"&lt;="&amp;I$1,Распис!$D$4:$D$300,"&gt;="&amp;I$1),SUMIF(База!$B$3:$B$305,$A60,База!$I$3:$I$152))</f>
        <v>0</v>
      </c>
      <c r="J60" s="46">
        <f ca="1">IF(COUNTIFS(Распис!$B$4:$B$300,$A60,Распис!$C$4:$C$300,"&lt;="&amp;J$1,Распис!$D$4:$D$300,"&gt;="&amp;J$1)&gt;0,SUMIFS(Распис!$J$4:$J$300,Распис!$B$4:$B$300,$A60,Распис!$C$4:$C$300,"&lt;="&amp;J$1,Распис!$D$4:$D$300,"&gt;="&amp;J$1),SUMIF(База!$B$3:$B$305,$A60,База!$J$3:$J$152))</f>
        <v>0</v>
      </c>
      <c r="K60" s="46">
        <f ca="1">IF(COUNTIFS(Распис!$B$4:$B$300,$A60,Распис!$C$4:$C$300,"&lt;="&amp;K$1,Распис!$D$4:$D$300,"&gt;="&amp;K$1)&gt;0,SUMIFS(Распис!$K$4:$K$300,Распис!$B$4:$B$300,$A60,Распис!$C$4:$C$300,"&lt;="&amp;K$1,Распис!$D$4:$D$300,"&gt;="&amp;K$1),SUMIF(База!$B$3:$B$305,$A60,База!$K$3:$K$152))</f>
        <v>0</v>
      </c>
      <c r="L60" s="46" t="s">
        <v>23</v>
      </c>
      <c r="M60" s="46">
        <f ca="1">IF(COUNTIFS(Распис!$B$4:$B$300,$A60,Распис!$C$4:$C$300,"&lt;="&amp;M$1,Распис!$D$4:$D$300,"&gt;="&amp;M$1)&gt;0,SUMIFS(Распис!$F$4:$F$300,Распис!$B$4:$B$300,$A60,Распис!$C$4:$C$300,"&lt;="&amp;M$1,Распис!$D$4:$D$300,"&gt;="&amp;M$1),SUMIF(База!$B$3:$B$305,$A60,База!$F$3:$F$152))</f>
        <v>0</v>
      </c>
      <c r="N60" s="46">
        <f ca="1">IF(COUNTIFS(Распис!$B$4:$B$300,$A60,Распис!$C$4:$C$300,"&lt;="&amp;N$1,Распис!$D$4:$D$300,"&gt;="&amp;N$1)&gt;0,SUMIFS(Распис!$G$4:$G$300,Распис!$B$4:$B$300,$A60,Распис!$C$4:$C$300,"&lt;="&amp;N$1,Распис!$D$4:$D$300,"&gt;="&amp;N$1),SUMIF(База!$B$3:$B$305,$A60,База!$G$3:$G$152))</f>
        <v>0</v>
      </c>
      <c r="O60" s="46">
        <f ca="1">IF(COUNTIFS(Распис!$B$4:$B$300,$A60,Распис!$C$4:$C$300,"&lt;="&amp;O$1,Распис!$D$4:$D$300,"&gt;="&amp;O$1)&gt;0,SUMIFS(Распис!$H$4:$H$300,Распис!$B$4:$B$300,$A60,Распис!$C$4:$C$300,"&lt;="&amp;O$1,Распис!$D$4:$D$300,"&gt;="&amp;O$1),SUMIF(База!$B$3:$B$305,$A60,База!$H$3:$H$152))</f>
        <v>0</v>
      </c>
      <c r="P60" s="46">
        <f ca="1">IF(COUNTIFS(Распис!$B$4:$B$300,$A60,Распис!$C$4:$C$300,"&lt;="&amp;P$1,Распис!$D$4:$D$300,"&gt;="&amp;P$1)&gt;0,SUMIFS(Распис!$I$4:$I$300,Распис!$B$4:$B$300,$A60,Распис!$C$4:$C$300,"&lt;="&amp;P$1,Распис!$D$4:$D$300,"&gt;="&amp;P$1),SUMIF(База!$B$3:$B$305,$A60,База!$I$3:$I$152))</f>
        <v>0</v>
      </c>
      <c r="Q60" s="46">
        <f ca="1">IF(COUNTIFS(Распис!$B$4:$B$300,$A60,Распис!$C$4:$C$300,"&lt;="&amp;Q$1,Распис!$D$4:$D$300,"&gt;="&amp;Q$1)&gt;0,SUMIFS(Распис!$J$4:$J$300,Распис!$B$4:$B$300,$A60,Распис!$C$4:$C$300,"&lt;="&amp;Q$1,Распис!$D$4:$D$300,"&gt;="&amp;Q$1),SUMIF(База!$B$3:$B$305,$A60,База!$J$3:$J$152))</f>
        <v>0</v>
      </c>
      <c r="R60" s="46">
        <f ca="1">IF(COUNTIFS(Распис!$B$4:$B$300,$A60,Распис!$C$4:$C$300,"&lt;="&amp;R$1,Распис!$D$4:$D$300,"&gt;="&amp;R$1)&gt;0,SUMIFS(Распис!$K$4:$K$300,Распис!$B$4:$B$300,$A60,Распис!$C$4:$C$300,"&lt;="&amp;R$1,Распис!$D$4:$D$300,"&gt;="&amp;R$1),SUMIF(База!$B$3:$B$305,$A60,База!$K$3:$K$152))</f>
        <v>0</v>
      </c>
      <c r="S60" s="46" t="s">
        <v>23</v>
      </c>
      <c r="T60" s="46">
        <f ca="1">IF(COUNTIFS(Распис!$B$4:$B$300,$A60,Распис!$C$4:$C$300,"&lt;="&amp;T$1,Распис!$D$4:$D$300,"&gt;="&amp;T$1)&gt;0,SUMIFS(Распис!$F$4:$F$300,Распис!$B$4:$B$300,$A60,Распис!$C$4:$C$300,"&lt;="&amp;T$1,Распис!$D$4:$D$300,"&gt;="&amp;T$1),SUMIF(База!$B$3:$B$305,$A60,База!$F$3:$F$152))</f>
        <v>0</v>
      </c>
      <c r="U60" s="46">
        <f ca="1">IF(COUNTIFS(Распис!$B$4:$B$300,$A60,Распис!$C$4:$C$300,"&lt;="&amp;U$1,Распис!$D$4:$D$300,"&gt;="&amp;U$1)&gt;0,SUMIFS(Распис!$G$4:$G$300,Распис!$B$4:$B$300,$A60,Распис!$C$4:$C$300,"&lt;="&amp;U$1,Распис!$D$4:$D$300,"&gt;="&amp;U$1),SUMIF(База!$B$3:$B$305,$A60,База!$G$3:$G$152))</f>
        <v>0</v>
      </c>
      <c r="V60" s="46">
        <f ca="1">IF(COUNTIFS(Распис!$B$4:$B$300,$A60,Распис!$C$4:$C$300,"&lt;="&amp;V$1,Распис!$D$4:$D$300,"&gt;="&amp;V$1)&gt;0,SUMIFS(Распис!$H$4:$H$300,Распис!$B$4:$B$300,$A60,Распис!$C$4:$C$300,"&lt;="&amp;V$1,Распис!$D$4:$D$300,"&gt;="&amp;V$1),SUMIF(База!$B$3:$B$305,$A60,База!$H$3:$H$152))</f>
        <v>0</v>
      </c>
      <c r="W60" s="46">
        <f ca="1">IF(COUNTIFS(Распис!$B$4:$B$300,$A60,Распис!$C$4:$C$300,"&lt;="&amp;W$1,Распис!$D$4:$D$300,"&gt;="&amp;W$1)&gt;0,SUMIFS(Распис!$I$4:$I$300,Распис!$B$4:$B$300,$A60,Распис!$C$4:$C$300,"&lt;="&amp;W$1,Распис!$D$4:$D$300,"&gt;="&amp;W$1),SUMIF(База!$B$3:$B$305,$A60,База!$I$3:$I$152))</f>
        <v>0</v>
      </c>
      <c r="X60" s="46">
        <f ca="1">IF(COUNTIFS(Распис!$B$4:$B$300,$A60,Распис!$C$4:$C$300,"&lt;="&amp;X$1,Распис!$D$4:$D$300,"&gt;="&amp;X$1)&gt;0,SUMIFS(Распис!$J$4:$J$300,Распис!$B$4:$B$300,$A60,Распис!$C$4:$C$300,"&lt;="&amp;X$1,Распис!$D$4:$D$300,"&gt;="&amp;X$1),SUMIF(База!$B$3:$B$305,$A60,База!$J$3:$J$152))</f>
        <v>0</v>
      </c>
      <c r="Y60" s="46">
        <f ca="1">IF(COUNTIFS(Распис!$B$4:$B$300,$A60,Распис!$C$4:$C$300,"&lt;="&amp;Y$1,Распис!$D$4:$D$300,"&gt;="&amp;Y$1)&gt;0,SUMIFS(Распис!$K$4:$K$300,Распис!$B$4:$B$300,$A60,Распис!$C$4:$C$300,"&lt;="&amp;Y$1,Распис!$D$4:$D$300,"&gt;="&amp;Y$1),SUMIF(База!$B$3:$B$305,$A60,База!$K$3:$K$152))</f>
        <v>0</v>
      </c>
      <c r="Z60" s="46" t="s">
        <v>23</v>
      </c>
      <c r="AA60" s="46">
        <f ca="1">IF(COUNTIFS(Распис!$B$4:$B$300,$A60,Распис!$C$4:$C$300,"&lt;="&amp;AA$1,Распис!$D$4:$D$300,"&gt;="&amp;AA$1)&gt;0,SUMIFS(Распис!$F$4:$F$300,Распис!$B$4:$B$300,$A60,Распис!$C$4:$C$300,"&lt;="&amp;AA$1,Распис!$D$4:$D$300,"&gt;="&amp;AA$1),SUMIF(База!$B$3:$B$305,$A60,База!$F$3:$F$152))</f>
        <v>0</v>
      </c>
      <c r="AB60" s="46">
        <f ca="1">IF(COUNTIFS(Распис!$B$4:$B$300,$A60,Распис!$C$4:$C$300,"&lt;="&amp;AB$1,Распис!$D$4:$D$300,"&gt;="&amp;AB$1)&gt;0,SUMIFS(Распис!$G$4:$G$300,Распис!$B$4:$B$300,$A60,Распис!$C$4:$C$300,"&lt;="&amp;AB$1,Распис!$D$4:$D$300,"&gt;="&amp;AB$1),SUMIF(База!$B$3:$B$305,$A60,База!$G$3:$G$152))</f>
        <v>0</v>
      </c>
      <c r="AC60" s="46">
        <f ca="1">IF(COUNTIFS(Распис!$B$4:$B$300,$A60,Распис!$C$4:$C$300,"&lt;="&amp;AC$1,Распис!$D$4:$D$300,"&gt;="&amp;AC$1)&gt;0,SUMIFS(Распис!$H$4:$H$300,Распис!$B$4:$B$300,$A60,Распис!$C$4:$C$300,"&lt;="&amp;AC$1,Распис!$D$4:$D$300,"&gt;="&amp;AC$1),SUMIF(База!$B$3:$B$305,$A60,База!$H$3:$H$152))</f>
        <v>0</v>
      </c>
      <c r="AD60" s="47"/>
      <c r="AE60" s="47"/>
      <c r="AF60" s="47"/>
      <c r="AG60" s="47">
        <f t="shared" ca="1" si="2"/>
        <v>0</v>
      </c>
      <c r="AH60" s="46">
        <f ca="1">AG60-SUMIFS(Распред!$G$4:$G$300,Распред!$B$4:$B$300,"февраль",Распред!$F$4:$F$300,A60)</f>
        <v>0</v>
      </c>
      <c r="AI60" s="46">
        <f ca="1">AH60+(COUNTIF(B60:AF60,"КД")+SUMIFS(Распред!$AH$4:$AH$300,Распред!$F$4:$F$300,A60,Распред!$B$4:$B$300,"февраль"))*4</f>
        <v>0</v>
      </c>
      <c r="AJ60" s="46">
        <f t="shared" ca="1" si="3"/>
        <v>0</v>
      </c>
      <c r="AK60" s="46">
        <f t="shared" ca="1" si="4"/>
        <v>0</v>
      </c>
      <c r="AL60" s="46">
        <f>SUMIFS(Распред!$K$4:$K$300,Распред!$B$4:$B$300,"февраль",Распред!$J$4:$J$300,A60)+SUMIFS(Распред!$M$4:$M$300,Распред!$B$4:$B$300,"февраль",Распред!$L$4:$L$300,A60)+SUMIFS(Распред!$O$4:$O$300,Распред!$B$4:$B$300,"февраль",Распред!$N$4:$N$300,A60)+SUMIFS(Распред!$Q$4:$Q$300,Распред!$B$4:$B$300,"февраль",Распред!$P$4:$P$300,A60)+SUMIFS(Распред!$S$4:$S$300,Распред!$B$4:$B$300,"февраль",Распред!$R$4:$R$300,A60)+SUMIFS(Распред!$U$4:$U$300,Распред!$B$4:$B$300,"февраль",Распред!$T$4:$T$300,A60)+SUMIFS(Распред!$W$4:$W$300,Распред!$B$4:$B$300,"февраль",Распред!$V$4:$V$300,A60)+SUMIFS(Распред!$Y$4:$Y$300,Распред!$B$4:$B$300,"февраль",Распред!$X$4:$X$300,A60)+SUMIFS(Распред!$AA$4:$AA$300,Распред!$B$4:$B$300,"февраль",Распред!$Z$4:$Z$300,A60)+SUMIFS(Распред!$AC$4:$AC$300,Распред!$B$4:$B$300,"февраль",Распред!$AB$4:$AB$300,A60)</f>
        <v>0</v>
      </c>
      <c r="AM60" s="46">
        <f t="shared" ca="1" si="5"/>
        <v>0</v>
      </c>
      <c r="AN60" s="46">
        <f t="shared" ca="1" si="9"/>
        <v>0</v>
      </c>
      <c r="AO60" s="46">
        <f t="shared" ca="1" si="6"/>
        <v>0</v>
      </c>
      <c r="AP60" s="46">
        <f>январь!AP60</f>
        <v>0</v>
      </c>
      <c r="AQ60" s="46">
        <f t="shared" ca="1" si="7"/>
        <v>0</v>
      </c>
      <c r="AR60" s="47"/>
      <c r="AS60" s="47">
        <f t="shared" ca="1" si="8"/>
        <v>0</v>
      </c>
      <c r="AT60" s="47"/>
      <c r="AU60" s="47"/>
      <c r="AV60" s="47"/>
      <c r="AW60" s="47"/>
      <c r="AX60" s="47"/>
      <c r="AY60" s="47"/>
      <c r="AZ60" s="184"/>
      <c r="BA60" s="184"/>
    </row>
    <row r="61" spans="1:53" x14ac:dyDescent="0.25">
      <c r="A61" s="47">
        <f>База!B61</f>
        <v>0</v>
      </c>
      <c r="B61" s="46">
        <f ca="1">IF(COUNTIFS(Распис!$B$4:$B$300,$A61,Распис!$C$4:$C$300,"&lt;="&amp;B$1,Распис!$D$4:$D$300,"&gt;="&amp;B$1)&gt;0,SUMIFS(Распис!$I$4:$I$300,Распис!$B$4:$B$300,$A61,Распис!$C$4:$C$300,"&lt;="&amp;B$1,Распис!$D$4:$D$300,"&gt;="&amp;B$1),SUMIF(База!$B$3:$B$305,$A61,База!$I$3:$I$152))</f>
        <v>0</v>
      </c>
      <c r="C61" s="46">
        <f ca="1">IF(COUNTIFS(Распис!$B$4:$B$300,$A61,Распис!$C$4:$C$300,"&lt;="&amp;C$1,Распис!$D$4:$D$300,"&gt;="&amp;C$1)&gt;0,SUMIFS(Распис!$J$4:$J$300,Распис!$B$4:$B$300,$A61,Распис!$C$4:$C$300,"&lt;="&amp;C$1,Распис!$D$4:$D$300,"&gt;="&amp;C$1),SUMIF(База!$B$3:$B$305,$A61,База!$J$3:$J$152))</f>
        <v>0</v>
      </c>
      <c r="D61" s="46">
        <f ca="1">IF(COUNTIFS(Распис!$B$4:$B$300,$A61,Распис!$C$4:$C$300,"&lt;="&amp;D$1,Распис!$D$4:$D$300,"&gt;="&amp;D$1)&gt;0,SUMIFS(Распис!$K$4:$K$300,Распис!$B$4:$B$300,$A61,Распис!$C$4:$C$300,"&lt;="&amp;D$1,Распис!$D$4:$D$300,"&gt;="&amp;D$1),SUMIF(База!$B$3:$B$305,$A61,База!$K$3:$K$152))</f>
        <v>0</v>
      </c>
      <c r="E61" s="46" t="s">
        <v>23</v>
      </c>
      <c r="F61" s="46">
        <f ca="1">IF(COUNTIFS(Распис!$B$4:$B$300,$A61,Распис!$C$4:$C$300,"&lt;="&amp;F$1,Распис!$D$4:$D$300,"&gt;="&amp;F$1)&gt;0,SUMIFS(Распис!$F$4:$F$300,Распис!$B$4:$B$300,$A61,Распис!$C$4:$C$300,"&lt;="&amp;F$1,Распис!$D$4:$D$300,"&gt;="&amp;F$1),SUMIF(База!$B$3:$B$305,$A61,База!$F$3:$F$152))</f>
        <v>0</v>
      </c>
      <c r="G61" s="46">
        <f ca="1">IF(COUNTIFS(Распис!$B$4:$B$300,$A61,Распис!$C$4:$C$300,"&lt;="&amp;G$1,Распис!$D$4:$D$300,"&gt;="&amp;G$1)&gt;0,SUMIFS(Распис!$G$4:$G$300,Распис!$B$4:$B$300,$A61,Распис!$C$4:$C$300,"&lt;="&amp;G$1,Распис!$D$4:$D$300,"&gt;="&amp;G$1),SUMIF(База!$B$3:$B$305,$A61,База!$G$3:$G$152))</f>
        <v>0</v>
      </c>
      <c r="H61" s="46">
        <f ca="1">IF(COUNTIFS(Распис!$B$4:$B$300,$A61,Распис!$C$4:$C$300,"&lt;="&amp;H$1,Распис!$D$4:$D$300,"&gt;="&amp;H$1)&gt;0,SUMIFS(Распис!$H$4:$H$300,Распис!$B$4:$B$300,$A61,Распис!$C$4:$C$300,"&lt;="&amp;H$1,Распис!$D$4:$D$300,"&gt;="&amp;H$1),SUMIF(База!$B$3:$B$305,$A61,База!$H$3:$H$152))</f>
        <v>0</v>
      </c>
      <c r="I61" s="46">
        <f ca="1">IF(COUNTIFS(Распис!$B$4:$B$300,$A61,Распис!$C$4:$C$300,"&lt;="&amp;I$1,Распис!$D$4:$D$300,"&gt;="&amp;I$1)&gt;0,SUMIFS(Распис!$I$4:$I$300,Распис!$B$4:$B$300,$A61,Распис!$C$4:$C$300,"&lt;="&amp;I$1,Распис!$D$4:$D$300,"&gt;="&amp;I$1),SUMIF(База!$B$3:$B$305,$A61,База!$I$3:$I$152))</f>
        <v>0</v>
      </c>
      <c r="J61" s="46">
        <f ca="1">IF(COUNTIFS(Распис!$B$4:$B$300,$A61,Распис!$C$4:$C$300,"&lt;="&amp;J$1,Распис!$D$4:$D$300,"&gt;="&amp;J$1)&gt;0,SUMIFS(Распис!$J$4:$J$300,Распис!$B$4:$B$300,$A61,Распис!$C$4:$C$300,"&lt;="&amp;J$1,Распис!$D$4:$D$300,"&gt;="&amp;J$1),SUMIF(База!$B$3:$B$305,$A61,База!$J$3:$J$152))</f>
        <v>0</v>
      </c>
      <c r="K61" s="46">
        <f ca="1">IF(COUNTIFS(Распис!$B$4:$B$300,$A61,Распис!$C$4:$C$300,"&lt;="&amp;K$1,Распис!$D$4:$D$300,"&gt;="&amp;K$1)&gt;0,SUMIFS(Распис!$K$4:$K$300,Распис!$B$4:$B$300,$A61,Распис!$C$4:$C$300,"&lt;="&amp;K$1,Распис!$D$4:$D$300,"&gt;="&amp;K$1),SUMIF(База!$B$3:$B$305,$A61,База!$K$3:$K$152))</f>
        <v>0</v>
      </c>
      <c r="L61" s="46" t="s">
        <v>23</v>
      </c>
      <c r="M61" s="46">
        <f ca="1">IF(COUNTIFS(Распис!$B$4:$B$300,$A61,Распис!$C$4:$C$300,"&lt;="&amp;M$1,Распис!$D$4:$D$300,"&gt;="&amp;M$1)&gt;0,SUMIFS(Распис!$F$4:$F$300,Распис!$B$4:$B$300,$A61,Распис!$C$4:$C$300,"&lt;="&amp;M$1,Распис!$D$4:$D$300,"&gt;="&amp;M$1),SUMIF(База!$B$3:$B$305,$A61,База!$F$3:$F$152))</f>
        <v>0</v>
      </c>
      <c r="N61" s="46">
        <f ca="1">IF(COUNTIFS(Распис!$B$4:$B$300,$A61,Распис!$C$4:$C$300,"&lt;="&amp;N$1,Распис!$D$4:$D$300,"&gt;="&amp;N$1)&gt;0,SUMIFS(Распис!$G$4:$G$300,Распис!$B$4:$B$300,$A61,Распис!$C$4:$C$300,"&lt;="&amp;N$1,Распис!$D$4:$D$300,"&gt;="&amp;N$1),SUMIF(База!$B$3:$B$305,$A61,База!$G$3:$G$152))</f>
        <v>0</v>
      </c>
      <c r="O61" s="46">
        <f ca="1">IF(COUNTIFS(Распис!$B$4:$B$300,$A61,Распис!$C$4:$C$300,"&lt;="&amp;O$1,Распис!$D$4:$D$300,"&gt;="&amp;O$1)&gt;0,SUMIFS(Распис!$H$4:$H$300,Распис!$B$4:$B$300,$A61,Распис!$C$4:$C$300,"&lt;="&amp;O$1,Распис!$D$4:$D$300,"&gt;="&amp;O$1),SUMIF(База!$B$3:$B$305,$A61,База!$H$3:$H$152))</f>
        <v>0</v>
      </c>
      <c r="P61" s="46">
        <f ca="1">IF(COUNTIFS(Распис!$B$4:$B$300,$A61,Распис!$C$4:$C$300,"&lt;="&amp;P$1,Распис!$D$4:$D$300,"&gt;="&amp;P$1)&gt;0,SUMIFS(Распис!$I$4:$I$300,Распис!$B$4:$B$300,$A61,Распис!$C$4:$C$300,"&lt;="&amp;P$1,Распис!$D$4:$D$300,"&gt;="&amp;P$1),SUMIF(База!$B$3:$B$305,$A61,База!$I$3:$I$152))</f>
        <v>0</v>
      </c>
      <c r="Q61" s="46">
        <f ca="1">IF(COUNTIFS(Распис!$B$4:$B$300,$A61,Распис!$C$4:$C$300,"&lt;="&amp;Q$1,Распис!$D$4:$D$300,"&gt;="&amp;Q$1)&gt;0,SUMIFS(Распис!$J$4:$J$300,Распис!$B$4:$B$300,$A61,Распис!$C$4:$C$300,"&lt;="&amp;Q$1,Распис!$D$4:$D$300,"&gt;="&amp;Q$1),SUMIF(База!$B$3:$B$305,$A61,База!$J$3:$J$152))</f>
        <v>0</v>
      </c>
      <c r="R61" s="46">
        <f ca="1">IF(COUNTIFS(Распис!$B$4:$B$300,$A61,Распис!$C$4:$C$300,"&lt;="&amp;R$1,Распис!$D$4:$D$300,"&gt;="&amp;R$1)&gt;0,SUMIFS(Распис!$K$4:$K$300,Распис!$B$4:$B$300,$A61,Распис!$C$4:$C$300,"&lt;="&amp;R$1,Распис!$D$4:$D$300,"&gt;="&amp;R$1),SUMIF(База!$B$3:$B$305,$A61,База!$K$3:$K$152))</f>
        <v>0</v>
      </c>
      <c r="S61" s="46" t="s">
        <v>23</v>
      </c>
      <c r="T61" s="46">
        <f ca="1">IF(COUNTIFS(Распис!$B$4:$B$300,$A61,Распис!$C$4:$C$300,"&lt;="&amp;T$1,Распис!$D$4:$D$300,"&gt;="&amp;T$1)&gt;0,SUMIFS(Распис!$F$4:$F$300,Распис!$B$4:$B$300,$A61,Распис!$C$4:$C$300,"&lt;="&amp;T$1,Распис!$D$4:$D$300,"&gt;="&amp;T$1),SUMIF(База!$B$3:$B$305,$A61,База!$F$3:$F$152))</f>
        <v>0</v>
      </c>
      <c r="U61" s="46">
        <f ca="1">IF(COUNTIFS(Распис!$B$4:$B$300,$A61,Распис!$C$4:$C$300,"&lt;="&amp;U$1,Распис!$D$4:$D$300,"&gt;="&amp;U$1)&gt;0,SUMIFS(Распис!$G$4:$G$300,Распис!$B$4:$B$300,$A61,Распис!$C$4:$C$300,"&lt;="&amp;U$1,Распис!$D$4:$D$300,"&gt;="&amp;U$1),SUMIF(База!$B$3:$B$305,$A61,База!$G$3:$G$152))</f>
        <v>0</v>
      </c>
      <c r="V61" s="46">
        <f ca="1">IF(COUNTIFS(Распис!$B$4:$B$300,$A61,Распис!$C$4:$C$300,"&lt;="&amp;V$1,Распис!$D$4:$D$300,"&gt;="&amp;V$1)&gt;0,SUMIFS(Распис!$H$4:$H$300,Распис!$B$4:$B$300,$A61,Распис!$C$4:$C$300,"&lt;="&amp;V$1,Распис!$D$4:$D$300,"&gt;="&amp;V$1),SUMIF(База!$B$3:$B$305,$A61,База!$H$3:$H$152))</f>
        <v>0</v>
      </c>
      <c r="W61" s="46">
        <f ca="1">IF(COUNTIFS(Распис!$B$4:$B$300,$A61,Распис!$C$4:$C$300,"&lt;="&amp;W$1,Распис!$D$4:$D$300,"&gt;="&amp;W$1)&gt;0,SUMIFS(Распис!$I$4:$I$300,Распис!$B$4:$B$300,$A61,Распис!$C$4:$C$300,"&lt;="&amp;W$1,Распис!$D$4:$D$300,"&gt;="&amp;W$1),SUMIF(База!$B$3:$B$305,$A61,База!$I$3:$I$152))</f>
        <v>0</v>
      </c>
      <c r="X61" s="46">
        <f ca="1">IF(COUNTIFS(Распис!$B$4:$B$300,$A61,Распис!$C$4:$C$300,"&lt;="&amp;X$1,Распис!$D$4:$D$300,"&gt;="&amp;X$1)&gt;0,SUMIFS(Распис!$J$4:$J$300,Распис!$B$4:$B$300,$A61,Распис!$C$4:$C$300,"&lt;="&amp;X$1,Распис!$D$4:$D$300,"&gt;="&amp;X$1),SUMIF(База!$B$3:$B$305,$A61,База!$J$3:$J$152))</f>
        <v>0</v>
      </c>
      <c r="Y61" s="46">
        <f ca="1">IF(COUNTIFS(Распис!$B$4:$B$300,$A61,Распис!$C$4:$C$300,"&lt;="&amp;Y$1,Распис!$D$4:$D$300,"&gt;="&amp;Y$1)&gt;0,SUMIFS(Распис!$K$4:$K$300,Распис!$B$4:$B$300,$A61,Распис!$C$4:$C$300,"&lt;="&amp;Y$1,Распис!$D$4:$D$300,"&gt;="&amp;Y$1),SUMIF(База!$B$3:$B$305,$A61,База!$K$3:$K$152))</f>
        <v>0</v>
      </c>
      <c r="Z61" s="46" t="s">
        <v>23</v>
      </c>
      <c r="AA61" s="46">
        <f ca="1">IF(COUNTIFS(Распис!$B$4:$B$300,$A61,Распис!$C$4:$C$300,"&lt;="&amp;AA$1,Распис!$D$4:$D$300,"&gt;="&amp;AA$1)&gt;0,SUMIFS(Распис!$F$4:$F$300,Распис!$B$4:$B$300,$A61,Распис!$C$4:$C$300,"&lt;="&amp;AA$1,Распис!$D$4:$D$300,"&gt;="&amp;AA$1),SUMIF(База!$B$3:$B$305,$A61,База!$F$3:$F$152))</f>
        <v>0</v>
      </c>
      <c r="AB61" s="46">
        <f ca="1">IF(COUNTIFS(Распис!$B$4:$B$300,$A61,Распис!$C$4:$C$300,"&lt;="&amp;AB$1,Распис!$D$4:$D$300,"&gt;="&amp;AB$1)&gt;0,SUMIFS(Распис!$G$4:$G$300,Распис!$B$4:$B$300,$A61,Распис!$C$4:$C$300,"&lt;="&amp;AB$1,Распис!$D$4:$D$300,"&gt;="&amp;AB$1),SUMIF(База!$B$3:$B$305,$A61,База!$G$3:$G$152))</f>
        <v>0</v>
      </c>
      <c r="AC61" s="46">
        <f ca="1">IF(COUNTIFS(Распис!$B$4:$B$300,$A61,Распис!$C$4:$C$300,"&lt;="&amp;AC$1,Распис!$D$4:$D$300,"&gt;="&amp;AC$1)&gt;0,SUMIFS(Распис!$H$4:$H$300,Распис!$B$4:$B$300,$A61,Распис!$C$4:$C$300,"&lt;="&amp;AC$1,Распис!$D$4:$D$300,"&gt;="&amp;AC$1),SUMIF(База!$B$3:$B$305,$A61,База!$H$3:$H$152))</f>
        <v>0</v>
      </c>
      <c r="AD61" s="47"/>
      <c r="AE61" s="47"/>
      <c r="AF61" s="47"/>
      <c r="AG61" s="47">
        <f t="shared" ca="1" si="2"/>
        <v>0</v>
      </c>
      <c r="AH61" s="46">
        <f ca="1">AG61-SUMIFS(Распред!$G$4:$G$300,Распред!$B$4:$B$300,"февраль",Распред!$F$4:$F$300,A61)</f>
        <v>0</v>
      </c>
      <c r="AI61" s="46">
        <f ca="1">AH61+(COUNTIF(B61:AF61,"КД")+SUMIFS(Распред!$AH$4:$AH$300,Распред!$F$4:$F$300,A61,Распред!$B$4:$B$300,"февраль"))*4</f>
        <v>0</v>
      </c>
      <c r="AJ61" s="46">
        <f t="shared" ca="1" si="3"/>
        <v>0</v>
      </c>
      <c r="AK61" s="46">
        <f t="shared" ca="1" si="4"/>
        <v>0</v>
      </c>
      <c r="AL61" s="46">
        <f>SUMIFS(Распред!$K$4:$K$300,Распред!$B$4:$B$300,"февраль",Распред!$J$4:$J$300,A61)+SUMIFS(Распред!$M$4:$M$300,Распред!$B$4:$B$300,"февраль",Распред!$L$4:$L$300,A61)+SUMIFS(Распред!$O$4:$O$300,Распред!$B$4:$B$300,"февраль",Распред!$N$4:$N$300,A61)+SUMIFS(Распред!$Q$4:$Q$300,Распред!$B$4:$B$300,"февраль",Распред!$P$4:$P$300,A61)+SUMIFS(Распред!$S$4:$S$300,Распред!$B$4:$B$300,"февраль",Распред!$R$4:$R$300,A61)+SUMIFS(Распред!$U$4:$U$300,Распред!$B$4:$B$300,"февраль",Распред!$T$4:$T$300,A61)+SUMIFS(Распред!$W$4:$W$300,Распред!$B$4:$B$300,"февраль",Распред!$V$4:$V$300,A61)+SUMIFS(Распред!$Y$4:$Y$300,Распред!$B$4:$B$300,"февраль",Распред!$X$4:$X$300,A61)+SUMIFS(Распред!$AA$4:$AA$300,Распред!$B$4:$B$300,"февраль",Распред!$Z$4:$Z$300,A61)+SUMIFS(Распред!$AC$4:$AC$300,Распред!$B$4:$B$300,"февраль",Распред!$AB$4:$AB$300,A61)</f>
        <v>0</v>
      </c>
      <c r="AM61" s="46">
        <f t="shared" ca="1" si="5"/>
        <v>0</v>
      </c>
      <c r="AN61" s="46">
        <f t="shared" ca="1" si="9"/>
        <v>0</v>
      </c>
      <c r="AO61" s="46">
        <f t="shared" ca="1" si="6"/>
        <v>0</v>
      </c>
      <c r="AP61" s="46">
        <f>январь!AP61</f>
        <v>0</v>
      </c>
      <c r="AQ61" s="46">
        <f t="shared" ca="1" si="7"/>
        <v>0</v>
      </c>
      <c r="AR61" s="47"/>
      <c r="AS61" s="47">
        <f t="shared" ca="1" si="8"/>
        <v>0</v>
      </c>
      <c r="AT61" s="47"/>
      <c r="AU61" s="47"/>
      <c r="AV61" s="47"/>
      <c r="AW61" s="47"/>
      <c r="AX61" s="47"/>
      <c r="AY61" s="47"/>
      <c r="AZ61" s="184"/>
      <c r="BA61" s="184"/>
    </row>
    <row r="62" spans="1:53" x14ac:dyDescent="0.25">
      <c r="A62" s="47">
        <f>База!B62</f>
        <v>0</v>
      </c>
      <c r="B62" s="46">
        <f ca="1">IF(COUNTIFS(Распис!$B$4:$B$300,$A62,Распис!$C$4:$C$300,"&lt;="&amp;B$1,Распис!$D$4:$D$300,"&gt;="&amp;B$1)&gt;0,SUMIFS(Распис!$I$4:$I$300,Распис!$B$4:$B$300,$A62,Распис!$C$4:$C$300,"&lt;="&amp;B$1,Распис!$D$4:$D$300,"&gt;="&amp;B$1),SUMIF(База!$B$3:$B$305,$A62,База!$I$3:$I$152))</f>
        <v>0</v>
      </c>
      <c r="C62" s="46">
        <f ca="1">IF(COUNTIFS(Распис!$B$4:$B$300,$A62,Распис!$C$4:$C$300,"&lt;="&amp;C$1,Распис!$D$4:$D$300,"&gt;="&amp;C$1)&gt;0,SUMIFS(Распис!$J$4:$J$300,Распис!$B$4:$B$300,$A62,Распис!$C$4:$C$300,"&lt;="&amp;C$1,Распис!$D$4:$D$300,"&gt;="&amp;C$1),SUMIF(База!$B$3:$B$305,$A62,База!$J$3:$J$152))</f>
        <v>0</v>
      </c>
      <c r="D62" s="46">
        <f ca="1">IF(COUNTIFS(Распис!$B$4:$B$300,$A62,Распис!$C$4:$C$300,"&lt;="&amp;D$1,Распис!$D$4:$D$300,"&gt;="&amp;D$1)&gt;0,SUMIFS(Распис!$K$4:$K$300,Распис!$B$4:$B$300,$A62,Распис!$C$4:$C$300,"&lt;="&amp;D$1,Распис!$D$4:$D$300,"&gt;="&amp;D$1),SUMIF(База!$B$3:$B$305,$A62,База!$K$3:$K$152))</f>
        <v>0</v>
      </c>
      <c r="E62" s="46" t="s">
        <v>23</v>
      </c>
      <c r="F62" s="46">
        <f ca="1">IF(COUNTIFS(Распис!$B$4:$B$300,$A62,Распис!$C$4:$C$300,"&lt;="&amp;F$1,Распис!$D$4:$D$300,"&gt;="&amp;F$1)&gt;0,SUMIFS(Распис!$F$4:$F$300,Распис!$B$4:$B$300,$A62,Распис!$C$4:$C$300,"&lt;="&amp;F$1,Распис!$D$4:$D$300,"&gt;="&amp;F$1),SUMIF(База!$B$3:$B$305,$A62,База!$F$3:$F$152))</f>
        <v>0</v>
      </c>
      <c r="G62" s="46">
        <f ca="1">IF(COUNTIFS(Распис!$B$4:$B$300,$A62,Распис!$C$4:$C$300,"&lt;="&amp;G$1,Распис!$D$4:$D$300,"&gt;="&amp;G$1)&gt;0,SUMIFS(Распис!$G$4:$G$300,Распис!$B$4:$B$300,$A62,Распис!$C$4:$C$300,"&lt;="&amp;G$1,Распис!$D$4:$D$300,"&gt;="&amp;G$1),SUMIF(База!$B$3:$B$305,$A62,База!$G$3:$G$152))</f>
        <v>0</v>
      </c>
      <c r="H62" s="46">
        <f ca="1">IF(COUNTIFS(Распис!$B$4:$B$300,$A62,Распис!$C$4:$C$300,"&lt;="&amp;H$1,Распис!$D$4:$D$300,"&gt;="&amp;H$1)&gt;0,SUMIFS(Распис!$H$4:$H$300,Распис!$B$4:$B$300,$A62,Распис!$C$4:$C$300,"&lt;="&amp;H$1,Распис!$D$4:$D$300,"&gt;="&amp;H$1),SUMIF(База!$B$3:$B$305,$A62,База!$H$3:$H$152))</f>
        <v>0</v>
      </c>
      <c r="I62" s="46">
        <f ca="1">IF(COUNTIFS(Распис!$B$4:$B$300,$A62,Распис!$C$4:$C$300,"&lt;="&amp;I$1,Распис!$D$4:$D$300,"&gt;="&amp;I$1)&gt;0,SUMIFS(Распис!$I$4:$I$300,Распис!$B$4:$B$300,$A62,Распис!$C$4:$C$300,"&lt;="&amp;I$1,Распис!$D$4:$D$300,"&gt;="&amp;I$1),SUMIF(База!$B$3:$B$305,$A62,База!$I$3:$I$152))</f>
        <v>0</v>
      </c>
      <c r="J62" s="46">
        <f ca="1">IF(COUNTIFS(Распис!$B$4:$B$300,$A62,Распис!$C$4:$C$300,"&lt;="&amp;J$1,Распис!$D$4:$D$300,"&gt;="&amp;J$1)&gt;0,SUMIFS(Распис!$J$4:$J$300,Распис!$B$4:$B$300,$A62,Распис!$C$4:$C$300,"&lt;="&amp;J$1,Распис!$D$4:$D$300,"&gt;="&amp;J$1),SUMIF(База!$B$3:$B$305,$A62,База!$J$3:$J$152))</f>
        <v>0</v>
      </c>
      <c r="K62" s="46">
        <f ca="1">IF(COUNTIFS(Распис!$B$4:$B$300,$A62,Распис!$C$4:$C$300,"&lt;="&amp;K$1,Распис!$D$4:$D$300,"&gt;="&amp;K$1)&gt;0,SUMIFS(Распис!$K$4:$K$300,Распис!$B$4:$B$300,$A62,Распис!$C$4:$C$300,"&lt;="&amp;K$1,Распис!$D$4:$D$300,"&gt;="&amp;K$1),SUMIF(База!$B$3:$B$305,$A62,База!$K$3:$K$152))</f>
        <v>0</v>
      </c>
      <c r="L62" s="46" t="s">
        <v>23</v>
      </c>
      <c r="M62" s="46">
        <f ca="1">IF(COUNTIFS(Распис!$B$4:$B$300,$A62,Распис!$C$4:$C$300,"&lt;="&amp;M$1,Распис!$D$4:$D$300,"&gt;="&amp;M$1)&gt;0,SUMIFS(Распис!$F$4:$F$300,Распис!$B$4:$B$300,$A62,Распис!$C$4:$C$300,"&lt;="&amp;M$1,Распис!$D$4:$D$300,"&gt;="&amp;M$1),SUMIF(База!$B$3:$B$305,$A62,База!$F$3:$F$152))</f>
        <v>0</v>
      </c>
      <c r="N62" s="46">
        <f ca="1">IF(COUNTIFS(Распис!$B$4:$B$300,$A62,Распис!$C$4:$C$300,"&lt;="&amp;N$1,Распис!$D$4:$D$300,"&gt;="&amp;N$1)&gt;0,SUMIFS(Распис!$G$4:$G$300,Распис!$B$4:$B$300,$A62,Распис!$C$4:$C$300,"&lt;="&amp;N$1,Распис!$D$4:$D$300,"&gt;="&amp;N$1),SUMIF(База!$B$3:$B$305,$A62,База!$G$3:$G$152))</f>
        <v>0</v>
      </c>
      <c r="O62" s="46">
        <f ca="1">IF(COUNTIFS(Распис!$B$4:$B$300,$A62,Распис!$C$4:$C$300,"&lt;="&amp;O$1,Распис!$D$4:$D$300,"&gt;="&amp;O$1)&gt;0,SUMIFS(Распис!$H$4:$H$300,Распис!$B$4:$B$300,$A62,Распис!$C$4:$C$300,"&lt;="&amp;O$1,Распис!$D$4:$D$300,"&gt;="&amp;O$1),SUMIF(База!$B$3:$B$305,$A62,База!$H$3:$H$152))</f>
        <v>0</v>
      </c>
      <c r="P62" s="46">
        <f ca="1">IF(COUNTIFS(Распис!$B$4:$B$300,$A62,Распис!$C$4:$C$300,"&lt;="&amp;P$1,Распис!$D$4:$D$300,"&gt;="&amp;P$1)&gt;0,SUMIFS(Распис!$I$4:$I$300,Распис!$B$4:$B$300,$A62,Распис!$C$4:$C$300,"&lt;="&amp;P$1,Распис!$D$4:$D$300,"&gt;="&amp;P$1),SUMIF(База!$B$3:$B$305,$A62,База!$I$3:$I$152))</f>
        <v>0</v>
      </c>
      <c r="Q62" s="46">
        <f ca="1">IF(COUNTIFS(Распис!$B$4:$B$300,$A62,Распис!$C$4:$C$300,"&lt;="&amp;Q$1,Распис!$D$4:$D$300,"&gt;="&amp;Q$1)&gt;0,SUMIFS(Распис!$J$4:$J$300,Распис!$B$4:$B$300,$A62,Распис!$C$4:$C$300,"&lt;="&amp;Q$1,Распис!$D$4:$D$300,"&gt;="&amp;Q$1),SUMIF(База!$B$3:$B$305,$A62,База!$J$3:$J$152))</f>
        <v>0</v>
      </c>
      <c r="R62" s="46">
        <f ca="1">IF(COUNTIFS(Распис!$B$4:$B$300,$A62,Распис!$C$4:$C$300,"&lt;="&amp;R$1,Распис!$D$4:$D$300,"&gt;="&amp;R$1)&gt;0,SUMIFS(Распис!$K$4:$K$300,Распис!$B$4:$B$300,$A62,Распис!$C$4:$C$300,"&lt;="&amp;R$1,Распис!$D$4:$D$300,"&gt;="&amp;R$1),SUMIF(База!$B$3:$B$305,$A62,База!$K$3:$K$152))</f>
        <v>0</v>
      </c>
      <c r="S62" s="46" t="s">
        <v>23</v>
      </c>
      <c r="T62" s="46">
        <f ca="1">IF(COUNTIFS(Распис!$B$4:$B$300,$A62,Распис!$C$4:$C$300,"&lt;="&amp;T$1,Распис!$D$4:$D$300,"&gt;="&amp;T$1)&gt;0,SUMIFS(Распис!$F$4:$F$300,Распис!$B$4:$B$300,$A62,Распис!$C$4:$C$300,"&lt;="&amp;T$1,Распис!$D$4:$D$300,"&gt;="&amp;T$1),SUMIF(База!$B$3:$B$305,$A62,База!$F$3:$F$152))</f>
        <v>0</v>
      </c>
      <c r="U62" s="46">
        <f ca="1">IF(COUNTIFS(Распис!$B$4:$B$300,$A62,Распис!$C$4:$C$300,"&lt;="&amp;U$1,Распис!$D$4:$D$300,"&gt;="&amp;U$1)&gt;0,SUMIFS(Распис!$G$4:$G$300,Распис!$B$4:$B$300,$A62,Распис!$C$4:$C$300,"&lt;="&amp;U$1,Распис!$D$4:$D$300,"&gt;="&amp;U$1),SUMIF(База!$B$3:$B$305,$A62,База!$G$3:$G$152))</f>
        <v>0</v>
      </c>
      <c r="V62" s="46">
        <f ca="1">IF(COUNTIFS(Распис!$B$4:$B$300,$A62,Распис!$C$4:$C$300,"&lt;="&amp;V$1,Распис!$D$4:$D$300,"&gt;="&amp;V$1)&gt;0,SUMIFS(Распис!$H$4:$H$300,Распис!$B$4:$B$300,$A62,Распис!$C$4:$C$300,"&lt;="&amp;V$1,Распис!$D$4:$D$300,"&gt;="&amp;V$1),SUMIF(База!$B$3:$B$305,$A62,База!$H$3:$H$152))</f>
        <v>0</v>
      </c>
      <c r="W62" s="46">
        <f ca="1">IF(COUNTIFS(Распис!$B$4:$B$300,$A62,Распис!$C$4:$C$300,"&lt;="&amp;W$1,Распис!$D$4:$D$300,"&gt;="&amp;W$1)&gt;0,SUMIFS(Распис!$I$4:$I$300,Распис!$B$4:$B$300,$A62,Распис!$C$4:$C$300,"&lt;="&amp;W$1,Распис!$D$4:$D$300,"&gt;="&amp;W$1),SUMIF(База!$B$3:$B$305,$A62,База!$I$3:$I$152))</f>
        <v>0</v>
      </c>
      <c r="X62" s="46">
        <f ca="1">IF(COUNTIFS(Распис!$B$4:$B$300,$A62,Распис!$C$4:$C$300,"&lt;="&amp;X$1,Распис!$D$4:$D$300,"&gt;="&amp;X$1)&gt;0,SUMIFS(Распис!$J$4:$J$300,Распис!$B$4:$B$300,$A62,Распис!$C$4:$C$300,"&lt;="&amp;X$1,Распис!$D$4:$D$300,"&gt;="&amp;X$1),SUMIF(База!$B$3:$B$305,$A62,База!$J$3:$J$152))</f>
        <v>0</v>
      </c>
      <c r="Y62" s="46">
        <f ca="1">IF(COUNTIFS(Распис!$B$4:$B$300,$A62,Распис!$C$4:$C$300,"&lt;="&amp;Y$1,Распис!$D$4:$D$300,"&gt;="&amp;Y$1)&gt;0,SUMIFS(Распис!$K$4:$K$300,Распис!$B$4:$B$300,$A62,Распис!$C$4:$C$300,"&lt;="&amp;Y$1,Распис!$D$4:$D$300,"&gt;="&amp;Y$1),SUMIF(База!$B$3:$B$305,$A62,База!$K$3:$K$152))</f>
        <v>0</v>
      </c>
      <c r="Z62" s="46" t="s">
        <v>23</v>
      </c>
      <c r="AA62" s="46">
        <f ca="1">IF(COUNTIFS(Распис!$B$4:$B$300,$A62,Распис!$C$4:$C$300,"&lt;="&amp;AA$1,Распис!$D$4:$D$300,"&gt;="&amp;AA$1)&gt;0,SUMIFS(Распис!$F$4:$F$300,Распис!$B$4:$B$300,$A62,Распис!$C$4:$C$300,"&lt;="&amp;AA$1,Распис!$D$4:$D$300,"&gt;="&amp;AA$1),SUMIF(База!$B$3:$B$305,$A62,База!$F$3:$F$152))</f>
        <v>0</v>
      </c>
      <c r="AB62" s="46">
        <f ca="1">IF(COUNTIFS(Распис!$B$4:$B$300,$A62,Распис!$C$4:$C$300,"&lt;="&amp;AB$1,Распис!$D$4:$D$300,"&gt;="&amp;AB$1)&gt;0,SUMIFS(Распис!$G$4:$G$300,Распис!$B$4:$B$300,$A62,Распис!$C$4:$C$300,"&lt;="&amp;AB$1,Распис!$D$4:$D$300,"&gt;="&amp;AB$1),SUMIF(База!$B$3:$B$305,$A62,База!$G$3:$G$152))</f>
        <v>0</v>
      </c>
      <c r="AC62" s="46">
        <f ca="1">IF(COUNTIFS(Распис!$B$4:$B$300,$A62,Распис!$C$4:$C$300,"&lt;="&amp;AC$1,Распис!$D$4:$D$300,"&gt;="&amp;AC$1)&gt;0,SUMIFS(Распис!$H$4:$H$300,Распис!$B$4:$B$300,$A62,Распис!$C$4:$C$300,"&lt;="&amp;AC$1,Распис!$D$4:$D$300,"&gt;="&amp;AC$1),SUMIF(База!$B$3:$B$305,$A62,База!$H$3:$H$152))</f>
        <v>0</v>
      </c>
      <c r="AD62" s="47"/>
      <c r="AE62" s="47"/>
      <c r="AF62" s="47"/>
      <c r="AG62" s="47">
        <f t="shared" ca="1" si="2"/>
        <v>0</v>
      </c>
      <c r="AH62" s="46">
        <f ca="1">AG62-SUMIFS(Распред!$G$4:$G$300,Распред!$B$4:$B$300,"февраль",Распред!$F$4:$F$300,A62)</f>
        <v>0</v>
      </c>
      <c r="AI62" s="46">
        <f ca="1">AH62+(COUNTIF(B62:AF62,"КД")+SUMIFS(Распред!$AH$4:$AH$300,Распред!$F$4:$F$300,A62,Распред!$B$4:$B$300,"февраль"))*4</f>
        <v>0</v>
      </c>
      <c r="AJ62" s="46">
        <f t="shared" ca="1" si="3"/>
        <v>0</v>
      </c>
      <c r="AK62" s="46">
        <f t="shared" ca="1" si="4"/>
        <v>0</v>
      </c>
      <c r="AL62" s="46">
        <f>SUMIFS(Распред!$K$4:$K$300,Распред!$B$4:$B$300,"февраль",Распред!$J$4:$J$300,A62)+SUMIFS(Распред!$M$4:$M$300,Распред!$B$4:$B$300,"февраль",Распред!$L$4:$L$300,A62)+SUMIFS(Распред!$O$4:$O$300,Распред!$B$4:$B$300,"февраль",Распред!$N$4:$N$300,A62)+SUMIFS(Распред!$Q$4:$Q$300,Распред!$B$4:$B$300,"февраль",Распред!$P$4:$P$300,A62)+SUMIFS(Распред!$S$4:$S$300,Распред!$B$4:$B$300,"февраль",Распред!$R$4:$R$300,A62)+SUMIFS(Распред!$U$4:$U$300,Распред!$B$4:$B$300,"февраль",Распред!$T$4:$T$300,A62)+SUMIFS(Распред!$W$4:$W$300,Распред!$B$4:$B$300,"февраль",Распред!$V$4:$V$300,A62)+SUMIFS(Распред!$Y$4:$Y$300,Распред!$B$4:$B$300,"февраль",Распред!$X$4:$X$300,A62)+SUMIFS(Распред!$AA$4:$AA$300,Распред!$B$4:$B$300,"февраль",Распред!$Z$4:$Z$300,A62)+SUMIFS(Распред!$AC$4:$AC$300,Распред!$B$4:$B$300,"февраль",Распред!$AB$4:$AB$300,A62)</f>
        <v>0</v>
      </c>
      <c r="AM62" s="46">
        <f t="shared" ca="1" si="5"/>
        <v>0</v>
      </c>
      <c r="AN62" s="46">
        <f t="shared" ca="1" si="9"/>
        <v>0</v>
      </c>
      <c r="AO62" s="46">
        <f t="shared" ca="1" si="6"/>
        <v>0</v>
      </c>
      <c r="AP62" s="46">
        <f>январь!AP62</f>
        <v>0</v>
      </c>
      <c r="AQ62" s="46">
        <f t="shared" ca="1" si="7"/>
        <v>0</v>
      </c>
      <c r="AR62" s="47"/>
      <c r="AS62" s="47">
        <f t="shared" ca="1" si="8"/>
        <v>0</v>
      </c>
      <c r="AT62" s="47"/>
      <c r="AU62" s="47"/>
      <c r="AV62" s="47"/>
      <c r="AW62" s="47"/>
      <c r="AX62" s="47"/>
      <c r="AY62" s="47"/>
      <c r="AZ62" s="184"/>
      <c r="BA62" s="184"/>
    </row>
    <row r="63" spans="1:53" s="60" customFormat="1" x14ac:dyDescent="0.25">
      <c r="A63" s="47">
        <f>База!B63</f>
        <v>0</v>
      </c>
      <c r="B63" s="46">
        <f ca="1">IF(COUNTIFS(Распис!$B$4:$B$300,$A63,Распис!$C$4:$C$300,"&lt;="&amp;B$1,Распис!$D$4:$D$300,"&gt;="&amp;B$1)&gt;0,SUMIFS(Распис!$I$4:$I$300,Распис!$B$4:$B$300,$A63,Распис!$C$4:$C$300,"&lt;="&amp;B$1,Распис!$D$4:$D$300,"&gt;="&amp;B$1),SUMIF(База!$B$3:$B$305,$A63,База!$I$3:$I$152))</f>
        <v>0</v>
      </c>
      <c r="C63" s="46">
        <f ca="1">IF(COUNTIFS(Распис!$B$4:$B$300,$A63,Распис!$C$4:$C$300,"&lt;="&amp;C$1,Распис!$D$4:$D$300,"&gt;="&amp;C$1)&gt;0,SUMIFS(Распис!$J$4:$J$300,Распис!$B$4:$B$300,$A63,Распис!$C$4:$C$300,"&lt;="&amp;C$1,Распис!$D$4:$D$300,"&gt;="&amp;C$1),SUMIF(База!$B$3:$B$305,$A63,База!$J$3:$J$152))</f>
        <v>0</v>
      </c>
      <c r="D63" s="46">
        <f ca="1">IF(COUNTIFS(Распис!$B$4:$B$300,$A63,Распис!$C$4:$C$300,"&lt;="&amp;D$1,Распис!$D$4:$D$300,"&gt;="&amp;D$1)&gt;0,SUMIFS(Распис!$K$4:$K$300,Распис!$B$4:$B$300,$A63,Распис!$C$4:$C$300,"&lt;="&amp;D$1,Распис!$D$4:$D$300,"&gt;="&amp;D$1),SUMIF(База!$B$3:$B$305,$A63,База!$K$3:$K$152))</f>
        <v>0</v>
      </c>
      <c r="E63" s="46" t="s">
        <v>23</v>
      </c>
      <c r="F63" s="46">
        <f ca="1">IF(COUNTIFS(Распис!$B$4:$B$300,$A63,Распис!$C$4:$C$300,"&lt;="&amp;F$1,Распис!$D$4:$D$300,"&gt;="&amp;F$1)&gt;0,SUMIFS(Распис!$F$4:$F$300,Распис!$B$4:$B$300,$A63,Распис!$C$4:$C$300,"&lt;="&amp;F$1,Распис!$D$4:$D$300,"&gt;="&amp;F$1),SUMIF(База!$B$3:$B$305,$A63,База!$F$3:$F$152))</f>
        <v>0</v>
      </c>
      <c r="G63" s="46">
        <f ca="1">IF(COUNTIFS(Распис!$B$4:$B$300,$A63,Распис!$C$4:$C$300,"&lt;="&amp;G$1,Распис!$D$4:$D$300,"&gt;="&amp;G$1)&gt;0,SUMIFS(Распис!$G$4:$G$300,Распис!$B$4:$B$300,$A63,Распис!$C$4:$C$300,"&lt;="&amp;G$1,Распис!$D$4:$D$300,"&gt;="&amp;G$1),SUMIF(База!$B$3:$B$305,$A63,База!$G$3:$G$152))</f>
        <v>0</v>
      </c>
      <c r="H63" s="46">
        <f ca="1">IF(COUNTIFS(Распис!$B$4:$B$300,$A63,Распис!$C$4:$C$300,"&lt;="&amp;H$1,Распис!$D$4:$D$300,"&gt;="&amp;H$1)&gt;0,SUMIFS(Распис!$H$4:$H$300,Распис!$B$4:$B$300,$A63,Распис!$C$4:$C$300,"&lt;="&amp;H$1,Распис!$D$4:$D$300,"&gt;="&amp;H$1),SUMIF(База!$B$3:$B$305,$A63,База!$H$3:$H$152))</f>
        <v>0</v>
      </c>
      <c r="I63" s="46">
        <f ca="1">IF(COUNTIFS(Распис!$B$4:$B$300,$A63,Распис!$C$4:$C$300,"&lt;="&amp;I$1,Распис!$D$4:$D$300,"&gt;="&amp;I$1)&gt;0,SUMIFS(Распис!$I$4:$I$300,Распис!$B$4:$B$300,$A63,Распис!$C$4:$C$300,"&lt;="&amp;I$1,Распис!$D$4:$D$300,"&gt;="&amp;I$1),SUMIF(База!$B$3:$B$305,$A63,База!$I$3:$I$152))</f>
        <v>0</v>
      </c>
      <c r="J63" s="46">
        <f ca="1">IF(COUNTIFS(Распис!$B$4:$B$300,$A63,Распис!$C$4:$C$300,"&lt;="&amp;J$1,Распис!$D$4:$D$300,"&gt;="&amp;J$1)&gt;0,SUMIFS(Распис!$J$4:$J$300,Распис!$B$4:$B$300,$A63,Распис!$C$4:$C$300,"&lt;="&amp;J$1,Распис!$D$4:$D$300,"&gt;="&amp;J$1),SUMIF(База!$B$3:$B$305,$A63,База!$J$3:$J$152))</f>
        <v>0</v>
      </c>
      <c r="K63" s="46">
        <f ca="1">IF(COUNTIFS(Распис!$B$4:$B$300,$A63,Распис!$C$4:$C$300,"&lt;="&amp;K$1,Распис!$D$4:$D$300,"&gt;="&amp;K$1)&gt;0,SUMIFS(Распис!$K$4:$K$300,Распис!$B$4:$B$300,$A63,Распис!$C$4:$C$300,"&lt;="&amp;K$1,Распис!$D$4:$D$300,"&gt;="&amp;K$1),SUMIF(База!$B$3:$B$305,$A63,База!$K$3:$K$152))</f>
        <v>0</v>
      </c>
      <c r="L63" s="46" t="s">
        <v>23</v>
      </c>
      <c r="M63" s="46">
        <f ca="1">IF(COUNTIFS(Распис!$B$4:$B$300,$A63,Распис!$C$4:$C$300,"&lt;="&amp;M$1,Распис!$D$4:$D$300,"&gt;="&amp;M$1)&gt;0,SUMIFS(Распис!$F$4:$F$300,Распис!$B$4:$B$300,$A63,Распис!$C$4:$C$300,"&lt;="&amp;M$1,Распис!$D$4:$D$300,"&gt;="&amp;M$1),SUMIF(База!$B$3:$B$305,$A63,База!$F$3:$F$152))</f>
        <v>0</v>
      </c>
      <c r="N63" s="46">
        <f ca="1">IF(COUNTIFS(Распис!$B$4:$B$300,$A63,Распис!$C$4:$C$300,"&lt;="&amp;N$1,Распис!$D$4:$D$300,"&gt;="&amp;N$1)&gt;0,SUMIFS(Распис!$G$4:$G$300,Распис!$B$4:$B$300,$A63,Распис!$C$4:$C$300,"&lt;="&amp;N$1,Распис!$D$4:$D$300,"&gt;="&amp;N$1),SUMIF(База!$B$3:$B$305,$A63,База!$G$3:$G$152))</f>
        <v>0</v>
      </c>
      <c r="O63" s="46">
        <f ca="1">IF(COUNTIFS(Распис!$B$4:$B$300,$A63,Распис!$C$4:$C$300,"&lt;="&amp;O$1,Распис!$D$4:$D$300,"&gt;="&amp;O$1)&gt;0,SUMIFS(Распис!$H$4:$H$300,Распис!$B$4:$B$300,$A63,Распис!$C$4:$C$300,"&lt;="&amp;O$1,Распис!$D$4:$D$300,"&gt;="&amp;O$1),SUMIF(База!$B$3:$B$305,$A63,База!$H$3:$H$152))</f>
        <v>0</v>
      </c>
      <c r="P63" s="46">
        <f ca="1">IF(COUNTIFS(Распис!$B$4:$B$300,$A63,Распис!$C$4:$C$300,"&lt;="&amp;P$1,Распис!$D$4:$D$300,"&gt;="&amp;P$1)&gt;0,SUMIFS(Распис!$I$4:$I$300,Распис!$B$4:$B$300,$A63,Распис!$C$4:$C$300,"&lt;="&amp;P$1,Распис!$D$4:$D$300,"&gt;="&amp;P$1),SUMIF(База!$B$3:$B$305,$A63,База!$I$3:$I$152))</f>
        <v>0</v>
      </c>
      <c r="Q63" s="46">
        <f ca="1">IF(COUNTIFS(Распис!$B$4:$B$300,$A63,Распис!$C$4:$C$300,"&lt;="&amp;Q$1,Распис!$D$4:$D$300,"&gt;="&amp;Q$1)&gt;0,SUMIFS(Распис!$J$4:$J$300,Распис!$B$4:$B$300,$A63,Распис!$C$4:$C$300,"&lt;="&amp;Q$1,Распис!$D$4:$D$300,"&gt;="&amp;Q$1),SUMIF(База!$B$3:$B$305,$A63,База!$J$3:$J$152))</f>
        <v>0</v>
      </c>
      <c r="R63" s="46">
        <f ca="1">IF(COUNTIFS(Распис!$B$4:$B$300,$A63,Распис!$C$4:$C$300,"&lt;="&amp;R$1,Распис!$D$4:$D$300,"&gt;="&amp;R$1)&gt;0,SUMIFS(Распис!$K$4:$K$300,Распис!$B$4:$B$300,$A63,Распис!$C$4:$C$300,"&lt;="&amp;R$1,Распис!$D$4:$D$300,"&gt;="&amp;R$1),SUMIF(База!$B$3:$B$305,$A63,База!$K$3:$K$152))</f>
        <v>0</v>
      </c>
      <c r="S63" s="46" t="s">
        <v>23</v>
      </c>
      <c r="T63" s="46">
        <f ca="1">IF(COUNTIFS(Распис!$B$4:$B$300,$A63,Распис!$C$4:$C$300,"&lt;="&amp;T$1,Распис!$D$4:$D$300,"&gt;="&amp;T$1)&gt;0,SUMIFS(Распис!$F$4:$F$300,Распис!$B$4:$B$300,$A63,Распис!$C$4:$C$300,"&lt;="&amp;T$1,Распис!$D$4:$D$300,"&gt;="&amp;T$1),SUMIF(База!$B$3:$B$305,$A63,База!$F$3:$F$152))</f>
        <v>0</v>
      </c>
      <c r="U63" s="46">
        <f ca="1">IF(COUNTIFS(Распис!$B$4:$B$300,$A63,Распис!$C$4:$C$300,"&lt;="&amp;U$1,Распис!$D$4:$D$300,"&gt;="&amp;U$1)&gt;0,SUMIFS(Распис!$G$4:$G$300,Распис!$B$4:$B$300,$A63,Распис!$C$4:$C$300,"&lt;="&amp;U$1,Распис!$D$4:$D$300,"&gt;="&amp;U$1),SUMIF(База!$B$3:$B$305,$A63,База!$G$3:$G$152))</f>
        <v>0</v>
      </c>
      <c r="V63" s="46">
        <f ca="1">IF(COUNTIFS(Распис!$B$4:$B$300,$A63,Распис!$C$4:$C$300,"&lt;="&amp;V$1,Распис!$D$4:$D$300,"&gt;="&amp;V$1)&gt;0,SUMIFS(Распис!$H$4:$H$300,Распис!$B$4:$B$300,$A63,Распис!$C$4:$C$300,"&lt;="&amp;V$1,Распис!$D$4:$D$300,"&gt;="&amp;V$1),SUMIF(База!$B$3:$B$305,$A63,База!$H$3:$H$152))</f>
        <v>0</v>
      </c>
      <c r="W63" s="46">
        <f ca="1">IF(COUNTIFS(Распис!$B$4:$B$300,$A63,Распис!$C$4:$C$300,"&lt;="&amp;W$1,Распис!$D$4:$D$300,"&gt;="&amp;W$1)&gt;0,SUMIFS(Распис!$I$4:$I$300,Распис!$B$4:$B$300,$A63,Распис!$C$4:$C$300,"&lt;="&amp;W$1,Распис!$D$4:$D$300,"&gt;="&amp;W$1),SUMIF(База!$B$3:$B$305,$A63,База!$I$3:$I$152))</f>
        <v>0</v>
      </c>
      <c r="X63" s="46">
        <f ca="1">IF(COUNTIFS(Распис!$B$4:$B$300,$A63,Распис!$C$4:$C$300,"&lt;="&amp;X$1,Распис!$D$4:$D$300,"&gt;="&amp;X$1)&gt;0,SUMIFS(Распис!$J$4:$J$300,Распис!$B$4:$B$300,$A63,Распис!$C$4:$C$300,"&lt;="&amp;X$1,Распис!$D$4:$D$300,"&gt;="&amp;X$1),SUMIF(База!$B$3:$B$305,$A63,База!$J$3:$J$152))</f>
        <v>0</v>
      </c>
      <c r="Y63" s="46">
        <f ca="1">IF(COUNTIFS(Распис!$B$4:$B$300,$A63,Распис!$C$4:$C$300,"&lt;="&amp;Y$1,Распис!$D$4:$D$300,"&gt;="&amp;Y$1)&gt;0,SUMIFS(Распис!$K$4:$K$300,Распис!$B$4:$B$300,$A63,Распис!$C$4:$C$300,"&lt;="&amp;Y$1,Распис!$D$4:$D$300,"&gt;="&amp;Y$1),SUMIF(База!$B$3:$B$305,$A63,База!$K$3:$K$152))</f>
        <v>0</v>
      </c>
      <c r="Z63" s="46" t="s">
        <v>23</v>
      </c>
      <c r="AA63" s="46">
        <f ca="1">IF(COUNTIFS(Распис!$B$4:$B$300,$A63,Распис!$C$4:$C$300,"&lt;="&amp;AA$1,Распис!$D$4:$D$300,"&gt;="&amp;AA$1)&gt;0,SUMIFS(Распис!$F$4:$F$300,Распис!$B$4:$B$300,$A63,Распис!$C$4:$C$300,"&lt;="&amp;AA$1,Распис!$D$4:$D$300,"&gt;="&amp;AA$1),SUMIF(База!$B$3:$B$305,$A63,База!$F$3:$F$152))</f>
        <v>0</v>
      </c>
      <c r="AB63" s="46">
        <f ca="1">IF(COUNTIFS(Распис!$B$4:$B$300,$A63,Распис!$C$4:$C$300,"&lt;="&amp;AB$1,Распис!$D$4:$D$300,"&gt;="&amp;AB$1)&gt;0,SUMIFS(Распис!$G$4:$G$300,Распис!$B$4:$B$300,$A63,Распис!$C$4:$C$300,"&lt;="&amp;AB$1,Распис!$D$4:$D$300,"&gt;="&amp;AB$1),SUMIF(База!$B$3:$B$305,$A63,База!$G$3:$G$152))</f>
        <v>0</v>
      </c>
      <c r="AC63" s="46">
        <f ca="1">IF(COUNTIFS(Распис!$B$4:$B$300,$A63,Распис!$C$4:$C$300,"&lt;="&amp;AC$1,Распис!$D$4:$D$300,"&gt;="&amp;AC$1)&gt;0,SUMIFS(Распис!$H$4:$H$300,Распис!$B$4:$B$300,$A63,Распис!$C$4:$C$300,"&lt;="&amp;AC$1,Распис!$D$4:$D$300,"&gt;="&amp;AC$1),SUMIF(База!$B$3:$B$305,$A63,База!$H$3:$H$152))</f>
        <v>0</v>
      </c>
      <c r="AD63" s="47"/>
      <c r="AE63" s="47"/>
      <c r="AF63" s="47"/>
      <c r="AG63" s="47">
        <f t="shared" ca="1" si="2"/>
        <v>0</v>
      </c>
      <c r="AH63" s="46">
        <f ca="1">AG63-SUMIFS(Распред!$G$4:$G$300,Распред!$B$4:$B$300,"февраль",Распред!$F$4:$F$300,A63)</f>
        <v>0</v>
      </c>
      <c r="AI63" s="46">
        <f ca="1">AH63+(COUNTIF(B63:AF63,"КД")+SUMIFS(Распред!$AH$4:$AH$300,Распред!$F$4:$F$300,A63,Распред!$B$4:$B$300,"февраль"))*4</f>
        <v>0</v>
      </c>
      <c r="AJ63" s="46">
        <f t="shared" ca="1" si="3"/>
        <v>0</v>
      </c>
      <c r="AK63" s="46">
        <f t="shared" ca="1" si="4"/>
        <v>0</v>
      </c>
      <c r="AL63" s="46">
        <f>SUMIFS(Распред!$K$4:$K$300,Распред!$B$4:$B$300,"февраль",Распред!$J$4:$J$300,A63)+SUMIFS(Распред!$M$4:$M$300,Распред!$B$4:$B$300,"февраль",Распред!$L$4:$L$300,A63)+SUMIFS(Распред!$O$4:$O$300,Распред!$B$4:$B$300,"февраль",Распред!$N$4:$N$300,A63)+SUMIFS(Распред!$Q$4:$Q$300,Распред!$B$4:$B$300,"февраль",Распред!$P$4:$P$300,A63)+SUMIFS(Распред!$S$4:$S$300,Распред!$B$4:$B$300,"февраль",Распред!$R$4:$R$300,A63)+SUMIFS(Распред!$U$4:$U$300,Распред!$B$4:$B$300,"февраль",Распред!$T$4:$T$300,A63)+SUMIFS(Распред!$W$4:$W$300,Распред!$B$4:$B$300,"февраль",Распред!$V$4:$V$300,A63)+SUMIFS(Распред!$Y$4:$Y$300,Распред!$B$4:$B$300,"февраль",Распред!$X$4:$X$300,A63)+SUMIFS(Распред!$AA$4:$AA$300,Распред!$B$4:$B$300,"февраль",Распред!$Z$4:$Z$300,A63)+SUMIFS(Распред!$AC$4:$AC$300,Распред!$B$4:$B$300,"февраль",Распред!$AB$4:$AB$300,A63)</f>
        <v>0</v>
      </c>
      <c r="AM63" s="46">
        <f t="shared" ca="1" si="5"/>
        <v>0</v>
      </c>
      <c r="AN63" s="46">
        <f t="shared" ca="1" si="9"/>
        <v>0</v>
      </c>
      <c r="AO63" s="46">
        <f t="shared" ca="1" si="6"/>
        <v>0</v>
      </c>
      <c r="AP63" s="46">
        <f>январь!AP63</f>
        <v>0</v>
      </c>
      <c r="AQ63" s="46">
        <f t="shared" ca="1" si="7"/>
        <v>0</v>
      </c>
      <c r="AR63" s="47"/>
      <c r="AS63" s="47">
        <f t="shared" ca="1" si="8"/>
        <v>0</v>
      </c>
      <c r="AT63" s="47"/>
      <c r="AU63" s="47"/>
      <c r="AV63" s="47"/>
      <c r="AW63" s="47"/>
      <c r="AX63" s="47"/>
      <c r="AY63" s="47"/>
      <c r="AZ63" s="184"/>
      <c r="BA63" s="184"/>
    </row>
    <row r="64" spans="1:53" x14ac:dyDescent="0.25">
      <c r="A64" s="47">
        <f>База!B64</f>
        <v>0</v>
      </c>
      <c r="B64" s="46">
        <f ca="1">IF(COUNTIFS(Распис!$B$4:$B$300,$A64,Распис!$C$4:$C$300,"&lt;="&amp;B$1,Распис!$D$4:$D$300,"&gt;="&amp;B$1)&gt;0,SUMIFS(Распис!$I$4:$I$300,Распис!$B$4:$B$300,$A64,Распис!$C$4:$C$300,"&lt;="&amp;B$1,Распис!$D$4:$D$300,"&gt;="&amp;B$1),SUMIF(База!$B$3:$B$305,$A64,База!$I$3:$I$152))</f>
        <v>0</v>
      </c>
      <c r="C64" s="46">
        <f ca="1">IF(COUNTIFS(Распис!$B$4:$B$300,$A64,Распис!$C$4:$C$300,"&lt;="&amp;C$1,Распис!$D$4:$D$300,"&gt;="&amp;C$1)&gt;0,SUMIFS(Распис!$J$4:$J$300,Распис!$B$4:$B$300,$A64,Распис!$C$4:$C$300,"&lt;="&amp;C$1,Распис!$D$4:$D$300,"&gt;="&amp;C$1),SUMIF(База!$B$3:$B$305,$A64,База!$J$3:$J$152))</f>
        <v>0</v>
      </c>
      <c r="D64" s="46">
        <f ca="1">IF(COUNTIFS(Распис!$B$4:$B$300,$A64,Распис!$C$4:$C$300,"&lt;="&amp;D$1,Распис!$D$4:$D$300,"&gt;="&amp;D$1)&gt;0,SUMIFS(Распис!$K$4:$K$300,Распис!$B$4:$B$300,$A64,Распис!$C$4:$C$300,"&lt;="&amp;D$1,Распис!$D$4:$D$300,"&gt;="&amp;D$1),SUMIF(База!$B$3:$B$305,$A64,База!$K$3:$K$152))</f>
        <v>0</v>
      </c>
      <c r="E64" s="46" t="s">
        <v>23</v>
      </c>
      <c r="F64" s="46">
        <f ca="1">IF(COUNTIFS(Распис!$B$4:$B$300,$A64,Распис!$C$4:$C$300,"&lt;="&amp;F$1,Распис!$D$4:$D$300,"&gt;="&amp;F$1)&gt;0,SUMIFS(Распис!$F$4:$F$300,Распис!$B$4:$B$300,$A64,Распис!$C$4:$C$300,"&lt;="&amp;F$1,Распис!$D$4:$D$300,"&gt;="&amp;F$1),SUMIF(База!$B$3:$B$305,$A64,База!$F$3:$F$152))</f>
        <v>0</v>
      </c>
      <c r="G64" s="46">
        <f ca="1">IF(COUNTIFS(Распис!$B$4:$B$300,$A64,Распис!$C$4:$C$300,"&lt;="&amp;G$1,Распис!$D$4:$D$300,"&gt;="&amp;G$1)&gt;0,SUMIFS(Распис!$G$4:$G$300,Распис!$B$4:$B$300,$A64,Распис!$C$4:$C$300,"&lt;="&amp;G$1,Распис!$D$4:$D$300,"&gt;="&amp;G$1),SUMIF(База!$B$3:$B$305,$A64,База!$G$3:$G$152))</f>
        <v>0</v>
      </c>
      <c r="H64" s="46">
        <f ca="1">IF(COUNTIFS(Распис!$B$4:$B$300,$A64,Распис!$C$4:$C$300,"&lt;="&amp;H$1,Распис!$D$4:$D$300,"&gt;="&amp;H$1)&gt;0,SUMIFS(Распис!$H$4:$H$300,Распис!$B$4:$B$300,$A64,Распис!$C$4:$C$300,"&lt;="&amp;H$1,Распис!$D$4:$D$300,"&gt;="&amp;H$1),SUMIF(База!$B$3:$B$305,$A64,База!$H$3:$H$152))</f>
        <v>0</v>
      </c>
      <c r="I64" s="46">
        <f ca="1">IF(COUNTIFS(Распис!$B$4:$B$300,$A64,Распис!$C$4:$C$300,"&lt;="&amp;I$1,Распис!$D$4:$D$300,"&gt;="&amp;I$1)&gt;0,SUMIFS(Распис!$I$4:$I$300,Распис!$B$4:$B$300,$A64,Распис!$C$4:$C$300,"&lt;="&amp;I$1,Распис!$D$4:$D$300,"&gt;="&amp;I$1),SUMIF(База!$B$3:$B$305,$A64,База!$I$3:$I$152))</f>
        <v>0</v>
      </c>
      <c r="J64" s="46">
        <f ca="1">IF(COUNTIFS(Распис!$B$4:$B$300,$A64,Распис!$C$4:$C$300,"&lt;="&amp;J$1,Распис!$D$4:$D$300,"&gt;="&amp;J$1)&gt;0,SUMIFS(Распис!$J$4:$J$300,Распис!$B$4:$B$300,$A64,Распис!$C$4:$C$300,"&lt;="&amp;J$1,Распис!$D$4:$D$300,"&gt;="&amp;J$1),SUMIF(База!$B$3:$B$305,$A64,База!$J$3:$J$152))</f>
        <v>0</v>
      </c>
      <c r="K64" s="46">
        <f ca="1">IF(COUNTIFS(Распис!$B$4:$B$300,$A64,Распис!$C$4:$C$300,"&lt;="&amp;K$1,Распис!$D$4:$D$300,"&gt;="&amp;K$1)&gt;0,SUMIFS(Распис!$K$4:$K$300,Распис!$B$4:$B$300,$A64,Распис!$C$4:$C$300,"&lt;="&amp;K$1,Распис!$D$4:$D$300,"&gt;="&amp;K$1),SUMIF(База!$B$3:$B$305,$A64,База!$K$3:$K$152))</f>
        <v>0</v>
      </c>
      <c r="L64" s="46" t="s">
        <v>23</v>
      </c>
      <c r="M64" s="46">
        <f ca="1">IF(COUNTIFS(Распис!$B$4:$B$300,$A64,Распис!$C$4:$C$300,"&lt;="&amp;M$1,Распис!$D$4:$D$300,"&gt;="&amp;M$1)&gt;0,SUMIFS(Распис!$F$4:$F$300,Распис!$B$4:$B$300,$A64,Распис!$C$4:$C$300,"&lt;="&amp;M$1,Распис!$D$4:$D$300,"&gt;="&amp;M$1),SUMIF(База!$B$3:$B$305,$A64,База!$F$3:$F$152))</f>
        <v>0</v>
      </c>
      <c r="N64" s="46">
        <f ca="1">IF(COUNTIFS(Распис!$B$4:$B$300,$A64,Распис!$C$4:$C$300,"&lt;="&amp;N$1,Распис!$D$4:$D$300,"&gt;="&amp;N$1)&gt;0,SUMIFS(Распис!$G$4:$G$300,Распис!$B$4:$B$300,$A64,Распис!$C$4:$C$300,"&lt;="&amp;N$1,Распис!$D$4:$D$300,"&gt;="&amp;N$1),SUMIF(База!$B$3:$B$305,$A64,База!$G$3:$G$152))</f>
        <v>0</v>
      </c>
      <c r="O64" s="46">
        <f ca="1">IF(COUNTIFS(Распис!$B$4:$B$300,$A64,Распис!$C$4:$C$300,"&lt;="&amp;O$1,Распис!$D$4:$D$300,"&gt;="&amp;O$1)&gt;0,SUMIFS(Распис!$H$4:$H$300,Распис!$B$4:$B$300,$A64,Распис!$C$4:$C$300,"&lt;="&amp;O$1,Распис!$D$4:$D$300,"&gt;="&amp;O$1),SUMIF(База!$B$3:$B$305,$A64,База!$H$3:$H$152))</f>
        <v>0</v>
      </c>
      <c r="P64" s="46">
        <f ca="1">IF(COUNTIFS(Распис!$B$4:$B$300,$A64,Распис!$C$4:$C$300,"&lt;="&amp;P$1,Распис!$D$4:$D$300,"&gt;="&amp;P$1)&gt;0,SUMIFS(Распис!$I$4:$I$300,Распис!$B$4:$B$300,$A64,Распис!$C$4:$C$300,"&lt;="&amp;P$1,Распис!$D$4:$D$300,"&gt;="&amp;P$1),SUMIF(База!$B$3:$B$305,$A64,База!$I$3:$I$152))</f>
        <v>0</v>
      </c>
      <c r="Q64" s="46">
        <f ca="1">IF(COUNTIFS(Распис!$B$4:$B$300,$A64,Распис!$C$4:$C$300,"&lt;="&amp;Q$1,Распис!$D$4:$D$300,"&gt;="&amp;Q$1)&gt;0,SUMIFS(Распис!$J$4:$J$300,Распис!$B$4:$B$300,$A64,Распис!$C$4:$C$300,"&lt;="&amp;Q$1,Распис!$D$4:$D$300,"&gt;="&amp;Q$1),SUMIF(База!$B$3:$B$305,$A64,База!$J$3:$J$152))</f>
        <v>0</v>
      </c>
      <c r="R64" s="46">
        <f ca="1">IF(COUNTIFS(Распис!$B$4:$B$300,$A64,Распис!$C$4:$C$300,"&lt;="&amp;R$1,Распис!$D$4:$D$300,"&gt;="&amp;R$1)&gt;0,SUMIFS(Распис!$K$4:$K$300,Распис!$B$4:$B$300,$A64,Распис!$C$4:$C$300,"&lt;="&amp;R$1,Распис!$D$4:$D$300,"&gt;="&amp;R$1),SUMIF(База!$B$3:$B$305,$A64,База!$K$3:$K$152))</f>
        <v>0</v>
      </c>
      <c r="S64" s="46" t="s">
        <v>23</v>
      </c>
      <c r="T64" s="46">
        <f ca="1">IF(COUNTIFS(Распис!$B$4:$B$300,$A64,Распис!$C$4:$C$300,"&lt;="&amp;T$1,Распис!$D$4:$D$300,"&gt;="&amp;T$1)&gt;0,SUMIFS(Распис!$F$4:$F$300,Распис!$B$4:$B$300,$A64,Распис!$C$4:$C$300,"&lt;="&amp;T$1,Распис!$D$4:$D$300,"&gt;="&amp;T$1),SUMIF(База!$B$3:$B$305,$A64,База!$F$3:$F$152))</f>
        <v>0</v>
      </c>
      <c r="U64" s="46">
        <f ca="1">IF(COUNTIFS(Распис!$B$4:$B$300,$A64,Распис!$C$4:$C$300,"&lt;="&amp;U$1,Распис!$D$4:$D$300,"&gt;="&amp;U$1)&gt;0,SUMIFS(Распис!$G$4:$G$300,Распис!$B$4:$B$300,$A64,Распис!$C$4:$C$300,"&lt;="&amp;U$1,Распис!$D$4:$D$300,"&gt;="&amp;U$1),SUMIF(База!$B$3:$B$305,$A64,База!$G$3:$G$152))</f>
        <v>0</v>
      </c>
      <c r="V64" s="46">
        <f ca="1">IF(COUNTIFS(Распис!$B$4:$B$300,$A64,Распис!$C$4:$C$300,"&lt;="&amp;V$1,Распис!$D$4:$D$300,"&gt;="&amp;V$1)&gt;0,SUMIFS(Распис!$H$4:$H$300,Распис!$B$4:$B$300,$A64,Распис!$C$4:$C$300,"&lt;="&amp;V$1,Распис!$D$4:$D$300,"&gt;="&amp;V$1),SUMIF(База!$B$3:$B$305,$A64,База!$H$3:$H$152))</f>
        <v>0</v>
      </c>
      <c r="W64" s="46">
        <f ca="1">IF(COUNTIFS(Распис!$B$4:$B$300,$A64,Распис!$C$4:$C$300,"&lt;="&amp;W$1,Распис!$D$4:$D$300,"&gt;="&amp;W$1)&gt;0,SUMIFS(Распис!$I$4:$I$300,Распис!$B$4:$B$300,$A64,Распис!$C$4:$C$300,"&lt;="&amp;W$1,Распис!$D$4:$D$300,"&gt;="&amp;W$1),SUMIF(База!$B$3:$B$305,$A64,База!$I$3:$I$152))</f>
        <v>0</v>
      </c>
      <c r="X64" s="46">
        <f ca="1">IF(COUNTIFS(Распис!$B$4:$B$300,$A64,Распис!$C$4:$C$300,"&lt;="&amp;X$1,Распис!$D$4:$D$300,"&gt;="&amp;X$1)&gt;0,SUMIFS(Распис!$J$4:$J$300,Распис!$B$4:$B$300,$A64,Распис!$C$4:$C$300,"&lt;="&amp;X$1,Распис!$D$4:$D$300,"&gt;="&amp;X$1),SUMIF(База!$B$3:$B$305,$A64,База!$J$3:$J$152))</f>
        <v>0</v>
      </c>
      <c r="Y64" s="46">
        <f ca="1">IF(COUNTIFS(Распис!$B$4:$B$300,$A64,Распис!$C$4:$C$300,"&lt;="&amp;Y$1,Распис!$D$4:$D$300,"&gt;="&amp;Y$1)&gt;0,SUMIFS(Распис!$K$4:$K$300,Распис!$B$4:$B$300,$A64,Распис!$C$4:$C$300,"&lt;="&amp;Y$1,Распис!$D$4:$D$300,"&gt;="&amp;Y$1),SUMIF(База!$B$3:$B$305,$A64,База!$K$3:$K$152))</f>
        <v>0</v>
      </c>
      <c r="Z64" s="46" t="s">
        <v>23</v>
      </c>
      <c r="AA64" s="46">
        <f ca="1">IF(COUNTIFS(Распис!$B$4:$B$300,$A64,Распис!$C$4:$C$300,"&lt;="&amp;AA$1,Распис!$D$4:$D$300,"&gt;="&amp;AA$1)&gt;0,SUMIFS(Распис!$F$4:$F$300,Распис!$B$4:$B$300,$A64,Распис!$C$4:$C$300,"&lt;="&amp;AA$1,Распис!$D$4:$D$300,"&gt;="&amp;AA$1),SUMIF(База!$B$3:$B$305,$A64,База!$F$3:$F$152))</f>
        <v>0</v>
      </c>
      <c r="AB64" s="46">
        <f ca="1">IF(COUNTIFS(Распис!$B$4:$B$300,$A64,Распис!$C$4:$C$300,"&lt;="&amp;AB$1,Распис!$D$4:$D$300,"&gt;="&amp;AB$1)&gt;0,SUMIFS(Распис!$G$4:$G$300,Распис!$B$4:$B$300,$A64,Распис!$C$4:$C$300,"&lt;="&amp;AB$1,Распис!$D$4:$D$300,"&gt;="&amp;AB$1),SUMIF(База!$B$3:$B$305,$A64,База!$G$3:$G$152))</f>
        <v>0</v>
      </c>
      <c r="AC64" s="46">
        <f ca="1">IF(COUNTIFS(Распис!$B$4:$B$300,$A64,Распис!$C$4:$C$300,"&lt;="&amp;AC$1,Распис!$D$4:$D$300,"&gt;="&amp;AC$1)&gt;0,SUMIFS(Распис!$H$4:$H$300,Распис!$B$4:$B$300,$A64,Распис!$C$4:$C$300,"&lt;="&amp;AC$1,Распис!$D$4:$D$300,"&gt;="&amp;AC$1),SUMIF(База!$B$3:$B$305,$A64,База!$H$3:$H$152))</f>
        <v>0</v>
      </c>
      <c r="AD64" s="47"/>
      <c r="AE64" s="47"/>
      <c r="AF64" s="47"/>
      <c r="AG64" s="47">
        <f t="shared" ca="1" si="2"/>
        <v>0</v>
      </c>
      <c r="AH64" s="46">
        <f ca="1">AG64-SUMIFS(Распред!$G$4:$G$300,Распред!$B$4:$B$300,"февраль",Распред!$F$4:$F$300,A64)</f>
        <v>0</v>
      </c>
      <c r="AI64" s="46">
        <f ca="1">AH64+(COUNTIF(B64:AF64,"КД")+SUMIFS(Распред!$AH$4:$AH$300,Распред!$F$4:$F$300,A64,Распред!$B$4:$B$300,"февраль"))*4</f>
        <v>0</v>
      </c>
      <c r="AJ64" s="46">
        <f t="shared" ca="1" si="3"/>
        <v>0</v>
      </c>
      <c r="AK64" s="46">
        <f t="shared" ca="1" si="4"/>
        <v>0</v>
      </c>
      <c r="AL64" s="46">
        <f>SUMIFS(Распред!$K$4:$K$300,Распред!$B$4:$B$300,"февраль",Распред!$J$4:$J$300,A64)+SUMIFS(Распред!$M$4:$M$300,Распред!$B$4:$B$300,"февраль",Распред!$L$4:$L$300,A64)+SUMIFS(Распред!$O$4:$O$300,Распред!$B$4:$B$300,"февраль",Распред!$N$4:$N$300,A64)+SUMIFS(Распред!$Q$4:$Q$300,Распред!$B$4:$B$300,"февраль",Распред!$P$4:$P$300,A64)+SUMIFS(Распред!$S$4:$S$300,Распред!$B$4:$B$300,"февраль",Распред!$R$4:$R$300,A64)+SUMIFS(Распред!$U$4:$U$300,Распред!$B$4:$B$300,"февраль",Распред!$T$4:$T$300,A64)+SUMIFS(Распред!$W$4:$W$300,Распред!$B$4:$B$300,"февраль",Распред!$V$4:$V$300,A64)+SUMIFS(Распред!$Y$4:$Y$300,Распред!$B$4:$B$300,"февраль",Распред!$X$4:$X$300,A64)+SUMIFS(Распред!$AA$4:$AA$300,Распред!$B$4:$B$300,"февраль",Распред!$Z$4:$Z$300,A64)+SUMIFS(Распред!$AC$4:$AC$300,Распред!$B$4:$B$300,"февраль",Распред!$AB$4:$AB$300,A64)</f>
        <v>0</v>
      </c>
      <c r="AM64" s="46">
        <f t="shared" ca="1" si="5"/>
        <v>0</v>
      </c>
      <c r="AN64" s="46">
        <f t="shared" ca="1" si="9"/>
        <v>0</v>
      </c>
      <c r="AO64" s="46">
        <f t="shared" ca="1" si="6"/>
        <v>0</v>
      </c>
      <c r="AP64" s="46">
        <f>январь!AP64</f>
        <v>0</v>
      </c>
      <c r="AQ64" s="46">
        <f t="shared" ca="1" si="7"/>
        <v>0</v>
      </c>
      <c r="AR64" s="47"/>
      <c r="AS64" s="47">
        <f t="shared" ca="1" si="8"/>
        <v>0</v>
      </c>
      <c r="AT64" s="47"/>
      <c r="AU64" s="47"/>
      <c r="AV64" s="47"/>
      <c r="AW64" s="47"/>
      <c r="AX64" s="47"/>
      <c r="AY64" s="47"/>
      <c r="AZ64" s="184"/>
      <c r="BA64" s="184"/>
    </row>
    <row r="65" spans="1:53" s="12" customFormat="1" x14ac:dyDescent="0.25">
      <c r="A65" s="190">
        <f>База!B65</f>
        <v>0</v>
      </c>
      <c r="B65" s="191">
        <f ca="1">IF(COUNTIFS(Распис!$B$4:$B$300,$A65,Распис!$C$4:$C$300,"&lt;="&amp;B$1,Распис!$D$4:$D$300,"&gt;="&amp;B$1)&gt;0,SUMIFS(Распис!$I$4:$I$300,Распис!$B$4:$B$300,$A65,Распис!$C$4:$C$300,"&lt;="&amp;B$1,Распис!$D$4:$D$300,"&gt;="&amp;B$1),SUMIF(База!$B$3:$B$305,$A65,База!$I$3:$I$152))</f>
        <v>0</v>
      </c>
      <c r="C65" s="191">
        <f ca="1">IF(COUNTIFS(Распис!$B$4:$B$300,$A65,Распис!$C$4:$C$300,"&lt;="&amp;C$1,Распис!$D$4:$D$300,"&gt;="&amp;C$1)&gt;0,SUMIFS(Распис!$J$4:$J$300,Распис!$B$4:$B$300,$A65,Распис!$C$4:$C$300,"&lt;="&amp;C$1,Распис!$D$4:$D$300,"&gt;="&amp;C$1),SUMIF(База!$B$3:$B$305,$A65,База!$J$3:$J$152))</f>
        <v>0</v>
      </c>
      <c r="D65" s="191">
        <f ca="1">IF(COUNTIFS(Распис!$B$4:$B$300,$A65,Распис!$C$4:$C$300,"&lt;="&amp;D$1,Распис!$D$4:$D$300,"&gt;="&amp;D$1)&gt;0,SUMIFS(Распис!$K$4:$K$300,Распис!$B$4:$B$300,$A65,Распис!$C$4:$C$300,"&lt;="&amp;D$1,Распис!$D$4:$D$300,"&gt;="&amp;D$1),SUMIF(База!$B$3:$B$305,$A65,База!$K$3:$K$152))</f>
        <v>0</v>
      </c>
      <c r="E65" s="191" t="s">
        <v>23</v>
      </c>
      <c r="F65" s="191">
        <f ca="1">IF(COUNTIFS(Распис!$B$4:$B$300,$A65,Распис!$C$4:$C$300,"&lt;="&amp;F$1,Распис!$D$4:$D$300,"&gt;="&amp;F$1)&gt;0,SUMIFS(Распис!$F$4:$F$300,Распис!$B$4:$B$300,$A65,Распис!$C$4:$C$300,"&lt;="&amp;F$1,Распис!$D$4:$D$300,"&gt;="&amp;F$1),SUMIF(База!$B$3:$B$305,$A65,База!$F$3:$F$152))</f>
        <v>0</v>
      </c>
      <c r="G65" s="191">
        <f ca="1">IF(COUNTIFS(Распис!$B$4:$B$300,$A65,Распис!$C$4:$C$300,"&lt;="&amp;G$1,Распис!$D$4:$D$300,"&gt;="&amp;G$1)&gt;0,SUMIFS(Распис!$G$4:$G$300,Распис!$B$4:$B$300,$A65,Распис!$C$4:$C$300,"&lt;="&amp;G$1,Распис!$D$4:$D$300,"&gt;="&amp;G$1),SUMIF(База!$B$3:$B$305,$A65,База!$G$3:$G$152))</f>
        <v>0</v>
      </c>
      <c r="H65" s="191">
        <f ca="1">IF(COUNTIFS(Распис!$B$4:$B$300,$A65,Распис!$C$4:$C$300,"&lt;="&amp;H$1,Распис!$D$4:$D$300,"&gt;="&amp;H$1)&gt;0,SUMIFS(Распис!$H$4:$H$300,Распис!$B$4:$B$300,$A65,Распис!$C$4:$C$300,"&lt;="&amp;H$1,Распис!$D$4:$D$300,"&gt;="&amp;H$1),SUMIF(База!$B$3:$B$305,$A65,База!$H$3:$H$152))</f>
        <v>0</v>
      </c>
      <c r="I65" s="191">
        <f ca="1">IF(COUNTIFS(Распис!$B$4:$B$300,$A65,Распис!$C$4:$C$300,"&lt;="&amp;I$1,Распис!$D$4:$D$300,"&gt;="&amp;I$1)&gt;0,SUMIFS(Распис!$I$4:$I$300,Распис!$B$4:$B$300,$A65,Распис!$C$4:$C$300,"&lt;="&amp;I$1,Распис!$D$4:$D$300,"&gt;="&amp;I$1),SUMIF(База!$B$3:$B$305,$A65,База!$I$3:$I$152))</f>
        <v>0</v>
      </c>
      <c r="J65" s="191">
        <f ca="1">IF(COUNTIFS(Распис!$B$4:$B$300,$A65,Распис!$C$4:$C$300,"&lt;="&amp;J$1,Распис!$D$4:$D$300,"&gt;="&amp;J$1)&gt;0,SUMIFS(Распис!$J$4:$J$300,Распис!$B$4:$B$300,$A65,Распис!$C$4:$C$300,"&lt;="&amp;J$1,Распис!$D$4:$D$300,"&gt;="&amp;J$1),SUMIF(База!$B$3:$B$305,$A65,База!$J$3:$J$152))</f>
        <v>0</v>
      </c>
      <c r="K65" s="191">
        <f ca="1">IF(COUNTIFS(Распис!$B$4:$B$300,$A65,Распис!$C$4:$C$300,"&lt;="&amp;K$1,Распис!$D$4:$D$300,"&gt;="&amp;K$1)&gt;0,SUMIFS(Распис!$K$4:$K$300,Распис!$B$4:$B$300,$A65,Распис!$C$4:$C$300,"&lt;="&amp;K$1,Распис!$D$4:$D$300,"&gt;="&amp;K$1),SUMIF(База!$B$3:$B$305,$A65,База!$K$3:$K$152))</f>
        <v>0</v>
      </c>
      <c r="L65" s="191" t="s">
        <v>23</v>
      </c>
      <c r="M65" s="191">
        <f ca="1">IF(COUNTIFS(Распис!$B$4:$B$300,$A65,Распис!$C$4:$C$300,"&lt;="&amp;M$1,Распис!$D$4:$D$300,"&gt;="&amp;M$1)&gt;0,SUMIFS(Распис!$F$4:$F$300,Распис!$B$4:$B$300,$A65,Распис!$C$4:$C$300,"&lt;="&amp;M$1,Распис!$D$4:$D$300,"&gt;="&amp;M$1),SUMIF(База!$B$3:$B$305,$A65,База!$F$3:$F$152))</f>
        <v>0</v>
      </c>
      <c r="N65" s="191">
        <f ca="1">IF(COUNTIFS(Распис!$B$4:$B$300,$A65,Распис!$C$4:$C$300,"&lt;="&amp;N$1,Распис!$D$4:$D$300,"&gt;="&amp;N$1)&gt;0,SUMIFS(Распис!$G$4:$G$300,Распис!$B$4:$B$300,$A65,Распис!$C$4:$C$300,"&lt;="&amp;N$1,Распис!$D$4:$D$300,"&gt;="&amp;N$1),SUMIF(База!$B$3:$B$305,$A65,База!$G$3:$G$152))</f>
        <v>0</v>
      </c>
      <c r="O65" s="191">
        <f ca="1">IF(COUNTIFS(Распис!$B$4:$B$300,$A65,Распис!$C$4:$C$300,"&lt;="&amp;O$1,Распис!$D$4:$D$300,"&gt;="&amp;O$1)&gt;0,SUMIFS(Распис!$H$4:$H$300,Распис!$B$4:$B$300,$A65,Распис!$C$4:$C$300,"&lt;="&amp;O$1,Распис!$D$4:$D$300,"&gt;="&amp;O$1),SUMIF(База!$B$3:$B$305,$A65,База!$H$3:$H$152))</f>
        <v>0</v>
      </c>
      <c r="P65" s="191">
        <f ca="1">IF(COUNTIFS(Распис!$B$4:$B$300,$A65,Распис!$C$4:$C$300,"&lt;="&amp;P$1,Распис!$D$4:$D$300,"&gt;="&amp;P$1)&gt;0,SUMIFS(Распис!$I$4:$I$300,Распис!$B$4:$B$300,$A65,Распис!$C$4:$C$300,"&lt;="&amp;P$1,Распис!$D$4:$D$300,"&gt;="&amp;P$1),SUMIF(База!$B$3:$B$305,$A65,База!$I$3:$I$152))</f>
        <v>0</v>
      </c>
      <c r="Q65" s="191">
        <f ca="1">IF(COUNTIFS(Распис!$B$4:$B$300,$A65,Распис!$C$4:$C$300,"&lt;="&amp;Q$1,Распис!$D$4:$D$300,"&gt;="&amp;Q$1)&gt;0,SUMIFS(Распис!$J$4:$J$300,Распис!$B$4:$B$300,$A65,Распис!$C$4:$C$300,"&lt;="&amp;Q$1,Распис!$D$4:$D$300,"&gt;="&amp;Q$1),SUMIF(База!$B$3:$B$305,$A65,База!$J$3:$J$152))</f>
        <v>0</v>
      </c>
      <c r="R65" s="191">
        <f ca="1">IF(COUNTIFS(Распис!$B$4:$B$300,$A65,Распис!$C$4:$C$300,"&lt;="&amp;R$1,Распис!$D$4:$D$300,"&gt;="&amp;R$1)&gt;0,SUMIFS(Распис!$K$4:$K$300,Распис!$B$4:$B$300,$A65,Распис!$C$4:$C$300,"&lt;="&amp;R$1,Распис!$D$4:$D$300,"&gt;="&amp;R$1),SUMIF(База!$B$3:$B$305,$A65,База!$K$3:$K$152))</f>
        <v>0</v>
      </c>
      <c r="S65" s="191" t="s">
        <v>23</v>
      </c>
      <c r="T65" s="191">
        <f ca="1">IF(COUNTIFS(Распис!$B$4:$B$300,$A65,Распис!$C$4:$C$300,"&lt;="&amp;T$1,Распис!$D$4:$D$300,"&gt;="&amp;T$1)&gt;0,SUMIFS(Распис!$F$4:$F$300,Распис!$B$4:$B$300,$A65,Распис!$C$4:$C$300,"&lt;="&amp;T$1,Распис!$D$4:$D$300,"&gt;="&amp;T$1),SUMIF(База!$B$3:$B$305,$A65,База!$F$3:$F$152))</f>
        <v>0</v>
      </c>
      <c r="U65" s="191">
        <f ca="1">IF(COUNTIFS(Распис!$B$4:$B$300,$A65,Распис!$C$4:$C$300,"&lt;="&amp;U$1,Распис!$D$4:$D$300,"&gt;="&amp;U$1)&gt;0,SUMIFS(Распис!$G$4:$G$300,Распис!$B$4:$B$300,$A65,Распис!$C$4:$C$300,"&lt;="&amp;U$1,Распис!$D$4:$D$300,"&gt;="&amp;U$1),SUMIF(База!$B$3:$B$305,$A65,База!$G$3:$G$152))</f>
        <v>0</v>
      </c>
      <c r="V65" s="191">
        <f ca="1">IF(COUNTIFS(Распис!$B$4:$B$300,$A65,Распис!$C$4:$C$300,"&lt;="&amp;V$1,Распис!$D$4:$D$300,"&gt;="&amp;V$1)&gt;0,SUMIFS(Распис!$H$4:$H$300,Распис!$B$4:$B$300,$A65,Распис!$C$4:$C$300,"&lt;="&amp;V$1,Распис!$D$4:$D$300,"&gt;="&amp;V$1),SUMIF(База!$B$3:$B$305,$A65,База!$H$3:$H$152))</f>
        <v>0</v>
      </c>
      <c r="W65" s="191">
        <f ca="1">IF(COUNTIFS(Распис!$B$4:$B$300,$A65,Распис!$C$4:$C$300,"&lt;="&amp;W$1,Распис!$D$4:$D$300,"&gt;="&amp;W$1)&gt;0,SUMIFS(Распис!$I$4:$I$300,Распис!$B$4:$B$300,$A65,Распис!$C$4:$C$300,"&lt;="&amp;W$1,Распис!$D$4:$D$300,"&gt;="&amp;W$1),SUMIF(База!$B$3:$B$305,$A65,База!$I$3:$I$152))</f>
        <v>0</v>
      </c>
      <c r="X65" s="191">
        <f ca="1">IF(COUNTIFS(Распис!$B$4:$B$300,$A65,Распис!$C$4:$C$300,"&lt;="&amp;X$1,Распис!$D$4:$D$300,"&gt;="&amp;X$1)&gt;0,SUMIFS(Распис!$J$4:$J$300,Распис!$B$4:$B$300,$A65,Распис!$C$4:$C$300,"&lt;="&amp;X$1,Распис!$D$4:$D$300,"&gt;="&amp;X$1),SUMIF(База!$B$3:$B$305,$A65,База!$J$3:$J$152))</f>
        <v>0</v>
      </c>
      <c r="Y65" s="191">
        <f ca="1">IF(COUNTIFS(Распис!$B$4:$B$300,$A65,Распис!$C$4:$C$300,"&lt;="&amp;Y$1,Распис!$D$4:$D$300,"&gt;="&amp;Y$1)&gt;0,SUMIFS(Распис!$K$4:$K$300,Распис!$B$4:$B$300,$A65,Распис!$C$4:$C$300,"&lt;="&amp;Y$1,Распис!$D$4:$D$300,"&gt;="&amp;Y$1),SUMIF(База!$B$3:$B$305,$A65,База!$K$3:$K$152))</f>
        <v>0</v>
      </c>
      <c r="Z65" s="191" t="s">
        <v>23</v>
      </c>
      <c r="AA65" s="191">
        <f ca="1">IF(COUNTIFS(Распис!$B$4:$B$300,$A65,Распис!$C$4:$C$300,"&lt;="&amp;AA$1,Распис!$D$4:$D$300,"&gt;="&amp;AA$1)&gt;0,SUMIFS(Распис!$F$4:$F$300,Распис!$B$4:$B$300,$A65,Распис!$C$4:$C$300,"&lt;="&amp;AA$1,Распис!$D$4:$D$300,"&gt;="&amp;AA$1),SUMIF(База!$B$3:$B$305,$A65,База!$F$3:$F$152))</f>
        <v>0</v>
      </c>
      <c r="AB65" s="191">
        <f ca="1">IF(COUNTIFS(Распис!$B$4:$B$300,$A65,Распис!$C$4:$C$300,"&lt;="&amp;AB$1,Распис!$D$4:$D$300,"&gt;="&amp;AB$1)&gt;0,SUMIFS(Распис!$G$4:$G$300,Распис!$B$4:$B$300,$A65,Распис!$C$4:$C$300,"&lt;="&amp;AB$1,Распис!$D$4:$D$300,"&gt;="&amp;AB$1),SUMIF(База!$B$3:$B$305,$A65,База!$G$3:$G$152))</f>
        <v>0</v>
      </c>
      <c r="AC65" s="191">
        <f ca="1">IF(COUNTIFS(Распис!$B$4:$B$300,$A65,Распис!$C$4:$C$300,"&lt;="&amp;AC$1,Распис!$D$4:$D$300,"&gt;="&amp;AC$1)&gt;0,SUMIFS(Распис!$H$4:$H$300,Распис!$B$4:$B$300,$A65,Распис!$C$4:$C$300,"&lt;="&amp;AC$1,Распис!$D$4:$D$300,"&gt;="&amp;AC$1),SUMIF(База!$B$3:$B$305,$A65,База!$H$3:$H$152))</f>
        <v>0</v>
      </c>
      <c r="AD65" s="190"/>
      <c r="AE65" s="190"/>
      <c r="AF65" s="190"/>
      <c r="AG65" s="190">
        <f t="shared" ca="1" si="2"/>
        <v>0</v>
      </c>
      <c r="AH65" s="191">
        <f ca="1">AG65-SUMIFS(Распред!$G$4:$G$300,Распред!$B$4:$B$300,"февраль",Распред!$F$4:$F$300,A65)</f>
        <v>0</v>
      </c>
      <c r="AI65" s="191">
        <f ca="1">AH65+(COUNTIF(B65:AF65,"КД")+SUMIFS(Распред!$AH$4:$AH$300,Распред!$F$4:$F$300,A65,Распред!$B$4:$B$300,"февраль"))*4</f>
        <v>0</v>
      </c>
      <c r="AJ65" s="191">
        <f t="shared" ca="1" si="3"/>
        <v>0</v>
      </c>
      <c r="AK65" s="191">
        <f t="shared" ca="1" si="4"/>
        <v>0</v>
      </c>
      <c r="AL65" s="191">
        <f>SUMIFS(Распред!$K$4:$K$300,Распред!$B$4:$B$300,"февраль",Распред!$J$4:$J$300,A65)+SUMIFS(Распред!$M$4:$M$300,Распред!$B$4:$B$300,"февраль",Распред!$L$4:$L$300,A65)+SUMIFS(Распред!$O$4:$O$300,Распред!$B$4:$B$300,"февраль",Распред!$N$4:$N$300,A65)+SUMIFS(Распред!$Q$4:$Q$300,Распред!$B$4:$B$300,"февраль",Распред!$P$4:$P$300,A65)+SUMIFS(Распред!$S$4:$S$300,Распред!$B$4:$B$300,"февраль",Распред!$R$4:$R$300,A65)+SUMIFS(Распред!$U$4:$U$300,Распред!$B$4:$B$300,"февраль",Распред!$T$4:$T$300,A65)+SUMIFS(Распред!$W$4:$W$300,Распред!$B$4:$B$300,"февраль",Распред!$V$4:$V$300,A65)+SUMIFS(Распред!$Y$4:$Y$300,Распред!$B$4:$B$300,"февраль",Распред!$X$4:$X$300,A65)+SUMIFS(Распред!$AA$4:$AA$300,Распред!$B$4:$B$300,"февраль",Распред!$Z$4:$Z$300,A65)+SUMIFS(Распред!$AC$4:$AC$300,Распред!$B$4:$B$300,"февраль",Распред!$AB$4:$AB$300,A65)</f>
        <v>0</v>
      </c>
      <c r="AM65" s="191">
        <f t="shared" ca="1" si="5"/>
        <v>0</v>
      </c>
      <c r="AN65" s="191">
        <f t="shared" ca="1" si="9"/>
        <v>0</v>
      </c>
      <c r="AO65" s="191">
        <f t="shared" ca="1" si="6"/>
        <v>0</v>
      </c>
      <c r="AP65" s="191">
        <f>январь!AP65</f>
        <v>0</v>
      </c>
      <c r="AQ65" s="46">
        <f ca="1">IF(AM65&gt;24,AP65*30%,AP65*20%)</f>
        <v>0</v>
      </c>
      <c r="AR65" s="190"/>
      <c r="AS65" s="190">
        <f t="shared" ca="1" si="8"/>
        <v>0</v>
      </c>
      <c r="AT65" s="190"/>
      <c r="AU65" s="190"/>
      <c r="AV65" s="190"/>
      <c r="AW65" s="190"/>
      <c r="AX65" s="190"/>
      <c r="AY65" s="190"/>
      <c r="AZ65" s="186"/>
      <c r="BA65" s="186"/>
    </row>
    <row r="66" spans="1:53" s="12" customFormat="1" x14ac:dyDescent="0.25">
      <c r="A66" s="190">
        <f>База!B66</f>
        <v>0</v>
      </c>
      <c r="B66" s="191">
        <f ca="1">IF(COUNTIFS(Распис!$B$4:$B$300,$A66,Распис!$C$4:$C$300,"&lt;="&amp;B$1,Распис!$D$4:$D$300,"&gt;="&amp;B$1)&gt;0,SUMIFS(Распис!$I$4:$I$300,Распис!$B$4:$B$300,$A66,Распис!$C$4:$C$300,"&lt;="&amp;B$1,Распис!$D$4:$D$300,"&gt;="&amp;B$1),SUMIF(База!$B$3:$B$305,$A66,База!$I$3:$I$152))</f>
        <v>0</v>
      </c>
      <c r="C66" s="191">
        <f ca="1">IF(COUNTIFS(Распис!$B$4:$B$300,$A66,Распис!$C$4:$C$300,"&lt;="&amp;C$1,Распис!$D$4:$D$300,"&gt;="&amp;C$1)&gt;0,SUMIFS(Распис!$J$4:$J$300,Распис!$B$4:$B$300,$A66,Распис!$C$4:$C$300,"&lt;="&amp;C$1,Распис!$D$4:$D$300,"&gt;="&amp;C$1),SUMIF(База!$B$3:$B$305,$A66,База!$J$3:$J$152))</f>
        <v>0</v>
      </c>
      <c r="D66" s="191">
        <f ca="1">IF(COUNTIFS(Распис!$B$4:$B$300,$A66,Распис!$C$4:$C$300,"&lt;="&amp;D$1,Распис!$D$4:$D$300,"&gt;="&amp;D$1)&gt;0,SUMIFS(Распис!$K$4:$K$300,Распис!$B$4:$B$300,$A66,Распис!$C$4:$C$300,"&lt;="&amp;D$1,Распис!$D$4:$D$300,"&gt;="&amp;D$1),SUMIF(База!$B$3:$B$305,$A66,База!$K$3:$K$152))</f>
        <v>0</v>
      </c>
      <c r="E66" s="191" t="s">
        <v>23</v>
      </c>
      <c r="F66" s="191">
        <f ca="1">IF(COUNTIFS(Распис!$B$4:$B$300,$A66,Распис!$C$4:$C$300,"&lt;="&amp;F$1,Распис!$D$4:$D$300,"&gt;="&amp;F$1)&gt;0,SUMIFS(Распис!$F$4:$F$300,Распис!$B$4:$B$300,$A66,Распис!$C$4:$C$300,"&lt;="&amp;F$1,Распис!$D$4:$D$300,"&gt;="&amp;F$1),SUMIF(База!$B$3:$B$305,$A66,База!$F$3:$F$152))</f>
        <v>0</v>
      </c>
      <c r="G66" s="191">
        <f ca="1">IF(COUNTIFS(Распис!$B$4:$B$300,$A66,Распис!$C$4:$C$300,"&lt;="&amp;G$1,Распис!$D$4:$D$300,"&gt;="&amp;G$1)&gt;0,SUMIFS(Распис!$G$4:$G$300,Распис!$B$4:$B$300,$A66,Распис!$C$4:$C$300,"&lt;="&amp;G$1,Распис!$D$4:$D$300,"&gt;="&amp;G$1),SUMIF(База!$B$3:$B$305,$A66,База!$G$3:$G$152))</f>
        <v>0</v>
      </c>
      <c r="H66" s="191">
        <f ca="1">IF(COUNTIFS(Распис!$B$4:$B$300,$A66,Распис!$C$4:$C$300,"&lt;="&amp;H$1,Распис!$D$4:$D$300,"&gt;="&amp;H$1)&gt;0,SUMIFS(Распис!$H$4:$H$300,Распис!$B$4:$B$300,$A66,Распис!$C$4:$C$300,"&lt;="&amp;H$1,Распис!$D$4:$D$300,"&gt;="&amp;H$1),SUMIF(База!$B$3:$B$305,$A66,База!$H$3:$H$152))</f>
        <v>0</v>
      </c>
      <c r="I66" s="191">
        <f ca="1">IF(COUNTIFS(Распис!$B$4:$B$300,$A66,Распис!$C$4:$C$300,"&lt;="&amp;I$1,Распис!$D$4:$D$300,"&gt;="&amp;I$1)&gt;0,SUMIFS(Распис!$I$4:$I$300,Распис!$B$4:$B$300,$A66,Распис!$C$4:$C$300,"&lt;="&amp;I$1,Распис!$D$4:$D$300,"&gt;="&amp;I$1),SUMIF(База!$B$3:$B$305,$A66,База!$I$3:$I$152))</f>
        <v>0</v>
      </c>
      <c r="J66" s="191">
        <f ca="1">IF(COUNTIFS(Распис!$B$4:$B$300,$A66,Распис!$C$4:$C$300,"&lt;="&amp;J$1,Распис!$D$4:$D$300,"&gt;="&amp;J$1)&gt;0,SUMIFS(Распис!$J$4:$J$300,Распис!$B$4:$B$300,$A66,Распис!$C$4:$C$300,"&lt;="&amp;J$1,Распис!$D$4:$D$300,"&gt;="&amp;J$1),SUMIF(База!$B$3:$B$305,$A66,База!$J$3:$J$152))</f>
        <v>0</v>
      </c>
      <c r="K66" s="191">
        <f ca="1">IF(COUNTIFS(Распис!$B$4:$B$300,$A66,Распис!$C$4:$C$300,"&lt;="&amp;K$1,Распис!$D$4:$D$300,"&gt;="&amp;K$1)&gt;0,SUMIFS(Распис!$K$4:$K$300,Распис!$B$4:$B$300,$A66,Распис!$C$4:$C$300,"&lt;="&amp;K$1,Распис!$D$4:$D$300,"&gt;="&amp;K$1),SUMIF(База!$B$3:$B$305,$A66,База!$K$3:$K$152))</f>
        <v>0</v>
      </c>
      <c r="L66" s="191" t="s">
        <v>23</v>
      </c>
      <c r="M66" s="191">
        <f ca="1">IF(COUNTIFS(Распис!$B$4:$B$300,$A66,Распис!$C$4:$C$300,"&lt;="&amp;M$1,Распис!$D$4:$D$300,"&gt;="&amp;M$1)&gt;0,SUMIFS(Распис!$F$4:$F$300,Распис!$B$4:$B$300,$A66,Распис!$C$4:$C$300,"&lt;="&amp;M$1,Распис!$D$4:$D$300,"&gt;="&amp;M$1),SUMIF(База!$B$3:$B$305,$A66,База!$F$3:$F$152))</f>
        <v>0</v>
      </c>
      <c r="N66" s="191">
        <f ca="1">IF(COUNTIFS(Распис!$B$4:$B$300,$A66,Распис!$C$4:$C$300,"&lt;="&amp;N$1,Распис!$D$4:$D$300,"&gt;="&amp;N$1)&gt;0,SUMIFS(Распис!$G$4:$G$300,Распис!$B$4:$B$300,$A66,Распис!$C$4:$C$300,"&lt;="&amp;N$1,Распис!$D$4:$D$300,"&gt;="&amp;N$1),SUMIF(База!$B$3:$B$305,$A66,База!$G$3:$G$152))</f>
        <v>0</v>
      </c>
      <c r="O66" s="191">
        <f ca="1">IF(COUNTIFS(Распис!$B$4:$B$300,$A66,Распис!$C$4:$C$300,"&lt;="&amp;O$1,Распис!$D$4:$D$300,"&gt;="&amp;O$1)&gt;0,SUMIFS(Распис!$H$4:$H$300,Распис!$B$4:$B$300,$A66,Распис!$C$4:$C$300,"&lt;="&amp;O$1,Распис!$D$4:$D$300,"&gt;="&amp;O$1),SUMIF(База!$B$3:$B$305,$A66,База!$H$3:$H$152))</f>
        <v>0</v>
      </c>
      <c r="P66" s="191">
        <f ca="1">IF(COUNTIFS(Распис!$B$4:$B$300,$A66,Распис!$C$4:$C$300,"&lt;="&amp;P$1,Распис!$D$4:$D$300,"&gt;="&amp;P$1)&gt;0,SUMIFS(Распис!$I$4:$I$300,Распис!$B$4:$B$300,$A66,Распис!$C$4:$C$300,"&lt;="&amp;P$1,Распис!$D$4:$D$300,"&gt;="&amp;P$1),SUMIF(База!$B$3:$B$305,$A66,База!$I$3:$I$152))</f>
        <v>0</v>
      </c>
      <c r="Q66" s="191">
        <f ca="1">IF(COUNTIFS(Распис!$B$4:$B$300,$A66,Распис!$C$4:$C$300,"&lt;="&amp;Q$1,Распис!$D$4:$D$300,"&gt;="&amp;Q$1)&gt;0,SUMIFS(Распис!$J$4:$J$300,Распис!$B$4:$B$300,$A66,Распис!$C$4:$C$300,"&lt;="&amp;Q$1,Распис!$D$4:$D$300,"&gt;="&amp;Q$1),SUMIF(База!$B$3:$B$305,$A66,База!$J$3:$J$152))</f>
        <v>0</v>
      </c>
      <c r="R66" s="191">
        <f ca="1">IF(COUNTIFS(Распис!$B$4:$B$300,$A66,Распис!$C$4:$C$300,"&lt;="&amp;R$1,Распис!$D$4:$D$300,"&gt;="&amp;R$1)&gt;0,SUMIFS(Распис!$K$4:$K$300,Распис!$B$4:$B$300,$A66,Распис!$C$4:$C$300,"&lt;="&amp;R$1,Распис!$D$4:$D$300,"&gt;="&amp;R$1),SUMIF(База!$B$3:$B$305,$A66,База!$K$3:$K$152))</f>
        <v>0</v>
      </c>
      <c r="S66" s="191" t="s">
        <v>23</v>
      </c>
      <c r="T66" s="191">
        <f ca="1">IF(COUNTIFS(Распис!$B$4:$B$300,$A66,Распис!$C$4:$C$300,"&lt;="&amp;T$1,Распис!$D$4:$D$300,"&gt;="&amp;T$1)&gt;0,SUMIFS(Распис!$F$4:$F$300,Распис!$B$4:$B$300,$A66,Распис!$C$4:$C$300,"&lt;="&amp;T$1,Распис!$D$4:$D$300,"&gt;="&amp;T$1),SUMIF(База!$B$3:$B$305,$A66,База!$F$3:$F$152))</f>
        <v>0</v>
      </c>
      <c r="U66" s="191">
        <f ca="1">IF(COUNTIFS(Распис!$B$4:$B$300,$A66,Распис!$C$4:$C$300,"&lt;="&amp;U$1,Распис!$D$4:$D$300,"&gt;="&amp;U$1)&gt;0,SUMIFS(Распис!$G$4:$G$300,Распис!$B$4:$B$300,$A66,Распис!$C$4:$C$300,"&lt;="&amp;U$1,Распис!$D$4:$D$300,"&gt;="&amp;U$1),SUMIF(База!$B$3:$B$305,$A66,База!$G$3:$G$152))</f>
        <v>0</v>
      </c>
      <c r="V66" s="191">
        <f ca="1">IF(COUNTIFS(Распис!$B$4:$B$300,$A66,Распис!$C$4:$C$300,"&lt;="&amp;V$1,Распис!$D$4:$D$300,"&gt;="&amp;V$1)&gt;0,SUMIFS(Распис!$H$4:$H$300,Распис!$B$4:$B$300,$A66,Распис!$C$4:$C$300,"&lt;="&amp;V$1,Распис!$D$4:$D$300,"&gt;="&amp;V$1),SUMIF(База!$B$3:$B$305,$A66,База!$H$3:$H$152))</f>
        <v>0</v>
      </c>
      <c r="W66" s="191">
        <f ca="1">IF(COUNTIFS(Распис!$B$4:$B$300,$A66,Распис!$C$4:$C$300,"&lt;="&amp;W$1,Распис!$D$4:$D$300,"&gt;="&amp;W$1)&gt;0,SUMIFS(Распис!$I$4:$I$300,Распис!$B$4:$B$300,$A66,Распис!$C$4:$C$300,"&lt;="&amp;W$1,Распис!$D$4:$D$300,"&gt;="&amp;W$1),SUMIF(База!$B$3:$B$305,$A66,База!$I$3:$I$152))</f>
        <v>0</v>
      </c>
      <c r="X66" s="191">
        <f ca="1">IF(COUNTIFS(Распис!$B$4:$B$300,$A66,Распис!$C$4:$C$300,"&lt;="&amp;X$1,Распис!$D$4:$D$300,"&gt;="&amp;X$1)&gt;0,SUMIFS(Распис!$J$4:$J$300,Распис!$B$4:$B$300,$A66,Распис!$C$4:$C$300,"&lt;="&amp;X$1,Распис!$D$4:$D$300,"&gt;="&amp;X$1),SUMIF(База!$B$3:$B$305,$A66,База!$J$3:$J$152))</f>
        <v>0</v>
      </c>
      <c r="Y66" s="191">
        <f ca="1">IF(COUNTIFS(Распис!$B$4:$B$300,$A66,Распис!$C$4:$C$300,"&lt;="&amp;Y$1,Распис!$D$4:$D$300,"&gt;="&amp;Y$1)&gt;0,SUMIFS(Распис!$K$4:$K$300,Распис!$B$4:$B$300,$A66,Распис!$C$4:$C$300,"&lt;="&amp;Y$1,Распис!$D$4:$D$300,"&gt;="&amp;Y$1),SUMIF(База!$B$3:$B$305,$A66,База!$K$3:$K$152))</f>
        <v>0</v>
      </c>
      <c r="Z66" s="191" t="s">
        <v>23</v>
      </c>
      <c r="AA66" s="191">
        <f ca="1">IF(COUNTIFS(Распис!$B$4:$B$300,$A66,Распис!$C$4:$C$300,"&lt;="&amp;AA$1,Распис!$D$4:$D$300,"&gt;="&amp;AA$1)&gt;0,SUMIFS(Распис!$F$4:$F$300,Распис!$B$4:$B$300,$A66,Распис!$C$4:$C$300,"&lt;="&amp;AA$1,Распис!$D$4:$D$300,"&gt;="&amp;AA$1),SUMIF(База!$B$3:$B$305,$A66,База!$F$3:$F$152))</f>
        <v>0</v>
      </c>
      <c r="AB66" s="191">
        <f ca="1">IF(COUNTIFS(Распис!$B$4:$B$300,$A66,Распис!$C$4:$C$300,"&lt;="&amp;AB$1,Распис!$D$4:$D$300,"&gt;="&amp;AB$1)&gt;0,SUMIFS(Распис!$G$4:$G$300,Распис!$B$4:$B$300,$A66,Распис!$C$4:$C$300,"&lt;="&amp;AB$1,Распис!$D$4:$D$300,"&gt;="&amp;AB$1),SUMIF(База!$B$3:$B$305,$A66,База!$G$3:$G$152))</f>
        <v>0</v>
      </c>
      <c r="AC66" s="191">
        <f ca="1">IF(COUNTIFS(Распис!$B$4:$B$300,$A66,Распис!$C$4:$C$300,"&lt;="&amp;AC$1,Распис!$D$4:$D$300,"&gt;="&amp;AC$1)&gt;0,SUMIFS(Распис!$H$4:$H$300,Распис!$B$4:$B$300,$A66,Распис!$C$4:$C$300,"&lt;="&amp;AC$1,Распис!$D$4:$D$300,"&gt;="&amp;AC$1),SUMIF(База!$B$3:$B$305,$A66,База!$H$3:$H$152))</f>
        <v>0</v>
      </c>
      <c r="AD66" s="190"/>
      <c r="AE66" s="190"/>
      <c r="AF66" s="190"/>
      <c r="AG66" s="190">
        <f t="shared" ca="1" si="2"/>
        <v>0</v>
      </c>
      <c r="AH66" s="191">
        <f ca="1">AG66-SUMIFS(Распред!$G$4:$G$300,Распред!$B$4:$B$300,"февраль",Распред!$F$4:$F$300,A66)</f>
        <v>0</v>
      </c>
      <c r="AI66" s="191">
        <f ca="1">AH66+(COUNTIF(B66:AF66,"КД")+SUMIFS(Распред!$AH$4:$AH$300,Распред!$F$4:$F$300,A66,Распред!$B$4:$B$300,"февраль"))*4</f>
        <v>0</v>
      </c>
      <c r="AJ66" s="191">
        <f t="shared" ca="1" si="3"/>
        <v>0</v>
      </c>
      <c r="AK66" s="191">
        <f t="shared" ca="1" si="4"/>
        <v>0</v>
      </c>
      <c r="AL66" s="191">
        <f>SUMIFS(Распред!$K$4:$K$300,Распред!$B$4:$B$300,"февраль",Распред!$J$4:$J$300,A66)+SUMIFS(Распред!$M$4:$M$300,Распред!$B$4:$B$300,"февраль",Распред!$L$4:$L$300,A66)+SUMIFS(Распред!$O$4:$O$300,Распред!$B$4:$B$300,"февраль",Распред!$N$4:$N$300,A66)+SUMIFS(Распред!$Q$4:$Q$300,Распред!$B$4:$B$300,"февраль",Распред!$P$4:$P$300,A66)+SUMIFS(Распред!$S$4:$S$300,Распред!$B$4:$B$300,"февраль",Распред!$R$4:$R$300,A66)+SUMIFS(Распред!$U$4:$U$300,Распред!$B$4:$B$300,"февраль",Распред!$T$4:$T$300,A66)+SUMIFS(Распред!$W$4:$W$300,Распред!$B$4:$B$300,"февраль",Распред!$V$4:$V$300,A66)+SUMIFS(Распред!$Y$4:$Y$300,Распред!$B$4:$B$300,"февраль",Распред!$X$4:$X$300,A66)+SUMIFS(Распред!$AA$4:$AA$300,Распред!$B$4:$B$300,"февраль",Распред!$Z$4:$Z$300,A66)+SUMIFS(Распред!$AC$4:$AC$300,Распред!$B$4:$B$300,"февраль",Распред!$AB$4:$AB$300,A66)</f>
        <v>0</v>
      </c>
      <c r="AM66" s="191">
        <f t="shared" ca="1" si="5"/>
        <v>0</v>
      </c>
      <c r="AN66" s="191">
        <f t="shared" ca="1" si="9"/>
        <v>0</v>
      </c>
      <c r="AO66" s="191">
        <f t="shared" ca="1" si="6"/>
        <v>0</v>
      </c>
      <c r="AP66" s="191">
        <f>январь!AP66</f>
        <v>0</v>
      </c>
      <c r="AQ66" s="46">
        <f ca="1">IF(AM66&gt;24,AP66*30%,AP66*20%)</f>
        <v>0</v>
      </c>
      <c r="AR66" s="190"/>
      <c r="AS66" s="190">
        <f t="shared" ca="1" si="8"/>
        <v>0</v>
      </c>
      <c r="AT66" s="190" t="str">
        <f>январь!AT66</f>
        <v>Не признан 1 час недельной нагрузки по элективам</v>
      </c>
      <c r="AU66" s="190"/>
      <c r="AV66" s="190"/>
      <c r="AW66" s="190"/>
      <c r="AX66" s="190"/>
      <c r="AY66" s="190"/>
      <c r="AZ66" s="186"/>
      <c r="BA66" s="186"/>
    </row>
    <row r="67" spans="1:53" s="12" customFormat="1" x14ac:dyDescent="0.25">
      <c r="A67" s="190">
        <f>База!B67</f>
        <v>0</v>
      </c>
      <c r="B67" s="191">
        <f ca="1">IF(COUNTIFS(Распис!$B$4:$B$300,$A67,Распис!$C$4:$C$300,"&lt;="&amp;B$1,Распис!$D$4:$D$300,"&gt;="&amp;B$1)&gt;0,SUMIFS(Распис!$I$4:$I$300,Распис!$B$4:$B$300,$A67,Распис!$C$4:$C$300,"&lt;="&amp;B$1,Распис!$D$4:$D$300,"&gt;="&amp;B$1),SUMIF(База!$B$3:$B$305,$A67,База!$I$3:$I$152))</f>
        <v>0</v>
      </c>
      <c r="C67" s="191">
        <f ca="1">IF(COUNTIFS(Распис!$B$4:$B$300,$A67,Распис!$C$4:$C$300,"&lt;="&amp;C$1,Распис!$D$4:$D$300,"&gt;="&amp;C$1)&gt;0,SUMIFS(Распис!$J$4:$J$300,Распис!$B$4:$B$300,$A67,Распис!$C$4:$C$300,"&lt;="&amp;C$1,Распис!$D$4:$D$300,"&gt;="&amp;C$1),SUMIF(База!$B$3:$B$305,$A67,База!$J$3:$J$152))</f>
        <v>0</v>
      </c>
      <c r="D67" s="191">
        <f ca="1">IF(COUNTIFS(Распис!$B$4:$B$300,$A67,Распис!$C$4:$C$300,"&lt;="&amp;D$1,Распис!$D$4:$D$300,"&gt;="&amp;D$1)&gt;0,SUMIFS(Распис!$K$4:$K$300,Распис!$B$4:$B$300,$A67,Распис!$C$4:$C$300,"&lt;="&amp;D$1,Распис!$D$4:$D$300,"&gt;="&amp;D$1),SUMIF(База!$B$3:$B$305,$A67,База!$K$3:$K$152))</f>
        <v>0</v>
      </c>
      <c r="E67" s="191" t="s">
        <v>23</v>
      </c>
      <c r="F67" s="191">
        <f ca="1">IF(COUNTIFS(Распис!$B$4:$B$300,$A67,Распис!$C$4:$C$300,"&lt;="&amp;F$1,Распис!$D$4:$D$300,"&gt;="&amp;F$1)&gt;0,SUMIFS(Распис!$F$4:$F$300,Распис!$B$4:$B$300,$A67,Распис!$C$4:$C$300,"&lt;="&amp;F$1,Распис!$D$4:$D$300,"&gt;="&amp;F$1),SUMIF(База!$B$3:$B$305,$A67,База!$F$3:$F$152))</f>
        <v>0</v>
      </c>
      <c r="G67" s="191">
        <f ca="1">IF(COUNTIFS(Распис!$B$4:$B$300,$A67,Распис!$C$4:$C$300,"&lt;="&amp;G$1,Распис!$D$4:$D$300,"&gt;="&amp;G$1)&gt;0,SUMIFS(Распис!$G$4:$G$300,Распис!$B$4:$B$300,$A67,Распис!$C$4:$C$300,"&lt;="&amp;G$1,Распис!$D$4:$D$300,"&gt;="&amp;G$1),SUMIF(База!$B$3:$B$305,$A67,База!$G$3:$G$152))</f>
        <v>0</v>
      </c>
      <c r="H67" s="191">
        <f ca="1">IF(COUNTIFS(Распис!$B$4:$B$300,$A67,Распис!$C$4:$C$300,"&lt;="&amp;H$1,Распис!$D$4:$D$300,"&gt;="&amp;H$1)&gt;0,SUMIFS(Распис!$H$4:$H$300,Распис!$B$4:$B$300,$A67,Распис!$C$4:$C$300,"&lt;="&amp;H$1,Распис!$D$4:$D$300,"&gt;="&amp;H$1),SUMIF(База!$B$3:$B$305,$A67,База!$H$3:$H$152))</f>
        <v>0</v>
      </c>
      <c r="I67" s="191">
        <f ca="1">IF(COUNTIFS(Распис!$B$4:$B$300,$A67,Распис!$C$4:$C$300,"&lt;="&amp;I$1,Распис!$D$4:$D$300,"&gt;="&amp;I$1)&gt;0,SUMIFS(Распис!$I$4:$I$300,Распис!$B$4:$B$300,$A67,Распис!$C$4:$C$300,"&lt;="&amp;I$1,Распис!$D$4:$D$300,"&gt;="&amp;I$1),SUMIF(База!$B$3:$B$305,$A67,База!$I$3:$I$152))</f>
        <v>0</v>
      </c>
      <c r="J67" s="191">
        <f ca="1">IF(COUNTIFS(Распис!$B$4:$B$300,$A67,Распис!$C$4:$C$300,"&lt;="&amp;J$1,Распис!$D$4:$D$300,"&gt;="&amp;J$1)&gt;0,SUMIFS(Распис!$J$4:$J$300,Распис!$B$4:$B$300,$A67,Распис!$C$4:$C$300,"&lt;="&amp;J$1,Распис!$D$4:$D$300,"&gt;="&amp;J$1),SUMIF(База!$B$3:$B$305,$A67,База!$J$3:$J$152))</f>
        <v>0</v>
      </c>
      <c r="K67" s="191">
        <f ca="1">IF(COUNTIFS(Распис!$B$4:$B$300,$A67,Распис!$C$4:$C$300,"&lt;="&amp;K$1,Распис!$D$4:$D$300,"&gt;="&amp;K$1)&gt;0,SUMIFS(Распис!$K$4:$K$300,Распис!$B$4:$B$300,$A67,Распис!$C$4:$C$300,"&lt;="&amp;K$1,Распис!$D$4:$D$300,"&gt;="&amp;K$1),SUMIF(База!$B$3:$B$305,$A67,База!$K$3:$K$152))</f>
        <v>0</v>
      </c>
      <c r="L67" s="191" t="s">
        <v>23</v>
      </c>
      <c r="M67" s="191">
        <f ca="1">IF(COUNTIFS(Распис!$B$4:$B$300,$A67,Распис!$C$4:$C$300,"&lt;="&amp;M$1,Распис!$D$4:$D$300,"&gt;="&amp;M$1)&gt;0,SUMIFS(Распис!$F$4:$F$300,Распис!$B$4:$B$300,$A67,Распис!$C$4:$C$300,"&lt;="&amp;M$1,Распис!$D$4:$D$300,"&gt;="&amp;M$1),SUMIF(База!$B$3:$B$305,$A67,База!$F$3:$F$152))</f>
        <v>0</v>
      </c>
      <c r="N67" s="191">
        <f ca="1">IF(COUNTIFS(Распис!$B$4:$B$300,$A67,Распис!$C$4:$C$300,"&lt;="&amp;N$1,Распис!$D$4:$D$300,"&gt;="&amp;N$1)&gt;0,SUMIFS(Распис!$G$4:$G$300,Распис!$B$4:$B$300,$A67,Распис!$C$4:$C$300,"&lt;="&amp;N$1,Распис!$D$4:$D$300,"&gt;="&amp;N$1),SUMIF(База!$B$3:$B$305,$A67,База!$G$3:$G$152))</f>
        <v>0</v>
      </c>
      <c r="O67" s="191">
        <f ca="1">IF(COUNTIFS(Распис!$B$4:$B$300,$A67,Распис!$C$4:$C$300,"&lt;="&amp;O$1,Распис!$D$4:$D$300,"&gt;="&amp;O$1)&gt;0,SUMIFS(Распис!$H$4:$H$300,Распис!$B$4:$B$300,$A67,Распис!$C$4:$C$300,"&lt;="&amp;O$1,Распис!$D$4:$D$300,"&gt;="&amp;O$1),SUMIF(База!$B$3:$B$305,$A67,База!$H$3:$H$152))</f>
        <v>0</v>
      </c>
      <c r="P67" s="191">
        <f ca="1">IF(COUNTIFS(Распис!$B$4:$B$300,$A67,Распис!$C$4:$C$300,"&lt;="&amp;P$1,Распис!$D$4:$D$300,"&gt;="&amp;P$1)&gt;0,SUMIFS(Распис!$I$4:$I$300,Распис!$B$4:$B$300,$A67,Распис!$C$4:$C$300,"&lt;="&amp;P$1,Распис!$D$4:$D$300,"&gt;="&amp;P$1),SUMIF(База!$B$3:$B$305,$A67,База!$I$3:$I$152))</f>
        <v>0</v>
      </c>
      <c r="Q67" s="191">
        <f ca="1">IF(COUNTIFS(Распис!$B$4:$B$300,$A67,Распис!$C$4:$C$300,"&lt;="&amp;Q$1,Распис!$D$4:$D$300,"&gt;="&amp;Q$1)&gt;0,SUMIFS(Распис!$J$4:$J$300,Распис!$B$4:$B$300,$A67,Распис!$C$4:$C$300,"&lt;="&amp;Q$1,Распис!$D$4:$D$300,"&gt;="&amp;Q$1),SUMIF(База!$B$3:$B$305,$A67,База!$J$3:$J$152))</f>
        <v>0</v>
      </c>
      <c r="R67" s="191">
        <f ca="1">IF(COUNTIFS(Распис!$B$4:$B$300,$A67,Распис!$C$4:$C$300,"&lt;="&amp;R$1,Распис!$D$4:$D$300,"&gt;="&amp;R$1)&gt;0,SUMIFS(Распис!$K$4:$K$300,Распис!$B$4:$B$300,$A67,Распис!$C$4:$C$300,"&lt;="&amp;R$1,Распис!$D$4:$D$300,"&gt;="&amp;R$1),SUMIF(База!$B$3:$B$305,$A67,База!$K$3:$K$152))</f>
        <v>0</v>
      </c>
      <c r="S67" s="191" t="s">
        <v>23</v>
      </c>
      <c r="T67" s="191">
        <f ca="1">IF(COUNTIFS(Распис!$B$4:$B$300,$A67,Распис!$C$4:$C$300,"&lt;="&amp;T$1,Распис!$D$4:$D$300,"&gt;="&amp;T$1)&gt;0,SUMIFS(Распис!$F$4:$F$300,Распис!$B$4:$B$300,$A67,Распис!$C$4:$C$300,"&lt;="&amp;T$1,Распис!$D$4:$D$300,"&gt;="&amp;T$1),SUMIF(База!$B$3:$B$305,$A67,База!$F$3:$F$152))</f>
        <v>0</v>
      </c>
      <c r="U67" s="191">
        <f ca="1">IF(COUNTIFS(Распис!$B$4:$B$300,$A67,Распис!$C$4:$C$300,"&lt;="&amp;U$1,Распис!$D$4:$D$300,"&gt;="&amp;U$1)&gt;0,SUMIFS(Распис!$G$4:$G$300,Распис!$B$4:$B$300,$A67,Распис!$C$4:$C$300,"&lt;="&amp;U$1,Распис!$D$4:$D$300,"&gt;="&amp;U$1),SUMIF(База!$B$3:$B$305,$A67,База!$G$3:$G$152))</f>
        <v>0</v>
      </c>
      <c r="V67" s="191">
        <f ca="1">IF(COUNTIFS(Распис!$B$4:$B$300,$A67,Распис!$C$4:$C$300,"&lt;="&amp;V$1,Распис!$D$4:$D$300,"&gt;="&amp;V$1)&gt;0,SUMIFS(Распис!$H$4:$H$300,Распис!$B$4:$B$300,$A67,Распис!$C$4:$C$300,"&lt;="&amp;V$1,Распис!$D$4:$D$300,"&gt;="&amp;V$1),SUMIF(База!$B$3:$B$305,$A67,База!$H$3:$H$152))</f>
        <v>0</v>
      </c>
      <c r="W67" s="191">
        <f ca="1">IF(COUNTIFS(Распис!$B$4:$B$300,$A67,Распис!$C$4:$C$300,"&lt;="&amp;W$1,Распис!$D$4:$D$300,"&gt;="&amp;W$1)&gt;0,SUMIFS(Распис!$I$4:$I$300,Распис!$B$4:$B$300,$A67,Распис!$C$4:$C$300,"&lt;="&amp;W$1,Распис!$D$4:$D$300,"&gt;="&amp;W$1),SUMIF(База!$B$3:$B$305,$A67,База!$I$3:$I$152))</f>
        <v>0</v>
      </c>
      <c r="X67" s="191">
        <f ca="1">IF(COUNTIFS(Распис!$B$4:$B$300,$A67,Распис!$C$4:$C$300,"&lt;="&amp;X$1,Распис!$D$4:$D$300,"&gt;="&amp;X$1)&gt;0,SUMIFS(Распис!$J$4:$J$300,Распис!$B$4:$B$300,$A67,Распис!$C$4:$C$300,"&lt;="&amp;X$1,Распис!$D$4:$D$300,"&gt;="&amp;X$1),SUMIF(База!$B$3:$B$305,$A67,База!$J$3:$J$152))</f>
        <v>0</v>
      </c>
      <c r="Y67" s="191">
        <f ca="1">IF(COUNTIFS(Распис!$B$4:$B$300,$A67,Распис!$C$4:$C$300,"&lt;="&amp;Y$1,Распис!$D$4:$D$300,"&gt;="&amp;Y$1)&gt;0,SUMIFS(Распис!$K$4:$K$300,Распис!$B$4:$B$300,$A67,Распис!$C$4:$C$300,"&lt;="&amp;Y$1,Распис!$D$4:$D$300,"&gt;="&amp;Y$1),SUMIF(База!$B$3:$B$305,$A67,База!$K$3:$K$152))</f>
        <v>0</v>
      </c>
      <c r="Z67" s="191" t="s">
        <v>23</v>
      </c>
      <c r="AA67" s="191">
        <f ca="1">IF(COUNTIFS(Распис!$B$4:$B$300,$A67,Распис!$C$4:$C$300,"&lt;="&amp;AA$1,Распис!$D$4:$D$300,"&gt;="&amp;AA$1)&gt;0,SUMIFS(Распис!$F$4:$F$300,Распис!$B$4:$B$300,$A67,Распис!$C$4:$C$300,"&lt;="&amp;AA$1,Распис!$D$4:$D$300,"&gt;="&amp;AA$1),SUMIF(База!$B$3:$B$305,$A67,База!$F$3:$F$152))</f>
        <v>0</v>
      </c>
      <c r="AB67" s="191">
        <f ca="1">IF(COUNTIFS(Распис!$B$4:$B$300,$A67,Распис!$C$4:$C$300,"&lt;="&amp;AB$1,Распис!$D$4:$D$300,"&gt;="&amp;AB$1)&gt;0,SUMIFS(Распис!$G$4:$G$300,Распис!$B$4:$B$300,$A67,Распис!$C$4:$C$300,"&lt;="&amp;AB$1,Распис!$D$4:$D$300,"&gt;="&amp;AB$1),SUMIF(База!$B$3:$B$305,$A67,База!$G$3:$G$152))</f>
        <v>0</v>
      </c>
      <c r="AC67" s="191">
        <f ca="1">IF(COUNTIFS(Распис!$B$4:$B$300,$A67,Распис!$C$4:$C$300,"&lt;="&amp;AC$1,Распис!$D$4:$D$300,"&gt;="&amp;AC$1)&gt;0,SUMIFS(Распис!$H$4:$H$300,Распис!$B$4:$B$300,$A67,Распис!$C$4:$C$300,"&lt;="&amp;AC$1,Распис!$D$4:$D$300,"&gt;="&amp;AC$1),SUMIF(База!$B$3:$B$305,$A67,База!$H$3:$H$152))</f>
        <v>0</v>
      </c>
      <c r="AD67" s="190"/>
      <c r="AE67" s="190"/>
      <c r="AF67" s="190"/>
      <c r="AG67" s="190">
        <f t="shared" ca="1" si="2"/>
        <v>0</v>
      </c>
      <c r="AH67" s="191">
        <f ca="1">AG67-SUMIFS(Распред!$G$4:$G$300,Распред!$B$4:$B$300,"февраль",Распред!$F$4:$F$300,A67)</f>
        <v>0</v>
      </c>
      <c r="AI67" s="191">
        <f ca="1">AH67+(COUNTIF(B67:AF67,"КД")+SUMIFS(Распред!$AH$4:$AH$300,Распред!$F$4:$F$300,A67,Распред!$B$4:$B$300,"февраль"))*4</f>
        <v>0</v>
      </c>
      <c r="AJ67" s="191">
        <f t="shared" ca="1" si="3"/>
        <v>0</v>
      </c>
      <c r="AK67" s="191">
        <f t="shared" ca="1" si="4"/>
        <v>0</v>
      </c>
      <c r="AL67" s="191">
        <f>SUMIFS(Распред!$K$4:$K$300,Распред!$B$4:$B$300,"февраль",Распред!$J$4:$J$300,A67)+SUMIFS(Распред!$M$4:$M$300,Распред!$B$4:$B$300,"февраль",Распред!$L$4:$L$300,A67)+SUMIFS(Распред!$O$4:$O$300,Распред!$B$4:$B$300,"февраль",Распред!$N$4:$N$300,A67)+SUMIFS(Распред!$Q$4:$Q$300,Распред!$B$4:$B$300,"февраль",Распред!$P$4:$P$300,A67)+SUMIFS(Распред!$S$4:$S$300,Распред!$B$4:$B$300,"февраль",Распред!$R$4:$R$300,A67)+SUMIFS(Распред!$U$4:$U$300,Распред!$B$4:$B$300,"февраль",Распред!$T$4:$T$300,A67)+SUMIFS(Распред!$W$4:$W$300,Распред!$B$4:$B$300,"февраль",Распред!$V$4:$V$300,A67)+SUMIFS(Распред!$Y$4:$Y$300,Распред!$B$4:$B$300,"февраль",Распред!$X$4:$X$300,A67)+SUMIFS(Распред!$AA$4:$AA$300,Распред!$B$4:$B$300,"февраль",Распред!$Z$4:$Z$300,A67)+SUMIFS(Распред!$AC$4:$AC$300,Распред!$B$4:$B$300,"февраль",Распред!$AB$4:$AB$300,A67)</f>
        <v>0</v>
      </c>
      <c r="AM67" s="191">
        <f t="shared" ca="1" si="5"/>
        <v>0</v>
      </c>
      <c r="AN67" s="191">
        <f t="shared" ca="1" si="9"/>
        <v>0</v>
      </c>
      <c r="AO67" s="191">
        <f t="shared" ca="1" si="6"/>
        <v>0</v>
      </c>
      <c r="AP67" s="191">
        <f>январь!AP67</f>
        <v>0</v>
      </c>
      <c r="AQ67" s="46">
        <f ca="1">IF(AM67&gt;24,AP67*30%,AP67*20%)</f>
        <v>0</v>
      </c>
      <c r="AR67" s="190"/>
      <c r="AS67" s="190">
        <f t="shared" ca="1" si="8"/>
        <v>0</v>
      </c>
      <c r="AT67" s="190" t="str">
        <f>январь!AT67</f>
        <v>Не признаны 3 часа недельной нагрузки по элективам</v>
      </c>
      <c r="AU67" s="190"/>
      <c r="AV67" s="190"/>
      <c r="AW67" s="190"/>
      <c r="AX67" s="190"/>
      <c r="AY67" s="190"/>
      <c r="AZ67" s="186"/>
      <c r="BA67" s="186"/>
    </row>
    <row r="68" spans="1:53" x14ac:dyDescent="0.25">
      <c r="A68" s="47">
        <f>База!B68</f>
        <v>0</v>
      </c>
      <c r="B68" s="46">
        <f ca="1">IF(COUNTIFS(Распис!$B$4:$B$300,$A68,Распис!$C$4:$C$300,"&lt;="&amp;B$1,Распис!$D$4:$D$300,"&gt;="&amp;B$1)&gt;0,SUMIFS(Распис!$I$4:$I$300,Распис!$B$4:$B$300,$A68,Распис!$C$4:$C$300,"&lt;="&amp;B$1,Распис!$D$4:$D$300,"&gt;="&amp;B$1),SUMIF(База!$B$3:$B$305,$A68,База!$I$3:$I$152))</f>
        <v>0</v>
      </c>
      <c r="C68" s="46">
        <f ca="1">IF(COUNTIFS(Распис!$B$4:$B$300,$A68,Распис!$C$4:$C$300,"&lt;="&amp;C$1,Распис!$D$4:$D$300,"&gt;="&amp;C$1)&gt;0,SUMIFS(Распис!$J$4:$J$300,Распис!$B$4:$B$300,$A68,Распис!$C$4:$C$300,"&lt;="&amp;C$1,Распис!$D$4:$D$300,"&gt;="&amp;C$1),SUMIF(База!$B$3:$B$305,$A68,База!$J$3:$J$152))</f>
        <v>0</v>
      </c>
      <c r="D68" s="46">
        <f ca="1">IF(COUNTIFS(Распис!$B$4:$B$300,$A68,Распис!$C$4:$C$300,"&lt;="&amp;D$1,Распис!$D$4:$D$300,"&gt;="&amp;D$1)&gt;0,SUMIFS(Распис!$K$4:$K$300,Распис!$B$4:$B$300,$A68,Распис!$C$4:$C$300,"&lt;="&amp;D$1,Распис!$D$4:$D$300,"&gt;="&amp;D$1),SUMIF(База!$B$3:$B$305,$A68,База!$K$3:$K$152))</f>
        <v>0</v>
      </c>
      <c r="E68" s="46" t="s">
        <v>23</v>
      </c>
      <c r="F68" s="46">
        <f ca="1">IF(COUNTIFS(Распис!$B$4:$B$300,$A68,Распис!$C$4:$C$300,"&lt;="&amp;F$1,Распис!$D$4:$D$300,"&gt;="&amp;F$1)&gt;0,SUMIFS(Распис!$F$4:$F$300,Распис!$B$4:$B$300,$A68,Распис!$C$4:$C$300,"&lt;="&amp;F$1,Распис!$D$4:$D$300,"&gt;="&amp;F$1),SUMIF(База!$B$3:$B$305,$A68,База!$F$3:$F$152))</f>
        <v>0</v>
      </c>
      <c r="G68" s="46">
        <f ca="1">IF(COUNTIFS(Распис!$B$4:$B$300,$A68,Распис!$C$4:$C$300,"&lt;="&amp;G$1,Распис!$D$4:$D$300,"&gt;="&amp;G$1)&gt;0,SUMIFS(Распис!$G$4:$G$300,Распис!$B$4:$B$300,$A68,Распис!$C$4:$C$300,"&lt;="&amp;G$1,Распис!$D$4:$D$300,"&gt;="&amp;G$1),SUMIF(База!$B$3:$B$305,$A68,База!$G$3:$G$152))</f>
        <v>0</v>
      </c>
      <c r="H68" s="46">
        <f ca="1">IF(COUNTIFS(Распис!$B$4:$B$300,$A68,Распис!$C$4:$C$300,"&lt;="&amp;H$1,Распис!$D$4:$D$300,"&gt;="&amp;H$1)&gt;0,SUMIFS(Распис!$H$4:$H$300,Распис!$B$4:$B$300,$A68,Распис!$C$4:$C$300,"&lt;="&amp;H$1,Распис!$D$4:$D$300,"&gt;="&amp;H$1),SUMIF(База!$B$3:$B$305,$A68,База!$H$3:$H$152))</f>
        <v>0</v>
      </c>
      <c r="I68" s="46">
        <f ca="1">IF(COUNTIFS(Распис!$B$4:$B$300,$A68,Распис!$C$4:$C$300,"&lt;="&amp;I$1,Распис!$D$4:$D$300,"&gt;="&amp;I$1)&gt;0,SUMIFS(Распис!$I$4:$I$300,Распис!$B$4:$B$300,$A68,Распис!$C$4:$C$300,"&lt;="&amp;I$1,Распис!$D$4:$D$300,"&gt;="&amp;I$1),SUMIF(База!$B$3:$B$305,$A68,База!$I$3:$I$152))</f>
        <v>0</v>
      </c>
      <c r="J68" s="46">
        <f ca="1">IF(COUNTIFS(Распис!$B$4:$B$300,$A68,Распис!$C$4:$C$300,"&lt;="&amp;J$1,Распис!$D$4:$D$300,"&gt;="&amp;J$1)&gt;0,SUMIFS(Распис!$J$4:$J$300,Распис!$B$4:$B$300,$A68,Распис!$C$4:$C$300,"&lt;="&amp;J$1,Распис!$D$4:$D$300,"&gt;="&amp;J$1),SUMIF(База!$B$3:$B$305,$A68,База!$J$3:$J$152))</f>
        <v>0</v>
      </c>
      <c r="K68" s="46">
        <f ca="1">IF(COUNTIFS(Распис!$B$4:$B$300,$A68,Распис!$C$4:$C$300,"&lt;="&amp;K$1,Распис!$D$4:$D$300,"&gt;="&amp;K$1)&gt;0,SUMIFS(Распис!$K$4:$K$300,Распис!$B$4:$B$300,$A68,Распис!$C$4:$C$300,"&lt;="&amp;K$1,Распис!$D$4:$D$300,"&gt;="&amp;K$1),SUMIF(База!$B$3:$B$305,$A68,База!$K$3:$K$152))</f>
        <v>0</v>
      </c>
      <c r="L68" s="46" t="s">
        <v>23</v>
      </c>
      <c r="M68" s="46">
        <f ca="1">IF(COUNTIFS(Распис!$B$4:$B$300,$A68,Распис!$C$4:$C$300,"&lt;="&amp;M$1,Распис!$D$4:$D$300,"&gt;="&amp;M$1)&gt;0,SUMIFS(Распис!$F$4:$F$300,Распис!$B$4:$B$300,$A68,Распис!$C$4:$C$300,"&lt;="&amp;M$1,Распис!$D$4:$D$300,"&gt;="&amp;M$1),SUMIF(База!$B$3:$B$305,$A68,База!$F$3:$F$152))</f>
        <v>0</v>
      </c>
      <c r="N68" s="46">
        <f ca="1">IF(COUNTIFS(Распис!$B$4:$B$300,$A68,Распис!$C$4:$C$300,"&lt;="&amp;N$1,Распис!$D$4:$D$300,"&gt;="&amp;N$1)&gt;0,SUMIFS(Распис!$G$4:$G$300,Распис!$B$4:$B$300,$A68,Распис!$C$4:$C$300,"&lt;="&amp;N$1,Распис!$D$4:$D$300,"&gt;="&amp;N$1),SUMIF(База!$B$3:$B$305,$A68,База!$G$3:$G$152))</f>
        <v>0</v>
      </c>
      <c r="O68" s="46">
        <f ca="1">IF(COUNTIFS(Распис!$B$4:$B$300,$A68,Распис!$C$4:$C$300,"&lt;="&amp;O$1,Распис!$D$4:$D$300,"&gt;="&amp;O$1)&gt;0,SUMIFS(Распис!$H$4:$H$300,Распис!$B$4:$B$300,$A68,Распис!$C$4:$C$300,"&lt;="&amp;O$1,Распис!$D$4:$D$300,"&gt;="&amp;O$1),SUMIF(База!$B$3:$B$305,$A68,База!$H$3:$H$152))</f>
        <v>0</v>
      </c>
      <c r="P68" s="46">
        <f ca="1">IF(COUNTIFS(Распис!$B$4:$B$300,$A68,Распис!$C$4:$C$300,"&lt;="&amp;P$1,Распис!$D$4:$D$300,"&gt;="&amp;P$1)&gt;0,SUMIFS(Распис!$I$4:$I$300,Распис!$B$4:$B$300,$A68,Распис!$C$4:$C$300,"&lt;="&amp;P$1,Распис!$D$4:$D$300,"&gt;="&amp;P$1),SUMIF(База!$B$3:$B$305,$A68,База!$I$3:$I$152))</f>
        <v>0</v>
      </c>
      <c r="Q68" s="46">
        <f ca="1">IF(COUNTIFS(Распис!$B$4:$B$300,$A68,Распис!$C$4:$C$300,"&lt;="&amp;Q$1,Распис!$D$4:$D$300,"&gt;="&amp;Q$1)&gt;0,SUMIFS(Распис!$J$4:$J$300,Распис!$B$4:$B$300,$A68,Распис!$C$4:$C$300,"&lt;="&amp;Q$1,Распис!$D$4:$D$300,"&gt;="&amp;Q$1),SUMIF(База!$B$3:$B$305,$A68,База!$J$3:$J$152))</f>
        <v>0</v>
      </c>
      <c r="R68" s="46">
        <f ca="1">IF(COUNTIFS(Распис!$B$4:$B$300,$A68,Распис!$C$4:$C$300,"&lt;="&amp;R$1,Распис!$D$4:$D$300,"&gt;="&amp;R$1)&gt;0,SUMIFS(Распис!$K$4:$K$300,Распис!$B$4:$B$300,$A68,Распис!$C$4:$C$300,"&lt;="&amp;R$1,Распис!$D$4:$D$300,"&gt;="&amp;R$1),SUMIF(База!$B$3:$B$305,$A68,База!$K$3:$K$152))</f>
        <v>0</v>
      </c>
      <c r="S68" s="46" t="s">
        <v>23</v>
      </c>
      <c r="T68" s="46">
        <f ca="1">IF(COUNTIFS(Распис!$B$4:$B$300,$A68,Распис!$C$4:$C$300,"&lt;="&amp;T$1,Распис!$D$4:$D$300,"&gt;="&amp;T$1)&gt;0,SUMIFS(Распис!$F$4:$F$300,Распис!$B$4:$B$300,$A68,Распис!$C$4:$C$300,"&lt;="&amp;T$1,Распис!$D$4:$D$300,"&gt;="&amp;T$1),SUMIF(База!$B$3:$B$305,$A68,База!$F$3:$F$152))</f>
        <v>0</v>
      </c>
      <c r="U68" s="46">
        <f ca="1">IF(COUNTIFS(Распис!$B$4:$B$300,$A68,Распис!$C$4:$C$300,"&lt;="&amp;U$1,Распис!$D$4:$D$300,"&gt;="&amp;U$1)&gt;0,SUMIFS(Распис!$G$4:$G$300,Распис!$B$4:$B$300,$A68,Распис!$C$4:$C$300,"&lt;="&amp;U$1,Распис!$D$4:$D$300,"&gt;="&amp;U$1),SUMIF(База!$B$3:$B$305,$A68,База!$G$3:$G$152))</f>
        <v>0</v>
      </c>
      <c r="V68" s="46">
        <f ca="1">IF(COUNTIFS(Распис!$B$4:$B$300,$A68,Распис!$C$4:$C$300,"&lt;="&amp;V$1,Распис!$D$4:$D$300,"&gt;="&amp;V$1)&gt;0,SUMIFS(Распис!$H$4:$H$300,Распис!$B$4:$B$300,$A68,Распис!$C$4:$C$300,"&lt;="&amp;V$1,Распис!$D$4:$D$300,"&gt;="&amp;V$1),SUMIF(База!$B$3:$B$305,$A68,База!$H$3:$H$152))</f>
        <v>0</v>
      </c>
      <c r="W68" s="46">
        <f ca="1">IF(COUNTIFS(Распис!$B$4:$B$300,$A68,Распис!$C$4:$C$300,"&lt;="&amp;W$1,Распис!$D$4:$D$300,"&gt;="&amp;W$1)&gt;0,SUMIFS(Распис!$I$4:$I$300,Распис!$B$4:$B$300,$A68,Распис!$C$4:$C$300,"&lt;="&amp;W$1,Распис!$D$4:$D$300,"&gt;="&amp;W$1),SUMIF(База!$B$3:$B$305,$A68,База!$I$3:$I$152))</f>
        <v>0</v>
      </c>
      <c r="X68" s="46">
        <f ca="1">IF(COUNTIFS(Распис!$B$4:$B$300,$A68,Распис!$C$4:$C$300,"&lt;="&amp;X$1,Распис!$D$4:$D$300,"&gt;="&amp;X$1)&gt;0,SUMIFS(Распис!$J$4:$J$300,Распис!$B$4:$B$300,$A68,Распис!$C$4:$C$300,"&lt;="&amp;X$1,Распис!$D$4:$D$300,"&gt;="&amp;X$1),SUMIF(База!$B$3:$B$305,$A68,База!$J$3:$J$152))</f>
        <v>0</v>
      </c>
      <c r="Y68" s="46">
        <f ca="1">IF(COUNTIFS(Распис!$B$4:$B$300,$A68,Распис!$C$4:$C$300,"&lt;="&amp;Y$1,Распис!$D$4:$D$300,"&gt;="&amp;Y$1)&gt;0,SUMIFS(Распис!$K$4:$K$300,Распис!$B$4:$B$300,$A68,Распис!$C$4:$C$300,"&lt;="&amp;Y$1,Распис!$D$4:$D$300,"&gt;="&amp;Y$1),SUMIF(База!$B$3:$B$305,$A68,База!$K$3:$K$152))</f>
        <v>0</v>
      </c>
      <c r="Z68" s="46" t="s">
        <v>23</v>
      </c>
      <c r="AA68" s="46">
        <f ca="1">IF(COUNTIFS(Распис!$B$4:$B$300,$A68,Распис!$C$4:$C$300,"&lt;="&amp;AA$1,Распис!$D$4:$D$300,"&gt;="&amp;AA$1)&gt;0,SUMIFS(Распис!$F$4:$F$300,Распис!$B$4:$B$300,$A68,Распис!$C$4:$C$300,"&lt;="&amp;AA$1,Распис!$D$4:$D$300,"&gt;="&amp;AA$1),SUMIF(База!$B$3:$B$305,$A68,База!$F$3:$F$152))</f>
        <v>0</v>
      </c>
      <c r="AB68" s="46">
        <f ca="1">IF(COUNTIFS(Распис!$B$4:$B$300,$A68,Распис!$C$4:$C$300,"&lt;="&amp;AB$1,Распис!$D$4:$D$300,"&gt;="&amp;AB$1)&gt;0,SUMIFS(Распис!$G$4:$G$300,Распис!$B$4:$B$300,$A68,Распис!$C$4:$C$300,"&lt;="&amp;AB$1,Распис!$D$4:$D$300,"&gt;="&amp;AB$1),SUMIF(База!$B$3:$B$305,$A68,База!$G$3:$G$152))</f>
        <v>0</v>
      </c>
      <c r="AC68" s="46">
        <f ca="1">IF(COUNTIFS(Распис!$B$4:$B$300,$A68,Распис!$C$4:$C$300,"&lt;="&amp;AC$1,Распис!$D$4:$D$300,"&gt;="&amp;AC$1)&gt;0,SUMIFS(Распис!$H$4:$H$300,Распис!$B$4:$B$300,$A68,Распис!$C$4:$C$300,"&lt;="&amp;AC$1,Распис!$D$4:$D$300,"&gt;="&amp;AC$1),SUMIF(База!$B$3:$B$305,$A68,База!$H$3:$H$152))</f>
        <v>0</v>
      </c>
      <c r="AD68" s="47"/>
      <c r="AE68" s="47"/>
      <c r="AF68" s="47"/>
      <c r="AG68" s="47">
        <f t="shared" ref="AG68:AG131" ca="1" si="10">SUM(B68:AF68)</f>
        <v>0</v>
      </c>
      <c r="AH68" s="46">
        <f ca="1">AG68-SUMIFS(Распред!$G$4:$G$300,Распред!$B$4:$B$300,"февраль",Распред!$F$4:$F$300,A68)</f>
        <v>0</v>
      </c>
      <c r="AI68" s="46">
        <f ca="1">AH68+(COUNTIF(B68:AF68,"КД")+SUMIFS(Распред!$AH$4:$AH$300,Распред!$F$4:$F$300,A68,Распред!$B$4:$B$300,"февраль"))*4</f>
        <v>0</v>
      </c>
      <c r="AJ68" s="46">
        <f t="shared" ref="AJ68:AJ131" ca="1" si="11">MAX(0,AI68-COUNTIFS(B68:AC68,"&lt;&gt;П",B68:AC68,"&lt;&gt;В",B68:AC68,"&lt;&gt;Н")*4)</f>
        <v>0</v>
      </c>
      <c r="AK68" s="46">
        <f t="shared" ref="AK68:AK131" ca="1" si="12">AH68-AJ68</f>
        <v>0</v>
      </c>
      <c r="AL68" s="46">
        <f>SUMIFS(Распред!$K$4:$K$300,Распред!$B$4:$B$300,"февраль",Распред!$J$4:$J$300,A68)+SUMIFS(Распред!$M$4:$M$300,Распред!$B$4:$B$300,"февраль",Распред!$L$4:$L$300,A68)+SUMIFS(Распред!$O$4:$O$300,Распред!$B$4:$B$300,"февраль",Распред!$N$4:$N$300,A68)+SUMIFS(Распред!$Q$4:$Q$300,Распред!$B$4:$B$300,"февраль",Распред!$P$4:$P$300,A68)+SUMIFS(Распред!$S$4:$S$300,Распред!$B$4:$B$300,"февраль",Распред!$R$4:$R$300,A68)+SUMIFS(Распред!$U$4:$U$300,Распред!$B$4:$B$300,"февраль",Распред!$T$4:$T$300,A68)+SUMIFS(Распред!$W$4:$W$300,Распред!$B$4:$B$300,"февраль",Распред!$V$4:$V$300,A68)+SUMIFS(Распред!$Y$4:$Y$300,Распред!$B$4:$B$300,"февраль",Распред!$X$4:$X$300,A68)+SUMIFS(Распред!$AA$4:$AA$300,Распред!$B$4:$B$300,"февраль",Распред!$Z$4:$Z$300,A68)+SUMIFS(Распред!$AC$4:$AC$300,Распред!$B$4:$B$300,"февраль",Распред!$AB$4:$AB$300,A68)</f>
        <v>0</v>
      </c>
      <c r="AM68" s="46">
        <f t="shared" ref="AM68:AM131" ca="1" si="13">AJ68+AK68+AL68</f>
        <v>0</v>
      </c>
      <c r="AN68" s="46">
        <f t="shared" ref="AN68:AN131" ca="1" si="14">MAX(MIN(AI68-AJ68,96)+AL68+AJ68-96,0)</f>
        <v>0</v>
      </c>
      <c r="AO68" s="46">
        <f t="shared" ref="AO68:AO131" ca="1" si="15">ROUND(AN68/72*60,0)</f>
        <v>0</v>
      </c>
      <c r="AP68" s="46">
        <f>январь!AP68</f>
        <v>0</v>
      </c>
      <c r="AQ68" s="46">
        <f t="shared" ref="AQ68:AQ131" ca="1" si="16">ROUND(AO68%*AP68,0)</f>
        <v>0</v>
      </c>
      <c r="AR68" s="47"/>
      <c r="AS68" s="47">
        <f t="shared" ref="AS68:AS131" ca="1" si="17">AQ68-AR68</f>
        <v>0</v>
      </c>
      <c r="AT68" s="47"/>
      <c r="AU68" s="47"/>
      <c r="AV68" s="47"/>
      <c r="AW68" s="47"/>
      <c r="AX68" s="47"/>
      <c r="AY68" s="47"/>
      <c r="AZ68" s="184"/>
      <c r="BA68" s="184"/>
    </row>
    <row r="69" spans="1:53" x14ac:dyDescent="0.25">
      <c r="A69" s="47">
        <f>База!B69</f>
        <v>0</v>
      </c>
      <c r="B69" s="46">
        <f ca="1">IF(COUNTIFS(Распис!$B$4:$B$300,$A69,Распис!$C$4:$C$300,"&lt;="&amp;B$1,Распис!$D$4:$D$300,"&gt;="&amp;B$1)&gt;0,SUMIFS(Распис!$I$4:$I$300,Распис!$B$4:$B$300,$A69,Распис!$C$4:$C$300,"&lt;="&amp;B$1,Распис!$D$4:$D$300,"&gt;="&amp;B$1),SUMIF(База!$B$3:$B$305,$A69,База!$I$3:$I$152))</f>
        <v>0</v>
      </c>
      <c r="C69" s="46">
        <f ca="1">IF(COUNTIFS(Распис!$B$4:$B$300,$A69,Распис!$C$4:$C$300,"&lt;="&amp;C$1,Распис!$D$4:$D$300,"&gt;="&amp;C$1)&gt;0,SUMIFS(Распис!$J$4:$J$300,Распис!$B$4:$B$300,$A69,Распис!$C$4:$C$300,"&lt;="&amp;C$1,Распис!$D$4:$D$300,"&gt;="&amp;C$1),SUMIF(База!$B$3:$B$305,$A69,База!$J$3:$J$152))</f>
        <v>0</v>
      </c>
      <c r="D69" s="46">
        <f ca="1">IF(COUNTIFS(Распис!$B$4:$B$300,$A69,Распис!$C$4:$C$300,"&lt;="&amp;D$1,Распис!$D$4:$D$300,"&gt;="&amp;D$1)&gt;0,SUMIFS(Распис!$K$4:$K$300,Распис!$B$4:$B$300,$A69,Распис!$C$4:$C$300,"&lt;="&amp;D$1,Распис!$D$4:$D$300,"&gt;="&amp;D$1),SUMIF(База!$B$3:$B$305,$A69,База!$K$3:$K$152))</f>
        <v>0</v>
      </c>
      <c r="E69" s="46" t="s">
        <v>23</v>
      </c>
      <c r="F69" s="46">
        <f ca="1">IF(COUNTIFS(Распис!$B$4:$B$300,$A69,Распис!$C$4:$C$300,"&lt;="&amp;F$1,Распис!$D$4:$D$300,"&gt;="&amp;F$1)&gt;0,SUMIFS(Распис!$F$4:$F$300,Распис!$B$4:$B$300,$A69,Распис!$C$4:$C$300,"&lt;="&amp;F$1,Распис!$D$4:$D$300,"&gt;="&amp;F$1),SUMIF(База!$B$3:$B$305,$A69,База!$F$3:$F$152))</f>
        <v>0</v>
      </c>
      <c r="G69" s="46">
        <f ca="1">IF(COUNTIFS(Распис!$B$4:$B$300,$A69,Распис!$C$4:$C$300,"&lt;="&amp;G$1,Распис!$D$4:$D$300,"&gt;="&amp;G$1)&gt;0,SUMIFS(Распис!$G$4:$G$300,Распис!$B$4:$B$300,$A69,Распис!$C$4:$C$300,"&lt;="&amp;G$1,Распис!$D$4:$D$300,"&gt;="&amp;G$1),SUMIF(База!$B$3:$B$305,$A69,База!$G$3:$G$152))</f>
        <v>0</v>
      </c>
      <c r="H69" s="46">
        <f ca="1">IF(COUNTIFS(Распис!$B$4:$B$300,$A69,Распис!$C$4:$C$300,"&lt;="&amp;H$1,Распис!$D$4:$D$300,"&gt;="&amp;H$1)&gt;0,SUMIFS(Распис!$H$4:$H$300,Распис!$B$4:$B$300,$A69,Распис!$C$4:$C$300,"&lt;="&amp;H$1,Распис!$D$4:$D$300,"&gt;="&amp;H$1),SUMIF(База!$B$3:$B$305,$A69,База!$H$3:$H$152))</f>
        <v>0</v>
      </c>
      <c r="I69" s="46">
        <f ca="1">IF(COUNTIFS(Распис!$B$4:$B$300,$A69,Распис!$C$4:$C$300,"&lt;="&amp;I$1,Распис!$D$4:$D$300,"&gt;="&amp;I$1)&gt;0,SUMIFS(Распис!$I$4:$I$300,Распис!$B$4:$B$300,$A69,Распис!$C$4:$C$300,"&lt;="&amp;I$1,Распис!$D$4:$D$300,"&gt;="&amp;I$1),SUMIF(База!$B$3:$B$305,$A69,База!$I$3:$I$152))</f>
        <v>0</v>
      </c>
      <c r="J69" s="46">
        <f ca="1">IF(COUNTIFS(Распис!$B$4:$B$300,$A69,Распис!$C$4:$C$300,"&lt;="&amp;J$1,Распис!$D$4:$D$300,"&gt;="&amp;J$1)&gt;0,SUMIFS(Распис!$J$4:$J$300,Распис!$B$4:$B$300,$A69,Распис!$C$4:$C$300,"&lt;="&amp;J$1,Распис!$D$4:$D$300,"&gt;="&amp;J$1),SUMIF(База!$B$3:$B$305,$A69,База!$J$3:$J$152))</f>
        <v>0</v>
      </c>
      <c r="K69" s="46">
        <f ca="1">IF(COUNTIFS(Распис!$B$4:$B$300,$A69,Распис!$C$4:$C$300,"&lt;="&amp;K$1,Распис!$D$4:$D$300,"&gt;="&amp;K$1)&gt;0,SUMIFS(Распис!$K$4:$K$300,Распис!$B$4:$B$300,$A69,Распис!$C$4:$C$300,"&lt;="&amp;K$1,Распис!$D$4:$D$300,"&gt;="&amp;K$1),SUMIF(База!$B$3:$B$305,$A69,База!$K$3:$K$152))</f>
        <v>0</v>
      </c>
      <c r="L69" s="46" t="s">
        <v>23</v>
      </c>
      <c r="M69" s="46">
        <f ca="1">IF(COUNTIFS(Распис!$B$4:$B$300,$A69,Распис!$C$4:$C$300,"&lt;="&amp;M$1,Распис!$D$4:$D$300,"&gt;="&amp;M$1)&gt;0,SUMIFS(Распис!$F$4:$F$300,Распис!$B$4:$B$300,$A69,Распис!$C$4:$C$300,"&lt;="&amp;M$1,Распис!$D$4:$D$300,"&gt;="&amp;M$1),SUMIF(База!$B$3:$B$305,$A69,База!$F$3:$F$152))</f>
        <v>0</v>
      </c>
      <c r="N69" s="46">
        <f ca="1">IF(COUNTIFS(Распис!$B$4:$B$300,$A69,Распис!$C$4:$C$300,"&lt;="&amp;N$1,Распис!$D$4:$D$300,"&gt;="&amp;N$1)&gt;0,SUMIFS(Распис!$G$4:$G$300,Распис!$B$4:$B$300,$A69,Распис!$C$4:$C$300,"&lt;="&amp;N$1,Распис!$D$4:$D$300,"&gt;="&amp;N$1),SUMIF(База!$B$3:$B$305,$A69,База!$G$3:$G$152))</f>
        <v>0</v>
      </c>
      <c r="O69" s="46">
        <f ca="1">IF(COUNTIFS(Распис!$B$4:$B$300,$A69,Распис!$C$4:$C$300,"&lt;="&amp;O$1,Распис!$D$4:$D$300,"&gt;="&amp;O$1)&gt;0,SUMIFS(Распис!$H$4:$H$300,Распис!$B$4:$B$300,$A69,Распис!$C$4:$C$300,"&lt;="&amp;O$1,Распис!$D$4:$D$300,"&gt;="&amp;O$1),SUMIF(База!$B$3:$B$305,$A69,База!$H$3:$H$152))</f>
        <v>0</v>
      </c>
      <c r="P69" s="46">
        <f ca="1">IF(COUNTIFS(Распис!$B$4:$B$300,$A69,Распис!$C$4:$C$300,"&lt;="&amp;P$1,Распис!$D$4:$D$300,"&gt;="&amp;P$1)&gt;0,SUMIFS(Распис!$I$4:$I$300,Распис!$B$4:$B$300,$A69,Распис!$C$4:$C$300,"&lt;="&amp;P$1,Распис!$D$4:$D$300,"&gt;="&amp;P$1),SUMIF(База!$B$3:$B$305,$A69,База!$I$3:$I$152))</f>
        <v>0</v>
      </c>
      <c r="Q69" s="46">
        <f ca="1">IF(COUNTIFS(Распис!$B$4:$B$300,$A69,Распис!$C$4:$C$300,"&lt;="&amp;Q$1,Распис!$D$4:$D$300,"&gt;="&amp;Q$1)&gt;0,SUMIFS(Распис!$J$4:$J$300,Распис!$B$4:$B$300,$A69,Распис!$C$4:$C$300,"&lt;="&amp;Q$1,Распис!$D$4:$D$300,"&gt;="&amp;Q$1),SUMIF(База!$B$3:$B$305,$A69,База!$J$3:$J$152))</f>
        <v>0</v>
      </c>
      <c r="R69" s="46">
        <f ca="1">IF(COUNTIFS(Распис!$B$4:$B$300,$A69,Распис!$C$4:$C$300,"&lt;="&amp;R$1,Распис!$D$4:$D$300,"&gt;="&amp;R$1)&gt;0,SUMIFS(Распис!$K$4:$K$300,Распис!$B$4:$B$300,$A69,Распис!$C$4:$C$300,"&lt;="&amp;R$1,Распис!$D$4:$D$300,"&gt;="&amp;R$1),SUMIF(База!$B$3:$B$305,$A69,База!$K$3:$K$152))</f>
        <v>0</v>
      </c>
      <c r="S69" s="46" t="s">
        <v>23</v>
      </c>
      <c r="T69" s="46">
        <f ca="1">IF(COUNTIFS(Распис!$B$4:$B$300,$A69,Распис!$C$4:$C$300,"&lt;="&amp;T$1,Распис!$D$4:$D$300,"&gt;="&amp;T$1)&gt;0,SUMIFS(Распис!$F$4:$F$300,Распис!$B$4:$B$300,$A69,Распис!$C$4:$C$300,"&lt;="&amp;T$1,Распис!$D$4:$D$300,"&gt;="&amp;T$1),SUMIF(База!$B$3:$B$305,$A69,База!$F$3:$F$152))</f>
        <v>0</v>
      </c>
      <c r="U69" s="46">
        <f ca="1">IF(COUNTIFS(Распис!$B$4:$B$300,$A69,Распис!$C$4:$C$300,"&lt;="&amp;U$1,Распис!$D$4:$D$300,"&gt;="&amp;U$1)&gt;0,SUMIFS(Распис!$G$4:$G$300,Распис!$B$4:$B$300,$A69,Распис!$C$4:$C$300,"&lt;="&amp;U$1,Распис!$D$4:$D$300,"&gt;="&amp;U$1),SUMIF(База!$B$3:$B$305,$A69,База!$G$3:$G$152))</f>
        <v>0</v>
      </c>
      <c r="V69" s="46">
        <f ca="1">IF(COUNTIFS(Распис!$B$4:$B$300,$A69,Распис!$C$4:$C$300,"&lt;="&amp;V$1,Распис!$D$4:$D$300,"&gt;="&amp;V$1)&gt;0,SUMIFS(Распис!$H$4:$H$300,Распис!$B$4:$B$300,$A69,Распис!$C$4:$C$300,"&lt;="&amp;V$1,Распис!$D$4:$D$300,"&gt;="&amp;V$1),SUMIF(База!$B$3:$B$305,$A69,База!$H$3:$H$152))</f>
        <v>0</v>
      </c>
      <c r="W69" s="46">
        <f ca="1">IF(COUNTIFS(Распис!$B$4:$B$300,$A69,Распис!$C$4:$C$300,"&lt;="&amp;W$1,Распис!$D$4:$D$300,"&gt;="&amp;W$1)&gt;0,SUMIFS(Распис!$I$4:$I$300,Распис!$B$4:$B$300,$A69,Распис!$C$4:$C$300,"&lt;="&amp;W$1,Распис!$D$4:$D$300,"&gt;="&amp;W$1),SUMIF(База!$B$3:$B$305,$A69,База!$I$3:$I$152))</f>
        <v>0</v>
      </c>
      <c r="X69" s="46">
        <f ca="1">IF(COUNTIFS(Распис!$B$4:$B$300,$A69,Распис!$C$4:$C$300,"&lt;="&amp;X$1,Распис!$D$4:$D$300,"&gt;="&amp;X$1)&gt;0,SUMIFS(Распис!$J$4:$J$300,Распис!$B$4:$B$300,$A69,Распис!$C$4:$C$300,"&lt;="&amp;X$1,Распис!$D$4:$D$300,"&gt;="&amp;X$1),SUMIF(База!$B$3:$B$305,$A69,База!$J$3:$J$152))</f>
        <v>0</v>
      </c>
      <c r="Y69" s="46">
        <f ca="1">IF(COUNTIFS(Распис!$B$4:$B$300,$A69,Распис!$C$4:$C$300,"&lt;="&amp;Y$1,Распис!$D$4:$D$300,"&gt;="&amp;Y$1)&gt;0,SUMIFS(Распис!$K$4:$K$300,Распис!$B$4:$B$300,$A69,Распис!$C$4:$C$300,"&lt;="&amp;Y$1,Распис!$D$4:$D$300,"&gt;="&amp;Y$1),SUMIF(База!$B$3:$B$305,$A69,База!$K$3:$K$152))</f>
        <v>0</v>
      </c>
      <c r="Z69" s="46" t="s">
        <v>23</v>
      </c>
      <c r="AA69" s="46">
        <f ca="1">IF(COUNTIFS(Распис!$B$4:$B$300,$A69,Распис!$C$4:$C$300,"&lt;="&amp;AA$1,Распис!$D$4:$D$300,"&gt;="&amp;AA$1)&gt;0,SUMIFS(Распис!$F$4:$F$300,Распис!$B$4:$B$300,$A69,Распис!$C$4:$C$300,"&lt;="&amp;AA$1,Распис!$D$4:$D$300,"&gt;="&amp;AA$1),SUMIF(База!$B$3:$B$305,$A69,База!$F$3:$F$152))</f>
        <v>0</v>
      </c>
      <c r="AB69" s="46">
        <f ca="1">IF(COUNTIFS(Распис!$B$4:$B$300,$A69,Распис!$C$4:$C$300,"&lt;="&amp;AB$1,Распис!$D$4:$D$300,"&gt;="&amp;AB$1)&gt;0,SUMIFS(Распис!$G$4:$G$300,Распис!$B$4:$B$300,$A69,Распис!$C$4:$C$300,"&lt;="&amp;AB$1,Распис!$D$4:$D$300,"&gt;="&amp;AB$1),SUMIF(База!$B$3:$B$305,$A69,База!$G$3:$G$152))</f>
        <v>0</v>
      </c>
      <c r="AC69" s="46">
        <f ca="1">IF(COUNTIFS(Распис!$B$4:$B$300,$A69,Распис!$C$4:$C$300,"&lt;="&amp;AC$1,Распис!$D$4:$D$300,"&gt;="&amp;AC$1)&gt;0,SUMIFS(Распис!$H$4:$H$300,Распис!$B$4:$B$300,$A69,Распис!$C$4:$C$300,"&lt;="&amp;AC$1,Распис!$D$4:$D$300,"&gt;="&amp;AC$1),SUMIF(База!$B$3:$B$305,$A69,База!$H$3:$H$152))</f>
        <v>0</v>
      </c>
      <c r="AD69" s="47"/>
      <c r="AE69" s="47"/>
      <c r="AF69" s="47"/>
      <c r="AG69" s="47">
        <f t="shared" ca="1" si="10"/>
        <v>0</v>
      </c>
      <c r="AH69" s="46">
        <f ca="1">AG69-SUMIFS(Распред!$G$4:$G$300,Распред!$B$4:$B$300,"февраль",Распред!$F$4:$F$300,A69)</f>
        <v>0</v>
      </c>
      <c r="AI69" s="46">
        <f ca="1">AH69+(COUNTIF(B69:AF69,"КД")+SUMIFS(Распред!$AH$4:$AH$300,Распред!$F$4:$F$300,A69,Распред!$B$4:$B$300,"февраль"))*4</f>
        <v>0</v>
      </c>
      <c r="AJ69" s="46">
        <f t="shared" ca="1" si="11"/>
        <v>0</v>
      </c>
      <c r="AK69" s="46">
        <f t="shared" ca="1" si="12"/>
        <v>0</v>
      </c>
      <c r="AL69" s="46">
        <f>SUMIFS(Распред!$K$4:$K$300,Распред!$B$4:$B$300,"февраль",Распред!$J$4:$J$300,A69)+SUMIFS(Распред!$M$4:$M$300,Распред!$B$4:$B$300,"февраль",Распред!$L$4:$L$300,A69)+SUMIFS(Распред!$O$4:$O$300,Распред!$B$4:$B$300,"февраль",Распред!$N$4:$N$300,A69)+SUMIFS(Распред!$Q$4:$Q$300,Распред!$B$4:$B$300,"февраль",Распред!$P$4:$P$300,A69)+SUMIFS(Распред!$S$4:$S$300,Распред!$B$4:$B$300,"февраль",Распред!$R$4:$R$300,A69)+SUMIFS(Распред!$U$4:$U$300,Распред!$B$4:$B$300,"февраль",Распред!$T$4:$T$300,A69)+SUMIFS(Распред!$W$4:$W$300,Распред!$B$4:$B$300,"февраль",Распред!$V$4:$V$300,A69)+SUMIFS(Распред!$Y$4:$Y$300,Распред!$B$4:$B$300,"февраль",Распред!$X$4:$X$300,A69)+SUMIFS(Распред!$AA$4:$AA$300,Распред!$B$4:$B$300,"февраль",Распред!$Z$4:$Z$300,A69)+SUMIFS(Распред!$AC$4:$AC$300,Распред!$B$4:$B$300,"февраль",Распред!$AB$4:$AB$300,A69)</f>
        <v>0</v>
      </c>
      <c r="AM69" s="46">
        <f t="shared" ca="1" si="13"/>
        <v>0</v>
      </c>
      <c r="AN69" s="46">
        <f t="shared" ca="1" si="14"/>
        <v>0</v>
      </c>
      <c r="AO69" s="46">
        <f t="shared" ca="1" si="15"/>
        <v>0</v>
      </c>
      <c r="AP69" s="46">
        <f>январь!AP69</f>
        <v>0</v>
      </c>
      <c r="AQ69" s="46">
        <f t="shared" ca="1" si="16"/>
        <v>0</v>
      </c>
      <c r="AR69" s="47"/>
      <c r="AS69" s="47">
        <f t="shared" ca="1" si="17"/>
        <v>0</v>
      </c>
      <c r="AT69" s="47"/>
      <c r="AU69" s="47"/>
      <c r="AV69" s="47"/>
      <c r="AW69" s="47"/>
      <c r="AX69" s="47"/>
      <c r="AY69" s="47"/>
      <c r="AZ69" s="184"/>
      <c r="BA69" s="184"/>
    </row>
    <row r="70" spans="1:53" x14ac:dyDescent="0.25">
      <c r="A70" s="47">
        <f>База!B70</f>
        <v>0</v>
      </c>
      <c r="B70" s="46">
        <f ca="1">IF(COUNTIFS(Распис!$B$4:$B$300,$A70,Распис!$C$4:$C$300,"&lt;="&amp;B$1,Распис!$D$4:$D$300,"&gt;="&amp;B$1)&gt;0,SUMIFS(Распис!$I$4:$I$300,Распис!$B$4:$B$300,$A70,Распис!$C$4:$C$300,"&lt;="&amp;B$1,Распис!$D$4:$D$300,"&gt;="&amp;B$1),SUMIF(База!$B$3:$B$305,$A70,База!$I$3:$I$152))</f>
        <v>0</v>
      </c>
      <c r="C70" s="46">
        <f ca="1">IF(COUNTIFS(Распис!$B$4:$B$300,$A70,Распис!$C$4:$C$300,"&lt;="&amp;C$1,Распис!$D$4:$D$300,"&gt;="&amp;C$1)&gt;0,SUMIFS(Распис!$J$4:$J$300,Распис!$B$4:$B$300,$A70,Распис!$C$4:$C$300,"&lt;="&amp;C$1,Распис!$D$4:$D$300,"&gt;="&amp;C$1),SUMIF(База!$B$3:$B$305,$A70,База!$J$3:$J$152))</f>
        <v>0</v>
      </c>
      <c r="D70" s="46">
        <f ca="1">IF(COUNTIFS(Распис!$B$4:$B$300,$A70,Распис!$C$4:$C$300,"&lt;="&amp;D$1,Распис!$D$4:$D$300,"&gt;="&amp;D$1)&gt;0,SUMIFS(Распис!$K$4:$K$300,Распис!$B$4:$B$300,$A70,Распис!$C$4:$C$300,"&lt;="&amp;D$1,Распис!$D$4:$D$300,"&gt;="&amp;D$1),SUMIF(База!$B$3:$B$305,$A70,База!$K$3:$K$152))</f>
        <v>0</v>
      </c>
      <c r="E70" s="46" t="s">
        <v>23</v>
      </c>
      <c r="F70" s="46">
        <f ca="1">IF(COUNTIFS(Распис!$B$4:$B$300,$A70,Распис!$C$4:$C$300,"&lt;="&amp;F$1,Распис!$D$4:$D$300,"&gt;="&amp;F$1)&gt;0,SUMIFS(Распис!$F$4:$F$300,Распис!$B$4:$B$300,$A70,Распис!$C$4:$C$300,"&lt;="&amp;F$1,Распис!$D$4:$D$300,"&gt;="&amp;F$1),SUMIF(База!$B$3:$B$305,$A70,База!$F$3:$F$152))</f>
        <v>0</v>
      </c>
      <c r="G70" s="46">
        <f ca="1">IF(COUNTIFS(Распис!$B$4:$B$300,$A70,Распис!$C$4:$C$300,"&lt;="&amp;G$1,Распис!$D$4:$D$300,"&gt;="&amp;G$1)&gt;0,SUMIFS(Распис!$G$4:$G$300,Распис!$B$4:$B$300,$A70,Распис!$C$4:$C$300,"&lt;="&amp;G$1,Распис!$D$4:$D$300,"&gt;="&amp;G$1),SUMIF(База!$B$3:$B$305,$A70,База!$G$3:$G$152))</f>
        <v>0</v>
      </c>
      <c r="H70" s="46">
        <f ca="1">IF(COUNTIFS(Распис!$B$4:$B$300,$A70,Распис!$C$4:$C$300,"&lt;="&amp;H$1,Распис!$D$4:$D$300,"&gt;="&amp;H$1)&gt;0,SUMIFS(Распис!$H$4:$H$300,Распис!$B$4:$B$300,$A70,Распис!$C$4:$C$300,"&lt;="&amp;H$1,Распис!$D$4:$D$300,"&gt;="&amp;H$1),SUMIF(База!$B$3:$B$305,$A70,База!$H$3:$H$152))</f>
        <v>0</v>
      </c>
      <c r="I70" s="46">
        <f ca="1">IF(COUNTIFS(Распис!$B$4:$B$300,$A70,Распис!$C$4:$C$300,"&lt;="&amp;I$1,Распис!$D$4:$D$300,"&gt;="&amp;I$1)&gt;0,SUMIFS(Распис!$I$4:$I$300,Распис!$B$4:$B$300,$A70,Распис!$C$4:$C$300,"&lt;="&amp;I$1,Распис!$D$4:$D$300,"&gt;="&amp;I$1),SUMIF(База!$B$3:$B$305,$A70,База!$I$3:$I$152))</f>
        <v>0</v>
      </c>
      <c r="J70" s="46">
        <f ca="1">IF(COUNTIFS(Распис!$B$4:$B$300,$A70,Распис!$C$4:$C$300,"&lt;="&amp;J$1,Распис!$D$4:$D$300,"&gt;="&amp;J$1)&gt;0,SUMIFS(Распис!$J$4:$J$300,Распис!$B$4:$B$300,$A70,Распис!$C$4:$C$300,"&lt;="&amp;J$1,Распис!$D$4:$D$300,"&gt;="&amp;J$1),SUMIF(База!$B$3:$B$305,$A70,База!$J$3:$J$152))</f>
        <v>0</v>
      </c>
      <c r="K70" s="46">
        <f ca="1">IF(COUNTIFS(Распис!$B$4:$B$300,$A70,Распис!$C$4:$C$300,"&lt;="&amp;K$1,Распис!$D$4:$D$300,"&gt;="&amp;K$1)&gt;0,SUMIFS(Распис!$K$4:$K$300,Распис!$B$4:$B$300,$A70,Распис!$C$4:$C$300,"&lt;="&amp;K$1,Распис!$D$4:$D$300,"&gt;="&amp;K$1),SUMIF(База!$B$3:$B$305,$A70,База!$K$3:$K$152))</f>
        <v>0</v>
      </c>
      <c r="L70" s="46" t="s">
        <v>23</v>
      </c>
      <c r="M70" s="46">
        <f ca="1">IF(COUNTIFS(Распис!$B$4:$B$300,$A70,Распис!$C$4:$C$300,"&lt;="&amp;M$1,Распис!$D$4:$D$300,"&gt;="&amp;M$1)&gt;0,SUMIFS(Распис!$F$4:$F$300,Распис!$B$4:$B$300,$A70,Распис!$C$4:$C$300,"&lt;="&amp;M$1,Распис!$D$4:$D$300,"&gt;="&amp;M$1),SUMIF(База!$B$3:$B$305,$A70,База!$F$3:$F$152))</f>
        <v>0</v>
      </c>
      <c r="N70" s="46">
        <f ca="1">IF(COUNTIFS(Распис!$B$4:$B$300,$A70,Распис!$C$4:$C$300,"&lt;="&amp;N$1,Распис!$D$4:$D$300,"&gt;="&amp;N$1)&gt;0,SUMIFS(Распис!$G$4:$G$300,Распис!$B$4:$B$300,$A70,Распис!$C$4:$C$300,"&lt;="&amp;N$1,Распис!$D$4:$D$300,"&gt;="&amp;N$1),SUMIF(База!$B$3:$B$305,$A70,База!$G$3:$G$152))</f>
        <v>0</v>
      </c>
      <c r="O70" s="46">
        <f ca="1">IF(COUNTIFS(Распис!$B$4:$B$300,$A70,Распис!$C$4:$C$300,"&lt;="&amp;O$1,Распис!$D$4:$D$300,"&gt;="&amp;O$1)&gt;0,SUMIFS(Распис!$H$4:$H$300,Распис!$B$4:$B$300,$A70,Распис!$C$4:$C$300,"&lt;="&amp;O$1,Распис!$D$4:$D$300,"&gt;="&amp;O$1),SUMIF(База!$B$3:$B$305,$A70,База!$H$3:$H$152))</f>
        <v>0</v>
      </c>
      <c r="P70" s="46">
        <f ca="1">IF(COUNTIFS(Распис!$B$4:$B$300,$A70,Распис!$C$4:$C$300,"&lt;="&amp;P$1,Распис!$D$4:$D$300,"&gt;="&amp;P$1)&gt;0,SUMIFS(Распис!$I$4:$I$300,Распис!$B$4:$B$300,$A70,Распис!$C$4:$C$300,"&lt;="&amp;P$1,Распис!$D$4:$D$300,"&gt;="&amp;P$1),SUMIF(База!$B$3:$B$305,$A70,База!$I$3:$I$152))</f>
        <v>0</v>
      </c>
      <c r="Q70" s="46">
        <f ca="1">IF(COUNTIFS(Распис!$B$4:$B$300,$A70,Распис!$C$4:$C$300,"&lt;="&amp;Q$1,Распис!$D$4:$D$300,"&gt;="&amp;Q$1)&gt;0,SUMIFS(Распис!$J$4:$J$300,Распис!$B$4:$B$300,$A70,Распис!$C$4:$C$300,"&lt;="&amp;Q$1,Распис!$D$4:$D$300,"&gt;="&amp;Q$1),SUMIF(База!$B$3:$B$305,$A70,База!$J$3:$J$152))</f>
        <v>0</v>
      </c>
      <c r="R70" s="46">
        <f ca="1">IF(COUNTIFS(Распис!$B$4:$B$300,$A70,Распис!$C$4:$C$300,"&lt;="&amp;R$1,Распис!$D$4:$D$300,"&gt;="&amp;R$1)&gt;0,SUMIFS(Распис!$K$4:$K$300,Распис!$B$4:$B$300,$A70,Распис!$C$4:$C$300,"&lt;="&amp;R$1,Распис!$D$4:$D$300,"&gt;="&amp;R$1),SUMIF(База!$B$3:$B$305,$A70,База!$K$3:$K$152))</f>
        <v>0</v>
      </c>
      <c r="S70" s="46" t="s">
        <v>23</v>
      </c>
      <c r="T70" s="46">
        <f ca="1">IF(COUNTIFS(Распис!$B$4:$B$300,$A70,Распис!$C$4:$C$300,"&lt;="&amp;T$1,Распис!$D$4:$D$300,"&gt;="&amp;T$1)&gt;0,SUMIFS(Распис!$F$4:$F$300,Распис!$B$4:$B$300,$A70,Распис!$C$4:$C$300,"&lt;="&amp;T$1,Распис!$D$4:$D$300,"&gt;="&amp;T$1),SUMIF(База!$B$3:$B$305,$A70,База!$F$3:$F$152))</f>
        <v>0</v>
      </c>
      <c r="U70" s="46">
        <f ca="1">IF(COUNTIFS(Распис!$B$4:$B$300,$A70,Распис!$C$4:$C$300,"&lt;="&amp;U$1,Распис!$D$4:$D$300,"&gt;="&amp;U$1)&gt;0,SUMIFS(Распис!$G$4:$G$300,Распис!$B$4:$B$300,$A70,Распис!$C$4:$C$300,"&lt;="&amp;U$1,Распис!$D$4:$D$300,"&gt;="&amp;U$1),SUMIF(База!$B$3:$B$305,$A70,База!$G$3:$G$152))</f>
        <v>0</v>
      </c>
      <c r="V70" s="46">
        <f ca="1">IF(COUNTIFS(Распис!$B$4:$B$300,$A70,Распис!$C$4:$C$300,"&lt;="&amp;V$1,Распис!$D$4:$D$300,"&gt;="&amp;V$1)&gt;0,SUMIFS(Распис!$H$4:$H$300,Распис!$B$4:$B$300,$A70,Распис!$C$4:$C$300,"&lt;="&amp;V$1,Распис!$D$4:$D$300,"&gt;="&amp;V$1),SUMIF(База!$B$3:$B$305,$A70,База!$H$3:$H$152))</f>
        <v>0</v>
      </c>
      <c r="W70" s="46">
        <f ca="1">IF(COUNTIFS(Распис!$B$4:$B$300,$A70,Распис!$C$4:$C$300,"&lt;="&amp;W$1,Распис!$D$4:$D$300,"&gt;="&amp;W$1)&gt;0,SUMIFS(Распис!$I$4:$I$300,Распис!$B$4:$B$300,$A70,Распис!$C$4:$C$300,"&lt;="&amp;W$1,Распис!$D$4:$D$300,"&gt;="&amp;W$1),SUMIF(База!$B$3:$B$305,$A70,База!$I$3:$I$152))</f>
        <v>0</v>
      </c>
      <c r="X70" s="46">
        <f ca="1">IF(COUNTIFS(Распис!$B$4:$B$300,$A70,Распис!$C$4:$C$300,"&lt;="&amp;X$1,Распис!$D$4:$D$300,"&gt;="&amp;X$1)&gt;0,SUMIFS(Распис!$J$4:$J$300,Распис!$B$4:$B$300,$A70,Распис!$C$4:$C$300,"&lt;="&amp;X$1,Распис!$D$4:$D$300,"&gt;="&amp;X$1),SUMIF(База!$B$3:$B$305,$A70,База!$J$3:$J$152))</f>
        <v>0</v>
      </c>
      <c r="Y70" s="46">
        <f ca="1">IF(COUNTIFS(Распис!$B$4:$B$300,$A70,Распис!$C$4:$C$300,"&lt;="&amp;Y$1,Распис!$D$4:$D$300,"&gt;="&amp;Y$1)&gt;0,SUMIFS(Распис!$K$4:$K$300,Распис!$B$4:$B$300,$A70,Распис!$C$4:$C$300,"&lt;="&amp;Y$1,Распис!$D$4:$D$300,"&gt;="&amp;Y$1),SUMIF(База!$B$3:$B$305,$A70,База!$K$3:$K$152))</f>
        <v>0</v>
      </c>
      <c r="Z70" s="46" t="s">
        <v>23</v>
      </c>
      <c r="AA70" s="46">
        <f ca="1">IF(COUNTIFS(Распис!$B$4:$B$300,$A70,Распис!$C$4:$C$300,"&lt;="&amp;AA$1,Распис!$D$4:$D$300,"&gt;="&amp;AA$1)&gt;0,SUMIFS(Распис!$F$4:$F$300,Распис!$B$4:$B$300,$A70,Распис!$C$4:$C$300,"&lt;="&amp;AA$1,Распис!$D$4:$D$300,"&gt;="&amp;AA$1),SUMIF(База!$B$3:$B$305,$A70,База!$F$3:$F$152))</f>
        <v>0</v>
      </c>
      <c r="AB70" s="46">
        <f ca="1">IF(COUNTIFS(Распис!$B$4:$B$300,$A70,Распис!$C$4:$C$300,"&lt;="&amp;AB$1,Распис!$D$4:$D$300,"&gt;="&amp;AB$1)&gt;0,SUMIFS(Распис!$G$4:$G$300,Распис!$B$4:$B$300,$A70,Распис!$C$4:$C$300,"&lt;="&amp;AB$1,Распис!$D$4:$D$300,"&gt;="&amp;AB$1),SUMIF(База!$B$3:$B$305,$A70,База!$G$3:$G$152))</f>
        <v>0</v>
      </c>
      <c r="AC70" s="46">
        <f ca="1">IF(COUNTIFS(Распис!$B$4:$B$300,$A70,Распис!$C$4:$C$300,"&lt;="&amp;AC$1,Распис!$D$4:$D$300,"&gt;="&amp;AC$1)&gt;0,SUMIFS(Распис!$H$4:$H$300,Распис!$B$4:$B$300,$A70,Распис!$C$4:$C$300,"&lt;="&amp;AC$1,Распис!$D$4:$D$300,"&gt;="&amp;AC$1),SUMIF(База!$B$3:$B$305,$A70,База!$H$3:$H$152))</f>
        <v>0</v>
      </c>
      <c r="AD70" s="47"/>
      <c r="AE70" s="47"/>
      <c r="AF70" s="47"/>
      <c r="AG70" s="47">
        <f t="shared" ca="1" si="10"/>
        <v>0</v>
      </c>
      <c r="AH70" s="46">
        <f ca="1">AG70-SUMIFS(Распред!$G$4:$G$300,Распред!$B$4:$B$300,"февраль",Распред!$F$4:$F$300,A70)</f>
        <v>0</v>
      </c>
      <c r="AI70" s="46">
        <f ca="1">AH70+(COUNTIF(B70:AF70,"КД")+SUMIFS(Распред!$AH$4:$AH$300,Распред!$F$4:$F$300,A70,Распред!$B$4:$B$300,"февраль"))*4</f>
        <v>0</v>
      </c>
      <c r="AJ70" s="46">
        <f t="shared" ca="1" si="11"/>
        <v>0</v>
      </c>
      <c r="AK70" s="46">
        <f t="shared" ca="1" si="12"/>
        <v>0</v>
      </c>
      <c r="AL70" s="46">
        <f>SUMIFS(Распред!$K$4:$K$300,Распред!$B$4:$B$300,"февраль",Распред!$J$4:$J$300,A70)+SUMIFS(Распред!$M$4:$M$300,Распред!$B$4:$B$300,"февраль",Распред!$L$4:$L$300,A70)+SUMIFS(Распред!$O$4:$O$300,Распред!$B$4:$B$300,"февраль",Распред!$N$4:$N$300,A70)+SUMIFS(Распред!$Q$4:$Q$300,Распред!$B$4:$B$300,"февраль",Распред!$P$4:$P$300,A70)+SUMIFS(Распред!$S$4:$S$300,Распред!$B$4:$B$300,"февраль",Распред!$R$4:$R$300,A70)+SUMIFS(Распред!$U$4:$U$300,Распред!$B$4:$B$300,"февраль",Распред!$T$4:$T$300,A70)+SUMIFS(Распред!$W$4:$W$300,Распред!$B$4:$B$300,"февраль",Распред!$V$4:$V$300,A70)+SUMIFS(Распред!$Y$4:$Y$300,Распред!$B$4:$B$300,"февраль",Распред!$X$4:$X$300,A70)+SUMIFS(Распред!$AA$4:$AA$300,Распред!$B$4:$B$300,"февраль",Распред!$Z$4:$Z$300,A70)+SUMIFS(Распред!$AC$4:$AC$300,Распред!$B$4:$B$300,"февраль",Распред!$AB$4:$AB$300,A70)</f>
        <v>0</v>
      </c>
      <c r="AM70" s="46">
        <f t="shared" ca="1" si="13"/>
        <v>0</v>
      </c>
      <c r="AN70" s="46">
        <f t="shared" ca="1" si="14"/>
        <v>0</v>
      </c>
      <c r="AO70" s="46">
        <f t="shared" ca="1" si="15"/>
        <v>0</v>
      </c>
      <c r="AP70" s="46">
        <f>январь!AP70</f>
        <v>0</v>
      </c>
      <c r="AQ70" s="46">
        <f t="shared" ca="1" si="16"/>
        <v>0</v>
      </c>
      <c r="AR70" s="47"/>
      <c r="AS70" s="47">
        <f t="shared" ca="1" si="17"/>
        <v>0</v>
      </c>
      <c r="AT70" s="47"/>
      <c r="AU70" s="47"/>
      <c r="AV70" s="47"/>
      <c r="AW70" s="47"/>
      <c r="AX70" s="47"/>
      <c r="AY70" s="47"/>
      <c r="AZ70" s="184"/>
      <c r="BA70" s="184"/>
    </row>
    <row r="71" spans="1:53" x14ac:dyDescent="0.25">
      <c r="A71" s="47">
        <f>База!B71</f>
        <v>0</v>
      </c>
      <c r="B71" s="46">
        <f ca="1">IF(COUNTIFS(Распис!$B$4:$B$300,$A71,Распис!$C$4:$C$300,"&lt;="&amp;B$1,Распис!$D$4:$D$300,"&gt;="&amp;B$1)&gt;0,SUMIFS(Распис!$I$4:$I$300,Распис!$B$4:$B$300,$A71,Распис!$C$4:$C$300,"&lt;="&amp;B$1,Распис!$D$4:$D$300,"&gt;="&amp;B$1),SUMIF(База!$B$3:$B$305,$A71,База!$I$3:$I$152))</f>
        <v>0</v>
      </c>
      <c r="C71" s="46">
        <f ca="1">IF(COUNTIFS(Распис!$B$4:$B$300,$A71,Распис!$C$4:$C$300,"&lt;="&amp;C$1,Распис!$D$4:$D$300,"&gt;="&amp;C$1)&gt;0,SUMIFS(Распис!$J$4:$J$300,Распис!$B$4:$B$300,$A71,Распис!$C$4:$C$300,"&lt;="&amp;C$1,Распис!$D$4:$D$300,"&gt;="&amp;C$1),SUMIF(База!$B$3:$B$305,$A71,База!$J$3:$J$152))</f>
        <v>0</v>
      </c>
      <c r="D71" s="46">
        <f ca="1">IF(COUNTIFS(Распис!$B$4:$B$300,$A71,Распис!$C$4:$C$300,"&lt;="&amp;D$1,Распис!$D$4:$D$300,"&gt;="&amp;D$1)&gt;0,SUMIFS(Распис!$K$4:$K$300,Распис!$B$4:$B$300,$A71,Распис!$C$4:$C$300,"&lt;="&amp;D$1,Распис!$D$4:$D$300,"&gt;="&amp;D$1),SUMIF(База!$B$3:$B$305,$A71,База!$K$3:$K$152))</f>
        <v>0</v>
      </c>
      <c r="E71" s="46" t="s">
        <v>23</v>
      </c>
      <c r="F71" s="46">
        <f ca="1">IF(COUNTIFS(Распис!$B$4:$B$300,$A71,Распис!$C$4:$C$300,"&lt;="&amp;F$1,Распис!$D$4:$D$300,"&gt;="&amp;F$1)&gt;0,SUMIFS(Распис!$F$4:$F$300,Распис!$B$4:$B$300,$A71,Распис!$C$4:$C$300,"&lt;="&amp;F$1,Распис!$D$4:$D$300,"&gt;="&amp;F$1),SUMIF(База!$B$3:$B$305,$A71,База!$F$3:$F$152))</f>
        <v>0</v>
      </c>
      <c r="G71" s="46">
        <f ca="1">IF(COUNTIFS(Распис!$B$4:$B$300,$A71,Распис!$C$4:$C$300,"&lt;="&amp;G$1,Распис!$D$4:$D$300,"&gt;="&amp;G$1)&gt;0,SUMIFS(Распис!$G$4:$G$300,Распис!$B$4:$B$300,$A71,Распис!$C$4:$C$300,"&lt;="&amp;G$1,Распис!$D$4:$D$300,"&gt;="&amp;G$1),SUMIF(База!$B$3:$B$305,$A71,База!$G$3:$G$152))</f>
        <v>0</v>
      </c>
      <c r="H71" s="46">
        <f ca="1">IF(COUNTIFS(Распис!$B$4:$B$300,$A71,Распис!$C$4:$C$300,"&lt;="&amp;H$1,Распис!$D$4:$D$300,"&gt;="&amp;H$1)&gt;0,SUMIFS(Распис!$H$4:$H$300,Распис!$B$4:$B$300,$A71,Распис!$C$4:$C$300,"&lt;="&amp;H$1,Распис!$D$4:$D$300,"&gt;="&amp;H$1),SUMIF(База!$B$3:$B$305,$A71,База!$H$3:$H$152))</f>
        <v>0</v>
      </c>
      <c r="I71" s="46">
        <f ca="1">IF(COUNTIFS(Распис!$B$4:$B$300,$A71,Распис!$C$4:$C$300,"&lt;="&amp;I$1,Распис!$D$4:$D$300,"&gt;="&amp;I$1)&gt;0,SUMIFS(Распис!$I$4:$I$300,Распис!$B$4:$B$300,$A71,Распис!$C$4:$C$300,"&lt;="&amp;I$1,Распис!$D$4:$D$300,"&gt;="&amp;I$1),SUMIF(База!$B$3:$B$305,$A71,База!$I$3:$I$152))</f>
        <v>0</v>
      </c>
      <c r="J71" s="46">
        <f ca="1">IF(COUNTIFS(Распис!$B$4:$B$300,$A71,Распис!$C$4:$C$300,"&lt;="&amp;J$1,Распис!$D$4:$D$300,"&gt;="&amp;J$1)&gt;0,SUMIFS(Распис!$J$4:$J$300,Распис!$B$4:$B$300,$A71,Распис!$C$4:$C$300,"&lt;="&amp;J$1,Распис!$D$4:$D$300,"&gt;="&amp;J$1),SUMIF(База!$B$3:$B$305,$A71,База!$J$3:$J$152))</f>
        <v>0</v>
      </c>
      <c r="K71" s="46">
        <f ca="1">IF(COUNTIFS(Распис!$B$4:$B$300,$A71,Распис!$C$4:$C$300,"&lt;="&amp;K$1,Распис!$D$4:$D$300,"&gt;="&amp;K$1)&gt;0,SUMIFS(Распис!$K$4:$K$300,Распис!$B$4:$B$300,$A71,Распис!$C$4:$C$300,"&lt;="&amp;K$1,Распис!$D$4:$D$300,"&gt;="&amp;K$1),SUMIF(База!$B$3:$B$305,$A71,База!$K$3:$K$152))</f>
        <v>0</v>
      </c>
      <c r="L71" s="46" t="s">
        <v>23</v>
      </c>
      <c r="M71" s="46">
        <f ca="1">IF(COUNTIFS(Распис!$B$4:$B$300,$A71,Распис!$C$4:$C$300,"&lt;="&amp;M$1,Распис!$D$4:$D$300,"&gt;="&amp;M$1)&gt;0,SUMIFS(Распис!$F$4:$F$300,Распис!$B$4:$B$300,$A71,Распис!$C$4:$C$300,"&lt;="&amp;M$1,Распис!$D$4:$D$300,"&gt;="&amp;M$1),SUMIF(База!$B$3:$B$305,$A71,База!$F$3:$F$152))</f>
        <v>0</v>
      </c>
      <c r="N71" s="46">
        <f ca="1">IF(COUNTIFS(Распис!$B$4:$B$300,$A71,Распис!$C$4:$C$300,"&lt;="&amp;N$1,Распис!$D$4:$D$300,"&gt;="&amp;N$1)&gt;0,SUMIFS(Распис!$G$4:$G$300,Распис!$B$4:$B$300,$A71,Распис!$C$4:$C$300,"&lt;="&amp;N$1,Распис!$D$4:$D$300,"&gt;="&amp;N$1),SUMIF(База!$B$3:$B$305,$A71,База!$G$3:$G$152))</f>
        <v>0</v>
      </c>
      <c r="O71" s="46">
        <f ca="1">IF(COUNTIFS(Распис!$B$4:$B$300,$A71,Распис!$C$4:$C$300,"&lt;="&amp;O$1,Распис!$D$4:$D$300,"&gt;="&amp;O$1)&gt;0,SUMIFS(Распис!$H$4:$H$300,Распис!$B$4:$B$300,$A71,Распис!$C$4:$C$300,"&lt;="&amp;O$1,Распис!$D$4:$D$300,"&gt;="&amp;O$1),SUMIF(База!$B$3:$B$305,$A71,База!$H$3:$H$152))</f>
        <v>0</v>
      </c>
      <c r="P71" s="46">
        <f ca="1">IF(COUNTIFS(Распис!$B$4:$B$300,$A71,Распис!$C$4:$C$300,"&lt;="&amp;P$1,Распис!$D$4:$D$300,"&gt;="&amp;P$1)&gt;0,SUMIFS(Распис!$I$4:$I$300,Распис!$B$4:$B$300,$A71,Распис!$C$4:$C$300,"&lt;="&amp;P$1,Распис!$D$4:$D$300,"&gt;="&amp;P$1),SUMIF(База!$B$3:$B$305,$A71,База!$I$3:$I$152))</f>
        <v>0</v>
      </c>
      <c r="Q71" s="46">
        <f ca="1">IF(COUNTIFS(Распис!$B$4:$B$300,$A71,Распис!$C$4:$C$300,"&lt;="&amp;Q$1,Распис!$D$4:$D$300,"&gt;="&amp;Q$1)&gt;0,SUMIFS(Распис!$J$4:$J$300,Распис!$B$4:$B$300,$A71,Распис!$C$4:$C$300,"&lt;="&amp;Q$1,Распис!$D$4:$D$300,"&gt;="&amp;Q$1),SUMIF(База!$B$3:$B$305,$A71,База!$J$3:$J$152))</f>
        <v>0</v>
      </c>
      <c r="R71" s="46">
        <f ca="1">IF(COUNTIFS(Распис!$B$4:$B$300,$A71,Распис!$C$4:$C$300,"&lt;="&amp;R$1,Распис!$D$4:$D$300,"&gt;="&amp;R$1)&gt;0,SUMIFS(Распис!$K$4:$K$300,Распис!$B$4:$B$300,$A71,Распис!$C$4:$C$300,"&lt;="&amp;R$1,Распис!$D$4:$D$300,"&gt;="&amp;R$1),SUMIF(База!$B$3:$B$305,$A71,База!$K$3:$K$152))</f>
        <v>0</v>
      </c>
      <c r="S71" s="46" t="s">
        <v>23</v>
      </c>
      <c r="T71" s="46">
        <f ca="1">IF(COUNTIFS(Распис!$B$4:$B$300,$A71,Распис!$C$4:$C$300,"&lt;="&amp;T$1,Распис!$D$4:$D$300,"&gt;="&amp;T$1)&gt;0,SUMIFS(Распис!$F$4:$F$300,Распис!$B$4:$B$300,$A71,Распис!$C$4:$C$300,"&lt;="&amp;T$1,Распис!$D$4:$D$300,"&gt;="&amp;T$1),SUMIF(База!$B$3:$B$305,$A71,База!$F$3:$F$152))</f>
        <v>0</v>
      </c>
      <c r="U71" s="46">
        <f ca="1">IF(COUNTIFS(Распис!$B$4:$B$300,$A71,Распис!$C$4:$C$300,"&lt;="&amp;U$1,Распис!$D$4:$D$300,"&gt;="&amp;U$1)&gt;0,SUMIFS(Распис!$G$4:$G$300,Распис!$B$4:$B$300,$A71,Распис!$C$4:$C$300,"&lt;="&amp;U$1,Распис!$D$4:$D$300,"&gt;="&amp;U$1),SUMIF(База!$B$3:$B$305,$A71,База!$G$3:$G$152))</f>
        <v>0</v>
      </c>
      <c r="V71" s="46">
        <f ca="1">IF(COUNTIFS(Распис!$B$4:$B$300,$A71,Распис!$C$4:$C$300,"&lt;="&amp;V$1,Распис!$D$4:$D$300,"&gt;="&amp;V$1)&gt;0,SUMIFS(Распис!$H$4:$H$300,Распис!$B$4:$B$300,$A71,Распис!$C$4:$C$300,"&lt;="&amp;V$1,Распис!$D$4:$D$300,"&gt;="&amp;V$1),SUMIF(База!$B$3:$B$305,$A71,База!$H$3:$H$152))</f>
        <v>0</v>
      </c>
      <c r="W71" s="46">
        <f ca="1">IF(COUNTIFS(Распис!$B$4:$B$300,$A71,Распис!$C$4:$C$300,"&lt;="&amp;W$1,Распис!$D$4:$D$300,"&gt;="&amp;W$1)&gt;0,SUMIFS(Распис!$I$4:$I$300,Распис!$B$4:$B$300,$A71,Распис!$C$4:$C$300,"&lt;="&amp;W$1,Распис!$D$4:$D$300,"&gt;="&amp;W$1),SUMIF(База!$B$3:$B$305,$A71,База!$I$3:$I$152))</f>
        <v>0</v>
      </c>
      <c r="X71" s="46">
        <f ca="1">IF(COUNTIFS(Распис!$B$4:$B$300,$A71,Распис!$C$4:$C$300,"&lt;="&amp;X$1,Распис!$D$4:$D$300,"&gt;="&amp;X$1)&gt;0,SUMIFS(Распис!$J$4:$J$300,Распис!$B$4:$B$300,$A71,Распис!$C$4:$C$300,"&lt;="&amp;X$1,Распис!$D$4:$D$300,"&gt;="&amp;X$1),SUMIF(База!$B$3:$B$305,$A71,База!$J$3:$J$152))</f>
        <v>0</v>
      </c>
      <c r="Y71" s="46">
        <f ca="1">IF(COUNTIFS(Распис!$B$4:$B$300,$A71,Распис!$C$4:$C$300,"&lt;="&amp;Y$1,Распис!$D$4:$D$300,"&gt;="&amp;Y$1)&gt;0,SUMIFS(Распис!$K$4:$K$300,Распис!$B$4:$B$300,$A71,Распис!$C$4:$C$300,"&lt;="&amp;Y$1,Распис!$D$4:$D$300,"&gt;="&amp;Y$1),SUMIF(База!$B$3:$B$305,$A71,База!$K$3:$K$152))</f>
        <v>0</v>
      </c>
      <c r="Z71" s="46" t="s">
        <v>23</v>
      </c>
      <c r="AA71" s="46">
        <f ca="1">IF(COUNTIFS(Распис!$B$4:$B$300,$A71,Распис!$C$4:$C$300,"&lt;="&amp;AA$1,Распис!$D$4:$D$300,"&gt;="&amp;AA$1)&gt;0,SUMIFS(Распис!$F$4:$F$300,Распис!$B$4:$B$300,$A71,Распис!$C$4:$C$300,"&lt;="&amp;AA$1,Распис!$D$4:$D$300,"&gt;="&amp;AA$1),SUMIF(База!$B$3:$B$305,$A71,База!$F$3:$F$152))</f>
        <v>0</v>
      </c>
      <c r="AB71" s="46">
        <f ca="1">IF(COUNTIFS(Распис!$B$4:$B$300,$A71,Распис!$C$4:$C$300,"&lt;="&amp;AB$1,Распис!$D$4:$D$300,"&gt;="&amp;AB$1)&gt;0,SUMIFS(Распис!$G$4:$G$300,Распис!$B$4:$B$300,$A71,Распис!$C$4:$C$300,"&lt;="&amp;AB$1,Распис!$D$4:$D$300,"&gt;="&amp;AB$1),SUMIF(База!$B$3:$B$305,$A71,База!$G$3:$G$152))</f>
        <v>0</v>
      </c>
      <c r="AC71" s="46">
        <f ca="1">IF(COUNTIFS(Распис!$B$4:$B$300,$A71,Распис!$C$4:$C$300,"&lt;="&amp;AC$1,Распис!$D$4:$D$300,"&gt;="&amp;AC$1)&gt;0,SUMIFS(Распис!$H$4:$H$300,Распис!$B$4:$B$300,$A71,Распис!$C$4:$C$300,"&lt;="&amp;AC$1,Распис!$D$4:$D$300,"&gt;="&amp;AC$1),SUMIF(База!$B$3:$B$305,$A71,База!$H$3:$H$152))</f>
        <v>0</v>
      </c>
      <c r="AD71" s="47"/>
      <c r="AE71" s="47"/>
      <c r="AF71" s="47"/>
      <c r="AG71" s="47">
        <f t="shared" ca="1" si="10"/>
        <v>0</v>
      </c>
      <c r="AH71" s="46">
        <f ca="1">AG71-SUMIFS(Распред!$G$4:$G$300,Распред!$B$4:$B$300,"февраль",Распред!$F$4:$F$300,A71)</f>
        <v>0</v>
      </c>
      <c r="AI71" s="46">
        <f ca="1">AH71+(COUNTIF(B71:AF71,"КД")+SUMIFS(Распред!$AH$4:$AH$300,Распред!$F$4:$F$300,A71,Распред!$B$4:$B$300,"февраль"))*4</f>
        <v>0</v>
      </c>
      <c r="AJ71" s="46">
        <f t="shared" ca="1" si="11"/>
        <v>0</v>
      </c>
      <c r="AK71" s="46">
        <f t="shared" ca="1" si="12"/>
        <v>0</v>
      </c>
      <c r="AL71" s="46">
        <f>SUMIFS(Распред!$K$4:$K$300,Распред!$B$4:$B$300,"февраль",Распред!$J$4:$J$300,A71)+SUMIFS(Распред!$M$4:$M$300,Распред!$B$4:$B$300,"февраль",Распред!$L$4:$L$300,A71)+SUMIFS(Распред!$O$4:$O$300,Распред!$B$4:$B$300,"февраль",Распред!$N$4:$N$300,A71)+SUMIFS(Распред!$Q$4:$Q$300,Распред!$B$4:$B$300,"февраль",Распред!$P$4:$P$300,A71)+SUMIFS(Распред!$S$4:$S$300,Распред!$B$4:$B$300,"февраль",Распред!$R$4:$R$300,A71)+SUMIFS(Распред!$U$4:$U$300,Распред!$B$4:$B$300,"февраль",Распред!$T$4:$T$300,A71)+SUMIFS(Распред!$W$4:$W$300,Распред!$B$4:$B$300,"февраль",Распред!$V$4:$V$300,A71)+SUMIFS(Распред!$Y$4:$Y$300,Распред!$B$4:$B$300,"февраль",Распред!$X$4:$X$300,A71)+SUMIFS(Распред!$AA$4:$AA$300,Распред!$B$4:$B$300,"февраль",Распред!$Z$4:$Z$300,A71)+SUMIFS(Распред!$AC$4:$AC$300,Распред!$B$4:$B$300,"февраль",Распред!$AB$4:$AB$300,A71)</f>
        <v>0</v>
      </c>
      <c r="AM71" s="46">
        <f t="shared" ca="1" si="13"/>
        <v>0</v>
      </c>
      <c r="AN71" s="46">
        <f t="shared" ca="1" si="14"/>
        <v>0</v>
      </c>
      <c r="AO71" s="46">
        <f t="shared" ca="1" si="15"/>
        <v>0</v>
      </c>
      <c r="AP71" s="46">
        <f>январь!AP71</f>
        <v>0</v>
      </c>
      <c r="AQ71" s="46">
        <f t="shared" ca="1" si="16"/>
        <v>0</v>
      </c>
      <c r="AR71" s="47"/>
      <c r="AS71" s="47">
        <f t="shared" ca="1" si="17"/>
        <v>0</v>
      </c>
      <c r="AT71" s="47"/>
      <c r="AU71" s="47"/>
      <c r="AV71" s="47"/>
      <c r="AW71" s="47"/>
      <c r="AX71" s="47"/>
      <c r="AY71" s="47"/>
      <c r="AZ71" s="184"/>
      <c r="BA71" s="184"/>
    </row>
    <row r="72" spans="1:53" x14ac:dyDescent="0.25">
      <c r="A72" s="47">
        <f>База!B72</f>
        <v>0</v>
      </c>
      <c r="B72" s="46">
        <f ca="1">IF(COUNTIFS(Распис!$B$4:$B$300,$A72,Распис!$C$4:$C$300,"&lt;="&amp;B$1,Распис!$D$4:$D$300,"&gt;="&amp;B$1)&gt;0,SUMIFS(Распис!$I$4:$I$300,Распис!$B$4:$B$300,$A72,Распис!$C$4:$C$300,"&lt;="&amp;B$1,Распис!$D$4:$D$300,"&gt;="&amp;B$1),SUMIF(База!$B$3:$B$305,$A72,База!$I$3:$I$152))</f>
        <v>0</v>
      </c>
      <c r="C72" s="46">
        <f ca="1">IF(COUNTIFS(Распис!$B$4:$B$300,$A72,Распис!$C$4:$C$300,"&lt;="&amp;C$1,Распис!$D$4:$D$300,"&gt;="&amp;C$1)&gt;0,SUMIFS(Распис!$J$4:$J$300,Распис!$B$4:$B$300,$A72,Распис!$C$4:$C$300,"&lt;="&amp;C$1,Распис!$D$4:$D$300,"&gt;="&amp;C$1),SUMIF(База!$B$3:$B$305,$A72,База!$J$3:$J$152))</f>
        <v>0</v>
      </c>
      <c r="D72" s="46">
        <f ca="1">IF(COUNTIFS(Распис!$B$4:$B$300,$A72,Распис!$C$4:$C$300,"&lt;="&amp;D$1,Распис!$D$4:$D$300,"&gt;="&amp;D$1)&gt;0,SUMIFS(Распис!$K$4:$K$300,Распис!$B$4:$B$300,$A72,Распис!$C$4:$C$300,"&lt;="&amp;D$1,Распис!$D$4:$D$300,"&gt;="&amp;D$1),SUMIF(База!$B$3:$B$305,$A72,База!$K$3:$K$152))</f>
        <v>0</v>
      </c>
      <c r="E72" s="46" t="s">
        <v>23</v>
      </c>
      <c r="F72" s="46">
        <f ca="1">IF(COUNTIFS(Распис!$B$4:$B$300,$A72,Распис!$C$4:$C$300,"&lt;="&amp;F$1,Распис!$D$4:$D$300,"&gt;="&amp;F$1)&gt;0,SUMIFS(Распис!$F$4:$F$300,Распис!$B$4:$B$300,$A72,Распис!$C$4:$C$300,"&lt;="&amp;F$1,Распис!$D$4:$D$300,"&gt;="&amp;F$1),SUMIF(База!$B$3:$B$305,$A72,База!$F$3:$F$152))</f>
        <v>0</v>
      </c>
      <c r="G72" s="46">
        <f ca="1">IF(COUNTIFS(Распис!$B$4:$B$300,$A72,Распис!$C$4:$C$300,"&lt;="&amp;G$1,Распис!$D$4:$D$300,"&gt;="&amp;G$1)&gt;0,SUMIFS(Распис!$G$4:$G$300,Распис!$B$4:$B$300,$A72,Распис!$C$4:$C$300,"&lt;="&amp;G$1,Распис!$D$4:$D$300,"&gt;="&amp;G$1),SUMIF(База!$B$3:$B$305,$A72,База!$G$3:$G$152))</f>
        <v>0</v>
      </c>
      <c r="H72" s="46">
        <f ca="1">IF(COUNTIFS(Распис!$B$4:$B$300,$A72,Распис!$C$4:$C$300,"&lt;="&amp;H$1,Распис!$D$4:$D$300,"&gt;="&amp;H$1)&gt;0,SUMIFS(Распис!$H$4:$H$300,Распис!$B$4:$B$300,$A72,Распис!$C$4:$C$300,"&lt;="&amp;H$1,Распис!$D$4:$D$300,"&gt;="&amp;H$1),SUMIF(База!$B$3:$B$305,$A72,База!$H$3:$H$152))</f>
        <v>0</v>
      </c>
      <c r="I72" s="46">
        <f ca="1">IF(COUNTIFS(Распис!$B$4:$B$300,$A72,Распис!$C$4:$C$300,"&lt;="&amp;I$1,Распис!$D$4:$D$300,"&gt;="&amp;I$1)&gt;0,SUMIFS(Распис!$I$4:$I$300,Распис!$B$4:$B$300,$A72,Распис!$C$4:$C$300,"&lt;="&amp;I$1,Распис!$D$4:$D$300,"&gt;="&amp;I$1),SUMIF(База!$B$3:$B$305,$A72,База!$I$3:$I$152))</f>
        <v>0</v>
      </c>
      <c r="J72" s="46">
        <f ca="1">IF(COUNTIFS(Распис!$B$4:$B$300,$A72,Распис!$C$4:$C$300,"&lt;="&amp;J$1,Распис!$D$4:$D$300,"&gt;="&amp;J$1)&gt;0,SUMIFS(Распис!$J$4:$J$300,Распис!$B$4:$B$300,$A72,Распис!$C$4:$C$300,"&lt;="&amp;J$1,Распис!$D$4:$D$300,"&gt;="&amp;J$1),SUMIF(База!$B$3:$B$305,$A72,База!$J$3:$J$152))</f>
        <v>0</v>
      </c>
      <c r="K72" s="46">
        <f ca="1">IF(COUNTIFS(Распис!$B$4:$B$300,$A72,Распис!$C$4:$C$300,"&lt;="&amp;K$1,Распис!$D$4:$D$300,"&gt;="&amp;K$1)&gt;0,SUMIFS(Распис!$K$4:$K$300,Распис!$B$4:$B$300,$A72,Распис!$C$4:$C$300,"&lt;="&amp;K$1,Распис!$D$4:$D$300,"&gt;="&amp;K$1),SUMIF(База!$B$3:$B$305,$A72,База!$K$3:$K$152))</f>
        <v>0</v>
      </c>
      <c r="L72" s="46" t="s">
        <v>23</v>
      </c>
      <c r="M72" s="46">
        <f ca="1">IF(COUNTIFS(Распис!$B$4:$B$300,$A72,Распис!$C$4:$C$300,"&lt;="&amp;M$1,Распис!$D$4:$D$300,"&gt;="&amp;M$1)&gt;0,SUMIFS(Распис!$F$4:$F$300,Распис!$B$4:$B$300,$A72,Распис!$C$4:$C$300,"&lt;="&amp;M$1,Распис!$D$4:$D$300,"&gt;="&amp;M$1),SUMIF(База!$B$3:$B$305,$A72,База!$F$3:$F$152))</f>
        <v>0</v>
      </c>
      <c r="N72" s="46">
        <f ca="1">IF(COUNTIFS(Распис!$B$4:$B$300,$A72,Распис!$C$4:$C$300,"&lt;="&amp;N$1,Распис!$D$4:$D$300,"&gt;="&amp;N$1)&gt;0,SUMIFS(Распис!$G$4:$G$300,Распис!$B$4:$B$300,$A72,Распис!$C$4:$C$300,"&lt;="&amp;N$1,Распис!$D$4:$D$300,"&gt;="&amp;N$1),SUMIF(База!$B$3:$B$305,$A72,База!$G$3:$G$152))</f>
        <v>0</v>
      </c>
      <c r="O72" s="46">
        <f ca="1">IF(COUNTIFS(Распис!$B$4:$B$300,$A72,Распис!$C$4:$C$300,"&lt;="&amp;O$1,Распис!$D$4:$D$300,"&gt;="&amp;O$1)&gt;0,SUMIFS(Распис!$H$4:$H$300,Распис!$B$4:$B$300,$A72,Распис!$C$4:$C$300,"&lt;="&amp;O$1,Распис!$D$4:$D$300,"&gt;="&amp;O$1),SUMIF(База!$B$3:$B$305,$A72,База!$H$3:$H$152))</f>
        <v>0</v>
      </c>
      <c r="P72" s="46">
        <f ca="1">IF(COUNTIFS(Распис!$B$4:$B$300,$A72,Распис!$C$4:$C$300,"&lt;="&amp;P$1,Распис!$D$4:$D$300,"&gt;="&amp;P$1)&gt;0,SUMIFS(Распис!$I$4:$I$300,Распис!$B$4:$B$300,$A72,Распис!$C$4:$C$300,"&lt;="&amp;P$1,Распис!$D$4:$D$300,"&gt;="&amp;P$1),SUMIF(База!$B$3:$B$305,$A72,База!$I$3:$I$152))</f>
        <v>0</v>
      </c>
      <c r="Q72" s="46">
        <f ca="1">IF(COUNTIFS(Распис!$B$4:$B$300,$A72,Распис!$C$4:$C$300,"&lt;="&amp;Q$1,Распис!$D$4:$D$300,"&gt;="&amp;Q$1)&gt;0,SUMIFS(Распис!$J$4:$J$300,Распис!$B$4:$B$300,$A72,Распис!$C$4:$C$300,"&lt;="&amp;Q$1,Распис!$D$4:$D$300,"&gt;="&amp;Q$1),SUMIF(База!$B$3:$B$305,$A72,База!$J$3:$J$152))</f>
        <v>0</v>
      </c>
      <c r="R72" s="46">
        <f ca="1">IF(COUNTIFS(Распис!$B$4:$B$300,$A72,Распис!$C$4:$C$300,"&lt;="&amp;R$1,Распис!$D$4:$D$300,"&gt;="&amp;R$1)&gt;0,SUMIFS(Распис!$K$4:$K$300,Распис!$B$4:$B$300,$A72,Распис!$C$4:$C$300,"&lt;="&amp;R$1,Распис!$D$4:$D$300,"&gt;="&amp;R$1),SUMIF(База!$B$3:$B$305,$A72,База!$K$3:$K$152))</f>
        <v>0</v>
      </c>
      <c r="S72" s="46" t="s">
        <v>23</v>
      </c>
      <c r="T72" s="46">
        <f ca="1">IF(COUNTIFS(Распис!$B$4:$B$300,$A72,Распис!$C$4:$C$300,"&lt;="&amp;T$1,Распис!$D$4:$D$300,"&gt;="&amp;T$1)&gt;0,SUMIFS(Распис!$F$4:$F$300,Распис!$B$4:$B$300,$A72,Распис!$C$4:$C$300,"&lt;="&amp;T$1,Распис!$D$4:$D$300,"&gt;="&amp;T$1),SUMIF(База!$B$3:$B$305,$A72,База!$F$3:$F$152))</f>
        <v>0</v>
      </c>
      <c r="U72" s="46">
        <f ca="1">IF(COUNTIFS(Распис!$B$4:$B$300,$A72,Распис!$C$4:$C$300,"&lt;="&amp;U$1,Распис!$D$4:$D$300,"&gt;="&amp;U$1)&gt;0,SUMIFS(Распис!$G$4:$G$300,Распис!$B$4:$B$300,$A72,Распис!$C$4:$C$300,"&lt;="&amp;U$1,Распис!$D$4:$D$300,"&gt;="&amp;U$1),SUMIF(База!$B$3:$B$305,$A72,База!$G$3:$G$152))</f>
        <v>0</v>
      </c>
      <c r="V72" s="46">
        <f ca="1">IF(COUNTIFS(Распис!$B$4:$B$300,$A72,Распис!$C$4:$C$300,"&lt;="&amp;V$1,Распис!$D$4:$D$300,"&gt;="&amp;V$1)&gt;0,SUMIFS(Распис!$H$4:$H$300,Распис!$B$4:$B$300,$A72,Распис!$C$4:$C$300,"&lt;="&amp;V$1,Распис!$D$4:$D$300,"&gt;="&amp;V$1),SUMIF(База!$B$3:$B$305,$A72,База!$H$3:$H$152))</f>
        <v>0</v>
      </c>
      <c r="W72" s="46">
        <f ca="1">IF(COUNTIFS(Распис!$B$4:$B$300,$A72,Распис!$C$4:$C$300,"&lt;="&amp;W$1,Распис!$D$4:$D$300,"&gt;="&amp;W$1)&gt;0,SUMIFS(Распис!$I$4:$I$300,Распис!$B$4:$B$300,$A72,Распис!$C$4:$C$300,"&lt;="&amp;W$1,Распис!$D$4:$D$300,"&gt;="&amp;W$1),SUMIF(База!$B$3:$B$305,$A72,База!$I$3:$I$152))</f>
        <v>0</v>
      </c>
      <c r="X72" s="46">
        <f ca="1">IF(COUNTIFS(Распис!$B$4:$B$300,$A72,Распис!$C$4:$C$300,"&lt;="&amp;X$1,Распис!$D$4:$D$300,"&gt;="&amp;X$1)&gt;0,SUMIFS(Распис!$J$4:$J$300,Распис!$B$4:$B$300,$A72,Распис!$C$4:$C$300,"&lt;="&amp;X$1,Распис!$D$4:$D$300,"&gt;="&amp;X$1),SUMIF(База!$B$3:$B$305,$A72,База!$J$3:$J$152))</f>
        <v>0</v>
      </c>
      <c r="Y72" s="46">
        <f ca="1">IF(COUNTIFS(Распис!$B$4:$B$300,$A72,Распис!$C$4:$C$300,"&lt;="&amp;Y$1,Распис!$D$4:$D$300,"&gt;="&amp;Y$1)&gt;0,SUMIFS(Распис!$K$4:$K$300,Распис!$B$4:$B$300,$A72,Распис!$C$4:$C$300,"&lt;="&amp;Y$1,Распис!$D$4:$D$300,"&gt;="&amp;Y$1),SUMIF(База!$B$3:$B$305,$A72,База!$K$3:$K$152))</f>
        <v>0</v>
      </c>
      <c r="Z72" s="46" t="s">
        <v>23</v>
      </c>
      <c r="AA72" s="46">
        <f ca="1">IF(COUNTIFS(Распис!$B$4:$B$300,$A72,Распис!$C$4:$C$300,"&lt;="&amp;AA$1,Распис!$D$4:$D$300,"&gt;="&amp;AA$1)&gt;0,SUMIFS(Распис!$F$4:$F$300,Распис!$B$4:$B$300,$A72,Распис!$C$4:$C$300,"&lt;="&amp;AA$1,Распис!$D$4:$D$300,"&gt;="&amp;AA$1),SUMIF(База!$B$3:$B$305,$A72,База!$F$3:$F$152))</f>
        <v>0</v>
      </c>
      <c r="AB72" s="46">
        <f ca="1">IF(COUNTIFS(Распис!$B$4:$B$300,$A72,Распис!$C$4:$C$300,"&lt;="&amp;AB$1,Распис!$D$4:$D$300,"&gt;="&amp;AB$1)&gt;0,SUMIFS(Распис!$G$4:$G$300,Распис!$B$4:$B$300,$A72,Распис!$C$4:$C$300,"&lt;="&amp;AB$1,Распис!$D$4:$D$300,"&gt;="&amp;AB$1),SUMIF(База!$B$3:$B$305,$A72,База!$G$3:$G$152))</f>
        <v>0</v>
      </c>
      <c r="AC72" s="46">
        <f ca="1">IF(COUNTIFS(Распис!$B$4:$B$300,$A72,Распис!$C$4:$C$300,"&lt;="&amp;AC$1,Распис!$D$4:$D$300,"&gt;="&amp;AC$1)&gt;0,SUMIFS(Распис!$H$4:$H$300,Распис!$B$4:$B$300,$A72,Распис!$C$4:$C$300,"&lt;="&amp;AC$1,Распис!$D$4:$D$300,"&gt;="&amp;AC$1),SUMIF(База!$B$3:$B$305,$A72,База!$H$3:$H$152))</f>
        <v>0</v>
      </c>
      <c r="AD72" s="47"/>
      <c r="AE72" s="47"/>
      <c r="AF72" s="47"/>
      <c r="AG72" s="47">
        <f t="shared" ca="1" si="10"/>
        <v>0</v>
      </c>
      <c r="AH72" s="46">
        <f ca="1">AG72-SUMIFS(Распред!$G$4:$G$300,Распред!$B$4:$B$300,"февраль",Распред!$F$4:$F$300,A72)</f>
        <v>0</v>
      </c>
      <c r="AI72" s="46">
        <f ca="1">AH72+(COUNTIF(B72:AF72,"КД")+SUMIFS(Распред!$AH$4:$AH$300,Распред!$F$4:$F$300,A72,Распред!$B$4:$B$300,"февраль"))*4</f>
        <v>0</v>
      </c>
      <c r="AJ72" s="46">
        <f t="shared" ca="1" si="11"/>
        <v>0</v>
      </c>
      <c r="AK72" s="46">
        <f t="shared" ca="1" si="12"/>
        <v>0</v>
      </c>
      <c r="AL72" s="46">
        <f>SUMIFS(Распред!$K$4:$K$300,Распред!$B$4:$B$300,"февраль",Распред!$J$4:$J$300,A72)+SUMIFS(Распред!$M$4:$M$300,Распред!$B$4:$B$300,"февраль",Распред!$L$4:$L$300,A72)+SUMIFS(Распред!$O$4:$O$300,Распред!$B$4:$B$300,"февраль",Распред!$N$4:$N$300,A72)+SUMIFS(Распред!$Q$4:$Q$300,Распред!$B$4:$B$300,"февраль",Распред!$P$4:$P$300,A72)+SUMIFS(Распред!$S$4:$S$300,Распред!$B$4:$B$300,"февраль",Распред!$R$4:$R$300,A72)+SUMIFS(Распред!$U$4:$U$300,Распред!$B$4:$B$300,"февраль",Распред!$T$4:$T$300,A72)+SUMIFS(Распред!$W$4:$W$300,Распред!$B$4:$B$300,"февраль",Распред!$V$4:$V$300,A72)+SUMIFS(Распред!$Y$4:$Y$300,Распред!$B$4:$B$300,"февраль",Распред!$X$4:$X$300,A72)+SUMIFS(Распред!$AA$4:$AA$300,Распред!$B$4:$B$300,"февраль",Распред!$Z$4:$Z$300,A72)+SUMIFS(Распред!$AC$4:$AC$300,Распред!$B$4:$B$300,"февраль",Распред!$AB$4:$AB$300,A72)</f>
        <v>0</v>
      </c>
      <c r="AM72" s="46">
        <f t="shared" ca="1" si="13"/>
        <v>0</v>
      </c>
      <c r="AN72" s="46">
        <f t="shared" ca="1" si="14"/>
        <v>0</v>
      </c>
      <c r="AO72" s="46">
        <f t="shared" ca="1" si="15"/>
        <v>0</v>
      </c>
      <c r="AP72" s="46">
        <f>январь!AP72</f>
        <v>0</v>
      </c>
      <c r="AQ72" s="46">
        <f t="shared" ca="1" si="16"/>
        <v>0</v>
      </c>
      <c r="AR72" s="47"/>
      <c r="AS72" s="47">
        <f t="shared" ca="1" si="17"/>
        <v>0</v>
      </c>
      <c r="AT72" s="47"/>
      <c r="AU72" s="47"/>
      <c r="AV72" s="47"/>
      <c r="AW72" s="47"/>
      <c r="AX72" s="47"/>
      <c r="AY72" s="47"/>
      <c r="AZ72" s="184"/>
      <c r="BA72" s="184"/>
    </row>
    <row r="73" spans="1:53" x14ac:dyDescent="0.25">
      <c r="A73" s="47">
        <f>База!B73</f>
        <v>0</v>
      </c>
      <c r="B73" s="46">
        <f ca="1">IF(COUNTIFS(Распис!$B$4:$B$300,$A73,Распис!$C$4:$C$300,"&lt;="&amp;B$1,Распис!$D$4:$D$300,"&gt;="&amp;B$1)&gt;0,SUMIFS(Распис!$I$4:$I$300,Распис!$B$4:$B$300,$A73,Распис!$C$4:$C$300,"&lt;="&amp;B$1,Распис!$D$4:$D$300,"&gt;="&amp;B$1),SUMIF(База!$B$3:$B$305,$A73,База!$I$3:$I$152))</f>
        <v>0</v>
      </c>
      <c r="C73" s="46">
        <f ca="1">IF(COUNTIFS(Распис!$B$4:$B$300,$A73,Распис!$C$4:$C$300,"&lt;="&amp;C$1,Распис!$D$4:$D$300,"&gt;="&amp;C$1)&gt;0,SUMIFS(Распис!$J$4:$J$300,Распис!$B$4:$B$300,$A73,Распис!$C$4:$C$300,"&lt;="&amp;C$1,Распис!$D$4:$D$300,"&gt;="&amp;C$1),SUMIF(База!$B$3:$B$305,$A73,База!$J$3:$J$152))</f>
        <v>0</v>
      </c>
      <c r="D73" s="46">
        <f ca="1">IF(COUNTIFS(Распис!$B$4:$B$300,$A73,Распис!$C$4:$C$300,"&lt;="&amp;D$1,Распис!$D$4:$D$300,"&gt;="&amp;D$1)&gt;0,SUMIFS(Распис!$K$4:$K$300,Распис!$B$4:$B$300,$A73,Распис!$C$4:$C$300,"&lt;="&amp;D$1,Распис!$D$4:$D$300,"&gt;="&amp;D$1),SUMIF(База!$B$3:$B$305,$A73,База!$K$3:$K$152))</f>
        <v>0</v>
      </c>
      <c r="E73" s="46" t="s">
        <v>23</v>
      </c>
      <c r="F73" s="46">
        <f ca="1">IF(COUNTIFS(Распис!$B$4:$B$300,$A73,Распис!$C$4:$C$300,"&lt;="&amp;F$1,Распис!$D$4:$D$300,"&gt;="&amp;F$1)&gt;0,SUMIFS(Распис!$F$4:$F$300,Распис!$B$4:$B$300,$A73,Распис!$C$4:$C$300,"&lt;="&amp;F$1,Распис!$D$4:$D$300,"&gt;="&amp;F$1),SUMIF(База!$B$3:$B$305,$A73,База!$F$3:$F$152))</f>
        <v>0</v>
      </c>
      <c r="G73" s="46">
        <f ca="1">IF(COUNTIFS(Распис!$B$4:$B$300,$A73,Распис!$C$4:$C$300,"&lt;="&amp;G$1,Распис!$D$4:$D$300,"&gt;="&amp;G$1)&gt;0,SUMIFS(Распис!$G$4:$G$300,Распис!$B$4:$B$300,$A73,Распис!$C$4:$C$300,"&lt;="&amp;G$1,Распис!$D$4:$D$300,"&gt;="&amp;G$1),SUMIF(База!$B$3:$B$305,$A73,База!$G$3:$G$152))</f>
        <v>0</v>
      </c>
      <c r="H73" s="46">
        <f ca="1">IF(COUNTIFS(Распис!$B$4:$B$300,$A73,Распис!$C$4:$C$300,"&lt;="&amp;H$1,Распис!$D$4:$D$300,"&gt;="&amp;H$1)&gt;0,SUMIFS(Распис!$H$4:$H$300,Распис!$B$4:$B$300,$A73,Распис!$C$4:$C$300,"&lt;="&amp;H$1,Распис!$D$4:$D$300,"&gt;="&amp;H$1),SUMIF(База!$B$3:$B$305,$A73,База!$H$3:$H$152))</f>
        <v>0</v>
      </c>
      <c r="I73" s="46">
        <f ca="1">IF(COUNTIFS(Распис!$B$4:$B$300,$A73,Распис!$C$4:$C$300,"&lt;="&amp;I$1,Распис!$D$4:$D$300,"&gt;="&amp;I$1)&gt;0,SUMIFS(Распис!$I$4:$I$300,Распис!$B$4:$B$300,$A73,Распис!$C$4:$C$300,"&lt;="&amp;I$1,Распис!$D$4:$D$300,"&gt;="&amp;I$1),SUMIF(База!$B$3:$B$305,$A73,База!$I$3:$I$152))</f>
        <v>0</v>
      </c>
      <c r="J73" s="46">
        <f ca="1">IF(COUNTIFS(Распис!$B$4:$B$300,$A73,Распис!$C$4:$C$300,"&lt;="&amp;J$1,Распис!$D$4:$D$300,"&gt;="&amp;J$1)&gt;0,SUMIFS(Распис!$J$4:$J$300,Распис!$B$4:$B$300,$A73,Распис!$C$4:$C$300,"&lt;="&amp;J$1,Распис!$D$4:$D$300,"&gt;="&amp;J$1),SUMIF(База!$B$3:$B$305,$A73,База!$J$3:$J$152))</f>
        <v>0</v>
      </c>
      <c r="K73" s="46">
        <f ca="1">IF(COUNTIFS(Распис!$B$4:$B$300,$A73,Распис!$C$4:$C$300,"&lt;="&amp;K$1,Распис!$D$4:$D$300,"&gt;="&amp;K$1)&gt;0,SUMIFS(Распис!$K$4:$K$300,Распис!$B$4:$B$300,$A73,Распис!$C$4:$C$300,"&lt;="&amp;K$1,Распис!$D$4:$D$300,"&gt;="&amp;K$1),SUMIF(База!$B$3:$B$305,$A73,База!$K$3:$K$152))</f>
        <v>0</v>
      </c>
      <c r="L73" s="46" t="s">
        <v>23</v>
      </c>
      <c r="M73" s="46">
        <f ca="1">IF(COUNTIFS(Распис!$B$4:$B$300,$A73,Распис!$C$4:$C$300,"&lt;="&amp;M$1,Распис!$D$4:$D$300,"&gt;="&amp;M$1)&gt;0,SUMIFS(Распис!$F$4:$F$300,Распис!$B$4:$B$300,$A73,Распис!$C$4:$C$300,"&lt;="&amp;M$1,Распис!$D$4:$D$300,"&gt;="&amp;M$1),SUMIF(База!$B$3:$B$305,$A73,База!$F$3:$F$152))</f>
        <v>0</v>
      </c>
      <c r="N73" s="46">
        <f ca="1">IF(COUNTIFS(Распис!$B$4:$B$300,$A73,Распис!$C$4:$C$300,"&lt;="&amp;N$1,Распис!$D$4:$D$300,"&gt;="&amp;N$1)&gt;0,SUMIFS(Распис!$G$4:$G$300,Распис!$B$4:$B$300,$A73,Распис!$C$4:$C$300,"&lt;="&amp;N$1,Распис!$D$4:$D$300,"&gt;="&amp;N$1),SUMIF(База!$B$3:$B$305,$A73,База!$G$3:$G$152))</f>
        <v>0</v>
      </c>
      <c r="O73" s="46">
        <f ca="1">IF(COUNTIFS(Распис!$B$4:$B$300,$A73,Распис!$C$4:$C$300,"&lt;="&amp;O$1,Распис!$D$4:$D$300,"&gt;="&amp;O$1)&gt;0,SUMIFS(Распис!$H$4:$H$300,Распис!$B$4:$B$300,$A73,Распис!$C$4:$C$300,"&lt;="&amp;O$1,Распис!$D$4:$D$300,"&gt;="&amp;O$1),SUMIF(База!$B$3:$B$305,$A73,База!$H$3:$H$152))</f>
        <v>0</v>
      </c>
      <c r="P73" s="46">
        <f ca="1">IF(COUNTIFS(Распис!$B$4:$B$300,$A73,Распис!$C$4:$C$300,"&lt;="&amp;P$1,Распис!$D$4:$D$300,"&gt;="&amp;P$1)&gt;0,SUMIFS(Распис!$I$4:$I$300,Распис!$B$4:$B$300,$A73,Распис!$C$4:$C$300,"&lt;="&amp;P$1,Распис!$D$4:$D$300,"&gt;="&amp;P$1),SUMIF(База!$B$3:$B$305,$A73,База!$I$3:$I$152))</f>
        <v>0</v>
      </c>
      <c r="Q73" s="46">
        <f ca="1">IF(COUNTIFS(Распис!$B$4:$B$300,$A73,Распис!$C$4:$C$300,"&lt;="&amp;Q$1,Распис!$D$4:$D$300,"&gt;="&amp;Q$1)&gt;0,SUMIFS(Распис!$J$4:$J$300,Распис!$B$4:$B$300,$A73,Распис!$C$4:$C$300,"&lt;="&amp;Q$1,Распис!$D$4:$D$300,"&gt;="&amp;Q$1),SUMIF(База!$B$3:$B$305,$A73,База!$J$3:$J$152))</f>
        <v>0</v>
      </c>
      <c r="R73" s="46">
        <f ca="1">IF(COUNTIFS(Распис!$B$4:$B$300,$A73,Распис!$C$4:$C$300,"&lt;="&amp;R$1,Распис!$D$4:$D$300,"&gt;="&amp;R$1)&gt;0,SUMIFS(Распис!$K$4:$K$300,Распис!$B$4:$B$300,$A73,Распис!$C$4:$C$300,"&lt;="&amp;R$1,Распис!$D$4:$D$300,"&gt;="&amp;R$1),SUMIF(База!$B$3:$B$305,$A73,База!$K$3:$K$152))</f>
        <v>0</v>
      </c>
      <c r="S73" s="46" t="s">
        <v>23</v>
      </c>
      <c r="T73" s="46">
        <f ca="1">IF(COUNTIFS(Распис!$B$4:$B$300,$A73,Распис!$C$4:$C$300,"&lt;="&amp;T$1,Распис!$D$4:$D$300,"&gt;="&amp;T$1)&gt;0,SUMIFS(Распис!$F$4:$F$300,Распис!$B$4:$B$300,$A73,Распис!$C$4:$C$300,"&lt;="&amp;T$1,Распис!$D$4:$D$300,"&gt;="&amp;T$1),SUMIF(База!$B$3:$B$305,$A73,База!$F$3:$F$152))</f>
        <v>0</v>
      </c>
      <c r="U73" s="46">
        <f ca="1">IF(COUNTIFS(Распис!$B$4:$B$300,$A73,Распис!$C$4:$C$300,"&lt;="&amp;U$1,Распис!$D$4:$D$300,"&gt;="&amp;U$1)&gt;0,SUMIFS(Распис!$G$4:$G$300,Распис!$B$4:$B$300,$A73,Распис!$C$4:$C$300,"&lt;="&amp;U$1,Распис!$D$4:$D$300,"&gt;="&amp;U$1),SUMIF(База!$B$3:$B$305,$A73,База!$G$3:$G$152))</f>
        <v>0</v>
      </c>
      <c r="V73" s="46">
        <f ca="1">IF(COUNTIFS(Распис!$B$4:$B$300,$A73,Распис!$C$4:$C$300,"&lt;="&amp;V$1,Распис!$D$4:$D$300,"&gt;="&amp;V$1)&gt;0,SUMIFS(Распис!$H$4:$H$300,Распис!$B$4:$B$300,$A73,Распис!$C$4:$C$300,"&lt;="&amp;V$1,Распис!$D$4:$D$300,"&gt;="&amp;V$1),SUMIF(База!$B$3:$B$305,$A73,База!$H$3:$H$152))</f>
        <v>0</v>
      </c>
      <c r="W73" s="46">
        <f ca="1">IF(COUNTIFS(Распис!$B$4:$B$300,$A73,Распис!$C$4:$C$300,"&lt;="&amp;W$1,Распис!$D$4:$D$300,"&gt;="&amp;W$1)&gt;0,SUMIFS(Распис!$I$4:$I$300,Распис!$B$4:$B$300,$A73,Распис!$C$4:$C$300,"&lt;="&amp;W$1,Распис!$D$4:$D$300,"&gt;="&amp;W$1),SUMIF(База!$B$3:$B$305,$A73,База!$I$3:$I$152))</f>
        <v>0</v>
      </c>
      <c r="X73" s="46">
        <f ca="1">IF(COUNTIFS(Распис!$B$4:$B$300,$A73,Распис!$C$4:$C$300,"&lt;="&amp;X$1,Распис!$D$4:$D$300,"&gt;="&amp;X$1)&gt;0,SUMIFS(Распис!$J$4:$J$300,Распис!$B$4:$B$300,$A73,Распис!$C$4:$C$300,"&lt;="&amp;X$1,Распис!$D$4:$D$300,"&gt;="&amp;X$1),SUMIF(База!$B$3:$B$305,$A73,База!$J$3:$J$152))</f>
        <v>0</v>
      </c>
      <c r="Y73" s="46">
        <f ca="1">IF(COUNTIFS(Распис!$B$4:$B$300,$A73,Распис!$C$4:$C$300,"&lt;="&amp;Y$1,Распис!$D$4:$D$300,"&gt;="&amp;Y$1)&gt;0,SUMIFS(Распис!$K$4:$K$300,Распис!$B$4:$B$300,$A73,Распис!$C$4:$C$300,"&lt;="&amp;Y$1,Распис!$D$4:$D$300,"&gt;="&amp;Y$1),SUMIF(База!$B$3:$B$305,$A73,База!$K$3:$K$152))</f>
        <v>0</v>
      </c>
      <c r="Z73" s="46" t="s">
        <v>23</v>
      </c>
      <c r="AA73" s="46">
        <f ca="1">IF(COUNTIFS(Распис!$B$4:$B$300,$A73,Распис!$C$4:$C$300,"&lt;="&amp;AA$1,Распис!$D$4:$D$300,"&gt;="&amp;AA$1)&gt;0,SUMIFS(Распис!$F$4:$F$300,Распис!$B$4:$B$300,$A73,Распис!$C$4:$C$300,"&lt;="&amp;AA$1,Распис!$D$4:$D$300,"&gt;="&amp;AA$1),SUMIF(База!$B$3:$B$305,$A73,База!$F$3:$F$152))</f>
        <v>0</v>
      </c>
      <c r="AB73" s="46">
        <f ca="1">IF(COUNTIFS(Распис!$B$4:$B$300,$A73,Распис!$C$4:$C$300,"&lt;="&amp;AB$1,Распис!$D$4:$D$300,"&gt;="&amp;AB$1)&gt;0,SUMIFS(Распис!$G$4:$G$300,Распис!$B$4:$B$300,$A73,Распис!$C$4:$C$300,"&lt;="&amp;AB$1,Распис!$D$4:$D$300,"&gt;="&amp;AB$1),SUMIF(База!$B$3:$B$305,$A73,База!$G$3:$G$152))</f>
        <v>0</v>
      </c>
      <c r="AC73" s="46">
        <f ca="1">IF(COUNTIFS(Распис!$B$4:$B$300,$A73,Распис!$C$4:$C$300,"&lt;="&amp;AC$1,Распис!$D$4:$D$300,"&gt;="&amp;AC$1)&gt;0,SUMIFS(Распис!$H$4:$H$300,Распис!$B$4:$B$300,$A73,Распис!$C$4:$C$300,"&lt;="&amp;AC$1,Распис!$D$4:$D$300,"&gt;="&amp;AC$1),SUMIF(База!$B$3:$B$305,$A73,База!$H$3:$H$152))</f>
        <v>0</v>
      </c>
      <c r="AD73" s="47"/>
      <c r="AE73" s="47"/>
      <c r="AF73" s="47"/>
      <c r="AG73" s="47">
        <f t="shared" ca="1" si="10"/>
        <v>0</v>
      </c>
      <c r="AH73" s="46">
        <f ca="1">AG73-SUMIFS(Распред!$G$4:$G$300,Распред!$B$4:$B$300,"февраль",Распред!$F$4:$F$300,A73)</f>
        <v>0</v>
      </c>
      <c r="AI73" s="46">
        <f ca="1">AH73+(COUNTIF(B73:AF73,"КД")+SUMIFS(Распред!$AH$4:$AH$300,Распред!$F$4:$F$300,A73,Распред!$B$4:$B$300,"февраль"))*4</f>
        <v>0</v>
      </c>
      <c r="AJ73" s="46">
        <f t="shared" ca="1" si="11"/>
        <v>0</v>
      </c>
      <c r="AK73" s="46">
        <f t="shared" ca="1" si="12"/>
        <v>0</v>
      </c>
      <c r="AL73" s="46">
        <f>SUMIFS(Распред!$K$4:$K$300,Распред!$B$4:$B$300,"февраль",Распред!$J$4:$J$300,A73)+SUMIFS(Распред!$M$4:$M$300,Распред!$B$4:$B$300,"февраль",Распред!$L$4:$L$300,A73)+SUMIFS(Распред!$O$4:$O$300,Распред!$B$4:$B$300,"февраль",Распред!$N$4:$N$300,A73)+SUMIFS(Распред!$Q$4:$Q$300,Распред!$B$4:$B$300,"февраль",Распред!$P$4:$P$300,A73)+SUMIFS(Распред!$S$4:$S$300,Распред!$B$4:$B$300,"февраль",Распред!$R$4:$R$300,A73)+SUMIFS(Распред!$U$4:$U$300,Распред!$B$4:$B$300,"февраль",Распред!$T$4:$T$300,A73)+SUMIFS(Распред!$W$4:$W$300,Распред!$B$4:$B$300,"февраль",Распред!$V$4:$V$300,A73)+SUMIFS(Распред!$Y$4:$Y$300,Распред!$B$4:$B$300,"февраль",Распред!$X$4:$X$300,A73)+SUMIFS(Распред!$AA$4:$AA$300,Распред!$B$4:$B$300,"февраль",Распред!$Z$4:$Z$300,A73)+SUMIFS(Распред!$AC$4:$AC$300,Распред!$B$4:$B$300,"февраль",Распред!$AB$4:$AB$300,A73)</f>
        <v>0</v>
      </c>
      <c r="AM73" s="46">
        <f t="shared" ca="1" si="13"/>
        <v>0</v>
      </c>
      <c r="AN73" s="46">
        <f t="shared" ca="1" si="14"/>
        <v>0</v>
      </c>
      <c r="AO73" s="46">
        <f t="shared" ca="1" si="15"/>
        <v>0</v>
      </c>
      <c r="AP73" s="46">
        <f>январь!AP73</f>
        <v>0</v>
      </c>
      <c r="AQ73" s="46">
        <f t="shared" ca="1" si="16"/>
        <v>0</v>
      </c>
      <c r="AR73" s="47"/>
      <c r="AS73" s="47">
        <f t="shared" ca="1" si="17"/>
        <v>0</v>
      </c>
      <c r="AT73" s="47"/>
      <c r="AU73" s="47"/>
      <c r="AV73" s="47"/>
      <c r="AW73" s="47"/>
      <c r="AX73" s="47"/>
      <c r="AY73" s="47"/>
      <c r="AZ73" s="184"/>
      <c r="BA73" s="184"/>
    </row>
    <row r="74" spans="1:53" x14ac:dyDescent="0.25">
      <c r="A74" s="47">
        <f>База!B74</f>
        <v>0</v>
      </c>
      <c r="B74" s="46">
        <f ca="1">IF(COUNTIFS(Распис!$B$4:$B$300,$A74,Распис!$C$4:$C$300,"&lt;="&amp;B$1,Распис!$D$4:$D$300,"&gt;="&amp;B$1)&gt;0,SUMIFS(Распис!$I$4:$I$300,Распис!$B$4:$B$300,$A74,Распис!$C$4:$C$300,"&lt;="&amp;B$1,Распис!$D$4:$D$300,"&gt;="&amp;B$1),SUMIF(База!$B$3:$B$305,$A74,База!$I$3:$I$152))</f>
        <v>0</v>
      </c>
      <c r="C74" s="46">
        <f ca="1">IF(COUNTIFS(Распис!$B$4:$B$300,$A74,Распис!$C$4:$C$300,"&lt;="&amp;C$1,Распис!$D$4:$D$300,"&gt;="&amp;C$1)&gt;0,SUMIFS(Распис!$J$4:$J$300,Распис!$B$4:$B$300,$A74,Распис!$C$4:$C$300,"&lt;="&amp;C$1,Распис!$D$4:$D$300,"&gt;="&amp;C$1),SUMIF(База!$B$3:$B$305,$A74,База!$J$3:$J$152))</f>
        <v>0</v>
      </c>
      <c r="D74" s="46">
        <f ca="1">IF(COUNTIFS(Распис!$B$4:$B$300,$A74,Распис!$C$4:$C$300,"&lt;="&amp;D$1,Распис!$D$4:$D$300,"&gt;="&amp;D$1)&gt;0,SUMIFS(Распис!$K$4:$K$300,Распис!$B$4:$B$300,$A74,Распис!$C$4:$C$300,"&lt;="&amp;D$1,Распис!$D$4:$D$300,"&gt;="&amp;D$1),SUMIF(База!$B$3:$B$305,$A74,База!$K$3:$K$152))</f>
        <v>0</v>
      </c>
      <c r="E74" s="46" t="s">
        <v>23</v>
      </c>
      <c r="F74" s="46">
        <f ca="1">IF(COUNTIFS(Распис!$B$4:$B$300,$A74,Распис!$C$4:$C$300,"&lt;="&amp;F$1,Распис!$D$4:$D$300,"&gt;="&amp;F$1)&gt;0,SUMIFS(Распис!$F$4:$F$300,Распис!$B$4:$B$300,$A74,Распис!$C$4:$C$300,"&lt;="&amp;F$1,Распис!$D$4:$D$300,"&gt;="&amp;F$1),SUMIF(База!$B$3:$B$305,$A74,База!$F$3:$F$152))</f>
        <v>0</v>
      </c>
      <c r="G74" s="46">
        <f ca="1">IF(COUNTIFS(Распис!$B$4:$B$300,$A74,Распис!$C$4:$C$300,"&lt;="&amp;G$1,Распис!$D$4:$D$300,"&gt;="&amp;G$1)&gt;0,SUMIFS(Распис!$G$4:$G$300,Распис!$B$4:$B$300,$A74,Распис!$C$4:$C$300,"&lt;="&amp;G$1,Распис!$D$4:$D$300,"&gt;="&amp;G$1),SUMIF(База!$B$3:$B$305,$A74,База!$G$3:$G$152))</f>
        <v>0</v>
      </c>
      <c r="H74" s="46">
        <f ca="1">IF(COUNTIFS(Распис!$B$4:$B$300,$A74,Распис!$C$4:$C$300,"&lt;="&amp;H$1,Распис!$D$4:$D$300,"&gt;="&amp;H$1)&gt;0,SUMIFS(Распис!$H$4:$H$300,Распис!$B$4:$B$300,$A74,Распис!$C$4:$C$300,"&lt;="&amp;H$1,Распис!$D$4:$D$300,"&gt;="&amp;H$1),SUMIF(База!$B$3:$B$305,$A74,База!$H$3:$H$152))</f>
        <v>0</v>
      </c>
      <c r="I74" s="46">
        <f ca="1">IF(COUNTIFS(Распис!$B$4:$B$300,$A74,Распис!$C$4:$C$300,"&lt;="&amp;I$1,Распис!$D$4:$D$300,"&gt;="&amp;I$1)&gt;0,SUMIFS(Распис!$I$4:$I$300,Распис!$B$4:$B$300,$A74,Распис!$C$4:$C$300,"&lt;="&amp;I$1,Распис!$D$4:$D$300,"&gt;="&amp;I$1),SUMIF(База!$B$3:$B$305,$A74,База!$I$3:$I$152))</f>
        <v>0</v>
      </c>
      <c r="J74" s="46">
        <f ca="1">IF(COUNTIFS(Распис!$B$4:$B$300,$A74,Распис!$C$4:$C$300,"&lt;="&amp;J$1,Распис!$D$4:$D$300,"&gt;="&amp;J$1)&gt;0,SUMIFS(Распис!$J$4:$J$300,Распис!$B$4:$B$300,$A74,Распис!$C$4:$C$300,"&lt;="&amp;J$1,Распис!$D$4:$D$300,"&gt;="&amp;J$1),SUMIF(База!$B$3:$B$305,$A74,База!$J$3:$J$152))</f>
        <v>0</v>
      </c>
      <c r="K74" s="46">
        <f ca="1">IF(COUNTIFS(Распис!$B$4:$B$300,$A74,Распис!$C$4:$C$300,"&lt;="&amp;K$1,Распис!$D$4:$D$300,"&gt;="&amp;K$1)&gt;0,SUMIFS(Распис!$K$4:$K$300,Распис!$B$4:$B$300,$A74,Распис!$C$4:$C$300,"&lt;="&amp;K$1,Распис!$D$4:$D$300,"&gt;="&amp;K$1),SUMIF(База!$B$3:$B$305,$A74,База!$K$3:$K$152))</f>
        <v>0</v>
      </c>
      <c r="L74" s="46" t="s">
        <v>23</v>
      </c>
      <c r="M74" s="46">
        <f ca="1">IF(COUNTIFS(Распис!$B$4:$B$300,$A74,Распис!$C$4:$C$300,"&lt;="&amp;M$1,Распис!$D$4:$D$300,"&gt;="&amp;M$1)&gt;0,SUMIFS(Распис!$F$4:$F$300,Распис!$B$4:$B$300,$A74,Распис!$C$4:$C$300,"&lt;="&amp;M$1,Распис!$D$4:$D$300,"&gt;="&amp;M$1),SUMIF(База!$B$3:$B$305,$A74,База!$F$3:$F$152))</f>
        <v>0</v>
      </c>
      <c r="N74" s="46">
        <f ca="1">IF(COUNTIFS(Распис!$B$4:$B$300,$A74,Распис!$C$4:$C$300,"&lt;="&amp;N$1,Распис!$D$4:$D$300,"&gt;="&amp;N$1)&gt;0,SUMIFS(Распис!$G$4:$G$300,Распис!$B$4:$B$300,$A74,Распис!$C$4:$C$300,"&lt;="&amp;N$1,Распис!$D$4:$D$300,"&gt;="&amp;N$1),SUMIF(База!$B$3:$B$305,$A74,База!$G$3:$G$152))</f>
        <v>0</v>
      </c>
      <c r="O74" s="46">
        <f ca="1">IF(COUNTIFS(Распис!$B$4:$B$300,$A74,Распис!$C$4:$C$300,"&lt;="&amp;O$1,Распис!$D$4:$D$300,"&gt;="&amp;O$1)&gt;0,SUMIFS(Распис!$H$4:$H$300,Распис!$B$4:$B$300,$A74,Распис!$C$4:$C$300,"&lt;="&amp;O$1,Распис!$D$4:$D$300,"&gt;="&amp;O$1),SUMIF(База!$B$3:$B$305,$A74,База!$H$3:$H$152))</f>
        <v>0</v>
      </c>
      <c r="P74" s="46">
        <f ca="1">IF(COUNTIFS(Распис!$B$4:$B$300,$A74,Распис!$C$4:$C$300,"&lt;="&amp;P$1,Распис!$D$4:$D$300,"&gt;="&amp;P$1)&gt;0,SUMIFS(Распис!$I$4:$I$300,Распис!$B$4:$B$300,$A74,Распис!$C$4:$C$300,"&lt;="&amp;P$1,Распис!$D$4:$D$300,"&gt;="&amp;P$1),SUMIF(База!$B$3:$B$305,$A74,База!$I$3:$I$152))</f>
        <v>0</v>
      </c>
      <c r="Q74" s="46">
        <f ca="1">IF(COUNTIFS(Распис!$B$4:$B$300,$A74,Распис!$C$4:$C$300,"&lt;="&amp;Q$1,Распис!$D$4:$D$300,"&gt;="&amp;Q$1)&gt;0,SUMIFS(Распис!$J$4:$J$300,Распис!$B$4:$B$300,$A74,Распис!$C$4:$C$300,"&lt;="&amp;Q$1,Распис!$D$4:$D$300,"&gt;="&amp;Q$1),SUMIF(База!$B$3:$B$305,$A74,База!$J$3:$J$152))</f>
        <v>0</v>
      </c>
      <c r="R74" s="46">
        <f ca="1">IF(COUNTIFS(Распис!$B$4:$B$300,$A74,Распис!$C$4:$C$300,"&lt;="&amp;R$1,Распис!$D$4:$D$300,"&gt;="&amp;R$1)&gt;0,SUMIFS(Распис!$K$4:$K$300,Распис!$B$4:$B$300,$A74,Распис!$C$4:$C$300,"&lt;="&amp;R$1,Распис!$D$4:$D$300,"&gt;="&amp;R$1),SUMIF(База!$B$3:$B$305,$A74,База!$K$3:$K$152))</f>
        <v>0</v>
      </c>
      <c r="S74" s="46" t="s">
        <v>23</v>
      </c>
      <c r="T74" s="46">
        <f ca="1">IF(COUNTIFS(Распис!$B$4:$B$300,$A74,Распис!$C$4:$C$300,"&lt;="&amp;T$1,Распис!$D$4:$D$300,"&gt;="&amp;T$1)&gt;0,SUMIFS(Распис!$F$4:$F$300,Распис!$B$4:$B$300,$A74,Распис!$C$4:$C$300,"&lt;="&amp;T$1,Распис!$D$4:$D$300,"&gt;="&amp;T$1),SUMIF(База!$B$3:$B$305,$A74,База!$F$3:$F$152))</f>
        <v>0</v>
      </c>
      <c r="U74" s="46">
        <f ca="1">IF(COUNTIFS(Распис!$B$4:$B$300,$A74,Распис!$C$4:$C$300,"&lt;="&amp;U$1,Распис!$D$4:$D$300,"&gt;="&amp;U$1)&gt;0,SUMIFS(Распис!$G$4:$G$300,Распис!$B$4:$B$300,$A74,Распис!$C$4:$C$300,"&lt;="&amp;U$1,Распис!$D$4:$D$300,"&gt;="&amp;U$1),SUMIF(База!$B$3:$B$305,$A74,База!$G$3:$G$152))</f>
        <v>0</v>
      </c>
      <c r="V74" s="46">
        <f ca="1">IF(COUNTIFS(Распис!$B$4:$B$300,$A74,Распис!$C$4:$C$300,"&lt;="&amp;V$1,Распис!$D$4:$D$300,"&gt;="&amp;V$1)&gt;0,SUMIFS(Распис!$H$4:$H$300,Распис!$B$4:$B$300,$A74,Распис!$C$4:$C$300,"&lt;="&amp;V$1,Распис!$D$4:$D$300,"&gt;="&amp;V$1),SUMIF(База!$B$3:$B$305,$A74,База!$H$3:$H$152))</f>
        <v>0</v>
      </c>
      <c r="W74" s="46">
        <f ca="1">IF(COUNTIFS(Распис!$B$4:$B$300,$A74,Распис!$C$4:$C$300,"&lt;="&amp;W$1,Распис!$D$4:$D$300,"&gt;="&amp;W$1)&gt;0,SUMIFS(Распис!$I$4:$I$300,Распис!$B$4:$B$300,$A74,Распис!$C$4:$C$300,"&lt;="&amp;W$1,Распис!$D$4:$D$300,"&gt;="&amp;W$1),SUMIF(База!$B$3:$B$305,$A74,База!$I$3:$I$152))</f>
        <v>0</v>
      </c>
      <c r="X74" s="46">
        <f ca="1">IF(COUNTIFS(Распис!$B$4:$B$300,$A74,Распис!$C$4:$C$300,"&lt;="&amp;X$1,Распис!$D$4:$D$300,"&gt;="&amp;X$1)&gt;0,SUMIFS(Распис!$J$4:$J$300,Распис!$B$4:$B$300,$A74,Распис!$C$4:$C$300,"&lt;="&amp;X$1,Распис!$D$4:$D$300,"&gt;="&amp;X$1),SUMIF(База!$B$3:$B$305,$A74,База!$J$3:$J$152))</f>
        <v>0</v>
      </c>
      <c r="Y74" s="46">
        <f ca="1">IF(COUNTIFS(Распис!$B$4:$B$300,$A74,Распис!$C$4:$C$300,"&lt;="&amp;Y$1,Распис!$D$4:$D$300,"&gt;="&amp;Y$1)&gt;0,SUMIFS(Распис!$K$4:$K$300,Распис!$B$4:$B$300,$A74,Распис!$C$4:$C$300,"&lt;="&amp;Y$1,Распис!$D$4:$D$300,"&gt;="&amp;Y$1),SUMIF(База!$B$3:$B$305,$A74,База!$K$3:$K$152))</f>
        <v>0</v>
      </c>
      <c r="Z74" s="46" t="s">
        <v>23</v>
      </c>
      <c r="AA74" s="46">
        <f ca="1">IF(COUNTIFS(Распис!$B$4:$B$300,$A74,Распис!$C$4:$C$300,"&lt;="&amp;AA$1,Распис!$D$4:$D$300,"&gt;="&amp;AA$1)&gt;0,SUMIFS(Распис!$F$4:$F$300,Распис!$B$4:$B$300,$A74,Распис!$C$4:$C$300,"&lt;="&amp;AA$1,Распис!$D$4:$D$300,"&gt;="&amp;AA$1),SUMIF(База!$B$3:$B$305,$A74,База!$F$3:$F$152))</f>
        <v>0</v>
      </c>
      <c r="AB74" s="46">
        <f ca="1">IF(COUNTIFS(Распис!$B$4:$B$300,$A74,Распис!$C$4:$C$300,"&lt;="&amp;AB$1,Распис!$D$4:$D$300,"&gt;="&amp;AB$1)&gt;0,SUMIFS(Распис!$G$4:$G$300,Распис!$B$4:$B$300,$A74,Распис!$C$4:$C$300,"&lt;="&amp;AB$1,Распис!$D$4:$D$300,"&gt;="&amp;AB$1),SUMIF(База!$B$3:$B$305,$A74,База!$G$3:$G$152))</f>
        <v>0</v>
      </c>
      <c r="AC74" s="46">
        <f ca="1">IF(COUNTIFS(Распис!$B$4:$B$300,$A74,Распис!$C$4:$C$300,"&lt;="&amp;AC$1,Распис!$D$4:$D$300,"&gt;="&amp;AC$1)&gt;0,SUMIFS(Распис!$H$4:$H$300,Распис!$B$4:$B$300,$A74,Распис!$C$4:$C$300,"&lt;="&amp;AC$1,Распис!$D$4:$D$300,"&gt;="&amp;AC$1),SUMIF(База!$B$3:$B$305,$A74,База!$H$3:$H$152))</f>
        <v>0</v>
      </c>
      <c r="AD74" s="47"/>
      <c r="AE74" s="47"/>
      <c r="AF74" s="47"/>
      <c r="AG74" s="47">
        <f t="shared" ca="1" si="10"/>
        <v>0</v>
      </c>
      <c r="AH74" s="46">
        <f ca="1">AG74-SUMIFS(Распред!$G$4:$G$300,Распред!$B$4:$B$300,"февраль",Распред!$F$4:$F$300,A74)</f>
        <v>0</v>
      </c>
      <c r="AI74" s="46">
        <f ca="1">AH74+(COUNTIF(B74:AF74,"КД")+SUMIFS(Распред!$AH$4:$AH$300,Распред!$F$4:$F$300,A74,Распред!$B$4:$B$300,"февраль"))*4</f>
        <v>0</v>
      </c>
      <c r="AJ74" s="46">
        <f t="shared" ca="1" si="11"/>
        <v>0</v>
      </c>
      <c r="AK74" s="46">
        <f t="shared" ca="1" si="12"/>
        <v>0</v>
      </c>
      <c r="AL74" s="46">
        <f>SUMIFS(Распред!$K$4:$K$300,Распред!$B$4:$B$300,"февраль",Распред!$J$4:$J$300,A74)+SUMIFS(Распред!$M$4:$M$300,Распред!$B$4:$B$300,"февраль",Распред!$L$4:$L$300,A74)+SUMIFS(Распред!$O$4:$O$300,Распред!$B$4:$B$300,"февраль",Распред!$N$4:$N$300,A74)+SUMIFS(Распред!$Q$4:$Q$300,Распред!$B$4:$B$300,"февраль",Распред!$P$4:$P$300,A74)+SUMIFS(Распред!$S$4:$S$300,Распред!$B$4:$B$300,"февраль",Распред!$R$4:$R$300,A74)+SUMIFS(Распред!$U$4:$U$300,Распред!$B$4:$B$300,"февраль",Распред!$T$4:$T$300,A74)+SUMIFS(Распред!$W$4:$W$300,Распред!$B$4:$B$300,"февраль",Распред!$V$4:$V$300,A74)+SUMIFS(Распред!$Y$4:$Y$300,Распред!$B$4:$B$300,"февраль",Распред!$X$4:$X$300,A74)+SUMIFS(Распред!$AA$4:$AA$300,Распред!$B$4:$B$300,"февраль",Распред!$Z$4:$Z$300,A74)+SUMIFS(Распред!$AC$4:$AC$300,Распред!$B$4:$B$300,"февраль",Распред!$AB$4:$AB$300,A74)</f>
        <v>0</v>
      </c>
      <c r="AM74" s="46">
        <f t="shared" ca="1" si="13"/>
        <v>0</v>
      </c>
      <c r="AN74" s="46">
        <f t="shared" ca="1" si="14"/>
        <v>0</v>
      </c>
      <c r="AO74" s="46">
        <f t="shared" ca="1" si="15"/>
        <v>0</v>
      </c>
      <c r="AP74" s="46">
        <f>январь!AP74</f>
        <v>0</v>
      </c>
      <c r="AQ74" s="46">
        <f t="shared" ca="1" si="16"/>
        <v>0</v>
      </c>
      <c r="AR74" s="47"/>
      <c r="AS74" s="47">
        <f t="shared" ca="1" si="17"/>
        <v>0</v>
      </c>
      <c r="AT74" s="47"/>
      <c r="AU74" s="47"/>
      <c r="AV74" s="47"/>
      <c r="AW74" s="47"/>
      <c r="AX74" s="47"/>
      <c r="AY74" s="47"/>
      <c r="AZ74" s="184"/>
      <c r="BA74" s="184"/>
    </row>
    <row r="75" spans="1:53" x14ac:dyDescent="0.25">
      <c r="A75" s="47">
        <f>База!B75</f>
        <v>0</v>
      </c>
      <c r="B75" s="46">
        <f ca="1">IF(COUNTIFS(Распис!$B$4:$B$300,$A75,Распис!$C$4:$C$300,"&lt;="&amp;B$1,Распис!$D$4:$D$300,"&gt;="&amp;B$1)&gt;0,SUMIFS(Распис!$I$4:$I$300,Распис!$B$4:$B$300,$A75,Распис!$C$4:$C$300,"&lt;="&amp;B$1,Распис!$D$4:$D$300,"&gt;="&amp;B$1),SUMIF(База!$B$3:$B$305,$A75,База!$I$3:$I$152))</f>
        <v>0</v>
      </c>
      <c r="C75" s="46">
        <f ca="1">IF(COUNTIFS(Распис!$B$4:$B$300,$A75,Распис!$C$4:$C$300,"&lt;="&amp;C$1,Распис!$D$4:$D$300,"&gt;="&amp;C$1)&gt;0,SUMIFS(Распис!$J$4:$J$300,Распис!$B$4:$B$300,$A75,Распис!$C$4:$C$300,"&lt;="&amp;C$1,Распис!$D$4:$D$300,"&gt;="&amp;C$1),SUMIF(База!$B$3:$B$305,$A75,База!$J$3:$J$152))</f>
        <v>0</v>
      </c>
      <c r="D75" s="46">
        <f ca="1">IF(COUNTIFS(Распис!$B$4:$B$300,$A75,Распис!$C$4:$C$300,"&lt;="&amp;D$1,Распис!$D$4:$D$300,"&gt;="&amp;D$1)&gt;0,SUMIFS(Распис!$K$4:$K$300,Распис!$B$4:$B$300,$A75,Распис!$C$4:$C$300,"&lt;="&amp;D$1,Распис!$D$4:$D$300,"&gt;="&amp;D$1),SUMIF(База!$B$3:$B$305,$A75,База!$K$3:$K$152))</f>
        <v>0</v>
      </c>
      <c r="E75" s="46" t="s">
        <v>23</v>
      </c>
      <c r="F75" s="46">
        <f ca="1">IF(COUNTIFS(Распис!$B$4:$B$300,$A75,Распис!$C$4:$C$300,"&lt;="&amp;F$1,Распис!$D$4:$D$300,"&gt;="&amp;F$1)&gt;0,SUMIFS(Распис!$F$4:$F$300,Распис!$B$4:$B$300,$A75,Распис!$C$4:$C$300,"&lt;="&amp;F$1,Распис!$D$4:$D$300,"&gt;="&amp;F$1),SUMIF(База!$B$3:$B$305,$A75,База!$F$3:$F$152))</f>
        <v>0</v>
      </c>
      <c r="G75" s="46">
        <f ca="1">IF(COUNTIFS(Распис!$B$4:$B$300,$A75,Распис!$C$4:$C$300,"&lt;="&amp;G$1,Распис!$D$4:$D$300,"&gt;="&amp;G$1)&gt;0,SUMIFS(Распис!$G$4:$G$300,Распис!$B$4:$B$300,$A75,Распис!$C$4:$C$300,"&lt;="&amp;G$1,Распис!$D$4:$D$300,"&gt;="&amp;G$1),SUMIF(База!$B$3:$B$305,$A75,База!$G$3:$G$152))</f>
        <v>0</v>
      </c>
      <c r="H75" s="46">
        <f ca="1">IF(COUNTIFS(Распис!$B$4:$B$300,$A75,Распис!$C$4:$C$300,"&lt;="&amp;H$1,Распис!$D$4:$D$300,"&gt;="&amp;H$1)&gt;0,SUMIFS(Распис!$H$4:$H$300,Распис!$B$4:$B$300,$A75,Распис!$C$4:$C$300,"&lt;="&amp;H$1,Распис!$D$4:$D$300,"&gt;="&amp;H$1),SUMIF(База!$B$3:$B$305,$A75,База!$H$3:$H$152))</f>
        <v>0</v>
      </c>
      <c r="I75" s="46">
        <f ca="1">IF(COUNTIFS(Распис!$B$4:$B$300,$A75,Распис!$C$4:$C$300,"&lt;="&amp;I$1,Распис!$D$4:$D$300,"&gt;="&amp;I$1)&gt;0,SUMIFS(Распис!$I$4:$I$300,Распис!$B$4:$B$300,$A75,Распис!$C$4:$C$300,"&lt;="&amp;I$1,Распис!$D$4:$D$300,"&gt;="&amp;I$1),SUMIF(База!$B$3:$B$305,$A75,База!$I$3:$I$152))</f>
        <v>0</v>
      </c>
      <c r="J75" s="46">
        <f ca="1">IF(COUNTIFS(Распис!$B$4:$B$300,$A75,Распис!$C$4:$C$300,"&lt;="&amp;J$1,Распис!$D$4:$D$300,"&gt;="&amp;J$1)&gt;0,SUMIFS(Распис!$J$4:$J$300,Распис!$B$4:$B$300,$A75,Распис!$C$4:$C$300,"&lt;="&amp;J$1,Распис!$D$4:$D$300,"&gt;="&amp;J$1),SUMIF(База!$B$3:$B$305,$A75,База!$J$3:$J$152))</f>
        <v>0</v>
      </c>
      <c r="K75" s="46">
        <f ca="1">IF(COUNTIFS(Распис!$B$4:$B$300,$A75,Распис!$C$4:$C$300,"&lt;="&amp;K$1,Распис!$D$4:$D$300,"&gt;="&amp;K$1)&gt;0,SUMIFS(Распис!$K$4:$K$300,Распис!$B$4:$B$300,$A75,Распис!$C$4:$C$300,"&lt;="&amp;K$1,Распис!$D$4:$D$300,"&gt;="&amp;K$1),SUMIF(База!$B$3:$B$305,$A75,База!$K$3:$K$152))</f>
        <v>0</v>
      </c>
      <c r="L75" s="46" t="s">
        <v>23</v>
      </c>
      <c r="M75" s="46">
        <f ca="1">IF(COUNTIFS(Распис!$B$4:$B$300,$A75,Распис!$C$4:$C$300,"&lt;="&amp;M$1,Распис!$D$4:$D$300,"&gt;="&amp;M$1)&gt;0,SUMIFS(Распис!$F$4:$F$300,Распис!$B$4:$B$300,$A75,Распис!$C$4:$C$300,"&lt;="&amp;M$1,Распис!$D$4:$D$300,"&gt;="&amp;M$1),SUMIF(База!$B$3:$B$305,$A75,База!$F$3:$F$152))</f>
        <v>0</v>
      </c>
      <c r="N75" s="46">
        <f ca="1">IF(COUNTIFS(Распис!$B$4:$B$300,$A75,Распис!$C$4:$C$300,"&lt;="&amp;N$1,Распис!$D$4:$D$300,"&gt;="&amp;N$1)&gt;0,SUMIFS(Распис!$G$4:$G$300,Распис!$B$4:$B$300,$A75,Распис!$C$4:$C$300,"&lt;="&amp;N$1,Распис!$D$4:$D$300,"&gt;="&amp;N$1),SUMIF(База!$B$3:$B$305,$A75,База!$G$3:$G$152))</f>
        <v>0</v>
      </c>
      <c r="O75" s="46">
        <f ca="1">IF(COUNTIFS(Распис!$B$4:$B$300,$A75,Распис!$C$4:$C$300,"&lt;="&amp;O$1,Распис!$D$4:$D$300,"&gt;="&amp;O$1)&gt;0,SUMIFS(Распис!$H$4:$H$300,Распис!$B$4:$B$300,$A75,Распис!$C$4:$C$300,"&lt;="&amp;O$1,Распис!$D$4:$D$300,"&gt;="&amp;O$1),SUMIF(База!$B$3:$B$305,$A75,База!$H$3:$H$152))</f>
        <v>0</v>
      </c>
      <c r="P75" s="46">
        <f ca="1">IF(COUNTIFS(Распис!$B$4:$B$300,$A75,Распис!$C$4:$C$300,"&lt;="&amp;P$1,Распис!$D$4:$D$300,"&gt;="&amp;P$1)&gt;0,SUMIFS(Распис!$I$4:$I$300,Распис!$B$4:$B$300,$A75,Распис!$C$4:$C$300,"&lt;="&amp;P$1,Распис!$D$4:$D$300,"&gt;="&amp;P$1),SUMIF(База!$B$3:$B$305,$A75,База!$I$3:$I$152))</f>
        <v>0</v>
      </c>
      <c r="Q75" s="46">
        <f ca="1">IF(COUNTIFS(Распис!$B$4:$B$300,$A75,Распис!$C$4:$C$300,"&lt;="&amp;Q$1,Распис!$D$4:$D$300,"&gt;="&amp;Q$1)&gt;0,SUMIFS(Распис!$J$4:$J$300,Распис!$B$4:$B$300,$A75,Распис!$C$4:$C$300,"&lt;="&amp;Q$1,Распис!$D$4:$D$300,"&gt;="&amp;Q$1),SUMIF(База!$B$3:$B$305,$A75,База!$J$3:$J$152))</f>
        <v>0</v>
      </c>
      <c r="R75" s="46">
        <f ca="1">IF(COUNTIFS(Распис!$B$4:$B$300,$A75,Распис!$C$4:$C$300,"&lt;="&amp;R$1,Распис!$D$4:$D$300,"&gt;="&amp;R$1)&gt;0,SUMIFS(Распис!$K$4:$K$300,Распис!$B$4:$B$300,$A75,Распис!$C$4:$C$300,"&lt;="&amp;R$1,Распис!$D$4:$D$300,"&gt;="&amp;R$1),SUMIF(База!$B$3:$B$305,$A75,База!$K$3:$K$152))</f>
        <v>0</v>
      </c>
      <c r="S75" s="46" t="s">
        <v>23</v>
      </c>
      <c r="T75" s="46">
        <f ca="1">IF(COUNTIFS(Распис!$B$4:$B$300,$A75,Распис!$C$4:$C$300,"&lt;="&amp;T$1,Распис!$D$4:$D$300,"&gt;="&amp;T$1)&gt;0,SUMIFS(Распис!$F$4:$F$300,Распис!$B$4:$B$300,$A75,Распис!$C$4:$C$300,"&lt;="&amp;T$1,Распис!$D$4:$D$300,"&gt;="&amp;T$1),SUMIF(База!$B$3:$B$305,$A75,База!$F$3:$F$152))</f>
        <v>0</v>
      </c>
      <c r="U75" s="46">
        <f ca="1">IF(COUNTIFS(Распис!$B$4:$B$300,$A75,Распис!$C$4:$C$300,"&lt;="&amp;U$1,Распис!$D$4:$D$300,"&gt;="&amp;U$1)&gt;0,SUMIFS(Распис!$G$4:$G$300,Распис!$B$4:$B$300,$A75,Распис!$C$4:$C$300,"&lt;="&amp;U$1,Распис!$D$4:$D$300,"&gt;="&amp;U$1),SUMIF(База!$B$3:$B$305,$A75,База!$G$3:$G$152))</f>
        <v>0</v>
      </c>
      <c r="V75" s="46">
        <f ca="1">IF(COUNTIFS(Распис!$B$4:$B$300,$A75,Распис!$C$4:$C$300,"&lt;="&amp;V$1,Распис!$D$4:$D$300,"&gt;="&amp;V$1)&gt;0,SUMIFS(Распис!$H$4:$H$300,Распис!$B$4:$B$300,$A75,Распис!$C$4:$C$300,"&lt;="&amp;V$1,Распис!$D$4:$D$300,"&gt;="&amp;V$1),SUMIF(База!$B$3:$B$305,$A75,База!$H$3:$H$152))</f>
        <v>0</v>
      </c>
      <c r="W75" s="46">
        <f ca="1">IF(COUNTIFS(Распис!$B$4:$B$300,$A75,Распис!$C$4:$C$300,"&lt;="&amp;W$1,Распис!$D$4:$D$300,"&gt;="&amp;W$1)&gt;0,SUMIFS(Распис!$I$4:$I$300,Распис!$B$4:$B$300,$A75,Распис!$C$4:$C$300,"&lt;="&amp;W$1,Распис!$D$4:$D$300,"&gt;="&amp;W$1),SUMIF(База!$B$3:$B$305,$A75,База!$I$3:$I$152))</f>
        <v>0</v>
      </c>
      <c r="X75" s="46">
        <f ca="1">IF(COUNTIFS(Распис!$B$4:$B$300,$A75,Распис!$C$4:$C$300,"&lt;="&amp;X$1,Распис!$D$4:$D$300,"&gt;="&amp;X$1)&gt;0,SUMIFS(Распис!$J$4:$J$300,Распис!$B$4:$B$300,$A75,Распис!$C$4:$C$300,"&lt;="&amp;X$1,Распис!$D$4:$D$300,"&gt;="&amp;X$1),SUMIF(База!$B$3:$B$305,$A75,База!$J$3:$J$152))</f>
        <v>0</v>
      </c>
      <c r="Y75" s="46">
        <f ca="1">IF(COUNTIFS(Распис!$B$4:$B$300,$A75,Распис!$C$4:$C$300,"&lt;="&amp;Y$1,Распис!$D$4:$D$300,"&gt;="&amp;Y$1)&gt;0,SUMIFS(Распис!$K$4:$K$300,Распис!$B$4:$B$300,$A75,Распис!$C$4:$C$300,"&lt;="&amp;Y$1,Распис!$D$4:$D$300,"&gt;="&amp;Y$1),SUMIF(База!$B$3:$B$305,$A75,База!$K$3:$K$152))</f>
        <v>0</v>
      </c>
      <c r="Z75" s="46" t="s">
        <v>23</v>
      </c>
      <c r="AA75" s="46">
        <f ca="1">IF(COUNTIFS(Распис!$B$4:$B$300,$A75,Распис!$C$4:$C$300,"&lt;="&amp;AA$1,Распис!$D$4:$D$300,"&gt;="&amp;AA$1)&gt;0,SUMIFS(Распис!$F$4:$F$300,Распис!$B$4:$B$300,$A75,Распис!$C$4:$C$300,"&lt;="&amp;AA$1,Распис!$D$4:$D$300,"&gt;="&amp;AA$1),SUMIF(База!$B$3:$B$305,$A75,База!$F$3:$F$152))</f>
        <v>0</v>
      </c>
      <c r="AB75" s="46">
        <f ca="1">IF(COUNTIFS(Распис!$B$4:$B$300,$A75,Распис!$C$4:$C$300,"&lt;="&amp;AB$1,Распис!$D$4:$D$300,"&gt;="&amp;AB$1)&gt;0,SUMIFS(Распис!$G$4:$G$300,Распис!$B$4:$B$300,$A75,Распис!$C$4:$C$300,"&lt;="&amp;AB$1,Распис!$D$4:$D$300,"&gt;="&amp;AB$1),SUMIF(База!$B$3:$B$305,$A75,База!$G$3:$G$152))</f>
        <v>0</v>
      </c>
      <c r="AC75" s="46">
        <f ca="1">IF(COUNTIFS(Распис!$B$4:$B$300,$A75,Распис!$C$4:$C$300,"&lt;="&amp;AC$1,Распис!$D$4:$D$300,"&gt;="&amp;AC$1)&gt;0,SUMIFS(Распис!$H$4:$H$300,Распис!$B$4:$B$300,$A75,Распис!$C$4:$C$300,"&lt;="&amp;AC$1,Распис!$D$4:$D$300,"&gt;="&amp;AC$1),SUMIF(База!$B$3:$B$305,$A75,База!$H$3:$H$152))</f>
        <v>0</v>
      </c>
      <c r="AD75" s="47"/>
      <c r="AE75" s="47"/>
      <c r="AF75" s="47"/>
      <c r="AG75" s="47">
        <f t="shared" ca="1" si="10"/>
        <v>0</v>
      </c>
      <c r="AH75" s="46">
        <f ca="1">AG75-SUMIFS(Распред!$G$4:$G$300,Распред!$B$4:$B$300,"февраль",Распред!$F$4:$F$300,A75)</f>
        <v>0</v>
      </c>
      <c r="AI75" s="46">
        <f ca="1">AH75+(COUNTIF(B75:AF75,"КД")+SUMIFS(Распред!$AH$4:$AH$300,Распред!$F$4:$F$300,A75,Распред!$B$4:$B$300,"февраль"))*4</f>
        <v>0</v>
      </c>
      <c r="AJ75" s="46">
        <f t="shared" ca="1" si="11"/>
        <v>0</v>
      </c>
      <c r="AK75" s="46">
        <f t="shared" ca="1" si="12"/>
        <v>0</v>
      </c>
      <c r="AL75" s="46">
        <f>SUMIFS(Распред!$K$4:$K$300,Распред!$B$4:$B$300,"февраль",Распред!$J$4:$J$300,A75)+SUMIFS(Распред!$M$4:$M$300,Распред!$B$4:$B$300,"февраль",Распред!$L$4:$L$300,A75)+SUMIFS(Распред!$O$4:$O$300,Распред!$B$4:$B$300,"февраль",Распред!$N$4:$N$300,A75)+SUMIFS(Распред!$Q$4:$Q$300,Распред!$B$4:$B$300,"февраль",Распред!$P$4:$P$300,A75)+SUMIFS(Распред!$S$4:$S$300,Распред!$B$4:$B$300,"февраль",Распред!$R$4:$R$300,A75)+SUMIFS(Распред!$U$4:$U$300,Распред!$B$4:$B$300,"февраль",Распред!$T$4:$T$300,A75)+SUMIFS(Распред!$W$4:$W$300,Распред!$B$4:$B$300,"февраль",Распред!$V$4:$V$300,A75)+SUMIFS(Распред!$Y$4:$Y$300,Распред!$B$4:$B$300,"февраль",Распред!$X$4:$X$300,A75)+SUMIFS(Распред!$AA$4:$AA$300,Распред!$B$4:$B$300,"февраль",Распред!$Z$4:$Z$300,A75)+SUMIFS(Распред!$AC$4:$AC$300,Распред!$B$4:$B$300,"февраль",Распред!$AB$4:$AB$300,A75)</f>
        <v>0</v>
      </c>
      <c r="AM75" s="46">
        <f t="shared" ca="1" si="13"/>
        <v>0</v>
      </c>
      <c r="AN75" s="46">
        <f t="shared" ca="1" si="14"/>
        <v>0</v>
      </c>
      <c r="AO75" s="46">
        <f t="shared" ca="1" si="15"/>
        <v>0</v>
      </c>
      <c r="AP75" s="46">
        <f>январь!AP75</f>
        <v>0</v>
      </c>
      <c r="AQ75" s="46">
        <f t="shared" ca="1" si="16"/>
        <v>0</v>
      </c>
      <c r="AR75" s="47"/>
      <c r="AS75" s="47">
        <f t="shared" ca="1" si="17"/>
        <v>0</v>
      </c>
      <c r="AT75" s="47"/>
      <c r="AU75" s="47"/>
      <c r="AV75" s="47"/>
      <c r="AW75" s="47"/>
      <c r="AX75" s="47"/>
      <c r="AY75" s="47"/>
      <c r="AZ75" s="184"/>
      <c r="BA75" s="184"/>
    </row>
    <row r="76" spans="1:53" x14ac:dyDescent="0.25">
      <c r="A76" s="47">
        <f>База!B76</f>
        <v>0</v>
      </c>
      <c r="B76" s="46">
        <f ca="1">IF(COUNTIFS(Распис!$B$4:$B$300,$A76,Распис!$C$4:$C$300,"&lt;="&amp;B$1,Распис!$D$4:$D$300,"&gt;="&amp;B$1)&gt;0,SUMIFS(Распис!$I$4:$I$300,Распис!$B$4:$B$300,$A76,Распис!$C$4:$C$300,"&lt;="&amp;B$1,Распис!$D$4:$D$300,"&gt;="&amp;B$1),SUMIF(База!$B$3:$B$305,$A76,База!$I$3:$I$152))</f>
        <v>0</v>
      </c>
      <c r="C76" s="46">
        <f ca="1">IF(COUNTIFS(Распис!$B$4:$B$300,$A76,Распис!$C$4:$C$300,"&lt;="&amp;C$1,Распис!$D$4:$D$300,"&gt;="&amp;C$1)&gt;0,SUMIFS(Распис!$J$4:$J$300,Распис!$B$4:$B$300,$A76,Распис!$C$4:$C$300,"&lt;="&amp;C$1,Распис!$D$4:$D$300,"&gt;="&amp;C$1),SUMIF(База!$B$3:$B$305,$A76,База!$J$3:$J$152))</f>
        <v>0</v>
      </c>
      <c r="D76" s="46">
        <f ca="1">IF(COUNTIFS(Распис!$B$4:$B$300,$A76,Распис!$C$4:$C$300,"&lt;="&amp;D$1,Распис!$D$4:$D$300,"&gt;="&amp;D$1)&gt;0,SUMIFS(Распис!$K$4:$K$300,Распис!$B$4:$B$300,$A76,Распис!$C$4:$C$300,"&lt;="&amp;D$1,Распис!$D$4:$D$300,"&gt;="&amp;D$1),SUMIF(База!$B$3:$B$305,$A76,База!$K$3:$K$152))</f>
        <v>0</v>
      </c>
      <c r="E76" s="46" t="s">
        <v>23</v>
      </c>
      <c r="F76" s="46">
        <f ca="1">IF(COUNTIFS(Распис!$B$4:$B$300,$A76,Распис!$C$4:$C$300,"&lt;="&amp;F$1,Распис!$D$4:$D$300,"&gt;="&amp;F$1)&gt;0,SUMIFS(Распис!$F$4:$F$300,Распис!$B$4:$B$300,$A76,Распис!$C$4:$C$300,"&lt;="&amp;F$1,Распис!$D$4:$D$300,"&gt;="&amp;F$1),SUMIF(База!$B$3:$B$305,$A76,База!$F$3:$F$152))</f>
        <v>0</v>
      </c>
      <c r="G76" s="46">
        <f ca="1">IF(COUNTIFS(Распис!$B$4:$B$300,$A76,Распис!$C$4:$C$300,"&lt;="&amp;G$1,Распис!$D$4:$D$300,"&gt;="&amp;G$1)&gt;0,SUMIFS(Распис!$G$4:$G$300,Распис!$B$4:$B$300,$A76,Распис!$C$4:$C$300,"&lt;="&amp;G$1,Распис!$D$4:$D$300,"&gt;="&amp;G$1),SUMIF(База!$B$3:$B$305,$A76,База!$G$3:$G$152))</f>
        <v>0</v>
      </c>
      <c r="H76" s="46">
        <f ca="1">IF(COUNTIFS(Распис!$B$4:$B$300,$A76,Распис!$C$4:$C$300,"&lt;="&amp;H$1,Распис!$D$4:$D$300,"&gt;="&amp;H$1)&gt;0,SUMIFS(Распис!$H$4:$H$300,Распис!$B$4:$B$300,$A76,Распис!$C$4:$C$300,"&lt;="&amp;H$1,Распис!$D$4:$D$300,"&gt;="&amp;H$1),SUMIF(База!$B$3:$B$305,$A76,База!$H$3:$H$152))</f>
        <v>0</v>
      </c>
      <c r="I76" s="46">
        <f ca="1">IF(COUNTIFS(Распис!$B$4:$B$300,$A76,Распис!$C$4:$C$300,"&lt;="&amp;I$1,Распис!$D$4:$D$300,"&gt;="&amp;I$1)&gt;0,SUMIFS(Распис!$I$4:$I$300,Распис!$B$4:$B$300,$A76,Распис!$C$4:$C$300,"&lt;="&amp;I$1,Распис!$D$4:$D$300,"&gt;="&amp;I$1),SUMIF(База!$B$3:$B$305,$A76,База!$I$3:$I$152))</f>
        <v>0</v>
      </c>
      <c r="J76" s="46">
        <f ca="1">IF(COUNTIFS(Распис!$B$4:$B$300,$A76,Распис!$C$4:$C$300,"&lt;="&amp;J$1,Распис!$D$4:$D$300,"&gt;="&amp;J$1)&gt;0,SUMIFS(Распис!$J$4:$J$300,Распис!$B$4:$B$300,$A76,Распис!$C$4:$C$300,"&lt;="&amp;J$1,Распис!$D$4:$D$300,"&gt;="&amp;J$1),SUMIF(База!$B$3:$B$305,$A76,База!$J$3:$J$152))</f>
        <v>0</v>
      </c>
      <c r="K76" s="46">
        <f ca="1">IF(COUNTIFS(Распис!$B$4:$B$300,$A76,Распис!$C$4:$C$300,"&lt;="&amp;K$1,Распис!$D$4:$D$300,"&gt;="&amp;K$1)&gt;0,SUMIFS(Распис!$K$4:$K$300,Распис!$B$4:$B$300,$A76,Распис!$C$4:$C$300,"&lt;="&amp;K$1,Распис!$D$4:$D$300,"&gt;="&amp;K$1),SUMIF(База!$B$3:$B$305,$A76,База!$K$3:$K$152))</f>
        <v>0</v>
      </c>
      <c r="L76" s="46" t="s">
        <v>23</v>
      </c>
      <c r="M76" s="46">
        <f ca="1">IF(COUNTIFS(Распис!$B$4:$B$300,$A76,Распис!$C$4:$C$300,"&lt;="&amp;M$1,Распис!$D$4:$D$300,"&gt;="&amp;M$1)&gt;0,SUMIFS(Распис!$F$4:$F$300,Распис!$B$4:$B$300,$A76,Распис!$C$4:$C$300,"&lt;="&amp;M$1,Распис!$D$4:$D$300,"&gt;="&amp;M$1),SUMIF(База!$B$3:$B$305,$A76,База!$F$3:$F$152))</f>
        <v>0</v>
      </c>
      <c r="N76" s="46">
        <f ca="1">IF(COUNTIFS(Распис!$B$4:$B$300,$A76,Распис!$C$4:$C$300,"&lt;="&amp;N$1,Распис!$D$4:$D$300,"&gt;="&amp;N$1)&gt;0,SUMIFS(Распис!$G$4:$G$300,Распис!$B$4:$B$300,$A76,Распис!$C$4:$C$300,"&lt;="&amp;N$1,Распис!$D$4:$D$300,"&gt;="&amp;N$1),SUMIF(База!$B$3:$B$305,$A76,База!$G$3:$G$152))</f>
        <v>0</v>
      </c>
      <c r="O76" s="46">
        <f ca="1">IF(COUNTIFS(Распис!$B$4:$B$300,$A76,Распис!$C$4:$C$300,"&lt;="&amp;O$1,Распис!$D$4:$D$300,"&gt;="&amp;O$1)&gt;0,SUMIFS(Распис!$H$4:$H$300,Распис!$B$4:$B$300,$A76,Распис!$C$4:$C$300,"&lt;="&amp;O$1,Распис!$D$4:$D$300,"&gt;="&amp;O$1),SUMIF(База!$B$3:$B$305,$A76,База!$H$3:$H$152))</f>
        <v>0</v>
      </c>
      <c r="P76" s="46">
        <f ca="1">IF(COUNTIFS(Распис!$B$4:$B$300,$A76,Распис!$C$4:$C$300,"&lt;="&amp;P$1,Распис!$D$4:$D$300,"&gt;="&amp;P$1)&gt;0,SUMIFS(Распис!$I$4:$I$300,Распис!$B$4:$B$300,$A76,Распис!$C$4:$C$300,"&lt;="&amp;P$1,Распис!$D$4:$D$300,"&gt;="&amp;P$1),SUMIF(База!$B$3:$B$305,$A76,База!$I$3:$I$152))</f>
        <v>0</v>
      </c>
      <c r="Q76" s="46">
        <f ca="1">IF(COUNTIFS(Распис!$B$4:$B$300,$A76,Распис!$C$4:$C$300,"&lt;="&amp;Q$1,Распис!$D$4:$D$300,"&gt;="&amp;Q$1)&gt;0,SUMIFS(Распис!$J$4:$J$300,Распис!$B$4:$B$300,$A76,Распис!$C$4:$C$300,"&lt;="&amp;Q$1,Распис!$D$4:$D$300,"&gt;="&amp;Q$1),SUMIF(База!$B$3:$B$305,$A76,База!$J$3:$J$152))</f>
        <v>0</v>
      </c>
      <c r="R76" s="46">
        <f ca="1">IF(COUNTIFS(Распис!$B$4:$B$300,$A76,Распис!$C$4:$C$300,"&lt;="&amp;R$1,Распис!$D$4:$D$300,"&gt;="&amp;R$1)&gt;0,SUMIFS(Распис!$K$4:$K$300,Распис!$B$4:$B$300,$A76,Распис!$C$4:$C$300,"&lt;="&amp;R$1,Распис!$D$4:$D$300,"&gt;="&amp;R$1),SUMIF(База!$B$3:$B$305,$A76,База!$K$3:$K$152))</f>
        <v>0</v>
      </c>
      <c r="S76" s="46" t="s">
        <v>23</v>
      </c>
      <c r="T76" s="46">
        <f ca="1">IF(COUNTIFS(Распис!$B$4:$B$300,$A76,Распис!$C$4:$C$300,"&lt;="&amp;T$1,Распис!$D$4:$D$300,"&gt;="&amp;T$1)&gt;0,SUMIFS(Распис!$F$4:$F$300,Распис!$B$4:$B$300,$A76,Распис!$C$4:$C$300,"&lt;="&amp;T$1,Распис!$D$4:$D$300,"&gt;="&amp;T$1),SUMIF(База!$B$3:$B$305,$A76,База!$F$3:$F$152))</f>
        <v>0</v>
      </c>
      <c r="U76" s="46">
        <f ca="1">IF(COUNTIFS(Распис!$B$4:$B$300,$A76,Распис!$C$4:$C$300,"&lt;="&amp;U$1,Распис!$D$4:$D$300,"&gt;="&amp;U$1)&gt;0,SUMIFS(Распис!$G$4:$G$300,Распис!$B$4:$B$300,$A76,Распис!$C$4:$C$300,"&lt;="&amp;U$1,Распис!$D$4:$D$300,"&gt;="&amp;U$1),SUMIF(База!$B$3:$B$305,$A76,База!$G$3:$G$152))</f>
        <v>0</v>
      </c>
      <c r="V76" s="46">
        <f ca="1">IF(COUNTIFS(Распис!$B$4:$B$300,$A76,Распис!$C$4:$C$300,"&lt;="&amp;V$1,Распис!$D$4:$D$300,"&gt;="&amp;V$1)&gt;0,SUMIFS(Распис!$H$4:$H$300,Распис!$B$4:$B$300,$A76,Распис!$C$4:$C$300,"&lt;="&amp;V$1,Распис!$D$4:$D$300,"&gt;="&amp;V$1),SUMIF(База!$B$3:$B$305,$A76,База!$H$3:$H$152))</f>
        <v>0</v>
      </c>
      <c r="W76" s="46">
        <f ca="1">IF(COUNTIFS(Распис!$B$4:$B$300,$A76,Распис!$C$4:$C$300,"&lt;="&amp;W$1,Распис!$D$4:$D$300,"&gt;="&amp;W$1)&gt;0,SUMIFS(Распис!$I$4:$I$300,Распис!$B$4:$B$300,$A76,Распис!$C$4:$C$300,"&lt;="&amp;W$1,Распис!$D$4:$D$300,"&gt;="&amp;W$1),SUMIF(База!$B$3:$B$305,$A76,База!$I$3:$I$152))</f>
        <v>0</v>
      </c>
      <c r="X76" s="46">
        <f ca="1">IF(COUNTIFS(Распис!$B$4:$B$300,$A76,Распис!$C$4:$C$300,"&lt;="&amp;X$1,Распис!$D$4:$D$300,"&gt;="&amp;X$1)&gt;0,SUMIFS(Распис!$J$4:$J$300,Распис!$B$4:$B$300,$A76,Распис!$C$4:$C$300,"&lt;="&amp;X$1,Распис!$D$4:$D$300,"&gt;="&amp;X$1),SUMIF(База!$B$3:$B$305,$A76,База!$J$3:$J$152))</f>
        <v>0</v>
      </c>
      <c r="Y76" s="46">
        <f ca="1">IF(COUNTIFS(Распис!$B$4:$B$300,$A76,Распис!$C$4:$C$300,"&lt;="&amp;Y$1,Распис!$D$4:$D$300,"&gt;="&amp;Y$1)&gt;0,SUMIFS(Распис!$K$4:$K$300,Распис!$B$4:$B$300,$A76,Распис!$C$4:$C$300,"&lt;="&amp;Y$1,Распис!$D$4:$D$300,"&gt;="&amp;Y$1),SUMIF(База!$B$3:$B$305,$A76,База!$K$3:$K$152))</f>
        <v>0</v>
      </c>
      <c r="Z76" s="46" t="s">
        <v>23</v>
      </c>
      <c r="AA76" s="46">
        <f ca="1">IF(COUNTIFS(Распис!$B$4:$B$300,$A76,Распис!$C$4:$C$300,"&lt;="&amp;AA$1,Распис!$D$4:$D$300,"&gt;="&amp;AA$1)&gt;0,SUMIFS(Распис!$F$4:$F$300,Распис!$B$4:$B$300,$A76,Распис!$C$4:$C$300,"&lt;="&amp;AA$1,Распис!$D$4:$D$300,"&gt;="&amp;AA$1),SUMIF(База!$B$3:$B$305,$A76,База!$F$3:$F$152))</f>
        <v>0</v>
      </c>
      <c r="AB76" s="46">
        <f ca="1">IF(COUNTIFS(Распис!$B$4:$B$300,$A76,Распис!$C$4:$C$300,"&lt;="&amp;AB$1,Распис!$D$4:$D$300,"&gt;="&amp;AB$1)&gt;0,SUMIFS(Распис!$G$4:$G$300,Распис!$B$4:$B$300,$A76,Распис!$C$4:$C$300,"&lt;="&amp;AB$1,Распис!$D$4:$D$300,"&gt;="&amp;AB$1),SUMIF(База!$B$3:$B$305,$A76,База!$G$3:$G$152))</f>
        <v>0</v>
      </c>
      <c r="AC76" s="46">
        <f ca="1">IF(COUNTIFS(Распис!$B$4:$B$300,$A76,Распис!$C$4:$C$300,"&lt;="&amp;AC$1,Распис!$D$4:$D$300,"&gt;="&amp;AC$1)&gt;0,SUMIFS(Распис!$H$4:$H$300,Распис!$B$4:$B$300,$A76,Распис!$C$4:$C$300,"&lt;="&amp;AC$1,Распис!$D$4:$D$300,"&gt;="&amp;AC$1),SUMIF(База!$B$3:$B$305,$A76,База!$H$3:$H$152))</f>
        <v>0</v>
      </c>
      <c r="AD76" s="47"/>
      <c r="AE76" s="47"/>
      <c r="AF76" s="47"/>
      <c r="AG76" s="47">
        <f t="shared" ca="1" si="10"/>
        <v>0</v>
      </c>
      <c r="AH76" s="46">
        <f ca="1">AG76-SUMIFS(Распред!$G$4:$G$300,Распред!$B$4:$B$300,"февраль",Распред!$F$4:$F$300,A76)</f>
        <v>0</v>
      </c>
      <c r="AI76" s="46">
        <f ca="1">AH76+(COUNTIF(B76:AF76,"КД")+SUMIFS(Распред!$AH$4:$AH$300,Распред!$F$4:$F$300,A76,Распред!$B$4:$B$300,"февраль"))*4</f>
        <v>0</v>
      </c>
      <c r="AJ76" s="46">
        <f t="shared" ca="1" si="11"/>
        <v>0</v>
      </c>
      <c r="AK76" s="46">
        <f t="shared" ca="1" si="12"/>
        <v>0</v>
      </c>
      <c r="AL76" s="46">
        <f>SUMIFS(Распред!$K$4:$K$300,Распред!$B$4:$B$300,"февраль",Распред!$J$4:$J$300,A76)+SUMIFS(Распред!$M$4:$M$300,Распред!$B$4:$B$300,"февраль",Распред!$L$4:$L$300,A76)+SUMIFS(Распред!$O$4:$O$300,Распред!$B$4:$B$300,"февраль",Распред!$N$4:$N$300,A76)+SUMIFS(Распред!$Q$4:$Q$300,Распред!$B$4:$B$300,"февраль",Распред!$P$4:$P$300,A76)+SUMIFS(Распред!$S$4:$S$300,Распред!$B$4:$B$300,"февраль",Распред!$R$4:$R$300,A76)+SUMIFS(Распред!$U$4:$U$300,Распред!$B$4:$B$300,"февраль",Распред!$T$4:$T$300,A76)+SUMIFS(Распред!$W$4:$W$300,Распред!$B$4:$B$300,"февраль",Распред!$V$4:$V$300,A76)+SUMIFS(Распред!$Y$4:$Y$300,Распред!$B$4:$B$300,"февраль",Распред!$X$4:$X$300,A76)+SUMIFS(Распред!$AA$4:$AA$300,Распред!$B$4:$B$300,"февраль",Распред!$Z$4:$Z$300,A76)+SUMIFS(Распред!$AC$4:$AC$300,Распред!$B$4:$B$300,"февраль",Распред!$AB$4:$AB$300,A76)</f>
        <v>0</v>
      </c>
      <c r="AM76" s="46">
        <f t="shared" ca="1" si="13"/>
        <v>0</v>
      </c>
      <c r="AN76" s="46">
        <f t="shared" ca="1" si="14"/>
        <v>0</v>
      </c>
      <c r="AO76" s="46">
        <f t="shared" ca="1" si="15"/>
        <v>0</v>
      </c>
      <c r="AP76" s="46">
        <f>январь!AP76</f>
        <v>0</v>
      </c>
      <c r="AQ76" s="46">
        <f t="shared" ca="1" si="16"/>
        <v>0</v>
      </c>
      <c r="AR76" s="47"/>
      <c r="AS76" s="47">
        <f t="shared" ca="1" si="17"/>
        <v>0</v>
      </c>
      <c r="AT76" s="47"/>
      <c r="AU76" s="47"/>
      <c r="AV76" s="47"/>
      <c r="AW76" s="47"/>
      <c r="AX76" s="47"/>
      <c r="AY76" s="47"/>
      <c r="AZ76" s="184"/>
      <c r="BA76" s="184"/>
    </row>
    <row r="77" spans="1:53" s="12" customFormat="1" x14ac:dyDescent="0.25">
      <c r="A77" s="190">
        <f>База!B77</f>
        <v>0</v>
      </c>
      <c r="B77" s="191">
        <f ca="1">IF(COUNTIFS(Распис!$B$4:$B$300,$A77,Распис!$C$4:$C$300,"&lt;="&amp;B$1,Распис!$D$4:$D$300,"&gt;="&amp;B$1)&gt;0,SUMIFS(Распис!$I$4:$I$300,Распис!$B$4:$B$300,$A77,Распис!$C$4:$C$300,"&lt;="&amp;B$1,Распис!$D$4:$D$300,"&gt;="&amp;B$1),SUMIF(База!$B$3:$B$305,$A77,База!$I$3:$I$152))</f>
        <v>0</v>
      </c>
      <c r="C77" s="191">
        <f ca="1">IF(COUNTIFS(Распис!$B$4:$B$300,$A77,Распис!$C$4:$C$300,"&lt;="&amp;C$1,Распис!$D$4:$D$300,"&gt;="&amp;C$1)&gt;0,SUMIFS(Распис!$J$4:$J$300,Распис!$B$4:$B$300,$A77,Распис!$C$4:$C$300,"&lt;="&amp;C$1,Распис!$D$4:$D$300,"&gt;="&amp;C$1),SUMIF(База!$B$3:$B$305,$A77,База!$J$3:$J$152))</f>
        <v>0</v>
      </c>
      <c r="D77" s="191">
        <f ca="1">IF(COUNTIFS(Распис!$B$4:$B$300,$A77,Распис!$C$4:$C$300,"&lt;="&amp;D$1,Распис!$D$4:$D$300,"&gt;="&amp;D$1)&gt;0,SUMIFS(Распис!$K$4:$K$300,Распис!$B$4:$B$300,$A77,Распис!$C$4:$C$300,"&lt;="&amp;D$1,Распис!$D$4:$D$300,"&gt;="&amp;D$1),SUMIF(База!$B$3:$B$305,$A77,База!$K$3:$K$152))</f>
        <v>0</v>
      </c>
      <c r="E77" s="191" t="s">
        <v>23</v>
      </c>
      <c r="F77" s="191">
        <f ca="1">IF(COUNTIFS(Распис!$B$4:$B$300,$A77,Распис!$C$4:$C$300,"&lt;="&amp;F$1,Распис!$D$4:$D$300,"&gt;="&amp;F$1)&gt;0,SUMIFS(Распис!$F$4:$F$300,Распис!$B$4:$B$300,$A77,Распис!$C$4:$C$300,"&lt;="&amp;F$1,Распис!$D$4:$D$300,"&gt;="&amp;F$1),SUMIF(База!$B$3:$B$305,$A77,База!$F$3:$F$152))</f>
        <v>0</v>
      </c>
      <c r="G77" s="191">
        <f ca="1">IF(COUNTIFS(Распис!$B$4:$B$300,$A77,Распис!$C$4:$C$300,"&lt;="&amp;G$1,Распис!$D$4:$D$300,"&gt;="&amp;G$1)&gt;0,SUMIFS(Распис!$G$4:$G$300,Распис!$B$4:$B$300,$A77,Распис!$C$4:$C$300,"&lt;="&amp;G$1,Распис!$D$4:$D$300,"&gt;="&amp;G$1),SUMIF(База!$B$3:$B$305,$A77,База!$G$3:$G$152))</f>
        <v>0</v>
      </c>
      <c r="H77" s="191">
        <f ca="1">IF(COUNTIFS(Распис!$B$4:$B$300,$A77,Распис!$C$4:$C$300,"&lt;="&amp;H$1,Распис!$D$4:$D$300,"&gt;="&amp;H$1)&gt;0,SUMIFS(Распис!$H$4:$H$300,Распис!$B$4:$B$300,$A77,Распис!$C$4:$C$300,"&lt;="&amp;H$1,Распис!$D$4:$D$300,"&gt;="&amp;H$1),SUMIF(База!$B$3:$B$305,$A77,База!$H$3:$H$152))</f>
        <v>0</v>
      </c>
      <c r="I77" s="191">
        <f ca="1">IF(COUNTIFS(Распис!$B$4:$B$300,$A77,Распис!$C$4:$C$300,"&lt;="&amp;I$1,Распис!$D$4:$D$300,"&gt;="&amp;I$1)&gt;0,SUMIFS(Распис!$I$4:$I$300,Распис!$B$4:$B$300,$A77,Распис!$C$4:$C$300,"&lt;="&amp;I$1,Распис!$D$4:$D$300,"&gt;="&amp;I$1),SUMIF(База!$B$3:$B$305,$A77,База!$I$3:$I$152))</f>
        <v>0</v>
      </c>
      <c r="J77" s="191">
        <f ca="1">IF(COUNTIFS(Распис!$B$4:$B$300,$A77,Распис!$C$4:$C$300,"&lt;="&amp;J$1,Распис!$D$4:$D$300,"&gt;="&amp;J$1)&gt;0,SUMIFS(Распис!$J$4:$J$300,Распис!$B$4:$B$300,$A77,Распис!$C$4:$C$300,"&lt;="&amp;J$1,Распис!$D$4:$D$300,"&gt;="&amp;J$1),SUMIF(База!$B$3:$B$305,$A77,База!$J$3:$J$152))</f>
        <v>0</v>
      </c>
      <c r="K77" s="191">
        <f ca="1">IF(COUNTIFS(Распис!$B$4:$B$300,$A77,Распис!$C$4:$C$300,"&lt;="&amp;K$1,Распис!$D$4:$D$300,"&gt;="&amp;K$1)&gt;0,SUMIFS(Распис!$K$4:$K$300,Распис!$B$4:$B$300,$A77,Распис!$C$4:$C$300,"&lt;="&amp;K$1,Распис!$D$4:$D$300,"&gt;="&amp;K$1),SUMIF(База!$B$3:$B$305,$A77,База!$K$3:$K$152))</f>
        <v>0</v>
      </c>
      <c r="L77" s="191" t="s">
        <v>23</v>
      </c>
      <c r="M77" s="191">
        <f ca="1">IF(COUNTIFS(Распис!$B$4:$B$300,$A77,Распис!$C$4:$C$300,"&lt;="&amp;M$1,Распис!$D$4:$D$300,"&gt;="&amp;M$1)&gt;0,SUMIFS(Распис!$F$4:$F$300,Распис!$B$4:$B$300,$A77,Распис!$C$4:$C$300,"&lt;="&amp;M$1,Распис!$D$4:$D$300,"&gt;="&amp;M$1),SUMIF(База!$B$3:$B$305,$A77,База!$F$3:$F$152))</f>
        <v>0</v>
      </c>
      <c r="N77" s="191">
        <f ca="1">IF(COUNTIFS(Распис!$B$4:$B$300,$A77,Распис!$C$4:$C$300,"&lt;="&amp;N$1,Распис!$D$4:$D$300,"&gt;="&amp;N$1)&gt;0,SUMIFS(Распис!$G$4:$G$300,Распис!$B$4:$B$300,$A77,Распис!$C$4:$C$300,"&lt;="&amp;N$1,Распис!$D$4:$D$300,"&gt;="&amp;N$1),SUMIF(База!$B$3:$B$305,$A77,База!$G$3:$G$152))</f>
        <v>0</v>
      </c>
      <c r="O77" s="191">
        <f ca="1">IF(COUNTIFS(Распис!$B$4:$B$300,$A77,Распис!$C$4:$C$300,"&lt;="&amp;O$1,Распис!$D$4:$D$300,"&gt;="&amp;O$1)&gt;0,SUMIFS(Распис!$H$4:$H$300,Распис!$B$4:$B$300,$A77,Распис!$C$4:$C$300,"&lt;="&amp;O$1,Распис!$D$4:$D$300,"&gt;="&amp;O$1),SUMIF(База!$B$3:$B$305,$A77,База!$H$3:$H$152))</f>
        <v>0</v>
      </c>
      <c r="P77" s="191">
        <f ca="1">IF(COUNTIFS(Распис!$B$4:$B$300,$A77,Распис!$C$4:$C$300,"&lt;="&amp;P$1,Распис!$D$4:$D$300,"&gt;="&amp;P$1)&gt;0,SUMIFS(Распис!$I$4:$I$300,Распис!$B$4:$B$300,$A77,Распис!$C$4:$C$300,"&lt;="&amp;P$1,Распис!$D$4:$D$300,"&gt;="&amp;P$1),SUMIF(База!$B$3:$B$305,$A77,База!$I$3:$I$152))</f>
        <v>0</v>
      </c>
      <c r="Q77" s="191">
        <f ca="1">IF(COUNTIFS(Распис!$B$4:$B$300,$A77,Распис!$C$4:$C$300,"&lt;="&amp;Q$1,Распис!$D$4:$D$300,"&gt;="&amp;Q$1)&gt;0,SUMIFS(Распис!$J$4:$J$300,Распис!$B$4:$B$300,$A77,Распис!$C$4:$C$300,"&lt;="&amp;Q$1,Распис!$D$4:$D$300,"&gt;="&amp;Q$1),SUMIF(База!$B$3:$B$305,$A77,База!$J$3:$J$152))</f>
        <v>0</v>
      </c>
      <c r="R77" s="191">
        <f ca="1">IF(COUNTIFS(Распис!$B$4:$B$300,$A77,Распис!$C$4:$C$300,"&lt;="&amp;R$1,Распис!$D$4:$D$300,"&gt;="&amp;R$1)&gt;0,SUMIFS(Распис!$K$4:$K$300,Распис!$B$4:$B$300,$A77,Распис!$C$4:$C$300,"&lt;="&amp;R$1,Распис!$D$4:$D$300,"&gt;="&amp;R$1),SUMIF(База!$B$3:$B$305,$A77,База!$K$3:$K$152))</f>
        <v>0</v>
      </c>
      <c r="S77" s="191" t="s">
        <v>23</v>
      </c>
      <c r="T77" s="191">
        <f ca="1">IF(COUNTIFS(Распис!$B$4:$B$300,$A77,Распис!$C$4:$C$300,"&lt;="&amp;T$1,Распис!$D$4:$D$300,"&gt;="&amp;T$1)&gt;0,SUMIFS(Распис!$F$4:$F$300,Распис!$B$4:$B$300,$A77,Распис!$C$4:$C$300,"&lt;="&amp;T$1,Распис!$D$4:$D$300,"&gt;="&amp;T$1),SUMIF(База!$B$3:$B$305,$A77,База!$F$3:$F$152))</f>
        <v>0</v>
      </c>
      <c r="U77" s="191">
        <f ca="1">IF(COUNTIFS(Распис!$B$4:$B$300,$A77,Распис!$C$4:$C$300,"&lt;="&amp;U$1,Распис!$D$4:$D$300,"&gt;="&amp;U$1)&gt;0,SUMIFS(Распис!$G$4:$G$300,Распис!$B$4:$B$300,$A77,Распис!$C$4:$C$300,"&lt;="&amp;U$1,Распис!$D$4:$D$300,"&gt;="&amp;U$1),SUMIF(База!$B$3:$B$305,$A77,База!$G$3:$G$152))</f>
        <v>0</v>
      </c>
      <c r="V77" s="191">
        <f ca="1">IF(COUNTIFS(Распис!$B$4:$B$300,$A77,Распис!$C$4:$C$300,"&lt;="&amp;V$1,Распис!$D$4:$D$300,"&gt;="&amp;V$1)&gt;0,SUMIFS(Распис!$H$4:$H$300,Распис!$B$4:$B$300,$A77,Распис!$C$4:$C$300,"&lt;="&amp;V$1,Распис!$D$4:$D$300,"&gt;="&amp;V$1),SUMIF(База!$B$3:$B$305,$A77,База!$H$3:$H$152))</f>
        <v>0</v>
      </c>
      <c r="W77" s="191">
        <f ca="1">IF(COUNTIFS(Распис!$B$4:$B$300,$A77,Распис!$C$4:$C$300,"&lt;="&amp;W$1,Распис!$D$4:$D$300,"&gt;="&amp;W$1)&gt;0,SUMIFS(Распис!$I$4:$I$300,Распис!$B$4:$B$300,$A77,Распис!$C$4:$C$300,"&lt;="&amp;W$1,Распис!$D$4:$D$300,"&gt;="&amp;W$1),SUMIF(База!$B$3:$B$305,$A77,База!$I$3:$I$152))</f>
        <v>0</v>
      </c>
      <c r="X77" s="191">
        <f ca="1">IF(COUNTIFS(Распис!$B$4:$B$300,$A77,Распис!$C$4:$C$300,"&lt;="&amp;X$1,Распис!$D$4:$D$300,"&gt;="&amp;X$1)&gt;0,SUMIFS(Распис!$J$4:$J$300,Распис!$B$4:$B$300,$A77,Распис!$C$4:$C$300,"&lt;="&amp;X$1,Распис!$D$4:$D$300,"&gt;="&amp;X$1),SUMIF(База!$B$3:$B$305,$A77,База!$J$3:$J$152))</f>
        <v>0</v>
      </c>
      <c r="Y77" s="191">
        <f ca="1">IF(COUNTIFS(Распис!$B$4:$B$300,$A77,Распис!$C$4:$C$300,"&lt;="&amp;Y$1,Распис!$D$4:$D$300,"&gt;="&amp;Y$1)&gt;0,SUMIFS(Распис!$K$4:$K$300,Распис!$B$4:$B$300,$A77,Распис!$C$4:$C$300,"&lt;="&amp;Y$1,Распис!$D$4:$D$300,"&gt;="&amp;Y$1),SUMIF(База!$B$3:$B$305,$A77,База!$K$3:$K$152))</f>
        <v>0</v>
      </c>
      <c r="Z77" s="191" t="s">
        <v>23</v>
      </c>
      <c r="AA77" s="191">
        <f ca="1">IF(COUNTIFS(Распис!$B$4:$B$300,$A77,Распис!$C$4:$C$300,"&lt;="&amp;AA$1,Распис!$D$4:$D$300,"&gt;="&amp;AA$1)&gt;0,SUMIFS(Распис!$F$4:$F$300,Распис!$B$4:$B$300,$A77,Распис!$C$4:$C$300,"&lt;="&amp;AA$1,Распис!$D$4:$D$300,"&gt;="&amp;AA$1),SUMIF(База!$B$3:$B$305,$A77,База!$F$3:$F$152))</f>
        <v>0</v>
      </c>
      <c r="AB77" s="191">
        <f ca="1">IF(COUNTIFS(Распис!$B$4:$B$300,$A77,Распис!$C$4:$C$300,"&lt;="&amp;AB$1,Распис!$D$4:$D$300,"&gt;="&amp;AB$1)&gt;0,SUMIFS(Распис!$G$4:$G$300,Распис!$B$4:$B$300,$A77,Распис!$C$4:$C$300,"&lt;="&amp;AB$1,Распис!$D$4:$D$300,"&gt;="&amp;AB$1),SUMIF(База!$B$3:$B$305,$A77,База!$G$3:$G$152))</f>
        <v>0</v>
      </c>
      <c r="AC77" s="191">
        <f ca="1">IF(COUNTIFS(Распис!$B$4:$B$300,$A77,Распис!$C$4:$C$300,"&lt;="&amp;AC$1,Распис!$D$4:$D$300,"&gt;="&amp;AC$1)&gt;0,SUMIFS(Распис!$H$4:$H$300,Распис!$B$4:$B$300,$A77,Распис!$C$4:$C$300,"&lt;="&amp;AC$1,Распис!$D$4:$D$300,"&gt;="&amp;AC$1),SUMIF(База!$B$3:$B$305,$A77,База!$H$3:$H$152))</f>
        <v>0</v>
      </c>
      <c r="AD77" s="190"/>
      <c r="AE77" s="190"/>
      <c r="AF77" s="190"/>
      <c r="AG77" s="190">
        <f t="shared" ca="1" si="10"/>
        <v>0</v>
      </c>
      <c r="AH77" s="191">
        <f ca="1">AG77-SUMIFS(Распред!$G$4:$G$300,Распред!$B$4:$B$300,"февраль",Распред!$F$4:$F$300,A77)</f>
        <v>0</v>
      </c>
      <c r="AI77" s="191">
        <f ca="1">AH77+(COUNTIF(B77:AF77,"КД")+SUMIFS(Распред!$AH$4:$AH$300,Распред!$F$4:$F$300,A77,Распред!$B$4:$B$300,"февраль"))*4</f>
        <v>0</v>
      </c>
      <c r="AJ77" s="191">
        <f t="shared" ca="1" si="11"/>
        <v>0</v>
      </c>
      <c r="AK77" s="191">
        <f t="shared" ca="1" si="12"/>
        <v>0</v>
      </c>
      <c r="AL77" s="191">
        <f>SUMIFS(Распред!$K$4:$K$300,Распред!$B$4:$B$300,"февраль",Распред!$J$4:$J$300,A77)+SUMIFS(Распред!$M$4:$M$300,Распред!$B$4:$B$300,"февраль",Распред!$L$4:$L$300,A77)+SUMIFS(Распред!$O$4:$O$300,Распред!$B$4:$B$300,"февраль",Распред!$N$4:$N$300,A77)+SUMIFS(Распред!$Q$4:$Q$300,Распред!$B$4:$B$300,"февраль",Распред!$P$4:$P$300,A77)+SUMIFS(Распред!$S$4:$S$300,Распред!$B$4:$B$300,"февраль",Распред!$R$4:$R$300,A77)+SUMIFS(Распред!$U$4:$U$300,Распред!$B$4:$B$300,"февраль",Распред!$T$4:$T$300,A77)+SUMIFS(Распред!$W$4:$W$300,Распред!$B$4:$B$300,"февраль",Распред!$V$4:$V$300,A77)+SUMIFS(Распред!$Y$4:$Y$300,Распред!$B$4:$B$300,"февраль",Распред!$X$4:$X$300,A77)+SUMIFS(Распред!$AA$4:$AA$300,Распред!$B$4:$B$300,"февраль",Распред!$Z$4:$Z$300,A77)+SUMIFS(Распред!$AC$4:$AC$300,Распред!$B$4:$B$300,"февраль",Распред!$AB$4:$AB$300,A77)</f>
        <v>0</v>
      </c>
      <c r="AM77" s="191">
        <f t="shared" ca="1" si="13"/>
        <v>0</v>
      </c>
      <c r="AN77" s="191">
        <f t="shared" ca="1" si="14"/>
        <v>0</v>
      </c>
      <c r="AO77" s="191">
        <f t="shared" ca="1" si="15"/>
        <v>0</v>
      </c>
      <c r="AP77" s="191">
        <f>январь!AP77</f>
        <v>0</v>
      </c>
      <c r="AQ77" s="46">
        <f ca="1">IF(AM77&gt;24,AP77*30%,AP77*20%)</f>
        <v>0</v>
      </c>
      <c r="AR77" s="190"/>
      <c r="AS77" s="190">
        <f t="shared" ca="1" si="17"/>
        <v>0</v>
      </c>
      <c r="AT77" s="190"/>
      <c r="AU77" s="190"/>
      <c r="AV77" s="190"/>
      <c r="AW77" s="190"/>
      <c r="AX77" s="190"/>
      <c r="AY77" s="190"/>
      <c r="AZ77" s="186"/>
      <c r="BA77" s="186"/>
    </row>
    <row r="78" spans="1:53" x14ac:dyDescent="0.25">
      <c r="A78" s="47">
        <f>База!B78</f>
        <v>0</v>
      </c>
      <c r="B78" s="46">
        <f ca="1">IF(COUNTIFS(Распис!$B$4:$B$300,$A78,Распис!$C$4:$C$300,"&lt;="&amp;B$1,Распис!$D$4:$D$300,"&gt;="&amp;B$1)&gt;0,SUMIFS(Распис!$I$4:$I$300,Распис!$B$4:$B$300,$A78,Распис!$C$4:$C$300,"&lt;="&amp;B$1,Распис!$D$4:$D$300,"&gt;="&amp;B$1),SUMIF(База!$B$3:$B$305,$A78,База!$I$3:$I$152))</f>
        <v>0</v>
      </c>
      <c r="C78" s="46">
        <f ca="1">IF(COUNTIFS(Распис!$B$4:$B$300,$A78,Распис!$C$4:$C$300,"&lt;="&amp;C$1,Распис!$D$4:$D$300,"&gt;="&amp;C$1)&gt;0,SUMIFS(Распис!$J$4:$J$300,Распис!$B$4:$B$300,$A78,Распис!$C$4:$C$300,"&lt;="&amp;C$1,Распис!$D$4:$D$300,"&gt;="&amp;C$1),SUMIF(База!$B$3:$B$305,$A78,База!$J$3:$J$152))</f>
        <v>0</v>
      </c>
      <c r="D78" s="46">
        <f ca="1">IF(COUNTIFS(Распис!$B$4:$B$300,$A78,Распис!$C$4:$C$300,"&lt;="&amp;D$1,Распис!$D$4:$D$300,"&gt;="&amp;D$1)&gt;0,SUMIFS(Распис!$K$4:$K$300,Распис!$B$4:$B$300,$A78,Распис!$C$4:$C$300,"&lt;="&amp;D$1,Распис!$D$4:$D$300,"&gt;="&amp;D$1),SUMIF(База!$B$3:$B$305,$A78,База!$K$3:$K$152))</f>
        <v>0</v>
      </c>
      <c r="E78" s="46" t="s">
        <v>23</v>
      </c>
      <c r="F78" s="46">
        <f ca="1">IF(COUNTIFS(Распис!$B$4:$B$300,$A78,Распис!$C$4:$C$300,"&lt;="&amp;F$1,Распис!$D$4:$D$300,"&gt;="&amp;F$1)&gt;0,SUMIFS(Распис!$F$4:$F$300,Распис!$B$4:$B$300,$A78,Распис!$C$4:$C$300,"&lt;="&amp;F$1,Распис!$D$4:$D$300,"&gt;="&amp;F$1),SUMIF(База!$B$3:$B$305,$A78,База!$F$3:$F$152))</f>
        <v>0</v>
      </c>
      <c r="G78" s="46">
        <f ca="1">IF(COUNTIFS(Распис!$B$4:$B$300,$A78,Распис!$C$4:$C$300,"&lt;="&amp;G$1,Распис!$D$4:$D$300,"&gt;="&amp;G$1)&gt;0,SUMIFS(Распис!$G$4:$G$300,Распис!$B$4:$B$300,$A78,Распис!$C$4:$C$300,"&lt;="&amp;G$1,Распис!$D$4:$D$300,"&gt;="&amp;G$1),SUMIF(База!$B$3:$B$305,$A78,База!$G$3:$G$152))</f>
        <v>0</v>
      </c>
      <c r="H78" s="46">
        <f ca="1">IF(COUNTIFS(Распис!$B$4:$B$300,$A78,Распис!$C$4:$C$300,"&lt;="&amp;H$1,Распис!$D$4:$D$300,"&gt;="&amp;H$1)&gt;0,SUMIFS(Распис!$H$4:$H$300,Распис!$B$4:$B$300,$A78,Распис!$C$4:$C$300,"&lt;="&amp;H$1,Распис!$D$4:$D$300,"&gt;="&amp;H$1),SUMIF(База!$B$3:$B$305,$A78,База!$H$3:$H$152))</f>
        <v>0</v>
      </c>
      <c r="I78" s="46">
        <f ca="1">IF(COUNTIFS(Распис!$B$4:$B$300,$A78,Распис!$C$4:$C$300,"&lt;="&amp;I$1,Распис!$D$4:$D$300,"&gt;="&amp;I$1)&gt;0,SUMIFS(Распис!$I$4:$I$300,Распис!$B$4:$B$300,$A78,Распис!$C$4:$C$300,"&lt;="&amp;I$1,Распис!$D$4:$D$300,"&gt;="&amp;I$1),SUMIF(База!$B$3:$B$305,$A78,База!$I$3:$I$152))</f>
        <v>0</v>
      </c>
      <c r="J78" s="46">
        <f ca="1">IF(COUNTIFS(Распис!$B$4:$B$300,$A78,Распис!$C$4:$C$300,"&lt;="&amp;J$1,Распис!$D$4:$D$300,"&gt;="&amp;J$1)&gt;0,SUMIFS(Распис!$J$4:$J$300,Распис!$B$4:$B$300,$A78,Распис!$C$4:$C$300,"&lt;="&amp;J$1,Распис!$D$4:$D$300,"&gt;="&amp;J$1),SUMIF(База!$B$3:$B$305,$A78,База!$J$3:$J$152))</f>
        <v>0</v>
      </c>
      <c r="K78" s="46">
        <f ca="1">IF(COUNTIFS(Распис!$B$4:$B$300,$A78,Распис!$C$4:$C$300,"&lt;="&amp;K$1,Распис!$D$4:$D$300,"&gt;="&amp;K$1)&gt;0,SUMIFS(Распис!$K$4:$K$300,Распис!$B$4:$B$300,$A78,Распис!$C$4:$C$300,"&lt;="&amp;K$1,Распис!$D$4:$D$300,"&gt;="&amp;K$1),SUMIF(База!$B$3:$B$305,$A78,База!$K$3:$K$152))</f>
        <v>0</v>
      </c>
      <c r="L78" s="46" t="s">
        <v>23</v>
      </c>
      <c r="M78" s="46">
        <f ca="1">IF(COUNTIFS(Распис!$B$4:$B$300,$A78,Распис!$C$4:$C$300,"&lt;="&amp;M$1,Распис!$D$4:$D$300,"&gt;="&amp;M$1)&gt;0,SUMIFS(Распис!$F$4:$F$300,Распис!$B$4:$B$300,$A78,Распис!$C$4:$C$300,"&lt;="&amp;M$1,Распис!$D$4:$D$300,"&gt;="&amp;M$1),SUMIF(База!$B$3:$B$305,$A78,База!$F$3:$F$152))</f>
        <v>0</v>
      </c>
      <c r="N78" s="46">
        <f ca="1">IF(COUNTIFS(Распис!$B$4:$B$300,$A78,Распис!$C$4:$C$300,"&lt;="&amp;N$1,Распис!$D$4:$D$300,"&gt;="&amp;N$1)&gt;0,SUMIFS(Распис!$G$4:$G$300,Распис!$B$4:$B$300,$A78,Распис!$C$4:$C$300,"&lt;="&amp;N$1,Распис!$D$4:$D$300,"&gt;="&amp;N$1),SUMIF(База!$B$3:$B$305,$A78,База!$G$3:$G$152))</f>
        <v>0</v>
      </c>
      <c r="O78" s="46">
        <f ca="1">IF(COUNTIFS(Распис!$B$4:$B$300,$A78,Распис!$C$4:$C$300,"&lt;="&amp;O$1,Распис!$D$4:$D$300,"&gt;="&amp;O$1)&gt;0,SUMIFS(Распис!$H$4:$H$300,Распис!$B$4:$B$300,$A78,Распис!$C$4:$C$300,"&lt;="&amp;O$1,Распис!$D$4:$D$300,"&gt;="&amp;O$1),SUMIF(База!$B$3:$B$305,$A78,База!$H$3:$H$152))</f>
        <v>0</v>
      </c>
      <c r="P78" s="46">
        <f ca="1">IF(COUNTIFS(Распис!$B$4:$B$300,$A78,Распис!$C$4:$C$300,"&lt;="&amp;P$1,Распис!$D$4:$D$300,"&gt;="&amp;P$1)&gt;0,SUMIFS(Распис!$I$4:$I$300,Распис!$B$4:$B$300,$A78,Распис!$C$4:$C$300,"&lt;="&amp;P$1,Распис!$D$4:$D$300,"&gt;="&amp;P$1),SUMIF(База!$B$3:$B$305,$A78,База!$I$3:$I$152))</f>
        <v>0</v>
      </c>
      <c r="Q78" s="46">
        <f ca="1">IF(COUNTIFS(Распис!$B$4:$B$300,$A78,Распис!$C$4:$C$300,"&lt;="&amp;Q$1,Распис!$D$4:$D$300,"&gt;="&amp;Q$1)&gt;0,SUMIFS(Распис!$J$4:$J$300,Распис!$B$4:$B$300,$A78,Распис!$C$4:$C$300,"&lt;="&amp;Q$1,Распис!$D$4:$D$300,"&gt;="&amp;Q$1),SUMIF(База!$B$3:$B$305,$A78,База!$J$3:$J$152))</f>
        <v>0</v>
      </c>
      <c r="R78" s="46">
        <f ca="1">IF(COUNTIFS(Распис!$B$4:$B$300,$A78,Распис!$C$4:$C$300,"&lt;="&amp;R$1,Распис!$D$4:$D$300,"&gt;="&amp;R$1)&gt;0,SUMIFS(Распис!$K$4:$K$300,Распис!$B$4:$B$300,$A78,Распис!$C$4:$C$300,"&lt;="&amp;R$1,Распис!$D$4:$D$300,"&gt;="&amp;R$1),SUMIF(База!$B$3:$B$305,$A78,База!$K$3:$K$152))</f>
        <v>0</v>
      </c>
      <c r="S78" s="46" t="s">
        <v>23</v>
      </c>
      <c r="T78" s="46">
        <f ca="1">IF(COUNTIFS(Распис!$B$4:$B$300,$A78,Распис!$C$4:$C$300,"&lt;="&amp;T$1,Распис!$D$4:$D$300,"&gt;="&amp;T$1)&gt;0,SUMIFS(Распис!$F$4:$F$300,Распис!$B$4:$B$300,$A78,Распис!$C$4:$C$300,"&lt;="&amp;T$1,Распис!$D$4:$D$300,"&gt;="&amp;T$1),SUMIF(База!$B$3:$B$305,$A78,База!$F$3:$F$152))</f>
        <v>0</v>
      </c>
      <c r="U78" s="46">
        <f ca="1">IF(COUNTIFS(Распис!$B$4:$B$300,$A78,Распис!$C$4:$C$300,"&lt;="&amp;U$1,Распис!$D$4:$D$300,"&gt;="&amp;U$1)&gt;0,SUMIFS(Распис!$G$4:$G$300,Распис!$B$4:$B$300,$A78,Распис!$C$4:$C$300,"&lt;="&amp;U$1,Распис!$D$4:$D$300,"&gt;="&amp;U$1),SUMIF(База!$B$3:$B$305,$A78,База!$G$3:$G$152))</f>
        <v>0</v>
      </c>
      <c r="V78" s="46">
        <f ca="1">IF(COUNTIFS(Распис!$B$4:$B$300,$A78,Распис!$C$4:$C$300,"&lt;="&amp;V$1,Распис!$D$4:$D$300,"&gt;="&amp;V$1)&gt;0,SUMIFS(Распис!$H$4:$H$300,Распис!$B$4:$B$300,$A78,Распис!$C$4:$C$300,"&lt;="&amp;V$1,Распис!$D$4:$D$300,"&gt;="&amp;V$1),SUMIF(База!$B$3:$B$305,$A78,База!$H$3:$H$152))</f>
        <v>0</v>
      </c>
      <c r="W78" s="46">
        <f ca="1">IF(COUNTIFS(Распис!$B$4:$B$300,$A78,Распис!$C$4:$C$300,"&lt;="&amp;W$1,Распис!$D$4:$D$300,"&gt;="&amp;W$1)&gt;0,SUMIFS(Распис!$I$4:$I$300,Распис!$B$4:$B$300,$A78,Распис!$C$4:$C$300,"&lt;="&amp;W$1,Распис!$D$4:$D$300,"&gt;="&amp;W$1),SUMIF(База!$B$3:$B$305,$A78,База!$I$3:$I$152))</f>
        <v>0</v>
      </c>
      <c r="X78" s="46">
        <f ca="1">IF(COUNTIFS(Распис!$B$4:$B$300,$A78,Распис!$C$4:$C$300,"&lt;="&amp;X$1,Распис!$D$4:$D$300,"&gt;="&amp;X$1)&gt;0,SUMIFS(Распис!$J$4:$J$300,Распис!$B$4:$B$300,$A78,Распис!$C$4:$C$300,"&lt;="&amp;X$1,Распис!$D$4:$D$300,"&gt;="&amp;X$1),SUMIF(База!$B$3:$B$305,$A78,База!$J$3:$J$152))</f>
        <v>0</v>
      </c>
      <c r="Y78" s="46">
        <f ca="1">IF(COUNTIFS(Распис!$B$4:$B$300,$A78,Распис!$C$4:$C$300,"&lt;="&amp;Y$1,Распис!$D$4:$D$300,"&gt;="&amp;Y$1)&gt;0,SUMIFS(Распис!$K$4:$K$300,Распис!$B$4:$B$300,$A78,Распис!$C$4:$C$300,"&lt;="&amp;Y$1,Распис!$D$4:$D$300,"&gt;="&amp;Y$1),SUMIF(База!$B$3:$B$305,$A78,База!$K$3:$K$152))</f>
        <v>0</v>
      </c>
      <c r="Z78" s="46" t="s">
        <v>23</v>
      </c>
      <c r="AA78" s="46">
        <f ca="1">IF(COUNTIFS(Распис!$B$4:$B$300,$A78,Распис!$C$4:$C$300,"&lt;="&amp;AA$1,Распис!$D$4:$D$300,"&gt;="&amp;AA$1)&gt;0,SUMIFS(Распис!$F$4:$F$300,Распис!$B$4:$B$300,$A78,Распис!$C$4:$C$300,"&lt;="&amp;AA$1,Распис!$D$4:$D$300,"&gt;="&amp;AA$1),SUMIF(База!$B$3:$B$305,$A78,База!$F$3:$F$152))</f>
        <v>0</v>
      </c>
      <c r="AB78" s="46">
        <f ca="1">IF(COUNTIFS(Распис!$B$4:$B$300,$A78,Распис!$C$4:$C$300,"&lt;="&amp;AB$1,Распис!$D$4:$D$300,"&gt;="&amp;AB$1)&gt;0,SUMIFS(Распис!$G$4:$G$300,Распис!$B$4:$B$300,$A78,Распис!$C$4:$C$300,"&lt;="&amp;AB$1,Распис!$D$4:$D$300,"&gt;="&amp;AB$1),SUMIF(База!$B$3:$B$305,$A78,База!$G$3:$G$152))</f>
        <v>0</v>
      </c>
      <c r="AC78" s="46">
        <f ca="1">IF(COUNTIFS(Распис!$B$4:$B$300,$A78,Распис!$C$4:$C$300,"&lt;="&amp;AC$1,Распис!$D$4:$D$300,"&gt;="&amp;AC$1)&gt;0,SUMIFS(Распис!$H$4:$H$300,Распис!$B$4:$B$300,$A78,Распис!$C$4:$C$300,"&lt;="&amp;AC$1,Распис!$D$4:$D$300,"&gt;="&amp;AC$1),SUMIF(База!$B$3:$B$305,$A78,База!$H$3:$H$152))</f>
        <v>0</v>
      </c>
      <c r="AD78" s="47"/>
      <c r="AE78" s="47"/>
      <c r="AF78" s="47"/>
      <c r="AG78" s="47">
        <f t="shared" ca="1" si="10"/>
        <v>0</v>
      </c>
      <c r="AH78" s="46">
        <f ca="1">AG78-SUMIFS(Распред!$G$4:$G$300,Распред!$B$4:$B$300,"февраль",Распред!$F$4:$F$300,A78)</f>
        <v>0</v>
      </c>
      <c r="AI78" s="46">
        <f ca="1">AH78+(COUNTIF(B78:AF78,"КД")+SUMIFS(Распред!$AH$4:$AH$300,Распред!$F$4:$F$300,A78,Распред!$B$4:$B$300,"февраль"))*4</f>
        <v>0</v>
      </c>
      <c r="AJ78" s="46">
        <f t="shared" ca="1" si="11"/>
        <v>0</v>
      </c>
      <c r="AK78" s="46">
        <f t="shared" ca="1" si="12"/>
        <v>0</v>
      </c>
      <c r="AL78" s="46">
        <f>SUMIFS(Распред!$K$4:$K$300,Распред!$B$4:$B$300,"февраль",Распред!$J$4:$J$300,A78)+SUMIFS(Распред!$M$4:$M$300,Распред!$B$4:$B$300,"февраль",Распред!$L$4:$L$300,A78)+SUMIFS(Распред!$O$4:$O$300,Распред!$B$4:$B$300,"февраль",Распред!$N$4:$N$300,A78)+SUMIFS(Распред!$Q$4:$Q$300,Распред!$B$4:$B$300,"февраль",Распред!$P$4:$P$300,A78)+SUMIFS(Распред!$S$4:$S$300,Распред!$B$4:$B$300,"февраль",Распред!$R$4:$R$300,A78)+SUMIFS(Распред!$U$4:$U$300,Распред!$B$4:$B$300,"февраль",Распред!$T$4:$T$300,A78)+SUMIFS(Распред!$W$4:$W$300,Распред!$B$4:$B$300,"февраль",Распред!$V$4:$V$300,A78)+SUMIFS(Распред!$Y$4:$Y$300,Распред!$B$4:$B$300,"февраль",Распред!$X$4:$X$300,A78)+SUMIFS(Распред!$AA$4:$AA$300,Распред!$B$4:$B$300,"февраль",Распред!$Z$4:$Z$300,A78)+SUMIFS(Распред!$AC$4:$AC$300,Распред!$B$4:$B$300,"февраль",Распред!$AB$4:$AB$300,A78)</f>
        <v>0</v>
      </c>
      <c r="AM78" s="46">
        <f t="shared" ca="1" si="13"/>
        <v>0</v>
      </c>
      <c r="AN78" s="46">
        <f t="shared" ca="1" si="14"/>
        <v>0</v>
      </c>
      <c r="AO78" s="46">
        <f t="shared" ca="1" si="15"/>
        <v>0</v>
      </c>
      <c r="AP78" s="46">
        <f>январь!AP78</f>
        <v>0</v>
      </c>
      <c r="AQ78" s="46">
        <f t="shared" ca="1" si="16"/>
        <v>0</v>
      </c>
      <c r="AR78" s="47"/>
      <c r="AS78" s="47">
        <f t="shared" ca="1" si="17"/>
        <v>0</v>
      </c>
      <c r="AT78" s="47"/>
      <c r="AU78" s="47"/>
      <c r="AV78" s="47"/>
      <c r="AW78" s="47"/>
      <c r="AX78" s="47"/>
      <c r="AY78" s="47"/>
      <c r="AZ78" s="184"/>
      <c r="BA78" s="184"/>
    </row>
    <row r="79" spans="1:53" x14ac:dyDescent="0.25">
      <c r="A79" s="47">
        <f>База!B79</f>
        <v>0</v>
      </c>
      <c r="B79" s="46">
        <f ca="1">IF(COUNTIFS(Распис!$B$4:$B$300,$A79,Распис!$C$4:$C$300,"&lt;="&amp;B$1,Распис!$D$4:$D$300,"&gt;="&amp;B$1)&gt;0,SUMIFS(Распис!$I$4:$I$300,Распис!$B$4:$B$300,$A79,Распис!$C$4:$C$300,"&lt;="&amp;B$1,Распис!$D$4:$D$300,"&gt;="&amp;B$1),SUMIF(База!$B$3:$B$305,$A79,База!$I$3:$I$152))</f>
        <v>0</v>
      </c>
      <c r="C79" s="46">
        <f ca="1">IF(COUNTIFS(Распис!$B$4:$B$300,$A79,Распис!$C$4:$C$300,"&lt;="&amp;C$1,Распис!$D$4:$D$300,"&gt;="&amp;C$1)&gt;0,SUMIFS(Распис!$J$4:$J$300,Распис!$B$4:$B$300,$A79,Распис!$C$4:$C$300,"&lt;="&amp;C$1,Распис!$D$4:$D$300,"&gt;="&amp;C$1),SUMIF(База!$B$3:$B$305,$A79,База!$J$3:$J$152))</f>
        <v>0</v>
      </c>
      <c r="D79" s="46">
        <f ca="1">IF(COUNTIFS(Распис!$B$4:$B$300,$A79,Распис!$C$4:$C$300,"&lt;="&amp;D$1,Распис!$D$4:$D$300,"&gt;="&amp;D$1)&gt;0,SUMIFS(Распис!$K$4:$K$300,Распис!$B$4:$B$300,$A79,Распис!$C$4:$C$300,"&lt;="&amp;D$1,Распис!$D$4:$D$300,"&gt;="&amp;D$1),SUMIF(База!$B$3:$B$305,$A79,База!$K$3:$K$152))</f>
        <v>0</v>
      </c>
      <c r="E79" s="46" t="s">
        <v>23</v>
      </c>
      <c r="F79" s="46">
        <f ca="1">IF(COUNTIFS(Распис!$B$4:$B$300,$A79,Распис!$C$4:$C$300,"&lt;="&amp;F$1,Распис!$D$4:$D$300,"&gt;="&amp;F$1)&gt;0,SUMIFS(Распис!$F$4:$F$300,Распис!$B$4:$B$300,$A79,Распис!$C$4:$C$300,"&lt;="&amp;F$1,Распис!$D$4:$D$300,"&gt;="&amp;F$1),SUMIF(База!$B$3:$B$305,$A79,База!$F$3:$F$152))</f>
        <v>0</v>
      </c>
      <c r="G79" s="46">
        <f ca="1">IF(COUNTIFS(Распис!$B$4:$B$300,$A79,Распис!$C$4:$C$300,"&lt;="&amp;G$1,Распис!$D$4:$D$300,"&gt;="&amp;G$1)&gt;0,SUMIFS(Распис!$G$4:$G$300,Распис!$B$4:$B$300,$A79,Распис!$C$4:$C$300,"&lt;="&amp;G$1,Распис!$D$4:$D$300,"&gt;="&amp;G$1),SUMIF(База!$B$3:$B$305,$A79,База!$G$3:$G$152))</f>
        <v>0</v>
      </c>
      <c r="H79" s="46">
        <f ca="1">IF(COUNTIFS(Распис!$B$4:$B$300,$A79,Распис!$C$4:$C$300,"&lt;="&amp;H$1,Распис!$D$4:$D$300,"&gt;="&amp;H$1)&gt;0,SUMIFS(Распис!$H$4:$H$300,Распис!$B$4:$B$300,$A79,Распис!$C$4:$C$300,"&lt;="&amp;H$1,Распис!$D$4:$D$300,"&gt;="&amp;H$1),SUMIF(База!$B$3:$B$305,$A79,База!$H$3:$H$152))</f>
        <v>0</v>
      </c>
      <c r="I79" s="46">
        <f ca="1">IF(COUNTIFS(Распис!$B$4:$B$300,$A79,Распис!$C$4:$C$300,"&lt;="&amp;I$1,Распис!$D$4:$D$300,"&gt;="&amp;I$1)&gt;0,SUMIFS(Распис!$I$4:$I$300,Распис!$B$4:$B$300,$A79,Распис!$C$4:$C$300,"&lt;="&amp;I$1,Распис!$D$4:$D$300,"&gt;="&amp;I$1),SUMIF(База!$B$3:$B$305,$A79,База!$I$3:$I$152))</f>
        <v>0</v>
      </c>
      <c r="J79" s="46">
        <f ca="1">IF(COUNTIFS(Распис!$B$4:$B$300,$A79,Распис!$C$4:$C$300,"&lt;="&amp;J$1,Распис!$D$4:$D$300,"&gt;="&amp;J$1)&gt;0,SUMIFS(Распис!$J$4:$J$300,Распис!$B$4:$B$300,$A79,Распис!$C$4:$C$300,"&lt;="&amp;J$1,Распис!$D$4:$D$300,"&gt;="&amp;J$1),SUMIF(База!$B$3:$B$305,$A79,База!$J$3:$J$152))</f>
        <v>0</v>
      </c>
      <c r="K79" s="46">
        <f ca="1">IF(COUNTIFS(Распис!$B$4:$B$300,$A79,Распис!$C$4:$C$300,"&lt;="&amp;K$1,Распис!$D$4:$D$300,"&gt;="&amp;K$1)&gt;0,SUMIFS(Распис!$K$4:$K$300,Распис!$B$4:$B$300,$A79,Распис!$C$4:$C$300,"&lt;="&amp;K$1,Распис!$D$4:$D$300,"&gt;="&amp;K$1),SUMIF(База!$B$3:$B$305,$A79,База!$K$3:$K$152))</f>
        <v>0</v>
      </c>
      <c r="L79" s="46" t="s">
        <v>23</v>
      </c>
      <c r="M79" s="46">
        <f ca="1">IF(COUNTIFS(Распис!$B$4:$B$300,$A79,Распис!$C$4:$C$300,"&lt;="&amp;M$1,Распис!$D$4:$D$300,"&gt;="&amp;M$1)&gt;0,SUMIFS(Распис!$F$4:$F$300,Распис!$B$4:$B$300,$A79,Распис!$C$4:$C$300,"&lt;="&amp;M$1,Распис!$D$4:$D$300,"&gt;="&amp;M$1),SUMIF(База!$B$3:$B$305,$A79,База!$F$3:$F$152))</f>
        <v>0</v>
      </c>
      <c r="N79" s="46">
        <f ca="1">IF(COUNTIFS(Распис!$B$4:$B$300,$A79,Распис!$C$4:$C$300,"&lt;="&amp;N$1,Распис!$D$4:$D$300,"&gt;="&amp;N$1)&gt;0,SUMIFS(Распис!$G$4:$G$300,Распис!$B$4:$B$300,$A79,Распис!$C$4:$C$300,"&lt;="&amp;N$1,Распис!$D$4:$D$300,"&gt;="&amp;N$1),SUMIF(База!$B$3:$B$305,$A79,База!$G$3:$G$152))</f>
        <v>0</v>
      </c>
      <c r="O79" s="46">
        <f ca="1">IF(COUNTIFS(Распис!$B$4:$B$300,$A79,Распис!$C$4:$C$300,"&lt;="&amp;O$1,Распис!$D$4:$D$300,"&gt;="&amp;O$1)&gt;0,SUMIFS(Распис!$H$4:$H$300,Распис!$B$4:$B$300,$A79,Распис!$C$4:$C$300,"&lt;="&amp;O$1,Распис!$D$4:$D$300,"&gt;="&amp;O$1),SUMIF(База!$B$3:$B$305,$A79,База!$H$3:$H$152))</f>
        <v>0</v>
      </c>
      <c r="P79" s="46">
        <f ca="1">IF(COUNTIFS(Распис!$B$4:$B$300,$A79,Распис!$C$4:$C$300,"&lt;="&amp;P$1,Распис!$D$4:$D$300,"&gt;="&amp;P$1)&gt;0,SUMIFS(Распис!$I$4:$I$300,Распис!$B$4:$B$300,$A79,Распис!$C$4:$C$300,"&lt;="&amp;P$1,Распис!$D$4:$D$300,"&gt;="&amp;P$1),SUMIF(База!$B$3:$B$305,$A79,База!$I$3:$I$152))</f>
        <v>0</v>
      </c>
      <c r="Q79" s="46">
        <f ca="1">IF(COUNTIFS(Распис!$B$4:$B$300,$A79,Распис!$C$4:$C$300,"&lt;="&amp;Q$1,Распис!$D$4:$D$300,"&gt;="&amp;Q$1)&gt;0,SUMIFS(Распис!$J$4:$J$300,Распис!$B$4:$B$300,$A79,Распис!$C$4:$C$300,"&lt;="&amp;Q$1,Распис!$D$4:$D$300,"&gt;="&amp;Q$1),SUMIF(База!$B$3:$B$305,$A79,База!$J$3:$J$152))</f>
        <v>0</v>
      </c>
      <c r="R79" s="46">
        <f ca="1">IF(COUNTIFS(Распис!$B$4:$B$300,$A79,Распис!$C$4:$C$300,"&lt;="&amp;R$1,Распис!$D$4:$D$300,"&gt;="&amp;R$1)&gt;0,SUMIFS(Распис!$K$4:$K$300,Распис!$B$4:$B$300,$A79,Распис!$C$4:$C$300,"&lt;="&amp;R$1,Распис!$D$4:$D$300,"&gt;="&amp;R$1),SUMIF(База!$B$3:$B$305,$A79,База!$K$3:$K$152))</f>
        <v>0</v>
      </c>
      <c r="S79" s="46" t="s">
        <v>23</v>
      </c>
      <c r="T79" s="46">
        <f ca="1">IF(COUNTIFS(Распис!$B$4:$B$300,$A79,Распис!$C$4:$C$300,"&lt;="&amp;T$1,Распис!$D$4:$D$300,"&gt;="&amp;T$1)&gt;0,SUMIFS(Распис!$F$4:$F$300,Распис!$B$4:$B$300,$A79,Распис!$C$4:$C$300,"&lt;="&amp;T$1,Распис!$D$4:$D$300,"&gt;="&amp;T$1),SUMIF(База!$B$3:$B$305,$A79,База!$F$3:$F$152))</f>
        <v>0</v>
      </c>
      <c r="U79" s="46">
        <f ca="1">IF(COUNTIFS(Распис!$B$4:$B$300,$A79,Распис!$C$4:$C$300,"&lt;="&amp;U$1,Распис!$D$4:$D$300,"&gt;="&amp;U$1)&gt;0,SUMIFS(Распис!$G$4:$G$300,Распис!$B$4:$B$300,$A79,Распис!$C$4:$C$300,"&lt;="&amp;U$1,Распис!$D$4:$D$300,"&gt;="&amp;U$1),SUMIF(База!$B$3:$B$305,$A79,База!$G$3:$G$152))</f>
        <v>0</v>
      </c>
      <c r="V79" s="46">
        <f ca="1">IF(COUNTIFS(Распис!$B$4:$B$300,$A79,Распис!$C$4:$C$300,"&lt;="&amp;V$1,Распис!$D$4:$D$300,"&gt;="&amp;V$1)&gt;0,SUMIFS(Распис!$H$4:$H$300,Распис!$B$4:$B$300,$A79,Распис!$C$4:$C$300,"&lt;="&amp;V$1,Распис!$D$4:$D$300,"&gt;="&amp;V$1),SUMIF(База!$B$3:$B$305,$A79,База!$H$3:$H$152))</f>
        <v>0</v>
      </c>
      <c r="W79" s="46">
        <f ca="1">IF(COUNTIFS(Распис!$B$4:$B$300,$A79,Распис!$C$4:$C$300,"&lt;="&amp;W$1,Распис!$D$4:$D$300,"&gt;="&amp;W$1)&gt;0,SUMIFS(Распис!$I$4:$I$300,Распис!$B$4:$B$300,$A79,Распис!$C$4:$C$300,"&lt;="&amp;W$1,Распис!$D$4:$D$300,"&gt;="&amp;W$1),SUMIF(База!$B$3:$B$305,$A79,База!$I$3:$I$152))</f>
        <v>0</v>
      </c>
      <c r="X79" s="46">
        <f ca="1">IF(COUNTIFS(Распис!$B$4:$B$300,$A79,Распис!$C$4:$C$300,"&lt;="&amp;X$1,Распис!$D$4:$D$300,"&gt;="&amp;X$1)&gt;0,SUMIFS(Распис!$J$4:$J$300,Распис!$B$4:$B$300,$A79,Распис!$C$4:$C$300,"&lt;="&amp;X$1,Распис!$D$4:$D$300,"&gt;="&amp;X$1),SUMIF(База!$B$3:$B$305,$A79,База!$J$3:$J$152))</f>
        <v>0</v>
      </c>
      <c r="Y79" s="46">
        <f ca="1">IF(COUNTIFS(Распис!$B$4:$B$300,$A79,Распис!$C$4:$C$300,"&lt;="&amp;Y$1,Распис!$D$4:$D$300,"&gt;="&amp;Y$1)&gt;0,SUMIFS(Распис!$K$4:$K$300,Распис!$B$4:$B$300,$A79,Распис!$C$4:$C$300,"&lt;="&amp;Y$1,Распис!$D$4:$D$300,"&gt;="&amp;Y$1),SUMIF(База!$B$3:$B$305,$A79,База!$K$3:$K$152))</f>
        <v>0</v>
      </c>
      <c r="Z79" s="46" t="s">
        <v>23</v>
      </c>
      <c r="AA79" s="46">
        <f ca="1">IF(COUNTIFS(Распис!$B$4:$B$300,$A79,Распис!$C$4:$C$300,"&lt;="&amp;AA$1,Распис!$D$4:$D$300,"&gt;="&amp;AA$1)&gt;0,SUMIFS(Распис!$F$4:$F$300,Распис!$B$4:$B$300,$A79,Распис!$C$4:$C$300,"&lt;="&amp;AA$1,Распис!$D$4:$D$300,"&gt;="&amp;AA$1),SUMIF(База!$B$3:$B$305,$A79,База!$F$3:$F$152))</f>
        <v>0</v>
      </c>
      <c r="AB79" s="46">
        <f ca="1">IF(COUNTIFS(Распис!$B$4:$B$300,$A79,Распис!$C$4:$C$300,"&lt;="&amp;AB$1,Распис!$D$4:$D$300,"&gt;="&amp;AB$1)&gt;0,SUMIFS(Распис!$G$4:$G$300,Распис!$B$4:$B$300,$A79,Распис!$C$4:$C$300,"&lt;="&amp;AB$1,Распис!$D$4:$D$300,"&gt;="&amp;AB$1),SUMIF(База!$B$3:$B$305,$A79,База!$G$3:$G$152))</f>
        <v>0</v>
      </c>
      <c r="AC79" s="46">
        <f ca="1">IF(COUNTIFS(Распис!$B$4:$B$300,$A79,Распис!$C$4:$C$300,"&lt;="&amp;AC$1,Распис!$D$4:$D$300,"&gt;="&amp;AC$1)&gt;0,SUMIFS(Распис!$H$4:$H$300,Распис!$B$4:$B$300,$A79,Распис!$C$4:$C$300,"&lt;="&amp;AC$1,Распис!$D$4:$D$300,"&gt;="&amp;AC$1),SUMIF(База!$B$3:$B$305,$A79,База!$H$3:$H$152))</f>
        <v>0</v>
      </c>
      <c r="AD79" s="47"/>
      <c r="AE79" s="47"/>
      <c r="AF79" s="47"/>
      <c r="AG79" s="47">
        <f t="shared" ca="1" si="10"/>
        <v>0</v>
      </c>
      <c r="AH79" s="46">
        <f ca="1">AG79-SUMIFS(Распред!$G$4:$G$300,Распред!$B$4:$B$300,"февраль",Распред!$F$4:$F$300,A79)</f>
        <v>0</v>
      </c>
      <c r="AI79" s="46">
        <f ca="1">AH79+(COUNTIF(B79:AF79,"КД")+SUMIFS(Распред!$AH$4:$AH$300,Распред!$F$4:$F$300,A79,Распред!$B$4:$B$300,"февраль"))*4</f>
        <v>0</v>
      </c>
      <c r="AJ79" s="46">
        <f t="shared" ca="1" si="11"/>
        <v>0</v>
      </c>
      <c r="AK79" s="46">
        <f t="shared" ca="1" si="12"/>
        <v>0</v>
      </c>
      <c r="AL79" s="46">
        <f>SUMIFS(Распред!$K$4:$K$300,Распред!$B$4:$B$300,"февраль",Распред!$J$4:$J$300,A79)+SUMIFS(Распред!$M$4:$M$300,Распред!$B$4:$B$300,"февраль",Распред!$L$4:$L$300,A79)+SUMIFS(Распред!$O$4:$O$300,Распред!$B$4:$B$300,"февраль",Распред!$N$4:$N$300,A79)+SUMIFS(Распред!$Q$4:$Q$300,Распред!$B$4:$B$300,"февраль",Распред!$P$4:$P$300,A79)+SUMIFS(Распред!$S$4:$S$300,Распред!$B$4:$B$300,"февраль",Распред!$R$4:$R$300,A79)+SUMIFS(Распред!$U$4:$U$300,Распред!$B$4:$B$300,"февраль",Распред!$T$4:$T$300,A79)+SUMIFS(Распред!$W$4:$W$300,Распред!$B$4:$B$300,"февраль",Распред!$V$4:$V$300,A79)+SUMIFS(Распред!$Y$4:$Y$300,Распред!$B$4:$B$300,"февраль",Распред!$X$4:$X$300,A79)+SUMIFS(Распред!$AA$4:$AA$300,Распред!$B$4:$B$300,"февраль",Распред!$Z$4:$Z$300,A79)+SUMIFS(Распред!$AC$4:$AC$300,Распред!$B$4:$B$300,"февраль",Распред!$AB$4:$AB$300,A79)</f>
        <v>0</v>
      </c>
      <c r="AM79" s="46">
        <f t="shared" ca="1" si="13"/>
        <v>0</v>
      </c>
      <c r="AN79" s="46">
        <f t="shared" ca="1" si="14"/>
        <v>0</v>
      </c>
      <c r="AO79" s="46">
        <f t="shared" ca="1" si="15"/>
        <v>0</v>
      </c>
      <c r="AP79" s="46">
        <f>январь!AP79</f>
        <v>0</v>
      </c>
      <c r="AQ79" s="46">
        <f t="shared" ca="1" si="16"/>
        <v>0</v>
      </c>
      <c r="AR79" s="47"/>
      <c r="AS79" s="47">
        <f t="shared" ca="1" si="17"/>
        <v>0</v>
      </c>
      <c r="AT79" s="47"/>
      <c r="AU79" s="47"/>
      <c r="AV79" s="47"/>
      <c r="AW79" s="47"/>
      <c r="AX79" s="47"/>
      <c r="AY79" s="47"/>
      <c r="AZ79" s="184"/>
      <c r="BA79" s="184"/>
    </row>
    <row r="80" spans="1:53" x14ac:dyDescent="0.25">
      <c r="A80" s="47">
        <f>База!B80</f>
        <v>0</v>
      </c>
      <c r="B80" s="46">
        <f ca="1">IF(COUNTIFS(Распис!$B$4:$B$300,$A80,Распис!$C$4:$C$300,"&lt;="&amp;B$1,Распис!$D$4:$D$300,"&gt;="&amp;B$1)&gt;0,SUMIFS(Распис!$I$4:$I$300,Распис!$B$4:$B$300,$A80,Распис!$C$4:$C$300,"&lt;="&amp;B$1,Распис!$D$4:$D$300,"&gt;="&amp;B$1),SUMIF(База!$B$3:$B$305,$A80,База!$I$3:$I$152))</f>
        <v>0</v>
      </c>
      <c r="C80" s="46">
        <f ca="1">IF(COUNTIFS(Распис!$B$4:$B$300,$A80,Распис!$C$4:$C$300,"&lt;="&amp;C$1,Распис!$D$4:$D$300,"&gt;="&amp;C$1)&gt;0,SUMIFS(Распис!$J$4:$J$300,Распис!$B$4:$B$300,$A80,Распис!$C$4:$C$300,"&lt;="&amp;C$1,Распис!$D$4:$D$300,"&gt;="&amp;C$1),SUMIF(База!$B$3:$B$305,$A80,База!$J$3:$J$152))</f>
        <v>0</v>
      </c>
      <c r="D80" s="46">
        <f ca="1">IF(COUNTIFS(Распис!$B$4:$B$300,$A80,Распис!$C$4:$C$300,"&lt;="&amp;D$1,Распис!$D$4:$D$300,"&gt;="&amp;D$1)&gt;0,SUMIFS(Распис!$K$4:$K$300,Распис!$B$4:$B$300,$A80,Распис!$C$4:$C$300,"&lt;="&amp;D$1,Распис!$D$4:$D$300,"&gt;="&amp;D$1),SUMIF(База!$B$3:$B$305,$A80,База!$K$3:$K$152))</f>
        <v>0</v>
      </c>
      <c r="E80" s="46" t="s">
        <v>23</v>
      </c>
      <c r="F80" s="46">
        <f ca="1">IF(COUNTIFS(Распис!$B$4:$B$300,$A80,Распис!$C$4:$C$300,"&lt;="&amp;F$1,Распис!$D$4:$D$300,"&gt;="&amp;F$1)&gt;0,SUMIFS(Распис!$F$4:$F$300,Распис!$B$4:$B$300,$A80,Распис!$C$4:$C$300,"&lt;="&amp;F$1,Распис!$D$4:$D$300,"&gt;="&amp;F$1),SUMIF(База!$B$3:$B$305,$A80,База!$F$3:$F$152))</f>
        <v>0</v>
      </c>
      <c r="G80" s="46">
        <f ca="1">IF(COUNTIFS(Распис!$B$4:$B$300,$A80,Распис!$C$4:$C$300,"&lt;="&amp;G$1,Распис!$D$4:$D$300,"&gt;="&amp;G$1)&gt;0,SUMIFS(Распис!$G$4:$G$300,Распис!$B$4:$B$300,$A80,Распис!$C$4:$C$300,"&lt;="&amp;G$1,Распис!$D$4:$D$300,"&gt;="&amp;G$1),SUMIF(База!$B$3:$B$305,$A80,База!$G$3:$G$152))</f>
        <v>0</v>
      </c>
      <c r="H80" s="46">
        <f ca="1">IF(COUNTIFS(Распис!$B$4:$B$300,$A80,Распис!$C$4:$C$300,"&lt;="&amp;H$1,Распис!$D$4:$D$300,"&gt;="&amp;H$1)&gt;0,SUMIFS(Распис!$H$4:$H$300,Распис!$B$4:$B$300,$A80,Распис!$C$4:$C$300,"&lt;="&amp;H$1,Распис!$D$4:$D$300,"&gt;="&amp;H$1),SUMIF(База!$B$3:$B$305,$A80,База!$H$3:$H$152))</f>
        <v>0</v>
      </c>
      <c r="I80" s="46">
        <f ca="1">IF(COUNTIFS(Распис!$B$4:$B$300,$A80,Распис!$C$4:$C$300,"&lt;="&amp;I$1,Распис!$D$4:$D$300,"&gt;="&amp;I$1)&gt;0,SUMIFS(Распис!$I$4:$I$300,Распис!$B$4:$B$300,$A80,Распис!$C$4:$C$300,"&lt;="&amp;I$1,Распис!$D$4:$D$300,"&gt;="&amp;I$1),SUMIF(База!$B$3:$B$305,$A80,База!$I$3:$I$152))</f>
        <v>0</v>
      </c>
      <c r="J80" s="46">
        <f ca="1">IF(COUNTIFS(Распис!$B$4:$B$300,$A80,Распис!$C$4:$C$300,"&lt;="&amp;J$1,Распис!$D$4:$D$300,"&gt;="&amp;J$1)&gt;0,SUMIFS(Распис!$J$4:$J$300,Распис!$B$4:$B$300,$A80,Распис!$C$4:$C$300,"&lt;="&amp;J$1,Распис!$D$4:$D$300,"&gt;="&amp;J$1),SUMIF(База!$B$3:$B$305,$A80,База!$J$3:$J$152))</f>
        <v>0</v>
      </c>
      <c r="K80" s="46">
        <f ca="1">IF(COUNTIFS(Распис!$B$4:$B$300,$A80,Распис!$C$4:$C$300,"&lt;="&amp;K$1,Распис!$D$4:$D$300,"&gt;="&amp;K$1)&gt;0,SUMIFS(Распис!$K$4:$K$300,Распис!$B$4:$B$300,$A80,Распис!$C$4:$C$300,"&lt;="&amp;K$1,Распис!$D$4:$D$300,"&gt;="&amp;K$1),SUMIF(База!$B$3:$B$305,$A80,База!$K$3:$K$152))</f>
        <v>0</v>
      </c>
      <c r="L80" s="46" t="s">
        <v>23</v>
      </c>
      <c r="M80" s="46">
        <f ca="1">IF(COUNTIFS(Распис!$B$4:$B$300,$A80,Распис!$C$4:$C$300,"&lt;="&amp;M$1,Распис!$D$4:$D$300,"&gt;="&amp;M$1)&gt;0,SUMIFS(Распис!$F$4:$F$300,Распис!$B$4:$B$300,$A80,Распис!$C$4:$C$300,"&lt;="&amp;M$1,Распис!$D$4:$D$300,"&gt;="&amp;M$1),SUMIF(База!$B$3:$B$305,$A80,База!$F$3:$F$152))</f>
        <v>0</v>
      </c>
      <c r="N80" s="46">
        <f ca="1">IF(COUNTIFS(Распис!$B$4:$B$300,$A80,Распис!$C$4:$C$300,"&lt;="&amp;N$1,Распис!$D$4:$D$300,"&gt;="&amp;N$1)&gt;0,SUMIFS(Распис!$G$4:$G$300,Распис!$B$4:$B$300,$A80,Распис!$C$4:$C$300,"&lt;="&amp;N$1,Распис!$D$4:$D$300,"&gt;="&amp;N$1),SUMIF(База!$B$3:$B$305,$A80,База!$G$3:$G$152))</f>
        <v>0</v>
      </c>
      <c r="O80" s="46">
        <f ca="1">IF(COUNTIFS(Распис!$B$4:$B$300,$A80,Распис!$C$4:$C$300,"&lt;="&amp;O$1,Распис!$D$4:$D$300,"&gt;="&amp;O$1)&gt;0,SUMIFS(Распис!$H$4:$H$300,Распис!$B$4:$B$300,$A80,Распис!$C$4:$C$300,"&lt;="&amp;O$1,Распис!$D$4:$D$300,"&gt;="&amp;O$1),SUMIF(База!$B$3:$B$305,$A80,База!$H$3:$H$152))</f>
        <v>0</v>
      </c>
      <c r="P80" s="46">
        <f ca="1">IF(COUNTIFS(Распис!$B$4:$B$300,$A80,Распис!$C$4:$C$300,"&lt;="&amp;P$1,Распис!$D$4:$D$300,"&gt;="&amp;P$1)&gt;0,SUMIFS(Распис!$I$4:$I$300,Распис!$B$4:$B$300,$A80,Распис!$C$4:$C$300,"&lt;="&amp;P$1,Распис!$D$4:$D$300,"&gt;="&amp;P$1),SUMIF(База!$B$3:$B$305,$A80,База!$I$3:$I$152))</f>
        <v>0</v>
      </c>
      <c r="Q80" s="46">
        <f ca="1">IF(COUNTIFS(Распис!$B$4:$B$300,$A80,Распис!$C$4:$C$300,"&lt;="&amp;Q$1,Распис!$D$4:$D$300,"&gt;="&amp;Q$1)&gt;0,SUMIFS(Распис!$J$4:$J$300,Распис!$B$4:$B$300,$A80,Распис!$C$4:$C$300,"&lt;="&amp;Q$1,Распис!$D$4:$D$300,"&gt;="&amp;Q$1),SUMIF(База!$B$3:$B$305,$A80,База!$J$3:$J$152))</f>
        <v>0</v>
      </c>
      <c r="R80" s="46">
        <f ca="1">IF(COUNTIFS(Распис!$B$4:$B$300,$A80,Распис!$C$4:$C$300,"&lt;="&amp;R$1,Распис!$D$4:$D$300,"&gt;="&amp;R$1)&gt;0,SUMIFS(Распис!$K$4:$K$300,Распис!$B$4:$B$300,$A80,Распис!$C$4:$C$300,"&lt;="&amp;R$1,Распис!$D$4:$D$300,"&gt;="&amp;R$1),SUMIF(База!$B$3:$B$305,$A80,База!$K$3:$K$152))</f>
        <v>0</v>
      </c>
      <c r="S80" s="46" t="s">
        <v>23</v>
      </c>
      <c r="T80" s="46">
        <f ca="1">IF(COUNTIFS(Распис!$B$4:$B$300,$A80,Распис!$C$4:$C$300,"&lt;="&amp;T$1,Распис!$D$4:$D$300,"&gt;="&amp;T$1)&gt;0,SUMIFS(Распис!$F$4:$F$300,Распис!$B$4:$B$300,$A80,Распис!$C$4:$C$300,"&lt;="&amp;T$1,Распис!$D$4:$D$300,"&gt;="&amp;T$1),SUMIF(База!$B$3:$B$305,$A80,База!$F$3:$F$152))</f>
        <v>0</v>
      </c>
      <c r="U80" s="46">
        <f ca="1">IF(COUNTIFS(Распис!$B$4:$B$300,$A80,Распис!$C$4:$C$300,"&lt;="&amp;U$1,Распис!$D$4:$D$300,"&gt;="&amp;U$1)&gt;0,SUMIFS(Распис!$G$4:$G$300,Распис!$B$4:$B$300,$A80,Распис!$C$4:$C$300,"&lt;="&amp;U$1,Распис!$D$4:$D$300,"&gt;="&amp;U$1),SUMIF(База!$B$3:$B$305,$A80,База!$G$3:$G$152))</f>
        <v>0</v>
      </c>
      <c r="V80" s="46">
        <f ca="1">IF(COUNTIFS(Распис!$B$4:$B$300,$A80,Распис!$C$4:$C$300,"&lt;="&amp;V$1,Распис!$D$4:$D$300,"&gt;="&amp;V$1)&gt;0,SUMIFS(Распис!$H$4:$H$300,Распис!$B$4:$B$300,$A80,Распис!$C$4:$C$300,"&lt;="&amp;V$1,Распис!$D$4:$D$300,"&gt;="&amp;V$1),SUMIF(База!$B$3:$B$305,$A80,База!$H$3:$H$152))</f>
        <v>0</v>
      </c>
      <c r="W80" s="46">
        <f ca="1">IF(COUNTIFS(Распис!$B$4:$B$300,$A80,Распис!$C$4:$C$300,"&lt;="&amp;W$1,Распис!$D$4:$D$300,"&gt;="&amp;W$1)&gt;0,SUMIFS(Распис!$I$4:$I$300,Распис!$B$4:$B$300,$A80,Распис!$C$4:$C$300,"&lt;="&amp;W$1,Распис!$D$4:$D$300,"&gt;="&amp;W$1),SUMIF(База!$B$3:$B$305,$A80,База!$I$3:$I$152))</f>
        <v>0</v>
      </c>
      <c r="X80" s="46">
        <f ca="1">IF(COUNTIFS(Распис!$B$4:$B$300,$A80,Распис!$C$4:$C$300,"&lt;="&amp;X$1,Распис!$D$4:$D$300,"&gt;="&amp;X$1)&gt;0,SUMIFS(Распис!$J$4:$J$300,Распис!$B$4:$B$300,$A80,Распис!$C$4:$C$300,"&lt;="&amp;X$1,Распис!$D$4:$D$300,"&gt;="&amp;X$1),SUMIF(База!$B$3:$B$305,$A80,База!$J$3:$J$152))</f>
        <v>0</v>
      </c>
      <c r="Y80" s="46">
        <f ca="1">IF(COUNTIFS(Распис!$B$4:$B$300,$A80,Распис!$C$4:$C$300,"&lt;="&amp;Y$1,Распис!$D$4:$D$300,"&gt;="&amp;Y$1)&gt;0,SUMIFS(Распис!$K$4:$K$300,Распис!$B$4:$B$300,$A80,Распис!$C$4:$C$300,"&lt;="&amp;Y$1,Распис!$D$4:$D$300,"&gt;="&amp;Y$1),SUMIF(База!$B$3:$B$305,$A80,База!$K$3:$K$152))</f>
        <v>0</v>
      </c>
      <c r="Z80" s="46" t="s">
        <v>23</v>
      </c>
      <c r="AA80" s="46">
        <f ca="1">IF(COUNTIFS(Распис!$B$4:$B$300,$A80,Распис!$C$4:$C$300,"&lt;="&amp;AA$1,Распис!$D$4:$D$300,"&gt;="&amp;AA$1)&gt;0,SUMIFS(Распис!$F$4:$F$300,Распис!$B$4:$B$300,$A80,Распис!$C$4:$C$300,"&lt;="&amp;AA$1,Распис!$D$4:$D$300,"&gt;="&amp;AA$1),SUMIF(База!$B$3:$B$305,$A80,База!$F$3:$F$152))</f>
        <v>0</v>
      </c>
      <c r="AB80" s="46">
        <f ca="1">IF(COUNTIFS(Распис!$B$4:$B$300,$A80,Распис!$C$4:$C$300,"&lt;="&amp;AB$1,Распис!$D$4:$D$300,"&gt;="&amp;AB$1)&gt;0,SUMIFS(Распис!$G$4:$G$300,Распис!$B$4:$B$300,$A80,Распис!$C$4:$C$300,"&lt;="&amp;AB$1,Распис!$D$4:$D$300,"&gt;="&amp;AB$1),SUMIF(База!$B$3:$B$305,$A80,База!$G$3:$G$152))</f>
        <v>0</v>
      </c>
      <c r="AC80" s="46">
        <f ca="1">IF(COUNTIFS(Распис!$B$4:$B$300,$A80,Распис!$C$4:$C$300,"&lt;="&amp;AC$1,Распис!$D$4:$D$300,"&gt;="&amp;AC$1)&gt;0,SUMIFS(Распис!$H$4:$H$300,Распис!$B$4:$B$300,$A80,Распис!$C$4:$C$300,"&lt;="&amp;AC$1,Распис!$D$4:$D$300,"&gt;="&amp;AC$1),SUMIF(База!$B$3:$B$305,$A80,База!$H$3:$H$152))</f>
        <v>0</v>
      </c>
      <c r="AD80" s="47"/>
      <c r="AE80" s="47"/>
      <c r="AF80" s="47"/>
      <c r="AG80" s="47">
        <f t="shared" ca="1" si="10"/>
        <v>0</v>
      </c>
      <c r="AH80" s="46">
        <f ca="1">AG80-SUMIFS(Распред!$G$4:$G$300,Распред!$B$4:$B$300,"февраль",Распред!$F$4:$F$300,A80)</f>
        <v>0</v>
      </c>
      <c r="AI80" s="46">
        <f ca="1">AH80+(COUNTIF(B80:AF80,"КД")+SUMIFS(Распред!$AH$4:$AH$300,Распред!$F$4:$F$300,A80,Распред!$B$4:$B$300,"февраль"))*4</f>
        <v>0</v>
      </c>
      <c r="AJ80" s="46">
        <f t="shared" ca="1" si="11"/>
        <v>0</v>
      </c>
      <c r="AK80" s="46">
        <f t="shared" ca="1" si="12"/>
        <v>0</v>
      </c>
      <c r="AL80" s="46">
        <f>SUMIFS(Распред!$K$4:$K$300,Распред!$B$4:$B$300,"февраль",Распред!$J$4:$J$300,A80)+SUMIFS(Распред!$M$4:$M$300,Распред!$B$4:$B$300,"февраль",Распред!$L$4:$L$300,A80)+SUMIFS(Распред!$O$4:$O$300,Распред!$B$4:$B$300,"февраль",Распред!$N$4:$N$300,A80)+SUMIFS(Распред!$Q$4:$Q$300,Распред!$B$4:$B$300,"февраль",Распред!$P$4:$P$300,A80)+SUMIFS(Распред!$S$4:$S$300,Распред!$B$4:$B$300,"февраль",Распред!$R$4:$R$300,A80)+SUMIFS(Распред!$U$4:$U$300,Распред!$B$4:$B$300,"февраль",Распред!$T$4:$T$300,A80)+SUMIFS(Распред!$W$4:$W$300,Распред!$B$4:$B$300,"февраль",Распред!$V$4:$V$300,A80)+SUMIFS(Распред!$Y$4:$Y$300,Распред!$B$4:$B$300,"февраль",Распред!$X$4:$X$300,A80)+SUMIFS(Распред!$AA$4:$AA$300,Распред!$B$4:$B$300,"февраль",Распред!$Z$4:$Z$300,A80)+SUMIFS(Распред!$AC$4:$AC$300,Распред!$B$4:$B$300,"февраль",Распред!$AB$4:$AB$300,A80)</f>
        <v>0</v>
      </c>
      <c r="AM80" s="46">
        <f t="shared" ca="1" si="13"/>
        <v>0</v>
      </c>
      <c r="AN80" s="46">
        <f t="shared" ca="1" si="14"/>
        <v>0</v>
      </c>
      <c r="AO80" s="46">
        <f t="shared" ca="1" si="15"/>
        <v>0</v>
      </c>
      <c r="AP80" s="46">
        <f>январь!AP80</f>
        <v>0</v>
      </c>
      <c r="AQ80" s="46">
        <f t="shared" ca="1" si="16"/>
        <v>0</v>
      </c>
      <c r="AR80" s="47"/>
      <c r="AS80" s="47">
        <f t="shared" ca="1" si="17"/>
        <v>0</v>
      </c>
      <c r="AT80" s="47"/>
      <c r="AU80" s="47"/>
      <c r="AV80" s="47"/>
      <c r="AW80" s="47"/>
      <c r="AX80" s="47"/>
      <c r="AY80" s="47"/>
      <c r="AZ80" s="184"/>
      <c r="BA80" s="184"/>
    </row>
    <row r="81" spans="1:53" x14ac:dyDescent="0.25">
      <c r="A81" s="47">
        <f>База!B81</f>
        <v>0</v>
      </c>
      <c r="B81" s="46">
        <f ca="1">IF(COUNTIFS(Распис!$B$4:$B$300,$A81,Распис!$C$4:$C$300,"&lt;="&amp;B$1,Распис!$D$4:$D$300,"&gt;="&amp;B$1)&gt;0,SUMIFS(Распис!$I$4:$I$300,Распис!$B$4:$B$300,$A81,Распис!$C$4:$C$300,"&lt;="&amp;B$1,Распис!$D$4:$D$300,"&gt;="&amp;B$1),SUMIF(База!$B$3:$B$305,$A81,База!$I$3:$I$152))</f>
        <v>0</v>
      </c>
      <c r="C81" s="46">
        <f ca="1">IF(COUNTIFS(Распис!$B$4:$B$300,$A81,Распис!$C$4:$C$300,"&lt;="&amp;C$1,Распис!$D$4:$D$300,"&gt;="&amp;C$1)&gt;0,SUMIFS(Распис!$J$4:$J$300,Распис!$B$4:$B$300,$A81,Распис!$C$4:$C$300,"&lt;="&amp;C$1,Распис!$D$4:$D$300,"&gt;="&amp;C$1),SUMIF(База!$B$3:$B$305,$A81,База!$J$3:$J$152))</f>
        <v>0</v>
      </c>
      <c r="D81" s="46">
        <f ca="1">IF(COUNTIFS(Распис!$B$4:$B$300,$A81,Распис!$C$4:$C$300,"&lt;="&amp;D$1,Распис!$D$4:$D$300,"&gt;="&amp;D$1)&gt;0,SUMIFS(Распис!$K$4:$K$300,Распис!$B$4:$B$300,$A81,Распис!$C$4:$C$300,"&lt;="&amp;D$1,Распис!$D$4:$D$300,"&gt;="&amp;D$1),SUMIF(База!$B$3:$B$305,$A81,База!$K$3:$K$152))</f>
        <v>0</v>
      </c>
      <c r="E81" s="46" t="s">
        <v>23</v>
      </c>
      <c r="F81" s="46">
        <f ca="1">IF(COUNTIFS(Распис!$B$4:$B$300,$A81,Распис!$C$4:$C$300,"&lt;="&amp;F$1,Распис!$D$4:$D$300,"&gt;="&amp;F$1)&gt;0,SUMIFS(Распис!$F$4:$F$300,Распис!$B$4:$B$300,$A81,Распис!$C$4:$C$300,"&lt;="&amp;F$1,Распис!$D$4:$D$300,"&gt;="&amp;F$1),SUMIF(База!$B$3:$B$305,$A81,База!$F$3:$F$152))</f>
        <v>0</v>
      </c>
      <c r="G81" s="46">
        <f ca="1">IF(COUNTIFS(Распис!$B$4:$B$300,$A81,Распис!$C$4:$C$300,"&lt;="&amp;G$1,Распис!$D$4:$D$300,"&gt;="&amp;G$1)&gt;0,SUMIFS(Распис!$G$4:$G$300,Распис!$B$4:$B$300,$A81,Распис!$C$4:$C$300,"&lt;="&amp;G$1,Распис!$D$4:$D$300,"&gt;="&amp;G$1),SUMIF(База!$B$3:$B$305,$A81,База!$G$3:$G$152))</f>
        <v>0</v>
      </c>
      <c r="H81" s="46">
        <f ca="1">IF(COUNTIFS(Распис!$B$4:$B$300,$A81,Распис!$C$4:$C$300,"&lt;="&amp;H$1,Распис!$D$4:$D$300,"&gt;="&amp;H$1)&gt;0,SUMIFS(Распис!$H$4:$H$300,Распис!$B$4:$B$300,$A81,Распис!$C$4:$C$300,"&lt;="&amp;H$1,Распис!$D$4:$D$300,"&gt;="&amp;H$1),SUMIF(База!$B$3:$B$305,$A81,База!$H$3:$H$152))</f>
        <v>0</v>
      </c>
      <c r="I81" s="46">
        <f ca="1">IF(COUNTIFS(Распис!$B$4:$B$300,$A81,Распис!$C$4:$C$300,"&lt;="&amp;I$1,Распис!$D$4:$D$300,"&gt;="&amp;I$1)&gt;0,SUMIFS(Распис!$I$4:$I$300,Распис!$B$4:$B$300,$A81,Распис!$C$4:$C$300,"&lt;="&amp;I$1,Распис!$D$4:$D$300,"&gt;="&amp;I$1),SUMIF(База!$B$3:$B$305,$A81,База!$I$3:$I$152))</f>
        <v>0</v>
      </c>
      <c r="J81" s="46">
        <f ca="1">IF(COUNTIFS(Распис!$B$4:$B$300,$A81,Распис!$C$4:$C$300,"&lt;="&amp;J$1,Распис!$D$4:$D$300,"&gt;="&amp;J$1)&gt;0,SUMIFS(Распис!$J$4:$J$300,Распис!$B$4:$B$300,$A81,Распис!$C$4:$C$300,"&lt;="&amp;J$1,Распис!$D$4:$D$300,"&gt;="&amp;J$1),SUMIF(База!$B$3:$B$305,$A81,База!$J$3:$J$152))</f>
        <v>0</v>
      </c>
      <c r="K81" s="46">
        <f ca="1">IF(COUNTIFS(Распис!$B$4:$B$300,$A81,Распис!$C$4:$C$300,"&lt;="&amp;K$1,Распис!$D$4:$D$300,"&gt;="&amp;K$1)&gt;0,SUMIFS(Распис!$K$4:$K$300,Распис!$B$4:$B$300,$A81,Распис!$C$4:$C$300,"&lt;="&amp;K$1,Распис!$D$4:$D$300,"&gt;="&amp;K$1),SUMIF(База!$B$3:$B$305,$A81,База!$K$3:$K$152))</f>
        <v>0</v>
      </c>
      <c r="L81" s="46" t="s">
        <v>23</v>
      </c>
      <c r="M81" s="46">
        <f ca="1">IF(COUNTIFS(Распис!$B$4:$B$300,$A81,Распис!$C$4:$C$300,"&lt;="&amp;M$1,Распис!$D$4:$D$300,"&gt;="&amp;M$1)&gt;0,SUMIFS(Распис!$F$4:$F$300,Распис!$B$4:$B$300,$A81,Распис!$C$4:$C$300,"&lt;="&amp;M$1,Распис!$D$4:$D$300,"&gt;="&amp;M$1),SUMIF(База!$B$3:$B$305,$A81,База!$F$3:$F$152))</f>
        <v>0</v>
      </c>
      <c r="N81" s="46">
        <f ca="1">IF(COUNTIFS(Распис!$B$4:$B$300,$A81,Распис!$C$4:$C$300,"&lt;="&amp;N$1,Распис!$D$4:$D$300,"&gt;="&amp;N$1)&gt;0,SUMIFS(Распис!$G$4:$G$300,Распис!$B$4:$B$300,$A81,Распис!$C$4:$C$300,"&lt;="&amp;N$1,Распис!$D$4:$D$300,"&gt;="&amp;N$1),SUMIF(База!$B$3:$B$305,$A81,База!$G$3:$G$152))</f>
        <v>0</v>
      </c>
      <c r="O81" s="46">
        <f ca="1">IF(COUNTIFS(Распис!$B$4:$B$300,$A81,Распис!$C$4:$C$300,"&lt;="&amp;O$1,Распис!$D$4:$D$300,"&gt;="&amp;O$1)&gt;0,SUMIFS(Распис!$H$4:$H$300,Распис!$B$4:$B$300,$A81,Распис!$C$4:$C$300,"&lt;="&amp;O$1,Распис!$D$4:$D$300,"&gt;="&amp;O$1),SUMIF(База!$B$3:$B$305,$A81,База!$H$3:$H$152))</f>
        <v>0</v>
      </c>
      <c r="P81" s="46">
        <f ca="1">IF(COUNTIFS(Распис!$B$4:$B$300,$A81,Распис!$C$4:$C$300,"&lt;="&amp;P$1,Распис!$D$4:$D$300,"&gt;="&amp;P$1)&gt;0,SUMIFS(Распис!$I$4:$I$300,Распис!$B$4:$B$300,$A81,Распис!$C$4:$C$300,"&lt;="&amp;P$1,Распис!$D$4:$D$300,"&gt;="&amp;P$1),SUMIF(База!$B$3:$B$305,$A81,База!$I$3:$I$152))</f>
        <v>0</v>
      </c>
      <c r="Q81" s="46">
        <f ca="1">IF(COUNTIFS(Распис!$B$4:$B$300,$A81,Распис!$C$4:$C$300,"&lt;="&amp;Q$1,Распис!$D$4:$D$300,"&gt;="&amp;Q$1)&gt;0,SUMIFS(Распис!$J$4:$J$300,Распис!$B$4:$B$300,$A81,Распис!$C$4:$C$300,"&lt;="&amp;Q$1,Распис!$D$4:$D$300,"&gt;="&amp;Q$1),SUMIF(База!$B$3:$B$305,$A81,База!$J$3:$J$152))</f>
        <v>0</v>
      </c>
      <c r="R81" s="46">
        <f ca="1">IF(COUNTIFS(Распис!$B$4:$B$300,$A81,Распис!$C$4:$C$300,"&lt;="&amp;R$1,Распис!$D$4:$D$300,"&gt;="&amp;R$1)&gt;0,SUMIFS(Распис!$K$4:$K$300,Распис!$B$4:$B$300,$A81,Распис!$C$4:$C$300,"&lt;="&amp;R$1,Распис!$D$4:$D$300,"&gt;="&amp;R$1),SUMIF(База!$B$3:$B$305,$A81,База!$K$3:$K$152))</f>
        <v>0</v>
      </c>
      <c r="S81" s="46" t="s">
        <v>23</v>
      </c>
      <c r="T81" s="46">
        <f ca="1">IF(COUNTIFS(Распис!$B$4:$B$300,$A81,Распис!$C$4:$C$300,"&lt;="&amp;T$1,Распис!$D$4:$D$300,"&gt;="&amp;T$1)&gt;0,SUMIFS(Распис!$F$4:$F$300,Распис!$B$4:$B$300,$A81,Распис!$C$4:$C$300,"&lt;="&amp;T$1,Распис!$D$4:$D$300,"&gt;="&amp;T$1),SUMIF(База!$B$3:$B$305,$A81,База!$F$3:$F$152))</f>
        <v>0</v>
      </c>
      <c r="U81" s="46">
        <f ca="1">IF(COUNTIFS(Распис!$B$4:$B$300,$A81,Распис!$C$4:$C$300,"&lt;="&amp;U$1,Распис!$D$4:$D$300,"&gt;="&amp;U$1)&gt;0,SUMIFS(Распис!$G$4:$G$300,Распис!$B$4:$B$300,$A81,Распис!$C$4:$C$300,"&lt;="&amp;U$1,Распис!$D$4:$D$300,"&gt;="&amp;U$1),SUMIF(База!$B$3:$B$305,$A81,База!$G$3:$G$152))</f>
        <v>0</v>
      </c>
      <c r="V81" s="46">
        <f ca="1">IF(COUNTIFS(Распис!$B$4:$B$300,$A81,Распис!$C$4:$C$300,"&lt;="&amp;V$1,Распис!$D$4:$D$300,"&gt;="&amp;V$1)&gt;0,SUMIFS(Распис!$H$4:$H$300,Распис!$B$4:$B$300,$A81,Распис!$C$4:$C$300,"&lt;="&amp;V$1,Распис!$D$4:$D$300,"&gt;="&amp;V$1),SUMIF(База!$B$3:$B$305,$A81,База!$H$3:$H$152))</f>
        <v>0</v>
      </c>
      <c r="W81" s="46">
        <f ca="1">IF(COUNTIFS(Распис!$B$4:$B$300,$A81,Распис!$C$4:$C$300,"&lt;="&amp;W$1,Распис!$D$4:$D$300,"&gt;="&amp;W$1)&gt;0,SUMIFS(Распис!$I$4:$I$300,Распис!$B$4:$B$300,$A81,Распис!$C$4:$C$300,"&lt;="&amp;W$1,Распис!$D$4:$D$300,"&gt;="&amp;W$1),SUMIF(База!$B$3:$B$305,$A81,База!$I$3:$I$152))</f>
        <v>0</v>
      </c>
      <c r="X81" s="46">
        <f ca="1">IF(COUNTIFS(Распис!$B$4:$B$300,$A81,Распис!$C$4:$C$300,"&lt;="&amp;X$1,Распис!$D$4:$D$300,"&gt;="&amp;X$1)&gt;0,SUMIFS(Распис!$J$4:$J$300,Распис!$B$4:$B$300,$A81,Распис!$C$4:$C$300,"&lt;="&amp;X$1,Распис!$D$4:$D$300,"&gt;="&amp;X$1),SUMIF(База!$B$3:$B$305,$A81,База!$J$3:$J$152))</f>
        <v>0</v>
      </c>
      <c r="Y81" s="46">
        <f ca="1">IF(COUNTIFS(Распис!$B$4:$B$300,$A81,Распис!$C$4:$C$300,"&lt;="&amp;Y$1,Распис!$D$4:$D$300,"&gt;="&amp;Y$1)&gt;0,SUMIFS(Распис!$K$4:$K$300,Распис!$B$4:$B$300,$A81,Распис!$C$4:$C$300,"&lt;="&amp;Y$1,Распис!$D$4:$D$300,"&gt;="&amp;Y$1),SUMIF(База!$B$3:$B$305,$A81,База!$K$3:$K$152))</f>
        <v>0</v>
      </c>
      <c r="Z81" s="46" t="s">
        <v>23</v>
      </c>
      <c r="AA81" s="46">
        <f ca="1">IF(COUNTIFS(Распис!$B$4:$B$300,$A81,Распис!$C$4:$C$300,"&lt;="&amp;AA$1,Распис!$D$4:$D$300,"&gt;="&amp;AA$1)&gt;0,SUMIFS(Распис!$F$4:$F$300,Распис!$B$4:$B$300,$A81,Распис!$C$4:$C$300,"&lt;="&amp;AA$1,Распис!$D$4:$D$300,"&gt;="&amp;AA$1),SUMIF(База!$B$3:$B$305,$A81,База!$F$3:$F$152))</f>
        <v>0</v>
      </c>
      <c r="AB81" s="46">
        <f ca="1">IF(COUNTIFS(Распис!$B$4:$B$300,$A81,Распис!$C$4:$C$300,"&lt;="&amp;AB$1,Распис!$D$4:$D$300,"&gt;="&amp;AB$1)&gt;0,SUMIFS(Распис!$G$4:$G$300,Распис!$B$4:$B$300,$A81,Распис!$C$4:$C$300,"&lt;="&amp;AB$1,Распис!$D$4:$D$300,"&gt;="&amp;AB$1),SUMIF(База!$B$3:$B$305,$A81,База!$G$3:$G$152))</f>
        <v>0</v>
      </c>
      <c r="AC81" s="46">
        <f ca="1">IF(COUNTIFS(Распис!$B$4:$B$300,$A81,Распис!$C$4:$C$300,"&lt;="&amp;AC$1,Распис!$D$4:$D$300,"&gt;="&amp;AC$1)&gt;0,SUMIFS(Распис!$H$4:$H$300,Распис!$B$4:$B$300,$A81,Распис!$C$4:$C$300,"&lt;="&amp;AC$1,Распис!$D$4:$D$300,"&gt;="&amp;AC$1),SUMIF(База!$B$3:$B$305,$A81,База!$H$3:$H$152))</f>
        <v>0</v>
      </c>
      <c r="AD81" s="47"/>
      <c r="AE81" s="47"/>
      <c r="AF81" s="47"/>
      <c r="AG81" s="47">
        <f t="shared" ca="1" si="10"/>
        <v>0</v>
      </c>
      <c r="AH81" s="46">
        <f ca="1">AG81-SUMIFS(Распред!$G$4:$G$300,Распред!$B$4:$B$300,"февраль",Распред!$F$4:$F$300,A81)</f>
        <v>0</v>
      </c>
      <c r="AI81" s="46">
        <f ca="1">AH81+(COUNTIF(B81:AF81,"КД")+SUMIFS(Распред!$AH$4:$AH$300,Распред!$F$4:$F$300,A81,Распред!$B$4:$B$300,"февраль"))*4</f>
        <v>0</v>
      </c>
      <c r="AJ81" s="46">
        <f t="shared" ca="1" si="11"/>
        <v>0</v>
      </c>
      <c r="AK81" s="46">
        <f t="shared" ca="1" si="12"/>
        <v>0</v>
      </c>
      <c r="AL81" s="46">
        <f>SUMIFS(Распред!$K$4:$K$300,Распред!$B$4:$B$300,"февраль",Распред!$J$4:$J$300,A81)+SUMIFS(Распред!$M$4:$M$300,Распред!$B$4:$B$300,"февраль",Распред!$L$4:$L$300,A81)+SUMIFS(Распред!$O$4:$O$300,Распред!$B$4:$B$300,"февраль",Распред!$N$4:$N$300,A81)+SUMIFS(Распред!$Q$4:$Q$300,Распред!$B$4:$B$300,"февраль",Распред!$P$4:$P$300,A81)+SUMIFS(Распред!$S$4:$S$300,Распред!$B$4:$B$300,"февраль",Распред!$R$4:$R$300,A81)+SUMIFS(Распред!$U$4:$U$300,Распред!$B$4:$B$300,"февраль",Распред!$T$4:$T$300,A81)+SUMIFS(Распред!$W$4:$W$300,Распред!$B$4:$B$300,"февраль",Распред!$V$4:$V$300,A81)+SUMIFS(Распред!$Y$4:$Y$300,Распред!$B$4:$B$300,"февраль",Распред!$X$4:$X$300,A81)+SUMIFS(Распред!$AA$4:$AA$300,Распред!$B$4:$B$300,"февраль",Распред!$Z$4:$Z$300,A81)+SUMIFS(Распред!$AC$4:$AC$300,Распред!$B$4:$B$300,"февраль",Распред!$AB$4:$AB$300,A81)</f>
        <v>0</v>
      </c>
      <c r="AM81" s="46">
        <f t="shared" ca="1" si="13"/>
        <v>0</v>
      </c>
      <c r="AN81" s="46">
        <f t="shared" ca="1" si="14"/>
        <v>0</v>
      </c>
      <c r="AO81" s="46">
        <f t="shared" ca="1" si="15"/>
        <v>0</v>
      </c>
      <c r="AP81" s="46">
        <f>январь!AP81</f>
        <v>0</v>
      </c>
      <c r="AQ81" s="46">
        <f t="shared" ca="1" si="16"/>
        <v>0</v>
      </c>
      <c r="AR81" s="47"/>
      <c r="AS81" s="47">
        <f t="shared" ca="1" si="17"/>
        <v>0</v>
      </c>
      <c r="AT81" s="47"/>
      <c r="AU81" s="47"/>
      <c r="AV81" s="47"/>
      <c r="AW81" s="47"/>
      <c r="AX81" s="47"/>
      <c r="AY81" s="47"/>
      <c r="AZ81" s="184"/>
      <c r="BA81" s="184"/>
    </row>
    <row r="82" spans="1:53" x14ac:dyDescent="0.25">
      <c r="A82" s="47">
        <f>База!B82</f>
        <v>0</v>
      </c>
      <c r="B82" s="46">
        <f ca="1">IF(COUNTIFS(Распис!$B$4:$B$300,$A82,Распис!$C$4:$C$300,"&lt;="&amp;B$1,Распис!$D$4:$D$300,"&gt;="&amp;B$1)&gt;0,SUMIFS(Распис!$I$4:$I$300,Распис!$B$4:$B$300,$A82,Распис!$C$4:$C$300,"&lt;="&amp;B$1,Распис!$D$4:$D$300,"&gt;="&amp;B$1),SUMIF(База!$B$3:$B$305,$A82,База!$I$3:$I$152))</f>
        <v>0</v>
      </c>
      <c r="C82" s="46">
        <f ca="1">IF(COUNTIFS(Распис!$B$4:$B$300,$A82,Распис!$C$4:$C$300,"&lt;="&amp;C$1,Распис!$D$4:$D$300,"&gt;="&amp;C$1)&gt;0,SUMIFS(Распис!$J$4:$J$300,Распис!$B$4:$B$300,$A82,Распис!$C$4:$C$300,"&lt;="&amp;C$1,Распис!$D$4:$D$300,"&gt;="&amp;C$1),SUMIF(База!$B$3:$B$305,$A82,База!$J$3:$J$152))</f>
        <v>0</v>
      </c>
      <c r="D82" s="46">
        <f ca="1">IF(COUNTIFS(Распис!$B$4:$B$300,$A82,Распис!$C$4:$C$300,"&lt;="&amp;D$1,Распис!$D$4:$D$300,"&gt;="&amp;D$1)&gt;0,SUMIFS(Распис!$K$4:$K$300,Распис!$B$4:$B$300,$A82,Распис!$C$4:$C$300,"&lt;="&amp;D$1,Распис!$D$4:$D$300,"&gt;="&amp;D$1),SUMIF(База!$B$3:$B$305,$A82,База!$K$3:$K$152))</f>
        <v>0</v>
      </c>
      <c r="E82" s="46" t="s">
        <v>23</v>
      </c>
      <c r="F82" s="46">
        <f ca="1">IF(COUNTIFS(Распис!$B$4:$B$300,$A82,Распис!$C$4:$C$300,"&lt;="&amp;F$1,Распис!$D$4:$D$300,"&gt;="&amp;F$1)&gt;0,SUMIFS(Распис!$F$4:$F$300,Распис!$B$4:$B$300,$A82,Распис!$C$4:$C$300,"&lt;="&amp;F$1,Распис!$D$4:$D$300,"&gt;="&amp;F$1),SUMIF(База!$B$3:$B$305,$A82,База!$F$3:$F$152))</f>
        <v>0</v>
      </c>
      <c r="G82" s="46">
        <f ca="1">IF(COUNTIFS(Распис!$B$4:$B$300,$A82,Распис!$C$4:$C$300,"&lt;="&amp;G$1,Распис!$D$4:$D$300,"&gt;="&amp;G$1)&gt;0,SUMIFS(Распис!$G$4:$G$300,Распис!$B$4:$B$300,$A82,Распис!$C$4:$C$300,"&lt;="&amp;G$1,Распис!$D$4:$D$300,"&gt;="&amp;G$1),SUMIF(База!$B$3:$B$305,$A82,База!$G$3:$G$152))</f>
        <v>0</v>
      </c>
      <c r="H82" s="46">
        <f ca="1">IF(COUNTIFS(Распис!$B$4:$B$300,$A82,Распис!$C$4:$C$300,"&lt;="&amp;H$1,Распис!$D$4:$D$300,"&gt;="&amp;H$1)&gt;0,SUMIFS(Распис!$H$4:$H$300,Распис!$B$4:$B$300,$A82,Распис!$C$4:$C$300,"&lt;="&amp;H$1,Распис!$D$4:$D$300,"&gt;="&amp;H$1),SUMIF(База!$B$3:$B$305,$A82,База!$H$3:$H$152))</f>
        <v>0</v>
      </c>
      <c r="I82" s="46">
        <f ca="1">IF(COUNTIFS(Распис!$B$4:$B$300,$A82,Распис!$C$4:$C$300,"&lt;="&amp;I$1,Распис!$D$4:$D$300,"&gt;="&amp;I$1)&gt;0,SUMIFS(Распис!$I$4:$I$300,Распис!$B$4:$B$300,$A82,Распис!$C$4:$C$300,"&lt;="&amp;I$1,Распис!$D$4:$D$300,"&gt;="&amp;I$1),SUMIF(База!$B$3:$B$305,$A82,База!$I$3:$I$152))</f>
        <v>0</v>
      </c>
      <c r="J82" s="46">
        <f ca="1">IF(COUNTIFS(Распис!$B$4:$B$300,$A82,Распис!$C$4:$C$300,"&lt;="&amp;J$1,Распис!$D$4:$D$300,"&gt;="&amp;J$1)&gt;0,SUMIFS(Распис!$J$4:$J$300,Распис!$B$4:$B$300,$A82,Распис!$C$4:$C$300,"&lt;="&amp;J$1,Распис!$D$4:$D$300,"&gt;="&amp;J$1),SUMIF(База!$B$3:$B$305,$A82,База!$J$3:$J$152))</f>
        <v>0</v>
      </c>
      <c r="K82" s="46">
        <f ca="1">IF(COUNTIFS(Распис!$B$4:$B$300,$A82,Распис!$C$4:$C$300,"&lt;="&amp;K$1,Распис!$D$4:$D$300,"&gt;="&amp;K$1)&gt;0,SUMIFS(Распис!$K$4:$K$300,Распис!$B$4:$B$300,$A82,Распис!$C$4:$C$300,"&lt;="&amp;K$1,Распис!$D$4:$D$300,"&gt;="&amp;K$1),SUMIF(База!$B$3:$B$305,$A82,База!$K$3:$K$152))</f>
        <v>0</v>
      </c>
      <c r="L82" s="46" t="s">
        <v>23</v>
      </c>
      <c r="M82" s="46">
        <f ca="1">IF(COUNTIFS(Распис!$B$4:$B$300,$A82,Распис!$C$4:$C$300,"&lt;="&amp;M$1,Распис!$D$4:$D$300,"&gt;="&amp;M$1)&gt;0,SUMIFS(Распис!$F$4:$F$300,Распис!$B$4:$B$300,$A82,Распис!$C$4:$C$300,"&lt;="&amp;M$1,Распис!$D$4:$D$300,"&gt;="&amp;M$1),SUMIF(База!$B$3:$B$305,$A82,База!$F$3:$F$152))</f>
        <v>0</v>
      </c>
      <c r="N82" s="46">
        <f ca="1">IF(COUNTIFS(Распис!$B$4:$B$300,$A82,Распис!$C$4:$C$300,"&lt;="&amp;N$1,Распис!$D$4:$D$300,"&gt;="&amp;N$1)&gt;0,SUMIFS(Распис!$G$4:$G$300,Распис!$B$4:$B$300,$A82,Распис!$C$4:$C$300,"&lt;="&amp;N$1,Распис!$D$4:$D$300,"&gt;="&amp;N$1),SUMIF(База!$B$3:$B$305,$A82,База!$G$3:$G$152))</f>
        <v>0</v>
      </c>
      <c r="O82" s="46">
        <f ca="1">IF(COUNTIFS(Распис!$B$4:$B$300,$A82,Распис!$C$4:$C$300,"&lt;="&amp;O$1,Распис!$D$4:$D$300,"&gt;="&amp;O$1)&gt;0,SUMIFS(Распис!$H$4:$H$300,Распис!$B$4:$B$300,$A82,Распис!$C$4:$C$300,"&lt;="&amp;O$1,Распис!$D$4:$D$300,"&gt;="&amp;O$1),SUMIF(База!$B$3:$B$305,$A82,База!$H$3:$H$152))</f>
        <v>0</v>
      </c>
      <c r="P82" s="46">
        <f ca="1">IF(COUNTIFS(Распис!$B$4:$B$300,$A82,Распис!$C$4:$C$300,"&lt;="&amp;P$1,Распис!$D$4:$D$300,"&gt;="&amp;P$1)&gt;0,SUMIFS(Распис!$I$4:$I$300,Распис!$B$4:$B$300,$A82,Распис!$C$4:$C$300,"&lt;="&amp;P$1,Распис!$D$4:$D$300,"&gt;="&amp;P$1),SUMIF(База!$B$3:$B$305,$A82,База!$I$3:$I$152))</f>
        <v>0</v>
      </c>
      <c r="Q82" s="46">
        <f ca="1">IF(COUNTIFS(Распис!$B$4:$B$300,$A82,Распис!$C$4:$C$300,"&lt;="&amp;Q$1,Распис!$D$4:$D$300,"&gt;="&amp;Q$1)&gt;0,SUMIFS(Распис!$J$4:$J$300,Распис!$B$4:$B$300,$A82,Распис!$C$4:$C$300,"&lt;="&amp;Q$1,Распис!$D$4:$D$300,"&gt;="&amp;Q$1),SUMIF(База!$B$3:$B$305,$A82,База!$J$3:$J$152))</f>
        <v>0</v>
      </c>
      <c r="R82" s="46">
        <f ca="1">IF(COUNTIFS(Распис!$B$4:$B$300,$A82,Распис!$C$4:$C$300,"&lt;="&amp;R$1,Распис!$D$4:$D$300,"&gt;="&amp;R$1)&gt;0,SUMIFS(Распис!$K$4:$K$300,Распис!$B$4:$B$300,$A82,Распис!$C$4:$C$300,"&lt;="&amp;R$1,Распис!$D$4:$D$300,"&gt;="&amp;R$1),SUMIF(База!$B$3:$B$305,$A82,База!$K$3:$K$152))</f>
        <v>0</v>
      </c>
      <c r="S82" s="46" t="s">
        <v>23</v>
      </c>
      <c r="T82" s="46">
        <f ca="1">IF(COUNTIFS(Распис!$B$4:$B$300,$A82,Распис!$C$4:$C$300,"&lt;="&amp;T$1,Распис!$D$4:$D$300,"&gt;="&amp;T$1)&gt;0,SUMIFS(Распис!$F$4:$F$300,Распис!$B$4:$B$300,$A82,Распис!$C$4:$C$300,"&lt;="&amp;T$1,Распис!$D$4:$D$300,"&gt;="&amp;T$1),SUMIF(База!$B$3:$B$305,$A82,База!$F$3:$F$152))</f>
        <v>0</v>
      </c>
      <c r="U82" s="46">
        <f ca="1">IF(COUNTIFS(Распис!$B$4:$B$300,$A82,Распис!$C$4:$C$300,"&lt;="&amp;U$1,Распис!$D$4:$D$300,"&gt;="&amp;U$1)&gt;0,SUMIFS(Распис!$G$4:$G$300,Распис!$B$4:$B$300,$A82,Распис!$C$4:$C$300,"&lt;="&amp;U$1,Распис!$D$4:$D$300,"&gt;="&amp;U$1),SUMIF(База!$B$3:$B$305,$A82,База!$G$3:$G$152))</f>
        <v>0</v>
      </c>
      <c r="V82" s="46">
        <f ca="1">IF(COUNTIFS(Распис!$B$4:$B$300,$A82,Распис!$C$4:$C$300,"&lt;="&amp;V$1,Распис!$D$4:$D$300,"&gt;="&amp;V$1)&gt;0,SUMIFS(Распис!$H$4:$H$300,Распис!$B$4:$B$300,$A82,Распис!$C$4:$C$300,"&lt;="&amp;V$1,Распис!$D$4:$D$300,"&gt;="&amp;V$1),SUMIF(База!$B$3:$B$305,$A82,База!$H$3:$H$152))</f>
        <v>0</v>
      </c>
      <c r="W82" s="46">
        <f ca="1">IF(COUNTIFS(Распис!$B$4:$B$300,$A82,Распис!$C$4:$C$300,"&lt;="&amp;W$1,Распис!$D$4:$D$300,"&gt;="&amp;W$1)&gt;0,SUMIFS(Распис!$I$4:$I$300,Распис!$B$4:$B$300,$A82,Распис!$C$4:$C$300,"&lt;="&amp;W$1,Распис!$D$4:$D$300,"&gt;="&amp;W$1),SUMIF(База!$B$3:$B$305,$A82,База!$I$3:$I$152))</f>
        <v>0</v>
      </c>
      <c r="X82" s="46">
        <f ca="1">IF(COUNTIFS(Распис!$B$4:$B$300,$A82,Распис!$C$4:$C$300,"&lt;="&amp;X$1,Распис!$D$4:$D$300,"&gt;="&amp;X$1)&gt;0,SUMIFS(Распис!$J$4:$J$300,Распис!$B$4:$B$300,$A82,Распис!$C$4:$C$300,"&lt;="&amp;X$1,Распис!$D$4:$D$300,"&gt;="&amp;X$1),SUMIF(База!$B$3:$B$305,$A82,База!$J$3:$J$152))</f>
        <v>0</v>
      </c>
      <c r="Y82" s="46">
        <f ca="1">IF(COUNTIFS(Распис!$B$4:$B$300,$A82,Распис!$C$4:$C$300,"&lt;="&amp;Y$1,Распис!$D$4:$D$300,"&gt;="&amp;Y$1)&gt;0,SUMIFS(Распис!$K$4:$K$300,Распис!$B$4:$B$300,$A82,Распис!$C$4:$C$300,"&lt;="&amp;Y$1,Распис!$D$4:$D$300,"&gt;="&amp;Y$1),SUMIF(База!$B$3:$B$305,$A82,База!$K$3:$K$152))</f>
        <v>0</v>
      </c>
      <c r="Z82" s="46" t="s">
        <v>23</v>
      </c>
      <c r="AA82" s="46">
        <f ca="1">IF(COUNTIFS(Распис!$B$4:$B$300,$A82,Распис!$C$4:$C$300,"&lt;="&amp;AA$1,Распис!$D$4:$D$300,"&gt;="&amp;AA$1)&gt;0,SUMIFS(Распис!$F$4:$F$300,Распис!$B$4:$B$300,$A82,Распис!$C$4:$C$300,"&lt;="&amp;AA$1,Распис!$D$4:$D$300,"&gt;="&amp;AA$1),SUMIF(База!$B$3:$B$305,$A82,База!$F$3:$F$152))</f>
        <v>0</v>
      </c>
      <c r="AB82" s="46">
        <f ca="1">IF(COUNTIFS(Распис!$B$4:$B$300,$A82,Распис!$C$4:$C$300,"&lt;="&amp;AB$1,Распис!$D$4:$D$300,"&gt;="&amp;AB$1)&gt;0,SUMIFS(Распис!$G$4:$G$300,Распис!$B$4:$B$300,$A82,Распис!$C$4:$C$300,"&lt;="&amp;AB$1,Распис!$D$4:$D$300,"&gt;="&amp;AB$1),SUMIF(База!$B$3:$B$305,$A82,База!$G$3:$G$152))</f>
        <v>0</v>
      </c>
      <c r="AC82" s="46">
        <f ca="1">IF(COUNTIFS(Распис!$B$4:$B$300,$A82,Распис!$C$4:$C$300,"&lt;="&amp;AC$1,Распис!$D$4:$D$300,"&gt;="&amp;AC$1)&gt;0,SUMIFS(Распис!$H$4:$H$300,Распис!$B$4:$B$300,$A82,Распис!$C$4:$C$300,"&lt;="&amp;AC$1,Распис!$D$4:$D$300,"&gt;="&amp;AC$1),SUMIF(База!$B$3:$B$305,$A82,База!$H$3:$H$152))</f>
        <v>0</v>
      </c>
      <c r="AD82" s="47"/>
      <c r="AE82" s="47"/>
      <c r="AF82" s="47"/>
      <c r="AG82" s="47">
        <f t="shared" ca="1" si="10"/>
        <v>0</v>
      </c>
      <c r="AH82" s="46">
        <f ca="1">AG82-SUMIFS(Распред!$G$4:$G$300,Распред!$B$4:$B$300,"февраль",Распред!$F$4:$F$300,A82)</f>
        <v>0</v>
      </c>
      <c r="AI82" s="46">
        <f ca="1">AH82+(COUNTIF(B82:AF82,"КД")+SUMIFS(Распред!$AH$4:$AH$300,Распред!$F$4:$F$300,A82,Распред!$B$4:$B$300,"февраль"))*4</f>
        <v>0</v>
      </c>
      <c r="AJ82" s="46">
        <f t="shared" ca="1" si="11"/>
        <v>0</v>
      </c>
      <c r="AK82" s="46">
        <f t="shared" ca="1" si="12"/>
        <v>0</v>
      </c>
      <c r="AL82" s="46">
        <f>SUMIFS(Распред!$K$4:$K$300,Распред!$B$4:$B$300,"февраль",Распред!$J$4:$J$300,A82)+SUMIFS(Распред!$M$4:$M$300,Распред!$B$4:$B$300,"февраль",Распред!$L$4:$L$300,A82)+SUMIFS(Распред!$O$4:$O$300,Распред!$B$4:$B$300,"февраль",Распред!$N$4:$N$300,A82)+SUMIFS(Распред!$Q$4:$Q$300,Распред!$B$4:$B$300,"февраль",Распред!$P$4:$P$300,A82)+SUMIFS(Распред!$S$4:$S$300,Распред!$B$4:$B$300,"февраль",Распред!$R$4:$R$300,A82)+SUMIFS(Распред!$U$4:$U$300,Распред!$B$4:$B$300,"февраль",Распред!$T$4:$T$300,A82)+SUMIFS(Распред!$W$4:$W$300,Распред!$B$4:$B$300,"февраль",Распред!$V$4:$V$300,A82)+SUMIFS(Распред!$Y$4:$Y$300,Распред!$B$4:$B$300,"февраль",Распред!$X$4:$X$300,A82)+SUMIFS(Распред!$AA$4:$AA$300,Распред!$B$4:$B$300,"февраль",Распред!$Z$4:$Z$300,A82)+SUMIFS(Распред!$AC$4:$AC$300,Распред!$B$4:$B$300,"февраль",Распред!$AB$4:$AB$300,A82)</f>
        <v>0</v>
      </c>
      <c r="AM82" s="46">
        <f t="shared" ca="1" si="13"/>
        <v>0</v>
      </c>
      <c r="AN82" s="46">
        <f t="shared" ca="1" si="14"/>
        <v>0</v>
      </c>
      <c r="AO82" s="46">
        <f t="shared" ca="1" si="15"/>
        <v>0</v>
      </c>
      <c r="AP82" s="46">
        <f>январь!AP82</f>
        <v>0</v>
      </c>
      <c r="AQ82" s="46">
        <f t="shared" ca="1" si="16"/>
        <v>0</v>
      </c>
      <c r="AR82" s="47"/>
      <c r="AS82" s="47">
        <f t="shared" ca="1" si="17"/>
        <v>0</v>
      </c>
      <c r="AT82" s="47"/>
      <c r="AU82" s="47"/>
      <c r="AV82" s="47"/>
      <c r="AW82" s="47"/>
      <c r="AX82" s="47"/>
      <c r="AY82" s="47"/>
      <c r="AZ82" s="184"/>
      <c r="BA82" s="184"/>
    </row>
    <row r="83" spans="1:53" x14ac:dyDescent="0.25">
      <c r="A83" s="47">
        <f>База!B83</f>
        <v>0</v>
      </c>
      <c r="B83" s="46">
        <f ca="1">IF(COUNTIFS(Распис!$B$4:$B$300,$A83,Распис!$C$4:$C$300,"&lt;="&amp;B$1,Распис!$D$4:$D$300,"&gt;="&amp;B$1)&gt;0,SUMIFS(Распис!$I$4:$I$300,Распис!$B$4:$B$300,$A83,Распис!$C$4:$C$300,"&lt;="&amp;B$1,Распис!$D$4:$D$300,"&gt;="&amp;B$1),SUMIF(База!$B$3:$B$305,$A83,База!$I$3:$I$152))</f>
        <v>0</v>
      </c>
      <c r="C83" s="46">
        <f ca="1">IF(COUNTIFS(Распис!$B$4:$B$300,$A83,Распис!$C$4:$C$300,"&lt;="&amp;C$1,Распис!$D$4:$D$300,"&gt;="&amp;C$1)&gt;0,SUMIFS(Распис!$J$4:$J$300,Распис!$B$4:$B$300,$A83,Распис!$C$4:$C$300,"&lt;="&amp;C$1,Распис!$D$4:$D$300,"&gt;="&amp;C$1),SUMIF(База!$B$3:$B$305,$A83,База!$J$3:$J$152))</f>
        <v>0</v>
      </c>
      <c r="D83" s="46">
        <f ca="1">IF(COUNTIFS(Распис!$B$4:$B$300,$A83,Распис!$C$4:$C$300,"&lt;="&amp;D$1,Распис!$D$4:$D$300,"&gt;="&amp;D$1)&gt;0,SUMIFS(Распис!$K$4:$K$300,Распис!$B$4:$B$300,$A83,Распис!$C$4:$C$300,"&lt;="&amp;D$1,Распис!$D$4:$D$300,"&gt;="&amp;D$1),SUMIF(База!$B$3:$B$305,$A83,База!$K$3:$K$152))</f>
        <v>0</v>
      </c>
      <c r="E83" s="46" t="s">
        <v>23</v>
      </c>
      <c r="F83" s="46">
        <f ca="1">IF(COUNTIFS(Распис!$B$4:$B$300,$A83,Распис!$C$4:$C$300,"&lt;="&amp;F$1,Распис!$D$4:$D$300,"&gt;="&amp;F$1)&gt;0,SUMIFS(Распис!$F$4:$F$300,Распис!$B$4:$B$300,$A83,Распис!$C$4:$C$300,"&lt;="&amp;F$1,Распис!$D$4:$D$300,"&gt;="&amp;F$1),SUMIF(База!$B$3:$B$305,$A83,База!$F$3:$F$152))</f>
        <v>0</v>
      </c>
      <c r="G83" s="46">
        <f ca="1">IF(COUNTIFS(Распис!$B$4:$B$300,$A83,Распис!$C$4:$C$300,"&lt;="&amp;G$1,Распис!$D$4:$D$300,"&gt;="&amp;G$1)&gt;0,SUMIFS(Распис!$G$4:$G$300,Распис!$B$4:$B$300,$A83,Распис!$C$4:$C$300,"&lt;="&amp;G$1,Распис!$D$4:$D$300,"&gt;="&amp;G$1),SUMIF(База!$B$3:$B$305,$A83,База!$G$3:$G$152))</f>
        <v>0</v>
      </c>
      <c r="H83" s="46">
        <f ca="1">IF(COUNTIFS(Распис!$B$4:$B$300,$A83,Распис!$C$4:$C$300,"&lt;="&amp;H$1,Распис!$D$4:$D$300,"&gt;="&amp;H$1)&gt;0,SUMIFS(Распис!$H$4:$H$300,Распис!$B$4:$B$300,$A83,Распис!$C$4:$C$300,"&lt;="&amp;H$1,Распис!$D$4:$D$300,"&gt;="&amp;H$1),SUMIF(База!$B$3:$B$305,$A83,База!$H$3:$H$152))</f>
        <v>0</v>
      </c>
      <c r="I83" s="46">
        <f ca="1">IF(COUNTIFS(Распис!$B$4:$B$300,$A83,Распис!$C$4:$C$300,"&lt;="&amp;I$1,Распис!$D$4:$D$300,"&gt;="&amp;I$1)&gt;0,SUMIFS(Распис!$I$4:$I$300,Распис!$B$4:$B$300,$A83,Распис!$C$4:$C$300,"&lt;="&amp;I$1,Распис!$D$4:$D$300,"&gt;="&amp;I$1),SUMIF(База!$B$3:$B$305,$A83,База!$I$3:$I$152))</f>
        <v>0</v>
      </c>
      <c r="J83" s="46">
        <f ca="1">IF(COUNTIFS(Распис!$B$4:$B$300,$A83,Распис!$C$4:$C$300,"&lt;="&amp;J$1,Распис!$D$4:$D$300,"&gt;="&amp;J$1)&gt;0,SUMIFS(Распис!$J$4:$J$300,Распис!$B$4:$B$300,$A83,Распис!$C$4:$C$300,"&lt;="&amp;J$1,Распис!$D$4:$D$300,"&gt;="&amp;J$1),SUMIF(База!$B$3:$B$305,$A83,База!$J$3:$J$152))</f>
        <v>0</v>
      </c>
      <c r="K83" s="46">
        <f ca="1">IF(COUNTIFS(Распис!$B$4:$B$300,$A83,Распис!$C$4:$C$300,"&lt;="&amp;K$1,Распис!$D$4:$D$300,"&gt;="&amp;K$1)&gt;0,SUMIFS(Распис!$K$4:$K$300,Распис!$B$4:$B$300,$A83,Распис!$C$4:$C$300,"&lt;="&amp;K$1,Распис!$D$4:$D$300,"&gt;="&amp;K$1),SUMIF(База!$B$3:$B$305,$A83,База!$K$3:$K$152))</f>
        <v>0</v>
      </c>
      <c r="L83" s="46" t="s">
        <v>23</v>
      </c>
      <c r="M83" s="46">
        <f ca="1">IF(COUNTIFS(Распис!$B$4:$B$300,$A83,Распис!$C$4:$C$300,"&lt;="&amp;M$1,Распис!$D$4:$D$300,"&gt;="&amp;M$1)&gt;0,SUMIFS(Распис!$F$4:$F$300,Распис!$B$4:$B$300,$A83,Распис!$C$4:$C$300,"&lt;="&amp;M$1,Распис!$D$4:$D$300,"&gt;="&amp;M$1),SUMIF(База!$B$3:$B$305,$A83,База!$F$3:$F$152))</f>
        <v>0</v>
      </c>
      <c r="N83" s="46">
        <f ca="1">IF(COUNTIFS(Распис!$B$4:$B$300,$A83,Распис!$C$4:$C$300,"&lt;="&amp;N$1,Распис!$D$4:$D$300,"&gt;="&amp;N$1)&gt;0,SUMIFS(Распис!$G$4:$G$300,Распис!$B$4:$B$300,$A83,Распис!$C$4:$C$300,"&lt;="&amp;N$1,Распис!$D$4:$D$300,"&gt;="&amp;N$1),SUMIF(База!$B$3:$B$305,$A83,База!$G$3:$G$152))</f>
        <v>0</v>
      </c>
      <c r="O83" s="46">
        <f ca="1">IF(COUNTIFS(Распис!$B$4:$B$300,$A83,Распис!$C$4:$C$300,"&lt;="&amp;O$1,Распис!$D$4:$D$300,"&gt;="&amp;O$1)&gt;0,SUMIFS(Распис!$H$4:$H$300,Распис!$B$4:$B$300,$A83,Распис!$C$4:$C$300,"&lt;="&amp;O$1,Распис!$D$4:$D$300,"&gt;="&amp;O$1),SUMIF(База!$B$3:$B$305,$A83,База!$H$3:$H$152))</f>
        <v>0</v>
      </c>
      <c r="P83" s="46">
        <f ca="1">IF(COUNTIFS(Распис!$B$4:$B$300,$A83,Распис!$C$4:$C$300,"&lt;="&amp;P$1,Распис!$D$4:$D$300,"&gt;="&amp;P$1)&gt;0,SUMIFS(Распис!$I$4:$I$300,Распис!$B$4:$B$300,$A83,Распис!$C$4:$C$300,"&lt;="&amp;P$1,Распис!$D$4:$D$300,"&gt;="&amp;P$1),SUMIF(База!$B$3:$B$305,$A83,База!$I$3:$I$152))</f>
        <v>0</v>
      </c>
      <c r="Q83" s="46">
        <f ca="1">IF(COUNTIFS(Распис!$B$4:$B$300,$A83,Распис!$C$4:$C$300,"&lt;="&amp;Q$1,Распис!$D$4:$D$300,"&gt;="&amp;Q$1)&gt;0,SUMIFS(Распис!$J$4:$J$300,Распис!$B$4:$B$300,$A83,Распис!$C$4:$C$300,"&lt;="&amp;Q$1,Распис!$D$4:$D$300,"&gt;="&amp;Q$1),SUMIF(База!$B$3:$B$305,$A83,База!$J$3:$J$152))</f>
        <v>0</v>
      </c>
      <c r="R83" s="46">
        <f ca="1">IF(COUNTIFS(Распис!$B$4:$B$300,$A83,Распис!$C$4:$C$300,"&lt;="&amp;R$1,Распис!$D$4:$D$300,"&gt;="&amp;R$1)&gt;0,SUMIFS(Распис!$K$4:$K$300,Распис!$B$4:$B$300,$A83,Распис!$C$4:$C$300,"&lt;="&amp;R$1,Распис!$D$4:$D$300,"&gt;="&amp;R$1),SUMIF(База!$B$3:$B$305,$A83,База!$K$3:$K$152))</f>
        <v>0</v>
      </c>
      <c r="S83" s="46" t="s">
        <v>23</v>
      </c>
      <c r="T83" s="46">
        <f ca="1">IF(COUNTIFS(Распис!$B$4:$B$300,$A83,Распис!$C$4:$C$300,"&lt;="&amp;T$1,Распис!$D$4:$D$300,"&gt;="&amp;T$1)&gt;0,SUMIFS(Распис!$F$4:$F$300,Распис!$B$4:$B$300,$A83,Распис!$C$4:$C$300,"&lt;="&amp;T$1,Распис!$D$4:$D$300,"&gt;="&amp;T$1),SUMIF(База!$B$3:$B$305,$A83,База!$F$3:$F$152))</f>
        <v>0</v>
      </c>
      <c r="U83" s="46">
        <f ca="1">IF(COUNTIFS(Распис!$B$4:$B$300,$A83,Распис!$C$4:$C$300,"&lt;="&amp;U$1,Распис!$D$4:$D$300,"&gt;="&amp;U$1)&gt;0,SUMIFS(Распис!$G$4:$G$300,Распис!$B$4:$B$300,$A83,Распис!$C$4:$C$300,"&lt;="&amp;U$1,Распис!$D$4:$D$300,"&gt;="&amp;U$1),SUMIF(База!$B$3:$B$305,$A83,База!$G$3:$G$152))</f>
        <v>0</v>
      </c>
      <c r="V83" s="46">
        <f ca="1">IF(COUNTIFS(Распис!$B$4:$B$300,$A83,Распис!$C$4:$C$300,"&lt;="&amp;V$1,Распис!$D$4:$D$300,"&gt;="&amp;V$1)&gt;0,SUMIFS(Распис!$H$4:$H$300,Распис!$B$4:$B$300,$A83,Распис!$C$4:$C$300,"&lt;="&amp;V$1,Распис!$D$4:$D$300,"&gt;="&amp;V$1),SUMIF(База!$B$3:$B$305,$A83,База!$H$3:$H$152))</f>
        <v>0</v>
      </c>
      <c r="W83" s="46">
        <f ca="1">IF(COUNTIFS(Распис!$B$4:$B$300,$A83,Распис!$C$4:$C$300,"&lt;="&amp;W$1,Распис!$D$4:$D$300,"&gt;="&amp;W$1)&gt;0,SUMIFS(Распис!$I$4:$I$300,Распис!$B$4:$B$300,$A83,Распис!$C$4:$C$300,"&lt;="&amp;W$1,Распис!$D$4:$D$300,"&gt;="&amp;W$1),SUMIF(База!$B$3:$B$305,$A83,База!$I$3:$I$152))</f>
        <v>0</v>
      </c>
      <c r="X83" s="46">
        <f ca="1">IF(COUNTIFS(Распис!$B$4:$B$300,$A83,Распис!$C$4:$C$300,"&lt;="&amp;X$1,Распис!$D$4:$D$300,"&gt;="&amp;X$1)&gt;0,SUMIFS(Распис!$J$4:$J$300,Распис!$B$4:$B$300,$A83,Распис!$C$4:$C$300,"&lt;="&amp;X$1,Распис!$D$4:$D$300,"&gt;="&amp;X$1),SUMIF(База!$B$3:$B$305,$A83,База!$J$3:$J$152))</f>
        <v>0</v>
      </c>
      <c r="Y83" s="46">
        <f ca="1">IF(COUNTIFS(Распис!$B$4:$B$300,$A83,Распис!$C$4:$C$300,"&lt;="&amp;Y$1,Распис!$D$4:$D$300,"&gt;="&amp;Y$1)&gt;0,SUMIFS(Распис!$K$4:$K$300,Распис!$B$4:$B$300,$A83,Распис!$C$4:$C$300,"&lt;="&amp;Y$1,Распис!$D$4:$D$300,"&gt;="&amp;Y$1),SUMIF(База!$B$3:$B$305,$A83,База!$K$3:$K$152))</f>
        <v>0</v>
      </c>
      <c r="Z83" s="46" t="s">
        <v>23</v>
      </c>
      <c r="AA83" s="46">
        <f ca="1">IF(COUNTIFS(Распис!$B$4:$B$300,$A83,Распис!$C$4:$C$300,"&lt;="&amp;AA$1,Распис!$D$4:$D$300,"&gt;="&amp;AA$1)&gt;0,SUMIFS(Распис!$F$4:$F$300,Распис!$B$4:$B$300,$A83,Распис!$C$4:$C$300,"&lt;="&amp;AA$1,Распис!$D$4:$D$300,"&gt;="&amp;AA$1),SUMIF(База!$B$3:$B$305,$A83,База!$F$3:$F$152))</f>
        <v>0</v>
      </c>
      <c r="AB83" s="46">
        <f ca="1">IF(COUNTIFS(Распис!$B$4:$B$300,$A83,Распис!$C$4:$C$300,"&lt;="&amp;AB$1,Распис!$D$4:$D$300,"&gt;="&amp;AB$1)&gt;0,SUMIFS(Распис!$G$4:$G$300,Распис!$B$4:$B$300,$A83,Распис!$C$4:$C$300,"&lt;="&amp;AB$1,Распис!$D$4:$D$300,"&gt;="&amp;AB$1),SUMIF(База!$B$3:$B$305,$A83,База!$G$3:$G$152))</f>
        <v>0</v>
      </c>
      <c r="AC83" s="46">
        <f ca="1">IF(COUNTIFS(Распис!$B$4:$B$300,$A83,Распис!$C$4:$C$300,"&lt;="&amp;AC$1,Распис!$D$4:$D$300,"&gt;="&amp;AC$1)&gt;0,SUMIFS(Распис!$H$4:$H$300,Распис!$B$4:$B$300,$A83,Распис!$C$4:$C$300,"&lt;="&amp;AC$1,Распис!$D$4:$D$300,"&gt;="&amp;AC$1),SUMIF(База!$B$3:$B$305,$A83,База!$H$3:$H$152))</f>
        <v>0</v>
      </c>
      <c r="AD83" s="47"/>
      <c r="AE83" s="47"/>
      <c r="AF83" s="47"/>
      <c r="AG83" s="47">
        <f t="shared" ca="1" si="10"/>
        <v>0</v>
      </c>
      <c r="AH83" s="46">
        <f ca="1">AG83-SUMIFS(Распред!$G$4:$G$300,Распред!$B$4:$B$300,"февраль",Распред!$F$4:$F$300,A83)</f>
        <v>0</v>
      </c>
      <c r="AI83" s="46">
        <f ca="1">AH83+(COUNTIF(B83:AF83,"КД")+SUMIFS(Распред!$AH$4:$AH$300,Распред!$F$4:$F$300,A83,Распред!$B$4:$B$300,"февраль"))*4</f>
        <v>0</v>
      </c>
      <c r="AJ83" s="46">
        <f t="shared" ca="1" si="11"/>
        <v>0</v>
      </c>
      <c r="AK83" s="46">
        <f t="shared" ca="1" si="12"/>
        <v>0</v>
      </c>
      <c r="AL83" s="46">
        <f>SUMIFS(Распред!$K$4:$K$300,Распред!$B$4:$B$300,"февраль",Распред!$J$4:$J$300,A83)+SUMIFS(Распред!$M$4:$M$300,Распред!$B$4:$B$300,"февраль",Распред!$L$4:$L$300,A83)+SUMIFS(Распред!$O$4:$O$300,Распред!$B$4:$B$300,"февраль",Распред!$N$4:$N$300,A83)+SUMIFS(Распред!$Q$4:$Q$300,Распред!$B$4:$B$300,"февраль",Распред!$P$4:$P$300,A83)+SUMIFS(Распред!$S$4:$S$300,Распред!$B$4:$B$300,"февраль",Распред!$R$4:$R$300,A83)+SUMIFS(Распред!$U$4:$U$300,Распред!$B$4:$B$300,"февраль",Распред!$T$4:$T$300,A83)+SUMIFS(Распред!$W$4:$W$300,Распред!$B$4:$B$300,"февраль",Распред!$V$4:$V$300,A83)+SUMIFS(Распред!$Y$4:$Y$300,Распред!$B$4:$B$300,"февраль",Распред!$X$4:$X$300,A83)+SUMIFS(Распред!$AA$4:$AA$300,Распред!$B$4:$B$300,"февраль",Распред!$Z$4:$Z$300,A83)+SUMIFS(Распред!$AC$4:$AC$300,Распред!$B$4:$B$300,"февраль",Распред!$AB$4:$AB$300,A83)</f>
        <v>0</v>
      </c>
      <c r="AM83" s="46">
        <f t="shared" ca="1" si="13"/>
        <v>0</v>
      </c>
      <c r="AN83" s="46">
        <f t="shared" ca="1" si="14"/>
        <v>0</v>
      </c>
      <c r="AO83" s="46">
        <f t="shared" ca="1" si="15"/>
        <v>0</v>
      </c>
      <c r="AP83" s="46">
        <f>январь!AP83</f>
        <v>0</v>
      </c>
      <c r="AQ83" s="46">
        <f t="shared" ca="1" si="16"/>
        <v>0</v>
      </c>
      <c r="AR83" s="47"/>
      <c r="AS83" s="47">
        <f t="shared" ca="1" si="17"/>
        <v>0</v>
      </c>
      <c r="AT83" s="47"/>
      <c r="AU83" s="47"/>
      <c r="AV83" s="47"/>
      <c r="AW83" s="47"/>
      <c r="AX83" s="47"/>
      <c r="AY83" s="47"/>
      <c r="AZ83" s="184"/>
      <c r="BA83" s="184"/>
    </row>
    <row r="84" spans="1:53" x14ac:dyDescent="0.25">
      <c r="A84" s="47">
        <f>База!B84</f>
        <v>0</v>
      </c>
      <c r="B84" s="46">
        <f ca="1">IF(COUNTIFS(Распис!$B$4:$B$300,$A84,Распис!$C$4:$C$300,"&lt;="&amp;B$1,Распис!$D$4:$D$300,"&gt;="&amp;B$1)&gt;0,SUMIFS(Распис!$I$4:$I$300,Распис!$B$4:$B$300,$A84,Распис!$C$4:$C$300,"&lt;="&amp;B$1,Распис!$D$4:$D$300,"&gt;="&amp;B$1),SUMIF(База!$B$3:$B$305,$A84,База!$I$3:$I$152))</f>
        <v>0</v>
      </c>
      <c r="C84" s="46">
        <f ca="1">IF(COUNTIFS(Распис!$B$4:$B$300,$A84,Распис!$C$4:$C$300,"&lt;="&amp;C$1,Распис!$D$4:$D$300,"&gt;="&amp;C$1)&gt;0,SUMIFS(Распис!$J$4:$J$300,Распис!$B$4:$B$300,$A84,Распис!$C$4:$C$300,"&lt;="&amp;C$1,Распис!$D$4:$D$300,"&gt;="&amp;C$1),SUMIF(База!$B$3:$B$305,$A84,База!$J$3:$J$152))</f>
        <v>0</v>
      </c>
      <c r="D84" s="46">
        <f ca="1">IF(COUNTIFS(Распис!$B$4:$B$300,$A84,Распис!$C$4:$C$300,"&lt;="&amp;D$1,Распис!$D$4:$D$300,"&gt;="&amp;D$1)&gt;0,SUMIFS(Распис!$K$4:$K$300,Распис!$B$4:$B$300,$A84,Распис!$C$4:$C$300,"&lt;="&amp;D$1,Распис!$D$4:$D$300,"&gt;="&amp;D$1),SUMIF(База!$B$3:$B$305,$A84,База!$K$3:$K$152))</f>
        <v>0</v>
      </c>
      <c r="E84" s="46" t="s">
        <v>23</v>
      </c>
      <c r="F84" s="46">
        <f ca="1">IF(COUNTIFS(Распис!$B$4:$B$300,$A84,Распис!$C$4:$C$300,"&lt;="&amp;F$1,Распис!$D$4:$D$300,"&gt;="&amp;F$1)&gt;0,SUMIFS(Распис!$F$4:$F$300,Распис!$B$4:$B$300,$A84,Распис!$C$4:$C$300,"&lt;="&amp;F$1,Распис!$D$4:$D$300,"&gt;="&amp;F$1),SUMIF(База!$B$3:$B$305,$A84,База!$F$3:$F$152))</f>
        <v>0</v>
      </c>
      <c r="G84" s="46">
        <f ca="1">IF(COUNTIFS(Распис!$B$4:$B$300,$A84,Распис!$C$4:$C$300,"&lt;="&amp;G$1,Распис!$D$4:$D$300,"&gt;="&amp;G$1)&gt;0,SUMIFS(Распис!$G$4:$G$300,Распис!$B$4:$B$300,$A84,Распис!$C$4:$C$300,"&lt;="&amp;G$1,Распис!$D$4:$D$300,"&gt;="&amp;G$1),SUMIF(База!$B$3:$B$305,$A84,База!$G$3:$G$152))</f>
        <v>0</v>
      </c>
      <c r="H84" s="46">
        <f ca="1">IF(COUNTIFS(Распис!$B$4:$B$300,$A84,Распис!$C$4:$C$300,"&lt;="&amp;H$1,Распис!$D$4:$D$300,"&gt;="&amp;H$1)&gt;0,SUMIFS(Распис!$H$4:$H$300,Распис!$B$4:$B$300,$A84,Распис!$C$4:$C$300,"&lt;="&amp;H$1,Распис!$D$4:$D$300,"&gt;="&amp;H$1),SUMIF(База!$B$3:$B$305,$A84,База!$H$3:$H$152))</f>
        <v>0</v>
      </c>
      <c r="I84" s="46">
        <f ca="1">IF(COUNTIFS(Распис!$B$4:$B$300,$A84,Распис!$C$4:$C$300,"&lt;="&amp;I$1,Распис!$D$4:$D$300,"&gt;="&amp;I$1)&gt;0,SUMIFS(Распис!$I$4:$I$300,Распис!$B$4:$B$300,$A84,Распис!$C$4:$C$300,"&lt;="&amp;I$1,Распис!$D$4:$D$300,"&gt;="&amp;I$1),SUMIF(База!$B$3:$B$305,$A84,База!$I$3:$I$152))</f>
        <v>0</v>
      </c>
      <c r="J84" s="46">
        <f ca="1">IF(COUNTIFS(Распис!$B$4:$B$300,$A84,Распис!$C$4:$C$300,"&lt;="&amp;J$1,Распис!$D$4:$D$300,"&gt;="&amp;J$1)&gt;0,SUMIFS(Распис!$J$4:$J$300,Распис!$B$4:$B$300,$A84,Распис!$C$4:$C$300,"&lt;="&amp;J$1,Распис!$D$4:$D$300,"&gt;="&amp;J$1),SUMIF(База!$B$3:$B$305,$A84,База!$J$3:$J$152))</f>
        <v>0</v>
      </c>
      <c r="K84" s="46">
        <f ca="1">IF(COUNTIFS(Распис!$B$4:$B$300,$A84,Распис!$C$4:$C$300,"&lt;="&amp;K$1,Распис!$D$4:$D$300,"&gt;="&amp;K$1)&gt;0,SUMIFS(Распис!$K$4:$K$300,Распис!$B$4:$B$300,$A84,Распис!$C$4:$C$300,"&lt;="&amp;K$1,Распис!$D$4:$D$300,"&gt;="&amp;K$1),SUMIF(База!$B$3:$B$305,$A84,База!$K$3:$K$152))</f>
        <v>0</v>
      </c>
      <c r="L84" s="46" t="s">
        <v>23</v>
      </c>
      <c r="M84" s="46">
        <f ca="1">IF(COUNTIFS(Распис!$B$4:$B$300,$A84,Распис!$C$4:$C$300,"&lt;="&amp;M$1,Распис!$D$4:$D$300,"&gt;="&amp;M$1)&gt;0,SUMIFS(Распис!$F$4:$F$300,Распис!$B$4:$B$300,$A84,Распис!$C$4:$C$300,"&lt;="&amp;M$1,Распис!$D$4:$D$300,"&gt;="&amp;M$1),SUMIF(База!$B$3:$B$305,$A84,База!$F$3:$F$152))</f>
        <v>0</v>
      </c>
      <c r="N84" s="46">
        <f ca="1">IF(COUNTIFS(Распис!$B$4:$B$300,$A84,Распис!$C$4:$C$300,"&lt;="&amp;N$1,Распис!$D$4:$D$300,"&gt;="&amp;N$1)&gt;0,SUMIFS(Распис!$G$4:$G$300,Распис!$B$4:$B$300,$A84,Распис!$C$4:$C$300,"&lt;="&amp;N$1,Распис!$D$4:$D$300,"&gt;="&amp;N$1),SUMIF(База!$B$3:$B$305,$A84,База!$G$3:$G$152))</f>
        <v>0</v>
      </c>
      <c r="O84" s="46">
        <f ca="1">IF(COUNTIFS(Распис!$B$4:$B$300,$A84,Распис!$C$4:$C$300,"&lt;="&amp;O$1,Распис!$D$4:$D$300,"&gt;="&amp;O$1)&gt;0,SUMIFS(Распис!$H$4:$H$300,Распис!$B$4:$B$300,$A84,Распис!$C$4:$C$300,"&lt;="&amp;O$1,Распис!$D$4:$D$300,"&gt;="&amp;O$1),SUMIF(База!$B$3:$B$305,$A84,База!$H$3:$H$152))</f>
        <v>0</v>
      </c>
      <c r="P84" s="46">
        <f ca="1">IF(COUNTIFS(Распис!$B$4:$B$300,$A84,Распис!$C$4:$C$300,"&lt;="&amp;P$1,Распис!$D$4:$D$300,"&gt;="&amp;P$1)&gt;0,SUMIFS(Распис!$I$4:$I$300,Распис!$B$4:$B$300,$A84,Распис!$C$4:$C$300,"&lt;="&amp;P$1,Распис!$D$4:$D$300,"&gt;="&amp;P$1),SUMIF(База!$B$3:$B$305,$A84,База!$I$3:$I$152))</f>
        <v>0</v>
      </c>
      <c r="Q84" s="46">
        <f ca="1">IF(COUNTIFS(Распис!$B$4:$B$300,$A84,Распис!$C$4:$C$300,"&lt;="&amp;Q$1,Распис!$D$4:$D$300,"&gt;="&amp;Q$1)&gt;0,SUMIFS(Распис!$J$4:$J$300,Распис!$B$4:$B$300,$A84,Распис!$C$4:$C$300,"&lt;="&amp;Q$1,Распис!$D$4:$D$300,"&gt;="&amp;Q$1),SUMIF(База!$B$3:$B$305,$A84,База!$J$3:$J$152))</f>
        <v>0</v>
      </c>
      <c r="R84" s="46">
        <f ca="1">IF(COUNTIFS(Распис!$B$4:$B$300,$A84,Распис!$C$4:$C$300,"&lt;="&amp;R$1,Распис!$D$4:$D$300,"&gt;="&amp;R$1)&gt;0,SUMIFS(Распис!$K$4:$K$300,Распис!$B$4:$B$300,$A84,Распис!$C$4:$C$300,"&lt;="&amp;R$1,Распис!$D$4:$D$300,"&gt;="&amp;R$1),SUMIF(База!$B$3:$B$305,$A84,База!$K$3:$K$152))</f>
        <v>0</v>
      </c>
      <c r="S84" s="46" t="s">
        <v>23</v>
      </c>
      <c r="T84" s="46">
        <f ca="1">IF(COUNTIFS(Распис!$B$4:$B$300,$A84,Распис!$C$4:$C$300,"&lt;="&amp;T$1,Распис!$D$4:$D$300,"&gt;="&amp;T$1)&gt;0,SUMIFS(Распис!$F$4:$F$300,Распис!$B$4:$B$300,$A84,Распис!$C$4:$C$300,"&lt;="&amp;T$1,Распис!$D$4:$D$300,"&gt;="&amp;T$1),SUMIF(База!$B$3:$B$305,$A84,База!$F$3:$F$152))</f>
        <v>0</v>
      </c>
      <c r="U84" s="46">
        <f ca="1">IF(COUNTIFS(Распис!$B$4:$B$300,$A84,Распис!$C$4:$C$300,"&lt;="&amp;U$1,Распис!$D$4:$D$300,"&gt;="&amp;U$1)&gt;0,SUMIFS(Распис!$G$4:$G$300,Распис!$B$4:$B$300,$A84,Распис!$C$4:$C$300,"&lt;="&amp;U$1,Распис!$D$4:$D$300,"&gt;="&amp;U$1),SUMIF(База!$B$3:$B$305,$A84,База!$G$3:$G$152))</f>
        <v>0</v>
      </c>
      <c r="V84" s="46">
        <f ca="1">IF(COUNTIFS(Распис!$B$4:$B$300,$A84,Распис!$C$4:$C$300,"&lt;="&amp;V$1,Распис!$D$4:$D$300,"&gt;="&amp;V$1)&gt;0,SUMIFS(Распис!$H$4:$H$300,Распис!$B$4:$B$300,$A84,Распис!$C$4:$C$300,"&lt;="&amp;V$1,Распис!$D$4:$D$300,"&gt;="&amp;V$1),SUMIF(База!$B$3:$B$305,$A84,База!$H$3:$H$152))</f>
        <v>0</v>
      </c>
      <c r="W84" s="46">
        <f ca="1">IF(COUNTIFS(Распис!$B$4:$B$300,$A84,Распис!$C$4:$C$300,"&lt;="&amp;W$1,Распис!$D$4:$D$300,"&gt;="&amp;W$1)&gt;0,SUMIFS(Распис!$I$4:$I$300,Распис!$B$4:$B$300,$A84,Распис!$C$4:$C$300,"&lt;="&amp;W$1,Распис!$D$4:$D$300,"&gt;="&amp;W$1),SUMIF(База!$B$3:$B$305,$A84,База!$I$3:$I$152))</f>
        <v>0</v>
      </c>
      <c r="X84" s="46">
        <f ca="1">IF(COUNTIFS(Распис!$B$4:$B$300,$A84,Распис!$C$4:$C$300,"&lt;="&amp;X$1,Распис!$D$4:$D$300,"&gt;="&amp;X$1)&gt;0,SUMIFS(Распис!$J$4:$J$300,Распис!$B$4:$B$300,$A84,Распис!$C$4:$C$300,"&lt;="&amp;X$1,Распис!$D$4:$D$300,"&gt;="&amp;X$1),SUMIF(База!$B$3:$B$305,$A84,База!$J$3:$J$152))</f>
        <v>0</v>
      </c>
      <c r="Y84" s="46">
        <f ca="1">IF(COUNTIFS(Распис!$B$4:$B$300,$A84,Распис!$C$4:$C$300,"&lt;="&amp;Y$1,Распис!$D$4:$D$300,"&gt;="&amp;Y$1)&gt;0,SUMIFS(Распис!$K$4:$K$300,Распис!$B$4:$B$300,$A84,Распис!$C$4:$C$300,"&lt;="&amp;Y$1,Распис!$D$4:$D$300,"&gt;="&amp;Y$1),SUMIF(База!$B$3:$B$305,$A84,База!$K$3:$K$152))</f>
        <v>0</v>
      </c>
      <c r="Z84" s="46" t="s">
        <v>23</v>
      </c>
      <c r="AA84" s="46">
        <f ca="1">IF(COUNTIFS(Распис!$B$4:$B$300,$A84,Распис!$C$4:$C$300,"&lt;="&amp;AA$1,Распис!$D$4:$D$300,"&gt;="&amp;AA$1)&gt;0,SUMIFS(Распис!$F$4:$F$300,Распис!$B$4:$B$300,$A84,Распис!$C$4:$C$300,"&lt;="&amp;AA$1,Распис!$D$4:$D$300,"&gt;="&amp;AA$1),SUMIF(База!$B$3:$B$305,$A84,База!$F$3:$F$152))</f>
        <v>0</v>
      </c>
      <c r="AB84" s="46">
        <f ca="1">IF(COUNTIFS(Распис!$B$4:$B$300,$A84,Распис!$C$4:$C$300,"&lt;="&amp;AB$1,Распис!$D$4:$D$300,"&gt;="&amp;AB$1)&gt;0,SUMIFS(Распис!$G$4:$G$300,Распис!$B$4:$B$300,$A84,Распис!$C$4:$C$300,"&lt;="&amp;AB$1,Распис!$D$4:$D$300,"&gt;="&amp;AB$1),SUMIF(База!$B$3:$B$305,$A84,База!$G$3:$G$152))</f>
        <v>0</v>
      </c>
      <c r="AC84" s="46">
        <f ca="1">IF(COUNTIFS(Распис!$B$4:$B$300,$A84,Распис!$C$4:$C$300,"&lt;="&amp;AC$1,Распис!$D$4:$D$300,"&gt;="&amp;AC$1)&gt;0,SUMIFS(Распис!$H$4:$H$300,Распис!$B$4:$B$300,$A84,Распис!$C$4:$C$300,"&lt;="&amp;AC$1,Распис!$D$4:$D$300,"&gt;="&amp;AC$1),SUMIF(База!$B$3:$B$305,$A84,База!$H$3:$H$152))</f>
        <v>0</v>
      </c>
      <c r="AD84" s="47"/>
      <c r="AE84" s="47"/>
      <c r="AF84" s="47"/>
      <c r="AG84" s="47">
        <f t="shared" ca="1" si="10"/>
        <v>0</v>
      </c>
      <c r="AH84" s="46">
        <f ca="1">AG84-SUMIFS(Распред!$G$4:$G$300,Распред!$B$4:$B$300,"февраль",Распред!$F$4:$F$300,A84)</f>
        <v>0</v>
      </c>
      <c r="AI84" s="46">
        <f ca="1">AH84+(COUNTIF(B84:AF84,"КД")+SUMIFS(Распред!$AH$4:$AH$300,Распред!$F$4:$F$300,A84,Распред!$B$4:$B$300,"февраль"))*4</f>
        <v>0</v>
      </c>
      <c r="AJ84" s="46">
        <f t="shared" ca="1" si="11"/>
        <v>0</v>
      </c>
      <c r="AK84" s="46">
        <f t="shared" ca="1" si="12"/>
        <v>0</v>
      </c>
      <c r="AL84" s="46">
        <f>SUMIFS(Распред!$K$4:$K$300,Распред!$B$4:$B$300,"февраль",Распред!$J$4:$J$300,A84)+SUMIFS(Распред!$M$4:$M$300,Распред!$B$4:$B$300,"февраль",Распред!$L$4:$L$300,A84)+SUMIFS(Распред!$O$4:$O$300,Распред!$B$4:$B$300,"февраль",Распред!$N$4:$N$300,A84)+SUMIFS(Распред!$Q$4:$Q$300,Распред!$B$4:$B$300,"февраль",Распред!$P$4:$P$300,A84)+SUMIFS(Распред!$S$4:$S$300,Распред!$B$4:$B$300,"февраль",Распред!$R$4:$R$300,A84)+SUMIFS(Распред!$U$4:$U$300,Распред!$B$4:$B$300,"февраль",Распред!$T$4:$T$300,A84)+SUMIFS(Распред!$W$4:$W$300,Распред!$B$4:$B$300,"февраль",Распред!$V$4:$V$300,A84)+SUMIFS(Распред!$Y$4:$Y$300,Распред!$B$4:$B$300,"февраль",Распред!$X$4:$X$300,A84)+SUMIFS(Распред!$AA$4:$AA$300,Распред!$B$4:$B$300,"февраль",Распред!$Z$4:$Z$300,A84)+SUMIFS(Распред!$AC$4:$AC$300,Распред!$B$4:$B$300,"февраль",Распред!$AB$4:$AB$300,A84)</f>
        <v>0</v>
      </c>
      <c r="AM84" s="46">
        <f t="shared" ca="1" si="13"/>
        <v>0</v>
      </c>
      <c r="AN84" s="46">
        <f t="shared" ca="1" si="14"/>
        <v>0</v>
      </c>
      <c r="AO84" s="46">
        <f t="shared" ca="1" si="15"/>
        <v>0</v>
      </c>
      <c r="AP84" s="46">
        <f>январь!AP84</f>
        <v>0</v>
      </c>
      <c r="AQ84" s="46">
        <f t="shared" ca="1" si="16"/>
        <v>0</v>
      </c>
      <c r="AR84" s="47"/>
      <c r="AS84" s="47">
        <f t="shared" ca="1" si="17"/>
        <v>0</v>
      </c>
      <c r="AT84" s="47"/>
      <c r="AU84" s="47"/>
      <c r="AV84" s="47"/>
      <c r="AW84" s="47"/>
      <c r="AX84" s="47"/>
      <c r="AY84" s="47"/>
      <c r="AZ84" s="184"/>
      <c r="BA84" s="184"/>
    </row>
    <row r="85" spans="1:53" x14ac:dyDescent="0.25">
      <c r="A85" s="47">
        <f>База!B85</f>
        <v>0</v>
      </c>
      <c r="B85" s="46">
        <f ca="1">IF(COUNTIFS(Распис!$B$4:$B$300,$A85,Распис!$C$4:$C$300,"&lt;="&amp;B$1,Распис!$D$4:$D$300,"&gt;="&amp;B$1)&gt;0,SUMIFS(Распис!$I$4:$I$300,Распис!$B$4:$B$300,$A85,Распис!$C$4:$C$300,"&lt;="&amp;B$1,Распис!$D$4:$D$300,"&gt;="&amp;B$1),SUMIF(База!$B$3:$B$305,$A85,База!$I$3:$I$152))</f>
        <v>0</v>
      </c>
      <c r="C85" s="46">
        <f ca="1">IF(COUNTIFS(Распис!$B$4:$B$300,$A85,Распис!$C$4:$C$300,"&lt;="&amp;C$1,Распис!$D$4:$D$300,"&gt;="&amp;C$1)&gt;0,SUMIFS(Распис!$J$4:$J$300,Распис!$B$4:$B$300,$A85,Распис!$C$4:$C$300,"&lt;="&amp;C$1,Распис!$D$4:$D$300,"&gt;="&amp;C$1),SUMIF(База!$B$3:$B$305,$A85,База!$J$3:$J$152))</f>
        <v>0</v>
      </c>
      <c r="D85" s="46">
        <f ca="1">IF(COUNTIFS(Распис!$B$4:$B$300,$A85,Распис!$C$4:$C$300,"&lt;="&amp;D$1,Распис!$D$4:$D$300,"&gt;="&amp;D$1)&gt;0,SUMIFS(Распис!$K$4:$K$300,Распис!$B$4:$B$300,$A85,Распис!$C$4:$C$300,"&lt;="&amp;D$1,Распис!$D$4:$D$300,"&gt;="&amp;D$1),SUMIF(База!$B$3:$B$305,$A85,База!$K$3:$K$152))</f>
        <v>0</v>
      </c>
      <c r="E85" s="46" t="s">
        <v>23</v>
      </c>
      <c r="F85" s="46">
        <f ca="1">IF(COUNTIFS(Распис!$B$4:$B$300,$A85,Распис!$C$4:$C$300,"&lt;="&amp;F$1,Распис!$D$4:$D$300,"&gt;="&amp;F$1)&gt;0,SUMIFS(Распис!$F$4:$F$300,Распис!$B$4:$B$300,$A85,Распис!$C$4:$C$300,"&lt;="&amp;F$1,Распис!$D$4:$D$300,"&gt;="&amp;F$1),SUMIF(База!$B$3:$B$305,$A85,База!$F$3:$F$152))</f>
        <v>0</v>
      </c>
      <c r="G85" s="46">
        <f ca="1">IF(COUNTIFS(Распис!$B$4:$B$300,$A85,Распис!$C$4:$C$300,"&lt;="&amp;G$1,Распис!$D$4:$D$300,"&gt;="&amp;G$1)&gt;0,SUMIFS(Распис!$G$4:$G$300,Распис!$B$4:$B$300,$A85,Распис!$C$4:$C$300,"&lt;="&amp;G$1,Распис!$D$4:$D$300,"&gt;="&amp;G$1),SUMIF(База!$B$3:$B$305,$A85,База!$G$3:$G$152))</f>
        <v>0</v>
      </c>
      <c r="H85" s="46">
        <f ca="1">IF(COUNTIFS(Распис!$B$4:$B$300,$A85,Распис!$C$4:$C$300,"&lt;="&amp;H$1,Распис!$D$4:$D$300,"&gt;="&amp;H$1)&gt;0,SUMIFS(Распис!$H$4:$H$300,Распис!$B$4:$B$300,$A85,Распис!$C$4:$C$300,"&lt;="&amp;H$1,Распис!$D$4:$D$300,"&gt;="&amp;H$1),SUMIF(База!$B$3:$B$305,$A85,База!$H$3:$H$152))</f>
        <v>0</v>
      </c>
      <c r="I85" s="46">
        <f ca="1">IF(COUNTIFS(Распис!$B$4:$B$300,$A85,Распис!$C$4:$C$300,"&lt;="&amp;I$1,Распис!$D$4:$D$300,"&gt;="&amp;I$1)&gt;0,SUMIFS(Распис!$I$4:$I$300,Распис!$B$4:$B$300,$A85,Распис!$C$4:$C$300,"&lt;="&amp;I$1,Распис!$D$4:$D$300,"&gt;="&amp;I$1),SUMIF(База!$B$3:$B$305,$A85,База!$I$3:$I$152))</f>
        <v>0</v>
      </c>
      <c r="J85" s="46">
        <f ca="1">IF(COUNTIFS(Распис!$B$4:$B$300,$A85,Распис!$C$4:$C$300,"&lt;="&amp;J$1,Распис!$D$4:$D$300,"&gt;="&amp;J$1)&gt;0,SUMIFS(Распис!$J$4:$J$300,Распис!$B$4:$B$300,$A85,Распис!$C$4:$C$300,"&lt;="&amp;J$1,Распис!$D$4:$D$300,"&gt;="&amp;J$1),SUMIF(База!$B$3:$B$305,$A85,База!$J$3:$J$152))</f>
        <v>0</v>
      </c>
      <c r="K85" s="46">
        <f ca="1">IF(COUNTIFS(Распис!$B$4:$B$300,$A85,Распис!$C$4:$C$300,"&lt;="&amp;K$1,Распис!$D$4:$D$300,"&gt;="&amp;K$1)&gt;0,SUMIFS(Распис!$K$4:$K$300,Распис!$B$4:$B$300,$A85,Распис!$C$4:$C$300,"&lt;="&amp;K$1,Распис!$D$4:$D$300,"&gt;="&amp;K$1),SUMIF(База!$B$3:$B$305,$A85,База!$K$3:$K$152))</f>
        <v>0</v>
      </c>
      <c r="L85" s="46" t="s">
        <v>23</v>
      </c>
      <c r="M85" s="46">
        <f ca="1">IF(COUNTIFS(Распис!$B$4:$B$300,$A85,Распис!$C$4:$C$300,"&lt;="&amp;M$1,Распис!$D$4:$D$300,"&gt;="&amp;M$1)&gt;0,SUMIFS(Распис!$F$4:$F$300,Распис!$B$4:$B$300,$A85,Распис!$C$4:$C$300,"&lt;="&amp;M$1,Распис!$D$4:$D$300,"&gt;="&amp;M$1),SUMIF(База!$B$3:$B$305,$A85,База!$F$3:$F$152))</f>
        <v>0</v>
      </c>
      <c r="N85" s="46">
        <f ca="1">IF(COUNTIFS(Распис!$B$4:$B$300,$A85,Распис!$C$4:$C$300,"&lt;="&amp;N$1,Распис!$D$4:$D$300,"&gt;="&amp;N$1)&gt;0,SUMIFS(Распис!$G$4:$G$300,Распис!$B$4:$B$300,$A85,Распис!$C$4:$C$300,"&lt;="&amp;N$1,Распис!$D$4:$D$300,"&gt;="&amp;N$1),SUMIF(База!$B$3:$B$305,$A85,База!$G$3:$G$152))</f>
        <v>0</v>
      </c>
      <c r="O85" s="46">
        <f ca="1">IF(COUNTIFS(Распис!$B$4:$B$300,$A85,Распис!$C$4:$C$300,"&lt;="&amp;O$1,Распис!$D$4:$D$300,"&gt;="&amp;O$1)&gt;0,SUMIFS(Распис!$H$4:$H$300,Распис!$B$4:$B$300,$A85,Распис!$C$4:$C$300,"&lt;="&amp;O$1,Распис!$D$4:$D$300,"&gt;="&amp;O$1),SUMIF(База!$B$3:$B$305,$A85,База!$H$3:$H$152))</f>
        <v>0</v>
      </c>
      <c r="P85" s="46">
        <f ca="1">IF(COUNTIFS(Распис!$B$4:$B$300,$A85,Распис!$C$4:$C$300,"&lt;="&amp;P$1,Распис!$D$4:$D$300,"&gt;="&amp;P$1)&gt;0,SUMIFS(Распис!$I$4:$I$300,Распис!$B$4:$B$300,$A85,Распис!$C$4:$C$300,"&lt;="&amp;P$1,Распис!$D$4:$D$300,"&gt;="&amp;P$1),SUMIF(База!$B$3:$B$305,$A85,База!$I$3:$I$152))</f>
        <v>0</v>
      </c>
      <c r="Q85" s="46">
        <f ca="1">IF(COUNTIFS(Распис!$B$4:$B$300,$A85,Распис!$C$4:$C$300,"&lt;="&amp;Q$1,Распис!$D$4:$D$300,"&gt;="&amp;Q$1)&gt;0,SUMIFS(Распис!$J$4:$J$300,Распис!$B$4:$B$300,$A85,Распис!$C$4:$C$300,"&lt;="&amp;Q$1,Распис!$D$4:$D$300,"&gt;="&amp;Q$1),SUMIF(База!$B$3:$B$305,$A85,База!$J$3:$J$152))</f>
        <v>0</v>
      </c>
      <c r="R85" s="46">
        <f ca="1">IF(COUNTIFS(Распис!$B$4:$B$300,$A85,Распис!$C$4:$C$300,"&lt;="&amp;R$1,Распис!$D$4:$D$300,"&gt;="&amp;R$1)&gt;0,SUMIFS(Распис!$K$4:$K$300,Распис!$B$4:$B$300,$A85,Распис!$C$4:$C$300,"&lt;="&amp;R$1,Распис!$D$4:$D$300,"&gt;="&amp;R$1),SUMIF(База!$B$3:$B$305,$A85,База!$K$3:$K$152))</f>
        <v>0</v>
      </c>
      <c r="S85" s="46" t="s">
        <v>23</v>
      </c>
      <c r="T85" s="46">
        <f ca="1">IF(COUNTIFS(Распис!$B$4:$B$300,$A85,Распис!$C$4:$C$300,"&lt;="&amp;T$1,Распис!$D$4:$D$300,"&gt;="&amp;T$1)&gt;0,SUMIFS(Распис!$F$4:$F$300,Распис!$B$4:$B$300,$A85,Распис!$C$4:$C$300,"&lt;="&amp;T$1,Распис!$D$4:$D$300,"&gt;="&amp;T$1),SUMIF(База!$B$3:$B$305,$A85,База!$F$3:$F$152))</f>
        <v>0</v>
      </c>
      <c r="U85" s="46">
        <f ca="1">IF(COUNTIFS(Распис!$B$4:$B$300,$A85,Распис!$C$4:$C$300,"&lt;="&amp;U$1,Распис!$D$4:$D$300,"&gt;="&amp;U$1)&gt;0,SUMIFS(Распис!$G$4:$G$300,Распис!$B$4:$B$300,$A85,Распис!$C$4:$C$300,"&lt;="&amp;U$1,Распис!$D$4:$D$300,"&gt;="&amp;U$1),SUMIF(База!$B$3:$B$305,$A85,База!$G$3:$G$152))</f>
        <v>0</v>
      </c>
      <c r="V85" s="46">
        <f ca="1">IF(COUNTIFS(Распис!$B$4:$B$300,$A85,Распис!$C$4:$C$300,"&lt;="&amp;V$1,Распис!$D$4:$D$300,"&gt;="&amp;V$1)&gt;0,SUMIFS(Распис!$H$4:$H$300,Распис!$B$4:$B$300,$A85,Распис!$C$4:$C$300,"&lt;="&amp;V$1,Распис!$D$4:$D$300,"&gt;="&amp;V$1),SUMIF(База!$B$3:$B$305,$A85,База!$H$3:$H$152))</f>
        <v>0</v>
      </c>
      <c r="W85" s="46">
        <f ca="1">IF(COUNTIFS(Распис!$B$4:$B$300,$A85,Распис!$C$4:$C$300,"&lt;="&amp;W$1,Распис!$D$4:$D$300,"&gt;="&amp;W$1)&gt;0,SUMIFS(Распис!$I$4:$I$300,Распис!$B$4:$B$300,$A85,Распис!$C$4:$C$300,"&lt;="&amp;W$1,Распис!$D$4:$D$300,"&gt;="&amp;W$1),SUMIF(База!$B$3:$B$305,$A85,База!$I$3:$I$152))</f>
        <v>0</v>
      </c>
      <c r="X85" s="46">
        <f ca="1">IF(COUNTIFS(Распис!$B$4:$B$300,$A85,Распис!$C$4:$C$300,"&lt;="&amp;X$1,Распис!$D$4:$D$300,"&gt;="&amp;X$1)&gt;0,SUMIFS(Распис!$J$4:$J$300,Распис!$B$4:$B$300,$A85,Распис!$C$4:$C$300,"&lt;="&amp;X$1,Распис!$D$4:$D$300,"&gt;="&amp;X$1),SUMIF(База!$B$3:$B$305,$A85,База!$J$3:$J$152))</f>
        <v>0</v>
      </c>
      <c r="Y85" s="46">
        <f ca="1">IF(COUNTIFS(Распис!$B$4:$B$300,$A85,Распис!$C$4:$C$300,"&lt;="&amp;Y$1,Распис!$D$4:$D$300,"&gt;="&amp;Y$1)&gt;0,SUMIFS(Распис!$K$4:$K$300,Распис!$B$4:$B$300,$A85,Распис!$C$4:$C$300,"&lt;="&amp;Y$1,Распис!$D$4:$D$300,"&gt;="&amp;Y$1),SUMIF(База!$B$3:$B$305,$A85,База!$K$3:$K$152))</f>
        <v>0</v>
      </c>
      <c r="Z85" s="46" t="s">
        <v>23</v>
      </c>
      <c r="AA85" s="46">
        <f ca="1">IF(COUNTIFS(Распис!$B$4:$B$300,$A85,Распис!$C$4:$C$300,"&lt;="&amp;AA$1,Распис!$D$4:$D$300,"&gt;="&amp;AA$1)&gt;0,SUMIFS(Распис!$F$4:$F$300,Распис!$B$4:$B$300,$A85,Распис!$C$4:$C$300,"&lt;="&amp;AA$1,Распис!$D$4:$D$300,"&gt;="&amp;AA$1),SUMIF(База!$B$3:$B$305,$A85,База!$F$3:$F$152))</f>
        <v>0</v>
      </c>
      <c r="AB85" s="46">
        <f ca="1">IF(COUNTIFS(Распис!$B$4:$B$300,$A85,Распис!$C$4:$C$300,"&lt;="&amp;AB$1,Распис!$D$4:$D$300,"&gt;="&amp;AB$1)&gt;0,SUMIFS(Распис!$G$4:$G$300,Распис!$B$4:$B$300,$A85,Распис!$C$4:$C$300,"&lt;="&amp;AB$1,Распис!$D$4:$D$300,"&gt;="&amp;AB$1),SUMIF(База!$B$3:$B$305,$A85,База!$G$3:$G$152))</f>
        <v>0</v>
      </c>
      <c r="AC85" s="46">
        <f ca="1">IF(COUNTIFS(Распис!$B$4:$B$300,$A85,Распис!$C$4:$C$300,"&lt;="&amp;AC$1,Распис!$D$4:$D$300,"&gt;="&amp;AC$1)&gt;0,SUMIFS(Распис!$H$4:$H$300,Распис!$B$4:$B$300,$A85,Распис!$C$4:$C$300,"&lt;="&amp;AC$1,Распис!$D$4:$D$300,"&gt;="&amp;AC$1),SUMIF(База!$B$3:$B$305,$A85,База!$H$3:$H$152))</f>
        <v>0</v>
      </c>
      <c r="AD85" s="47"/>
      <c r="AE85" s="47"/>
      <c r="AF85" s="47"/>
      <c r="AG85" s="47">
        <f t="shared" ca="1" si="10"/>
        <v>0</v>
      </c>
      <c r="AH85" s="46">
        <f ca="1">AG85-SUMIFS(Распред!$G$4:$G$300,Распред!$B$4:$B$300,"февраль",Распред!$F$4:$F$300,A85)</f>
        <v>0</v>
      </c>
      <c r="AI85" s="46">
        <f ca="1">AH85+(COUNTIF(B85:AF85,"КД")+SUMIFS(Распред!$AH$4:$AH$300,Распред!$F$4:$F$300,A85,Распред!$B$4:$B$300,"февраль"))*4</f>
        <v>0</v>
      </c>
      <c r="AJ85" s="46">
        <f t="shared" ca="1" si="11"/>
        <v>0</v>
      </c>
      <c r="AK85" s="46">
        <f t="shared" ca="1" si="12"/>
        <v>0</v>
      </c>
      <c r="AL85" s="46">
        <f>SUMIFS(Распред!$K$4:$K$300,Распред!$B$4:$B$300,"февраль",Распред!$J$4:$J$300,A85)+SUMIFS(Распред!$M$4:$M$300,Распред!$B$4:$B$300,"февраль",Распред!$L$4:$L$300,A85)+SUMIFS(Распред!$O$4:$O$300,Распред!$B$4:$B$300,"февраль",Распред!$N$4:$N$300,A85)+SUMIFS(Распред!$Q$4:$Q$300,Распред!$B$4:$B$300,"февраль",Распред!$P$4:$P$300,A85)+SUMIFS(Распред!$S$4:$S$300,Распред!$B$4:$B$300,"февраль",Распред!$R$4:$R$300,A85)+SUMIFS(Распред!$U$4:$U$300,Распред!$B$4:$B$300,"февраль",Распред!$T$4:$T$300,A85)+SUMIFS(Распред!$W$4:$W$300,Распред!$B$4:$B$300,"февраль",Распред!$V$4:$V$300,A85)+SUMIFS(Распред!$Y$4:$Y$300,Распред!$B$4:$B$300,"февраль",Распред!$X$4:$X$300,A85)+SUMIFS(Распред!$AA$4:$AA$300,Распред!$B$4:$B$300,"февраль",Распред!$Z$4:$Z$300,A85)+SUMIFS(Распред!$AC$4:$AC$300,Распред!$B$4:$B$300,"февраль",Распред!$AB$4:$AB$300,A85)</f>
        <v>0</v>
      </c>
      <c r="AM85" s="46">
        <f t="shared" ca="1" si="13"/>
        <v>0</v>
      </c>
      <c r="AN85" s="46">
        <f t="shared" ca="1" si="14"/>
        <v>0</v>
      </c>
      <c r="AO85" s="46">
        <f t="shared" ca="1" si="15"/>
        <v>0</v>
      </c>
      <c r="AP85" s="46">
        <f>январь!AP85</f>
        <v>0</v>
      </c>
      <c r="AQ85" s="46">
        <f t="shared" ca="1" si="16"/>
        <v>0</v>
      </c>
      <c r="AR85" s="47"/>
      <c r="AS85" s="47">
        <f t="shared" ca="1" si="17"/>
        <v>0</v>
      </c>
      <c r="AT85" s="47"/>
      <c r="AU85" s="47"/>
      <c r="AV85" s="47"/>
      <c r="AW85" s="47"/>
      <c r="AX85" s="47"/>
      <c r="AY85" s="47"/>
      <c r="AZ85" s="184"/>
      <c r="BA85" s="184"/>
    </row>
    <row r="86" spans="1:53" x14ac:dyDescent="0.25">
      <c r="A86" s="47">
        <f>База!B86</f>
        <v>0</v>
      </c>
      <c r="B86" s="46">
        <f ca="1">IF(COUNTIFS(Распис!$B$4:$B$300,$A86,Распис!$C$4:$C$300,"&lt;="&amp;B$1,Распис!$D$4:$D$300,"&gt;="&amp;B$1)&gt;0,SUMIFS(Распис!$I$4:$I$300,Распис!$B$4:$B$300,$A86,Распис!$C$4:$C$300,"&lt;="&amp;B$1,Распис!$D$4:$D$300,"&gt;="&amp;B$1),SUMIF(База!$B$3:$B$305,$A86,База!$I$3:$I$152))</f>
        <v>0</v>
      </c>
      <c r="C86" s="46">
        <f ca="1">IF(COUNTIFS(Распис!$B$4:$B$300,$A86,Распис!$C$4:$C$300,"&lt;="&amp;C$1,Распис!$D$4:$D$300,"&gt;="&amp;C$1)&gt;0,SUMIFS(Распис!$J$4:$J$300,Распис!$B$4:$B$300,$A86,Распис!$C$4:$C$300,"&lt;="&amp;C$1,Распис!$D$4:$D$300,"&gt;="&amp;C$1),SUMIF(База!$B$3:$B$305,$A86,База!$J$3:$J$152))</f>
        <v>0</v>
      </c>
      <c r="D86" s="46">
        <f ca="1">IF(COUNTIFS(Распис!$B$4:$B$300,$A86,Распис!$C$4:$C$300,"&lt;="&amp;D$1,Распис!$D$4:$D$300,"&gt;="&amp;D$1)&gt;0,SUMIFS(Распис!$K$4:$K$300,Распис!$B$4:$B$300,$A86,Распис!$C$4:$C$300,"&lt;="&amp;D$1,Распис!$D$4:$D$300,"&gt;="&amp;D$1),SUMIF(База!$B$3:$B$305,$A86,База!$K$3:$K$152))</f>
        <v>0</v>
      </c>
      <c r="E86" s="46" t="s">
        <v>23</v>
      </c>
      <c r="F86" s="46">
        <f ca="1">IF(COUNTIFS(Распис!$B$4:$B$300,$A86,Распис!$C$4:$C$300,"&lt;="&amp;F$1,Распис!$D$4:$D$300,"&gt;="&amp;F$1)&gt;0,SUMIFS(Распис!$F$4:$F$300,Распис!$B$4:$B$300,$A86,Распис!$C$4:$C$300,"&lt;="&amp;F$1,Распис!$D$4:$D$300,"&gt;="&amp;F$1),SUMIF(База!$B$3:$B$305,$A86,База!$F$3:$F$152))</f>
        <v>0</v>
      </c>
      <c r="G86" s="46">
        <f ca="1">IF(COUNTIFS(Распис!$B$4:$B$300,$A86,Распис!$C$4:$C$300,"&lt;="&amp;G$1,Распис!$D$4:$D$300,"&gt;="&amp;G$1)&gt;0,SUMIFS(Распис!$G$4:$G$300,Распис!$B$4:$B$300,$A86,Распис!$C$4:$C$300,"&lt;="&amp;G$1,Распис!$D$4:$D$300,"&gt;="&amp;G$1),SUMIF(База!$B$3:$B$305,$A86,База!$G$3:$G$152))</f>
        <v>0</v>
      </c>
      <c r="H86" s="46">
        <f ca="1">IF(COUNTIFS(Распис!$B$4:$B$300,$A86,Распис!$C$4:$C$300,"&lt;="&amp;H$1,Распис!$D$4:$D$300,"&gt;="&amp;H$1)&gt;0,SUMIFS(Распис!$H$4:$H$300,Распис!$B$4:$B$300,$A86,Распис!$C$4:$C$300,"&lt;="&amp;H$1,Распис!$D$4:$D$300,"&gt;="&amp;H$1),SUMIF(База!$B$3:$B$305,$A86,База!$H$3:$H$152))</f>
        <v>0</v>
      </c>
      <c r="I86" s="46">
        <f ca="1">IF(COUNTIFS(Распис!$B$4:$B$300,$A86,Распис!$C$4:$C$300,"&lt;="&amp;I$1,Распис!$D$4:$D$300,"&gt;="&amp;I$1)&gt;0,SUMIFS(Распис!$I$4:$I$300,Распис!$B$4:$B$300,$A86,Распис!$C$4:$C$300,"&lt;="&amp;I$1,Распис!$D$4:$D$300,"&gt;="&amp;I$1),SUMIF(База!$B$3:$B$305,$A86,База!$I$3:$I$152))</f>
        <v>0</v>
      </c>
      <c r="J86" s="46">
        <f ca="1">IF(COUNTIFS(Распис!$B$4:$B$300,$A86,Распис!$C$4:$C$300,"&lt;="&amp;J$1,Распис!$D$4:$D$300,"&gt;="&amp;J$1)&gt;0,SUMIFS(Распис!$J$4:$J$300,Распис!$B$4:$B$300,$A86,Распис!$C$4:$C$300,"&lt;="&amp;J$1,Распис!$D$4:$D$300,"&gt;="&amp;J$1),SUMIF(База!$B$3:$B$305,$A86,База!$J$3:$J$152))</f>
        <v>0</v>
      </c>
      <c r="K86" s="46">
        <f ca="1">IF(COUNTIFS(Распис!$B$4:$B$300,$A86,Распис!$C$4:$C$300,"&lt;="&amp;K$1,Распис!$D$4:$D$300,"&gt;="&amp;K$1)&gt;0,SUMIFS(Распис!$K$4:$K$300,Распис!$B$4:$B$300,$A86,Распис!$C$4:$C$300,"&lt;="&amp;K$1,Распис!$D$4:$D$300,"&gt;="&amp;K$1),SUMIF(База!$B$3:$B$305,$A86,База!$K$3:$K$152))</f>
        <v>0</v>
      </c>
      <c r="L86" s="46" t="s">
        <v>23</v>
      </c>
      <c r="M86" s="46">
        <f ca="1">IF(COUNTIFS(Распис!$B$4:$B$300,$A86,Распис!$C$4:$C$300,"&lt;="&amp;M$1,Распис!$D$4:$D$300,"&gt;="&amp;M$1)&gt;0,SUMIFS(Распис!$F$4:$F$300,Распис!$B$4:$B$300,$A86,Распис!$C$4:$C$300,"&lt;="&amp;M$1,Распис!$D$4:$D$300,"&gt;="&amp;M$1),SUMIF(База!$B$3:$B$305,$A86,База!$F$3:$F$152))</f>
        <v>0</v>
      </c>
      <c r="N86" s="46">
        <f ca="1">IF(COUNTIFS(Распис!$B$4:$B$300,$A86,Распис!$C$4:$C$300,"&lt;="&amp;N$1,Распис!$D$4:$D$300,"&gt;="&amp;N$1)&gt;0,SUMIFS(Распис!$G$4:$G$300,Распис!$B$4:$B$300,$A86,Распис!$C$4:$C$300,"&lt;="&amp;N$1,Распис!$D$4:$D$300,"&gt;="&amp;N$1),SUMIF(База!$B$3:$B$305,$A86,База!$G$3:$G$152))</f>
        <v>0</v>
      </c>
      <c r="O86" s="46">
        <f ca="1">IF(COUNTIFS(Распис!$B$4:$B$300,$A86,Распис!$C$4:$C$300,"&lt;="&amp;O$1,Распис!$D$4:$D$300,"&gt;="&amp;O$1)&gt;0,SUMIFS(Распис!$H$4:$H$300,Распис!$B$4:$B$300,$A86,Распис!$C$4:$C$300,"&lt;="&amp;O$1,Распис!$D$4:$D$300,"&gt;="&amp;O$1),SUMIF(База!$B$3:$B$305,$A86,База!$H$3:$H$152))</f>
        <v>0</v>
      </c>
      <c r="P86" s="46">
        <f ca="1">IF(COUNTIFS(Распис!$B$4:$B$300,$A86,Распис!$C$4:$C$300,"&lt;="&amp;P$1,Распис!$D$4:$D$300,"&gt;="&amp;P$1)&gt;0,SUMIFS(Распис!$I$4:$I$300,Распис!$B$4:$B$300,$A86,Распис!$C$4:$C$300,"&lt;="&amp;P$1,Распис!$D$4:$D$300,"&gt;="&amp;P$1),SUMIF(База!$B$3:$B$305,$A86,База!$I$3:$I$152))</f>
        <v>0</v>
      </c>
      <c r="Q86" s="46">
        <f ca="1">IF(COUNTIFS(Распис!$B$4:$B$300,$A86,Распис!$C$4:$C$300,"&lt;="&amp;Q$1,Распис!$D$4:$D$300,"&gt;="&amp;Q$1)&gt;0,SUMIFS(Распис!$J$4:$J$300,Распис!$B$4:$B$300,$A86,Распис!$C$4:$C$300,"&lt;="&amp;Q$1,Распис!$D$4:$D$300,"&gt;="&amp;Q$1),SUMIF(База!$B$3:$B$305,$A86,База!$J$3:$J$152))</f>
        <v>0</v>
      </c>
      <c r="R86" s="46">
        <f ca="1">IF(COUNTIFS(Распис!$B$4:$B$300,$A86,Распис!$C$4:$C$300,"&lt;="&amp;R$1,Распис!$D$4:$D$300,"&gt;="&amp;R$1)&gt;0,SUMIFS(Распис!$K$4:$K$300,Распис!$B$4:$B$300,$A86,Распис!$C$4:$C$300,"&lt;="&amp;R$1,Распис!$D$4:$D$300,"&gt;="&amp;R$1),SUMIF(База!$B$3:$B$305,$A86,База!$K$3:$K$152))</f>
        <v>0</v>
      </c>
      <c r="S86" s="46" t="s">
        <v>23</v>
      </c>
      <c r="T86" s="46">
        <f ca="1">IF(COUNTIFS(Распис!$B$4:$B$300,$A86,Распис!$C$4:$C$300,"&lt;="&amp;T$1,Распис!$D$4:$D$300,"&gt;="&amp;T$1)&gt;0,SUMIFS(Распис!$F$4:$F$300,Распис!$B$4:$B$300,$A86,Распис!$C$4:$C$300,"&lt;="&amp;T$1,Распис!$D$4:$D$300,"&gt;="&amp;T$1),SUMIF(База!$B$3:$B$305,$A86,База!$F$3:$F$152))</f>
        <v>0</v>
      </c>
      <c r="U86" s="46">
        <f ca="1">IF(COUNTIFS(Распис!$B$4:$B$300,$A86,Распис!$C$4:$C$300,"&lt;="&amp;U$1,Распис!$D$4:$D$300,"&gt;="&amp;U$1)&gt;0,SUMIFS(Распис!$G$4:$G$300,Распис!$B$4:$B$300,$A86,Распис!$C$4:$C$300,"&lt;="&amp;U$1,Распис!$D$4:$D$300,"&gt;="&amp;U$1),SUMIF(База!$B$3:$B$305,$A86,База!$G$3:$G$152))</f>
        <v>0</v>
      </c>
      <c r="V86" s="46">
        <f ca="1">IF(COUNTIFS(Распис!$B$4:$B$300,$A86,Распис!$C$4:$C$300,"&lt;="&amp;V$1,Распис!$D$4:$D$300,"&gt;="&amp;V$1)&gt;0,SUMIFS(Распис!$H$4:$H$300,Распис!$B$4:$B$300,$A86,Распис!$C$4:$C$300,"&lt;="&amp;V$1,Распис!$D$4:$D$300,"&gt;="&amp;V$1),SUMIF(База!$B$3:$B$305,$A86,База!$H$3:$H$152))</f>
        <v>0</v>
      </c>
      <c r="W86" s="46">
        <f ca="1">IF(COUNTIFS(Распис!$B$4:$B$300,$A86,Распис!$C$4:$C$300,"&lt;="&amp;W$1,Распис!$D$4:$D$300,"&gt;="&amp;W$1)&gt;0,SUMIFS(Распис!$I$4:$I$300,Распис!$B$4:$B$300,$A86,Распис!$C$4:$C$300,"&lt;="&amp;W$1,Распис!$D$4:$D$300,"&gt;="&amp;W$1),SUMIF(База!$B$3:$B$305,$A86,База!$I$3:$I$152))</f>
        <v>0</v>
      </c>
      <c r="X86" s="46">
        <f ca="1">IF(COUNTIFS(Распис!$B$4:$B$300,$A86,Распис!$C$4:$C$300,"&lt;="&amp;X$1,Распис!$D$4:$D$300,"&gt;="&amp;X$1)&gt;0,SUMIFS(Распис!$J$4:$J$300,Распис!$B$4:$B$300,$A86,Распис!$C$4:$C$300,"&lt;="&amp;X$1,Распис!$D$4:$D$300,"&gt;="&amp;X$1),SUMIF(База!$B$3:$B$305,$A86,База!$J$3:$J$152))</f>
        <v>0</v>
      </c>
      <c r="Y86" s="46">
        <f ca="1">IF(COUNTIFS(Распис!$B$4:$B$300,$A86,Распис!$C$4:$C$300,"&lt;="&amp;Y$1,Распис!$D$4:$D$300,"&gt;="&amp;Y$1)&gt;0,SUMIFS(Распис!$K$4:$K$300,Распис!$B$4:$B$300,$A86,Распис!$C$4:$C$300,"&lt;="&amp;Y$1,Распис!$D$4:$D$300,"&gt;="&amp;Y$1),SUMIF(База!$B$3:$B$305,$A86,База!$K$3:$K$152))</f>
        <v>0</v>
      </c>
      <c r="Z86" s="46" t="s">
        <v>23</v>
      </c>
      <c r="AA86" s="46">
        <f ca="1">IF(COUNTIFS(Распис!$B$4:$B$300,$A86,Распис!$C$4:$C$300,"&lt;="&amp;AA$1,Распис!$D$4:$D$300,"&gt;="&amp;AA$1)&gt;0,SUMIFS(Распис!$F$4:$F$300,Распис!$B$4:$B$300,$A86,Распис!$C$4:$C$300,"&lt;="&amp;AA$1,Распис!$D$4:$D$300,"&gt;="&amp;AA$1),SUMIF(База!$B$3:$B$305,$A86,База!$F$3:$F$152))</f>
        <v>0</v>
      </c>
      <c r="AB86" s="46">
        <f ca="1">IF(COUNTIFS(Распис!$B$4:$B$300,$A86,Распис!$C$4:$C$300,"&lt;="&amp;AB$1,Распис!$D$4:$D$300,"&gt;="&amp;AB$1)&gt;0,SUMIFS(Распис!$G$4:$G$300,Распис!$B$4:$B$300,$A86,Распис!$C$4:$C$300,"&lt;="&amp;AB$1,Распис!$D$4:$D$300,"&gt;="&amp;AB$1),SUMIF(База!$B$3:$B$305,$A86,База!$G$3:$G$152))</f>
        <v>0</v>
      </c>
      <c r="AC86" s="46">
        <f ca="1">IF(COUNTIFS(Распис!$B$4:$B$300,$A86,Распис!$C$4:$C$300,"&lt;="&amp;AC$1,Распис!$D$4:$D$300,"&gt;="&amp;AC$1)&gt;0,SUMIFS(Распис!$H$4:$H$300,Распис!$B$4:$B$300,$A86,Распис!$C$4:$C$300,"&lt;="&amp;AC$1,Распис!$D$4:$D$300,"&gt;="&amp;AC$1),SUMIF(База!$B$3:$B$305,$A86,База!$H$3:$H$152))</f>
        <v>0</v>
      </c>
      <c r="AD86" s="47"/>
      <c r="AE86" s="47"/>
      <c r="AF86" s="47"/>
      <c r="AG86" s="47">
        <f t="shared" ca="1" si="10"/>
        <v>0</v>
      </c>
      <c r="AH86" s="46">
        <f ca="1">AG86-SUMIFS(Распред!$G$4:$G$300,Распред!$B$4:$B$300,"февраль",Распред!$F$4:$F$300,A86)</f>
        <v>0</v>
      </c>
      <c r="AI86" s="46">
        <f ca="1">AH86+(COUNTIF(B86:AF86,"КД")+SUMIFS(Распред!$AH$4:$AH$300,Распред!$F$4:$F$300,A86,Распред!$B$4:$B$300,"февраль"))*4</f>
        <v>0</v>
      </c>
      <c r="AJ86" s="46">
        <f t="shared" ca="1" si="11"/>
        <v>0</v>
      </c>
      <c r="AK86" s="46">
        <f t="shared" ca="1" si="12"/>
        <v>0</v>
      </c>
      <c r="AL86" s="46">
        <f>SUMIFS(Распред!$K$4:$K$300,Распред!$B$4:$B$300,"февраль",Распред!$J$4:$J$300,A86)+SUMIFS(Распред!$M$4:$M$300,Распред!$B$4:$B$300,"февраль",Распред!$L$4:$L$300,A86)+SUMIFS(Распред!$O$4:$O$300,Распред!$B$4:$B$300,"февраль",Распред!$N$4:$N$300,A86)+SUMIFS(Распред!$Q$4:$Q$300,Распред!$B$4:$B$300,"февраль",Распред!$P$4:$P$300,A86)+SUMIFS(Распред!$S$4:$S$300,Распред!$B$4:$B$300,"февраль",Распред!$R$4:$R$300,A86)+SUMIFS(Распред!$U$4:$U$300,Распред!$B$4:$B$300,"февраль",Распред!$T$4:$T$300,A86)+SUMIFS(Распред!$W$4:$W$300,Распред!$B$4:$B$300,"февраль",Распред!$V$4:$V$300,A86)+SUMIFS(Распред!$Y$4:$Y$300,Распред!$B$4:$B$300,"февраль",Распред!$X$4:$X$300,A86)+SUMIFS(Распред!$AA$4:$AA$300,Распред!$B$4:$B$300,"февраль",Распред!$Z$4:$Z$300,A86)+SUMIFS(Распред!$AC$4:$AC$300,Распред!$B$4:$B$300,"февраль",Распред!$AB$4:$AB$300,A86)</f>
        <v>0</v>
      </c>
      <c r="AM86" s="46">
        <f t="shared" ca="1" si="13"/>
        <v>0</v>
      </c>
      <c r="AN86" s="46">
        <f t="shared" ca="1" si="14"/>
        <v>0</v>
      </c>
      <c r="AO86" s="46">
        <f t="shared" ca="1" si="15"/>
        <v>0</v>
      </c>
      <c r="AP86" s="46">
        <f>январь!AP86</f>
        <v>0</v>
      </c>
      <c r="AQ86" s="46">
        <f t="shared" ca="1" si="16"/>
        <v>0</v>
      </c>
      <c r="AR86" s="47"/>
      <c r="AS86" s="47">
        <f t="shared" ca="1" si="17"/>
        <v>0</v>
      </c>
      <c r="AT86" s="47"/>
      <c r="AU86" s="47"/>
      <c r="AV86" s="47"/>
      <c r="AW86" s="47"/>
      <c r="AX86" s="47"/>
      <c r="AY86" s="47"/>
      <c r="AZ86" s="184"/>
      <c r="BA86" s="184"/>
    </row>
    <row r="87" spans="1:53" x14ac:dyDescent="0.25">
      <c r="A87" s="47">
        <f>База!B87</f>
        <v>0</v>
      </c>
      <c r="B87" s="46">
        <f ca="1">IF(COUNTIFS(Распис!$B$4:$B$300,$A87,Распис!$C$4:$C$300,"&lt;="&amp;B$1,Распис!$D$4:$D$300,"&gt;="&amp;B$1)&gt;0,SUMIFS(Распис!$I$4:$I$300,Распис!$B$4:$B$300,$A87,Распис!$C$4:$C$300,"&lt;="&amp;B$1,Распис!$D$4:$D$300,"&gt;="&amp;B$1),SUMIF(База!$B$3:$B$305,$A87,База!$I$3:$I$152))</f>
        <v>0</v>
      </c>
      <c r="C87" s="46">
        <f ca="1">IF(COUNTIFS(Распис!$B$4:$B$300,$A87,Распис!$C$4:$C$300,"&lt;="&amp;C$1,Распис!$D$4:$D$300,"&gt;="&amp;C$1)&gt;0,SUMIFS(Распис!$J$4:$J$300,Распис!$B$4:$B$300,$A87,Распис!$C$4:$C$300,"&lt;="&amp;C$1,Распис!$D$4:$D$300,"&gt;="&amp;C$1),SUMIF(База!$B$3:$B$305,$A87,База!$J$3:$J$152))</f>
        <v>0</v>
      </c>
      <c r="D87" s="46">
        <f ca="1">IF(COUNTIFS(Распис!$B$4:$B$300,$A87,Распис!$C$4:$C$300,"&lt;="&amp;D$1,Распис!$D$4:$D$300,"&gt;="&amp;D$1)&gt;0,SUMIFS(Распис!$K$4:$K$300,Распис!$B$4:$B$300,$A87,Распис!$C$4:$C$300,"&lt;="&amp;D$1,Распис!$D$4:$D$300,"&gt;="&amp;D$1),SUMIF(База!$B$3:$B$305,$A87,База!$K$3:$K$152))</f>
        <v>0</v>
      </c>
      <c r="E87" s="46" t="s">
        <v>23</v>
      </c>
      <c r="F87" s="46">
        <f ca="1">IF(COUNTIFS(Распис!$B$4:$B$300,$A87,Распис!$C$4:$C$300,"&lt;="&amp;F$1,Распис!$D$4:$D$300,"&gt;="&amp;F$1)&gt;0,SUMIFS(Распис!$F$4:$F$300,Распис!$B$4:$B$300,$A87,Распис!$C$4:$C$300,"&lt;="&amp;F$1,Распис!$D$4:$D$300,"&gt;="&amp;F$1),SUMIF(База!$B$3:$B$305,$A87,База!$F$3:$F$152))</f>
        <v>0</v>
      </c>
      <c r="G87" s="46">
        <f ca="1">IF(COUNTIFS(Распис!$B$4:$B$300,$A87,Распис!$C$4:$C$300,"&lt;="&amp;G$1,Распис!$D$4:$D$300,"&gt;="&amp;G$1)&gt;0,SUMIFS(Распис!$G$4:$G$300,Распис!$B$4:$B$300,$A87,Распис!$C$4:$C$300,"&lt;="&amp;G$1,Распис!$D$4:$D$300,"&gt;="&amp;G$1),SUMIF(База!$B$3:$B$305,$A87,База!$G$3:$G$152))</f>
        <v>0</v>
      </c>
      <c r="H87" s="46">
        <f ca="1">IF(COUNTIFS(Распис!$B$4:$B$300,$A87,Распис!$C$4:$C$300,"&lt;="&amp;H$1,Распис!$D$4:$D$300,"&gt;="&amp;H$1)&gt;0,SUMIFS(Распис!$H$4:$H$300,Распис!$B$4:$B$300,$A87,Распис!$C$4:$C$300,"&lt;="&amp;H$1,Распис!$D$4:$D$300,"&gt;="&amp;H$1),SUMIF(База!$B$3:$B$305,$A87,База!$H$3:$H$152))</f>
        <v>0</v>
      </c>
      <c r="I87" s="46">
        <f ca="1">IF(COUNTIFS(Распис!$B$4:$B$300,$A87,Распис!$C$4:$C$300,"&lt;="&amp;I$1,Распис!$D$4:$D$300,"&gt;="&amp;I$1)&gt;0,SUMIFS(Распис!$I$4:$I$300,Распис!$B$4:$B$300,$A87,Распис!$C$4:$C$300,"&lt;="&amp;I$1,Распис!$D$4:$D$300,"&gt;="&amp;I$1),SUMIF(База!$B$3:$B$305,$A87,База!$I$3:$I$152))</f>
        <v>0</v>
      </c>
      <c r="J87" s="46">
        <f ca="1">IF(COUNTIFS(Распис!$B$4:$B$300,$A87,Распис!$C$4:$C$300,"&lt;="&amp;J$1,Распис!$D$4:$D$300,"&gt;="&amp;J$1)&gt;0,SUMIFS(Распис!$J$4:$J$300,Распис!$B$4:$B$300,$A87,Распис!$C$4:$C$300,"&lt;="&amp;J$1,Распис!$D$4:$D$300,"&gt;="&amp;J$1),SUMIF(База!$B$3:$B$305,$A87,База!$J$3:$J$152))</f>
        <v>0</v>
      </c>
      <c r="K87" s="46">
        <f ca="1">IF(COUNTIFS(Распис!$B$4:$B$300,$A87,Распис!$C$4:$C$300,"&lt;="&amp;K$1,Распис!$D$4:$D$300,"&gt;="&amp;K$1)&gt;0,SUMIFS(Распис!$K$4:$K$300,Распис!$B$4:$B$300,$A87,Распис!$C$4:$C$300,"&lt;="&amp;K$1,Распис!$D$4:$D$300,"&gt;="&amp;K$1),SUMIF(База!$B$3:$B$305,$A87,База!$K$3:$K$152))</f>
        <v>0</v>
      </c>
      <c r="L87" s="46" t="s">
        <v>23</v>
      </c>
      <c r="M87" s="46">
        <f ca="1">IF(COUNTIFS(Распис!$B$4:$B$300,$A87,Распис!$C$4:$C$300,"&lt;="&amp;M$1,Распис!$D$4:$D$300,"&gt;="&amp;M$1)&gt;0,SUMIFS(Распис!$F$4:$F$300,Распис!$B$4:$B$300,$A87,Распис!$C$4:$C$300,"&lt;="&amp;M$1,Распис!$D$4:$D$300,"&gt;="&amp;M$1),SUMIF(База!$B$3:$B$305,$A87,База!$F$3:$F$152))</f>
        <v>0</v>
      </c>
      <c r="N87" s="46">
        <f ca="1">IF(COUNTIFS(Распис!$B$4:$B$300,$A87,Распис!$C$4:$C$300,"&lt;="&amp;N$1,Распис!$D$4:$D$300,"&gt;="&amp;N$1)&gt;0,SUMIFS(Распис!$G$4:$G$300,Распис!$B$4:$B$300,$A87,Распис!$C$4:$C$300,"&lt;="&amp;N$1,Распис!$D$4:$D$300,"&gt;="&amp;N$1),SUMIF(База!$B$3:$B$305,$A87,База!$G$3:$G$152))</f>
        <v>0</v>
      </c>
      <c r="O87" s="46">
        <f ca="1">IF(COUNTIFS(Распис!$B$4:$B$300,$A87,Распис!$C$4:$C$300,"&lt;="&amp;O$1,Распис!$D$4:$D$300,"&gt;="&amp;O$1)&gt;0,SUMIFS(Распис!$H$4:$H$300,Распис!$B$4:$B$300,$A87,Распис!$C$4:$C$300,"&lt;="&amp;O$1,Распис!$D$4:$D$300,"&gt;="&amp;O$1),SUMIF(База!$B$3:$B$305,$A87,База!$H$3:$H$152))</f>
        <v>0</v>
      </c>
      <c r="P87" s="46">
        <f ca="1">IF(COUNTIFS(Распис!$B$4:$B$300,$A87,Распис!$C$4:$C$300,"&lt;="&amp;P$1,Распис!$D$4:$D$300,"&gt;="&amp;P$1)&gt;0,SUMIFS(Распис!$I$4:$I$300,Распис!$B$4:$B$300,$A87,Распис!$C$4:$C$300,"&lt;="&amp;P$1,Распис!$D$4:$D$300,"&gt;="&amp;P$1),SUMIF(База!$B$3:$B$305,$A87,База!$I$3:$I$152))</f>
        <v>0</v>
      </c>
      <c r="Q87" s="46">
        <f ca="1">IF(COUNTIFS(Распис!$B$4:$B$300,$A87,Распис!$C$4:$C$300,"&lt;="&amp;Q$1,Распис!$D$4:$D$300,"&gt;="&amp;Q$1)&gt;0,SUMIFS(Распис!$J$4:$J$300,Распис!$B$4:$B$300,$A87,Распис!$C$4:$C$300,"&lt;="&amp;Q$1,Распис!$D$4:$D$300,"&gt;="&amp;Q$1),SUMIF(База!$B$3:$B$305,$A87,База!$J$3:$J$152))</f>
        <v>0</v>
      </c>
      <c r="R87" s="46">
        <f ca="1">IF(COUNTIFS(Распис!$B$4:$B$300,$A87,Распис!$C$4:$C$300,"&lt;="&amp;R$1,Распис!$D$4:$D$300,"&gt;="&amp;R$1)&gt;0,SUMIFS(Распис!$K$4:$K$300,Распис!$B$4:$B$300,$A87,Распис!$C$4:$C$300,"&lt;="&amp;R$1,Распис!$D$4:$D$300,"&gt;="&amp;R$1),SUMIF(База!$B$3:$B$305,$A87,База!$K$3:$K$152))</f>
        <v>0</v>
      </c>
      <c r="S87" s="46" t="s">
        <v>23</v>
      </c>
      <c r="T87" s="46">
        <f ca="1">IF(COUNTIFS(Распис!$B$4:$B$300,$A87,Распис!$C$4:$C$300,"&lt;="&amp;T$1,Распис!$D$4:$D$300,"&gt;="&amp;T$1)&gt;0,SUMIFS(Распис!$F$4:$F$300,Распис!$B$4:$B$300,$A87,Распис!$C$4:$C$300,"&lt;="&amp;T$1,Распис!$D$4:$D$300,"&gt;="&amp;T$1),SUMIF(База!$B$3:$B$305,$A87,База!$F$3:$F$152))</f>
        <v>0</v>
      </c>
      <c r="U87" s="46">
        <f ca="1">IF(COUNTIFS(Распис!$B$4:$B$300,$A87,Распис!$C$4:$C$300,"&lt;="&amp;U$1,Распис!$D$4:$D$300,"&gt;="&amp;U$1)&gt;0,SUMIFS(Распис!$G$4:$G$300,Распис!$B$4:$B$300,$A87,Распис!$C$4:$C$300,"&lt;="&amp;U$1,Распис!$D$4:$D$300,"&gt;="&amp;U$1),SUMIF(База!$B$3:$B$305,$A87,База!$G$3:$G$152))</f>
        <v>0</v>
      </c>
      <c r="V87" s="46">
        <f ca="1">IF(COUNTIFS(Распис!$B$4:$B$300,$A87,Распис!$C$4:$C$300,"&lt;="&amp;V$1,Распис!$D$4:$D$300,"&gt;="&amp;V$1)&gt;0,SUMIFS(Распис!$H$4:$H$300,Распис!$B$4:$B$300,$A87,Распис!$C$4:$C$300,"&lt;="&amp;V$1,Распис!$D$4:$D$300,"&gt;="&amp;V$1),SUMIF(База!$B$3:$B$305,$A87,База!$H$3:$H$152))</f>
        <v>0</v>
      </c>
      <c r="W87" s="46">
        <f ca="1">IF(COUNTIFS(Распис!$B$4:$B$300,$A87,Распис!$C$4:$C$300,"&lt;="&amp;W$1,Распис!$D$4:$D$300,"&gt;="&amp;W$1)&gt;0,SUMIFS(Распис!$I$4:$I$300,Распис!$B$4:$B$300,$A87,Распис!$C$4:$C$300,"&lt;="&amp;W$1,Распис!$D$4:$D$300,"&gt;="&amp;W$1),SUMIF(База!$B$3:$B$305,$A87,База!$I$3:$I$152))</f>
        <v>0</v>
      </c>
      <c r="X87" s="46">
        <f ca="1">IF(COUNTIFS(Распис!$B$4:$B$300,$A87,Распис!$C$4:$C$300,"&lt;="&amp;X$1,Распис!$D$4:$D$300,"&gt;="&amp;X$1)&gt;0,SUMIFS(Распис!$J$4:$J$300,Распис!$B$4:$B$300,$A87,Распис!$C$4:$C$300,"&lt;="&amp;X$1,Распис!$D$4:$D$300,"&gt;="&amp;X$1),SUMIF(База!$B$3:$B$305,$A87,База!$J$3:$J$152))</f>
        <v>0</v>
      </c>
      <c r="Y87" s="46">
        <f ca="1">IF(COUNTIFS(Распис!$B$4:$B$300,$A87,Распис!$C$4:$C$300,"&lt;="&amp;Y$1,Распис!$D$4:$D$300,"&gt;="&amp;Y$1)&gt;0,SUMIFS(Распис!$K$4:$K$300,Распис!$B$4:$B$300,$A87,Распис!$C$4:$C$300,"&lt;="&amp;Y$1,Распис!$D$4:$D$300,"&gt;="&amp;Y$1),SUMIF(База!$B$3:$B$305,$A87,База!$K$3:$K$152))</f>
        <v>0</v>
      </c>
      <c r="Z87" s="46" t="s">
        <v>23</v>
      </c>
      <c r="AA87" s="46">
        <f ca="1">IF(COUNTIFS(Распис!$B$4:$B$300,$A87,Распис!$C$4:$C$300,"&lt;="&amp;AA$1,Распис!$D$4:$D$300,"&gt;="&amp;AA$1)&gt;0,SUMIFS(Распис!$F$4:$F$300,Распис!$B$4:$B$300,$A87,Распис!$C$4:$C$300,"&lt;="&amp;AA$1,Распис!$D$4:$D$300,"&gt;="&amp;AA$1),SUMIF(База!$B$3:$B$305,$A87,База!$F$3:$F$152))</f>
        <v>0</v>
      </c>
      <c r="AB87" s="46">
        <f ca="1">IF(COUNTIFS(Распис!$B$4:$B$300,$A87,Распис!$C$4:$C$300,"&lt;="&amp;AB$1,Распис!$D$4:$D$300,"&gt;="&amp;AB$1)&gt;0,SUMIFS(Распис!$G$4:$G$300,Распис!$B$4:$B$300,$A87,Распис!$C$4:$C$300,"&lt;="&amp;AB$1,Распис!$D$4:$D$300,"&gt;="&amp;AB$1),SUMIF(База!$B$3:$B$305,$A87,База!$G$3:$G$152))</f>
        <v>0</v>
      </c>
      <c r="AC87" s="46">
        <f ca="1">IF(COUNTIFS(Распис!$B$4:$B$300,$A87,Распис!$C$4:$C$300,"&lt;="&amp;AC$1,Распис!$D$4:$D$300,"&gt;="&amp;AC$1)&gt;0,SUMIFS(Распис!$H$4:$H$300,Распис!$B$4:$B$300,$A87,Распис!$C$4:$C$300,"&lt;="&amp;AC$1,Распис!$D$4:$D$300,"&gt;="&amp;AC$1),SUMIF(База!$B$3:$B$305,$A87,База!$H$3:$H$152))</f>
        <v>0</v>
      </c>
      <c r="AD87" s="47"/>
      <c r="AE87" s="47"/>
      <c r="AF87" s="47"/>
      <c r="AG87" s="47">
        <f t="shared" ca="1" si="10"/>
        <v>0</v>
      </c>
      <c r="AH87" s="46">
        <f ca="1">AG87-SUMIFS(Распред!$G$4:$G$300,Распред!$B$4:$B$300,"февраль",Распред!$F$4:$F$300,A87)</f>
        <v>0</v>
      </c>
      <c r="AI87" s="46">
        <f ca="1">AH87+(COUNTIF(B87:AF87,"КД")+SUMIFS(Распред!$AH$4:$AH$300,Распред!$F$4:$F$300,A87,Распред!$B$4:$B$300,"февраль"))*4</f>
        <v>0</v>
      </c>
      <c r="AJ87" s="46">
        <f t="shared" ca="1" si="11"/>
        <v>0</v>
      </c>
      <c r="AK87" s="46">
        <f t="shared" ca="1" si="12"/>
        <v>0</v>
      </c>
      <c r="AL87" s="46">
        <f>SUMIFS(Распред!$K$4:$K$300,Распред!$B$4:$B$300,"февраль",Распред!$J$4:$J$300,A87)+SUMIFS(Распред!$M$4:$M$300,Распред!$B$4:$B$300,"февраль",Распред!$L$4:$L$300,A87)+SUMIFS(Распред!$O$4:$O$300,Распред!$B$4:$B$300,"февраль",Распред!$N$4:$N$300,A87)+SUMIFS(Распред!$Q$4:$Q$300,Распред!$B$4:$B$300,"февраль",Распред!$P$4:$P$300,A87)+SUMIFS(Распред!$S$4:$S$300,Распред!$B$4:$B$300,"февраль",Распред!$R$4:$R$300,A87)+SUMIFS(Распред!$U$4:$U$300,Распред!$B$4:$B$300,"февраль",Распред!$T$4:$T$300,A87)+SUMIFS(Распред!$W$4:$W$300,Распред!$B$4:$B$300,"февраль",Распред!$V$4:$V$300,A87)+SUMIFS(Распред!$Y$4:$Y$300,Распред!$B$4:$B$300,"февраль",Распред!$X$4:$X$300,A87)+SUMIFS(Распред!$AA$4:$AA$300,Распред!$B$4:$B$300,"февраль",Распред!$Z$4:$Z$300,A87)+SUMIFS(Распред!$AC$4:$AC$300,Распред!$B$4:$B$300,"февраль",Распред!$AB$4:$AB$300,A87)</f>
        <v>0</v>
      </c>
      <c r="AM87" s="46">
        <f t="shared" ca="1" si="13"/>
        <v>0</v>
      </c>
      <c r="AN87" s="46">
        <f t="shared" ca="1" si="14"/>
        <v>0</v>
      </c>
      <c r="AO87" s="46">
        <f t="shared" ca="1" si="15"/>
        <v>0</v>
      </c>
      <c r="AP87" s="46">
        <f>январь!AP87</f>
        <v>0</v>
      </c>
      <c r="AQ87" s="46">
        <f t="shared" ca="1" si="16"/>
        <v>0</v>
      </c>
      <c r="AR87" s="47"/>
      <c r="AS87" s="47">
        <f t="shared" ca="1" si="17"/>
        <v>0</v>
      </c>
      <c r="AT87" s="47"/>
      <c r="AU87" s="47"/>
      <c r="AV87" s="47"/>
      <c r="AW87" s="47"/>
      <c r="AX87" s="47"/>
      <c r="AY87" s="47"/>
      <c r="AZ87" s="184"/>
      <c r="BA87" s="184"/>
    </row>
    <row r="88" spans="1:53" x14ac:dyDescent="0.25">
      <c r="A88" s="47">
        <f>База!B88</f>
        <v>0</v>
      </c>
      <c r="B88" s="46">
        <f ca="1">IF(COUNTIFS(Распис!$B$4:$B$300,$A88,Распис!$C$4:$C$300,"&lt;="&amp;B$1,Распис!$D$4:$D$300,"&gt;="&amp;B$1)&gt;0,SUMIFS(Распис!$I$4:$I$300,Распис!$B$4:$B$300,$A88,Распис!$C$4:$C$300,"&lt;="&amp;B$1,Распис!$D$4:$D$300,"&gt;="&amp;B$1),SUMIF(База!$B$3:$B$305,$A88,База!$I$3:$I$152))</f>
        <v>0</v>
      </c>
      <c r="C88" s="46">
        <f ca="1">IF(COUNTIFS(Распис!$B$4:$B$300,$A88,Распис!$C$4:$C$300,"&lt;="&amp;C$1,Распис!$D$4:$D$300,"&gt;="&amp;C$1)&gt;0,SUMIFS(Распис!$J$4:$J$300,Распис!$B$4:$B$300,$A88,Распис!$C$4:$C$300,"&lt;="&amp;C$1,Распис!$D$4:$D$300,"&gt;="&amp;C$1),SUMIF(База!$B$3:$B$305,$A88,База!$J$3:$J$152))</f>
        <v>0</v>
      </c>
      <c r="D88" s="46">
        <f ca="1">IF(COUNTIFS(Распис!$B$4:$B$300,$A88,Распис!$C$4:$C$300,"&lt;="&amp;D$1,Распис!$D$4:$D$300,"&gt;="&amp;D$1)&gt;0,SUMIFS(Распис!$K$4:$K$300,Распис!$B$4:$B$300,$A88,Распис!$C$4:$C$300,"&lt;="&amp;D$1,Распис!$D$4:$D$300,"&gt;="&amp;D$1),SUMIF(База!$B$3:$B$305,$A88,База!$K$3:$K$152))</f>
        <v>0</v>
      </c>
      <c r="E88" s="46" t="s">
        <v>23</v>
      </c>
      <c r="F88" s="46">
        <f ca="1">IF(COUNTIFS(Распис!$B$4:$B$300,$A88,Распис!$C$4:$C$300,"&lt;="&amp;F$1,Распис!$D$4:$D$300,"&gt;="&amp;F$1)&gt;0,SUMIFS(Распис!$F$4:$F$300,Распис!$B$4:$B$300,$A88,Распис!$C$4:$C$300,"&lt;="&amp;F$1,Распис!$D$4:$D$300,"&gt;="&amp;F$1),SUMIF(База!$B$3:$B$305,$A88,База!$F$3:$F$152))</f>
        <v>0</v>
      </c>
      <c r="G88" s="46">
        <f ca="1">IF(COUNTIFS(Распис!$B$4:$B$300,$A88,Распис!$C$4:$C$300,"&lt;="&amp;G$1,Распис!$D$4:$D$300,"&gt;="&amp;G$1)&gt;0,SUMIFS(Распис!$G$4:$G$300,Распис!$B$4:$B$300,$A88,Распис!$C$4:$C$300,"&lt;="&amp;G$1,Распис!$D$4:$D$300,"&gt;="&amp;G$1),SUMIF(База!$B$3:$B$305,$A88,База!$G$3:$G$152))</f>
        <v>0</v>
      </c>
      <c r="H88" s="46">
        <f ca="1">IF(COUNTIFS(Распис!$B$4:$B$300,$A88,Распис!$C$4:$C$300,"&lt;="&amp;H$1,Распис!$D$4:$D$300,"&gt;="&amp;H$1)&gt;0,SUMIFS(Распис!$H$4:$H$300,Распис!$B$4:$B$300,$A88,Распис!$C$4:$C$300,"&lt;="&amp;H$1,Распис!$D$4:$D$300,"&gt;="&amp;H$1),SUMIF(База!$B$3:$B$305,$A88,База!$H$3:$H$152))</f>
        <v>0</v>
      </c>
      <c r="I88" s="46">
        <f ca="1">IF(COUNTIFS(Распис!$B$4:$B$300,$A88,Распис!$C$4:$C$300,"&lt;="&amp;I$1,Распис!$D$4:$D$300,"&gt;="&amp;I$1)&gt;0,SUMIFS(Распис!$I$4:$I$300,Распис!$B$4:$B$300,$A88,Распис!$C$4:$C$300,"&lt;="&amp;I$1,Распис!$D$4:$D$300,"&gt;="&amp;I$1),SUMIF(База!$B$3:$B$305,$A88,База!$I$3:$I$152))</f>
        <v>0</v>
      </c>
      <c r="J88" s="46">
        <f ca="1">IF(COUNTIFS(Распис!$B$4:$B$300,$A88,Распис!$C$4:$C$300,"&lt;="&amp;J$1,Распис!$D$4:$D$300,"&gt;="&amp;J$1)&gt;0,SUMIFS(Распис!$J$4:$J$300,Распис!$B$4:$B$300,$A88,Распис!$C$4:$C$300,"&lt;="&amp;J$1,Распис!$D$4:$D$300,"&gt;="&amp;J$1),SUMIF(База!$B$3:$B$305,$A88,База!$J$3:$J$152))</f>
        <v>0</v>
      </c>
      <c r="K88" s="46">
        <f ca="1">IF(COUNTIFS(Распис!$B$4:$B$300,$A88,Распис!$C$4:$C$300,"&lt;="&amp;K$1,Распис!$D$4:$D$300,"&gt;="&amp;K$1)&gt;0,SUMIFS(Распис!$K$4:$K$300,Распис!$B$4:$B$300,$A88,Распис!$C$4:$C$300,"&lt;="&amp;K$1,Распис!$D$4:$D$300,"&gt;="&amp;K$1),SUMIF(База!$B$3:$B$305,$A88,База!$K$3:$K$152))</f>
        <v>0</v>
      </c>
      <c r="L88" s="46" t="s">
        <v>23</v>
      </c>
      <c r="M88" s="46">
        <f ca="1">IF(COUNTIFS(Распис!$B$4:$B$300,$A88,Распис!$C$4:$C$300,"&lt;="&amp;M$1,Распис!$D$4:$D$300,"&gt;="&amp;M$1)&gt;0,SUMIFS(Распис!$F$4:$F$300,Распис!$B$4:$B$300,$A88,Распис!$C$4:$C$300,"&lt;="&amp;M$1,Распис!$D$4:$D$300,"&gt;="&amp;M$1),SUMIF(База!$B$3:$B$305,$A88,База!$F$3:$F$152))</f>
        <v>0</v>
      </c>
      <c r="N88" s="46">
        <f ca="1">IF(COUNTIFS(Распис!$B$4:$B$300,$A88,Распис!$C$4:$C$300,"&lt;="&amp;N$1,Распис!$D$4:$D$300,"&gt;="&amp;N$1)&gt;0,SUMIFS(Распис!$G$4:$G$300,Распис!$B$4:$B$300,$A88,Распис!$C$4:$C$300,"&lt;="&amp;N$1,Распис!$D$4:$D$300,"&gt;="&amp;N$1),SUMIF(База!$B$3:$B$305,$A88,База!$G$3:$G$152))</f>
        <v>0</v>
      </c>
      <c r="O88" s="46">
        <f ca="1">IF(COUNTIFS(Распис!$B$4:$B$300,$A88,Распис!$C$4:$C$300,"&lt;="&amp;O$1,Распис!$D$4:$D$300,"&gt;="&amp;O$1)&gt;0,SUMIFS(Распис!$H$4:$H$300,Распис!$B$4:$B$300,$A88,Распис!$C$4:$C$300,"&lt;="&amp;O$1,Распис!$D$4:$D$300,"&gt;="&amp;O$1),SUMIF(База!$B$3:$B$305,$A88,База!$H$3:$H$152))</f>
        <v>0</v>
      </c>
      <c r="P88" s="46">
        <f ca="1">IF(COUNTIFS(Распис!$B$4:$B$300,$A88,Распис!$C$4:$C$300,"&lt;="&amp;P$1,Распис!$D$4:$D$300,"&gt;="&amp;P$1)&gt;0,SUMIFS(Распис!$I$4:$I$300,Распис!$B$4:$B$300,$A88,Распис!$C$4:$C$300,"&lt;="&amp;P$1,Распис!$D$4:$D$300,"&gt;="&amp;P$1),SUMIF(База!$B$3:$B$305,$A88,База!$I$3:$I$152))</f>
        <v>0</v>
      </c>
      <c r="Q88" s="46">
        <f ca="1">IF(COUNTIFS(Распис!$B$4:$B$300,$A88,Распис!$C$4:$C$300,"&lt;="&amp;Q$1,Распис!$D$4:$D$300,"&gt;="&amp;Q$1)&gt;0,SUMIFS(Распис!$J$4:$J$300,Распис!$B$4:$B$300,$A88,Распис!$C$4:$C$300,"&lt;="&amp;Q$1,Распис!$D$4:$D$300,"&gt;="&amp;Q$1),SUMIF(База!$B$3:$B$305,$A88,База!$J$3:$J$152))</f>
        <v>0</v>
      </c>
      <c r="R88" s="46">
        <f ca="1">IF(COUNTIFS(Распис!$B$4:$B$300,$A88,Распис!$C$4:$C$300,"&lt;="&amp;R$1,Распис!$D$4:$D$300,"&gt;="&amp;R$1)&gt;0,SUMIFS(Распис!$K$4:$K$300,Распис!$B$4:$B$300,$A88,Распис!$C$4:$C$300,"&lt;="&amp;R$1,Распис!$D$4:$D$300,"&gt;="&amp;R$1),SUMIF(База!$B$3:$B$305,$A88,База!$K$3:$K$152))</f>
        <v>0</v>
      </c>
      <c r="S88" s="46" t="s">
        <v>23</v>
      </c>
      <c r="T88" s="46">
        <f ca="1">IF(COUNTIFS(Распис!$B$4:$B$300,$A88,Распис!$C$4:$C$300,"&lt;="&amp;T$1,Распис!$D$4:$D$300,"&gt;="&amp;T$1)&gt;0,SUMIFS(Распис!$F$4:$F$300,Распис!$B$4:$B$300,$A88,Распис!$C$4:$C$300,"&lt;="&amp;T$1,Распис!$D$4:$D$300,"&gt;="&amp;T$1),SUMIF(База!$B$3:$B$305,$A88,База!$F$3:$F$152))</f>
        <v>0</v>
      </c>
      <c r="U88" s="46">
        <f ca="1">IF(COUNTIFS(Распис!$B$4:$B$300,$A88,Распис!$C$4:$C$300,"&lt;="&amp;U$1,Распис!$D$4:$D$300,"&gt;="&amp;U$1)&gt;0,SUMIFS(Распис!$G$4:$G$300,Распис!$B$4:$B$300,$A88,Распис!$C$4:$C$300,"&lt;="&amp;U$1,Распис!$D$4:$D$300,"&gt;="&amp;U$1),SUMIF(База!$B$3:$B$305,$A88,База!$G$3:$G$152))</f>
        <v>0</v>
      </c>
      <c r="V88" s="46">
        <f ca="1">IF(COUNTIFS(Распис!$B$4:$B$300,$A88,Распис!$C$4:$C$300,"&lt;="&amp;V$1,Распис!$D$4:$D$300,"&gt;="&amp;V$1)&gt;0,SUMIFS(Распис!$H$4:$H$300,Распис!$B$4:$B$300,$A88,Распис!$C$4:$C$300,"&lt;="&amp;V$1,Распис!$D$4:$D$300,"&gt;="&amp;V$1),SUMIF(База!$B$3:$B$305,$A88,База!$H$3:$H$152))</f>
        <v>0</v>
      </c>
      <c r="W88" s="46">
        <f ca="1">IF(COUNTIFS(Распис!$B$4:$B$300,$A88,Распис!$C$4:$C$300,"&lt;="&amp;W$1,Распис!$D$4:$D$300,"&gt;="&amp;W$1)&gt;0,SUMIFS(Распис!$I$4:$I$300,Распис!$B$4:$B$300,$A88,Распис!$C$4:$C$300,"&lt;="&amp;W$1,Распис!$D$4:$D$300,"&gt;="&amp;W$1),SUMIF(База!$B$3:$B$305,$A88,База!$I$3:$I$152))</f>
        <v>0</v>
      </c>
      <c r="X88" s="46">
        <f ca="1">IF(COUNTIFS(Распис!$B$4:$B$300,$A88,Распис!$C$4:$C$300,"&lt;="&amp;X$1,Распис!$D$4:$D$300,"&gt;="&amp;X$1)&gt;0,SUMIFS(Распис!$J$4:$J$300,Распис!$B$4:$B$300,$A88,Распис!$C$4:$C$300,"&lt;="&amp;X$1,Распис!$D$4:$D$300,"&gt;="&amp;X$1),SUMIF(База!$B$3:$B$305,$A88,База!$J$3:$J$152))</f>
        <v>0</v>
      </c>
      <c r="Y88" s="46">
        <f ca="1">IF(COUNTIFS(Распис!$B$4:$B$300,$A88,Распис!$C$4:$C$300,"&lt;="&amp;Y$1,Распис!$D$4:$D$300,"&gt;="&amp;Y$1)&gt;0,SUMIFS(Распис!$K$4:$K$300,Распис!$B$4:$B$300,$A88,Распис!$C$4:$C$300,"&lt;="&amp;Y$1,Распис!$D$4:$D$300,"&gt;="&amp;Y$1),SUMIF(База!$B$3:$B$305,$A88,База!$K$3:$K$152))</f>
        <v>0</v>
      </c>
      <c r="Z88" s="46" t="s">
        <v>23</v>
      </c>
      <c r="AA88" s="46">
        <f ca="1">IF(COUNTIFS(Распис!$B$4:$B$300,$A88,Распис!$C$4:$C$300,"&lt;="&amp;AA$1,Распис!$D$4:$D$300,"&gt;="&amp;AA$1)&gt;0,SUMIFS(Распис!$F$4:$F$300,Распис!$B$4:$B$300,$A88,Распис!$C$4:$C$300,"&lt;="&amp;AA$1,Распис!$D$4:$D$300,"&gt;="&amp;AA$1),SUMIF(База!$B$3:$B$305,$A88,База!$F$3:$F$152))</f>
        <v>0</v>
      </c>
      <c r="AB88" s="46">
        <f ca="1">IF(COUNTIFS(Распис!$B$4:$B$300,$A88,Распис!$C$4:$C$300,"&lt;="&amp;AB$1,Распис!$D$4:$D$300,"&gt;="&amp;AB$1)&gt;0,SUMIFS(Распис!$G$4:$G$300,Распис!$B$4:$B$300,$A88,Распис!$C$4:$C$300,"&lt;="&amp;AB$1,Распис!$D$4:$D$300,"&gt;="&amp;AB$1),SUMIF(База!$B$3:$B$305,$A88,База!$G$3:$G$152))</f>
        <v>0</v>
      </c>
      <c r="AC88" s="46">
        <f ca="1">IF(COUNTIFS(Распис!$B$4:$B$300,$A88,Распис!$C$4:$C$300,"&lt;="&amp;AC$1,Распис!$D$4:$D$300,"&gt;="&amp;AC$1)&gt;0,SUMIFS(Распис!$H$4:$H$300,Распис!$B$4:$B$300,$A88,Распис!$C$4:$C$300,"&lt;="&amp;AC$1,Распис!$D$4:$D$300,"&gt;="&amp;AC$1),SUMIF(База!$B$3:$B$305,$A88,База!$H$3:$H$152))</f>
        <v>0</v>
      </c>
      <c r="AD88" s="47"/>
      <c r="AE88" s="47"/>
      <c r="AF88" s="47"/>
      <c r="AG88" s="47">
        <f t="shared" ca="1" si="10"/>
        <v>0</v>
      </c>
      <c r="AH88" s="46">
        <f ca="1">AG88-SUMIFS(Распред!$G$4:$G$300,Распред!$B$4:$B$300,"февраль",Распред!$F$4:$F$300,A88)</f>
        <v>0</v>
      </c>
      <c r="AI88" s="46">
        <f ca="1">AH88+(COUNTIF(B88:AF88,"КД")+SUMIFS(Распред!$AH$4:$AH$300,Распред!$F$4:$F$300,A88,Распред!$B$4:$B$300,"февраль"))*4</f>
        <v>0</v>
      </c>
      <c r="AJ88" s="46">
        <f t="shared" ca="1" si="11"/>
        <v>0</v>
      </c>
      <c r="AK88" s="46">
        <f t="shared" ca="1" si="12"/>
        <v>0</v>
      </c>
      <c r="AL88" s="46">
        <f>SUMIFS(Распред!$K$4:$K$300,Распред!$B$4:$B$300,"февраль",Распред!$J$4:$J$300,A88)+SUMIFS(Распред!$M$4:$M$300,Распред!$B$4:$B$300,"февраль",Распред!$L$4:$L$300,A88)+SUMIFS(Распред!$O$4:$O$300,Распред!$B$4:$B$300,"февраль",Распред!$N$4:$N$300,A88)+SUMIFS(Распред!$Q$4:$Q$300,Распред!$B$4:$B$300,"февраль",Распред!$P$4:$P$300,A88)+SUMIFS(Распред!$S$4:$S$300,Распред!$B$4:$B$300,"февраль",Распред!$R$4:$R$300,A88)+SUMIFS(Распред!$U$4:$U$300,Распред!$B$4:$B$300,"февраль",Распред!$T$4:$T$300,A88)+SUMIFS(Распред!$W$4:$W$300,Распред!$B$4:$B$300,"февраль",Распред!$V$4:$V$300,A88)+SUMIFS(Распред!$Y$4:$Y$300,Распред!$B$4:$B$300,"февраль",Распред!$X$4:$X$300,A88)+SUMIFS(Распред!$AA$4:$AA$300,Распред!$B$4:$B$300,"февраль",Распред!$Z$4:$Z$300,A88)+SUMIFS(Распред!$AC$4:$AC$300,Распред!$B$4:$B$300,"февраль",Распред!$AB$4:$AB$300,A88)</f>
        <v>0</v>
      </c>
      <c r="AM88" s="46">
        <f t="shared" ca="1" si="13"/>
        <v>0</v>
      </c>
      <c r="AN88" s="46">
        <f t="shared" ca="1" si="14"/>
        <v>0</v>
      </c>
      <c r="AO88" s="46">
        <f t="shared" ca="1" si="15"/>
        <v>0</v>
      </c>
      <c r="AP88" s="46">
        <f>январь!AP88</f>
        <v>0</v>
      </c>
      <c r="AQ88" s="46">
        <f t="shared" ca="1" si="16"/>
        <v>0</v>
      </c>
      <c r="AR88" s="47"/>
      <c r="AS88" s="47">
        <f t="shared" ca="1" si="17"/>
        <v>0</v>
      </c>
      <c r="AT88" s="47"/>
      <c r="AU88" s="47"/>
      <c r="AV88" s="47"/>
      <c r="AW88" s="47"/>
      <c r="AX88" s="47"/>
      <c r="AY88" s="47"/>
      <c r="AZ88" s="184"/>
      <c r="BA88" s="184"/>
    </row>
    <row r="89" spans="1:53" x14ac:dyDescent="0.25">
      <c r="A89" s="47">
        <f>База!B89</f>
        <v>0</v>
      </c>
      <c r="B89" s="46">
        <f ca="1">IF(COUNTIFS(Распис!$B$4:$B$300,$A89,Распис!$C$4:$C$300,"&lt;="&amp;B$1,Распис!$D$4:$D$300,"&gt;="&amp;B$1)&gt;0,SUMIFS(Распис!$I$4:$I$300,Распис!$B$4:$B$300,$A89,Распис!$C$4:$C$300,"&lt;="&amp;B$1,Распис!$D$4:$D$300,"&gt;="&amp;B$1),SUMIF(База!$B$3:$B$305,$A89,База!$I$3:$I$152))</f>
        <v>0</v>
      </c>
      <c r="C89" s="46">
        <f ca="1">IF(COUNTIFS(Распис!$B$4:$B$300,$A89,Распис!$C$4:$C$300,"&lt;="&amp;C$1,Распис!$D$4:$D$300,"&gt;="&amp;C$1)&gt;0,SUMIFS(Распис!$J$4:$J$300,Распис!$B$4:$B$300,$A89,Распис!$C$4:$C$300,"&lt;="&amp;C$1,Распис!$D$4:$D$300,"&gt;="&amp;C$1),SUMIF(База!$B$3:$B$305,$A89,База!$J$3:$J$152))</f>
        <v>0</v>
      </c>
      <c r="D89" s="46">
        <f ca="1">IF(COUNTIFS(Распис!$B$4:$B$300,$A89,Распис!$C$4:$C$300,"&lt;="&amp;D$1,Распис!$D$4:$D$300,"&gt;="&amp;D$1)&gt;0,SUMIFS(Распис!$K$4:$K$300,Распис!$B$4:$B$300,$A89,Распис!$C$4:$C$300,"&lt;="&amp;D$1,Распис!$D$4:$D$300,"&gt;="&amp;D$1),SUMIF(База!$B$3:$B$305,$A89,База!$K$3:$K$152))</f>
        <v>0</v>
      </c>
      <c r="E89" s="46" t="s">
        <v>23</v>
      </c>
      <c r="F89" s="46">
        <f ca="1">IF(COUNTIFS(Распис!$B$4:$B$300,$A89,Распис!$C$4:$C$300,"&lt;="&amp;F$1,Распис!$D$4:$D$300,"&gt;="&amp;F$1)&gt;0,SUMIFS(Распис!$F$4:$F$300,Распис!$B$4:$B$300,$A89,Распис!$C$4:$C$300,"&lt;="&amp;F$1,Распис!$D$4:$D$300,"&gt;="&amp;F$1),SUMIF(База!$B$3:$B$305,$A89,База!$F$3:$F$152))</f>
        <v>0</v>
      </c>
      <c r="G89" s="46">
        <f ca="1">IF(COUNTIFS(Распис!$B$4:$B$300,$A89,Распис!$C$4:$C$300,"&lt;="&amp;G$1,Распис!$D$4:$D$300,"&gt;="&amp;G$1)&gt;0,SUMIFS(Распис!$G$4:$G$300,Распис!$B$4:$B$300,$A89,Распис!$C$4:$C$300,"&lt;="&amp;G$1,Распис!$D$4:$D$300,"&gt;="&amp;G$1),SUMIF(База!$B$3:$B$305,$A89,База!$G$3:$G$152))</f>
        <v>0</v>
      </c>
      <c r="H89" s="46">
        <f ca="1">IF(COUNTIFS(Распис!$B$4:$B$300,$A89,Распис!$C$4:$C$300,"&lt;="&amp;H$1,Распис!$D$4:$D$300,"&gt;="&amp;H$1)&gt;0,SUMIFS(Распис!$H$4:$H$300,Распис!$B$4:$B$300,$A89,Распис!$C$4:$C$300,"&lt;="&amp;H$1,Распис!$D$4:$D$300,"&gt;="&amp;H$1),SUMIF(База!$B$3:$B$305,$A89,База!$H$3:$H$152))</f>
        <v>0</v>
      </c>
      <c r="I89" s="46">
        <f ca="1">IF(COUNTIFS(Распис!$B$4:$B$300,$A89,Распис!$C$4:$C$300,"&lt;="&amp;I$1,Распис!$D$4:$D$300,"&gt;="&amp;I$1)&gt;0,SUMIFS(Распис!$I$4:$I$300,Распис!$B$4:$B$300,$A89,Распис!$C$4:$C$300,"&lt;="&amp;I$1,Распис!$D$4:$D$300,"&gt;="&amp;I$1),SUMIF(База!$B$3:$B$305,$A89,База!$I$3:$I$152))</f>
        <v>0</v>
      </c>
      <c r="J89" s="46">
        <f ca="1">IF(COUNTIFS(Распис!$B$4:$B$300,$A89,Распис!$C$4:$C$300,"&lt;="&amp;J$1,Распис!$D$4:$D$300,"&gt;="&amp;J$1)&gt;0,SUMIFS(Распис!$J$4:$J$300,Распис!$B$4:$B$300,$A89,Распис!$C$4:$C$300,"&lt;="&amp;J$1,Распис!$D$4:$D$300,"&gt;="&amp;J$1),SUMIF(База!$B$3:$B$305,$A89,База!$J$3:$J$152))</f>
        <v>0</v>
      </c>
      <c r="K89" s="46">
        <f ca="1">IF(COUNTIFS(Распис!$B$4:$B$300,$A89,Распис!$C$4:$C$300,"&lt;="&amp;K$1,Распис!$D$4:$D$300,"&gt;="&amp;K$1)&gt;0,SUMIFS(Распис!$K$4:$K$300,Распис!$B$4:$B$300,$A89,Распис!$C$4:$C$300,"&lt;="&amp;K$1,Распис!$D$4:$D$300,"&gt;="&amp;K$1),SUMIF(База!$B$3:$B$305,$A89,База!$K$3:$K$152))</f>
        <v>0</v>
      </c>
      <c r="L89" s="46" t="s">
        <v>23</v>
      </c>
      <c r="M89" s="46">
        <f ca="1">IF(COUNTIFS(Распис!$B$4:$B$300,$A89,Распис!$C$4:$C$300,"&lt;="&amp;M$1,Распис!$D$4:$D$300,"&gt;="&amp;M$1)&gt;0,SUMIFS(Распис!$F$4:$F$300,Распис!$B$4:$B$300,$A89,Распис!$C$4:$C$300,"&lt;="&amp;M$1,Распис!$D$4:$D$300,"&gt;="&amp;M$1),SUMIF(База!$B$3:$B$305,$A89,База!$F$3:$F$152))</f>
        <v>0</v>
      </c>
      <c r="N89" s="46">
        <f ca="1">IF(COUNTIFS(Распис!$B$4:$B$300,$A89,Распис!$C$4:$C$300,"&lt;="&amp;N$1,Распис!$D$4:$D$300,"&gt;="&amp;N$1)&gt;0,SUMIFS(Распис!$G$4:$G$300,Распис!$B$4:$B$300,$A89,Распис!$C$4:$C$300,"&lt;="&amp;N$1,Распис!$D$4:$D$300,"&gt;="&amp;N$1),SUMIF(База!$B$3:$B$305,$A89,База!$G$3:$G$152))</f>
        <v>0</v>
      </c>
      <c r="O89" s="46">
        <f ca="1">IF(COUNTIFS(Распис!$B$4:$B$300,$A89,Распис!$C$4:$C$300,"&lt;="&amp;O$1,Распис!$D$4:$D$300,"&gt;="&amp;O$1)&gt;0,SUMIFS(Распис!$H$4:$H$300,Распис!$B$4:$B$300,$A89,Распис!$C$4:$C$300,"&lt;="&amp;O$1,Распис!$D$4:$D$300,"&gt;="&amp;O$1),SUMIF(База!$B$3:$B$305,$A89,База!$H$3:$H$152))</f>
        <v>0</v>
      </c>
      <c r="P89" s="46">
        <f ca="1">IF(COUNTIFS(Распис!$B$4:$B$300,$A89,Распис!$C$4:$C$300,"&lt;="&amp;P$1,Распис!$D$4:$D$300,"&gt;="&amp;P$1)&gt;0,SUMIFS(Распис!$I$4:$I$300,Распис!$B$4:$B$300,$A89,Распис!$C$4:$C$300,"&lt;="&amp;P$1,Распис!$D$4:$D$300,"&gt;="&amp;P$1),SUMIF(База!$B$3:$B$305,$A89,База!$I$3:$I$152))</f>
        <v>0</v>
      </c>
      <c r="Q89" s="46">
        <f ca="1">IF(COUNTIFS(Распис!$B$4:$B$300,$A89,Распис!$C$4:$C$300,"&lt;="&amp;Q$1,Распис!$D$4:$D$300,"&gt;="&amp;Q$1)&gt;0,SUMIFS(Распис!$J$4:$J$300,Распис!$B$4:$B$300,$A89,Распис!$C$4:$C$300,"&lt;="&amp;Q$1,Распис!$D$4:$D$300,"&gt;="&amp;Q$1),SUMIF(База!$B$3:$B$305,$A89,База!$J$3:$J$152))</f>
        <v>0</v>
      </c>
      <c r="R89" s="46">
        <f ca="1">IF(COUNTIFS(Распис!$B$4:$B$300,$A89,Распис!$C$4:$C$300,"&lt;="&amp;R$1,Распис!$D$4:$D$300,"&gt;="&amp;R$1)&gt;0,SUMIFS(Распис!$K$4:$K$300,Распис!$B$4:$B$300,$A89,Распис!$C$4:$C$300,"&lt;="&amp;R$1,Распис!$D$4:$D$300,"&gt;="&amp;R$1),SUMIF(База!$B$3:$B$305,$A89,База!$K$3:$K$152))</f>
        <v>0</v>
      </c>
      <c r="S89" s="46" t="s">
        <v>23</v>
      </c>
      <c r="T89" s="46">
        <f ca="1">IF(COUNTIFS(Распис!$B$4:$B$300,$A89,Распис!$C$4:$C$300,"&lt;="&amp;T$1,Распис!$D$4:$D$300,"&gt;="&amp;T$1)&gt;0,SUMIFS(Распис!$F$4:$F$300,Распис!$B$4:$B$300,$A89,Распис!$C$4:$C$300,"&lt;="&amp;T$1,Распис!$D$4:$D$300,"&gt;="&amp;T$1),SUMIF(База!$B$3:$B$305,$A89,База!$F$3:$F$152))</f>
        <v>0</v>
      </c>
      <c r="U89" s="46">
        <f ca="1">IF(COUNTIFS(Распис!$B$4:$B$300,$A89,Распис!$C$4:$C$300,"&lt;="&amp;U$1,Распис!$D$4:$D$300,"&gt;="&amp;U$1)&gt;0,SUMIFS(Распис!$G$4:$G$300,Распис!$B$4:$B$300,$A89,Распис!$C$4:$C$300,"&lt;="&amp;U$1,Распис!$D$4:$D$300,"&gt;="&amp;U$1),SUMIF(База!$B$3:$B$305,$A89,База!$G$3:$G$152))</f>
        <v>0</v>
      </c>
      <c r="V89" s="46">
        <f ca="1">IF(COUNTIFS(Распис!$B$4:$B$300,$A89,Распис!$C$4:$C$300,"&lt;="&amp;V$1,Распис!$D$4:$D$300,"&gt;="&amp;V$1)&gt;0,SUMIFS(Распис!$H$4:$H$300,Распис!$B$4:$B$300,$A89,Распис!$C$4:$C$300,"&lt;="&amp;V$1,Распис!$D$4:$D$300,"&gt;="&amp;V$1),SUMIF(База!$B$3:$B$305,$A89,База!$H$3:$H$152))</f>
        <v>0</v>
      </c>
      <c r="W89" s="46">
        <f ca="1">IF(COUNTIFS(Распис!$B$4:$B$300,$A89,Распис!$C$4:$C$300,"&lt;="&amp;W$1,Распис!$D$4:$D$300,"&gt;="&amp;W$1)&gt;0,SUMIFS(Распис!$I$4:$I$300,Распис!$B$4:$B$300,$A89,Распис!$C$4:$C$300,"&lt;="&amp;W$1,Распис!$D$4:$D$300,"&gt;="&amp;W$1),SUMIF(База!$B$3:$B$305,$A89,База!$I$3:$I$152))</f>
        <v>0</v>
      </c>
      <c r="X89" s="46">
        <f ca="1">IF(COUNTIFS(Распис!$B$4:$B$300,$A89,Распис!$C$4:$C$300,"&lt;="&amp;X$1,Распис!$D$4:$D$300,"&gt;="&amp;X$1)&gt;0,SUMIFS(Распис!$J$4:$J$300,Распис!$B$4:$B$300,$A89,Распис!$C$4:$C$300,"&lt;="&amp;X$1,Распис!$D$4:$D$300,"&gt;="&amp;X$1),SUMIF(База!$B$3:$B$305,$A89,База!$J$3:$J$152))</f>
        <v>0</v>
      </c>
      <c r="Y89" s="46">
        <f ca="1">IF(COUNTIFS(Распис!$B$4:$B$300,$A89,Распис!$C$4:$C$300,"&lt;="&amp;Y$1,Распис!$D$4:$D$300,"&gt;="&amp;Y$1)&gt;0,SUMIFS(Распис!$K$4:$K$300,Распис!$B$4:$B$300,$A89,Распис!$C$4:$C$300,"&lt;="&amp;Y$1,Распис!$D$4:$D$300,"&gt;="&amp;Y$1),SUMIF(База!$B$3:$B$305,$A89,База!$K$3:$K$152))</f>
        <v>0</v>
      </c>
      <c r="Z89" s="46" t="s">
        <v>23</v>
      </c>
      <c r="AA89" s="46">
        <f ca="1">IF(COUNTIFS(Распис!$B$4:$B$300,$A89,Распис!$C$4:$C$300,"&lt;="&amp;AA$1,Распис!$D$4:$D$300,"&gt;="&amp;AA$1)&gt;0,SUMIFS(Распис!$F$4:$F$300,Распис!$B$4:$B$300,$A89,Распис!$C$4:$C$300,"&lt;="&amp;AA$1,Распис!$D$4:$D$300,"&gt;="&amp;AA$1),SUMIF(База!$B$3:$B$305,$A89,База!$F$3:$F$152))</f>
        <v>0</v>
      </c>
      <c r="AB89" s="46">
        <f ca="1">IF(COUNTIFS(Распис!$B$4:$B$300,$A89,Распис!$C$4:$C$300,"&lt;="&amp;AB$1,Распис!$D$4:$D$300,"&gt;="&amp;AB$1)&gt;0,SUMIFS(Распис!$G$4:$G$300,Распис!$B$4:$B$300,$A89,Распис!$C$4:$C$300,"&lt;="&amp;AB$1,Распис!$D$4:$D$300,"&gt;="&amp;AB$1),SUMIF(База!$B$3:$B$305,$A89,База!$G$3:$G$152))</f>
        <v>0</v>
      </c>
      <c r="AC89" s="46">
        <f ca="1">IF(COUNTIFS(Распис!$B$4:$B$300,$A89,Распис!$C$4:$C$300,"&lt;="&amp;AC$1,Распис!$D$4:$D$300,"&gt;="&amp;AC$1)&gt;0,SUMIFS(Распис!$H$4:$H$300,Распис!$B$4:$B$300,$A89,Распис!$C$4:$C$300,"&lt;="&amp;AC$1,Распис!$D$4:$D$300,"&gt;="&amp;AC$1),SUMIF(База!$B$3:$B$305,$A89,База!$H$3:$H$152))</f>
        <v>0</v>
      </c>
      <c r="AD89" s="47"/>
      <c r="AE89" s="47"/>
      <c r="AF89" s="47"/>
      <c r="AG89" s="47">
        <f t="shared" ca="1" si="10"/>
        <v>0</v>
      </c>
      <c r="AH89" s="46">
        <f ca="1">AG89-SUMIFS(Распред!$G$4:$G$300,Распред!$B$4:$B$300,"февраль",Распред!$F$4:$F$300,A89)</f>
        <v>0</v>
      </c>
      <c r="AI89" s="46">
        <f ca="1">AH89+(COUNTIF(B89:AF89,"КД")+SUMIFS(Распред!$AH$4:$AH$300,Распред!$F$4:$F$300,A89,Распред!$B$4:$B$300,"февраль"))*4</f>
        <v>0</v>
      </c>
      <c r="AJ89" s="46">
        <f t="shared" ca="1" si="11"/>
        <v>0</v>
      </c>
      <c r="AK89" s="46">
        <f t="shared" ca="1" si="12"/>
        <v>0</v>
      </c>
      <c r="AL89" s="46">
        <f>SUMIFS(Распред!$K$4:$K$300,Распред!$B$4:$B$300,"февраль",Распред!$J$4:$J$300,A89)+SUMIFS(Распред!$M$4:$M$300,Распред!$B$4:$B$300,"февраль",Распред!$L$4:$L$300,A89)+SUMIFS(Распред!$O$4:$O$300,Распред!$B$4:$B$300,"февраль",Распред!$N$4:$N$300,A89)+SUMIFS(Распред!$Q$4:$Q$300,Распред!$B$4:$B$300,"февраль",Распред!$P$4:$P$300,A89)+SUMIFS(Распред!$S$4:$S$300,Распред!$B$4:$B$300,"февраль",Распред!$R$4:$R$300,A89)+SUMIFS(Распред!$U$4:$U$300,Распред!$B$4:$B$300,"февраль",Распред!$T$4:$T$300,A89)+SUMIFS(Распред!$W$4:$W$300,Распред!$B$4:$B$300,"февраль",Распред!$V$4:$V$300,A89)+SUMIFS(Распред!$Y$4:$Y$300,Распред!$B$4:$B$300,"февраль",Распред!$X$4:$X$300,A89)+SUMIFS(Распред!$AA$4:$AA$300,Распред!$B$4:$B$300,"февраль",Распред!$Z$4:$Z$300,A89)+SUMIFS(Распред!$AC$4:$AC$300,Распред!$B$4:$B$300,"февраль",Распред!$AB$4:$AB$300,A89)</f>
        <v>0</v>
      </c>
      <c r="AM89" s="46">
        <f t="shared" ca="1" si="13"/>
        <v>0</v>
      </c>
      <c r="AN89" s="46">
        <f t="shared" ca="1" si="14"/>
        <v>0</v>
      </c>
      <c r="AO89" s="46">
        <f t="shared" ca="1" si="15"/>
        <v>0</v>
      </c>
      <c r="AP89" s="46">
        <f>январь!AP89</f>
        <v>0</v>
      </c>
      <c r="AQ89" s="46">
        <f t="shared" ca="1" si="16"/>
        <v>0</v>
      </c>
      <c r="AR89" s="47"/>
      <c r="AS89" s="47">
        <f t="shared" ca="1" si="17"/>
        <v>0</v>
      </c>
      <c r="AT89" s="47"/>
      <c r="AU89" s="47"/>
      <c r="AV89" s="47"/>
      <c r="AW89" s="47"/>
      <c r="AX89" s="47"/>
      <c r="AY89" s="47"/>
      <c r="AZ89" s="184"/>
      <c r="BA89" s="184"/>
    </row>
    <row r="90" spans="1:53" x14ac:dyDescent="0.25">
      <c r="A90" s="47">
        <f>База!B90</f>
        <v>0</v>
      </c>
      <c r="B90" s="46">
        <f ca="1">IF(COUNTIFS(Распис!$B$4:$B$300,$A90,Распис!$C$4:$C$300,"&lt;="&amp;B$1,Распис!$D$4:$D$300,"&gt;="&amp;B$1)&gt;0,SUMIFS(Распис!$I$4:$I$300,Распис!$B$4:$B$300,$A90,Распис!$C$4:$C$300,"&lt;="&amp;B$1,Распис!$D$4:$D$300,"&gt;="&amp;B$1),SUMIF(База!$B$3:$B$305,$A90,База!$I$3:$I$152))</f>
        <v>0</v>
      </c>
      <c r="C90" s="46">
        <f ca="1">IF(COUNTIFS(Распис!$B$4:$B$300,$A90,Распис!$C$4:$C$300,"&lt;="&amp;C$1,Распис!$D$4:$D$300,"&gt;="&amp;C$1)&gt;0,SUMIFS(Распис!$J$4:$J$300,Распис!$B$4:$B$300,$A90,Распис!$C$4:$C$300,"&lt;="&amp;C$1,Распис!$D$4:$D$300,"&gt;="&amp;C$1),SUMIF(База!$B$3:$B$305,$A90,База!$J$3:$J$152))</f>
        <v>0</v>
      </c>
      <c r="D90" s="46">
        <f ca="1">IF(COUNTIFS(Распис!$B$4:$B$300,$A90,Распис!$C$4:$C$300,"&lt;="&amp;D$1,Распис!$D$4:$D$300,"&gt;="&amp;D$1)&gt;0,SUMIFS(Распис!$K$4:$K$300,Распис!$B$4:$B$300,$A90,Распис!$C$4:$C$300,"&lt;="&amp;D$1,Распис!$D$4:$D$300,"&gt;="&amp;D$1),SUMIF(База!$B$3:$B$305,$A90,База!$K$3:$K$152))</f>
        <v>0</v>
      </c>
      <c r="E90" s="46" t="s">
        <v>23</v>
      </c>
      <c r="F90" s="46">
        <f ca="1">IF(COUNTIFS(Распис!$B$4:$B$300,$A90,Распис!$C$4:$C$300,"&lt;="&amp;F$1,Распис!$D$4:$D$300,"&gt;="&amp;F$1)&gt;0,SUMIFS(Распис!$F$4:$F$300,Распис!$B$4:$B$300,$A90,Распис!$C$4:$C$300,"&lt;="&amp;F$1,Распис!$D$4:$D$300,"&gt;="&amp;F$1),SUMIF(База!$B$3:$B$305,$A90,База!$F$3:$F$152))</f>
        <v>0</v>
      </c>
      <c r="G90" s="46">
        <f ca="1">IF(COUNTIFS(Распис!$B$4:$B$300,$A90,Распис!$C$4:$C$300,"&lt;="&amp;G$1,Распис!$D$4:$D$300,"&gt;="&amp;G$1)&gt;0,SUMIFS(Распис!$G$4:$G$300,Распис!$B$4:$B$300,$A90,Распис!$C$4:$C$300,"&lt;="&amp;G$1,Распис!$D$4:$D$300,"&gt;="&amp;G$1),SUMIF(База!$B$3:$B$305,$A90,База!$G$3:$G$152))</f>
        <v>0</v>
      </c>
      <c r="H90" s="46">
        <f ca="1">IF(COUNTIFS(Распис!$B$4:$B$300,$A90,Распис!$C$4:$C$300,"&lt;="&amp;H$1,Распис!$D$4:$D$300,"&gt;="&amp;H$1)&gt;0,SUMIFS(Распис!$H$4:$H$300,Распис!$B$4:$B$300,$A90,Распис!$C$4:$C$300,"&lt;="&amp;H$1,Распис!$D$4:$D$300,"&gt;="&amp;H$1),SUMIF(База!$B$3:$B$305,$A90,База!$H$3:$H$152))</f>
        <v>0</v>
      </c>
      <c r="I90" s="46">
        <f ca="1">IF(COUNTIFS(Распис!$B$4:$B$300,$A90,Распис!$C$4:$C$300,"&lt;="&amp;I$1,Распис!$D$4:$D$300,"&gt;="&amp;I$1)&gt;0,SUMIFS(Распис!$I$4:$I$300,Распис!$B$4:$B$300,$A90,Распис!$C$4:$C$300,"&lt;="&amp;I$1,Распис!$D$4:$D$300,"&gt;="&amp;I$1),SUMIF(База!$B$3:$B$305,$A90,База!$I$3:$I$152))</f>
        <v>0</v>
      </c>
      <c r="J90" s="46">
        <f ca="1">IF(COUNTIFS(Распис!$B$4:$B$300,$A90,Распис!$C$4:$C$300,"&lt;="&amp;J$1,Распис!$D$4:$D$300,"&gt;="&amp;J$1)&gt;0,SUMIFS(Распис!$J$4:$J$300,Распис!$B$4:$B$300,$A90,Распис!$C$4:$C$300,"&lt;="&amp;J$1,Распис!$D$4:$D$300,"&gt;="&amp;J$1),SUMIF(База!$B$3:$B$305,$A90,База!$J$3:$J$152))</f>
        <v>0</v>
      </c>
      <c r="K90" s="46">
        <f ca="1">IF(COUNTIFS(Распис!$B$4:$B$300,$A90,Распис!$C$4:$C$300,"&lt;="&amp;K$1,Распис!$D$4:$D$300,"&gt;="&amp;K$1)&gt;0,SUMIFS(Распис!$K$4:$K$300,Распис!$B$4:$B$300,$A90,Распис!$C$4:$C$300,"&lt;="&amp;K$1,Распис!$D$4:$D$300,"&gt;="&amp;K$1),SUMIF(База!$B$3:$B$305,$A90,База!$K$3:$K$152))</f>
        <v>0</v>
      </c>
      <c r="L90" s="46" t="s">
        <v>23</v>
      </c>
      <c r="M90" s="46">
        <f ca="1">IF(COUNTIFS(Распис!$B$4:$B$300,$A90,Распис!$C$4:$C$300,"&lt;="&amp;M$1,Распис!$D$4:$D$300,"&gt;="&amp;M$1)&gt;0,SUMIFS(Распис!$F$4:$F$300,Распис!$B$4:$B$300,$A90,Распис!$C$4:$C$300,"&lt;="&amp;M$1,Распис!$D$4:$D$300,"&gt;="&amp;M$1),SUMIF(База!$B$3:$B$305,$A90,База!$F$3:$F$152))</f>
        <v>0</v>
      </c>
      <c r="N90" s="46">
        <f ca="1">IF(COUNTIFS(Распис!$B$4:$B$300,$A90,Распис!$C$4:$C$300,"&lt;="&amp;N$1,Распис!$D$4:$D$300,"&gt;="&amp;N$1)&gt;0,SUMIFS(Распис!$G$4:$G$300,Распис!$B$4:$B$300,$A90,Распис!$C$4:$C$300,"&lt;="&amp;N$1,Распис!$D$4:$D$300,"&gt;="&amp;N$1),SUMIF(База!$B$3:$B$305,$A90,База!$G$3:$G$152))</f>
        <v>0</v>
      </c>
      <c r="O90" s="46">
        <f ca="1">IF(COUNTIFS(Распис!$B$4:$B$300,$A90,Распис!$C$4:$C$300,"&lt;="&amp;O$1,Распис!$D$4:$D$300,"&gt;="&amp;O$1)&gt;0,SUMIFS(Распис!$H$4:$H$300,Распис!$B$4:$B$300,$A90,Распис!$C$4:$C$300,"&lt;="&amp;O$1,Распис!$D$4:$D$300,"&gt;="&amp;O$1),SUMIF(База!$B$3:$B$305,$A90,База!$H$3:$H$152))</f>
        <v>0</v>
      </c>
      <c r="P90" s="46">
        <f ca="1">IF(COUNTIFS(Распис!$B$4:$B$300,$A90,Распис!$C$4:$C$300,"&lt;="&amp;P$1,Распис!$D$4:$D$300,"&gt;="&amp;P$1)&gt;0,SUMIFS(Распис!$I$4:$I$300,Распис!$B$4:$B$300,$A90,Распис!$C$4:$C$300,"&lt;="&amp;P$1,Распис!$D$4:$D$300,"&gt;="&amp;P$1),SUMIF(База!$B$3:$B$305,$A90,База!$I$3:$I$152))</f>
        <v>0</v>
      </c>
      <c r="Q90" s="46">
        <f ca="1">IF(COUNTIFS(Распис!$B$4:$B$300,$A90,Распис!$C$4:$C$300,"&lt;="&amp;Q$1,Распис!$D$4:$D$300,"&gt;="&amp;Q$1)&gt;0,SUMIFS(Распис!$J$4:$J$300,Распис!$B$4:$B$300,$A90,Распис!$C$4:$C$300,"&lt;="&amp;Q$1,Распис!$D$4:$D$300,"&gt;="&amp;Q$1),SUMIF(База!$B$3:$B$305,$A90,База!$J$3:$J$152))</f>
        <v>0</v>
      </c>
      <c r="R90" s="46">
        <f ca="1">IF(COUNTIFS(Распис!$B$4:$B$300,$A90,Распис!$C$4:$C$300,"&lt;="&amp;R$1,Распис!$D$4:$D$300,"&gt;="&amp;R$1)&gt;0,SUMIFS(Распис!$K$4:$K$300,Распис!$B$4:$B$300,$A90,Распис!$C$4:$C$300,"&lt;="&amp;R$1,Распис!$D$4:$D$300,"&gt;="&amp;R$1),SUMIF(База!$B$3:$B$305,$A90,База!$K$3:$K$152))</f>
        <v>0</v>
      </c>
      <c r="S90" s="46" t="s">
        <v>23</v>
      </c>
      <c r="T90" s="46">
        <f ca="1">IF(COUNTIFS(Распис!$B$4:$B$300,$A90,Распис!$C$4:$C$300,"&lt;="&amp;T$1,Распис!$D$4:$D$300,"&gt;="&amp;T$1)&gt;0,SUMIFS(Распис!$F$4:$F$300,Распис!$B$4:$B$300,$A90,Распис!$C$4:$C$300,"&lt;="&amp;T$1,Распис!$D$4:$D$300,"&gt;="&amp;T$1),SUMIF(База!$B$3:$B$305,$A90,База!$F$3:$F$152))</f>
        <v>0</v>
      </c>
      <c r="U90" s="46">
        <f ca="1">IF(COUNTIFS(Распис!$B$4:$B$300,$A90,Распис!$C$4:$C$300,"&lt;="&amp;U$1,Распис!$D$4:$D$300,"&gt;="&amp;U$1)&gt;0,SUMIFS(Распис!$G$4:$G$300,Распис!$B$4:$B$300,$A90,Распис!$C$4:$C$300,"&lt;="&amp;U$1,Распис!$D$4:$D$300,"&gt;="&amp;U$1),SUMIF(База!$B$3:$B$305,$A90,База!$G$3:$G$152))</f>
        <v>0</v>
      </c>
      <c r="V90" s="46">
        <f ca="1">IF(COUNTIFS(Распис!$B$4:$B$300,$A90,Распис!$C$4:$C$300,"&lt;="&amp;V$1,Распис!$D$4:$D$300,"&gt;="&amp;V$1)&gt;0,SUMIFS(Распис!$H$4:$H$300,Распис!$B$4:$B$300,$A90,Распис!$C$4:$C$300,"&lt;="&amp;V$1,Распис!$D$4:$D$300,"&gt;="&amp;V$1),SUMIF(База!$B$3:$B$305,$A90,База!$H$3:$H$152))</f>
        <v>0</v>
      </c>
      <c r="W90" s="46">
        <f ca="1">IF(COUNTIFS(Распис!$B$4:$B$300,$A90,Распис!$C$4:$C$300,"&lt;="&amp;W$1,Распис!$D$4:$D$300,"&gt;="&amp;W$1)&gt;0,SUMIFS(Распис!$I$4:$I$300,Распис!$B$4:$B$300,$A90,Распис!$C$4:$C$300,"&lt;="&amp;W$1,Распис!$D$4:$D$300,"&gt;="&amp;W$1),SUMIF(База!$B$3:$B$305,$A90,База!$I$3:$I$152))</f>
        <v>0</v>
      </c>
      <c r="X90" s="46">
        <f ca="1">IF(COUNTIFS(Распис!$B$4:$B$300,$A90,Распис!$C$4:$C$300,"&lt;="&amp;X$1,Распис!$D$4:$D$300,"&gt;="&amp;X$1)&gt;0,SUMIFS(Распис!$J$4:$J$300,Распис!$B$4:$B$300,$A90,Распис!$C$4:$C$300,"&lt;="&amp;X$1,Распис!$D$4:$D$300,"&gt;="&amp;X$1),SUMIF(База!$B$3:$B$305,$A90,База!$J$3:$J$152))</f>
        <v>0</v>
      </c>
      <c r="Y90" s="46">
        <f ca="1">IF(COUNTIFS(Распис!$B$4:$B$300,$A90,Распис!$C$4:$C$300,"&lt;="&amp;Y$1,Распис!$D$4:$D$300,"&gt;="&amp;Y$1)&gt;0,SUMIFS(Распис!$K$4:$K$300,Распис!$B$4:$B$300,$A90,Распис!$C$4:$C$300,"&lt;="&amp;Y$1,Распис!$D$4:$D$300,"&gt;="&amp;Y$1),SUMIF(База!$B$3:$B$305,$A90,База!$K$3:$K$152))</f>
        <v>0</v>
      </c>
      <c r="Z90" s="46" t="s">
        <v>23</v>
      </c>
      <c r="AA90" s="46">
        <f ca="1">IF(COUNTIFS(Распис!$B$4:$B$300,$A90,Распис!$C$4:$C$300,"&lt;="&amp;AA$1,Распис!$D$4:$D$300,"&gt;="&amp;AA$1)&gt;0,SUMIFS(Распис!$F$4:$F$300,Распис!$B$4:$B$300,$A90,Распис!$C$4:$C$300,"&lt;="&amp;AA$1,Распис!$D$4:$D$300,"&gt;="&amp;AA$1),SUMIF(База!$B$3:$B$305,$A90,База!$F$3:$F$152))</f>
        <v>0</v>
      </c>
      <c r="AB90" s="46">
        <f ca="1">IF(COUNTIFS(Распис!$B$4:$B$300,$A90,Распис!$C$4:$C$300,"&lt;="&amp;AB$1,Распис!$D$4:$D$300,"&gt;="&amp;AB$1)&gt;0,SUMIFS(Распис!$G$4:$G$300,Распис!$B$4:$B$300,$A90,Распис!$C$4:$C$300,"&lt;="&amp;AB$1,Распис!$D$4:$D$300,"&gt;="&amp;AB$1),SUMIF(База!$B$3:$B$305,$A90,База!$G$3:$G$152))</f>
        <v>0</v>
      </c>
      <c r="AC90" s="46">
        <f ca="1">IF(COUNTIFS(Распис!$B$4:$B$300,$A90,Распис!$C$4:$C$300,"&lt;="&amp;AC$1,Распис!$D$4:$D$300,"&gt;="&amp;AC$1)&gt;0,SUMIFS(Распис!$H$4:$H$300,Распис!$B$4:$B$300,$A90,Распис!$C$4:$C$300,"&lt;="&amp;AC$1,Распис!$D$4:$D$300,"&gt;="&amp;AC$1),SUMIF(База!$B$3:$B$305,$A90,База!$H$3:$H$152))</f>
        <v>0</v>
      </c>
      <c r="AD90" s="47"/>
      <c r="AE90" s="47"/>
      <c r="AF90" s="47"/>
      <c r="AG90" s="47">
        <f t="shared" ca="1" si="10"/>
        <v>0</v>
      </c>
      <c r="AH90" s="46">
        <f ca="1">AG90-SUMIFS(Распред!$G$4:$G$300,Распред!$B$4:$B$300,"февраль",Распред!$F$4:$F$300,A90)</f>
        <v>0</v>
      </c>
      <c r="AI90" s="46">
        <f ca="1">AH90+(COUNTIF(B90:AF90,"КД")+SUMIFS(Распред!$AH$4:$AH$300,Распред!$F$4:$F$300,A90,Распред!$B$4:$B$300,"февраль"))*4</f>
        <v>0</v>
      </c>
      <c r="AJ90" s="46">
        <f t="shared" ca="1" si="11"/>
        <v>0</v>
      </c>
      <c r="AK90" s="46">
        <f t="shared" ca="1" si="12"/>
        <v>0</v>
      </c>
      <c r="AL90" s="46">
        <f>SUMIFS(Распред!$K$4:$K$300,Распред!$B$4:$B$300,"февраль",Распред!$J$4:$J$300,A90)+SUMIFS(Распред!$M$4:$M$300,Распред!$B$4:$B$300,"февраль",Распред!$L$4:$L$300,A90)+SUMIFS(Распред!$O$4:$O$300,Распред!$B$4:$B$300,"февраль",Распред!$N$4:$N$300,A90)+SUMIFS(Распред!$Q$4:$Q$300,Распред!$B$4:$B$300,"февраль",Распред!$P$4:$P$300,A90)+SUMIFS(Распред!$S$4:$S$300,Распред!$B$4:$B$300,"февраль",Распред!$R$4:$R$300,A90)+SUMIFS(Распред!$U$4:$U$300,Распред!$B$4:$B$300,"февраль",Распред!$T$4:$T$300,A90)+SUMIFS(Распред!$W$4:$W$300,Распред!$B$4:$B$300,"февраль",Распред!$V$4:$V$300,A90)+SUMIFS(Распред!$Y$4:$Y$300,Распред!$B$4:$B$300,"февраль",Распред!$X$4:$X$300,A90)+SUMIFS(Распред!$AA$4:$AA$300,Распред!$B$4:$B$300,"февраль",Распред!$Z$4:$Z$300,A90)+SUMIFS(Распред!$AC$4:$AC$300,Распред!$B$4:$B$300,"февраль",Распред!$AB$4:$AB$300,A90)</f>
        <v>0</v>
      </c>
      <c r="AM90" s="46">
        <f t="shared" ca="1" si="13"/>
        <v>0</v>
      </c>
      <c r="AN90" s="46">
        <f t="shared" ca="1" si="14"/>
        <v>0</v>
      </c>
      <c r="AO90" s="46">
        <f t="shared" ca="1" si="15"/>
        <v>0</v>
      </c>
      <c r="AP90" s="46">
        <f>январь!AP90</f>
        <v>0</v>
      </c>
      <c r="AQ90" s="46">
        <f t="shared" ca="1" si="16"/>
        <v>0</v>
      </c>
      <c r="AR90" s="47"/>
      <c r="AS90" s="47">
        <f t="shared" ca="1" si="17"/>
        <v>0</v>
      </c>
      <c r="AT90" s="47"/>
      <c r="AU90" s="47"/>
      <c r="AV90" s="47"/>
      <c r="AW90" s="47"/>
      <c r="AX90" s="47"/>
      <c r="AY90" s="47"/>
      <c r="AZ90" s="184"/>
      <c r="BA90" s="184"/>
    </row>
    <row r="91" spans="1:53" x14ac:dyDescent="0.25">
      <c r="A91" s="47">
        <f>База!B91</f>
        <v>0</v>
      </c>
      <c r="B91" s="46">
        <f ca="1">IF(COUNTIFS(Распис!$B$4:$B$300,$A91,Распис!$C$4:$C$300,"&lt;="&amp;B$1,Распис!$D$4:$D$300,"&gt;="&amp;B$1)&gt;0,SUMIFS(Распис!$I$4:$I$300,Распис!$B$4:$B$300,$A91,Распис!$C$4:$C$300,"&lt;="&amp;B$1,Распис!$D$4:$D$300,"&gt;="&amp;B$1),SUMIF(База!$B$3:$B$305,$A91,База!$I$3:$I$152))</f>
        <v>0</v>
      </c>
      <c r="C91" s="46">
        <f ca="1">IF(COUNTIFS(Распис!$B$4:$B$300,$A91,Распис!$C$4:$C$300,"&lt;="&amp;C$1,Распис!$D$4:$D$300,"&gt;="&amp;C$1)&gt;0,SUMIFS(Распис!$J$4:$J$300,Распис!$B$4:$B$300,$A91,Распис!$C$4:$C$300,"&lt;="&amp;C$1,Распис!$D$4:$D$300,"&gt;="&amp;C$1),SUMIF(База!$B$3:$B$305,$A91,База!$J$3:$J$152))</f>
        <v>0</v>
      </c>
      <c r="D91" s="46">
        <f ca="1">IF(COUNTIFS(Распис!$B$4:$B$300,$A91,Распис!$C$4:$C$300,"&lt;="&amp;D$1,Распис!$D$4:$D$300,"&gt;="&amp;D$1)&gt;0,SUMIFS(Распис!$K$4:$K$300,Распис!$B$4:$B$300,$A91,Распис!$C$4:$C$300,"&lt;="&amp;D$1,Распис!$D$4:$D$300,"&gt;="&amp;D$1),SUMIF(База!$B$3:$B$305,$A91,База!$K$3:$K$152))</f>
        <v>0</v>
      </c>
      <c r="E91" s="46" t="s">
        <v>23</v>
      </c>
      <c r="F91" s="46">
        <f ca="1">IF(COUNTIFS(Распис!$B$4:$B$300,$A91,Распис!$C$4:$C$300,"&lt;="&amp;F$1,Распис!$D$4:$D$300,"&gt;="&amp;F$1)&gt;0,SUMIFS(Распис!$F$4:$F$300,Распис!$B$4:$B$300,$A91,Распис!$C$4:$C$300,"&lt;="&amp;F$1,Распис!$D$4:$D$300,"&gt;="&amp;F$1),SUMIF(База!$B$3:$B$305,$A91,База!$F$3:$F$152))</f>
        <v>0</v>
      </c>
      <c r="G91" s="46">
        <f ca="1">IF(COUNTIFS(Распис!$B$4:$B$300,$A91,Распис!$C$4:$C$300,"&lt;="&amp;G$1,Распис!$D$4:$D$300,"&gt;="&amp;G$1)&gt;0,SUMIFS(Распис!$G$4:$G$300,Распис!$B$4:$B$300,$A91,Распис!$C$4:$C$300,"&lt;="&amp;G$1,Распис!$D$4:$D$300,"&gt;="&amp;G$1),SUMIF(База!$B$3:$B$305,$A91,База!$G$3:$G$152))</f>
        <v>0</v>
      </c>
      <c r="H91" s="46">
        <f ca="1">IF(COUNTIFS(Распис!$B$4:$B$300,$A91,Распис!$C$4:$C$300,"&lt;="&amp;H$1,Распис!$D$4:$D$300,"&gt;="&amp;H$1)&gt;0,SUMIFS(Распис!$H$4:$H$300,Распис!$B$4:$B$300,$A91,Распис!$C$4:$C$300,"&lt;="&amp;H$1,Распис!$D$4:$D$300,"&gt;="&amp;H$1),SUMIF(База!$B$3:$B$305,$A91,База!$H$3:$H$152))</f>
        <v>0</v>
      </c>
      <c r="I91" s="46">
        <f ca="1">IF(COUNTIFS(Распис!$B$4:$B$300,$A91,Распис!$C$4:$C$300,"&lt;="&amp;I$1,Распис!$D$4:$D$300,"&gt;="&amp;I$1)&gt;0,SUMIFS(Распис!$I$4:$I$300,Распис!$B$4:$B$300,$A91,Распис!$C$4:$C$300,"&lt;="&amp;I$1,Распис!$D$4:$D$300,"&gt;="&amp;I$1),SUMIF(База!$B$3:$B$305,$A91,База!$I$3:$I$152))</f>
        <v>0</v>
      </c>
      <c r="J91" s="46">
        <f ca="1">IF(COUNTIFS(Распис!$B$4:$B$300,$A91,Распис!$C$4:$C$300,"&lt;="&amp;J$1,Распис!$D$4:$D$300,"&gt;="&amp;J$1)&gt;0,SUMIFS(Распис!$J$4:$J$300,Распис!$B$4:$B$300,$A91,Распис!$C$4:$C$300,"&lt;="&amp;J$1,Распис!$D$4:$D$300,"&gt;="&amp;J$1),SUMIF(База!$B$3:$B$305,$A91,База!$J$3:$J$152))</f>
        <v>0</v>
      </c>
      <c r="K91" s="46">
        <f ca="1">IF(COUNTIFS(Распис!$B$4:$B$300,$A91,Распис!$C$4:$C$300,"&lt;="&amp;K$1,Распис!$D$4:$D$300,"&gt;="&amp;K$1)&gt;0,SUMIFS(Распис!$K$4:$K$300,Распис!$B$4:$B$300,$A91,Распис!$C$4:$C$300,"&lt;="&amp;K$1,Распис!$D$4:$D$300,"&gt;="&amp;K$1),SUMIF(База!$B$3:$B$305,$A91,База!$K$3:$K$152))</f>
        <v>0</v>
      </c>
      <c r="L91" s="46" t="s">
        <v>23</v>
      </c>
      <c r="M91" s="46">
        <f ca="1">IF(COUNTIFS(Распис!$B$4:$B$300,$A91,Распис!$C$4:$C$300,"&lt;="&amp;M$1,Распис!$D$4:$D$300,"&gt;="&amp;M$1)&gt;0,SUMIFS(Распис!$F$4:$F$300,Распис!$B$4:$B$300,$A91,Распис!$C$4:$C$300,"&lt;="&amp;M$1,Распис!$D$4:$D$300,"&gt;="&amp;M$1),SUMIF(База!$B$3:$B$305,$A91,База!$F$3:$F$152))</f>
        <v>0</v>
      </c>
      <c r="N91" s="46">
        <f ca="1">IF(COUNTIFS(Распис!$B$4:$B$300,$A91,Распис!$C$4:$C$300,"&lt;="&amp;N$1,Распис!$D$4:$D$300,"&gt;="&amp;N$1)&gt;0,SUMIFS(Распис!$G$4:$G$300,Распис!$B$4:$B$300,$A91,Распис!$C$4:$C$300,"&lt;="&amp;N$1,Распис!$D$4:$D$300,"&gt;="&amp;N$1),SUMIF(База!$B$3:$B$305,$A91,База!$G$3:$G$152))</f>
        <v>0</v>
      </c>
      <c r="O91" s="46">
        <f ca="1">IF(COUNTIFS(Распис!$B$4:$B$300,$A91,Распис!$C$4:$C$300,"&lt;="&amp;O$1,Распис!$D$4:$D$300,"&gt;="&amp;O$1)&gt;0,SUMIFS(Распис!$H$4:$H$300,Распис!$B$4:$B$300,$A91,Распис!$C$4:$C$300,"&lt;="&amp;O$1,Распис!$D$4:$D$300,"&gt;="&amp;O$1),SUMIF(База!$B$3:$B$305,$A91,База!$H$3:$H$152))</f>
        <v>0</v>
      </c>
      <c r="P91" s="46">
        <f ca="1">IF(COUNTIFS(Распис!$B$4:$B$300,$A91,Распис!$C$4:$C$300,"&lt;="&amp;P$1,Распис!$D$4:$D$300,"&gt;="&amp;P$1)&gt;0,SUMIFS(Распис!$I$4:$I$300,Распис!$B$4:$B$300,$A91,Распис!$C$4:$C$300,"&lt;="&amp;P$1,Распис!$D$4:$D$300,"&gt;="&amp;P$1),SUMIF(База!$B$3:$B$305,$A91,База!$I$3:$I$152))</f>
        <v>0</v>
      </c>
      <c r="Q91" s="46">
        <f ca="1">IF(COUNTIFS(Распис!$B$4:$B$300,$A91,Распис!$C$4:$C$300,"&lt;="&amp;Q$1,Распис!$D$4:$D$300,"&gt;="&amp;Q$1)&gt;0,SUMIFS(Распис!$J$4:$J$300,Распис!$B$4:$B$300,$A91,Распис!$C$4:$C$300,"&lt;="&amp;Q$1,Распис!$D$4:$D$300,"&gt;="&amp;Q$1),SUMIF(База!$B$3:$B$305,$A91,База!$J$3:$J$152))</f>
        <v>0</v>
      </c>
      <c r="R91" s="46">
        <f ca="1">IF(COUNTIFS(Распис!$B$4:$B$300,$A91,Распис!$C$4:$C$300,"&lt;="&amp;R$1,Распис!$D$4:$D$300,"&gt;="&amp;R$1)&gt;0,SUMIFS(Распис!$K$4:$K$300,Распис!$B$4:$B$300,$A91,Распис!$C$4:$C$300,"&lt;="&amp;R$1,Распис!$D$4:$D$300,"&gt;="&amp;R$1),SUMIF(База!$B$3:$B$305,$A91,База!$K$3:$K$152))</f>
        <v>0</v>
      </c>
      <c r="S91" s="46" t="s">
        <v>23</v>
      </c>
      <c r="T91" s="46">
        <f ca="1">IF(COUNTIFS(Распис!$B$4:$B$300,$A91,Распис!$C$4:$C$300,"&lt;="&amp;T$1,Распис!$D$4:$D$300,"&gt;="&amp;T$1)&gt;0,SUMIFS(Распис!$F$4:$F$300,Распис!$B$4:$B$300,$A91,Распис!$C$4:$C$300,"&lt;="&amp;T$1,Распис!$D$4:$D$300,"&gt;="&amp;T$1),SUMIF(База!$B$3:$B$305,$A91,База!$F$3:$F$152))</f>
        <v>0</v>
      </c>
      <c r="U91" s="46">
        <f ca="1">IF(COUNTIFS(Распис!$B$4:$B$300,$A91,Распис!$C$4:$C$300,"&lt;="&amp;U$1,Распис!$D$4:$D$300,"&gt;="&amp;U$1)&gt;0,SUMIFS(Распис!$G$4:$G$300,Распис!$B$4:$B$300,$A91,Распис!$C$4:$C$300,"&lt;="&amp;U$1,Распис!$D$4:$D$300,"&gt;="&amp;U$1),SUMIF(База!$B$3:$B$305,$A91,База!$G$3:$G$152))</f>
        <v>0</v>
      </c>
      <c r="V91" s="46">
        <f ca="1">IF(COUNTIFS(Распис!$B$4:$B$300,$A91,Распис!$C$4:$C$300,"&lt;="&amp;V$1,Распис!$D$4:$D$300,"&gt;="&amp;V$1)&gt;0,SUMIFS(Распис!$H$4:$H$300,Распис!$B$4:$B$300,$A91,Распис!$C$4:$C$300,"&lt;="&amp;V$1,Распис!$D$4:$D$300,"&gt;="&amp;V$1),SUMIF(База!$B$3:$B$305,$A91,База!$H$3:$H$152))</f>
        <v>0</v>
      </c>
      <c r="W91" s="46">
        <f ca="1">IF(COUNTIFS(Распис!$B$4:$B$300,$A91,Распис!$C$4:$C$300,"&lt;="&amp;W$1,Распис!$D$4:$D$300,"&gt;="&amp;W$1)&gt;0,SUMIFS(Распис!$I$4:$I$300,Распис!$B$4:$B$300,$A91,Распис!$C$4:$C$300,"&lt;="&amp;W$1,Распис!$D$4:$D$300,"&gt;="&amp;W$1),SUMIF(База!$B$3:$B$305,$A91,База!$I$3:$I$152))</f>
        <v>0</v>
      </c>
      <c r="X91" s="46">
        <f ca="1">IF(COUNTIFS(Распис!$B$4:$B$300,$A91,Распис!$C$4:$C$300,"&lt;="&amp;X$1,Распис!$D$4:$D$300,"&gt;="&amp;X$1)&gt;0,SUMIFS(Распис!$J$4:$J$300,Распис!$B$4:$B$300,$A91,Распис!$C$4:$C$300,"&lt;="&amp;X$1,Распис!$D$4:$D$300,"&gt;="&amp;X$1),SUMIF(База!$B$3:$B$305,$A91,База!$J$3:$J$152))</f>
        <v>0</v>
      </c>
      <c r="Y91" s="46">
        <f ca="1">IF(COUNTIFS(Распис!$B$4:$B$300,$A91,Распис!$C$4:$C$300,"&lt;="&amp;Y$1,Распис!$D$4:$D$300,"&gt;="&amp;Y$1)&gt;0,SUMIFS(Распис!$K$4:$K$300,Распис!$B$4:$B$300,$A91,Распис!$C$4:$C$300,"&lt;="&amp;Y$1,Распис!$D$4:$D$300,"&gt;="&amp;Y$1),SUMIF(База!$B$3:$B$305,$A91,База!$K$3:$K$152))</f>
        <v>0</v>
      </c>
      <c r="Z91" s="46" t="s">
        <v>23</v>
      </c>
      <c r="AA91" s="46">
        <f ca="1">IF(COUNTIFS(Распис!$B$4:$B$300,$A91,Распис!$C$4:$C$300,"&lt;="&amp;AA$1,Распис!$D$4:$D$300,"&gt;="&amp;AA$1)&gt;0,SUMIFS(Распис!$F$4:$F$300,Распис!$B$4:$B$300,$A91,Распис!$C$4:$C$300,"&lt;="&amp;AA$1,Распис!$D$4:$D$300,"&gt;="&amp;AA$1),SUMIF(База!$B$3:$B$305,$A91,База!$F$3:$F$152))</f>
        <v>0</v>
      </c>
      <c r="AB91" s="46">
        <f ca="1">IF(COUNTIFS(Распис!$B$4:$B$300,$A91,Распис!$C$4:$C$300,"&lt;="&amp;AB$1,Распис!$D$4:$D$300,"&gt;="&amp;AB$1)&gt;0,SUMIFS(Распис!$G$4:$G$300,Распис!$B$4:$B$300,$A91,Распис!$C$4:$C$300,"&lt;="&amp;AB$1,Распис!$D$4:$D$300,"&gt;="&amp;AB$1),SUMIF(База!$B$3:$B$305,$A91,База!$G$3:$G$152))</f>
        <v>0</v>
      </c>
      <c r="AC91" s="46">
        <f ca="1">IF(COUNTIFS(Распис!$B$4:$B$300,$A91,Распис!$C$4:$C$300,"&lt;="&amp;AC$1,Распис!$D$4:$D$300,"&gt;="&amp;AC$1)&gt;0,SUMIFS(Распис!$H$4:$H$300,Распис!$B$4:$B$300,$A91,Распис!$C$4:$C$300,"&lt;="&amp;AC$1,Распис!$D$4:$D$300,"&gt;="&amp;AC$1),SUMIF(База!$B$3:$B$305,$A91,База!$H$3:$H$152))</f>
        <v>0</v>
      </c>
      <c r="AD91" s="47"/>
      <c r="AE91" s="47"/>
      <c r="AF91" s="47"/>
      <c r="AG91" s="47">
        <f t="shared" ca="1" si="10"/>
        <v>0</v>
      </c>
      <c r="AH91" s="46">
        <f ca="1">AG91-SUMIFS(Распред!$G$4:$G$300,Распред!$B$4:$B$300,"февраль",Распред!$F$4:$F$300,A91)</f>
        <v>0</v>
      </c>
      <c r="AI91" s="46">
        <f ca="1">AH91+(COUNTIF(B91:AF91,"КД")+SUMIFS(Распред!$AH$4:$AH$300,Распред!$F$4:$F$300,A91,Распред!$B$4:$B$300,"февраль"))*4</f>
        <v>0</v>
      </c>
      <c r="AJ91" s="46">
        <f t="shared" ca="1" si="11"/>
        <v>0</v>
      </c>
      <c r="AK91" s="46">
        <f t="shared" ca="1" si="12"/>
        <v>0</v>
      </c>
      <c r="AL91" s="46">
        <f>SUMIFS(Распред!$K$4:$K$300,Распред!$B$4:$B$300,"февраль",Распред!$J$4:$J$300,A91)+SUMIFS(Распред!$M$4:$M$300,Распред!$B$4:$B$300,"февраль",Распред!$L$4:$L$300,A91)+SUMIFS(Распред!$O$4:$O$300,Распред!$B$4:$B$300,"февраль",Распред!$N$4:$N$300,A91)+SUMIFS(Распред!$Q$4:$Q$300,Распред!$B$4:$B$300,"февраль",Распред!$P$4:$P$300,A91)+SUMIFS(Распред!$S$4:$S$300,Распред!$B$4:$B$300,"февраль",Распред!$R$4:$R$300,A91)+SUMIFS(Распред!$U$4:$U$300,Распред!$B$4:$B$300,"февраль",Распред!$T$4:$T$300,A91)+SUMIFS(Распред!$W$4:$W$300,Распред!$B$4:$B$300,"февраль",Распред!$V$4:$V$300,A91)+SUMIFS(Распред!$Y$4:$Y$300,Распред!$B$4:$B$300,"февраль",Распред!$X$4:$X$300,A91)+SUMIFS(Распред!$AA$4:$AA$300,Распред!$B$4:$B$300,"февраль",Распред!$Z$4:$Z$300,A91)+SUMIFS(Распред!$AC$4:$AC$300,Распред!$B$4:$B$300,"февраль",Распред!$AB$4:$AB$300,A91)</f>
        <v>0</v>
      </c>
      <c r="AM91" s="46">
        <f t="shared" ca="1" si="13"/>
        <v>0</v>
      </c>
      <c r="AN91" s="46">
        <f t="shared" ca="1" si="14"/>
        <v>0</v>
      </c>
      <c r="AO91" s="46">
        <f t="shared" ca="1" si="15"/>
        <v>0</v>
      </c>
      <c r="AP91" s="46">
        <f>январь!AP91</f>
        <v>0</v>
      </c>
      <c r="AQ91" s="46">
        <f t="shared" ca="1" si="16"/>
        <v>0</v>
      </c>
      <c r="AR91" s="47"/>
      <c r="AS91" s="47">
        <f t="shared" ca="1" si="17"/>
        <v>0</v>
      </c>
      <c r="AT91" s="47"/>
      <c r="AU91" s="47"/>
      <c r="AV91" s="47"/>
      <c r="AW91" s="47"/>
      <c r="AX91" s="47"/>
      <c r="AY91" s="47"/>
      <c r="AZ91" s="184"/>
      <c r="BA91" s="184"/>
    </row>
    <row r="92" spans="1:53" x14ac:dyDescent="0.25">
      <c r="A92" s="47">
        <f>База!B92</f>
        <v>0</v>
      </c>
      <c r="B92" s="46">
        <f ca="1">IF(COUNTIFS(Распис!$B$4:$B$300,$A92,Распис!$C$4:$C$300,"&lt;="&amp;B$1,Распис!$D$4:$D$300,"&gt;="&amp;B$1)&gt;0,SUMIFS(Распис!$I$4:$I$300,Распис!$B$4:$B$300,$A92,Распис!$C$4:$C$300,"&lt;="&amp;B$1,Распис!$D$4:$D$300,"&gt;="&amp;B$1),SUMIF(База!$B$3:$B$305,$A92,База!$I$3:$I$152))</f>
        <v>0</v>
      </c>
      <c r="C92" s="46">
        <f ca="1">IF(COUNTIFS(Распис!$B$4:$B$300,$A92,Распис!$C$4:$C$300,"&lt;="&amp;C$1,Распис!$D$4:$D$300,"&gt;="&amp;C$1)&gt;0,SUMIFS(Распис!$J$4:$J$300,Распис!$B$4:$B$300,$A92,Распис!$C$4:$C$300,"&lt;="&amp;C$1,Распис!$D$4:$D$300,"&gt;="&amp;C$1),SUMIF(База!$B$3:$B$305,$A92,База!$J$3:$J$152))</f>
        <v>0</v>
      </c>
      <c r="D92" s="46">
        <f ca="1">IF(COUNTIFS(Распис!$B$4:$B$300,$A92,Распис!$C$4:$C$300,"&lt;="&amp;D$1,Распис!$D$4:$D$300,"&gt;="&amp;D$1)&gt;0,SUMIFS(Распис!$K$4:$K$300,Распис!$B$4:$B$300,$A92,Распис!$C$4:$C$300,"&lt;="&amp;D$1,Распис!$D$4:$D$300,"&gt;="&amp;D$1),SUMIF(База!$B$3:$B$305,$A92,База!$K$3:$K$152))</f>
        <v>0</v>
      </c>
      <c r="E92" s="46" t="s">
        <v>23</v>
      </c>
      <c r="F92" s="46">
        <f ca="1">IF(COUNTIFS(Распис!$B$4:$B$300,$A92,Распис!$C$4:$C$300,"&lt;="&amp;F$1,Распис!$D$4:$D$300,"&gt;="&amp;F$1)&gt;0,SUMIFS(Распис!$F$4:$F$300,Распис!$B$4:$B$300,$A92,Распис!$C$4:$C$300,"&lt;="&amp;F$1,Распис!$D$4:$D$300,"&gt;="&amp;F$1),SUMIF(База!$B$3:$B$305,$A92,База!$F$3:$F$152))</f>
        <v>0</v>
      </c>
      <c r="G92" s="46">
        <f ca="1">IF(COUNTIFS(Распис!$B$4:$B$300,$A92,Распис!$C$4:$C$300,"&lt;="&amp;G$1,Распис!$D$4:$D$300,"&gt;="&amp;G$1)&gt;0,SUMIFS(Распис!$G$4:$G$300,Распис!$B$4:$B$300,$A92,Распис!$C$4:$C$300,"&lt;="&amp;G$1,Распис!$D$4:$D$300,"&gt;="&amp;G$1),SUMIF(База!$B$3:$B$305,$A92,База!$G$3:$G$152))</f>
        <v>0</v>
      </c>
      <c r="H92" s="46">
        <f ca="1">IF(COUNTIFS(Распис!$B$4:$B$300,$A92,Распис!$C$4:$C$300,"&lt;="&amp;H$1,Распис!$D$4:$D$300,"&gt;="&amp;H$1)&gt;0,SUMIFS(Распис!$H$4:$H$300,Распис!$B$4:$B$300,$A92,Распис!$C$4:$C$300,"&lt;="&amp;H$1,Распис!$D$4:$D$300,"&gt;="&amp;H$1),SUMIF(База!$B$3:$B$305,$A92,База!$H$3:$H$152))</f>
        <v>0</v>
      </c>
      <c r="I92" s="46">
        <f ca="1">IF(COUNTIFS(Распис!$B$4:$B$300,$A92,Распис!$C$4:$C$300,"&lt;="&amp;I$1,Распис!$D$4:$D$300,"&gt;="&amp;I$1)&gt;0,SUMIFS(Распис!$I$4:$I$300,Распис!$B$4:$B$300,$A92,Распис!$C$4:$C$300,"&lt;="&amp;I$1,Распис!$D$4:$D$300,"&gt;="&amp;I$1),SUMIF(База!$B$3:$B$305,$A92,База!$I$3:$I$152))</f>
        <v>0</v>
      </c>
      <c r="J92" s="46">
        <f ca="1">IF(COUNTIFS(Распис!$B$4:$B$300,$A92,Распис!$C$4:$C$300,"&lt;="&amp;J$1,Распис!$D$4:$D$300,"&gt;="&amp;J$1)&gt;0,SUMIFS(Распис!$J$4:$J$300,Распис!$B$4:$B$300,$A92,Распис!$C$4:$C$300,"&lt;="&amp;J$1,Распис!$D$4:$D$300,"&gt;="&amp;J$1),SUMIF(База!$B$3:$B$305,$A92,База!$J$3:$J$152))</f>
        <v>0</v>
      </c>
      <c r="K92" s="46">
        <f ca="1">IF(COUNTIFS(Распис!$B$4:$B$300,$A92,Распис!$C$4:$C$300,"&lt;="&amp;K$1,Распис!$D$4:$D$300,"&gt;="&amp;K$1)&gt;0,SUMIFS(Распис!$K$4:$K$300,Распис!$B$4:$B$300,$A92,Распис!$C$4:$C$300,"&lt;="&amp;K$1,Распис!$D$4:$D$300,"&gt;="&amp;K$1),SUMIF(База!$B$3:$B$305,$A92,База!$K$3:$K$152))</f>
        <v>0</v>
      </c>
      <c r="L92" s="46" t="s">
        <v>23</v>
      </c>
      <c r="M92" s="46">
        <f ca="1">IF(COUNTIFS(Распис!$B$4:$B$300,$A92,Распис!$C$4:$C$300,"&lt;="&amp;M$1,Распис!$D$4:$D$300,"&gt;="&amp;M$1)&gt;0,SUMIFS(Распис!$F$4:$F$300,Распис!$B$4:$B$300,$A92,Распис!$C$4:$C$300,"&lt;="&amp;M$1,Распис!$D$4:$D$300,"&gt;="&amp;M$1),SUMIF(База!$B$3:$B$305,$A92,База!$F$3:$F$152))</f>
        <v>0</v>
      </c>
      <c r="N92" s="46">
        <f ca="1">IF(COUNTIFS(Распис!$B$4:$B$300,$A92,Распис!$C$4:$C$300,"&lt;="&amp;N$1,Распис!$D$4:$D$300,"&gt;="&amp;N$1)&gt;0,SUMIFS(Распис!$G$4:$G$300,Распис!$B$4:$B$300,$A92,Распис!$C$4:$C$300,"&lt;="&amp;N$1,Распис!$D$4:$D$300,"&gt;="&amp;N$1),SUMIF(База!$B$3:$B$305,$A92,База!$G$3:$G$152))</f>
        <v>0</v>
      </c>
      <c r="O92" s="46">
        <f ca="1">IF(COUNTIFS(Распис!$B$4:$B$300,$A92,Распис!$C$4:$C$300,"&lt;="&amp;O$1,Распис!$D$4:$D$300,"&gt;="&amp;O$1)&gt;0,SUMIFS(Распис!$H$4:$H$300,Распис!$B$4:$B$300,$A92,Распис!$C$4:$C$300,"&lt;="&amp;O$1,Распис!$D$4:$D$300,"&gt;="&amp;O$1),SUMIF(База!$B$3:$B$305,$A92,База!$H$3:$H$152))</f>
        <v>0</v>
      </c>
      <c r="P92" s="46">
        <f ca="1">IF(COUNTIFS(Распис!$B$4:$B$300,$A92,Распис!$C$4:$C$300,"&lt;="&amp;P$1,Распис!$D$4:$D$300,"&gt;="&amp;P$1)&gt;0,SUMIFS(Распис!$I$4:$I$300,Распис!$B$4:$B$300,$A92,Распис!$C$4:$C$300,"&lt;="&amp;P$1,Распис!$D$4:$D$300,"&gt;="&amp;P$1),SUMIF(База!$B$3:$B$305,$A92,База!$I$3:$I$152))</f>
        <v>0</v>
      </c>
      <c r="Q92" s="46">
        <f ca="1">IF(COUNTIFS(Распис!$B$4:$B$300,$A92,Распис!$C$4:$C$300,"&lt;="&amp;Q$1,Распис!$D$4:$D$300,"&gt;="&amp;Q$1)&gt;0,SUMIFS(Распис!$J$4:$J$300,Распис!$B$4:$B$300,$A92,Распис!$C$4:$C$300,"&lt;="&amp;Q$1,Распис!$D$4:$D$300,"&gt;="&amp;Q$1),SUMIF(База!$B$3:$B$305,$A92,База!$J$3:$J$152))</f>
        <v>0</v>
      </c>
      <c r="R92" s="46">
        <f ca="1">IF(COUNTIFS(Распис!$B$4:$B$300,$A92,Распис!$C$4:$C$300,"&lt;="&amp;R$1,Распис!$D$4:$D$300,"&gt;="&amp;R$1)&gt;0,SUMIFS(Распис!$K$4:$K$300,Распис!$B$4:$B$300,$A92,Распис!$C$4:$C$300,"&lt;="&amp;R$1,Распис!$D$4:$D$300,"&gt;="&amp;R$1),SUMIF(База!$B$3:$B$305,$A92,База!$K$3:$K$152))</f>
        <v>0</v>
      </c>
      <c r="S92" s="46" t="s">
        <v>23</v>
      </c>
      <c r="T92" s="46">
        <f ca="1">IF(COUNTIFS(Распис!$B$4:$B$300,$A92,Распис!$C$4:$C$300,"&lt;="&amp;T$1,Распис!$D$4:$D$300,"&gt;="&amp;T$1)&gt;0,SUMIFS(Распис!$F$4:$F$300,Распис!$B$4:$B$300,$A92,Распис!$C$4:$C$300,"&lt;="&amp;T$1,Распис!$D$4:$D$300,"&gt;="&amp;T$1),SUMIF(База!$B$3:$B$305,$A92,База!$F$3:$F$152))</f>
        <v>0</v>
      </c>
      <c r="U92" s="46">
        <f ca="1">IF(COUNTIFS(Распис!$B$4:$B$300,$A92,Распис!$C$4:$C$300,"&lt;="&amp;U$1,Распис!$D$4:$D$300,"&gt;="&amp;U$1)&gt;0,SUMIFS(Распис!$G$4:$G$300,Распис!$B$4:$B$300,$A92,Распис!$C$4:$C$300,"&lt;="&amp;U$1,Распис!$D$4:$D$300,"&gt;="&amp;U$1),SUMIF(База!$B$3:$B$305,$A92,База!$G$3:$G$152))</f>
        <v>0</v>
      </c>
      <c r="V92" s="46">
        <f ca="1">IF(COUNTIFS(Распис!$B$4:$B$300,$A92,Распис!$C$4:$C$300,"&lt;="&amp;V$1,Распис!$D$4:$D$300,"&gt;="&amp;V$1)&gt;0,SUMIFS(Распис!$H$4:$H$300,Распис!$B$4:$B$300,$A92,Распис!$C$4:$C$300,"&lt;="&amp;V$1,Распис!$D$4:$D$300,"&gt;="&amp;V$1),SUMIF(База!$B$3:$B$305,$A92,База!$H$3:$H$152))</f>
        <v>0</v>
      </c>
      <c r="W92" s="46">
        <f ca="1">IF(COUNTIFS(Распис!$B$4:$B$300,$A92,Распис!$C$4:$C$300,"&lt;="&amp;W$1,Распис!$D$4:$D$300,"&gt;="&amp;W$1)&gt;0,SUMIFS(Распис!$I$4:$I$300,Распис!$B$4:$B$300,$A92,Распис!$C$4:$C$300,"&lt;="&amp;W$1,Распис!$D$4:$D$300,"&gt;="&amp;W$1),SUMIF(База!$B$3:$B$305,$A92,База!$I$3:$I$152))</f>
        <v>0</v>
      </c>
      <c r="X92" s="46">
        <f ca="1">IF(COUNTIFS(Распис!$B$4:$B$300,$A92,Распис!$C$4:$C$300,"&lt;="&amp;X$1,Распис!$D$4:$D$300,"&gt;="&amp;X$1)&gt;0,SUMIFS(Распис!$J$4:$J$300,Распис!$B$4:$B$300,$A92,Распис!$C$4:$C$300,"&lt;="&amp;X$1,Распис!$D$4:$D$300,"&gt;="&amp;X$1),SUMIF(База!$B$3:$B$305,$A92,База!$J$3:$J$152))</f>
        <v>0</v>
      </c>
      <c r="Y92" s="46">
        <f ca="1">IF(COUNTIFS(Распис!$B$4:$B$300,$A92,Распис!$C$4:$C$300,"&lt;="&amp;Y$1,Распис!$D$4:$D$300,"&gt;="&amp;Y$1)&gt;0,SUMIFS(Распис!$K$4:$K$300,Распис!$B$4:$B$300,$A92,Распис!$C$4:$C$300,"&lt;="&amp;Y$1,Распис!$D$4:$D$300,"&gt;="&amp;Y$1),SUMIF(База!$B$3:$B$305,$A92,База!$K$3:$K$152))</f>
        <v>0</v>
      </c>
      <c r="Z92" s="46" t="s">
        <v>23</v>
      </c>
      <c r="AA92" s="46">
        <f ca="1">IF(COUNTIFS(Распис!$B$4:$B$300,$A92,Распис!$C$4:$C$300,"&lt;="&amp;AA$1,Распис!$D$4:$D$300,"&gt;="&amp;AA$1)&gt;0,SUMIFS(Распис!$F$4:$F$300,Распис!$B$4:$B$300,$A92,Распис!$C$4:$C$300,"&lt;="&amp;AA$1,Распис!$D$4:$D$300,"&gt;="&amp;AA$1),SUMIF(База!$B$3:$B$305,$A92,База!$F$3:$F$152))</f>
        <v>0</v>
      </c>
      <c r="AB92" s="46">
        <f ca="1">IF(COUNTIFS(Распис!$B$4:$B$300,$A92,Распис!$C$4:$C$300,"&lt;="&amp;AB$1,Распис!$D$4:$D$300,"&gt;="&amp;AB$1)&gt;0,SUMIFS(Распис!$G$4:$G$300,Распис!$B$4:$B$300,$A92,Распис!$C$4:$C$300,"&lt;="&amp;AB$1,Распис!$D$4:$D$300,"&gt;="&amp;AB$1),SUMIF(База!$B$3:$B$305,$A92,База!$G$3:$G$152))</f>
        <v>0</v>
      </c>
      <c r="AC92" s="46">
        <f ca="1">IF(COUNTIFS(Распис!$B$4:$B$300,$A92,Распис!$C$4:$C$300,"&lt;="&amp;AC$1,Распис!$D$4:$D$300,"&gt;="&amp;AC$1)&gt;0,SUMIFS(Распис!$H$4:$H$300,Распис!$B$4:$B$300,$A92,Распис!$C$4:$C$300,"&lt;="&amp;AC$1,Распис!$D$4:$D$300,"&gt;="&amp;AC$1),SUMIF(База!$B$3:$B$305,$A92,База!$H$3:$H$152))</f>
        <v>0</v>
      </c>
      <c r="AD92" s="47"/>
      <c r="AE92" s="47"/>
      <c r="AF92" s="47"/>
      <c r="AG92" s="47">
        <f t="shared" ca="1" si="10"/>
        <v>0</v>
      </c>
      <c r="AH92" s="46">
        <f ca="1">AG92-SUMIFS(Распред!$G$4:$G$300,Распред!$B$4:$B$300,"февраль",Распред!$F$4:$F$300,A92)</f>
        <v>0</v>
      </c>
      <c r="AI92" s="46">
        <f ca="1">AH92+(COUNTIF(B92:AF92,"КД")+SUMIFS(Распред!$AH$4:$AH$300,Распред!$F$4:$F$300,A92,Распред!$B$4:$B$300,"февраль"))*4</f>
        <v>0</v>
      </c>
      <c r="AJ92" s="46">
        <f t="shared" ca="1" si="11"/>
        <v>0</v>
      </c>
      <c r="AK92" s="46">
        <f t="shared" ca="1" si="12"/>
        <v>0</v>
      </c>
      <c r="AL92" s="46">
        <f>SUMIFS(Распред!$K$4:$K$300,Распред!$B$4:$B$300,"февраль",Распред!$J$4:$J$300,A92)+SUMIFS(Распред!$M$4:$M$300,Распред!$B$4:$B$300,"февраль",Распред!$L$4:$L$300,A92)+SUMIFS(Распред!$O$4:$O$300,Распред!$B$4:$B$300,"февраль",Распред!$N$4:$N$300,A92)+SUMIFS(Распред!$Q$4:$Q$300,Распред!$B$4:$B$300,"февраль",Распред!$P$4:$P$300,A92)+SUMIFS(Распред!$S$4:$S$300,Распред!$B$4:$B$300,"февраль",Распред!$R$4:$R$300,A92)+SUMIFS(Распред!$U$4:$U$300,Распред!$B$4:$B$300,"февраль",Распред!$T$4:$T$300,A92)+SUMIFS(Распред!$W$4:$W$300,Распред!$B$4:$B$300,"февраль",Распред!$V$4:$V$300,A92)+SUMIFS(Распред!$Y$4:$Y$300,Распред!$B$4:$B$300,"февраль",Распред!$X$4:$X$300,A92)+SUMIFS(Распред!$AA$4:$AA$300,Распред!$B$4:$B$300,"февраль",Распред!$Z$4:$Z$300,A92)+SUMIFS(Распред!$AC$4:$AC$300,Распред!$B$4:$B$300,"февраль",Распред!$AB$4:$AB$300,A92)</f>
        <v>0</v>
      </c>
      <c r="AM92" s="46">
        <f t="shared" ca="1" si="13"/>
        <v>0</v>
      </c>
      <c r="AN92" s="46">
        <f t="shared" ca="1" si="14"/>
        <v>0</v>
      </c>
      <c r="AO92" s="46">
        <f t="shared" ca="1" si="15"/>
        <v>0</v>
      </c>
      <c r="AP92" s="46">
        <f>январь!AP92</f>
        <v>0</v>
      </c>
      <c r="AQ92" s="46">
        <f t="shared" ca="1" si="16"/>
        <v>0</v>
      </c>
      <c r="AR92" s="47"/>
      <c r="AS92" s="47">
        <f t="shared" ca="1" si="17"/>
        <v>0</v>
      </c>
      <c r="AT92" s="47"/>
      <c r="AU92" s="47"/>
      <c r="AV92" s="47"/>
      <c r="AW92" s="47"/>
      <c r="AX92" s="47"/>
      <c r="AY92" s="47"/>
      <c r="AZ92" s="184"/>
      <c r="BA92" s="184"/>
    </row>
    <row r="93" spans="1:53" s="12" customFormat="1" x14ac:dyDescent="0.25">
      <c r="A93" s="190">
        <f>База!B93</f>
        <v>0</v>
      </c>
      <c r="B93" s="191">
        <f ca="1">IF(COUNTIFS(Распис!$B$4:$B$300,$A93,Распис!$C$4:$C$300,"&lt;="&amp;B$1,Распис!$D$4:$D$300,"&gt;="&amp;B$1)&gt;0,SUMIFS(Распис!$I$4:$I$300,Распис!$B$4:$B$300,$A93,Распис!$C$4:$C$300,"&lt;="&amp;B$1,Распис!$D$4:$D$300,"&gt;="&amp;B$1),SUMIF(База!$B$3:$B$305,$A93,База!$I$3:$I$152))</f>
        <v>0</v>
      </c>
      <c r="C93" s="191">
        <f ca="1">IF(COUNTIFS(Распис!$B$4:$B$300,$A93,Распис!$C$4:$C$300,"&lt;="&amp;C$1,Распис!$D$4:$D$300,"&gt;="&amp;C$1)&gt;0,SUMIFS(Распис!$J$4:$J$300,Распис!$B$4:$B$300,$A93,Распис!$C$4:$C$300,"&lt;="&amp;C$1,Распис!$D$4:$D$300,"&gt;="&amp;C$1),SUMIF(База!$B$3:$B$305,$A93,База!$J$3:$J$152))</f>
        <v>0</v>
      </c>
      <c r="D93" s="191">
        <f ca="1">IF(COUNTIFS(Распис!$B$4:$B$300,$A93,Распис!$C$4:$C$300,"&lt;="&amp;D$1,Распис!$D$4:$D$300,"&gt;="&amp;D$1)&gt;0,SUMIFS(Распис!$K$4:$K$300,Распис!$B$4:$B$300,$A93,Распис!$C$4:$C$300,"&lt;="&amp;D$1,Распис!$D$4:$D$300,"&gt;="&amp;D$1),SUMIF(База!$B$3:$B$305,$A93,База!$K$3:$K$152))</f>
        <v>0</v>
      </c>
      <c r="E93" s="191" t="s">
        <v>23</v>
      </c>
      <c r="F93" s="191">
        <f ca="1">IF(COUNTIFS(Распис!$B$4:$B$300,$A93,Распис!$C$4:$C$300,"&lt;="&amp;F$1,Распис!$D$4:$D$300,"&gt;="&amp;F$1)&gt;0,SUMIFS(Распис!$F$4:$F$300,Распис!$B$4:$B$300,$A93,Распис!$C$4:$C$300,"&lt;="&amp;F$1,Распис!$D$4:$D$300,"&gt;="&amp;F$1),SUMIF(База!$B$3:$B$305,$A93,База!$F$3:$F$152))</f>
        <v>0</v>
      </c>
      <c r="G93" s="191">
        <f ca="1">IF(COUNTIFS(Распис!$B$4:$B$300,$A93,Распис!$C$4:$C$300,"&lt;="&amp;G$1,Распис!$D$4:$D$300,"&gt;="&amp;G$1)&gt;0,SUMIFS(Распис!$G$4:$G$300,Распис!$B$4:$B$300,$A93,Распис!$C$4:$C$300,"&lt;="&amp;G$1,Распис!$D$4:$D$300,"&gt;="&amp;G$1),SUMIF(База!$B$3:$B$305,$A93,База!$G$3:$G$152))</f>
        <v>0</v>
      </c>
      <c r="H93" s="191">
        <f ca="1">IF(COUNTIFS(Распис!$B$4:$B$300,$A93,Распис!$C$4:$C$300,"&lt;="&amp;H$1,Распис!$D$4:$D$300,"&gt;="&amp;H$1)&gt;0,SUMIFS(Распис!$H$4:$H$300,Распис!$B$4:$B$300,$A93,Распис!$C$4:$C$300,"&lt;="&amp;H$1,Распис!$D$4:$D$300,"&gt;="&amp;H$1),SUMIF(База!$B$3:$B$305,$A93,База!$H$3:$H$152))</f>
        <v>0</v>
      </c>
      <c r="I93" s="191">
        <f ca="1">IF(COUNTIFS(Распис!$B$4:$B$300,$A93,Распис!$C$4:$C$300,"&lt;="&amp;I$1,Распис!$D$4:$D$300,"&gt;="&amp;I$1)&gt;0,SUMIFS(Распис!$I$4:$I$300,Распис!$B$4:$B$300,$A93,Распис!$C$4:$C$300,"&lt;="&amp;I$1,Распис!$D$4:$D$300,"&gt;="&amp;I$1),SUMIF(База!$B$3:$B$305,$A93,База!$I$3:$I$152))</f>
        <v>0</v>
      </c>
      <c r="J93" s="191">
        <f ca="1">IF(COUNTIFS(Распис!$B$4:$B$300,$A93,Распис!$C$4:$C$300,"&lt;="&amp;J$1,Распис!$D$4:$D$300,"&gt;="&amp;J$1)&gt;0,SUMIFS(Распис!$J$4:$J$300,Распис!$B$4:$B$300,$A93,Распис!$C$4:$C$300,"&lt;="&amp;J$1,Распис!$D$4:$D$300,"&gt;="&amp;J$1),SUMIF(База!$B$3:$B$305,$A93,База!$J$3:$J$152))</f>
        <v>0</v>
      </c>
      <c r="K93" s="191">
        <f ca="1">IF(COUNTIFS(Распис!$B$4:$B$300,$A93,Распис!$C$4:$C$300,"&lt;="&amp;K$1,Распис!$D$4:$D$300,"&gt;="&amp;K$1)&gt;0,SUMIFS(Распис!$K$4:$K$300,Распис!$B$4:$B$300,$A93,Распис!$C$4:$C$300,"&lt;="&amp;K$1,Распис!$D$4:$D$300,"&gt;="&amp;K$1),SUMIF(База!$B$3:$B$305,$A93,База!$K$3:$K$152))</f>
        <v>0</v>
      </c>
      <c r="L93" s="191" t="s">
        <v>23</v>
      </c>
      <c r="M93" s="191">
        <f ca="1">IF(COUNTIFS(Распис!$B$4:$B$300,$A93,Распис!$C$4:$C$300,"&lt;="&amp;M$1,Распис!$D$4:$D$300,"&gt;="&amp;M$1)&gt;0,SUMIFS(Распис!$F$4:$F$300,Распис!$B$4:$B$300,$A93,Распис!$C$4:$C$300,"&lt;="&amp;M$1,Распис!$D$4:$D$300,"&gt;="&amp;M$1),SUMIF(База!$B$3:$B$305,$A93,База!$F$3:$F$152))</f>
        <v>0</v>
      </c>
      <c r="N93" s="191">
        <f ca="1">IF(COUNTIFS(Распис!$B$4:$B$300,$A93,Распис!$C$4:$C$300,"&lt;="&amp;N$1,Распис!$D$4:$D$300,"&gt;="&amp;N$1)&gt;0,SUMIFS(Распис!$G$4:$G$300,Распис!$B$4:$B$300,$A93,Распис!$C$4:$C$300,"&lt;="&amp;N$1,Распис!$D$4:$D$300,"&gt;="&amp;N$1),SUMIF(База!$B$3:$B$305,$A93,База!$G$3:$G$152))</f>
        <v>0</v>
      </c>
      <c r="O93" s="191">
        <f ca="1">IF(COUNTIFS(Распис!$B$4:$B$300,$A93,Распис!$C$4:$C$300,"&lt;="&amp;O$1,Распис!$D$4:$D$300,"&gt;="&amp;O$1)&gt;0,SUMIFS(Распис!$H$4:$H$300,Распис!$B$4:$B$300,$A93,Распис!$C$4:$C$300,"&lt;="&amp;O$1,Распис!$D$4:$D$300,"&gt;="&amp;O$1),SUMIF(База!$B$3:$B$305,$A93,База!$H$3:$H$152))</f>
        <v>0</v>
      </c>
      <c r="P93" s="191">
        <f ca="1">IF(COUNTIFS(Распис!$B$4:$B$300,$A93,Распис!$C$4:$C$300,"&lt;="&amp;P$1,Распис!$D$4:$D$300,"&gt;="&amp;P$1)&gt;0,SUMIFS(Распис!$I$4:$I$300,Распис!$B$4:$B$300,$A93,Распис!$C$4:$C$300,"&lt;="&amp;P$1,Распис!$D$4:$D$300,"&gt;="&amp;P$1),SUMIF(База!$B$3:$B$305,$A93,База!$I$3:$I$152))</f>
        <v>0</v>
      </c>
      <c r="Q93" s="191">
        <f ca="1">IF(COUNTIFS(Распис!$B$4:$B$300,$A93,Распис!$C$4:$C$300,"&lt;="&amp;Q$1,Распис!$D$4:$D$300,"&gt;="&amp;Q$1)&gt;0,SUMIFS(Распис!$J$4:$J$300,Распис!$B$4:$B$300,$A93,Распис!$C$4:$C$300,"&lt;="&amp;Q$1,Распис!$D$4:$D$300,"&gt;="&amp;Q$1),SUMIF(База!$B$3:$B$305,$A93,База!$J$3:$J$152))</f>
        <v>0</v>
      </c>
      <c r="R93" s="191">
        <f ca="1">IF(COUNTIFS(Распис!$B$4:$B$300,$A93,Распис!$C$4:$C$300,"&lt;="&amp;R$1,Распис!$D$4:$D$300,"&gt;="&amp;R$1)&gt;0,SUMIFS(Распис!$K$4:$K$300,Распис!$B$4:$B$300,$A93,Распис!$C$4:$C$300,"&lt;="&amp;R$1,Распис!$D$4:$D$300,"&gt;="&amp;R$1),SUMIF(База!$B$3:$B$305,$A93,База!$K$3:$K$152))</f>
        <v>0</v>
      </c>
      <c r="S93" s="191" t="s">
        <v>23</v>
      </c>
      <c r="T93" s="191">
        <f ca="1">IF(COUNTIFS(Распис!$B$4:$B$300,$A93,Распис!$C$4:$C$300,"&lt;="&amp;T$1,Распис!$D$4:$D$300,"&gt;="&amp;T$1)&gt;0,SUMIFS(Распис!$F$4:$F$300,Распис!$B$4:$B$300,$A93,Распис!$C$4:$C$300,"&lt;="&amp;T$1,Распис!$D$4:$D$300,"&gt;="&amp;T$1),SUMIF(База!$B$3:$B$305,$A93,База!$F$3:$F$152))</f>
        <v>0</v>
      </c>
      <c r="U93" s="191">
        <f ca="1">IF(COUNTIFS(Распис!$B$4:$B$300,$A93,Распис!$C$4:$C$300,"&lt;="&amp;U$1,Распис!$D$4:$D$300,"&gt;="&amp;U$1)&gt;0,SUMIFS(Распис!$G$4:$G$300,Распис!$B$4:$B$300,$A93,Распис!$C$4:$C$300,"&lt;="&amp;U$1,Распис!$D$4:$D$300,"&gt;="&amp;U$1),SUMIF(База!$B$3:$B$305,$A93,База!$G$3:$G$152))</f>
        <v>0</v>
      </c>
      <c r="V93" s="191">
        <f ca="1">IF(COUNTIFS(Распис!$B$4:$B$300,$A93,Распис!$C$4:$C$300,"&lt;="&amp;V$1,Распис!$D$4:$D$300,"&gt;="&amp;V$1)&gt;0,SUMIFS(Распис!$H$4:$H$300,Распис!$B$4:$B$300,$A93,Распис!$C$4:$C$300,"&lt;="&amp;V$1,Распис!$D$4:$D$300,"&gt;="&amp;V$1),SUMIF(База!$B$3:$B$305,$A93,База!$H$3:$H$152))</f>
        <v>0</v>
      </c>
      <c r="W93" s="191">
        <f ca="1">IF(COUNTIFS(Распис!$B$4:$B$300,$A93,Распис!$C$4:$C$300,"&lt;="&amp;W$1,Распис!$D$4:$D$300,"&gt;="&amp;W$1)&gt;0,SUMIFS(Распис!$I$4:$I$300,Распис!$B$4:$B$300,$A93,Распис!$C$4:$C$300,"&lt;="&amp;W$1,Распис!$D$4:$D$300,"&gt;="&amp;W$1),SUMIF(База!$B$3:$B$305,$A93,База!$I$3:$I$152))</f>
        <v>0</v>
      </c>
      <c r="X93" s="191">
        <f ca="1">IF(COUNTIFS(Распис!$B$4:$B$300,$A93,Распис!$C$4:$C$300,"&lt;="&amp;X$1,Распис!$D$4:$D$300,"&gt;="&amp;X$1)&gt;0,SUMIFS(Распис!$J$4:$J$300,Распис!$B$4:$B$300,$A93,Распис!$C$4:$C$300,"&lt;="&amp;X$1,Распис!$D$4:$D$300,"&gt;="&amp;X$1),SUMIF(База!$B$3:$B$305,$A93,База!$J$3:$J$152))</f>
        <v>0</v>
      </c>
      <c r="Y93" s="191">
        <f ca="1">IF(COUNTIFS(Распис!$B$4:$B$300,$A93,Распис!$C$4:$C$300,"&lt;="&amp;Y$1,Распис!$D$4:$D$300,"&gt;="&amp;Y$1)&gt;0,SUMIFS(Распис!$K$4:$K$300,Распис!$B$4:$B$300,$A93,Распис!$C$4:$C$300,"&lt;="&amp;Y$1,Распис!$D$4:$D$300,"&gt;="&amp;Y$1),SUMIF(База!$B$3:$B$305,$A93,База!$K$3:$K$152))</f>
        <v>0</v>
      </c>
      <c r="Z93" s="191" t="s">
        <v>23</v>
      </c>
      <c r="AA93" s="191">
        <f ca="1">IF(COUNTIFS(Распис!$B$4:$B$300,$A93,Распис!$C$4:$C$300,"&lt;="&amp;AA$1,Распис!$D$4:$D$300,"&gt;="&amp;AA$1)&gt;0,SUMIFS(Распис!$F$4:$F$300,Распис!$B$4:$B$300,$A93,Распис!$C$4:$C$300,"&lt;="&amp;AA$1,Распис!$D$4:$D$300,"&gt;="&amp;AA$1),SUMIF(База!$B$3:$B$305,$A93,База!$F$3:$F$152))</f>
        <v>0</v>
      </c>
      <c r="AB93" s="191">
        <f ca="1">IF(COUNTIFS(Распис!$B$4:$B$300,$A93,Распис!$C$4:$C$300,"&lt;="&amp;AB$1,Распис!$D$4:$D$300,"&gt;="&amp;AB$1)&gt;0,SUMIFS(Распис!$G$4:$G$300,Распис!$B$4:$B$300,$A93,Распис!$C$4:$C$300,"&lt;="&amp;AB$1,Распис!$D$4:$D$300,"&gt;="&amp;AB$1),SUMIF(База!$B$3:$B$305,$A93,База!$G$3:$G$152))</f>
        <v>0</v>
      </c>
      <c r="AC93" s="191">
        <f ca="1">IF(COUNTIFS(Распис!$B$4:$B$300,$A93,Распис!$C$4:$C$300,"&lt;="&amp;AC$1,Распис!$D$4:$D$300,"&gt;="&amp;AC$1)&gt;0,SUMIFS(Распис!$H$4:$H$300,Распис!$B$4:$B$300,$A93,Распис!$C$4:$C$300,"&lt;="&amp;AC$1,Распис!$D$4:$D$300,"&gt;="&amp;AC$1),SUMIF(База!$B$3:$B$305,$A93,База!$H$3:$H$152))</f>
        <v>0</v>
      </c>
      <c r="AD93" s="190"/>
      <c r="AE93" s="190"/>
      <c r="AF93" s="190"/>
      <c r="AG93" s="190">
        <f t="shared" ca="1" si="10"/>
        <v>0</v>
      </c>
      <c r="AH93" s="191">
        <f ca="1">AG93-SUMIFS(Распред!$G$4:$G$300,Распред!$B$4:$B$300,"февраль",Распред!$F$4:$F$300,A93)</f>
        <v>0</v>
      </c>
      <c r="AI93" s="191">
        <f ca="1">AH93+(COUNTIF(B93:AF93,"КД")+SUMIFS(Распред!$AH$4:$AH$300,Распред!$F$4:$F$300,A93,Распред!$B$4:$B$300,"февраль"))*4</f>
        <v>0</v>
      </c>
      <c r="AJ93" s="191">
        <f t="shared" ca="1" si="11"/>
        <v>0</v>
      </c>
      <c r="AK93" s="191">
        <f t="shared" ca="1" si="12"/>
        <v>0</v>
      </c>
      <c r="AL93" s="191">
        <f>SUMIFS(Распред!$K$4:$K$300,Распред!$B$4:$B$300,"февраль",Распред!$J$4:$J$300,A93)+SUMIFS(Распред!$M$4:$M$300,Распред!$B$4:$B$300,"февраль",Распред!$L$4:$L$300,A93)+SUMIFS(Распред!$O$4:$O$300,Распред!$B$4:$B$300,"февраль",Распред!$N$4:$N$300,A93)+SUMIFS(Распред!$Q$4:$Q$300,Распред!$B$4:$B$300,"февраль",Распред!$P$4:$P$300,A93)+SUMIFS(Распред!$S$4:$S$300,Распред!$B$4:$B$300,"февраль",Распред!$R$4:$R$300,A93)+SUMIFS(Распред!$U$4:$U$300,Распред!$B$4:$B$300,"февраль",Распред!$T$4:$T$300,A93)+SUMIFS(Распред!$W$4:$W$300,Распред!$B$4:$B$300,"февраль",Распред!$V$4:$V$300,A93)+SUMIFS(Распред!$Y$4:$Y$300,Распред!$B$4:$B$300,"февраль",Распред!$X$4:$X$300,A93)+SUMIFS(Распред!$AA$4:$AA$300,Распред!$B$4:$B$300,"февраль",Распред!$Z$4:$Z$300,A93)+SUMIFS(Распред!$AC$4:$AC$300,Распред!$B$4:$B$300,"февраль",Распред!$AB$4:$AB$300,A93)</f>
        <v>0</v>
      </c>
      <c r="AM93" s="191">
        <f t="shared" ca="1" si="13"/>
        <v>0</v>
      </c>
      <c r="AN93" s="191">
        <f t="shared" ca="1" si="14"/>
        <v>0</v>
      </c>
      <c r="AO93" s="191">
        <f t="shared" ca="1" si="15"/>
        <v>0</v>
      </c>
      <c r="AP93" s="191">
        <f>январь!AP93</f>
        <v>0</v>
      </c>
      <c r="AQ93" s="46">
        <f ca="1">IF(AM93&gt;24,AP93*30%,0)</f>
        <v>0</v>
      </c>
      <c r="AR93" s="190"/>
      <c r="AS93" s="190">
        <f t="shared" ca="1" si="17"/>
        <v>0</v>
      </c>
      <c r="AT93" s="190" t="str">
        <f>январь!AT93</f>
        <v>Не признан 1 час недельной нагрузки по элективам</v>
      </c>
      <c r="AU93" s="190"/>
      <c r="AV93" s="190"/>
      <c r="AW93" s="190"/>
      <c r="AX93" s="190"/>
      <c r="AY93" s="190"/>
      <c r="AZ93" s="186"/>
      <c r="BA93" s="186"/>
    </row>
    <row r="94" spans="1:53" x14ac:dyDescent="0.25">
      <c r="A94" s="47">
        <f>База!B94</f>
        <v>0</v>
      </c>
      <c r="B94" s="46">
        <f ca="1">IF(COUNTIFS(Распис!$B$4:$B$300,$A94,Распис!$C$4:$C$300,"&lt;="&amp;B$1,Распис!$D$4:$D$300,"&gt;="&amp;B$1)&gt;0,SUMIFS(Распис!$I$4:$I$300,Распис!$B$4:$B$300,$A94,Распис!$C$4:$C$300,"&lt;="&amp;B$1,Распис!$D$4:$D$300,"&gt;="&amp;B$1),SUMIF(База!$B$3:$B$305,$A94,База!$I$3:$I$152))</f>
        <v>0</v>
      </c>
      <c r="C94" s="46">
        <f ca="1">IF(COUNTIFS(Распис!$B$4:$B$300,$A94,Распис!$C$4:$C$300,"&lt;="&amp;C$1,Распис!$D$4:$D$300,"&gt;="&amp;C$1)&gt;0,SUMIFS(Распис!$J$4:$J$300,Распис!$B$4:$B$300,$A94,Распис!$C$4:$C$300,"&lt;="&amp;C$1,Распис!$D$4:$D$300,"&gt;="&amp;C$1),SUMIF(База!$B$3:$B$305,$A94,База!$J$3:$J$152))</f>
        <v>0</v>
      </c>
      <c r="D94" s="46">
        <f ca="1">IF(COUNTIFS(Распис!$B$4:$B$300,$A94,Распис!$C$4:$C$300,"&lt;="&amp;D$1,Распис!$D$4:$D$300,"&gt;="&amp;D$1)&gt;0,SUMIFS(Распис!$K$4:$K$300,Распис!$B$4:$B$300,$A94,Распис!$C$4:$C$300,"&lt;="&amp;D$1,Распис!$D$4:$D$300,"&gt;="&amp;D$1),SUMIF(База!$B$3:$B$305,$A94,База!$K$3:$K$152))</f>
        <v>0</v>
      </c>
      <c r="E94" s="46" t="s">
        <v>23</v>
      </c>
      <c r="F94" s="46">
        <f ca="1">IF(COUNTIFS(Распис!$B$4:$B$300,$A94,Распис!$C$4:$C$300,"&lt;="&amp;F$1,Распис!$D$4:$D$300,"&gt;="&amp;F$1)&gt;0,SUMIFS(Распис!$F$4:$F$300,Распис!$B$4:$B$300,$A94,Распис!$C$4:$C$300,"&lt;="&amp;F$1,Распис!$D$4:$D$300,"&gt;="&amp;F$1),SUMIF(База!$B$3:$B$305,$A94,База!$F$3:$F$152))</f>
        <v>0</v>
      </c>
      <c r="G94" s="46">
        <f ca="1">IF(COUNTIFS(Распис!$B$4:$B$300,$A94,Распис!$C$4:$C$300,"&lt;="&amp;G$1,Распис!$D$4:$D$300,"&gt;="&amp;G$1)&gt;0,SUMIFS(Распис!$G$4:$G$300,Распис!$B$4:$B$300,$A94,Распис!$C$4:$C$300,"&lt;="&amp;G$1,Распис!$D$4:$D$300,"&gt;="&amp;G$1),SUMIF(База!$B$3:$B$305,$A94,База!$G$3:$G$152))</f>
        <v>0</v>
      </c>
      <c r="H94" s="46">
        <f ca="1">IF(COUNTIFS(Распис!$B$4:$B$300,$A94,Распис!$C$4:$C$300,"&lt;="&amp;H$1,Распис!$D$4:$D$300,"&gt;="&amp;H$1)&gt;0,SUMIFS(Распис!$H$4:$H$300,Распис!$B$4:$B$300,$A94,Распис!$C$4:$C$300,"&lt;="&amp;H$1,Распис!$D$4:$D$300,"&gt;="&amp;H$1),SUMIF(База!$B$3:$B$305,$A94,База!$H$3:$H$152))</f>
        <v>0</v>
      </c>
      <c r="I94" s="46">
        <f ca="1">IF(COUNTIFS(Распис!$B$4:$B$300,$A94,Распис!$C$4:$C$300,"&lt;="&amp;I$1,Распис!$D$4:$D$300,"&gt;="&amp;I$1)&gt;0,SUMIFS(Распис!$I$4:$I$300,Распис!$B$4:$B$300,$A94,Распис!$C$4:$C$300,"&lt;="&amp;I$1,Распис!$D$4:$D$300,"&gt;="&amp;I$1),SUMIF(База!$B$3:$B$305,$A94,База!$I$3:$I$152))</f>
        <v>0</v>
      </c>
      <c r="J94" s="46">
        <f ca="1">IF(COUNTIFS(Распис!$B$4:$B$300,$A94,Распис!$C$4:$C$300,"&lt;="&amp;J$1,Распис!$D$4:$D$300,"&gt;="&amp;J$1)&gt;0,SUMIFS(Распис!$J$4:$J$300,Распис!$B$4:$B$300,$A94,Распис!$C$4:$C$300,"&lt;="&amp;J$1,Распис!$D$4:$D$300,"&gt;="&amp;J$1),SUMIF(База!$B$3:$B$305,$A94,База!$J$3:$J$152))</f>
        <v>0</v>
      </c>
      <c r="K94" s="46">
        <f ca="1">IF(COUNTIFS(Распис!$B$4:$B$300,$A94,Распис!$C$4:$C$300,"&lt;="&amp;K$1,Распис!$D$4:$D$300,"&gt;="&amp;K$1)&gt;0,SUMIFS(Распис!$K$4:$K$300,Распис!$B$4:$B$300,$A94,Распис!$C$4:$C$300,"&lt;="&amp;K$1,Распис!$D$4:$D$300,"&gt;="&amp;K$1),SUMIF(База!$B$3:$B$305,$A94,База!$K$3:$K$152))</f>
        <v>0</v>
      </c>
      <c r="L94" s="46" t="s">
        <v>23</v>
      </c>
      <c r="M94" s="46">
        <f ca="1">IF(COUNTIFS(Распис!$B$4:$B$300,$A94,Распис!$C$4:$C$300,"&lt;="&amp;M$1,Распис!$D$4:$D$300,"&gt;="&amp;M$1)&gt;0,SUMIFS(Распис!$F$4:$F$300,Распис!$B$4:$B$300,$A94,Распис!$C$4:$C$300,"&lt;="&amp;M$1,Распис!$D$4:$D$300,"&gt;="&amp;M$1),SUMIF(База!$B$3:$B$305,$A94,База!$F$3:$F$152))</f>
        <v>0</v>
      </c>
      <c r="N94" s="46">
        <f ca="1">IF(COUNTIFS(Распис!$B$4:$B$300,$A94,Распис!$C$4:$C$300,"&lt;="&amp;N$1,Распис!$D$4:$D$300,"&gt;="&amp;N$1)&gt;0,SUMIFS(Распис!$G$4:$G$300,Распис!$B$4:$B$300,$A94,Распис!$C$4:$C$300,"&lt;="&amp;N$1,Распис!$D$4:$D$300,"&gt;="&amp;N$1),SUMIF(База!$B$3:$B$305,$A94,База!$G$3:$G$152))</f>
        <v>0</v>
      </c>
      <c r="O94" s="46">
        <f ca="1">IF(COUNTIFS(Распис!$B$4:$B$300,$A94,Распис!$C$4:$C$300,"&lt;="&amp;O$1,Распис!$D$4:$D$300,"&gt;="&amp;O$1)&gt;0,SUMIFS(Распис!$H$4:$H$300,Распис!$B$4:$B$300,$A94,Распис!$C$4:$C$300,"&lt;="&amp;O$1,Распис!$D$4:$D$300,"&gt;="&amp;O$1),SUMIF(База!$B$3:$B$305,$A94,База!$H$3:$H$152))</f>
        <v>0</v>
      </c>
      <c r="P94" s="46">
        <f ca="1">IF(COUNTIFS(Распис!$B$4:$B$300,$A94,Распис!$C$4:$C$300,"&lt;="&amp;P$1,Распис!$D$4:$D$300,"&gt;="&amp;P$1)&gt;0,SUMIFS(Распис!$I$4:$I$300,Распис!$B$4:$B$300,$A94,Распис!$C$4:$C$300,"&lt;="&amp;P$1,Распис!$D$4:$D$300,"&gt;="&amp;P$1),SUMIF(База!$B$3:$B$305,$A94,База!$I$3:$I$152))</f>
        <v>0</v>
      </c>
      <c r="Q94" s="46">
        <f ca="1">IF(COUNTIFS(Распис!$B$4:$B$300,$A94,Распис!$C$4:$C$300,"&lt;="&amp;Q$1,Распис!$D$4:$D$300,"&gt;="&amp;Q$1)&gt;0,SUMIFS(Распис!$J$4:$J$300,Распис!$B$4:$B$300,$A94,Распис!$C$4:$C$300,"&lt;="&amp;Q$1,Распис!$D$4:$D$300,"&gt;="&amp;Q$1),SUMIF(База!$B$3:$B$305,$A94,База!$J$3:$J$152))</f>
        <v>0</v>
      </c>
      <c r="R94" s="46">
        <f ca="1">IF(COUNTIFS(Распис!$B$4:$B$300,$A94,Распис!$C$4:$C$300,"&lt;="&amp;R$1,Распис!$D$4:$D$300,"&gt;="&amp;R$1)&gt;0,SUMIFS(Распис!$K$4:$K$300,Распис!$B$4:$B$300,$A94,Распис!$C$4:$C$300,"&lt;="&amp;R$1,Распис!$D$4:$D$300,"&gt;="&amp;R$1),SUMIF(База!$B$3:$B$305,$A94,База!$K$3:$K$152))</f>
        <v>0</v>
      </c>
      <c r="S94" s="46" t="s">
        <v>23</v>
      </c>
      <c r="T94" s="46">
        <f ca="1">IF(COUNTIFS(Распис!$B$4:$B$300,$A94,Распис!$C$4:$C$300,"&lt;="&amp;T$1,Распис!$D$4:$D$300,"&gt;="&amp;T$1)&gt;0,SUMIFS(Распис!$F$4:$F$300,Распис!$B$4:$B$300,$A94,Распис!$C$4:$C$300,"&lt;="&amp;T$1,Распис!$D$4:$D$300,"&gt;="&amp;T$1),SUMIF(База!$B$3:$B$305,$A94,База!$F$3:$F$152))</f>
        <v>0</v>
      </c>
      <c r="U94" s="46">
        <f ca="1">IF(COUNTIFS(Распис!$B$4:$B$300,$A94,Распис!$C$4:$C$300,"&lt;="&amp;U$1,Распис!$D$4:$D$300,"&gt;="&amp;U$1)&gt;0,SUMIFS(Распис!$G$4:$G$300,Распис!$B$4:$B$300,$A94,Распис!$C$4:$C$300,"&lt;="&amp;U$1,Распис!$D$4:$D$300,"&gt;="&amp;U$1),SUMIF(База!$B$3:$B$305,$A94,База!$G$3:$G$152))</f>
        <v>0</v>
      </c>
      <c r="V94" s="46">
        <f ca="1">IF(COUNTIFS(Распис!$B$4:$B$300,$A94,Распис!$C$4:$C$300,"&lt;="&amp;V$1,Распис!$D$4:$D$300,"&gt;="&amp;V$1)&gt;0,SUMIFS(Распис!$H$4:$H$300,Распис!$B$4:$B$300,$A94,Распис!$C$4:$C$300,"&lt;="&amp;V$1,Распис!$D$4:$D$300,"&gt;="&amp;V$1),SUMIF(База!$B$3:$B$305,$A94,База!$H$3:$H$152))</f>
        <v>0</v>
      </c>
      <c r="W94" s="46">
        <f ca="1">IF(COUNTIFS(Распис!$B$4:$B$300,$A94,Распис!$C$4:$C$300,"&lt;="&amp;W$1,Распис!$D$4:$D$300,"&gt;="&amp;W$1)&gt;0,SUMIFS(Распис!$I$4:$I$300,Распис!$B$4:$B$300,$A94,Распис!$C$4:$C$300,"&lt;="&amp;W$1,Распис!$D$4:$D$300,"&gt;="&amp;W$1),SUMIF(База!$B$3:$B$305,$A94,База!$I$3:$I$152))</f>
        <v>0</v>
      </c>
      <c r="X94" s="46">
        <f ca="1">IF(COUNTIFS(Распис!$B$4:$B$300,$A94,Распис!$C$4:$C$300,"&lt;="&amp;X$1,Распис!$D$4:$D$300,"&gt;="&amp;X$1)&gt;0,SUMIFS(Распис!$J$4:$J$300,Распис!$B$4:$B$300,$A94,Распис!$C$4:$C$300,"&lt;="&amp;X$1,Распис!$D$4:$D$300,"&gt;="&amp;X$1),SUMIF(База!$B$3:$B$305,$A94,База!$J$3:$J$152))</f>
        <v>0</v>
      </c>
      <c r="Y94" s="46">
        <f ca="1">IF(COUNTIFS(Распис!$B$4:$B$300,$A94,Распис!$C$4:$C$300,"&lt;="&amp;Y$1,Распис!$D$4:$D$300,"&gt;="&amp;Y$1)&gt;0,SUMIFS(Распис!$K$4:$K$300,Распис!$B$4:$B$300,$A94,Распис!$C$4:$C$300,"&lt;="&amp;Y$1,Распис!$D$4:$D$300,"&gt;="&amp;Y$1),SUMIF(База!$B$3:$B$305,$A94,База!$K$3:$K$152))</f>
        <v>0</v>
      </c>
      <c r="Z94" s="46" t="s">
        <v>23</v>
      </c>
      <c r="AA94" s="46">
        <f ca="1">IF(COUNTIFS(Распис!$B$4:$B$300,$A94,Распис!$C$4:$C$300,"&lt;="&amp;AA$1,Распис!$D$4:$D$300,"&gt;="&amp;AA$1)&gt;0,SUMIFS(Распис!$F$4:$F$300,Распис!$B$4:$B$300,$A94,Распис!$C$4:$C$300,"&lt;="&amp;AA$1,Распис!$D$4:$D$300,"&gt;="&amp;AA$1),SUMIF(База!$B$3:$B$305,$A94,База!$F$3:$F$152))</f>
        <v>0</v>
      </c>
      <c r="AB94" s="46">
        <f ca="1">IF(COUNTIFS(Распис!$B$4:$B$300,$A94,Распис!$C$4:$C$300,"&lt;="&amp;AB$1,Распис!$D$4:$D$300,"&gt;="&amp;AB$1)&gt;0,SUMIFS(Распис!$G$4:$G$300,Распис!$B$4:$B$300,$A94,Распис!$C$4:$C$300,"&lt;="&amp;AB$1,Распис!$D$4:$D$300,"&gt;="&amp;AB$1),SUMIF(База!$B$3:$B$305,$A94,База!$G$3:$G$152))</f>
        <v>0</v>
      </c>
      <c r="AC94" s="46">
        <f ca="1">IF(COUNTIFS(Распис!$B$4:$B$300,$A94,Распис!$C$4:$C$300,"&lt;="&amp;AC$1,Распис!$D$4:$D$300,"&gt;="&amp;AC$1)&gt;0,SUMIFS(Распис!$H$4:$H$300,Распис!$B$4:$B$300,$A94,Распис!$C$4:$C$300,"&lt;="&amp;AC$1,Распис!$D$4:$D$300,"&gt;="&amp;AC$1),SUMIF(База!$B$3:$B$305,$A94,База!$H$3:$H$152))</f>
        <v>0</v>
      </c>
      <c r="AD94" s="47"/>
      <c r="AE94" s="47"/>
      <c r="AF94" s="47"/>
      <c r="AG94" s="47">
        <f t="shared" ca="1" si="10"/>
        <v>0</v>
      </c>
      <c r="AH94" s="46">
        <f ca="1">AG94-SUMIFS(Распред!$G$4:$G$300,Распред!$B$4:$B$300,"февраль",Распред!$F$4:$F$300,A94)</f>
        <v>0</v>
      </c>
      <c r="AI94" s="46">
        <f ca="1">AH94+(COUNTIF(B94:AF94,"КД")+SUMIFS(Распред!$AH$4:$AH$300,Распред!$F$4:$F$300,A94,Распред!$B$4:$B$300,"февраль"))*4</f>
        <v>0</v>
      </c>
      <c r="AJ94" s="46">
        <f t="shared" ca="1" si="11"/>
        <v>0</v>
      </c>
      <c r="AK94" s="46">
        <f t="shared" ca="1" si="12"/>
        <v>0</v>
      </c>
      <c r="AL94" s="46">
        <f>SUMIFS(Распред!$K$4:$K$300,Распред!$B$4:$B$300,"февраль",Распред!$J$4:$J$300,A94)+SUMIFS(Распред!$M$4:$M$300,Распред!$B$4:$B$300,"февраль",Распред!$L$4:$L$300,A94)+SUMIFS(Распред!$O$4:$O$300,Распред!$B$4:$B$300,"февраль",Распред!$N$4:$N$300,A94)+SUMIFS(Распред!$Q$4:$Q$300,Распред!$B$4:$B$300,"февраль",Распред!$P$4:$P$300,A94)+SUMIFS(Распред!$S$4:$S$300,Распред!$B$4:$B$300,"февраль",Распред!$R$4:$R$300,A94)+SUMIFS(Распред!$U$4:$U$300,Распред!$B$4:$B$300,"февраль",Распред!$T$4:$T$300,A94)+SUMIFS(Распред!$W$4:$W$300,Распред!$B$4:$B$300,"февраль",Распред!$V$4:$V$300,A94)+SUMIFS(Распред!$Y$4:$Y$300,Распред!$B$4:$B$300,"февраль",Распред!$X$4:$X$300,A94)+SUMIFS(Распред!$AA$4:$AA$300,Распред!$B$4:$B$300,"февраль",Распред!$Z$4:$Z$300,A94)+SUMIFS(Распред!$AC$4:$AC$300,Распред!$B$4:$B$300,"февраль",Распред!$AB$4:$AB$300,A94)</f>
        <v>0</v>
      </c>
      <c r="AM94" s="46">
        <f t="shared" ca="1" si="13"/>
        <v>0</v>
      </c>
      <c r="AN94" s="46">
        <f t="shared" ca="1" si="14"/>
        <v>0</v>
      </c>
      <c r="AO94" s="46">
        <f t="shared" ca="1" si="15"/>
        <v>0</v>
      </c>
      <c r="AP94" s="46">
        <f>январь!AP94</f>
        <v>0</v>
      </c>
      <c r="AQ94" s="46">
        <f t="shared" ca="1" si="16"/>
        <v>0</v>
      </c>
      <c r="AR94" s="47"/>
      <c r="AS94" s="47">
        <f t="shared" ca="1" si="17"/>
        <v>0</v>
      </c>
      <c r="AT94" s="47"/>
      <c r="AU94" s="47"/>
      <c r="AV94" s="47"/>
      <c r="AW94" s="47"/>
      <c r="AX94" s="47"/>
      <c r="AY94" s="47"/>
      <c r="AZ94" s="184"/>
      <c r="BA94" s="184"/>
    </row>
    <row r="95" spans="1:53" x14ac:dyDescent="0.25">
      <c r="A95" s="47">
        <f>База!B95</f>
        <v>0</v>
      </c>
      <c r="B95" s="46">
        <f ca="1">IF(COUNTIFS(Распис!$B$4:$B$300,$A95,Распис!$C$4:$C$300,"&lt;="&amp;B$1,Распис!$D$4:$D$300,"&gt;="&amp;B$1)&gt;0,SUMIFS(Распис!$I$4:$I$300,Распис!$B$4:$B$300,$A95,Распис!$C$4:$C$300,"&lt;="&amp;B$1,Распис!$D$4:$D$300,"&gt;="&amp;B$1),SUMIF(База!$B$3:$B$305,$A95,База!$I$3:$I$152))</f>
        <v>0</v>
      </c>
      <c r="C95" s="46">
        <f ca="1">IF(COUNTIFS(Распис!$B$4:$B$300,$A95,Распис!$C$4:$C$300,"&lt;="&amp;C$1,Распис!$D$4:$D$300,"&gt;="&amp;C$1)&gt;0,SUMIFS(Распис!$J$4:$J$300,Распис!$B$4:$B$300,$A95,Распис!$C$4:$C$300,"&lt;="&amp;C$1,Распис!$D$4:$D$300,"&gt;="&amp;C$1),SUMIF(База!$B$3:$B$305,$A95,База!$J$3:$J$152))</f>
        <v>0</v>
      </c>
      <c r="D95" s="46">
        <f ca="1">IF(COUNTIFS(Распис!$B$4:$B$300,$A95,Распис!$C$4:$C$300,"&lt;="&amp;D$1,Распис!$D$4:$D$300,"&gt;="&amp;D$1)&gt;0,SUMIFS(Распис!$K$4:$K$300,Распис!$B$4:$B$300,$A95,Распис!$C$4:$C$300,"&lt;="&amp;D$1,Распис!$D$4:$D$300,"&gt;="&amp;D$1),SUMIF(База!$B$3:$B$305,$A95,База!$K$3:$K$152))</f>
        <v>0</v>
      </c>
      <c r="E95" s="46" t="s">
        <v>23</v>
      </c>
      <c r="F95" s="46">
        <f ca="1">IF(COUNTIFS(Распис!$B$4:$B$300,$A95,Распис!$C$4:$C$300,"&lt;="&amp;F$1,Распис!$D$4:$D$300,"&gt;="&amp;F$1)&gt;0,SUMIFS(Распис!$F$4:$F$300,Распис!$B$4:$B$300,$A95,Распис!$C$4:$C$300,"&lt;="&amp;F$1,Распис!$D$4:$D$300,"&gt;="&amp;F$1),SUMIF(База!$B$3:$B$305,$A95,База!$F$3:$F$152))</f>
        <v>0</v>
      </c>
      <c r="G95" s="46">
        <f ca="1">IF(COUNTIFS(Распис!$B$4:$B$300,$A95,Распис!$C$4:$C$300,"&lt;="&amp;G$1,Распис!$D$4:$D$300,"&gt;="&amp;G$1)&gt;0,SUMIFS(Распис!$G$4:$G$300,Распис!$B$4:$B$300,$A95,Распис!$C$4:$C$300,"&lt;="&amp;G$1,Распис!$D$4:$D$300,"&gt;="&amp;G$1),SUMIF(База!$B$3:$B$305,$A95,База!$G$3:$G$152))</f>
        <v>0</v>
      </c>
      <c r="H95" s="46">
        <f ca="1">IF(COUNTIFS(Распис!$B$4:$B$300,$A95,Распис!$C$4:$C$300,"&lt;="&amp;H$1,Распис!$D$4:$D$300,"&gt;="&amp;H$1)&gt;0,SUMIFS(Распис!$H$4:$H$300,Распис!$B$4:$B$300,$A95,Распис!$C$4:$C$300,"&lt;="&amp;H$1,Распис!$D$4:$D$300,"&gt;="&amp;H$1),SUMIF(База!$B$3:$B$305,$A95,База!$H$3:$H$152))</f>
        <v>0</v>
      </c>
      <c r="I95" s="46">
        <f ca="1">IF(COUNTIFS(Распис!$B$4:$B$300,$A95,Распис!$C$4:$C$300,"&lt;="&amp;I$1,Распис!$D$4:$D$300,"&gt;="&amp;I$1)&gt;0,SUMIFS(Распис!$I$4:$I$300,Распис!$B$4:$B$300,$A95,Распис!$C$4:$C$300,"&lt;="&amp;I$1,Распис!$D$4:$D$300,"&gt;="&amp;I$1),SUMIF(База!$B$3:$B$305,$A95,База!$I$3:$I$152))</f>
        <v>0</v>
      </c>
      <c r="J95" s="46">
        <f ca="1">IF(COUNTIFS(Распис!$B$4:$B$300,$A95,Распис!$C$4:$C$300,"&lt;="&amp;J$1,Распис!$D$4:$D$300,"&gt;="&amp;J$1)&gt;0,SUMIFS(Распис!$J$4:$J$300,Распис!$B$4:$B$300,$A95,Распис!$C$4:$C$300,"&lt;="&amp;J$1,Распис!$D$4:$D$300,"&gt;="&amp;J$1),SUMIF(База!$B$3:$B$305,$A95,База!$J$3:$J$152))</f>
        <v>0</v>
      </c>
      <c r="K95" s="46">
        <f ca="1">IF(COUNTIFS(Распис!$B$4:$B$300,$A95,Распис!$C$4:$C$300,"&lt;="&amp;K$1,Распис!$D$4:$D$300,"&gt;="&amp;K$1)&gt;0,SUMIFS(Распис!$K$4:$K$300,Распис!$B$4:$B$300,$A95,Распис!$C$4:$C$300,"&lt;="&amp;K$1,Распис!$D$4:$D$300,"&gt;="&amp;K$1),SUMIF(База!$B$3:$B$305,$A95,База!$K$3:$K$152))</f>
        <v>0</v>
      </c>
      <c r="L95" s="46" t="s">
        <v>23</v>
      </c>
      <c r="M95" s="46">
        <f ca="1">IF(COUNTIFS(Распис!$B$4:$B$300,$A95,Распис!$C$4:$C$300,"&lt;="&amp;M$1,Распис!$D$4:$D$300,"&gt;="&amp;M$1)&gt;0,SUMIFS(Распис!$F$4:$F$300,Распис!$B$4:$B$300,$A95,Распис!$C$4:$C$300,"&lt;="&amp;M$1,Распис!$D$4:$D$300,"&gt;="&amp;M$1),SUMIF(База!$B$3:$B$305,$A95,База!$F$3:$F$152))</f>
        <v>0</v>
      </c>
      <c r="N95" s="46">
        <f ca="1">IF(COUNTIFS(Распис!$B$4:$B$300,$A95,Распис!$C$4:$C$300,"&lt;="&amp;N$1,Распис!$D$4:$D$300,"&gt;="&amp;N$1)&gt;0,SUMIFS(Распис!$G$4:$G$300,Распис!$B$4:$B$300,$A95,Распис!$C$4:$C$300,"&lt;="&amp;N$1,Распис!$D$4:$D$300,"&gt;="&amp;N$1),SUMIF(База!$B$3:$B$305,$A95,База!$G$3:$G$152))</f>
        <v>0</v>
      </c>
      <c r="O95" s="46">
        <f ca="1">IF(COUNTIFS(Распис!$B$4:$B$300,$A95,Распис!$C$4:$C$300,"&lt;="&amp;O$1,Распис!$D$4:$D$300,"&gt;="&amp;O$1)&gt;0,SUMIFS(Распис!$H$4:$H$300,Распис!$B$4:$B$300,$A95,Распис!$C$4:$C$300,"&lt;="&amp;O$1,Распис!$D$4:$D$300,"&gt;="&amp;O$1),SUMIF(База!$B$3:$B$305,$A95,База!$H$3:$H$152))</f>
        <v>0</v>
      </c>
      <c r="P95" s="46">
        <f ca="1">IF(COUNTIFS(Распис!$B$4:$B$300,$A95,Распис!$C$4:$C$300,"&lt;="&amp;P$1,Распис!$D$4:$D$300,"&gt;="&amp;P$1)&gt;0,SUMIFS(Распис!$I$4:$I$300,Распис!$B$4:$B$300,$A95,Распис!$C$4:$C$300,"&lt;="&amp;P$1,Распис!$D$4:$D$300,"&gt;="&amp;P$1),SUMIF(База!$B$3:$B$305,$A95,База!$I$3:$I$152))</f>
        <v>0</v>
      </c>
      <c r="Q95" s="46">
        <f ca="1">IF(COUNTIFS(Распис!$B$4:$B$300,$A95,Распис!$C$4:$C$300,"&lt;="&amp;Q$1,Распис!$D$4:$D$300,"&gt;="&amp;Q$1)&gt;0,SUMIFS(Распис!$J$4:$J$300,Распис!$B$4:$B$300,$A95,Распис!$C$4:$C$300,"&lt;="&amp;Q$1,Распис!$D$4:$D$300,"&gt;="&amp;Q$1),SUMIF(База!$B$3:$B$305,$A95,База!$J$3:$J$152))</f>
        <v>0</v>
      </c>
      <c r="R95" s="46">
        <f ca="1">IF(COUNTIFS(Распис!$B$4:$B$300,$A95,Распис!$C$4:$C$300,"&lt;="&amp;R$1,Распис!$D$4:$D$300,"&gt;="&amp;R$1)&gt;0,SUMIFS(Распис!$K$4:$K$300,Распис!$B$4:$B$300,$A95,Распис!$C$4:$C$300,"&lt;="&amp;R$1,Распис!$D$4:$D$300,"&gt;="&amp;R$1),SUMIF(База!$B$3:$B$305,$A95,База!$K$3:$K$152))</f>
        <v>0</v>
      </c>
      <c r="S95" s="46" t="s">
        <v>23</v>
      </c>
      <c r="T95" s="46">
        <f ca="1">IF(COUNTIFS(Распис!$B$4:$B$300,$A95,Распис!$C$4:$C$300,"&lt;="&amp;T$1,Распис!$D$4:$D$300,"&gt;="&amp;T$1)&gt;0,SUMIFS(Распис!$F$4:$F$300,Распис!$B$4:$B$300,$A95,Распис!$C$4:$C$300,"&lt;="&amp;T$1,Распис!$D$4:$D$300,"&gt;="&amp;T$1),SUMIF(База!$B$3:$B$305,$A95,База!$F$3:$F$152))</f>
        <v>0</v>
      </c>
      <c r="U95" s="46">
        <f ca="1">IF(COUNTIFS(Распис!$B$4:$B$300,$A95,Распис!$C$4:$C$300,"&lt;="&amp;U$1,Распис!$D$4:$D$300,"&gt;="&amp;U$1)&gt;0,SUMIFS(Распис!$G$4:$G$300,Распис!$B$4:$B$300,$A95,Распис!$C$4:$C$300,"&lt;="&amp;U$1,Распис!$D$4:$D$300,"&gt;="&amp;U$1),SUMIF(База!$B$3:$B$305,$A95,База!$G$3:$G$152))</f>
        <v>0</v>
      </c>
      <c r="V95" s="46">
        <f ca="1">IF(COUNTIFS(Распис!$B$4:$B$300,$A95,Распис!$C$4:$C$300,"&lt;="&amp;V$1,Распис!$D$4:$D$300,"&gt;="&amp;V$1)&gt;0,SUMIFS(Распис!$H$4:$H$300,Распис!$B$4:$B$300,$A95,Распис!$C$4:$C$300,"&lt;="&amp;V$1,Распис!$D$4:$D$300,"&gt;="&amp;V$1),SUMIF(База!$B$3:$B$305,$A95,База!$H$3:$H$152))</f>
        <v>0</v>
      </c>
      <c r="W95" s="46">
        <f ca="1">IF(COUNTIFS(Распис!$B$4:$B$300,$A95,Распис!$C$4:$C$300,"&lt;="&amp;W$1,Распис!$D$4:$D$300,"&gt;="&amp;W$1)&gt;0,SUMIFS(Распис!$I$4:$I$300,Распис!$B$4:$B$300,$A95,Распис!$C$4:$C$300,"&lt;="&amp;W$1,Распис!$D$4:$D$300,"&gt;="&amp;W$1),SUMIF(База!$B$3:$B$305,$A95,База!$I$3:$I$152))</f>
        <v>0</v>
      </c>
      <c r="X95" s="46">
        <f ca="1">IF(COUNTIFS(Распис!$B$4:$B$300,$A95,Распис!$C$4:$C$300,"&lt;="&amp;X$1,Распис!$D$4:$D$300,"&gt;="&amp;X$1)&gt;0,SUMIFS(Распис!$J$4:$J$300,Распис!$B$4:$B$300,$A95,Распис!$C$4:$C$300,"&lt;="&amp;X$1,Распис!$D$4:$D$300,"&gt;="&amp;X$1),SUMIF(База!$B$3:$B$305,$A95,База!$J$3:$J$152))</f>
        <v>0</v>
      </c>
      <c r="Y95" s="46">
        <f ca="1">IF(COUNTIFS(Распис!$B$4:$B$300,$A95,Распис!$C$4:$C$300,"&lt;="&amp;Y$1,Распис!$D$4:$D$300,"&gt;="&amp;Y$1)&gt;0,SUMIFS(Распис!$K$4:$K$300,Распис!$B$4:$B$300,$A95,Распис!$C$4:$C$300,"&lt;="&amp;Y$1,Распис!$D$4:$D$300,"&gt;="&amp;Y$1),SUMIF(База!$B$3:$B$305,$A95,База!$K$3:$K$152))</f>
        <v>0</v>
      </c>
      <c r="Z95" s="46" t="s">
        <v>23</v>
      </c>
      <c r="AA95" s="46">
        <f ca="1">IF(COUNTIFS(Распис!$B$4:$B$300,$A95,Распис!$C$4:$C$300,"&lt;="&amp;AA$1,Распис!$D$4:$D$300,"&gt;="&amp;AA$1)&gt;0,SUMIFS(Распис!$F$4:$F$300,Распис!$B$4:$B$300,$A95,Распис!$C$4:$C$300,"&lt;="&amp;AA$1,Распис!$D$4:$D$300,"&gt;="&amp;AA$1),SUMIF(База!$B$3:$B$305,$A95,База!$F$3:$F$152))</f>
        <v>0</v>
      </c>
      <c r="AB95" s="46">
        <f ca="1">IF(COUNTIFS(Распис!$B$4:$B$300,$A95,Распис!$C$4:$C$300,"&lt;="&amp;AB$1,Распис!$D$4:$D$300,"&gt;="&amp;AB$1)&gt;0,SUMIFS(Распис!$G$4:$G$300,Распис!$B$4:$B$300,$A95,Распис!$C$4:$C$300,"&lt;="&amp;AB$1,Распис!$D$4:$D$300,"&gt;="&amp;AB$1),SUMIF(База!$B$3:$B$305,$A95,База!$G$3:$G$152))</f>
        <v>0</v>
      </c>
      <c r="AC95" s="46">
        <f ca="1">IF(COUNTIFS(Распис!$B$4:$B$300,$A95,Распис!$C$4:$C$300,"&lt;="&amp;AC$1,Распис!$D$4:$D$300,"&gt;="&amp;AC$1)&gt;0,SUMIFS(Распис!$H$4:$H$300,Распис!$B$4:$B$300,$A95,Распис!$C$4:$C$300,"&lt;="&amp;AC$1,Распис!$D$4:$D$300,"&gt;="&amp;AC$1),SUMIF(База!$B$3:$B$305,$A95,База!$H$3:$H$152))</f>
        <v>0</v>
      </c>
      <c r="AD95" s="47"/>
      <c r="AE95" s="47"/>
      <c r="AF95" s="47"/>
      <c r="AG95" s="47">
        <f t="shared" ca="1" si="10"/>
        <v>0</v>
      </c>
      <c r="AH95" s="46">
        <f ca="1">AG95-SUMIFS(Распред!$G$4:$G$300,Распред!$B$4:$B$300,"февраль",Распред!$F$4:$F$300,A95)</f>
        <v>0</v>
      </c>
      <c r="AI95" s="46">
        <f ca="1">AH95+(COUNTIF(B95:AF95,"КД")+SUMIFS(Распред!$AH$4:$AH$300,Распред!$F$4:$F$300,A95,Распред!$B$4:$B$300,"февраль"))*4</f>
        <v>0</v>
      </c>
      <c r="AJ95" s="46">
        <f t="shared" ca="1" si="11"/>
        <v>0</v>
      </c>
      <c r="AK95" s="46">
        <f t="shared" ca="1" si="12"/>
        <v>0</v>
      </c>
      <c r="AL95" s="46">
        <f>SUMIFS(Распред!$K$4:$K$300,Распред!$B$4:$B$300,"февраль",Распред!$J$4:$J$300,A95)+SUMIFS(Распред!$M$4:$M$300,Распред!$B$4:$B$300,"февраль",Распред!$L$4:$L$300,A95)+SUMIFS(Распред!$O$4:$O$300,Распред!$B$4:$B$300,"февраль",Распред!$N$4:$N$300,A95)+SUMIFS(Распред!$Q$4:$Q$300,Распред!$B$4:$B$300,"февраль",Распред!$P$4:$P$300,A95)+SUMIFS(Распред!$S$4:$S$300,Распред!$B$4:$B$300,"февраль",Распред!$R$4:$R$300,A95)+SUMIFS(Распред!$U$4:$U$300,Распред!$B$4:$B$300,"февраль",Распред!$T$4:$T$300,A95)+SUMIFS(Распред!$W$4:$W$300,Распред!$B$4:$B$300,"февраль",Распред!$V$4:$V$300,A95)+SUMIFS(Распред!$Y$4:$Y$300,Распред!$B$4:$B$300,"февраль",Распред!$X$4:$X$300,A95)+SUMIFS(Распред!$AA$4:$AA$300,Распред!$B$4:$B$300,"февраль",Распред!$Z$4:$Z$300,A95)+SUMIFS(Распред!$AC$4:$AC$300,Распред!$B$4:$B$300,"февраль",Распред!$AB$4:$AB$300,A95)</f>
        <v>0</v>
      </c>
      <c r="AM95" s="46">
        <f t="shared" ca="1" si="13"/>
        <v>0</v>
      </c>
      <c r="AN95" s="46">
        <f t="shared" ca="1" si="14"/>
        <v>0</v>
      </c>
      <c r="AO95" s="46">
        <f t="shared" ca="1" si="15"/>
        <v>0</v>
      </c>
      <c r="AP95" s="46">
        <f>январь!AP95</f>
        <v>0</v>
      </c>
      <c r="AQ95" s="46">
        <f t="shared" ca="1" si="16"/>
        <v>0</v>
      </c>
      <c r="AR95" s="47"/>
      <c r="AS95" s="47">
        <f t="shared" ca="1" si="17"/>
        <v>0</v>
      </c>
      <c r="AT95" s="47"/>
      <c r="AU95" s="47"/>
      <c r="AV95" s="47"/>
      <c r="AW95" s="47"/>
      <c r="AX95" s="47"/>
      <c r="AY95" s="47"/>
      <c r="AZ95" s="184"/>
      <c r="BA95" s="184"/>
    </row>
    <row r="96" spans="1:53" x14ac:dyDescent="0.25">
      <c r="A96" s="47">
        <f>База!B96</f>
        <v>0</v>
      </c>
      <c r="B96" s="46">
        <f ca="1">IF(COUNTIFS(Распис!$B$4:$B$300,$A96,Распис!$C$4:$C$300,"&lt;="&amp;B$1,Распис!$D$4:$D$300,"&gt;="&amp;B$1)&gt;0,SUMIFS(Распис!$I$4:$I$300,Распис!$B$4:$B$300,$A96,Распис!$C$4:$C$300,"&lt;="&amp;B$1,Распис!$D$4:$D$300,"&gt;="&amp;B$1),SUMIF(База!$B$3:$B$305,$A96,База!$I$3:$I$152))</f>
        <v>0</v>
      </c>
      <c r="C96" s="46">
        <f ca="1">IF(COUNTIFS(Распис!$B$4:$B$300,$A96,Распис!$C$4:$C$300,"&lt;="&amp;C$1,Распис!$D$4:$D$300,"&gt;="&amp;C$1)&gt;0,SUMIFS(Распис!$J$4:$J$300,Распис!$B$4:$B$300,$A96,Распис!$C$4:$C$300,"&lt;="&amp;C$1,Распис!$D$4:$D$300,"&gt;="&amp;C$1),SUMIF(База!$B$3:$B$305,$A96,База!$J$3:$J$152))</f>
        <v>0</v>
      </c>
      <c r="D96" s="46">
        <f ca="1">IF(COUNTIFS(Распис!$B$4:$B$300,$A96,Распис!$C$4:$C$300,"&lt;="&amp;D$1,Распис!$D$4:$D$300,"&gt;="&amp;D$1)&gt;0,SUMIFS(Распис!$K$4:$K$300,Распис!$B$4:$B$300,$A96,Распис!$C$4:$C$300,"&lt;="&amp;D$1,Распис!$D$4:$D$300,"&gt;="&amp;D$1),SUMIF(База!$B$3:$B$305,$A96,База!$K$3:$K$152))</f>
        <v>0</v>
      </c>
      <c r="E96" s="46" t="s">
        <v>23</v>
      </c>
      <c r="F96" s="46">
        <f ca="1">IF(COUNTIFS(Распис!$B$4:$B$300,$A96,Распис!$C$4:$C$300,"&lt;="&amp;F$1,Распис!$D$4:$D$300,"&gt;="&amp;F$1)&gt;0,SUMIFS(Распис!$F$4:$F$300,Распис!$B$4:$B$300,$A96,Распис!$C$4:$C$300,"&lt;="&amp;F$1,Распис!$D$4:$D$300,"&gt;="&amp;F$1),SUMIF(База!$B$3:$B$305,$A96,База!$F$3:$F$152))</f>
        <v>0</v>
      </c>
      <c r="G96" s="46">
        <f ca="1">IF(COUNTIFS(Распис!$B$4:$B$300,$A96,Распис!$C$4:$C$300,"&lt;="&amp;G$1,Распис!$D$4:$D$300,"&gt;="&amp;G$1)&gt;0,SUMIFS(Распис!$G$4:$G$300,Распис!$B$4:$B$300,$A96,Распис!$C$4:$C$300,"&lt;="&amp;G$1,Распис!$D$4:$D$300,"&gt;="&amp;G$1),SUMIF(База!$B$3:$B$305,$A96,База!$G$3:$G$152))</f>
        <v>0</v>
      </c>
      <c r="H96" s="46">
        <f ca="1">IF(COUNTIFS(Распис!$B$4:$B$300,$A96,Распис!$C$4:$C$300,"&lt;="&amp;H$1,Распис!$D$4:$D$300,"&gt;="&amp;H$1)&gt;0,SUMIFS(Распис!$H$4:$H$300,Распис!$B$4:$B$300,$A96,Распис!$C$4:$C$300,"&lt;="&amp;H$1,Распис!$D$4:$D$300,"&gt;="&amp;H$1),SUMIF(База!$B$3:$B$305,$A96,База!$H$3:$H$152))</f>
        <v>0</v>
      </c>
      <c r="I96" s="46">
        <f ca="1">IF(COUNTIFS(Распис!$B$4:$B$300,$A96,Распис!$C$4:$C$300,"&lt;="&amp;I$1,Распис!$D$4:$D$300,"&gt;="&amp;I$1)&gt;0,SUMIFS(Распис!$I$4:$I$300,Распис!$B$4:$B$300,$A96,Распис!$C$4:$C$300,"&lt;="&amp;I$1,Распис!$D$4:$D$300,"&gt;="&amp;I$1),SUMIF(База!$B$3:$B$305,$A96,База!$I$3:$I$152))</f>
        <v>0</v>
      </c>
      <c r="J96" s="46">
        <f ca="1">IF(COUNTIFS(Распис!$B$4:$B$300,$A96,Распис!$C$4:$C$300,"&lt;="&amp;J$1,Распис!$D$4:$D$300,"&gt;="&amp;J$1)&gt;0,SUMIFS(Распис!$J$4:$J$300,Распис!$B$4:$B$300,$A96,Распис!$C$4:$C$300,"&lt;="&amp;J$1,Распис!$D$4:$D$300,"&gt;="&amp;J$1),SUMIF(База!$B$3:$B$305,$A96,База!$J$3:$J$152))</f>
        <v>0</v>
      </c>
      <c r="K96" s="46">
        <f ca="1">IF(COUNTIFS(Распис!$B$4:$B$300,$A96,Распис!$C$4:$C$300,"&lt;="&amp;K$1,Распис!$D$4:$D$300,"&gt;="&amp;K$1)&gt;0,SUMIFS(Распис!$K$4:$K$300,Распис!$B$4:$B$300,$A96,Распис!$C$4:$C$300,"&lt;="&amp;K$1,Распис!$D$4:$D$300,"&gt;="&amp;K$1),SUMIF(База!$B$3:$B$305,$A96,База!$K$3:$K$152))</f>
        <v>0</v>
      </c>
      <c r="L96" s="46" t="s">
        <v>23</v>
      </c>
      <c r="M96" s="46">
        <f ca="1">IF(COUNTIFS(Распис!$B$4:$B$300,$A96,Распис!$C$4:$C$300,"&lt;="&amp;M$1,Распис!$D$4:$D$300,"&gt;="&amp;M$1)&gt;0,SUMIFS(Распис!$F$4:$F$300,Распис!$B$4:$B$300,$A96,Распис!$C$4:$C$300,"&lt;="&amp;M$1,Распис!$D$4:$D$300,"&gt;="&amp;M$1),SUMIF(База!$B$3:$B$305,$A96,База!$F$3:$F$152))</f>
        <v>0</v>
      </c>
      <c r="N96" s="46">
        <f ca="1">IF(COUNTIFS(Распис!$B$4:$B$300,$A96,Распис!$C$4:$C$300,"&lt;="&amp;N$1,Распис!$D$4:$D$300,"&gt;="&amp;N$1)&gt;0,SUMIFS(Распис!$G$4:$G$300,Распис!$B$4:$B$300,$A96,Распис!$C$4:$C$300,"&lt;="&amp;N$1,Распис!$D$4:$D$300,"&gt;="&amp;N$1),SUMIF(База!$B$3:$B$305,$A96,База!$G$3:$G$152))</f>
        <v>0</v>
      </c>
      <c r="O96" s="46">
        <f ca="1">IF(COUNTIFS(Распис!$B$4:$B$300,$A96,Распис!$C$4:$C$300,"&lt;="&amp;O$1,Распис!$D$4:$D$300,"&gt;="&amp;O$1)&gt;0,SUMIFS(Распис!$H$4:$H$300,Распис!$B$4:$B$300,$A96,Распис!$C$4:$C$300,"&lt;="&amp;O$1,Распис!$D$4:$D$300,"&gt;="&amp;O$1),SUMIF(База!$B$3:$B$305,$A96,База!$H$3:$H$152))</f>
        <v>0</v>
      </c>
      <c r="P96" s="46">
        <f ca="1">IF(COUNTIFS(Распис!$B$4:$B$300,$A96,Распис!$C$4:$C$300,"&lt;="&amp;P$1,Распис!$D$4:$D$300,"&gt;="&amp;P$1)&gt;0,SUMIFS(Распис!$I$4:$I$300,Распис!$B$4:$B$300,$A96,Распис!$C$4:$C$300,"&lt;="&amp;P$1,Распис!$D$4:$D$300,"&gt;="&amp;P$1),SUMIF(База!$B$3:$B$305,$A96,База!$I$3:$I$152))</f>
        <v>0</v>
      </c>
      <c r="Q96" s="46">
        <f ca="1">IF(COUNTIFS(Распис!$B$4:$B$300,$A96,Распис!$C$4:$C$300,"&lt;="&amp;Q$1,Распис!$D$4:$D$300,"&gt;="&amp;Q$1)&gt;0,SUMIFS(Распис!$J$4:$J$300,Распис!$B$4:$B$300,$A96,Распис!$C$4:$C$300,"&lt;="&amp;Q$1,Распис!$D$4:$D$300,"&gt;="&amp;Q$1),SUMIF(База!$B$3:$B$305,$A96,База!$J$3:$J$152))</f>
        <v>0</v>
      </c>
      <c r="R96" s="46">
        <f ca="1">IF(COUNTIFS(Распис!$B$4:$B$300,$A96,Распис!$C$4:$C$300,"&lt;="&amp;R$1,Распис!$D$4:$D$300,"&gt;="&amp;R$1)&gt;0,SUMIFS(Распис!$K$4:$K$300,Распис!$B$4:$B$300,$A96,Распис!$C$4:$C$300,"&lt;="&amp;R$1,Распис!$D$4:$D$300,"&gt;="&amp;R$1),SUMIF(База!$B$3:$B$305,$A96,База!$K$3:$K$152))</f>
        <v>0</v>
      </c>
      <c r="S96" s="46" t="s">
        <v>23</v>
      </c>
      <c r="T96" s="46">
        <f ca="1">IF(COUNTIFS(Распис!$B$4:$B$300,$A96,Распис!$C$4:$C$300,"&lt;="&amp;T$1,Распис!$D$4:$D$300,"&gt;="&amp;T$1)&gt;0,SUMIFS(Распис!$F$4:$F$300,Распис!$B$4:$B$300,$A96,Распис!$C$4:$C$300,"&lt;="&amp;T$1,Распис!$D$4:$D$300,"&gt;="&amp;T$1),SUMIF(База!$B$3:$B$305,$A96,База!$F$3:$F$152))</f>
        <v>0</v>
      </c>
      <c r="U96" s="46">
        <f ca="1">IF(COUNTIFS(Распис!$B$4:$B$300,$A96,Распис!$C$4:$C$300,"&lt;="&amp;U$1,Распис!$D$4:$D$300,"&gt;="&amp;U$1)&gt;0,SUMIFS(Распис!$G$4:$G$300,Распис!$B$4:$B$300,$A96,Распис!$C$4:$C$300,"&lt;="&amp;U$1,Распис!$D$4:$D$300,"&gt;="&amp;U$1),SUMIF(База!$B$3:$B$305,$A96,База!$G$3:$G$152))</f>
        <v>0</v>
      </c>
      <c r="V96" s="46">
        <f ca="1">IF(COUNTIFS(Распис!$B$4:$B$300,$A96,Распис!$C$4:$C$300,"&lt;="&amp;V$1,Распис!$D$4:$D$300,"&gt;="&amp;V$1)&gt;0,SUMIFS(Распис!$H$4:$H$300,Распис!$B$4:$B$300,$A96,Распис!$C$4:$C$300,"&lt;="&amp;V$1,Распис!$D$4:$D$300,"&gt;="&amp;V$1),SUMIF(База!$B$3:$B$305,$A96,База!$H$3:$H$152))</f>
        <v>0</v>
      </c>
      <c r="W96" s="46">
        <f ca="1">IF(COUNTIFS(Распис!$B$4:$B$300,$A96,Распис!$C$4:$C$300,"&lt;="&amp;W$1,Распис!$D$4:$D$300,"&gt;="&amp;W$1)&gt;0,SUMIFS(Распис!$I$4:$I$300,Распис!$B$4:$B$300,$A96,Распис!$C$4:$C$300,"&lt;="&amp;W$1,Распис!$D$4:$D$300,"&gt;="&amp;W$1),SUMIF(База!$B$3:$B$305,$A96,База!$I$3:$I$152))</f>
        <v>0</v>
      </c>
      <c r="X96" s="46">
        <f ca="1">IF(COUNTIFS(Распис!$B$4:$B$300,$A96,Распис!$C$4:$C$300,"&lt;="&amp;X$1,Распис!$D$4:$D$300,"&gt;="&amp;X$1)&gt;0,SUMIFS(Распис!$J$4:$J$300,Распис!$B$4:$B$300,$A96,Распис!$C$4:$C$300,"&lt;="&amp;X$1,Распис!$D$4:$D$300,"&gt;="&amp;X$1),SUMIF(База!$B$3:$B$305,$A96,База!$J$3:$J$152))</f>
        <v>0</v>
      </c>
      <c r="Y96" s="46">
        <f ca="1">IF(COUNTIFS(Распис!$B$4:$B$300,$A96,Распис!$C$4:$C$300,"&lt;="&amp;Y$1,Распис!$D$4:$D$300,"&gt;="&amp;Y$1)&gt;0,SUMIFS(Распис!$K$4:$K$300,Распис!$B$4:$B$300,$A96,Распис!$C$4:$C$300,"&lt;="&amp;Y$1,Распис!$D$4:$D$300,"&gt;="&amp;Y$1),SUMIF(База!$B$3:$B$305,$A96,База!$K$3:$K$152))</f>
        <v>0</v>
      </c>
      <c r="Z96" s="46" t="s">
        <v>23</v>
      </c>
      <c r="AA96" s="46">
        <f ca="1">IF(COUNTIFS(Распис!$B$4:$B$300,$A96,Распис!$C$4:$C$300,"&lt;="&amp;AA$1,Распис!$D$4:$D$300,"&gt;="&amp;AA$1)&gt;0,SUMIFS(Распис!$F$4:$F$300,Распис!$B$4:$B$300,$A96,Распис!$C$4:$C$300,"&lt;="&amp;AA$1,Распис!$D$4:$D$300,"&gt;="&amp;AA$1),SUMIF(База!$B$3:$B$305,$A96,База!$F$3:$F$152))</f>
        <v>0</v>
      </c>
      <c r="AB96" s="46">
        <f ca="1">IF(COUNTIFS(Распис!$B$4:$B$300,$A96,Распис!$C$4:$C$300,"&lt;="&amp;AB$1,Распис!$D$4:$D$300,"&gt;="&amp;AB$1)&gt;0,SUMIFS(Распис!$G$4:$G$300,Распис!$B$4:$B$300,$A96,Распис!$C$4:$C$300,"&lt;="&amp;AB$1,Распис!$D$4:$D$300,"&gt;="&amp;AB$1),SUMIF(База!$B$3:$B$305,$A96,База!$G$3:$G$152))</f>
        <v>0</v>
      </c>
      <c r="AC96" s="46">
        <f ca="1">IF(COUNTIFS(Распис!$B$4:$B$300,$A96,Распис!$C$4:$C$300,"&lt;="&amp;AC$1,Распис!$D$4:$D$300,"&gt;="&amp;AC$1)&gt;0,SUMIFS(Распис!$H$4:$H$300,Распис!$B$4:$B$300,$A96,Распис!$C$4:$C$300,"&lt;="&amp;AC$1,Распис!$D$4:$D$300,"&gt;="&amp;AC$1),SUMIF(База!$B$3:$B$305,$A96,База!$H$3:$H$152))</f>
        <v>0</v>
      </c>
      <c r="AD96" s="47"/>
      <c r="AE96" s="47"/>
      <c r="AF96" s="47"/>
      <c r="AG96" s="47">
        <f t="shared" ca="1" si="10"/>
        <v>0</v>
      </c>
      <c r="AH96" s="46">
        <f ca="1">AG96-SUMIFS(Распред!$G$4:$G$300,Распред!$B$4:$B$300,"февраль",Распред!$F$4:$F$300,A96)</f>
        <v>0</v>
      </c>
      <c r="AI96" s="46">
        <f ca="1">AH96+(COUNTIF(B96:AF96,"КД")+SUMIFS(Распред!$AH$4:$AH$300,Распред!$F$4:$F$300,A96,Распред!$B$4:$B$300,"февраль"))*4</f>
        <v>0</v>
      </c>
      <c r="AJ96" s="46">
        <f t="shared" ca="1" si="11"/>
        <v>0</v>
      </c>
      <c r="AK96" s="46">
        <f t="shared" ca="1" si="12"/>
        <v>0</v>
      </c>
      <c r="AL96" s="46">
        <f>SUMIFS(Распред!$K$4:$K$300,Распред!$B$4:$B$300,"февраль",Распред!$J$4:$J$300,A96)+SUMIFS(Распред!$M$4:$M$300,Распред!$B$4:$B$300,"февраль",Распред!$L$4:$L$300,A96)+SUMIFS(Распред!$O$4:$O$300,Распред!$B$4:$B$300,"февраль",Распред!$N$4:$N$300,A96)+SUMIFS(Распред!$Q$4:$Q$300,Распред!$B$4:$B$300,"февраль",Распред!$P$4:$P$300,A96)+SUMIFS(Распред!$S$4:$S$300,Распред!$B$4:$B$300,"февраль",Распред!$R$4:$R$300,A96)+SUMIFS(Распред!$U$4:$U$300,Распред!$B$4:$B$300,"февраль",Распред!$T$4:$T$300,A96)+SUMIFS(Распред!$W$4:$W$300,Распред!$B$4:$B$300,"февраль",Распред!$V$4:$V$300,A96)+SUMIFS(Распред!$Y$4:$Y$300,Распред!$B$4:$B$300,"февраль",Распред!$X$4:$X$300,A96)+SUMIFS(Распред!$AA$4:$AA$300,Распред!$B$4:$B$300,"февраль",Распред!$Z$4:$Z$300,A96)+SUMIFS(Распред!$AC$4:$AC$300,Распред!$B$4:$B$300,"февраль",Распред!$AB$4:$AB$300,A96)</f>
        <v>0</v>
      </c>
      <c r="AM96" s="46">
        <f t="shared" ca="1" si="13"/>
        <v>0</v>
      </c>
      <c r="AN96" s="46">
        <f t="shared" ca="1" si="14"/>
        <v>0</v>
      </c>
      <c r="AO96" s="46">
        <f t="shared" ca="1" si="15"/>
        <v>0</v>
      </c>
      <c r="AP96" s="46">
        <f>январь!AP96</f>
        <v>0</v>
      </c>
      <c r="AQ96" s="46">
        <f t="shared" ca="1" si="16"/>
        <v>0</v>
      </c>
      <c r="AR96" s="47"/>
      <c r="AS96" s="47">
        <f t="shared" ca="1" si="17"/>
        <v>0</v>
      </c>
      <c r="AT96" s="47"/>
      <c r="AU96" s="47"/>
      <c r="AV96" s="47"/>
      <c r="AW96" s="47"/>
      <c r="AX96" s="47"/>
      <c r="AY96" s="47"/>
      <c r="AZ96" s="184"/>
      <c r="BA96" s="184"/>
    </row>
    <row r="97" spans="1:53" x14ac:dyDescent="0.25">
      <c r="A97" s="47">
        <f>База!B97</f>
        <v>0</v>
      </c>
      <c r="B97" s="46">
        <f ca="1">IF(COUNTIFS(Распис!$B$4:$B$300,$A97,Распис!$C$4:$C$300,"&lt;="&amp;B$1,Распис!$D$4:$D$300,"&gt;="&amp;B$1)&gt;0,SUMIFS(Распис!$I$4:$I$300,Распис!$B$4:$B$300,$A97,Распис!$C$4:$C$300,"&lt;="&amp;B$1,Распис!$D$4:$D$300,"&gt;="&amp;B$1),SUMIF(База!$B$3:$B$305,$A97,База!$I$3:$I$152))</f>
        <v>0</v>
      </c>
      <c r="C97" s="46">
        <f ca="1">IF(COUNTIFS(Распис!$B$4:$B$300,$A97,Распис!$C$4:$C$300,"&lt;="&amp;C$1,Распис!$D$4:$D$300,"&gt;="&amp;C$1)&gt;0,SUMIFS(Распис!$J$4:$J$300,Распис!$B$4:$B$300,$A97,Распис!$C$4:$C$300,"&lt;="&amp;C$1,Распис!$D$4:$D$300,"&gt;="&amp;C$1),SUMIF(База!$B$3:$B$305,$A97,База!$J$3:$J$152))</f>
        <v>0</v>
      </c>
      <c r="D97" s="46">
        <f ca="1">IF(COUNTIFS(Распис!$B$4:$B$300,$A97,Распис!$C$4:$C$300,"&lt;="&amp;D$1,Распис!$D$4:$D$300,"&gt;="&amp;D$1)&gt;0,SUMIFS(Распис!$K$4:$K$300,Распис!$B$4:$B$300,$A97,Распис!$C$4:$C$300,"&lt;="&amp;D$1,Распис!$D$4:$D$300,"&gt;="&amp;D$1),SUMIF(База!$B$3:$B$305,$A97,База!$K$3:$K$152))</f>
        <v>0</v>
      </c>
      <c r="E97" s="46" t="s">
        <v>23</v>
      </c>
      <c r="F97" s="46">
        <f ca="1">IF(COUNTIFS(Распис!$B$4:$B$300,$A97,Распис!$C$4:$C$300,"&lt;="&amp;F$1,Распис!$D$4:$D$300,"&gt;="&amp;F$1)&gt;0,SUMIFS(Распис!$F$4:$F$300,Распис!$B$4:$B$300,$A97,Распис!$C$4:$C$300,"&lt;="&amp;F$1,Распис!$D$4:$D$300,"&gt;="&amp;F$1),SUMIF(База!$B$3:$B$305,$A97,База!$F$3:$F$152))</f>
        <v>0</v>
      </c>
      <c r="G97" s="46">
        <f ca="1">IF(COUNTIFS(Распис!$B$4:$B$300,$A97,Распис!$C$4:$C$300,"&lt;="&amp;G$1,Распис!$D$4:$D$300,"&gt;="&amp;G$1)&gt;0,SUMIFS(Распис!$G$4:$G$300,Распис!$B$4:$B$300,$A97,Распис!$C$4:$C$300,"&lt;="&amp;G$1,Распис!$D$4:$D$300,"&gt;="&amp;G$1),SUMIF(База!$B$3:$B$305,$A97,База!$G$3:$G$152))</f>
        <v>0</v>
      </c>
      <c r="H97" s="46">
        <f ca="1">IF(COUNTIFS(Распис!$B$4:$B$300,$A97,Распис!$C$4:$C$300,"&lt;="&amp;H$1,Распис!$D$4:$D$300,"&gt;="&amp;H$1)&gt;0,SUMIFS(Распис!$H$4:$H$300,Распис!$B$4:$B$300,$A97,Распис!$C$4:$C$300,"&lt;="&amp;H$1,Распис!$D$4:$D$300,"&gt;="&amp;H$1),SUMIF(База!$B$3:$B$305,$A97,База!$H$3:$H$152))</f>
        <v>0</v>
      </c>
      <c r="I97" s="46">
        <f ca="1">IF(COUNTIFS(Распис!$B$4:$B$300,$A97,Распис!$C$4:$C$300,"&lt;="&amp;I$1,Распис!$D$4:$D$300,"&gt;="&amp;I$1)&gt;0,SUMIFS(Распис!$I$4:$I$300,Распис!$B$4:$B$300,$A97,Распис!$C$4:$C$300,"&lt;="&amp;I$1,Распис!$D$4:$D$300,"&gt;="&amp;I$1),SUMIF(База!$B$3:$B$305,$A97,База!$I$3:$I$152))</f>
        <v>0</v>
      </c>
      <c r="J97" s="46">
        <f ca="1">IF(COUNTIFS(Распис!$B$4:$B$300,$A97,Распис!$C$4:$C$300,"&lt;="&amp;J$1,Распис!$D$4:$D$300,"&gt;="&amp;J$1)&gt;0,SUMIFS(Распис!$J$4:$J$300,Распис!$B$4:$B$300,$A97,Распис!$C$4:$C$300,"&lt;="&amp;J$1,Распис!$D$4:$D$300,"&gt;="&amp;J$1),SUMIF(База!$B$3:$B$305,$A97,База!$J$3:$J$152))</f>
        <v>0</v>
      </c>
      <c r="K97" s="46">
        <f ca="1">IF(COUNTIFS(Распис!$B$4:$B$300,$A97,Распис!$C$4:$C$300,"&lt;="&amp;K$1,Распис!$D$4:$D$300,"&gt;="&amp;K$1)&gt;0,SUMIFS(Распис!$K$4:$K$300,Распис!$B$4:$B$300,$A97,Распис!$C$4:$C$300,"&lt;="&amp;K$1,Распис!$D$4:$D$300,"&gt;="&amp;K$1),SUMIF(База!$B$3:$B$305,$A97,База!$K$3:$K$152))</f>
        <v>0</v>
      </c>
      <c r="L97" s="46" t="s">
        <v>23</v>
      </c>
      <c r="M97" s="46">
        <f ca="1">IF(COUNTIFS(Распис!$B$4:$B$300,$A97,Распис!$C$4:$C$300,"&lt;="&amp;M$1,Распис!$D$4:$D$300,"&gt;="&amp;M$1)&gt;0,SUMIFS(Распис!$F$4:$F$300,Распис!$B$4:$B$300,$A97,Распис!$C$4:$C$300,"&lt;="&amp;M$1,Распис!$D$4:$D$300,"&gt;="&amp;M$1),SUMIF(База!$B$3:$B$305,$A97,База!$F$3:$F$152))</f>
        <v>0</v>
      </c>
      <c r="N97" s="46">
        <f ca="1">IF(COUNTIFS(Распис!$B$4:$B$300,$A97,Распис!$C$4:$C$300,"&lt;="&amp;N$1,Распис!$D$4:$D$300,"&gt;="&amp;N$1)&gt;0,SUMIFS(Распис!$G$4:$G$300,Распис!$B$4:$B$300,$A97,Распис!$C$4:$C$300,"&lt;="&amp;N$1,Распис!$D$4:$D$300,"&gt;="&amp;N$1),SUMIF(База!$B$3:$B$305,$A97,База!$G$3:$G$152))</f>
        <v>0</v>
      </c>
      <c r="O97" s="46">
        <f ca="1">IF(COUNTIFS(Распис!$B$4:$B$300,$A97,Распис!$C$4:$C$300,"&lt;="&amp;O$1,Распис!$D$4:$D$300,"&gt;="&amp;O$1)&gt;0,SUMIFS(Распис!$H$4:$H$300,Распис!$B$4:$B$300,$A97,Распис!$C$4:$C$300,"&lt;="&amp;O$1,Распис!$D$4:$D$300,"&gt;="&amp;O$1),SUMIF(База!$B$3:$B$305,$A97,База!$H$3:$H$152))</f>
        <v>0</v>
      </c>
      <c r="P97" s="46">
        <f ca="1">IF(COUNTIFS(Распис!$B$4:$B$300,$A97,Распис!$C$4:$C$300,"&lt;="&amp;P$1,Распис!$D$4:$D$300,"&gt;="&amp;P$1)&gt;0,SUMIFS(Распис!$I$4:$I$300,Распис!$B$4:$B$300,$A97,Распис!$C$4:$C$300,"&lt;="&amp;P$1,Распис!$D$4:$D$300,"&gt;="&amp;P$1),SUMIF(База!$B$3:$B$305,$A97,База!$I$3:$I$152))</f>
        <v>0</v>
      </c>
      <c r="Q97" s="46">
        <f ca="1">IF(COUNTIFS(Распис!$B$4:$B$300,$A97,Распис!$C$4:$C$300,"&lt;="&amp;Q$1,Распис!$D$4:$D$300,"&gt;="&amp;Q$1)&gt;0,SUMIFS(Распис!$J$4:$J$300,Распис!$B$4:$B$300,$A97,Распис!$C$4:$C$300,"&lt;="&amp;Q$1,Распис!$D$4:$D$300,"&gt;="&amp;Q$1),SUMIF(База!$B$3:$B$305,$A97,База!$J$3:$J$152))</f>
        <v>0</v>
      </c>
      <c r="R97" s="46">
        <f ca="1">IF(COUNTIFS(Распис!$B$4:$B$300,$A97,Распис!$C$4:$C$300,"&lt;="&amp;R$1,Распис!$D$4:$D$300,"&gt;="&amp;R$1)&gt;0,SUMIFS(Распис!$K$4:$K$300,Распис!$B$4:$B$300,$A97,Распис!$C$4:$C$300,"&lt;="&amp;R$1,Распис!$D$4:$D$300,"&gt;="&amp;R$1),SUMIF(База!$B$3:$B$305,$A97,База!$K$3:$K$152))</f>
        <v>0</v>
      </c>
      <c r="S97" s="46" t="s">
        <v>23</v>
      </c>
      <c r="T97" s="46">
        <f ca="1">IF(COUNTIFS(Распис!$B$4:$B$300,$A97,Распис!$C$4:$C$300,"&lt;="&amp;T$1,Распис!$D$4:$D$300,"&gt;="&amp;T$1)&gt;0,SUMIFS(Распис!$F$4:$F$300,Распис!$B$4:$B$300,$A97,Распис!$C$4:$C$300,"&lt;="&amp;T$1,Распис!$D$4:$D$300,"&gt;="&amp;T$1),SUMIF(База!$B$3:$B$305,$A97,База!$F$3:$F$152))</f>
        <v>0</v>
      </c>
      <c r="U97" s="46">
        <f ca="1">IF(COUNTIFS(Распис!$B$4:$B$300,$A97,Распис!$C$4:$C$300,"&lt;="&amp;U$1,Распис!$D$4:$D$300,"&gt;="&amp;U$1)&gt;0,SUMIFS(Распис!$G$4:$G$300,Распис!$B$4:$B$300,$A97,Распис!$C$4:$C$300,"&lt;="&amp;U$1,Распис!$D$4:$D$300,"&gt;="&amp;U$1),SUMIF(База!$B$3:$B$305,$A97,База!$G$3:$G$152))</f>
        <v>0</v>
      </c>
      <c r="V97" s="46">
        <f ca="1">IF(COUNTIFS(Распис!$B$4:$B$300,$A97,Распис!$C$4:$C$300,"&lt;="&amp;V$1,Распис!$D$4:$D$300,"&gt;="&amp;V$1)&gt;0,SUMIFS(Распис!$H$4:$H$300,Распис!$B$4:$B$300,$A97,Распис!$C$4:$C$300,"&lt;="&amp;V$1,Распис!$D$4:$D$300,"&gt;="&amp;V$1),SUMIF(База!$B$3:$B$305,$A97,База!$H$3:$H$152))</f>
        <v>0</v>
      </c>
      <c r="W97" s="46">
        <f ca="1">IF(COUNTIFS(Распис!$B$4:$B$300,$A97,Распис!$C$4:$C$300,"&lt;="&amp;W$1,Распис!$D$4:$D$300,"&gt;="&amp;W$1)&gt;0,SUMIFS(Распис!$I$4:$I$300,Распис!$B$4:$B$300,$A97,Распис!$C$4:$C$300,"&lt;="&amp;W$1,Распис!$D$4:$D$300,"&gt;="&amp;W$1),SUMIF(База!$B$3:$B$305,$A97,База!$I$3:$I$152))</f>
        <v>0</v>
      </c>
      <c r="X97" s="46">
        <f ca="1">IF(COUNTIFS(Распис!$B$4:$B$300,$A97,Распис!$C$4:$C$300,"&lt;="&amp;X$1,Распис!$D$4:$D$300,"&gt;="&amp;X$1)&gt;0,SUMIFS(Распис!$J$4:$J$300,Распис!$B$4:$B$300,$A97,Распис!$C$4:$C$300,"&lt;="&amp;X$1,Распис!$D$4:$D$300,"&gt;="&amp;X$1),SUMIF(База!$B$3:$B$305,$A97,База!$J$3:$J$152))</f>
        <v>0</v>
      </c>
      <c r="Y97" s="46">
        <f ca="1">IF(COUNTIFS(Распис!$B$4:$B$300,$A97,Распис!$C$4:$C$300,"&lt;="&amp;Y$1,Распис!$D$4:$D$300,"&gt;="&amp;Y$1)&gt;0,SUMIFS(Распис!$K$4:$K$300,Распис!$B$4:$B$300,$A97,Распис!$C$4:$C$300,"&lt;="&amp;Y$1,Распис!$D$4:$D$300,"&gt;="&amp;Y$1),SUMIF(База!$B$3:$B$305,$A97,База!$K$3:$K$152))</f>
        <v>0</v>
      </c>
      <c r="Z97" s="46" t="s">
        <v>23</v>
      </c>
      <c r="AA97" s="46">
        <f ca="1">IF(COUNTIFS(Распис!$B$4:$B$300,$A97,Распис!$C$4:$C$300,"&lt;="&amp;AA$1,Распис!$D$4:$D$300,"&gt;="&amp;AA$1)&gt;0,SUMIFS(Распис!$F$4:$F$300,Распис!$B$4:$B$300,$A97,Распис!$C$4:$C$300,"&lt;="&amp;AA$1,Распис!$D$4:$D$300,"&gt;="&amp;AA$1),SUMIF(База!$B$3:$B$305,$A97,База!$F$3:$F$152))</f>
        <v>0</v>
      </c>
      <c r="AB97" s="46">
        <f ca="1">IF(COUNTIFS(Распис!$B$4:$B$300,$A97,Распис!$C$4:$C$300,"&lt;="&amp;AB$1,Распис!$D$4:$D$300,"&gt;="&amp;AB$1)&gt;0,SUMIFS(Распис!$G$4:$G$300,Распис!$B$4:$B$300,$A97,Распис!$C$4:$C$300,"&lt;="&amp;AB$1,Распис!$D$4:$D$300,"&gt;="&amp;AB$1),SUMIF(База!$B$3:$B$305,$A97,База!$G$3:$G$152))</f>
        <v>0</v>
      </c>
      <c r="AC97" s="46">
        <f ca="1">IF(COUNTIFS(Распис!$B$4:$B$300,$A97,Распис!$C$4:$C$300,"&lt;="&amp;AC$1,Распис!$D$4:$D$300,"&gt;="&amp;AC$1)&gt;0,SUMIFS(Распис!$H$4:$H$300,Распис!$B$4:$B$300,$A97,Распис!$C$4:$C$300,"&lt;="&amp;AC$1,Распис!$D$4:$D$300,"&gt;="&amp;AC$1),SUMIF(База!$B$3:$B$305,$A97,База!$H$3:$H$152))</f>
        <v>0</v>
      </c>
      <c r="AD97" s="47"/>
      <c r="AE97" s="47"/>
      <c r="AF97" s="47"/>
      <c r="AG97" s="47">
        <f t="shared" ca="1" si="10"/>
        <v>0</v>
      </c>
      <c r="AH97" s="46">
        <f ca="1">AG97-SUMIFS(Распред!$G$4:$G$300,Распред!$B$4:$B$300,"февраль",Распред!$F$4:$F$300,A97)</f>
        <v>0</v>
      </c>
      <c r="AI97" s="46">
        <f ca="1">AH97+(COUNTIF(B97:AF97,"КД")+SUMIFS(Распред!$AH$4:$AH$300,Распред!$F$4:$F$300,A97,Распред!$B$4:$B$300,"февраль"))*4</f>
        <v>0</v>
      </c>
      <c r="AJ97" s="46">
        <f t="shared" ca="1" si="11"/>
        <v>0</v>
      </c>
      <c r="AK97" s="46">
        <f t="shared" ca="1" si="12"/>
        <v>0</v>
      </c>
      <c r="AL97" s="46">
        <f>SUMIFS(Распред!$K$4:$K$300,Распред!$B$4:$B$300,"февраль",Распред!$J$4:$J$300,A97)+SUMIFS(Распред!$M$4:$M$300,Распред!$B$4:$B$300,"февраль",Распред!$L$4:$L$300,A97)+SUMIFS(Распред!$O$4:$O$300,Распред!$B$4:$B$300,"февраль",Распред!$N$4:$N$300,A97)+SUMIFS(Распред!$Q$4:$Q$300,Распред!$B$4:$B$300,"февраль",Распред!$P$4:$P$300,A97)+SUMIFS(Распред!$S$4:$S$300,Распред!$B$4:$B$300,"февраль",Распред!$R$4:$R$300,A97)+SUMIFS(Распред!$U$4:$U$300,Распред!$B$4:$B$300,"февраль",Распред!$T$4:$T$300,A97)+SUMIFS(Распред!$W$4:$W$300,Распред!$B$4:$B$300,"февраль",Распред!$V$4:$V$300,A97)+SUMIFS(Распред!$Y$4:$Y$300,Распред!$B$4:$B$300,"февраль",Распред!$X$4:$X$300,A97)+SUMIFS(Распред!$AA$4:$AA$300,Распред!$B$4:$B$300,"февраль",Распред!$Z$4:$Z$300,A97)+SUMIFS(Распред!$AC$4:$AC$300,Распред!$B$4:$B$300,"февраль",Распред!$AB$4:$AB$300,A97)</f>
        <v>0</v>
      </c>
      <c r="AM97" s="46">
        <f t="shared" ca="1" si="13"/>
        <v>0</v>
      </c>
      <c r="AN97" s="46">
        <f t="shared" ca="1" si="14"/>
        <v>0</v>
      </c>
      <c r="AO97" s="46">
        <f t="shared" ca="1" si="15"/>
        <v>0</v>
      </c>
      <c r="AP97" s="46">
        <f>январь!AP97</f>
        <v>0</v>
      </c>
      <c r="AQ97" s="46">
        <f t="shared" ca="1" si="16"/>
        <v>0</v>
      </c>
      <c r="AR97" s="47"/>
      <c r="AS97" s="47">
        <f t="shared" ca="1" si="17"/>
        <v>0</v>
      </c>
      <c r="AT97" s="47"/>
      <c r="AU97" s="47"/>
      <c r="AV97" s="47"/>
      <c r="AW97" s="47"/>
      <c r="AX97" s="47"/>
      <c r="AY97" s="47"/>
      <c r="AZ97" s="184"/>
      <c r="BA97" s="184"/>
    </row>
    <row r="98" spans="1:53" x14ac:dyDescent="0.25">
      <c r="A98" s="47">
        <f>База!B98</f>
        <v>0</v>
      </c>
      <c r="B98" s="46">
        <f ca="1">IF(COUNTIFS(Распис!$B$4:$B$300,$A98,Распис!$C$4:$C$300,"&lt;="&amp;B$1,Распис!$D$4:$D$300,"&gt;="&amp;B$1)&gt;0,SUMIFS(Распис!$I$4:$I$300,Распис!$B$4:$B$300,$A98,Распис!$C$4:$C$300,"&lt;="&amp;B$1,Распис!$D$4:$D$300,"&gt;="&amp;B$1),SUMIF(База!$B$3:$B$305,$A98,База!$I$3:$I$152))</f>
        <v>0</v>
      </c>
      <c r="C98" s="46">
        <f ca="1">IF(COUNTIFS(Распис!$B$4:$B$300,$A98,Распис!$C$4:$C$300,"&lt;="&amp;C$1,Распис!$D$4:$D$300,"&gt;="&amp;C$1)&gt;0,SUMIFS(Распис!$J$4:$J$300,Распис!$B$4:$B$300,$A98,Распис!$C$4:$C$300,"&lt;="&amp;C$1,Распис!$D$4:$D$300,"&gt;="&amp;C$1),SUMIF(База!$B$3:$B$305,$A98,База!$J$3:$J$152))</f>
        <v>0</v>
      </c>
      <c r="D98" s="46">
        <f ca="1">IF(COUNTIFS(Распис!$B$4:$B$300,$A98,Распис!$C$4:$C$300,"&lt;="&amp;D$1,Распис!$D$4:$D$300,"&gt;="&amp;D$1)&gt;0,SUMIFS(Распис!$K$4:$K$300,Распис!$B$4:$B$300,$A98,Распис!$C$4:$C$300,"&lt;="&amp;D$1,Распис!$D$4:$D$300,"&gt;="&amp;D$1),SUMIF(База!$B$3:$B$305,$A98,База!$K$3:$K$152))</f>
        <v>0</v>
      </c>
      <c r="E98" s="46" t="s">
        <v>23</v>
      </c>
      <c r="F98" s="46">
        <f ca="1">IF(COUNTIFS(Распис!$B$4:$B$300,$A98,Распис!$C$4:$C$300,"&lt;="&amp;F$1,Распис!$D$4:$D$300,"&gt;="&amp;F$1)&gt;0,SUMIFS(Распис!$F$4:$F$300,Распис!$B$4:$B$300,$A98,Распис!$C$4:$C$300,"&lt;="&amp;F$1,Распис!$D$4:$D$300,"&gt;="&amp;F$1),SUMIF(База!$B$3:$B$305,$A98,База!$F$3:$F$152))</f>
        <v>0</v>
      </c>
      <c r="G98" s="46">
        <f ca="1">IF(COUNTIFS(Распис!$B$4:$B$300,$A98,Распис!$C$4:$C$300,"&lt;="&amp;G$1,Распис!$D$4:$D$300,"&gt;="&amp;G$1)&gt;0,SUMIFS(Распис!$G$4:$G$300,Распис!$B$4:$B$300,$A98,Распис!$C$4:$C$300,"&lt;="&amp;G$1,Распис!$D$4:$D$300,"&gt;="&amp;G$1),SUMIF(База!$B$3:$B$305,$A98,База!$G$3:$G$152))</f>
        <v>0</v>
      </c>
      <c r="H98" s="46">
        <f ca="1">IF(COUNTIFS(Распис!$B$4:$B$300,$A98,Распис!$C$4:$C$300,"&lt;="&amp;H$1,Распис!$D$4:$D$300,"&gt;="&amp;H$1)&gt;0,SUMIFS(Распис!$H$4:$H$300,Распис!$B$4:$B$300,$A98,Распис!$C$4:$C$300,"&lt;="&amp;H$1,Распис!$D$4:$D$300,"&gt;="&amp;H$1),SUMIF(База!$B$3:$B$305,$A98,База!$H$3:$H$152))</f>
        <v>0</v>
      </c>
      <c r="I98" s="46">
        <f ca="1">IF(COUNTIFS(Распис!$B$4:$B$300,$A98,Распис!$C$4:$C$300,"&lt;="&amp;I$1,Распис!$D$4:$D$300,"&gt;="&amp;I$1)&gt;0,SUMIFS(Распис!$I$4:$I$300,Распис!$B$4:$B$300,$A98,Распис!$C$4:$C$300,"&lt;="&amp;I$1,Распис!$D$4:$D$300,"&gt;="&amp;I$1),SUMIF(База!$B$3:$B$305,$A98,База!$I$3:$I$152))</f>
        <v>0</v>
      </c>
      <c r="J98" s="46">
        <f ca="1">IF(COUNTIFS(Распис!$B$4:$B$300,$A98,Распис!$C$4:$C$300,"&lt;="&amp;J$1,Распис!$D$4:$D$300,"&gt;="&amp;J$1)&gt;0,SUMIFS(Распис!$J$4:$J$300,Распис!$B$4:$B$300,$A98,Распис!$C$4:$C$300,"&lt;="&amp;J$1,Распис!$D$4:$D$300,"&gt;="&amp;J$1),SUMIF(База!$B$3:$B$305,$A98,База!$J$3:$J$152))</f>
        <v>0</v>
      </c>
      <c r="K98" s="46">
        <f ca="1">IF(COUNTIFS(Распис!$B$4:$B$300,$A98,Распис!$C$4:$C$300,"&lt;="&amp;K$1,Распис!$D$4:$D$300,"&gt;="&amp;K$1)&gt;0,SUMIFS(Распис!$K$4:$K$300,Распис!$B$4:$B$300,$A98,Распис!$C$4:$C$300,"&lt;="&amp;K$1,Распис!$D$4:$D$300,"&gt;="&amp;K$1),SUMIF(База!$B$3:$B$305,$A98,База!$K$3:$K$152))</f>
        <v>0</v>
      </c>
      <c r="L98" s="46" t="s">
        <v>23</v>
      </c>
      <c r="M98" s="46">
        <f ca="1">IF(COUNTIFS(Распис!$B$4:$B$300,$A98,Распис!$C$4:$C$300,"&lt;="&amp;M$1,Распис!$D$4:$D$300,"&gt;="&amp;M$1)&gt;0,SUMIFS(Распис!$F$4:$F$300,Распис!$B$4:$B$300,$A98,Распис!$C$4:$C$300,"&lt;="&amp;M$1,Распис!$D$4:$D$300,"&gt;="&amp;M$1),SUMIF(База!$B$3:$B$305,$A98,База!$F$3:$F$152))</f>
        <v>0</v>
      </c>
      <c r="N98" s="46">
        <f ca="1">IF(COUNTIFS(Распис!$B$4:$B$300,$A98,Распис!$C$4:$C$300,"&lt;="&amp;N$1,Распис!$D$4:$D$300,"&gt;="&amp;N$1)&gt;0,SUMIFS(Распис!$G$4:$G$300,Распис!$B$4:$B$300,$A98,Распис!$C$4:$C$300,"&lt;="&amp;N$1,Распис!$D$4:$D$300,"&gt;="&amp;N$1),SUMIF(База!$B$3:$B$305,$A98,База!$G$3:$G$152))</f>
        <v>0</v>
      </c>
      <c r="O98" s="46">
        <f ca="1">IF(COUNTIFS(Распис!$B$4:$B$300,$A98,Распис!$C$4:$C$300,"&lt;="&amp;O$1,Распис!$D$4:$D$300,"&gt;="&amp;O$1)&gt;0,SUMIFS(Распис!$H$4:$H$300,Распис!$B$4:$B$300,$A98,Распис!$C$4:$C$300,"&lt;="&amp;O$1,Распис!$D$4:$D$300,"&gt;="&amp;O$1),SUMIF(База!$B$3:$B$305,$A98,База!$H$3:$H$152))</f>
        <v>0</v>
      </c>
      <c r="P98" s="46">
        <f ca="1">IF(COUNTIFS(Распис!$B$4:$B$300,$A98,Распис!$C$4:$C$300,"&lt;="&amp;P$1,Распис!$D$4:$D$300,"&gt;="&amp;P$1)&gt;0,SUMIFS(Распис!$I$4:$I$300,Распис!$B$4:$B$300,$A98,Распис!$C$4:$C$300,"&lt;="&amp;P$1,Распис!$D$4:$D$300,"&gt;="&amp;P$1),SUMIF(База!$B$3:$B$305,$A98,База!$I$3:$I$152))</f>
        <v>0</v>
      </c>
      <c r="Q98" s="46">
        <f ca="1">IF(COUNTIFS(Распис!$B$4:$B$300,$A98,Распис!$C$4:$C$300,"&lt;="&amp;Q$1,Распис!$D$4:$D$300,"&gt;="&amp;Q$1)&gt;0,SUMIFS(Распис!$J$4:$J$300,Распис!$B$4:$B$300,$A98,Распис!$C$4:$C$300,"&lt;="&amp;Q$1,Распис!$D$4:$D$300,"&gt;="&amp;Q$1),SUMIF(База!$B$3:$B$305,$A98,База!$J$3:$J$152))</f>
        <v>0</v>
      </c>
      <c r="R98" s="46">
        <f ca="1">IF(COUNTIFS(Распис!$B$4:$B$300,$A98,Распис!$C$4:$C$300,"&lt;="&amp;R$1,Распис!$D$4:$D$300,"&gt;="&amp;R$1)&gt;0,SUMIFS(Распис!$K$4:$K$300,Распис!$B$4:$B$300,$A98,Распис!$C$4:$C$300,"&lt;="&amp;R$1,Распис!$D$4:$D$300,"&gt;="&amp;R$1),SUMIF(База!$B$3:$B$305,$A98,База!$K$3:$K$152))</f>
        <v>0</v>
      </c>
      <c r="S98" s="46" t="s">
        <v>23</v>
      </c>
      <c r="T98" s="46">
        <f ca="1">IF(COUNTIFS(Распис!$B$4:$B$300,$A98,Распис!$C$4:$C$300,"&lt;="&amp;T$1,Распис!$D$4:$D$300,"&gt;="&amp;T$1)&gt;0,SUMIFS(Распис!$F$4:$F$300,Распис!$B$4:$B$300,$A98,Распис!$C$4:$C$300,"&lt;="&amp;T$1,Распис!$D$4:$D$300,"&gt;="&amp;T$1),SUMIF(База!$B$3:$B$305,$A98,База!$F$3:$F$152))</f>
        <v>0</v>
      </c>
      <c r="U98" s="46">
        <f ca="1">IF(COUNTIFS(Распис!$B$4:$B$300,$A98,Распис!$C$4:$C$300,"&lt;="&amp;U$1,Распис!$D$4:$D$300,"&gt;="&amp;U$1)&gt;0,SUMIFS(Распис!$G$4:$G$300,Распис!$B$4:$B$300,$A98,Распис!$C$4:$C$300,"&lt;="&amp;U$1,Распис!$D$4:$D$300,"&gt;="&amp;U$1),SUMIF(База!$B$3:$B$305,$A98,База!$G$3:$G$152))</f>
        <v>0</v>
      </c>
      <c r="V98" s="46">
        <f ca="1">IF(COUNTIFS(Распис!$B$4:$B$300,$A98,Распис!$C$4:$C$300,"&lt;="&amp;V$1,Распис!$D$4:$D$300,"&gt;="&amp;V$1)&gt;0,SUMIFS(Распис!$H$4:$H$300,Распис!$B$4:$B$300,$A98,Распис!$C$4:$C$300,"&lt;="&amp;V$1,Распис!$D$4:$D$300,"&gt;="&amp;V$1),SUMIF(База!$B$3:$B$305,$A98,База!$H$3:$H$152))</f>
        <v>0</v>
      </c>
      <c r="W98" s="46">
        <f ca="1">IF(COUNTIFS(Распис!$B$4:$B$300,$A98,Распис!$C$4:$C$300,"&lt;="&amp;W$1,Распис!$D$4:$D$300,"&gt;="&amp;W$1)&gt;0,SUMIFS(Распис!$I$4:$I$300,Распис!$B$4:$B$300,$A98,Распис!$C$4:$C$300,"&lt;="&amp;W$1,Распис!$D$4:$D$300,"&gt;="&amp;W$1),SUMIF(База!$B$3:$B$305,$A98,База!$I$3:$I$152))</f>
        <v>0</v>
      </c>
      <c r="X98" s="46">
        <f ca="1">IF(COUNTIFS(Распис!$B$4:$B$300,$A98,Распис!$C$4:$C$300,"&lt;="&amp;X$1,Распис!$D$4:$D$300,"&gt;="&amp;X$1)&gt;0,SUMIFS(Распис!$J$4:$J$300,Распис!$B$4:$B$300,$A98,Распис!$C$4:$C$300,"&lt;="&amp;X$1,Распис!$D$4:$D$300,"&gt;="&amp;X$1),SUMIF(База!$B$3:$B$305,$A98,База!$J$3:$J$152))</f>
        <v>0</v>
      </c>
      <c r="Y98" s="46">
        <f ca="1">IF(COUNTIFS(Распис!$B$4:$B$300,$A98,Распис!$C$4:$C$300,"&lt;="&amp;Y$1,Распис!$D$4:$D$300,"&gt;="&amp;Y$1)&gt;0,SUMIFS(Распис!$K$4:$K$300,Распис!$B$4:$B$300,$A98,Распис!$C$4:$C$300,"&lt;="&amp;Y$1,Распис!$D$4:$D$300,"&gt;="&amp;Y$1),SUMIF(База!$B$3:$B$305,$A98,База!$K$3:$K$152))</f>
        <v>0</v>
      </c>
      <c r="Z98" s="46" t="s">
        <v>23</v>
      </c>
      <c r="AA98" s="46">
        <f ca="1">IF(COUNTIFS(Распис!$B$4:$B$300,$A98,Распис!$C$4:$C$300,"&lt;="&amp;AA$1,Распис!$D$4:$D$300,"&gt;="&amp;AA$1)&gt;0,SUMIFS(Распис!$F$4:$F$300,Распис!$B$4:$B$300,$A98,Распис!$C$4:$C$300,"&lt;="&amp;AA$1,Распис!$D$4:$D$300,"&gt;="&amp;AA$1),SUMIF(База!$B$3:$B$305,$A98,База!$F$3:$F$152))</f>
        <v>0</v>
      </c>
      <c r="AB98" s="46">
        <f ca="1">IF(COUNTIFS(Распис!$B$4:$B$300,$A98,Распис!$C$4:$C$300,"&lt;="&amp;AB$1,Распис!$D$4:$D$300,"&gt;="&amp;AB$1)&gt;0,SUMIFS(Распис!$G$4:$G$300,Распис!$B$4:$B$300,$A98,Распис!$C$4:$C$300,"&lt;="&amp;AB$1,Распис!$D$4:$D$300,"&gt;="&amp;AB$1),SUMIF(База!$B$3:$B$305,$A98,База!$G$3:$G$152))</f>
        <v>0</v>
      </c>
      <c r="AC98" s="46">
        <f ca="1">IF(COUNTIFS(Распис!$B$4:$B$300,$A98,Распис!$C$4:$C$300,"&lt;="&amp;AC$1,Распис!$D$4:$D$300,"&gt;="&amp;AC$1)&gt;0,SUMIFS(Распис!$H$4:$H$300,Распис!$B$4:$B$300,$A98,Распис!$C$4:$C$300,"&lt;="&amp;AC$1,Распис!$D$4:$D$300,"&gt;="&amp;AC$1),SUMIF(База!$B$3:$B$305,$A98,База!$H$3:$H$152))</f>
        <v>0</v>
      </c>
      <c r="AD98" s="47"/>
      <c r="AE98" s="47"/>
      <c r="AF98" s="47"/>
      <c r="AG98" s="47">
        <f t="shared" ca="1" si="10"/>
        <v>0</v>
      </c>
      <c r="AH98" s="46">
        <f ca="1">AG98-SUMIFS(Распред!$G$4:$G$300,Распред!$B$4:$B$300,"февраль",Распред!$F$4:$F$300,A98)</f>
        <v>0</v>
      </c>
      <c r="AI98" s="46">
        <f ca="1">AH98+(COUNTIF(B98:AF98,"КД")+SUMIFS(Распред!$AH$4:$AH$300,Распред!$F$4:$F$300,A98,Распред!$B$4:$B$300,"февраль"))*4</f>
        <v>0</v>
      </c>
      <c r="AJ98" s="46">
        <f t="shared" ca="1" si="11"/>
        <v>0</v>
      </c>
      <c r="AK98" s="46">
        <f t="shared" ca="1" si="12"/>
        <v>0</v>
      </c>
      <c r="AL98" s="46">
        <f>SUMIFS(Распред!$K$4:$K$300,Распред!$B$4:$B$300,"февраль",Распред!$J$4:$J$300,A98)+SUMIFS(Распред!$M$4:$M$300,Распред!$B$4:$B$300,"февраль",Распред!$L$4:$L$300,A98)+SUMIFS(Распред!$O$4:$O$300,Распред!$B$4:$B$300,"февраль",Распред!$N$4:$N$300,A98)+SUMIFS(Распред!$Q$4:$Q$300,Распред!$B$4:$B$300,"февраль",Распред!$P$4:$P$300,A98)+SUMIFS(Распред!$S$4:$S$300,Распред!$B$4:$B$300,"февраль",Распред!$R$4:$R$300,A98)+SUMIFS(Распред!$U$4:$U$300,Распред!$B$4:$B$300,"февраль",Распред!$T$4:$T$300,A98)+SUMIFS(Распред!$W$4:$W$300,Распред!$B$4:$B$300,"февраль",Распред!$V$4:$V$300,A98)+SUMIFS(Распред!$Y$4:$Y$300,Распред!$B$4:$B$300,"февраль",Распред!$X$4:$X$300,A98)+SUMIFS(Распред!$AA$4:$AA$300,Распред!$B$4:$B$300,"февраль",Распред!$Z$4:$Z$300,A98)+SUMIFS(Распред!$AC$4:$AC$300,Распред!$B$4:$B$300,"февраль",Распред!$AB$4:$AB$300,A98)</f>
        <v>0</v>
      </c>
      <c r="AM98" s="46">
        <f t="shared" ca="1" si="13"/>
        <v>0</v>
      </c>
      <c r="AN98" s="46">
        <f t="shared" ca="1" si="14"/>
        <v>0</v>
      </c>
      <c r="AO98" s="46">
        <f t="shared" ca="1" si="15"/>
        <v>0</v>
      </c>
      <c r="AP98" s="46">
        <f>январь!AP98</f>
        <v>0</v>
      </c>
      <c r="AQ98" s="46">
        <f t="shared" ca="1" si="16"/>
        <v>0</v>
      </c>
      <c r="AR98" s="47"/>
      <c r="AS98" s="47">
        <f t="shared" ca="1" si="17"/>
        <v>0</v>
      </c>
      <c r="AT98" s="47"/>
      <c r="AU98" s="47"/>
      <c r="AV98" s="47"/>
      <c r="AW98" s="47"/>
      <c r="AX98" s="47"/>
      <c r="AY98" s="47"/>
      <c r="AZ98" s="184"/>
      <c r="BA98" s="184"/>
    </row>
    <row r="99" spans="1:53" x14ac:dyDescent="0.25">
      <c r="A99" s="47">
        <f>База!B99</f>
        <v>0</v>
      </c>
      <c r="B99" s="46">
        <f ca="1">IF(COUNTIFS(Распис!$B$4:$B$300,$A99,Распис!$C$4:$C$300,"&lt;="&amp;B$1,Распис!$D$4:$D$300,"&gt;="&amp;B$1)&gt;0,SUMIFS(Распис!$I$4:$I$300,Распис!$B$4:$B$300,$A99,Распис!$C$4:$C$300,"&lt;="&amp;B$1,Распис!$D$4:$D$300,"&gt;="&amp;B$1),SUMIF(База!$B$3:$B$305,$A99,База!$I$3:$I$152))</f>
        <v>0</v>
      </c>
      <c r="C99" s="46">
        <f ca="1">IF(COUNTIFS(Распис!$B$4:$B$300,$A99,Распис!$C$4:$C$300,"&lt;="&amp;C$1,Распис!$D$4:$D$300,"&gt;="&amp;C$1)&gt;0,SUMIFS(Распис!$J$4:$J$300,Распис!$B$4:$B$300,$A99,Распис!$C$4:$C$300,"&lt;="&amp;C$1,Распис!$D$4:$D$300,"&gt;="&amp;C$1),SUMIF(База!$B$3:$B$305,$A99,База!$J$3:$J$152))</f>
        <v>0</v>
      </c>
      <c r="D99" s="46">
        <f ca="1">IF(COUNTIFS(Распис!$B$4:$B$300,$A99,Распис!$C$4:$C$300,"&lt;="&amp;D$1,Распис!$D$4:$D$300,"&gt;="&amp;D$1)&gt;0,SUMIFS(Распис!$K$4:$K$300,Распис!$B$4:$B$300,$A99,Распис!$C$4:$C$300,"&lt;="&amp;D$1,Распис!$D$4:$D$300,"&gt;="&amp;D$1),SUMIF(База!$B$3:$B$305,$A99,База!$K$3:$K$152))</f>
        <v>0</v>
      </c>
      <c r="E99" s="46" t="s">
        <v>23</v>
      </c>
      <c r="F99" s="46">
        <f ca="1">IF(COUNTIFS(Распис!$B$4:$B$300,$A99,Распис!$C$4:$C$300,"&lt;="&amp;F$1,Распис!$D$4:$D$300,"&gt;="&amp;F$1)&gt;0,SUMIFS(Распис!$F$4:$F$300,Распис!$B$4:$B$300,$A99,Распис!$C$4:$C$300,"&lt;="&amp;F$1,Распис!$D$4:$D$300,"&gt;="&amp;F$1),SUMIF(База!$B$3:$B$305,$A99,База!$F$3:$F$152))</f>
        <v>0</v>
      </c>
      <c r="G99" s="46">
        <f ca="1">IF(COUNTIFS(Распис!$B$4:$B$300,$A99,Распис!$C$4:$C$300,"&lt;="&amp;G$1,Распис!$D$4:$D$300,"&gt;="&amp;G$1)&gt;0,SUMIFS(Распис!$G$4:$G$300,Распис!$B$4:$B$300,$A99,Распис!$C$4:$C$300,"&lt;="&amp;G$1,Распис!$D$4:$D$300,"&gt;="&amp;G$1),SUMIF(База!$B$3:$B$305,$A99,База!$G$3:$G$152))</f>
        <v>0</v>
      </c>
      <c r="H99" s="46">
        <f ca="1">IF(COUNTIFS(Распис!$B$4:$B$300,$A99,Распис!$C$4:$C$300,"&lt;="&amp;H$1,Распис!$D$4:$D$300,"&gt;="&amp;H$1)&gt;0,SUMIFS(Распис!$H$4:$H$300,Распис!$B$4:$B$300,$A99,Распис!$C$4:$C$300,"&lt;="&amp;H$1,Распис!$D$4:$D$300,"&gt;="&amp;H$1),SUMIF(База!$B$3:$B$305,$A99,База!$H$3:$H$152))</f>
        <v>0</v>
      </c>
      <c r="I99" s="46">
        <f ca="1">IF(COUNTIFS(Распис!$B$4:$B$300,$A99,Распис!$C$4:$C$300,"&lt;="&amp;I$1,Распис!$D$4:$D$300,"&gt;="&amp;I$1)&gt;0,SUMIFS(Распис!$I$4:$I$300,Распис!$B$4:$B$300,$A99,Распис!$C$4:$C$300,"&lt;="&amp;I$1,Распис!$D$4:$D$300,"&gt;="&amp;I$1),SUMIF(База!$B$3:$B$305,$A99,База!$I$3:$I$152))</f>
        <v>0</v>
      </c>
      <c r="J99" s="46">
        <f ca="1">IF(COUNTIFS(Распис!$B$4:$B$300,$A99,Распис!$C$4:$C$300,"&lt;="&amp;J$1,Распис!$D$4:$D$300,"&gt;="&amp;J$1)&gt;0,SUMIFS(Распис!$J$4:$J$300,Распис!$B$4:$B$300,$A99,Распис!$C$4:$C$300,"&lt;="&amp;J$1,Распис!$D$4:$D$300,"&gt;="&amp;J$1),SUMIF(База!$B$3:$B$305,$A99,База!$J$3:$J$152))</f>
        <v>0</v>
      </c>
      <c r="K99" s="46">
        <f ca="1">IF(COUNTIFS(Распис!$B$4:$B$300,$A99,Распис!$C$4:$C$300,"&lt;="&amp;K$1,Распис!$D$4:$D$300,"&gt;="&amp;K$1)&gt;0,SUMIFS(Распис!$K$4:$K$300,Распис!$B$4:$B$300,$A99,Распис!$C$4:$C$300,"&lt;="&amp;K$1,Распис!$D$4:$D$300,"&gt;="&amp;K$1),SUMIF(База!$B$3:$B$305,$A99,База!$K$3:$K$152))</f>
        <v>0</v>
      </c>
      <c r="L99" s="46" t="s">
        <v>23</v>
      </c>
      <c r="M99" s="46">
        <f ca="1">IF(COUNTIFS(Распис!$B$4:$B$300,$A99,Распис!$C$4:$C$300,"&lt;="&amp;M$1,Распис!$D$4:$D$300,"&gt;="&amp;M$1)&gt;0,SUMIFS(Распис!$F$4:$F$300,Распис!$B$4:$B$300,$A99,Распис!$C$4:$C$300,"&lt;="&amp;M$1,Распис!$D$4:$D$300,"&gt;="&amp;M$1),SUMIF(База!$B$3:$B$305,$A99,База!$F$3:$F$152))</f>
        <v>0</v>
      </c>
      <c r="N99" s="46">
        <f ca="1">IF(COUNTIFS(Распис!$B$4:$B$300,$A99,Распис!$C$4:$C$300,"&lt;="&amp;N$1,Распис!$D$4:$D$300,"&gt;="&amp;N$1)&gt;0,SUMIFS(Распис!$G$4:$G$300,Распис!$B$4:$B$300,$A99,Распис!$C$4:$C$300,"&lt;="&amp;N$1,Распис!$D$4:$D$300,"&gt;="&amp;N$1),SUMIF(База!$B$3:$B$305,$A99,База!$G$3:$G$152))</f>
        <v>0</v>
      </c>
      <c r="O99" s="46">
        <f ca="1">IF(COUNTIFS(Распис!$B$4:$B$300,$A99,Распис!$C$4:$C$300,"&lt;="&amp;O$1,Распис!$D$4:$D$300,"&gt;="&amp;O$1)&gt;0,SUMIFS(Распис!$H$4:$H$300,Распис!$B$4:$B$300,$A99,Распис!$C$4:$C$300,"&lt;="&amp;O$1,Распис!$D$4:$D$300,"&gt;="&amp;O$1),SUMIF(База!$B$3:$B$305,$A99,База!$H$3:$H$152))</f>
        <v>0</v>
      </c>
      <c r="P99" s="46">
        <f ca="1">IF(COUNTIFS(Распис!$B$4:$B$300,$A99,Распис!$C$4:$C$300,"&lt;="&amp;P$1,Распис!$D$4:$D$300,"&gt;="&amp;P$1)&gt;0,SUMIFS(Распис!$I$4:$I$300,Распис!$B$4:$B$300,$A99,Распис!$C$4:$C$300,"&lt;="&amp;P$1,Распис!$D$4:$D$300,"&gt;="&amp;P$1),SUMIF(База!$B$3:$B$305,$A99,База!$I$3:$I$152))</f>
        <v>0</v>
      </c>
      <c r="Q99" s="46">
        <f ca="1">IF(COUNTIFS(Распис!$B$4:$B$300,$A99,Распис!$C$4:$C$300,"&lt;="&amp;Q$1,Распис!$D$4:$D$300,"&gt;="&amp;Q$1)&gt;0,SUMIFS(Распис!$J$4:$J$300,Распис!$B$4:$B$300,$A99,Распис!$C$4:$C$300,"&lt;="&amp;Q$1,Распис!$D$4:$D$300,"&gt;="&amp;Q$1),SUMIF(База!$B$3:$B$305,$A99,База!$J$3:$J$152))</f>
        <v>0</v>
      </c>
      <c r="R99" s="46">
        <f ca="1">IF(COUNTIFS(Распис!$B$4:$B$300,$A99,Распис!$C$4:$C$300,"&lt;="&amp;R$1,Распис!$D$4:$D$300,"&gt;="&amp;R$1)&gt;0,SUMIFS(Распис!$K$4:$K$300,Распис!$B$4:$B$300,$A99,Распис!$C$4:$C$300,"&lt;="&amp;R$1,Распис!$D$4:$D$300,"&gt;="&amp;R$1),SUMIF(База!$B$3:$B$305,$A99,База!$K$3:$K$152))</f>
        <v>0</v>
      </c>
      <c r="S99" s="46" t="s">
        <v>23</v>
      </c>
      <c r="T99" s="46">
        <f ca="1">IF(COUNTIFS(Распис!$B$4:$B$300,$A99,Распис!$C$4:$C$300,"&lt;="&amp;T$1,Распис!$D$4:$D$300,"&gt;="&amp;T$1)&gt;0,SUMIFS(Распис!$F$4:$F$300,Распис!$B$4:$B$300,$A99,Распис!$C$4:$C$300,"&lt;="&amp;T$1,Распис!$D$4:$D$300,"&gt;="&amp;T$1),SUMIF(База!$B$3:$B$305,$A99,База!$F$3:$F$152))</f>
        <v>0</v>
      </c>
      <c r="U99" s="46">
        <f ca="1">IF(COUNTIFS(Распис!$B$4:$B$300,$A99,Распис!$C$4:$C$300,"&lt;="&amp;U$1,Распис!$D$4:$D$300,"&gt;="&amp;U$1)&gt;0,SUMIFS(Распис!$G$4:$G$300,Распис!$B$4:$B$300,$A99,Распис!$C$4:$C$300,"&lt;="&amp;U$1,Распис!$D$4:$D$300,"&gt;="&amp;U$1),SUMIF(База!$B$3:$B$305,$A99,База!$G$3:$G$152))</f>
        <v>0</v>
      </c>
      <c r="V99" s="46">
        <f ca="1">IF(COUNTIFS(Распис!$B$4:$B$300,$A99,Распис!$C$4:$C$300,"&lt;="&amp;V$1,Распис!$D$4:$D$300,"&gt;="&amp;V$1)&gt;0,SUMIFS(Распис!$H$4:$H$300,Распис!$B$4:$B$300,$A99,Распис!$C$4:$C$300,"&lt;="&amp;V$1,Распис!$D$4:$D$300,"&gt;="&amp;V$1),SUMIF(База!$B$3:$B$305,$A99,База!$H$3:$H$152))</f>
        <v>0</v>
      </c>
      <c r="W99" s="46">
        <f ca="1">IF(COUNTIFS(Распис!$B$4:$B$300,$A99,Распис!$C$4:$C$300,"&lt;="&amp;W$1,Распис!$D$4:$D$300,"&gt;="&amp;W$1)&gt;0,SUMIFS(Распис!$I$4:$I$300,Распис!$B$4:$B$300,$A99,Распис!$C$4:$C$300,"&lt;="&amp;W$1,Распис!$D$4:$D$300,"&gt;="&amp;W$1),SUMIF(База!$B$3:$B$305,$A99,База!$I$3:$I$152))</f>
        <v>0</v>
      </c>
      <c r="X99" s="46">
        <f ca="1">IF(COUNTIFS(Распис!$B$4:$B$300,$A99,Распис!$C$4:$C$300,"&lt;="&amp;X$1,Распис!$D$4:$D$300,"&gt;="&amp;X$1)&gt;0,SUMIFS(Распис!$J$4:$J$300,Распис!$B$4:$B$300,$A99,Распис!$C$4:$C$300,"&lt;="&amp;X$1,Распис!$D$4:$D$300,"&gt;="&amp;X$1),SUMIF(База!$B$3:$B$305,$A99,База!$J$3:$J$152))</f>
        <v>0</v>
      </c>
      <c r="Y99" s="46">
        <f ca="1">IF(COUNTIFS(Распис!$B$4:$B$300,$A99,Распис!$C$4:$C$300,"&lt;="&amp;Y$1,Распис!$D$4:$D$300,"&gt;="&amp;Y$1)&gt;0,SUMIFS(Распис!$K$4:$K$300,Распис!$B$4:$B$300,$A99,Распис!$C$4:$C$300,"&lt;="&amp;Y$1,Распис!$D$4:$D$300,"&gt;="&amp;Y$1),SUMIF(База!$B$3:$B$305,$A99,База!$K$3:$K$152))</f>
        <v>0</v>
      </c>
      <c r="Z99" s="46" t="s">
        <v>23</v>
      </c>
      <c r="AA99" s="46">
        <f ca="1">IF(COUNTIFS(Распис!$B$4:$B$300,$A99,Распис!$C$4:$C$300,"&lt;="&amp;AA$1,Распис!$D$4:$D$300,"&gt;="&amp;AA$1)&gt;0,SUMIFS(Распис!$F$4:$F$300,Распис!$B$4:$B$300,$A99,Распис!$C$4:$C$300,"&lt;="&amp;AA$1,Распис!$D$4:$D$300,"&gt;="&amp;AA$1),SUMIF(База!$B$3:$B$305,$A99,База!$F$3:$F$152))</f>
        <v>0</v>
      </c>
      <c r="AB99" s="46">
        <f ca="1">IF(COUNTIFS(Распис!$B$4:$B$300,$A99,Распис!$C$4:$C$300,"&lt;="&amp;AB$1,Распис!$D$4:$D$300,"&gt;="&amp;AB$1)&gt;0,SUMIFS(Распис!$G$4:$G$300,Распис!$B$4:$B$300,$A99,Распис!$C$4:$C$300,"&lt;="&amp;AB$1,Распис!$D$4:$D$300,"&gt;="&amp;AB$1),SUMIF(База!$B$3:$B$305,$A99,База!$G$3:$G$152))</f>
        <v>0</v>
      </c>
      <c r="AC99" s="46">
        <f ca="1">IF(COUNTIFS(Распис!$B$4:$B$300,$A99,Распис!$C$4:$C$300,"&lt;="&amp;AC$1,Распис!$D$4:$D$300,"&gt;="&amp;AC$1)&gt;0,SUMIFS(Распис!$H$4:$H$300,Распис!$B$4:$B$300,$A99,Распис!$C$4:$C$300,"&lt;="&amp;AC$1,Распис!$D$4:$D$300,"&gt;="&amp;AC$1),SUMIF(База!$B$3:$B$305,$A99,База!$H$3:$H$152))</f>
        <v>0</v>
      </c>
      <c r="AD99" s="47"/>
      <c r="AE99" s="47"/>
      <c r="AF99" s="47"/>
      <c r="AG99" s="47">
        <f t="shared" ca="1" si="10"/>
        <v>0</v>
      </c>
      <c r="AH99" s="46">
        <f ca="1">AG99-SUMIFS(Распред!$G$4:$G$300,Распред!$B$4:$B$300,"февраль",Распред!$F$4:$F$300,A99)</f>
        <v>0</v>
      </c>
      <c r="AI99" s="46">
        <f ca="1">AH99+(COUNTIF(B99:AF99,"КД")+SUMIFS(Распред!$AH$4:$AH$300,Распред!$F$4:$F$300,A99,Распред!$B$4:$B$300,"февраль"))*4</f>
        <v>0</v>
      </c>
      <c r="AJ99" s="46">
        <f t="shared" ca="1" si="11"/>
        <v>0</v>
      </c>
      <c r="AK99" s="46">
        <f t="shared" ca="1" si="12"/>
        <v>0</v>
      </c>
      <c r="AL99" s="46">
        <f>SUMIFS(Распред!$K$4:$K$300,Распред!$B$4:$B$300,"февраль",Распред!$J$4:$J$300,A99)+SUMIFS(Распред!$M$4:$M$300,Распред!$B$4:$B$300,"февраль",Распред!$L$4:$L$300,A99)+SUMIFS(Распред!$O$4:$O$300,Распред!$B$4:$B$300,"февраль",Распред!$N$4:$N$300,A99)+SUMIFS(Распред!$Q$4:$Q$300,Распред!$B$4:$B$300,"февраль",Распред!$P$4:$P$300,A99)+SUMIFS(Распред!$S$4:$S$300,Распред!$B$4:$B$300,"февраль",Распред!$R$4:$R$300,A99)+SUMIFS(Распред!$U$4:$U$300,Распред!$B$4:$B$300,"февраль",Распред!$T$4:$T$300,A99)+SUMIFS(Распред!$W$4:$W$300,Распред!$B$4:$B$300,"февраль",Распред!$V$4:$V$300,A99)+SUMIFS(Распред!$Y$4:$Y$300,Распред!$B$4:$B$300,"февраль",Распред!$X$4:$X$300,A99)+SUMIFS(Распред!$AA$4:$AA$300,Распред!$B$4:$B$300,"февраль",Распред!$Z$4:$Z$300,A99)+SUMIFS(Распред!$AC$4:$AC$300,Распред!$B$4:$B$300,"февраль",Распред!$AB$4:$AB$300,A99)</f>
        <v>0</v>
      </c>
      <c r="AM99" s="46">
        <f t="shared" ca="1" si="13"/>
        <v>0</v>
      </c>
      <c r="AN99" s="46">
        <f t="shared" ca="1" si="14"/>
        <v>0</v>
      </c>
      <c r="AO99" s="46">
        <f t="shared" ca="1" si="15"/>
        <v>0</v>
      </c>
      <c r="AP99" s="46">
        <f>январь!AP99</f>
        <v>0</v>
      </c>
      <c r="AQ99" s="46">
        <f t="shared" ca="1" si="16"/>
        <v>0</v>
      </c>
      <c r="AR99" s="47"/>
      <c r="AS99" s="47">
        <f t="shared" ca="1" si="17"/>
        <v>0</v>
      </c>
      <c r="AT99" s="47"/>
      <c r="AU99" s="47"/>
      <c r="AV99" s="47"/>
      <c r="AW99" s="47"/>
      <c r="AX99" s="47"/>
      <c r="AY99" s="47"/>
      <c r="AZ99" s="184"/>
      <c r="BA99" s="184"/>
    </row>
    <row r="100" spans="1:53" x14ac:dyDescent="0.25">
      <c r="A100" s="47">
        <f>База!B100</f>
        <v>0</v>
      </c>
      <c r="B100" s="46">
        <f ca="1">IF(COUNTIFS(Распис!$B$4:$B$300,$A100,Распис!$C$4:$C$300,"&lt;="&amp;B$1,Распис!$D$4:$D$300,"&gt;="&amp;B$1)&gt;0,SUMIFS(Распис!$I$4:$I$300,Распис!$B$4:$B$300,$A100,Распис!$C$4:$C$300,"&lt;="&amp;B$1,Распис!$D$4:$D$300,"&gt;="&amp;B$1),SUMIF(База!$B$3:$B$305,$A100,База!$I$3:$I$152))</f>
        <v>0</v>
      </c>
      <c r="C100" s="46">
        <f ca="1">IF(COUNTIFS(Распис!$B$4:$B$300,$A100,Распис!$C$4:$C$300,"&lt;="&amp;C$1,Распис!$D$4:$D$300,"&gt;="&amp;C$1)&gt;0,SUMIFS(Распис!$J$4:$J$300,Распис!$B$4:$B$300,$A100,Распис!$C$4:$C$300,"&lt;="&amp;C$1,Распис!$D$4:$D$300,"&gt;="&amp;C$1),SUMIF(База!$B$3:$B$305,$A100,База!$J$3:$J$152))</f>
        <v>0</v>
      </c>
      <c r="D100" s="46">
        <f ca="1">IF(COUNTIFS(Распис!$B$4:$B$300,$A100,Распис!$C$4:$C$300,"&lt;="&amp;D$1,Распис!$D$4:$D$300,"&gt;="&amp;D$1)&gt;0,SUMIFS(Распис!$K$4:$K$300,Распис!$B$4:$B$300,$A100,Распис!$C$4:$C$300,"&lt;="&amp;D$1,Распис!$D$4:$D$300,"&gt;="&amp;D$1),SUMIF(База!$B$3:$B$305,$A100,База!$K$3:$K$152))</f>
        <v>0</v>
      </c>
      <c r="E100" s="46" t="s">
        <v>23</v>
      </c>
      <c r="F100" s="46">
        <f ca="1">IF(COUNTIFS(Распис!$B$4:$B$300,$A100,Распис!$C$4:$C$300,"&lt;="&amp;F$1,Распис!$D$4:$D$300,"&gt;="&amp;F$1)&gt;0,SUMIFS(Распис!$F$4:$F$300,Распис!$B$4:$B$300,$A100,Распис!$C$4:$C$300,"&lt;="&amp;F$1,Распис!$D$4:$D$300,"&gt;="&amp;F$1),SUMIF(База!$B$3:$B$305,$A100,База!$F$3:$F$152))</f>
        <v>0</v>
      </c>
      <c r="G100" s="46">
        <f ca="1">IF(COUNTIFS(Распис!$B$4:$B$300,$A100,Распис!$C$4:$C$300,"&lt;="&amp;G$1,Распис!$D$4:$D$300,"&gt;="&amp;G$1)&gt;0,SUMIFS(Распис!$G$4:$G$300,Распис!$B$4:$B$300,$A100,Распис!$C$4:$C$300,"&lt;="&amp;G$1,Распис!$D$4:$D$300,"&gt;="&amp;G$1),SUMIF(База!$B$3:$B$305,$A100,База!$G$3:$G$152))</f>
        <v>0</v>
      </c>
      <c r="H100" s="46">
        <f ca="1">IF(COUNTIFS(Распис!$B$4:$B$300,$A100,Распис!$C$4:$C$300,"&lt;="&amp;H$1,Распис!$D$4:$D$300,"&gt;="&amp;H$1)&gt;0,SUMIFS(Распис!$H$4:$H$300,Распис!$B$4:$B$300,$A100,Распис!$C$4:$C$300,"&lt;="&amp;H$1,Распис!$D$4:$D$300,"&gt;="&amp;H$1),SUMIF(База!$B$3:$B$305,$A100,База!$H$3:$H$152))</f>
        <v>0</v>
      </c>
      <c r="I100" s="46">
        <f ca="1">IF(COUNTIFS(Распис!$B$4:$B$300,$A100,Распис!$C$4:$C$300,"&lt;="&amp;I$1,Распис!$D$4:$D$300,"&gt;="&amp;I$1)&gt;0,SUMIFS(Распис!$I$4:$I$300,Распис!$B$4:$B$300,$A100,Распис!$C$4:$C$300,"&lt;="&amp;I$1,Распис!$D$4:$D$300,"&gt;="&amp;I$1),SUMIF(База!$B$3:$B$305,$A100,База!$I$3:$I$152))</f>
        <v>0</v>
      </c>
      <c r="J100" s="46">
        <f ca="1">IF(COUNTIFS(Распис!$B$4:$B$300,$A100,Распис!$C$4:$C$300,"&lt;="&amp;J$1,Распис!$D$4:$D$300,"&gt;="&amp;J$1)&gt;0,SUMIFS(Распис!$J$4:$J$300,Распис!$B$4:$B$300,$A100,Распис!$C$4:$C$300,"&lt;="&amp;J$1,Распис!$D$4:$D$300,"&gt;="&amp;J$1),SUMIF(База!$B$3:$B$305,$A100,База!$J$3:$J$152))</f>
        <v>0</v>
      </c>
      <c r="K100" s="46">
        <f ca="1">IF(COUNTIFS(Распис!$B$4:$B$300,$A100,Распис!$C$4:$C$300,"&lt;="&amp;K$1,Распис!$D$4:$D$300,"&gt;="&amp;K$1)&gt;0,SUMIFS(Распис!$K$4:$K$300,Распис!$B$4:$B$300,$A100,Распис!$C$4:$C$300,"&lt;="&amp;K$1,Распис!$D$4:$D$300,"&gt;="&amp;K$1),SUMIF(База!$B$3:$B$305,$A100,База!$K$3:$K$152))</f>
        <v>0</v>
      </c>
      <c r="L100" s="46" t="s">
        <v>23</v>
      </c>
      <c r="M100" s="46">
        <f ca="1">IF(COUNTIFS(Распис!$B$4:$B$300,$A100,Распис!$C$4:$C$300,"&lt;="&amp;M$1,Распис!$D$4:$D$300,"&gt;="&amp;M$1)&gt;0,SUMIFS(Распис!$F$4:$F$300,Распис!$B$4:$B$300,$A100,Распис!$C$4:$C$300,"&lt;="&amp;M$1,Распис!$D$4:$D$300,"&gt;="&amp;M$1),SUMIF(База!$B$3:$B$305,$A100,База!$F$3:$F$152))</f>
        <v>0</v>
      </c>
      <c r="N100" s="46">
        <f ca="1">IF(COUNTIFS(Распис!$B$4:$B$300,$A100,Распис!$C$4:$C$300,"&lt;="&amp;N$1,Распис!$D$4:$D$300,"&gt;="&amp;N$1)&gt;0,SUMIFS(Распис!$G$4:$G$300,Распис!$B$4:$B$300,$A100,Распис!$C$4:$C$300,"&lt;="&amp;N$1,Распис!$D$4:$D$300,"&gt;="&amp;N$1),SUMIF(База!$B$3:$B$305,$A100,База!$G$3:$G$152))</f>
        <v>0</v>
      </c>
      <c r="O100" s="46">
        <f ca="1">IF(COUNTIFS(Распис!$B$4:$B$300,$A100,Распис!$C$4:$C$300,"&lt;="&amp;O$1,Распис!$D$4:$D$300,"&gt;="&amp;O$1)&gt;0,SUMIFS(Распис!$H$4:$H$300,Распис!$B$4:$B$300,$A100,Распис!$C$4:$C$300,"&lt;="&amp;O$1,Распис!$D$4:$D$300,"&gt;="&amp;O$1),SUMIF(База!$B$3:$B$305,$A100,База!$H$3:$H$152))</f>
        <v>0</v>
      </c>
      <c r="P100" s="46">
        <f ca="1">IF(COUNTIFS(Распис!$B$4:$B$300,$A100,Распис!$C$4:$C$300,"&lt;="&amp;P$1,Распис!$D$4:$D$300,"&gt;="&amp;P$1)&gt;0,SUMIFS(Распис!$I$4:$I$300,Распис!$B$4:$B$300,$A100,Распис!$C$4:$C$300,"&lt;="&amp;P$1,Распис!$D$4:$D$300,"&gt;="&amp;P$1),SUMIF(База!$B$3:$B$305,$A100,База!$I$3:$I$152))</f>
        <v>0</v>
      </c>
      <c r="Q100" s="46">
        <f ca="1">IF(COUNTIFS(Распис!$B$4:$B$300,$A100,Распис!$C$4:$C$300,"&lt;="&amp;Q$1,Распис!$D$4:$D$300,"&gt;="&amp;Q$1)&gt;0,SUMIFS(Распис!$J$4:$J$300,Распис!$B$4:$B$300,$A100,Распис!$C$4:$C$300,"&lt;="&amp;Q$1,Распис!$D$4:$D$300,"&gt;="&amp;Q$1),SUMIF(База!$B$3:$B$305,$A100,База!$J$3:$J$152))</f>
        <v>0</v>
      </c>
      <c r="R100" s="46">
        <f ca="1">IF(COUNTIFS(Распис!$B$4:$B$300,$A100,Распис!$C$4:$C$300,"&lt;="&amp;R$1,Распис!$D$4:$D$300,"&gt;="&amp;R$1)&gt;0,SUMIFS(Распис!$K$4:$K$300,Распис!$B$4:$B$300,$A100,Распис!$C$4:$C$300,"&lt;="&amp;R$1,Распис!$D$4:$D$300,"&gt;="&amp;R$1),SUMIF(База!$B$3:$B$305,$A100,База!$K$3:$K$152))</f>
        <v>0</v>
      </c>
      <c r="S100" s="46" t="s">
        <v>23</v>
      </c>
      <c r="T100" s="46">
        <f ca="1">IF(COUNTIFS(Распис!$B$4:$B$300,$A100,Распис!$C$4:$C$300,"&lt;="&amp;T$1,Распис!$D$4:$D$300,"&gt;="&amp;T$1)&gt;0,SUMIFS(Распис!$F$4:$F$300,Распис!$B$4:$B$300,$A100,Распис!$C$4:$C$300,"&lt;="&amp;T$1,Распис!$D$4:$D$300,"&gt;="&amp;T$1),SUMIF(База!$B$3:$B$305,$A100,База!$F$3:$F$152))</f>
        <v>0</v>
      </c>
      <c r="U100" s="46">
        <f ca="1">IF(COUNTIFS(Распис!$B$4:$B$300,$A100,Распис!$C$4:$C$300,"&lt;="&amp;U$1,Распис!$D$4:$D$300,"&gt;="&amp;U$1)&gt;0,SUMIFS(Распис!$G$4:$G$300,Распис!$B$4:$B$300,$A100,Распис!$C$4:$C$300,"&lt;="&amp;U$1,Распис!$D$4:$D$300,"&gt;="&amp;U$1),SUMIF(База!$B$3:$B$305,$A100,База!$G$3:$G$152))</f>
        <v>0</v>
      </c>
      <c r="V100" s="46">
        <f ca="1">IF(COUNTIFS(Распис!$B$4:$B$300,$A100,Распис!$C$4:$C$300,"&lt;="&amp;V$1,Распис!$D$4:$D$300,"&gt;="&amp;V$1)&gt;0,SUMIFS(Распис!$H$4:$H$300,Распис!$B$4:$B$300,$A100,Распис!$C$4:$C$300,"&lt;="&amp;V$1,Распис!$D$4:$D$300,"&gt;="&amp;V$1),SUMIF(База!$B$3:$B$305,$A100,База!$H$3:$H$152))</f>
        <v>0</v>
      </c>
      <c r="W100" s="46">
        <f ca="1">IF(COUNTIFS(Распис!$B$4:$B$300,$A100,Распис!$C$4:$C$300,"&lt;="&amp;W$1,Распис!$D$4:$D$300,"&gt;="&amp;W$1)&gt;0,SUMIFS(Распис!$I$4:$I$300,Распис!$B$4:$B$300,$A100,Распис!$C$4:$C$300,"&lt;="&amp;W$1,Распис!$D$4:$D$300,"&gt;="&amp;W$1),SUMIF(База!$B$3:$B$305,$A100,База!$I$3:$I$152))</f>
        <v>0</v>
      </c>
      <c r="X100" s="46">
        <f ca="1">IF(COUNTIFS(Распис!$B$4:$B$300,$A100,Распис!$C$4:$C$300,"&lt;="&amp;X$1,Распис!$D$4:$D$300,"&gt;="&amp;X$1)&gt;0,SUMIFS(Распис!$J$4:$J$300,Распис!$B$4:$B$300,$A100,Распис!$C$4:$C$300,"&lt;="&amp;X$1,Распис!$D$4:$D$300,"&gt;="&amp;X$1),SUMIF(База!$B$3:$B$305,$A100,База!$J$3:$J$152))</f>
        <v>0</v>
      </c>
      <c r="Y100" s="46">
        <f ca="1">IF(COUNTIFS(Распис!$B$4:$B$300,$A100,Распис!$C$4:$C$300,"&lt;="&amp;Y$1,Распис!$D$4:$D$300,"&gt;="&amp;Y$1)&gt;0,SUMIFS(Распис!$K$4:$K$300,Распис!$B$4:$B$300,$A100,Распис!$C$4:$C$300,"&lt;="&amp;Y$1,Распис!$D$4:$D$300,"&gt;="&amp;Y$1),SUMIF(База!$B$3:$B$305,$A100,База!$K$3:$K$152))</f>
        <v>0</v>
      </c>
      <c r="Z100" s="46" t="s">
        <v>23</v>
      </c>
      <c r="AA100" s="46">
        <f ca="1">IF(COUNTIFS(Распис!$B$4:$B$300,$A100,Распис!$C$4:$C$300,"&lt;="&amp;AA$1,Распис!$D$4:$D$300,"&gt;="&amp;AA$1)&gt;0,SUMIFS(Распис!$F$4:$F$300,Распис!$B$4:$B$300,$A100,Распис!$C$4:$C$300,"&lt;="&amp;AA$1,Распис!$D$4:$D$300,"&gt;="&amp;AA$1),SUMIF(База!$B$3:$B$305,$A100,База!$F$3:$F$152))</f>
        <v>0</v>
      </c>
      <c r="AB100" s="46">
        <f ca="1">IF(COUNTIFS(Распис!$B$4:$B$300,$A100,Распис!$C$4:$C$300,"&lt;="&amp;AB$1,Распис!$D$4:$D$300,"&gt;="&amp;AB$1)&gt;0,SUMIFS(Распис!$G$4:$G$300,Распис!$B$4:$B$300,$A100,Распис!$C$4:$C$300,"&lt;="&amp;AB$1,Распис!$D$4:$D$300,"&gt;="&amp;AB$1),SUMIF(База!$B$3:$B$305,$A100,База!$G$3:$G$152))</f>
        <v>0</v>
      </c>
      <c r="AC100" s="46">
        <f ca="1">IF(COUNTIFS(Распис!$B$4:$B$300,$A100,Распис!$C$4:$C$300,"&lt;="&amp;AC$1,Распис!$D$4:$D$300,"&gt;="&amp;AC$1)&gt;0,SUMIFS(Распис!$H$4:$H$300,Распис!$B$4:$B$300,$A100,Распис!$C$4:$C$300,"&lt;="&amp;AC$1,Распис!$D$4:$D$300,"&gt;="&amp;AC$1),SUMIF(База!$B$3:$B$305,$A100,База!$H$3:$H$152))</f>
        <v>0</v>
      </c>
      <c r="AD100" s="47"/>
      <c r="AE100" s="47"/>
      <c r="AF100" s="47"/>
      <c r="AG100" s="47">
        <f t="shared" ca="1" si="10"/>
        <v>0</v>
      </c>
      <c r="AH100" s="46">
        <f ca="1">AG100-SUMIFS(Распред!$G$4:$G$300,Распред!$B$4:$B$300,"февраль",Распред!$F$4:$F$300,A100)</f>
        <v>0</v>
      </c>
      <c r="AI100" s="46">
        <f ca="1">AH100+(COUNTIF(B100:AF100,"КД")+SUMIFS(Распред!$AH$4:$AH$300,Распред!$F$4:$F$300,A100,Распред!$B$4:$B$300,"февраль"))*4</f>
        <v>0</v>
      </c>
      <c r="AJ100" s="46">
        <f t="shared" ca="1" si="11"/>
        <v>0</v>
      </c>
      <c r="AK100" s="46">
        <f t="shared" ca="1" si="12"/>
        <v>0</v>
      </c>
      <c r="AL100" s="46">
        <f>SUMIFS(Распред!$K$4:$K$300,Распред!$B$4:$B$300,"февраль",Распред!$J$4:$J$300,A100)+SUMIFS(Распред!$M$4:$M$300,Распред!$B$4:$B$300,"февраль",Распред!$L$4:$L$300,A100)+SUMIFS(Распред!$O$4:$O$300,Распред!$B$4:$B$300,"февраль",Распред!$N$4:$N$300,A100)+SUMIFS(Распред!$Q$4:$Q$300,Распред!$B$4:$B$300,"февраль",Распред!$P$4:$P$300,A100)+SUMIFS(Распред!$S$4:$S$300,Распред!$B$4:$B$300,"февраль",Распред!$R$4:$R$300,A100)+SUMIFS(Распред!$U$4:$U$300,Распред!$B$4:$B$300,"февраль",Распред!$T$4:$T$300,A100)+SUMIFS(Распред!$W$4:$W$300,Распред!$B$4:$B$300,"февраль",Распред!$V$4:$V$300,A100)+SUMIFS(Распред!$Y$4:$Y$300,Распред!$B$4:$B$300,"февраль",Распред!$X$4:$X$300,A100)+SUMIFS(Распред!$AA$4:$AA$300,Распред!$B$4:$B$300,"февраль",Распред!$Z$4:$Z$300,A100)+SUMIFS(Распред!$AC$4:$AC$300,Распред!$B$4:$B$300,"февраль",Распред!$AB$4:$AB$300,A100)</f>
        <v>0</v>
      </c>
      <c r="AM100" s="46">
        <f t="shared" ca="1" si="13"/>
        <v>0</v>
      </c>
      <c r="AN100" s="46">
        <f t="shared" ca="1" si="14"/>
        <v>0</v>
      </c>
      <c r="AO100" s="46">
        <f t="shared" ca="1" si="15"/>
        <v>0</v>
      </c>
      <c r="AP100" s="46">
        <f>январь!AP100</f>
        <v>0</v>
      </c>
      <c r="AQ100" s="46">
        <f t="shared" ca="1" si="16"/>
        <v>0</v>
      </c>
      <c r="AR100" s="47"/>
      <c r="AS100" s="47">
        <f t="shared" ca="1" si="17"/>
        <v>0</v>
      </c>
      <c r="AT100" s="47"/>
      <c r="AU100" s="47"/>
      <c r="AV100" s="47"/>
      <c r="AW100" s="47"/>
      <c r="AX100" s="47"/>
      <c r="AY100" s="47"/>
      <c r="AZ100" s="184"/>
      <c r="BA100" s="184"/>
    </row>
    <row r="101" spans="1:53" x14ac:dyDescent="0.25">
      <c r="A101" s="47">
        <f>База!B101</f>
        <v>0</v>
      </c>
      <c r="B101" s="46">
        <f ca="1">IF(COUNTIFS(Распис!$B$4:$B$300,$A101,Распис!$C$4:$C$300,"&lt;="&amp;B$1,Распис!$D$4:$D$300,"&gt;="&amp;B$1)&gt;0,SUMIFS(Распис!$I$4:$I$300,Распис!$B$4:$B$300,$A101,Распис!$C$4:$C$300,"&lt;="&amp;B$1,Распис!$D$4:$D$300,"&gt;="&amp;B$1),SUMIF(База!$B$3:$B$305,$A101,База!$I$3:$I$152))</f>
        <v>0</v>
      </c>
      <c r="C101" s="46">
        <f ca="1">IF(COUNTIFS(Распис!$B$4:$B$300,$A101,Распис!$C$4:$C$300,"&lt;="&amp;C$1,Распис!$D$4:$D$300,"&gt;="&amp;C$1)&gt;0,SUMIFS(Распис!$J$4:$J$300,Распис!$B$4:$B$300,$A101,Распис!$C$4:$C$300,"&lt;="&amp;C$1,Распис!$D$4:$D$300,"&gt;="&amp;C$1),SUMIF(База!$B$3:$B$305,$A101,База!$J$3:$J$152))</f>
        <v>0</v>
      </c>
      <c r="D101" s="46">
        <f ca="1">IF(COUNTIFS(Распис!$B$4:$B$300,$A101,Распис!$C$4:$C$300,"&lt;="&amp;D$1,Распис!$D$4:$D$300,"&gt;="&amp;D$1)&gt;0,SUMIFS(Распис!$K$4:$K$300,Распис!$B$4:$B$300,$A101,Распис!$C$4:$C$300,"&lt;="&amp;D$1,Распис!$D$4:$D$300,"&gt;="&amp;D$1),SUMIF(База!$B$3:$B$305,$A101,База!$K$3:$K$152))</f>
        <v>0</v>
      </c>
      <c r="E101" s="46" t="s">
        <v>23</v>
      </c>
      <c r="F101" s="46">
        <f ca="1">IF(COUNTIFS(Распис!$B$4:$B$300,$A101,Распис!$C$4:$C$300,"&lt;="&amp;F$1,Распис!$D$4:$D$300,"&gt;="&amp;F$1)&gt;0,SUMIFS(Распис!$F$4:$F$300,Распис!$B$4:$B$300,$A101,Распис!$C$4:$C$300,"&lt;="&amp;F$1,Распис!$D$4:$D$300,"&gt;="&amp;F$1),SUMIF(База!$B$3:$B$305,$A101,База!$F$3:$F$152))</f>
        <v>0</v>
      </c>
      <c r="G101" s="46">
        <f ca="1">IF(COUNTIFS(Распис!$B$4:$B$300,$A101,Распис!$C$4:$C$300,"&lt;="&amp;G$1,Распис!$D$4:$D$300,"&gt;="&amp;G$1)&gt;0,SUMIFS(Распис!$G$4:$G$300,Распис!$B$4:$B$300,$A101,Распис!$C$4:$C$300,"&lt;="&amp;G$1,Распис!$D$4:$D$300,"&gt;="&amp;G$1),SUMIF(База!$B$3:$B$305,$A101,База!$G$3:$G$152))</f>
        <v>0</v>
      </c>
      <c r="H101" s="46">
        <f ca="1">IF(COUNTIFS(Распис!$B$4:$B$300,$A101,Распис!$C$4:$C$300,"&lt;="&amp;H$1,Распис!$D$4:$D$300,"&gt;="&amp;H$1)&gt;0,SUMIFS(Распис!$H$4:$H$300,Распис!$B$4:$B$300,$A101,Распис!$C$4:$C$300,"&lt;="&amp;H$1,Распис!$D$4:$D$300,"&gt;="&amp;H$1),SUMIF(База!$B$3:$B$305,$A101,База!$H$3:$H$152))</f>
        <v>0</v>
      </c>
      <c r="I101" s="46">
        <f ca="1">IF(COUNTIFS(Распис!$B$4:$B$300,$A101,Распис!$C$4:$C$300,"&lt;="&amp;I$1,Распис!$D$4:$D$300,"&gt;="&amp;I$1)&gt;0,SUMIFS(Распис!$I$4:$I$300,Распис!$B$4:$B$300,$A101,Распис!$C$4:$C$300,"&lt;="&amp;I$1,Распис!$D$4:$D$300,"&gt;="&amp;I$1),SUMIF(База!$B$3:$B$305,$A101,База!$I$3:$I$152))</f>
        <v>0</v>
      </c>
      <c r="J101" s="46">
        <f ca="1">IF(COUNTIFS(Распис!$B$4:$B$300,$A101,Распис!$C$4:$C$300,"&lt;="&amp;J$1,Распис!$D$4:$D$300,"&gt;="&amp;J$1)&gt;0,SUMIFS(Распис!$J$4:$J$300,Распис!$B$4:$B$300,$A101,Распис!$C$4:$C$300,"&lt;="&amp;J$1,Распис!$D$4:$D$300,"&gt;="&amp;J$1),SUMIF(База!$B$3:$B$305,$A101,База!$J$3:$J$152))</f>
        <v>0</v>
      </c>
      <c r="K101" s="46">
        <f ca="1">IF(COUNTIFS(Распис!$B$4:$B$300,$A101,Распис!$C$4:$C$300,"&lt;="&amp;K$1,Распис!$D$4:$D$300,"&gt;="&amp;K$1)&gt;0,SUMIFS(Распис!$K$4:$K$300,Распис!$B$4:$B$300,$A101,Распис!$C$4:$C$300,"&lt;="&amp;K$1,Распис!$D$4:$D$300,"&gt;="&amp;K$1),SUMIF(База!$B$3:$B$305,$A101,База!$K$3:$K$152))</f>
        <v>0</v>
      </c>
      <c r="L101" s="46" t="s">
        <v>23</v>
      </c>
      <c r="M101" s="46">
        <f ca="1">IF(COUNTIFS(Распис!$B$4:$B$300,$A101,Распис!$C$4:$C$300,"&lt;="&amp;M$1,Распис!$D$4:$D$300,"&gt;="&amp;M$1)&gt;0,SUMIFS(Распис!$F$4:$F$300,Распис!$B$4:$B$300,$A101,Распис!$C$4:$C$300,"&lt;="&amp;M$1,Распис!$D$4:$D$300,"&gt;="&amp;M$1),SUMIF(База!$B$3:$B$305,$A101,База!$F$3:$F$152))</f>
        <v>0</v>
      </c>
      <c r="N101" s="46">
        <f ca="1">IF(COUNTIFS(Распис!$B$4:$B$300,$A101,Распис!$C$4:$C$300,"&lt;="&amp;N$1,Распис!$D$4:$D$300,"&gt;="&amp;N$1)&gt;0,SUMIFS(Распис!$G$4:$G$300,Распис!$B$4:$B$300,$A101,Распис!$C$4:$C$300,"&lt;="&amp;N$1,Распис!$D$4:$D$300,"&gt;="&amp;N$1),SUMIF(База!$B$3:$B$305,$A101,База!$G$3:$G$152))</f>
        <v>0</v>
      </c>
      <c r="O101" s="46">
        <f ca="1">IF(COUNTIFS(Распис!$B$4:$B$300,$A101,Распис!$C$4:$C$300,"&lt;="&amp;O$1,Распис!$D$4:$D$300,"&gt;="&amp;O$1)&gt;0,SUMIFS(Распис!$H$4:$H$300,Распис!$B$4:$B$300,$A101,Распис!$C$4:$C$300,"&lt;="&amp;O$1,Распис!$D$4:$D$300,"&gt;="&amp;O$1),SUMIF(База!$B$3:$B$305,$A101,База!$H$3:$H$152))</f>
        <v>0</v>
      </c>
      <c r="P101" s="46">
        <f ca="1">IF(COUNTIFS(Распис!$B$4:$B$300,$A101,Распис!$C$4:$C$300,"&lt;="&amp;P$1,Распис!$D$4:$D$300,"&gt;="&amp;P$1)&gt;0,SUMIFS(Распис!$I$4:$I$300,Распис!$B$4:$B$300,$A101,Распис!$C$4:$C$300,"&lt;="&amp;P$1,Распис!$D$4:$D$300,"&gt;="&amp;P$1),SUMIF(База!$B$3:$B$305,$A101,База!$I$3:$I$152))</f>
        <v>0</v>
      </c>
      <c r="Q101" s="46">
        <f ca="1">IF(COUNTIFS(Распис!$B$4:$B$300,$A101,Распис!$C$4:$C$300,"&lt;="&amp;Q$1,Распис!$D$4:$D$300,"&gt;="&amp;Q$1)&gt;0,SUMIFS(Распис!$J$4:$J$300,Распис!$B$4:$B$300,$A101,Распис!$C$4:$C$300,"&lt;="&amp;Q$1,Распис!$D$4:$D$300,"&gt;="&amp;Q$1),SUMIF(База!$B$3:$B$305,$A101,База!$J$3:$J$152))</f>
        <v>0</v>
      </c>
      <c r="R101" s="46">
        <f ca="1">IF(COUNTIFS(Распис!$B$4:$B$300,$A101,Распис!$C$4:$C$300,"&lt;="&amp;R$1,Распис!$D$4:$D$300,"&gt;="&amp;R$1)&gt;0,SUMIFS(Распис!$K$4:$K$300,Распис!$B$4:$B$300,$A101,Распис!$C$4:$C$300,"&lt;="&amp;R$1,Распис!$D$4:$D$300,"&gt;="&amp;R$1),SUMIF(База!$B$3:$B$305,$A101,База!$K$3:$K$152))</f>
        <v>0</v>
      </c>
      <c r="S101" s="46" t="s">
        <v>23</v>
      </c>
      <c r="T101" s="46">
        <f ca="1">IF(COUNTIFS(Распис!$B$4:$B$300,$A101,Распис!$C$4:$C$300,"&lt;="&amp;T$1,Распис!$D$4:$D$300,"&gt;="&amp;T$1)&gt;0,SUMIFS(Распис!$F$4:$F$300,Распис!$B$4:$B$300,$A101,Распис!$C$4:$C$300,"&lt;="&amp;T$1,Распис!$D$4:$D$300,"&gt;="&amp;T$1),SUMIF(База!$B$3:$B$305,$A101,База!$F$3:$F$152))</f>
        <v>0</v>
      </c>
      <c r="U101" s="46">
        <f ca="1">IF(COUNTIFS(Распис!$B$4:$B$300,$A101,Распис!$C$4:$C$300,"&lt;="&amp;U$1,Распис!$D$4:$D$300,"&gt;="&amp;U$1)&gt;0,SUMIFS(Распис!$G$4:$G$300,Распис!$B$4:$B$300,$A101,Распис!$C$4:$C$300,"&lt;="&amp;U$1,Распис!$D$4:$D$300,"&gt;="&amp;U$1),SUMIF(База!$B$3:$B$305,$A101,База!$G$3:$G$152))</f>
        <v>0</v>
      </c>
      <c r="V101" s="46">
        <f ca="1">IF(COUNTIFS(Распис!$B$4:$B$300,$A101,Распис!$C$4:$C$300,"&lt;="&amp;V$1,Распис!$D$4:$D$300,"&gt;="&amp;V$1)&gt;0,SUMIFS(Распис!$H$4:$H$300,Распис!$B$4:$B$300,$A101,Распис!$C$4:$C$300,"&lt;="&amp;V$1,Распис!$D$4:$D$300,"&gt;="&amp;V$1),SUMIF(База!$B$3:$B$305,$A101,База!$H$3:$H$152))</f>
        <v>0</v>
      </c>
      <c r="W101" s="46">
        <f ca="1">IF(COUNTIFS(Распис!$B$4:$B$300,$A101,Распис!$C$4:$C$300,"&lt;="&amp;W$1,Распис!$D$4:$D$300,"&gt;="&amp;W$1)&gt;0,SUMIFS(Распис!$I$4:$I$300,Распис!$B$4:$B$300,$A101,Распис!$C$4:$C$300,"&lt;="&amp;W$1,Распис!$D$4:$D$300,"&gt;="&amp;W$1),SUMIF(База!$B$3:$B$305,$A101,База!$I$3:$I$152))</f>
        <v>0</v>
      </c>
      <c r="X101" s="46">
        <f ca="1">IF(COUNTIFS(Распис!$B$4:$B$300,$A101,Распис!$C$4:$C$300,"&lt;="&amp;X$1,Распис!$D$4:$D$300,"&gt;="&amp;X$1)&gt;0,SUMIFS(Распис!$J$4:$J$300,Распис!$B$4:$B$300,$A101,Распис!$C$4:$C$300,"&lt;="&amp;X$1,Распис!$D$4:$D$300,"&gt;="&amp;X$1),SUMIF(База!$B$3:$B$305,$A101,База!$J$3:$J$152))</f>
        <v>0</v>
      </c>
      <c r="Y101" s="46">
        <f ca="1">IF(COUNTIFS(Распис!$B$4:$B$300,$A101,Распис!$C$4:$C$300,"&lt;="&amp;Y$1,Распис!$D$4:$D$300,"&gt;="&amp;Y$1)&gt;0,SUMIFS(Распис!$K$4:$K$300,Распис!$B$4:$B$300,$A101,Распис!$C$4:$C$300,"&lt;="&amp;Y$1,Распис!$D$4:$D$300,"&gt;="&amp;Y$1),SUMIF(База!$B$3:$B$305,$A101,База!$K$3:$K$152))</f>
        <v>0</v>
      </c>
      <c r="Z101" s="46" t="s">
        <v>23</v>
      </c>
      <c r="AA101" s="46">
        <f ca="1">IF(COUNTIFS(Распис!$B$4:$B$300,$A101,Распис!$C$4:$C$300,"&lt;="&amp;AA$1,Распис!$D$4:$D$300,"&gt;="&amp;AA$1)&gt;0,SUMIFS(Распис!$F$4:$F$300,Распис!$B$4:$B$300,$A101,Распис!$C$4:$C$300,"&lt;="&amp;AA$1,Распис!$D$4:$D$300,"&gt;="&amp;AA$1),SUMIF(База!$B$3:$B$305,$A101,База!$F$3:$F$152))</f>
        <v>0</v>
      </c>
      <c r="AB101" s="46">
        <f ca="1">IF(COUNTIFS(Распис!$B$4:$B$300,$A101,Распис!$C$4:$C$300,"&lt;="&amp;AB$1,Распис!$D$4:$D$300,"&gt;="&amp;AB$1)&gt;0,SUMIFS(Распис!$G$4:$G$300,Распис!$B$4:$B$300,$A101,Распис!$C$4:$C$300,"&lt;="&amp;AB$1,Распис!$D$4:$D$300,"&gt;="&amp;AB$1),SUMIF(База!$B$3:$B$305,$A101,База!$G$3:$G$152))</f>
        <v>0</v>
      </c>
      <c r="AC101" s="46">
        <f ca="1">IF(COUNTIFS(Распис!$B$4:$B$300,$A101,Распис!$C$4:$C$300,"&lt;="&amp;AC$1,Распис!$D$4:$D$300,"&gt;="&amp;AC$1)&gt;0,SUMIFS(Распис!$H$4:$H$300,Распис!$B$4:$B$300,$A101,Распис!$C$4:$C$300,"&lt;="&amp;AC$1,Распис!$D$4:$D$300,"&gt;="&amp;AC$1),SUMIF(База!$B$3:$B$305,$A101,База!$H$3:$H$152))</f>
        <v>0</v>
      </c>
      <c r="AD101" s="47"/>
      <c r="AE101" s="47"/>
      <c r="AF101" s="47"/>
      <c r="AG101" s="47">
        <f t="shared" ca="1" si="10"/>
        <v>0</v>
      </c>
      <c r="AH101" s="46">
        <f ca="1">AG101-SUMIFS(Распред!$G$4:$G$300,Распред!$B$4:$B$300,"февраль",Распред!$F$4:$F$300,A101)</f>
        <v>0</v>
      </c>
      <c r="AI101" s="46">
        <f ca="1">AH101+(COUNTIF(B101:AF101,"КД")+SUMIFS(Распред!$AH$4:$AH$300,Распред!$F$4:$F$300,A101,Распред!$B$4:$B$300,"февраль"))*4</f>
        <v>0</v>
      </c>
      <c r="AJ101" s="46">
        <f t="shared" ca="1" si="11"/>
        <v>0</v>
      </c>
      <c r="AK101" s="46">
        <f t="shared" ca="1" si="12"/>
        <v>0</v>
      </c>
      <c r="AL101" s="46">
        <f>SUMIFS(Распред!$K$4:$K$300,Распред!$B$4:$B$300,"февраль",Распред!$J$4:$J$300,A101)+SUMIFS(Распред!$M$4:$M$300,Распред!$B$4:$B$300,"февраль",Распред!$L$4:$L$300,A101)+SUMIFS(Распред!$O$4:$O$300,Распред!$B$4:$B$300,"февраль",Распред!$N$4:$N$300,A101)+SUMIFS(Распред!$Q$4:$Q$300,Распред!$B$4:$B$300,"февраль",Распред!$P$4:$P$300,A101)+SUMIFS(Распред!$S$4:$S$300,Распред!$B$4:$B$300,"февраль",Распред!$R$4:$R$300,A101)+SUMIFS(Распред!$U$4:$U$300,Распред!$B$4:$B$300,"февраль",Распред!$T$4:$T$300,A101)+SUMIFS(Распред!$W$4:$W$300,Распред!$B$4:$B$300,"февраль",Распред!$V$4:$V$300,A101)+SUMIFS(Распред!$Y$4:$Y$300,Распред!$B$4:$B$300,"февраль",Распред!$X$4:$X$300,A101)+SUMIFS(Распред!$AA$4:$AA$300,Распред!$B$4:$B$300,"февраль",Распред!$Z$4:$Z$300,A101)+SUMIFS(Распред!$AC$4:$AC$300,Распред!$B$4:$B$300,"февраль",Распред!$AB$4:$AB$300,A101)</f>
        <v>0</v>
      </c>
      <c r="AM101" s="46">
        <f t="shared" ca="1" si="13"/>
        <v>0</v>
      </c>
      <c r="AN101" s="46">
        <f t="shared" ca="1" si="14"/>
        <v>0</v>
      </c>
      <c r="AO101" s="46">
        <f t="shared" ca="1" si="15"/>
        <v>0</v>
      </c>
      <c r="AP101" s="46">
        <f>январь!AP101</f>
        <v>0</v>
      </c>
      <c r="AQ101" s="46">
        <f t="shared" ca="1" si="16"/>
        <v>0</v>
      </c>
      <c r="AR101" s="47"/>
      <c r="AS101" s="47">
        <f t="shared" ca="1" si="17"/>
        <v>0</v>
      </c>
      <c r="AT101" s="47"/>
      <c r="AU101" s="47"/>
      <c r="AV101" s="47"/>
      <c r="AW101" s="47"/>
      <c r="AX101" s="47"/>
      <c r="AY101" s="47"/>
      <c r="AZ101" s="184"/>
      <c r="BA101" s="184"/>
    </row>
    <row r="102" spans="1:53" x14ac:dyDescent="0.25">
      <c r="A102" s="47">
        <f>База!B102</f>
        <v>0</v>
      </c>
      <c r="B102" s="46">
        <f ca="1">IF(COUNTIFS(Распис!$B$4:$B$300,$A102,Распис!$C$4:$C$300,"&lt;="&amp;B$1,Распис!$D$4:$D$300,"&gt;="&amp;B$1)&gt;0,SUMIFS(Распис!$I$4:$I$300,Распис!$B$4:$B$300,$A102,Распис!$C$4:$C$300,"&lt;="&amp;B$1,Распис!$D$4:$D$300,"&gt;="&amp;B$1),SUMIF(База!$B$3:$B$305,$A102,База!$I$3:$I$152))</f>
        <v>0</v>
      </c>
      <c r="C102" s="46">
        <f ca="1">IF(COUNTIFS(Распис!$B$4:$B$300,$A102,Распис!$C$4:$C$300,"&lt;="&amp;C$1,Распис!$D$4:$D$300,"&gt;="&amp;C$1)&gt;0,SUMIFS(Распис!$J$4:$J$300,Распис!$B$4:$B$300,$A102,Распис!$C$4:$C$300,"&lt;="&amp;C$1,Распис!$D$4:$D$300,"&gt;="&amp;C$1),SUMIF(База!$B$3:$B$305,$A102,База!$J$3:$J$152))</f>
        <v>0</v>
      </c>
      <c r="D102" s="46">
        <f ca="1">IF(COUNTIFS(Распис!$B$4:$B$300,$A102,Распис!$C$4:$C$300,"&lt;="&amp;D$1,Распис!$D$4:$D$300,"&gt;="&amp;D$1)&gt;0,SUMIFS(Распис!$K$4:$K$300,Распис!$B$4:$B$300,$A102,Распис!$C$4:$C$300,"&lt;="&amp;D$1,Распис!$D$4:$D$300,"&gt;="&amp;D$1),SUMIF(База!$B$3:$B$305,$A102,База!$K$3:$K$152))</f>
        <v>0</v>
      </c>
      <c r="E102" s="46" t="s">
        <v>23</v>
      </c>
      <c r="F102" s="46">
        <f ca="1">IF(COUNTIFS(Распис!$B$4:$B$300,$A102,Распис!$C$4:$C$300,"&lt;="&amp;F$1,Распис!$D$4:$D$300,"&gt;="&amp;F$1)&gt;0,SUMIFS(Распис!$F$4:$F$300,Распис!$B$4:$B$300,$A102,Распис!$C$4:$C$300,"&lt;="&amp;F$1,Распис!$D$4:$D$300,"&gt;="&amp;F$1),SUMIF(База!$B$3:$B$305,$A102,База!$F$3:$F$152))</f>
        <v>0</v>
      </c>
      <c r="G102" s="46">
        <f ca="1">IF(COUNTIFS(Распис!$B$4:$B$300,$A102,Распис!$C$4:$C$300,"&lt;="&amp;G$1,Распис!$D$4:$D$300,"&gt;="&amp;G$1)&gt;0,SUMIFS(Распис!$G$4:$G$300,Распис!$B$4:$B$300,$A102,Распис!$C$4:$C$300,"&lt;="&amp;G$1,Распис!$D$4:$D$300,"&gt;="&amp;G$1),SUMIF(База!$B$3:$B$305,$A102,База!$G$3:$G$152))</f>
        <v>0</v>
      </c>
      <c r="H102" s="46">
        <f ca="1">IF(COUNTIFS(Распис!$B$4:$B$300,$A102,Распис!$C$4:$C$300,"&lt;="&amp;H$1,Распис!$D$4:$D$300,"&gt;="&amp;H$1)&gt;0,SUMIFS(Распис!$H$4:$H$300,Распис!$B$4:$B$300,$A102,Распис!$C$4:$C$300,"&lt;="&amp;H$1,Распис!$D$4:$D$300,"&gt;="&amp;H$1),SUMIF(База!$B$3:$B$305,$A102,База!$H$3:$H$152))</f>
        <v>0</v>
      </c>
      <c r="I102" s="46">
        <f ca="1">IF(COUNTIFS(Распис!$B$4:$B$300,$A102,Распис!$C$4:$C$300,"&lt;="&amp;I$1,Распис!$D$4:$D$300,"&gt;="&amp;I$1)&gt;0,SUMIFS(Распис!$I$4:$I$300,Распис!$B$4:$B$300,$A102,Распис!$C$4:$C$300,"&lt;="&amp;I$1,Распис!$D$4:$D$300,"&gt;="&amp;I$1),SUMIF(База!$B$3:$B$305,$A102,База!$I$3:$I$152))</f>
        <v>0</v>
      </c>
      <c r="J102" s="46">
        <f ca="1">IF(COUNTIFS(Распис!$B$4:$B$300,$A102,Распис!$C$4:$C$300,"&lt;="&amp;J$1,Распис!$D$4:$D$300,"&gt;="&amp;J$1)&gt;0,SUMIFS(Распис!$J$4:$J$300,Распис!$B$4:$B$300,$A102,Распис!$C$4:$C$300,"&lt;="&amp;J$1,Распис!$D$4:$D$300,"&gt;="&amp;J$1),SUMIF(База!$B$3:$B$305,$A102,База!$J$3:$J$152))</f>
        <v>0</v>
      </c>
      <c r="K102" s="46">
        <f ca="1">IF(COUNTIFS(Распис!$B$4:$B$300,$A102,Распис!$C$4:$C$300,"&lt;="&amp;K$1,Распис!$D$4:$D$300,"&gt;="&amp;K$1)&gt;0,SUMIFS(Распис!$K$4:$K$300,Распис!$B$4:$B$300,$A102,Распис!$C$4:$C$300,"&lt;="&amp;K$1,Распис!$D$4:$D$300,"&gt;="&amp;K$1),SUMIF(База!$B$3:$B$305,$A102,База!$K$3:$K$152))</f>
        <v>0</v>
      </c>
      <c r="L102" s="46" t="s">
        <v>23</v>
      </c>
      <c r="M102" s="46">
        <f ca="1">IF(COUNTIFS(Распис!$B$4:$B$300,$A102,Распис!$C$4:$C$300,"&lt;="&amp;M$1,Распис!$D$4:$D$300,"&gt;="&amp;M$1)&gt;0,SUMIFS(Распис!$F$4:$F$300,Распис!$B$4:$B$300,$A102,Распис!$C$4:$C$300,"&lt;="&amp;M$1,Распис!$D$4:$D$300,"&gt;="&amp;M$1),SUMIF(База!$B$3:$B$305,$A102,База!$F$3:$F$152))</f>
        <v>0</v>
      </c>
      <c r="N102" s="46">
        <f ca="1">IF(COUNTIFS(Распис!$B$4:$B$300,$A102,Распис!$C$4:$C$300,"&lt;="&amp;N$1,Распис!$D$4:$D$300,"&gt;="&amp;N$1)&gt;0,SUMIFS(Распис!$G$4:$G$300,Распис!$B$4:$B$300,$A102,Распис!$C$4:$C$300,"&lt;="&amp;N$1,Распис!$D$4:$D$300,"&gt;="&amp;N$1),SUMIF(База!$B$3:$B$305,$A102,База!$G$3:$G$152))</f>
        <v>0</v>
      </c>
      <c r="O102" s="46">
        <f ca="1">IF(COUNTIFS(Распис!$B$4:$B$300,$A102,Распис!$C$4:$C$300,"&lt;="&amp;O$1,Распис!$D$4:$D$300,"&gt;="&amp;O$1)&gt;0,SUMIFS(Распис!$H$4:$H$300,Распис!$B$4:$B$300,$A102,Распис!$C$4:$C$300,"&lt;="&amp;O$1,Распис!$D$4:$D$300,"&gt;="&amp;O$1),SUMIF(База!$B$3:$B$305,$A102,База!$H$3:$H$152))</f>
        <v>0</v>
      </c>
      <c r="P102" s="46">
        <f ca="1">IF(COUNTIFS(Распис!$B$4:$B$300,$A102,Распис!$C$4:$C$300,"&lt;="&amp;P$1,Распис!$D$4:$D$300,"&gt;="&amp;P$1)&gt;0,SUMIFS(Распис!$I$4:$I$300,Распис!$B$4:$B$300,$A102,Распис!$C$4:$C$300,"&lt;="&amp;P$1,Распис!$D$4:$D$300,"&gt;="&amp;P$1),SUMIF(База!$B$3:$B$305,$A102,База!$I$3:$I$152))</f>
        <v>0</v>
      </c>
      <c r="Q102" s="46">
        <f ca="1">IF(COUNTIFS(Распис!$B$4:$B$300,$A102,Распис!$C$4:$C$300,"&lt;="&amp;Q$1,Распис!$D$4:$D$300,"&gt;="&amp;Q$1)&gt;0,SUMIFS(Распис!$J$4:$J$300,Распис!$B$4:$B$300,$A102,Распис!$C$4:$C$300,"&lt;="&amp;Q$1,Распис!$D$4:$D$300,"&gt;="&amp;Q$1),SUMIF(База!$B$3:$B$305,$A102,База!$J$3:$J$152))</f>
        <v>0</v>
      </c>
      <c r="R102" s="46">
        <f ca="1">IF(COUNTIFS(Распис!$B$4:$B$300,$A102,Распис!$C$4:$C$300,"&lt;="&amp;R$1,Распис!$D$4:$D$300,"&gt;="&amp;R$1)&gt;0,SUMIFS(Распис!$K$4:$K$300,Распис!$B$4:$B$300,$A102,Распис!$C$4:$C$300,"&lt;="&amp;R$1,Распис!$D$4:$D$300,"&gt;="&amp;R$1),SUMIF(База!$B$3:$B$305,$A102,База!$K$3:$K$152))</f>
        <v>0</v>
      </c>
      <c r="S102" s="46" t="s">
        <v>23</v>
      </c>
      <c r="T102" s="46">
        <f ca="1">IF(COUNTIFS(Распис!$B$4:$B$300,$A102,Распис!$C$4:$C$300,"&lt;="&amp;T$1,Распис!$D$4:$D$300,"&gt;="&amp;T$1)&gt;0,SUMIFS(Распис!$F$4:$F$300,Распис!$B$4:$B$300,$A102,Распис!$C$4:$C$300,"&lt;="&amp;T$1,Распис!$D$4:$D$300,"&gt;="&amp;T$1),SUMIF(База!$B$3:$B$305,$A102,База!$F$3:$F$152))</f>
        <v>0</v>
      </c>
      <c r="U102" s="46">
        <f ca="1">IF(COUNTIFS(Распис!$B$4:$B$300,$A102,Распис!$C$4:$C$300,"&lt;="&amp;U$1,Распис!$D$4:$D$300,"&gt;="&amp;U$1)&gt;0,SUMIFS(Распис!$G$4:$G$300,Распис!$B$4:$B$300,$A102,Распис!$C$4:$C$300,"&lt;="&amp;U$1,Распис!$D$4:$D$300,"&gt;="&amp;U$1),SUMIF(База!$B$3:$B$305,$A102,База!$G$3:$G$152))</f>
        <v>0</v>
      </c>
      <c r="V102" s="46">
        <f ca="1">IF(COUNTIFS(Распис!$B$4:$B$300,$A102,Распис!$C$4:$C$300,"&lt;="&amp;V$1,Распис!$D$4:$D$300,"&gt;="&amp;V$1)&gt;0,SUMIFS(Распис!$H$4:$H$300,Распис!$B$4:$B$300,$A102,Распис!$C$4:$C$300,"&lt;="&amp;V$1,Распис!$D$4:$D$300,"&gt;="&amp;V$1),SUMIF(База!$B$3:$B$305,$A102,База!$H$3:$H$152))</f>
        <v>0</v>
      </c>
      <c r="W102" s="46">
        <f ca="1">IF(COUNTIFS(Распис!$B$4:$B$300,$A102,Распис!$C$4:$C$300,"&lt;="&amp;W$1,Распис!$D$4:$D$300,"&gt;="&amp;W$1)&gt;0,SUMIFS(Распис!$I$4:$I$300,Распис!$B$4:$B$300,$A102,Распис!$C$4:$C$300,"&lt;="&amp;W$1,Распис!$D$4:$D$300,"&gt;="&amp;W$1),SUMIF(База!$B$3:$B$305,$A102,База!$I$3:$I$152))</f>
        <v>0</v>
      </c>
      <c r="X102" s="46">
        <f ca="1">IF(COUNTIFS(Распис!$B$4:$B$300,$A102,Распис!$C$4:$C$300,"&lt;="&amp;X$1,Распис!$D$4:$D$300,"&gt;="&amp;X$1)&gt;0,SUMIFS(Распис!$J$4:$J$300,Распис!$B$4:$B$300,$A102,Распис!$C$4:$C$300,"&lt;="&amp;X$1,Распис!$D$4:$D$300,"&gt;="&amp;X$1),SUMIF(База!$B$3:$B$305,$A102,База!$J$3:$J$152))</f>
        <v>0</v>
      </c>
      <c r="Y102" s="46">
        <f ca="1">IF(COUNTIFS(Распис!$B$4:$B$300,$A102,Распис!$C$4:$C$300,"&lt;="&amp;Y$1,Распис!$D$4:$D$300,"&gt;="&amp;Y$1)&gt;0,SUMIFS(Распис!$K$4:$K$300,Распис!$B$4:$B$300,$A102,Распис!$C$4:$C$300,"&lt;="&amp;Y$1,Распис!$D$4:$D$300,"&gt;="&amp;Y$1),SUMIF(База!$B$3:$B$305,$A102,База!$K$3:$K$152))</f>
        <v>0</v>
      </c>
      <c r="Z102" s="46" t="s">
        <v>23</v>
      </c>
      <c r="AA102" s="46">
        <f ca="1">IF(COUNTIFS(Распис!$B$4:$B$300,$A102,Распис!$C$4:$C$300,"&lt;="&amp;AA$1,Распис!$D$4:$D$300,"&gt;="&amp;AA$1)&gt;0,SUMIFS(Распис!$F$4:$F$300,Распис!$B$4:$B$300,$A102,Распис!$C$4:$C$300,"&lt;="&amp;AA$1,Распис!$D$4:$D$300,"&gt;="&amp;AA$1),SUMIF(База!$B$3:$B$305,$A102,База!$F$3:$F$152))</f>
        <v>0</v>
      </c>
      <c r="AB102" s="46">
        <f ca="1">IF(COUNTIFS(Распис!$B$4:$B$300,$A102,Распис!$C$4:$C$300,"&lt;="&amp;AB$1,Распис!$D$4:$D$300,"&gt;="&amp;AB$1)&gt;0,SUMIFS(Распис!$G$4:$G$300,Распис!$B$4:$B$300,$A102,Распис!$C$4:$C$300,"&lt;="&amp;AB$1,Распис!$D$4:$D$300,"&gt;="&amp;AB$1),SUMIF(База!$B$3:$B$305,$A102,База!$G$3:$G$152))</f>
        <v>0</v>
      </c>
      <c r="AC102" s="46">
        <f ca="1">IF(COUNTIFS(Распис!$B$4:$B$300,$A102,Распис!$C$4:$C$300,"&lt;="&amp;AC$1,Распис!$D$4:$D$300,"&gt;="&amp;AC$1)&gt;0,SUMIFS(Распис!$H$4:$H$300,Распис!$B$4:$B$300,$A102,Распис!$C$4:$C$300,"&lt;="&amp;AC$1,Распис!$D$4:$D$300,"&gt;="&amp;AC$1),SUMIF(База!$B$3:$B$305,$A102,База!$H$3:$H$152))</f>
        <v>0</v>
      </c>
      <c r="AD102" s="47"/>
      <c r="AE102" s="47"/>
      <c r="AF102" s="47"/>
      <c r="AG102" s="47">
        <f t="shared" ca="1" si="10"/>
        <v>0</v>
      </c>
      <c r="AH102" s="46">
        <f ca="1">AG102-SUMIFS(Распред!$G$4:$G$300,Распред!$B$4:$B$300,"февраль",Распред!$F$4:$F$300,A102)</f>
        <v>0</v>
      </c>
      <c r="AI102" s="46">
        <f ca="1">AH102+(COUNTIF(B102:AF102,"КД")+SUMIFS(Распред!$AH$4:$AH$300,Распред!$F$4:$F$300,A102,Распред!$B$4:$B$300,"февраль"))*4</f>
        <v>0</v>
      </c>
      <c r="AJ102" s="46">
        <f t="shared" ca="1" si="11"/>
        <v>0</v>
      </c>
      <c r="AK102" s="46">
        <f t="shared" ca="1" si="12"/>
        <v>0</v>
      </c>
      <c r="AL102" s="46">
        <f>SUMIFS(Распред!$K$4:$K$300,Распред!$B$4:$B$300,"февраль",Распред!$J$4:$J$300,A102)+SUMIFS(Распред!$M$4:$M$300,Распред!$B$4:$B$300,"февраль",Распред!$L$4:$L$300,A102)+SUMIFS(Распред!$O$4:$O$300,Распред!$B$4:$B$300,"февраль",Распред!$N$4:$N$300,A102)+SUMIFS(Распред!$Q$4:$Q$300,Распред!$B$4:$B$300,"февраль",Распред!$P$4:$P$300,A102)+SUMIFS(Распред!$S$4:$S$300,Распред!$B$4:$B$300,"февраль",Распред!$R$4:$R$300,A102)+SUMIFS(Распред!$U$4:$U$300,Распред!$B$4:$B$300,"февраль",Распред!$T$4:$T$300,A102)+SUMIFS(Распред!$W$4:$W$300,Распред!$B$4:$B$300,"февраль",Распред!$V$4:$V$300,A102)+SUMIFS(Распред!$Y$4:$Y$300,Распред!$B$4:$B$300,"февраль",Распред!$X$4:$X$300,A102)+SUMIFS(Распред!$AA$4:$AA$300,Распред!$B$4:$B$300,"февраль",Распред!$Z$4:$Z$300,A102)+SUMIFS(Распред!$AC$4:$AC$300,Распред!$B$4:$B$300,"февраль",Распред!$AB$4:$AB$300,A102)</f>
        <v>0</v>
      </c>
      <c r="AM102" s="46">
        <f t="shared" ca="1" si="13"/>
        <v>0</v>
      </c>
      <c r="AN102" s="46">
        <f t="shared" ca="1" si="14"/>
        <v>0</v>
      </c>
      <c r="AO102" s="46">
        <f t="shared" ca="1" si="15"/>
        <v>0</v>
      </c>
      <c r="AP102" s="46">
        <f>январь!AP102</f>
        <v>0</v>
      </c>
      <c r="AQ102" s="46">
        <f t="shared" ca="1" si="16"/>
        <v>0</v>
      </c>
      <c r="AR102" s="47"/>
      <c r="AS102" s="47">
        <f t="shared" ca="1" si="17"/>
        <v>0</v>
      </c>
      <c r="AT102" s="47"/>
      <c r="AU102" s="47"/>
      <c r="AV102" s="47"/>
      <c r="AW102" s="47"/>
      <c r="AX102" s="47"/>
      <c r="AY102" s="47"/>
      <c r="AZ102" s="184"/>
      <c r="BA102" s="184"/>
    </row>
    <row r="103" spans="1:53" x14ac:dyDescent="0.25">
      <c r="A103" s="47">
        <f>База!B103</f>
        <v>0</v>
      </c>
      <c r="B103" s="46">
        <f ca="1">IF(COUNTIFS(Распис!$B$4:$B$300,$A103,Распис!$C$4:$C$300,"&lt;="&amp;B$1,Распис!$D$4:$D$300,"&gt;="&amp;B$1)&gt;0,SUMIFS(Распис!$I$4:$I$300,Распис!$B$4:$B$300,$A103,Распис!$C$4:$C$300,"&lt;="&amp;B$1,Распис!$D$4:$D$300,"&gt;="&amp;B$1),SUMIF(База!$B$3:$B$305,$A103,База!$I$3:$I$152))</f>
        <v>0</v>
      </c>
      <c r="C103" s="46">
        <f ca="1">IF(COUNTIFS(Распис!$B$4:$B$300,$A103,Распис!$C$4:$C$300,"&lt;="&amp;C$1,Распис!$D$4:$D$300,"&gt;="&amp;C$1)&gt;0,SUMIFS(Распис!$J$4:$J$300,Распис!$B$4:$B$300,$A103,Распис!$C$4:$C$300,"&lt;="&amp;C$1,Распис!$D$4:$D$300,"&gt;="&amp;C$1),SUMIF(База!$B$3:$B$305,$A103,База!$J$3:$J$152))</f>
        <v>0</v>
      </c>
      <c r="D103" s="46">
        <f ca="1">IF(COUNTIFS(Распис!$B$4:$B$300,$A103,Распис!$C$4:$C$300,"&lt;="&amp;D$1,Распис!$D$4:$D$300,"&gt;="&amp;D$1)&gt;0,SUMIFS(Распис!$K$4:$K$300,Распис!$B$4:$B$300,$A103,Распис!$C$4:$C$300,"&lt;="&amp;D$1,Распис!$D$4:$D$300,"&gt;="&amp;D$1),SUMIF(База!$B$3:$B$305,$A103,База!$K$3:$K$152))</f>
        <v>0</v>
      </c>
      <c r="E103" s="46" t="s">
        <v>23</v>
      </c>
      <c r="F103" s="46">
        <f ca="1">IF(COUNTIFS(Распис!$B$4:$B$300,$A103,Распис!$C$4:$C$300,"&lt;="&amp;F$1,Распис!$D$4:$D$300,"&gt;="&amp;F$1)&gt;0,SUMIFS(Распис!$F$4:$F$300,Распис!$B$4:$B$300,$A103,Распис!$C$4:$C$300,"&lt;="&amp;F$1,Распис!$D$4:$D$300,"&gt;="&amp;F$1),SUMIF(База!$B$3:$B$305,$A103,База!$F$3:$F$152))</f>
        <v>0</v>
      </c>
      <c r="G103" s="46">
        <f ca="1">IF(COUNTIFS(Распис!$B$4:$B$300,$A103,Распис!$C$4:$C$300,"&lt;="&amp;G$1,Распис!$D$4:$D$300,"&gt;="&amp;G$1)&gt;0,SUMIFS(Распис!$G$4:$G$300,Распис!$B$4:$B$300,$A103,Распис!$C$4:$C$300,"&lt;="&amp;G$1,Распис!$D$4:$D$300,"&gt;="&amp;G$1),SUMIF(База!$B$3:$B$305,$A103,База!$G$3:$G$152))</f>
        <v>0</v>
      </c>
      <c r="H103" s="46">
        <f ca="1">IF(COUNTIFS(Распис!$B$4:$B$300,$A103,Распис!$C$4:$C$300,"&lt;="&amp;H$1,Распис!$D$4:$D$300,"&gt;="&amp;H$1)&gt;0,SUMIFS(Распис!$H$4:$H$300,Распис!$B$4:$B$300,$A103,Распис!$C$4:$C$300,"&lt;="&amp;H$1,Распис!$D$4:$D$300,"&gt;="&amp;H$1),SUMIF(База!$B$3:$B$305,$A103,База!$H$3:$H$152))</f>
        <v>0</v>
      </c>
      <c r="I103" s="46">
        <f ca="1">IF(COUNTIFS(Распис!$B$4:$B$300,$A103,Распис!$C$4:$C$300,"&lt;="&amp;I$1,Распис!$D$4:$D$300,"&gt;="&amp;I$1)&gt;0,SUMIFS(Распис!$I$4:$I$300,Распис!$B$4:$B$300,$A103,Распис!$C$4:$C$300,"&lt;="&amp;I$1,Распис!$D$4:$D$300,"&gt;="&amp;I$1),SUMIF(База!$B$3:$B$305,$A103,База!$I$3:$I$152))</f>
        <v>0</v>
      </c>
      <c r="J103" s="46">
        <f ca="1">IF(COUNTIFS(Распис!$B$4:$B$300,$A103,Распис!$C$4:$C$300,"&lt;="&amp;J$1,Распис!$D$4:$D$300,"&gt;="&amp;J$1)&gt;0,SUMIFS(Распис!$J$4:$J$300,Распис!$B$4:$B$300,$A103,Распис!$C$4:$C$300,"&lt;="&amp;J$1,Распис!$D$4:$D$300,"&gt;="&amp;J$1),SUMIF(База!$B$3:$B$305,$A103,База!$J$3:$J$152))</f>
        <v>0</v>
      </c>
      <c r="K103" s="46">
        <f ca="1">IF(COUNTIFS(Распис!$B$4:$B$300,$A103,Распис!$C$4:$C$300,"&lt;="&amp;K$1,Распис!$D$4:$D$300,"&gt;="&amp;K$1)&gt;0,SUMIFS(Распис!$K$4:$K$300,Распис!$B$4:$B$300,$A103,Распис!$C$4:$C$300,"&lt;="&amp;K$1,Распис!$D$4:$D$300,"&gt;="&amp;K$1),SUMIF(База!$B$3:$B$305,$A103,База!$K$3:$K$152))</f>
        <v>0</v>
      </c>
      <c r="L103" s="46" t="s">
        <v>23</v>
      </c>
      <c r="M103" s="46">
        <f ca="1">IF(COUNTIFS(Распис!$B$4:$B$300,$A103,Распис!$C$4:$C$300,"&lt;="&amp;M$1,Распис!$D$4:$D$300,"&gt;="&amp;M$1)&gt;0,SUMIFS(Распис!$F$4:$F$300,Распис!$B$4:$B$300,$A103,Распис!$C$4:$C$300,"&lt;="&amp;M$1,Распис!$D$4:$D$300,"&gt;="&amp;M$1),SUMIF(База!$B$3:$B$305,$A103,База!$F$3:$F$152))</f>
        <v>0</v>
      </c>
      <c r="N103" s="46">
        <f ca="1">IF(COUNTIFS(Распис!$B$4:$B$300,$A103,Распис!$C$4:$C$300,"&lt;="&amp;N$1,Распис!$D$4:$D$300,"&gt;="&amp;N$1)&gt;0,SUMIFS(Распис!$G$4:$G$300,Распис!$B$4:$B$300,$A103,Распис!$C$4:$C$300,"&lt;="&amp;N$1,Распис!$D$4:$D$300,"&gt;="&amp;N$1),SUMIF(База!$B$3:$B$305,$A103,База!$G$3:$G$152))</f>
        <v>0</v>
      </c>
      <c r="O103" s="46">
        <f ca="1">IF(COUNTIFS(Распис!$B$4:$B$300,$A103,Распис!$C$4:$C$300,"&lt;="&amp;O$1,Распис!$D$4:$D$300,"&gt;="&amp;O$1)&gt;0,SUMIFS(Распис!$H$4:$H$300,Распис!$B$4:$B$300,$A103,Распис!$C$4:$C$300,"&lt;="&amp;O$1,Распис!$D$4:$D$300,"&gt;="&amp;O$1),SUMIF(База!$B$3:$B$305,$A103,База!$H$3:$H$152))</f>
        <v>0</v>
      </c>
      <c r="P103" s="46">
        <f ca="1">IF(COUNTIFS(Распис!$B$4:$B$300,$A103,Распис!$C$4:$C$300,"&lt;="&amp;P$1,Распис!$D$4:$D$300,"&gt;="&amp;P$1)&gt;0,SUMIFS(Распис!$I$4:$I$300,Распис!$B$4:$B$300,$A103,Распис!$C$4:$C$300,"&lt;="&amp;P$1,Распис!$D$4:$D$300,"&gt;="&amp;P$1),SUMIF(База!$B$3:$B$305,$A103,База!$I$3:$I$152))</f>
        <v>0</v>
      </c>
      <c r="Q103" s="46">
        <f ca="1">IF(COUNTIFS(Распис!$B$4:$B$300,$A103,Распис!$C$4:$C$300,"&lt;="&amp;Q$1,Распис!$D$4:$D$300,"&gt;="&amp;Q$1)&gt;0,SUMIFS(Распис!$J$4:$J$300,Распис!$B$4:$B$300,$A103,Распис!$C$4:$C$300,"&lt;="&amp;Q$1,Распис!$D$4:$D$300,"&gt;="&amp;Q$1),SUMIF(База!$B$3:$B$305,$A103,База!$J$3:$J$152))</f>
        <v>0</v>
      </c>
      <c r="R103" s="46">
        <f ca="1">IF(COUNTIFS(Распис!$B$4:$B$300,$A103,Распис!$C$4:$C$300,"&lt;="&amp;R$1,Распис!$D$4:$D$300,"&gt;="&amp;R$1)&gt;0,SUMIFS(Распис!$K$4:$K$300,Распис!$B$4:$B$300,$A103,Распис!$C$4:$C$300,"&lt;="&amp;R$1,Распис!$D$4:$D$300,"&gt;="&amp;R$1),SUMIF(База!$B$3:$B$305,$A103,База!$K$3:$K$152))</f>
        <v>0</v>
      </c>
      <c r="S103" s="46" t="s">
        <v>23</v>
      </c>
      <c r="T103" s="46">
        <f ca="1">IF(COUNTIFS(Распис!$B$4:$B$300,$A103,Распис!$C$4:$C$300,"&lt;="&amp;T$1,Распис!$D$4:$D$300,"&gt;="&amp;T$1)&gt;0,SUMIFS(Распис!$F$4:$F$300,Распис!$B$4:$B$300,$A103,Распис!$C$4:$C$300,"&lt;="&amp;T$1,Распис!$D$4:$D$300,"&gt;="&amp;T$1),SUMIF(База!$B$3:$B$305,$A103,База!$F$3:$F$152))</f>
        <v>0</v>
      </c>
      <c r="U103" s="46">
        <f ca="1">IF(COUNTIFS(Распис!$B$4:$B$300,$A103,Распис!$C$4:$C$300,"&lt;="&amp;U$1,Распис!$D$4:$D$300,"&gt;="&amp;U$1)&gt;0,SUMIFS(Распис!$G$4:$G$300,Распис!$B$4:$B$300,$A103,Распис!$C$4:$C$300,"&lt;="&amp;U$1,Распис!$D$4:$D$300,"&gt;="&amp;U$1),SUMIF(База!$B$3:$B$305,$A103,База!$G$3:$G$152))</f>
        <v>0</v>
      </c>
      <c r="V103" s="46">
        <f ca="1">IF(COUNTIFS(Распис!$B$4:$B$300,$A103,Распис!$C$4:$C$300,"&lt;="&amp;V$1,Распис!$D$4:$D$300,"&gt;="&amp;V$1)&gt;0,SUMIFS(Распис!$H$4:$H$300,Распис!$B$4:$B$300,$A103,Распис!$C$4:$C$300,"&lt;="&amp;V$1,Распис!$D$4:$D$300,"&gt;="&amp;V$1),SUMIF(База!$B$3:$B$305,$A103,База!$H$3:$H$152))</f>
        <v>0</v>
      </c>
      <c r="W103" s="46">
        <f ca="1">IF(COUNTIFS(Распис!$B$4:$B$300,$A103,Распис!$C$4:$C$300,"&lt;="&amp;W$1,Распис!$D$4:$D$300,"&gt;="&amp;W$1)&gt;0,SUMIFS(Распис!$I$4:$I$300,Распис!$B$4:$B$300,$A103,Распис!$C$4:$C$300,"&lt;="&amp;W$1,Распис!$D$4:$D$300,"&gt;="&amp;W$1),SUMIF(База!$B$3:$B$305,$A103,База!$I$3:$I$152))</f>
        <v>0</v>
      </c>
      <c r="X103" s="46">
        <f ca="1">IF(COUNTIFS(Распис!$B$4:$B$300,$A103,Распис!$C$4:$C$300,"&lt;="&amp;X$1,Распис!$D$4:$D$300,"&gt;="&amp;X$1)&gt;0,SUMIFS(Распис!$J$4:$J$300,Распис!$B$4:$B$300,$A103,Распис!$C$4:$C$300,"&lt;="&amp;X$1,Распис!$D$4:$D$300,"&gt;="&amp;X$1),SUMIF(База!$B$3:$B$305,$A103,База!$J$3:$J$152))</f>
        <v>0</v>
      </c>
      <c r="Y103" s="46">
        <f ca="1">IF(COUNTIFS(Распис!$B$4:$B$300,$A103,Распис!$C$4:$C$300,"&lt;="&amp;Y$1,Распис!$D$4:$D$300,"&gt;="&amp;Y$1)&gt;0,SUMIFS(Распис!$K$4:$K$300,Распис!$B$4:$B$300,$A103,Распис!$C$4:$C$300,"&lt;="&amp;Y$1,Распис!$D$4:$D$300,"&gt;="&amp;Y$1),SUMIF(База!$B$3:$B$305,$A103,База!$K$3:$K$152))</f>
        <v>0</v>
      </c>
      <c r="Z103" s="46" t="s">
        <v>23</v>
      </c>
      <c r="AA103" s="46">
        <f ca="1">IF(COUNTIFS(Распис!$B$4:$B$300,$A103,Распис!$C$4:$C$300,"&lt;="&amp;AA$1,Распис!$D$4:$D$300,"&gt;="&amp;AA$1)&gt;0,SUMIFS(Распис!$F$4:$F$300,Распис!$B$4:$B$300,$A103,Распис!$C$4:$C$300,"&lt;="&amp;AA$1,Распис!$D$4:$D$300,"&gt;="&amp;AA$1),SUMIF(База!$B$3:$B$305,$A103,База!$F$3:$F$152))</f>
        <v>0</v>
      </c>
      <c r="AB103" s="46">
        <f ca="1">IF(COUNTIFS(Распис!$B$4:$B$300,$A103,Распис!$C$4:$C$300,"&lt;="&amp;AB$1,Распис!$D$4:$D$300,"&gt;="&amp;AB$1)&gt;0,SUMIFS(Распис!$G$4:$G$300,Распис!$B$4:$B$300,$A103,Распис!$C$4:$C$300,"&lt;="&amp;AB$1,Распис!$D$4:$D$300,"&gt;="&amp;AB$1),SUMIF(База!$B$3:$B$305,$A103,База!$G$3:$G$152))</f>
        <v>0</v>
      </c>
      <c r="AC103" s="46">
        <f ca="1">IF(COUNTIFS(Распис!$B$4:$B$300,$A103,Распис!$C$4:$C$300,"&lt;="&amp;AC$1,Распис!$D$4:$D$300,"&gt;="&amp;AC$1)&gt;0,SUMIFS(Распис!$H$4:$H$300,Распис!$B$4:$B$300,$A103,Распис!$C$4:$C$300,"&lt;="&amp;AC$1,Распис!$D$4:$D$300,"&gt;="&amp;AC$1),SUMIF(База!$B$3:$B$305,$A103,База!$H$3:$H$152))</f>
        <v>0</v>
      </c>
      <c r="AD103" s="47"/>
      <c r="AE103" s="47"/>
      <c r="AF103" s="47"/>
      <c r="AG103" s="47">
        <f t="shared" ca="1" si="10"/>
        <v>0</v>
      </c>
      <c r="AH103" s="46">
        <f ca="1">AG103-SUMIFS(Распред!$G$4:$G$300,Распред!$B$4:$B$300,"февраль",Распред!$F$4:$F$300,A103)</f>
        <v>0</v>
      </c>
      <c r="AI103" s="46">
        <f ca="1">AH103+(COUNTIF(B103:AF103,"КД")+SUMIFS(Распред!$AH$4:$AH$300,Распред!$F$4:$F$300,A103,Распред!$B$4:$B$300,"февраль"))*4</f>
        <v>0</v>
      </c>
      <c r="AJ103" s="46">
        <f t="shared" ca="1" si="11"/>
        <v>0</v>
      </c>
      <c r="AK103" s="46">
        <f t="shared" ca="1" si="12"/>
        <v>0</v>
      </c>
      <c r="AL103" s="46">
        <f>SUMIFS(Распред!$K$4:$K$300,Распред!$B$4:$B$300,"февраль",Распред!$J$4:$J$300,A103)+SUMIFS(Распред!$M$4:$M$300,Распред!$B$4:$B$300,"февраль",Распред!$L$4:$L$300,A103)+SUMIFS(Распред!$O$4:$O$300,Распред!$B$4:$B$300,"февраль",Распред!$N$4:$N$300,A103)+SUMIFS(Распред!$Q$4:$Q$300,Распред!$B$4:$B$300,"февраль",Распред!$P$4:$P$300,A103)+SUMIFS(Распред!$S$4:$S$300,Распред!$B$4:$B$300,"февраль",Распред!$R$4:$R$300,A103)+SUMIFS(Распред!$U$4:$U$300,Распред!$B$4:$B$300,"февраль",Распред!$T$4:$T$300,A103)+SUMIFS(Распред!$W$4:$W$300,Распред!$B$4:$B$300,"февраль",Распред!$V$4:$V$300,A103)+SUMIFS(Распред!$Y$4:$Y$300,Распред!$B$4:$B$300,"февраль",Распред!$X$4:$X$300,A103)+SUMIFS(Распред!$AA$4:$AA$300,Распред!$B$4:$B$300,"февраль",Распред!$Z$4:$Z$300,A103)+SUMIFS(Распред!$AC$4:$AC$300,Распред!$B$4:$B$300,"февраль",Распред!$AB$4:$AB$300,A103)</f>
        <v>0</v>
      </c>
      <c r="AM103" s="46">
        <f t="shared" ca="1" si="13"/>
        <v>0</v>
      </c>
      <c r="AN103" s="46">
        <f t="shared" ca="1" si="14"/>
        <v>0</v>
      </c>
      <c r="AO103" s="46">
        <f t="shared" ca="1" si="15"/>
        <v>0</v>
      </c>
      <c r="AP103" s="46">
        <f>январь!AP103</f>
        <v>0</v>
      </c>
      <c r="AQ103" s="46">
        <f t="shared" ca="1" si="16"/>
        <v>0</v>
      </c>
      <c r="AR103" s="47"/>
      <c r="AS103" s="47">
        <f t="shared" ca="1" si="17"/>
        <v>0</v>
      </c>
      <c r="AT103" s="47"/>
      <c r="AU103" s="47"/>
      <c r="AV103" s="47"/>
      <c r="AW103" s="47"/>
      <c r="AX103" s="47"/>
      <c r="AY103" s="47"/>
      <c r="AZ103" s="184"/>
      <c r="BA103" s="184"/>
    </row>
    <row r="104" spans="1:53" x14ac:dyDescent="0.25">
      <c r="A104" s="47">
        <f>База!B104</f>
        <v>0</v>
      </c>
      <c r="B104" s="46">
        <f ca="1">IF(COUNTIFS(Распис!$B$4:$B$300,$A104,Распис!$C$4:$C$300,"&lt;="&amp;B$1,Распис!$D$4:$D$300,"&gt;="&amp;B$1)&gt;0,SUMIFS(Распис!$I$4:$I$300,Распис!$B$4:$B$300,$A104,Распис!$C$4:$C$300,"&lt;="&amp;B$1,Распис!$D$4:$D$300,"&gt;="&amp;B$1),SUMIF(База!$B$3:$B$305,$A104,База!$I$3:$I$152))</f>
        <v>0</v>
      </c>
      <c r="C104" s="46">
        <f ca="1">IF(COUNTIFS(Распис!$B$4:$B$300,$A104,Распис!$C$4:$C$300,"&lt;="&amp;C$1,Распис!$D$4:$D$300,"&gt;="&amp;C$1)&gt;0,SUMIFS(Распис!$J$4:$J$300,Распис!$B$4:$B$300,$A104,Распис!$C$4:$C$300,"&lt;="&amp;C$1,Распис!$D$4:$D$300,"&gt;="&amp;C$1),SUMIF(База!$B$3:$B$305,$A104,База!$J$3:$J$152))</f>
        <v>0</v>
      </c>
      <c r="D104" s="46">
        <f ca="1">IF(COUNTIFS(Распис!$B$4:$B$300,$A104,Распис!$C$4:$C$300,"&lt;="&amp;D$1,Распис!$D$4:$D$300,"&gt;="&amp;D$1)&gt;0,SUMIFS(Распис!$K$4:$K$300,Распис!$B$4:$B$300,$A104,Распис!$C$4:$C$300,"&lt;="&amp;D$1,Распис!$D$4:$D$300,"&gt;="&amp;D$1),SUMIF(База!$B$3:$B$305,$A104,База!$K$3:$K$152))</f>
        <v>0</v>
      </c>
      <c r="E104" s="46" t="s">
        <v>23</v>
      </c>
      <c r="F104" s="46">
        <f ca="1">IF(COUNTIFS(Распис!$B$4:$B$300,$A104,Распис!$C$4:$C$300,"&lt;="&amp;F$1,Распис!$D$4:$D$300,"&gt;="&amp;F$1)&gt;0,SUMIFS(Распис!$F$4:$F$300,Распис!$B$4:$B$300,$A104,Распис!$C$4:$C$300,"&lt;="&amp;F$1,Распис!$D$4:$D$300,"&gt;="&amp;F$1),SUMIF(База!$B$3:$B$305,$A104,База!$F$3:$F$152))</f>
        <v>0</v>
      </c>
      <c r="G104" s="46">
        <f ca="1">IF(COUNTIFS(Распис!$B$4:$B$300,$A104,Распис!$C$4:$C$300,"&lt;="&amp;G$1,Распис!$D$4:$D$300,"&gt;="&amp;G$1)&gt;0,SUMIFS(Распис!$G$4:$G$300,Распис!$B$4:$B$300,$A104,Распис!$C$4:$C$300,"&lt;="&amp;G$1,Распис!$D$4:$D$300,"&gt;="&amp;G$1),SUMIF(База!$B$3:$B$305,$A104,База!$G$3:$G$152))</f>
        <v>0</v>
      </c>
      <c r="H104" s="46">
        <f ca="1">IF(COUNTIFS(Распис!$B$4:$B$300,$A104,Распис!$C$4:$C$300,"&lt;="&amp;H$1,Распис!$D$4:$D$300,"&gt;="&amp;H$1)&gt;0,SUMIFS(Распис!$H$4:$H$300,Распис!$B$4:$B$300,$A104,Распис!$C$4:$C$300,"&lt;="&amp;H$1,Распис!$D$4:$D$300,"&gt;="&amp;H$1),SUMIF(База!$B$3:$B$305,$A104,База!$H$3:$H$152))</f>
        <v>0</v>
      </c>
      <c r="I104" s="46">
        <f ca="1">IF(COUNTIFS(Распис!$B$4:$B$300,$A104,Распис!$C$4:$C$300,"&lt;="&amp;I$1,Распис!$D$4:$D$300,"&gt;="&amp;I$1)&gt;0,SUMIFS(Распис!$I$4:$I$300,Распис!$B$4:$B$300,$A104,Распис!$C$4:$C$300,"&lt;="&amp;I$1,Распис!$D$4:$D$300,"&gt;="&amp;I$1),SUMIF(База!$B$3:$B$305,$A104,База!$I$3:$I$152))</f>
        <v>0</v>
      </c>
      <c r="J104" s="46">
        <f ca="1">IF(COUNTIFS(Распис!$B$4:$B$300,$A104,Распис!$C$4:$C$300,"&lt;="&amp;J$1,Распис!$D$4:$D$300,"&gt;="&amp;J$1)&gt;0,SUMIFS(Распис!$J$4:$J$300,Распис!$B$4:$B$300,$A104,Распис!$C$4:$C$300,"&lt;="&amp;J$1,Распис!$D$4:$D$300,"&gt;="&amp;J$1),SUMIF(База!$B$3:$B$305,$A104,База!$J$3:$J$152))</f>
        <v>0</v>
      </c>
      <c r="K104" s="46">
        <f ca="1">IF(COUNTIFS(Распис!$B$4:$B$300,$A104,Распис!$C$4:$C$300,"&lt;="&amp;K$1,Распис!$D$4:$D$300,"&gt;="&amp;K$1)&gt;0,SUMIFS(Распис!$K$4:$K$300,Распис!$B$4:$B$300,$A104,Распис!$C$4:$C$300,"&lt;="&amp;K$1,Распис!$D$4:$D$300,"&gt;="&amp;K$1),SUMIF(База!$B$3:$B$305,$A104,База!$K$3:$K$152))</f>
        <v>0</v>
      </c>
      <c r="L104" s="46" t="s">
        <v>23</v>
      </c>
      <c r="M104" s="46">
        <f ca="1">IF(COUNTIFS(Распис!$B$4:$B$300,$A104,Распис!$C$4:$C$300,"&lt;="&amp;M$1,Распис!$D$4:$D$300,"&gt;="&amp;M$1)&gt;0,SUMIFS(Распис!$F$4:$F$300,Распис!$B$4:$B$300,$A104,Распис!$C$4:$C$300,"&lt;="&amp;M$1,Распис!$D$4:$D$300,"&gt;="&amp;M$1),SUMIF(База!$B$3:$B$305,$A104,База!$F$3:$F$152))</f>
        <v>0</v>
      </c>
      <c r="N104" s="46">
        <f ca="1">IF(COUNTIFS(Распис!$B$4:$B$300,$A104,Распис!$C$4:$C$300,"&lt;="&amp;N$1,Распис!$D$4:$D$300,"&gt;="&amp;N$1)&gt;0,SUMIFS(Распис!$G$4:$G$300,Распис!$B$4:$B$300,$A104,Распис!$C$4:$C$300,"&lt;="&amp;N$1,Распис!$D$4:$D$300,"&gt;="&amp;N$1),SUMIF(База!$B$3:$B$305,$A104,База!$G$3:$G$152))</f>
        <v>0</v>
      </c>
      <c r="O104" s="46">
        <f ca="1">IF(COUNTIFS(Распис!$B$4:$B$300,$A104,Распис!$C$4:$C$300,"&lt;="&amp;O$1,Распис!$D$4:$D$300,"&gt;="&amp;O$1)&gt;0,SUMIFS(Распис!$H$4:$H$300,Распис!$B$4:$B$300,$A104,Распис!$C$4:$C$300,"&lt;="&amp;O$1,Распис!$D$4:$D$300,"&gt;="&amp;O$1),SUMIF(База!$B$3:$B$305,$A104,База!$H$3:$H$152))</f>
        <v>0</v>
      </c>
      <c r="P104" s="46">
        <f ca="1">IF(COUNTIFS(Распис!$B$4:$B$300,$A104,Распис!$C$4:$C$300,"&lt;="&amp;P$1,Распис!$D$4:$D$300,"&gt;="&amp;P$1)&gt;0,SUMIFS(Распис!$I$4:$I$300,Распис!$B$4:$B$300,$A104,Распис!$C$4:$C$300,"&lt;="&amp;P$1,Распис!$D$4:$D$300,"&gt;="&amp;P$1),SUMIF(База!$B$3:$B$305,$A104,База!$I$3:$I$152))</f>
        <v>0</v>
      </c>
      <c r="Q104" s="46">
        <f ca="1">IF(COUNTIFS(Распис!$B$4:$B$300,$A104,Распис!$C$4:$C$300,"&lt;="&amp;Q$1,Распис!$D$4:$D$300,"&gt;="&amp;Q$1)&gt;0,SUMIFS(Распис!$J$4:$J$300,Распис!$B$4:$B$300,$A104,Распис!$C$4:$C$300,"&lt;="&amp;Q$1,Распис!$D$4:$D$300,"&gt;="&amp;Q$1),SUMIF(База!$B$3:$B$305,$A104,База!$J$3:$J$152))</f>
        <v>0</v>
      </c>
      <c r="R104" s="46">
        <f ca="1">IF(COUNTIFS(Распис!$B$4:$B$300,$A104,Распис!$C$4:$C$300,"&lt;="&amp;R$1,Распис!$D$4:$D$300,"&gt;="&amp;R$1)&gt;0,SUMIFS(Распис!$K$4:$K$300,Распис!$B$4:$B$300,$A104,Распис!$C$4:$C$300,"&lt;="&amp;R$1,Распис!$D$4:$D$300,"&gt;="&amp;R$1),SUMIF(База!$B$3:$B$305,$A104,База!$K$3:$K$152))</f>
        <v>0</v>
      </c>
      <c r="S104" s="46" t="s">
        <v>23</v>
      </c>
      <c r="T104" s="46">
        <f ca="1">IF(COUNTIFS(Распис!$B$4:$B$300,$A104,Распис!$C$4:$C$300,"&lt;="&amp;T$1,Распис!$D$4:$D$300,"&gt;="&amp;T$1)&gt;0,SUMIFS(Распис!$F$4:$F$300,Распис!$B$4:$B$300,$A104,Распис!$C$4:$C$300,"&lt;="&amp;T$1,Распис!$D$4:$D$300,"&gt;="&amp;T$1),SUMIF(База!$B$3:$B$305,$A104,База!$F$3:$F$152))</f>
        <v>0</v>
      </c>
      <c r="U104" s="46">
        <f ca="1">IF(COUNTIFS(Распис!$B$4:$B$300,$A104,Распис!$C$4:$C$300,"&lt;="&amp;U$1,Распис!$D$4:$D$300,"&gt;="&amp;U$1)&gt;0,SUMIFS(Распис!$G$4:$G$300,Распис!$B$4:$B$300,$A104,Распис!$C$4:$C$300,"&lt;="&amp;U$1,Распис!$D$4:$D$300,"&gt;="&amp;U$1),SUMIF(База!$B$3:$B$305,$A104,База!$G$3:$G$152))</f>
        <v>0</v>
      </c>
      <c r="V104" s="46">
        <f ca="1">IF(COUNTIFS(Распис!$B$4:$B$300,$A104,Распис!$C$4:$C$300,"&lt;="&amp;V$1,Распис!$D$4:$D$300,"&gt;="&amp;V$1)&gt;0,SUMIFS(Распис!$H$4:$H$300,Распис!$B$4:$B$300,$A104,Распис!$C$4:$C$300,"&lt;="&amp;V$1,Распис!$D$4:$D$300,"&gt;="&amp;V$1),SUMIF(База!$B$3:$B$305,$A104,База!$H$3:$H$152))</f>
        <v>0</v>
      </c>
      <c r="W104" s="46">
        <f ca="1">IF(COUNTIFS(Распис!$B$4:$B$300,$A104,Распис!$C$4:$C$300,"&lt;="&amp;W$1,Распис!$D$4:$D$300,"&gt;="&amp;W$1)&gt;0,SUMIFS(Распис!$I$4:$I$300,Распис!$B$4:$B$300,$A104,Распис!$C$4:$C$300,"&lt;="&amp;W$1,Распис!$D$4:$D$300,"&gt;="&amp;W$1),SUMIF(База!$B$3:$B$305,$A104,База!$I$3:$I$152))</f>
        <v>0</v>
      </c>
      <c r="X104" s="46">
        <f ca="1">IF(COUNTIFS(Распис!$B$4:$B$300,$A104,Распис!$C$4:$C$300,"&lt;="&amp;X$1,Распис!$D$4:$D$300,"&gt;="&amp;X$1)&gt;0,SUMIFS(Распис!$J$4:$J$300,Распис!$B$4:$B$300,$A104,Распис!$C$4:$C$300,"&lt;="&amp;X$1,Распис!$D$4:$D$300,"&gt;="&amp;X$1),SUMIF(База!$B$3:$B$305,$A104,База!$J$3:$J$152))</f>
        <v>0</v>
      </c>
      <c r="Y104" s="46">
        <f ca="1">IF(COUNTIFS(Распис!$B$4:$B$300,$A104,Распис!$C$4:$C$300,"&lt;="&amp;Y$1,Распис!$D$4:$D$300,"&gt;="&amp;Y$1)&gt;0,SUMIFS(Распис!$K$4:$K$300,Распис!$B$4:$B$300,$A104,Распис!$C$4:$C$300,"&lt;="&amp;Y$1,Распис!$D$4:$D$300,"&gt;="&amp;Y$1),SUMIF(База!$B$3:$B$305,$A104,База!$K$3:$K$152))</f>
        <v>0</v>
      </c>
      <c r="Z104" s="46" t="s">
        <v>23</v>
      </c>
      <c r="AA104" s="46">
        <f ca="1">IF(COUNTIFS(Распис!$B$4:$B$300,$A104,Распис!$C$4:$C$300,"&lt;="&amp;AA$1,Распис!$D$4:$D$300,"&gt;="&amp;AA$1)&gt;0,SUMIFS(Распис!$F$4:$F$300,Распис!$B$4:$B$300,$A104,Распис!$C$4:$C$300,"&lt;="&amp;AA$1,Распис!$D$4:$D$300,"&gt;="&amp;AA$1),SUMIF(База!$B$3:$B$305,$A104,База!$F$3:$F$152))</f>
        <v>0</v>
      </c>
      <c r="AB104" s="46">
        <f ca="1">IF(COUNTIFS(Распис!$B$4:$B$300,$A104,Распис!$C$4:$C$300,"&lt;="&amp;AB$1,Распис!$D$4:$D$300,"&gt;="&amp;AB$1)&gt;0,SUMIFS(Распис!$G$4:$G$300,Распис!$B$4:$B$300,$A104,Распис!$C$4:$C$300,"&lt;="&amp;AB$1,Распис!$D$4:$D$300,"&gt;="&amp;AB$1),SUMIF(База!$B$3:$B$305,$A104,База!$G$3:$G$152))</f>
        <v>0</v>
      </c>
      <c r="AC104" s="46">
        <f ca="1">IF(COUNTIFS(Распис!$B$4:$B$300,$A104,Распис!$C$4:$C$300,"&lt;="&amp;AC$1,Распис!$D$4:$D$300,"&gt;="&amp;AC$1)&gt;0,SUMIFS(Распис!$H$4:$H$300,Распис!$B$4:$B$300,$A104,Распис!$C$4:$C$300,"&lt;="&amp;AC$1,Распис!$D$4:$D$300,"&gt;="&amp;AC$1),SUMIF(База!$B$3:$B$305,$A104,База!$H$3:$H$152))</f>
        <v>0</v>
      </c>
      <c r="AD104" s="47"/>
      <c r="AE104" s="47"/>
      <c r="AF104" s="47"/>
      <c r="AG104" s="47">
        <f t="shared" ca="1" si="10"/>
        <v>0</v>
      </c>
      <c r="AH104" s="46">
        <f ca="1">AG104-SUMIFS(Распред!$G$4:$G$300,Распред!$B$4:$B$300,"февраль",Распред!$F$4:$F$300,A104)</f>
        <v>0</v>
      </c>
      <c r="AI104" s="46">
        <f ca="1">AH104+(COUNTIF(B104:AF104,"КД")+SUMIFS(Распред!$AH$4:$AH$300,Распред!$F$4:$F$300,A104,Распред!$B$4:$B$300,"февраль"))*4</f>
        <v>0</v>
      </c>
      <c r="AJ104" s="46">
        <f t="shared" ca="1" si="11"/>
        <v>0</v>
      </c>
      <c r="AK104" s="46">
        <f t="shared" ca="1" si="12"/>
        <v>0</v>
      </c>
      <c r="AL104" s="46">
        <f>SUMIFS(Распред!$K$4:$K$300,Распред!$B$4:$B$300,"февраль",Распред!$J$4:$J$300,A104)+SUMIFS(Распред!$M$4:$M$300,Распред!$B$4:$B$300,"февраль",Распред!$L$4:$L$300,A104)+SUMIFS(Распред!$O$4:$O$300,Распред!$B$4:$B$300,"февраль",Распред!$N$4:$N$300,A104)+SUMIFS(Распред!$Q$4:$Q$300,Распред!$B$4:$B$300,"февраль",Распред!$P$4:$P$300,A104)+SUMIFS(Распред!$S$4:$S$300,Распред!$B$4:$B$300,"февраль",Распред!$R$4:$R$300,A104)+SUMIFS(Распред!$U$4:$U$300,Распред!$B$4:$B$300,"февраль",Распред!$T$4:$T$300,A104)+SUMIFS(Распред!$W$4:$W$300,Распред!$B$4:$B$300,"февраль",Распред!$V$4:$V$300,A104)+SUMIFS(Распред!$Y$4:$Y$300,Распред!$B$4:$B$300,"февраль",Распред!$X$4:$X$300,A104)+SUMIFS(Распред!$AA$4:$AA$300,Распред!$B$4:$B$300,"февраль",Распред!$Z$4:$Z$300,A104)+SUMIFS(Распред!$AC$4:$AC$300,Распред!$B$4:$B$300,"февраль",Распред!$AB$4:$AB$300,A104)</f>
        <v>0</v>
      </c>
      <c r="AM104" s="46">
        <f t="shared" ca="1" si="13"/>
        <v>0</v>
      </c>
      <c r="AN104" s="46">
        <f t="shared" ca="1" si="14"/>
        <v>0</v>
      </c>
      <c r="AO104" s="46">
        <f t="shared" ca="1" si="15"/>
        <v>0</v>
      </c>
      <c r="AP104" s="46">
        <f>январь!AP104</f>
        <v>0</v>
      </c>
      <c r="AQ104" s="46">
        <f t="shared" ca="1" si="16"/>
        <v>0</v>
      </c>
      <c r="AR104" s="47"/>
      <c r="AS104" s="47">
        <f t="shared" ca="1" si="17"/>
        <v>0</v>
      </c>
      <c r="AT104" s="47"/>
      <c r="AU104" s="47"/>
      <c r="AV104" s="47"/>
      <c r="AW104" s="47"/>
      <c r="AX104" s="47"/>
      <c r="AY104" s="47"/>
      <c r="AZ104" s="184"/>
      <c r="BA104" s="184"/>
    </row>
    <row r="105" spans="1:53" x14ac:dyDescent="0.25">
      <c r="A105" s="47">
        <f>База!B105</f>
        <v>0</v>
      </c>
      <c r="B105" s="46">
        <f ca="1">IF(COUNTIFS(Распис!$B$4:$B$300,$A105,Распис!$C$4:$C$300,"&lt;="&amp;B$1,Распис!$D$4:$D$300,"&gt;="&amp;B$1)&gt;0,SUMIFS(Распис!$I$4:$I$300,Распис!$B$4:$B$300,$A105,Распис!$C$4:$C$300,"&lt;="&amp;B$1,Распис!$D$4:$D$300,"&gt;="&amp;B$1),SUMIF(База!$B$3:$B$305,$A105,База!$I$3:$I$152))</f>
        <v>0</v>
      </c>
      <c r="C105" s="46">
        <f ca="1">IF(COUNTIFS(Распис!$B$4:$B$300,$A105,Распис!$C$4:$C$300,"&lt;="&amp;C$1,Распис!$D$4:$D$300,"&gt;="&amp;C$1)&gt;0,SUMIFS(Распис!$J$4:$J$300,Распис!$B$4:$B$300,$A105,Распис!$C$4:$C$300,"&lt;="&amp;C$1,Распис!$D$4:$D$300,"&gt;="&amp;C$1),SUMIF(База!$B$3:$B$305,$A105,База!$J$3:$J$152))</f>
        <v>0</v>
      </c>
      <c r="D105" s="46">
        <f ca="1">IF(COUNTIFS(Распис!$B$4:$B$300,$A105,Распис!$C$4:$C$300,"&lt;="&amp;D$1,Распис!$D$4:$D$300,"&gt;="&amp;D$1)&gt;0,SUMIFS(Распис!$K$4:$K$300,Распис!$B$4:$B$300,$A105,Распис!$C$4:$C$300,"&lt;="&amp;D$1,Распис!$D$4:$D$300,"&gt;="&amp;D$1),SUMIF(База!$B$3:$B$305,$A105,База!$K$3:$K$152))</f>
        <v>0</v>
      </c>
      <c r="E105" s="46" t="s">
        <v>23</v>
      </c>
      <c r="F105" s="46">
        <f ca="1">IF(COUNTIFS(Распис!$B$4:$B$300,$A105,Распис!$C$4:$C$300,"&lt;="&amp;F$1,Распис!$D$4:$D$300,"&gt;="&amp;F$1)&gt;0,SUMIFS(Распис!$F$4:$F$300,Распис!$B$4:$B$300,$A105,Распис!$C$4:$C$300,"&lt;="&amp;F$1,Распис!$D$4:$D$300,"&gt;="&amp;F$1),SUMIF(База!$B$3:$B$305,$A105,База!$F$3:$F$152))</f>
        <v>0</v>
      </c>
      <c r="G105" s="46">
        <f ca="1">IF(COUNTIFS(Распис!$B$4:$B$300,$A105,Распис!$C$4:$C$300,"&lt;="&amp;G$1,Распис!$D$4:$D$300,"&gt;="&amp;G$1)&gt;0,SUMIFS(Распис!$G$4:$G$300,Распис!$B$4:$B$300,$A105,Распис!$C$4:$C$300,"&lt;="&amp;G$1,Распис!$D$4:$D$300,"&gt;="&amp;G$1),SUMIF(База!$B$3:$B$305,$A105,База!$G$3:$G$152))</f>
        <v>0</v>
      </c>
      <c r="H105" s="46">
        <f ca="1">IF(COUNTIFS(Распис!$B$4:$B$300,$A105,Распис!$C$4:$C$300,"&lt;="&amp;H$1,Распис!$D$4:$D$300,"&gt;="&amp;H$1)&gt;0,SUMIFS(Распис!$H$4:$H$300,Распис!$B$4:$B$300,$A105,Распис!$C$4:$C$300,"&lt;="&amp;H$1,Распис!$D$4:$D$300,"&gt;="&amp;H$1),SUMIF(База!$B$3:$B$305,$A105,База!$H$3:$H$152))</f>
        <v>0</v>
      </c>
      <c r="I105" s="46">
        <f ca="1">IF(COUNTIFS(Распис!$B$4:$B$300,$A105,Распис!$C$4:$C$300,"&lt;="&amp;I$1,Распис!$D$4:$D$300,"&gt;="&amp;I$1)&gt;0,SUMIFS(Распис!$I$4:$I$300,Распис!$B$4:$B$300,$A105,Распис!$C$4:$C$300,"&lt;="&amp;I$1,Распис!$D$4:$D$300,"&gt;="&amp;I$1),SUMIF(База!$B$3:$B$305,$A105,База!$I$3:$I$152))</f>
        <v>0</v>
      </c>
      <c r="J105" s="46">
        <f ca="1">IF(COUNTIFS(Распис!$B$4:$B$300,$A105,Распис!$C$4:$C$300,"&lt;="&amp;J$1,Распис!$D$4:$D$300,"&gt;="&amp;J$1)&gt;0,SUMIFS(Распис!$J$4:$J$300,Распис!$B$4:$B$300,$A105,Распис!$C$4:$C$300,"&lt;="&amp;J$1,Распис!$D$4:$D$300,"&gt;="&amp;J$1),SUMIF(База!$B$3:$B$305,$A105,База!$J$3:$J$152))</f>
        <v>0</v>
      </c>
      <c r="K105" s="46">
        <f ca="1">IF(COUNTIFS(Распис!$B$4:$B$300,$A105,Распис!$C$4:$C$300,"&lt;="&amp;K$1,Распис!$D$4:$D$300,"&gt;="&amp;K$1)&gt;0,SUMIFS(Распис!$K$4:$K$300,Распис!$B$4:$B$300,$A105,Распис!$C$4:$C$300,"&lt;="&amp;K$1,Распис!$D$4:$D$300,"&gt;="&amp;K$1),SUMIF(База!$B$3:$B$305,$A105,База!$K$3:$K$152))</f>
        <v>0</v>
      </c>
      <c r="L105" s="46" t="s">
        <v>23</v>
      </c>
      <c r="M105" s="46">
        <f ca="1">IF(COUNTIFS(Распис!$B$4:$B$300,$A105,Распис!$C$4:$C$300,"&lt;="&amp;M$1,Распис!$D$4:$D$300,"&gt;="&amp;M$1)&gt;0,SUMIFS(Распис!$F$4:$F$300,Распис!$B$4:$B$300,$A105,Распис!$C$4:$C$300,"&lt;="&amp;M$1,Распис!$D$4:$D$300,"&gt;="&amp;M$1),SUMIF(База!$B$3:$B$305,$A105,База!$F$3:$F$152))</f>
        <v>0</v>
      </c>
      <c r="N105" s="46">
        <f ca="1">IF(COUNTIFS(Распис!$B$4:$B$300,$A105,Распис!$C$4:$C$300,"&lt;="&amp;N$1,Распис!$D$4:$D$300,"&gt;="&amp;N$1)&gt;0,SUMIFS(Распис!$G$4:$G$300,Распис!$B$4:$B$300,$A105,Распис!$C$4:$C$300,"&lt;="&amp;N$1,Распис!$D$4:$D$300,"&gt;="&amp;N$1),SUMIF(База!$B$3:$B$305,$A105,База!$G$3:$G$152))</f>
        <v>0</v>
      </c>
      <c r="O105" s="46">
        <f ca="1">IF(COUNTIFS(Распис!$B$4:$B$300,$A105,Распис!$C$4:$C$300,"&lt;="&amp;O$1,Распис!$D$4:$D$300,"&gt;="&amp;O$1)&gt;0,SUMIFS(Распис!$H$4:$H$300,Распис!$B$4:$B$300,$A105,Распис!$C$4:$C$300,"&lt;="&amp;O$1,Распис!$D$4:$D$300,"&gt;="&amp;O$1),SUMIF(База!$B$3:$B$305,$A105,База!$H$3:$H$152))</f>
        <v>0</v>
      </c>
      <c r="P105" s="46">
        <f ca="1">IF(COUNTIFS(Распис!$B$4:$B$300,$A105,Распис!$C$4:$C$300,"&lt;="&amp;P$1,Распис!$D$4:$D$300,"&gt;="&amp;P$1)&gt;0,SUMIFS(Распис!$I$4:$I$300,Распис!$B$4:$B$300,$A105,Распис!$C$4:$C$300,"&lt;="&amp;P$1,Распис!$D$4:$D$300,"&gt;="&amp;P$1),SUMIF(База!$B$3:$B$305,$A105,База!$I$3:$I$152))</f>
        <v>0</v>
      </c>
      <c r="Q105" s="46">
        <f ca="1">IF(COUNTIFS(Распис!$B$4:$B$300,$A105,Распис!$C$4:$C$300,"&lt;="&amp;Q$1,Распис!$D$4:$D$300,"&gt;="&amp;Q$1)&gt;0,SUMIFS(Распис!$J$4:$J$300,Распис!$B$4:$B$300,$A105,Распис!$C$4:$C$300,"&lt;="&amp;Q$1,Распис!$D$4:$D$300,"&gt;="&amp;Q$1),SUMIF(База!$B$3:$B$305,$A105,База!$J$3:$J$152))</f>
        <v>0</v>
      </c>
      <c r="R105" s="46">
        <f ca="1">IF(COUNTIFS(Распис!$B$4:$B$300,$A105,Распис!$C$4:$C$300,"&lt;="&amp;R$1,Распис!$D$4:$D$300,"&gt;="&amp;R$1)&gt;0,SUMIFS(Распис!$K$4:$K$300,Распис!$B$4:$B$300,$A105,Распис!$C$4:$C$300,"&lt;="&amp;R$1,Распис!$D$4:$D$300,"&gt;="&amp;R$1),SUMIF(База!$B$3:$B$305,$A105,База!$K$3:$K$152))</f>
        <v>0</v>
      </c>
      <c r="S105" s="46" t="s">
        <v>23</v>
      </c>
      <c r="T105" s="46">
        <f ca="1">IF(COUNTIFS(Распис!$B$4:$B$300,$A105,Распис!$C$4:$C$300,"&lt;="&amp;T$1,Распис!$D$4:$D$300,"&gt;="&amp;T$1)&gt;0,SUMIFS(Распис!$F$4:$F$300,Распис!$B$4:$B$300,$A105,Распис!$C$4:$C$300,"&lt;="&amp;T$1,Распис!$D$4:$D$300,"&gt;="&amp;T$1),SUMIF(База!$B$3:$B$305,$A105,База!$F$3:$F$152))</f>
        <v>0</v>
      </c>
      <c r="U105" s="46">
        <f ca="1">IF(COUNTIFS(Распис!$B$4:$B$300,$A105,Распис!$C$4:$C$300,"&lt;="&amp;U$1,Распис!$D$4:$D$300,"&gt;="&amp;U$1)&gt;0,SUMIFS(Распис!$G$4:$G$300,Распис!$B$4:$B$300,$A105,Распис!$C$4:$C$300,"&lt;="&amp;U$1,Распис!$D$4:$D$300,"&gt;="&amp;U$1),SUMIF(База!$B$3:$B$305,$A105,База!$G$3:$G$152))</f>
        <v>0</v>
      </c>
      <c r="V105" s="46">
        <f ca="1">IF(COUNTIFS(Распис!$B$4:$B$300,$A105,Распис!$C$4:$C$300,"&lt;="&amp;V$1,Распис!$D$4:$D$300,"&gt;="&amp;V$1)&gt;0,SUMIFS(Распис!$H$4:$H$300,Распис!$B$4:$B$300,$A105,Распис!$C$4:$C$300,"&lt;="&amp;V$1,Распис!$D$4:$D$300,"&gt;="&amp;V$1),SUMIF(База!$B$3:$B$305,$A105,База!$H$3:$H$152))</f>
        <v>0</v>
      </c>
      <c r="W105" s="46">
        <f ca="1">IF(COUNTIFS(Распис!$B$4:$B$300,$A105,Распис!$C$4:$C$300,"&lt;="&amp;W$1,Распис!$D$4:$D$300,"&gt;="&amp;W$1)&gt;0,SUMIFS(Распис!$I$4:$I$300,Распис!$B$4:$B$300,$A105,Распис!$C$4:$C$300,"&lt;="&amp;W$1,Распис!$D$4:$D$300,"&gt;="&amp;W$1),SUMIF(База!$B$3:$B$305,$A105,База!$I$3:$I$152))</f>
        <v>0</v>
      </c>
      <c r="X105" s="46">
        <f ca="1">IF(COUNTIFS(Распис!$B$4:$B$300,$A105,Распис!$C$4:$C$300,"&lt;="&amp;X$1,Распис!$D$4:$D$300,"&gt;="&amp;X$1)&gt;0,SUMIFS(Распис!$J$4:$J$300,Распис!$B$4:$B$300,$A105,Распис!$C$4:$C$300,"&lt;="&amp;X$1,Распис!$D$4:$D$300,"&gt;="&amp;X$1),SUMIF(База!$B$3:$B$305,$A105,База!$J$3:$J$152))</f>
        <v>0</v>
      </c>
      <c r="Y105" s="46">
        <f ca="1">IF(COUNTIFS(Распис!$B$4:$B$300,$A105,Распис!$C$4:$C$300,"&lt;="&amp;Y$1,Распис!$D$4:$D$300,"&gt;="&amp;Y$1)&gt;0,SUMIFS(Распис!$K$4:$K$300,Распис!$B$4:$B$300,$A105,Распис!$C$4:$C$300,"&lt;="&amp;Y$1,Распис!$D$4:$D$300,"&gt;="&amp;Y$1),SUMIF(База!$B$3:$B$305,$A105,База!$K$3:$K$152))</f>
        <v>0</v>
      </c>
      <c r="Z105" s="46" t="s">
        <v>23</v>
      </c>
      <c r="AA105" s="46">
        <f ca="1">IF(COUNTIFS(Распис!$B$4:$B$300,$A105,Распис!$C$4:$C$300,"&lt;="&amp;AA$1,Распис!$D$4:$D$300,"&gt;="&amp;AA$1)&gt;0,SUMIFS(Распис!$F$4:$F$300,Распис!$B$4:$B$300,$A105,Распис!$C$4:$C$300,"&lt;="&amp;AA$1,Распис!$D$4:$D$300,"&gt;="&amp;AA$1),SUMIF(База!$B$3:$B$305,$A105,База!$F$3:$F$152))</f>
        <v>0</v>
      </c>
      <c r="AB105" s="46">
        <f ca="1">IF(COUNTIFS(Распис!$B$4:$B$300,$A105,Распис!$C$4:$C$300,"&lt;="&amp;AB$1,Распис!$D$4:$D$300,"&gt;="&amp;AB$1)&gt;0,SUMIFS(Распис!$G$4:$G$300,Распис!$B$4:$B$300,$A105,Распис!$C$4:$C$300,"&lt;="&amp;AB$1,Распис!$D$4:$D$300,"&gt;="&amp;AB$1),SUMIF(База!$B$3:$B$305,$A105,База!$G$3:$G$152))</f>
        <v>0</v>
      </c>
      <c r="AC105" s="46">
        <f ca="1">IF(COUNTIFS(Распис!$B$4:$B$300,$A105,Распис!$C$4:$C$300,"&lt;="&amp;AC$1,Распис!$D$4:$D$300,"&gt;="&amp;AC$1)&gt;0,SUMIFS(Распис!$H$4:$H$300,Распис!$B$4:$B$300,$A105,Распис!$C$4:$C$300,"&lt;="&amp;AC$1,Распис!$D$4:$D$300,"&gt;="&amp;AC$1),SUMIF(База!$B$3:$B$305,$A105,База!$H$3:$H$152))</f>
        <v>0</v>
      </c>
      <c r="AD105" s="47"/>
      <c r="AE105" s="47"/>
      <c r="AF105" s="47"/>
      <c r="AG105" s="47">
        <f t="shared" ca="1" si="10"/>
        <v>0</v>
      </c>
      <c r="AH105" s="46">
        <f ca="1">AG105-SUMIFS(Распред!$G$4:$G$300,Распред!$B$4:$B$300,"февраль",Распред!$F$4:$F$300,A105)</f>
        <v>0</v>
      </c>
      <c r="AI105" s="46">
        <f ca="1">AH105+(COUNTIF(B105:AF105,"КД")+SUMIFS(Распред!$AH$4:$AH$300,Распред!$F$4:$F$300,A105,Распред!$B$4:$B$300,"февраль"))*4</f>
        <v>0</v>
      </c>
      <c r="AJ105" s="46">
        <f t="shared" ca="1" si="11"/>
        <v>0</v>
      </c>
      <c r="AK105" s="46">
        <f t="shared" ca="1" si="12"/>
        <v>0</v>
      </c>
      <c r="AL105" s="46">
        <f>SUMIFS(Распред!$K$4:$K$300,Распред!$B$4:$B$300,"февраль",Распред!$J$4:$J$300,A105)+SUMIFS(Распред!$M$4:$M$300,Распред!$B$4:$B$300,"февраль",Распред!$L$4:$L$300,A105)+SUMIFS(Распред!$O$4:$O$300,Распред!$B$4:$B$300,"февраль",Распред!$N$4:$N$300,A105)+SUMIFS(Распред!$Q$4:$Q$300,Распред!$B$4:$B$300,"февраль",Распред!$P$4:$P$300,A105)+SUMIFS(Распред!$S$4:$S$300,Распред!$B$4:$B$300,"февраль",Распред!$R$4:$R$300,A105)+SUMIFS(Распред!$U$4:$U$300,Распред!$B$4:$B$300,"февраль",Распред!$T$4:$T$300,A105)+SUMIFS(Распред!$W$4:$W$300,Распред!$B$4:$B$300,"февраль",Распред!$V$4:$V$300,A105)+SUMIFS(Распред!$Y$4:$Y$300,Распред!$B$4:$B$300,"февраль",Распред!$X$4:$X$300,A105)+SUMIFS(Распред!$AA$4:$AA$300,Распред!$B$4:$B$300,"февраль",Распред!$Z$4:$Z$300,A105)+SUMIFS(Распред!$AC$4:$AC$300,Распред!$B$4:$B$300,"февраль",Распред!$AB$4:$AB$300,A105)</f>
        <v>0</v>
      </c>
      <c r="AM105" s="46">
        <f t="shared" ca="1" si="13"/>
        <v>0</v>
      </c>
      <c r="AN105" s="46">
        <f t="shared" ca="1" si="14"/>
        <v>0</v>
      </c>
      <c r="AO105" s="46">
        <f t="shared" ca="1" si="15"/>
        <v>0</v>
      </c>
      <c r="AP105" s="46">
        <f>январь!AP105</f>
        <v>0</v>
      </c>
      <c r="AQ105" s="46">
        <f t="shared" ca="1" si="16"/>
        <v>0</v>
      </c>
      <c r="AR105" s="47"/>
      <c r="AS105" s="47">
        <f t="shared" ca="1" si="17"/>
        <v>0</v>
      </c>
      <c r="AT105" s="47"/>
      <c r="AU105" s="47"/>
      <c r="AV105" s="47"/>
      <c r="AW105" s="47"/>
      <c r="AX105" s="47"/>
      <c r="AY105" s="47"/>
      <c r="AZ105" s="184"/>
      <c r="BA105" s="184"/>
    </row>
    <row r="106" spans="1:53" x14ac:dyDescent="0.25">
      <c r="A106" s="47">
        <f>База!B106</f>
        <v>0</v>
      </c>
      <c r="B106" s="46">
        <f ca="1">IF(COUNTIFS(Распис!$B$4:$B$300,$A106,Распис!$C$4:$C$300,"&lt;="&amp;B$1,Распис!$D$4:$D$300,"&gt;="&amp;B$1)&gt;0,SUMIFS(Распис!$I$4:$I$300,Распис!$B$4:$B$300,$A106,Распис!$C$4:$C$300,"&lt;="&amp;B$1,Распис!$D$4:$D$300,"&gt;="&amp;B$1),SUMIF(База!$B$3:$B$305,$A106,База!$I$3:$I$152))</f>
        <v>0</v>
      </c>
      <c r="C106" s="46">
        <f ca="1">IF(COUNTIFS(Распис!$B$4:$B$300,$A106,Распис!$C$4:$C$300,"&lt;="&amp;C$1,Распис!$D$4:$D$300,"&gt;="&amp;C$1)&gt;0,SUMIFS(Распис!$J$4:$J$300,Распис!$B$4:$B$300,$A106,Распис!$C$4:$C$300,"&lt;="&amp;C$1,Распис!$D$4:$D$300,"&gt;="&amp;C$1),SUMIF(База!$B$3:$B$305,$A106,База!$J$3:$J$152))</f>
        <v>0</v>
      </c>
      <c r="D106" s="46">
        <f ca="1">IF(COUNTIFS(Распис!$B$4:$B$300,$A106,Распис!$C$4:$C$300,"&lt;="&amp;D$1,Распис!$D$4:$D$300,"&gt;="&amp;D$1)&gt;0,SUMIFS(Распис!$K$4:$K$300,Распис!$B$4:$B$300,$A106,Распис!$C$4:$C$300,"&lt;="&amp;D$1,Распис!$D$4:$D$300,"&gt;="&amp;D$1),SUMIF(База!$B$3:$B$305,$A106,База!$K$3:$K$152))</f>
        <v>0</v>
      </c>
      <c r="E106" s="46" t="s">
        <v>23</v>
      </c>
      <c r="F106" s="46">
        <f ca="1">IF(COUNTIFS(Распис!$B$4:$B$300,$A106,Распис!$C$4:$C$300,"&lt;="&amp;F$1,Распис!$D$4:$D$300,"&gt;="&amp;F$1)&gt;0,SUMIFS(Распис!$F$4:$F$300,Распис!$B$4:$B$300,$A106,Распис!$C$4:$C$300,"&lt;="&amp;F$1,Распис!$D$4:$D$300,"&gt;="&amp;F$1),SUMIF(База!$B$3:$B$305,$A106,База!$F$3:$F$152))</f>
        <v>0</v>
      </c>
      <c r="G106" s="46">
        <f ca="1">IF(COUNTIFS(Распис!$B$4:$B$300,$A106,Распис!$C$4:$C$300,"&lt;="&amp;G$1,Распис!$D$4:$D$300,"&gt;="&amp;G$1)&gt;0,SUMIFS(Распис!$G$4:$G$300,Распис!$B$4:$B$300,$A106,Распис!$C$4:$C$300,"&lt;="&amp;G$1,Распис!$D$4:$D$300,"&gt;="&amp;G$1),SUMIF(База!$B$3:$B$305,$A106,База!$G$3:$G$152))</f>
        <v>0</v>
      </c>
      <c r="H106" s="46">
        <f ca="1">IF(COUNTIFS(Распис!$B$4:$B$300,$A106,Распис!$C$4:$C$300,"&lt;="&amp;H$1,Распис!$D$4:$D$300,"&gt;="&amp;H$1)&gt;0,SUMIFS(Распис!$H$4:$H$300,Распис!$B$4:$B$300,$A106,Распис!$C$4:$C$300,"&lt;="&amp;H$1,Распис!$D$4:$D$300,"&gt;="&amp;H$1),SUMIF(База!$B$3:$B$305,$A106,База!$H$3:$H$152))</f>
        <v>0</v>
      </c>
      <c r="I106" s="46">
        <f ca="1">IF(COUNTIFS(Распис!$B$4:$B$300,$A106,Распис!$C$4:$C$300,"&lt;="&amp;I$1,Распис!$D$4:$D$300,"&gt;="&amp;I$1)&gt;0,SUMIFS(Распис!$I$4:$I$300,Распис!$B$4:$B$300,$A106,Распис!$C$4:$C$300,"&lt;="&amp;I$1,Распис!$D$4:$D$300,"&gt;="&amp;I$1),SUMIF(База!$B$3:$B$305,$A106,База!$I$3:$I$152))</f>
        <v>0</v>
      </c>
      <c r="J106" s="46">
        <f ca="1">IF(COUNTIFS(Распис!$B$4:$B$300,$A106,Распис!$C$4:$C$300,"&lt;="&amp;J$1,Распис!$D$4:$D$300,"&gt;="&amp;J$1)&gt;0,SUMIFS(Распис!$J$4:$J$300,Распис!$B$4:$B$300,$A106,Распис!$C$4:$C$300,"&lt;="&amp;J$1,Распис!$D$4:$D$300,"&gt;="&amp;J$1),SUMIF(База!$B$3:$B$305,$A106,База!$J$3:$J$152))</f>
        <v>0</v>
      </c>
      <c r="K106" s="46">
        <f ca="1">IF(COUNTIFS(Распис!$B$4:$B$300,$A106,Распис!$C$4:$C$300,"&lt;="&amp;K$1,Распис!$D$4:$D$300,"&gt;="&amp;K$1)&gt;0,SUMIFS(Распис!$K$4:$K$300,Распис!$B$4:$B$300,$A106,Распис!$C$4:$C$300,"&lt;="&amp;K$1,Распис!$D$4:$D$300,"&gt;="&amp;K$1),SUMIF(База!$B$3:$B$305,$A106,База!$K$3:$K$152))</f>
        <v>0</v>
      </c>
      <c r="L106" s="46" t="s">
        <v>23</v>
      </c>
      <c r="M106" s="46">
        <f ca="1">IF(COUNTIFS(Распис!$B$4:$B$300,$A106,Распис!$C$4:$C$300,"&lt;="&amp;M$1,Распис!$D$4:$D$300,"&gt;="&amp;M$1)&gt;0,SUMIFS(Распис!$F$4:$F$300,Распис!$B$4:$B$300,$A106,Распис!$C$4:$C$300,"&lt;="&amp;M$1,Распис!$D$4:$D$300,"&gt;="&amp;M$1),SUMIF(База!$B$3:$B$305,$A106,База!$F$3:$F$152))</f>
        <v>0</v>
      </c>
      <c r="N106" s="46">
        <f ca="1">IF(COUNTIFS(Распис!$B$4:$B$300,$A106,Распис!$C$4:$C$300,"&lt;="&amp;N$1,Распис!$D$4:$D$300,"&gt;="&amp;N$1)&gt;0,SUMIFS(Распис!$G$4:$G$300,Распис!$B$4:$B$300,$A106,Распис!$C$4:$C$300,"&lt;="&amp;N$1,Распис!$D$4:$D$300,"&gt;="&amp;N$1),SUMIF(База!$B$3:$B$305,$A106,База!$G$3:$G$152))</f>
        <v>0</v>
      </c>
      <c r="O106" s="46">
        <f ca="1">IF(COUNTIFS(Распис!$B$4:$B$300,$A106,Распис!$C$4:$C$300,"&lt;="&amp;O$1,Распис!$D$4:$D$300,"&gt;="&amp;O$1)&gt;0,SUMIFS(Распис!$H$4:$H$300,Распис!$B$4:$B$300,$A106,Распис!$C$4:$C$300,"&lt;="&amp;O$1,Распис!$D$4:$D$300,"&gt;="&amp;O$1),SUMIF(База!$B$3:$B$305,$A106,База!$H$3:$H$152))</f>
        <v>0</v>
      </c>
      <c r="P106" s="46">
        <f ca="1">IF(COUNTIFS(Распис!$B$4:$B$300,$A106,Распис!$C$4:$C$300,"&lt;="&amp;P$1,Распис!$D$4:$D$300,"&gt;="&amp;P$1)&gt;0,SUMIFS(Распис!$I$4:$I$300,Распис!$B$4:$B$300,$A106,Распис!$C$4:$C$300,"&lt;="&amp;P$1,Распис!$D$4:$D$300,"&gt;="&amp;P$1),SUMIF(База!$B$3:$B$305,$A106,База!$I$3:$I$152))</f>
        <v>0</v>
      </c>
      <c r="Q106" s="46">
        <f ca="1">IF(COUNTIFS(Распис!$B$4:$B$300,$A106,Распис!$C$4:$C$300,"&lt;="&amp;Q$1,Распис!$D$4:$D$300,"&gt;="&amp;Q$1)&gt;0,SUMIFS(Распис!$J$4:$J$300,Распис!$B$4:$B$300,$A106,Распис!$C$4:$C$300,"&lt;="&amp;Q$1,Распис!$D$4:$D$300,"&gt;="&amp;Q$1),SUMIF(База!$B$3:$B$305,$A106,База!$J$3:$J$152))</f>
        <v>0</v>
      </c>
      <c r="R106" s="46">
        <f ca="1">IF(COUNTIFS(Распис!$B$4:$B$300,$A106,Распис!$C$4:$C$300,"&lt;="&amp;R$1,Распис!$D$4:$D$300,"&gt;="&amp;R$1)&gt;0,SUMIFS(Распис!$K$4:$K$300,Распис!$B$4:$B$300,$A106,Распис!$C$4:$C$300,"&lt;="&amp;R$1,Распис!$D$4:$D$300,"&gt;="&amp;R$1),SUMIF(База!$B$3:$B$305,$A106,База!$K$3:$K$152))</f>
        <v>0</v>
      </c>
      <c r="S106" s="46" t="s">
        <v>23</v>
      </c>
      <c r="T106" s="46">
        <f ca="1">IF(COUNTIFS(Распис!$B$4:$B$300,$A106,Распис!$C$4:$C$300,"&lt;="&amp;T$1,Распис!$D$4:$D$300,"&gt;="&amp;T$1)&gt;0,SUMIFS(Распис!$F$4:$F$300,Распис!$B$4:$B$300,$A106,Распис!$C$4:$C$300,"&lt;="&amp;T$1,Распис!$D$4:$D$300,"&gt;="&amp;T$1),SUMIF(База!$B$3:$B$305,$A106,База!$F$3:$F$152))</f>
        <v>0</v>
      </c>
      <c r="U106" s="46">
        <f ca="1">IF(COUNTIFS(Распис!$B$4:$B$300,$A106,Распис!$C$4:$C$300,"&lt;="&amp;U$1,Распис!$D$4:$D$300,"&gt;="&amp;U$1)&gt;0,SUMIFS(Распис!$G$4:$G$300,Распис!$B$4:$B$300,$A106,Распис!$C$4:$C$300,"&lt;="&amp;U$1,Распис!$D$4:$D$300,"&gt;="&amp;U$1),SUMIF(База!$B$3:$B$305,$A106,База!$G$3:$G$152))</f>
        <v>0</v>
      </c>
      <c r="V106" s="46">
        <f ca="1">IF(COUNTIFS(Распис!$B$4:$B$300,$A106,Распис!$C$4:$C$300,"&lt;="&amp;V$1,Распис!$D$4:$D$300,"&gt;="&amp;V$1)&gt;0,SUMIFS(Распис!$H$4:$H$300,Распис!$B$4:$B$300,$A106,Распис!$C$4:$C$300,"&lt;="&amp;V$1,Распис!$D$4:$D$300,"&gt;="&amp;V$1),SUMIF(База!$B$3:$B$305,$A106,База!$H$3:$H$152))</f>
        <v>0</v>
      </c>
      <c r="W106" s="46">
        <f ca="1">IF(COUNTIFS(Распис!$B$4:$B$300,$A106,Распис!$C$4:$C$300,"&lt;="&amp;W$1,Распис!$D$4:$D$300,"&gt;="&amp;W$1)&gt;0,SUMIFS(Распис!$I$4:$I$300,Распис!$B$4:$B$300,$A106,Распис!$C$4:$C$300,"&lt;="&amp;W$1,Распис!$D$4:$D$300,"&gt;="&amp;W$1),SUMIF(База!$B$3:$B$305,$A106,База!$I$3:$I$152))</f>
        <v>0</v>
      </c>
      <c r="X106" s="46">
        <f ca="1">IF(COUNTIFS(Распис!$B$4:$B$300,$A106,Распис!$C$4:$C$300,"&lt;="&amp;X$1,Распис!$D$4:$D$300,"&gt;="&amp;X$1)&gt;0,SUMIFS(Распис!$J$4:$J$300,Распис!$B$4:$B$300,$A106,Распис!$C$4:$C$300,"&lt;="&amp;X$1,Распис!$D$4:$D$300,"&gt;="&amp;X$1),SUMIF(База!$B$3:$B$305,$A106,База!$J$3:$J$152))</f>
        <v>0</v>
      </c>
      <c r="Y106" s="46">
        <f ca="1">IF(COUNTIFS(Распис!$B$4:$B$300,$A106,Распис!$C$4:$C$300,"&lt;="&amp;Y$1,Распис!$D$4:$D$300,"&gt;="&amp;Y$1)&gt;0,SUMIFS(Распис!$K$4:$K$300,Распис!$B$4:$B$300,$A106,Распис!$C$4:$C$300,"&lt;="&amp;Y$1,Распис!$D$4:$D$300,"&gt;="&amp;Y$1),SUMIF(База!$B$3:$B$305,$A106,База!$K$3:$K$152))</f>
        <v>0</v>
      </c>
      <c r="Z106" s="46" t="s">
        <v>23</v>
      </c>
      <c r="AA106" s="46">
        <f ca="1">IF(COUNTIFS(Распис!$B$4:$B$300,$A106,Распис!$C$4:$C$300,"&lt;="&amp;AA$1,Распис!$D$4:$D$300,"&gt;="&amp;AA$1)&gt;0,SUMIFS(Распис!$F$4:$F$300,Распис!$B$4:$B$300,$A106,Распис!$C$4:$C$300,"&lt;="&amp;AA$1,Распис!$D$4:$D$300,"&gt;="&amp;AA$1),SUMIF(База!$B$3:$B$305,$A106,База!$F$3:$F$152))</f>
        <v>0</v>
      </c>
      <c r="AB106" s="46">
        <f ca="1">IF(COUNTIFS(Распис!$B$4:$B$300,$A106,Распис!$C$4:$C$300,"&lt;="&amp;AB$1,Распис!$D$4:$D$300,"&gt;="&amp;AB$1)&gt;0,SUMIFS(Распис!$G$4:$G$300,Распис!$B$4:$B$300,$A106,Распис!$C$4:$C$300,"&lt;="&amp;AB$1,Распис!$D$4:$D$300,"&gt;="&amp;AB$1),SUMIF(База!$B$3:$B$305,$A106,База!$G$3:$G$152))</f>
        <v>0</v>
      </c>
      <c r="AC106" s="46">
        <f ca="1">IF(COUNTIFS(Распис!$B$4:$B$300,$A106,Распис!$C$4:$C$300,"&lt;="&amp;AC$1,Распис!$D$4:$D$300,"&gt;="&amp;AC$1)&gt;0,SUMIFS(Распис!$H$4:$H$300,Распис!$B$4:$B$300,$A106,Распис!$C$4:$C$300,"&lt;="&amp;AC$1,Распис!$D$4:$D$300,"&gt;="&amp;AC$1),SUMIF(База!$B$3:$B$305,$A106,База!$H$3:$H$152))</f>
        <v>0</v>
      </c>
      <c r="AD106" s="47"/>
      <c r="AE106" s="47"/>
      <c r="AF106" s="47"/>
      <c r="AG106" s="47">
        <f t="shared" ca="1" si="10"/>
        <v>0</v>
      </c>
      <c r="AH106" s="46">
        <f ca="1">AG106-SUMIFS(Распред!$G$4:$G$300,Распред!$B$4:$B$300,"февраль",Распред!$F$4:$F$300,A106)</f>
        <v>0</v>
      </c>
      <c r="AI106" s="46">
        <f ca="1">AH106+(COUNTIF(B106:AF106,"КД")+SUMIFS(Распред!$AH$4:$AH$300,Распред!$F$4:$F$300,A106,Распред!$B$4:$B$300,"февраль"))*4</f>
        <v>0</v>
      </c>
      <c r="AJ106" s="46">
        <f t="shared" ca="1" si="11"/>
        <v>0</v>
      </c>
      <c r="AK106" s="46">
        <f t="shared" ca="1" si="12"/>
        <v>0</v>
      </c>
      <c r="AL106" s="46">
        <f>SUMIFS(Распред!$K$4:$K$300,Распред!$B$4:$B$300,"февраль",Распред!$J$4:$J$300,A106)+SUMIFS(Распред!$M$4:$M$300,Распред!$B$4:$B$300,"февраль",Распред!$L$4:$L$300,A106)+SUMIFS(Распред!$O$4:$O$300,Распред!$B$4:$B$300,"февраль",Распред!$N$4:$N$300,A106)+SUMIFS(Распред!$Q$4:$Q$300,Распред!$B$4:$B$300,"февраль",Распред!$P$4:$P$300,A106)+SUMIFS(Распред!$S$4:$S$300,Распред!$B$4:$B$300,"февраль",Распред!$R$4:$R$300,A106)+SUMIFS(Распред!$U$4:$U$300,Распред!$B$4:$B$300,"февраль",Распред!$T$4:$T$300,A106)+SUMIFS(Распред!$W$4:$W$300,Распред!$B$4:$B$300,"февраль",Распред!$V$4:$V$300,A106)+SUMIFS(Распред!$Y$4:$Y$300,Распред!$B$4:$B$300,"февраль",Распред!$X$4:$X$300,A106)+SUMIFS(Распред!$AA$4:$AA$300,Распред!$B$4:$B$300,"февраль",Распред!$Z$4:$Z$300,A106)+SUMIFS(Распред!$AC$4:$AC$300,Распред!$B$4:$B$300,"февраль",Распред!$AB$4:$AB$300,A106)</f>
        <v>0</v>
      </c>
      <c r="AM106" s="46">
        <f t="shared" ca="1" si="13"/>
        <v>0</v>
      </c>
      <c r="AN106" s="46">
        <f t="shared" ca="1" si="14"/>
        <v>0</v>
      </c>
      <c r="AO106" s="46">
        <f t="shared" ca="1" si="15"/>
        <v>0</v>
      </c>
      <c r="AP106" s="46">
        <f>январь!AP106</f>
        <v>0</v>
      </c>
      <c r="AQ106" s="46">
        <f t="shared" ca="1" si="16"/>
        <v>0</v>
      </c>
      <c r="AR106" s="47"/>
      <c r="AS106" s="47">
        <f t="shared" ca="1" si="17"/>
        <v>0</v>
      </c>
      <c r="AT106" s="47"/>
      <c r="AU106" s="47"/>
      <c r="AV106" s="47"/>
      <c r="AW106" s="47"/>
      <c r="AX106" s="47"/>
      <c r="AY106" s="47"/>
      <c r="AZ106" s="184"/>
      <c r="BA106" s="184"/>
    </row>
    <row r="107" spans="1:53" x14ac:dyDescent="0.25">
      <c r="A107" s="47">
        <f>База!B107</f>
        <v>0</v>
      </c>
      <c r="B107" s="46">
        <f ca="1">IF(COUNTIFS(Распис!$B$4:$B$300,$A107,Распис!$C$4:$C$300,"&lt;="&amp;B$1,Распис!$D$4:$D$300,"&gt;="&amp;B$1)&gt;0,SUMIFS(Распис!$I$4:$I$300,Распис!$B$4:$B$300,$A107,Распис!$C$4:$C$300,"&lt;="&amp;B$1,Распис!$D$4:$D$300,"&gt;="&amp;B$1),SUMIF(База!$B$3:$B$305,$A107,База!$I$3:$I$152))</f>
        <v>0</v>
      </c>
      <c r="C107" s="46">
        <f ca="1">IF(COUNTIFS(Распис!$B$4:$B$300,$A107,Распис!$C$4:$C$300,"&lt;="&amp;C$1,Распис!$D$4:$D$300,"&gt;="&amp;C$1)&gt;0,SUMIFS(Распис!$J$4:$J$300,Распис!$B$4:$B$300,$A107,Распис!$C$4:$C$300,"&lt;="&amp;C$1,Распис!$D$4:$D$300,"&gt;="&amp;C$1),SUMIF(База!$B$3:$B$305,$A107,База!$J$3:$J$152))</f>
        <v>0</v>
      </c>
      <c r="D107" s="46">
        <f ca="1">IF(COUNTIFS(Распис!$B$4:$B$300,$A107,Распис!$C$4:$C$300,"&lt;="&amp;D$1,Распис!$D$4:$D$300,"&gt;="&amp;D$1)&gt;0,SUMIFS(Распис!$K$4:$K$300,Распис!$B$4:$B$300,$A107,Распис!$C$4:$C$300,"&lt;="&amp;D$1,Распис!$D$4:$D$300,"&gt;="&amp;D$1),SUMIF(База!$B$3:$B$305,$A107,База!$K$3:$K$152))</f>
        <v>0</v>
      </c>
      <c r="E107" s="46" t="s">
        <v>23</v>
      </c>
      <c r="F107" s="46">
        <f ca="1">IF(COUNTIFS(Распис!$B$4:$B$300,$A107,Распис!$C$4:$C$300,"&lt;="&amp;F$1,Распис!$D$4:$D$300,"&gt;="&amp;F$1)&gt;0,SUMIFS(Распис!$F$4:$F$300,Распис!$B$4:$B$300,$A107,Распис!$C$4:$C$300,"&lt;="&amp;F$1,Распис!$D$4:$D$300,"&gt;="&amp;F$1),SUMIF(База!$B$3:$B$305,$A107,База!$F$3:$F$152))</f>
        <v>0</v>
      </c>
      <c r="G107" s="46">
        <f ca="1">IF(COUNTIFS(Распис!$B$4:$B$300,$A107,Распис!$C$4:$C$300,"&lt;="&amp;G$1,Распис!$D$4:$D$300,"&gt;="&amp;G$1)&gt;0,SUMIFS(Распис!$G$4:$G$300,Распис!$B$4:$B$300,$A107,Распис!$C$4:$C$300,"&lt;="&amp;G$1,Распис!$D$4:$D$300,"&gt;="&amp;G$1),SUMIF(База!$B$3:$B$305,$A107,База!$G$3:$G$152))</f>
        <v>0</v>
      </c>
      <c r="H107" s="46">
        <f ca="1">IF(COUNTIFS(Распис!$B$4:$B$300,$A107,Распис!$C$4:$C$300,"&lt;="&amp;H$1,Распис!$D$4:$D$300,"&gt;="&amp;H$1)&gt;0,SUMIFS(Распис!$H$4:$H$300,Распис!$B$4:$B$300,$A107,Распис!$C$4:$C$300,"&lt;="&amp;H$1,Распис!$D$4:$D$300,"&gt;="&amp;H$1),SUMIF(База!$B$3:$B$305,$A107,База!$H$3:$H$152))</f>
        <v>0</v>
      </c>
      <c r="I107" s="46">
        <f ca="1">IF(COUNTIFS(Распис!$B$4:$B$300,$A107,Распис!$C$4:$C$300,"&lt;="&amp;I$1,Распис!$D$4:$D$300,"&gt;="&amp;I$1)&gt;0,SUMIFS(Распис!$I$4:$I$300,Распис!$B$4:$B$300,$A107,Распис!$C$4:$C$300,"&lt;="&amp;I$1,Распис!$D$4:$D$300,"&gt;="&amp;I$1),SUMIF(База!$B$3:$B$305,$A107,База!$I$3:$I$152))</f>
        <v>0</v>
      </c>
      <c r="J107" s="46">
        <f ca="1">IF(COUNTIFS(Распис!$B$4:$B$300,$A107,Распис!$C$4:$C$300,"&lt;="&amp;J$1,Распис!$D$4:$D$300,"&gt;="&amp;J$1)&gt;0,SUMIFS(Распис!$J$4:$J$300,Распис!$B$4:$B$300,$A107,Распис!$C$4:$C$300,"&lt;="&amp;J$1,Распис!$D$4:$D$300,"&gt;="&amp;J$1),SUMIF(База!$B$3:$B$305,$A107,База!$J$3:$J$152))</f>
        <v>0</v>
      </c>
      <c r="K107" s="46">
        <f ca="1">IF(COUNTIFS(Распис!$B$4:$B$300,$A107,Распис!$C$4:$C$300,"&lt;="&amp;K$1,Распис!$D$4:$D$300,"&gt;="&amp;K$1)&gt;0,SUMIFS(Распис!$K$4:$K$300,Распис!$B$4:$B$300,$A107,Распис!$C$4:$C$300,"&lt;="&amp;K$1,Распис!$D$4:$D$300,"&gt;="&amp;K$1),SUMIF(База!$B$3:$B$305,$A107,База!$K$3:$K$152))</f>
        <v>0</v>
      </c>
      <c r="L107" s="46" t="s">
        <v>23</v>
      </c>
      <c r="M107" s="46">
        <f ca="1">IF(COUNTIFS(Распис!$B$4:$B$300,$A107,Распис!$C$4:$C$300,"&lt;="&amp;M$1,Распис!$D$4:$D$300,"&gt;="&amp;M$1)&gt;0,SUMIFS(Распис!$F$4:$F$300,Распис!$B$4:$B$300,$A107,Распис!$C$4:$C$300,"&lt;="&amp;M$1,Распис!$D$4:$D$300,"&gt;="&amp;M$1),SUMIF(База!$B$3:$B$305,$A107,База!$F$3:$F$152))</f>
        <v>0</v>
      </c>
      <c r="N107" s="46">
        <f ca="1">IF(COUNTIFS(Распис!$B$4:$B$300,$A107,Распис!$C$4:$C$300,"&lt;="&amp;N$1,Распис!$D$4:$D$300,"&gt;="&amp;N$1)&gt;0,SUMIFS(Распис!$G$4:$G$300,Распис!$B$4:$B$300,$A107,Распис!$C$4:$C$300,"&lt;="&amp;N$1,Распис!$D$4:$D$300,"&gt;="&amp;N$1),SUMIF(База!$B$3:$B$305,$A107,База!$G$3:$G$152))</f>
        <v>0</v>
      </c>
      <c r="O107" s="46">
        <f ca="1">IF(COUNTIFS(Распис!$B$4:$B$300,$A107,Распис!$C$4:$C$300,"&lt;="&amp;O$1,Распис!$D$4:$D$300,"&gt;="&amp;O$1)&gt;0,SUMIFS(Распис!$H$4:$H$300,Распис!$B$4:$B$300,$A107,Распис!$C$4:$C$300,"&lt;="&amp;O$1,Распис!$D$4:$D$300,"&gt;="&amp;O$1),SUMIF(База!$B$3:$B$305,$A107,База!$H$3:$H$152))</f>
        <v>0</v>
      </c>
      <c r="P107" s="46">
        <f ca="1">IF(COUNTIFS(Распис!$B$4:$B$300,$A107,Распис!$C$4:$C$300,"&lt;="&amp;P$1,Распис!$D$4:$D$300,"&gt;="&amp;P$1)&gt;0,SUMIFS(Распис!$I$4:$I$300,Распис!$B$4:$B$300,$A107,Распис!$C$4:$C$300,"&lt;="&amp;P$1,Распис!$D$4:$D$300,"&gt;="&amp;P$1),SUMIF(База!$B$3:$B$305,$A107,База!$I$3:$I$152))</f>
        <v>0</v>
      </c>
      <c r="Q107" s="46">
        <f ca="1">IF(COUNTIFS(Распис!$B$4:$B$300,$A107,Распис!$C$4:$C$300,"&lt;="&amp;Q$1,Распис!$D$4:$D$300,"&gt;="&amp;Q$1)&gt;0,SUMIFS(Распис!$J$4:$J$300,Распис!$B$4:$B$300,$A107,Распис!$C$4:$C$300,"&lt;="&amp;Q$1,Распис!$D$4:$D$300,"&gt;="&amp;Q$1),SUMIF(База!$B$3:$B$305,$A107,База!$J$3:$J$152))</f>
        <v>0</v>
      </c>
      <c r="R107" s="46">
        <f ca="1">IF(COUNTIFS(Распис!$B$4:$B$300,$A107,Распис!$C$4:$C$300,"&lt;="&amp;R$1,Распис!$D$4:$D$300,"&gt;="&amp;R$1)&gt;0,SUMIFS(Распис!$K$4:$K$300,Распис!$B$4:$B$300,$A107,Распис!$C$4:$C$300,"&lt;="&amp;R$1,Распис!$D$4:$D$300,"&gt;="&amp;R$1),SUMIF(База!$B$3:$B$305,$A107,База!$K$3:$K$152))</f>
        <v>0</v>
      </c>
      <c r="S107" s="46" t="s">
        <v>23</v>
      </c>
      <c r="T107" s="46">
        <f ca="1">IF(COUNTIFS(Распис!$B$4:$B$300,$A107,Распис!$C$4:$C$300,"&lt;="&amp;T$1,Распис!$D$4:$D$300,"&gt;="&amp;T$1)&gt;0,SUMIFS(Распис!$F$4:$F$300,Распис!$B$4:$B$300,$A107,Распис!$C$4:$C$300,"&lt;="&amp;T$1,Распис!$D$4:$D$300,"&gt;="&amp;T$1),SUMIF(База!$B$3:$B$305,$A107,База!$F$3:$F$152))</f>
        <v>0</v>
      </c>
      <c r="U107" s="46">
        <f ca="1">IF(COUNTIFS(Распис!$B$4:$B$300,$A107,Распис!$C$4:$C$300,"&lt;="&amp;U$1,Распис!$D$4:$D$300,"&gt;="&amp;U$1)&gt;0,SUMIFS(Распис!$G$4:$G$300,Распис!$B$4:$B$300,$A107,Распис!$C$4:$C$300,"&lt;="&amp;U$1,Распис!$D$4:$D$300,"&gt;="&amp;U$1),SUMIF(База!$B$3:$B$305,$A107,База!$G$3:$G$152))</f>
        <v>0</v>
      </c>
      <c r="V107" s="46">
        <f ca="1">IF(COUNTIFS(Распис!$B$4:$B$300,$A107,Распис!$C$4:$C$300,"&lt;="&amp;V$1,Распис!$D$4:$D$300,"&gt;="&amp;V$1)&gt;0,SUMIFS(Распис!$H$4:$H$300,Распис!$B$4:$B$300,$A107,Распис!$C$4:$C$300,"&lt;="&amp;V$1,Распис!$D$4:$D$300,"&gt;="&amp;V$1),SUMIF(База!$B$3:$B$305,$A107,База!$H$3:$H$152))</f>
        <v>0</v>
      </c>
      <c r="W107" s="46">
        <f ca="1">IF(COUNTIFS(Распис!$B$4:$B$300,$A107,Распис!$C$4:$C$300,"&lt;="&amp;W$1,Распис!$D$4:$D$300,"&gt;="&amp;W$1)&gt;0,SUMIFS(Распис!$I$4:$I$300,Распис!$B$4:$B$300,$A107,Распис!$C$4:$C$300,"&lt;="&amp;W$1,Распис!$D$4:$D$300,"&gt;="&amp;W$1),SUMIF(База!$B$3:$B$305,$A107,База!$I$3:$I$152))</f>
        <v>0</v>
      </c>
      <c r="X107" s="46">
        <f ca="1">IF(COUNTIFS(Распис!$B$4:$B$300,$A107,Распис!$C$4:$C$300,"&lt;="&amp;X$1,Распис!$D$4:$D$300,"&gt;="&amp;X$1)&gt;0,SUMIFS(Распис!$J$4:$J$300,Распис!$B$4:$B$300,$A107,Распис!$C$4:$C$300,"&lt;="&amp;X$1,Распис!$D$4:$D$300,"&gt;="&amp;X$1),SUMIF(База!$B$3:$B$305,$A107,База!$J$3:$J$152))</f>
        <v>0</v>
      </c>
      <c r="Y107" s="46">
        <f ca="1">IF(COUNTIFS(Распис!$B$4:$B$300,$A107,Распис!$C$4:$C$300,"&lt;="&amp;Y$1,Распис!$D$4:$D$300,"&gt;="&amp;Y$1)&gt;0,SUMIFS(Распис!$K$4:$K$300,Распис!$B$4:$B$300,$A107,Распис!$C$4:$C$300,"&lt;="&amp;Y$1,Распис!$D$4:$D$300,"&gt;="&amp;Y$1),SUMIF(База!$B$3:$B$305,$A107,База!$K$3:$K$152))</f>
        <v>0</v>
      </c>
      <c r="Z107" s="46" t="s">
        <v>23</v>
      </c>
      <c r="AA107" s="46">
        <f ca="1">IF(COUNTIFS(Распис!$B$4:$B$300,$A107,Распис!$C$4:$C$300,"&lt;="&amp;AA$1,Распис!$D$4:$D$300,"&gt;="&amp;AA$1)&gt;0,SUMIFS(Распис!$F$4:$F$300,Распис!$B$4:$B$300,$A107,Распис!$C$4:$C$300,"&lt;="&amp;AA$1,Распис!$D$4:$D$300,"&gt;="&amp;AA$1),SUMIF(База!$B$3:$B$305,$A107,База!$F$3:$F$152))</f>
        <v>0</v>
      </c>
      <c r="AB107" s="46">
        <f ca="1">IF(COUNTIFS(Распис!$B$4:$B$300,$A107,Распис!$C$4:$C$300,"&lt;="&amp;AB$1,Распис!$D$4:$D$300,"&gt;="&amp;AB$1)&gt;0,SUMIFS(Распис!$G$4:$G$300,Распис!$B$4:$B$300,$A107,Распис!$C$4:$C$300,"&lt;="&amp;AB$1,Распис!$D$4:$D$300,"&gt;="&amp;AB$1),SUMIF(База!$B$3:$B$305,$A107,База!$G$3:$G$152))</f>
        <v>0</v>
      </c>
      <c r="AC107" s="46">
        <f ca="1">IF(COUNTIFS(Распис!$B$4:$B$300,$A107,Распис!$C$4:$C$300,"&lt;="&amp;AC$1,Распис!$D$4:$D$300,"&gt;="&amp;AC$1)&gt;0,SUMIFS(Распис!$H$4:$H$300,Распис!$B$4:$B$300,$A107,Распис!$C$4:$C$300,"&lt;="&amp;AC$1,Распис!$D$4:$D$300,"&gt;="&amp;AC$1),SUMIF(База!$B$3:$B$305,$A107,База!$H$3:$H$152))</f>
        <v>0</v>
      </c>
      <c r="AD107" s="47"/>
      <c r="AE107" s="47"/>
      <c r="AF107" s="47"/>
      <c r="AG107" s="47">
        <f t="shared" ca="1" si="10"/>
        <v>0</v>
      </c>
      <c r="AH107" s="46">
        <f ca="1">AG107-SUMIFS(Распред!$G$4:$G$300,Распред!$B$4:$B$300,"февраль",Распред!$F$4:$F$300,A107)</f>
        <v>0</v>
      </c>
      <c r="AI107" s="46">
        <f ca="1">AH107+(COUNTIF(B107:AF107,"КД")+SUMIFS(Распред!$AH$4:$AH$300,Распред!$F$4:$F$300,A107,Распред!$B$4:$B$300,"февраль"))*4</f>
        <v>0</v>
      </c>
      <c r="AJ107" s="46">
        <f t="shared" ca="1" si="11"/>
        <v>0</v>
      </c>
      <c r="AK107" s="46">
        <f t="shared" ca="1" si="12"/>
        <v>0</v>
      </c>
      <c r="AL107" s="46">
        <f>SUMIFS(Распред!$K$4:$K$300,Распред!$B$4:$B$300,"февраль",Распред!$J$4:$J$300,A107)+SUMIFS(Распред!$M$4:$M$300,Распред!$B$4:$B$300,"февраль",Распред!$L$4:$L$300,A107)+SUMIFS(Распред!$O$4:$O$300,Распред!$B$4:$B$300,"февраль",Распред!$N$4:$N$300,A107)+SUMIFS(Распред!$Q$4:$Q$300,Распред!$B$4:$B$300,"февраль",Распред!$P$4:$P$300,A107)+SUMIFS(Распред!$S$4:$S$300,Распред!$B$4:$B$300,"февраль",Распред!$R$4:$R$300,A107)+SUMIFS(Распред!$U$4:$U$300,Распред!$B$4:$B$300,"февраль",Распред!$T$4:$T$300,A107)+SUMIFS(Распред!$W$4:$W$300,Распред!$B$4:$B$300,"февраль",Распред!$V$4:$V$300,A107)+SUMIFS(Распред!$Y$4:$Y$300,Распред!$B$4:$B$300,"февраль",Распред!$X$4:$X$300,A107)+SUMIFS(Распред!$AA$4:$AA$300,Распред!$B$4:$B$300,"февраль",Распред!$Z$4:$Z$300,A107)+SUMIFS(Распред!$AC$4:$AC$300,Распред!$B$4:$B$300,"февраль",Распред!$AB$4:$AB$300,A107)</f>
        <v>0</v>
      </c>
      <c r="AM107" s="46">
        <f t="shared" ca="1" si="13"/>
        <v>0</v>
      </c>
      <c r="AN107" s="46">
        <f t="shared" ca="1" si="14"/>
        <v>0</v>
      </c>
      <c r="AO107" s="46">
        <f t="shared" ca="1" si="15"/>
        <v>0</v>
      </c>
      <c r="AP107" s="46">
        <f>январь!AP107</f>
        <v>0</v>
      </c>
      <c r="AQ107" s="46">
        <f t="shared" ca="1" si="16"/>
        <v>0</v>
      </c>
      <c r="AR107" s="47"/>
      <c r="AS107" s="47">
        <f t="shared" ca="1" si="17"/>
        <v>0</v>
      </c>
      <c r="AT107" s="47"/>
      <c r="AU107" s="47"/>
      <c r="AV107" s="47"/>
      <c r="AW107" s="47"/>
      <c r="AX107" s="47"/>
      <c r="AY107" s="47"/>
      <c r="AZ107" s="184"/>
      <c r="BA107" s="184"/>
    </row>
    <row r="108" spans="1:53" x14ac:dyDescent="0.25">
      <c r="A108" s="47">
        <f>База!B108</f>
        <v>0</v>
      </c>
      <c r="B108" s="46">
        <f ca="1">IF(COUNTIFS(Распис!$B$4:$B$300,$A108,Распис!$C$4:$C$300,"&lt;="&amp;B$1,Распис!$D$4:$D$300,"&gt;="&amp;B$1)&gt;0,SUMIFS(Распис!$I$4:$I$300,Распис!$B$4:$B$300,$A108,Распис!$C$4:$C$300,"&lt;="&amp;B$1,Распис!$D$4:$D$300,"&gt;="&amp;B$1),SUMIF(База!$B$3:$B$305,$A108,База!$I$3:$I$152))</f>
        <v>0</v>
      </c>
      <c r="C108" s="46">
        <f ca="1">IF(COUNTIFS(Распис!$B$4:$B$300,$A108,Распис!$C$4:$C$300,"&lt;="&amp;C$1,Распис!$D$4:$D$300,"&gt;="&amp;C$1)&gt;0,SUMIFS(Распис!$J$4:$J$300,Распис!$B$4:$B$300,$A108,Распис!$C$4:$C$300,"&lt;="&amp;C$1,Распис!$D$4:$D$300,"&gt;="&amp;C$1),SUMIF(База!$B$3:$B$305,$A108,База!$J$3:$J$152))</f>
        <v>0</v>
      </c>
      <c r="D108" s="46">
        <f ca="1">IF(COUNTIFS(Распис!$B$4:$B$300,$A108,Распис!$C$4:$C$300,"&lt;="&amp;D$1,Распис!$D$4:$D$300,"&gt;="&amp;D$1)&gt;0,SUMIFS(Распис!$K$4:$K$300,Распис!$B$4:$B$300,$A108,Распис!$C$4:$C$300,"&lt;="&amp;D$1,Распис!$D$4:$D$300,"&gt;="&amp;D$1),SUMIF(База!$B$3:$B$305,$A108,База!$K$3:$K$152))</f>
        <v>0</v>
      </c>
      <c r="E108" s="46" t="s">
        <v>23</v>
      </c>
      <c r="F108" s="46">
        <f ca="1">IF(COUNTIFS(Распис!$B$4:$B$300,$A108,Распис!$C$4:$C$300,"&lt;="&amp;F$1,Распис!$D$4:$D$300,"&gt;="&amp;F$1)&gt;0,SUMIFS(Распис!$F$4:$F$300,Распис!$B$4:$B$300,$A108,Распис!$C$4:$C$300,"&lt;="&amp;F$1,Распис!$D$4:$D$300,"&gt;="&amp;F$1),SUMIF(База!$B$3:$B$305,$A108,База!$F$3:$F$152))</f>
        <v>0</v>
      </c>
      <c r="G108" s="46">
        <f ca="1">IF(COUNTIFS(Распис!$B$4:$B$300,$A108,Распис!$C$4:$C$300,"&lt;="&amp;G$1,Распис!$D$4:$D$300,"&gt;="&amp;G$1)&gt;0,SUMIFS(Распис!$G$4:$G$300,Распис!$B$4:$B$300,$A108,Распис!$C$4:$C$300,"&lt;="&amp;G$1,Распис!$D$4:$D$300,"&gt;="&amp;G$1),SUMIF(База!$B$3:$B$305,$A108,База!$G$3:$G$152))</f>
        <v>0</v>
      </c>
      <c r="H108" s="46">
        <f ca="1">IF(COUNTIFS(Распис!$B$4:$B$300,$A108,Распис!$C$4:$C$300,"&lt;="&amp;H$1,Распис!$D$4:$D$300,"&gt;="&amp;H$1)&gt;0,SUMIFS(Распис!$H$4:$H$300,Распис!$B$4:$B$300,$A108,Распис!$C$4:$C$300,"&lt;="&amp;H$1,Распис!$D$4:$D$300,"&gt;="&amp;H$1),SUMIF(База!$B$3:$B$305,$A108,База!$H$3:$H$152))</f>
        <v>0</v>
      </c>
      <c r="I108" s="46">
        <f ca="1">IF(COUNTIFS(Распис!$B$4:$B$300,$A108,Распис!$C$4:$C$300,"&lt;="&amp;I$1,Распис!$D$4:$D$300,"&gt;="&amp;I$1)&gt;0,SUMIFS(Распис!$I$4:$I$300,Распис!$B$4:$B$300,$A108,Распис!$C$4:$C$300,"&lt;="&amp;I$1,Распис!$D$4:$D$300,"&gt;="&amp;I$1),SUMIF(База!$B$3:$B$305,$A108,База!$I$3:$I$152))</f>
        <v>0</v>
      </c>
      <c r="J108" s="46">
        <f ca="1">IF(COUNTIFS(Распис!$B$4:$B$300,$A108,Распис!$C$4:$C$300,"&lt;="&amp;J$1,Распис!$D$4:$D$300,"&gt;="&amp;J$1)&gt;0,SUMIFS(Распис!$J$4:$J$300,Распис!$B$4:$B$300,$A108,Распис!$C$4:$C$300,"&lt;="&amp;J$1,Распис!$D$4:$D$300,"&gt;="&amp;J$1),SUMIF(База!$B$3:$B$305,$A108,База!$J$3:$J$152))</f>
        <v>0</v>
      </c>
      <c r="K108" s="46">
        <f ca="1">IF(COUNTIFS(Распис!$B$4:$B$300,$A108,Распис!$C$4:$C$300,"&lt;="&amp;K$1,Распис!$D$4:$D$300,"&gt;="&amp;K$1)&gt;0,SUMIFS(Распис!$K$4:$K$300,Распис!$B$4:$B$300,$A108,Распис!$C$4:$C$300,"&lt;="&amp;K$1,Распис!$D$4:$D$300,"&gt;="&amp;K$1),SUMIF(База!$B$3:$B$305,$A108,База!$K$3:$K$152))</f>
        <v>0</v>
      </c>
      <c r="L108" s="46" t="s">
        <v>23</v>
      </c>
      <c r="M108" s="46">
        <f ca="1">IF(COUNTIFS(Распис!$B$4:$B$300,$A108,Распис!$C$4:$C$300,"&lt;="&amp;M$1,Распис!$D$4:$D$300,"&gt;="&amp;M$1)&gt;0,SUMIFS(Распис!$F$4:$F$300,Распис!$B$4:$B$300,$A108,Распис!$C$4:$C$300,"&lt;="&amp;M$1,Распис!$D$4:$D$300,"&gt;="&amp;M$1),SUMIF(База!$B$3:$B$305,$A108,База!$F$3:$F$152))</f>
        <v>0</v>
      </c>
      <c r="N108" s="46">
        <f ca="1">IF(COUNTIFS(Распис!$B$4:$B$300,$A108,Распис!$C$4:$C$300,"&lt;="&amp;N$1,Распис!$D$4:$D$300,"&gt;="&amp;N$1)&gt;0,SUMIFS(Распис!$G$4:$G$300,Распис!$B$4:$B$300,$A108,Распис!$C$4:$C$300,"&lt;="&amp;N$1,Распис!$D$4:$D$300,"&gt;="&amp;N$1),SUMIF(База!$B$3:$B$305,$A108,База!$G$3:$G$152))</f>
        <v>0</v>
      </c>
      <c r="O108" s="46">
        <f ca="1">IF(COUNTIFS(Распис!$B$4:$B$300,$A108,Распис!$C$4:$C$300,"&lt;="&amp;O$1,Распис!$D$4:$D$300,"&gt;="&amp;O$1)&gt;0,SUMIFS(Распис!$H$4:$H$300,Распис!$B$4:$B$300,$A108,Распис!$C$4:$C$300,"&lt;="&amp;O$1,Распис!$D$4:$D$300,"&gt;="&amp;O$1),SUMIF(База!$B$3:$B$305,$A108,База!$H$3:$H$152))</f>
        <v>0</v>
      </c>
      <c r="P108" s="46">
        <f ca="1">IF(COUNTIFS(Распис!$B$4:$B$300,$A108,Распис!$C$4:$C$300,"&lt;="&amp;P$1,Распис!$D$4:$D$300,"&gt;="&amp;P$1)&gt;0,SUMIFS(Распис!$I$4:$I$300,Распис!$B$4:$B$300,$A108,Распис!$C$4:$C$300,"&lt;="&amp;P$1,Распис!$D$4:$D$300,"&gt;="&amp;P$1),SUMIF(База!$B$3:$B$305,$A108,База!$I$3:$I$152))</f>
        <v>0</v>
      </c>
      <c r="Q108" s="46">
        <f ca="1">IF(COUNTIFS(Распис!$B$4:$B$300,$A108,Распис!$C$4:$C$300,"&lt;="&amp;Q$1,Распис!$D$4:$D$300,"&gt;="&amp;Q$1)&gt;0,SUMIFS(Распис!$J$4:$J$300,Распис!$B$4:$B$300,$A108,Распис!$C$4:$C$300,"&lt;="&amp;Q$1,Распис!$D$4:$D$300,"&gt;="&amp;Q$1),SUMIF(База!$B$3:$B$305,$A108,База!$J$3:$J$152))</f>
        <v>0</v>
      </c>
      <c r="R108" s="46">
        <f ca="1">IF(COUNTIFS(Распис!$B$4:$B$300,$A108,Распис!$C$4:$C$300,"&lt;="&amp;R$1,Распис!$D$4:$D$300,"&gt;="&amp;R$1)&gt;0,SUMIFS(Распис!$K$4:$K$300,Распис!$B$4:$B$300,$A108,Распис!$C$4:$C$300,"&lt;="&amp;R$1,Распис!$D$4:$D$300,"&gt;="&amp;R$1),SUMIF(База!$B$3:$B$305,$A108,База!$K$3:$K$152))</f>
        <v>0</v>
      </c>
      <c r="S108" s="46" t="s">
        <v>23</v>
      </c>
      <c r="T108" s="46">
        <f ca="1">IF(COUNTIFS(Распис!$B$4:$B$300,$A108,Распис!$C$4:$C$300,"&lt;="&amp;T$1,Распис!$D$4:$D$300,"&gt;="&amp;T$1)&gt;0,SUMIFS(Распис!$F$4:$F$300,Распис!$B$4:$B$300,$A108,Распис!$C$4:$C$300,"&lt;="&amp;T$1,Распис!$D$4:$D$300,"&gt;="&amp;T$1),SUMIF(База!$B$3:$B$305,$A108,База!$F$3:$F$152))</f>
        <v>0</v>
      </c>
      <c r="U108" s="46">
        <f ca="1">IF(COUNTIFS(Распис!$B$4:$B$300,$A108,Распис!$C$4:$C$300,"&lt;="&amp;U$1,Распис!$D$4:$D$300,"&gt;="&amp;U$1)&gt;0,SUMIFS(Распис!$G$4:$G$300,Распис!$B$4:$B$300,$A108,Распис!$C$4:$C$300,"&lt;="&amp;U$1,Распис!$D$4:$D$300,"&gt;="&amp;U$1),SUMIF(База!$B$3:$B$305,$A108,База!$G$3:$G$152))</f>
        <v>0</v>
      </c>
      <c r="V108" s="46">
        <f ca="1">IF(COUNTIFS(Распис!$B$4:$B$300,$A108,Распис!$C$4:$C$300,"&lt;="&amp;V$1,Распис!$D$4:$D$300,"&gt;="&amp;V$1)&gt;0,SUMIFS(Распис!$H$4:$H$300,Распис!$B$4:$B$300,$A108,Распис!$C$4:$C$300,"&lt;="&amp;V$1,Распис!$D$4:$D$300,"&gt;="&amp;V$1),SUMIF(База!$B$3:$B$305,$A108,База!$H$3:$H$152))</f>
        <v>0</v>
      </c>
      <c r="W108" s="46">
        <f ca="1">IF(COUNTIFS(Распис!$B$4:$B$300,$A108,Распис!$C$4:$C$300,"&lt;="&amp;W$1,Распис!$D$4:$D$300,"&gt;="&amp;W$1)&gt;0,SUMIFS(Распис!$I$4:$I$300,Распис!$B$4:$B$300,$A108,Распис!$C$4:$C$300,"&lt;="&amp;W$1,Распис!$D$4:$D$300,"&gt;="&amp;W$1),SUMIF(База!$B$3:$B$305,$A108,База!$I$3:$I$152))</f>
        <v>0</v>
      </c>
      <c r="X108" s="46">
        <f ca="1">IF(COUNTIFS(Распис!$B$4:$B$300,$A108,Распис!$C$4:$C$300,"&lt;="&amp;X$1,Распис!$D$4:$D$300,"&gt;="&amp;X$1)&gt;0,SUMIFS(Распис!$J$4:$J$300,Распис!$B$4:$B$300,$A108,Распис!$C$4:$C$300,"&lt;="&amp;X$1,Распис!$D$4:$D$300,"&gt;="&amp;X$1),SUMIF(База!$B$3:$B$305,$A108,База!$J$3:$J$152))</f>
        <v>0</v>
      </c>
      <c r="Y108" s="46">
        <f ca="1">IF(COUNTIFS(Распис!$B$4:$B$300,$A108,Распис!$C$4:$C$300,"&lt;="&amp;Y$1,Распис!$D$4:$D$300,"&gt;="&amp;Y$1)&gt;0,SUMIFS(Распис!$K$4:$K$300,Распис!$B$4:$B$300,$A108,Распис!$C$4:$C$300,"&lt;="&amp;Y$1,Распис!$D$4:$D$300,"&gt;="&amp;Y$1),SUMIF(База!$B$3:$B$305,$A108,База!$K$3:$K$152))</f>
        <v>0</v>
      </c>
      <c r="Z108" s="46" t="s">
        <v>23</v>
      </c>
      <c r="AA108" s="46">
        <f ca="1">IF(COUNTIFS(Распис!$B$4:$B$300,$A108,Распис!$C$4:$C$300,"&lt;="&amp;AA$1,Распис!$D$4:$D$300,"&gt;="&amp;AA$1)&gt;0,SUMIFS(Распис!$F$4:$F$300,Распис!$B$4:$B$300,$A108,Распис!$C$4:$C$300,"&lt;="&amp;AA$1,Распис!$D$4:$D$300,"&gt;="&amp;AA$1),SUMIF(База!$B$3:$B$305,$A108,База!$F$3:$F$152))</f>
        <v>0</v>
      </c>
      <c r="AB108" s="46">
        <f ca="1">IF(COUNTIFS(Распис!$B$4:$B$300,$A108,Распис!$C$4:$C$300,"&lt;="&amp;AB$1,Распис!$D$4:$D$300,"&gt;="&amp;AB$1)&gt;0,SUMIFS(Распис!$G$4:$G$300,Распис!$B$4:$B$300,$A108,Распис!$C$4:$C$300,"&lt;="&amp;AB$1,Распис!$D$4:$D$300,"&gt;="&amp;AB$1),SUMIF(База!$B$3:$B$305,$A108,База!$G$3:$G$152))</f>
        <v>0</v>
      </c>
      <c r="AC108" s="46">
        <f ca="1">IF(COUNTIFS(Распис!$B$4:$B$300,$A108,Распис!$C$4:$C$300,"&lt;="&amp;AC$1,Распис!$D$4:$D$300,"&gt;="&amp;AC$1)&gt;0,SUMIFS(Распис!$H$4:$H$300,Распис!$B$4:$B$300,$A108,Распис!$C$4:$C$300,"&lt;="&amp;AC$1,Распис!$D$4:$D$300,"&gt;="&amp;AC$1),SUMIF(База!$B$3:$B$305,$A108,База!$H$3:$H$152))</f>
        <v>0</v>
      </c>
      <c r="AD108" s="47"/>
      <c r="AE108" s="47"/>
      <c r="AF108" s="47"/>
      <c r="AG108" s="47">
        <f t="shared" ca="1" si="10"/>
        <v>0</v>
      </c>
      <c r="AH108" s="46">
        <f ca="1">AG108-SUMIFS(Распред!$G$4:$G$300,Распред!$B$4:$B$300,"февраль",Распред!$F$4:$F$300,A108)</f>
        <v>0</v>
      </c>
      <c r="AI108" s="46">
        <f ca="1">AH108+(COUNTIF(B108:AF108,"КД")+SUMIFS(Распред!$AH$4:$AH$300,Распред!$F$4:$F$300,A108,Распред!$B$4:$B$300,"февраль"))*4</f>
        <v>0</v>
      </c>
      <c r="AJ108" s="46">
        <f t="shared" ca="1" si="11"/>
        <v>0</v>
      </c>
      <c r="AK108" s="46">
        <f t="shared" ca="1" si="12"/>
        <v>0</v>
      </c>
      <c r="AL108" s="46">
        <f>SUMIFS(Распред!$K$4:$K$300,Распред!$B$4:$B$300,"февраль",Распред!$J$4:$J$300,A108)+SUMIFS(Распред!$M$4:$M$300,Распред!$B$4:$B$300,"февраль",Распред!$L$4:$L$300,A108)+SUMIFS(Распред!$O$4:$O$300,Распред!$B$4:$B$300,"февраль",Распред!$N$4:$N$300,A108)+SUMIFS(Распред!$Q$4:$Q$300,Распред!$B$4:$B$300,"февраль",Распред!$P$4:$P$300,A108)+SUMIFS(Распред!$S$4:$S$300,Распред!$B$4:$B$300,"февраль",Распред!$R$4:$R$300,A108)+SUMIFS(Распред!$U$4:$U$300,Распред!$B$4:$B$300,"февраль",Распред!$T$4:$T$300,A108)+SUMIFS(Распред!$W$4:$W$300,Распред!$B$4:$B$300,"февраль",Распред!$V$4:$V$300,A108)+SUMIFS(Распред!$Y$4:$Y$300,Распред!$B$4:$B$300,"февраль",Распред!$X$4:$X$300,A108)+SUMIFS(Распред!$AA$4:$AA$300,Распред!$B$4:$B$300,"февраль",Распред!$Z$4:$Z$300,A108)+SUMIFS(Распред!$AC$4:$AC$300,Распред!$B$4:$B$300,"февраль",Распред!$AB$4:$AB$300,A108)</f>
        <v>0</v>
      </c>
      <c r="AM108" s="46">
        <f t="shared" ca="1" si="13"/>
        <v>0</v>
      </c>
      <c r="AN108" s="46">
        <f t="shared" ca="1" si="14"/>
        <v>0</v>
      </c>
      <c r="AO108" s="46">
        <f t="shared" ca="1" si="15"/>
        <v>0</v>
      </c>
      <c r="AP108" s="46">
        <f>январь!AP108</f>
        <v>0</v>
      </c>
      <c r="AQ108" s="46">
        <f t="shared" ca="1" si="16"/>
        <v>0</v>
      </c>
      <c r="AR108" s="47"/>
      <c r="AS108" s="47">
        <f t="shared" ca="1" si="17"/>
        <v>0</v>
      </c>
      <c r="AT108" s="47"/>
      <c r="AU108" s="47"/>
      <c r="AV108" s="47"/>
      <c r="AW108" s="47"/>
      <c r="AX108" s="47"/>
      <c r="AY108" s="47"/>
      <c r="AZ108" s="184"/>
      <c r="BA108" s="184"/>
    </row>
    <row r="109" spans="1:53" x14ac:dyDescent="0.25">
      <c r="A109" s="47">
        <f>База!B109</f>
        <v>0</v>
      </c>
      <c r="B109" s="46">
        <f ca="1">IF(COUNTIFS(Распис!$B$4:$B$300,$A109,Распис!$C$4:$C$300,"&lt;="&amp;B$1,Распис!$D$4:$D$300,"&gt;="&amp;B$1)&gt;0,SUMIFS(Распис!$I$4:$I$300,Распис!$B$4:$B$300,$A109,Распис!$C$4:$C$300,"&lt;="&amp;B$1,Распис!$D$4:$D$300,"&gt;="&amp;B$1),SUMIF(База!$B$3:$B$305,$A109,База!$I$3:$I$152))</f>
        <v>0</v>
      </c>
      <c r="C109" s="46">
        <f ca="1">IF(COUNTIFS(Распис!$B$4:$B$300,$A109,Распис!$C$4:$C$300,"&lt;="&amp;C$1,Распис!$D$4:$D$300,"&gt;="&amp;C$1)&gt;0,SUMIFS(Распис!$J$4:$J$300,Распис!$B$4:$B$300,$A109,Распис!$C$4:$C$300,"&lt;="&amp;C$1,Распис!$D$4:$D$300,"&gt;="&amp;C$1),SUMIF(База!$B$3:$B$305,$A109,База!$J$3:$J$152))</f>
        <v>0</v>
      </c>
      <c r="D109" s="46">
        <f ca="1">IF(COUNTIFS(Распис!$B$4:$B$300,$A109,Распис!$C$4:$C$300,"&lt;="&amp;D$1,Распис!$D$4:$D$300,"&gt;="&amp;D$1)&gt;0,SUMIFS(Распис!$K$4:$K$300,Распис!$B$4:$B$300,$A109,Распис!$C$4:$C$300,"&lt;="&amp;D$1,Распис!$D$4:$D$300,"&gt;="&amp;D$1),SUMIF(База!$B$3:$B$305,$A109,База!$K$3:$K$152))</f>
        <v>0</v>
      </c>
      <c r="E109" s="46" t="s">
        <v>23</v>
      </c>
      <c r="F109" s="46">
        <f ca="1">IF(COUNTIFS(Распис!$B$4:$B$300,$A109,Распис!$C$4:$C$300,"&lt;="&amp;F$1,Распис!$D$4:$D$300,"&gt;="&amp;F$1)&gt;0,SUMIFS(Распис!$F$4:$F$300,Распис!$B$4:$B$300,$A109,Распис!$C$4:$C$300,"&lt;="&amp;F$1,Распис!$D$4:$D$300,"&gt;="&amp;F$1),SUMIF(База!$B$3:$B$305,$A109,База!$F$3:$F$152))</f>
        <v>0</v>
      </c>
      <c r="G109" s="46">
        <f ca="1">IF(COUNTIFS(Распис!$B$4:$B$300,$A109,Распис!$C$4:$C$300,"&lt;="&amp;G$1,Распис!$D$4:$D$300,"&gt;="&amp;G$1)&gt;0,SUMIFS(Распис!$G$4:$G$300,Распис!$B$4:$B$300,$A109,Распис!$C$4:$C$300,"&lt;="&amp;G$1,Распис!$D$4:$D$300,"&gt;="&amp;G$1),SUMIF(База!$B$3:$B$305,$A109,База!$G$3:$G$152))</f>
        <v>0</v>
      </c>
      <c r="H109" s="46">
        <f ca="1">IF(COUNTIFS(Распис!$B$4:$B$300,$A109,Распис!$C$4:$C$300,"&lt;="&amp;H$1,Распис!$D$4:$D$300,"&gt;="&amp;H$1)&gt;0,SUMIFS(Распис!$H$4:$H$300,Распис!$B$4:$B$300,$A109,Распис!$C$4:$C$300,"&lt;="&amp;H$1,Распис!$D$4:$D$300,"&gt;="&amp;H$1),SUMIF(База!$B$3:$B$305,$A109,База!$H$3:$H$152))</f>
        <v>0</v>
      </c>
      <c r="I109" s="46">
        <f ca="1">IF(COUNTIFS(Распис!$B$4:$B$300,$A109,Распис!$C$4:$C$300,"&lt;="&amp;I$1,Распис!$D$4:$D$300,"&gt;="&amp;I$1)&gt;0,SUMIFS(Распис!$I$4:$I$300,Распис!$B$4:$B$300,$A109,Распис!$C$4:$C$300,"&lt;="&amp;I$1,Распис!$D$4:$D$300,"&gt;="&amp;I$1),SUMIF(База!$B$3:$B$305,$A109,База!$I$3:$I$152))</f>
        <v>0</v>
      </c>
      <c r="J109" s="46">
        <f ca="1">IF(COUNTIFS(Распис!$B$4:$B$300,$A109,Распис!$C$4:$C$300,"&lt;="&amp;J$1,Распис!$D$4:$D$300,"&gt;="&amp;J$1)&gt;0,SUMIFS(Распис!$J$4:$J$300,Распис!$B$4:$B$300,$A109,Распис!$C$4:$C$300,"&lt;="&amp;J$1,Распис!$D$4:$D$300,"&gt;="&amp;J$1),SUMIF(База!$B$3:$B$305,$A109,База!$J$3:$J$152))</f>
        <v>0</v>
      </c>
      <c r="K109" s="46">
        <f ca="1">IF(COUNTIFS(Распис!$B$4:$B$300,$A109,Распис!$C$4:$C$300,"&lt;="&amp;K$1,Распис!$D$4:$D$300,"&gt;="&amp;K$1)&gt;0,SUMIFS(Распис!$K$4:$K$300,Распис!$B$4:$B$300,$A109,Распис!$C$4:$C$300,"&lt;="&amp;K$1,Распис!$D$4:$D$300,"&gt;="&amp;K$1),SUMIF(База!$B$3:$B$305,$A109,База!$K$3:$K$152))</f>
        <v>0</v>
      </c>
      <c r="L109" s="46" t="s">
        <v>23</v>
      </c>
      <c r="M109" s="46">
        <f ca="1">IF(COUNTIFS(Распис!$B$4:$B$300,$A109,Распис!$C$4:$C$300,"&lt;="&amp;M$1,Распис!$D$4:$D$300,"&gt;="&amp;M$1)&gt;0,SUMIFS(Распис!$F$4:$F$300,Распис!$B$4:$B$300,$A109,Распис!$C$4:$C$300,"&lt;="&amp;M$1,Распис!$D$4:$D$300,"&gt;="&amp;M$1),SUMIF(База!$B$3:$B$305,$A109,База!$F$3:$F$152))</f>
        <v>0</v>
      </c>
      <c r="N109" s="46">
        <f ca="1">IF(COUNTIFS(Распис!$B$4:$B$300,$A109,Распис!$C$4:$C$300,"&lt;="&amp;N$1,Распис!$D$4:$D$300,"&gt;="&amp;N$1)&gt;0,SUMIFS(Распис!$G$4:$G$300,Распис!$B$4:$B$300,$A109,Распис!$C$4:$C$300,"&lt;="&amp;N$1,Распис!$D$4:$D$300,"&gt;="&amp;N$1),SUMIF(База!$B$3:$B$305,$A109,База!$G$3:$G$152))</f>
        <v>0</v>
      </c>
      <c r="O109" s="46">
        <f ca="1">IF(COUNTIFS(Распис!$B$4:$B$300,$A109,Распис!$C$4:$C$300,"&lt;="&amp;O$1,Распис!$D$4:$D$300,"&gt;="&amp;O$1)&gt;0,SUMIFS(Распис!$H$4:$H$300,Распис!$B$4:$B$300,$A109,Распис!$C$4:$C$300,"&lt;="&amp;O$1,Распис!$D$4:$D$300,"&gt;="&amp;O$1),SUMIF(База!$B$3:$B$305,$A109,База!$H$3:$H$152))</f>
        <v>0</v>
      </c>
      <c r="P109" s="46">
        <f ca="1">IF(COUNTIFS(Распис!$B$4:$B$300,$A109,Распис!$C$4:$C$300,"&lt;="&amp;P$1,Распис!$D$4:$D$300,"&gt;="&amp;P$1)&gt;0,SUMIFS(Распис!$I$4:$I$300,Распис!$B$4:$B$300,$A109,Распис!$C$4:$C$300,"&lt;="&amp;P$1,Распис!$D$4:$D$300,"&gt;="&amp;P$1),SUMIF(База!$B$3:$B$305,$A109,База!$I$3:$I$152))</f>
        <v>0</v>
      </c>
      <c r="Q109" s="46">
        <f ca="1">IF(COUNTIFS(Распис!$B$4:$B$300,$A109,Распис!$C$4:$C$300,"&lt;="&amp;Q$1,Распис!$D$4:$D$300,"&gt;="&amp;Q$1)&gt;0,SUMIFS(Распис!$J$4:$J$300,Распис!$B$4:$B$300,$A109,Распис!$C$4:$C$300,"&lt;="&amp;Q$1,Распис!$D$4:$D$300,"&gt;="&amp;Q$1),SUMIF(База!$B$3:$B$305,$A109,База!$J$3:$J$152))</f>
        <v>0</v>
      </c>
      <c r="R109" s="46">
        <f ca="1">IF(COUNTIFS(Распис!$B$4:$B$300,$A109,Распис!$C$4:$C$300,"&lt;="&amp;R$1,Распис!$D$4:$D$300,"&gt;="&amp;R$1)&gt;0,SUMIFS(Распис!$K$4:$K$300,Распис!$B$4:$B$300,$A109,Распис!$C$4:$C$300,"&lt;="&amp;R$1,Распис!$D$4:$D$300,"&gt;="&amp;R$1),SUMIF(База!$B$3:$B$305,$A109,База!$K$3:$K$152))</f>
        <v>0</v>
      </c>
      <c r="S109" s="46" t="s">
        <v>23</v>
      </c>
      <c r="T109" s="46">
        <f ca="1">IF(COUNTIFS(Распис!$B$4:$B$300,$A109,Распис!$C$4:$C$300,"&lt;="&amp;T$1,Распис!$D$4:$D$300,"&gt;="&amp;T$1)&gt;0,SUMIFS(Распис!$F$4:$F$300,Распис!$B$4:$B$300,$A109,Распис!$C$4:$C$300,"&lt;="&amp;T$1,Распис!$D$4:$D$300,"&gt;="&amp;T$1),SUMIF(База!$B$3:$B$305,$A109,База!$F$3:$F$152))</f>
        <v>0</v>
      </c>
      <c r="U109" s="46">
        <f ca="1">IF(COUNTIFS(Распис!$B$4:$B$300,$A109,Распис!$C$4:$C$300,"&lt;="&amp;U$1,Распис!$D$4:$D$300,"&gt;="&amp;U$1)&gt;0,SUMIFS(Распис!$G$4:$G$300,Распис!$B$4:$B$300,$A109,Распис!$C$4:$C$300,"&lt;="&amp;U$1,Распис!$D$4:$D$300,"&gt;="&amp;U$1),SUMIF(База!$B$3:$B$305,$A109,База!$G$3:$G$152))</f>
        <v>0</v>
      </c>
      <c r="V109" s="46">
        <f ca="1">IF(COUNTIFS(Распис!$B$4:$B$300,$A109,Распис!$C$4:$C$300,"&lt;="&amp;V$1,Распис!$D$4:$D$300,"&gt;="&amp;V$1)&gt;0,SUMIFS(Распис!$H$4:$H$300,Распис!$B$4:$B$300,$A109,Распис!$C$4:$C$300,"&lt;="&amp;V$1,Распис!$D$4:$D$300,"&gt;="&amp;V$1),SUMIF(База!$B$3:$B$305,$A109,База!$H$3:$H$152))</f>
        <v>0</v>
      </c>
      <c r="W109" s="46">
        <f ca="1">IF(COUNTIFS(Распис!$B$4:$B$300,$A109,Распис!$C$4:$C$300,"&lt;="&amp;W$1,Распис!$D$4:$D$300,"&gt;="&amp;W$1)&gt;0,SUMIFS(Распис!$I$4:$I$300,Распис!$B$4:$B$300,$A109,Распис!$C$4:$C$300,"&lt;="&amp;W$1,Распис!$D$4:$D$300,"&gt;="&amp;W$1),SUMIF(База!$B$3:$B$305,$A109,База!$I$3:$I$152))</f>
        <v>0</v>
      </c>
      <c r="X109" s="46">
        <f ca="1">IF(COUNTIFS(Распис!$B$4:$B$300,$A109,Распис!$C$4:$C$300,"&lt;="&amp;X$1,Распис!$D$4:$D$300,"&gt;="&amp;X$1)&gt;0,SUMIFS(Распис!$J$4:$J$300,Распис!$B$4:$B$300,$A109,Распис!$C$4:$C$300,"&lt;="&amp;X$1,Распис!$D$4:$D$300,"&gt;="&amp;X$1),SUMIF(База!$B$3:$B$305,$A109,База!$J$3:$J$152))</f>
        <v>0</v>
      </c>
      <c r="Y109" s="46">
        <f ca="1">IF(COUNTIFS(Распис!$B$4:$B$300,$A109,Распис!$C$4:$C$300,"&lt;="&amp;Y$1,Распис!$D$4:$D$300,"&gt;="&amp;Y$1)&gt;0,SUMIFS(Распис!$K$4:$K$300,Распис!$B$4:$B$300,$A109,Распис!$C$4:$C$300,"&lt;="&amp;Y$1,Распис!$D$4:$D$300,"&gt;="&amp;Y$1),SUMIF(База!$B$3:$B$305,$A109,База!$K$3:$K$152))</f>
        <v>0</v>
      </c>
      <c r="Z109" s="46" t="s">
        <v>23</v>
      </c>
      <c r="AA109" s="46">
        <f ca="1">IF(COUNTIFS(Распис!$B$4:$B$300,$A109,Распис!$C$4:$C$300,"&lt;="&amp;AA$1,Распис!$D$4:$D$300,"&gt;="&amp;AA$1)&gt;0,SUMIFS(Распис!$F$4:$F$300,Распис!$B$4:$B$300,$A109,Распис!$C$4:$C$300,"&lt;="&amp;AA$1,Распис!$D$4:$D$300,"&gt;="&amp;AA$1),SUMIF(База!$B$3:$B$305,$A109,База!$F$3:$F$152))</f>
        <v>0</v>
      </c>
      <c r="AB109" s="46">
        <f ca="1">IF(COUNTIFS(Распис!$B$4:$B$300,$A109,Распис!$C$4:$C$300,"&lt;="&amp;AB$1,Распис!$D$4:$D$300,"&gt;="&amp;AB$1)&gt;0,SUMIFS(Распис!$G$4:$G$300,Распис!$B$4:$B$300,$A109,Распис!$C$4:$C$300,"&lt;="&amp;AB$1,Распис!$D$4:$D$300,"&gt;="&amp;AB$1),SUMIF(База!$B$3:$B$305,$A109,База!$G$3:$G$152))</f>
        <v>0</v>
      </c>
      <c r="AC109" s="46">
        <f ca="1">IF(COUNTIFS(Распис!$B$4:$B$300,$A109,Распис!$C$4:$C$300,"&lt;="&amp;AC$1,Распис!$D$4:$D$300,"&gt;="&amp;AC$1)&gt;0,SUMIFS(Распис!$H$4:$H$300,Распис!$B$4:$B$300,$A109,Распис!$C$4:$C$300,"&lt;="&amp;AC$1,Распис!$D$4:$D$300,"&gt;="&amp;AC$1),SUMIF(База!$B$3:$B$305,$A109,База!$H$3:$H$152))</f>
        <v>0</v>
      </c>
      <c r="AD109" s="47"/>
      <c r="AE109" s="47"/>
      <c r="AF109" s="47"/>
      <c r="AG109" s="47">
        <f t="shared" ca="1" si="10"/>
        <v>0</v>
      </c>
      <c r="AH109" s="46">
        <f ca="1">AG109-SUMIFS(Распред!$G$4:$G$300,Распред!$B$4:$B$300,"февраль",Распред!$F$4:$F$300,A109)</f>
        <v>0</v>
      </c>
      <c r="AI109" s="46">
        <f ca="1">AH109+(COUNTIF(B109:AF109,"КД")+SUMIFS(Распред!$AH$4:$AH$300,Распред!$F$4:$F$300,A109,Распред!$B$4:$B$300,"февраль"))*4</f>
        <v>0</v>
      </c>
      <c r="AJ109" s="46">
        <f t="shared" ca="1" si="11"/>
        <v>0</v>
      </c>
      <c r="AK109" s="46">
        <f t="shared" ca="1" si="12"/>
        <v>0</v>
      </c>
      <c r="AL109" s="46">
        <f>SUMIFS(Распред!$K$4:$K$300,Распред!$B$4:$B$300,"февраль",Распред!$J$4:$J$300,A109)+SUMIFS(Распред!$M$4:$M$300,Распред!$B$4:$B$300,"февраль",Распред!$L$4:$L$300,A109)+SUMIFS(Распред!$O$4:$O$300,Распред!$B$4:$B$300,"февраль",Распред!$N$4:$N$300,A109)+SUMIFS(Распред!$Q$4:$Q$300,Распред!$B$4:$B$300,"февраль",Распред!$P$4:$P$300,A109)+SUMIFS(Распред!$S$4:$S$300,Распред!$B$4:$B$300,"февраль",Распред!$R$4:$R$300,A109)+SUMIFS(Распред!$U$4:$U$300,Распред!$B$4:$B$300,"февраль",Распред!$T$4:$T$300,A109)+SUMIFS(Распред!$W$4:$W$300,Распред!$B$4:$B$300,"февраль",Распред!$V$4:$V$300,A109)+SUMIFS(Распред!$Y$4:$Y$300,Распред!$B$4:$B$300,"февраль",Распред!$X$4:$X$300,A109)+SUMIFS(Распред!$AA$4:$AA$300,Распред!$B$4:$B$300,"февраль",Распред!$Z$4:$Z$300,A109)+SUMIFS(Распред!$AC$4:$AC$300,Распред!$B$4:$B$300,"февраль",Распред!$AB$4:$AB$300,A109)</f>
        <v>0</v>
      </c>
      <c r="AM109" s="46">
        <f t="shared" ca="1" si="13"/>
        <v>0</v>
      </c>
      <c r="AN109" s="46">
        <f t="shared" ca="1" si="14"/>
        <v>0</v>
      </c>
      <c r="AO109" s="46">
        <f t="shared" ca="1" si="15"/>
        <v>0</v>
      </c>
      <c r="AP109" s="46">
        <f>январь!AP109</f>
        <v>0</v>
      </c>
      <c r="AQ109" s="46">
        <f t="shared" ca="1" si="16"/>
        <v>0</v>
      </c>
      <c r="AR109" s="47"/>
      <c r="AS109" s="47">
        <f t="shared" ca="1" si="17"/>
        <v>0</v>
      </c>
      <c r="AT109" s="47"/>
      <c r="AU109" s="47"/>
      <c r="AV109" s="47"/>
      <c r="AW109" s="47"/>
      <c r="AX109" s="47"/>
      <c r="AY109" s="47"/>
      <c r="AZ109" s="184"/>
      <c r="BA109" s="184"/>
    </row>
    <row r="110" spans="1:53" x14ac:dyDescent="0.25">
      <c r="A110" s="47">
        <f>База!B110</f>
        <v>0</v>
      </c>
      <c r="B110" s="46">
        <f ca="1">IF(COUNTIFS(Распис!$B$4:$B$300,$A110,Распис!$C$4:$C$300,"&lt;="&amp;B$1,Распис!$D$4:$D$300,"&gt;="&amp;B$1)&gt;0,SUMIFS(Распис!$I$4:$I$300,Распис!$B$4:$B$300,$A110,Распис!$C$4:$C$300,"&lt;="&amp;B$1,Распис!$D$4:$D$300,"&gt;="&amp;B$1),SUMIF(База!$B$3:$B$305,$A110,База!$I$3:$I$152))</f>
        <v>0</v>
      </c>
      <c r="C110" s="46">
        <f ca="1">IF(COUNTIFS(Распис!$B$4:$B$300,$A110,Распис!$C$4:$C$300,"&lt;="&amp;C$1,Распис!$D$4:$D$300,"&gt;="&amp;C$1)&gt;0,SUMIFS(Распис!$J$4:$J$300,Распис!$B$4:$B$300,$A110,Распис!$C$4:$C$300,"&lt;="&amp;C$1,Распис!$D$4:$D$300,"&gt;="&amp;C$1),SUMIF(База!$B$3:$B$305,$A110,База!$J$3:$J$152))</f>
        <v>0</v>
      </c>
      <c r="D110" s="46">
        <f ca="1">IF(COUNTIFS(Распис!$B$4:$B$300,$A110,Распис!$C$4:$C$300,"&lt;="&amp;D$1,Распис!$D$4:$D$300,"&gt;="&amp;D$1)&gt;0,SUMIFS(Распис!$K$4:$K$300,Распис!$B$4:$B$300,$A110,Распис!$C$4:$C$300,"&lt;="&amp;D$1,Распис!$D$4:$D$300,"&gt;="&amp;D$1),SUMIF(База!$B$3:$B$305,$A110,База!$K$3:$K$152))</f>
        <v>0</v>
      </c>
      <c r="E110" s="46" t="s">
        <v>23</v>
      </c>
      <c r="F110" s="46">
        <f ca="1">IF(COUNTIFS(Распис!$B$4:$B$300,$A110,Распис!$C$4:$C$300,"&lt;="&amp;F$1,Распис!$D$4:$D$300,"&gt;="&amp;F$1)&gt;0,SUMIFS(Распис!$F$4:$F$300,Распис!$B$4:$B$300,$A110,Распис!$C$4:$C$300,"&lt;="&amp;F$1,Распис!$D$4:$D$300,"&gt;="&amp;F$1),SUMIF(База!$B$3:$B$305,$A110,База!$F$3:$F$152))</f>
        <v>0</v>
      </c>
      <c r="G110" s="46">
        <f ca="1">IF(COUNTIFS(Распис!$B$4:$B$300,$A110,Распис!$C$4:$C$300,"&lt;="&amp;G$1,Распис!$D$4:$D$300,"&gt;="&amp;G$1)&gt;0,SUMIFS(Распис!$G$4:$G$300,Распис!$B$4:$B$300,$A110,Распис!$C$4:$C$300,"&lt;="&amp;G$1,Распис!$D$4:$D$300,"&gt;="&amp;G$1),SUMIF(База!$B$3:$B$305,$A110,База!$G$3:$G$152))</f>
        <v>0</v>
      </c>
      <c r="H110" s="46">
        <f ca="1">IF(COUNTIFS(Распис!$B$4:$B$300,$A110,Распис!$C$4:$C$300,"&lt;="&amp;H$1,Распис!$D$4:$D$300,"&gt;="&amp;H$1)&gt;0,SUMIFS(Распис!$H$4:$H$300,Распис!$B$4:$B$300,$A110,Распис!$C$4:$C$300,"&lt;="&amp;H$1,Распис!$D$4:$D$300,"&gt;="&amp;H$1),SUMIF(База!$B$3:$B$305,$A110,База!$H$3:$H$152))</f>
        <v>0</v>
      </c>
      <c r="I110" s="46">
        <f ca="1">IF(COUNTIFS(Распис!$B$4:$B$300,$A110,Распис!$C$4:$C$300,"&lt;="&amp;I$1,Распис!$D$4:$D$300,"&gt;="&amp;I$1)&gt;0,SUMIFS(Распис!$I$4:$I$300,Распис!$B$4:$B$300,$A110,Распис!$C$4:$C$300,"&lt;="&amp;I$1,Распис!$D$4:$D$300,"&gt;="&amp;I$1),SUMIF(База!$B$3:$B$305,$A110,База!$I$3:$I$152))</f>
        <v>0</v>
      </c>
      <c r="J110" s="46">
        <f ca="1">IF(COUNTIFS(Распис!$B$4:$B$300,$A110,Распис!$C$4:$C$300,"&lt;="&amp;J$1,Распис!$D$4:$D$300,"&gt;="&amp;J$1)&gt;0,SUMIFS(Распис!$J$4:$J$300,Распис!$B$4:$B$300,$A110,Распис!$C$4:$C$300,"&lt;="&amp;J$1,Распис!$D$4:$D$300,"&gt;="&amp;J$1),SUMIF(База!$B$3:$B$305,$A110,База!$J$3:$J$152))</f>
        <v>0</v>
      </c>
      <c r="K110" s="46">
        <f ca="1">IF(COUNTIFS(Распис!$B$4:$B$300,$A110,Распис!$C$4:$C$300,"&lt;="&amp;K$1,Распис!$D$4:$D$300,"&gt;="&amp;K$1)&gt;0,SUMIFS(Распис!$K$4:$K$300,Распис!$B$4:$B$300,$A110,Распис!$C$4:$C$300,"&lt;="&amp;K$1,Распис!$D$4:$D$300,"&gt;="&amp;K$1),SUMIF(База!$B$3:$B$305,$A110,База!$K$3:$K$152))</f>
        <v>0</v>
      </c>
      <c r="L110" s="46" t="s">
        <v>23</v>
      </c>
      <c r="M110" s="46">
        <f ca="1">IF(COUNTIFS(Распис!$B$4:$B$300,$A110,Распис!$C$4:$C$300,"&lt;="&amp;M$1,Распис!$D$4:$D$300,"&gt;="&amp;M$1)&gt;0,SUMIFS(Распис!$F$4:$F$300,Распис!$B$4:$B$300,$A110,Распис!$C$4:$C$300,"&lt;="&amp;M$1,Распис!$D$4:$D$300,"&gt;="&amp;M$1),SUMIF(База!$B$3:$B$305,$A110,База!$F$3:$F$152))</f>
        <v>0</v>
      </c>
      <c r="N110" s="46">
        <f ca="1">IF(COUNTIFS(Распис!$B$4:$B$300,$A110,Распис!$C$4:$C$300,"&lt;="&amp;N$1,Распис!$D$4:$D$300,"&gt;="&amp;N$1)&gt;0,SUMIFS(Распис!$G$4:$G$300,Распис!$B$4:$B$300,$A110,Распис!$C$4:$C$300,"&lt;="&amp;N$1,Распис!$D$4:$D$300,"&gt;="&amp;N$1),SUMIF(База!$B$3:$B$305,$A110,База!$G$3:$G$152))</f>
        <v>0</v>
      </c>
      <c r="O110" s="46">
        <f ca="1">IF(COUNTIFS(Распис!$B$4:$B$300,$A110,Распис!$C$4:$C$300,"&lt;="&amp;O$1,Распис!$D$4:$D$300,"&gt;="&amp;O$1)&gt;0,SUMIFS(Распис!$H$4:$H$300,Распис!$B$4:$B$300,$A110,Распис!$C$4:$C$300,"&lt;="&amp;O$1,Распис!$D$4:$D$300,"&gt;="&amp;O$1),SUMIF(База!$B$3:$B$305,$A110,База!$H$3:$H$152))</f>
        <v>0</v>
      </c>
      <c r="P110" s="46">
        <f ca="1">IF(COUNTIFS(Распис!$B$4:$B$300,$A110,Распис!$C$4:$C$300,"&lt;="&amp;P$1,Распис!$D$4:$D$300,"&gt;="&amp;P$1)&gt;0,SUMIFS(Распис!$I$4:$I$300,Распис!$B$4:$B$300,$A110,Распис!$C$4:$C$300,"&lt;="&amp;P$1,Распис!$D$4:$D$300,"&gt;="&amp;P$1),SUMIF(База!$B$3:$B$305,$A110,База!$I$3:$I$152))</f>
        <v>0</v>
      </c>
      <c r="Q110" s="46">
        <f ca="1">IF(COUNTIFS(Распис!$B$4:$B$300,$A110,Распис!$C$4:$C$300,"&lt;="&amp;Q$1,Распис!$D$4:$D$300,"&gt;="&amp;Q$1)&gt;0,SUMIFS(Распис!$J$4:$J$300,Распис!$B$4:$B$300,$A110,Распис!$C$4:$C$300,"&lt;="&amp;Q$1,Распис!$D$4:$D$300,"&gt;="&amp;Q$1),SUMIF(База!$B$3:$B$305,$A110,База!$J$3:$J$152))</f>
        <v>0</v>
      </c>
      <c r="R110" s="46">
        <f ca="1">IF(COUNTIFS(Распис!$B$4:$B$300,$A110,Распис!$C$4:$C$300,"&lt;="&amp;R$1,Распис!$D$4:$D$300,"&gt;="&amp;R$1)&gt;0,SUMIFS(Распис!$K$4:$K$300,Распис!$B$4:$B$300,$A110,Распис!$C$4:$C$300,"&lt;="&amp;R$1,Распис!$D$4:$D$300,"&gt;="&amp;R$1),SUMIF(База!$B$3:$B$305,$A110,База!$K$3:$K$152))</f>
        <v>0</v>
      </c>
      <c r="S110" s="46" t="s">
        <v>23</v>
      </c>
      <c r="T110" s="46">
        <f ca="1">IF(COUNTIFS(Распис!$B$4:$B$300,$A110,Распис!$C$4:$C$300,"&lt;="&amp;T$1,Распис!$D$4:$D$300,"&gt;="&amp;T$1)&gt;0,SUMIFS(Распис!$F$4:$F$300,Распис!$B$4:$B$300,$A110,Распис!$C$4:$C$300,"&lt;="&amp;T$1,Распис!$D$4:$D$300,"&gt;="&amp;T$1),SUMIF(База!$B$3:$B$305,$A110,База!$F$3:$F$152))</f>
        <v>0</v>
      </c>
      <c r="U110" s="46">
        <f ca="1">IF(COUNTIFS(Распис!$B$4:$B$300,$A110,Распис!$C$4:$C$300,"&lt;="&amp;U$1,Распис!$D$4:$D$300,"&gt;="&amp;U$1)&gt;0,SUMIFS(Распис!$G$4:$G$300,Распис!$B$4:$B$300,$A110,Распис!$C$4:$C$300,"&lt;="&amp;U$1,Распис!$D$4:$D$300,"&gt;="&amp;U$1),SUMIF(База!$B$3:$B$305,$A110,База!$G$3:$G$152))</f>
        <v>0</v>
      </c>
      <c r="V110" s="46">
        <f ca="1">IF(COUNTIFS(Распис!$B$4:$B$300,$A110,Распис!$C$4:$C$300,"&lt;="&amp;V$1,Распис!$D$4:$D$300,"&gt;="&amp;V$1)&gt;0,SUMIFS(Распис!$H$4:$H$300,Распис!$B$4:$B$300,$A110,Распис!$C$4:$C$300,"&lt;="&amp;V$1,Распис!$D$4:$D$300,"&gt;="&amp;V$1),SUMIF(База!$B$3:$B$305,$A110,База!$H$3:$H$152))</f>
        <v>0</v>
      </c>
      <c r="W110" s="46">
        <f ca="1">IF(COUNTIFS(Распис!$B$4:$B$300,$A110,Распис!$C$4:$C$300,"&lt;="&amp;W$1,Распис!$D$4:$D$300,"&gt;="&amp;W$1)&gt;0,SUMIFS(Распис!$I$4:$I$300,Распис!$B$4:$B$300,$A110,Распис!$C$4:$C$300,"&lt;="&amp;W$1,Распис!$D$4:$D$300,"&gt;="&amp;W$1),SUMIF(База!$B$3:$B$305,$A110,База!$I$3:$I$152))</f>
        <v>0</v>
      </c>
      <c r="X110" s="46">
        <f ca="1">IF(COUNTIFS(Распис!$B$4:$B$300,$A110,Распис!$C$4:$C$300,"&lt;="&amp;X$1,Распис!$D$4:$D$300,"&gt;="&amp;X$1)&gt;0,SUMIFS(Распис!$J$4:$J$300,Распис!$B$4:$B$300,$A110,Распис!$C$4:$C$300,"&lt;="&amp;X$1,Распис!$D$4:$D$300,"&gt;="&amp;X$1),SUMIF(База!$B$3:$B$305,$A110,База!$J$3:$J$152))</f>
        <v>0</v>
      </c>
      <c r="Y110" s="46">
        <f ca="1">IF(COUNTIFS(Распис!$B$4:$B$300,$A110,Распис!$C$4:$C$300,"&lt;="&amp;Y$1,Распис!$D$4:$D$300,"&gt;="&amp;Y$1)&gt;0,SUMIFS(Распис!$K$4:$K$300,Распис!$B$4:$B$300,$A110,Распис!$C$4:$C$300,"&lt;="&amp;Y$1,Распис!$D$4:$D$300,"&gt;="&amp;Y$1),SUMIF(База!$B$3:$B$305,$A110,База!$K$3:$K$152))</f>
        <v>0</v>
      </c>
      <c r="Z110" s="46" t="s">
        <v>23</v>
      </c>
      <c r="AA110" s="46">
        <f ca="1">IF(COUNTIFS(Распис!$B$4:$B$300,$A110,Распис!$C$4:$C$300,"&lt;="&amp;AA$1,Распис!$D$4:$D$300,"&gt;="&amp;AA$1)&gt;0,SUMIFS(Распис!$F$4:$F$300,Распис!$B$4:$B$300,$A110,Распис!$C$4:$C$300,"&lt;="&amp;AA$1,Распис!$D$4:$D$300,"&gt;="&amp;AA$1),SUMIF(База!$B$3:$B$305,$A110,База!$F$3:$F$152))</f>
        <v>0</v>
      </c>
      <c r="AB110" s="46">
        <f ca="1">IF(COUNTIFS(Распис!$B$4:$B$300,$A110,Распис!$C$4:$C$300,"&lt;="&amp;AB$1,Распис!$D$4:$D$300,"&gt;="&amp;AB$1)&gt;0,SUMIFS(Распис!$G$4:$G$300,Распис!$B$4:$B$300,$A110,Распис!$C$4:$C$300,"&lt;="&amp;AB$1,Распис!$D$4:$D$300,"&gt;="&amp;AB$1),SUMIF(База!$B$3:$B$305,$A110,База!$G$3:$G$152))</f>
        <v>0</v>
      </c>
      <c r="AC110" s="46">
        <f ca="1">IF(COUNTIFS(Распис!$B$4:$B$300,$A110,Распис!$C$4:$C$300,"&lt;="&amp;AC$1,Распис!$D$4:$D$300,"&gt;="&amp;AC$1)&gt;0,SUMIFS(Распис!$H$4:$H$300,Распис!$B$4:$B$300,$A110,Распис!$C$4:$C$300,"&lt;="&amp;AC$1,Распис!$D$4:$D$300,"&gt;="&amp;AC$1),SUMIF(База!$B$3:$B$305,$A110,База!$H$3:$H$152))</f>
        <v>0</v>
      </c>
      <c r="AD110" s="47"/>
      <c r="AE110" s="47"/>
      <c r="AF110" s="47"/>
      <c r="AG110" s="47">
        <f t="shared" ca="1" si="10"/>
        <v>0</v>
      </c>
      <c r="AH110" s="46">
        <f ca="1">AG110-SUMIFS(Распред!$G$4:$G$300,Распред!$B$4:$B$300,"февраль",Распред!$F$4:$F$300,A110)</f>
        <v>0</v>
      </c>
      <c r="AI110" s="46">
        <f ca="1">AH110+(COUNTIF(B110:AF110,"КД")+SUMIFS(Распред!$AH$4:$AH$300,Распред!$F$4:$F$300,A110,Распред!$B$4:$B$300,"февраль"))*4</f>
        <v>0</v>
      </c>
      <c r="AJ110" s="46">
        <f t="shared" ca="1" si="11"/>
        <v>0</v>
      </c>
      <c r="AK110" s="46">
        <f t="shared" ca="1" si="12"/>
        <v>0</v>
      </c>
      <c r="AL110" s="46">
        <f>SUMIFS(Распред!$K$4:$K$300,Распред!$B$4:$B$300,"февраль",Распред!$J$4:$J$300,A110)+SUMIFS(Распред!$M$4:$M$300,Распред!$B$4:$B$300,"февраль",Распред!$L$4:$L$300,A110)+SUMIFS(Распред!$O$4:$O$300,Распред!$B$4:$B$300,"февраль",Распред!$N$4:$N$300,A110)+SUMIFS(Распред!$Q$4:$Q$300,Распред!$B$4:$B$300,"февраль",Распред!$P$4:$P$300,A110)+SUMIFS(Распред!$S$4:$S$300,Распред!$B$4:$B$300,"февраль",Распред!$R$4:$R$300,A110)+SUMIFS(Распред!$U$4:$U$300,Распред!$B$4:$B$300,"февраль",Распред!$T$4:$T$300,A110)+SUMIFS(Распред!$W$4:$W$300,Распред!$B$4:$B$300,"февраль",Распред!$V$4:$V$300,A110)+SUMIFS(Распред!$Y$4:$Y$300,Распред!$B$4:$B$300,"февраль",Распред!$X$4:$X$300,A110)+SUMIFS(Распред!$AA$4:$AA$300,Распред!$B$4:$B$300,"февраль",Распред!$Z$4:$Z$300,A110)+SUMIFS(Распред!$AC$4:$AC$300,Распред!$B$4:$B$300,"февраль",Распред!$AB$4:$AB$300,A110)</f>
        <v>0</v>
      </c>
      <c r="AM110" s="46">
        <f t="shared" ca="1" si="13"/>
        <v>0</v>
      </c>
      <c r="AN110" s="46">
        <f t="shared" ca="1" si="14"/>
        <v>0</v>
      </c>
      <c r="AO110" s="46">
        <f t="shared" ca="1" si="15"/>
        <v>0</v>
      </c>
      <c r="AP110" s="46">
        <f>январь!AP110</f>
        <v>0</v>
      </c>
      <c r="AQ110" s="46">
        <f t="shared" ca="1" si="16"/>
        <v>0</v>
      </c>
      <c r="AR110" s="47"/>
      <c r="AS110" s="47">
        <f t="shared" ca="1" si="17"/>
        <v>0</v>
      </c>
      <c r="AT110" s="47"/>
      <c r="AU110" s="47"/>
      <c r="AV110" s="47"/>
      <c r="AW110" s="47"/>
      <c r="AX110" s="47"/>
      <c r="AY110" s="47"/>
      <c r="AZ110" s="184"/>
      <c r="BA110" s="184"/>
    </row>
    <row r="111" spans="1:53" x14ac:dyDescent="0.25">
      <c r="A111" s="47">
        <f>База!B111</f>
        <v>0</v>
      </c>
      <c r="B111" s="46">
        <f ca="1">IF(COUNTIFS(Распис!$B$4:$B$300,$A111,Распис!$C$4:$C$300,"&lt;="&amp;B$1,Распис!$D$4:$D$300,"&gt;="&amp;B$1)&gt;0,SUMIFS(Распис!$I$4:$I$300,Распис!$B$4:$B$300,$A111,Распис!$C$4:$C$300,"&lt;="&amp;B$1,Распис!$D$4:$D$300,"&gt;="&amp;B$1),SUMIF(База!$B$3:$B$305,$A111,База!$I$3:$I$152))</f>
        <v>0</v>
      </c>
      <c r="C111" s="46">
        <f ca="1">IF(COUNTIFS(Распис!$B$4:$B$300,$A111,Распис!$C$4:$C$300,"&lt;="&amp;C$1,Распис!$D$4:$D$300,"&gt;="&amp;C$1)&gt;0,SUMIFS(Распис!$J$4:$J$300,Распис!$B$4:$B$300,$A111,Распис!$C$4:$C$300,"&lt;="&amp;C$1,Распис!$D$4:$D$300,"&gt;="&amp;C$1),SUMIF(База!$B$3:$B$305,$A111,База!$J$3:$J$152))</f>
        <v>0</v>
      </c>
      <c r="D111" s="46">
        <f ca="1">IF(COUNTIFS(Распис!$B$4:$B$300,$A111,Распис!$C$4:$C$300,"&lt;="&amp;D$1,Распис!$D$4:$D$300,"&gt;="&amp;D$1)&gt;0,SUMIFS(Распис!$K$4:$K$300,Распис!$B$4:$B$300,$A111,Распис!$C$4:$C$300,"&lt;="&amp;D$1,Распис!$D$4:$D$300,"&gt;="&amp;D$1),SUMIF(База!$B$3:$B$305,$A111,База!$K$3:$K$152))</f>
        <v>0</v>
      </c>
      <c r="E111" s="46" t="s">
        <v>23</v>
      </c>
      <c r="F111" s="46">
        <f ca="1">IF(COUNTIFS(Распис!$B$4:$B$300,$A111,Распис!$C$4:$C$300,"&lt;="&amp;F$1,Распис!$D$4:$D$300,"&gt;="&amp;F$1)&gt;0,SUMIFS(Распис!$F$4:$F$300,Распис!$B$4:$B$300,$A111,Распис!$C$4:$C$300,"&lt;="&amp;F$1,Распис!$D$4:$D$300,"&gt;="&amp;F$1),SUMIF(База!$B$3:$B$305,$A111,База!$F$3:$F$152))</f>
        <v>0</v>
      </c>
      <c r="G111" s="46">
        <f ca="1">IF(COUNTIFS(Распис!$B$4:$B$300,$A111,Распис!$C$4:$C$300,"&lt;="&amp;G$1,Распис!$D$4:$D$300,"&gt;="&amp;G$1)&gt;0,SUMIFS(Распис!$G$4:$G$300,Распис!$B$4:$B$300,$A111,Распис!$C$4:$C$300,"&lt;="&amp;G$1,Распис!$D$4:$D$300,"&gt;="&amp;G$1),SUMIF(База!$B$3:$B$305,$A111,База!$G$3:$G$152))</f>
        <v>0</v>
      </c>
      <c r="H111" s="46">
        <f ca="1">IF(COUNTIFS(Распис!$B$4:$B$300,$A111,Распис!$C$4:$C$300,"&lt;="&amp;H$1,Распис!$D$4:$D$300,"&gt;="&amp;H$1)&gt;0,SUMIFS(Распис!$H$4:$H$300,Распис!$B$4:$B$300,$A111,Распис!$C$4:$C$300,"&lt;="&amp;H$1,Распис!$D$4:$D$300,"&gt;="&amp;H$1),SUMIF(База!$B$3:$B$305,$A111,База!$H$3:$H$152))</f>
        <v>0</v>
      </c>
      <c r="I111" s="46">
        <f ca="1">IF(COUNTIFS(Распис!$B$4:$B$300,$A111,Распис!$C$4:$C$300,"&lt;="&amp;I$1,Распис!$D$4:$D$300,"&gt;="&amp;I$1)&gt;0,SUMIFS(Распис!$I$4:$I$300,Распис!$B$4:$B$300,$A111,Распис!$C$4:$C$300,"&lt;="&amp;I$1,Распис!$D$4:$D$300,"&gt;="&amp;I$1),SUMIF(База!$B$3:$B$305,$A111,База!$I$3:$I$152))</f>
        <v>0</v>
      </c>
      <c r="J111" s="46">
        <f ca="1">IF(COUNTIFS(Распис!$B$4:$B$300,$A111,Распис!$C$4:$C$300,"&lt;="&amp;J$1,Распис!$D$4:$D$300,"&gt;="&amp;J$1)&gt;0,SUMIFS(Распис!$J$4:$J$300,Распис!$B$4:$B$300,$A111,Распис!$C$4:$C$300,"&lt;="&amp;J$1,Распис!$D$4:$D$300,"&gt;="&amp;J$1),SUMIF(База!$B$3:$B$305,$A111,База!$J$3:$J$152))</f>
        <v>0</v>
      </c>
      <c r="K111" s="46">
        <f ca="1">IF(COUNTIFS(Распис!$B$4:$B$300,$A111,Распис!$C$4:$C$300,"&lt;="&amp;K$1,Распис!$D$4:$D$300,"&gt;="&amp;K$1)&gt;0,SUMIFS(Распис!$K$4:$K$300,Распис!$B$4:$B$300,$A111,Распис!$C$4:$C$300,"&lt;="&amp;K$1,Распис!$D$4:$D$300,"&gt;="&amp;K$1),SUMIF(База!$B$3:$B$305,$A111,База!$K$3:$K$152))</f>
        <v>0</v>
      </c>
      <c r="L111" s="46" t="s">
        <v>23</v>
      </c>
      <c r="M111" s="46">
        <f ca="1">IF(COUNTIFS(Распис!$B$4:$B$300,$A111,Распис!$C$4:$C$300,"&lt;="&amp;M$1,Распис!$D$4:$D$300,"&gt;="&amp;M$1)&gt;0,SUMIFS(Распис!$F$4:$F$300,Распис!$B$4:$B$300,$A111,Распис!$C$4:$C$300,"&lt;="&amp;M$1,Распис!$D$4:$D$300,"&gt;="&amp;M$1),SUMIF(База!$B$3:$B$305,$A111,База!$F$3:$F$152))</f>
        <v>0</v>
      </c>
      <c r="N111" s="46">
        <f ca="1">IF(COUNTIFS(Распис!$B$4:$B$300,$A111,Распис!$C$4:$C$300,"&lt;="&amp;N$1,Распис!$D$4:$D$300,"&gt;="&amp;N$1)&gt;0,SUMIFS(Распис!$G$4:$G$300,Распис!$B$4:$B$300,$A111,Распис!$C$4:$C$300,"&lt;="&amp;N$1,Распис!$D$4:$D$300,"&gt;="&amp;N$1),SUMIF(База!$B$3:$B$305,$A111,База!$G$3:$G$152))</f>
        <v>0</v>
      </c>
      <c r="O111" s="46">
        <f ca="1">IF(COUNTIFS(Распис!$B$4:$B$300,$A111,Распис!$C$4:$C$300,"&lt;="&amp;O$1,Распис!$D$4:$D$300,"&gt;="&amp;O$1)&gt;0,SUMIFS(Распис!$H$4:$H$300,Распис!$B$4:$B$300,$A111,Распис!$C$4:$C$300,"&lt;="&amp;O$1,Распис!$D$4:$D$300,"&gt;="&amp;O$1),SUMIF(База!$B$3:$B$305,$A111,База!$H$3:$H$152))</f>
        <v>0</v>
      </c>
      <c r="P111" s="46">
        <f ca="1">IF(COUNTIFS(Распис!$B$4:$B$300,$A111,Распис!$C$4:$C$300,"&lt;="&amp;P$1,Распис!$D$4:$D$300,"&gt;="&amp;P$1)&gt;0,SUMIFS(Распис!$I$4:$I$300,Распис!$B$4:$B$300,$A111,Распис!$C$4:$C$300,"&lt;="&amp;P$1,Распис!$D$4:$D$300,"&gt;="&amp;P$1),SUMIF(База!$B$3:$B$305,$A111,База!$I$3:$I$152))</f>
        <v>0</v>
      </c>
      <c r="Q111" s="46">
        <f ca="1">IF(COUNTIFS(Распис!$B$4:$B$300,$A111,Распис!$C$4:$C$300,"&lt;="&amp;Q$1,Распис!$D$4:$D$300,"&gt;="&amp;Q$1)&gt;0,SUMIFS(Распис!$J$4:$J$300,Распис!$B$4:$B$300,$A111,Распис!$C$4:$C$300,"&lt;="&amp;Q$1,Распис!$D$4:$D$300,"&gt;="&amp;Q$1),SUMIF(База!$B$3:$B$305,$A111,База!$J$3:$J$152))</f>
        <v>0</v>
      </c>
      <c r="R111" s="46">
        <f ca="1">IF(COUNTIFS(Распис!$B$4:$B$300,$A111,Распис!$C$4:$C$300,"&lt;="&amp;R$1,Распис!$D$4:$D$300,"&gt;="&amp;R$1)&gt;0,SUMIFS(Распис!$K$4:$K$300,Распис!$B$4:$B$300,$A111,Распис!$C$4:$C$300,"&lt;="&amp;R$1,Распис!$D$4:$D$300,"&gt;="&amp;R$1),SUMIF(База!$B$3:$B$305,$A111,База!$K$3:$K$152))</f>
        <v>0</v>
      </c>
      <c r="S111" s="46" t="s">
        <v>23</v>
      </c>
      <c r="T111" s="46">
        <f ca="1">IF(COUNTIFS(Распис!$B$4:$B$300,$A111,Распис!$C$4:$C$300,"&lt;="&amp;T$1,Распис!$D$4:$D$300,"&gt;="&amp;T$1)&gt;0,SUMIFS(Распис!$F$4:$F$300,Распис!$B$4:$B$300,$A111,Распис!$C$4:$C$300,"&lt;="&amp;T$1,Распис!$D$4:$D$300,"&gt;="&amp;T$1),SUMIF(База!$B$3:$B$305,$A111,База!$F$3:$F$152))</f>
        <v>0</v>
      </c>
      <c r="U111" s="46">
        <f ca="1">IF(COUNTIFS(Распис!$B$4:$B$300,$A111,Распис!$C$4:$C$300,"&lt;="&amp;U$1,Распис!$D$4:$D$300,"&gt;="&amp;U$1)&gt;0,SUMIFS(Распис!$G$4:$G$300,Распис!$B$4:$B$300,$A111,Распис!$C$4:$C$300,"&lt;="&amp;U$1,Распис!$D$4:$D$300,"&gt;="&amp;U$1),SUMIF(База!$B$3:$B$305,$A111,База!$G$3:$G$152))</f>
        <v>0</v>
      </c>
      <c r="V111" s="46">
        <f ca="1">IF(COUNTIFS(Распис!$B$4:$B$300,$A111,Распис!$C$4:$C$300,"&lt;="&amp;V$1,Распис!$D$4:$D$300,"&gt;="&amp;V$1)&gt;0,SUMIFS(Распис!$H$4:$H$300,Распис!$B$4:$B$300,$A111,Распис!$C$4:$C$300,"&lt;="&amp;V$1,Распис!$D$4:$D$300,"&gt;="&amp;V$1),SUMIF(База!$B$3:$B$305,$A111,База!$H$3:$H$152))</f>
        <v>0</v>
      </c>
      <c r="W111" s="46">
        <f ca="1">IF(COUNTIFS(Распис!$B$4:$B$300,$A111,Распис!$C$4:$C$300,"&lt;="&amp;W$1,Распис!$D$4:$D$300,"&gt;="&amp;W$1)&gt;0,SUMIFS(Распис!$I$4:$I$300,Распис!$B$4:$B$300,$A111,Распис!$C$4:$C$300,"&lt;="&amp;W$1,Распис!$D$4:$D$300,"&gt;="&amp;W$1),SUMIF(База!$B$3:$B$305,$A111,База!$I$3:$I$152))</f>
        <v>0</v>
      </c>
      <c r="X111" s="46">
        <f ca="1">IF(COUNTIFS(Распис!$B$4:$B$300,$A111,Распис!$C$4:$C$300,"&lt;="&amp;X$1,Распис!$D$4:$D$300,"&gt;="&amp;X$1)&gt;0,SUMIFS(Распис!$J$4:$J$300,Распис!$B$4:$B$300,$A111,Распис!$C$4:$C$300,"&lt;="&amp;X$1,Распис!$D$4:$D$300,"&gt;="&amp;X$1),SUMIF(База!$B$3:$B$305,$A111,База!$J$3:$J$152))</f>
        <v>0</v>
      </c>
      <c r="Y111" s="46">
        <f ca="1">IF(COUNTIFS(Распис!$B$4:$B$300,$A111,Распис!$C$4:$C$300,"&lt;="&amp;Y$1,Распис!$D$4:$D$300,"&gt;="&amp;Y$1)&gt;0,SUMIFS(Распис!$K$4:$K$300,Распис!$B$4:$B$300,$A111,Распис!$C$4:$C$300,"&lt;="&amp;Y$1,Распис!$D$4:$D$300,"&gt;="&amp;Y$1),SUMIF(База!$B$3:$B$305,$A111,База!$K$3:$K$152))</f>
        <v>0</v>
      </c>
      <c r="Z111" s="46" t="s">
        <v>23</v>
      </c>
      <c r="AA111" s="46">
        <f ca="1">IF(COUNTIFS(Распис!$B$4:$B$300,$A111,Распис!$C$4:$C$300,"&lt;="&amp;AA$1,Распис!$D$4:$D$300,"&gt;="&amp;AA$1)&gt;0,SUMIFS(Распис!$F$4:$F$300,Распис!$B$4:$B$300,$A111,Распис!$C$4:$C$300,"&lt;="&amp;AA$1,Распис!$D$4:$D$300,"&gt;="&amp;AA$1),SUMIF(База!$B$3:$B$305,$A111,База!$F$3:$F$152))</f>
        <v>0</v>
      </c>
      <c r="AB111" s="46">
        <f ca="1">IF(COUNTIFS(Распис!$B$4:$B$300,$A111,Распис!$C$4:$C$300,"&lt;="&amp;AB$1,Распис!$D$4:$D$300,"&gt;="&amp;AB$1)&gt;0,SUMIFS(Распис!$G$4:$G$300,Распис!$B$4:$B$300,$A111,Распис!$C$4:$C$300,"&lt;="&amp;AB$1,Распис!$D$4:$D$300,"&gt;="&amp;AB$1),SUMIF(База!$B$3:$B$305,$A111,База!$G$3:$G$152))</f>
        <v>0</v>
      </c>
      <c r="AC111" s="46">
        <f ca="1">IF(COUNTIFS(Распис!$B$4:$B$300,$A111,Распис!$C$4:$C$300,"&lt;="&amp;AC$1,Распис!$D$4:$D$300,"&gt;="&amp;AC$1)&gt;0,SUMIFS(Распис!$H$4:$H$300,Распис!$B$4:$B$300,$A111,Распис!$C$4:$C$300,"&lt;="&amp;AC$1,Распис!$D$4:$D$300,"&gt;="&amp;AC$1),SUMIF(База!$B$3:$B$305,$A111,База!$H$3:$H$152))</f>
        <v>0</v>
      </c>
      <c r="AD111" s="47"/>
      <c r="AE111" s="47"/>
      <c r="AF111" s="47"/>
      <c r="AG111" s="47">
        <f t="shared" ca="1" si="10"/>
        <v>0</v>
      </c>
      <c r="AH111" s="46">
        <f ca="1">AG111-SUMIFS(Распред!$G$4:$G$300,Распред!$B$4:$B$300,"февраль",Распред!$F$4:$F$300,A111)</f>
        <v>0</v>
      </c>
      <c r="AI111" s="46">
        <f ca="1">AH111+(COUNTIF(B111:AF111,"КД")+SUMIFS(Распред!$AH$4:$AH$300,Распред!$F$4:$F$300,A111,Распред!$B$4:$B$300,"февраль"))*4</f>
        <v>0</v>
      </c>
      <c r="AJ111" s="46">
        <f t="shared" ca="1" si="11"/>
        <v>0</v>
      </c>
      <c r="AK111" s="46">
        <f t="shared" ca="1" si="12"/>
        <v>0</v>
      </c>
      <c r="AL111" s="46">
        <f>SUMIFS(Распред!$K$4:$K$300,Распред!$B$4:$B$300,"февраль",Распред!$J$4:$J$300,A111)+SUMIFS(Распред!$M$4:$M$300,Распред!$B$4:$B$300,"февраль",Распред!$L$4:$L$300,A111)+SUMIFS(Распред!$O$4:$O$300,Распред!$B$4:$B$300,"февраль",Распред!$N$4:$N$300,A111)+SUMIFS(Распред!$Q$4:$Q$300,Распред!$B$4:$B$300,"февраль",Распред!$P$4:$P$300,A111)+SUMIFS(Распред!$S$4:$S$300,Распред!$B$4:$B$300,"февраль",Распред!$R$4:$R$300,A111)+SUMIFS(Распред!$U$4:$U$300,Распред!$B$4:$B$300,"февраль",Распред!$T$4:$T$300,A111)+SUMIFS(Распред!$W$4:$W$300,Распред!$B$4:$B$300,"февраль",Распред!$V$4:$V$300,A111)+SUMIFS(Распред!$Y$4:$Y$300,Распред!$B$4:$B$300,"февраль",Распред!$X$4:$X$300,A111)+SUMIFS(Распред!$AA$4:$AA$300,Распред!$B$4:$B$300,"февраль",Распред!$Z$4:$Z$300,A111)+SUMIFS(Распред!$AC$4:$AC$300,Распред!$B$4:$B$300,"февраль",Распред!$AB$4:$AB$300,A111)</f>
        <v>0</v>
      </c>
      <c r="AM111" s="46">
        <f t="shared" ca="1" si="13"/>
        <v>0</v>
      </c>
      <c r="AN111" s="46">
        <f t="shared" ca="1" si="14"/>
        <v>0</v>
      </c>
      <c r="AO111" s="46">
        <f t="shared" ca="1" si="15"/>
        <v>0</v>
      </c>
      <c r="AP111" s="46">
        <f>январь!AP111</f>
        <v>0</v>
      </c>
      <c r="AQ111" s="46">
        <f t="shared" ca="1" si="16"/>
        <v>0</v>
      </c>
      <c r="AR111" s="47"/>
      <c r="AS111" s="47">
        <f t="shared" ca="1" si="17"/>
        <v>0</v>
      </c>
      <c r="AT111" s="47"/>
      <c r="AU111" s="47"/>
      <c r="AV111" s="47"/>
      <c r="AW111" s="47"/>
      <c r="AX111" s="47"/>
      <c r="AY111" s="47"/>
      <c r="AZ111" s="184"/>
      <c r="BA111" s="184"/>
    </row>
    <row r="112" spans="1:53" x14ac:dyDescent="0.25">
      <c r="A112" s="47">
        <f>База!B112</f>
        <v>0</v>
      </c>
      <c r="B112" s="46">
        <f ca="1">IF(COUNTIFS(Распис!$B$4:$B$300,$A112,Распис!$C$4:$C$300,"&lt;="&amp;B$1,Распис!$D$4:$D$300,"&gt;="&amp;B$1)&gt;0,SUMIFS(Распис!$I$4:$I$300,Распис!$B$4:$B$300,$A112,Распис!$C$4:$C$300,"&lt;="&amp;B$1,Распис!$D$4:$D$300,"&gt;="&amp;B$1),SUMIF(База!$B$3:$B$305,$A112,База!$I$3:$I$152))</f>
        <v>0</v>
      </c>
      <c r="C112" s="46">
        <f ca="1">IF(COUNTIFS(Распис!$B$4:$B$300,$A112,Распис!$C$4:$C$300,"&lt;="&amp;C$1,Распис!$D$4:$D$300,"&gt;="&amp;C$1)&gt;0,SUMIFS(Распис!$J$4:$J$300,Распис!$B$4:$B$300,$A112,Распис!$C$4:$C$300,"&lt;="&amp;C$1,Распис!$D$4:$D$300,"&gt;="&amp;C$1),SUMIF(База!$B$3:$B$305,$A112,База!$J$3:$J$152))</f>
        <v>0</v>
      </c>
      <c r="D112" s="46">
        <f ca="1">IF(COUNTIFS(Распис!$B$4:$B$300,$A112,Распис!$C$4:$C$300,"&lt;="&amp;D$1,Распис!$D$4:$D$300,"&gt;="&amp;D$1)&gt;0,SUMIFS(Распис!$K$4:$K$300,Распис!$B$4:$B$300,$A112,Распис!$C$4:$C$300,"&lt;="&amp;D$1,Распис!$D$4:$D$300,"&gt;="&amp;D$1),SUMIF(База!$B$3:$B$305,$A112,База!$K$3:$K$152))</f>
        <v>0</v>
      </c>
      <c r="E112" s="46" t="s">
        <v>23</v>
      </c>
      <c r="F112" s="46">
        <f ca="1">IF(COUNTIFS(Распис!$B$4:$B$300,$A112,Распис!$C$4:$C$300,"&lt;="&amp;F$1,Распис!$D$4:$D$300,"&gt;="&amp;F$1)&gt;0,SUMIFS(Распис!$F$4:$F$300,Распис!$B$4:$B$300,$A112,Распис!$C$4:$C$300,"&lt;="&amp;F$1,Распис!$D$4:$D$300,"&gt;="&amp;F$1),SUMIF(База!$B$3:$B$305,$A112,База!$F$3:$F$152))</f>
        <v>0</v>
      </c>
      <c r="G112" s="46">
        <f ca="1">IF(COUNTIFS(Распис!$B$4:$B$300,$A112,Распис!$C$4:$C$300,"&lt;="&amp;G$1,Распис!$D$4:$D$300,"&gt;="&amp;G$1)&gt;0,SUMIFS(Распис!$G$4:$G$300,Распис!$B$4:$B$300,$A112,Распис!$C$4:$C$300,"&lt;="&amp;G$1,Распис!$D$4:$D$300,"&gt;="&amp;G$1),SUMIF(База!$B$3:$B$305,$A112,База!$G$3:$G$152))</f>
        <v>0</v>
      </c>
      <c r="H112" s="46">
        <f ca="1">IF(COUNTIFS(Распис!$B$4:$B$300,$A112,Распис!$C$4:$C$300,"&lt;="&amp;H$1,Распис!$D$4:$D$300,"&gt;="&amp;H$1)&gt;0,SUMIFS(Распис!$H$4:$H$300,Распис!$B$4:$B$300,$A112,Распис!$C$4:$C$300,"&lt;="&amp;H$1,Распис!$D$4:$D$300,"&gt;="&amp;H$1),SUMIF(База!$B$3:$B$305,$A112,База!$H$3:$H$152))</f>
        <v>0</v>
      </c>
      <c r="I112" s="46">
        <f ca="1">IF(COUNTIFS(Распис!$B$4:$B$300,$A112,Распис!$C$4:$C$300,"&lt;="&amp;I$1,Распис!$D$4:$D$300,"&gt;="&amp;I$1)&gt;0,SUMIFS(Распис!$I$4:$I$300,Распис!$B$4:$B$300,$A112,Распис!$C$4:$C$300,"&lt;="&amp;I$1,Распис!$D$4:$D$300,"&gt;="&amp;I$1),SUMIF(База!$B$3:$B$305,$A112,База!$I$3:$I$152))</f>
        <v>0</v>
      </c>
      <c r="J112" s="46">
        <f ca="1">IF(COUNTIFS(Распис!$B$4:$B$300,$A112,Распис!$C$4:$C$300,"&lt;="&amp;J$1,Распис!$D$4:$D$300,"&gt;="&amp;J$1)&gt;0,SUMIFS(Распис!$J$4:$J$300,Распис!$B$4:$B$300,$A112,Распис!$C$4:$C$300,"&lt;="&amp;J$1,Распис!$D$4:$D$300,"&gt;="&amp;J$1),SUMIF(База!$B$3:$B$305,$A112,База!$J$3:$J$152))</f>
        <v>0</v>
      </c>
      <c r="K112" s="46">
        <f ca="1">IF(COUNTIFS(Распис!$B$4:$B$300,$A112,Распис!$C$4:$C$300,"&lt;="&amp;K$1,Распис!$D$4:$D$300,"&gt;="&amp;K$1)&gt;0,SUMIFS(Распис!$K$4:$K$300,Распис!$B$4:$B$300,$A112,Распис!$C$4:$C$300,"&lt;="&amp;K$1,Распис!$D$4:$D$300,"&gt;="&amp;K$1),SUMIF(База!$B$3:$B$305,$A112,База!$K$3:$K$152))</f>
        <v>0</v>
      </c>
      <c r="L112" s="46" t="s">
        <v>23</v>
      </c>
      <c r="M112" s="46">
        <f ca="1">IF(COUNTIFS(Распис!$B$4:$B$300,$A112,Распис!$C$4:$C$300,"&lt;="&amp;M$1,Распис!$D$4:$D$300,"&gt;="&amp;M$1)&gt;0,SUMIFS(Распис!$F$4:$F$300,Распис!$B$4:$B$300,$A112,Распис!$C$4:$C$300,"&lt;="&amp;M$1,Распис!$D$4:$D$300,"&gt;="&amp;M$1),SUMIF(База!$B$3:$B$305,$A112,База!$F$3:$F$152))</f>
        <v>0</v>
      </c>
      <c r="N112" s="46">
        <f ca="1">IF(COUNTIFS(Распис!$B$4:$B$300,$A112,Распис!$C$4:$C$300,"&lt;="&amp;N$1,Распис!$D$4:$D$300,"&gt;="&amp;N$1)&gt;0,SUMIFS(Распис!$G$4:$G$300,Распис!$B$4:$B$300,$A112,Распис!$C$4:$C$300,"&lt;="&amp;N$1,Распис!$D$4:$D$300,"&gt;="&amp;N$1),SUMIF(База!$B$3:$B$305,$A112,База!$G$3:$G$152))</f>
        <v>0</v>
      </c>
      <c r="O112" s="46">
        <f ca="1">IF(COUNTIFS(Распис!$B$4:$B$300,$A112,Распис!$C$4:$C$300,"&lt;="&amp;O$1,Распис!$D$4:$D$300,"&gt;="&amp;O$1)&gt;0,SUMIFS(Распис!$H$4:$H$300,Распис!$B$4:$B$300,$A112,Распис!$C$4:$C$300,"&lt;="&amp;O$1,Распис!$D$4:$D$300,"&gt;="&amp;O$1),SUMIF(База!$B$3:$B$305,$A112,База!$H$3:$H$152))</f>
        <v>0</v>
      </c>
      <c r="P112" s="46">
        <f ca="1">IF(COUNTIFS(Распис!$B$4:$B$300,$A112,Распис!$C$4:$C$300,"&lt;="&amp;P$1,Распис!$D$4:$D$300,"&gt;="&amp;P$1)&gt;0,SUMIFS(Распис!$I$4:$I$300,Распис!$B$4:$B$300,$A112,Распис!$C$4:$C$300,"&lt;="&amp;P$1,Распис!$D$4:$D$300,"&gt;="&amp;P$1),SUMIF(База!$B$3:$B$305,$A112,База!$I$3:$I$152))</f>
        <v>0</v>
      </c>
      <c r="Q112" s="46">
        <f ca="1">IF(COUNTIFS(Распис!$B$4:$B$300,$A112,Распис!$C$4:$C$300,"&lt;="&amp;Q$1,Распис!$D$4:$D$300,"&gt;="&amp;Q$1)&gt;0,SUMIFS(Распис!$J$4:$J$300,Распис!$B$4:$B$300,$A112,Распис!$C$4:$C$300,"&lt;="&amp;Q$1,Распис!$D$4:$D$300,"&gt;="&amp;Q$1),SUMIF(База!$B$3:$B$305,$A112,База!$J$3:$J$152))</f>
        <v>0</v>
      </c>
      <c r="R112" s="46">
        <f ca="1">IF(COUNTIFS(Распис!$B$4:$B$300,$A112,Распис!$C$4:$C$300,"&lt;="&amp;R$1,Распис!$D$4:$D$300,"&gt;="&amp;R$1)&gt;0,SUMIFS(Распис!$K$4:$K$300,Распис!$B$4:$B$300,$A112,Распис!$C$4:$C$300,"&lt;="&amp;R$1,Распис!$D$4:$D$300,"&gt;="&amp;R$1),SUMIF(База!$B$3:$B$305,$A112,База!$K$3:$K$152))</f>
        <v>0</v>
      </c>
      <c r="S112" s="46" t="s">
        <v>23</v>
      </c>
      <c r="T112" s="46">
        <f ca="1">IF(COUNTIFS(Распис!$B$4:$B$300,$A112,Распис!$C$4:$C$300,"&lt;="&amp;T$1,Распис!$D$4:$D$300,"&gt;="&amp;T$1)&gt;0,SUMIFS(Распис!$F$4:$F$300,Распис!$B$4:$B$300,$A112,Распис!$C$4:$C$300,"&lt;="&amp;T$1,Распис!$D$4:$D$300,"&gt;="&amp;T$1),SUMIF(База!$B$3:$B$305,$A112,База!$F$3:$F$152))</f>
        <v>0</v>
      </c>
      <c r="U112" s="46">
        <f ca="1">IF(COUNTIFS(Распис!$B$4:$B$300,$A112,Распис!$C$4:$C$300,"&lt;="&amp;U$1,Распис!$D$4:$D$300,"&gt;="&amp;U$1)&gt;0,SUMIFS(Распис!$G$4:$G$300,Распис!$B$4:$B$300,$A112,Распис!$C$4:$C$300,"&lt;="&amp;U$1,Распис!$D$4:$D$300,"&gt;="&amp;U$1),SUMIF(База!$B$3:$B$305,$A112,База!$G$3:$G$152))</f>
        <v>0</v>
      </c>
      <c r="V112" s="46">
        <f ca="1">IF(COUNTIFS(Распис!$B$4:$B$300,$A112,Распис!$C$4:$C$300,"&lt;="&amp;V$1,Распис!$D$4:$D$300,"&gt;="&amp;V$1)&gt;0,SUMIFS(Распис!$H$4:$H$300,Распис!$B$4:$B$300,$A112,Распис!$C$4:$C$300,"&lt;="&amp;V$1,Распис!$D$4:$D$300,"&gt;="&amp;V$1),SUMIF(База!$B$3:$B$305,$A112,База!$H$3:$H$152))</f>
        <v>0</v>
      </c>
      <c r="W112" s="46">
        <f ca="1">IF(COUNTIFS(Распис!$B$4:$B$300,$A112,Распис!$C$4:$C$300,"&lt;="&amp;W$1,Распис!$D$4:$D$300,"&gt;="&amp;W$1)&gt;0,SUMIFS(Распис!$I$4:$I$300,Распис!$B$4:$B$300,$A112,Распис!$C$4:$C$300,"&lt;="&amp;W$1,Распис!$D$4:$D$300,"&gt;="&amp;W$1),SUMIF(База!$B$3:$B$305,$A112,База!$I$3:$I$152))</f>
        <v>0</v>
      </c>
      <c r="X112" s="46">
        <f ca="1">IF(COUNTIFS(Распис!$B$4:$B$300,$A112,Распис!$C$4:$C$300,"&lt;="&amp;X$1,Распис!$D$4:$D$300,"&gt;="&amp;X$1)&gt;0,SUMIFS(Распис!$J$4:$J$300,Распис!$B$4:$B$300,$A112,Распис!$C$4:$C$300,"&lt;="&amp;X$1,Распис!$D$4:$D$300,"&gt;="&amp;X$1),SUMIF(База!$B$3:$B$305,$A112,База!$J$3:$J$152))</f>
        <v>0</v>
      </c>
      <c r="Y112" s="46">
        <f ca="1">IF(COUNTIFS(Распис!$B$4:$B$300,$A112,Распис!$C$4:$C$300,"&lt;="&amp;Y$1,Распис!$D$4:$D$300,"&gt;="&amp;Y$1)&gt;0,SUMIFS(Распис!$K$4:$K$300,Распис!$B$4:$B$300,$A112,Распис!$C$4:$C$300,"&lt;="&amp;Y$1,Распис!$D$4:$D$300,"&gt;="&amp;Y$1),SUMIF(База!$B$3:$B$305,$A112,База!$K$3:$K$152))</f>
        <v>0</v>
      </c>
      <c r="Z112" s="46" t="s">
        <v>23</v>
      </c>
      <c r="AA112" s="46">
        <f ca="1">IF(COUNTIFS(Распис!$B$4:$B$300,$A112,Распис!$C$4:$C$300,"&lt;="&amp;AA$1,Распис!$D$4:$D$300,"&gt;="&amp;AA$1)&gt;0,SUMIFS(Распис!$F$4:$F$300,Распис!$B$4:$B$300,$A112,Распис!$C$4:$C$300,"&lt;="&amp;AA$1,Распис!$D$4:$D$300,"&gt;="&amp;AA$1),SUMIF(База!$B$3:$B$305,$A112,База!$F$3:$F$152))</f>
        <v>0</v>
      </c>
      <c r="AB112" s="46">
        <f ca="1">IF(COUNTIFS(Распис!$B$4:$B$300,$A112,Распис!$C$4:$C$300,"&lt;="&amp;AB$1,Распис!$D$4:$D$300,"&gt;="&amp;AB$1)&gt;0,SUMIFS(Распис!$G$4:$G$300,Распис!$B$4:$B$300,$A112,Распис!$C$4:$C$300,"&lt;="&amp;AB$1,Распис!$D$4:$D$300,"&gt;="&amp;AB$1),SUMIF(База!$B$3:$B$305,$A112,База!$G$3:$G$152))</f>
        <v>0</v>
      </c>
      <c r="AC112" s="46">
        <f ca="1">IF(COUNTIFS(Распис!$B$4:$B$300,$A112,Распис!$C$4:$C$300,"&lt;="&amp;AC$1,Распис!$D$4:$D$300,"&gt;="&amp;AC$1)&gt;0,SUMIFS(Распис!$H$4:$H$300,Распис!$B$4:$B$300,$A112,Распис!$C$4:$C$300,"&lt;="&amp;AC$1,Распис!$D$4:$D$300,"&gt;="&amp;AC$1),SUMIF(База!$B$3:$B$305,$A112,База!$H$3:$H$152))</f>
        <v>0</v>
      </c>
      <c r="AD112" s="47"/>
      <c r="AE112" s="47"/>
      <c r="AF112" s="47"/>
      <c r="AG112" s="47">
        <f t="shared" ca="1" si="10"/>
        <v>0</v>
      </c>
      <c r="AH112" s="46">
        <f ca="1">AG112-SUMIFS(Распред!$G$4:$G$300,Распред!$B$4:$B$300,"февраль",Распред!$F$4:$F$300,A112)</f>
        <v>0</v>
      </c>
      <c r="AI112" s="46">
        <f ca="1">AH112+(COUNTIF(B112:AF112,"КД")+SUMIFS(Распред!$AH$4:$AH$300,Распред!$F$4:$F$300,A112,Распред!$B$4:$B$300,"февраль"))*4</f>
        <v>0</v>
      </c>
      <c r="AJ112" s="46">
        <f t="shared" ca="1" si="11"/>
        <v>0</v>
      </c>
      <c r="AK112" s="46">
        <f t="shared" ca="1" si="12"/>
        <v>0</v>
      </c>
      <c r="AL112" s="46">
        <f>SUMIFS(Распред!$K$4:$K$300,Распред!$B$4:$B$300,"февраль",Распред!$J$4:$J$300,A112)+SUMIFS(Распред!$M$4:$M$300,Распред!$B$4:$B$300,"февраль",Распред!$L$4:$L$300,A112)+SUMIFS(Распред!$O$4:$O$300,Распред!$B$4:$B$300,"февраль",Распред!$N$4:$N$300,A112)+SUMIFS(Распред!$Q$4:$Q$300,Распред!$B$4:$B$300,"февраль",Распред!$P$4:$P$300,A112)+SUMIFS(Распред!$S$4:$S$300,Распред!$B$4:$B$300,"февраль",Распред!$R$4:$R$300,A112)+SUMIFS(Распред!$U$4:$U$300,Распред!$B$4:$B$300,"февраль",Распред!$T$4:$T$300,A112)+SUMIFS(Распред!$W$4:$W$300,Распред!$B$4:$B$300,"февраль",Распред!$V$4:$V$300,A112)+SUMIFS(Распред!$Y$4:$Y$300,Распред!$B$4:$B$300,"февраль",Распред!$X$4:$X$300,A112)+SUMIFS(Распред!$AA$4:$AA$300,Распред!$B$4:$B$300,"февраль",Распред!$Z$4:$Z$300,A112)+SUMIFS(Распред!$AC$4:$AC$300,Распред!$B$4:$B$300,"февраль",Распред!$AB$4:$AB$300,A112)</f>
        <v>0</v>
      </c>
      <c r="AM112" s="46">
        <f t="shared" ca="1" si="13"/>
        <v>0</v>
      </c>
      <c r="AN112" s="46">
        <f t="shared" ca="1" si="14"/>
        <v>0</v>
      </c>
      <c r="AO112" s="46">
        <f t="shared" ca="1" si="15"/>
        <v>0</v>
      </c>
      <c r="AP112" s="46">
        <f>январь!AP112</f>
        <v>0</v>
      </c>
      <c r="AQ112" s="46">
        <f t="shared" ca="1" si="16"/>
        <v>0</v>
      </c>
      <c r="AR112" s="47"/>
      <c r="AS112" s="47">
        <f t="shared" ca="1" si="17"/>
        <v>0</v>
      </c>
      <c r="AT112" s="47"/>
      <c r="AU112" s="47"/>
      <c r="AV112" s="47"/>
      <c r="AW112" s="47"/>
      <c r="AX112" s="47"/>
      <c r="AY112" s="47"/>
      <c r="AZ112" s="184"/>
      <c r="BA112" s="184"/>
    </row>
    <row r="113" spans="1:53" x14ac:dyDescent="0.25">
      <c r="A113" s="47">
        <f>База!B113</f>
        <v>0</v>
      </c>
      <c r="B113" s="46">
        <f ca="1">IF(COUNTIFS(Распис!$B$4:$B$300,$A113,Распис!$C$4:$C$300,"&lt;="&amp;B$1,Распис!$D$4:$D$300,"&gt;="&amp;B$1)&gt;0,SUMIFS(Распис!$I$4:$I$300,Распис!$B$4:$B$300,$A113,Распис!$C$4:$C$300,"&lt;="&amp;B$1,Распис!$D$4:$D$300,"&gt;="&amp;B$1),SUMIF(База!$B$3:$B$305,$A113,База!$I$3:$I$152))</f>
        <v>0</v>
      </c>
      <c r="C113" s="46">
        <f ca="1">IF(COUNTIFS(Распис!$B$4:$B$300,$A113,Распис!$C$4:$C$300,"&lt;="&amp;C$1,Распис!$D$4:$D$300,"&gt;="&amp;C$1)&gt;0,SUMIFS(Распис!$J$4:$J$300,Распис!$B$4:$B$300,$A113,Распис!$C$4:$C$300,"&lt;="&amp;C$1,Распис!$D$4:$D$300,"&gt;="&amp;C$1),SUMIF(База!$B$3:$B$305,$A113,База!$J$3:$J$152))</f>
        <v>0</v>
      </c>
      <c r="D113" s="46">
        <f ca="1">IF(COUNTIFS(Распис!$B$4:$B$300,$A113,Распис!$C$4:$C$300,"&lt;="&amp;D$1,Распис!$D$4:$D$300,"&gt;="&amp;D$1)&gt;0,SUMIFS(Распис!$K$4:$K$300,Распис!$B$4:$B$300,$A113,Распис!$C$4:$C$300,"&lt;="&amp;D$1,Распис!$D$4:$D$300,"&gt;="&amp;D$1),SUMIF(База!$B$3:$B$305,$A113,База!$K$3:$K$152))</f>
        <v>0</v>
      </c>
      <c r="E113" s="46" t="s">
        <v>23</v>
      </c>
      <c r="F113" s="46">
        <f ca="1">IF(COUNTIFS(Распис!$B$4:$B$300,$A113,Распис!$C$4:$C$300,"&lt;="&amp;F$1,Распис!$D$4:$D$300,"&gt;="&amp;F$1)&gt;0,SUMIFS(Распис!$F$4:$F$300,Распис!$B$4:$B$300,$A113,Распис!$C$4:$C$300,"&lt;="&amp;F$1,Распис!$D$4:$D$300,"&gt;="&amp;F$1),SUMIF(База!$B$3:$B$305,$A113,База!$F$3:$F$152))</f>
        <v>0</v>
      </c>
      <c r="G113" s="46">
        <f ca="1">IF(COUNTIFS(Распис!$B$4:$B$300,$A113,Распис!$C$4:$C$300,"&lt;="&amp;G$1,Распис!$D$4:$D$300,"&gt;="&amp;G$1)&gt;0,SUMIFS(Распис!$G$4:$G$300,Распис!$B$4:$B$300,$A113,Распис!$C$4:$C$300,"&lt;="&amp;G$1,Распис!$D$4:$D$300,"&gt;="&amp;G$1),SUMIF(База!$B$3:$B$305,$A113,База!$G$3:$G$152))</f>
        <v>0</v>
      </c>
      <c r="H113" s="46">
        <f ca="1">IF(COUNTIFS(Распис!$B$4:$B$300,$A113,Распис!$C$4:$C$300,"&lt;="&amp;H$1,Распис!$D$4:$D$300,"&gt;="&amp;H$1)&gt;0,SUMIFS(Распис!$H$4:$H$300,Распис!$B$4:$B$300,$A113,Распис!$C$4:$C$300,"&lt;="&amp;H$1,Распис!$D$4:$D$300,"&gt;="&amp;H$1),SUMIF(База!$B$3:$B$305,$A113,База!$H$3:$H$152))</f>
        <v>0</v>
      </c>
      <c r="I113" s="46">
        <f ca="1">IF(COUNTIFS(Распис!$B$4:$B$300,$A113,Распис!$C$4:$C$300,"&lt;="&amp;I$1,Распис!$D$4:$D$300,"&gt;="&amp;I$1)&gt;0,SUMIFS(Распис!$I$4:$I$300,Распис!$B$4:$B$300,$A113,Распис!$C$4:$C$300,"&lt;="&amp;I$1,Распис!$D$4:$D$300,"&gt;="&amp;I$1),SUMIF(База!$B$3:$B$305,$A113,База!$I$3:$I$152))</f>
        <v>0</v>
      </c>
      <c r="J113" s="46">
        <f ca="1">IF(COUNTIFS(Распис!$B$4:$B$300,$A113,Распис!$C$4:$C$300,"&lt;="&amp;J$1,Распис!$D$4:$D$300,"&gt;="&amp;J$1)&gt;0,SUMIFS(Распис!$J$4:$J$300,Распис!$B$4:$B$300,$A113,Распис!$C$4:$C$300,"&lt;="&amp;J$1,Распис!$D$4:$D$300,"&gt;="&amp;J$1),SUMIF(База!$B$3:$B$305,$A113,База!$J$3:$J$152))</f>
        <v>0</v>
      </c>
      <c r="K113" s="46">
        <f ca="1">IF(COUNTIFS(Распис!$B$4:$B$300,$A113,Распис!$C$4:$C$300,"&lt;="&amp;K$1,Распис!$D$4:$D$300,"&gt;="&amp;K$1)&gt;0,SUMIFS(Распис!$K$4:$K$300,Распис!$B$4:$B$300,$A113,Распис!$C$4:$C$300,"&lt;="&amp;K$1,Распис!$D$4:$D$300,"&gt;="&amp;K$1),SUMIF(База!$B$3:$B$305,$A113,База!$K$3:$K$152))</f>
        <v>0</v>
      </c>
      <c r="L113" s="46" t="s">
        <v>23</v>
      </c>
      <c r="M113" s="46">
        <f ca="1">IF(COUNTIFS(Распис!$B$4:$B$300,$A113,Распис!$C$4:$C$300,"&lt;="&amp;M$1,Распис!$D$4:$D$300,"&gt;="&amp;M$1)&gt;0,SUMIFS(Распис!$F$4:$F$300,Распис!$B$4:$B$300,$A113,Распис!$C$4:$C$300,"&lt;="&amp;M$1,Распис!$D$4:$D$300,"&gt;="&amp;M$1),SUMIF(База!$B$3:$B$305,$A113,База!$F$3:$F$152))</f>
        <v>0</v>
      </c>
      <c r="N113" s="46">
        <f ca="1">IF(COUNTIFS(Распис!$B$4:$B$300,$A113,Распис!$C$4:$C$300,"&lt;="&amp;N$1,Распис!$D$4:$D$300,"&gt;="&amp;N$1)&gt;0,SUMIFS(Распис!$G$4:$G$300,Распис!$B$4:$B$300,$A113,Распис!$C$4:$C$300,"&lt;="&amp;N$1,Распис!$D$4:$D$300,"&gt;="&amp;N$1),SUMIF(База!$B$3:$B$305,$A113,База!$G$3:$G$152))</f>
        <v>0</v>
      </c>
      <c r="O113" s="46">
        <f ca="1">IF(COUNTIFS(Распис!$B$4:$B$300,$A113,Распис!$C$4:$C$300,"&lt;="&amp;O$1,Распис!$D$4:$D$300,"&gt;="&amp;O$1)&gt;0,SUMIFS(Распис!$H$4:$H$300,Распис!$B$4:$B$300,$A113,Распис!$C$4:$C$300,"&lt;="&amp;O$1,Распис!$D$4:$D$300,"&gt;="&amp;O$1),SUMIF(База!$B$3:$B$305,$A113,База!$H$3:$H$152))</f>
        <v>0</v>
      </c>
      <c r="P113" s="46">
        <f ca="1">IF(COUNTIFS(Распис!$B$4:$B$300,$A113,Распис!$C$4:$C$300,"&lt;="&amp;P$1,Распис!$D$4:$D$300,"&gt;="&amp;P$1)&gt;0,SUMIFS(Распис!$I$4:$I$300,Распис!$B$4:$B$300,$A113,Распис!$C$4:$C$300,"&lt;="&amp;P$1,Распис!$D$4:$D$300,"&gt;="&amp;P$1),SUMIF(База!$B$3:$B$305,$A113,База!$I$3:$I$152))</f>
        <v>0</v>
      </c>
      <c r="Q113" s="46">
        <f ca="1">IF(COUNTIFS(Распис!$B$4:$B$300,$A113,Распис!$C$4:$C$300,"&lt;="&amp;Q$1,Распис!$D$4:$D$300,"&gt;="&amp;Q$1)&gt;0,SUMIFS(Распис!$J$4:$J$300,Распис!$B$4:$B$300,$A113,Распис!$C$4:$C$300,"&lt;="&amp;Q$1,Распис!$D$4:$D$300,"&gt;="&amp;Q$1),SUMIF(База!$B$3:$B$305,$A113,База!$J$3:$J$152))</f>
        <v>0</v>
      </c>
      <c r="R113" s="46">
        <f ca="1">IF(COUNTIFS(Распис!$B$4:$B$300,$A113,Распис!$C$4:$C$300,"&lt;="&amp;R$1,Распис!$D$4:$D$300,"&gt;="&amp;R$1)&gt;0,SUMIFS(Распис!$K$4:$K$300,Распис!$B$4:$B$300,$A113,Распис!$C$4:$C$300,"&lt;="&amp;R$1,Распис!$D$4:$D$300,"&gt;="&amp;R$1),SUMIF(База!$B$3:$B$305,$A113,База!$K$3:$K$152))</f>
        <v>0</v>
      </c>
      <c r="S113" s="46" t="s">
        <v>23</v>
      </c>
      <c r="T113" s="46">
        <f ca="1">IF(COUNTIFS(Распис!$B$4:$B$300,$A113,Распис!$C$4:$C$300,"&lt;="&amp;T$1,Распис!$D$4:$D$300,"&gt;="&amp;T$1)&gt;0,SUMIFS(Распис!$F$4:$F$300,Распис!$B$4:$B$300,$A113,Распис!$C$4:$C$300,"&lt;="&amp;T$1,Распис!$D$4:$D$300,"&gt;="&amp;T$1),SUMIF(База!$B$3:$B$305,$A113,База!$F$3:$F$152))</f>
        <v>0</v>
      </c>
      <c r="U113" s="46">
        <f ca="1">IF(COUNTIFS(Распис!$B$4:$B$300,$A113,Распис!$C$4:$C$300,"&lt;="&amp;U$1,Распис!$D$4:$D$300,"&gt;="&amp;U$1)&gt;0,SUMIFS(Распис!$G$4:$G$300,Распис!$B$4:$B$300,$A113,Распис!$C$4:$C$300,"&lt;="&amp;U$1,Распис!$D$4:$D$300,"&gt;="&amp;U$1),SUMIF(База!$B$3:$B$305,$A113,База!$G$3:$G$152))</f>
        <v>0</v>
      </c>
      <c r="V113" s="46">
        <f ca="1">IF(COUNTIFS(Распис!$B$4:$B$300,$A113,Распис!$C$4:$C$300,"&lt;="&amp;V$1,Распис!$D$4:$D$300,"&gt;="&amp;V$1)&gt;0,SUMIFS(Распис!$H$4:$H$300,Распис!$B$4:$B$300,$A113,Распис!$C$4:$C$300,"&lt;="&amp;V$1,Распис!$D$4:$D$300,"&gt;="&amp;V$1),SUMIF(База!$B$3:$B$305,$A113,База!$H$3:$H$152))</f>
        <v>0</v>
      </c>
      <c r="W113" s="46">
        <f ca="1">IF(COUNTIFS(Распис!$B$4:$B$300,$A113,Распис!$C$4:$C$300,"&lt;="&amp;W$1,Распис!$D$4:$D$300,"&gt;="&amp;W$1)&gt;0,SUMIFS(Распис!$I$4:$I$300,Распис!$B$4:$B$300,$A113,Распис!$C$4:$C$300,"&lt;="&amp;W$1,Распис!$D$4:$D$300,"&gt;="&amp;W$1),SUMIF(База!$B$3:$B$305,$A113,База!$I$3:$I$152))</f>
        <v>0</v>
      </c>
      <c r="X113" s="46">
        <f ca="1">IF(COUNTIFS(Распис!$B$4:$B$300,$A113,Распис!$C$4:$C$300,"&lt;="&amp;X$1,Распис!$D$4:$D$300,"&gt;="&amp;X$1)&gt;0,SUMIFS(Распис!$J$4:$J$300,Распис!$B$4:$B$300,$A113,Распис!$C$4:$C$300,"&lt;="&amp;X$1,Распис!$D$4:$D$300,"&gt;="&amp;X$1),SUMIF(База!$B$3:$B$305,$A113,База!$J$3:$J$152))</f>
        <v>0</v>
      </c>
      <c r="Y113" s="46">
        <f ca="1">IF(COUNTIFS(Распис!$B$4:$B$300,$A113,Распис!$C$4:$C$300,"&lt;="&amp;Y$1,Распис!$D$4:$D$300,"&gt;="&amp;Y$1)&gt;0,SUMIFS(Распис!$K$4:$K$300,Распис!$B$4:$B$300,$A113,Распис!$C$4:$C$300,"&lt;="&amp;Y$1,Распис!$D$4:$D$300,"&gt;="&amp;Y$1),SUMIF(База!$B$3:$B$305,$A113,База!$K$3:$K$152))</f>
        <v>0</v>
      </c>
      <c r="Z113" s="46" t="s">
        <v>23</v>
      </c>
      <c r="AA113" s="46">
        <f ca="1">IF(COUNTIFS(Распис!$B$4:$B$300,$A113,Распис!$C$4:$C$300,"&lt;="&amp;AA$1,Распис!$D$4:$D$300,"&gt;="&amp;AA$1)&gt;0,SUMIFS(Распис!$F$4:$F$300,Распис!$B$4:$B$300,$A113,Распис!$C$4:$C$300,"&lt;="&amp;AA$1,Распис!$D$4:$D$300,"&gt;="&amp;AA$1),SUMIF(База!$B$3:$B$305,$A113,База!$F$3:$F$152))</f>
        <v>0</v>
      </c>
      <c r="AB113" s="46">
        <f ca="1">IF(COUNTIFS(Распис!$B$4:$B$300,$A113,Распис!$C$4:$C$300,"&lt;="&amp;AB$1,Распис!$D$4:$D$300,"&gt;="&amp;AB$1)&gt;0,SUMIFS(Распис!$G$4:$G$300,Распис!$B$4:$B$300,$A113,Распис!$C$4:$C$300,"&lt;="&amp;AB$1,Распис!$D$4:$D$300,"&gt;="&amp;AB$1),SUMIF(База!$B$3:$B$305,$A113,База!$G$3:$G$152))</f>
        <v>0</v>
      </c>
      <c r="AC113" s="46">
        <f ca="1">IF(COUNTIFS(Распис!$B$4:$B$300,$A113,Распис!$C$4:$C$300,"&lt;="&amp;AC$1,Распис!$D$4:$D$300,"&gt;="&amp;AC$1)&gt;0,SUMIFS(Распис!$H$4:$H$300,Распис!$B$4:$B$300,$A113,Распис!$C$4:$C$300,"&lt;="&amp;AC$1,Распис!$D$4:$D$300,"&gt;="&amp;AC$1),SUMIF(База!$B$3:$B$305,$A113,База!$H$3:$H$152))</f>
        <v>0</v>
      </c>
      <c r="AD113" s="47"/>
      <c r="AE113" s="47"/>
      <c r="AF113" s="47"/>
      <c r="AG113" s="47">
        <f t="shared" ca="1" si="10"/>
        <v>0</v>
      </c>
      <c r="AH113" s="46">
        <f ca="1">AG113-SUMIFS(Распред!$G$4:$G$300,Распред!$B$4:$B$300,"февраль",Распред!$F$4:$F$300,A113)</f>
        <v>0</v>
      </c>
      <c r="AI113" s="46">
        <f ca="1">AH113+(COUNTIF(B113:AF113,"КД")+SUMIFS(Распред!$AH$4:$AH$300,Распред!$F$4:$F$300,A113,Распред!$B$4:$B$300,"февраль"))*4</f>
        <v>0</v>
      </c>
      <c r="AJ113" s="46">
        <f t="shared" ca="1" si="11"/>
        <v>0</v>
      </c>
      <c r="AK113" s="46">
        <f t="shared" ca="1" si="12"/>
        <v>0</v>
      </c>
      <c r="AL113" s="46">
        <f>SUMIFS(Распред!$K$4:$K$300,Распред!$B$4:$B$300,"февраль",Распред!$J$4:$J$300,A113)+SUMIFS(Распред!$M$4:$M$300,Распред!$B$4:$B$300,"февраль",Распред!$L$4:$L$300,A113)+SUMIFS(Распред!$O$4:$O$300,Распред!$B$4:$B$300,"февраль",Распред!$N$4:$N$300,A113)+SUMIFS(Распред!$Q$4:$Q$300,Распред!$B$4:$B$300,"февраль",Распред!$P$4:$P$300,A113)+SUMIFS(Распред!$S$4:$S$300,Распред!$B$4:$B$300,"февраль",Распред!$R$4:$R$300,A113)+SUMIFS(Распред!$U$4:$U$300,Распред!$B$4:$B$300,"февраль",Распред!$T$4:$T$300,A113)+SUMIFS(Распред!$W$4:$W$300,Распред!$B$4:$B$300,"февраль",Распред!$V$4:$V$300,A113)+SUMIFS(Распред!$Y$4:$Y$300,Распред!$B$4:$B$300,"февраль",Распред!$X$4:$X$300,A113)+SUMIFS(Распред!$AA$4:$AA$300,Распред!$B$4:$B$300,"февраль",Распред!$Z$4:$Z$300,A113)+SUMIFS(Распред!$AC$4:$AC$300,Распред!$B$4:$B$300,"февраль",Распред!$AB$4:$AB$300,A113)</f>
        <v>0</v>
      </c>
      <c r="AM113" s="46">
        <f t="shared" ca="1" si="13"/>
        <v>0</v>
      </c>
      <c r="AN113" s="46">
        <f t="shared" ca="1" si="14"/>
        <v>0</v>
      </c>
      <c r="AO113" s="46">
        <f t="shared" ca="1" si="15"/>
        <v>0</v>
      </c>
      <c r="AP113" s="46">
        <f>январь!AP113</f>
        <v>0</v>
      </c>
      <c r="AQ113" s="46">
        <f t="shared" ca="1" si="16"/>
        <v>0</v>
      </c>
      <c r="AR113" s="47"/>
      <c r="AS113" s="47">
        <f t="shared" ca="1" si="17"/>
        <v>0</v>
      </c>
      <c r="AT113" s="47"/>
      <c r="AU113" s="47"/>
      <c r="AV113" s="47"/>
      <c r="AW113" s="47"/>
      <c r="AX113" s="47"/>
      <c r="AY113" s="47"/>
      <c r="AZ113" s="184"/>
      <c r="BA113" s="184"/>
    </row>
    <row r="114" spans="1:53" s="56" customFormat="1" x14ac:dyDescent="0.25">
      <c r="A114" s="47">
        <f>База!B114</f>
        <v>0</v>
      </c>
      <c r="B114" s="46">
        <f ca="1">IF(COUNTIFS(Распис!$B$4:$B$300,$A114,Распис!$C$4:$C$300,"&lt;="&amp;B$1,Распис!$D$4:$D$300,"&gt;="&amp;B$1)&gt;0,SUMIFS(Распис!$I$4:$I$300,Распис!$B$4:$B$300,$A114,Распис!$C$4:$C$300,"&lt;="&amp;B$1,Распис!$D$4:$D$300,"&gt;="&amp;B$1),SUMIF(База!$B$3:$B$305,$A114,База!$I$3:$I$152))</f>
        <v>0</v>
      </c>
      <c r="C114" s="46">
        <f ca="1">IF(COUNTIFS(Распис!$B$4:$B$300,$A114,Распис!$C$4:$C$300,"&lt;="&amp;C$1,Распис!$D$4:$D$300,"&gt;="&amp;C$1)&gt;0,SUMIFS(Распис!$J$4:$J$300,Распис!$B$4:$B$300,$A114,Распис!$C$4:$C$300,"&lt;="&amp;C$1,Распис!$D$4:$D$300,"&gt;="&amp;C$1),SUMIF(База!$B$3:$B$305,$A114,База!$J$3:$J$152))</f>
        <v>0</v>
      </c>
      <c r="D114" s="46">
        <f ca="1">IF(COUNTIFS(Распис!$B$4:$B$300,$A114,Распис!$C$4:$C$300,"&lt;="&amp;D$1,Распис!$D$4:$D$300,"&gt;="&amp;D$1)&gt;0,SUMIFS(Распис!$K$4:$K$300,Распис!$B$4:$B$300,$A114,Распис!$C$4:$C$300,"&lt;="&amp;D$1,Распис!$D$4:$D$300,"&gt;="&amp;D$1),SUMIF(База!$B$3:$B$305,$A114,База!$K$3:$K$152))</f>
        <v>0</v>
      </c>
      <c r="E114" s="46" t="s">
        <v>23</v>
      </c>
      <c r="F114" s="46">
        <f ca="1">IF(COUNTIFS(Распис!$B$4:$B$300,$A114,Распис!$C$4:$C$300,"&lt;="&amp;F$1,Распис!$D$4:$D$300,"&gt;="&amp;F$1)&gt;0,SUMIFS(Распис!$F$4:$F$300,Распис!$B$4:$B$300,$A114,Распис!$C$4:$C$300,"&lt;="&amp;F$1,Распис!$D$4:$D$300,"&gt;="&amp;F$1),SUMIF(База!$B$3:$B$305,$A114,База!$F$3:$F$152))</f>
        <v>0</v>
      </c>
      <c r="G114" s="46">
        <f ca="1">IF(COUNTIFS(Распис!$B$4:$B$300,$A114,Распис!$C$4:$C$300,"&lt;="&amp;G$1,Распис!$D$4:$D$300,"&gt;="&amp;G$1)&gt;0,SUMIFS(Распис!$G$4:$G$300,Распис!$B$4:$B$300,$A114,Распис!$C$4:$C$300,"&lt;="&amp;G$1,Распис!$D$4:$D$300,"&gt;="&amp;G$1),SUMIF(База!$B$3:$B$305,$A114,База!$G$3:$G$152))</f>
        <v>0</v>
      </c>
      <c r="H114" s="46">
        <f ca="1">IF(COUNTIFS(Распис!$B$4:$B$300,$A114,Распис!$C$4:$C$300,"&lt;="&amp;H$1,Распис!$D$4:$D$300,"&gt;="&amp;H$1)&gt;0,SUMIFS(Распис!$H$4:$H$300,Распис!$B$4:$B$300,$A114,Распис!$C$4:$C$300,"&lt;="&amp;H$1,Распис!$D$4:$D$300,"&gt;="&amp;H$1),SUMIF(База!$B$3:$B$305,$A114,База!$H$3:$H$152))</f>
        <v>0</v>
      </c>
      <c r="I114" s="46">
        <f ca="1">IF(COUNTIFS(Распис!$B$4:$B$300,$A114,Распис!$C$4:$C$300,"&lt;="&amp;I$1,Распис!$D$4:$D$300,"&gt;="&amp;I$1)&gt;0,SUMIFS(Распис!$I$4:$I$300,Распис!$B$4:$B$300,$A114,Распис!$C$4:$C$300,"&lt;="&amp;I$1,Распис!$D$4:$D$300,"&gt;="&amp;I$1),SUMIF(База!$B$3:$B$305,$A114,База!$I$3:$I$152))</f>
        <v>0</v>
      </c>
      <c r="J114" s="46">
        <f ca="1">IF(COUNTIFS(Распис!$B$4:$B$300,$A114,Распис!$C$4:$C$300,"&lt;="&amp;J$1,Распис!$D$4:$D$300,"&gt;="&amp;J$1)&gt;0,SUMIFS(Распис!$J$4:$J$300,Распис!$B$4:$B$300,$A114,Распис!$C$4:$C$300,"&lt;="&amp;J$1,Распис!$D$4:$D$300,"&gt;="&amp;J$1),SUMIF(База!$B$3:$B$305,$A114,База!$J$3:$J$152))</f>
        <v>0</v>
      </c>
      <c r="K114" s="46">
        <f ca="1">IF(COUNTIFS(Распис!$B$4:$B$300,$A114,Распис!$C$4:$C$300,"&lt;="&amp;K$1,Распис!$D$4:$D$300,"&gt;="&amp;K$1)&gt;0,SUMIFS(Распис!$K$4:$K$300,Распис!$B$4:$B$300,$A114,Распис!$C$4:$C$300,"&lt;="&amp;K$1,Распис!$D$4:$D$300,"&gt;="&amp;K$1),SUMIF(База!$B$3:$B$305,$A114,База!$K$3:$K$152))</f>
        <v>0</v>
      </c>
      <c r="L114" s="46" t="s">
        <v>23</v>
      </c>
      <c r="M114" s="46">
        <f ca="1">IF(COUNTIFS(Распис!$B$4:$B$300,$A114,Распис!$C$4:$C$300,"&lt;="&amp;M$1,Распис!$D$4:$D$300,"&gt;="&amp;M$1)&gt;0,SUMIFS(Распис!$F$4:$F$300,Распис!$B$4:$B$300,$A114,Распис!$C$4:$C$300,"&lt;="&amp;M$1,Распис!$D$4:$D$300,"&gt;="&amp;M$1),SUMIF(База!$B$3:$B$305,$A114,База!$F$3:$F$152))</f>
        <v>0</v>
      </c>
      <c r="N114" s="46">
        <f ca="1">IF(COUNTIFS(Распис!$B$4:$B$300,$A114,Распис!$C$4:$C$300,"&lt;="&amp;N$1,Распис!$D$4:$D$300,"&gt;="&amp;N$1)&gt;0,SUMIFS(Распис!$G$4:$G$300,Распис!$B$4:$B$300,$A114,Распис!$C$4:$C$300,"&lt;="&amp;N$1,Распис!$D$4:$D$300,"&gt;="&amp;N$1),SUMIF(База!$B$3:$B$305,$A114,База!$G$3:$G$152))</f>
        <v>0</v>
      </c>
      <c r="O114" s="46">
        <f ca="1">IF(COUNTIFS(Распис!$B$4:$B$300,$A114,Распис!$C$4:$C$300,"&lt;="&amp;O$1,Распис!$D$4:$D$300,"&gt;="&amp;O$1)&gt;0,SUMIFS(Распис!$H$4:$H$300,Распис!$B$4:$B$300,$A114,Распис!$C$4:$C$300,"&lt;="&amp;O$1,Распис!$D$4:$D$300,"&gt;="&amp;O$1),SUMIF(База!$B$3:$B$305,$A114,База!$H$3:$H$152))</f>
        <v>0</v>
      </c>
      <c r="P114" s="46">
        <f ca="1">IF(COUNTIFS(Распис!$B$4:$B$300,$A114,Распис!$C$4:$C$300,"&lt;="&amp;P$1,Распис!$D$4:$D$300,"&gt;="&amp;P$1)&gt;0,SUMIFS(Распис!$I$4:$I$300,Распис!$B$4:$B$300,$A114,Распис!$C$4:$C$300,"&lt;="&amp;P$1,Распис!$D$4:$D$300,"&gt;="&amp;P$1),SUMIF(База!$B$3:$B$305,$A114,База!$I$3:$I$152))</f>
        <v>0</v>
      </c>
      <c r="Q114" s="46">
        <f ca="1">IF(COUNTIFS(Распис!$B$4:$B$300,$A114,Распис!$C$4:$C$300,"&lt;="&amp;Q$1,Распис!$D$4:$D$300,"&gt;="&amp;Q$1)&gt;0,SUMIFS(Распис!$J$4:$J$300,Распис!$B$4:$B$300,$A114,Распис!$C$4:$C$300,"&lt;="&amp;Q$1,Распис!$D$4:$D$300,"&gt;="&amp;Q$1),SUMIF(База!$B$3:$B$305,$A114,База!$J$3:$J$152))</f>
        <v>0</v>
      </c>
      <c r="R114" s="46">
        <f ca="1">IF(COUNTIFS(Распис!$B$4:$B$300,$A114,Распис!$C$4:$C$300,"&lt;="&amp;R$1,Распис!$D$4:$D$300,"&gt;="&amp;R$1)&gt;0,SUMIFS(Распис!$K$4:$K$300,Распис!$B$4:$B$300,$A114,Распис!$C$4:$C$300,"&lt;="&amp;R$1,Распис!$D$4:$D$300,"&gt;="&amp;R$1),SUMIF(База!$B$3:$B$305,$A114,База!$K$3:$K$152))</f>
        <v>0</v>
      </c>
      <c r="S114" s="46" t="s">
        <v>23</v>
      </c>
      <c r="T114" s="46">
        <f ca="1">IF(COUNTIFS(Распис!$B$4:$B$300,$A114,Распис!$C$4:$C$300,"&lt;="&amp;T$1,Распис!$D$4:$D$300,"&gt;="&amp;T$1)&gt;0,SUMIFS(Распис!$F$4:$F$300,Распис!$B$4:$B$300,$A114,Распис!$C$4:$C$300,"&lt;="&amp;T$1,Распис!$D$4:$D$300,"&gt;="&amp;T$1),SUMIF(База!$B$3:$B$305,$A114,База!$F$3:$F$152))</f>
        <v>0</v>
      </c>
      <c r="U114" s="46">
        <f ca="1">IF(COUNTIFS(Распис!$B$4:$B$300,$A114,Распис!$C$4:$C$300,"&lt;="&amp;U$1,Распис!$D$4:$D$300,"&gt;="&amp;U$1)&gt;0,SUMIFS(Распис!$G$4:$G$300,Распис!$B$4:$B$300,$A114,Распис!$C$4:$C$300,"&lt;="&amp;U$1,Распис!$D$4:$D$300,"&gt;="&amp;U$1),SUMIF(База!$B$3:$B$305,$A114,База!$G$3:$G$152))</f>
        <v>0</v>
      </c>
      <c r="V114" s="46">
        <f ca="1">IF(COUNTIFS(Распис!$B$4:$B$300,$A114,Распис!$C$4:$C$300,"&lt;="&amp;V$1,Распис!$D$4:$D$300,"&gt;="&amp;V$1)&gt;0,SUMIFS(Распис!$H$4:$H$300,Распис!$B$4:$B$300,$A114,Распис!$C$4:$C$300,"&lt;="&amp;V$1,Распис!$D$4:$D$300,"&gt;="&amp;V$1),SUMIF(База!$B$3:$B$305,$A114,База!$H$3:$H$152))</f>
        <v>0</v>
      </c>
      <c r="W114" s="46">
        <f ca="1">IF(COUNTIFS(Распис!$B$4:$B$300,$A114,Распис!$C$4:$C$300,"&lt;="&amp;W$1,Распис!$D$4:$D$300,"&gt;="&amp;W$1)&gt;0,SUMIFS(Распис!$I$4:$I$300,Распис!$B$4:$B$300,$A114,Распис!$C$4:$C$300,"&lt;="&amp;W$1,Распис!$D$4:$D$300,"&gt;="&amp;W$1),SUMIF(База!$B$3:$B$305,$A114,База!$I$3:$I$152))</f>
        <v>0</v>
      </c>
      <c r="X114" s="46">
        <f ca="1">IF(COUNTIFS(Распис!$B$4:$B$300,$A114,Распис!$C$4:$C$300,"&lt;="&amp;X$1,Распис!$D$4:$D$300,"&gt;="&amp;X$1)&gt;0,SUMIFS(Распис!$J$4:$J$300,Распис!$B$4:$B$300,$A114,Распис!$C$4:$C$300,"&lt;="&amp;X$1,Распис!$D$4:$D$300,"&gt;="&amp;X$1),SUMIF(База!$B$3:$B$305,$A114,База!$J$3:$J$152))</f>
        <v>0</v>
      </c>
      <c r="Y114" s="46">
        <f ca="1">IF(COUNTIFS(Распис!$B$4:$B$300,$A114,Распис!$C$4:$C$300,"&lt;="&amp;Y$1,Распис!$D$4:$D$300,"&gt;="&amp;Y$1)&gt;0,SUMIFS(Распис!$K$4:$K$300,Распис!$B$4:$B$300,$A114,Распис!$C$4:$C$300,"&lt;="&amp;Y$1,Распис!$D$4:$D$300,"&gt;="&amp;Y$1),SUMIF(База!$B$3:$B$305,$A114,База!$K$3:$K$152))</f>
        <v>0</v>
      </c>
      <c r="Z114" s="46" t="s">
        <v>23</v>
      </c>
      <c r="AA114" s="46">
        <f ca="1">IF(COUNTIFS(Распис!$B$4:$B$300,$A114,Распис!$C$4:$C$300,"&lt;="&amp;AA$1,Распис!$D$4:$D$300,"&gt;="&amp;AA$1)&gt;0,SUMIFS(Распис!$F$4:$F$300,Распис!$B$4:$B$300,$A114,Распис!$C$4:$C$300,"&lt;="&amp;AA$1,Распис!$D$4:$D$300,"&gt;="&amp;AA$1),SUMIF(База!$B$3:$B$305,$A114,База!$F$3:$F$152))</f>
        <v>0</v>
      </c>
      <c r="AB114" s="46">
        <f ca="1">IF(COUNTIFS(Распис!$B$4:$B$300,$A114,Распис!$C$4:$C$300,"&lt;="&amp;AB$1,Распис!$D$4:$D$300,"&gt;="&amp;AB$1)&gt;0,SUMIFS(Распис!$G$4:$G$300,Распис!$B$4:$B$300,$A114,Распис!$C$4:$C$300,"&lt;="&amp;AB$1,Распис!$D$4:$D$300,"&gt;="&amp;AB$1),SUMIF(База!$B$3:$B$305,$A114,База!$G$3:$G$152))</f>
        <v>0</v>
      </c>
      <c r="AC114" s="46">
        <f ca="1">IF(COUNTIFS(Распис!$B$4:$B$300,$A114,Распис!$C$4:$C$300,"&lt;="&amp;AC$1,Распис!$D$4:$D$300,"&gt;="&amp;AC$1)&gt;0,SUMIFS(Распис!$H$4:$H$300,Распис!$B$4:$B$300,$A114,Распис!$C$4:$C$300,"&lt;="&amp;AC$1,Распис!$D$4:$D$300,"&gt;="&amp;AC$1),SUMIF(База!$B$3:$B$305,$A114,База!$H$3:$H$152))</f>
        <v>0</v>
      </c>
      <c r="AD114" s="47"/>
      <c r="AE114" s="47"/>
      <c r="AF114" s="47"/>
      <c r="AG114" s="47">
        <f t="shared" ca="1" si="10"/>
        <v>0</v>
      </c>
      <c r="AH114" s="46">
        <f ca="1">AG114-SUMIFS(Распред!$G$4:$G$300,Распред!$B$4:$B$300,"февраль",Распред!$F$4:$F$300,A114)</f>
        <v>0</v>
      </c>
      <c r="AI114" s="46">
        <f ca="1">AH114+(COUNTIF(B114:AF114,"КД")+SUMIFS(Распред!$AH$4:$AH$300,Распред!$F$4:$F$300,A114,Распред!$B$4:$B$300,"февраль"))*4</f>
        <v>0</v>
      </c>
      <c r="AJ114" s="46">
        <f t="shared" ca="1" si="11"/>
        <v>0</v>
      </c>
      <c r="AK114" s="46">
        <f t="shared" ca="1" si="12"/>
        <v>0</v>
      </c>
      <c r="AL114" s="46">
        <f>SUMIFS(Распред!$K$4:$K$300,Распред!$B$4:$B$300,"февраль",Распред!$J$4:$J$300,A114)+SUMIFS(Распред!$M$4:$M$300,Распред!$B$4:$B$300,"февраль",Распред!$L$4:$L$300,A114)+SUMIFS(Распред!$O$4:$O$300,Распред!$B$4:$B$300,"февраль",Распред!$N$4:$N$300,A114)+SUMIFS(Распред!$Q$4:$Q$300,Распред!$B$4:$B$300,"февраль",Распред!$P$4:$P$300,A114)+SUMIFS(Распред!$S$4:$S$300,Распред!$B$4:$B$300,"февраль",Распред!$R$4:$R$300,A114)+SUMIFS(Распред!$U$4:$U$300,Распред!$B$4:$B$300,"февраль",Распред!$T$4:$T$300,A114)+SUMIFS(Распред!$W$4:$W$300,Распред!$B$4:$B$300,"февраль",Распред!$V$4:$V$300,A114)+SUMIFS(Распред!$Y$4:$Y$300,Распред!$B$4:$B$300,"февраль",Распред!$X$4:$X$300,A114)+SUMIFS(Распред!$AA$4:$AA$300,Распред!$B$4:$B$300,"февраль",Распред!$Z$4:$Z$300,A114)+SUMIFS(Распред!$AC$4:$AC$300,Распред!$B$4:$B$300,"февраль",Распред!$AB$4:$AB$300,A114)</f>
        <v>0</v>
      </c>
      <c r="AM114" s="46">
        <f t="shared" ca="1" si="13"/>
        <v>0</v>
      </c>
      <c r="AN114" s="46">
        <f t="shared" ca="1" si="14"/>
        <v>0</v>
      </c>
      <c r="AO114" s="46">
        <f t="shared" ca="1" si="15"/>
        <v>0</v>
      </c>
      <c r="AP114" s="46">
        <f>январь!AP114</f>
        <v>0</v>
      </c>
      <c r="AQ114" s="46">
        <f t="shared" ca="1" si="16"/>
        <v>0</v>
      </c>
      <c r="AR114" s="47"/>
      <c r="AS114" s="47">
        <f t="shared" ca="1" si="17"/>
        <v>0</v>
      </c>
      <c r="AT114" s="47"/>
      <c r="AU114" s="47"/>
      <c r="AV114" s="47"/>
      <c r="AW114" s="47"/>
      <c r="AX114" s="47"/>
      <c r="AY114" s="47"/>
      <c r="AZ114" s="184"/>
      <c r="BA114" s="184"/>
    </row>
    <row r="115" spans="1:53" x14ac:dyDescent="0.25">
      <c r="A115" s="47">
        <f>База!B115</f>
        <v>0</v>
      </c>
      <c r="B115" s="46">
        <f ca="1">IF(COUNTIFS(Распис!$B$4:$B$300,$A115,Распис!$C$4:$C$300,"&lt;="&amp;B$1,Распис!$D$4:$D$300,"&gt;="&amp;B$1)&gt;0,SUMIFS(Распис!$I$4:$I$300,Распис!$B$4:$B$300,$A115,Распис!$C$4:$C$300,"&lt;="&amp;B$1,Распис!$D$4:$D$300,"&gt;="&amp;B$1),SUMIF(База!$B$3:$B$305,$A115,База!$I$3:$I$152))</f>
        <v>0</v>
      </c>
      <c r="C115" s="46">
        <f ca="1">IF(COUNTIFS(Распис!$B$4:$B$300,$A115,Распис!$C$4:$C$300,"&lt;="&amp;C$1,Распис!$D$4:$D$300,"&gt;="&amp;C$1)&gt;0,SUMIFS(Распис!$J$4:$J$300,Распис!$B$4:$B$300,$A115,Распис!$C$4:$C$300,"&lt;="&amp;C$1,Распис!$D$4:$D$300,"&gt;="&amp;C$1),SUMIF(База!$B$3:$B$305,$A115,База!$J$3:$J$152))</f>
        <v>0</v>
      </c>
      <c r="D115" s="46">
        <f ca="1">IF(COUNTIFS(Распис!$B$4:$B$300,$A115,Распис!$C$4:$C$300,"&lt;="&amp;D$1,Распис!$D$4:$D$300,"&gt;="&amp;D$1)&gt;0,SUMIFS(Распис!$K$4:$K$300,Распис!$B$4:$B$300,$A115,Распис!$C$4:$C$300,"&lt;="&amp;D$1,Распис!$D$4:$D$300,"&gt;="&amp;D$1),SUMIF(База!$B$3:$B$305,$A115,База!$K$3:$K$152))</f>
        <v>0</v>
      </c>
      <c r="E115" s="46" t="s">
        <v>23</v>
      </c>
      <c r="F115" s="46">
        <f ca="1">IF(COUNTIFS(Распис!$B$4:$B$300,$A115,Распис!$C$4:$C$300,"&lt;="&amp;F$1,Распис!$D$4:$D$300,"&gt;="&amp;F$1)&gt;0,SUMIFS(Распис!$F$4:$F$300,Распис!$B$4:$B$300,$A115,Распис!$C$4:$C$300,"&lt;="&amp;F$1,Распис!$D$4:$D$300,"&gt;="&amp;F$1),SUMIF(База!$B$3:$B$305,$A115,База!$F$3:$F$152))</f>
        <v>0</v>
      </c>
      <c r="G115" s="46">
        <f ca="1">IF(COUNTIFS(Распис!$B$4:$B$300,$A115,Распис!$C$4:$C$300,"&lt;="&amp;G$1,Распис!$D$4:$D$300,"&gt;="&amp;G$1)&gt;0,SUMIFS(Распис!$G$4:$G$300,Распис!$B$4:$B$300,$A115,Распис!$C$4:$C$300,"&lt;="&amp;G$1,Распис!$D$4:$D$300,"&gt;="&amp;G$1),SUMIF(База!$B$3:$B$305,$A115,База!$G$3:$G$152))</f>
        <v>0</v>
      </c>
      <c r="H115" s="46">
        <f ca="1">IF(COUNTIFS(Распис!$B$4:$B$300,$A115,Распис!$C$4:$C$300,"&lt;="&amp;H$1,Распис!$D$4:$D$300,"&gt;="&amp;H$1)&gt;0,SUMIFS(Распис!$H$4:$H$300,Распис!$B$4:$B$300,$A115,Распис!$C$4:$C$300,"&lt;="&amp;H$1,Распис!$D$4:$D$300,"&gt;="&amp;H$1),SUMIF(База!$B$3:$B$305,$A115,База!$H$3:$H$152))</f>
        <v>0</v>
      </c>
      <c r="I115" s="46">
        <f ca="1">IF(COUNTIFS(Распис!$B$4:$B$300,$A115,Распис!$C$4:$C$300,"&lt;="&amp;I$1,Распис!$D$4:$D$300,"&gt;="&amp;I$1)&gt;0,SUMIFS(Распис!$I$4:$I$300,Распис!$B$4:$B$300,$A115,Распис!$C$4:$C$300,"&lt;="&amp;I$1,Распис!$D$4:$D$300,"&gt;="&amp;I$1),SUMIF(База!$B$3:$B$305,$A115,База!$I$3:$I$152))</f>
        <v>0</v>
      </c>
      <c r="J115" s="46">
        <f ca="1">IF(COUNTIFS(Распис!$B$4:$B$300,$A115,Распис!$C$4:$C$300,"&lt;="&amp;J$1,Распис!$D$4:$D$300,"&gt;="&amp;J$1)&gt;0,SUMIFS(Распис!$J$4:$J$300,Распис!$B$4:$B$300,$A115,Распис!$C$4:$C$300,"&lt;="&amp;J$1,Распис!$D$4:$D$300,"&gt;="&amp;J$1),SUMIF(База!$B$3:$B$305,$A115,База!$J$3:$J$152))</f>
        <v>0</v>
      </c>
      <c r="K115" s="46">
        <f ca="1">IF(COUNTIFS(Распис!$B$4:$B$300,$A115,Распис!$C$4:$C$300,"&lt;="&amp;K$1,Распис!$D$4:$D$300,"&gt;="&amp;K$1)&gt;0,SUMIFS(Распис!$K$4:$K$300,Распис!$B$4:$B$300,$A115,Распис!$C$4:$C$300,"&lt;="&amp;K$1,Распис!$D$4:$D$300,"&gt;="&amp;K$1),SUMIF(База!$B$3:$B$305,$A115,База!$K$3:$K$152))</f>
        <v>0</v>
      </c>
      <c r="L115" s="46" t="s">
        <v>23</v>
      </c>
      <c r="M115" s="46">
        <f ca="1">IF(COUNTIFS(Распис!$B$4:$B$300,$A115,Распис!$C$4:$C$300,"&lt;="&amp;M$1,Распис!$D$4:$D$300,"&gt;="&amp;M$1)&gt;0,SUMIFS(Распис!$F$4:$F$300,Распис!$B$4:$B$300,$A115,Распис!$C$4:$C$300,"&lt;="&amp;M$1,Распис!$D$4:$D$300,"&gt;="&amp;M$1),SUMIF(База!$B$3:$B$305,$A115,База!$F$3:$F$152))</f>
        <v>0</v>
      </c>
      <c r="N115" s="46">
        <f ca="1">IF(COUNTIFS(Распис!$B$4:$B$300,$A115,Распис!$C$4:$C$300,"&lt;="&amp;N$1,Распис!$D$4:$D$300,"&gt;="&amp;N$1)&gt;0,SUMIFS(Распис!$G$4:$G$300,Распис!$B$4:$B$300,$A115,Распис!$C$4:$C$300,"&lt;="&amp;N$1,Распис!$D$4:$D$300,"&gt;="&amp;N$1),SUMIF(База!$B$3:$B$305,$A115,База!$G$3:$G$152))</f>
        <v>0</v>
      </c>
      <c r="O115" s="46">
        <f ca="1">IF(COUNTIFS(Распис!$B$4:$B$300,$A115,Распис!$C$4:$C$300,"&lt;="&amp;O$1,Распис!$D$4:$D$300,"&gt;="&amp;O$1)&gt;0,SUMIFS(Распис!$H$4:$H$300,Распис!$B$4:$B$300,$A115,Распис!$C$4:$C$300,"&lt;="&amp;O$1,Распис!$D$4:$D$300,"&gt;="&amp;O$1),SUMIF(База!$B$3:$B$305,$A115,База!$H$3:$H$152))</f>
        <v>0</v>
      </c>
      <c r="P115" s="46">
        <f ca="1">IF(COUNTIFS(Распис!$B$4:$B$300,$A115,Распис!$C$4:$C$300,"&lt;="&amp;P$1,Распис!$D$4:$D$300,"&gt;="&amp;P$1)&gt;0,SUMIFS(Распис!$I$4:$I$300,Распис!$B$4:$B$300,$A115,Распис!$C$4:$C$300,"&lt;="&amp;P$1,Распис!$D$4:$D$300,"&gt;="&amp;P$1),SUMIF(База!$B$3:$B$305,$A115,База!$I$3:$I$152))</f>
        <v>0</v>
      </c>
      <c r="Q115" s="46">
        <f ca="1">IF(COUNTIFS(Распис!$B$4:$B$300,$A115,Распис!$C$4:$C$300,"&lt;="&amp;Q$1,Распис!$D$4:$D$300,"&gt;="&amp;Q$1)&gt;0,SUMIFS(Распис!$J$4:$J$300,Распис!$B$4:$B$300,$A115,Распис!$C$4:$C$300,"&lt;="&amp;Q$1,Распис!$D$4:$D$300,"&gt;="&amp;Q$1),SUMIF(База!$B$3:$B$305,$A115,База!$J$3:$J$152))</f>
        <v>0</v>
      </c>
      <c r="R115" s="46">
        <f ca="1">IF(COUNTIFS(Распис!$B$4:$B$300,$A115,Распис!$C$4:$C$300,"&lt;="&amp;R$1,Распис!$D$4:$D$300,"&gt;="&amp;R$1)&gt;0,SUMIFS(Распис!$K$4:$K$300,Распис!$B$4:$B$300,$A115,Распис!$C$4:$C$300,"&lt;="&amp;R$1,Распис!$D$4:$D$300,"&gt;="&amp;R$1),SUMIF(База!$B$3:$B$305,$A115,База!$K$3:$K$152))</f>
        <v>0</v>
      </c>
      <c r="S115" s="46" t="s">
        <v>23</v>
      </c>
      <c r="T115" s="46">
        <f ca="1">IF(COUNTIFS(Распис!$B$4:$B$300,$A115,Распис!$C$4:$C$300,"&lt;="&amp;T$1,Распис!$D$4:$D$300,"&gt;="&amp;T$1)&gt;0,SUMIFS(Распис!$F$4:$F$300,Распис!$B$4:$B$300,$A115,Распис!$C$4:$C$300,"&lt;="&amp;T$1,Распис!$D$4:$D$300,"&gt;="&amp;T$1),SUMIF(База!$B$3:$B$305,$A115,База!$F$3:$F$152))</f>
        <v>0</v>
      </c>
      <c r="U115" s="46">
        <f ca="1">IF(COUNTIFS(Распис!$B$4:$B$300,$A115,Распис!$C$4:$C$300,"&lt;="&amp;U$1,Распис!$D$4:$D$300,"&gt;="&amp;U$1)&gt;0,SUMIFS(Распис!$G$4:$G$300,Распис!$B$4:$B$300,$A115,Распис!$C$4:$C$300,"&lt;="&amp;U$1,Распис!$D$4:$D$300,"&gt;="&amp;U$1),SUMIF(База!$B$3:$B$305,$A115,База!$G$3:$G$152))</f>
        <v>0</v>
      </c>
      <c r="V115" s="46">
        <f ca="1">IF(COUNTIFS(Распис!$B$4:$B$300,$A115,Распис!$C$4:$C$300,"&lt;="&amp;V$1,Распис!$D$4:$D$300,"&gt;="&amp;V$1)&gt;0,SUMIFS(Распис!$H$4:$H$300,Распис!$B$4:$B$300,$A115,Распис!$C$4:$C$300,"&lt;="&amp;V$1,Распис!$D$4:$D$300,"&gt;="&amp;V$1),SUMIF(База!$B$3:$B$305,$A115,База!$H$3:$H$152))</f>
        <v>0</v>
      </c>
      <c r="W115" s="46">
        <f ca="1">IF(COUNTIFS(Распис!$B$4:$B$300,$A115,Распис!$C$4:$C$300,"&lt;="&amp;W$1,Распис!$D$4:$D$300,"&gt;="&amp;W$1)&gt;0,SUMIFS(Распис!$I$4:$I$300,Распис!$B$4:$B$300,$A115,Распис!$C$4:$C$300,"&lt;="&amp;W$1,Распис!$D$4:$D$300,"&gt;="&amp;W$1),SUMIF(База!$B$3:$B$305,$A115,База!$I$3:$I$152))</f>
        <v>0</v>
      </c>
      <c r="X115" s="46">
        <f ca="1">IF(COUNTIFS(Распис!$B$4:$B$300,$A115,Распис!$C$4:$C$300,"&lt;="&amp;X$1,Распис!$D$4:$D$300,"&gt;="&amp;X$1)&gt;0,SUMIFS(Распис!$J$4:$J$300,Распис!$B$4:$B$300,$A115,Распис!$C$4:$C$300,"&lt;="&amp;X$1,Распис!$D$4:$D$300,"&gt;="&amp;X$1),SUMIF(База!$B$3:$B$305,$A115,База!$J$3:$J$152))</f>
        <v>0</v>
      </c>
      <c r="Y115" s="46">
        <f ca="1">IF(COUNTIFS(Распис!$B$4:$B$300,$A115,Распис!$C$4:$C$300,"&lt;="&amp;Y$1,Распис!$D$4:$D$300,"&gt;="&amp;Y$1)&gt;0,SUMIFS(Распис!$K$4:$K$300,Распис!$B$4:$B$300,$A115,Распис!$C$4:$C$300,"&lt;="&amp;Y$1,Распис!$D$4:$D$300,"&gt;="&amp;Y$1),SUMIF(База!$B$3:$B$305,$A115,База!$K$3:$K$152))</f>
        <v>0</v>
      </c>
      <c r="Z115" s="46" t="s">
        <v>23</v>
      </c>
      <c r="AA115" s="46">
        <f ca="1">IF(COUNTIFS(Распис!$B$4:$B$300,$A115,Распис!$C$4:$C$300,"&lt;="&amp;AA$1,Распис!$D$4:$D$300,"&gt;="&amp;AA$1)&gt;0,SUMIFS(Распис!$F$4:$F$300,Распис!$B$4:$B$300,$A115,Распис!$C$4:$C$300,"&lt;="&amp;AA$1,Распис!$D$4:$D$300,"&gt;="&amp;AA$1),SUMIF(База!$B$3:$B$305,$A115,База!$F$3:$F$152))</f>
        <v>0</v>
      </c>
      <c r="AB115" s="46">
        <f ca="1">IF(COUNTIFS(Распис!$B$4:$B$300,$A115,Распис!$C$4:$C$300,"&lt;="&amp;AB$1,Распис!$D$4:$D$300,"&gt;="&amp;AB$1)&gt;0,SUMIFS(Распис!$G$4:$G$300,Распис!$B$4:$B$300,$A115,Распис!$C$4:$C$300,"&lt;="&amp;AB$1,Распис!$D$4:$D$300,"&gt;="&amp;AB$1),SUMIF(База!$B$3:$B$305,$A115,База!$G$3:$G$152))</f>
        <v>0</v>
      </c>
      <c r="AC115" s="46">
        <f ca="1">IF(COUNTIFS(Распис!$B$4:$B$300,$A115,Распис!$C$4:$C$300,"&lt;="&amp;AC$1,Распис!$D$4:$D$300,"&gt;="&amp;AC$1)&gt;0,SUMIFS(Распис!$H$4:$H$300,Распис!$B$4:$B$300,$A115,Распис!$C$4:$C$300,"&lt;="&amp;AC$1,Распис!$D$4:$D$300,"&gt;="&amp;AC$1),SUMIF(База!$B$3:$B$305,$A115,База!$H$3:$H$152))</f>
        <v>0</v>
      </c>
      <c r="AD115" s="47"/>
      <c r="AE115" s="47"/>
      <c r="AF115" s="47"/>
      <c r="AG115" s="47">
        <f t="shared" ca="1" si="10"/>
        <v>0</v>
      </c>
      <c r="AH115" s="46">
        <f ca="1">AG115-SUMIFS(Распред!$G$4:$G$300,Распред!$B$4:$B$300,"февраль",Распред!$F$4:$F$300,A115)</f>
        <v>0</v>
      </c>
      <c r="AI115" s="46">
        <f ca="1">AH115+(COUNTIF(B115:AF115,"КД")+SUMIFS(Распред!$AH$4:$AH$300,Распред!$F$4:$F$300,A115,Распред!$B$4:$B$300,"февраль"))*4</f>
        <v>0</v>
      </c>
      <c r="AJ115" s="46">
        <f t="shared" ca="1" si="11"/>
        <v>0</v>
      </c>
      <c r="AK115" s="46">
        <f t="shared" ca="1" si="12"/>
        <v>0</v>
      </c>
      <c r="AL115" s="46">
        <f>SUMIFS(Распред!$K$4:$K$300,Распред!$B$4:$B$300,"февраль",Распред!$J$4:$J$300,A115)+SUMIFS(Распред!$M$4:$M$300,Распред!$B$4:$B$300,"февраль",Распред!$L$4:$L$300,A115)+SUMIFS(Распред!$O$4:$O$300,Распред!$B$4:$B$300,"февраль",Распред!$N$4:$N$300,A115)+SUMIFS(Распред!$Q$4:$Q$300,Распред!$B$4:$B$300,"февраль",Распред!$P$4:$P$300,A115)+SUMIFS(Распред!$S$4:$S$300,Распред!$B$4:$B$300,"февраль",Распред!$R$4:$R$300,A115)+SUMIFS(Распред!$U$4:$U$300,Распред!$B$4:$B$300,"февраль",Распред!$T$4:$T$300,A115)+SUMIFS(Распред!$W$4:$W$300,Распред!$B$4:$B$300,"февраль",Распред!$V$4:$V$300,A115)+SUMIFS(Распред!$Y$4:$Y$300,Распред!$B$4:$B$300,"февраль",Распред!$X$4:$X$300,A115)+SUMIFS(Распред!$AA$4:$AA$300,Распред!$B$4:$B$300,"февраль",Распред!$Z$4:$Z$300,A115)+SUMIFS(Распред!$AC$4:$AC$300,Распред!$B$4:$B$300,"февраль",Распред!$AB$4:$AB$300,A115)</f>
        <v>0</v>
      </c>
      <c r="AM115" s="46">
        <f t="shared" ca="1" si="13"/>
        <v>0</v>
      </c>
      <c r="AN115" s="46">
        <f t="shared" ca="1" si="14"/>
        <v>0</v>
      </c>
      <c r="AO115" s="46">
        <f t="shared" ca="1" si="15"/>
        <v>0</v>
      </c>
      <c r="AP115" s="46">
        <f>январь!AP115</f>
        <v>0</v>
      </c>
      <c r="AQ115" s="46">
        <f t="shared" ca="1" si="16"/>
        <v>0</v>
      </c>
      <c r="AR115" s="47"/>
      <c r="AS115" s="47">
        <f t="shared" ca="1" si="17"/>
        <v>0</v>
      </c>
      <c r="AT115" s="47"/>
      <c r="AU115" s="47"/>
      <c r="AV115" s="47"/>
      <c r="AW115" s="47"/>
      <c r="AX115" s="47"/>
      <c r="AY115" s="47"/>
      <c r="AZ115" s="184"/>
      <c r="BA115" s="184"/>
    </row>
    <row r="116" spans="1:53" x14ac:dyDescent="0.25">
      <c r="A116" s="47">
        <f>База!B116</f>
        <v>0</v>
      </c>
      <c r="B116" s="46">
        <f ca="1">IF(COUNTIFS(Распис!$B$4:$B$300,$A116,Распис!$C$4:$C$300,"&lt;="&amp;B$1,Распис!$D$4:$D$300,"&gt;="&amp;B$1)&gt;0,SUMIFS(Распис!$I$4:$I$300,Распис!$B$4:$B$300,$A116,Распис!$C$4:$C$300,"&lt;="&amp;B$1,Распис!$D$4:$D$300,"&gt;="&amp;B$1),SUMIF(База!$B$3:$B$305,$A116,База!$I$3:$I$152))</f>
        <v>0</v>
      </c>
      <c r="C116" s="46">
        <f ca="1">IF(COUNTIFS(Распис!$B$4:$B$300,$A116,Распис!$C$4:$C$300,"&lt;="&amp;C$1,Распис!$D$4:$D$300,"&gt;="&amp;C$1)&gt;0,SUMIFS(Распис!$J$4:$J$300,Распис!$B$4:$B$300,$A116,Распис!$C$4:$C$300,"&lt;="&amp;C$1,Распис!$D$4:$D$300,"&gt;="&amp;C$1),SUMIF(База!$B$3:$B$305,$A116,База!$J$3:$J$152))</f>
        <v>0</v>
      </c>
      <c r="D116" s="46">
        <f ca="1">IF(COUNTIFS(Распис!$B$4:$B$300,$A116,Распис!$C$4:$C$300,"&lt;="&amp;D$1,Распис!$D$4:$D$300,"&gt;="&amp;D$1)&gt;0,SUMIFS(Распис!$K$4:$K$300,Распис!$B$4:$B$300,$A116,Распис!$C$4:$C$300,"&lt;="&amp;D$1,Распис!$D$4:$D$300,"&gt;="&amp;D$1),SUMIF(База!$B$3:$B$305,$A116,База!$K$3:$K$152))</f>
        <v>0</v>
      </c>
      <c r="E116" s="46" t="s">
        <v>23</v>
      </c>
      <c r="F116" s="46">
        <f ca="1">IF(COUNTIFS(Распис!$B$4:$B$300,$A116,Распис!$C$4:$C$300,"&lt;="&amp;F$1,Распис!$D$4:$D$300,"&gt;="&amp;F$1)&gt;0,SUMIFS(Распис!$F$4:$F$300,Распис!$B$4:$B$300,$A116,Распис!$C$4:$C$300,"&lt;="&amp;F$1,Распис!$D$4:$D$300,"&gt;="&amp;F$1),SUMIF(База!$B$3:$B$305,$A116,База!$F$3:$F$152))</f>
        <v>0</v>
      </c>
      <c r="G116" s="46">
        <f ca="1">IF(COUNTIFS(Распис!$B$4:$B$300,$A116,Распис!$C$4:$C$300,"&lt;="&amp;G$1,Распис!$D$4:$D$300,"&gt;="&amp;G$1)&gt;0,SUMIFS(Распис!$G$4:$G$300,Распис!$B$4:$B$300,$A116,Распис!$C$4:$C$300,"&lt;="&amp;G$1,Распис!$D$4:$D$300,"&gt;="&amp;G$1),SUMIF(База!$B$3:$B$305,$A116,База!$G$3:$G$152))</f>
        <v>0</v>
      </c>
      <c r="H116" s="46">
        <f ca="1">IF(COUNTIFS(Распис!$B$4:$B$300,$A116,Распис!$C$4:$C$300,"&lt;="&amp;H$1,Распис!$D$4:$D$300,"&gt;="&amp;H$1)&gt;0,SUMIFS(Распис!$H$4:$H$300,Распис!$B$4:$B$300,$A116,Распис!$C$4:$C$300,"&lt;="&amp;H$1,Распис!$D$4:$D$300,"&gt;="&amp;H$1),SUMIF(База!$B$3:$B$305,$A116,База!$H$3:$H$152))</f>
        <v>0</v>
      </c>
      <c r="I116" s="46">
        <f ca="1">IF(COUNTIFS(Распис!$B$4:$B$300,$A116,Распис!$C$4:$C$300,"&lt;="&amp;I$1,Распис!$D$4:$D$300,"&gt;="&amp;I$1)&gt;0,SUMIFS(Распис!$I$4:$I$300,Распис!$B$4:$B$300,$A116,Распис!$C$4:$C$300,"&lt;="&amp;I$1,Распис!$D$4:$D$300,"&gt;="&amp;I$1),SUMIF(База!$B$3:$B$305,$A116,База!$I$3:$I$152))</f>
        <v>0</v>
      </c>
      <c r="J116" s="46">
        <f ca="1">IF(COUNTIFS(Распис!$B$4:$B$300,$A116,Распис!$C$4:$C$300,"&lt;="&amp;J$1,Распис!$D$4:$D$300,"&gt;="&amp;J$1)&gt;0,SUMIFS(Распис!$J$4:$J$300,Распис!$B$4:$B$300,$A116,Распис!$C$4:$C$300,"&lt;="&amp;J$1,Распис!$D$4:$D$300,"&gt;="&amp;J$1),SUMIF(База!$B$3:$B$305,$A116,База!$J$3:$J$152))</f>
        <v>0</v>
      </c>
      <c r="K116" s="46">
        <f ca="1">IF(COUNTIFS(Распис!$B$4:$B$300,$A116,Распис!$C$4:$C$300,"&lt;="&amp;K$1,Распис!$D$4:$D$300,"&gt;="&amp;K$1)&gt;0,SUMIFS(Распис!$K$4:$K$300,Распис!$B$4:$B$300,$A116,Распис!$C$4:$C$300,"&lt;="&amp;K$1,Распис!$D$4:$D$300,"&gt;="&amp;K$1),SUMIF(База!$B$3:$B$305,$A116,База!$K$3:$K$152))</f>
        <v>0</v>
      </c>
      <c r="L116" s="46" t="s">
        <v>23</v>
      </c>
      <c r="M116" s="46">
        <f ca="1">IF(COUNTIFS(Распис!$B$4:$B$300,$A116,Распис!$C$4:$C$300,"&lt;="&amp;M$1,Распис!$D$4:$D$300,"&gt;="&amp;M$1)&gt;0,SUMIFS(Распис!$F$4:$F$300,Распис!$B$4:$B$300,$A116,Распис!$C$4:$C$300,"&lt;="&amp;M$1,Распис!$D$4:$D$300,"&gt;="&amp;M$1),SUMIF(База!$B$3:$B$305,$A116,База!$F$3:$F$152))</f>
        <v>0</v>
      </c>
      <c r="N116" s="46">
        <f ca="1">IF(COUNTIFS(Распис!$B$4:$B$300,$A116,Распис!$C$4:$C$300,"&lt;="&amp;N$1,Распис!$D$4:$D$300,"&gt;="&amp;N$1)&gt;0,SUMIFS(Распис!$G$4:$G$300,Распис!$B$4:$B$300,$A116,Распис!$C$4:$C$300,"&lt;="&amp;N$1,Распис!$D$4:$D$300,"&gt;="&amp;N$1),SUMIF(База!$B$3:$B$305,$A116,База!$G$3:$G$152))</f>
        <v>0</v>
      </c>
      <c r="O116" s="46">
        <f ca="1">IF(COUNTIFS(Распис!$B$4:$B$300,$A116,Распис!$C$4:$C$300,"&lt;="&amp;O$1,Распис!$D$4:$D$300,"&gt;="&amp;O$1)&gt;0,SUMIFS(Распис!$H$4:$H$300,Распис!$B$4:$B$300,$A116,Распис!$C$4:$C$300,"&lt;="&amp;O$1,Распис!$D$4:$D$300,"&gt;="&amp;O$1),SUMIF(База!$B$3:$B$305,$A116,База!$H$3:$H$152))</f>
        <v>0</v>
      </c>
      <c r="P116" s="46">
        <f ca="1">IF(COUNTIFS(Распис!$B$4:$B$300,$A116,Распис!$C$4:$C$300,"&lt;="&amp;P$1,Распис!$D$4:$D$300,"&gt;="&amp;P$1)&gt;0,SUMIFS(Распис!$I$4:$I$300,Распис!$B$4:$B$300,$A116,Распис!$C$4:$C$300,"&lt;="&amp;P$1,Распис!$D$4:$D$300,"&gt;="&amp;P$1),SUMIF(База!$B$3:$B$305,$A116,База!$I$3:$I$152))</f>
        <v>0</v>
      </c>
      <c r="Q116" s="46">
        <f ca="1">IF(COUNTIFS(Распис!$B$4:$B$300,$A116,Распис!$C$4:$C$300,"&lt;="&amp;Q$1,Распис!$D$4:$D$300,"&gt;="&amp;Q$1)&gt;0,SUMIFS(Распис!$J$4:$J$300,Распис!$B$4:$B$300,$A116,Распис!$C$4:$C$300,"&lt;="&amp;Q$1,Распис!$D$4:$D$300,"&gt;="&amp;Q$1),SUMIF(База!$B$3:$B$305,$A116,База!$J$3:$J$152))</f>
        <v>0</v>
      </c>
      <c r="R116" s="46">
        <f ca="1">IF(COUNTIFS(Распис!$B$4:$B$300,$A116,Распис!$C$4:$C$300,"&lt;="&amp;R$1,Распис!$D$4:$D$300,"&gt;="&amp;R$1)&gt;0,SUMIFS(Распис!$K$4:$K$300,Распис!$B$4:$B$300,$A116,Распис!$C$4:$C$300,"&lt;="&amp;R$1,Распис!$D$4:$D$300,"&gt;="&amp;R$1),SUMIF(База!$B$3:$B$305,$A116,База!$K$3:$K$152))</f>
        <v>0</v>
      </c>
      <c r="S116" s="46" t="s">
        <v>23</v>
      </c>
      <c r="T116" s="46">
        <f ca="1">IF(COUNTIFS(Распис!$B$4:$B$300,$A116,Распис!$C$4:$C$300,"&lt;="&amp;T$1,Распис!$D$4:$D$300,"&gt;="&amp;T$1)&gt;0,SUMIFS(Распис!$F$4:$F$300,Распис!$B$4:$B$300,$A116,Распис!$C$4:$C$300,"&lt;="&amp;T$1,Распис!$D$4:$D$300,"&gt;="&amp;T$1),SUMIF(База!$B$3:$B$305,$A116,База!$F$3:$F$152))</f>
        <v>0</v>
      </c>
      <c r="U116" s="46">
        <f ca="1">IF(COUNTIFS(Распис!$B$4:$B$300,$A116,Распис!$C$4:$C$300,"&lt;="&amp;U$1,Распис!$D$4:$D$300,"&gt;="&amp;U$1)&gt;0,SUMIFS(Распис!$G$4:$G$300,Распис!$B$4:$B$300,$A116,Распис!$C$4:$C$300,"&lt;="&amp;U$1,Распис!$D$4:$D$300,"&gt;="&amp;U$1),SUMIF(База!$B$3:$B$305,$A116,База!$G$3:$G$152))</f>
        <v>0</v>
      </c>
      <c r="V116" s="46">
        <f ca="1">IF(COUNTIFS(Распис!$B$4:$B$300,$A116,Распис!$C$4:$C$300,"&lt;="&amp;V$1,Распис!$D$4:$D$300,"&gt;="&amp;V$1)&gt;0,SUMIFS(Распис!$H$4:$H$300,Распис!$B$4:$B$300,$A116,Распис!$C$4:$C$300,"&lt;="&amp;V$1,Распис!$D$4:$D$300,"&gt;="&amp;V$1),SUMIF(База!$B$3:$B$305,$A116,База!$H$3:$H$152))</f>
        <v>0</v>
      </c>
      <c r="W116" s="46">
        <f ca="1">IF(COUNTIFS(Распис!$B$4:$B$300,$A116,Распис!$C$4:$C$300,"&lt;="&amp;W$1,Распис!$D$4:$D$300,"&gt;="&amp;W$1)&gt;0,SUMIFS(Распис!$I$4:$I$300,Распис!$B$4:$B$300,$A116,Распис!$C$4:$C$300,"&lt;="&amp;W$1,Распис!$D$4:$D$300,"&gt;="&amp;W$1),SUMIF(База!$B$3:$B$305,$A116,База!$I$3:$I$152))</f>
        <v>0</v>
      </c>
      <c r="X116" s="46">
        <f ca="1">IF(COUNTIFS(Распис!$B$4:$B$300,$A116,Распис!$C$4:$C$300,"&lt;="&amp;X$1,Распис!$D$4:$D$300,"&gt;="&amp;X$1)&gt;0,SUMIFS(Распис!$J$4:$J$300,Распис!$B$4:$B$300,$A116,Распис!$C$4:$C$300,"&lt;="&amp;X$1,Распис!$D$4:$D$300,"&gt;="&amp;X$1),SUMIF(База!$B$3:$B$305,$A116,База!$J$3:$J$152))</f>
        <v>0</v>
      </c>
      <c r="Y116" s="46">
        <f ca="1">IF(COUNTIFS(Распис!$B$4:$B$300,$A116,Распис!$C$4:$C$300,"&lt;="&amp;Y$1,Распис!$D$4:$D$300,"&gt;="&amp;Y$1)&gt;0,SUMIFS(Распис!$K$4:$K$300,Распис!$B$4:$B$300,$A116,Распис!$C$4:$C$300,"&lt;="&amp;Y$1,Распис!$D$4:$D$300,"&gt;="&amp;Y$1),SUMIF(База!$B$3:$B$305,$A116,База!$K$3:$K$152))</f>
        <v>0</v>
      </c>
      <c r="Z116" s="46" t="s">
        <v>23</v>
      </c>
      <c r="AA116" s="46">
        <f ca="1">IF(COUNTIFS(Распис!$B$4:$B$300,$A116,Распис!$C$4:$C$300,"&lt;="&amp;AA$1,Распис!$D$4:$D$300,"&gt;="&amp;AA$1)&gt;0,SUMIFS(Распис!$F$4:$F$300,Распис!$B$4:$B$300,$A116,Распис!$C$4:$C$300,"&lt;="&amp;AA$1,Распис!$D$4:$D$300,"&gt;="&amp;AA$1),SUMIF(База!$B$3:$B$305,$A116,База!$F$3:$F$152))</f>
        <v>0</v>
      </c>
      <c r="AB116" s="46">
        <f ca="1">IF(COUNTIFS(Распис!$B$4:$B$300,$A116,Распис!$C$4:$C$300,"&lt;="&amp;AB$1,Распис!$D$4:$D$300,"&gt;="&amp;AB$1)&gt;0,SUMIFS(Распис!$G$4:$G$300,Распис!$B$4:$B$300,$A116,Распис!$C$4:$C$300,"&lt;="&amp;AB$1,Распис!$D$4:$D$300,"&gt;="&amp;AB$1),SUMIF(База!$B$3:$B$305,$A116,База!$G$3:$G$152))</f>
        <v>0</v>
      </c>
      <c r="AC116" s="46">
        <f ca="1">IF(COUNTIFS(Распис!$B$4:$B$300,$A116,Распис!$C$4:$C$300,"&lt;="&amp;AC$1,Распис!$D$4:$D$300,"&gt;="&amp;AC$1)&gt;0,SUMIFS(Распис!$H$4:$H$300,Распис!$B$4:$B$300,$A116,Распис!$C$4:$C$300,"&lt;="&amp;AC$1,Распис!$D$4:$D$300,"&gt;="&amp;AC$1),SUMIF(База!$B$3:$B$305,$A116,База!$H$3:$H$152))</f>
        <v>0</v>
      </c>
      <c r="AD116" s="47"/>
      <c r="AE116" s="47"/>
      <c r="AF116" s="47"/>
      <c r="AG116" s="47">
        <f t="shared" ca="1" si="10"/>
        <v>0</v>
      </c>
      <c r="AH116" s="46">
        <f ca="1">AG116-SUMIFS(Распред!$G$4:$G$300,Распред!$B$4:$B$300,"февраль",Распред!$F$4:$F$300,A116)</f>
        <v>0</v>
      </c>
      <c r="AI116" s="46">
        <f ca="1">AH116+(COUNTIF(B116:AF116,"КД")+SUMIFS(Распред!$AH$4:$AH$300,Распред!$F$4:$F$300,A116,Распред!$B$4:$B$300,"февраль"))*4</f>
        <v>0</v>
      </c>
      <c r="AJ116" s="46">
        <f t="shared" ca="1" si="11"/>
        <v>0</v>
      </c>
      <c r="AK116" s="46">
        <f t="shared" ca="1" si="12"/>
        <v>0</v>
      </c>
      <c r="AL116" s="46">
        <f>SUMIFS(Распред!$K$4:$K$300,Распред!$B$4:$B$300,"февраль",Распред!$J$4:$J$300,A116)+SUMIFS(Распред!$M$4:$M$300,Распред!$B$4:$B$300,"февраль",Распред!$L$4:$L$300,A116)+SUMIFS(Распред!$O$4:$O$300,Распред!$B$4:$B$300,"февраль",Распред!$N$4:$N$300,A116)+SUMIFS(Распред!$Q$4:$Q$300,Распред!$B$4:$B$300,"февраль",Распред!$P$4:$P$300,A116)+SUMIFS(Распред!$S$4:$S$300,Распред!$B$4:$B$300,"февраль",Распред!$R$4:$R$300,A116)+SUMIFS(Распред!$U$4:$U$300,Распред!$B$4:$B$300,"февраль",Распред!$T$4:$T$300,A116)+SUMIFS(Распред!$W$4:$W$300,Распред!$B$4:$B$300,"февраль",Распред!$V$4:$V$300,A116)+SUMIFS(Распред!$Y$4:$Y$300,Распред!$B$4:$B$300,"февраль",Распред!$X$4:$X$300,A116)+SUMIFS(Распред!$AA$4:$AA$300,Распред!$B$4:$B$300,"февраль",Распред!$Z$4:$Z$300,A116)+SUMIFS(Распред!$AC$4:$AC$300,Распред!$B$4:$B$300,"февраль",Распред!$AB$4:$AB$300,A116)</f>
        <v>0</v>
      </c>
      <c r="AM116" s="46">
        <f t="shared" ca="1" si="13"/>
        <v>0</v>
      </c>
      <c r="AN116" s="46">
        <f t="shared" ca="1" si="14"/>
        <v>0</v>
      </c>
      <c r="AO116" s="46">
        <f t="shared" ca="1" si="15"/>
        <v>0</v>
      </c>
      <c r="AP116" s="46">
        <f>январь!AP116</f>
        <v>0</v>
      </c>
      <c r="AQ116" s="46">
        <f t="shared" ca="1" si="16"/>
        <v>0</v>
      </c>
      <c r="AR116" s="47"/>
      <c r="AS116" s="47">
        <f t="shared" ca="1" si="17"/>
        <v>0</v>
      </c>
      <c r="AT116" s="47"/>
      <c r="AU116" s="47"/>
      <c r="AV116" s="47"/>
      <c r="AW116" s="47"/>
      <c r="AX116" s="47"/>
      <c r="AY116" s="47"/>
      <c r="AZ116" s="184"/>
      <c r="BA116" s="184"/>
    </row>
    <row r="117" spans="1:53" x14ac:dyDescent="0.25">
      <c r="A117" s="47">
        <f>База!B117</f>
        <v>0</v>
      </c>
      <c r="B117" s="46">
        <f ca="1">IF(COUNTIFS(Распис!$B$4:$B$300,$A117,Распис!$C$4:$C$300,"&lt;="&amp;B$1,Распис!$D$4:$D$300,"&gt;="&amp;B$1)&gt;0,SUMIFS(Распис!$I$4:$I$300,Распис!$B$4:$B$300,$A117,Распис!$C$4:$C$300,"&lt;="&amp;B$1,Распис!$D$4:$D$300,"&gt;="&amp;B$1),SUMIF(База!$B$3:$B$305,$A117,База!$I$3:$I$152))</f>
        <v>0</v>
      </c>
      <c r="C117" s="46">
        <f ca="1">IF(COUNTIFS(Распис!$B$4:$B$300,$A117,Распис!$C$4:$C$300,"&lt;="&amp;C$1,Распис!$D$4:$D$300,"&gt;="&amp;C$1)&gt;0,SUMIFS(Распис!$J$4:$J$300,Распис!$B$4:$B$300,$A117,Распис!$C$4:$C$300,"&lt;="&amp;C$1,Распис!$D$4:$D$300,"&gt;="&amp;C$1),SUMIF(База!$B$3:$B$305,$A117,База!$J$3:$J$152))</f>
        <v>0</v>
      </c>
      <c r="D117" s="46">
        <f ca="1">IF(COUNTIFS(Распис!$B$4:$B$300,$A117,Распис!$C$4:$C$300,"&lt;="&amp;D$1,Распис!$D$4:$D$300,"&gt;="&amp;D$1)&gt;0,SUMIFS(Распис!$K$4:$K$300,Распис!$B$4:$B$300,$A117,Распис!$C$4:$C$300,"&lt;="&amp;D$1,Распис!$D$4:$D$300,"&gt;="&amp;D$1),SUMIF(База!$B$3:$B$305,$A117,База!$K$3:$K$152))</f>
        <v>0</v>
      </c>
      <c r="E117" s="46" t="s">
        <v>23</v>
      </c>
      <c r="F117" s="46">
        <f ca="1">IF(COUNTIFS(Распис!$B$4:$B$300,$A117,Распис!$C$4:$C$300,"&lt;="&amp;F$1,Распис!$D$4:$D$300,"&gt;="&amp;F$1)&gt;0,SUMIFS(Распис!$F$4:$F$300,Распис!$B$4:$B$300,$A117,Распис!$C$4:$C$300,"&lt;="&amp;F$1,Распис!$D$4:$D$300,"&gt;="&amp;F$1),SUMIF(База!$B$3:$B$305,$A117,База!$F$3:$F$152))</f>
        <v>0</v>
      </c>
      <c r="G117" s="46">
        <f ca="1">IF(COUNTIFS(Распис!$B$4:$B$300,$A117,Распис!$C$4:$C$300,"&lt;="&amp;G$1,Распис!$D$4:$D$300,"&gt;="&amp;G$1)&gt;0,SUMIFS(Распис!$G$4:$G$300,Распис!$B$4:$B$300,$A117,Распис!$C$4:$C$300,"&lt;="&amp;G$1,Распис!$D$4:$D$300,"&gt;="&amp;G$1),SUMIF(База!$B$3:$B$305,$A117,База!$G$3:$G$152))</f>
        <v>0</v>
      </c>
      <c r="H117" s="46">
        <f ca="1">IF(COUNTIFS(Распис!$B$4:$B$300,$A117,Распис!$C$4:$C$300,"&lt;="&amp;H$1,Распис!$D$4:$D$300,"&gt;="&amp;H$1)&gt;0,SUMIFS(Распис!$H$4:$H$300,Распис!$B$4:$B$300,$A117,Распис!$C$4:$C$300,"&lt;="&amp;H$1,Распис!$D$4:$D$300,"&gt;="&amp;H$1),SUMIF(База!$B$3:$B$305,$A117,База!$H$3:$H$152))</f>
        <v>0</v>
      </c>
      <c r="I117" s="46">
        <f ca="1">IF(COUNTIFS(Распис!$B$4:$B$300,$A117,Распис!$C$4:$C$300,"&lt;="&amp;I$1,Распис!$D$4:$D$300,"&gt;="&amp;I$1)&gt;0,SUMIFS(Распис!$I$4:$I$300,Распис!$B$4:$B$300,$A117,Распис!$C$4:$C$300,"&lt;="&amp;I$1,Распис!$D$4:$D$300,"&gt;="&amp;I$1),SUMIF(База!$B$3:$B$305,$A117,База!$I$3:$I$152))</f>
        <v>0</v>
      </c>
      <c r="J117" s="46">
        <f ca="1">IF(COUNTIFS(Распис!$B$4:$B$300,$A117,Распис!$C$4:$C$300,"&lt;="&amp;J$1,Распис!$D$4:$D$300,"&gt;="&amp;J$1)&gt;0,SUMIFS(Распис!$J$4:$J$300,Распис!$B$4:$B$300,$A117,Распис!$C$4:$C$300,"&lt;="&amp;J$1,Распис!$D$4:$D$300,"&gt;="&amp;J$1),SUMIF(База!$B$3:$B$305,$A117,База!$J$3:$J$152))</f>
        <v>0</v>
      </c>
      <c r="K117" s="46">
        <f ca="1">IF(COUNTIFS(Распис!$B$4:$B$300,$A117,Распис!$C$4:$C$300,"&lt;="&amp;K$1,Распис!$D$4:$D$300,"&gt;="&amp;K$1)&gt;0,SUMIFS(Распис!$K$4:$K$300,Распис!$B$4:$B$300,$A117,Распис!$C$4:$C$300,"&lt;="&amp;K$1,Распис!$D$4:$D$300,"&gt;="&amp;K$1),SUMIF(База!$B$3:$B$305,$A117,База!$K$3:$K$152))</f>
        <v>0</v>
      </c>
      <c r="L117" s="46" t="s">
        <v>23</v>
      </c>
      <c r="M117" s="46">
        <f ca="1">IF(COUNTIFS(Распис!$B$4:$B$300,$A117,Распис!$C$4:$C$300,"&lt;="&amp;M$1,Распис!$D$4:$D$300,"&gt;="&amp;M$1)&gt;0,SUMIFS(Распис!$F$4:$F$300,Распис!$B$4:$B$300,$A117,Распис!$C$4:$C$300,"&lt;="&amp;M$1,Распис!$D$4:$D$300,"&gt;="&amp;M$1),SUMIF(База!$B$3:$B$305,$A117,База!$F$3:$F$152))</f>
        <v>0</v>
      </c>
      <c r="N117" s="46">
        <f ca="1">IF(COUNTIFS(Распис!$B$4:$B$300,$A117,Распис!$C$4:$C$300,"&lt;="&amp;N$1,Распис!$D$4:$D$300,"&gt;="&amp;N$1)&gt;0,SUMIFS(Распис!$G$4:$G$300,Распис!$B$4:$B$300,$A117,Распис!$C$4:$C$300,"&lt;="&amp;N$1,Распис!$D$4:$D$300,"&gt;="&amp;N$1),SUMIF(База!$B$3:$B$305,$A117,База!$G$3:$G$152))</f>
        <v>0</v>
      </c>
      <c r="O117" s="46">
        <f ca="1">IF(COUNTIFS(Распис!$B$4:$B$300,$A117,Распис!$C$4:$C$300,"&lt;="&amp;O$1,Распис!$D$4:$D$300,"&gt;="&amp;O$1)&gt;0,SUMIFS(Распис!$H$4:$H$300,Распис!$B$4:$B$300,$A117,Распис!$C$4:$C$300,"&lt;="&amp;O$1,Распис!$D$4:$D$300,"&gt;="&amp;O$1),SUMIF(База!$B$3:$B$305,$A117,База!$H$3:$H$152))</f>
        <v>0</v>
      </c>
      <c r="P117" s="46">
        <f ca="1">IF(COUNTIFS(Распис!$B$4:$B$300,$A117,Распис!$C$4:$C$300,"&lt;="&amp;P$1,Распис!$D$4:$D$300,"&gt;="&amp;P$1)&gt;0,SUMIFS(Распис!$I$4:$I$300,Распис!$B$4:$B$300,$A117,Распис!$C$4:$C$300,"&lt;="&amp;P$1,Распис!$D$4:$D$300,"&gt;="&amp;P$1),SUMIF(База!$B$3:$B$305,$A117,База!$I$3:$I$152))</f>
        <v>0</v>
      </c>
      <c r="Q117" s="46">
        <f ca="1">IF(COUNTIFS(Распис!$B$4:$B$300,$A117,Распис!$C$4:$C$300,"&lt;="&amp;Q$1,Распис!$D$4:$D$300,"&gt;="&amp;Q$1)&gt;0,SUMIFS(Распис!$J$4:$J$300,Распис!$B$4:$B$300,$A117,Распис!$C$4:$C$300,"&lt;="&amp;Q$1,Распис!$D$4:$D$300,"&gt;="&amp;Q$1),SUMIF(База!$B$3:$B$305,$A117,База!$J$3:$J$152))</f>
        <v>0</v>
      </c>
      <c r="R117" s="46">
        <f ca="1">IF(COUNTIFS(Распис!$B$4:$B$300,$A117,Распис!$C$4:$C$300,"&lt;="&amp;R$1,Распис!$D$4:$D$300,"&gt;="&amp;R$1)&gt;0,SUMIFS(Распис!$K$4:$K$300,Распис!$B$4:$B$300,$A117,Распис!$C$4:$C$300,"&lt;="&amp;R$1,Распис!$D$4:$D$300,"&gt;="&amp;R$1),SUMIF(База!$B$3:$B$305,$A117,База!$K$3:$K$152))</f>
        <v>0</v>
      </c>
      <c r="S117" s="46" t="s">
        <v>23</v>
      </c>
      <c r="T117" s="46">
        <f ca="1">IF(COUNTIFS(Распис!$B$4:$B$300,$A117,Распис!$C$4:$C$300,"&lt;="&amp;T$1,Распис!$D$4:$D$300,"&gt;="&amp;T$1)&gt;0,SUMIFS(Распис!$F$4:$F$300,Распис!$B$4:$B$300,$A117,Распис!$C$4:$C$300,"&lt;="&amp;T$1,Распис!$D$4:$D$300,"&gt;="&amp;T$1),SUMIF(База!$B$3:$B$305,$A117,База!$F$3:$F$152))</f>
        <v>0</v>
      </c>
      <c r="U117" s="46">
        <f ca="1">IF(COUNTIFS(Распис!$B$4:$B$300,$A117,Распис!$C$4:$C$300,"&lt;="&amp;U$1,Распис!$D$4:$D$300,"&gt;="&amp;U$1)&gt;0,SUMIFS(Распис!$G$4:$G$300,Распис!$B$4:$B$300,$A117,Распис!$C$4:$C$300,"&lt;="&amp;U$1,Распис!$D$4:$D$300,"&gt;="&amp;U$1),SUMIF(База!$B$3:$B$305,$A117,База!$G$3:$G$152))</f>
        <v>0</v>
      </c>
      <c r="V117" s="46">
        <f ca="1">IF(COUNTIFS(Распис!$B$4:$B$300,$A117,Распис!$C$4:$C$300,"&lt;="&amp;V$1,Распис!$D$4:$D$300,"&gt;="&amp;V$1)&gt;0,SUMIFS(Распис!$H$4:$H$300,Распис!$B$4:$B$300,$A117,Распис!$C$4:$C$300,"&lt;="&amp;V$1,Распис!$D$4:$D$300,"&gt;="&amp;V$1),SUMIF(База!$B$3:$B$305,$A117,База!$H$3:$H$152))</f>
        <v>0</v>
      </c>
      <c r="W117" s="46">
        <f ca="1">IF(COUNTIFS(Распис!$B$4:$B$300,$A117,Распис!$C$4:$C$300,"&lt;="&amp;W$1,Распис!$D$4:$D$300,"&gt;="&amp;W$1)&gt;0,SUMIFS(Распис!$I$4:$I$300,Распис!$B$4:$B$300,$A117,Распис!$C$4:$C$300,"&lt;="&amp;W$1,Распис!$D$4:$D$300,"&gt;="&amp;W$1),SUMIF(База!$B$3:$B$305,$A117,База!$I$3:$I$152))</f>
        <v>0</v>
      </c>
      <c r="X117" s="46">
        <f ca="1">IF(COUNTIFS(Распис!$B$4:$B$300,$A117,Распис!$C$4:$C$300,"&lt;="&amp;X$1,Распис!$D$4:$D$300,"&gt;="&amp;X$1)&gt;0,SUMIFS(Распис!$J$4:$J$300,Распис!$B$4:$B$300,$A117,Распис!$C$4:$C$300,"&lt;="&amp;X$1,Распис!$D$4:$D$300,"&gt;="&amp;X$1),SUMIF(База!$B$3:$B$305,$A117,База!$J$3:$J$152))</f>
        <v>0</v>
      </c>
      <c r="Y117" s="46">
        <f ca="1">IF(COUNTIFS(Распис!$B$4:$B$300,$A117,Распис!$C$4:$C$300,"&lt;="&amp;Y$1,Распис!$D$4:$D$300,"&gt;="&amp;Y$1)&gt;0,SUMIFS(Распис!$K$4:$K$300,Распис!$B$4:$B$300,$A117,Распис!$C$4:$C$300,"&lt;="&amp;Y$1,Распис!$D$4:$D$300,"&gt;="&amp;Y$1),SUMIF(База!$B$3:$B$305,$A117,База!$K$3:$K$152))</f>
        <v>0</v>
      </c>
      <c r="Z117" s="46" t="s">
        <v>23</v>
      </c>
      <c r="AA117" s="46">
        <f ca="1">IF(COUNTIFS(Распис!$B$4:$B$300,$A117,Распис!$C$4:$C$300,"&lt;="&amp;AA$1,Распис!$D$4:$D$300,"&gt;="&amp;AA$1)&gt;0,SUMIFS(Распис!$F$4:$F$300,Распис!$B$4:$B$300,$A117,Распис!$C$4:$C$300,"&lt;="&amp;AA$1,Распис!$D$4:$D$300,"&gt;="&amp;AA$1),SUMIF(База!$B$3:$B$305,$A117,База!$F$3:$F$152))</f>
        <v>0</v>
      </c>
      <c r="AB117" s="46">
        <f ca="1">IF(COUNTIFS(Распис!$B$4:$B$300,$A117,Распис!$C$4:$C$300,"&lt;="&amp;AB$1,Распис!$D$4:$D$300,"&gt;="&amp;AB$1)&gt;0,SUMIFS(Распис!$G$4:$G$300,Распис!$B$4:$B$300,$A117,Распис!$C$4:$C$300,"&lt;="&amp;AB$1,Распис!$D$4:$D$300,"&gt;="&amp;AB$1),SUMIF(База!$B$3:$B$305,$A117,База!$G$3:$G$152))</f>
        <v>0</v>
      </c>
      <c r="AC117" s="46">
        <f ca="1">IF(COUNTIFS(Распис!$B$4:$B$300,$A117,Распис!$C$4:$C$300,"&lt;="&amp;AC$1,Распис!$D$4:$D$300,"&gt;="&amp;AC$1)&gt;0,SUMIFS(Распис!$H$4:$H$300,Распис!$B$4:$B$300,$A117,Распис!$C$4:$C$300,"&lt;="&amp;AC$1,Распис!$D$4:$D$300,"&gt;="&amp;AC$1),SUMIF(База!$B$3:$B$305,$A117,База!$H$3:$H$152))</f>
        <v>0</v>
      </c>
      <c r="AD117" s="47"/>
      <c r="AE117" s="47"/>
      <c r="AF117" s="47"/>
      <c r="AG117" s="47">
        <f t="shared" ca="1" si="10"/>
        <v>0</v>
      </c>
      <c r="AH117" s="46">
        <f ca="1">AG117-SUMIFS(Распред!$G$4:$G$300,Распред!$B$4:$B$300,"февраль",Распред!$F$4:$F$300,A117)</f>
        <v>0</v>
      </c>
      <c r="AI117" s="46">
        <f ca="1">AH117+(COUNTIF(B117:AF117,"КД")+SUMIFS(Распред!$AH$4:$AH$300,Распред!$F$4:$F$300,A117,Распред!$B$4:$B$300,"февраль"))*4</f>
        <v>0</v>
      </c>
      <c r="AJ117" s="46">
        <f t="shared" ca="1" si="11"/>
        <v>0</v>
      </c>
      <c r="AK117" s="46">
        <f t="shared" ca="1" si="12"/>
        <v>0</v>
      </c>
      <c r="AL117" s="46">
        <f>SUMIFS(Распред!$K$4:$K$300,Распред!$B$4:$B$300,"февраль",Распред!$J$4:$J$300,A117)+SUMIFS(Распред!$M$4:$M$300,Распред!$B$4:$B$300,"февраль",Распред!$L$4:$L$300,A117)+SUMIFS(Распред!$O$4:$O$300,Распред!$B$4:$B$300,"февраль",Распред!$N$4:$N$300,A117)+SUMIFS(Распред!$Q$4:$Q$300,Распред!$B$4:$B$300,"февраль",Распред!$P$4:$P$300,A117)+SUMIFS(Распред!$S$4:$S$300,Распред!$B$4:$B$300,"февраль",Распред!$R$4:$R$300,A117)+SUMIFS(Распред!$U$4:$U$300,Распред!$B$4:$B$300,"февраль",Распред!$T$4:$T$300,A117)+SUMIFS(Распред!$W$4:$W$300,Распред!$B$4:$B$300,"февраль",Распред!$V$4:$V$300,A117)+SUMIFS(Распред!$Y$4:$Y$300,Распред!$B$4:$B$300,"февраль",Распред!$X$4:$X$300,A117)+SUMIFS(Распред!$AA$4:$AA$300,Распред!$B$4:$B$300,"февраль",Распред!$Z$4:$Z$300,A117)+SUMIFS(Распред!$AC$4:$AC$300,Распред!$B$4:$B$300,"февраль",Распред!$AB$4:$AB$300,A117)</f>
        <v>0</v>
      </c>
      <c r="AM117" s="46">
        <f t="shared" ca="1" si="13"/>
        <v>0</v>
      </c>
      <c r="AN117" s="46">
        <f t="shared" ca="1" si="14"/>
        <v>0</v>
      </c>
      <c r="AO117" s="46">
        <f t="shared" ca="1" si="15"/>
        <v>0</v>
      </c>
      <c r="AP117" s="46">
        <f>январь!AP117</f>
        <v>0</v>
      </c>
      <c r="AQ117" s="46">
        <f t="shared" ca="1" si="16"/>
        <v>0</v>
      </c>
      <c r="AR117" s="47"/>
      <c r="AS117" s="47">
        <f t="shared" ca="1" si="17"/>
        <v>0</v>
      </c>
      <c r="AT117" s="47"/>
      <c r="AU117" s="47"/>
      <c r="AV117" s="47"/>
      <c r="AW117" s="47"/>
      <c r="AX117" s="47"/>
      <c r="AY117" s="47"/>
      <c r="AZ117" s="184"/>
      <c r="BA117" s="184"/>
    </row>
    <row r="118" spans="1:53" x14ac:dyDescent="0.25">
      <c r="A118" s="47">
        <f>База!B118</f>
        <v>0</v>
      </c>
      <c r="B118" s="46">
        <f ca="1">IF(COUNTIFS(Распис!$B$4:$B$300,$A118,Распис!$C$4:$C$300,"&lt;="&amp;B$1,Распис!$D$4:$D$300,"&gt;="&amp;B$1)&gt;0,SUMIFS(Распис!$I$4:$I$300,Распис!$B$4:$B$300,$A118,Распис!$C$4:$C$300,"&lt;="&amp;B$1,Распис!$D$4:$D$300,"&gt;="&amp;B$1),SUMIF(База!$B$3:$B$305,$A118,База!$I$3:$I$152))</f>
        <v>0</v>
      </c>
      <c r="C118" s="46">
        <f ca="1">IF(COUNTIFS(Распис!$B$4:$B$300,$A118,Распис!$C$4:$C$300,"&lt;="&amp;C$1,Распис!$D$4:$D$300,"&gt;="&amp;C$1)&gt;0,SUMIFS(Распис!$J$4:$J$300,Распис!$B$4:$B$300,$A118,Распис!$C$4:$C$300,"&lt;="&amp;C$1,Распис!$D$4:$D$300,"&gt;="&amp;C$1),SUMIF(База!$B$3:$B$305,$A118,База!$J$3:$J$152))</f>
        <v>0</v>
      </c>
      <c r="D118" s="46">
        <f ca="1">IF(COUNTIFS(Распис!$B$4:$B$300,$A118,Распис!$C$4:$C$300,"&lt;="&amp;D$1,Распис!$D$4:$D$300,"&gt;="&amp;D$1)&gt;0,SUMIFS(Распис!$K$4:$K$300,Распис!$B$4:$B$300,$A118,Распис!$C$4:$C$300,"&lt;="&amp;D$1,Распис!$D$4:$D$300,"&gt;="&amp;D$1),SUMIF(База!$B$3:$B$305,$A118,База!$K$3:$K$152))</f>
        <v>0</v>
      </c>
      <c r="E118" s="46" t="s">
        <v>23</v>
      </c>
      <c r="F118" s="46">
        <f ca="1">IF(COUNTIFS(Распис!$B$4:$B$300,$A118,Распис!$C$4:$C$300,"&lt;="&amp;F$1,Распис!$D$4:$D$300,"&gt;="&amp;F$1)&gt;0,SUMIFS(Распис!$F$4:$F$300,Распис!$B$4:$B$300,$A118,Распис!$C$4:$C$300,"&lt;="&amp;F$1,Распис!$D$4:$D$300,"&gt;="&amp;F$1),SUMIF(База!$B$3:$B$305,$A118,База!$F$3:$F$152))</f>
        <v>0</v>
      </c>
      <c r="G118" s="46">
        <f ca="1">IF(COUNTIFS(Распис!$B$4:$B$300,$A118,Распис!$C$4:$C$300,"&lt;="&amp;G$1,Распис!$D$4:$D$300,"&gt;="&amp;G$1)&gt;0,SUMIFS(Распис!$G$4:$G$300,Распис!$B$4:$B$300,$A118,Распис!$C$4:$C$300,"&lt;="&amp;G$1,Распис!$D$4:$D$300,"&gt;="&amp;G$1),SUMIF(База!$B$3:$B$305,$A118,База!$G$3:$G$152))</f>
        <v>0</v>
      </c>
      <c r="H118" s="46">
        <f ca="1">IF(COUNTIFS(Распис!$B$4:$B$300,$A118,Распис!$C$4:$C$300,"&lt;="&amp;H$1,Распис!$D$4:$D$300,"&gt;="&amp;H$1)&gt;0,SUMIFS(Распис!$H$4:$H$300,Распис!$B$4:$B$300,$A118,Распис!$C$4:$C$300,"&lt;="&amp;H$1,Распис!$D$4:$D$300,"&gt;="&amp;H$1),SUMIF(База!$B$3:$B$305,$A118,База!$H$3:$H$152))</f>
        <v>0</v>
      </c>
      <c r="I118" s="46">
        <f ca="1">IF(COUNTIFS(Распис!$B$4:$B$300,$A118,Распис!$C$4:$C$300,"&lt;="&amp;I$1,Распис!$D$4:$D$300,"&gt;="&amp;I$1)&gt;0,SUMIFS(Распис!$I$4:$I$300,Распис!$B$4:$B$300,$A118,Распис!$C$4:$C$300,"&lt;="&amp;I$1,Распис!$D$4:$D$300,"&gt;="&amp;I$1),SUMIF(База!$B$3:$B$305,$A118,База!$I$3:$I$152))</f>
        <v>0</v>
      </c>
      <c r="J118" s="46">
        <f ca="1">IF(COUNTIFS(Распис!$B$4:$B$300,$A118,Распис!$C$4:$C$300,"&lt;="&amp;J$1,Распис!$D$4:$D$300,"&gt;="&amp;J$1)&gt;0,SUMIFS(Распис!$J$4:$J$300,Распис!$B$4:$B$300,$A118,Распис!$C$4:$C$300,"&lt;="&amp;J$1,Распис!$D$4:$D$300,"&gt;="&amp;J$1),SUMIF(База!$B$3:$B$305,$A118,База!$J$3:$J$152))</f>
        <v>0</v>
      </c>
      <c r="K118" s="46">
        <f ca="1">IF(COUNTIFS(Распис!$B$4:$B$300,$A118,Распис!$C$4:$C$300,"&lt;="&amp;K$1,Распис!$D$4:$D$300,"&gt;="&amp;K$1)&gt;0,SUMIFS(Распис!$K$4:$K$300,Распис!$B$4:$B$300,$A118,Распис!$C$4:$C$300,"&lt;="&amp;K$1,Распис!$D$4:$D$300,"&gt;="&amp;K$1),SUMIF(База!$B$3:$B$305,$A118,База!$K$3:$K$152))</f>
        <v>0</v>
      </c>
      <c r="L118" s="46" t="s">
        <v>23</v>
      </c>
      <c r="M118" s="46">
        <f ca="1">IF(COUNTIFS(Распис!$B$4:$B$300,$A118,Распис!$C$4:$C$300,"&lt;="&amp;M$1,Распис!$D$4:$D$300,"&gt;="&amp;M$1)&gt;0,SUMIFS(Распис!$F$4:$F$300,Распис!$B$4:$B$300,$A118,Распис!$C$4:$C$300,"&lt;="&amp;M$1,Распис!$D$4:$D$300,"&gt;="&amp;M$1),SUMIF(База!$B$3:$B$305,$A118,База!$F$3:$F$152))</f>
        <v>0</v>
      </c>
      <c r="N118" s="46">
        <f ca="1">IF(COUNTIFS(Распис!$B$4:$B$300,$A118,Распис!$C$4:$C$300,"&lt;="&amp;N$1,Распис!$D$4:$D$300,"&gt;="&amp;N$1)&gt;0,SUMIFS(Распис!$G$4:$G$300,Распис!$B$4:$B$300,$A118,Распис!$C$4:$C$300,"&lt;="&amp;N$1,Распис!$D$4:$D$300,"&gt;="&amp;N$1),SUMIF(База!$B$3:$B$305,$A118,База!$G$3:$G$152))</f>
        <v>0</v>
      </c>
      <c r="O118" s="46">
        <f ca="1">IF(COUNTIFS(Распис!$B$4:$B$300,$A118,Распис!$C$4:$C$300,"&lt;="&amp;O$1,Распис!$D$4:$D$300,"&gt;="&amp;O$1)&gt;0,SUMIFS(Распис!$H$4:$H$300,Распис!$B$4:$B$300,$A118,Распис!$C$4:$C$300,"&lt;="&amp;O$1,Распис!$D$4:$D$300,"&gt;="&amp;O$1),SUMIF(База!$B$3:$B$305,$A118,База!$H$3:$H$152))</f>
        <v>0</v>
      </c>
      <c r="P118" s="46">
        <f ca="1">IF(COUNTIFS(Распис!$B$4:$B$300,$A118,Распис!$C$4:$C$300,"&lt;="&amp;P$1,Распис!$D$4:$D$300,"&gt;="&amp;P$1)&gt;0,SUMIFS(Распис!$I$4:$I$300,Распис!$B$4:$B$300,$A118,Распис!$C$4:$C$300,"&lt;="&amp;P$1,Распис!$D$4:$D$300,"&gt;="&amp;P$1),SUMIF(База!$B$3:$B$305,$A118,База!$I$3:$I$152))</f>
        <v>0</v>
      </c>
      <c r="Q118" s="46">
        <f ca="1">IF(COUNTIFS(Распис!$B$4:$B$300,$A118,Распис!$C$4:$C$300,"&lt;="&amp;Q$1,Распис!$D$4:$D$300,"&gt;="&amp;Q$1)&gt;0,SUMIFS(Распис!$J$4:$J$300,Распис!$B$4:$B$300,$A118,Распис!$C$4:$C$300,"&lt;="&amp;Q$1,Распис!$D$4:$D$300,"&gt;="&amp;Q$1),SUMIF(База!$B$3:$B$305,$A118,База!$J$3:$J$152))</f>
        <v>0</v>
      </c>
      <c r="R118" s="46">
        <f ca="1">IF(COUNTIFS(Распис!$B$4:$B$300,$A118,Распис!$C$4:$C$300,"&lt;="&amp;R$1,Распис!$D$4:$D$300,"&gt;="&amp;R$1)&gt;0,SUMIFS(Распис!$K$4:$K$300,Распис!$B$4:$B$300,$A118,Распис!$C$4:$C$300,"&lt;="&amp;R$1,Распис!$D$4:$D$300,"&gt;="&amp;R$1),SUMIF(База!$B$3:$B$305,$A118,База!$K$3:$K$152))</f>
        <v>0</v>
      </c>
      <c r="S118" s="46" t="s">
        <v>23</v>
      </c>
      <c r="T118" s="46">
        <f ca="1">IF(COUNTIFS(Распис!$B$4:$B$300,$A118,Распис!$C$4:$C$300,"&lt;="&amp;T$1,Распис!$D$4:$D$300,"&gt;="&amp;T$1)&gt;0,SUMIFS(Распис!$F$4:$F$300,Распис!$B$4:$B$300,$A118,Распис!$C$4:$C$300,"&lt;="&amp;T$1,Распис!$D$4:$D$300,"&gt;="&amp;T$1),SUMIF(База!$B$3:$B$305,$A118,База!$F$3:$F$152))</f>
        <v>0</v>
      </c>
      <c r="U118" s="46">
        <f ca="1">IF(COUNTIFS(Распис!$B$4:$B$300,$A118,Распис!$C$4:$C$300,"&lt;="&amp;U$1,Распис!$D$4:$D$300,"&gt;="&amp;U$1)&gt;0,SUMIFS(Распис!$G$4:$G$300,Распис!$B$4:$B$300,$A118,Распис!$C$4:$C$300,"&lt;="&amp;U$1,Распис!$D$4:$D$300,"&gt;="&amp;U$1),SUMIF(База!$B$3:$B$305,$A118,База!$G$3:$G$152))</f>
        <v>0</v>
      </c>
      <c r="V118" s="46">
        <f ca="1">IF(COUNTIFS(Распис!$B$4:$B$300,$A118,Распис!$C$4:$C$300,"&lt;="&amp;V$1,Распис!$D$4:$D$300,"&gt;="&amp;V$1)&gt;0,SUMIFS(Распис!$H$4:$H$300,Распис!$B$4:$B$300,$A118,Распис!$C$4:$C$300,"&lt;="&amp;V$1,Распис!$D$4:$D$300,"&gt;="&amp;V$1),SUMIF(База!$B$3:$B$305,$A118,База!$H$3:$H$152))</f>
        <v>0</v>
      </c>
      <c r="W118" s="46">
        <f ca="1">IF(COUNTIFS(Распис!$B$4:$B$300,$A118,Распис!$C$4:$C$300,"&lt;="&amp;W$1,Распис!$D$4:$D$300,"&gt;="&amp;W$1)&gt;0,SUMIFS(Распис!$I$4:$I$300,Распис!$B$4:$B$300,$A118,Распис!$C$4:$C$300,"&lt;="&amp;W$1,Распис!$D$4:$D$300,"&gt;="&amp;W$1),SUMIF(База!$B$3:$B$305,$A118,База!$I$3:$I$152))</f>
        <v>0</v>
      </c>
      <c r="X118" s="46">
        <f ca="1">IF(COUNTIFS(Распис!$B$4:$B$300,$A118,Распис!$C$4:$C$300,"&lt;="&amp;X$1,Распис!$D$4:$D$300,"&gt;="&amp;X$1)&gt;0,SUMIFS(Распис!$J$4:$J$300,Распис!$B$4:$B$300,$A118,Распис!$C$4:$C$300,"&lt;="&amp;X$1,Распис!$D$4:$D$300,"&gt;="&amp;X$1),SUMIF(База!$B$3:$B$305,$A118,База!$J$3:$J$152))</f>
        <v>0</v>
      </c>
      <c r="Y118" s="46">
        <f ca="1">IF(COUNTIFS(Распис!$B$4:$B$300,$A118,Распис!$C$4:$C$300,"&lt;="&amp;Y$1,Распис!$D$4:$D$300,"&gt;="&amp;Y$1)&gt;0,SUMIFS(Распис!$K$4:$K$300,Распис!$B$4:$B$300,$A118,Распис!$C$4:$C$300,"&lt;="&amp;Y$1,Распис!$D$4:$D$300,"&gt;="&amp;Y$1),SUMIF(База!$B$3:$B$305,$A118,База!$K$3:$K$152))</f>
        <v>0</v>
      </c>
      <c r="Z118" s="46" t="s">
        <v>23</v>
      </c>
      <c r="AA118" s="46">
        <f ca="1">IF(COUNTIFS(Распис!$B$4:$B$300,$A118,Распис!$C$4:$C$300,"&lt;="&amp;AA$1,Распис!$D$4:$D$300,"&gt;="&amp;AA$1)&gt;0,SUMIFS(Распис!$F$4:$F$300,Распис!$B$4:$B$300,$A118,Распис!$C$4:$C$300,"&lt;="&amp;AA$1,Распис!$D$4:$D$300,"&gt;="&amp;AA$1),SUMIF(База!$B$3:$B$305,$A118,База!$F$3:$F$152))</f>
        <v>0</v>
      </c>
      <c r="AB118" s="46">
        <f ca="1">IF(COUNTIFS(Распис!$B$4:$B$300,$A118,Распис!$C$4:$C$300,"&lt;="&amp;AB$1,Распис!$D$4:$D$300,"&gt;="&amp;AB$1)&gt;0,SUMIFS(Распис!$G$4:$G$300,Распис!$B$4:$B$300,$A118,Распис!$C$4:$C$300,"&lt;="&amp;AB$1,Распис!$D$4:$D$300,"&gt;="&amp;AB$1),SUMIF(База!$B$3:$B$305,$A118,База!$G$3:$G$152))</f>
        <v>0</v>
      </c>
      <c r="AC118" s="46">
        <f ca="1">IF(COUNTIFS(Распис!$B$4:$B$300,$A118,Распис!$C$4:$C$300,"&lt;="&amp;AC$1,Распис!$D$4:$D$300,"&gt;="&amp;AC$1)&gt;0,SUMIFS(Распис!$H$4:$H$300,Распис!$B$4:$B$300,$A118,Распис!$C$4:$C$300,"&lt;="&amp;AC$1,Распис!$D$4:$D$300,"&gt;="&amp;AC$1),SUMIF(База!$B$3:$B$305,$A118,База!$H$3:$H$152))</f>
        <v>0</v>
      </c>
      <c r="AD118" s="47"/>
      <c r="AE118" s="47"/>
      <c r="AF118" s="47"/>
      <c r="AG118" s="47">
        <f t="shared" ca="1" si="10"/>
        <v>0</v>
      </c>
      <c r="AH118" s="46">
        <f ca="1">AG118-SUMIFS(Распред!$G$4:$G$300,Распред!$B$4:$B$300,"февраль",Распред!$F$4:$F$300,A118)</f>
        <v>0</v>
      </c>
      <c r="AI118" s="46">
        <f ca="1">AH118+(COUNTIF(B118:AF118,"КД")+SUMIFS(Распред!$AH$4:$AH$300,Распред!$F$4:$F$300,A118,Распред!$B$4:$B$300,"февраль"))*4</f>
        <v>0</v>
      </c>
      <c r="AJ118" s="46">
        <f t="shared" ca="1" si="11"/>
        <v>0</v>
      </c>
      <c r="AK118" s="46">
        <f t="shared" ca="1" si="12"/>
        <v>0</v>
      </c>
      <c r="AL118" s="46">
        <f>SUMIFS(Распред!$K$4:$K$300,Распред!$B$4:$B$300,"февраль",Распред!$J$4:$J$300,A118)+SUMIFS(Распред!$M$4:$M$300,Распред!$B$4:$B$300,"февраль",Распред!$L$4:$L$300,A118)+SUMIFS(Распред!$O$4:$O$300,Распред!$B$4:$B$300,"февраль",Распред!$N$4:$N$300,A118)+SUMIFS(Распред!$Q$4:$Q$300,Распред!$B$4:$B$300,"февраль",Распред!$P$4:$P$300,A118)+SUMIFS(Распред!$S$4:$S$300,Распред!$B$4:$B$300,"февраль",Распред!$R$4:$R$300,A118)+SUMIFS(Распред!$U$4:$U$300,Распред!$B$4:$B$300,"февраль",Распред!$T$4:$T$300,A118)+SUMIFS(Распред!$W$4:$W$300,Распред!$B$4:$B$300,"февраль",Распред!$V$4:$V$300,A118)+SUMIFS(Распред!$Y$4:$Y$300,Распред!$B$4:$B$300,"февраль",Распред!$X$4:$X$300,A118)+SUMIFS(Распред!$AA$4:$AA$300,Распред!$B$4:$B$300,"февраль",Распред!$Z$4:$Z$300,A118)+SUMIFS(Распред!$AC$4:$AC$300,Распред!$B$4:$B$300,"февраль",Распред!$AB$4:$AB$300,A118)</f>
        <v>0</v>
      </c>
      <c r="AM118" s="46">
        <f t="shared" ca="1" si="13"/>
        <v>0</v>
      </c>
      <c r="AN118" s="46">
        <f t="shared" ca="1" si="14"/>
        <v>0</v>
      </c>
      <c r="AO118" s="46">
        <f t="shared" ca="1" si="15"/>
        <v>0</v>
      </c>
      <c r="AP118" s="46">
        <f>январь!AP118</f>
        <v>0</v>
      </c>
      <c r="AQ118" s="46">
        <f t="shared" ca="1" si="16"/>
        <v>0</v>
      </c>
      <c r="AR118" s="47"/>
      <c r="AS118" s="47">
        <f t="shared" ca="1" si="17"/>
        <v>0</v>
      </c>
      <c r="AT118" s="47"/>
      <c r="AU118" s="47"/>
      <c r="AV118" s="47"/>
      <c r="AW118" s="47"/>
      <c r="AX118" s="47"/>
      <c r="AY118" s="47"/>
      <c r="AZ118" s="184"/>
      <c r="BA118" s="184"/>
    </row>
    <row r="119" spans="1:53" x14ac:dyDescent="0.25">
      <c r="A119" s="47">
        <f>База!B119</f>
        <v>0</v>
      </c>
      <c r="B119" s="46">
        <f ca="1">IF(COUNTIFS(Распис!$B$4:$B$300,$A119,Распис!$C$4:$C$300,"&lt;="&amp;B$1,Распис!$D$4:$D$300,"&gt;="&amp;B$1)&gt;0,SUMIFS(Распис!$I$4:$I$300,Распис!$B$4:$B$300,$A119,Распис!$C$4:$C$300,"&lt;="&amp;B$1,Распис!$D$4:$D$300,"&gt;="&amp;B$1),SUMIF(База!$B$3:$B$305,$A119,База!$I$3:$I$152))</f>
        <v>0</v>
      </c>
      <c r="C119" s="46">
        <f ca="1">IF(COUNTIFS(Распис!$B$4:$B$300,$A119,Распис!$C$4:$C$300,"&lt;="&amp;C$1,Распис!$D$4:$D$300,"&gt;="&amp;C$1)&gt;0,SUMIFS(Распис!$J$4:$J$300,Распис!$B$4:$B$300,$A119,Распис!$C$4:$C$300,"&lt;="&amp;C$1,Распис!$D$4:$D$300,"&gt;="&amp;C$1),SUMIF(База!$B$3:$B$305,$A119,База!$J$3:$J$152))</f>
        <v>0</v>
      </c>
      <c r="D119" s="46">
        <f ca="1">IF(COUNTIFS(Распис!$B$4:$B$300,$A119,Распис!$C$4:$C$300,"&lt;="&amp;D$1,Распис!$D$4:$D$300,"&gt;="&amp;D$1)&gt;0,SUMIFS(Распис!$K$4:$K$300,Распис!$B$4:$B$300,$A119,Распис!$C$4:$C$300,"&lt;="&amp;D$1,Распис!$D$4:$D$300,"&gt;="&amp;D$1),SUMIF(База!$B$3:$B$305,$A119,База!$K$3:$K$152))</f>
        <v>0</v>
      </c>
      <c r="E119" s="46" t="s">
        <v>23</v>
      </c>
      <c r="F119" s="46">
        <f ca="1">IF(COUNTIFS(Распис!$B$4:$B$300,$A119,Распис!$C$4:$C$300,"&lt;="&amp;F$1,Распис!$D$4:$D$300,"&gt;="&amp;F$1)&gt;0,SUMIFS(Распис!$F$4:$F$300,Распис!$B$4:$B$300,$A119,Распис!$C$4:$C$300,"&lt;="&amp;F$1,Распис!$D$4:$D$300,"&gt;="&amp;F$1),SUMIF(База!$B$3:$B$305,$A119,База!$F$3:$F$152))</f>
        <v>0</v>
      </c>
      <c r="G119" s="46">
        <f ca="1">IF(COUNTIFS(Распис!$B$4:$B$300,$A119,Распис!$C$4:$C$300,"&lt;="&amp;G$1,Распис!$D$4:$D$300,"&gt;="&amp;G$1)&gt;0,SUMIFS(Распис!$G$4:$G$300,Распис!$B$4:$B$300,$A119,Распис!$C$4:$C$300,"&lt;="&amp;G$1,Распис!$D$4:$D$300,"&gt;="&amp;G$1),SUMIF(База!$B$3:$B$305,$A119,База!$G$3:$G$152))</f>
        <v>0</v>
      </c>
      <c r="H119" s="46">
        <f ca="1">IF(COUNTIFS(Распис!$B$4:$B$300,$A119,Распис!$C$4:$C$300,"&lt;="&amp;H$1,Распис!$D$4:$D$300,"&gt;="&amp;H$1)&gt;0,SUMIFS(Распис!$H$4:$H$300,Распис!$B$4:$B$300,$A119,Распис!$C$4:$C$300,"&lt;="&amp;H$1,Распис!$D$4:$D$300,"&gt;="&amp;H$1),SUMIF(База!$B$3:$B$305,$A119,База!$H$3:$H$152))</f>
        <v>0</v>
      </c>
      <c r="I119" s="46">
        <f ca="1">IF(COUNTIFS(Распис!$B$4:$B$300,$A119,Распис!$C$4:$C$300,"&lt;="&amp;I$1,Распис!$D$4:$D$300,"&gt;="&amp;I$1)&gt;0,SUMIFS(Распис!$I$4:$I$300,Распис!$B$4:$B$300,$A119,Распис!$C$4:$C$300,"&lt;="&amp;I$1,Распис!$D$4:$D$300,"&gt;="&amp;I$1),SUMIF(База!$B$3:$B$305,$A119,База!$I$3:$I$152))</f>
        <v>0</v>
      </c>
      <c r="J119" s="46">
        <f ca="1">IF(COUNTIFS(Распис!$B$4:$B$300,$A119,Распис!$C$4:$C$300,"&lt;="&amp;J$1,Распис!$D$4:$D$300,"&gt;="&amp;J$1)&gt;0,SUMIFS(Распис!$J$4:$J$300,Распис!$B$4:$B$300,$A119,Распис!$C$4:$C$300,"&lt;="&amp;J$1,Распис!$D$4:$D$300,"&gt;="&amp;J$1),SUMIF(База!$B$3:$B$305,$A119,База!$J$3:$J$152))</f>
        <v>0</v>
      </c>
      <c r="K119" s="46">
        <f ca="1">IF(COUNTIFS(Распис!$B$4:$B$300,$A119,Распис!$C$4:$C$300,"&lt;="&amp;K$1,Распис!$D$4:$D$300,"&gt;="&amp;K$1)&gt;0,SUMIFS(Распис!$K$4:$K$300,Распис!$B$4:$B$300,$A119,Распис!$C$4:$C$300,"&lt;="&amp;K$1,Распис!$D$4:$D$300,"&gt;="&amp;K$1),SUMIF(База!$B$3:$B$305,$A119,База!$K$3:$K$152))</f>
        <v>0</v>
      </c>
      <c r="L119" s="46" t="s">
        <v>23</v>
      </c>
      <c r="M119" s="46">
        <f ca="1">IF(COUNTIFS(Распис!$B$4:$B$300,$A119,Распис!$C$4:$C$300,"&lt;="&amp;M$1,Распис!$D$4:$D$300,"&gt;="&amp;M$1)&gt;0,SUMIFS(Распис!$F$4:$F$300,Распис!$B$4:$B$300,$A119,Распис!$C$4:$C$300,"&lt;="&amp;M$1,Распис!$D$4:$D$300,"&gt;="&amp;M$1),SUMIF(База!$B$3:$B$305,$A119,База!$F$3:$F$152))</f>
        <v>0</v>
      </c>
      <c r="N119" s="46">
        <f ca="1">IF(COUNTIFS(Распис!$B$4:$B$300,$A119,Распис!$C$4:$C$300,"&lt;="&amp;N$1,Распис!$D$4:$D$300,"&gt;="&amp;N$1)&gt;0,SUMIFS(Распис!$G$4:$G$300,Распис!$B$4:$B$300,$A119,Распис!$C$4:$C$300,"&lt;="&amp;N$1,Распис!$D$4:$D$300,"&gt;="&amp;N$1),SUMIF(База!$B$3:$B$305,$A119,База!$G$3:$G$152))</f>
        <v>0</v>
      </c>
      <c r="O119" s="46">
        <f ca="1">IF(COUNTIFS(Распис!$B$4:$B$300,$A119,Распис!$C$4:$C$300,"&lt;="&amp;O$1,Распис!$D$4:$D$300,"&gt;="&amp;O$1)&gt;0,SUMIFS(Распис!$H$4:$H$300,Распис!$B$4:$B$300,$A119,Распис!$C$4:$C$300,"&lt;="&amp;O$1,Распис!$D$4:$D$300,"&gt;="&amp;O$1),SUMIF(База!$B$3:$B$305,$A119,База!$H$3:$H$152))</f>
        <v>0</v>
      </c>
      <c r="P119" s="46">
        <f ca="1">IF(COUNTIFS(Распис!$B$4:$B$300,$A119,Распис!$C$4:$C$300,"&lt;="&amp;P$1,Распис!$D$4:$D$300,"&gt;="&amp;P$1)&gt;0,SUMIFS(Распис!$I$4:$I$300,Распис!$B$4:$B$300,$A119,Распис!$C$4:$C$300,"&lt;="&amp;P$1,Распис!$D$4:$D$300,"&gt;="&amp;P$1),SUMIF(База!$B$3:$B$305,$A119,База!$I$3:$I$152))</f>
        <v>0</v>
      </c>
      <c r="Q119" s="46">
        <f ca="1">IF(COUNTIFS(Распис!$B$4:$B$300,$A119,Распис!$C$4:$C$300,"&lt;="&amp;Q$1,Распис!$D$4:$D$300,"&gt;="&amp;Q$1)&gt;0,SUMIFS(Распис!$J$4:$J$300,Распис!$B$4:$B$300,$A119,Распис!$C$4:$C$300,"&lt;="&amp;Q$1,Распис!$D$4:$D$300,"&gt;="&amp;Q$1),SUMIF(База!$B$3:$B$305,$A119,База!$J$3:$J$152))</f>
        <v>0</v>
      </c>
      <c r="R119" s="46">
        <f ca="1">IF(COUNTIFS(Распис!$B$4:$B$300,$A119,Распис!$C$4:$C$300,"&lt;="&amp;R$1,Распис!$D$4:$D$300,"&gt;="&amp;R$1)&gt;0,SUMIFS(Распис!$K$4:$K$300,Распис!$B$4:$B$300,$A119,Распис!$C$4:$C$300,"&lt;="&amp;R$1,Распис!$D$4:$D$300,"&gt;="&amp;R$1),SUMIF(База!$B$3:$B$305,$A119,База!$K$3:$K$152))</f>
        <v>0</v>
      </c>
      <c r="S119" s="46" t="s">
        <v>23</v>
      </c>
      <c r="T119" s="46">
        <f ca="1">IF(COUNTIFS(Распис!$B$4:$B$300,$A119,Распис!$C$4:$C$300,"&lt;="&amp;T$1,Распис!$D$4:$D$300,"&gt;="&amp;T$1)&gt;0,SUMIFS(Распис!$F$4:$F$300,Распис!$B$4:$B$300,$A119,Распис!$C$4:$C$300,"&lt;="&amp;T$1,Распис!$D$4:$D$300,"&gt;="&amp;T$1),SUMIF(База!$B$3:$B$305,$A119,База!$F$3:$F$152))</f>
        <v>0</v>
      </c>
      <c r="U119" s="46">
        <f ca="1">IF(COUNTIFS(Распис!$B$4:$B$300,$A119,Распис!$C$4:$C$300,"&lt;="&amp;U$1,Распис!$D$4:$D$300,"&gt;="&amp;U$1)&gt;0,SUMIFS(Распис!$G$4:$G$300,Распис!$B$4:$B$300,$A119,Распис!$C$4:$C$300,"&lt;="&amp;U$1,Распис!$D$4:$D$300,"&gt;="&amp;U$1),SUMIF(База!$B$3:$B$305,$A119,База!$G$3:$G$152))</f>
        <v>0</v>
      </c>
      <c r="V119" s="46">
        <f ca="1">IF(COUNTIFS(Распис!$B$4:$B$300,$A119,Распис!$C$4:$C$300,"&lt;="&amp;V$1,Распис!$D$4:$D$300,"&gt;="&amp;V$1)&gt;0,SUMIFS(Распис!$H$4:$H$300,Распис!$B$4:$B$300,$A119,Распис!$C$4:$C$300,"&lt;="&amp;V$1,Распис!$D$4:$D$300,"&gt;="&amp;V$1),SUMIF(База!$B$3:$B$305,$A119,База!$H$3:$H$152))</f>
        <v>0</v>
      </c>
      <c r="W119" s="46">
        <f ca="1">IF(COUNTIFS(Распис!$B$4:$B$300,$A119,Распис!$C$4:$C$300,"&lt;="&amp;W$1,Распис!$D$4:$D$300,"&gt;="&amp;W$1)&gt;0,SUMIFS(Распис!$I$4:$I$300,Распис!$B$4:$B$300,$A119,Распис!$C$4:$C$300,"&lt;="&amp;W$1,Распис!$D$4:$D$300,"&gt;="&amp;W$1),SUMIF(База!$B$3:$B$305,$A119,База!$I$3:$I$152))</f>
        <v>0</v>
      </c>
      <c r="X119" s="46">
        <f ca="1">IF(COUNTIFS(Распис!$B$4:$B$300,$A119,Распис!$C$4:$C$300,"&lt;="&amp;X$1,Распис!$D$4:$D$300,"&gt;="&amp;X$1)&gt;0,SUMIFS(Распис!$J$4:$J$300,Распис!$B$4:$B$300,$A119,Распис!$C$4:$C$300,"&lt;="&amp;X$1,Распис!$D$4:$D$300,"&gt;="&amp;X$1),SUMIF(База!$B$3:$B$305,$A119,База!$J$3:$J$152))</f>
        <v>0</v>
      </c>
      <c r="Y119" s="46">
        <f ca="1">IF(COUNTIFS(Распис!$B$4:$B$300,$A119,Распис!$C$4:$C$300,"&lt;="&amp;Y$1,Распис!$D$4:$D$300,"&gt;="&amp;Y$1)&gt;0,SUMIFS(Распис!$K$4:$K$300,Распис!$B$4:$B$300,$A119,Распис!$C$4:$C$300,"&lt;="&amp;Y$1,Распис!$D$4:$D$300,"&gt;="&amp;Y$1),SUMIF(База!$B$3:$B$305,$A119,База!$K$3:$K$152))</f>
        <v>0</v>
      </c>
      <c r="Z119" s="46" t="s">
        <v>23</v>
      </c>
      <c r="AA119" s="46">
        <f ca="1">IF(COUNTIFS(Распис!$B$4:$B$300,$A119,Распис!$C$4:$C$300,"&lt;="&amp;AA$1,Распис!$D$4:$D$300,"&gt;="&amp;AA$1)&gt;0,SUMIFS(Распис!$F$4:$F$300,Распис!$B$4:$B$300,$A119,Распис!$C$4:$C$300,"&lt;="&amp;AA$1,Распис!$D$4:$D$300,"&gt;="&amp;AA$1),SUMIF(База!$B$3:$B$305,$A119,База!$F$3:$F$152))</f>
        <v>0</v>
      </c>
      <c r="AB119" s="46">
        <f ca="1">IF(COUNTIFS(Распис!$B$4:$B$300,$A119,Распис!$C$4:$C$300,"&lt;="&amp;AB$1,Распис!$D$4:$D$300,"&gt;="&amp;AB$1)&gt;0,SUMIFS(Распис!$G$4:$G$300,Распис!$B$4:$B$300,$A119,Распис!$C$4:$C$300,"&lt;="&amp;AB$1,Распис!$D$4:$D$300,"&gt;="&amp;AB$1),SUMIF(База!$B$3:$B$305,$A119,База!$G$3:$G$152))</f>
        <v>0</v>
      </c>
      <c r="AC119" s="46">
        <f ca="1">IF(COUNTIFS(Распис!$B$4:$B$300,$A119,Распис!$C$4:$C$300,"&lt;="&amp;AC$1,Распис!$D$4:$D$300,"&gt;="&amp;AC$1)&gt;0,SUMIFS(Распис!$H$4:$H$300,Распис!$B$4:$B$300,$A119,Распис!$C$4:$C$300,"&lt;="&amp;AC$1,Распис!$D$4:$D$300,"&gt;="&amp;AC$1),SUMIF(База!$B$3:$B$305,$A119,База!$H$3:$H$152))</f>
        <v>0</v>
      </c>
      <c r="AD119" s="47"/>
      <c r="AE119" s="47"/>
      <c r="AF119" s="47"/>
      <c r="AG119" s="47">
        <f t="shared" ca="1" si="10"/>
        <v>0</v>
      </c>
      <c r="AH119" s="46">
        <f ca="1">AG119-SUMIFS(Распред!$G$4:$G$300,Распред!$B$4:$B$300,"февраль",Распред!$F$4:$F$300,A119)</f>
        <v>0</v>
      </c>
      <c r="AI119" s="46">
        <f ca="1">AH119+(COUNTIF(B119:AF119,"КД")+SUMIFS(Распред!$AH$4:$AH$300,Распред!$F$4:$F$300,A119,Распред!$B$4:$B$300,"февраль"))*4</f>
        <v>0</v>
      </c>
      <c r="AJ119" s="46">
        <f t="shared" ca="1" si="11"/>
        <v>0</v>
      </c>
      <c r="AK119" s="46">
        <f t="shared" ca="1" si="12"/>
        <v>0</v>
      </c>
      <c r="AL119" s="46">
        <f>SUMIFS(Распред!$K$4:$K$300,Распред!$B$4:$B$300,"февраль",Распред!$J$4:$J$300,A119)+SUMIFS(Распред!$M$4:$M$300,Распред!$B$4:$B$300,"февраль",Распред!$L$4:$L$300,A119)+SUMIFS(Распред!$O$4:$O$300,Распред!$B$4:$B$300,"февраль",Распред!$N$4:$N$300,A119)+SUMIFS(Распред!$Q$4:$Q$300,Распред!$B$4:$B$300,"февраль",Распред!$P$4:$P$300,A119)+SUMIFS(Распред!$S$4:$S$300,Распред!$B$4:$B$300,"февраль",Распред!$R$4:$R$300,A119)+SUMIFS(Распред!$U$4:$U$300,Распред!$B$4:$B$300,"февраль",Распред!$T$4:$T$300,A119)+SUMIFS(Распред!$W$4:$W$300,Распред!$B$4:$B$300,"февраль",Распред!$V$4:$V$300,A119)+SUMIFS(Распред!$Y$4:$Y$300,Распред!$B$4:$B$300,"февраль",Распред!$X$4:$X$300,A119)+SUMIFS(Распред!$AA$4:$AA$300,Распред!$B$4:$B$300,"февраль",Распред!$Z$4:$Z$300,A119)+SUMIFS(Распред!$AC$4:$AC$300,Распред!$B$4:$B$300,"февраль",Распред!$AB$4:$AB$300,A119)</f>
        <v>0</v>
      </c>
      <c r="AM119" s="46">
        <f t="shared" ca="1" si="13"/>
        <v>0</v>
      </c>
      <c r="AN119" s="46">
        <f t="shared" ca="1" si="14"/>
        <v>0</v>
      </c>
      <c r="AO119" s="46">
        <f t="shared" ca="1" si="15"/>
        <v>0</v>
      </c>
      <c r="AP119" s="46">
        <f>январь!AP119</f>
        <v>0</v>
      </c>
      <c r="AQ119" s="46">
        <f t="shared" ca="1" si="16"/>
        <v>0</v>
      </c>
      <c r="AR119" s="47"/>
      <c r="AS119" s="47">
        <f t="shared" ca="1" si="17"/>
        <v>0</v>
      </c>
      <c r="AT119" s="47"/>
      <c r="AU119" s="47"/>
      <c r="AV119" s="47"/>
      <c r="AW119" s="47"/>
      <c r="AX119" s="47"/>
      <c r="AY119" s="47"/>
      <c r="AZ119" s="184"/>
      <c r="BA119" s="184"/>
    </row>
    <row r="120" spans="1:53" x14ac:dyDescent="0.25">
      <c r="A120" s="47">
        <f>База!B120</f>
        <v>0</v>
      </c>
      <c r="B120" s="46">
        <f ca="1">IF(COUNTIFS(Распис!$B$4:$B$300,$A120,Распис!$C$4:$C$300,"&lt;="&amp;B$1,Распис!$D$4:$D$300,"&gt;="&amp;B$1)&gt;0,SUMIFS(Распис!$I$4:$I$300,Распис!$B$4:$B$300,$A120,Распис!$C$4:$C$300,"&lt;="&amp;B$1,Распис!$D$4:$D$300,"&gt;="&amp;B$1),SUMIF(База!$B$3:$B$305,$A120,База!$I$3:$I$152))</f>
        <v>0</v>
      </c>
      <c r="C120" s="46">
        <f ca="1">IF(COUNTIFS(Распис!$B$4:$B$300,$A120,Распис!$C$4:$C$300,"&lt;="&amp;C$1,Распис!$D$4:$D$300,"&gt;="&amp;C$1)&gt;0,SUMIFS(Распис!$J$4:$J$300,Распис!$B$4:$B$300,$A120,Распис!$C$4:$C$300,"&lt;="&amp;C$1,Распис!$D$4:$D$300,"&gt;="&amp;C$1),SUMIF(База!$B$3:$B$305,$A120,База!$J$3:$J$152))</f>
        <v>0</v>
      </c>
      <c r="D120" s="46">
        <f ca="1">IF(COUNTIFS(Распис!$B$4:$B$300,$A120,Распис!$C$4:$C$300,"&lt;="&amp;D$1,Распис!$D$4:$D$300,"&gt;="&amp;D$1)&gt;0,SUMIFS(Распис!$K$4:$K$300,Распис!$B$4:$B$300,$A120,Распис!$C$4:$C$300,"&lt;="&amp;D$1,Распис!$D$4:$D$300,"&gt;="&amp;D$1),SUMIF(База!$B$3:$B$305,$A120,База!$K$3:$K$152))</f>
        <v>0</v>
      </c>
      <c r="E120" s="46" t="s">
        <v>23</v>
      </c>
      <c r="F120" s="46">
        <f ca="1">IF(COUNTIFS(Распис!$B$4:$B$300,$A120,Распис!$C$4:$C$300,"&lt;="&amp;F$1,Распис!$D$4:$D$300,"&gt;="&amp;F$1)&gt;0,SUMIFS(Распис!$F$4:$F$300,Распис!$B$4:$B$300,$A120,Распис!$C$4:$C$300,"&lt;="&amp;F$1,Распис!$D$4:$D$300,"&gt;="&amp;F$1),SUMIF(База!$B$3:$B$305,$A120,База!$F$3:$F$152))</f>
        <v>0</v>
      </c>
      <c r="G120" s="46">
        <f ca="1">IF(COUNTIFS(Распис!$B$4:$B$300,$A120,Распис!$C$4:$C$300,"&lt;="&amp;G$1,Распис!$D$4:$D$300,"&gt;="&amp;G$1)&gt;0,SUMIFS(Распис!$G$4:$G$300,Распис!$B$4:$B$300,$A120,Распис!$C$4:$C$300,"&lt;="&amp;G$1,Распис!$D$4:$D$300,"&gt;="&amp;G$1),SUMIF(База!$B$3:$B$305,$A120,База!$G$3:$G$152))</f>
        <v>0</v>
      </c>
      <c r="H120" s="46">
        <f ca="1">IF(COUNTIFS(Распис!$B$4:$B$300,$A120,Распис!$C$4:$C$300,"&lt;="&amp;H$1,Распис!$D$4:$D$300,"&gt;="&amp;H$1)&gt;0,SUMIFS(Распис!$H$4:$H$300,Распис!$B$4:$B$300,$A120,Распис!$C$4:$C$300,"&lt;="&amp;H$1,Распис!$D$4:$D$300,"&gt;="&amp;H$1),SUMIF(База!$B$3:$B$305,$A120,База!$H$3:$H$152))</f>
        <v>0</v>
      </c>
      <c r="I120" s="46">
        <f ca="1">IF(COUNTIFS(Распис!$B$4:$B$300,$A120,Распис!$C$4:$C$300,"&lt;="&amp;I$1,Распис!$D$4:$D$300,"&gt;="&amp;I$1)&gt;0,SUMIFS(Распис!$I$4:$I$300,Распис!$B$4:$B$300,$A120,Распис!$C$4:$C$300,"&lt;="&amp;I$1,Распис!$D$4:$D$300,"&gt;="&amp;I$1),SUMIF(База!$B$3:$B$305,$A120,База!$I$3:$I$152))</f>
        <v>0</v>
      </c>
      <c r="J120" s="46">
        <f ca="1">IF(COUNTIFS(Распис!$B$4:$B$300,$A120,Распис!$C$4:$C$300,"&lt;="&amp;J$1,Распис!$D$4:$D$300,"&gt;="&amp;J$1)&gt;0,SUMIFS(Распис!$J$4:$J$300,Распис!$B$4:$B$300,$A120,Распис!$C$4:$C$300,"&lt;="&amp;J$1,Распис!$D$4:$D$300,"&gt;="&amp;J$1),SUMIF(База!$B$3:$B$305,$A120,База!$J$3:$J$152))</f>
        <v>0</v>
      </c>
      <c r="K120" s="46">
        <f ca="1">IF(COUNTIFS(Распис!$B$4:$B$300,$A120,Распис!$C$4:$C$300,"&lt;="&amp;K$1,Распис!$D$4:$D$300,"&gt;="&amp;K$1)&gt;0,SUMIFS(Распис!$K$4:$K$300,Распис!$B$4:$B$300,$A120,Распис!$C$4:$C$300,"&lt;="&amp;K$1,Распис!$D$4:$D$300,"&gt;="&amp;K$1),SUMIF(База!$B$3:$B$305,$A120,База!$K$3:$K$152))</f>
        <v>0</v>
      </c>
      <c r="L120" s="46" t="s">
        <v>23</v>
      </c>
      <c r="M120" s="46">
        <f ca="1">IF(COUNTIFS(Распис!$B$4:$B$300,$A120,Распис!$C$4:$C$300,"&lt;="&amp;M$1,Распис!$D$4:$D$300,"&gt;="&amp;M$1)&gt;0,SUMIFS(Распис!$F$4:$F$300,Распис!$B$4:$B$300,$A120,Распис!$C$4:$C$300,"&lt;="&amp;M$1,Распис!$D$4:$D$300,"&gt;="&amp;M$1),SUMIF(База!$B$3:$B$305,$A120,База!$F$3:$F$152))</f>
        <v>0</v>
      </c>
      <c r="N120" s="46">
        <f ca="1">IF(COUNTIFS(Распис!$B$4:$B$300,$A120,Распис!$C$4:$C$300,"&lt;="&amp;N$1,Распис!$D$4:$D$300,"&gt;="&amp;N$1)&gt;0,SUMIFS(Распис!$G$4:$G$300,Распис!$B$4:$B$300,$A120,Распис!$C$4:$C$300,"&lt;="&amp;N$1,Распис!$D$4:$D$300,"&gt;="&amp;N$1),SUMIF(База!$B$3:$B$305,$A120,База!$G$3:$G$152))</f>
        <v>0</v>
      </c>
      <c r="O120" s="46">
        <f ca="1">IF(COUNTIFS(Распис!$B$4:$B$300,$A120,Распис!$C$4:$C$300,"&lt;="&amp;O$1,Распис!$D$4:$D$300,"&gt;="&amp;O$1)&gt;0,SUMIFS(Распис!$H$4:$H$300,Распис!$B$4:$B$300,$A120,Распис!$C$4:$C$300,"&lt;="&amp;O$1,Распис!$D$4:$D$300,"&gt;="&amp;O$1),SUMIF(База!$B$3:$B$305,$A120,База!$H$3:$H$152))</f>
        <v>0</v>
      </c>
      <c r="P120" s="46">
        <f ca="1">IF(COUNTIFS(Распис!$B$4:$B$300,$A120,Распис!$C$4:$C$300,"&lt;="&amp;P$1,Распис!$D$4:$D$300,"&gt;="&amp;P$1)&gt;0,SUMIFS(Распис!$I$4:$I$300,Распис!$B$4:$B$300,$A120,Распис!$C$4:$C$300,"&lt;="&amp;P$1,Распис!$D$4:$D$300,"&gt;="&amp;P$1),SUMIF(База!$B$3:$B$305,$A120,База!$I$3:$I$152))</f>
        <v>0</v>
      </c>
      <c r="Q120" s="46">
        <f ca="1">IF(COUNTIFS(Распис!$B$4:$B$300,$A120,Распис!$C$4:$C$300,"&lt;="&amp;Q$1,Распис!$D$4:$D$300,"&gt;="&amp;Q$1)&gt;0,SUMIFS(Распис!$J$4:$J$300,Распис!$B$4:$B$300,$A120,Распис!$C$4:$C$300,"&lt;="&amp;Q$1,Распис!$D$4:$D$300,"&gt;="&amp;Q$1),SUMIF(База!$B$3:$B$305,$A120,База!$J$3:$J$152))</f>
        <v>0</v>
      </c>
      <c r="R120" s="46">
        <f ca="1">IF(COUNTIFS(Распис!$B$4:$B$300,$A120,Распис!$C$4:$C$300,"&lt;="&amp;R$1,Распис!$D$4:$D$300,"&gt;="&amp;R$1)&gt;0,SUMIFS(Распис!$K$4:$K$300,Распис!$B$4:$B$300,$A120,Распис!$C$4:$C$300,"&lt;="&amp;R$1,Распис!$D$4:$D$300,"&gt;="&amp;R$1),SUMIF(База!$B$3:$B$305,$A120,База!$K$3:$K$152))</f>
        <v>0</v>
      </c>
      <c r="S120" s="46" t="s">
        <v>23</v>
      </c>
      <c r="T120" s="46">
        <f ca="1">IF(COUNTIFS(Распис!$B$4:$B$300,$A120,Распис!$C$4:$C$300,"&lt;="&amp;T$1,Распис!$D$4:$D$300,"&gt;="&amp;T$1)&gt;0,SUMIFS(Распис!$F$4:$F$300,Распис!$B$4:$B$300,$A120,Распис!$C$4:$C$300,"&lt;="&amp;T$1,Распис!$D$4:$D$300,"&gt;="&amp;T$1),SUMIF(База!$B$3:$B$305,$A120,База!$F$3:$F$152))</f>
        <v>0</v>
      </c>
      <c r="U120" s="46">
        <f ca="1">IF(COUNTIFS(Распис!$B$4:$B$300,$A120,Распис!$C$4:$C$300,"&lt;="&amp;U$1,Распис!$D$4:$D$300,"&gt;="&amp;U$1)&gt;0,SUMIFS(Распис!$G$4:$G$300,Распис!$B$4:$B$300,$A120,Распис!$C$4:$C$300,"&lt;="&amp;U$1,Распис!$D$4:$D$300,"&gt;="&amp;U$1),SUMIF(База!$B$3:$B$305,$A120,База!$G$3:$G$152))</f>
        <v>0</v>
      </c>
      <c r="V120" s="46">
        <f ca="1">IF(COUNTIFS(Распис!$B$4:$B$300,$A120,Распис!$C$4:$C$300,"&lt;="&amp;V$1,Распис!$D$4:$D$300,"&gt;="&amp;V$1)&gt;0,SUMIFS(Распис!$H$4:$H$300,Распис!$B$4:$B$300,$A120,Распис!$C$4:$C$300,"&lt;="&amp;V$1,Распис!$D$4:$D$300,"&gt;="&amp;V$1),SUMIF(База!$B$3:$B$305,$A120,База!$H$3:$H$152))</f>
        <v>0</v>
      </c>
      <c r="W120" s="46">
        <f ca="1">IF(COUNTIFS(Распис!$B$4:$B$300,$A120,Распис!$C$4:$C$300,"&lt;="&amp;W$1,Распис!$D$4:$D$300,"&gt;="&amp;W$1)&gt;0,SUMIFS(Распис!$I$4:$I$300,Распис!$B$4:$B$300,$A120,Распис!$C$4:$C$300,"&lt;="&amp;W$1,Распис!$D$4:$D$300,"&gt;="&amp;W$1),SUMIF(База!$B$3:$B$305,$A120,База!$I$3:$I$152))</f>
        <v>0</v>
      </c>
      <c r="X120" s="46">
        <f ca="1">IF(COUNTIFS(Распис!$B$4:$B$300,$A120,Распис!$C$4:$C$300,"&lt;="&amp;X$1,Распис!$D$4:$D$300,"&gt;="&amp;X$1)&gt;0,SUMIFS(Распис!$J$4:$J$300,Распис!$B$4:$B$300,$A120,Распис!$C$4:$C$300,"&lt;="&amp;X$1,Распис!$D$4:$D$300,"&gt;="&amp;X$1),SUMIF(База!$B$3:$B$305,$A120,База!$J$3:$J$152))</f>
        <v>0</v>
      </c>
      <c r="Y120" s="46">
        <f ca="1">IF(COUNTIFS(Распис!$B$4:$B$300,$A120,Распис!$C$4:$C$300,"&lt;="&amp;Y$1,Распис!$D$4:$D$300,"&gt;="&amp;Y$1)&gt;0,SUMIFS(Распис!$K$4:$K$300,Распис!$B$4:$B$300,$A120,Распис!$C$4:$C$300,"&lt;="&amp;Y$1,Распис!$D$4:$D$300,"&gt;="&amp;Y$1),SUMIF(База!$B$3:$B$305,$A120,База!$K$3:$K$152))</f>
        <v>0</v>
      </c>
      <c r="Z120" s="46" t="s">
        <v>23</v>
      </c>
      <c r="AA120" s="46">
        <f ca="1">IF(COUNTIFS(Распис!$B$4:$B$300,$A120,Распис!$C$4:$C$300,"&lt;="&amp;AA$1,Распис!$D$4:$D$300,"&gt;="&amp;AA$1)&gt;0,SUMIFS(Распис!$F$4:$F$300,Распис!$B$4:$B$300,$A120,Распис!$C$4:$C$300,"&lt;="&amp;AA$1,Распис!$D$4:$D$300,"&gt;="&amp;AA$1),SUMIF(База!$B$3:$B$305,$A120,База!$F$3:$F$152))</f>
        <v>0</v>
      </c>
      <c r="AB120" s="46">
        <f ca="1">IF(COUNTIFS(Распис!$B$4:$B$300,$A120,Распис!$C$4:$C$300,"&lt;="&amp;AB$1,Распис!$D$4:$D$300,"&gt;="&amp;AB$1)&gt;0,SUMIFS(Распис!$G$4:$G$300,Распис!$B$4:$B$300,$A120,Распис!$C$4:$C$300,"&lt;="&amp;AB$1,Распис!$D$4:$D$300,"&gt;="&amp;AB$1),SUMIF(База!$B$3:$B$305,$A120,База!$G$3:$G$152))</f>
        <v>0</v>
      </c>
      <c r="AC120" s="46">
        <f ca="1">IF(COUNTIFS(Распис!$B$4:$B$300,$A120,Распис!$C$4:$C$300,"&lt;="&amp;AC$1,Распис!$D$4:$D$300,"&gt;="&amp;AC$1)&gt;0,SUMIFS(Распис!$H$4:$H$300,Распис!$B$4:$B$300,$A120,Распис!$C$4:$C$300,"&lt;="&amp;AC$1,Распис!$D$4:$D$300,"&gt;="&amp;AC$1),SUMIF(База!$B$3:$B$305,$A120,База!$H$3:$H$152))</f>
        <v>0</v>
      </c>
      <c r="AD120" s="47"/>
      <c r="AE120" s="47"/>
      <c r="AF120" s="47"/>
      <c r="AG120" s="47">
        <f t="shared" ca="1" si="10"/>
        <v>0</v>
      </c>
      <c r="AH120" s="46">
        <f ca="1">AG120-SUMIFS(Распред!$G$4:$G$300,Распред!$B$4:$B$300,"февраль",Распред!$F$4:$F$300,A120)</f>
        <v>0</v>
      </c>
      <c r="AI120" s="46">
        <f ca="1">AH120+(COUNTIF(B120:AF120,"КД")+SUMIFS(Распред!$AH$4:$AH$300,Распред!$F$4:$F$300,A120,Распред!$B$4:$B$300,"февраль"))*4</f>
        <v>0</v>
      </c>
      <c r="AJ120" s="46">
        <f t="shared" ca="1" si="11"/>
        <v>0</v>
      </c>
      <c r="AK120" s="46">
        <f t="shared" ca="1" si="12"/>
        <v>0</v>
      </c>
      <c r="AL120" s="46">
        <f>SUMIFS(Распред!$K$4:$K$300,Распред!$B$4:$B$300,"февраль",Распред!$J$4:$J$300,A120)+SUMIFS(Распред!$M$4:$M$300,Распред!$B$4:$B$300,"февраль",Распред!$L$4:$L$300,A120)+SUMIFS(Распред!$O$4:$O$300,Распред!$B$4:$B$300,"февраль",Распред!$N$4:$N$300,A120)+SUMIFS(Распред!$Q$4:$Q$300,Распред!$B$4:$B$300,"февраль",Распред!$P$4:$P$300,A120)+SUMIFS(Распред!$S$4:$S$300,Распред!$B$4:$B$300,"февраль",Распред!$R$4:$R$300,A120)+SUMIFS(Распред!$U$4:$U$300,Распред!$B$4:$B$300,"февраль",Распред!$T$4:$T$300,A120)+SUMIFS(Распред!$W$4:$W$300,Распред!$B$4:$B$300,"февраль",Распред!$V$4:$V$300,A120)+SUMIFS(Распред!$Y$4:$Y$300,Распред!$B$4:$B$300,"февраль",Распред!$X$4:$X$300,A120)+SUMIFS(Распред!$AA$4:$AA$300,Распред!$B$4:$B$300,"февраль",Распред!$Z$4:$Z$300,A120)+SUMIFS(Распред!$AC$4:$AC$300,Распред!$B$4:$B$300,"февраль",Распред!$AB$4:$AB$300,A120)</f>
        <v>0</v>
      </c>
      <c r="AM120" s="46">
        <f t="shared" ca="1" si="13"/>
        <v>0</v>
      </c>
      <c r="AN120" s="46">
        <f t="shared" ca="1" si="14"/>
        <v>0</v>
      </c>
      <c r="AO120" s="46">
        <f t="shared" ca="1" si="15"/>
        <v>0</v>
      </c>
      <c r="AP120" s="46">
        <f>январь!AP120</f>
        <v>0</v>
      </c>
      <c r="AQ120" s="46">
        <f t="shared" ca="1" si="16"/>
        <v>0</v>
      </c>
      <c r="AR120" s="47"/>
      <c r="AS120" s="47">
        <f t="shared" ca="1" si="17"/>
        <v>0</v>
      </c>
      <c r="AT120" s="47"/>
      <c r="AU120" s="47"/>
      <c r="AV120" s="47"/>
      <c r="AW120" s="47"/>
      <c r="AX120" s="47"/>
      <c r="AY120" s="47"/>
      <c r="AZ120" s="184"/>
      <c r="BA120" s="184"/>
    </row>
    <row r="121" spans="1:53" x14ac:dyDescent="0.25">
      <c r="A121" s="47">
        <f>База!B121</f>
        <v>0</v>
      </c>
      <c r="B121" s="46">
        <f ca="1">IF(COUNTIFS(Распис!$B$4:$B$300,$A121,Распис!$C$4:$C$300,"&lt;="&amp;B$1,Распис!$D$4:$D$300,"&gt;="&amp;B$1)&gt;0,SUMIFS(Распис!$I$4:$I$300,Распис!$B$4:$B$300,$A121,Распис!$C$4:$C$300,"&lt;="&amp;B$1,Распис!$D$4:$D$300,"&gt;="&amp;B$1),SUMIF(База!$B$3:$B$305,$A121,База!$I$3:$I$152))</f>
        <v>0</v>
      </c>
      <c r="C121" s="46">
        <f ca="1">IF(COUNTIFS(Распис!$B$4:$B$300,$A121,Распис!$C$4:$C$300,"&lt;="&amp;C$1,Распис!$D$4:$D$300,"&gt;="&amp;C$1)&gt;0,SUMIFS(Распис!$J$4:$J$300,Распис!$B$4:$B$300,$A121,Распис!$C$4:$C$300,"&lt;="&amp;C$1,Распис!$D$4:$D$300,"&gt;="&amp;C$1),SUMIF(База!$B$3:$B$305,$A121,База!$J$3:$J$152))</f>
        <v>0</v>
      </c>
      <c r="D121" s="46">
        <f ca="1">IF(COUNTIFS(Распис!$B$4:$B$300,$A121,Распис!$C$4:$C$300,"&lt;="&amp;D$1,Распис!$D$4:$D$300,"&gt;="&amp;D$1)&gt;0,SUMIFS(Распис!$K$4:$K$300,Распис!$B$4:$B$300,$A121,Распис!$C$4:$C$300,"&lt;="&amp;D$1,Распис!$D$4:$D$300,"&gt;="&amp;D$1),SUMIF(База!$B$3:$B$305,$A121,База!$K$3:$K$152))</f>
        <v>0</v>
      </c>
      <c r="E121" s="46" t="s">
        <v>23</v>
      </c>
      <c r="F121" s="46">
        <f ca="1">IF(COUNTIFS(Распис!$B$4:$B$300,$A121,Распис!$C$4:$C$300,"&lt;="&amp;F$1,Распис!$D$4:$D$300,"&gt;="&amp;F$1)&gt;0,SUMIFS(Распис!$F$4:$F$300,Распис!$B$4:$B$300,$A121,Распис!$C$4:$C$300,"&lt;="&amp;F$1,Распис!$D$4:$D$300,"&gt;="&amp;F$1),SUMIF(База!$B$3:$B$305,$A121,База!$F$3:$F$152))</f>
        <v>0</v>
      </c>
      <c r="G121" s="46">
        <f ca="1">IF(COUNTIFS(Распис!$B$4:$B$300,$A121,Распис!$C$4:$C$300,"&lt;="&amp;G$1,Распис!$D$4:$D$300,"&gt;="&amp;G$1)&gt;0,SUMIFS(Распис!$G$4:$G$300,Распис!$B$4:$B$300,$A121,Распис!$C$4:$C$300,"&lt;="&amp;G$1,Распис!$D$4:$D$300,"&gt;="&amp;G$1),SUMIF(База!$B$3:$B$305,$A121,База!$G$3:$G$152))</f>
        <v>0</v>
      </c>
      <c r="H121" s="46">
        <f ca="1">IF(COUNTIFS(Распис!$B$4:$B$300,$A121,Распис!$C$4:$C$300,"&lt;="&amp;H$1,Распис!$D$4:$D$300,"&gt;="&amp;H$1)&gt;0,SUMIFS(Распис!$H$4:$H$300,Распис!$B$4:$B$300,$A121,Распис!$C$4:$C$300,"&lt;="&amp;H$1,Распис!$D$4:$D$300,"&gt;="&amp;H$1),SUMIF(База!$B$3:$B$305,$A121,База!$H$3:$H$152))</f>
        <v>0</v>
      </c>
      <c r="I121" s="46">
        <f ca="1">IF(COUNTIFS(Распис!$B$4:$B$300,$A121,Распис!$C$4:$C$300,"&lt;="&amp;I$1,Распис!$D$4:$D$300,"&gt;="&amp;I$1)&gt;0,SUMIFS(Распис!$I$4:$I$300,Распис!$B$4:$B$300,$A121,Распис!$C$4:$C$300,"&lt;="&amp;I$1,Распис!$D$4:$D$300,"&gt;="&amp;I$1),SUMIF(База!$B$3:$B$305,$A121,База!$I$3:$I$152))</f>
        <v>0</v>
      </c>
      <c r="J121" s="46">
        <f ca="1">IF(COUNTIFS(Распис!$B$4:$B$300,$A121,Распис!$C$4:$C$300,"&lt;="&amp;J$1,Распис!$D$4:$D$300,"&gt;="&amp;J$1)&gt;0,SUMIFS(Распис!$J$4:$J$300,Распис!$B$4:$B$300,$A121,Распис!$C$4:$C$300,"&lt;="&amp;J$1,Распис!$D$4:$D$300,"&gt;="&amp;J$1),SUMIF(База!$B$3:$B$305,$A121,База!$J$3:$J$152))</f>
        <v>0</v>
      </c>
      <c r="K121" s="46">
        <f ca="1">IF(COUNTIFS(Распис!$B$4:$B$300,$A121,Распис!$C$4:$C$300,"&lt;="&amp;K$1,Распис!$D$4:$D$300,"&gt;="&amp;K$1)&gt;0,SUMIFS(Распис!$K$4:$K$300,Распис!$B$4:$B$300,$A121,Распис!$C$4:$C$300,"&lt;="&amp;K$1,Распис!$D$4:$D$300,"&gt;="&amp;K$1),SUMIF(База!$B$3:$B$305,$A121,База!$K$3:$K$152))</f>
        <v>0</v>
      </c>
      <c r="L121" s="46" t="s">
        <v>23</v>
      </c>
      <c r="M121" s="46">
        <f ca="1">IF(COUNTIFS(Распис!$B$4:$B$300,$A121,Распис!$C$4:$C$300,"&lt;="&amp;M$1,Распис!$D$4:$D$300,"&gt;="&amp;M$1)&gt;0,SUMIFS(Распис!$F$4:$F$300,Распис!$B$4:$B$300,$A121,Распис!$C$4:$C$300,"&lt;="&amp;M$1,Распис!$D$4:$D$300,"&gt;="&amp;M$1),SUMIF(База!$B$3:$B$305,$A121,База!$F$3:$F$152))</f>
        <v>0</v>
      </c>
      <c r="N121" s="46">
        <f ca="1">IF(COUNTIFS(Распис!$B$4:$B$300,$A121,Распис!$C$4:$C$300,"&lt;="&amp;N$1,Распис!$D$4:$D$300,"&gt;="&amp;N$1)&gt;0,SUMIFS(Распис!$G$4:$G$300,Распис!$B$4:$B$300,$A121,Распис!$C$4:$C$300,"&lt;="&amp;N$1,Распис!$D$4:$D$300,"&gt;="&amp;N$1),SUMIF(База!$B$3:$B$305,$A121,База!$G$3:$G$152))</f>
        <v>0</v>
      </c>
      <c r="O121" s="46">
        <f ca="1">IF(COUNTIFS(Распис!$B$4:$B$300,$A121,Распис!$C$4:$C$300,"&lt;="&amp;O$1,Распис!$D$4:$D$300,"&gt;="&amp;O$1)&gt;0,SUMIFS(Распис!$H$4:$H$300,Распис!$B$4:$B$300,$A121,Распис!$C$4:$C$300,"&lt;="&amp;O$1,Распис!$D$4:$D$300,"&gt;="&amp;O$1),SUMIF(База!$B$3:$B$305,$A121,База!$H$3:$H$152))</f>
        <v>0</v>
      </c>
      <c r="P121" s="46">
        <f ca="1">IF(COUNTIFS(Распис!$B$4:$B$300,$A121,Распис!$C$4:$C$300,"&lt;="&amp;P$1,Распис!$D$4:$D$300,"&gt;="&amp;P$1)&gt;0,SUMIFS(Распис!$I$4:$I$300,Распис!$B$4:$B$300,$A121,Распис!$C$4:$C$300,"&lt;="&amp;P$1,Распис!$D$4:$D$300,"&gt;="&amp;P$1),SUMIF(База!$B$3:$B$305,$A121,База!$I$3:$I$152))</f>
        <v>0</v>
      </c>
      <c r="Q121" s="46">
        <f ca="1">IF(COUNTIFS(Распис!$B$4:$B$300,$A121,Распис!$C$4:$C$300,"&lt;="&amp;Q$1,Распис!$D$4:$D$300,"&gt;="&amp;Q$1)&gt;0,SUMIFS(Распис!$J$4:$J$300,Распис!$B$4:$B$300,$A121,Распис!$C$4:$C$300,"&lt;="&amp;Q$1,Распис!$D$4:$D$300,"&gt;="&amp;Q$1),SUMIF(База!$B$3:$B$305,$A121,База!$J$3:$J$152))</f>
        <v>0</v>
      </c>
      <c r="R121" s="46">
        <f ca="1">IF(COUNTIFS(Распис!$B$4:$B$300,$A121,Распис!$C$4:$C$300,"&lt;="&amp;R$1,Распис!$D$4:$D$300,"&gt;="&amp;R$1)&gt;0,SUMIFS(Распис!$K$4:$K$300,Распис!$B$4:$B$300,$A121,Распис!$C$4:$C$300,"&lt;="&amp;R$1,Распис!$D$4:$D$300,"&gt;="&amp;R$1),SUMIF(База!$B$3:$B$305,$A121,База!$K$3:$K$152))</f>
        <v>0</v>
      </c>
      <c r="S121" s="46" t="s">
        <v>23</v>
      </c>
      <c r="T121" s="46">
        <f ca="1">IF(COUNTIFS(Распис!$B$4:$B$300,$A121,Распис!$C$4:$C$300,"&lt;="&amp;T$1,Распис!$D$4:$D$300,"&gt;="&amp;T$1)&gt;0,SUMIFS(Распис!$F$4:$F$300,Распис!$B$4:$B$300,$A121,Распис!$C$4:$C$300,"&lt;="&amp;T$1,Распис!$D$4:$D$300,"&gt;="&amp;T$1),SUMIF(База!$B$3:$B$305,$A121,База!$F$3:$F$152))</f>
        <v>0</v>
      </c>
      <c r="U121" s="46">
        <f ca="1">IF(COUNTIFS(Распис!$B$4:$B$300,$A121,Распис!$C$4:$C$300,"&lt;="&amp;U$1,Распис!$D$4:$D$300,"&gt;="&amp;U$1)&gt;0,SUMIFS(Распис!$G$4:$G$300,Распис!$B$4:$B$300,$A121,Распис!$C$4:$C$300,"&lt;="&amp;U$1,Распис!$D$4:$D$300,"&gt;="&amp;U$1),SUMIF(База!$B$3:$B$305,$A121,База!$G$3:$G$152))</f>
        <v>0</v>
      </c>
      <c r="V121" s="46">
        <f ca="1">IF(COUNTIFS(Распис!$B$4:$B$300,$A121,Распис!$C$4:$C$300,"&lt;="&amp;V$1,Распис!$D$4:$D$300,"&gt;="&amp;V$1)&gt;0,SUMIFS(Распис!$H$4:$H$300,Распис!$B$4:$B$300,$A121,Распис!$C$4:$C$300,"&lt;="&amp;V$1,Распис!$D$4:$D$300,"&gt;="&amp;V$1),SUMIF(База!$B$3:$B$305,$A121,База!$H$3:$H$152))</f>
        <v>0</v>
      </c>
      <c r="W121" s="46">
        <f ca="1">IF(COUNTIFS(Распис!$B$4:$B$300,$A121,Распис!$C$4:$C$300,"&lt;="&amp;W$1,Распис!$D$4:$D$300,"&gt;="&amp;W$1)&gt;0,SUMIFS(Распис!$I$4:$I$300,Распис!$B$4:$B$300,$A121,Распис!$C$4:$C$300,"&lt;="&amp;W$1,Распис!$D$4:$D$300,"&gt;="&amp;W$1),SUMIF(База!$B$3:$B$305,$A121,База!$I$3:$I$152))</f>
        <v>0</v>
      </c>
      <c r="X121" s="46">
        <f ca="1">IF(COUNTIFS(Распис!$B$4:$B$300,$A121,Распис!$C$4:$C$300,"&lt;="&amp;X$1,Распис!$D$4:$D$300,"&gt;="&amp;X$1)&gt;0,SUMIFS(Распис!$J$4:$J$300,Распис!$B$4:$B$300,$A121,Распис!$C$4:$C$300,"&lt;="&amp;X$1,Распис!$D$4:$D$300,"&gt;="&amp;X$1),SUMIF(База!$B$3:$B$305,$A121,База!$J$3:$J$152))</f>
        <v>0</v>
      </c>
      <c r="Y121" s="46">
        <f ca="1">IF(COUNTIFS(Распис!$B$4:$B$300,$A121,Распис!$C$4:$C$300,"&lt;="&amp;Y$1,Распис!$D$4:$D$300,"&gt;="&amp;Y$1)&gt;0,SUMIFS(Распис!$K$4:$K$300,Распис!$B$4:$B$300,$A121,Распис!$C$4:$C$300,"&lt;="&amp;Y$1,Распис!$D$4:$D$300,"&gt;="&amp;Y$1),SUMIF(База!$B$3:$B$305,$A121,База!$K$3:$K$152))</f>
        <v>0</v>
      </c>
      <c r="Z121" s="46" t="s">
        <v>23</v>
      </c>
      <c r="AA121" s="46">
        <f ca="1">IF(COUNTIFS(Распис!$B$4:$B$300,$A121,Распис!$C$4:$C$300,"&lt;="&amp;AA$1,Распис!$D$4:$D$300,"&gt;="&amp;AA$1)&gt;0,SUMIFS(Распис!$F$4:$F$300,Распис!$B$4:$B$300,$A121,Распис!$C$4:$C$300,"&lt;="&amp;AA$1,Распис!$D$4:$D$300,"&gt;="&amp;AA$1),SUMIF(База!$B$3:$B$305,$A121,База!$F$3:$F$152))</f>
        <v>0</v>
      </c>
      <c r="AB121" s="46">
        <f ca="1">IF(COUNTIFS(Распис!$B$4:$B$300,$A121,Распис!$C$4:$C$300,"&lt;="&amp;AB$1,Распис!$D$4:$D$300,"&gt;="&amp;AB$1)&gt;0,SUMIFS(Распис!$G$4:$G$300,Распис!$B$4:$B$300,$A121,Распис!$C$4:$C$300,"&lt;="&amp;AB$1,Распис!$D$4:$D$300,"&gt;="&amp;AB$1),SUMIF(База!$B$3:$B$305,$A121,База!$G$3:$G$152))</f>
        <v>0</v>
      </c>
      <c r="AC121" s="46">
        <f ca="1">IF(COUNTIFS(Распис!$B$4:$B$300,$A121,Распис!$C$4:$C$300,"&lt;="&amp;AC$1,Распис!$D$4:$D$300,"&gt;="&amp;AC$1)&gt;0,SUMIFS(Распис!$H$4:$H$300,Распис!$B$4:$B$300,$A121,Распис!$C$4:$C$300,"&lt;="&amp;AC$1,Распис!$D$4:$D$300,"&gt;="&amp;AC$1),SUMIF(База!$B$3:$B$305,$A121,База!$H$3:$H$152))</f>
        <v>0</v>
      </c>
      <c r="AD121" s="47"/>
      <c r="AE121" s="47"/>
      <c r="AF121" s="47"/>
      <c r="AG121" s="47">
        <f t="shared" ca="1" si="10"/>
        <v>0</v>
      </c>
      <c r="AH121" s="46">
        <f ca="1">AG121-SUMIFS(Распред!$G$4:$G$300,Распред!$B$4:$B$300,"февраль",Распред!$F$4:$F$300,A121)</f>
        <v>0</v>
      </c>
      <c r="AI121" s="46">
        <f ca="1">AH121+(COUNTIF(B121:AF121,"КД")+SUMIFS(Распред!$AH$4:$AH$300,Распред!$F$4:$F$300,A121,Распред!$B$4:$B$300,"февраль"))*4</f>
        <v>0</v>
      </c>
      <c r="AJ121" s="46">
        <f t="shared" ca="1" si="11"/>
        <v>0</v>
      </c>
      <c r="AK121" s="46">
        <f t="shared" ca="1" si="12"/>
        <v>0</v>
      </c>
      <c r="AL121" s="46">
        <f>SUMIFS(Распред!$K$4:$K$300,Распред!$B$4:$B$300,"февраль",Распред!$J$4:$J$300,A121)+SUMIFS(Распред!$M$4:$M$300,Распред!$B$4:$B$300,"февраль",Распред!$L$4:$L$300,A121)+SUMIFS(Распред!$O$4:$O$300,Распред!$B$4:$B$300,"февраль",Распред!$N$4:$N$300,A121)+SUMIFS(Распред!$Q$4:$Q$300,Распред!$B$4:$B$300,"февраль",Распред!$P$4:$P$300,A121)+SUMIFS(Распред!$S$4:$S$300,Распред!$B$4:$B$300,"февраль",Распред!$R$4:$R$300,A121)+SUMIFS(Распред!$U$4:$U$300,Распред!$B$4:$B$300,"февраль",Распред!$T$4:$T$300,A121)+SUMIFS(Распред!$W$4:$W$300,Распред!$B$4:$B$300,"февраль",Распред!$V$4:$V$300,A121)+SUMIFS(Распред!$Y$4:$Y$300,Распред!$B$4:$B$300,"февраль",Распред!$X$4:$X$300,A121)+SUMIFS(Распред!$AA$4:$AA$300,Распред!$B$4:$B$300,"февраль",Распред!$Z$4:$Z$300,A121)+SUMIFS(Распред!$AC$4:$AC$300,Распред!$B$4:$B$300,"февраль",Распред!$AB$4:$AB$300,A121)</f>
        <v>0</v>
      </c>
      <c r="AM121" s="46">
        <f t="shared" ca="1" si="13"/>
        <v>0</v>
      </c>
      <c r="AN121" s="46">
        <f t="shared" ca="1" si="14"/>
        <v>0</v>
      </c>
      <c r="AO121" s="46">
        <f t="shared" ca="1" si="15"/>
        <v>0</v>
      </c>
      <c r="AP121" s="46">
        <f>январь!AP121</f>
        <v>0</v>
      </c>
      <c r="AQ121" s="46">
        <f t="shared" ca="1" si="16"/>
        <v>0</v>
      </c>
      <c r="AR121" s="47"/>
      <c r="AS121" s="47">
        <f t="shared" ca="1" si="17"/>
        <v>0</v>
      </c>
      <c r="AT121" s="47"/>
      <c r="AU121" s="47"/>
      <c r="AV121" s="47"/>
      <c r="AW121" s="47"/>
      <c r="AX121" s="47"/>
      <c r="AY121" s="47"/>
      <c r="AZ121" s="184"/>
      <c r="BA121" s="184"/>
    </row>
    <row r="122" spans="1:53" x14ac:dyDescent="0.25">
      <c r="A122" s="47">
        <f>База!B122</f>
        <v>0</v>
      </c>
      <c r="B122" s="46">
        <f ca="1">IF(COUNTIFS(Распис!$B$4:$B$300,$A122,Распис!$C$4:$C$300,"&lt;="&amp;B$1,Распис!$D$4:$D$300,"&gt;="&amp;B$1)&gt;0,SUMIFS(Распис!$I$4:$I$300,Распис!$B$4:$B$300,$A122,Распис!$C$4:$C$300,"&lt;="&amp;B$1,Распис!$D$4:$D$300,"&gt;="&amp;B$1),SUMIF(База!$B$3:$B$305,$A122,База!$I$3:$I$152))</f>
        <v>0</v>
      </c>
      <c r="C122" s="46">
        <f ca="1">IF(COUNTIFS(Распис!$B$4:$B$300,$A122,Распис!$C$4:$C$300,"&lt;="&amp;C$1,Распис!$D$4:$D$300,"&gt;="&amp;C$1)&gt;0,SUMIFS(Распис!$J$4:$J$300,Распис!$B$4:$B$300,$A122,Распис!$C$4:$C$300,"&lt;="&amp;C$1,Распис!$D$4:$D$300,"&gt;="&amp;C$1),SUMIF(База!$B$3:$B$305,$A122,База!$J$3:$J$152))</f>
        <v>0</v>
      </c>
      <c r="D122" s="46">
        <f ca="1">IF(COUNTIFS(Распис!$B$4:$B$300,$A122,Распис!$C$4:$C$300,"&lt;="&amp;D$1,Распис!$D$4:$D$300,"&gt;="&amp;D$1)&gt;0,SUMIFS(Распис!$K$4:$K$300,Распис!$B$4:$B$300,$A122,Распис!$C$4:$C$300,"&lt;="&amp;D$1,Распис!$D$4:$D$300,"&gt;="&amp;D$1),SUMIF(База!$B$3:$B$305,$A122,База!$K$3:$K$152))</f>
        <v>0</v>
      </c>
      <c r="E122" s="46" t="s">
        <v>23</v>
      </c>
      <c r="F122" s="46">
        <f ca="1">IF(COUNTIFS(Распис!$B$4:$B$300,$A122,Распис!$C$4:$C$300,"&lt;="&amp;F$1,Распис!$D$4:$D$300,"&gt;="&amp;F$1)&gt;0,SUMIFS(Распис!$F$4:$F$300,Распис!$B$4:$B$300,$A122,Распис!$C$4:$C$300,"&lt;="&amp;F$1,Распис!$D$4:$D$300,"&gt;="&amp;F$1),SUMIF(База!$B$3:$B$305,$A122,База!$F$3:$F$152))</f>
        <v>0</v>
      </c>
      <c r="G122" s="46">
        <f ca="1">IF(COUNTIFS(Распис!$B$4:$B$300,$A122,Распис!$C$4:$C$300,"&lt;="&amp;G$1,Распис!$D$4:$D$300,"&gt;="&amp;G$1)&gt;0,SUMIFS(Распис!$G$4:$G$300,Распис!$B$4:$B$300,$A122,Распис!$C$4:$C$300,"&lt;="&amp;G$1,Распис!$D$4:$D$300,"&gt;="&amp;G$1),SUMIF(База!$B$3:$B$305,$A122,База!$G$3:$G$152))</f>
        <v>0</v>
      </c>
      <c r="H122" s="46">
        <f ca="1">IF(COUNTIFS(Распис!$B$4:$B$300,$A122,Распис!$C$4:$C$300,"&lt;="&amp;H$1,Распис!$D$4:$D$300,"&gt;="&amp;H$1)&gt;0,SUMIFS(Распис!$H$4:$H$300,Распис!$B$4:$B$300,$A122,Распис!$C$4:$C$300,"&lt;="&amp;H$1,Распис!$D$4:$D$300,"&gt;="&amp;H$1),SUMIF(База!$B$3:$B$305,$A122,База!$H$3:$H$152))</f>
        <v>0</v>
      </c>
      <c r="I122" s="46">
        <f ca="1">IF(COUNTIFS(Распис!$B$4:$B$300,$A122,Распис!$C$4:$C$300,"&lt;="&amp;I$1,Распис!$D$4:$D$300,"&gt;="&amp;I$1)&gt;0,SUMIFS(Распис!$I$4:$I$300,Распис!$B$4:$B$300,$A122,Распис!$C$4:$C$300,"&lt;="&amp;I$1,Распис!$D$4:$D$300,"&gt;="&amp;I$1),SUMIF(База!$B$3:$B$305,$A122,База!$I$3:$I$152))</f>
        <v>0</v>
      </c>
      <c r="J122" s="46">
        <f ca="1">IF(COUNTIFS(Распис!$B$4:$B$300,$A122,Распис!$C$4:$C$300,"&lt;="&amp;J$1,Распис!$D$4:$D$300,"&gt;="&amp;J$1)&gt;0,SUMIFS(Распис!$J$4:$J$300,Распис!$B$4:$B$300,$A122,Распис!$C$4:$C$300,"&lt;="&amp;J$1,Распис!$D$4:$D$300,"&gt;="&amp;J$1),SUMIF(База!$B$3:$B$305,$A122,База!$J$3:$J$152))</f>
        <v>0</v>
      </c>
      <c r="K122" s="46">
        <f ca="1">IF(COUNTIFS(Распис!$B$4:$B$300,$A122,Распис!$C$4:$C$300,"&lt;="&amp;K$1,Распис!$D$4:$D$300,"&gt;="&amp;K$1)&gt;0,SUMIFS(Распис!$K$4:$K$300,Распис!$B$4:$B$300,$A122,Распис!$C$4:$C$300,"&lt;="&amp;K$1,Распис!$D$4:$D$300,"&gt;="&amp;K$1),SUMIF(База!$B$3:$B$305,$A122,База!$K$3:$K$152))</f>
        <v>0</v>
      </c>
      <c r="L122" s="46" t="s">
        <v>23</v>
      </c>
      <c r="M122" s="46">
        <f ca="1">IF(COUNTIFS(Распис!$B$4:$B$300,$A122,Распис!$C$4:$C$300,"&lt;="&amp;M$1,Распис!$D$4:$D$300,"&gt;="&amp;M$1)&gt;0,SUMIFS(Распис!$F$4:$F$300,Распис!$B$4:$B$300,$A122,Распис!$C$4:$C$300,"&lt;="&amp;M$1,Распис!$D$4:$D$300,"&gt;="&amp;M$1),SUMIF(База!$B$3:$B$305,$A122,База!$F$3:$F$152))</f>
        <v>0</v>
      </c>
      <c r="N122" s="46">
        <f ca="1">IF(COUNTIFS(Распис!$B$4:$B$300,$A122,Распис!$C$4:$C$300,"&lt;="&amp;N$1,Распис!$D$4:$D$300,"&gt;="&amp;N$1)&gt;0,SUMIFS(Распис!$G$4:$G$300,Распис!$B$4:$B$300,$A122,Распис!$C$4:$C$300,"&lt;="&amp;N$1,Распис!$D$4:$D$300,"&gt;="&amp;N$1),SUMIF(База!$B$3:$B$305,$A122,База!$G$3:$G$152))</f>
        <v>0</v>
      </c>
      <c r="O122" s="46">
        <f ca="1">IF(COUNTIFS(Распис!$B$4:$B$300,$A122,Распис!$C$4:$C$300,"&lt;="&amp;O$1,Распис!$D$4:$D$300,"&gt;="&amp;O$1)&gt;0,SUMIFS(Распис!$H$4:$H$300,Распис!$B$4:$B$300,$A122,Распис!$C$4:$C$300,"&lt;="&amp;O$1,Распис!$D$4:$D$300,"&gt;="&amp;O$1),SUMIF(База!$B$3:$B$305,$A122,База!$H$3:$H$152))</f>
        <v>0</v>
      </c>
      <c r="P122" s="46">
        <f ca="1">IF(COUNTIFS(Распис!$B$4:$B$300,$A122,Распис!$C$4:$C$300,"&lt;="&amp;P$1,Распис!$D$4:$D$300,"&gt;="&amp;P$1)&gt;0,SUMIFS(Распис!$I$4:$I$300,Распис!$B$4:$B$300,$A122,Распис!$C$4:$C$300,"&lt;="&amp;P$1,Распис!$D$4:$D$300,"&gt;="&amp;P$1),SUMIF(База!$B$3:$B$305,$A122,База!$I$3:$I$152))</f>
        <v>0</v>
      </c>
      <c r="Q122" s="46">
        <f ca="1">IF(COUNTIFS(Распис!$B$4:$B$300,$A122,Распис!$C$4:$C$300,"&lt;="&amp;Q$1,Распис!$D$4:$D$300,"&gt;="&amp;Q$1)&gt;0,SUMIFS(Распис!$J$4:$J$300,Распис!$B$4:$B$300,$A122,Распис!$C$4:$C$300,"&lt;="&amp;Q$1,Распис!$D$4:$D$300,"&gt;="&amp;Q$1),SUMIF(База!$B$3:$B$305,$A122,База!$J$3:$J$152))</f>
        <v>0</v>
      </c>
      <c r="R122" s="46">
        <f ca="1">IF(COUNTIFS(Распис!$B$4:$B$300,$A122,Распис!$C$4:$C$300,"&lt;="&amp;R$1,Распис!$D$4:$D$300,"&gt;="&amp;R$1)&gt;0,SUMIFS(Распис!$K$4:$K$300,Распис!$B$4:$B$300,$A122,Распис!$C$4:$C$300,"&lt;="&amp;R$1,Распис!$D$4:$D$300,"&gt;="&amp;R$1),SUMIF(База!$B$3:$B$305,$A122,База!$K$3:$K$152))</f>
        <v>0</v>
      </c>
      <c r="S122" s="46" t="s">
        <v>23</v>
      </c>
      <c r="T122" s="46">
        <f ca="1">IF(COUNTIFS(Распис!$B$4:$B$300,$A122,Распис!$C$4:$C$300,"&lt;="&amp;T$1,Распис!$D$4:$D$300,"&gt;="&amp;T$1)&gt;0,SUMIFS(Распис!$F$4:$F$300,Распис!$B$4:$B$300,$A122,Распис!$C$4:$C$300,"&lt;="&amp;T$1,Распис!$D$4:$D$300,"&gt;="&amp;T$1),SUMIF(База!$B$3:$B$305,$A122,База!$F$3:$F$152))</f>
        <v>0</v>
      </c>
      <c r="U122" s="46">
        <f ca="1">IF(COUNTIFS(Распис!$B$4:$B$300,$A122,Распис!$C$4:$C$300,"&lt;="&amp;U$1,Распис!$D$4:$D$300,"&gt;="&amp;U$1)&gt;0,SUMIFS(Распис!$G$4:$G$300,Распис!$B$4:$B$300,$A122,Распис!$C$4:$C$300,"&lt;="&amp;U$1,Распис!$D$4:$D$300,"&gt;="&amp;U$1),SUMIF(База!$B$3:$B$305,$A122,База!$G$3:$G$152))</f>
        <v>0</v>
      </c>
      <c r="V122" s="46">
        <f ca="1">IF(COUNTIFS(Распис!$B$4:$B$300,$A122,Распис!$C$4:$C$300,"&lt;="&amp;V$1,Распис!$D$4:$D$300,"&gt;="&amp;V$1)&gt;0,SUMIFS(Распис!$H$4:$H$300,Распис!$B$4:$B$300,$A122,Распис!$C$4:$C$300,"&lt;="&amp;V$1,Распис!$D$4:$D$300,"&gt;="&amp;V$1),SUMIF(База!$B$3:$B$305,$A122,База!$H$3:$H$152))</f>
        <v>0</v>
      </c>
      <c r="W122" s="46">
        <f ca="1">IF(COUNTIFS(Распис!$B$4:$B$300,$A122,Распис!$C$4:$C$300,"&lt;="&amp;W$1,Распис!$D$4:$D$300,"&gt;="&amp;W$1)&gt;0,SUMIFS(Распис!$I$4:$I$300,Распис!$B$4:$B$300,$A122,Распис!$C$4:$C$300,"&lt;="&amp;W$1,Распис!$D$4:$D$300,"&gt;="&amp;W$1),SUMIF(База!$B$3:$B$305,$A122,База!$I$3:$I$152))</f>
        <v>0</v>
      </c>
      <c r="X122" s="46">
        <f ca="1">IF(COUNTIFS(Распис!$B$4:$B$300,$A122,Распис!$C$4:$C$300,"&lt;="&amp;X$1,Распис!$D$4:$D$300,"&gt;="&amp;X$1)&gt;0,SUMIFS(Распис!$J$4:$J$300,Распис!$B$4:$B$300,$A122,Распис!$C$4:$C$300,"&lt;="&amp;X$1,Распис!$D$4:$D$300,"&gt;="&amp;X$1),SUMIF(База!$B$3:$B$305,$A122,База!$J$3:$J$152))</f>
        <v>0</v>
      </c>
      <c r="Y122" s="46">
        <f ca="1">IF(COUNTIFS(Распис!$B$4:$B$300,$A122,Распис!$C$4:$C$300,"&lt;="&amp;Y$1,Распис!$D$4:$D$300,"&gt;="&amp;Y$1)&gt;0,SUMIFS(Распис!$K$4:$K$300,Распис!$B$4:$B$300,$A122,Распис!$C$4:$C$300,"&lt;="&amp;Y$1,Распис!$D$4:$D$300,"&gt;="&amp;Y$1),SUMIF(База!$B$3:$B$305,$A122,База!$K$3:$K$152))</f>
        <v>0</v>
      </c>
      <c r="Z122" s="46" t="s">
        <v>23</v>
      </c>
      <c r="AA122" s="46">
        <f ca="1">IF(COUNTIFS(Распис!$B$4:$B$300,$A122,Распис!$C$4:$C$300,"&lt;="&amp;AA$1,Распис!$D$4:$D$300,"&gt;="&amp;AA$1)&gt;0,SUMIFS(Распис!$F$4:$F$300,Распис!$B$4:$B$300,$A122,Распис!$C$4:$C$300,"&lt;="&amp;AA$1,Распис!$D$4:$D$300,"&gt;="&amp;AA$1),SUMIF(База!$B$3:$B$305,$A122,База!$F$3:$F$152))</f>
        <v>0</v>
      </c>
      <c r="AB122" s="46">
        <f ca="1">IF(COUNTIFS(Распис!$B$4:$B$300,$A122,Распис!$C$4:$C$300,"&lt;="&amp;AB$1,Распис!$D$4:$D$300,"&gt;="&amp;AB$1)&gt;0,SUMIFS(Распис!$G$4:$G$300,Распис!$B$4:$B$300,$A122,Распис!$C$4:$C$300,"&lt;="&amp;AB$1,Распис!$D$4:$D$300,"&gt;="&amp;AB$1),SUMIF(База!$B$3:$B$305,$A122,База!$G$3:$G$152))</f>
        <v>0</v>
      </c>
      <c r="AC122" s="46">
        <f ca="1">IF(COUNTIFS(Распис!$B$4:$B$300,$A122,Распис!$C$4:$C$300,"&lt;="&amp;AC$1,Распис!$D$4:$D$300,"&gt;="&amp;AC$1)&gt;0,SUMIFS(Распис!$H$4:$H$300,Распис!$B$4:$B$300,$A122,Распис!$C$4:$C$300,"&lt;="&amp;AC$1,Распис!$D$4:$D$300,"&gt;="&amp;AC$1),SUMIF(База!$B$3:$B$305,$A122,База!$H$3:$H$152))</f>
        <v>0</v>
      </c>
      <c r="AD122" s="47"/>
      <c r="AE122" s="47"/>
      <c r="AF122" s="47"/>
      <c r="AG122" s="47">
        <f t="shared" ca="1" si="10"/>
        <v>0</v>
      </c>
      <c r="AH122" s="46">
        <f ca="1">AG122-SUMIFS(Распред!$G$4:$G$300,Распред!$B$4:$B$300,"февраль",Распред!$F$4:$F$300,A122)</f>
        <v>0</v>
      </c>
      <c r="AI122" s="46">
        <f ca="1">AH122+(COUNTIF(B122:AF122,"КД")+SUMIFS(Распред!$AH$4:$AH$300,Распред!$F$4:$F$300,A122,Распред!$B$4:$B$300,"февраль"))*4</f>
        <v>0</v>
      </c>
      <c r="AJ122" s="46">
        <f t="shared" ca="1" si="11"/>
        <v>0</v>
      </c>
      <c r="AK122" s="46">
        <f t="shared" ca="1" si="12"/>
        <v>0</v>
      </c>
      <c r="AL122" s="46">
        <f>SUMIFS(Распред!$K$4:$K$300,Распред!$B$4:$B$300,"февраль",Распред!$J$4:$J$300,A122)+SUMIFS(Распред!$M$4:$M$300,Распред!$B$4:$B$300,"февраль",Распред!$L$4:$L$300,A122)+SUMIFS(Распред!$O$4:$O$300,Распред!$B$4:$B$300,"февраль",Распред!$N$4:$N$300,A122)+SUMIFS(Распред!$Q$4:$Q$300,Распред!$B$4:$B$300,"февраль",Распред!$P$4:$P$300,A122)+SUMIFS(Распред!$S$4:$S$300,Распред!$B$4:$B$300,"февраль",Распред!$R$4:$R$300,A122)+SUMIFS(Распред!$U$4:$U$300,Распред!$B$4:$B$300,"февраль",Распред!$T$4:$T$300,A122)+SUMIFS(Распред!$W$4:$W$300,Распред!$B$4:$B$300,"февраль",Распред!$V$4:$V$300,A122)+SUMIFS(Распред!$Y$4:$Y$300,Распред!$B$4:$B$300,"февраль",Распред!$X$4:$X$300,A122)+SUMIFS(Распред!$AA$4:$AA$300,Распред!$B$4:$B$300,"февраль",Распред!$Z$4:$Z$300,A122)+SUMIFS(Распред!$AC$4:$AC$300,Распред!$B$4:$B$300,"февраль",Распред!$AB$4:$AB$300,A122)</f>
        <v>0</v>
      </c>
      <c r="AM122" s="46">
        <f t="shared" ca="1" si="13"/>
        <v>0</v>
      </c>
      <c r="AN122" s="46">
        <f t="shared" ca="1" si="14"/>
        <v>0</v>
      </c>
      <c r="AO122" s="46">
        <f t="shared" ca="1" si="15"/>
        <v>0</v>
      </c>
      <c r="AP122" s="46">
        <f>январь!AP122</f>
        <v>0</v>
      </c>
      <c r="AQ122" s="46">
        <f t="shared" ca="1" si="16"/>
        <v>0</v>
      </c>
      <c r="AR122" s="47"/>
      <c r="AS122" s="47">
        <f t="shared" ca="1" si="17"/>
        <v>0</v>
      </c>
      <c r="AT122" s="47"/>
      <c r="AU122" s="47"/>
      <c r="AV122" s="47"/>
      <c r="AW122" s="47"/>
      <c r="AX122" s="47"/>
      <c r="AY122" s="47"/>
      <c r="AZ122" s="184"/>
      <c r="BA122" s="184"/>
    </row>
    <row r="123" spans="1:53" x14ac:dyDescent="0.25">
      <c r="A123" s="47">
        <f>База!B123</f>
        <v>0</v>
      </c>
      <c r="B123" s="46">
        <f ca="1">IF(COUNTIFS(Распис!$B$4:$B$300,$A123,Распис!$C$4:$C$300,"&lt;="&amp;B$1,Распис!$D$4:$D$300,"&gt;="&amp;B$1)&gt;0,SUMIFS(Распис!$I$4:$I$300,Распис!$B$4:$B$300,$A123,Распис!$C$4:$C$300,"&lt;="&amp;B$1,Распис!$D$4:$D$300,"&gt;="&amp;B$1),SUMIF(База!$B$3:$B$305,$A123,База!$I$3:$I$152))</f>
        <v>0</v>
      </c>
      <c r="C123" s="46">
        <f ca="1">IF(COUNTIFS(Распис!$B$4:$B$300,$A123,Распис!$C$4:$C$300,"&lt;="&amp;C$1,Распис!$D$4:$D$300,"&gt;="&amp;C$1)&gt;0,SUMIFS(Распис!$J$4:$J$300,Распис!$B$4:$B$300,$A123,Распис!$C$4:$C$300,"&lt;="&amp;C$1,Распис!$D$4:$D$300,"&gt;="&amp;C$1),SUMIF(База!$B$3:$B$305,$A123,База!$J$3:$J$152))</f>
        <v>0</v>
      </c>
      <c r="D123" s="46">
        <f ca="1">IF(COUNTIFS(Распис!$B$4:$B$300,$A123,Распис!$C$4:$C$300,"&lt;="&amp;D$1,Распис!$D$4:$D$300,"&gt;="&amp;D$1)&gt;0,SUMIFS(Распис!$K$4:$K$300,Распис!$B$4:$B$300,$A123,Распис!$C$4:$C$300,"&lt;="&amp;D$1,Распис!$D$4:$D$300,"&gt;="&amp;D$1),SUMIF(База!$B$3:$B$305,$A123,База!$K$3:$K$152))</f>
        <v>0</v>
      </c>
      <c r="E123" s="46" t="s">
        <v>23</v>
      </c>
      <c r="F123" s="46">
        <f ca="1">IF(COUNTIFS(Распис!$B$4:$B$300,$A123,Распис!$C$4:$C$300,"&lt;="&amp;F$1,Распис!$D$4:$D$300,"&gt;="&amp;F$1)&gt;0,SUMIFS(Распис!$F$4:$F$300,Распис!$B$4:$B$300,$A123,Распис!$C$4:$C$300,"&lt;="&amp;F$1,Распис!$D$4:$D$300,"&gt;="&amp;F$1),SUMIF(База!$B$3:$B$305,$A123,База!$F$3:$F$152))</f>
        <v>0</v>
      </c>
      <c r="G123" s="46">
        <f ca="1">IF(COUNTIFS(Распис!$B$4:$B$300,$A123,Распис!$C$4:$C$300,"&lt;="&amp;G$1,Распис!$D$4:$D$300,"&gt;="&amp;G$1)&gt;0,SUMIFS(Распис!$G$4:$G$300,Распис!$B$4:$B$300,$A123,Распис!$C$4:$C$300,"&lt;="&amp;G$1,Распис!$D$4:$D$300,"&gt;="&amp;G$1),SUMIF(База!$B$3:$B$305,$A123,База!$G$3:$G$152))</f>
        <v>0</v>
      </c>
      <c r="H123" s="46">
        <f ca="1">IF(COUNTIFS(Распис!$B$4:$B$300,$A123,Распис!$C$4:$C$300,"&lt;="&amp;H$1,Распис!$D$4:$D$300,"&gt;="&amp;H$1)&gt;0,SUMIFS(Распис!$H$4:$H$300,Распис!$B$4:$B$300,$A123,Распис!$C$4:$C$300,"&lt;="&amp;H$1,Распис!$D$4:$D$300,"&gt;="&amp;H$1),SUMIF(База!$B$3:$B$305,$A123,База!$H$3:$H$152))</f>
        <v>0</v>
      </c>
      <c r="I123" s="46">
        <f ca="1">IF(COUNTIFS(Распис!$B$4:$B$300,$A123,Распис!$C$4:$C$300,"&lt;="&amp;I$1,Распис!$D$4:$D$300,"&gt;="&amp;I$1)&gt;0,SUMIFS(Распис!$I$4:$I$300,Распис!$B$4:$B$300,$A123,Распис!$C$4:$C$300,"&lt;="&amp;I$1,Распис!$D$4:$D$300,"&gt;="&amp;I$1),SUMIF(База!$B$3:$B$305,$A123,База!$I$3:$I$152))</f>
        <v>0</v>
      </c>
      <c r="J123" s="46">
        <f ca="1">IF(COUNTIFS(Распис!$B$4:$B$300,$A123,Распис!$C$4:$C$300,"&lt;="&amp;J$1,Распис!$D$4:$D$300,"&gt;="&amp;J$1)&gt;0,SUMIFS(Распис!$J$4:$J$300,Распис!$B$4:$B$300,$A123,Распис!$C$4:$C$300,"&lt;="&amp;J$1,Распис!$D$4:$D$300,"&gt;="&amp;J$1),SUMIF(База!$B$3:$B$305,$A123,База!$J$3:$J$152))</f>
        <v>0</v>
      </c>
      <c r="K123" s="46">
        <f ca="1">IF(COUNTIFS(Распис!$B$4:$B$300,$A123,Распис!$C$4:$C$300,"&lt;="&amp;K$1,Распис!$D$4:$D$300,"&gt;="&amp;K$1)&gt;0,SUMIFS(Распис!$K$4:$K$300,Распис!$B$4:$B$300,$A123,Распис!$C$4:$C$300,"&lt;="&amp;K$1,Распис!$D$4:$D$300,"&gt;="&amp;K$1),SUMIF(База!$B$3:$B$305,$A123,База!$K$3:$K$152))</f>
        <v>0</v>
      </c>
      <c r="L123" s="46" t="s">
        <v>23</v>
      </c>
      <c r="M123" s="46">
        <f ca="1">IF(COUNTIFS(Распис!$B$4:$B$300,$A123,Распис!$C$4:$C$300,"&lt;="&amp;M$1,Распис!$D$4:$D$300,"&gt;="&amp;M$1)&gt;0,SUMIFS(Распис!$F$4:$F$300,Распис!$B$4:$B$300,$A123,Распис!$C$4:$C$300,"&lt;="&amp;M$1,Распис!$D$4:$D$300,"&gt;="&amp;M$1),SUMIF(База!$B$3:$B$305,$A123,База!$F$3:$F$152))</f>
        <v>0</v>
      </c>
      <c r="N123" s="46">
        <f ca="1">IF(COUNTIFS(Распис!$B$4:$B$300,$A123,Распис!$C$4:$C$300,"&lt;="&amp;N$1,Распис!$D$4:$D$300,"&gt;="&amp;N$1)&gt;0,SUMIFS(Распис!$G$4:$G$300,Распис!$B$4:$B$300,$A123,Распис!$C$4:$C$300,"&lt;="&amp;N$1,Распис!$D$4:$D$300,"&gt;="&amp;N$1),SUMIF(База!$B$3:$B$305,$A123,База!$G$3:$G$152))</f>
        <v>0</v>
      </c>
      <c r="O123" s="46">
        <f ca="1">IF(COUNTIFS(Распис!$B$4:$B$300,$A123,Распис!$C$4:$C$300,"&lt;="&amp;O$1,Распис!$D$4:$D$300,"&gt;="&amp;O$1)&gt;0,SUMIFS(Распис!$H$4:$H$300,Распис!$B$4:$B$300,$A123,Распис!$C$4:$C$300,"&lt;="&amp;O$1,Распис!$D$4:$D$300,"&gt;="&amp;O$1),SUMIF(База!$B$3:$B$305,$A123,База!$H$3:$H$152))</f>
        <v>0</v>
      </c>
      <c r="P123" s="46">
        <f ca="1">IF(COUNTIFS(Распис!$B$4:$B$300,$A123,Распис!$C$4:$C$300,"&lt;="&amp;P$1,Распис!$D$4:$D$300,"&gt;="&amp;P$1)&gt;0,SUMIFS(Распис!$I$4:$I$300,Распис!$B$4:$B$300,$A123,Распис!$C$4:$C$300,"&lt;="&amp;P$1,Распис!$D$4:$D$300,"&gt;="&amp;P$1),SUMIF(База!$B$3:$B$305,$A123,База!$I$3:$I$152))</f>
        <v>0</v>
      </c>
      <c r="Q123" s="46">
        <f ca="1">IF(COUNTIFS(Распис!$B$4:$B$300,$A123,Распис!$C$4:$C$300,"&lt;="&amp;Q$1,Распис!$D$4:$D$300,"&gt;="&amp;Q$1)&gt;0,SUMIFS(Распис!$J$4:$J$300,Распис!$B$4:$B$300,$A123,Распис!$C$4:$C$300,"&lt;="&amp;Q$1,Распис!$D$4:$D$300,"&gt;="&amp;Q$1),SUMIF(База!$B$3:$B$305,$A123,База!$J$3:$J$152))</f>
        <v>0</v>
      </c>
      <c r="R123" s="46">
        <f ca="1">IF(COUNTIFS(Распис!$B$4:$B$300,$A123,Распис!$C$4:$C$300,"&lt;="&amp;R$1,Распис!$D$4:$D$300,"&gt;="&amp;R$1)&gt;0,SUMIFS(Распис!$K$4:$K$300,Распис!$B$4:$B$300,$A123,Распис!$C$4:$C$300,"&lt;="&amp;R$1,Распис!$D$4:$D$300,"&gt;="&amp;R$1),SUMIF(База!$B$3:$B$305,$A123,База!$K$3:$K$152))</f>
        <v>0</v>
      </c>
      <c r="S123" s="46" t="s">
        <v>23</v>
      </c>
      <c r="T123" s="46">
        <f ca="1">IF(COUNTIFS(Распис!$B$4:$B$300,$A123,Распис!$C$4:$C$300,"&lt;="&amp;T$1,Распис!$D$4:$D$300,"&gt;="&amp;T$1)&gt;0,SUMIFS(Распис!$F$4:$F$300,Распис!$B$4:$B$300,$A123,Распис!$C$4:$C$300,"&lt;="&amp;T$1,Распис!$D$4:$D$300,"&gt;="&amp;T$1),SUMIF(База!$B$3:$B$305,$A123,База!$F$3:$F$152))</f>
        <v>0</v>
      </c>
      <c r="U123" s="46">
        <f ca="1">IF(COUNTIFS(Распис!$B$4:$B$300,$A123,Распис!$C$4:$C$300,"&lt;="&amp;U$1,Распис!$D$4:$D$300,"&gt;="&amp;U$1)&gt;0,SUMIFS(Распис!$G$4:$G$300,Распис!$B$4:$B$300,$A123,Распис!$C$4:$C$300,"&lt;="&amp;U$1,Распис!$D$4:$D$300,"&gt;="&amp;U$1),SUMIF(База!$B$3:$B$305,$A123,База!$G$3:$G$152))</f>
        <v>0</v>
      </c>
      <c r="V123" s="46">
        <f ca="1">IF(COUNTIFS(Распис!$B$4:$B$300,$A123,Распис!$C$4:$C$300,"&lt;="&amp;V$1,Распис!$D$4:$D$300,"&gt;="&amp;V$1)&gt;0,SUMIFS(Распис!$H$4:$H$300,Распис!$B$4:$B$300,$A123,Распис!$C$4:$C$300,"&lt;="&amp;V$1,Распис!$D$4:$D$300,"&gt;="&amp;V$1),SUMIF(База!$B$3:$B$305,$A123,База!$H$3:$H$152))</f>
        <v>0</v>
      </c>
      <c r="W123" s="46">
        <f ca="1">IF(COUNTIFS(Распис!$B$4:$B$300,$A123,Распис!$C$4:$C$300,"&lt;="&amp;W$1,Распис!$D$4:$D$300,"&gt;="&amp;W$1)&gt;0,SUMIFS(Распис!$I$4:$I$300,Распис!$B$4:$B$300,$A123,Распис!$C$4:$C$300,"&lt;="&amp;W$1,Распис!$D$4:$D$300,"&gt;="&amp;W$1),SUMIF(База!$B$3:$B$305,$A123,База!$I$3:$I$152))</f>
        <v>0</v>
      </c>
      <c r="X123" s="46">
        <f ca="1">IF(COUNTIFS(Распис!$B$4:$B$300,$A123,Распис!$C$4:$C$300,"&lt;="&amp;X$1,Распис!$D$4:$D$300,"&gt;="&amp;X$1)&gt;0,SUMIFS(Распис!$J$4:$J$300,Распис!$B$4:$B$300,$A123,Распис!$C$4:$C$300,"&lt;="&amp;X$1,Распис!$D$4:$D$300,"&gt;="&amp;X$1),SUMIF(База!$B$3:$B$305,$A123,База!$J$3:$J$152))</f>
        <v>0</v>
      </c>
      <c r="Y123" s="46">
        <f ca="1">IF(COUNTIFS(Распис!$B$4:$B$300,$A123,Распис!$C$4:$C$300,"&lt;="&amp;Y$1,Распис!$D$4:$D$300,"&gt;="&amp;Y$1)&gt;0,SUMIFS(Распис!$K$4:$K$300,Распис!$B$4:$B$300,$A123,Распис!$C$4:$C$300,"&lt;="&amp;Y$1,Распис!$D$4:$D$300,"&gt;="&amp;Y$1),SUMIF(База!$B$3:$B$305,$A123,База!$K$3:$K$152))</f>
        <v>0</v>
      </c>
      <c r="Z123" s="46" t="s">
        <v>23</v>
      </c>
      <c r="AA123" s="46">
        <f ca="1">IF(COUNTIFS(Распис!$B$4:$B$300,$A123,Распис!$C$4:$C$300,"&lt;="&amp;AA$1,Распис!$D$4:$D$300,"&gt;="&amp;AA$1)&gt;0,SUMIFS(Распис!$F$4:$F$300,Распис!$B$4:$B$300,$A123,Распис!$C$4:$C$300,"&lt;="&amp;AA$1,Распис!$D$4:$D$300,"&gt;="&amp;AA$1),SUMIF(База!$B$3:$B$305,$A123,База!$F$3:$F$152))</f>
        <v>0</v>
      </c>
      <c r="AB123" s="46">
        <f ca="1">IF(COUNTIFS(Распис!$B$4:$B$300,$A123,Распис!$C$4:$C$300,"&lt;="&amp;AB$1,Распис!$D$4:$D$300,"&gt;="&amp;AB$1)&gt;0,SUMIFS(Распис!$G$4:$G$300,Распис!$B$4:$B$300,$A123,Распис!$C$4:$C$300,"&lt;="&amp;AB$1,Распис!$D$4:$D$300,"&gt;="&amp;AB$1),SUMIF(База!$B$3:$B$305,$A123,База!$G$3:$G$152))</f>
        <v>0</v>
      </c>
      <c r="AC123" s="46">
        <f ca="1">IF(COUNTIFS(Распис!$B$4:$B$300,$A123,Распис!$C$4:$C$300,"&lt;="&amp;AC$1,Распис!$D$4:$D$300,"&gt;="&amp;AC$1)&gt;0,SUMIFS(Распис!$H$4:$H$300,Распис!$B$4:$B$300,$A123,Распис!$C$4:$C$300,"&lt;="&amp;AC$1,Распис!$D$4:$D$300,"&gt;="&amp;AC$1),SUMIF(База!$B$3:$B$305,$A123,База!$H$3:$H$152))</f>
        <v>0</v>
      </c>
      <c r="AD123" s="47"/>
      <c r="AE123" s="47"/>
      <c r="AF123" s="47"/>
      <c r="AG123" s="47">
        <f t="shared" ca="1" si="10"/>
        <v>0</v>
      </c>
      <c r="AH123" s="46">
        <f ca="1">AG123-SUMIFS(Распред!$G$4:$G$300,Распред!$B$4:$B$300,"февраль",Распред!$F$4:$F$300,A123)</f>
        <v>0</v>
      </c>
      <c r="AI123" s="46">
        <f ca="1">AH123+(COUNTIF(B123:AF123,"КД")+SUMIFS(Распред!$AH$4:$AH$300,Распред!$F$4:$F$300,A123,Распред!$B$4:$B$300,"февраль"))*4</f>
        <v>0</v>
      </c>
      <c r="AJ123" s="46">
        <f t="shared" ca="1" si="11"/>
        <v>0</v>
      </c>
      <c r="AK123" s="46">
        <f t="shared" ca="1" si="12"/>
        <v>0</v>
      </c>
      <c r="AL123" s="46">
        <f>SUMIFS(Распред!$K$4:$K$300,Распред!$B$4:$B$300,"февраль",Распред!$J$4:$J$300,A123)+SUMIFS(Распред!$M$4:$M$300,Распред!$B$4:$B$300,"февраль",Распред!$L$4:$L$300,A123)+SUMIFS(Распред!$O$4:$O$300,Распред!$B$4:$B$300,"февраль",Распред!$N$4:$N$300,A123)+SUMIFS(Распред!$Q$4:$Q$300,Распред!$B$4:$B$300,"февраль",Распред!$P$4:$P$300,A123)+SUMIFS(Распред!$S$4:$S$300,Распред!$B$4:$B$300,"февраль",Распред!$R$4:$R$300,A123)+SUMIFS(Распред!$U$4:$U$300,Распред!$B$4:$B$300,"февраль",Распред!$T$4:$T$300,A123)+SUMIFS(Распред!$W$4:$W$300,Распред!$B$4:$B$300,"февраль",Распред!$V$4:$V$300,A123)+SUMIFS(Распред!$Y$4:$Y$300,Распред!$B$4:$B$300,"февраль",Распред!$X$4:$X$300,A123)+SUMIFS(Распред!$AA$4:$AA$300,Распред!$B$4:$B$300,"февраль",Распред!$Z$4:$Z$300,A123)+SUMIFS(Распред!$AC$4:$AC$300,Распред!$B$4:$B$300,"февраль",Распред!$AB$4:$AB$300,A123)</f>
        <v>0</v>
      </c>
      <c r="AM123" s="46">
        <f t="shared" ca="1" si="13"/>
        <v>0</v>
      </c>
      <c r="AN123" s="46">
        <f t="shared" ca="1" si="14"/>
        <v>0</v>
      </c>
      <c r="AO123" s="46">
        <f t="shared" ca="1" si="15"/>
        <v>0</v>
      </c>
      <c r="AP123" s="46">
        <f>январь!AP123</f>
        <v>0</v>
      </c>
      <c r="AQ123" s="46">
        <f t="shared" ca="1" si="16"/>
        <v>0</v>
      </c>
      <c r="AR123" s="47"/>
      <c r="AS123" s="47">
        <f t="shared" ca="1" si="17"/>
        <v>0</v>
      </c>
      <c r="AT123" s="47"/>
      <c r="AU123" s="47"/>
      <c r="AV123" s="47"/>
      <c r="AW123" s="47"/>
      <c r="AX123" s="47"/>
      <c r="AY123" s="47"/>
      <c r="AZ123" s="184"/>
      <c r="BA123" s="184"/>
    </row>
    <row r="124" spans="1:53" x14ac:dyDescent="0.25">
      <c r="A124" s="47">
        <f>База!B124</f>
        <v>0</v>
      </c>
      <c r="B124" s="46">
        <f ca="1">IF(COUNTIFS(Распис!$B$4:$B$300,$A124,Распис!$C$4:$C$300,"&lt;="&amp;B$1,Распис!$D$4:$D$300,"&gt;="&amp;B$1)&gt;0,SUMIFS(Распис!$I$4:$I$300,Распис!$B$4:$B$300,$A124,Распис!$C$4:$C$300,"&lt;="&amp;B$1,Распис!$D$4:$D$300,"&gt;="&amp;B$1),SUMIF(База!$B$3:$B$305,$A124,База!$I$3:$I$152))</f>
        <v>0</v>
      </c>
      <c r="C124" s="46">
        <f ca="1">IF(COUNTIFS(Распис!$B$4:$B$300,$A124,Распис!$C$4:$C$300,"&lt;="&amp;C$1,Распис!$D$4:$D$300,"&gt;="&amp;C$1)&gt;0,SUMIFS(Распис!$J$4:$J$300,Распис!$B$4:$B$300,$A124,Распис!$C$4:$C$300,"&lt;="&amp;C$1,Распис!$D$4:$D$300,"&gt;="&amp;C$1),SUMIF(База!$B$3:$B$305,$A124,База!$J$3:$J$152))</f>
        <v>0</v>
      </c>
      <c r="D124" s="46">
        <f ca="1">IF(COUNTIFS(Распис!$B$4:$B$300,$A124,Распис!$C$4:$C$300,"&lt;="&amp;D$1,Распис!$D$4:$D$300,"&gt;="&amp;D$1)&gt;0,SUMIFS(Распис!$K$4:$K$300,Распис!$B$4:$B$300,$A124,Распис!$C$4:$C$300,"&lt;="&amp;D$1,Распис!$D$4:$D$300,"&gt;="&amp;D$1),SUMIF(База!$B$3:$B$305,$A124,База!$K$3:$K$152))</f>
        <v>0</v>
      </c>
      <c r="E124" s="46" t="s">
        <v>23</v>
      </c>
      <c r="F124" s="46">
        <f ca="1">IF(COUNTIFS(Распис!$B$4:$B$300,$A124,Распис!$C$4:$C$300,"&lt;="&amp;F$1,Распис!$D$4:$D$300,"&gt;="&amp;F$1)&gt;0,SUMIFS(Распис!$F$4:$F$300,Распис!$B$4:$B$300,$A124,Распис!$C$4:$C$300,"&lt;="&amp;F$1,Распис!$D$4:$D$300,"&gt;="&amp;F$1),SUMIF(База!$B$3:$B$305,$A124,База!$F$3:$F$152))</f>
        <v>0</v>
      </c>
      <c r="G124" s="46">
        <f ca="1">IF(COUNTIFS(Распис!$B$4:$B$300,$A124,Распис!$C$4:$C$300,"&lt;="&amp;G$1,Распис!$D$4:$D$300,"&gt;="&amp;G$1)&gt;0,SUMIFS(Распис!$G$4:$G$300,Распис!$B$4:$B$300,$A124,Распис!$C$4:$C$300,"&lt;="&amp;G$1,Распис!$D$4:$D$300,"&gt;="&amp;G$1),SUMIF(База!$B$3:$B$305,$A124,База!$G$3:$G$152))</f>
        <v>0</v>
      </c>
      <c r="H124" s="46">
        <f ca="1">IF(COUNTIFS(Распис!$B$4:$B$300,$A124,Распис!$C$4:$C$300,"&lt;="&amp;H$1,Распис!$D$4:$D$300,"&gt;="&amp;H$1)&gt;0,SUMIFS(Распис!$H$4:$H$300,Распис!$B$4:$B$300,$A124,Распис!$C$4:$C$300,"&lt;="&amp;H$1,Распис!$D$4:$D$300,"&gt;="&amp;H$1),SUMIF(База!$B$3:$B$305,$A124,База!$H$3:$H$152))</f>
        <v>0</v>
      </c>
      <c r="I124" s="46">
        <f ca="1">IF(COUNTIFS(Распис!$B$4:$B$300,$A124,Распис!$C$4:$C$300,"&lt;="&amp;I$1,Распис!$D$4:$D$300,"&gt;="&amp;I$1)&gt;0,SUMIFS(Распис!$I$4:$I$300,Распис!$B$4:$B$300,$A124,Распис!$C$4:$C$300,"&lt;="&amp;I$1,Распис!$D$4:$D$300,"&gt;="&amp;I$1),SUMIF(База!$B$3:$B$305,$A124,База!$I$3:$I$152))</f>
        <v>0</v>
      </c>
      <c r="J124" s="46">
        <f ca="1">IF(COUNTIFS(Распис!$B$4:$B$300,$A124,Распис!$C$4:$C$300,"&lt;="&amp;J$1,Распис!$D$4:$D$300,"&gt;="&amp;J$1)&gt;0,SUMIFS(Распис!$J$4:$J$300,Распис!$B$4:$B$300,$A124,Распис!$C$4:$C$300,"&lt;="&amp;J$1,Распис!$D$4:$D$300,"&gt;="&amp;J$1),SUMIF(База!$B$3:$B$305,$A124,База!$J$3:$J$152))</f>
        <v>0</v>
      </c>
      <c r="K124" s="46">
        <f ca="1">IF(COUNTIFS(Распис!$B$4:$B$300,$A124,Распис!$C$4:$C$300,"&lt;="&amp;K$1,Распис!$D$4:$D$300,"&gt;="&amp;K$1)&gt;0,SUMIFS(Распис!$K$4:$K$300,Распис!$B$4:$B$300,$A124,Распис!$C$4:$C$300,"&lt;="&amp;K$1,Распис!$D$4:$D$300,"&gt;="&amp;K$1),SUMIF(База!$B$3:$B$305,$A124,База!$K$3:$K$152))</f>
        <v>0</v>
      </c>
      <c r="L124" s="46" t="s">
        <v>23</v>
      </c>
      <c r="M124" s="46">
        <f ca="1">IF(COUNTIFS(Распис!$B$4:$B$300,$A124,Распис!$C$4:$C$300,"&lt;="&amp;M$1,Распис!$D$4:$D$300,"&gt;="&amp;M$1)&gt;0,SUMIFS(Распис!$F$4:$F$300,Распис!$B$4:$B$300,$A124,Распис!$C$4:$C$300,"&lt;="&amp;M$1,Распис!$D$4:$D$300,"&gt;="&amp;M$1),SUMIF(База!$B$3:$B$305,$A124,База!$F$3:$F$152))</f>
        <v>0</v>
      </c>
      <c r="N124" s="46">
        <f ca="1">IF(COUNTIFS(Распис!$B$4:$B$300,$A124,Распис!$C$4:$C$300,"&lt;="&amp;N$1,Распис!$D$4:$D$300,"&gt;="&amp;N$1)&gt;0,SUMIFS(Распис!$G$4:$G$300,Распис!$B$4:$B$300,$A124,Распис!$C$4:$C$300,"&lt;="&amp;N$1,Распис!$D$4:$D$300,"&gt;="&amp;N$1),SUMIF(База!$B$3:$B$305,$A124,База!$G$3:$G$152))</f>
        <v>0</v>
      </c>
      <c r="O124" s="46">
        <f ca="1">IF(COUNTIFS(Распис!$B$4:$B$300,$A124,Распис!$C$4:$C$300,"&lt;="&amp;O$1,Распис!$D$4:$D$300,"&gt;="&amp;O$1)&gt;0,SUMIFS(Распис!$H$4:$H$300,Распис!$B$4:$B$300,$A124,Распис!$C$4:$C$300,"&lt;="&amp;O$1,Распис!$D$4:$D$300,"&gt;="&amp;O$1),SUMIF(База!$B$3:$B$305,$A124,База!$H$3:$H$152))</f>
        <v>0</v>
      </c>
      <c r="P124" s="46">
        <f ca="1">IF(COUNTIFS(Распис!$B$4:$B$300,$A124,Распис!$C$4:$C$300,"&lt;="&amp;P$1,Распис!$D$4:$D$300,"&gt;="&amp;P$1)&gt;0,SUMIFS(Распис!$I$4:$I$300,Распис!$B$4:$B$300,$A124,Распис!$C$4:$C$300,"&lt;="&amp;P$1,Распис!$D$4:$D$300,"&gt;="&amp;P$1),SUMIF(База!$B$3:$B$305,$A124,База!$I$3:$I$152))</f>
        <v>0</v>
      </c>
      <c r="Q124" s="46">
        <f ca="1">IF(COUNTIFS(Распис!$B$4:$B$300,$A124,Распис!$C$4:$C$300,"&lt;="&amp;Q$1,Распис!$D$4:$D$300,"&gt;="&amp;Q$1)&gt;0,SUMIFS(Распис!$J$4:$J$300,Распис!$B$4:$B$300,$A124,Распис!$C$4:$C$300,"&lt;="&amp;Q$1,Распис!$D$4:$D$300,"&gt;="&amp;Q$1),SUMIF(База!$B$3:$B$305,$A124,База!$J$3:$J$152))</f>
        <v>0</v>
      </c>
      <c r="R124" s="46">
        <f ca="1">IF(COUNTIFS(Распис!$B$4:$B$300,$A124,Распис!$C$4:$C$300,"&lt;="&amp;R$1,Распис!$D$4:$D$300,"&gt;="&amp;R$1)&gt;0,SUMIFS(Распис!$K$4:$K$300,Распис!$B$4:$B$300,$A124,Распис!$C$4:$C$300,"&lt;="&amp;R$1,Распис!$D$4:$D$300,"&gt;="&amp;R$1),SUMIF(База!$B$3:$B$305,$A124,База!$K$3:$K$152))</f>
        <v>0</v>
      </c>
      <c r="S124" s="46" t="s">
        <v>23</v>
      </c>
      <c r="T124" s="46">
        <f ca="1">IF(COUNTIFS(Распис!$B$4:$B$300,$A124,Распис!$C$4:$C$300,"&lt;="&amp;T$1,Распис!$D$4:$D$300,"&gt;="&amp;T$1)&gt;0,SUMIFS(Распис!$F$4:$F$300,Распис!$B$4:$B$300,$A124,Распис!$C$4:$C$300,"&lt;="&amp;T$1,Распис!$D$4:$D$300,"&gt;="&amp;T$1),SUMIF(База!$B$3:$B$305,$A124,База!$F$3:$F$152))</f>
        <v>0</v>
      </c>
      <c r="U124" s="46">
        <f ca="1">IF(COUNTIFS(Распис!$B$4:$B$300,$A124,Распис!$C$4:$C$300,"&lt;="&amp;U$1,Распис!$D$4:$D$300,"&gt;="&amp;U$1)&gt;0,SUMIFS(Распис!$G$4:$G$300,Распис!$B$4:$B$300,$A124,Распис!$C$4:$C$300,"&lt;="&amp;U$1,Распис!$D$4:$D$300,"&gt;="&amp;U$1),SUMIF(База!$B$3:$B$305,$A124,База!$G$3:$G$152))</f>
        <v>0</v>
      </c>
      <c r="V124" s="46">
        <f ca="1">IF(COUNTIFS(Распис!$B$4:$B$300,$A124,Распис!$C$4:$C$300,"&lt;="&amp;V$1,Распис!$D$4:$D$300,"&gt;="&amp;V$1)&gt;0,SUMIFS(Распис!$H$4:$H$300,Распис!$B$4:$B$300,$A124,Распис!$C$4:$C$300,"&lt;="&amp;V$1,Распис!$D$4:$D$300,"&gt;="&amp;V$1),SUMIF(База!$B$3:$B$305,$A124,База!$H$3:$H$152))</f>
        <v>0</v>
      </c>
      <c r="W124" s="46">
        <f ca="1">IF(COUNTIFS(Распис!$B$4:$B$300,$A124,Распис!$C$4:$C$300,"&lt;="&amp;W$1,Распис!$D$4:$D$300,"&gt;="&amp;W$1)&gt;0,SUMIFS(Распис!$I$4:$I$300,Распис!$B$4:$B$300,$A124,Распис!$C$4:$C$300,"&lt;="&amp;W$1,Распис!$D$4:$D$300,"&gt;="&amp;W$1),SUMIF(База!$B$3:$B$305,$A124,База!$I$3:$I$152))</f>
        <v>0</v>
      </c>
      <c r="X124" s="46">
        <f ca="1">IF(COUNTIFS(Распис!$B$4:$B$300,$A124,Распис!$C$4:$C$300,"&lt;="&amp;X$1,Распис!$D$4:$D$300,"&gt;="&amp;X$1)&gt;0,SUMIFS(Распис!$J$4:$J$300,Распис!$B$4:$B$300,$A124,Распис!$C$4:$C$300,"&lt;="&amp;X$1,Распис!$D$4:$D$300,"&gt;="&amp;X$1),SUMIF(База!$B$3:$B$305,$A124,База!$J$3:$J$152))</f>
        <v>0</v>
      </c>
      <c r="Y124" s="46">
        <f ca="1">IF(COUNTIFS(Распис!$B$4:$B$300,$A124,Распис!$C$4:$C$300,"&lt;="&amp;Y$1,Распис!$D$4:$D$300,"&gt;="&amp;Y$1)&gt;0,SUMIFS(Распис!$K$4:$K$300,Распис!$B$4:$B$300,$A124,Распис!$C$4:$C$300,"&lt;="&amp;Y$1,Распис!$D$4:$D$300,"&gt;="&amp;Y$1),SUMIF(База!$B$3:$B$305,$A124,База!$K$3:$K$152))</f>
        <v>0</v>
      </c>
      <c r="Z124" s="46" t="s">
        <v>23</v>
      </c>
      <c r="AA124" s="46">
        <f ca="1">IF(COUNTIFS(Распис!$B$4:$B$300,$A124,Распис!$C$4:$C$300,"&lt;="&amp;AA$1,Распис!$D$4:$D$300,"&gt;="&amp;AA$1)&gt;0,SUMIFS(Распис!$F$4:$F$300,Распис!$B$4:$B$300,$A124,Распис!$C$4:$C$300,"&lt;="&amp;AA$1,Распис!$D$4:$D$300,"&gt;="&amp;AA$1),SUMIF(База!$B$3:$B$305,$A124,База!$F$3:$F$152))</f>
        <v>0</v>
      </c>
      <c r="AB124" s="46">
        <f ca="1">IF(COUNTIFS(Распис!$B$4:$B$300,$A124,Распис!$C$4:$C$300,"&lt;="&amp;AB$1,Распис!$D$4:$D$300,"&gt;="&amp;AB$1)&gt;0,SUMIFS(Распис!$G$4:$G$300,Распис!$B$4:$B$300,$A124,Распис!$C$4:$C$300,"&lt;="&amp;AB$1,Распис!$D$4:$D$300,"&gt;="&amp;AB$1),SUMIF(База!$B$3:$B$305,$A124,База!$G$3:$G$152))</f>
        <v>0</v>
      </c>
      <c r="AC124" s="46">
        <f ca="1">IF(COUNTIFS(Распис!$B$4:$B$300,$A124,Распис!$C$4:$C$300,"&lt;="&amp;AC$1,Распис!$D$4:$D$300,"&gt;="&amp;AC$1)&gt;0,SUMIFS(Распис!$H$4:$H$300,Распис!$B$4:$B$300,$A124,Распис!$C$4:$C$300,"&lt;="&amp;AC$1,Распис!$D$4:$D$300,"&gt;="&amp;AC$1),SUMIF(База!$B$3:$B$305,$A124,База!$H$3:$H$152))</f>
        <v>0</v>
      </c>
      <c r="AD124" s="47"/>
      <c r="AE124" s="47"/>
      <c r="AF124" s="47"/>
      <c r="AG124" s="47">
        <f t="shared" ca="1" si="10"/>
        <v>0</v>
      </c>
      <c r="AH124" s="46">
        <f ca="1">AG124-SUMIFS(Распред!$G$4:$G$300,Распред!$B$4:$B$300,"февраль",Распред!$F$4:$F$300,A124)</f>
        <v>0</v>
      </c>
      <c r="AI124" s="46">
        <f ca="1">AH124+(COUNTIF(B124:AF124,"КД")+SUMIFS(Распред!$AH$4:$AH$300,Распред!$F$4:$F$300,A124,Распред!$B$4:$B$300,"февраль"))*4</f>
        <v>0</v>
      </c>
      <c r="AJ124" s="46">
        <f t="shared" ca="1" si="11"/>
        <v>0</v>
      </c>
      <c r="AK124" s="46">
        <f t="shared" ca="1" si="12"/>
        <v>0</v>
      </c>
      <c r="AL124" s="46">
        <f>SUMIFS(Распред!$K$4:$K$300,Распред!$B$4:$B$300,"февраль",Распред!$J$4:$J$300,A124)+SUMIFS(Распред!$M$4:$M$300,Распред!$B$4:$B$300,"февраль",Распред!$L$4:$L$300,A124)+SUMIFS(Распред!$O$4:$O$300,Распред!$B$4:$B$300,"февраль",Распред!$N$4:$N$300,A124)+SUMIFS(Распред!$Q$4:$Q$300,Распред!$B$4:$B$300,"февраль",Распред!$P$4:$P$300,A124)+SUMIFS(Распред!$S$4:$S$300,Распред!$B$4:$B$300,"февраль",Распред!$R$4:$R$300,A124)+SUMIFS(Распред!$U$4:$U$300,Распред!$B$4:$B$300,"февраль",Распред!$T$4:$T$300,A124)+SUMIFS(Распред!$W$4:$W$300,Распред!$B$4:$B$300,"февраль",Распред!$V$4:$V$300,A124)+SUMIFS(Распред!$Y$4:$Y$300,Распред!$B$4:$B$300,"февраль",Распред!$X$4:$X$300,A124)+SUMIFS(Распред!$AA$4:$AA$300,Распред!$B$4:$B$300,"февраль",Распред!$Z$4:$Z$300,A124)+SUMIFS(Распред!$AC$4:$AC$300,Распред!$B$4:$B$300,"февраль",Распред!$AB$4:$AB$300,A124)</f>
        <v>0</v>
      </c>
      <c r="AM124" s="46">
        <f t="shared" ca="1" si="13"/>
        <v>0</v>
      </c>
      <c r="AN124" s="46">
        <f t="shared" ca="1" si="14"/>
        <v>0</v>
      </c>
      <c r="AO124" s="46">
        <f t="shared" ca="1" si="15"/>
        <v>0</v>
      </c>
      <c r="AP124" s="46">
        <f>январь!AP124</f>
        <v>0</v>
      </c>
      <c r="AQ124" s="46">
        <f t="shared" ca="1" si="16"/>
        <v>0</v>
      </c>
      <c r="AR124" s="47"/>
      <c r="AS124" s="47">
        <f t="shared" ca="1" si="17"/>
        <v>0</v>
      </c>
      <c r="AT124" s="47"/>
      <c r="AU124" s="47"/>
      <c r="AV124" s="47"/>
      <c r="AW124" s="47"/>
      <c r="AX124" s="47"/>
      <c r="AY124" s="47"/>
      <c r="AZ124" s="184"/>
      <c r="BA124" s="184"/>
    </row>
    <row r="125" spans="1:53" x14ac:dyDescent="0.25">
      <c r="A125" s="47">
        <f>База!B125</f>
        <v>0</v>
      </c>
      <c r="B125" s="46">
        <f ca="1">IF(COUNTIFS(Распис!$B$4:$B$300,$A125,Распис!$C$4:$C$300,"&lt;="&amp;B$1,Распис!$D$4:$D$300,"&gt;="&amp;B$1)&gt;0,SUMIFS(Распис!$I$4:$I$300,Распис!$B$4:$B$300,$A125,Распис!$C$4:$C$300,"&lt;="&amp;B$1,Распис!$D$4:$D$300,"&gt;="&amp;B$1),SUMIF(База!$B$3:$B$305,$A125,База!$I$3:$I$152))</f>
        <v>0</v>
      </c>
      <c r="C125" s="46">
        <f ca="1">IF(COUNTIFS(Распис!$B$4:$B$300,$A125,Распис!$C$4:$C$300,"&lt;="&amp;C$1,Распис!$D$4:$D$300,"&gt;="&amp;C$1)&gt;0,SUMIFS(Распис!$J$4:$J$300,Распис!$B$4:$B$300,$A125,Распис!$C$4:$C$300,"&lt;="&amp;C$1,Распис!$D$4:$D$300,"&gt;="&amp;C$1),SUMIF(База!$B$3:$B$305,$A125,База!$J$3:$J$152))</f>
        <v>0</v>
      </c>
      <c r="D125" s="46">
        <f ca="1">IF(COUNTIFS(Распис!$B$4:$B$300,$A125,Распис!$C$4:$C$300,"&lt;="&amp;D$1,Распис!$D$4:$D$300,"&gt;="&amp;D$1)&gt;0,SUMIFS(Распис!$K$4:$K$300,Распис!$B$4:$B$300,$A125,Распис!$C$4:$C$300,"&lt;="&amp;D$1,Распис!$D$4:$D$300,"&gt;="&amp;D$1),SUMIF(База!$B$3:$B$305,$A125,База!$K$3:$K$152))</f>
        <v>0</v>
      </c>
      <c r="E125" s="46" t="s">
        <v>23</v>
      </c>
      <c r="F125" s="46">
        <f ca="1">IF(COUNTIFS(Распис!$B$4:$B$300,$A125,Распис!$C$4:$C$300,"&lt;="&amp;F$1,Распис!$D$4:$D$300,"&gt;="&amp;F$1)&gt;0,SUMIFS(Распис!$F$4:$F$300,Распис!$B$4:$B$300,$A125,Распис!$C$4:$C$300,"&lt;="&amp;F$1,Распис!$D$4:$D$300,"&gt;="&amp;F$1),SUMIF(База!$B$3:$B$305,$A125,База!$F$3:$F$152))</f>
        <v>0</v>
      </c>
      <c r="G125" s="46">
        <f ca="1">IF(COUNTIFS(Распис!$B$4:$B$300,$A125,Распис!$C$4:$C$300,"&lt;="&amp;G$1,Распис!$D$4:$D$300,"&gt;="&amp;G$1)&gt;0,SUMIFS(Распис!$G$4:$G$300,Распис!$B$4:$B$300,$A125,Распис!$C$4:$C$300,"&lt;="&amp;G$1,Распис!$D$4:$D$300,"&gt;="&amp;G$1),SUMIF(База!$B$3:$B$305,$A125,База!$G$3:$G$152))</f>
        <v>0</v>
      </c>
      <c r="H125" s="46">
        <f ca="1">IF(COUNTIFS(Распис!$B$4:$B$300,$A125,Распис!$C$4:$C$300,"&lt;="&amp;H$1,Распис!$D$4:$D$300,"&gt;="&amp;H$1)&gt;0,SUMIFS(Распис!$H$4:$H$300,Распис!$B$4:$B$300,$A125,Распис!$C$4:$C$300,"&lt;="&amp;H$1,Распис!$D$4:$D$300,"&gt;="&amp;H$1),SUMIF(База!$B$3:$B$305,$A125,База!$H$3:$H$152))</f>
        <v>0</v>
      </c>
      <c r="I125" s="46">
        <f ca="1">IF(COUNTIFS(Распис!$B$4:$B$300,$A125,Распис!$C$4:$C$300,"&lt;="&amp;I$1,Распис!$D$4:$D$300,"&gt;="&amp;I$1)&gt;0,SUMIFS(Распис!$I$4:$I$300,Распис!$B$4:$B$300,$A125,Распис!$C$4:$C$300,"&lt;="&amp;I$1,Распис!$D$4:$D$300,"&gt;="&amp;I$1),SUMIF(База!$B$3:$B$305,$A125,База!$I$3:$I$152))</f>
        <v>0</v>
      </c>
      <c r="J125" s="46">
        <f ca="1">IF(COUNTIFS(Распис!$B$4:$B$300,$A125,Распис!$C$4:$C$300,"&lt;="&amp;J$1,Распис!$D$4:$D$300,"&gt;="&amp;J$1)&gt;0,SUMIFS(Распис!$J$4:$J$300,Распис!$B$4:$B$300,$A125,Распис!$C$4:$C$300,"&lt;="&amp;J$1,Распис!$D$4:$D$300,"&gt;="&amp;J$1),SUMIF(База!$B$3:$B$305,$A125,База!$J$3:$J$152))</f>
        <v>0</v>
      </c>
      <c r="K125" s="46">
        <f ca="1">IF(COUNTIFS(Распис!$B$4:$B$300,$A125,Распис!$C$4:$C$300,"&lt;="&amp;K$1,Распис!$D$4:$D$300,"&gt;="&amp;K$1)&gt;0,SUMIFS(Распис!$K$4:$K$300,Распис!$B$4:$B$300,$A125,Распис!$C$4:$C$300,"&lt;="&amp;K$1,Распис!$D$4:$D$300,"&gt;="&amp;K$1),SUMIF(База!$B$3:$B$305,$A125,База!$K$3:$K$152))</f>
        <v>0</v>
      </c>
      <c r="L125" s="46" t="s">
        <v>23</v>
      </c>
      <c r="M125" s="46">
        <f ca="1">IF(COUNTIFS(Распис!$B$4:$B$300,$A125,Распис!$C$4:$C$300,"&lt;="&amp;M$1,Распис!$D$4:$D$300,"&gt;="&amp;M$1)&gt;0,SUMIFS(Распис!$F$4:$F$300,Распис!$B$4:$B$300,$A125,Распис!$C$4:$C$300,"&lt;="&amp;M$1,Распис!$D$4:$D$300,"&gt;="&amp;M$1),SUMIF(База!$B$3:$B$305,$A125,База!$F$3:$F$152))</f>
        <v>0</v>
      </c>
      <c r="N125" s="46">
        <f ca="1">IF(COUNTIFS(Распис!$B$4:$B$300,$A125,Распис!$C$4:$C$300,"&lt;="&amp;N$1,Распис!$D$4:$D$300,"&gt;="&amp;N$1)&gt;0,SUMIFS(Распис!$G$4:$G$300,Распис!$B$4:$B$300,$A125,Распис!$C$4:$C$300,"&lt;="&amp;N$1,Распис!$D$4:$D$300,"&gt;="&amp;N$1),SUMIF(База!$B$3:$B$305,$A125,База!$G$3:$G$152))</f>
        <v>0</v>
      </c>
      <c r="O125" s="46">
        <f ca="1">IF(COUNTIFS(Распис!$B$4:$B$300,$A125,Распис!$C$4:$C$300,"&lt;="&amp;O$1,Распис!$D$4:$D$300,"&gt;="&amp;O$1)&gt;0,SUMIFS(Распис!$H$4:$H$300,Распис!$B$4:$B$300,$A125,Распис!$C$4:$C$300,"&lt;="&amp;O$1,Распис!$D$4:$D$300,"&gt;="&amp;O$1),SUMIF(База!$B$3:$B$305,$A125,База!$H$3:$H$152))</f>
        <v>0</v>
      </c>
      <c r="P125" s="46">
        <f ca="1">IF(COUNTIFS(Распис!$B$4:$B$300,$A125,Распис!$C$4:$C$300,"&lt;="&amp;P$1,Распис!$D$4:$D$300,"&gt;="&amp;P$1)&gt;0,SUMIFS(Распис!$I$4:$I$300,Распис!$B$4:$B$300,$A125,Распис!$C$4:$C$300,"&lt;="&amp;P$1,Распис!$D$4:$D$300,"&gt;="&amp;P$1),SUMIF(База!$B$3:$B$305,$A125,База!$I$3:$I$152))</f>
        <v>0</v>
      </c>
      <c r="Q125" s="46">
        <f ca="1">IF(COUNTIFS(Распис!$B$4:$B$300,$A125,Распис!$C$4:$C$300,"&lt;="&amp;Q$1,Распис!$D$4:$D$300,"&gt;="&amp;Q$1)&gt;0,SUMIFS(Распис!$J$4:$J$300,Распис!$B$4:$B$300,$A125,Распис!$C$4:$C$300,"&lt;="&amp;Q$1,Распис!$D$4:$D$300,"&gt;="&amp;Q$1),SUMIF(База!$B$3:$B$305,$A125,База!$J$3:$J$152))</f>
        <v>0</v>
      </c>
      <c r="R125" s="46">
        <f ca="1">IF(COUNTIFS(Распис!$B$4:$B$300,$A125,Распис!$C$4:$C$300,"&lt;="&amp;R$1,Распис!$D$4:$D$300,"&gt;="&amp;R$1)&gt;0,SUMIFS(Распис!$K$4:$K$300,Распис!$B$4:$B$300,$A125,Распис!$C$4:$C$300,"&lt;="&amp;R$1,Распис!$D$4:$D$300,"&gt;="&amp;R$1),SUMIF(База!$B$3:$B$305,$A125,База!$K$3:$K$152))</f>
        <v>0</v>
      </c>
      <c r="S125" s="46" t="s">
        <v>23</v>
      </c>
      <c r="T125" s="46">
        <f ca="1">IF(COUNTIFS(Распис!$B$4:$B$300,$A125,Распис!$C$4:$C$300,"&lt;="&amp;T$1,Распис!$D$4:$D$300,"&gt;="&amp;T$1)&gt;0,SUMIFS(Распис!$F$4:$F$300,Распис!$B$4:$B$300,$A125,Распис!$C$4:$C$300,"&lt;="&amp;T$1,Распис!$D$4:$D$300,"&gt;="&amp;T$1),SUMIF(База!$B$3:$B$305,$A125,База!$F$3:$F$152))</f>
        <v>0</v>
      </c>
      <c r="U125" s="46">
        <f ca="1">IF(COUNTIFS(Распис!$B$4:$B$300,$A125,Распис!$C$4:$C$300,"&lt;="&amp;U$1,Распис!$D$4:$D$300,"&gt;="&amp;U$1)&gt;0,SUMIFS(Распис!$G$4:$G$300,Распис!$B$4:$B$300,$A125,Распис!$C$4:$C$300,"&lt;="&amp;U$1,Распис!$D$4:$D$300,"&gt;="&amp;U$1),SUMIF(База!$B$3:$B$305,$A125,База!$G$3:$G$152))</f>
        <v>0</v>
      </c>
      <c r="V125" s="46">
        <f ca="1">IF(COUNTIFS(Распис!$B$4:$B$300,$A125,Распис!$C$4:$C$300,"&lt;="&amp;V$1,Распис!$D$4:$D$300,"&gt;="&amp;V$1)&gt;0,SUMIFS(Распис!$H$4:$H$300,Распис!$B$4:$B$300,$A125,Распис!$C$4:$C$300,"&lt;="&amp;V$1,Распис!$D$4:$D$300,"&gt;="&amp;V$1),SUMIF(База!$B$3:$B$305,$A125,База!$H$3:$H$152))</f>
        <v>0</v>
      </c>
      <c r="W125" s="46">
        <f ca="1">IF(COUNTIFS(Распис!$B$4:$B$300,$A125,Распис!$C$4:$C$300,"&lt;="&amp;W$1,Распис!$D$4:$D$300,"&gt;="&amp;W$1)&gt;0,SUMIFS(Распис!$I$4:$I$300,Распис!$B$4:$B$300,$A125,Распис!$C$4:$C$300,"&lt;="&amp;W$1,Распис!$D$4:$D$300,"&gt;="&amp;W$1),SUMIF(База!$B$3:$B$305,$A125,База!$I$3:$I$152))</f>
        <v>0</v>
      </c>
      <c r="X125" s="46">
        <f ca="1">IF(COUNTIFS(Распис!$B$4:$B$300,$A125,Распис!$C$4:$C$300,"&lt;="&amp;X$1,Распис!$D$4:$D$300,"&gt;="&amp;X$1)&gt;0,SUMIFS(Распис!$J$4:$J$300,Распис!$B$4:$B$300,$A125,Распис!$C$4:$C$300,"&lt;="&amp;X$1,Распис!$D$4:$D$300,"&gt;="&amp;X$1),SUMIF(База!$B$3:$B$305,$A125,База!$J$3:$J$152))</f>
        <v>0</v>
      </c>
      <c r="Y125" s="46">
        <f ca="1">IF(COUNTIFS(Распис!$B$4:$B$300,$A125,Распис!$C$4:$C$300,"&lt;="&amp;Y$1,Распис!$D$4:$D$300,"&gt;="&amp;Y$1)&gt;0,SUMIFS(Распис!$K$4:$K$300,Распис!$B$4:$B$300,$A125,Распис!$C$4:$C$300,"&lt;="&amp;Y$1,Распис!$D$4:$D$300,"&gt;="&amp;Y$1),SUMIF(База!$B$3:$B$305,$A125,База!$K$3:$K$152))</f>
        <v>0</v>
      </c>
      <c r="Z125" s="46" t="s">
        <v>23</v>
      </c>
      <c r="AA125" s="46">
        <f ca="1">IF(COUNTIFS(Распис!$B$4:$B$300,$A125,Распис!$C$4:$C$300,"&lt;="&amp;AA$1,Распис!$D$4:$D$300,"&gt;="&amp;AA$1)&gt;0,SUMIFS(Распис!$F$4:$F$300,Распис!$B$4:$B$300,$A125,Распис!$C$4:$C$300,"&lt;="&amp;AA$1,Распис!$D$4:$D$300,"&gt;="&amp;AA$1),SUMIF(База!$B$3:$B$305,$A125,База!$F$3:$F$152))</f>
        <v>0</v>
      </c>
      <c r="AB125" s="46">
        <f ca="1">IF(COUNTIFS(Распис!$B$4:$B$300,$A125,Распис!$C$4:$C$300,"&lt;="&amp;AB$1,Распис!$D$4:$D$300,"&gt;="&amp;AB$1)&gt;0,SUMIFS(Распис!$G$4:$G$300,Распис!$B$4:$B$300,$A125,Распис!$C$4:$C$300,"&lt;="&amp;AB$1,Распис!$D$4:$D$300,"&gt;="&amp;AB$1),SUMIF(База!$B$3:$B$305,$A125,База!$G$3:$G$152))</f>
        <v>0</v>
      </c>
      <c r="AC125" s="46">
        <f ca="1">IF(COUNTIFS(Распис!$B$4:$B$300,$A125,Распис!$C$4:$C$300,"&lt;="&amp;AC$1,Распис!$D$4:$D$300,"&gt;="&amp;AC$1)&gt;0,SUMIFS(Распис!$H$4:$H$300,Распис!$B$4:$B$300,$A125,Распис!$C$4:$C$300,"&lt;="&amp;AC$1,Распис!$D$4:$D$300,"&gt;="&amp;AC$1),SUMIF(База!$B$3:$B$305,$A125,База!$H$3:$H$152))</f>
        <v>0</v>
      </c>
      <c r="AD125" s="47"/>
      <c r="AE125" s="47"/>
      <c r="AF125" s="47"/>
      <c r="AG125" s="47">
        <f t="shared" ca="1" si="10"/>
        <v>0</v>
      </c>
      <c r="AH125" s="46">
        <f ca="1">AG125-SUMIFS(Распред!$G$4:$G$300,Распред!$B$4:$B$300,"февраль",Распред!$F$4:$F$300,A125)</f>
        <v>0</v>
      </c>
      <c r="AI125" s="46">
        <f ca="1">AH125+(COUNTIF(B125:AF125,"КД")+SUMIFS(Распред!$AH$4:$AH$300,Распред!$F$4:$F$300,A125,Распред!$B$4:$B$300,"февраль"))*4</f>
        <v>0</v>
      </c>
      <c r="AJ125" s="46">
        <f t="shared" ca="1" si="11"/>
        <v>0</v>
      </c>
      <c r="AK125" s="46">
        <f t="shared" ca="1" si="12"/>
        <v>0</v>
      </c>
      <c r="AL125" s="46">
        <f>SUMIFS(Распред!$K$4:$K$300,Распред!$B$4:$B$300,"февраль",Распред!$J$4:$J$300,A125)+SUMIFS(Распред!$M$4:$M$300,Распред!$B$4:$B$300,"февраль",Распред!$L$4:$L$300,A125)+SUMIFS(Распред!$O$4:$O$300,Распред!$B$4:$B$300,"февраль",Распред!$N$4:$N$300,A125)+SUMIFS(Распред!$Q$4:$Q$300,Распред!$B$4:$B$300,"февраль",Распред!$P$4:$P$300,A125)+SUMIFS(Распред!$S$4:$S$300,Распред!$B$4:$B$300,"февраль",Распред!$R$4:$R$300,A125)+SUMIFS(Распред!$U$4:$U$300,Распред!$B$4:$B$300,"февраль",Распред!$T$4:$T$300,A125)+SUMIFS(Распред!$W$4:$W$300,Распред!$B$4:$B$300,"февраль",Распред!$V$4:$V$300,A125)+SUMIFS(Распред!$Y$4:$Y$300,Распред!$B$4:$B$300,"февраль",Распред!$X$4:$X$300,A125)+SUMIFS(Распред!$AA$4:$AA$300,Распред!$B$4:$B$300,"февраль",Распред!$Z$4:$Z$300,A125)+SUMIFS(Распред!$AC$4:$AC$300,Распред!$B$4:$B$300,"февраль",Распред!$AB$4:$AB$300,A125)</f>
        <v>0</v>
      </c>
      <c r="AM125" s="46">
        <f t="shared" ca="1" si="13"/>
        <v>0</v>
      </c>
      <c r="AN125" s="46">
        <f t="shared" ca="1" si="14"/>
        <v>0</v>
      </c>
      <c r="AO125" s="46">
        <f t="shared" ca="1" si="15"/>
        <v>0</v>
      </c>
      <c r="AP125" s="46">
        <f>январь!AP125</f>
        <v>0</v>
      </c>
      <c r="AQ125" s="46">
        <f t="shared" ca="1" si="16"/>
        <v>0</v>
      </c>
      <c r="AR125" s="47"/>
      <c r="AS125" s="47">
        <f t="shared" ca="1" si="17"/>
        <v>0</v>
      </c>
      <c r="AT125" s="47"/>
      <c r="AU125" s="47"/>
      <c r="AV125" s="47"/>
      <c r="AW125" s="47"/>
      <c r="AX125" s="47"/>
      <c r="AY125" s="47"/>
      <c r="AZ125" s="184"/>
      <c r="BA125" s="184"/>
    </row>
    <row r="126" spans="1:53" x14ac:dyDescent="0.25">
      <c r="A126" s="47">
        <f>База!B126</f>
        <v>0</v>
      </c>
      <c r="B126" s="46">
        <f ca="1">IF(COUNTIFS(Распис!$B$4:$B$300,$A126,Распис!$C$4:$C$300,"&lt;="&amp;B$1,Распис!$D$4:$D$300,"&gt;="&amp;B$1)&gt;0,SUMIFS(Распис!$I$4:$I$300,Распис!$B$4:$B$300,$A126,Распис!$C$4:$C$300,"&lt;="&amp;B$1,Распис!$D$4:$D$300,"&gt;="&amp;B$1),SUMIF(База!$B$3:$B$305,$A126,База!$I$3:$I$152))</f>
        <v>0</v>
      </c>
      <c r="C126" s="46">
        <f ca="1">IF(COUNTIFS(Распис!$B$4:$B$300,$A126,Распис!$C$4:$C$300,"&lt;="&amp;C$1,Распис!$D$4:$D$300,"&gt;="&amp;C$1)&gt;0,SUMIFS(Распис!$J$4:$J$300,Распис!$B$4:$B$300,$A126,Распис!$C$4:$C$300,"&lt;="&amp;C$1,Распис!$D$4:$D$300,"&gt;="&amp;C$1),SUMIF(База!$B$3:$B$305,$A126,База!$J$3:$J$152))</f>
        <v>0</v>
      </c>
      <c r="D126" s="46">
        <f ca="1">IF(COUNTIFS(Распис!$B$4:$B$300,$A126,Распис!$C$4:$C$300,"&lt;="&amp;D$1,Распис!$D$4:$D$300,"&gt;="&amp;D$1)&gt;0,SUMIFS(Распис!$K$4:$K$300,Распис!$B$4:$B$300,$A126,Распис!$C$4:$C$300,"&lt;="&amp;D$1,Распис!$D$4:$D$300,"&gt;="&amp;D$1),SUMIF(База!$B$3:$B$305,$A126,База!$K$3:$K$152))</f>
        <v>0</v>
      </c>
      <c r="E126" s="46" t="s">
        <v>23</v>
      </c>
      <c r="F126" s="46">
        <f ca="1">IF(COUNTIFS(Распис!$B$4:$B$300,$A126,Распис!$C$4:$C$300,"&lt;="&amp;F$1,Распис!$D$4:$D$300,"&gt;="&amp;F$1)&gt;0,SUMIFS(Распис!$F$4:$F$300,Распис!$B$4:$B$300,$A126,Распис!$C$4:$C$300,"&lt;="&amp;F$1,Распис!$D$4:$D$300,"&gt;="&amp;F$1),SUMIF(База!$B$3:$B$305,$A126,База!$F$3:$F$152))</f>
        <v>0</v>
      </c>
      <c r="G126" s="46">
        <f ca="1">IF(COUNTIFS(Распис!$B$4:$B$300,$A126,Распис!$C$4:$C$300,"&lt;="&amp;G$1,Распис!$D$4:$D$300,"&gt;="&amp;G$1)&gt;0,SUMIFS(Распис!$G$4:$G$300,Распис!$B$4:$B$300,$A126,Распис!$C$4:$C$300,"&lt;="&amp;G$1,Распис!$D$4:$D$300,"&gt;="&amp;G$1),SUMIF(База!$B$3:$B$305,$A126,База!$G$3:$G$152))</f>
        <v>0</v>
      </c>
      <c r="H126" s="46">
        <f ca="1">IF(COUNTIFS(Распис!$B$4:$B$300,$A126,Распис!$C$4:$C$300,"&lt;="&amp;H$1,Распис!$D$4:$D$300,"&gt;="&amp;H$1)&gt;0,SUMIFS(Распис!$H$4:$H$300,Распис!$B$4:$B$300,$A126,Распис!$C$4:$C$300,"&lt;="&amp;H$1,Распис!$D$4:$D$300,"&gt;="&amp;H$1),SUMIF(База!$B$3:$B$305,$A126,База!$H$3:$H$152))</f>
        <v>0</v>
      </c>
      <c r="I126" s="46">
        <f ca="1">IF(COUNTIFS(Распис!$B$4:$B$300,$A126,Распис!$C$4:$C$300,"&lt;="&amp;I$1,Распис!$D$4:$D$300,"&gt;="&amp;I$1)&gt;0,SUMIFS(Распис!$I$4:$I$300,Распис!$B$4:$B$300,$A126,Распис!$C$4:$C$300,"&lt;="&amp;I$1,Распис!$D$4:$D$300,"&gt;="&amp;I$1),SUMIF(База!$B$3:$B$305,$A126,База!$I$3:$I$152))</f>
        <v>0</v>
      </c>
      <c r="J126" s="46">
        <f ca="1">IF(COUNTIFS(Распис!$B$4:$B$300,$A126,Распис!$C$4:$C$300,"&lt;="&amp;J$1,Распис!$D$4:$D$300,"&gt;="&amp;J$1)&gt;0,SUMIFS(Распис!$J$4:$J$300,Распис!$B$4:$B$300,$A126,Распис!$C$4:$C$300,"&lt;="&amp;J$1,Распис!$D$4:$D$300,"&gt;="&amp;J$1),SUMIF(База!$B$3:$B$305,$A126,База!$J$3:$J$152))</f>
        <v>0</v>
      </c>
      <c r="K126" s="46">
        <f ca="1">IF(COUNTIFS(Распис!$B$4:$B$300,$A126,Распис!$C$4:$C$300,"&lt;="&amp;K$1,Распис!$D$4:$D$300,"&gt;="&amp;K$1)&gt;0,SUMIFS(Распис!$K$4:$K$300,Распис!$B$4:$B$300,$A126,Распис!$C$4:$C$300,"&lt;="&amp;K$1,Распис!$D$4:$D$300,"&gt;="&amp;K$1),SUMIF(База!$B$3:$B$305,$A126,База!$K$3:$K$152))</f>
        <v>0</v>
      </c>
      <c r="L126" s="46" t="s">
        <v>23</v>
      </c>
      <c r="M126" s="46">
        <f ca="1">IF(COUNTIFS(Распис!$B$4:$B$300,$A126,Распис!$C$4:$C$300,"&lt;="&amp;M$1,Распис!$D$4:$D$300,"&gt;="&amp;M$1)&gt;0,SUMIFS(Распис!$F$4:$F$300,Распис!$B$4:$B$300,$A126,Распис!$C$4:$C$300,"&lt;="&amp;M$1,Распис!$D$4:$D$300,"&gt;="&amp;M$1),SUMIF(База!$B$3:$B$305,$A126,База!$F$3:$F$152))</f>
        <v>0</v>
      </c>
      <c r="N126" s="46">
        <f ca="1">IF(COUNTIFS(Распис!$B$4:$B$300,$A126,Распис!$C$4:$C$300,"&lt;="&amp;N$1,Распис!$D$4:$D$300,"&gt;="&amp;N$1)&gt;0,SUMIFS(Распис!$G$4:$G$300,Распис!$B$4:$B$300,$A126,Распис!$C$4:$C$300,"&lt;="&amp;N$1,Распис!$D$4:$D$300,"&gt;="&amp;N$1),SUMIF(База!$B$3:$B$305,$A126,База!$G$3:$G$152))</f>
        <v>0</v>
      </c>
      <c r="O126" s="46">
        <f ca="1">IF(COUNTIFS(Распис!$B$4:$B$300,$A126,Распис!$C$4:$C$300,"&lt;="&amp;O$1,Распис!$D$4:$D$300,"&gt;="&amp;O$1)&gt;0,SUMIFS(Распис!$H$4:$H$300,Распис!$B$4:$B$300,$A126,Распис!$C$4:$C$300,"&lt;="&amp;O$1,Распис!$D$4:$D$300,"&gt;="&amp;O$1),SUMIF(База!$B$3:$B$305,$A126,База!$H$3:$H$152))</f>
        <v>0</v>
      </c>
      <c r="P126" s="46">
        <f ca="1">IF(COUNTIFS(Распис!$B$4:$B$300,$A126,Распис!$C$4:$C$300,"&lt;="&amp;P$1,Распис!$D$4:$D$300,"&gt;="&amp;P$1)&gt;0,SUMIFS(Распис!$I$4:$I$300,Распис!$B$4:$B$300,$A126,Распис!$C$4:$C$300,"&lt;="&amp;P$1,Распис!$D$4:$D$300,"&gt;="&amp;P$1),SUMIF(База!$B$3:$B$305,$A126,База!$I$3:$I$152))</f>
        <v>0</v>
      </c>
      <c r="Q126" s="46">
        <f ca="1">IF(COUNTIFS(Распис!$B$4:$B$300,$A126,Распис!$C$4:$C$300,"&lt;="&amp;Q$1,Распис!$D$4:$D$300,"&gt;="&amp;Q$1)&gt;0,SUMIFS(Распис!$J$4:$J$300,Распис!$B$4:$B$300,$A126,Распис!$C$4:$C$300,"&lt;="&amp;Q$1,Распис!$D$4:$D$300,"&gt;="&amp;Q$1),SUMIF(База!$B$3:$B$305,$A126,База!$J$3:$J$152))</f>
        <v>0</v>
      </c>
      <c r="R126" s="46">
        <f ca="1">IF(COUNTIFS(Распис!$B$4:$B$300,$A126,Распис!$C$4:$C$300,"&lt;="&amp;R$1,Распис!$D$4:$D$300,"&gt;="&amp;R$1)&gt;0,SUMIFS(Распис!$K$4:$K$300,Распис!$B$4:$B$300,$A126,Распис!$C$4:$C$300,"&lt;="&amp;R$1,Распис!$D$4:$D$300,"&gt;="&amp;R$1),SUMIF(База!$B$3:$B$305,$A126,База!$K$3:$K$152))</f>
        <v>0</v>
      </c>
      <c r="S126" s="46" t="s">
        <v>23</v>
      </c>
      <c r="T126" s="46">
        <f ca="1">IF(COUNTIFS(Распис!$B$4:$B$300,$A126,Распис!$C$4:$C$300,"&lt;="&amp;T$1,Распис!$D$4:$D$300,"&gt;="&amp;T$1)&gt;0,SUMIFS(Распис!$F$4:$F$300,Распис!$B$4:$B$300,$A126,Распис!$C$4:$C$300,"&lt;="&amp;T$1,Распис!$D$4:$D$300,"&gt;="&amp;T$1),SUMIF(База!$B$3:$B$305,$A126,База!$F$3:$F$152))</f>
        <v>0</v>
      </c>
      <c r="U126" s="46">
        <f ca="1">IF(COUNTIFS(Распис!$B$4:$B$300,$A126,Распис!$C$4:$C$300,"&lt;="&amp;U$1,Распис!$D$4:$D$300,"&gt;="&amp;U$1)&gt;0,SUMIFS(Распис!$G$4:$G$300,Распис!$B$4:$B$300,$A126,Распис!$C$4:$C$300,"&lt;="&amp;U$1,Распис!$D$4:$D$300,"&gt;="&amp;U$1),SUMIF(База!$B$3:$B$305,$A126,База!$G$3:$G$152))</f>
        <v>0</v>
      </c>
      <c r="V126" s="46">
        <f ca="1">IF(COUNTIFS(Распис!$B$4:$B$300,$A126,Распис!$C$4:$C$300,"&lt;="&amp;V$1,Распис!$D$4:$D$300,"&gt;="&amp;V$1)&gt;0,SUMIFS(Распис!$H$4:$H$300,Распис!$B$4:$B$300,$A126,Распис!$C$4:$C$300,"&lt;="&amp;V$1,Распис!$D$4:$D$300,"&gt;="&amp;V$1),SUMIF(База!$B$3:$B$305,$A126,База!$H$3:$H$152))</f>
        <v>0</v>
      </c>
      <c r="W126" s="46">
        <f ca="1">IF(COUNTIFS(Распис!$B$4:$B$300,$A126,Распис!$C$4:$C$300,"&lt;="&amp;W$1,Распис!$D$4:$D$300,"&gt;="&amp;W$1)&gt;0,SUMIFS(Распис!$I$4:$I$300,Распис!$B$4:$B$300,$A126,Распис!$C$4:$C$300,"&lt;="&amp;W$1,Распис!$D$4:$D$300,"&gt;="&amp;W$1),SUMIF(База!$B$3:$B$305,$A126,База!$I$3:$I$152))</f>
        <v>0</v>
      </c>
      <c r="X126" s="46">
        <f ca="1">IF(COUNTIFS(Распис!$B$4:$B$300,$A126,Распис!$C$4:$C$300,"&lt;="&amp;X$1,Распис!$D$4:$D$300,"&gt;="&amp;X$1)&gt;0,SUMIFS(Распис!$J$4:$J$300,Распис!$B$4:$B$300,$A126,Распис!$C$4:$C$300,"&lt;="&amp;X$1,Распис!$D$4:$D$300,"&gt;="&amp;X$1),SUMIF(База!$B$3:$B$305,$A126,База!$J$3:$J$152))</f>
        <v>0</v>
      </c>
      <c r="Y126" s="46">
        <f ca="1">IF(COUNTIFS(Распис!$B$4:$B$300,$A126,Распис!$C$4:$C$300,"&lt;="&amp;Y$1,Распис!$D$4:$D$300,"&gt;="&amp;Y$1)&gt;0,SUMIFS(Распис!$K$4:$K$300,Распис!$B$4:$B$300,$A126,Распис!$C$4:$C$300,"&lt;="&amp;Y$1,Распис!$D$4:$D$300,"&gt;="&amp;Y$1),SUMIF(База!$B$3:$B$305,$A126,База!$K$3:$K$152))</f>
        <v>0</v>
      </c>
      <c r="Z126" s="46" t="s">
        <v>23</v>
      </c>
      <c r="AA126" s="46">
        <f ca="1">IF(COUNTIFS(Распис!$B$4:$B$300,$A126,Распис!$C$4:$C$300,"&lt;="&amp;AA$1,Распис!$D$4:$D$300,"&gt;="&amp;AA$1)&gt;0,SUMIFS(Распис!$F$4:$F$300,Распис!$B$4:$B$300,$A126,Распис!$C$4:$C$300,"&lt;="&amp;AA$1,Распис!$D$4:$D$300,"&gt;="&amp;AA$1),SUMIF(База!$B$3:$B$305,$A126,База!$F$3:$F$152))</f>
        <v>0</v>
      </c>
      <c r="AB126" s="46">
        <f ca="1">IF(COUNTIFS(Распис!$B$4:$B$300,$A126,Распис!$C$4:$C$300,"&lt;="&amp;AB$1,Распис!$D$4:$D$300,"&gt;="&amp;AB$1)&gt;0,SUMIFS(Распис!$G$4:$G$300,Распис!$B$4:$B$300,$A126,Распис!$C$4:$C$300,"&lt;="&amp;AB$1,Распис!$D$4:$D$300,"&gt;="&amp;AB$1),SUMIF(База!$B$3:$B$305,$A126,База!$G$3:$G$152))</f>
        <v>0</v>
      </c>
      <c r="AC126" s="46">
        <f ca="1">IF(COUNTIFS(Распис!$B$4:$B$300,$A126,Распис!$C$4:$C$300,"&lt;="&amp;AC$1,Распис!$D$4:$D$300,"&gt;="&amp;AC$1)&gt;0,SUMIFS(Распис!$H$4:$H$300,Распис!$B$4:$B$300,$A126,Распис!$C$4:$C$300,"&lt;="&amp;AC$1,Распис!$D$4:$D$300,"&gt;="&amp;AC$1),SUMIF(База!$B$3:$B$305,$A126,База!$H$3:$H$152))</f>
        <v>0</v>
      </c>
      <c r="AD126" s="47"/>
      <c r="AE126" s="47"/>
      <c r="AF126" s="47"/>
      <c r="AG126" s="47">
        <f t="shared" ca="1" si="10"/>
        <v>0</v>
      </c>
      <c r="AH126" s="46">
        <f ca="1">AG126-SUMIFS(Распред!$G$4:$G$300,Распред!$B$4:$B$300,"февраль",Распред!$F$4:$F$300,A126)</f>
        <v>0</v>
      </c>
      <c r="AI126" s="46">
        <f ca="1">AH126+(COUNTIF(B126:AF126,"КД")+SUMIFS(Распред!$AH$4:$AH$300,Распред!$F$4:$F$300,A126,Распред!$B$4:$B$300,"февраль"))*4</f>
        <v>0</v>
      </c>
      <c r="AJ126" s="46">
        <f t="shared" ca="1" si="11"/>
        <v>0</v>
      </c>
      <c r="AK126" s="46">
        <f t="shared" ca="1" si="12"/>
        <v>0</v>
      </c>
      <c r="AL126" s="46">
        <f>SUMIFS(Распред!$K$4:$K$300,Распред!$B$4:$B$300,"февраль",Распред!$J$4:$J$300,A126)+SUMIFS(Распред!$M$4:$M$300,Распред!$B$4:$B$300,"февраль",Распред!$L$4:$L$300,A126)+SUMIFS(Распред!$O$4:$O$300,Распред!$B$4:$B$300,"февраль",Распред!$N$4:$N$300,A126)+SUMIFS(Распред!$Q$4:$Q$300,Распред!$B$4:$B$300,"февраль",Распред!$P$4:$P$300,A126)+SUMIFS(Распред!$S$4:$S$300,Распред!$B$4:$B$300,"февраль",Распред!$R$4:$R$300,A126)+SUMIFS(Распред!$U$4:$U$300,Распред!$B$4:$B$300,"февраль",Распред!$T$4:$T$300,A126)+SUMIFS(Распред!$W$4:$W$300,Распред!$B$4:$B$300,"февраль",Распред!$V$4:$V$300,A126)+SUMIFS(Распред!$Y$4:$Y$300,Распред!$B$4:$B$300,"февраль",Распред!$X$4:$X$300,A126)+SUMIFS(Распред!$AA$4:$AA$300,Распред!$B$4:$B$300,"февраль",Распред!$Z$4:$Z$300,A126)+SUMIFS(Распред!$AC$4:$AC$300,Распред!$B$4:$B$300,"февраль",Распред!$AB$4:$AB$300,A126)</f>
        <v>0</v>
      </c>
      <c r="AM126" s="46">
        <f t="shared" ca="1" si="13"/>
        <v>0</v>
      </c>
      <c r="AN126" s="46">
        <f t="shared" ca="1" si="14"/>
        <v>0</v>
      </c>
      <c r="AO126" s="46">
        <f t="shared" ca="1" si="15"/>
        <v>0</v>
      </c>
      <c r="AP126" s="46">
        <f>январь!AP126</f>
        <v>0</v>
      </c>
      <c r="AQ126" s="46">
        <f t="shared" ca="1" si="16"/>
        <v>0</v>
      </c>
      <c r="AR126" s="47"/>
      <c r="AS126" s="47">
        <f t="shared" ca="1" si="17"/>
        <v>0</v>
      </c>
      <c r="AT126" s="47"/>
      <c r="AU126" s="47"/>
      <c r="AV126" s="47"/>
      <c r="AW126" s="47"/>
      <c r="AX126" s="47"/>
      <c r="AY126" s="47"/>
      <c r="AZ126" s="184"/>
      <c r="BA126" s="184"/>
    </row>
    <row r="127" spans="1:53" x14ac:dyDescent="0.25">
      <c r="A127" s="47">
        <f>База!B127</f>
        <v>0</v>
      </c>
      <c r="B127" s="46">
        <f ca="1">IF(COUNTIFS(Распис!$B$4:$B$300,$A127,Распис!$C$4:$C$300,"&lt;="&amp;B$1,Распис!$D$4:$D$300,"&gt;="&amp;B$1)&gt;0,SUMIFS(Распис!$I$4:$I$300,Распис!$B$4:$B$300,$A127,Распис!$C$4:$C$300,"&lt;="&amp;B$1,Распис!$D$4:$D$300,"&gt;="&amp;B$1),SUMIF(База!$B$3:$B$305,$A127,База!$I$3:$I$152))</f>
        <v>0</v>
      </c>
      <c r="C127" s="46">
        <f ca="1">IF(COUNTIFS(Распис!$B$4:$B$300,$A127,Распис!$C$4:$C$300,"&lt;="&amp;C$1,Распис!$D$4:$D$300,"&gt;="&amp;C$1)&gt;0,SUMIFS(Распис!$J$4:$J$300,Распис!$B$4:$B$300,$A127,Распис!$C$4:$C$300,"&lt;="&amp;C$1,Распис!$D$4:$D$300,"&gt;="&amp;C$1),SUMIF(База!$B$3:$B$305,$A127,База!$J$3:$J$152))</f>
        <v>0</v>
      </c>
      <c r="D127" s="46">
        <f ca="1">IF(COUNTIFS(Распис!$B$4:$B$300,$A127,Распис!$C$4:$C$300,"&lt;="&amp;D$1,Распис!$D$4:$D$300,"&gt;="&amp;D$1)&gt;0,SUMIFS(Распис!$K$4:$K$300,Распис!$B$4:$B$300,$A127,Распис!$C$4:$C$300,"&lt;="&amp;D$1,Распис!$D$4:$D$300,"&gt;="&amp;D$1),SUMIF(База!$B$3:$B$305,$A127,База!$K$3:$K$152))</f>
        <v>0</v>
      </c>
      <c r="E127" s="46" t="s">
        <v>23</v>
      </c>
      <c r="F127" s="46">
        <f ca="1">IF(COUNTIFS(Распис!$B$4:$B$300,$A127,Распис!$C$4:$C$300,"&lt;="&amp;F$1,Распис!$D$4:$D$300,"&gt;="&amp;F$1)&gt;0,SUMIFS(Распис!$F$4:$F$300,Распис!$B$4:$B$300,$A127,Распис!$C$4:$C$300,"&lt;="&amp;F$1,Распис!$D$4:$D$300,"&gt;="&amp;F$1),SUMIF(База!$B$3:$B$305,$A127,База!$F$3:$F$152))</f>
        <v>0</v>
      </c>
      <c r="G127" s="46">
        <f ca="1">IF(COUNTIFS(Распис!$B$4:$B$300,$A127,Распис!$C$4:$C$300,"&lt;="&amp;G$1,Распис!$D$4:$D$300,"&gt;="&amp;G$1)&gt;0,SUMIFS(Распис!$G$4:$G$300,Распис!$B$4:$B$300,$A127,Распис!$C$4:$C$300,"&lt;="&amp;G$1,Распис!$D$4:$D$300,"&gt;="&amp;G$1),SUMIF(База!$B$3:$B$305,$A127,База!$G$3:$G$152))</f>
        <v>0</v>
      </c>
      <c r="H127" s="46">
        <f ca="1">IF(COUNTIFS(Распис!$B$4:$B$300,$A127,Распис!$C$4:$C$300,"&lt;="&amp;H$1,Распис!$D$4:$D$300,"&gt;="&amp;H$1)&gt;0,SUMIFS(Распис!$H$4:$H$300,Распис!$B$4:$B$300,$A127,Распис!$C$4:$C$300,"&lt;="&amp;H$1,Распис!$D$4:$D$300,"&gt;="&amp;H$1),SUMIF(База!$B$3:$B$305,$A127,База!$H$3:$H$152))</f>
        <v>0</v>
      </c>
      <c r="I127" s="46">
        <f ca="1">IF(COUNTIFS(Распис!$B$4:$B$300,$A127,Распис!$C$4:$C$300,"&lt;="&amp;I$1,Распис!$D$4:$D$300,"&gt;="&amp;I$1)&gt;0,SUMIFS(Распис!$I$4:$I$300,Распис!$B$4:$B$300,$A127,Распис!$C$4:$C$300,"&lt;="&amp;I$1,Распис!$D$4:$D$300,"&gt;="&amp;I$1),SUMIF(База!$B$3:$B$305,$A127,База!$I$3:$I$152))</f>
        <v>0</v>
      </c>
      <c r="J127" s="46">
        <f ca="1">IF(COUNTIFS(Распис!$B$4:$B$300,$A127,Распис!$C$4:$C$300,"&lt;="&amp;J$1,Распис!$D$4:$D$300,"&gt;="&amp;J$1)&gt;0,SUMIFS(Распис!$J$4:$J$300,Распис!$B$4:$B$300,$A127,Распис!$C$4:$C$300,"&lt;="&amp;J$1,Распис!$D$4:$D$300,"&gt;="&amp;J$1),SUMIF(База!$B$3:$B$305,$A127,База!$J$3:$J$152))</f>
        <v>0</v>
      </c>
      <c r="K127" s="46">
        <f ca="1">IF(COUNTIFS(Распис!$B$4:$B$300,$A127,Распис!$C$4:$C$300,"&lt;="&amp;K$1,Распис!$D$4:$D$300,"&gt;="&amp;K$1)&gt;0,SUMIFS(Распис!$K$4:$K$300,Распис!$B$4:$B$300,$A127,Распис!$C$4:$C$300,"&lt;="&amp;K$1,Распис!$D$4:$D$300,"&gt;="&amp;K$1),SUMIF(База!$B$3:$B$305,$A127,База!$K$3:$K$152))</f>
        <v>0</v>
      </c>
      <c r="L127" s="46" t="s">
        <v>23</v>
      </c>
      <c r="M127" s="46">
        <f ca="1">IF(COUNTIFS(Распис!$B$4:$B$300,$A127,Распис!$C$4:$C$300,"&lt;="&amp;M$1,Распис!$D$4:$D$300,"&gt;="&amp;M$1)&gt;0,SUMIFS(Распис!$F$4:$F$300,Распис!$B$4:$B$300,$A127,Распис!$C$4:$C$300,"&lt;="&amp;M$1,Распис!$D$4:$D$300,"&gt;="&amp;M$1),SUMIF(База!$B$3:$B$305,$A127,База!$F$3:$F$152))</f>
        <v>0</v>
      </c>
      <c r="N127" s="46">
        <f ca="1">IF(COUNTIFS(Распис!$B$4:$B$300,$A127,Распис!$C$4:$C$300,"&lt;="&amp;N$1,Распис!$D$4:$D$300,"&gt;="&amp;N$1)&gt;0,SUMIFS(Распис!$G$4:$G$300,Распис!$B$4:$B$300,$A127,Распис!$C$4:$C$300,"&lt;="&amp;N$1,Распис!$D$4:$D$300,"&gt;="&amp;N$1),SUMIF(База!$B$3:$B$305,$A127,База!$G$3:$G$152))</f>
        <v>0</v>
      </c>
      <c r="O127" s="46">
        <f ca="1">IF(COUNTIFS(Распис!$B$4:$B$300,$A127,Распис!$C$4:$C$300,"&lt;="&amp;O$1,Распис!$D$4:$D$300,"&gt;="&amp;O$1)&gt;0,SUMIFS(Распис!$H$4:$H$300,Распис!$B$4:$B$300,$A127,Распис!$C$4:$C$300,"&lt;="&amp;O$1,Распис!$D$4:$D$300,"&gt;="&amp;O$1),SUMIF(База!$B$3:$B$305,$A127,База!$H$3:$H$152))</f>
        <v>0</v>
      </c>
      <c r="P127" s="46">
        <f ca="1">IF(COUNTIFS(Распис!$B$4:$B$300,$A127,Распис!$C$4:$C$300,"&lt;="&amp;P$1,Распис!$D$4:$D$300,"&gt;="&amp;P$1)&gt;0,SUMIFS(Распис!$I$4:$I$300,Распис!$B$4:$B$300,$A127,Распис!$C$4:$C$300,"&lt;="&amp;P$1,Распис!$D$4:$D$300,"&gt;="&amp;P$1),SUMIF(База!$B$3:$B$305,$A127,База!$I$3:$I$152))</f>
        <v>0</v>
      </c>
      <c r="Q127" s="46">
        <f ca="1">IF(COUNTIFS(Распис!$B$4:$B$300,$A127,Распис!$C$4:$C$300,"&lt;="&amp;Q$1,Распис!$D$4:$D$300,"&gt;="&amp;Q$1)&gt;0,SUMIFS(Распис!$J$4:$J$300,Распис!$B$4:$B$300,$A127,Распис!$C$4:$C$300,"&lt;="&amp;Q$1,Распис!$D$4:$D$300,"&gt;="&amp;Q$1),SUMIF(База!$B$3:$B$305,$A127,База!$J$3:$J$152))</f>
        <v>0</v>
      </c>
      <c r="R127" s="46">
        <f ca="1">IF(COUNTIFS(Распис!$B$4:$B$300,$A127,Распис!$C$4:$C$300,"&lt;="&amp;R$1,Распис!$D$4:$D$300,"&gt;="&amp;R$1)&gt;0,SUMIFS(Распис!$K$4:$K$300,Распис!$B$4:$B$300,$A127,Распис!$C$4:$C$300,"&lt;="&amp;R$1,Распис!$D$4:$D$300,"&gt;="&amp;R$1),SUMIF(База!$B$3:$B$305,$A127,База!$K$3:$K$152))</f>
        <v>0</v>
      </c>
      <c r="S127" s="46" t="s">
        <v>23</v>
      </c>
      <c r="T127" s="46">
        <f ca="1">IF(COUNTIFS(Распис!$B$4:$B$300,$A127,Распис!$C$4:$C$300,"&lt;="&amp;T$1,Распис!$D$4:$D$300,"&gt;="&amp;T$1)&gt;0,SUMIFS(Распис!$F$4:$F$300,Распис!$B$4:$B$300,$A127,Распис!$C$4:$C$300,"&lt;="&amp;T$1,Распис!$D$4:$D$300,"&gt;="&amp;T$1),SUMIF(База!$B$3:$B$305,$A127,База!$F$3:$F$152))</f>
        <v>0</v>
      </c>
      <c r="U127" s="46">
        <f ca="1">IF(COUNTIFS(Распис!$B$4:$B$300,$A127,Распис!$C$4:$C$300,"&lt;="&amp;U$1,Распис!$D$4:$D$300,"&gt;="&amp;U$1)&gt;0,SUMIFS(Распис!$G$4:$G$300,Распис!$B$4:$B$300,$A127,Распис!$C$4:$C$300,"&lt;="&amp;U$1,Распис!$D$4:$D$300,"&gt;="&amp;U$1),SUMIF(База!$B$3:$B$305,$A127,База!$G$3:$G$152))</f>
        <v>0</v>
      </c>
      <c r="V127" s="46">
        <f ca="1">IF(COUNTIFS(Распис!$B$4:$B$300,$A127,Распис!$C$4:$C$300,"&lt;="&amp;V$1,Распис!$D$4:$D$300,"&gt;="&amp;V$1)&gt;0,SUMIFS(Распис!$H$4:$H$300,Распис!$B$4:$B$300,$A127,Распис!$C$4:$C$300,"&lt;="&amp;V$1,Распис!$D$4:$D$300,"&gt;="&amp;V$1),SUMIF(База!$B$3:$B$305,$A127,База!$H$3:$H$152))</f>
        <v>0</v>
      </c>
      <c r="W127" s="46">
        <f ca="1">IF(COUNTIFS(Распис!$B$4:$B$300,$A127,Распис!$C$4:$C$300,"&lt;="&amp;W$1,Распис!$D$4:$D$300,"&gt;="&amp;W$1)&gt;0,SUMIFS(Распис!$I$4:$I$300,Распис!$B$4:$B$300,$A127,Распис!$C$4:$C$300,"&lt;="&amp;W$1,Распис!$D$4:$D$300,"&gt;="&amp;W$1),SUMIF(База!$B$3:$B$305,$A127,База!$I$3:$I$152))</f>
        <v>0</v>
      </c>
      <c r="X127" s="46">
        <f ca="1">IF(COUNTIFS(Распис!$B$4:$B$300,$A127,Распис!$C$4:$C$300,"&lt;="&amp;X$1,Распис!$D$4:$D$300,"&gt;="&amp;X$1)&gt;0,SUMIFS(Распис!$J$4:$J$300,Распис!$B$4:$B$300,$A127,Распис!$C$4:$C$300,"&lt;="&amp;X$1,Распис!$D$4:$D$300,"&gt;="&amp;X$1),SUMIF(База!$B$3:$B$305,$A127,База!$J$3:$J$152))</f>
        <v>0</v>
      </c>
      <c r="Y127" s="46">
        <f ca="1">IF(COUNTIFS(Распис!$B$4:$B$300,$A127,Распис!$C$4:$C$300,"&lt;="&amp;Y$1,Распис!$D$4:$D$300,"&gt;="&amp;Y$1)&gt;0,SUMIFS(Распис!$K$4:$K$300,Распис!$B$4:$B$300,$A127,Распис!$C$4:$C$300,"&lt;="&amp;Y$1,Распис!$D$4:$D$300,"&gt;="&amp;Y$1),SUMIF(База!$B$3:$B$305,$A127,База!$K$3:$K$152))</f>
        <v>0</v>
      </c>
      <c r="Z127" s="46" t="s">
        <v>23</v>
      </c>
      <c r="AA127" s="46">
        <f ca="1">IF(COUNTIFS(Распис!$B$4:$B$300,$A127,Распис!$C$4:$C$300,"&lt;="&amp;AA$1,Распис!$D$4:$D$300,"&gt;="&amp;AA$1)&gt;0,SUMIFS(Распис!$F$4:$F$300,Распис!$B$4:$B$300,$A127,Распис!$C$4:$C$300,"&lt;="&amp;AA$1,Распис!$D$4:$D$300,"&gt;="&amp;AA$1),SUMIF(База!$B$3:$B$305,$A127,База!$F$3:$F$152))</f>
        <v>0</v>
      </c>
      <c r="AB127" s="46">
        <f ca="1">IF(COUNTIFS(Распис!$B$4:$B$300,$A127,Распис!$C$4:$C$300,"&lt;="&amp;AB$1,Распис!$D$4:$D$300,"&gt;="&amp;AB$1)&gt;0,SUMIFS(Распис!$G$4:$G$300,Распис!$B$4:$B$300,$A127,Распис!$C$4:$C$300,"&lt;="&amp;AB$1,Распис!$D$4:$D$300,"&gt;="&amp;AB$1),SUMIF(База!$B$3:$B$305,$A127,База!$G$3:$G$152))</f>
        <v>0</v>
      </c>
      <c r="AC127" s="46">
        <f ca="1">IF(COUNTIFS(Распис!$B$4:$B$300,$A127,Распис!$C$4:$C$300,"&lt;="&amp;AC$1,Распис!$D$4:$D$300,"&gt;="&amp;AC$1)&gt;0,SUMIFS(Распис!$H$4:$H$300,Распис!$B$4:$B$300,$A127,Распис!$C$4:$C$300,"&lt;="&amp;AC$1,Распис!$D$4:$D$300,"&gt;="&amp;AC$1),SUMIF(База!$B$3:$B$305,$A127,База!$H$3:$H$152))</f>
        <v>0</v>
      </c>
      <c r="AD127" s="47"/>
      <c r="AE127" s="47"/>
      <c r="AF127" s="47"/>
      <c r="AG127" s="47">
        <f t="shared" ca="1" si="10"/>
        <v>0</v>
      </c>
      <c r="AH127" s="46">
        <f ca="1">AG127-SUMIFS(Распред!$G$4:$G$300,Распред!$B$4:$B$300,"февраль",Распред!$F$4:$F$300,A127)</f>
        <v>0</v>
      </c>
      <c r="AI127" s="46">
        <f ca="1">AH127+(COUNTIF(B127:AF127,"КД")+SUMIFS(Распред!$AH$4:$AH$300,Распред!$F$4:$F$300,A127,Распред!$B$4:$B$300,"февраль"))*4</f>
        <v>0</v>
      </c>
      <c r="AJ127" s="46">
        <f t="shared" ca="1" si="11"/>
        <v>0</v>
      </c>
      <c r="AK127" s="46">
        <f t="shared" ca="1" si="12"/>
        <v>0</v>
      </c>
      <c r="AL127" s="46">
        <f>SUMIFS(Распред!$K$4:$K$300,Распред!$B$4:$B$300,"февраль",Распред!$J$4:$J$300,A127)+SUMIFS(Распред!$M$4:$M$300,Распред!$B$4:$B$300,"февраль",Распред!$L$4:$L$300,A127)+SUMIFS(Распред!$O$4:$O$300,Распред!$B$4:$B$300,"февраль",Распред!$N$4:$N$300,A127)+SUMIFS(Распред!$Q$4:$Q$300,Распред!$B$4:$B$300,"февраль",Распред!$P$4:$P$300,A127)+SUMIFS(Распред!$S$4:$S$300,Распред!$B$4:$B$300,"февраль",Распред!$R$4:$R$300,A127)+SUMIFS(Распред!$U$4:$U$300,Распред!$B$4:$B$300,"февраль",Распред!$T$4:$T$300,A127)+SUMIFS(Распред!$W$4:$W$300,Распред!$B$4:$B$300,"февраль",Распред!$V$4:$V$300,A127)+SUMIFS(Распред!$Y$4:$Y$300,Распред!$B$4:$B$300,"февраль",Распред!$X$4:$X$300,A127)+SUMIFS(Распред!$AA$4:$AA$300,Распред!$B$4:$B$300,"февраль",Распред!$Z$4:$Z$300,A127)+SUMIFS(Распред!$AC$4:$AC$300,Распред!$B$4:$B$300,"февраль",Распред!$AB$4:$AB$300,A127)</f>
        <v>0</v>
      </c>
      <c r="AM127" s="46">
        <f t="shared" ca="1" si="13"/>
        <v>0</v>
      </c>
      <c r="AN127" s="46">
        <f t="shared" ca="1" si="14"/>
        <v>0</v>
      </c>
      <c r="AO127" s="46">
        <f t="shared" ca="1" si="15"/>
        <v>0</v>
      </c>
      <c r="AP127" s="46">
        <f>январь!AP127</f>
        <v>0</v>
      </c>
      <c r="AQ127" s="46">
        <f t="shared" ca="1" si="16"/>
        <v>0</v>
      </c>
      <c r="AR127" s="47"/>
      <c r="AS127" s="47">
        <f t="shared" ca="1" si="17"/>
        <v>0</v>
      </c>
      <c r="AT127" s="47"/>
      <c r="AU127" s="47"/>
      <c r="AV127" s="47"/>
      <c r="AW127" s="47"/>
      <c r="AX127" s="47"/>
      <c r="AY127" s="47"/>
      <c r="AZ127" s="184"/>
      <c r="BA127" s="184"/>
    </row>
    <row r="128" spans="1:53" x14ac:dyDescent="0.25">
      <c r="A128" s="47">
        <f>База!B128</f>
        <v>0</v>
      </c>
      <c r="B128" s="46">
        <f ca="1">IF(COUNTIFS(Распис!$B$4:$B$300,$A128,Распис!$C$4:$C$300,"&lt;="&amp;B$1,Распис!$D$4:$D$300,"&gt;="&amp;B$1)&gt;0,SUMIFS(Распис!$I$4:$I$300,Распис!$B$4:$B$300,$A128,Распис!$C$4:$C$300,"&lt;="&amp;B$1,Распис!$D$4:$D$300,"&gt;="&amp;B$1),SUMIF(База!$B$3:$B$305,$A128,База!$I$3:$I$152))</f>
        <v>0</v>
      </c>
      <c r="C128" s="46">
        <f ca="1">IF(COUNTIFS(Распис!$B$4:$B$300,$A128,Распис!$C$4:$C$300,"&lt;="&amp;C$1,Распис!$D$4:$D$300,"&gt;="&amp;C$1)&gt;0,SUMIFS(Распис!$J$4:$J$300,Распис!$B$4:$B$300,$A128,Распис!$C$4:$C$300,"&lt;="&amp;C$1,Распис!$D$4:$D$300,"&gt;="&amp;C$1),SUMIF(База!$B$3:$B$305,$A128,База!$J$3:$J$152))</f>
        <v>0</v>
      </c>
      <c r="D128" s="46">
        <f ca="1">IF(COUNTIFS(Распис!$B$4:$B$300,$A128,Распис!$C$4:$C$300,"&lt;="&amp;D$1,Распис!$D$4:$D$300,"&gt;="&amp;D$1)&gt;0,SUMIFS(Распис!$K$4:$K$300,Распис!$B$4:$B$300,$A128,Распис!$C$4:$C$300,"&lt;="&amp;D$1,Распис!$D$4:$D$300,"&gt;="&amp;D$1),SUMIF(База!$B$3:$B$305,$A128,База!$K$3:$K$152))</f>
        <v>0</v>
      </c>
      <c r="E128" s="46" t="s">
        <v>23</v>
      </c>
      <c r="F128" s="46">
        <f ca="1">IF(COUNTIFS(Распис!$B$4:$B$300,$A128,Распис!$C$4:$C$300,"&lt;="&amp;F$1,Распис!$D$4:$D$300,"&gt;="&amp;F$1)&gt;0,SUMIFS(Распис!$F$4:$F$300,Распис!$B$4:$B$300,$A128,Распис!$C$4:$C$300,"&lt;="&amp;F$1,Распис!$D$4:$D$300,"&gt;="&amp;F$1),SUMIF(База!$B$3:$B$305,$A128,База!$F$3:$F$152))</f>
        <v>0</v>
      </c>
      <c r="G128" s="46">
        <f ca="1">IF(COUNTIFS(Распис!$B$4:$B$300,$A128,Распис!$C$4:$C$300,"&lt;="&amp;G$1,Распис!$D$4:$D$300,"&gt;="&amp;G$1)&gt;0,SUMIFS(Распис!$G$4:$G$300,Распис!$B$4:$B$300,$A128,Распис!$C$4:$C$300,"&lt;="&amp;G$1,Распис!$D$4:$D$300,"&gt;="&amp;G$1),SUMIF(База!$B$3:$B$305,$A128,База!$G$3:$G$152))</f>
        <v>0</v>
      </c>
      <c r="H128" s="46">
        <f ca="1">IF(COUNTIFS(Распис!$B$4:$B$300,$A128,Распис!$C$4:$C$300,"&lt;="&amp;H$1,Распис!$D$4:$D$300,"&gt;="&amp;H$1)&gt;0,SUMIFS(Распис!$H$4:$H$300,Распис!$B$4:$B$300,$A128,Распис!$C$4:$C$300,"&lt;="&amp;H$1,Распис!$D$4:$D$300,"&gt;="&amp;H$1),SUMIF(База!$B$3:$B$305,$A128,База!$H$3:$H$152))</f>
        <v>0</v>
      </c>
      <c r="I128" s="46">
        <f ca="1">IF(COUNTIFS(Распис!$B$4:$B$300,$A128,Распис!$C$4:$C$300,"&lt;="&amp;I$1,Распис!$D$4:$D$300,"&gt;="&amp;I$1)&gt;0,SUMIFS(Распис!$I$4:$I$300,Распис!$B$4:$B$300,$A128,Распис!$C$4:$C$300,"&lt;="&amp;I$1,Распис!$D$4:$D$300,"&gt;="&amp;I$1),SUMIF(База!$B$3:$B$305,$A128,База!$I$3:$I$152))</f>
        <v>0</v>
      </c>
      <c r="J128" s="46">
        <f ca="1">IF(COUNTIFS(Распис!$B$4:$B$300,$A128,Распис!$C$4:$C$300,"&lt;="&amp;J$1,Распис!$D$4:$D$300,"&gt;="&amp;J$1)&gt;0,SUMIFS(Распис!$J$4:$J$300,Распис!$B$4:$B$300,$A128,Распис!$C$4:$C$300,"&lt;="&amp;J$1,Распис!$D$4:$D$300,"&gt;="&amp;J$1),SUMIF(База!$B$3:$B$305,$A128,База!$J$3:$J$152))</f>
        <v>0</v>
      </c>
      <c r="K128" s="46">
        <f ca="1">IF(COUNTIFS(Распис!$B$4:$B$300,$A128,Распис!$C$4:$C$300,"&lt;="&amp;K$1,Распис!$D$4:$D$300,"&gt;="&amp;K$1)&gt;0,SUMIFS(Распис!$K$4:$K$300,Распис!$B$4:$B$300,$A128,Распис!$C$4:$C$300,"&lt;="&amp;K$1,Распис!$D$4:$D$300,"&gt;="&amp;K$1),SUMIF(База!$B$3:$B$305,$A128,База!$K$3:$K$152))</f>
        <v>0</v>
      </c>
      <c r="L128" s="46" t="s">
        <v>23</v>
      </c>
      <c r="M128" s="46">
        <f ca="1">IF(COUNTIFS(Распис!$B$4:$B$300,$A128,Распис!$C$4:$C$300,"&lt;="&amp;M$1,Распис!$D$4:$D$300,"&gt;="&amp;M$1)&gt;0,SUMIFS(Распис!$F$4:$F$300,Распис!$B$4:$B$300,$A128,Распис!$C$4:$C$300,"&lt;="&amp;M$1,Распис!$D$4:$D$300,"&gt;="&amp;M$1),SUMIF(База!$B$3:$B$305,$A128,База!$F$3:$F$152))</f>
        <v>0</v>
      </c>
      <c r="N128" s="46">
        <f ca="1">IF(COUNTIFS(Распис!$B$4:$B$300,$A128,Распис!$C$4:$C$300,"&lt;="&amp;N$1,Распис!$D$4:$D$300,"&gt;="&amp;N$1)&gt;0,SUMIFS(Распис!$G$4:$G$300,Распис!$B$4:$B$300,$A128,Распис!$C$4:$C$300,"&lt;="&amp;N$1,Распис!$D$4:$D$300,"&gt;="&amp;N$1),SUMIF(База!$B$3:$B$305,$A128,База!$G$3:$G$152))</f>
        <v>0</v>
      </c>
      <c r="O128" s="46">
        <f ca="1">IF(COUNTIFS(Распис!$B$4:$B$300,$A128,Распис!$C$4:$C$300,"&lt;="&amp;O$1,Распис!$D$4:$D$300,"&gt;="&amp;O$1)&gt;0,SUMIFS(Распис!$H$4:$H$300,Распис!$B$4:$B$300,$A128,Распис!$C$4:$C$300,"&lt;="&amp;O$1,Распис!$D$4:$D$300,"&gt;="&amp;O$1),SUMIF(База!$B$3:$B$305,$A128,База!$H$3:$H$152))</f>
        <v>0</v>
      </c>
      <c r="P128" s="46">
        <f ca="1">IF(COUNTIFS(Распис!$B$4:$B$300,$A128,Распис!$C$4:$C$300,"&lt;="&amp;P$1,Распис!$D$4:$D$300,"&gt;="&amp;P$1)&gt;0,SUMIFS(Распис!$I$4:$I$300,Распис!$B$4:$B$300,$A128,Распис!$C$4:$C$300,"&lt;="&amp;P$1,Распис!$D$4:$D$300,"&gt;="&amp;P$1),SUMIF(База!$B$3:$B$305,$A128,База!$I$3:$I$152))</f>
        <v>0</v>
      </c>
      <c r="Q128" s="46">
        <f ca="1">IF(COUNTIFS(Распис!$B$4:$B$300,$A128,Распис!$C$4:$C$300,"&lt;="&amp;Q$1,Распис!$D$4:$D$300,"&gt;="&amp;Q$1)&gt;0,SUMIFS(Распис!$J$4:$J$300,Распис!$B$4:$B$300,$A128,Распис!$C$4:$C$300,"&lt;="&amp;Q$1,Распис!$D$4:$D$300,"&gt;="&amp;Q$1),SUMIF(База!$B$3:$B$305,$A128,База!$J$3:$J$152))</f>
        <v>0</v>
      </c>
      <c r="R128" s="46">
        <f ca="1">IF(COUNTIFS(Распис!$B$4:$B$300,$A128,Распис!$C$4:$C$300,"&lt;="&amp;R$1,Распис!$D$4:$D$300,"&gt;="&amp;R$1)&gt;0,SUMIFS(Распис!$K$4:$K$300,Распис!$B$4:$B$300,$A128,Распис!$C$4:$C$300,"&lt;="&amp;R$1,Распис!$D$4:$D$300,"&gt;="&amp;R$1),SUMIF(База!$B$3:$B$305,$A128,База!$K$3:$K$152))</f>
        <v>0</v>
      </c>
      <c r="S128" s="46" t="s">
        <v>23</v>
      </c>
      <c r="T128" s="46">
        <f ca="1">IF(COUNTIFS(Распис!$B$4:$B$300,$A128,Распис!$C$4:$C$300,"&lt;="&amp;T$1,Распис!$D$4:$D$300,"&gt;="&amp;T$1)&gt;0,SUMIFS(Распис!$F$4:$F$300,Распис!$B$4:$B$300,$A128,Распис!$C$4:$C$300,"&lt;="&amp;T$1,Распис!$D$4:$D$300,"&gt;="&amp;T$1),SUMIF(База!$B$3:$B$305,$A128,База!$F$3:$F$152))</f>
        <v>0</v>
      </c>
      <c r="U128" s="46">
        <f ca="1">IF(COUNTIFS(Распис!$B$4:$B$300,$A128,Распис!$C$4:$C$300,"&lt;="&amp;U$1,Распис!$D$4:$D$300,"&gt;="&amp;U$1)&gt;0,SUMIFS(Распис!$G$4:$G$300,Распис!$B$4:$B$300,$A128,Распис!$C$4:$C$300,"&lt;="&amp;U$1,Распис!$D$4:$D$300,"&gt;="&amp;U$1),SUMIF(База!$B$3:$B$305,$A128,База!$G$3:$G$152))</f>
        <v>0</v>
      </c>
      <c r="V128" s="46">
        <f ca="1">IF(COUNTIFS(Распис!$B$4:$B$300,$A128,Распис!$C$4:$C$300,"&lt;="&amp;V$1,Распис!$D$4:$D$300,"&gt;="&amp;V$1)&gt;0,SUMIFS(Распис!$H$4:$H$300,Распис!$B$4:$B$300,$A128,Распис!$C$4:$C$300,"&lt;="&amp;V$1,Распис!$D$4:$D$300,"&gt;="&amp;V$1),SUMIF(База!$B$3:$B$305,$A128,База!$H$3:$H$152))</f>
        <v>0</v>
      </c>
      <c r="W128" s="46">
        <f ca="1">IF(COUNTIFS(Распис!$B$4:$B$300,$A128,Распис!$C$4:$C$300,"&lt;="&amp;W$1,Распис!$D$4:$D$300,"&gt;="&amp;W$1)&gt;0,SUMIFS(Распис!$I$4:$I$300,Распис!$B$4:$B$300,$A128,Распис!$C$4:$C$300,"&lt;="&amp;W$1,Распис!$D$4:$D$300,"&gt;="&amp;W$1),SUMIF(База!$B$3:$B$305,$A128,База!$I$3:$I$152))</f>
        <v>0</v>
      </c>
      <c r="X128" s="46">
        <f ca="1">IF(COUNTIFS(Распис!$B$4:$B$300,$A128,Распис!$C$4:$C$300,"&lt;="&amp;X$1,Распис!$D$4:$D$300,"&gt;="&amp;X$1)&gt;0,SUMIFS(Распис!$J$4:$J$300,Распис!$B$4:$B$300,$A128,Распис!$C$4:$C$300,"&lt;="&amp;X$1,Распис!$D$4:$D$300,"&gt;="&amp;X$1),SUMIF(База!$B$3:$B$305,$A128,База!$J$3:$J$152))</f>
        <v>0</v>
      </c>
      <c r="Y128" s="46">
        <f ca="1">IF(COUNTIFS(Распис!$B$4:$B$300,$A128,Распис!$C$4:$C$300,"&lt;="&amp;Y$1,Распис!$D$4:$D$300,"&gt;="&amp;Y$1)&gt;0,SUMIFS(Распис!$K$4:$K$300,Распис!$B$4:$B$300,$A128,Распис!$C$4:$C$300,"&lt;="&amp;Y$1,Распис!$D$4:$D$300,"&gt;="&amp;Y$1),SUMIF(База!$B$3:$B$305,$A128,База!$K$3:$K$152))</f>
        <v>0</v>
      </c>
      <c r="Z128" s="46" t="s">
        <v>23</v>
      </c>
      <c r="AA128" s="46">
        <f ca="1">IF(COUNTIFS(Распис!$B$4:$B$300,$A128,Распис!$C$4:$C$300,"&lt;="&amp;AA$1,Распис!$D$4:$D$300,"&gt;="&amp;AA$1)&gt;0,SUMIFS(Распис!$F$4:$F$300,Распис!$B$4:$B$300,$A128,Распис!$C$4:$C$300,"&lt;="&amp;AA$1,Распис!$D$4:$D$300,"&gt;="&amp;AA$1),SUMIF(База!$B$3:$B$305,$A128,База!$F$3:$F$152))</f>
        <v>0</v>
      </c>
      <c r="AB128" s="46">
        <f ca="1">IF(COUNTIFS(Распис!$B$4:$B$300,$A128,Распис!$C$4:$C$300,"&lt;="&amp;AB$1,Распис!$D$4:$D$300,"&gt;="&amp;AB$1)&gt;0,SUMIFS(Распис!$G$4:$G$300,Распис!$B$4:$B$300,$A128,Распис!$C$4:$C$300,"&lt;="&amp;AB$1,Распис!$D$4:$D$300,"&gt;="&amp;AB$1),SUMIF(База!$B$3:$B$305,$A128,База!$G$3:$G$152))</f>
        <v>0</v>
      </c>
      <c r="AC128" s="46">
        <f ca="1">IF(COUNTIFS(Распис!$B$4:$B$300,$A128,Распис!$C$4:$C$300,"&lt;="&amp;AC$1,Распис!$D$4:$D$300,"&gt;="&amp;AC$1)&gt;0,SUMIFS(Распис!$H$4:$H$300,Распис!$B$4:$B$300,$A128,Распис!$C$4:$C$300,"&lt;="&amp;AC$1,Распис!$D$4:$D$300,"&gt;="&amp;AC$1),SUMIF(База!$B$3:$B$305,$A128,База!$H$3:$H$152))</f>
        <v>0</v>
      </c>
      <c r="AD128" s="47"/>
      <c r="AE128" s="47"/>
      <c r="AF128" s="47"/>
      <c r="AG128" s="47">
        <f t="shared" ca="1" si="10"/>
        <v>0</v>
      </c>
      <c r="AH128" s="46">
        <f ca="1">AG128-SUMIFS(Распред!$G$4:$G$300,Распред!$B$4:$B$300,"февраль",Распред!$F$4:$F$300,A128)</f>
        <v>0</v>
      </c>
      <c r="AI128" s="46">
        <f ca="1">AH128+(COUNTIF(B128:AF128,"КД")+SUMIFS(Распред!$AH$4:$AH$300,Распред!$F$4:$F$300,A128,Распред!$B$4:$B$300,"февраль"))*4</f>
        <v>0</v>
      </c>
      <c r="AJ128" s="46">
        <f t="shared" ca="1" si="11"/>
        <v>0</v>
      </c>
      <c r="AK128" s="46">
        <f t="shared" ca="1" si="12"/>
        <v>0</v>
      </c>
      <c r="AL128" s="46">
        <f>SUMIFS(Распред!$K$4:$K$300,Распред!$B$4:$B$300,"февраль",Распред!$J$4:$J$300,A128)+SUMIFS(Распред!$M$4:$M$300,Распред!$B$4:$B$300,"февраль",Распред!$L$4:$L$300,A128)+SUMIFS(Распред!$O$4:$O$300,Распред!$B$4:$B$300,"февраль",Распред!$N$4:$N$300,A128)+SUMIFS(Распред!$Q$4:$Q$300,Распред!$B$4:$B$300,"февраль",Распред!$P$4:$P$300,A128)+SUMIFS(Распред!$S$4:$S$300,Распред!$B$4:$B$300,"февраль",Распред!$R$4:$R$300,A128)+SUMIFS(Распред!$U$4:$U$300,Распред!$B$4:$B$300,"февраль",Распред!$T$4:$T$300,A128)+SUMIFS(Распред!$W$4:$W$300,Распред!$B$4:$B$300,"февраль",Распред!$V$4:$V$300,A128)+SUMIFS(Распред!$Y$4:$Y$300,Распред!$B$4:$B$300,"февраль",Распред!$X$4:$X$300,A128)+SUMIFS(Распред!$AA$4:$AA$300,Распред!$B$4:$B$300,"февраль",Распред!$Z$4:$Z$300,A128)+SUMIFS(Распред!$AC$4:$AC$300,Распред!$B$4:$B$300,"февраль",Распред!$AB$4:$AB$300,A128)</f>
        <v>0</v>
      </c>
      <c r="AM128" s="46">
        <f t="shared" ca="1" si="13"/>
        <v>0</v>
      </c>
      <c r="AN128" s="46">
        <f t="shared" ca="1" si="14"/>
        <v>0</v>
      </c>
      <c r="AO128" s="46">
        <f t="shared" ca="1" si="15"/>
        <v>0</v>
      </c>
      <c r="AP128" s="46">
        <f>январь!AP128</f>
        <v>0</v>
      </c>
      <c r="AQ128" s="46">
        <f t="shared" ca="1" si="16"/>
        <v>0</v>
      </c>
      <c r="AR128" s="47"/>
      <c r="AS128" s="47">
        <f t="shared" ca="1" si="17"/>
        <v>0</v>
      </c>
      <c r="AT128" s="47"/>
      <c r="AU128" s="47"/>
      <c r="AV128" s="47"/>
      <c r="AW128" s="47"/>
      <c r="AX128" s="47"/>
      <c r="AY128" s="47"/>
      <c r="AZ128" s="184"/>
      <c r="BA128" s="184"/>
    </row>
    <row r="129" spans="1:53" x14ac:dyDescent="0.25">
      <c r="A129" s="47">
        <f>База!B129</f>
        <v>0</v>
      </c>
      <c r="B129" s="46">
        <f ca="1">IF(COUNTIFS(Распис!$B$4:$B$300,$A129,Распис!$C$4:$C$300,"&lt;="&amp;B$1,Распис!$D$4:$D$300,"&gt;="&amp;B$1)&gt;0,SUMIFS(Распис!$I$4:$I$300,Распис!$B$4:$B$300,$A129,Распис!$C$4:$C$300,"&lt;="&amp;B$1,Распис!$D$4:$D$300,"&gt;="&amp;B$1),SUMIF(База!$B$3:$B$305,$A129,База!$I$3:$I$152))</f>
        <v>0</v>
      </c>
      <c r="C129" s="46">
        <f ca="1">IF(COUNTIFS(Распис!$B$4:$B$300,$A129,Распис!$C$4:$C$300,"&lt;="&amp;C$1,Распис!$D$4:$D$300,"&gt;="&amp;C$1)&gt;0,SUMIFS(Распис!$J$4:$J$300,Распис!$B$4:$B$300,$A129,Распис!$C$4:$C$300,"&lt;="&amp;C$1,Распис!$D$4:$D$300,"&gt;="&amp;C$1),SUMIF(База!$B$3:$B$305,$A129,База!$J$3:$J$152))</f>
        <v>0</v>
      </c>
      <c r="D129" s="46">
        <f ca="1">IF(COUNTIFS(Распис!$B$4:$B$300,$A129,Распис!$C$4:$C$300,"&lt;="&amp;D$1,Распис!$D$4:$D$300,"&gt;="&amp;D$1)&gt;0,SUMIFS(Распис!$K$4:$K$300,Распис!$B$4:$B$300,$A129,Распис!$C$4:$C$300,"&lt;="&amp;D$1,Распис!$D$4:$D$300,"&gt;="&amp;D$1),SUMIF(База!$B$3:$B$305,$A129,База!$K$3:$K$152))</f>
        <v>0</v>
      </c>
      <c r="E129" s="46" t="s">
        <v>23</v>
      </c>
      <c r="F129" s="46">
        <f ca="1">IF(COUNTIFS(Распис!$B$4:$B$300,$A129,Распис!$C$4:$C$300,"&lt;="&amp;F$1,Распис!$D$4:$D$300,"&gt;="&amp;F$1)&gt;0,SUMIFS(Распис!$F$4:$F$300,Распис!$B$4:$B$300,$A129,Распис!$C$4:$C$300,"&lt;="&amp;F$1,Распис!$D$4:$D$300,"&gt;="&amp;F$1),SUMIF(База!$B$3:$B$305,$A129,База!$F$3:$F$152))</f>
        <v>0</v>
      </c>
      <c r="G129" s="46">
        <f ca="1">IF(COUNTIFS(Распис!$B$4:$B$300,$A129,Распис!$C$4:$C$300,"&lt;="&amp;G$1,Распис!$D$4:$D$300,"&gt;="&amp;G$1)&gt;0,SUMIFS(Распис!$G$4:$G$300,Распис!$B$4:$B$300,$A129,Распис!$C$4:$C$300,"&lt;="&amp;G$1,Распис!$D$4:$D$300,"&gt;="&amp;G$1),SUMIF(База!$B$3:$B$305,$A129,База!$G$3:$G$152))</f>
        <v>0</v>
      </c>
      <c r="H129" s="46">
        <f ca="1">IF(COUNTIFS(Распис!$B$4:$B$300,$A129,Распис!$C$4:$C$300,"&lt;="&amp;H$1,Распис!$D$4:$D$300,"&gt;="&amp;H$1)&gt;0,SUMIFS(Распис!$H$4:$H$300,Распис!$B$4:$B$300,$A129,Распис!$C$4:$C$300,"&lt;="&amp;H$1,Распис!$D$4:$D$300,"&gt;="&amp;H$1),SUMIF(База!$B$3:$B$305,$A129,База!$H$3:$H$152))</f>
        <v>0</v>
      </c>
      <c r="I129" s="46">
        <f ca="1">IF(COUNTIFS(Распис!$B$4:$B$300,$A129,Распис!$C$4:$C$300,"&lt;="&amp;I$1,Распис!$D$4:$D$300,"&gt;="&amp;I$1)&gt;0,SUMIFS(Распис!$I$4:$I$300,Распис!$B$4:$B$300,$A129,Распис!$C$4:$C$300,"&lt;="&amp;I$1,Распис!$D$4:$D$300,"&gt;="&amp;I$1),SUMIF(База!$B$3:$B$305,$A129,База!$I$3:$I$152))</f>
        <v>0</v>
      </c>
      <c r="J129" s="46">
        <f ca="1">IF(COUNTIFS(Распис!$B$4:$B$300,$A129,Распис!$C$4:$C$300,"&lt;="&amp;J$1,Распис!$D$4:$D$300,"&gt;="&amp;J$1)&gt;0,SUMIFS(Распис!$J$4:$J$300,Распис!$B$4:$B$300,$A129,Распис!$C$4:$C$300,"&lt;="&amp;J$1,Распис!$D$4:$D$300,"&gt;="&amp;J$1),SUMIF(База!$B$3:$B$305,$A129,База!$J$3:$J$152))</f>
        <v>0</v>
      </c>
      <c r="K129" s="46">
        <f ca="1">IF(COUNTIFS(Распис!$B$4:$B$300,$A129,Распис!$C$4:$C$300,"&lt;="&amp;K$1,Распис!$D$4:$D$300,"&gt;="&amp;K$1)&gt;0,SUMIFS(Распис!$K$4:$K$300,Распис!$B$4:$B$300,$A129,Распис!$C$4:$C$300,"&lt;="&amp;K$1,Распис!$D$4:$D$300,"&gt;="&amp;K$1),SUMIF(База!$B$3:$B$305,$A129,База!$K$3:$K$152))</f>
        <v>0</v>
      </c>
      <c r="L129" s="46" t="s">
        <v>23</v>
      </c>
      <c r="M129" s="46">
        <f ca="1">IF(COUNTIFS(Распис!$B$4:$B$300,$A129,Распис!$C$4:$C$300,"&lt;="&amp;M$1,Распис!$D$4:$D$300,"&gt;="&amp;M$1)&gt;0,SUMIFS(Распис!$F$4:$F$300,Распис!$B$4:$B$300,$A129,Распис!$C$4:$C$300,"&lt;="&amp;M$1,Распис!$D$4:$D$300,"&gt;="&amp;M$1),SUMIF(База!$B$3:$B$305,$A129,База!$F$3:$F$152))</f>
        <v>0</v>
      </c>
      <c r="N129" s="46">
        <f ca="1">IF(COUNTIFS(Распис!$B$4:$B$300,$A129,Распис!$C$4:$C$300,"&lt;="&amp;N$1,Распис!$D$4:$D$300,"&gt;="&amp;N$1)&gt;0,SUMIFS(Распис!$G$4:$G$300,Распис!$B$4:$B$300,$A129,Распис!$C$4:$C$300,"&lt;="&amp;N$1,Распис!$D$4:$D$300,"&gt;="&amp;N$1),SUMIF(База!$B$3:$B$305,$A129,База!$G$3:$G$152))</f>
        <v>0</v>
      </c>
      <c r="O129" s="46">
        <f ca="1">IF(COUNTIFS(Распис!$B$4:$B$300,$A129,Распис!$C$4:$C$300,"&lt;="&amp;O$1,Распис!$D$4:$D$300,"&gt;="&amp;O$1)&gt;0,SUMIFS(Распис!$H$4:$H$300,Распис!$B$4:$B$300,$A129,Распис!$C$4:$C$300,"&lt;="&amp;O$1,Распис!$D$4:$D$300,"&gt;="&amp;O$1),SUMIF(База!$B$3:$B$305,$A129,База!$H$3:$H$152))</f>
        <v>0</v>
      </c>
      <c r="P129" s="46">
        <f ca="1">IF(COUNTIFS(Распис!$B$4:$B$300,$A129,Распис!$C$4:$C$300,"&lt;="&amp;P$1,Распис!$D$4:$D$300,"&gt;="&amp;P$1)&gt;0,SUMIFS(Распис!$I$4:$I$300,Распис!$B$4:$B$300,$A129,Распис!$C$4:$C$300,"&lt;="&amp;P$1,Распис!$D$4:$D$300,"&gt;="&amp;P$1),SUMIF(База!$B$3:$B$305,$A129,База!$I$3:$I$152))</f>
        <v>0</v>
      </c>
      <c r="Q129" s="46">
        <f ca="1">IF(COUNTIFS(Распис!$B$4:$B$300,$A129,Распис!$C$4:$C$300,"&lt;="&amp;Q$1,Распис!$D$4:$D$300,"&gt;="&amp;Q$1)&gt;0,SUMIFS(Распис!$J$4:$J$300,Распис!$B$4:$B$300,$A129,Распис!$C$4:$C$300,"&lt;="&amp;Q$1,Распис!$D$4:$D$300,"&gt;="&amp;Q$1),SUMIF(База!$B$3:$B$305,$A129,База!$J$3:$J$152))</f>
        <v>0</v>
      </c>
      <c r="R129" s="46">
        <f ca="1">IF(COUNTIFS(Распис!$B$4:$B$300,$A129,Распис!$C$4:$C$300,"&lt;="&amp;R$1,Распис!$D$4:$D$300,"&gt;="&amp;R$1)&gt;0,SUMIFS(Распис!$K$4:$K$300,Распис!$B$4:$B$300,$A129,Распис!$C$4:$C$300,"&lt;="&amp;R$1,Распис!$D$4:$D$300,"&gt;="&amp;R$1),SUMIF(База!$B$3:$B$305,$A129,База!$K$3:$K$152))</f>
        <v>0</v>
      </c>
      <c r="S129" s="46" t="s">
        <v>23</v>
      </c>
      <c r="T129" s="46">
        <f ca="1">IF(COUNTIFS(Распис!$B$4:$B$300,$A129,Распис!$C$4:$C$300,"&lt;="&amp;T$1,Распис!$D$4:$D$300,"&gt;="&amp;T$1)&gt;0,SUMIFS(Распис!$F$4:$F$300,Распис!$B$4:$B$300,$A129,Распис!$C$4:$C$300,"&lt;="&amp;T$1,Распис!$D$4:$D$300,"&gt;="&amp;T$1),SUMIF(База!$B$3:$B$305,$A129,База!$F$3:$F$152))</f>
        <v>0</v>
      </c>
      <c r="U129" s="46">
        <f ca="1">IF(COUNTIFS(Распис!$B$4:$B$300,$A129,Распис!$C$4:$C$300,"&lt;="&amp;U$1,Распис!$D$4:$D$300,"&gt;="&amp;U$1)&gt;0,SUMIFS(Распис!$G$4:$G$300,Распис!$B$4:$B$300,$A129,Распис!$C$4:$C$300,"&lt;="&amp;U$1,Распис!$D$4:$D$300,"&gt;="&amp;U$1),SUMIF(База!$B$3:$B$305,$A129,База!$G$3:$G$152))</f>
        <v>0</v>
      </c>
      <c r="V129" s="46">
        <f ca="1">IF(COUNTIFS(Распис!$B$4:$B$300,$A129,Распис!$C$4:$C$300,"&lt;="&amp;V$1,Распис!$D$4:$D$300,"&gt;="&amp;V$1)&gt;0,SUMIFS(Распис!$H$4:$H$300,Распис!$B$4:$B$300,$A129,Распис!$C$4:$C$300,"&lt;="&amp;V$1,Распис!$D$4:$D$300,"&gt;="&amp;V$1),SUMIF(База!$B$3:$B$305,$A129,База!$H$3:$H$152))</f>
        <v>0</v>
      </c>
      <c r="W129" s="46">
        <f ca="1">IF(COUNTIFS(Распис!$B$4:$B$300,$A129,Распис!$C$4:$C$300,"&lt;="&amp;W$1,Распис!$D$4:$D$300,"&gt;="&amp;W$1)&gt;0,SUMIFS(Распис!$I$4:$I$300,Распис!$B$4:$B$300,$A129,Распис!$C$4:$C$300,"&lt;="&amp;W$1,Распис!$D$4:$D$300,"&gt;="&amp;W$1),SUMIF(База!$B$3:$B$305,$A129,База!$I$3:$I$152))</f>
        <v>0</v>
      </c>
      <c r="X129" s="46">
        <f ca="1">IF(COUNTIFS(Распис!$B$4:$B$300,$A129,Распис!$C$4:$C$300,"&lt;="&amp;X$1,Распис!$D$4:$D$300,"&gt;="&amp;X$1)&gt;0,SUMIFS(Распис!$J$4:$J$300,Распис!$B$4:$B$300,$A129,Распис!$C$4:$C$300,"&lt;="&amp;X$1,Распис!$D$4:$D$300,"&gt;="&amp;X$1),SUMIF(База!$B$3:$B$305,$A129,База!$J$3:$J$152))</f>
        <v>0</v>
      </c>
      <c r="Y129" s="46">
        <f ca="1">IF(COUNTIFS(Распис!$B$4:$B$300,$A129,Распис!$C$4:$C$300,"&lt;="&amp;Y$1,Распис!$D$4:$D$300,"&gt;="&amp;Y$1)&gt;0,SUMIFS(Распис!$K$4:$K$300,Распис!$B$4:$B$300,$A129,Распис!$C$4:$C$300,"&lt;="&amp;Y$1,Распис!$D$4:$D$300,"&gt;="&amp;Y$1),SUMIF(База!$B$3:$B$305,$A129,База!$K$3:$K$152))</f>
        <v>0</v>
      </c>
      <c r="Z129" s="46" t="s">
        <v>23</v>
      </c>
      <c r="AA129" s="46">
        <f ca="1">IF(COUNTIFS(Распис!$B$4:$B$300,$A129,Распис!$C$4:$C$300,"&lt;="&amp;AA$1,Распис!$D$4:$D$300,"&gt;="&amp;AA$1)&gt;0,SUMIFS(Распис!$F$4:$F$300,Распис!$B$4:$B$300,$A129,Распис!$C$4:$C$300,"&lt;="&amp;AA$1,Распис!$D$4:$D$300,"&gt;="&amp;AA$1),SUMIF(База!$B$3:$B$305,$A129,База!$F$3:$F$152))</f>
        <v>0</v>
      </c>
      <c r="AB129" s="46">
        <f ca="1">IF(COUNTIFS(Распис!$B$4:$B$300,$A129,Распис!$C$4:$C$300,"&lt;="&amp;AB$1,Распис!$D$4:$D$300,"&gt;="&amp;AB$1)&gt;0,SUMIFS(Распис!$G$4:$G$300,Распис!$B$4:$B$300,$A129,Распис!$C$4:$C$300,"&lt;="&amp;AB$1,Распис!$D$4:$D$300,"&gt;="&amp;AB$1),SUMIF(База!$B$3:$B$305,$A129,База!$G$3:$G$152))</f>
        <v>0</v>
      </c>
      <c r="AC129" s="46">
        <f ca="1">IF(COUNTIFS(Распис!$B$4:$B$300,$A129,Распис!$C$4:$C$300,"&lt;="&amp;AC$1,Распис!$D$4:$D$300,"&gt;="&amp;AC$1)&gt;0,SUMIFS(Распис!$H$4:$H$300,Распис!$B$4:$B$300,$A129,Распис!$C$4:$C$300,"&lt;="&amp;AC$1,Распис!$D$4:$D$300,"&gt;="&amp;AC$1),SUMIF(База!$B$3:$B$305,$A129,База!$H$3:$H$152))</f>
        <v>0</v>
      </c>
      <c r="AD129" s="47"/>
      <c r="AE129" s="47"/>
      <c r="AF129" s="47"/>
      <c r="AG129" s="47">
        <f t="shared" ca="1" si="10"/>
        <v>0</v>
      </c>
      <c r="AH129" s="46">
        <f ca="1">AG129-SUMIFS(Распред!$G$4:$G$300,Распред!$B$4:$B$300,"февраль",Распред!$F$4:$F$300,A129)</f>
        <v>0</v>
      </c>
      <c r="AI129" s="46">
        <f ca="1">AH129+(COUNTIF(B129:AF129,"КД")+SUMIFS(Распред!$AH$4:$AH$300,Распред!$F$4:$F$300,A129,Распред!$B$4:$B$300,"февраль"))*4</f>
        <v>0</v>
      </c>
      <c r="AJ129" s="46">
        <f t="shared" ca="1" si="11"/>
        <v>0</v>
      </c>
      <c r="AK129" s="46">
        <f t="shared" ca="1" si="12"/>
        <v>0</v>
      </c>
      <c r="AL129" s="46">
        <f>SUMIFS(Распред!$K$4:$K$300,Распред!$B$4:$B$300,"февраль",Распред!$J$4:$J$300,A129)+SUMIFS(Распред!$M$4:$M$300,Распред!$B$4:$B$300,"февраль",Распред!$L$4:$L$300,A129)+SUMIFS(Распред!$O$4:$O$300,Распред!$B$4:$B$300,"февраль",Распред!$N$4:$N$300,A129)+SUMIFS(Распред!$Q$4:$Q$300,Распред!$B$4:$B$300,"февраль",Распред!$P$4:$P$300,A129)+SUMIFS(Распред!$S$4:$S$300,Распред!$B$4:$B$300,"февраль",Распред!$R$4:$R$300,A129)+SUMIFS(Распред!$U$4:$U$300,Распред!$B$4:$B$300,"февраль",Распред!$T$4:$T$300,A129)+SUMIFS(Распред!$W$4:$W$300,Распред!$B$4:$B$300,"февраль",Распред!$V$4:$V$300,A129)+SUMIFS(Распред!$Y$4:$Y$300,Распред!$B$4:$B$300,"февраль",Распред!$X$4:$X$300,A129)+SUMIFS(Распред!$AA$4:$AA$300,Распред!$B$4:$B$300,"февраль",Распред!$Z$4:$Z$300,A129)+SUMIFS(Распред!$AC$4:$AC$300,Распред!$B$4:$B$300,"февраль",Распред!$AB$4:$AB$300,A129)</f>
        <v>0</v>
      </c>
      <c r="AM129" s="46">
        <f t="shared" ca="1" si="13"/>
        <v>0</v>
      </c>
      <c r="AN129" s="46">
        <f t="shared" ca="1" si="14"/>
        <v>0</v>
      </c>
      <c r="AO129" s="46">
        <f t="shared" ca="1" si="15"/>
        <v>0</v>
      </c>
      <c r="AP129" s="46">
        <f>январь!AP129</f>
        <v>0</v>
      </c>
      <c r="AQ129" s="46">
        <f t="shared" ca="1" si="16"/>
        <v>0</v>
      </c>
      <c r="AR129" s="47"/>
      <c r="AS129" s="47">
        <f t="shared" ca="1" si="17"/>
        <v>0</v>
      </c>
      <c r="AT129" s="47"/>
      <c r="AU129" s="47"/>
      <c r="AV129" s="47"/>
      <c r="AW129" s="47"/>
      <c r="AX129" s="47"/>
      <c r="AY129" s="47"/>
      <c r="AZ129" s="184"/>
      <c r="BA129" s="184"/>
    </row>
    <row r="130" spans="1:53" x14ac:dyDescent="0.25">
      <c r="A130" s="47">
        <f>База!B130</f>
        <v>0</v>
      </c>
      <c r="B130" s="46">
        <f ca="1">IF(COUNTIFS(Распис!$B$4:$B$300,$A130,Распис!$C$4:$C$300,"&lt;="&amp;B$1,Распис!$D$4:$D$300,"&gt;="&amp;B$1)&gt;0,SUMIFS(Распис!$I$4:$I$300,Распис!$B$4:$B$300,$A130,Распис!$C$4:$C$300,"&lt;="&amp;B$1,Распис!$D$4:$D$300,"&gt;="&amp;B$1),SUMIF(База!$B$3:$B$305,$A130,База!$I$3:$I$152))</f>
        <v>0</v>
      </c>
      <c r="C130" s="46">
        <f ca="1">IF(COUNTIFS(Распис!$B$4:$B$300,$A130,Распис!$C$4:$C$300,"&lt;="&amp;C$1,Распис!$D$4:$D$300,"&gt;="&amp;C$1)&gt;0,SUMIFS(Распис!$J$4:$J$300,Распис!$B$4:$B$300,$A130,Распис!$C$4:$C$300,"&lt;="&amp;C$1,Распис!$D$4:$D$300,"&gt;="&amp;C$1),SUMIF(База!$B$3:$B$305,$A130,База!$J$3:$J$152))</f>
        <v>0</v>
      </c>
      <c r="D130" s="46">
        <f ca="1">IF(COUNTIFS(Распис!$B$4:$B$300,$A130,Распис!$C$4:$C$300,"&lt;="&amp;D$1,Распис!$D$4:$D$300,"&gt;="&amp;D$1)&gt;0,SUMIFS(Распис!$K$4:$K$300,Распис!$B$4:$B$300,$A130,Распис!$C$4:$C$300,"&lt;="&amp;D$1,Распис!$D$4:$D$300,"&gt;="&amp;D$1),SUMIF(База!$B$3:$B$305,$A130,База!$K$3:$K$152))</f>
        <v>0</v>
      </c>
      <c r="E130" s="46" t="s">
        <v>23</v>
      </c>
      <c r="F130" s="46">
        <f ca="1">IF(COUNTIFS(Распис!$B$4:$B$300,$A130,Распис!$C$4:$C$300,"&lt;="&amp;F$1,Распис!$D$4:$D$300,"&gt;="&amp;F$1)&gt;0,SUMIFS(Распис!$F$4:$F$300,Распис!$B$4:$B$300,$A130,Распис!$C$4:$C$300,"&lt;="&amp;F$1,Распис!$D$4:$D$300,"&gt;="&amp;F$1),SUMIF(База!$B$3:$B$305,$A130,База!$F$3:$F$152))</f>
        <v>0</v>
      </c>
      <c r="G130" s="46">
        <f ca="1">IF(COUNTIFS(Распис!$B$4:$B$300,$A130,Распис!$C$4:$C$300,"&lt;="&amp;G$1,Распис!$D$4:$D$300,"&gt;="&amp;G$1)&gt;0,SUMIFS(Распис!$G$4:$G$300,Распис!$B$4:$B$300,$A130,Распис!$C$4:$C$300,"&lt;="&amp;G$1,Распис!$D$4:$D$300,"&gt;="&amp;G$1),SUMIF(База!$B$3:$B$305,$A130,База!$G$3:$G$152))</f>
        <v>0</v>
      </c>
      <c r="H130" s="46">
        <f ca="1">IF(COUNTIFS(Распис!$B$4:$B$300,$A130,Распис!$C$4:$C$300,"&lt;="&amp;H$1,Распис!$D$4:$D$300,"&gt;="&amp;H$1)&gt;0,SUMIFS(Распис!$H$4:$H$300,Распис!$B$4:$B$300,$A130,Распис!$C$4:$C$300,"&lt;="&amp;H$1,Распис!$D$4:$D$300,"&gt;="&amp;H$1),SUMIF(База!$B$3:$B$305,$A130,База!$H$3:$H$152))</f>
        <v>0</v>
      </c>
      <c r="I130" s="46">
        <f ca="1">IF(COUNTIFS(Распис!$B$4:$B$300,$A130,Распис!$C$4:$C$300,"&lt;="&amp;I$1,Распис!$D$4:$D$300,"&gt;="&amp;I$1)&gt;0,SUMIFS(Распис!$I$4:$I$300,Распис!$B$4:$B$300,$A130,Распис!$C$4:$C$300,"&lt;="&amp;I$1,Распис!$D$4:$D$300,"&gt;="&amp;I$1),SUMIF(База!$B$3:$B$305,$A130,База!$I$3:$I$152))</f>
        <v>0</v>
      </c>
      <c r="J130" s="46">
        <f ca="1">IF(COUNTIFS(Распис!$B$4:$B$300,$A130,Распис!$C$4:$C$300,"&lt;="&amp;J$1,Распис!$D$4:$D$300,"&gt;="&amp;J$1)&gt;0,SUMIFS(Распис!$J$4:$J$300,Распис!$B$4:$B$300,$A130,Распис!$C$4:$C$300,"&lt;="&amp;J$1,Распис!$D$4:$D$300,"&gt;="&amp;J$1),SUMIF(База!$B$3:$B$305,$A130,База!$J$3:$J$152))</f>
        <v>0</v>
      </c>
      <c r="K130" s="46">
        <f ca="1">IF(COUNTIFS(Распис!$B$4:$B$300,$A130,Распис!$C$4:$C$300,"&lt;="&amp;K$1,Распис!$D$4:$D$300,"&gt;="&amp;K$1)&gt;0,SUMIFS(Распис!$K$4:$K$300,Распис!$B$4:$B$300,$A130,Распис!$C$4:$C$300,"&lt;="&amp;K$1,Распис!$D$4:$D$300,"&gt;="&amp;K$1),SUMIF(База!$B$3:$B$305,$A130,База!$K$3:$K$152))</f>
        <v>0</v>
      </c>
      <c r="L130" s="46" t="s">
        <v>23</v>
      </c>
      <c r="M130" s="46">
        <f ca="1">IF(COUNTIFS(Распис!$B$4:$B$300,$A130,Распис!$C$4:$C$300,"&lt;="&amp;M$1,Распис!$D$4:$D$300,"&gt;="&amp;M$1)&gt;0,SUMIFS(Распис!$F$4:$F$300,Распис!$B$4:$B$300,$A130,Распис!$C$4:$C$300,"&lt;="&amp;M$1,Распис!$D$4:$D$300,"&gt;="&amp;M$1),SUMIF(База!$B$3:$B$305,$A130,База!$F$3:$F$152))</f>
        <v>0</v>
      </c>
      <c r="N130" s="46">
        <f ca="1">IF(COUNTIFS(Распис!$B$4:$B$300,$A130,Распис!$C$4:$C$300,"&lt;="&amp;N$1,Распис!$D$4:$D$300,"&gt;="&amp;N$1)&gt;0,SUMIFS(Распис!$G$4:$G$300,Распис!$B$4:$B$300,$A130,Распис!$C$4:$C$300,"&lt;="&amp;N$1,Распис!$D$4:$D$300,"&gt;="&amp;N$1),SUMIF(База!$B$3:$B$305,$A130,База!$G$3:$G$152))</f>
        <v>0</v>
      </c>
      <c r="O130" s="46">
        <f ca="1">IF(COUNTIFS(Распис!$B$4:$B$300,$A130,Распис!$C$4:$C$300,"&lt;="&amp;O$1,Распис!$D$4:$D$300,"&gt;="&amp;O$1)&gt;0,SUMIFS(Распис!$H$4:$H$300,Распис!$B$4:$B$300,$A130,Распис!$C$4:$C$300,"&lt;="&amp;O$1,Распис!$D$4:$D$300,"&gt;="&amp;O$1),SUMIF(База!$B$3:$B$305,$A130,База!$H$3:$H$152))</f>
        <v>0</v>
      </c>
      <c r="P130" s="46">
        <f ca="1">IF(COUNTIFS(Распис!$B$4:$B$300,$A130,Распис!$C$4:$C$300,"&lt;="&amp;P$1,Распис!$D$4:$D$300,"&gt;="&amp;P$1)&gt;0,SUMIFS(Распис!$I$4:$I$300,Распис!$B$4:$B$300,$A130,Распис!$C$4:$C$300,"&lt;="&amp;P$1,Распис!$D$4:$D$300,"&gt;="&amp;P$1),SUMIF(База!$B$3:$B$305,$A130,База!$I$3:$I$152))</f>
        <v>0</v>
      </c>
      <c r="Q130" s="46">
        <f ca="1">IF(COUNTIFS(Распис!$B$4:$B$300,$A130,Распис!$C$4:$C$300,"&lt;="&amp;Q$1,Распис!$D$4:$D$300,"&gt;="&amp;Q$1)&gt;0,SUMIFS(Распис!$J$4:$J$300,Распис!$B$4:$B$300,$A130,Распис!$C$4:$C$300,"&lt;="&amp;Q$1,Распис!$D$4:$D$300,"&gt;="&amp;Q$1),SUMIF(База!$B$3:$B$305,$A130,База!$J$3:$J$152))</f>
        <v>0</v>
      </c>
      <c r="R130" s="46">
        <f ca="1">IF(COUNTIFS(Распис!$B$4:$B$300,$A130,Распис!$C$4:$C$300,"&lt;="&amp;R$1,Распис!$D$4:$D$300,"&gt;="&amp;R$1)&gt;0,SUMIFS(Распис!$K$4:$K$300,Распис!$B$4:$B$300,$A130,Распис!$C$4:$C$300,"&lt;="&amp;R$1,Распис!$D$4:$D$300,"&gt;="&amp;R$1),SUMIF(База!$B$3:$B$305,$A130,База!$K$3:$K$152))</f>
        <v>0</v>
      </c>
      <c r="S130" s="46" t="s">
        <v>23</v>
      </c>
      <c r="T130" s="46">
        <f ca="1">IF(COUNTIFS(Распис!$B$4:$B$300,$A130,Распис!$C$4:$C$300,"&lt;="&amp;T$1,Распис!$D$4:$D$300,"&gt;="&amp;T$1)&gt;0,SUMIFS(Распис!$F$4:$F$300,Распис!$B$4:$B$300,$A130,Распис!$C$4:$C$300,"&lt;="&amp;T$1,Распис!$D$4:$D$300,"&gt;="&amp;T$1),SUMIF(База!$B$3:$B$305,$A130,База!$F$3:$F$152))</f>
        <v>0</v>
      </c>
      <c r="U130" s="46">
        <f ca="1">IF(COUNTIFS(Распис!$B$4:$B$300,$A130,Распис!$C$4:$C$300,"&lt;="&amp;U$1,Распис!$D$4:$D$300,"&gt;="&amp;U$1)&gt;0,SUMIFS(Распис!$G$4:$G$300,Распис!$B$4:$B$300,$A130,Распис!$C$4:$C$300,"&lt;="&amp;U$1,Распис!$D$4:$D$300,"&gt;="&amp;U$1),SUMIF(База!$B$3:$B$305,$A130,База!$G$3:$G$152))</f>
        <v>0</v>
      </c>
      <c r="V130" s="46">
        <f ca="1">IF(COUNTIFS(Распис!$B$4:$B$300,$A130,Распис!$C$4:$C$300,"&lt;="&amp;V$1,Распис!$D$4:$D$300,"&gt;="&amp;V$1)&gt;0,SUMIFS(Распис!$H$4:$H$300,Распис!$B$4:$B$300,$A130,Распис!$C$4:$C$300,"&lt;="&amp;V$1,Распис!$D$4:$D$300,"&gt;="&amp;V$1),SUMIF(База!$B$3:$B$305,$A130,База!$H$3:$H$152))</f>
        <v>0</v>
      </c>
      <c r="W130" s="46">
        <f ca="1">IF(COUNTIFS(Распис!$B$4:$B$300,$A130,Распис!$C$4:$C$300,"&lt;="&amp;W$1,Распис!$D$4:$D$300,"&gt;="&amp;W$1)&gt;0,SUMIFS(Распис!$I$4:$I$300,Распис!$B$4:$B$300,$A130,Распис!$C$4:$C$300,"&lt;="&amp;W$1,Распис!$D$4:$D$300,"&gt;="&amp;W$1),SUMIF(База!$B$3:$B$305,$A130,База!$I$3:$I$152))</f>
        <v>0</v>
      </c>
      <c r="X130" s="46">
        <f ca="1">IF(COUNTIFS(Распис!$B$4:$B$300,$A130,Распис!$C$4:$C$300,"&lt;="&amp;X$1,Распис!$D$4:$D$300,"&gt;="&amp;X$1)&gt;0,SUMIFS(Распис!$J$4:$J$300,Распис!$B$4:$B$300,$A130,Распис!$C$4:$C$300,"&lt;="&amp;X$1,Распис!$D$4:$D$300,"&gt;="&amp;X$1),SUMIF(База!$B$3:$B$305,$A130,База!$J$3:$J$152))</f>
        <v>0</v>
      </c>
      <c r="Y130" s="46">
        <f ca="1">IF(COUNTIFS(Распис!$B$4:$B$300,$A130,Распис!$C$4:$C$300,"&lt;="&amp;Y$1,Распис!$D$4:$D$300,"&gt;="&amp;Y$1)&gt;0,SUMIFS(Распис!$K$4:$K$300,Распис!$B$4:$B$300,$A130,Распис!$C$4:$C$300,"&lt;="&amp;Y$1,Распис!$D$4:$D$300,"&gt;="&amp;Y$1),SUMIF(База!$B$3:$B$305,$A130,База!$K$3:$K$152))</f>
        <v>0</v>
      </c>
      <c r="Z130" s="46" t="s">
        <v>23</v>
      </c>
      <c r="AA130" s="46">
        <f ca="1">IF(COUNTIFS(Распис!$B$4:$B$300,$A130,Распис!$C$4:$C$300,"&lt;="&amp;AA$1,Распис!$D$4:$D$300,"&gt;="&amp;AA$1)&gt;0,SUMIFS(Распис!$F$4:$F$300,Распис!$B$4:$B$300,$A130,Распис!$C$4:$C$300,"&lt;="&amp;AA$1,Распис!$D$4:$D$300,"&gt;="&amp;AA$1),SUMIF(База!$B$3:$B$305,$A130,База!$F$3:$F$152))</f>
        <v>0</v>
      </c>
      <c r="AB130" s="46">
        <f ca="1">IF(COUNTIFS(Распис!$B$4:$B$300,$A130,Распис!$C$4:$C$300,"&lt;="&amp;AB$1,Распис!$D$4:$D$300,"&gt;="&amp;AB$1)&gt;0,SUMIFS(Распис!$G$4:$G$300,Распис!$B$4:$B$300,$A130,Распис!$C$4:$C$300,"&lt;="&amp;AB$1,Распис!$D$4:$D$300,"&gt;="&amp;AB$1),SUMIF(База!$B$3:$B$305,$A130,База!$G$3:$G$152))</f>
        <v>0</v>
      </c>
      <c r="AC130" s="46">
        <f ca="1">IF(COUNTIFS(Распис!$B$4:$B$300,$A130,Распис!$C$4:$C$300,"&lt;="&amp;AC$1,Распис!$D$4:$D$300,"&gt;="&amp;AC$1)&gt;0,SUMIFS(Распис!$H$4:$H$300,Распис!$B$4:$B$300,$A130,Распис!$C$4:$C$300,"&lt;="&amp;AC$1,Распис!$D$4:$D$300,"&gt;="&amp;AC$1),SUMIF(База!$B$3:$B$305,$A130,База!$H$3:$H$152))</f>
        <v>0</v>
      </c>
      <c r="AD130" s="47"/>
      <c r="AE130" s="47"/>
      <c r="AF130" s="47"/>
      <c r="AG130" s="47">
        <f t="shared" ca="1" si="10"/>
        <v>0</v>
      </c>
      <c r="AH130" s="46">
        <f ca="1">AG130-SUMIFS(Распред!$G$4:$G$300,Распред!$B$4:$B$300,"февраль",Распред!$F$4:$F$300,A130)</f>
        <v>0</v>
      </c>
      <c r="AI130" s="46">
        <f ca="1">AH130+(COUNTIF(B130:AF130,"КД")+SUMIFS(Распред!$AH$4:$AH$300,Распред!$F$4:$F$300,A130,Распред!$B$4:$B$300,"февраль"))*4</f>
        <v>0</v>
      </c>
      <c r="AJ130" s="46">
        <f t="shared" ca="1" si="11"/>
        <v>0</v>
      </c>
      <c r="AK130" s="46">
        <f t="shared" ca="1" si="12"/>
        <v>0</v>
      </c>
      <c r="AL130" s="46">
        <f>SUMIFS(Распред!$K$4:$K$300,Распред!$B$4:$B$300,"февраль",Распред!$J$4:$J$300,A130)+SUMIFS(Распред!$M$4:$M$300,Распред!$B$4:$B$300,"февраль",Распред!$L$4:$L$300,A130)+SUMIFS(Распред!$O$4:$O$300,Распред!$B$4:$B$300,"февраль",Распред!$N$4:$N$300,A130)+SUMIFS(Распред!$Q$4:$Q$300,Распред!$B$4:$B$300,"февраль",Распред!$P$4:$P$300,A130)+SUMIFS(Распред!$S$4:$S$300,Распред!$B$4:$B$300,"февраль",Распред!$R$4:$R$300,A130)+SUMIFS(Распред!$U$4:$U$300,Распред!$B$4:$B$300,"февраль",Распред!$T$4:$T$300,A130)+SUMIFS(Распред!$W$4:$W$300,Распред!$B$4:$B$300,"февраль",Распред!$V$4:$V$300,A130)+SUMIFS(Распред!$Y$4:$Y$300,Распред!$B$4:$B$300,"февраль",Распред!$X$4:$X$300,A130)+SUMIFS(Распред!$AA$4:$AA$300,Распред!$B$4:$B$300,"февраль",Распред!$Z$4:$Z$300,A130)+SUMIFS(Распред!$AC$4:$AC$300,Распред!$B$4:$B$300,"февраль",Распред!$AB$4:$AB$300,A130)</f>
        <v>0</v>
      </c>
      <c r="AM130" s="46">
        <f t="shared" ca="1" si="13"/>
        <v>0</v>
      </c>
      <c r="AN130" s="46">
        <f t="shared" ca="1" si="14"/>
        <v>0</v>
      </c>
      <c r="AO130" s="46">
        <f t="shared" ca="1" si="15"/>
        <v>0</v>
      </c>
      <c r="AP130" s="46">
        <f>январь!AP130</f>
        <v>0</v>
      </c>
      <c r="AQ130" s="46">
        <f t="shared" ca="1" si="16"/>
        <v>0</v>
      </c>
      <c r="AR130" s="47"/>
      <c r="AS130" s="47">
        <f t="shared" ca="1" si="17"/>
        <v>0</v>
      </c>
      <c r="AT130" s="47"/>
      <c r="AU130" s="47"/>
      <c r="AV130" s="47"/>
      <c r="AW130" s="47"/>
      <c r="AX130" s="47"/>
      <c r="AY130" s="47"/>
      <c r="AZ130" s="184"/>
      <c r="BA130" s="184"/>
    </row>
    <row r="131" spans="1:53" x14ac:dyDescent="0.25">
      <c r="A131" s="47">
        <f>База!B131</f>
        <v>0</v>
      </c>
      <c r="B131" s="46">
        <f ca="1">IF(COUNTIFS(Распис!$B$4:$B$300,$A131,Распис!$C$4:$C$300,"&lt;="&amp;B$1,Распис!$D$4:$D$300,"&gt;="&amp;B$1)&gt;0,SUMIFS(Распис!$I$4:$I$300,Распис!$B$4:$B$300,$A131,Распис!$C$4:$C$300,"&lt;="&amp;B$1,Распис!$D$4:$D$300,"&gt;="&amp;B$1),SUMIF(База!$B$3:$B$305,$A131,База!$I$3:$I$152))</f>
        <v>0</v>
      </c>
      <c r="C131" s="46">
        <f ca="1">IF(COUNTIFS(Распис!$B$4:$B$300,$A131,Распис!$C$4:$C$300,"&lt;="&amp;C$1,Распис!$D$4:$D$300,"&gt;="&amp;C$1)&gt;0,SUMIFS(Распис!$J$4:$J$300,Распис!$B$4:$B$300,$A131,Распис!$C$4:$C$300,"&lt;="&amp;C$1,Распис!$D$4:$D$300,"&gt;="&amp;C$1),SUMIF(База!$B$3:$B$305,$A131,База!$J$3:$J$152))</f>
        <v>0</v>
      </c>
      <c r="D131" s="46">
        <f ca="1">IF(COUNTIFS(Распис!$B$4:$B$300,$A131,Распис!$C$4:$C$300,"&lt;="&amp;D$1,Распис!$D$4:$D$300,"&gt;="&amp;D$1)&gt;0,SUMIFS(Распис!$K$4:$K$300,Распис!$B$4:$B$300,$A131,Распис!$C$4:$C$300,"&lt;="&amp;D$1,Распис!$D$4:$D$300,"&gt;="&amp;D$1),SUMIF(База!$B$3:$B$305,$A131,База!$K$3:$K$152))</f>
        <v>0</v>
      </c>
      <c r="E131" s="46" t="s">
        <v>23</v>
      </c>
      <c r="F131" s="46">
        <f ca="1">IF(COUNTIFS(Распис!$B$4:$B$300,$A131,Распис!$C$4:$C$300,"&lt;="&amp;F$1,Распис!$D$4:$D$300,"&gt;="&amp;F$1)&gt;0,SUMIFS(Распис!$F$4:$F$300,Распис!$B$4:$B$300,$A131,Распис!$C$4:$C$300,"&lt;="&amp;F$1,Распис!$D$4:$D$300,"&gt;="&amp;F$1),SUMIF(База!$B$3:$B$305,$A131,База!$F$3:$F$152))</f>
        <v>0</v>
      </c>
      <c r="G131" s="46">
        <f ca="1">IF(COUNTIFS(Распис!$B$4:$B$300,$A131,Распис!$C$4:$C$300,"&lt;="&amp;G$1,Распис!$D$4:$D$300,"&gt;="&amp;G$1)&gt;0,SUMIFS(Распис!$G$4:$G$300,Распис!$B$4:$B$300,$A131,Распис!$C$4:$C$300,"&lt;="&amp;G$1,Распис!$D$4:$D$300,"&gt;="&amp;G$1),SUMIF(База!$B$3:$B$305,$A131,База!$G$3:$G$152))</f>
        <v>0</v>
      </c>
      <c r="H131" s="46">
        <f ca="1">IF(COUNTIFS(Распис!$B$4:$B$300,$A131,Распис!$C$4:$C$300,"&lt;="&amp;H$1,Распис!$D$4:$D$300,"&gt;="&amp;H$1)&gt;0,SUMIFS(Распис!$H$4:$H$300,Распис!$B$4:$B$300,$A131,Распис!$C$4:$C$300,"&lt;="&amp;H$1,Распис!$D$4:$D$300,"&gt;="&amp;H$1),SUMIF(База!$B$3:$B$305,$A131,База!$H$3:$H$152))</f>
        <v>0</v>
      </c>
      <c r="I131" s="46">
        <f ca="1">IF(COUNTIFS(Распис!$B$4:$B$300,$A131,Распис!$C$4:$C$300,"&lt;="&amp;I$1,Распис!$D$4:$D$300,"&gt;="&amp;I$1)&gt;0,SUMIFS(Распис!$I$4:$I$300,Распис!$B$4:$B$300,$A131,Распис!$C$4:$C$300,"&lt;="&amp;I$1,Распис!$D$4:$D$300,"&gt;="&amp;I$1),SUMIF(База!$B$3:$B$305,$A131,База!$I$3:$I$152))</f>
        <v>0</v>
      </c>
      <c r="J131" s="46">
        <f ca="1">IF(COUNTIFS(Распис!$B$4:$B$300,$A131,Распис!$C$4:$C$300,"&lt;="&amp;J$1,Распис!$D$4:$D$300,"&gt;="&amp;J$1)&gt;0,SUMIFS(Распис!$J$4:$J$300,Распис!$B$4:$B$300,$A131,Распис!$C$4:$C$300,"&lt;="&amp;J$1,Распис!$D$4:$D$300,"&gt;="&amp;J$1),SUMIF(База!$B$3:$B$305,$A131,База!$J$3:$J$152))</f>
        <v>0</v>
      </c>
      <c r="K131" s="46">
        <f ca="1">IF(COUNTIFS(Распис!$B$4:$B$300,$A131,Распис!$C$4:$C$300,"&lt;="&amp;K$1,Распис!$D$4:$D$300,"&gt;="&amp;K$1)&gt;0,SUMIFS(Распис!$K$4:$K$300,Распис!$B$4:$B$300,$A131,Распис!$C$4:$C$300,"&lt;="&amp;K$1,Распис!$D$4:$D$300,"&gt;="&amp;K$1),SUMIF(База!$B$3:$B$305,$A131,База!$K$3:$K$152))</f>
        <v>0</v>
      </c>
      <c r="L131" s="46" t="s">
        <v>23</v>
      </c>
      <c r="M131" s="46">
        <f ca="1">IF(COUNTIFS(Распис!$B$4:$B$300,$A131,Распис!$C$4:$C$300,"&lt;="&amp;M$1,Распис!$D$4:$D$300,"&gt;="&amp;M$1)&gt;0,SUMIFS(Распис!$F$4:$F$300,Распис!$B$4:$B$300,$A131,Распис!$C$4:$C$300,"&lt;="&amp;M$1,Распис!$D$4:$D$300,"&gt;="&amp;M$1),SUMIF(База!$B$3:$B$305,$A131,База!$F$3:$F$152))</f>
        <v>0</v>
      </c>
      <c r="N131" s="46">
        <f ca="1">IF(COUNTIFS(Распис!$B$4:$B$300,$A131,Распис!$C$4:$C$300,"&lt;="&amp;N$1,Распис!$D$4:$D$300,"&gt;="&amp;N$1)&gt;0,SUMIFS(Распис!$G$4:$G$300,Распис!$B$4:$B$300,$A131,Распис!$C$4:$C$300,"&lt;="&amp;N$1,Распис!$D$4:$D$300,"&gt;="&amp;N$1),SUMIF(База!$B$3:$B$305,$A131,База!$G$3:$G$152))</f>
        <v>0</v>
      </c>
      <c r="O131" s="46">
        <f ca="1">IF(COUNTIFS(Распис!$B$4:$B$300,$A131,Распис!$C$4:$C$300,"&lt;="&amp;O$1,Распис!$D$4:$D$300,"&gt;="&amp;O$1)&gt;0,SUMIFS(Распис!$H$4:$H$300,Распис!$B$4:$B$300,$A131,Распис!$C$4:$C$300,"&lt;="&amp;O$1,Распис!$D$4:$D$300,"&gt;="&amp;O$1),SUMIF(База!$B$3:$B$305,$A131,База!$H$3:$H$152))</f>
        <v>0</v>
      </c>
      <c r="P131" s="46">
        <f ca="1">IF(COUNTIFS(Распис!$B$4:$B$300,$A131,Распис!$C$4:$C$300,"&lt;="&amp;P$1,Распис!$D$4:$D$300,"&gt;="&amp;P$1)&gt;0,SUMIFS(Распис!$I$4:$I$300,Распис!$B$4:$B$300,$A131,Распис!$C$4:$C$300,"&lt;="&amp;P$1,Распис!$D$4:$D$300,"&gt;="&amp;P$1),SUMIF(База!$B$3:$B$305,$A131,База!$I$3:$I$152))</f>
        <v>0</v>
      </c>
      <c r="Q131" s="46">
        <f ca="1">IF(COUNTIFS(Распис!$B$4:$B$300,$A131,Распис!$C$4:$C$300,"&lt;="&amp;Q$1,Распис!$D$4:$D$300,"&gt;="&amp;Q$1)&gt;0,SUMIFS(Распис!$J$4:$J$300,Распис!$B$4:$B$300,$A131,Распис!$C$4:$C$300,"&lt;="&amp;Q$1,Распис!$D$4:$D$300,"&gt;="&amp;Q$1),SUMIF(База!$B$3:$B$305,$A131,База!$J$3:$J$152))</f>
        <v>0</v>
      </c>
      <c r="R131" s="46">
        <f ca="1">IF(COUNTIFS(Распис!$B$4:$B$300,$A131,Распис!$C$4:$C$300,"&lt;="&amp;R$1,Распис!$D$4:$D$300,"&gt;="&amp;R$1)&gt;0,SUMIFS(Распис!$K$4:$K$300,Распис!$B$4:$B$300,$A131,Распис!$C$4:$C$300,"&lt;="&amp;R$1,Распис!$D$4:$D$300,"&gt;="&amp;R$1),SUMIF(База!$B$3:$B$305,$A131,База!$K$3:$K$152))</f>
        <v>0</v>
      </c>
      <c r="S131" s="46" t="s">
        <v>23</v>
      </c>
      <c r="T131" s="46">
        <f ca="1">IF(COUNTIFS(Распис!$B$4:$B$300,$A131,Распис!$C$4:$C$300,"&lt;="&amp;T$1,Распис!$D$4:$D$300,"&gt;="&amp;T$1)&gt;0,SUMIFS(Распис!$F$4:$F$300,Распис!$B$4:$B$300,$A131,Распис!$C$4:$C$300,"&lt;="&amp;T$1,Распис!$D$4:$D$300,"&gt;="&amp;T$1),SUMIF(База!$B$3:$B$305,$A131,База!$F$3:$F$152))</f>
        <v>0</v>
      </c>
      <c r="U131" s="46">
        <f ca="1">IF(COUNTIFS(Распис!$B$4:$B$300,$A131,Распис!$C$4:$C$300,"&lt;="&amp;U$1,Распис!$D$4:$D$300,"&gt;="&amp;U$1)&gt;0,SUMIFS(Распис!$G$4:$G$300,Распис!$B$4:$B$300,$A131,Распис!$C$4:$C$300,"&lt;="&amp;U$1,Распис!$D$4:$D$300,"&gt;="&amp;U$1),SUMIF(База!$B$3:$B$305,$A131,База!$G$3:$G$152))</f>
        <v>0</v>
      </c>
      <c r="V131" s="46">
        <f ca="1">IF(COUNTIFS(Распис!$B$4:$B$300,$A131,Распис!$C$4:$C$300,"&lt;="&amp;V$1,Распис!$D$4:$D$300,"&gt;="&amp;V$1)&gt;0,SUMIFS(Распис!$H$4:$H$300,Распис!$B$4:$B$300,$A131,Распис!$C$4:$C$300,"&lt;="&amp;V$1,Распис!$D$4:$D$300,"&gt;="&amp;V$1),SUMIF(База!$B$3:$B$305,$A131,База!$H$3:$H$152))</f>
        <v>0</v>
      </c>
      <c r="W131" s="46">
        <f ca="1">IF(COUNTIFS(Распис!$B$4:$B$300,$A131,Распис!$C$4:$C$300,"&lt;="&amp;W$1,Распис!$D$4:$D$300,"&gt;="&amp;W$1)&gt;0,SUMIFS(Распис!$I$4:$I$300,Распис!$B$4:$B$300,$A131,Распис!$C$4:$C$300,"&lt;="&amp;W$1,Распис!$D$4:$D$300,"&gt;="&amp;W$1),SUMIF(База!$B$3:$B$305,$A131,База!$I$3:$I$152))</f>
        <v>0</v>
      </c>
      <c r="X131" s="46">
        <f ca="1">IF(COUNTIFS(Распис!$B$4:$B$300,$A131,Распис!$C$4:$C$300,"&lt;="&amp;X$1,Распис!$D$4:$D$300,"&gt;="&amp;X$1)&gt;0,SUMIFS(Распис!$J$4:$J$300,Распис!$B$4:$B$300,$A131,Распис!$C$4:$C$300,"&lt;="&amp;X$1,Распис!$D$4:$D$300,"&gt;="&amp;X$1),SUMIF(База!$B$3:$B$305,$A131,База!$J$3:$J$152))</f>
        <v>0</v>
      </c>
      <c r="Y131" s="46">
        <f ca="1">IF(COUNTIFS(Распис!$B$4:$B$300,$A131,Распис!$C$4:$C$300,"&lt;="&amp;Y$1,Распис!$D$4:$D$300,"&gt;="&amp;Y$1)&gt;0,SUMIFS(Распис!$K$4:$K$300,Распис!$B$4:$B$300,$A131,Распис!$C$4:$C$300,"&lt;="&amp;Y$1,Распис!$D$4:$D$300,"&gt;="&amp;Y$1),SUMIF(База!$B$3:$B$305,$A131,База!$K$3:$K$152))</f>
        <v>0</v>
      </c>
      <c r="Z131" s="46" t="s">
        <v>23</v>
      </c>
      <c r="AA131" s="46">
        <f ca="1">IF(COUNTIFS(Распис!$B$4:$B$300,$A131,Распис!$C$4:$C$300,"&lt;="&amp;AA$1,Распис!$D$4:$D$300,"&gt;="&amp;AA$1)&gt;0,SUMIFS(Распис!$F$4:$F$300,Распис!$B$4:$B$300,$A131,Распис!$C$4:$C$300,"&lt;="&amp;AA$1,Распис!$D$4:$D$300,"&gt;="&amp;AA$1),SUMIF(База!$B$3:$B$305,$A131,База!$F$3:$F$152))</f>
        <v>0</v>
      </c>
      <c r="AB131" s="46">
        <f ca="1">IF(COUNTIFS(Распис!$B$4:$B$300,$A131,Распис!$C$4:$C$300,"&lt;="&amp;AB$1,Распис!$D$4:$D$300,"&gt;="&amp;AB$1)&gt;0,SUMIFS(Распис!$G$4:$G$300,Распис!$B$4:$B$300,$A131,Распис!$C$4:$C$300,"&lt;="&amp;AB$1,Распис!$D$4:$D$300,"&gt;="&amp;AB$1),SUMIF(База!$B$3:$B$305,$A131,База!$G$3:$G$152))</f>
        <v>0</v>
      </c>
      <c r="AC131" s="46">
        <f ca="1">IF(COUNTIFS(Распис!$B$4:$B$300,$A131,Распис!$C$4:$C$300,"&lt;="&amp;AC$1,Распис!$D$4:$D$300,"&gt;="&amp;AC$1)&gt;0,SUMIFS(Распис!$H$4:$H$300,Распис!$B$4:$B$300,$A131,Распис!$C$4:$C$300,"&lt;="&amp;AC$1,Распис!$D$4:$D$300,"&gt;="&amp;AC$1),SUMIF(База!$B$3:$B$305,$A131,База!$H$3:$H$152))</f>
        <v>0</v>
      </c>
      <c r="AD131" s="47"/>
      <c r="AE131" s="47"/>
      <c r="AF131" s="47"/>
      <c r="AG131" s="47">
        <f t="shared" ca="1" si="10"/>
        <v>0</v>
      </c>
      <c r="AH131" s="46">
        <f ca="1">AG131-SUMIFS(Распред!$G$4:$G$300,Распред!$B$4:$B$300,"февраль",Распред!$F$4:$F$300,A131)</f>
        <v>0</v>
      </c>
      <c r="AI131" s="46">
        <f ca="1">AH131+(COUNTIF(B131:AF131,"КД")+SUMIFS(Распред!$AH$4:$AH$300,Распред!$F$4:$F$300,A131,Распред!$B$4:$B$300,"февраль"))*4</f>
        <v>0</v>
      </c>
      <c r="AJ131" s="46">
        <f t="shared" ca="1" si="11"/>
        <v>0</v>
      </c>
      <c r="AK131" s="46">
        <f t="shared" ca="1" si="12"/>
        <v>0</v>
      </c>
      <c r="AL131" s="46">
        <f>SUMIFS(Распред!$K$4:$K$300,Распред!$B$4:$B$300,"февраль",Распред!$J$4:$J$300,A131)+SUMIFS(Распред!$M$4:$M$300,Распред!$B$4:$B$300,"февраль",Распред!$L$4:$L$300,A131)+SUMIFS(Распред!$O$4:$O$300,Распред!$B$4:$B$300,"февраль",Распред!$N$4:$N$300,A131)+SUMIFS(Распред!$Q$4:$Q$300,Распред!$B$4:$B$300,"февраль",Распред!$P$4:$P$300,A131)+SUMIFS(Распред!$S$4:$S$300,Распред!$B$4:$B$300,"февраль",Распред!$R$4:$R$300,A131)+SUMIFS(Распред!$U$4:$U$300,Распред!$B$4:$B$300,"февраль",Распред!$T$4:$T$300,A131)+SUMIFS(Распред!$W$4:$W$300,Распред!$B$4:$B$300,"февраль",Распред!$V$4:$V$300,A131)+SUMIFS(Распред!$Y$4:$Y$300,Распред!$B$4:$B$300,"февраль",Распред!$X$4:$X$300,A131)+SUMIFS(Распред!$AA$4:$AA$300,Распред!$B$4:$B$300,"февраль",Распред!$Z$4:$Z$300,A131)+SUMIFS(Распред!$AC$4:$AC$300,Распред!$B$4:$B$300,"февраль",Распред!$AB$4:$AB$300,A131)</f>
        <v>0</v>
      </c>
      <c r="AM131" s="46">
        <f t="shared" ca="1" si="13"/>
        <v>0</v>
      </c>
      <c r="AN131" s="46">
        <f t="shared" ca="1" si="14"/>
        <v>0</v>
      </c>
      <c r="AO131" s="46">
        <f t="shared" ca="1" si="15"/>
        <v>0</v>
      </c>
      <c r="AP131" s="46">
        <f>январь!AP131</f>
        <v>0</v>
      </c>
      <c r="AQ131" s="46">
        <f t="shared" ca="1" si="16"/>
        <v>0</v>
      </c>
      <c r="AR131" s="47"/>
      <c r="AS131" s="47">
        <f t="shared" ca="1" si="17"/>
        <v>0</v>
      </c>
      <c r="AT131" s="47"/>
      <c r="AU131" s="47"/>
      <c r="AV131" s="47"/>
      <c r="AW131" s="47"/>
      <c r="AX131" s="47"/>
      <c r="AY131" s="47"/>
      <c r="AZ131" s="184"/>
      <c r="BA131" s="184"/>
    </row>
    <row r="132" spans="1:53" x14ac:dyDescent="0.25">
      <c r="A132" s="47">
        <f>База!B132</f>
        <v>0</v>
      </c>
      <c r="B132" s="46">
        <f ca="1">IF(COUNTIFS(Распис!$B$4:$B$300,$A132,Распис!$C$4:$C$300,"&lt;="&amp;B$1,Распис!$D$4:$D$300,"&gt;="&amp;B$1)&gt;0,SUMIFS(Распис!$I$4:$I$300,Распис!$B$4:$B$300,$A132,Распис!$C$4:$C$300,"&lt;="&amp;B$1,Распис!$D$4:$D$300,"&gt;="&amp;B$1),SUMIF(База!$B$3:$B$305,$A132,База!$I$3:$I$152))</f>
        <v>0</v>
      </c>
      <c r="C132" s="46">
        <f ca="1">IF(COUNTIFS(Распис!$B$4:$B$300,$A132,Распис!$C$4:$C$300,"&lt;="&amp;C$1,Распис!$D$4:$D$300,"&gt;="&amp;C$1)&gt;0,SUMIFS(Распис!$J$4:$J$300,Распис!$B$4:$B$300,$A132,Распис!$C$4:$C$300,"&lt;="&amp;C$1,Распис!$D$4:$D$300,"&gt;="&amp;C$1),SUMIF(База!$B$3:$B$305,$A132,База!$J$3:$J$152))</f>
        <v>0</v>
      </c>
      <c r="D132" s="46">
        <f ca="1">IF(COUNTIFS(Распис!$B$4:$B$300,$A132,Распис!$C$4:$C$300,"&lt;="&amp;D$1,Распис!$D$4:$D$300,"&gt;="&amp;D$1)&gt;0,SUMIFS(Распис!$K$4:$K$300,Распис!$B$4:$B$300,$A132,Распис!$C$4:$C$300,"&lt;="&amp;D$1,Распис!$D$4:$D$300,"&gt;="&amp;D$1),SUMIF(База!$B$3:$B$305,$A132,База!$K$3:$K$152))</f>
        <v>0</v>
      </c>
      <c r="E132" s="46" t="s">
        <v>23</v>
      </c>
      <c r="F132" s="46">
        <f ca="1">IF(COUNTIFS(Распис!$B$4:$B$300,$A132,Распис!$C$4:$C$300,"&lt;="&amp;F$1,Распис!$D$4:$D$300,"&gt;="&amp;F$1)&gt;0,SUMIFS(Распис!$F$4:$F$300,Распис!$B$4:$B$300,$A132,Распис!$C$4:$C$300,"&lt;="&amp;F$1,Распис!$D$4:$D$300,"&gt;="&amp;F$1),SUMIF(База!$B$3:$B$305,$A132,База!$F$3:$F$152))</f>
        <v>0</v>
      </c>
      <c r="G132" s="46">
        <f ca="1">IF(COUNTIFS(Распис!$B$4:$B$300,$A132,Распис!$C$4:$C$300,"&lt;="&amp;G$1,Распис!$D$4:$D$300,"&gt;="&amp;G$1)&gt;0,SUMIFS(Распис!$G$4:$G$300,Распис!$B$4:$B$300,$A132,Распис!$C$4:$C$300,"&lt;="&amp;G$1,Распис!$D$4:$D$300,"&gt;="&amp;G$1),SUMIF(База!$B$3:$B$305,$A132,База!$G$3:$G$152))</f>
        <v>0</v>
      </c>
      <c r="H132" s="46">
        <f ca="1">IF(COUNTIFS(Распис!$B$4:$B$300,$A132,Распис!$C$4:$C$300,"&lt;="&amp;H$1,Распис!$D$4:$D$300,"&gt;="&amp;H$1)&gt;0,SUMIFS(Распис!$H$4:$H$300,Распис!$B$4:$B$300,$A132,Распис!$C$4:$C$300,"&lt;="&amp;H$1,Распис!$D$4:$D$300,"&gt;="&amp;H$1),SUMIF(База!$B$3:$B$305,$A132,База!$H$3:$H$152))</f>
        <v>0</v>
      </c>
      <c r="I132" s="46">
        <f ca="1">IF(COUNTIFS(Распис!$B$4:$B$300,$A132,Распис!$C$4:$C$300,"&lt;="&amp;I$1,Распис!$D$4:$D$300,"&gt;="&amp;I$1)&gt;0,SUMIFS(Распис!$I$4:$I$300,Распис!$B$4:$B$300,$A132,Распис!$C$4:$C$300,"&lt;="&amp;I$1,Распис!$D$4:$D$300,"&gt;="&amp;I$1),SUMIF(База!$B$3:$B$305,$A132,База!$I$3:$I$152))</f>
        <v>0</v>
      </c>
      <c r="J132" s="46">
        <f ca="1">IF(COUNTIFS(Распис!$B$4:$B$300,$A132,Распис!$C$4:$C$300,"&lt;="&amp;J$1,Распис!$D$4:$D$300,"&gt;="&amp;J$1)&gt;0,SUMIFS(Распис!$J$4:$J$300,Распис!$B$4:$B$300,$A132,Распис!$C$4:$C$300,"&lt;="&amp;J$1,Распис!$D$4:$D$300,"&gt;="&amp;J$1),SUMIF(База!$B$3:$B$305,$A132,База!$J$3:$J$152))</f>
        <v>0</v>
      </c>
      <c r="K132" s="46">
        <f ca="1">IF(COUNTIFS(Распис!$B$4:$B$300,$A132,Распис!$C$4:$C$300,"&lt;="&amp;K$1,Распис!$D$4:$D$300,"&gt;="&amp;K$1)&gt;0,SUMIFS(Распис!$K$4:$K$300,Распис!$B$4:$B$300,$A132,Распис!$C$4:$C$300,"&lt;="&amp;K$1,Распис!$D$4:$D$300,"&gt;="&amp;K$1),SUMIF(База!$B$3:$B$305,$A132,База!$K$3:$K$152))</f>
        <v>0</v>
      </c>
      <c r="L132" s="46" t="s">
        <v>23</v>
      </c>
      <c r="M132" s="46">
        <f ca="1">IF(COUNTIFS(Распис!$B$4:$B$300,$A132,Распис!$C$4:$C$300,"&lt;="&amp;M$1,Распис!$D$4:$D$300,"&gt;="&amp;M$1)&gt;0,SUMIFS(Распис!$F$4:$F$300,Распис!$B$4:$B$300,$A132,Распис!$C$4:$C$300,"&lt;="&amp;M$1,Распис!$D$4:$D$300,"&gt;="&amp;M$1),SUMIF(База!$B$3:$B$305,$A132,База!$F$3:$F$152))</f>
        <v>0</v>
      </c>
      <c r="N132" s="46">
        <f ca="1">IF(COUNTIFS(Распис!$B$4:$B$300,$A132,Распис!$C$4:$C$300,"&lt;="&amp;N$1,Распис!$D$4:$D$300,"&gt;="&amp;N$1)&gt;0,SUMIFS(Распис!$G$4:$G$300,Распис!$B$4:$B$300,$A132,Распис!$C$4:$C$300,"&lt;="&amp;N$1,Распис!$D$4:$D$300,"&gt;="&amp;N$1),SUMIF(База!$B$3:$B$305,$A132,База!$G$3:$G$152))</f>
        <v>0</v>
      </c>
      <c r="O132" s="46">
        <f ca="1">IF(COUNTIFS(Распис!$B$4:$B$300,$A132,Распис!$C$4:$C$300,"&lt;="&amp;O$1,Распис!$D$4:$D$300,"&gt;="&amp;O$1)&gt;0,SUMIFS(Распис!$H$4:$H$300,Распис!$B$4:$B$300,$A132,Распис!$C$4:$C$300,"&lt;="&amp;O$1,Распис!$D$4:$D$300,"&gt;="&amp;O$1),SUMIF(База!$B$3:$B$305,$A132,База!$H$3:$H$152))</f>
        <v>0</v>
      </c>
      <c r="P132" s="46">
        <f ca="1">IF(COUNTIFS(Распис!$B$4:$B$300,$A132,Распис!$C$4:$C$300,"&lt;="&amp;P$1,Распис!$D$4:$D$300,"&gt;="&amp;P$1)&gt;0,SUMIFS(Распис!$I$4:$I$300,Распис!$B$4:$B$300,$A132,Распис!$C$4:$C$300,"&lt;="&amp;P$1,Распис!$D$4:$D$300,"&gt;="&amp;P$1),SUMIF(База!$B$3:$B$305,$A132,База!$I$3:$I$152))</f>
        <v>0</v>
      </c>
      <c r="Q132" s="46">
        <f ca="1">IF(COUNTIFS(Распис!$B$4:$B$300,$A132,Распис!$C$4:$C$300,"&lt;="&amp;Q$1,Распис!$D$4:$D$300,"&gt;="&amp;Q$1)&gt;0,SUMIFS(Распис!$J$4:$J$300,Распис!$B$4:$B$300,$A132,Распис!$C$4:$C$300,"&lt;="&amp;Q$1,Распис!$D$4:$D$300,"&gt;="&amp;Q$1),SUMIF(База!$B$3:$B$305,$A132,База!$J$3:$J$152))</f>
        <v>0</v>
      </c>
      <c r="R132" s="46">
        <f ca="1">IF(COUNTIFS(Распис!$B$4:$B$300,$A132,Распис!$C$4:$C$300,"&lt;="&amp;R$1,Распис!$D$4:$D$300,"&gt;="&amp;R$1)&gt;0,SUMIFS(Распис!$K$4:$K$300,Распис!$B$4:$B$300,$A132,Распис!$C$4:$C$300,"&lt;="&amp;R$1,Распис!$D$4:$D$300,"&gt;="&amp;R$1),SUMIF(База!$B$3:$B$305,$A132,База!$K$3:$K$152))</f>
        <v>0</v>
      </c>
      <c r="S132" s="46" t="s">
        <v>23</v>
      </c>
      <c r="T132" s="46">
        <f ca="1">IF(COUNTIFS(Распис!$B$4:$B$300,$A132,Распис!$C$4:$C$300,"&lt;="&amp;T$1,Распис!$D$4:$D$300,"&gt;="&amp;T$1)&gt;0,SUMIFS(Распис!$F$4:$F$300,Распис!$B$4:$B$300,$A132,Распис!$C$4:$C$300,"&lt;="&amp;T$1,Распис!$D$4:$D$300,"&gt;="&amp;T$1),SUMIF(База!$B$3:$B$305,$A132,База!$F$3:$F$152))</f>
        <v>0</v>
      </c>
      <c r="U132" s="46">
        <f ca="1">IF(COUNTIFS(Распис!$B$4:$B$300,$A132,Распис!$C$4:$C$300,"&lt;="&amp;U$1,Распис!$D$4:$D$300,"&gt;="&amp;U$1)&gt;0,SUMIFS(Распис!$G$4:$G$300,Распис!$B$4:$B$300,$A132,Распис!$C$4:$C$300,"&lt;="&amp;U$1,Распис!$D$4:$D$300,"&gt;="&amp;U$1),SUMIF(База!$B$3:$B$305,$A132,База!$G$3:$G$152))</f>
        <v>0</v>
      </c>
      <c r="V132" s="46">
        <f ca="1">IF(COUNTIFS(Распис!$B$4:$B$300,$A132,Распис!$C$4:$C$300,"&lt;="&amp;V$1,Распис!$D$4:$D$300,"&gt;="&amp;V$1)&gt;0,SUMIFS(Распис!$H$4:$H$300,Распис!$B$4:$B$300,$A132,Распис!$C$4:$C$300,"&lt;="&amp;V$1,Распис!$D$4:$D$300,"&gt;="&amp;V$1),SUMIF(База!$B$3:$B$305,$A132,База!$H$3:$H$152))</f>
        <v>0</v>
      </c>
      <c r="W132" s="46">
        <f ca="1">IF(COUNTIFS(Распис!$B$4:$B$300,$A132,Распис!$C$4:$C$300,"&lt;="&amp;W$1,Распис!$D$4:$D$300,"&gt;="&amp;W$1)&gt;0,SUMIFS(Распис!$I$4:$I$300,Распис!$B$4:$B$300,$A132,Распис!$C$4:$C$300,"&lt;="&amp;W$1,Распис!$D$4:$D$300,"&gt;="&amp;W$1),SUMIF(База!$B$3:$B$305,$A132,База!$I$3:$I$152))</f>
        <v>0</v>
      </c>
      <c r="X132" s="46">
        <f ca="1">IF(COUNTIFS(Распис!$B$4:$B$300,$A132,Распис!$C$4:$C$300,"&lt;="&amp;X$1,Распис!$D$4:$D$300,"&gt;="&amp;X$1)&gt;0,SUMIFS(Распис!$J$4:$J$300,Распис!$B$4:$B$300,$A132,Распис!$C$4:$C$300,"&lt;="&amp;X$1,Распис!$D$4:$D$300,"&gt;="&amp;X$1),SUMIF(База!$B$3:$B$305,$A132,База!$J$3:$J$152))</f>
        <v>0</v>
      </c>
      <c r="Y132" s="46">
        <f ca="1">IF(COUNTIFS(Распис!$B$4:$B$300,$A132,Распис!$C$4:$C$300,"&lt;="&amp;Y$1,Распис!$D$4:$D$300,"&gt;="&amp;Y$1)&gt;0,SUMIFS(Распис!$K$4:$K$300,Распис!$B$4:$B$300,$A132,Распис!$C$4:$C$300,"&lt;="&amp;Y$1,Распис!$D$4:$D$300,"&gt;="&amp;Y$1),SUMIF(База!$B$3:$B$305,$A132,База!$K$3:$K$152))</f>
        <v>0</v>
      </c>
      <c r="Z132" s="46" t="s">
        <v>23</v>
      </c>
      <c r="AA132" s="46">
        <f ca="1">IF(COUNTIFS(Распис!$B$4:$B$300,$A132,Распис!$C$4:$C$300,"&lt;="&amp;AA$1,Распис!$D$4:$D$300,"&gt;="&amp;AA$1)&gt;0,SUMIFS(Распис!$F$4:$F$300,Распис!$B$4:$B$300,$A132,Распис!$C$4:$C$300,"&lt;="&amp;AA$1,Распис!$D$4:$D$300,"&gt;="&amp;AA$1),SUMIF(База!$B$3:$B$305,$A132,База!$F$3:$F$152))</f>
        <v>0</v>
      </c>
      <c r="AB132" s="46">
        <f ca="1">IF(COUNTIFS(Распис!$B$4:$B$300,$A132,Распис!$C$4:$C$300,"&lt;="&amp;AB$1,Распис!$D$4:$D$300,"&gt;="&amp;AB$1)&gt;0,SUMIFS(Распис!$G$4:$G$300,Распис!$B$4:$B$300,$A132,Распис!$C$4:$C$300,"&lt;="&amp;AB$1,Распис!$D$4:$D$300,"&gt;="&amp;AB$1),SUMIF(База!$B$3:$B$305,$A132,База!$G$3:$G$152))</f>
        <v>0</v>
      </c>
      <c r="AC132" s="46">
        <f ca="1">IF(COUNTIFS(Распис!$B$4:$B$300,$A132,Распис!$C$4:$C$300,"&lt;="&amp;AC$1,Распис!$D$4:$D$300,"&gt;="&amp;AC$1)&gt;0,SUMIFS(Распис!$H$4:$H$300,Распис!$B$4:$B$300,$A132,Распис!$C$4:$C$300,"&lt;="&amp;AC$1,Распис!$D$4:$D$300,"&gt;="&amp;AC$1),SUMIF(База!$B$3:$B$305,$A132,База!$H$3:$H$152))</f>
        <v>0</v>
      </c>
      <c r="AD132" s="47"/>
      <c r="AE132" s="47"/>
      <c r="AF132" s="47"/>
      <c r="AG132" s="47">
        <f t="shared" ref="AG132:AG195" ca="1" si="18">SUM(B132:AF132)</f>
        <v>0</v>
      </c>
      <c r="AH132" s="46">
        <f ca="1">AG132-SUMIFS(Распред!$G$4:$G$300,Распред!$B$4:$B$300,"февраль",Распред!$F$4:$F$300,A132)</f>
        <v>0</v>
      </c>
      <c r="AI132" s="46">
        <f ca="1">AH132+(COUNTIF(B132:AF132,"КД")+SUMIFS(Распред!$AH$4:$AH$300,Распред!$F$4:$F$300,A132,Распред!$B$4:$B$300,"февраль"))*4</f>
        <v>0</v>
      </c>
      <c r="AJ132" s="46">
        <f t="shared" ref="AJ132:AJ195" ca="1" si="19">MAX(0,AI132-COUNTIFS(B132:AC132,"&lt;&gt;П",B132:AC132,"&lt;&gt;В",B132:AC132,"&lt;&gt;Н")*4)</f>
        <v>0</v>
      </c>
      <c r="AK132" s="46">
        <f t="shared" ref="AK132:AK195" ca="1" si="20">AH132-AJ132</f>
        <v>0</v>
      </c>
      <c r="AL132" s="46">
        <f>SUMIFS(Распред!$K$4:$K$300,Распред!$B$4:$B$300,"февраль",Распред!$J$4:$J$300,A132)+SUMIFS(Распред!$M$4:$M$300,Распред!$B$4:$B$300,"февраль",Распред!$L$4:$L$300,A132)+SUMIFS(Распред!$O$4:$O$300,Распред!$B$4:$B$300,"февраль",Распред!$N$4:$N$300,A132)+SUMIFS(Распред!$Q$4:$Q$300,Распред!$B$4:$B$300,"февраль",Распред!$P$4:$P$300,A132)+SUMIFS(Распред!$S$4:$S$300,Распред!$B$4:$B$300,"февраль",Распред!$R$4:$R$300,A132)+SUMIFS(Распред!$U$4:$U$300,Распред!$B$4:$B$300,"февраль",Распред!$T$4:$T$300,A132)+SUMIFS(Распред!$W$4:$W$300,Распред!$B$4:$B$300,"февраль",Распред!$V$4:$V$300,A132)+SUMIFS(Распред!$Y$4:$Y$300,Распред!$B$4:$B$300,"февраль",Распред!$X$4:$X$300,A132)+SUMIFS(Распред!$AA$4:$AA$300,Распред!$B$4:$B$300,"февраль",Распред!$Z$4:$Z$300,A132)+SUMIFS(Распред!$AC$4:$AC$300,Распред!$B$4:$B$300,"февраль",Распред!$AB$4:$AB$300,A132)</f>
        <v>0</v>
      </c>
      <c r="AM132" s="46">
        <f t="shared" ref="AM132:AM195" ca="1" si="21">AJ132+AK132+AL132</f>
        <v>0</v>
      </c>
      <c r="AN132" s="46">
        <f t="shared" ref="AN132:AN195" ca="1" si="22">MAX(MIN(AI132-AJ132,96)+AL132+AJ132-96,0)</f>
        <v>0</v>
      </c>
      <c r="AO132" s="46">
        <f t="shared" ref="AO132:AO195" ca="1" si="23">ROUND(AN132/72*60,0)</f>
        <v>0</v>
      </c>
      <c r="AP132" s="46">
        <f>январь!AP132</f>
        <v>0</v>
      </c>
      <c r="AQ132" s="46">
        <f t="shared" ref="AQ132:AQ170" ca="1" si="24">ROUND(AO132%*AP132,0)</f>
        <v>0</v>
      </c>
      <c r="AR132" s="47"/>
      <c r="AS132" s="47">
        <f t="shared" ref="AS132:AS195" ca="1" si="25">AQ132-AR132</f>
        <v>0</v>
      </c>
      <c r="AT132" s="47"/>
      <c r="AU132" s="47"/>
      <c r="AV132" s="47"/>
      <c r="AW132" s="47"/>
      <c r="AX132" s="47"/>
      <c r="AY132" s="47"/>
      <c r="AZ132" s="184"/>
      <c r="BA132" s="184"/>
    </row>
    <row r="133" spans="1:53" x14ac:dyDescent="0.25">
      <c r="A133" s="47">
        <f>База!B133</f>
        <v>0</v>
      </c>
      <c r="B133" s="46">
        <f ca="1">IF(COUNTIFS(Распис!$B$4:$B$300,$A133,Распис!$C$4:$C$300,"&lt;="&amp;B$1,Распис!$D$4:$D$300,"&gt;="&amp;B$1)&gt;0,SUMIFS(Распис!$I$4:$I$300,Распис!$B$4:$B$300,$A133,Распис!$C$4:$C$300,"&lt;="&amp;B$1,Распис!$D$4:$D$300,"&gt;="&amp;B$1),SUMIF(База!$B$3:$B$305,$A133,База!$I$3:$I$152))</f>
        <v>0</v>
      </c>
      <c r="C133" s="46">
        <f ca="1">IF(COUNTIFS(Распис!$B$4:$B$300,$A133,Распис!$C$4:$C$300,"&lt;="&amp;C$1,Распис!$D$4:$D$300,"&gt;="&amp;C$1)&gt;0,SUMIFS(Распис!$J$4:$J$300,Распис!$B$4:$B$300,$A133,Распис!$C$4:$C$300,"&lt;="&amp;C$1,Распис!$D$4:$D$300,"&gt;="&amp;C$1),SUMIF(База!$B$3:$B$305,$A133,База!$J$3:$J$152))</f>
        <v>0</v>
      </c>
      <c r="D133" s="46">
        <f ca="1">IF(COUNTIFS(Распис!$B$4:$B$300,$A133,Распис!$C$4:$C$300,"&lt;="&amp;D$1,Распис!$D$4:$D$300,"&gt;="&amp;D$1)&gt;0,SUMIFS(Распис!$K$4:$K$300,Распис!$B$4:$B$300,$A133,Распис!$C$4:$C$300,"&lt;="&amp;D$1,Распис!$D$4:$D$300,"&gt;="&amp;D$1),SUMIF(База!$B$3:$B$305,$A133,База!$K$3:$K$152))</f>
        <v>0</v>
      </c>
      <c r="E133" s="46" t="s">
        <v>23</v>
      </c>
      <c r="F133" s="46">
        <f ca="1">IF(COUNTIFS(Распис!$B$4:$B$300,$A133,Распис!$C$4:$C$300,"&lt;="&amp;F$1,Распис!$D$4:$D$300,"&gt;="&amp;F$1)&gt;0,SUMIFS(Распис!$F$4:$F$300,Распис!$B$4:$B$300,$A133,Распис!$C$4:$C$300,"&lt;="&amp;F$1,Распис!$D$4:$D$300,"&gt;="&amp;F$1),SUMIF(База!$B$3:$B$305,$A133,База!$F$3:$F$152))</f>
        <v>0</v>
      </c>
      <c r="G133" s="46">
        <f ca="1">IF(COUNTIFS(Распис!$B$4:$B$300,$A133,Распис!$C$4:$C$300,"&lt;="&amp;G$1,Распис!$D$4:$D$300,"&gt;="&amp;G$1)&gt;0,SUMIFS(Распис!$G$4:$G$300,Распис!$B$4:$B$300,$A133,Распис!$C$4:$C$300,"&lt;="&amp;G$1,Распис!$D$4:$D$300,"&gt;="&amp;G$1),SUMIF(База!$B$3:$B$305,$A133,База!$G$3:$G$152))</f>
        <v>0</v>
      </c>
      <c r="H133" s="46">
        <f ca="1">IF(COUNTIFS(Распис!$B$4:$B$300,$A133,Распис!$C$4:$C$300,"&lt;="&amp;H$1,Распис!$D$4:$D$300,"&gt;="&amp;H$1)&gt;0,SUMIFS(Распис!$H$4:$H$300,Распис!$B$4:$B$300,$A133,Распис!$C$4:$C$300,"&lt;="&amp;H$1,Распис!$D$4:$D$300,"&gt;="&amp;H$1),SUMIF(База!$B$3:$B$305,$A133,База!$H$3:$H$152))</f>
        <v>0</v>
      </c>
      <c r="I133" s="46">
        <f ca="1">IF(COUNTIFS(Распис!$B$4:$B$300,$A133,Распис!$C$4:$C$300,"&lt;="&amp;I$1,Распис!$D$4:$D$300,"&gt;="&amp;I$1)&gt;0,SUMIFS(Распис!$I$4:$I$300,Распис!$B$4:$B$300,$A133,Распис!$C$4:$C$300,"&lt;="&amp;I$1,Распис!$D$4:$D$300,"&gt;="&amp;I$1),SUMIF(База!$B$3:$B$305,$A133,База!$I$3:$I$152))</f>
        <v>0</v>
      </c>
      <c r="J133" s="46">
        <f ca="1">IF(COUNTIFS(Распис!$B$4:$B$300,$A133,Распис!$C$4:$C$300,"&lt;="&amp;J$1,Распис!$D$4:$D$300,"&gt;="&amp;J$1)&gt;0,SUMIFS(Распис!$J$4:$J$300,Распис!$B$4:$B$300,$A133,Распис!$C$4:$C$300,"&lt;="&amp;J$1,Распис!$D$4:$D$300,"&gt;="&amp;J$1),SUMIF(База!$B$3:$B$305,$A133,База!$J$3:$J$152))</f>
        <v>0</v>
      </c>
      <c r="K133" s="46">
        <f ca="1">IF(COUNTIFS(Распис!$B$4:$B$300,$A133,Распис!$C$4:$C$300,"&lt;="&amp;K$1,Распис!$D$4:$D$300,"&gt;="&amp;K$1)&gt;0,SUMIFS(Распис!$K$4:$K$300,Распис!$B$4:$B$300,$A133,Распис!$C$4:$C$300,"&lt;="&amp;K$1,Распис!$D$4:$D$300,"&gt;="&amp;K$1),SUMIF(База!$B$3:$B$305,$A133,База!$K$3:$K$152))</f>
        <v>0</v>
      </c>
      <c r="L133" s="46" t="s">
        <v>23</v>
      </c>
      <c r="M133" s="46">
        <f ca="1">IF(COUNTIFS(Распис!$B$4:$B$300,$A133,Распис!$C$4:$C$300,"&lt;="&amp;M$1,Распис!$D$4:$D$300,"&gt;="&amp;M$1)&gt;0,SUMIFS(Распис!$F$4:$F$300,Распис!$B$4:$B$300,$A133,Распис!$C$4:$C$300,"&lt;="&amp;M$1,Распис!$D$4:$D$300,"&gt;="&amp;M$1),SUMIF(База!$B$3:$B$305,$A133,База!$F$3:$F$152))</f>
        <v>0</v>
      </c>
      <c r="N133" s="46">
        <f ca="1">IF(COUNTIFS(Распис!$B$4:$B$300,$A133,Распис!$C$4:$C$300,"&lt;="&amp;N$1,Распис!$D$4:$D$300,"&gt;="&amp;N$1)&gt;0,SUMIFS(Распис!$G$4:$G$300,Распис!$B$4:$B$300,$A133,Распис!$C$4:$C$300,"&lt;="&amp;N$1,Распис!$D$4:$D$300,"&gt;="&amp;N$1),SUMIF(База!$B$3:$B$305,$A133,База!$G$3:$G$152))</f>
        <v>0</v>
      </c>
      <c r="O133" s="46">
        <f ca="1">IF(COUNTIFS(Распис!$B$4:$B$300,$A133,Распис!$C$4:$C$300,"&lt;="&amp;O$1,Распис!$D$4:$D$300,"&gt;="&amp;O$1)&gt;0,SUMIFS(Распис!$H$4:$H$300,Распис!$B$4:$B$300,$A133,Распис!$C$4:$C$300,"&lt;="&amp;O$1,Распис!$D$4:$D$300,"&gt;="&amp;O$1),SUMIF(База!$B$3:$B$305,$A133,База!$H$3:$H$152))</f>
        <v>0</v>
      </c>
      <c r="P133" s="46">
        <f ca="1">IF(COUNTIFS(Распис!$B$4:$B$300,$A133,Распис!$C$4:$C$300,"&lt;="&amp;P$1,Распис!$D$4:$D$300,"&gt;="&amp;P$1)&gt;0,SUMIFS(Распис!$I$4:$I$300,Распис!$B$4:$B$300,$A133,Распис!$C$4:$C$300,"&lt;="&amp;P$1,Распис!$D$4:$D$300,"&gt;="&amp;P$1),SUMIF(База!$B$3:$B$305,$A133,База!$I$3:$I$152))</f>
        <v>0</v>
      </c>
      <c r="Q133" s="46">
        <f ca="1">IF(COUNTIFS(Распис!$B$4:$B$300,$A133,Распис!$C$4:$C$300,"&lt;="&amp;Q$1,Распис!$D$4:$D$300,"&gt;="&amp;Q$1)&gt;0,SUMIFS(Распис!$J$4:$J$300,Распис!$B$4:$B$300,$A133,Распис!$C$4:$C$300,"&lt;="&amp;Q$1,Распис!$D$4:$D$300,"&gt;="&amp;Q$1),SUMIF(База!$B$3:$B$305,$A133,База!$J$3:$J$152))</f>
        <v>0</v>
      </c>
      <c r="R133" s="46">
        <f ca="1">IF(COUNTIFS(Распис!$B$4:$B$300,$A133,Распис!$C$4:$C$300,"&lt;="&amp;R$1,Распис!$D$4:$D$300,"&gt;="&amp;R$1)&gt;0,SUMIFS(Распис!$K$4:$K$300,Распис!$B$4:$B$300,$A133,Распис!$C$4:$C$300,"&lt;="&amp;R$1,Распис!$D$4:$D$300,"&gt;="&amp;R$1),SUMIF(База!$B$3:$B$305,$A133,База!$K$3:$K$152))</f>
        <v>0</v>
      </c>
      <c r="S133" s="46" t="s">
        <v>23</v>
      </c>
      <c r="T133" s="46">
        <f ca="1">IF(COUNTIFS(Распис!$B$4:$B$300,$A133,Распис!$C$4:$C$300,"&lt;="&amp;T$1,Распис!$D$4:$D$300,"&gt;="&amp;T$1)&gt;0,SUMIFS(Распис!$F$4:$F$300,Распис!$B$4:$B$300,$A133,Распис!$C$4:$C$300,"&lt;="&amp;T$1,Распис!$D$4:$D$300,"&gt;="&amp;T$1),SUMIF(База!$B$3:$B$305,$A133,База!$F$3:$F$152))</f>
        <v>0</v>
      </c>
      <c r="U133" s="46">
        <f ca="1">IF(COUNTIFS(Распис!$B$4:$B$300,$A133,Распис!$C$4:$C$300,"&lt;="&amp;U$1,Распис!$D$4:$D$300,"&gt;="&amp;U$1)&gt;0,SUMIFS(Распис!$G$4:$G$300,Распис!$B$4:$B$300,$A133,Распис!$C$4:$C$300,"&lt;="&amp;U$1,Распис!$D$4:$D$300,"&gt;="&amp;U$1),SUMIF(База!$B$3:$B$305,$A133,База!$G$3:$G$152))</f>
        <v>0</v>
      </c>
      <c r="V133" s="46">
        <f ca="1">IF(COUNTIFS(Распис!$B$4:$B$300,$A133,Распис!$C$4:$C$300,"&lt;="&amp;V$1,Распис!$D$4:$D$300,"&gt;="&amp;V$1)&gt;0,SUMIFS(Распис!$H$4:$H$300,Распис!$B$4:$B$300,$A133,Распис!$C$4:$C$300,"&lt;="&amp;V$1,Распис!$D$4:$D$300,"&gt;="&amp;V$1),SUMIF(База!$B$3:$B$305,$A133,База!$H$3:$H$152))</f>
        <v>0</v>
      </c>
      <c r="W133" s="46">
        <f ca="1">IF(COUNTIFS(Распис!$B$4:$B$300,$A133,Распис!$C$4:$C$300,"&lt;="&amp;W$1,Распис!$D$4:$D$300,"&gt;="&amp;W$1)&gt;0,SUMIFS(Распис!$I$4:$I$300,Распис!$B$4:$B$300,$A133,Распис!$C$4:$C$300,"&lt;="&amp;W$1,Распис!$D$4:$D$300,"&gt;="&amp;W$1),SUMIF(База!$B$3:$B$305,$A133,База!$I$3:$I$152))</f>
        <v>0</v>
      </c>
      <c r="X133" s="46">
        <f ca="1">IF(COUNTIFS(Распис!$B$4:$B$300,$A133,Распис!$C$4:$C$300,"&lt;="&amp;X$1,Распис!$D$4:$D$300,"&gt;="&amp;X$1)&gt;0,SUMIFS(Распис!$J$4:$J$300,Распис!$B$4:$B$300,$A133,Распис!$C$4:$C$300,"&lt;="&amp;X$1,Распис!$D$4:$D$300,"&gt;="&amp;X$1),SUMIF(База!$B$3:$B$305,$A133,База!$J$3:$J$152))</f>
        <v>0</v>
      </c>
      <c r="Y133" s="46">
        <f ca="1">IF(COUNTIFS(Распис!$B$4:$B$300,$A133,Распис!$C$4:$C$300,"&lt;="&amp;Y$1,Распис!$D$4:$D$300,"&gt;="&amp;Y$1)&gt;0,SUMIFS(Распис!$K$4:$K$300,Распис!$B$4:$B$300,$A133,Распис!$C$4:$C$300,"&lt;="&amp;Y$1,Распис!$D$4:$D$300,"&gt;="&amp;Y$1),SUMIF(База!$B$3:$B$305,$A133,База!$K$3:$K$152))</f>
        <v>0</v>
      </c>
      <c r="Z133" s="46" t="s">
        <v>23</v>
      </c>
      <c r="AA133" s="46">
        <f ca="1">IF(COUNTIFS(Распис!$B$4:$B$300,$A133,Распис!$C$4:$C$300,"&lt;="&amp;AA$1,Распис!$D$4:$D$300,"&gt;="&amp;AA$1)&gt;0,SUMIFS(Распис!$F$4:$F$300,Распис!$B$4:$B$300,$A133,Распис!$C$4:$C$300,"&lt;="&amp;AA$1,Распис!$D$4:$D$300,"&gt;="&amp;AA$1),SUMIF(База!$B$3:$B$305,$A133,База!$F$3:$F$152))</f>
        <v>0</v>
      </c>
      <c r="AB133" s="46">
        <f ca="1">IF(COUNTIFS(Распис!$B$4:$B$300,$A133,Распис!$C$4:$C$300,"&lt;="&amp;AB$1,Распис!$D$4:$D$300,"&gt;="&amp;AB$1)&gt;0,SUMIFS(Распис!$G$4:$G$300,Распис!$B$4:$B$300,$A133,Распис!$C$4:$C$300,"&lt;="&amp;AB$1,Распис!$D$4:$D$300,"&gt;="&amp;AB$1),SUMIF(База!$B$3:$B$305,$A133,База!$G$3:$G$152))</f>
        <v>0</v>
      </c>
      <c r="AC133" s="46">
        <f ca="1">IF(COUNTIFS(Распис!$B$4:$B$300,$A133,Распис!$C$4:$C$300,"&lt;="&amp;AC$1,Распис!$D$4:$D$300,"&gt;="&amp;AC$1)&gt;0,SUMIFS(Распис!$H$4:$H$300,Распис!$B$4:$B$300,$A133,Распис!$C$4:$C$300,"&lt;="&amp;AC$1,Распис!$D$4:$D$300,"&gt;="&amp;AC$1),SUMIF(База!$B$3:$B$305,$A133,База!$H$3:$H$152))</f>
        <v>0</v>
      </c>
      <c r="AD133" s="47"/>
      <c r="AE133" s="47"/>
      <c r="AF133" s="47"/>
      <c r="AG133" s="47">
        <f t="shared" ca="1" si="18"/>
        <v>0</v>
      </c>
      <c r="AH133" s="46">
        <f ca="1">AG133-SUMIFS(Распред!$G$4:$G$300,Распред!$B$4:$B$300,"февраль",Распред!$F$4:$F$300,A133)</f>
        <v>0</v>
      </c>
      <c r="AI133" s="46">
        <f ca="1">AH133+(COUNTIF(B133:AF133,"КД")+SUMIFS(Распред!$AH$4:$AH$300,Распред!$F$4:$F$300,A133,Распред!$B$4:$B$300,"февраль"))*4</f>
        <v>0</v>
      </c>
      <c r="AJ133" s="46">
        <f t="shared" ca="1" si="19"/>
        <v>0</v>
      </c>
      <c r="AK133" s="46">
        <f t="shared" ca="1" si="20"/>
        <v>0</v>
      </c>
      <c r="AL133" s="46">
        <f>SUMIFS(Распред!$K$4:$K$300,Распред!$B$4:$B$300,"февраль",Распред!$J$4:$J$300,A133)+SUMIFS(Распред!$M$4:$M$300,Распред!$B$4:$B$300,"февраль",Распред!$L$4:$L$300,A133)+SUMIFS(Распред!$O$4:$O$300,Распред!$B$4:$B$300,"февраль",Распред!$N$4:$N$300,A133)+SUMIFS(Распред!$Q$4:$Q$300,Распред!$B$4:$B$300,"февраль",Распред!$P$4:$P$300,A133)+SUMIFS(Распред!$S$4:$S$300,Распред!$B$4:$B$300,"февраль",Распред!$R$4:$R$300,A133)+SUMIFS(Распред!$U$4:$U$300,Распред!$B$4:$B$300,"февраль",Распред!$T$4:$T$300,A133)+SUMIFS(Распред!$W$4:$W$300,Распред!$B$4:$B$300,"февраль",Распред!$V$4:$V$300,A133)+SUMIFS(Распред!$Y$4:$Y$300,Распред!$B$4:$B$300,"февраль",Распред!$X$4:$X$300,A133)+SUMIFS(Распред!$AA$4:$AA$300,Распред!$B$4:$B$300,"февраль",Распред!$Z$4:$Z$300,A133)+SUMIFS(Распред!$AC$4:$AC$300,Распред!$B$4:$B$300,"февраль",Распред!$AB$4:$AB$300,A133)</f>
        <v>0</v>
      </c>
      <c r="AM133" s="46">
        <f t="shared" ca="1" si="21"/>
        <v>0</v>
      </c>
      <c r="AN133" s="46">
        <f t="shared" ca="1" si="22"/>
        <v>0</v>
      </c>
      <c r="AO133" s="46">
        <f t="shared" ca="1" si="23"/>
        <v>0</v>
      </c>
      <c r="AP133" s="46">
        <f>январь!AP133</f>
        <v>0</v>
      </c>
      <c r="AQ133" s="46">
        <f t="shared" ca="1" si="24"/>
        <v>0</v>
      </c>
      <c r="AR133" s="47"/>
      <c r="AS133" s="47">
        <f t="shared" ca="1" si="25"/>
        <v>0</v>
      </c>
      <c r="AT133" s="47"/>
      <c r="AU133" s="47"/>
      <c r="AV133" s="47"/>
      <c r="AW133" s="47"/>
      <c r="AX133" s="47"/>
      <c r="AY133" s="47"/>
      <c r="AZ133" s="184"/>
      <c r="BA133" s="184"/>
    </row>
    <row r="134" spans="1:53" x14ac:dyDescent="0.25">
      <c r="A134" s="47">
        <f>База!B134</f>
        <v>0</v>
      </c>
      <c r="B134" s="46">
        <f ca="1">IF(COUNTIFS(Распис!$B$4:$B$300,$A134,Распис!$C$4:$C$300,"&lt;="&amp;B$1,Распис!$D$4:$D$300,"&gt;="&amp;B$1)&gt;0,SUMIFS(Распис!$I$4:$I$300,Распис!$B$4:$B$300,$A134,Распис!$C$4:$C$300,"&lt;="&amp;B$1,Распис!$D$4:$D$300,"&gt;="&amp;B$1),SUMIF(База!$B$3:$B$305,$A134,База!$I$3:$I$152))</f>
        <v>0</v>
      </c>
      <c r="C134" s="46">
        <f ca="1">IF(COUNTIFS(Распис!$B$4:$B$300,$A134,Распис!$C$4:$C$300,"&lt;="&amp;C$1,Распис!$D$4:$D$300,"&gt;="&amp;C$1)&gt;0,SUMIFS(Распис!$J$4:$J$300,Распис!$B$4:$B$300,$A134,Распис!$C$4:$C$300,"&lt;="&amp;C$1,Распис!$D$4:$D$300,"&gt;="&amp;C$1),SUMIF(База!$B$3:$B$305,$A134,База!$J$3:$J$152))</f>
        <v>0</v>
      </c>
      <c r="D134" s="46">
        <f ca="1">IF(COUNTIFS(Распис!$B$4:$B$300,$A134,Распис!$C$4:$C$300,"&lt;="&amp;D$1,Распис!$D$4:$D$300,"&gt;="&amp;D$1)&gt;0,SUMIFS(Распис!$K$4:$K$300,Распис!$B$4:$B$300,$A134,Распис!$C$4:$C$300,"&lt;="&amp;D$1,Распис!$D$4:$D$300,"&gt;="&amp;D$1),SUMIF(База!$B$3:$B$305,$A134,База!$K$3:$K$152))</f>
        <v>0</v>
      </c>
      <c r="E134" s="46" t="s">
        <v>23</v>
      </c>
      <c r="F134" s="46">
        <f ca="1">IF(COUNTIFS(Распис!$B$4:$B$300,$A134,Распис!$C$4:$C$300,"&lt;="&amp;F$1,Распис!$D$4:$D$300,"&gt;="&amp;F$1)&gt;0,SUMIFS(Распис!$F$4:$F$300,Распис!$B$4:$B$300,$A134,Распис!$C$4:$C$300,"&lt;="&amp;F$1,Распис!$D$4:$D$300,"&gt;="&amp;F$1),SUMIF(База!$B$3:$B$305,$A134,База!$F$3:$F$152))</f>
        <v>0</v>
      </c>
      <c r="G134" s="46">
        <f ca="1">IF(COUNTIFS(Распис!$B$4:$B$300,$A134,Распис!$C$4:$C$300,"&lt;="&amp;G$1,Распис!$D$4:$D$300,"&gt;="&amp;G$1)&gt;0,SUMIFS(Распис!$G$4:$G$300,Распис!$B$4:$B$300,$A134,Распис!$C$4:$C$300,"&lt;="&amp;G$1,Распис!$D$4:$D$300,"&gt;="&amp;G$1),SUMIF(База!$B$3:$B$305,$A134,База!$G$3:$G$152))</f>
        <v>0</v>
      </c>
      <c r="H134" s="46">
        <f ca="1">IF(COUNTIFS(Распис!$B$4:$B$300,$A134,Распис!$C$4:$C$300,"&lt;="&amp;H$1,Распис!$D$4:$D$300,"&gt;="&amp;H$1)&gt;0,SUMIFS(Распис!$H$4:$H$300,Распис!$B$4:$B$300,$A134,Распис!$C$4:$C$300,"&lt;="&amp;H$1,Распис!$D$4:$D$300,"&gt;="&amp;H$1),SUMIF(База!$B$3:$B$305,$A134,База!$H$3:$H$152))</f>
        <v>0</v>
      </c>
      <c r="I134" s="46">
        <f ca="1">IF(COUNTIFS(Распис!$B$4:$B$300,$A134,Распис!$C$4:$C$300,"&lt;="&amp;I$1,Распис!$D$4:$D$300,"&gt;="&amp;I$1)&gt;0,SUMIFS(Распис!$I$4:$I$300,Распис!$B$4:$B$300,$A134,Распис!$C$4:$C$300,"&lt;="&amp;I$1,Распис!$D$4:$D$300,"&gt;="&amp;I$1),SUMIF(База!$B$3:$B$305,$A134,База!$I$3:$I$152))</f>
        <v>0</v>
      </c>
      <c r="J134" s="46">
        <f ca="1">IF(COUNTIFS(Распис!$B$4:$B$300,$A134,Распис!$C$4:$C$300,"&lt;="&amp;J$1,Распис!$D$4:$D$300,"&gt;="&amp;J$1)&gt;0,SUMIFS(Распис!$J$4:$J$300,Распис!$B$4:$B$300,$A134,Распис!$C$4:$C$300,"&lt;="&amp;J$1,Распис!$D$4:$D$300,"&gt;="&amp;J$1),SUMIF(База!$B$3:$B$305,$A134,База!$J$3:$J$152))</f>
        <v>0</v>
      </c>
      <c r="K134" s="46">
        <f ca="1">IF(COUNTIFS(Распис!$B$4:$B$300,$A134,Распис!$C$4:$C$300,"&lt;="&amp;K$1,Распис!$D$4:$D$300,"&gt;="&amp;K$1)&gt;0,SUMIFS(Распис!$K$4:$K$300,Распис!$B$4:$B$300,$A134,Распис!$C$4:$C$300,"&lt;="&amp;K$1,Распис!$D$4:$D$300,"&gt;="&amp;K$1),SUMIF(База!$B$3:$B$305,$A134,База!$K$3:$K$152))</f>
        <v>0</v>
      </c>
      <c r="L134" s="46" t="s">
        <v>23</v>
      </c>
      <c r="M134" s="46">
        <f ca="1">IF(COUNTIFS(Распис!$B$4:$B$300,$A134,Распис!$C$4:$C$300,"&lt;="&amp;M$1,Распис!$D$4:$D$300,"&gt;="&amp;M$1)&gt;0,SUMIFS(Распис!$F$4:$F$300,Распис!$B$4:$B$300,$A134,Распис!$C$4:$C$300,"&lt;="&amp;M$1,Распис!$D$4:$D$300,"&gt;="&amp;M$1),SUMIF(База!$B$3:$B$305,$A134,База!$F$3:$F$152))</f>
        <v>0</v>
      </c>
      <c r="N134" s="46">
        <f ca="1">IF(COUNTIFS(Распис!$B$4:$B$300,$A134,Распис!$C$4:$C$300,"&lt;="&amp;N$1,Распис!$D$4:$D$300,"&gt;="&amp;N$1)&gt;0,SUMIFS(Распис!$G$4:$G$300,Распис!$B$4:$B$300,$A134,Распис!$C$4:$C$300,"&lt;="&amp;N$1,Распис!$D$4:$D$300,"&gt;="&amp;N$1),SUMIF(База!$B$3:$B$305,$A134,База!$G$3:$G$152))</f>
        <v>0</v>
      </c>
      <c r="O134" s="46">
        <f ca="1">IF(COUNTIFS(Распис!$B$4:$B$300,$A134,Распис!$C$4:$C$300,"&lt;="&amp;O$1,Распис!$D$4:$D$300,"&gt;="&amp;O$1)&gt;0,SUMIFS(Распис!$H$4:$H$300,Распис!$B$4:$B$300,$A134,Распис!$C$4:$C$300,"&lt;="&amp;O$1,Распис!$D$4:$D$300,"&gt;="&amp;O$1),SUMIF(База!$B$3:$B$305,$A134,База!$H$3:$H$152))</f>
        <v>0</v>
      </c>
      <c r="P134" s="46">
        <f ca="1">IF(COUNTIFS(Распис!$B$4:$B$300,$A134,Распис!$C$4:$C$300,"&lt;="&amp;P$1,Распис!$D$4:$D$300,"&gt;="&amp;P$1)&gt;0,SUMIFS(Распис!$I$4:$I$300,Распис!$B$4:$B$300,$A134,Распис!$C$4:$C$300,"&lt;="&amp;P$1,Распис!$D$4:$D$300,"&gt;="&amp;P$1),SUMIF(База!$B$3:$B$305,$A134,База!$I$3:$I$152))</f>
        <v>0</v>
      </c>
      <c r="Q134" s="46">
        <f ca="1">IF(COUNTIFS(Распис!$B$4:$B$300,$A134,Распис!$C$4:$C$300,"&lt;="&amp;Q$1,Распис!$D$4:$D$300,"&gt;="&amp;Q$1)&gt;0,SUMIFS(Распис!$J$4:$J$300,Распис!$B$4:$B$300,$A134,Распис!$C$4:$C$300,"&lt;="&amp;Q$1,Распис!$D$4:$D$300,"&gt;="&amp;Q$1),SUMIF(База!$B$3:$B$305,$A134,База!$J$3:$J$152))</f>
        <v>0</v>
      </c>
      <c r="R134" s="46">
        <f ca="1">IF(COUNTIFS(Распис!$B$4:$B$300,$A134,Распис!$C$4:$C$300,"&lt;="&amp;R$1,Распис!$D$4:$D$300,"&gt;="&amp;R$1)&gt;0,SUMIFS(Распис!$K$4:$K$300,Распис!$B$4:$B$300,$A134,Распис!$C$4:$C$300,"&lt;="&amp;R$1,Распис!$D$4:$D$300,"&gt;="&amp;R$1),SUMIF(База!$B$3:$B$305,$A134,База!$K$3:$K$152))</f>
        <v>0</v>
      </c>
      <c r="S134" s="46" t="s">
        <v>23</v>
      </c>
      <c r="T134" s="46">
        <f ca="1">IF(COUNTIFS(Распис!$B$4:$B$300,$A134,Распис!$C$4:$C$300,"&lt;="&amp;T$1,Распис!$D$4:$D$300,"&gt;="&amp;T$1)&gt;0,SUMIFS(Распис!$F$4:$F$300,Распис!$B$4:$B$300,$A134,Распис!$C$4:$C$300,"&lt;="&amp;T$1,Распис!$D$4:$D$300,"&gt;="&amp;T$1),SUMIF(База!$B$3:$B$305,$A134,База!$F$3:$F$152))</f>
        <v>0</v>
      </c>
      <c r="U134" s="46">
        <f ca="1">IF(COUNTIFS(Распис!$B$4:$B$300,$A134,Распис!$C$4:$C$300,"&lt;="&amp;U$1,Распис!$D$4:$D$300,"&gt;="&amp;U$1)&gt;0,SUMIFS(Распис!$G$4:$G$300,Распис!$B$4:$B$300,$A134,Распис!$C$4:$C$300,"&lt;="&amp;U$1,Распис!$D$4:$D$300,"&gt;="&amp;U$1),SUMIF(База!$B$3:$B$305,$A134,База!$G$3:$G$152))</f>
        <v>0</v>
      </c>
      <c r="V134" s="46">
        <f ca="1">IF(COUNTIFS(Распис!$B$4:$B$300,$A134,Распис!$C$4:$C$300,"&lt;="&amp;V$1,Распис!$D$4:$D$300,"&gt;="&amp;V$1)&gt;0,SUMIFS(Распис!$H$4:$H$300,Распис!$B$4:$B$300,$A134,Распис!$C$4:$C$300,"&lt;="&amp;V$1,Распис!$D$4:$D$300,"&gt;="&amp;V$1),SUMIF(База!$B$3:$B$305,$A134,База!$H$3:$H$152))</f>
        <v>0</v>
      </c>
      <c r="W134" s="46">
        <f ca="1">IF(COUNTIFS(Распис!$B$4:$B$300,$A134,Распис!$C$4:$C$300,"&lt;="&amp;W$1,Распис!$D$4:$D$300,"&gt;="&amp;W$1)&gt;0,SUMIFS(Распис!$I$4:$I$300,Распис!$B$4:$B$300,$A134,Распис!$C$4:$C$300,"&lt;="&amp;W$1,Распис!$D$4:$D$300,"&gt;="&amp;W$1),SUMIF(База!$B$3:$B$305,$A134,База!$I$3:$I$152))</f>
        <v>0</v>
      </c>
      <c r="X134" s="46">
        <f ca="1">IF(COUNTIFS(Распис!$B$4:$B$300,$A134,Распис!$C$4:$C$300,"&lt;="&amp;X$1,Распис!$D$4:$D$300,"&gt;="&amp;X$1)&gt;0,SUMIFS(Распис!$J$4:$J$300,Распис!$B$4:$B$300,$A134,Распис!$C$4:$C$300,"&lt;="&amp;X$1,Распис!$D$4:$D$300,"&gt;="&amp;X$1),SUMIF(База!$B$3:$B$305,$A134,База!$J$3:$J$152))</f>
        <v>0</v>
      </c>
      <c r="Y134" s="46">
        <f ca="1">IF(COUNTIFS(Распис!$B$4:$B$300,$A134,Распис!$C$4:$C$300,"&lt;="&amp;Y$1,Распис!$D$4:$D$300,"&gt;="&amp;Y$1)&gt;0,SUMIFS(Распис!$K$4:$K$300,Распис!$B$4:$B$300,$A134,Распис!$C$4:$C$300,"&lt;="&amp;Y$1,Распис!$D$4:$D$300,"&gt;="&amp;Y$1),SUMIF(База!$B$3:$B$305,$A134,База!$K$3:$K$152))</f>
        <v>0</v>
      </c>
      <c r="Z134" s="46" t="s">
        <v>23</v>
      </c>
      <c r="AA134" s="46">
        <f ca="1">IF(COUNTIFS(Распис!$B$4:$B$300,$A134,Распис!$C$4:$C$300,"&lt;="&amp;AA$1,Распис!$D$4:$D$300,"&gt;="&amp;AA$1)&gt;0,SUMIFS(Распис!$F$4:$F$300,Распис!$B$4:$B$300,$A134,Распис!$C$4:$C$300,"&lt;="&amp;AA$1,Распис!$D$4:$D$300,"&gt;="&amp;AA$1),SUMIF(База!$B$3:$B$305,$A134,База!$F$3:$F$152))</f>
        <v>0</v>
      </c>
      <c r="AB134" s="46">
        <f ca="1">IF(COUNTIFS(Распис!$B$4:$B$300,$A134,Распис!$C$4:$C$300,"&lt;="&amp;AB$1,Распис!$D$4:$D$300,"&gt;="&amp;AB$1)&gt;0,SUMIFS(Распис!$G$4:$G$300,Распис!$B$4:$B$300,$A134,Распис!$C$4:$C$300,"&lt;="&amp;AB$1,Распис!$D$4:$D$300,"&gt;="&amp;AB$1),SUMIF(База!$B$3:$B$305,$A134,База!$G$3:$G$152))</f>
        <v>0</v>
      </c>
      <c r="AC134" s="46">
        <f ca="1">IF(COUNTIFS(Распис!$B$4:$B$300,$A134,Распис!$C$4:$C$300,"&lt;="&amp;AC$1,Распис!$D$4:$D$300,"&gt;="&amp;AC$1)&gt;0,SUMIFS(Распис!$H$4:$H$300,Распис!$B$4:$B$300,$A134,Распис!$C$4:$C$300,"&lt;="&amp;AC$1,Распис!$D$4:$D$300,"&gt;="&amp;AC$1),SUMIF(База!$B$3:$B$305,$A134,База!$H$3:$H$152))</f>
        <v>0</v>
      </c>
      <c r="AD134" s="47"/>
      <c r="AE134" s="47"/>
      <c r="AF134" s="47"/>
      <c r="AG134" s="47">
        <f t="shared" ca="1" si="18"/>
        <v>0</v>
      </c>
      <c r="AH134" s="46">
        <f ca="1">AG134-SUMIFS(Распред!$G$4:$G$300,Распред!$B$4:$B$300,"февраль",Распред!$F$4:$F$300,A134)</f>
        <v>0</v>
      </c>
      <c r="AI134" s="46">
        <f ca="1">AH134+(COUNTIF(B134:AF134,"КД")+SUMIFS(Распред!$AH$4:$AH$300,Распред!$F$4:$F$300,A134,Распред!$B$4:$B$300,"февраль"))*4</f>
        <v>0</v>
      </c>
      <c r="AJ134" s="46">
        <f t="shared" ca="1" si="19"/>
        <v>0</v>
      </c>
      <c r="AK134" s="46">
        <f t="shared" ca="1" si="20"/>
        <v>0</v>
      </c>
      <c r="AL134" s="46">
        <f>SUMIFS(Распред!$K$4:$K$300,Распред!$B$4:$B$300,"февраль",Распред!$J$4:$J$300,A134)+SUMIFS(Распред!$M$4:$M$300,Распред!$B$4:$B$300,"февраль",Распред!$L$4:$L$300,A134)+SUMIFS(Распред!$O$4:$O$300,Распред!$B$4:$B$300,"февраль",Распред!$N$4:$N$300,A134)+SUMIFS(Распред!$Q$4:$Q$300,Распред!$B$4:$B$300,"февраль",Распред!$P$4:$P$300,A134)+SUMIFS(Распред!$S$4:$S$300,Распред!$B$4:$B$300,"февраль",Распред!$R$4:$R$300,A134)+SUMIFS(Распред!$U$4:$U$300,Распред!$B$4:$B$300,"февраль",Распред!$T$4:$T$300,A134)+SUMIFS(Распред!$W$4:$W$300,Распред!$B$4:$B$300,"февраль",Распред!$V$4:$V$300,A134)+SUMIFS(Распред!$Y$4:$Y$300,Распред!$B$4:$B$300,"февраль",Распред!$X$4:$X$300,A134)+SUMIFS(Распред!$AA$4:$AA$300,Распред!$B$4:$B$300,"февраль",Распред!$Z$4:$Z$300,A134)+SUMIFS(Распред!$AC$4:$AC$300,Распред!$B$4:$B$300,"февраль",Распред!$AB$4:$AB$300,A134)</f>
        <v>0</v>
      </c>
      <c r="AM134" s="46">
        <f t="shared" ca="1" si="21"/>
        <v>0</v>
      </c>
      <c r="AN134" s="46">
        <f t="shared" ca="1" si="22"/>
        <v>0</v>
      </c>
      <c r="AO134" s="46">
        <f t="shared" ca="1" si="23"/>
        <v>0</v>
      </c>
      <c r="AP134" s="46">
        <f>январь!AP134</f>
        <v>0</v>
      </c>
      <c r="AQ134" s="46">
        <f t="shared" ca="1" si="24"/>
        <v>0</v>
      </c>
      <c r="AR134" s="47"/>
      <c r="AS134" s="47">
        <f t="shared" ca="1" si="25"/>
        <v>0</v>
      </c>
      <c r="AT134" s="47"/>
      <c r="AU134" s="47"/>
      <c r="AV134" s="47"/>
      <c r="AW134" s="47"/>
      <c r="AX134" s="47"/>
      <c r="AY134" s="47"/>
      <c r="AZ134" s="184"/>
      <c r="BA134" s="184"/>
    </row>
    <row r="135" spans="1:53" x14ac:dyDescent="0.25">
      <c r="A135" s="47">
        <f>База!B135</f>
        <v>0</v>
      </c>
      <c r="B135" s="46">
        <f ca="1">IF(COUNTIFS(Распис!$B$4:$B$300,$A135,Распис!$C$4:$C$300,"&lt;="&amp;B$1,Распис!$D$4:$D$300,"&gt;="&amp;B$1)&gt;0,SUMIFS(Распис!$I$4:$I$300,Распис!$B$4:$B$300,$A135,Распис!$C$4:$C$300,"&lt;="&amp;B$1,Распис!$D$4:$D$300,"&gt;="&amp;B$1),SUMIF(База!$B$3:$B$305,$A135,База!$I$3:$I$152))</f>
        <v>0</v>
      </c>
      <c r="C135" s="46">
        <f ca="1">IF(COUNTIFS(Распис!$B$4:$B$300,$A135,Распис!$C$4:$C$300,"&lt;="&amp;C$1,Распис!$D$4:$D$300,"&gt;="&amp;C$1)&gt;0,SUMIFS(Распис!$J$4:$J$300,Распис!$B$4:$B$300,$A135,Распис!$C$4:$C$300,"&lt;="&amp;C$1,Распис!$D$4:$D$300,"&gt;="&amp;C$1),SUMIF(База!$B$3:$B$305,$A135,База!$J$3:$J$152))</f>
        <v>0</v>
      </c>
      <c r="D135" s="46">
        <f ca="1">IF(COUNTIFS(Распис!$B$4:$B$300,$A135,Распис!$C$4:$C$300,"&lt;="&amp;D$1,Распис!$D$4:$D$300,"&gt;="&amp;D$1)&gt;0,SUMIFS(Распис!$K$4:$K$300,Распис!$B$4:$B$300,$A135,Распис!$C$4:$C$300,"&lt;="&amp;D$1,Распис!$D$4:$D$300,"&gt;="&amp;D$1),SUMIF(База!$B$3:$B$305,$A135,База!$K$3:$K$152))</f>
        <v>0</v>
      </c>
      <c r="E135" s="46" t="s">
        <v>23</v>
      </c>
      <c r="F135" s="46">
        <f ca="1">IF(COUNTIFS(Распис!$B$4:$B$300,$A135,Распис!$C$4:$C$300,"&lt;="&amp;F$1,Распис!$D$4:$D$300,"&gt;="&amp;F$1)&gt;0,SUMIFS(Распис!$F$4:$F$300,Распис!$B$4:$B$300,$A135,Распис!$C$4:$C$300,"&lt;="&amp;F$1,Распис!$D$4:$D$300,"&gt;="&amp;F$1),SUMIF(База!$B$3:$B$305,$A135,База!$F$3:$F$152))</f>
        <v>0</v>
      </c>
      <c r="G135" s="46">
        <f ca="1">IF(COUNTIFS(Распис!$B$4:$B$300,$A135,Распис!$C$4:$C$300,"&lt;="&amp;G$1,Распис!$D$4:$D$300,"&gt;="&amp;G$1)&gt;0,SUMIFS(Распис!$G$4:$G$300,Распис!$B$4:$B$300,$A135,Распис!$C$4:$C$300,"&lt;="&amp;G$1,Распис!$D$4:$D$300,"&gt;="&amp;G$1),SUMIF(База!$B$3:$B$305,$A135,База!$G$3:$G$152))</f>
        <v>0</v>
      </c>
      <c r="H135" s="46">
        <f ca="1">IF(COUNTIFS(Распис!$B$4:$B$300,$A135,Распис!$C$4:$C$300,"&lt;="&amp;H$1,Распис!$D$4:$D$300,"&gt;="&amp;H$1)&gt;0,SUMIFS(Распис!$H$4:$H$300,Распис!$B$4:$B$300,$A135,Распис!$C$4:$C$300,"&lt;="&amp;H$1,Распис!$D$4:$D$300,"&gt;="&amp;H$1),SUMIF(База!$B$3:$B$305,$A135,База!$H$3:$H$152))</f>
        <v>0</v>
      </c>
      <c r="I135" s="46">
        <f ca="1">IF(COUNTIFS(Распис!$B$4:$B$300,$A135,Распис!$C$4:$C$300,"&lt;="&amp;I$1,Распис!$D$4:$D$300,"&gt;="&amp;I$1)&gt;0,SUMIFS(Распис!$I$4:$I$300,Распис!$B$4:$B$300,$A135,Распис!$C$4:$C$300,"&lt;="&amp;I$1,Распис!$D$4:$D$300,"&gt;="&amp;I$1),SUMIF(База!$B$3:$B$305,$A135,База!$I$3:$I$152))</f>
        <v>0</v>
      </c>
      <c r="J135" s="46">
        <f ca="1">IF(COUNTIFS(Распис!$B$4:$B$300,$A135,Распис!$C$4:$C$300,"&lt;="&amp;J$1,Распис!$D$4:$D$300,"&gt;="&amp;J$1)&gt;0,SUMIFS(Распис!$J$4:$J$300,Распис!$B$4:$B$300,$A135,Распис!$C$4:$C$300,"&lt;="&amp;J$1,Распис!$D$4:$D$300,"&gt;="&amp;J$1),SUMIF(База!$B$3:$B$305,$A135,База!$J$3:$J$152))</f>
        <v>0</v>
      </c>
      <c r="K135" s="46">
        <f ca="1">IF(COUNTIFS(Распис!$B$4:$B$300,$A135,Распис!$C$4:$C$300,"&lt;="&amp;K$1,Распис!$D$4:$D$300,"&gt;="&amp;K$1)&gt;0,SUMIFS(Распис!$K$4:$K$300,Распис!$B$4:$B$300,$A135,Распис!$C$4:$C$300,"&lt;="&amp;K$1,Распис!$D$4:$D$300,"&gt;="&amp;K$1),SUMIF(База!$B$3:$B$305,$A135,База!$K$3:$K$152))</f>
        <v>0</v>
      </c>
      <c r="L135" s="46" t="s">
        <v>23</v>
      </c>
      <c r="M135" s="46">
        <f ca="1">IF(COUNTIFS(Распис!$B$4:$B$300,$A135,Распис!$C$4:$C$300,"&lt;="&amp;M$1,Распис!$D$4:$D$300,"&gt;="&amp;M$1)&gt;0,SUMIFS(Распис!$F$4:$F$300,Распис!$B$4:$B$300,$A135,Распис!$C$4:$C$300,"&lt;="&amp;M$1,Распис!$D$4:$D$300,"&gt;="&amp;M$1),SUMIF(База!$B$3:$B$305,$A135,База!$F$3:$F$152))</f>
        <v>0</v>
      </c>
      <c r="N135" s="46">
        <f ca="1">IF(COUNTIFS(Распис!$B$4:$B$300,$A135,Распис!$C$4:$C$300,"&lt;="&amp;N$1,Распис!$D$4:$D$300,"&gt;="&amp;N$1)&gt;0,SUMIFS(Распис!$G$4:$G$300,Распис!$B$4:$B$300,$A135,Распис!$C$4:$C$300,"&lt;="&amp;N$1,Распис!$D$4:$D$300,"&gt;="&amp;N$1),SUMIF(База!$B$3:$B$305,$A135,База!$G$3:$G$152))</f>
        <v>0</v>
      </c>
      <c r="O135" s="46">
        <f ca="1">IF(COUNTIFS(Распис!$B$4:$B$300,$A135,Распис!$C$4:$C$300,"&lt;="&amp;O$1,Распис!$D$4:$D$300,"&gt;="&amp;O$1)&gt;0,SUMIFS(Распис!$H$4:$H$300,Распис!$B$4:$B$300,$A135,Распис!$C$4:$C$300,"&lt;="&amp;O$1,Распис!$D$4:$D$300,"&gt;="&amp;O$1),SUMIF(База!$B$3:$B$305,$A135,База!$H$3:$H$152))</f>
        <v>0</v>
      </c>
      <c r="P135" s="46">
        <f ca="1">IF(COUNTIFS(Распис!$B$4:$B$300,$A135,Распис!$C$4:$C$300,"&lt;="&amp;P$1,Распис!$D$4:$D$300,"&gt;="&amp;P$1)&gt;0,SUMIFS(Распис!$I$4:$I$300,Распис!$B$4:$B$300,$A135,Распис!$C$4:$C$300,"&lt;="&amp;P$1,Распис!$D$4:$D$300,"&gt;="&amp;P$1),SUMIF(База!$B$3:$B$305,$A135,База!$I$3:$I$152))</f>
        <v>0</v>
      </c>
      <c r="Q135" s="46">
        <f ca="1">IF(COUNTIFS(Распис!$B$4:$B$300,$A135,Распис!$C$4:$C$300,"&lt;="&amp;Q$1,Распис!$D$4:$D$300,"&gt;="&amp;Q$1)&gt;0,SUMIFS(Распис!$J$4:$J$300,Распис!$B$4:$B$300,$A135,Распис!$C$4:$C$300,"&lt;="&amp;Q$1,Распис!$D$4:$D$300,"&gt;="&amp;Q$1),SUMIF(База!$B$3:$B$305,$A135,База!$J$3:$J$152))</f>
        <v>0</v>
      </c>
      <c r="R135" s="46">
        <f ca="1">IF(COUNTIFS(Распис!$B$4:$B$300,$A135,Распис!$C$4:$C$300,"&lt;="&amp;R$1,Распис!$D$4:$D$300,"&gt;="&amp;R$1)&gt;0,SUMIFS(Распис!$K$4:$K$300,Распис!$B$4:$B$300,$A135,Распис!$C$4:$C$300,"&lt;="&amp;R$1,Распис!$D$4:$D$300,"&gt;="&amp;R$1),SUMIF(База!$B$3:$B$305,$A135,База!$K$3:$K$152))</f>
        <v>0</v>
      </c>
      <c r="S135" s="46" t="s">
        <v>23</v>
      </c>
      <c r="T135" s="46">
        <f ca="1">IF(COUNTIFS(Распис!$B$4:$B$300,$A135,Распис!$C$4:$C$300,"&lt;="&amp;T$1,Распис!$D$4:$D$300,"&gt;="&amp;T$1)&gt;0,SUMIFS(Распис!$F$4:$F$300,Распис!$B$4:$B$300,$A135,Распис!$C$4:$C$300,"&lt;="&amp;T$1,Распис!$D$4:$D$300,"&gt;="&amp;T$1),SUMIF(База!$B$3:$B$305,$A135,База!$F$3:$F$152))</f>
        <v>0</v>
      </c>
      <c r="U135" s="46">
        <f ca="1">IF(COUNTIFS(Распис!$B$4:$B$300,$A135,Распис!$C$4:$C$300,"&lt;="&amp;U$1,Распис!$D$4:$D$300,"&gt;="&amp;U$1)&gt;0,SUMIFS(Распис!$G$4:$G$300,Распис!$B$4:$B$300,$A135,Распис!$C$4:$C$300,"&lt;="&amp;U$1,Распис!$D$4:$D$300,"&gt;="&amp;U$1),SUMIF(База!$B$3:$B$305,$A135,База!$G$3:$G$152))</f>
        <v>0</v>
      </c>
      <c r="V135" s="46">
        <f ca="1">IF(COUNTIFS(Распис!$B$4:$B$300,$A135,Распис!$C$4:$C$300,"&lt;="&amp;V$1,Распис!$D$4:$D$300,"&gt;="&amp;V$1)&gt;0,SUMIFS(Распис!$H$4:$H$300,Распис!$B$4:$B$300,$A135,Распис!$C$4:$C$300,"&lt;="&amp;V$1,Распис!$D$4:$D$300,"&gt;="&amp;V$1),SUMIF(База!$B$3:$B$305,$A135,База!$H$3:$H$152))</f>
        <v>0</v>
      </c>
      <c r="W135" s="46">
        <f ca="1">IF(COUNTIFS(Распис!$B$4:$B$300,$A135,Распис!$C$4:$C$300,"&lt;="&amp;W$1,Распис!$D$4:$D$300,"&gt;="&amp;W$1)&gt;0,SUMIFS(Распис!$I$4:$I$300,Распис!$B$4:$B$300,$A135,Распис!$C$4:$C$300,"&lt;="&amp;W$1,Распис!$D$4:$D$300,"&gt;="&amp;W$1),SUMIF(База!$B$3:$B$305,$A135,База!$I$3:$I$152))</f>
        <v>0</v>
      </c>
      <c r="X135" s="46">
        <f ca="1">IF(COUNTIFS(Распис!$B$4:$B$300,$A135,Распис!$C$4:$C$300,"&lt;="&amp;X$1,Распис!$D$4:$D$300,"&gt;="&amp;X$1)&gt;0,SUMIFS(Распис!$J$4:$J$300,Распис!$B$4:$B$300,$A135,Распис!$C$4:$C$300,"&lt;="&amp;X$1,Распис!$D$4:$D$300,"&gt;="&amp;X$1),SUMIF(База!$B$3:$B$305,$A135,База!$J$3:$J$152))</f>
        <v>0</v>
      </c>
      <c r="Y135" s="46">
        <f ca="1">IF(COUNTIFS(Распис!$B$4:$B$300,$A135,Распис!$C$4:$C$300,"&lt;="&amp;Y$1,Распис!$D$4:$D$300,"&gt;="&amp;Y$1)&gt;0,SUMIFS(Распис!$K$4:$K$300,Распис!$B$4:$B$300,$A135,Распис!$C$4:$C$300,"&lt;="&amp;Y$1,Распис!$D$4:$D$300,"&gt;="&amp;Y$1),SUMIF(База!$B$3:$B$305,$A135,База!$K$3:$K$152))</f>
        <v>0</v>
      </c>
      <c r="Z135" s="46" t="s">
        <v>23</v>
      </c>
      <c r="AA135" s="46">
        <f ca="1">IF(COUNTIFS(Распис!$B$4:$B$300,$A135,Распис!$C$4:$C$300,"&lt;="&amp;AA$1,Распис!$D$4:$D$300,"&gt;="&amp;AA$1)&gt;0,SUMIFS(Распис!$F$4:$F$300,Распис!$B$4:$B$300,$A135,Распис!$C$4:$C$300,"&lt;="&amp;AA$1,Распис!$D$4:$D$300,"&gt;="&amp;AA$1),SUMIF(База!$B$3:$B$305,$A135,База!$F$3:$F$152))</f>
        <v>0</v>
      </c>
      <c r="AB135" s="46">
        <f ca="1">IF(COUNTIFS(Распис!$B$4:$B$300,$A135,Распис!$C$4:$C$300,"&lt;="&amp;AB$1,Распис!$D$4:$D$300,"&gt;="&amp;AB$1)&gt;0,SUMIFS(Распис!$G$4:$G$300,Распис!$B$4:$B$300,$A135,Распис!$C$4:$C$300,"&lt;="&amp;AB$1,Распис!$D$4:$D$300,"&gt;="&amp;AB$1),SUMIF(База!$B$3:$B$305,$A135,База!$G$3:$G$152))</f>
        <v>0</v>
      </c>
      <c r="AC135" s="46">
        <f ca="1">IF(COUNTIFS(Распис!$B$4:$B$300,$A135,Распис!$C$4:$C$300,"&lt;="&amp;AC$1,Распис!$D$4:$D$300,"&gt;="&amp;AC$1)&gt;0,SUMIFS(Распис!$H$4:$H$300,Распис!$B$4:$B$300,$A135,Распис!$C$4:$C$300,"&lt;="&amp;AC$1,Распис!$D$4:$D$300,"&gt;="&amp;AC$1),SUMIF(База!$B$3:$B$305,$A135,База!$H$3:$H$152))</f>
        <v>0</v>
      </c>
      <c r="AD135" s="47"/>
      <c r="AE135" s="47"/>
      <c r="AF135" s="47"/>
      <c r="AG135" s="47">
        <f t="shared" ca="1" si="18"/>
        <v>0</v>
      </c>
      <c r="AH135" s="46">
        <f ca="1">AG135-SUMIFS(Распред!$G$4:$G$300,Распред!$B$4:$B$300,"февраль",Распред!$F$4:$F$300,A135)</f>
        <v>0</v>
      </c>
      <c r="AI135" s="46">
        <f ca="1">AH135+(COUNTIF(B135:AF135,"КД")+SUMIFS(Распред!$AH$4:$AH$300,Распред!$F$4:$F$300,A135,Распред!$B$4:$B$300,"февраль"))*4</f>
        <v>0</v>
      </c>
      <c r="AJ135" s="46">
        <f t="shared" ca="1" si="19"/>
        <v>0</v>
      </c>
      <c r="AK135" s="46">
        <f t="shared" ca="1" si="20"/>
        <v>0</v>
      </c>
      <c r="AL135" s="46">
        <f>SUMIFS(Распред!$K$4:$K$300,Распред!$B$4:$B$300,"февраль",Распред!$J$4:$J$300,A135)+SUMIFS(Распред!$M$4:$M$300,Распред!$B$4:$B$300,"февраль",Распред!$L$4:$L$300,A135)+SUMIFS(Распред!$O$4:$O$300,Распред!$B$4:$B$300,"февраль",Распред!$N$4:$N$300,A135)+SUMIFS(Распред!$Q$4:$Q$300,Распред!$B$4:$B$300,"февраль",Распред!$P$4:$P$300,A135)+SUMIFS(Распред!$S$4:$S$300,Распред!$B$4:$B$300,"февраль",Распред!$R$4:$R$300,A135)+SUMIFS(Распред!$U$4:$U$300,Распред!$B$4:$B$300,"февраль",Распред!$T$4:$T$300,A135)+SUMIFS(Распред!$W$4:$W$300,Распред!$B$4:$B$300,"февраль",Распред!$V$4:$V$300,A135)+SUMIFS(Распред!$Y$4:$Y$300,Распред!$B$4:$B$300,"февраль",Распред!$X$4:$X$300,A135)+SUMIFS(Распред!$AA$4:$AA$300,Распред!$B$4:$B$300,"февраль",Распред!$Z$4:$Z$300,A135)+SUMIFS(Распред!$AC$4:$AC$300,Распред!$B$4:$B$300,"февраль",Распред!$AB$4:$AB$300,A135)</f>
        <v>0</v>
      </c>
      <c r="AM135" s="46">
        <f t="shared" ca="1" si="21"/>
        <v>0</v>
      </c>
      <c r="AN135" s="46">
        <f t="shared" ca="1" si="22"/>
        <v>0</v>
      </c>
      <c r="AO135" s="46">
        <f t="shared" ca="1" si="23"/>
        <v>0</v>
      </c>
      <c r="AP135" s="46">
        <f>январь!AP135</f>
        <v>0</v>
      </c>
      <c r="AQ135" s="46">
        <f t="shared" ca="1" si="24"/>
        <v>0</v>
      </c>
      <c r="AR135" s="47"/>
      <c r="AS135" s="47">
        <f t="shared" ca="1" si="25"/>
        <v>0</v>
      </c>
      <c r="AT135" s="47"/>
      <c r="AU135" s="47"/>
      <c r="AV135" s="47"/>
      <c r="AW135" s="47"/>
      <c r="AX135" s="47"/>
      <c r="AY135" s="47"/>
      <c r="AZ135" s="184"/>
      <c r="BA135" s="184"/>
    </row>
    <row r="136" spans="1:53" x14ac:dyDescent="0.25">
      <c r="A136" s="47">
        <f>База!B136</f>
        <v>0</v>
      </c>
      <c r="B136" s="46">
        <f ca="1">IF(COUNTIFS(Распис!$B$4:$B$300,$A136,Распис!$C$4:$C$300,"&lt;="&amp;B$1,Распис!$D$4:$D$300,"&gt;="&amp;B$1)&gt;0,SUMIFS(Распис!$I$4:$I$300,Распис!$B$4:$B$300,$A136,Распис!$C$4:$C$300,"&lt;="&amp;B$1,Распис!$D$4:$D$300,"&gt;="&amp;B$1),SUMIF(База!$B$3:$B$305,$A136,База!$I$3:$I$152))</f>
        <v>0</v>
      </c>
      <c r="C136" s="46">
        <f ca="1">IF(COUNTIFS(Распис!$B$4:$B$300,$A136,Распис!$C$4:$C$300,"&lt;="&amp;C$1,Распис!$D$4:$D$300,"&gt;="&amp;C$1)&gt;0,SUMIFS(Распис!$J$4:$J$300,Распис!$B$4:$B$300,$A136,Распис!$C$4:$C$300,"&lt;="&amp;C$1,Распис!$D$4:$D$300,"&gt;="&amp;C$1),SUMIF(База!$B$3:$B$305,$A136,База!$J$3:$J$152))</f>
        <v>0</v>
      </c>
      <c r="D136" s="46">
        <f ca="1">IF(COUNTIFS(Распис!$B$4:$B$300,$A136,Распис!$C$4:$C$300,"&lt;="&amp;D$1,Распис!$D$4:$D$300,"&gt;="&amp;D$1)&gt;0,SUMIFS(Распис!$K$4:$K$300,Распис!$B$4:$B$300,$A136,Распис!$C$4:$C$300,"&lt;="&amp;D$1,Распис!$D$4:$D$300,"&gt;="&amp;D$1),SUMIF(База!$B$3:$B$305,$A136,База!$K$3:$K$152))</f>
        <v>0</v>
      </c>
      <c r="E136" s="46" t="s">
        <v>23</v>
      </c>
      <c r="F136" s="46">
        <f ca="1">IF(COUNTIFS(Распис!$B$4:$B$300,$A136,Распис!$C$4:$C$300,"&lt;="&amp;F$1,Распис!$D$4:$D$300,"&gt;="&amp;F$1)&gt;0,SUMIFS(Распис!$F$4:$F$300,Распис!$B$4:$B$300,$A136,Распис!$C$4:$C$300,"&lt;="&amp;F$1,Распис!$D$4:$D$300,"&gt;="&amp;F$1),SUMIF(База!$B$3:$B$305,$A136,База!$F$3:$F$152))</f>
        <v>0</v>
      </c>
      <c r="G136" s="46">
        <f ca="1">IF(COUNTIFS(Распис!$B$4:$B$300,$A136,Распис!$C$4:$C$300,"&lt;="&amp;G$1,Распис!$D$4:$D$300,"&gt;="&amp;G$1)&gt;0,SUMIFS(Распис!$G$4:$G$300,Распис!$B$4:$B$300,$A136,Распис!$C$4:$C$300,"&lt;="&amp;G$1,Распис!$D$4:$D$300,"&gt;="&amp;G$1),SUMIF(База!$B$3:$B$305,$A136,База!$G$3:$G$152))</f>
        <v>0</v>
      </c>
      <c r="H136" s="46">
        <f ca="1">IF(COUNTIFS(Распис!$B$4:$B$300,$A136,Распис!$C$4:$C$300,"&lt;="&amp;H$1,Распис!$D$4:$D$300,"&gt;="&amp;H$1)&gt;0,SUMIFS(Распис!$H$4:$H$300,Распис!$B$4:$B$300,$A136,Распис!$C$4:$C$300,"&lt;="&amp;H$1,Распис!$D$4:$D$300,"&gt;="&amp;H$1),SUMIF(База!$B$3:$B$305,$A136,База!$H$3:$H$152))</f>
        <v>0</v>
      </c>
      <c r="I136" s="46">
        <f ca="1">IF(COUNTIFS(Распис!$B$4:$B$300,$A136,Распис!$C$4:$C$300,"&lt;="&amp;I$1,Распис!$D$4:$D$300,"&gt;="&amp;I$1)&gt;0,SUMIFS(Распис!$I$4:$I$300,Распис!$B$4:$B$300,$A136,Распис!$C$4:$C$300,"&lt;="&amp;I$1,Распис!$D$4:$D$300,"&gt;="&amp;I$1),SUMIF(База!$B$3:$B$305,$A136,База!$I$3:$I$152))</f>
        <v>0</v>
      </c>
      <c r="J136" s="46">
        <f ca="1">IF(COUNTIFS(Распис!$B$4:$B$300,$A136,Распис!$C$4:$C$300,"&lt;="&amp;J$1,Распис!$D$4:$D$300,"&gt;="&amp;J$1)&gt;0,SUMIFS(Распис!$J$4:$J$300,Распис!$B$4:$B$300,$A136,Распис!$C$4:$C$300,"&lt;="&amp;J$1,Распис!$D$4:$D$300,"&gt;="&amp;J$1),SUMIF(База!$B$3:$B$305,$A136,База!$J$3:$J$152))</f>
        <v>0</v>
      </c>
      <c r="K136" s="46">
        <f ca="1">IF(COUNTIFS(Распис!$B$4:$B$300,$A136,Распис!$C$4:$C$300,"&lt;="&amp;K$1,Распис!$D$4:$D$300,"&gt;="&amp;K$1)&gt;0,SUMIFS(Распис!$K$4:$K$300,Распис!$B$4:$B$300,$A136,Распис!$C$4:$C$300,"&lt;="&amp;K$1,Распис!$D$4:$D$300,"&gt;="&amp;K$1),SUMIF(База!$B$3:$B$305,$A136,База!$K$3:$K$152))</f>
        <v>0</v>
      </c>
      <c r="L136" s="46" t="s">
        <v>23</v>
      </c>
      <c r="M136" s="46">
        <f ca="1">IF(COUNTIFS(Распис!$B$4:$B$300,$A136,Распис!$C$4:$C$300,"&lt;="&amp;M$1,Распис!$D$4:$D$300,"&gt;="&amp;M$1)&gt;0,SUMIFS(Распис!$F$4:$F$300,Распис!$B$4:$B$300,$A136,Распис!$C$4:$C$300,"&lt;="&amp;M$1,Распис!$D$4:$D$300,"&gt;="&amp;M$1),SUMIF(База!$B$3:$B$305,$A136,База!$F$3:$F$152))</f>
        <v>0</v>
      </c>
      <c r="N136" s="46">
        <f ca="1">IF(COUNTIFS(Распис!$B$4:$B$300,$A136,Распис!$C$4:$C$300,"&lt;="&amp;N$1,Распис!$D$4:$D$300,"&gt;="&amp;N$1)&gt;0,SUMIFS(Распис!$G$4:$G$300,Распис!$B$4:$B$300,$A136,Распис!$C$4:$C$300,"&lt;="&amp;N$1,Распис!$D$4:$D$300,"&gt;="&amp;N$1),SUMIF(База!$B$3:$B$305,$A136,База!$G$3:$G$152))</f>
        <v>0</v>
      </c>
      <c r="O136" s="46">
        <f ca="1">IF(COUNTIFS(Распис!$B$4:$B$300,$A136,Распис!$C$4:$C$300,"&lt;="&amp;O$1,Распис!$D$4:$D$300,"&gt;="&amp;O$1)&gt;0,SUMIFS(Распис!$H$4:$H$300,Распис!$B$4:$B$300,$A136,Распис!$C$4:$C$300,"&lt;="&amp;O$1,Распис!$D$4:$D$300,"&gt;="&amp;O$1),SUMIF(База!$B$3:$B$305,$A136,База!$H$3:$H$152))</f>
        <v>0</v>
      </c>
      <c r="P136" s="46">
        <f ca="1">IF(COUNTIFS(Распис!$B$4:$B$300,$A136,Распис!$C$4:$C$300,"&lt;="&amp;P$1,Распис!$D$4:$D$300,"&gt;="&amp;P$1)&gt;0,SUMIFS(Распис!$I$4:$I$300,Распис!$B$4:$B$300,$A136,Распис!$C$4:$C$300,"&lt;="&amp;P$1,Распис!$D$4:$D$300,"&gt;="&amp;P$1),SUMIF(База!$B$3:$B$305,$A136,База!$I$3:$I$152))</f>
        <v>0</v>
      </c>
      <c r="Q136" s="46">
        <f ca="1">IF(COUNTIFS(Распис!$B$4:$B$300,$A136,Распис!$C$4:$C$300,"&lt;="&amp;Q$1,Распис!$D$4:$D$300,"&gt;="&amp;Q$1)&gt;0,SUMIFS(Распис!$J$4:$J$300,Распис!$B$4:$B$300,$A136,Распис!$C$4:$C$300,"&lt;="&amp;Q$1,Распис!$D$4:$D$300,"&gt;="&amp;Q$1),SUMIF(База!$B$3:$B$305,$A136,База!$J$3:$J$152))</f>
        <v>0</v>
      </c>
      <c r="R136" s="46">
        <f ca="1">IF(COUNTIFS(Распис!$B$4:$B$300,$A136,Распис!$C$4:$C$300,"&lt;="&amp;R$1,Распис!$D$4:$D$300,"&gt;="&amp;R$1)&gt;0,SUMIFS(Распис!$K$4:$K$300,Распис!$B$4:$B$300,$A136,Распис!$C$4:$C$300,"&lt;="&amp;R$1,Распис!$D$4:$D$300,"&gt;="&amp;R$1),SUMIF(База!$B$3:$B$305,$A136,База!$K$3:$K$152))</f>
        <v>0</v>
      </c>
      <c r="S136" s="46" t="s">
        <v>23</v>
      </c>
      <c r="T136" s="46">
        <f ca="1">IF(COUNTIFS(Распис!$B$4:$B$300,$A136,Распис!$C$4:$C$300,"&lt;="&amp;T$1,Распис!$D$4:$D$300,"&gt;="&amp;T$1)&gt;0,SUMIFS(Распис!$F$4:$F$300,Распис!$B$4:$B$300,$A136,Распис!$C$4:$C$300,"&lt;="&amp;T$1,Распис!$D$4:$D$300,"&gt;="&amp;T$1),SUMIF(База!$B$3:$B$305,$A136,База!$F$3:$F$152))</f>
        <v>0</v>
      </c>
      <c r="U136" s="46">
        <f ca="1">IF(COUNTIFS(Распис!$B$4:$B$300,$A136,Распис!$C$4:$C$300,"&lt;="&amp;U$1,Распис!$D$4:$D$300,"&gt;="&amp;U$1)&gt;0,SUMIFS(Распис!$G$4:$G$300,Распис!$B$4:$B$300,$A136,Распис!$C$4:$C$300,"&lt;="&amp;U$1,Распис!$D$4:$D$300,"&gt;="&amp;U$1),SUMIF(База!$B$3:$B$305,$A136,База!$G$3:$G$152))</f>
        <v>0</v>
      </c>
      <c r="V136" s="46">
        <f ca="1">IF(COUNTIFS(Распис!$B$4:$B$300,$A136,Распис!$C$4:$C$300,"&lt;="&amp;V$1,Распис!$D$4:$D$300,"&gt;="&amp;V$1)&gt;0,SUMIFS(Распис!$H$4:$H$300,Распис!$B$4:$B$300,$A136,Распис!$C$4:$C$300,"&lt;="&amp;V$1,Распис!$D$4:$D$300,"&gt;="&amp;V$1),SUMIF(База!$B$3:$B$305,$A136,База!$H$3:$H$152))</f>
        <v>0</v>
      </c>
      <c r="W136" s="46">
        <f ca="1">IF(COUNTIFS(Распис!$B$4:$B$300,$A136,Распис!$C$4:$C$300,"&lt;="&amp;W$1,Распис!$D$4:$D$300,"&gt;="&amp;W$1)&gt;0,SUMIFS(Распис!$I$4:$I$300,Распис!$B$4:$B$300,$A136,Распис!$C$4:$C$300,"&lt;="&amp;W$1,Распис!$D$4:$D$300,"&gt;="&amp;W$1),SUMIF(База!$B$3:$B$305,$A136,База!$I$3:$I$152))</f>
        <v>0</v>
      </c>
      <c r="X136" s="46">
        <f ca="1">IF(COUNTIFS(Распис!$B$4:$B$300,$A136,Распис!$C$4:$C$300,"&lt;="&amp;X$1,Распис!$D$4:$D$300,"&gt;="&amp;X$1)&gt;0,SUMIFS(Распис!$J$4:$J$300,Распис!$B$4:$B$300,$A136,Распис!$C$4:$C$300,"&lt;="&amp;X$1,Распис!$D$4:$D$300,"&gt;="&amp;X$1),SUMIF(База!$B$3:$B$305,$A136,База!$J$3:$J$152))</f>
        <v>0</v>
      </c>
      <c r="Y136" s="46">
        <f ca="1">IF(COUNTIFS(Распис!$B$4:$B$300,$A136,Распис!$C$4:$C$300,"&lt;="&amp;Y$1,Распис!$D$4:$D$300,"&gt;="&amp;Y$1)&gt;0,SUMIFS(Распис!$K$4:$K$300,Распис!$B$4:$B$300,$A136,Распис!$C$4:$C$300,"&lt;="&amp;Y$1,Распис!$D$4:$D$300,"&gt;="&amp;Y$1),SUMIF(База!$B$3:$B$305,$A136,База!$K$3:$K$152))</f>
        <v>0</v>
      </c>
      <c r="Z136" s="46" t="s">
        <v>23</v>
      </c>
      <c r="AA136" s="46">
        <f ca="1">IF(COUNTIFS(Распис!$B$4:$B$300,$A136,Распис!$C$4:$C$300,"&lt;="&amp;AA$1,Распис!$D$4:$D$300,"&gt;="&amp;AA$1)&gt;0,SUMIFS(Распис!$F$4:$F$300,Распис!$B$4:$B$300,$A136,Распис!$C$4:$C$300,"&lt;="&amp;AA$1,Распис!$D$4:$D$300,"&gt;="&amp;AA$1),SUMIF(База!$B$3:$B$305,$A136,База!$F$3:$F$152))</f>
        <v>0</v>
      </c>
      <c r="AB136" s="46">
        <f ca="1">IF(COUNTIFS(Распис!$B$4:$B$300,$A136,Распис!$C$4:$C$300,"&lt;="&amp;AB$1,Распис!$D$4:$D$300,"&gt;="&amp;AB$1)&gt;0,SUMIFS(Распис!$G$4:$G$300,Распис!$B$4:$B$300,$A136,Распис!$C$4:$C$300,"&lt;="&amp;AB$1,Распис!$D$4:$D$300,"&gt;="&amp;AB$1),SUMIF(База!$B$3:$B$305,$A136,База!$G$3:$G$152))</f>
        <v>0</v>
      </c>
      <c r="AC136" s="46">
        <f ca="1">IF(COUNTIFS(Распис!$B$4:$B$300,$A136,Распис!$C$4:$C$300,"&lt;="&amp;AC$1,Распис!$D$4:$D$300,"&gt;="&amp;AC$1)&gt;0,SUMIFS(Распис!$H$4:$H$300,Распис!$B$4:$B$300,$A136,Распис!$C$4:$C$300,"&lt;="&amp;AC$1,Распис!$D$4:$D$300,"&gt;="&amp;AC$1),SUMIF(База!$B$3:$B$305,$A136,База!$H$3:$H$152))</f>
        <v>0</v>
      </c>
      <c r="AD136" s="47"/>
      <c r="AE136" s="47"/>
      <c r="AF136" s="47"/>
      <c r="AG136" s="47">
        <f t="shared" ca="1" si="18"/>
        <v>0</v>
      </c>
      <c r="AH136" s="46">
        <f ca="1">AG136-SUMIFS(Распред!$G$4:$G$300,Распред!$B$4:$B$300,"февраль",Распред!$F$4:$F$300,A136)</f>
        <v>0</v>
      </c>
      <c r="AI136" s="46">
        <f ca="1">AH136+(COUNTIF(B136:AF136,"КД")+SUMIFS(Распред!$AH$4:$AH$300,Распред!$F$4:$F$300,A136,Распред!$B$4:$B$300,"февраль"))*4</f>
        <v>0</v>
      </c>
      <c r="AJ136" s="46">
        <f t="shared" ca="1" si="19"/>
        <v>0</v>
      </c>
      <c r="AK136" s="46">
        <f t="shared" ca="1" si="20"/>
        <v>0</v>
      </c>
      <c r="AL136" s="46">
        <f>SUMIFS(Распред!$K$4:$K$300,Распред!$B$4:$B$300,"февраль",Распред!$J$4:$J$300,A136)+SUMIFS(Распред!$M$4:$M$300,Распред!$B$4:$B$300,"февраль",Распред!$L$4:$L$300,A136)+SUMIFS(Распред!$O$4:$O$300,Распред!$B$4:$B$300,"февраль",Распред!$N$4:$N$300,A136)+SUMIFS(Распред!$Q$4:$Q$300,Распред!$B$4:$B$300,"февраль",Распред!$P$4:$P$300,A136)+SUMIFS(Распред!$S$4:$S$300,Распред!$B$4:$B$300,"февраль",Распред!$R$4:$R$300,A136)+SUMIFS(Распред!$U$4:$U$300,Распред!$B$4:$B$300,"февраль",Распред!$T$4:$T$300,A136)+SUMIFS(Распред!$W$4:$W$300,Распред!$B$4:$B$300,"февраль",Распред!$V$4:$V$300,A136)+SUMIFS(Распред!$Y$4:$Y$300,Распред!$B$4:$B$300,"февраль",Распред!$X$4:$X$300,A136)+SUMIFS(Распред!$AA$4:$AA$300,Распред!$B$4:$B$300,"февраль",Распред!$Z$4:$Z$300,A136)+SUMIFS(Распред!$AC$4:$AC$300,Распред!$B$4:$B$300,"февраль",Распред!$AB$4:$AB$300,A136)</f>
        <v>0</v>
      </c>
      <c r="AM136" s="46">
        <f t="shared" ca="1" si="21"/>
        <v>0</v>
      </c>
      <c r="AN136" s="46">
        <f t="shared" ca="1" si="22"/>
        <v>0</v>
      </c>
      <c r="AO136" s="46">
        <f t="shared" ca="1" si="23"/>
        <v>0</v>
      </c>
      <c r="AP136" s="46">
        <f>январь!AP136</f>
        <v>0</v>
      </c>
      <c r="AQ136" s="46">
        <f t="shared" ca="1" si="24"/>
        <v>0</v>
      </c>
      <c r="AR136" s="47"/>
      <c r="AS136" s="47">
        <f t="shared" ca="1" si="25"/>
        <v>0</v>
      </c>
      <c r="AT136" s="47"/>
      <c r="AU136" s="47"/>
      <c r="AV136" s="47"/>
      <c r="AW136" s="47"/>
      <c r="AX136" s="47"/>
      <c r="AY136" s="47"/>
      <c r="AZ136" s="184"/>
      <c r="BA136" s="184"/>
    </row>
    <row r="137" spans="1:53" x14ac:dyDescent="0.25">
      <c r="A137" s="47">
        <f>База!B137</f>
        <v>0</v>
      </c>
      <c r="B137" s="46">
        <f ca="1">IF(COUNTIFS(Распис!$B$4:$B$300,$A137,Распис!$C$4:$C$300,"&lt;="&amp;B$1,Распис!$D$4:$D$300,"&gt;="&amp;B$1)&gt;0,SUMIFS(Распис!$I$4:$I$300,Распис!$B$4:$B$300,$A137,Распис!$C$4:$C$300,"&lt;="&amp;B$1,Распис!$D$4:$D$300,"&gt;="&amp;B$1),SUMIF(База!$B$3:$B$305,$A137,База!$I$3:$I$152))</f>
        <v>0</v>
      </c>
      <c r="C137" s="46">
        <f ca="1">IF(COUNTIFS(Распис!$B$4:$B$300,$A137,Распис!$C$4:$C$300,"&lt;="&amp;C$1,Распис!$D$4:$D$300,"&gt;="&amp;C$1)&gt;0,SUMIFS(Распис!$J$4:$J$300,Распис!$B$4:$B$300,$A137,Распис!$C$4:$C$300,"&lt;="&amp;C$1,Распис!$D$4:$D$300,"&gt;="&amp;C$1),SUMIF(База!$B$3:$B$305,$A137,База!$J$3:$J$152))</f>
        <v>0</v>
      </c>
      <c r="D137" s="46">
        <f ca="1">IF(COUNTIFS(Распис!$B$4:$B$300,$A137,Распис!$C$4:$C$300,"&lt;="&amp;D$1,Распис!$D$4:$D$300,"&gt;="&amp;D$1)&gt;0,SUMIFS(Распис!$K$4:$K$300,Распис!$B$4:$B$300,$A137,Распис!$C$4:$C$300,"&lt;="&amp;D$1,Распис!$D$4:$D$300,"&gt;="&amp;D$1),SUMIF(База!$B$3:$B$305,$A137,База!$K$3:$K$152))</f>
        <v>0</v>
      </c>
      <c r="E137" s="46" t="s">
        <v>23</v>
      </c>
      <c r="F137" s="46">
        <f ca="1">IF(COUNTIFS(Распис!$B$4:$B$300,$A137,Распис!$C$4:$C$300,"&lt;="&amp;F$1,Распис!$D$4:$D$300,"&gt;="&amp;F$1)&gt;0,SUMIFS(Распис!$F$4:$F$300,Распис!$B$4:$B$300,$A137,Распис!$C$4:$C$300,"&lt;="&amp;F$1,Распис!$D$4:$D$300,"&gt;="&amp;F$1),SUMIF(База!$B$3:$B$305,$A137,База!$F$3:$F$152))</f>
        <v>0</v>
      </c>
      <c r="G137" s="46">
        <f ca="1">IF(COUNTIFS(Распис!$B$4:$B$300,$A137,Распис!$C$4:$C$300,"&lt;="&amp;G$1,Распис!$D$4:$D$300,"&gt;="&amp;G$1)&gt;0,SUMIFS(Распис!$G$4:$G$300,Распис!$B$4:$B$300,$A137,Распис!$C$4:$C$300,"&lt;="&amp;G$1,Распис!$D$4:$D$300,"&gt;="&amp;G$1),SUMIF(База!$B$3:$B$305,$A137,База!$G$3:$G$152))</f>
        <v>0</v>
      </c>
      <c r="H137" s="46">
        <f ca="1">IF(COUNTIFS(Распис!$B$4:$B$300,$A137,Распис!$C$4:$C$300,"&lt;="&amp;H$1,Распис!$D$4:$D$300,"&gt;="&amp;H$1)&gt;0,SUMIFS(Распис!$H$4:$H$300,Распис!$B$4:$B$300,$A137,Распис!$C$4:$C$300,"&lt;="&amp;H$1,Распис!$D$4:$D$300,"&gt;="&amp;H$1),SUMIF(База!$B$3:$B$305,$A137,База!$H$3:$H$152))</f>
        <v>0</v>
      </c>
      <c r="I137" s="46">
        <f ca="1">IF(COUNTIFS(Распис!$B$4:$B$300,$A137,Распис!$C$4:$C$300,"&lt;="&amp;I$1,Распис!$D$4:$D$300,"&gt;="&amp;I$1)&gt;0,SUMIFS(Распис!$I$4:$I$300,Распис!$B$4:$B$300,$A137,Распис!$C$4:$C$300,"&lt;="&amp;I$1,Распис!$D$4:$D$300,"&gt;="&amp;I$1),SUMIF(База!$B$3:$B$305,$A137,База!$I$3:$I$152))</f>
        <v>0</v>
      </c>
      <c r="J137" s="46">
        <f ca="1">IF(COUNTIFS(Распис!$B$4:$B$300,$A137,Распис!$C$4:$C$300,"&lt;="&amp;J$1,Распис!$D$4:$D$300,"&gt;="&amp;J$1)&gt;0,SUMIFS(Распис!$J$4:$J$300,Распис!$B$4:$B$300,$A137,Распис!$C$4:$C$300,"&lt;="&amp;J$1,Распис!$D$4:$D$300,"&gt;="&amp;J$1),SUMIF(База!$B$3:$B$305,$A137,База!$J$3:$J$152))</f>
        <v>0</v>
      </c>
      <c r="K137" s="46">
        <f ca="1">IF(COUNTIFS(Распис!$B$4:$B$300,$A137,Распис!$C$4:$C$300,"&lt;="&amp;K$1,Распис!$D$4:$D$300,"&gt;="&amp;K$1)&gt;0,SUMIFS(Распис!$K$4:$K$300,Распис!$B$4:$B$300,$A137,Распис!$C$4:$C$300,"&lt;="&amp;K$1,Распис!$D$4:$D$300,"&gt;="&amp;K$1),SUMIF(База!$B$3:$B$305,$A137,База!$K$3:$K$152))</f>
        <v>0</v>
      </c>
      <c r="L137" s="46" t="s">
        <v>23</v>
      </c>
      <c r="M137" s="46">
        <f ca="1">IF(COUNTIFS(Распис!$B$4:$B$300,$A137,Распис!$C$4:$C$300,"&lt;="&amp;M$1,Распис!$D$4:$D$300,"&gt;="&amp;M$1)&gt;0,SUMIFS(Распис!$F$4:$F$300,Распис!$B$4:$B$300,$A137,Распис!$C$4:$C$300,"&lt;="&amp;M$1,Распис!$D$4:$D$300,"&gt;="&amp;M$1),SUMIF(База!$B$3:$B$305,$A137,База!$F$3:$F$152))</f>
        <v>0</v>
      </c>
      <c r="N137" s="46">
        <f ca="1">IF(COUNTIFS(Распис!$B$4:$B$300,$A137,Распис!$C$4:$C$300,"&lt;="&amp;N$1,Распис!$D$4:$D$300,"&gt;="&amp;N$1)&gt;0,SUMIFS(Распис!$G$4:$G$300,Распис!$B$4:$B$300,$A137,Распис!$C$4:$C$300,"&lt;="&amp;N$1,Распис!$D$4:$D$300,"&gt;="&amp;N$1),SUMIF(База!$B$3:$B$305,$A137,База!$G$3:$G$152))</f>
        <v>0</v>
      </c>
      <c r="O137" s="46">
        <f ca="1">IF(COUNTIFS(Распис!$B$4:$B$300,$A137,Распис!$C$4:$C$300,"&lt;="&amp;O$1,Распис!$D$4:$D$300,"&gt;="&amp;O$1)&gt;0,SUMIFS(Распис!$H$4:$H$300,Распис!$B$4:$B$300,$A137,Распис!$C$4:$C$300,"&lt;="&amp;O$1,Распис!$D$4:$D$300,"&gt;="&amp;O$1),SUMIF(База!$B$3:$B$305,$A137,База!$H$3:$H$152))</f>
        <v>0</v>
      </c>
      <c r="P137" s="46">
        <f ca="1">IF(COUNTIFS(Распис!$B$4:$B$300,$A137,Распис!$C$4:$C$300,"&lt;="&amp;P$1,Распис!$D$4:$D$300,"&gt;="&amp;P$1)&gt;0,SUMIFS(Распис!$I$4:$I$300,Распис!$B$4:$B$300,$A137,Распис!$C$4:$C$300,"&lt;="&amp;P$1,Распис!$D$4:$D$300,"&gt;="&amp;P$1),SUMIF(База!$B$3:$B$305,$A137,База!$I$3:$I$152))</f>
        <v>0</v>
      </c>
      <c r="Q137" s="46">
        <f ca="1">IF(COUNTIFS(Распис!$B$4:$B$300,$A137,Распис!$C$4:$C$300,"&lt;="&amp;Q$1,Распис!$D$4:$D$300,"&gt;="&amp;Q$1)&gt;0,SUMIFS(Распис!$J$4:$J$300,Распис!$B$4:$B$300,$A137,Распис!$C$4:$C$300,"&lt;="&amp;Q$1,Распис!$D$4:$D$300,"&gt;="&amp;Q$1),SUMIF(База!$B$3:$B$305,$A137,База!$J$3:$J$152))</f>
        <v>0</v>
      </c>
      <c r="R137" s="46">
        <f ca="1">IF(COUNTIFS(Распис!$B$4:$B$300,$A137,Распис!$C$4:$C$300,"&lt;="&amp;R$1,Распис!$D$4:$D$300,"&gt;="&amp;R$1)&gt;0,SUMIFS(Распис!$K$4:$K$300,Распис!$B$4:$B$300,$A137,Распис!$C$4:$C$300,"&lt;="&amp;R$1,Распис!$D$4:$D$300,"&gt;="&amp;R$1),SUMIF(База!$B$3:$B$305,$A137,База!$K$3:$K$152))</f>
        <v>0</v>
      </c>
      <c r="S137" s="46" t="s">
        <v>23</v>
      </c>
      <c r="T137" s="46">
        <f ca="1">IF(COUNTIFS(Распис!$B$4:$B$300,$A137,Распис!$C$4:$C$300,"&lt;="&amp;T$1,Распис!$D$4:$D$300,"&gt;="&amp;T$1)&gt;0,SUMIFS(Распис!$F$4:$F$300,Распис!$B$4:$B$300,$A137,Распис!$C$4:$C$300,"&lt;="&amp;T$1,Распис!$D$4:$D$300,"&gt;="&amp;T$1),SUMIF(База!$B$3:$B$305,$A137,База!$F$3:$F$152))</f>
        <v>0</v>
      </c>
      <c r="U137" s="46">
        <f ca="1">IF(COUNTIFS(Распис!$B$4:$B$300,$A137,Распис!$C$4:$C$300,"&lt;="&amp;U$1,Распис!$D$4:$D$300,"&gt;="&amp;U$1)&gt;0,SUMIFS(Распис!$G$4:$G$300,Распис!$B$4:$B$300,$A137,Распис!$C$4:$C$300,"&lt;="&amp;U$1,Распис!$D$4:$D$300,"&gt;="&amp;U$1),SUMIF(База!$B$3:$B$305,$A137,База!$G$3:$G$152))</f>
        <v>0</v>
      </c>
      <c r="V137" s="46">
        <f ca="1">IF(COUNTIFS(Распис!$B$4:$B$300,$A137,Распис!$C$4:$C$300,"&lt;="&amp;V$1,Распис!$D$4:$D$300,"&gt;="&amp;V$1)&gt;0,SUMIFS(Распис!$H$4:$H$300,Распис!$B$4:$B$300,$A137,Распис!$C$4:$C$300,"&lt;="&amp;V$1,Распис!$D$4:$D$300,"&gt;="&amp;V$1),SUMIF(База!$B$3:$B$305,$A137,База!$H$3:$H$152))</f>
        <v>0</v>
      </c>
      <c r="W137" s="46">
        <f ca="1">IF(COUNTIFS(Распис!$B$4:$B$300,$A137,Распис!$C$4:$C$300,"&lt;="&amp;W$1,Распис!$D$4:$D$300,"&gt;="&amp;W$1)&gt;0,SUMIFS(Распис!$I$4:$I$300,Распис!$B$4:$B$300,$A137,Распис!$C$4:$C$300,"&lt;="&amp;W$1,Распис!$D$4:$D$300,"&gt;="&amp;W$1),SUMIF(База!$B$3:$B$305,$A137,База!$I$3:$I$152))</f>
        <v>0</v>
      </c>
      <c r="X137" s="46">
        <f ca="1">IF(COUNTIFS(Распис!$B$4:$B$300,$A137,Распис!$C$4:$C$300,"&lt;="&amp;X$1,Распис!$D$4:$D$300,"&gt;="&amp;X$1)&gt;0,SUMIFS(Распис!$J$4:$J$300,Распис!$B$4:$B$300,$A137,Распис!$C$4:$C$300,"&lt;="&amp;X$1,Распис!$D$4:$D$300,"&gt;="&amp;X$1),SUMIF(База!$B$3:$B$305,$A137,База!$J$3:$J$152))</f>
        <v>0</v>
      </c>
      <c r="Y137" s="46">
        <f ca="1">IF(COUNTIFS(Распис!$B$4:$B$300,$A137,Распис!$C$4:$C$300,"&lt;="&amp;Y$1,Распис!$D$4:$D$300,"&gt;="&amp;Y$1)&gt;0,SUMIFS(Распис!$K$4:$K$300,Распис!$B$4:$B$300,$A137,Распис!$C$4:$C$300,"&lt;="&amp;Y$1,Распис!$D$4:$D$300,"&gt;="&amp;Y$1),SUMIF(База!$B$3:$B$305,$A137,База!$K$3:$K$152))</f>
        <v>0</v>
      </c>
      <c r="Z137" s="46" t="s">
        <v>23</v>
      </c>
      <c r="AA137" s="46">
        <f ca="1">IF(COUNTIFS(Распис!$B$4:$B$300,$A137,Распис!$C$4:$C$300,"&lt;="&amp;AA$1,Распис!$D$4:$D$300,"&gt;="&amp;AA$1)&gt;0,SUMIFS(Распис!$F$4:$F$300,Распис!$B$4:$B$300,$A137,Распис!$C$4:$C$300,"&lt;="&amp;AA$1,Распис!$D$4:$D$300,"&gt;="&amp;AA$1),SUMIF(База!$B$3:$B$305,$A137,База!$F$3:$F$152))</f>
        <v>0</v>
      </c>
      <c r="AB137" s="46">
        <f ca="1">IF(COUNTIFS(Распис!$B$4:$B$300,$A137,Распис!$C$4:$C$300,"&lt;="&amp;AB$1,Распис!$D$4:$D$300,"&gt;="&amp;AB$1)&gt;0,SUMIFS(Распис!$G$4:$G$300,Распис!$B$4:$B$300,$A137,Распис!$C$4:$C$300,"&lt;="&amp;AB$1,Распис!$D$4:$D$300,"&gt;="&amp;AB$1),SUMIF(База!$B$3:$B$305,$A137,База!$G$3:$G$152))</f>
        <v>0</v>
      </c>
      <c r="AC137" s="46">
        <f ca="1">IF(COUNTIFS(Распис!$B$4:$B$300,$A137,Распис!$C$4:$C$300,"&lt;="&amp;AC$1,Распис!$D$4:$D$300,"&gt;="&amp;AC$1)&gt;0,SUMIFS(Распис!$H$4:$H$300,Распис!$B$4:$B$300,$A137,Распис!$C$4:$C$300,"&lt;="&amp;AC$1,Распис!$D$4:$D$300,"&gt;="&amp;AC$1),SUMIF(База!$B$3:$B$305,$A137,База!$H$3:$H$152))</f>
        <v>0</v>
      </c>
      <c r="AD137" s="47"/>
      <c r="AE137" s="47"/>
      <c r="AF137" s="47"/>
      <c r="AG137" s="47">
        <f t="shared" ca="1" si="18"/>
        <v>0</v>
      </c>
      <c r="AH137" s="46">
        <f ca="1">AG137-SUMIFS(Распред!$G$4:$G$300,Распред!$B$4:$B$300,"февраль",Распред!$F$4:$F$300,A137)</f>
        <v>0</v>
      </c>
      <c r="AI137" s="46">
        <f ca="1">AH137+(COUNTIF(B137:AF137,"КД")+SUMIFS(Распред!$AH$4:$AH$300,Распред!$F$4:$F$300,A137,Распред!$B$4:$B$300,"февраль"))*4</f>
        <v>0</v>
      </c>
      <c r="AJ137" s="46">
        <f t="shared" ca="1" si="19"/>
        <v>0</v>
      </c>
      <c r="AK137" s="46">
        <f t="shared" ca="1" si="20"/>
        <v>0</v>
      </c>
      <c r="AL137" s="46">
        <f>SUMIFS(Распред!$K$4:$K$300,Распред!$B$4:$B$300,"февраль",Распред!$J$4:$J$300,A137)+SUMIFS(Распред!$M$4:$M$300,Распред!$B$4:$B$300,"февраль",Распред!$L$4:$L$300,A137)+SUMIFS(Распред!$O$4:$O$300,Распред!$B$4:$B$300,"февраль",Распред!$N$4:$N$300,A137)+SUMIFS(Распред!$Q$4:$Q$300,Распред!$B$4:$B$300,"февраль",Распред!$P$4:$P$300,A137)+SUMIFS(Распред!$S$4:$S$300,Распред!$B$4:$B$300,"февраль",Распред!$R$4:$R$300,A137)+SUMIFS(Распред!$U$4:$U$300,Распред!$B$4:$B$300,"февраль",Распред!$T$4:$T$300,A137)+SUMIFS(Распред!$W$4:$W$300,Распред!$B$4:$B$300,"февраль",Распред!$V$4:$V$300,A137)+SUMIFS(Распред!$Y$4:$Y$300,Распред!$B$4:$B$300,"февраль",Распред!$X$4:$X$300,A137)+SUMIFS(Распред!$AA$4:$AA$300,Распред!$B$4:$B$300,"февраль",Распред!$Z$4:$Z$300,A137)+SUMIFS(Распред!$AC$4:$AC$300,Распред!$B$4:$B$300,"февраль",Распред!$AB$4:$AB$300,A137)</f>
        <v>0</v>
      </c>
      <c r="AM137" s="46">
        <f t="shared" ca="1" si="21"/>
        <v>0</v>
      </c>
      <c r="AN137" s="46">
        <f t="shared" ca="1" si="22"/>
        <v>0</v>
      </c>
      <c r="AO137" s="46">
        <f t="shared" ca="1" si="23"/>
        <v>0</v>
      </c>
      <c r="AP137" s="46">
        <f>январь!AP137</f>
        <v>0</v>
      </c>
      <c r="AQ137" s="46">
        <f t="shared" ca="1" si="24"/>
        <v>0</v>
      </c>
      <c r="AR137" s="47"/>
      <c r="AS137" s="47">
        <f t="shared" ca="1" si="25"/>
        <v>0</v>
      </c>
      <c r="AT137" s="47"/>
      <c r="AU137" s="47"/>
      <c r="AV137" s="47"/>
      <c r="AW137" s="47"/>
      <c r="AX137" s="47"/>
      <c r="AY137" s="47"/>
      <c r="AZ137" s="184"/>
      <c r="BA137" s="184"/>
    </row>
    <row r="138" spans="1:53" x14ac:dyDescent="0.25">
      <c r="A138" s="47">
        <f>База!B138</f>
        <v>0</v>
      </c>
      <c r="B138" s="46">
        <f ca="1">IF(COUNTIFS(Распис!$B$4:$B$300,$A138,Распис!$C$4:$C$300,"&lt;="&amp;B$1,Распис!$D$4:$D$300,"&gt;="&amp;B$1)&gt;0,SUMIFS(Распис!$I$4:$I$300,Распис!$B$4:$B$300,$A138,Распис!$C$4:$C$300,"&lt;="&amp;B$1,Распис!$D$4:$D$300,"&gt;="&amp;B$1),SUMIF(База!$B$3:$B$305,$A138,База!$I$3:$I$152))</f>
        <v>0</v>
      </c>
      <c r="C138" s="46">
        <f ca="1">IF(COUNTIFS(Распис!$B$4:$B$300,$A138,Распис!$C$4:$C$300,"&lt;="&amp;C$1,Распис!$D$4:$D$300,"&gt;="&amp;C$1)&gt;0,SUMIFS(Распис!$J$4:$J$300,Распис!$B$4:$B$300,$A138,Распис!$C$4:$C$300,"&lt;="&amp;C$1,Распис!$D$4:$D$300,"&gt;="&amp;C$1),SUMIF(База!$B$3:$B$305,$A138,База!$J$3:$J$152))</f>
        <v>0</v>
      </c>
      <c r="D138" s="46">
        <f ca="1">IF(COUNTIFS(Распис!$B$4:$B$300,$A138,Распис!$C$4:$C$300,"&lt;="&amp;D$1,Распис!$D$4:$D$300,"&gt;="&amp;D$1)&gt;0,SUMIFS(Распис!$K$4:$K$300,Распис!$B$4:$B$300,$A138,Распис!$C$4:$C$300,"&lt;="&amp;D$1,Распис!$D$4:$D$300,"&gt;="&amp;D$1),SUMIF(База!$B$3:$B$305,$A138,База!$K$3:$K$152))</f>
        <v>0</v>
      </c>
      <c r="E138" s="46" t="s">
        <v>23</v>
      </c>
      <c r="F138" s="46">
        <f ca="1">IF(COUNTIFS(Распис!$B$4:$B$300,$A138,Распис!$C$4:$C$300,"&lt;="&amp;F$1,Распис!$D$4:$D$300,"&gt;="&amp;F$1)&gt;0,SUMIFS(Распис!$F$4:$F$300,Распис!$B$4:$B$300,$A138,Распис!$C$4:$C$300,"&lt;="&amp;F$1,Распис!$D$4:$D$300,"&gt;="&amp;F$1),SUMIF(База!$B$3:$B$305,$A138,База!$F$3:$F$152))</f>
        <v>0</v>
      </c>
      <c r="G138" s="46">
        <f ca="1">IF(COUNTIFS(Распис!$B$4:$B$300,$A138,Распис!$C$4:$C$300,"&lt;="&amp;G$1,Распис!$D$4:$D$300,"&gt;="&amp;G$1)&gt;0,SUMIFS(Распис!$G$4:$G$300,Распис!$B$4:$B$300,$A138,Распис!$C$4:$C$300,"&lt;="&amp;G$1,Распис!$D$4:$D$300,"&gt;="&amp;G$1),SUMIF(База!$B$3:$B$305,$A138,База!$G$3:$G$152))</f>
        <v>0</v>
      </c>
      <c r="H138" s="46">
        <f ca="1">IF(COUNTIFS(Распис!$B$4:$B$300,$A138,Распис!$C$4:$C$300,"&lt;="&amp;H$1,Распис!$D$4:$D$300,"&gt;="&amp;H$1)&gt;0,SUMIFS(Распис!$H$4:$H$300,Распис!$B$4:$B$300,$A138,Распис!$C$4:$C$300,"&lt;="&amp;H$1,Распис!$D$4:$D$300,"&gt;="&amp;H$1),SUMIF(База!$B$3:$B$305,$A138,База!$H$3:$H$152))</f>
        <v>0</v>
      </c>
      <c r="I138" s="46">
        <f ca="1">IF(COUNTIFS(Распис!$B$4:$B$300,$A138,Распис!$C$4:$C$300,"&lt;="&amp;I$1,Распис!$D$4:$D$300,"&gt;="&amp;I$1)&gt;0,SUMIFS(Распис!$I$4:$I$300,Распис!$B$4:$B$300,$A138,Распис!$C$4:$C$300,"&lt;="&amp;I$1,Распис!$D$4:$D$300,"&gt;="&amp;I$1),SUMIF(База!$B$3:$B$305,$A138,База!$I$3:$I$152))</f>
        <v>0</v>
      </c>
      <c r="J138" s="46">
        <f ca="1">IF(COUNTIFS(Распис!$B$4:$B$300,$A138,Распис!$C$4:$C$300,"&lt;="&amp;J$1,Распис!$D$4:$D$300,"&gt;="&amp;J$1)&gt;0,SUMIFS(Распис!$J$4:$J$300,Распис!$B$4:$B$300,$A138,Распис!$C$4:$C$300,"&lt;="&amp;J$1,Распис!$D$4:$D$300,"&gt;="&amp;J$1),SUMIF(База!$B$3:$B$305,$A138,База!$J$3:$J$152))</f>
        <v>0</v>
      </c>
      <c r="K138" s="46">
        <f ca="1">IF(COUNTIFS(Распис!$B$4:$B$300,$A138,Распис!$C$4:$C$300,"&lt;="&amp;K$1,Распис!$D$4:$D$300,"&gt;="&amp;K$1)&gt;0,SUMIFS(Распис!$K$4:$K$300,Распис!$B$4:$B$300,$A138,Распис!$C$4:$C$300,"&lt;="&amp;K$1,Распис!$D$4:$D$300,"&gt;="&amp;K$1),SUMIF(База!$B$3:$B$305,$A138,База!$K$3:$K$152))</f>
        <v>0</v>
      </c>
      <c r="L138" s="46" t="s">
        <v>23</v>
      </c>
      <c r="M138" s="46">
        <f ca="1">IF(COUNTIFS(Распис!$B$4:$B$300,$A138,Распис!$C$4:$C$300,"&lt;="&amp;M$1,Распис!$D$4:$D$300,"&gt;="&amp;M$1)&gt;0,SUMIFS(Распис!$F$4:$F$300,Распис!$B$4:$B$300,$A138,Распис!$C$4:$C$300,"&lt;="&amp;M$1,Распис!$D$4:$D$300,"&gt;="&amp;M$1),SUMIF(База!$B$3:$B$305,$A138,База!$F$3:$F$152))</f>
        <v>0</v>
      </c>
      <c r="N138" s="46">
        <f ca="1">IF(COUNTIFS(Распис!$B$4:$B$300,$A138,Распис!$C$4:$C$300,"&lt;="&amp;N$1,Распис!$D$4:$D$300,"&gt;="&amp;N$1)&gt;0,SUMIFS(Распис!$G$4:$G$300,Распис!$B$4:$B$300,$A138,Распис!$C$4:$C$300,"&lt;="&amp;N$1,Распис!$D$4:$D$300,"&gt;="&amp;N$1),SUMIF(База!$B$3:$B$305,$A138,База!$G$3:$G$152))</f>
        <v>0</v>
      </c>
      <c r="O138" s="46">
        <f ca="1">IF(COUNTIFS(Распис!$B$4:$B$300,$A138,Распис!$C$4:$C$300,"&lt;="&amp;O$1,Распис!$D$4:$D$300,"&gt;="&amp;O$1)&gt;0,SUMIFS(Распис!$H$4:$H$300,Распис!$B$4:$B$300,$A138,Распис!$C$4:$C$300,"&lt;="&amp;O$1,Распис!$D$4:$D$300,"&gt;="&amp;O$1),SUMIF(База!$B$3:$B$305,$A138,База!$H$3:$H$152))</f>
        <v>0</v>
      </c>
      <c r="P138" s="46">
        <f ca="1">IF(COUNTIFS(Распис!$B$4:$B$300,$A138,Распис!$C$4:$C$300,"&lt;="&amp;P$1,Распис!$D$4:$D$300,"&gt;="&amp;P$1)&gt;0,SUMIFS(Распис!$I$4:$I$300,Распис!$B$4:$B$300,$A138,Распис!$C$4:$C$300,"&lt;="&amp;P$1,Распис!$D$4:$D$300,"&gt;="&amp;P$1),SUMIF(База!$B$3:$B$305,$A138,База!$I$3:$I$152))</f>
        <v>0</v>
      </c>
      <c r="Q138" s="46">
        <f ca="1">IF(COUNTIFS(Распис!$B$4:$B$300,$A138,Распис!$C$4:$C$300,"&lt;="&amp;Q$1,Распис!$D$4:$D$300,"&gt;="&amp;Q$1)&gt;0,SUMIFS(Распис!$J$4:$J$300,Распис!$B$4:$B$300,$A138,Распис!$C$4:$C$300,"&lt;="&amp;Q$1,Распис!$D$4:$D$300,"&gt;="&amp;Q$1),SUMIF(База!$B$3:$B$305,$A138,База!$J$3:$J$152))</f>
        <v>0</v>
      </c>
      <c r="R138" s="46">
        <f ca="1">IF(COUNTIFS(Распис!$B$4:$B$300,$A138,Распис!$C$4:$C$300,"&lt;="&amp;R$1,Распис!$D$4:$D$300,"&gt;="&amp;R$1)&gt;0,SUMIFS(Распис!$K$4:$K$300,Распис!$B$4:$B$300,$A138,Распис!$C$4:$C$300,"&lt;="&amp;R$1,Распис!$D$4:$D$300,"&gt;="&amp;R$1),SUMIF(База!$B$3:$B$305,$A138,База!$K$3:$K$152))</f>
        <v>0</v>
      </c>
      <c r="S138" s="46" t="s">
        <v>23</v>
      </c>
      <c r="T138" s="46">
        <f ca="1">IF(COUNTIFS(Распис!$B$4:$B$300,$A138,Распис!$C$4:$C$300,"&lt;="&amp;T$1,Распис!$D$4:$D$300,"&gt;="&amp;T$1)&gt;0,SUMIFS(Распис!$F$4:$F$300,Распис!$B$4:$B$300,$A138,Распис!$C$4:$C$300,"&lt;="&amp;T$1,Распис!$D$4:$D$300,"&gt;="&amp;T$1),SUMIF(База!$B$3:$B$305,$A138,База!$F$3:$F$152))</f>
        <v>0</v>
      </c>
      <c r="U138" s="46">
        <f ca="1">IF(COUNTIFS(Распис!$B$4:$B$300,$A138,Распис!$C$4:$C$300,"&lt;="&amp;U$1,Распис!$D$4:$D$300,"&gt;="&amp;U$1)&gt;0,SUMIFS(Распис!$G$4:$G$300,Распис!$B$4:$B$300,$A138,Распис!$C$4:$C$300,"&lt;="&amp;U$1,Распис!$D$4:$D$300,"&gt;="&amp;U$1),SUMIF(База!$B$3:$B$305,$A138,База!$G$3:$G$152))</f>
        <v>0</v>
      </c>
      <c r="V138" s="46">
        <f ca="1">IF(COUNTIFS(Распис!$B$4:$B$300,$A138,Распис!$C$4:$C$300,"&lt;="&amp;V$1,Распис!$D$4:$D$300,"&gt;="&amp;V$1)&gt;0,SUMIFS(Распис!$H$4:$H$300,Распис!$B$4:$B$300,$A138,Распис!$C$4:$C$300,"&lt;="&amp;V$1,Распис!$D$4:$D$300,"&gt;="&amp;V$1),SUMIF(База!$B$3:$B$305,$A138,База!$H$3:$H$152))</f>
        <v>0</v>
      </c>
      <c r="W138" s="46">
        <f ca="1">IF(COUNTIFS(Распис!$B$4:$B$300,$A138,Распис!$C$4:$C$300,"&lt;="&amp;W$1,Распис!$D$4:$D$300,"&gt;="&amp;W$1)&gt;0,SUMIFS(Распис!$I$4:$I$300,Распис!$B$4:$B$300,$A138,Распис!$C$4:$C$300,"&lt;="&amp;W$1,Распис!$D$4:$D$300,"&gt;="&amp;W$1),SUMIF(База!$B$3:$B$305,$A138,База!$I$3:$I$152))</f>
        <v>0</v>
      </c>
      <c r="X138" s="46">
        <f ca="1">IF(COUNTIFS(Распис!$B$4:$B$300,$A138,Распис!$C$4:$C$300,"&lt;="&amp;X$1,Распис!$D$4:$D$300,"&gt;="&amp;X$1)&gt;0,SUMIFS(Распис!$J$4:$J$300,Распис!$B$4:$B$300,$A138,Распис!$C$4:$C$300,"&lt;="&amp;X$1,Распис!$D$4:$D$300,"&gt;="&amp;X$1),SUMIF(База!$B$3:$B$305,$A138,База!$J$3:$J$152))</f>
        <v>0</v>
      </c>
      <c r="Y138" s="46">
        <f ca="1">IF(COUNTIFS(Распис!$B$4:$B$300,$A138,Распис!$C$4:$C$300,"&lt;="&amp;Y$1,Распис!$D$4:$D$300,"&gt;="&amp;Y$1)&gt;0,SUMIFS(Распис!$K$4:$K$300,Распис!$B$4:$B$300,$A138,Распис!$C$4:$C$300,"&lt;="&amp;Y$1,Распис!$D$4:$D$300,"&gt;="&amp;Y$1),SUMIF(База!$B$3:$B$305,$A138,База!$K$3:$K$152))</f>
        <v>0</v>
      </c>
      <c r="Z138" s="46" t="s">
        <v>23</v>
      </c>
      <c r="AA138" s="46">
        <f ca="1">IF(COUNTIFS(Распис!$B$4:$B$300,$A138,Распис!$C$4:$C$300,"&lt;="&amp;AA$1,Распис!$D$4:$D$300,"&gt;="&amp;AA$1)&gt;0,SUMIFS(Распис!$F$4:$F$300,Распис!$B$4:$B$300,$A138,Распис!$C$4:$C$300,"&lt;="&amp;AA$1,Распис!$D$4:$D$300,"&gt;="&amp;AA$1),SUMIF(База!$B$3:$B$305,$A138,База!$F$3:$F$152))</f>
        <v>0</v>
      </c>
      <c r="AB138" s="46">
        <f ca="1">IF(COUNTIFS(Распис!$B$4:$B$300,$A138,Распис!$C$4:$C$300,"&lt;="&amp;AB$1,Распис!$D$4:$D$300,"&gt;="&amp;AB$1)&gt;0,SUMIFS(Распис!$G$4:$G$300,Распис!$B$4:$B$300,$A138,Распис!$C$4:$C$300,"&lt;="&amp;AB$1,Распис!$D$4:$D$300,"&gt;="&amp;AB$1),SUMIF(База!$B$3:$B$305,$A138,База!$G$3:$G$152))</f>
        <v>0</v>
      </c>
      <c r="AC138" s="46">
        <f ca="1">IF(COUNTIFS(Распис!$B$4:$B$300,$A138,Распис!$C$4:$C$300,"&lt;="&amp;AC$1,Распис!$D$4:$D$300,"&gt;="&amp;AC$1)&gt;0,SUMIFS(Распис!$H$4:$H$300,Распис!$B$4:$B$300,$A138,Распис!$C$4:$C$300,"&lt;="&amp;AC$1,Распис!$D$4:$D$300,"&gt;="&amp;AC$1),SUMIF(База!$B$3:$B$305,$A138,База!$H$3:$H$152))</f>
        <v>0</v>
      </c>
      <c r="AD138" s="47"/>
      <c r="AE138" s="47"/>
      <c r="AF138" s="47"/>
      <c r="AG138" s="47">
        <f t="shared" ca="1" si="18"/>
        <v>0</v>
      </c>
      <c r="AH138" s="46">
        <f ca="1">AG138-SUMIFS(Распред!$G$4:$G$300,Распред!$B$4:$B$300,"февраль",Распред!$F$4:$F$300,A138)</f>
        <v>0</v>
      </c>
      <c r="AI138" s="46">
        <f ca="1">AH138+(COUNTIF(B138:AF138,"КД")+SUMIFS(Распред!$AH$4:$AH$300,Распред!$F$4:$F$300,A138,Распред!$B$4:$B$300,"февраль"))*4</f>
        <v>0</v>
      </c>
      <c r="AJ138" s="46">
        <f t="shared" ca="1" si="19"/>
        <v>0</v>
      </c>
      <c r="AK138" s="46">
        <f t="shared" ca="1" si="20"/>
        <v>0</v>
      </c>
      <c r="AL138" s="46">
        <f>SUMIFS(Распред!$K$4:$K$300,Распред!$B$4:$B$300,"февраль",Распред!$J$4:$J$300,A138)+SUMIFS(Распред!$M$4:$M$300,Распред!$B$4:$B$300,"февраль",Распред!$L$4:$L$300,A138)+SUMIFS(Распред!$O$4:$O$300,Распред!$B$4:$B$300,"февраль",Распред!$N$4:$N$300,A138)+SUMIFS(Распред!$Q$4:$Q$300,Распред!$B$4:$B$300,"февраль",Распред!$P$4:$P$300,A138)+SUMIFS(Распред!$S$4:$S$300,Распред!$B$4:$B$300,"февраль",Распред!$R$4:$R$300,A138)+SUMIFS(Распред!$U$4:$U$300,Распред!$B$4:$B$300,"февраль",Распред!$T$4:$T$300,A138)+SUMIFS(Распред!$W$4:$W$300,Распред!$B$4:$B$300,"февраль",Распред!$V$4:$V$300,A138)+SUMIFS(Распред!$Y$4:$Y$300,Распред!$B$4:$B$300,"февраль",Распред!$X$4:$X$300,A138)+SUMIFS(Распред!$AA$4:$AA$300,Распред!$B$4:$B$300,"февраль",Распред!$Z$4:$Z$300,A138)+SUMIFS(Распред!$AC$4:$AC$300,Распред!$B$4:$B$300,"февраль",Распред!$AB$4:$AB$300,A138)</f>
        <v>0</v>
      </c>
      <c r="AM138" s="46">
        <f t="shared" ca="1" si="21"/>
        <v>0</v>
      </c>
      <c r="AN138" s="46">
        <f t="shared" ca="1" si="22"/>
        <v>0</v>
      </c>
      <c r="AO138" s="46">
        <f t="shared" ca="1" si="23"/>
        <v>0</v>
      </c>
      <c r="AP138" s="46">
        <f>январь!AP138</f>
        <v>0</v>
      </c>
      <c r="AQ138" s="46">
        <f t="shared" ca="1" si="24"/>
        <v>0</v>
      </c>
      <c r="AR138" s="47"/>
      <c r="AS138" s="47">
        <f t="shared" ca="1" si="25"/>
        <v>0</v>
      </c>
      <c r="AT138" s="47"/>
      <c r="AU138" s="47"/>
      <c r="AV138" s="47"/>
      <c r="AW138" s="47"/>
      <c r="AX138" s="47"/>
      <c r="AY138" s="47"/>
      <c r="AZ138" s="184"/>
      <c r="BA138" s="184"/>
    </row>
    <row r="139" spans="1:53" x14ac:dyDescent="0.25">
      <c r="A139" s="47">
        <f>База!B139</f>
        <v>0</v>
      </c>
      <c r="B139" s="46">
        <f ca="1">IF(COUNTIFS(Распис!$B$4:$B$300,$A139,Распис!$C$4:$C$300,"&lt;="&amp;B$1,Распис!$D$4:$D$300,"&gt;="&amp;B$1)&gt;0,SUMIFS(Распис!$I$4:$I$300,Распис!$B$4:$B$300,$A139,Распис!$C$4:$C$300,"&lt;="&amp;B$1,Распис!$D$4:$D$300,"&gt;="&amp;B$1),SUMIF(База!$B$3:$B$305,$A139,База!$I$3:$I$152))</f>
        <v>0</v>
      </c>
      <c r="C139" s="46">
        <f ca="1">IF(COUNTIFS(Распис!$B$4:$B$300,$A139,Распис!$C$4:$C$300,"&lt;="&amp;C$1,Распис!$D$4:$D$300,"&gt;="&amp;C$1)&gt;0,SUMIFS(Распис!$J$4:$J$300,Распис!$B$4:$B$300,$A139,Распис!$C$4:$C$300,"&lt;="&amp;C$1,Распис!$D$4:$D$300,"&gt;="&amp;C$1),SUMIF(База!$B$3:$B$305,$A139,База!$J$3:$J$152))</f>
        <v>0</v>
      </c>
      <c r="D139" s="46">
        <f ca="1">IF(COUNTIFS(Распис!$B$4:$B$300,$A139,Распис!$C$4:$C$300,"&lt;="&amp;D$1,Распис!$D$4:$D$300,"&gt;="&amp;D$1)&gt;0,SUMIFS(Распис!$K$4:$K$300,Распис!$B$4:$B$300,$A139,Распис!$C$4:$C$300,"&lt;="&amp;D$1,Распис!$D$4:$D$300,"&gt;="&amp;D$1),SUMIF(База!$B$3:$B$305,$A139,База!$K$3:$K$152))</f>
        <v>0</v>
      </c>
      <c r="E139" s="46" t="s">
        <v>23</v>
      </c>
      <c r="F139" s="46">
        <f ca="1">IF(COUNTIFS(Распис!$B$4:$B$300,$A139,Распис!$C$4:$C$300,"&lt;="&amp;F$1,Распис!$D$4:$D$300,"&gt;="&amp;F$1)&gt;0,SUMIFS(Распис!$F$4:$F$300,Распис!$B$4:$B$300,$A139,Распис!$C$4:$C$300,"&lt;="&amp;F$1,Распис!$D$4:$D$300,"&gt;="&amp;F$1),SUMIF(База!$B$3:$B$305,$A139,База!$F$3:$F$152))</f>
        <v>0</v>
      </c>
      <c r="G139" s="46">
        <f ca="1">IF(COUNTIFS(Распис!$B$4:$B$300,$A139,Распис!$C$4:$C$300,"&lt;="&amp;G$1,Распис!$D$4:$D$300,"&gt;="&amp;G$1)&gt;0,SUMIFS(Распис!$G$4:$G$300,Распис!$B$4:$B$300,$A139,Распис!$C$4:$C$300,"&lt;="&amp;G$1,Распис!$D$4:$D$300,"&gt;="&amp;G$1),SUMIF(База!$B$3:$B$305,$A139,База!$G$3:$G$152))</f>
        <v>0</v>
      </c>
      <c r="H139" s="46">
        <f ca="1">IF(COUNTIFS(Распис!$B$4:$B$300,$A139,Распис!$C$4:$C$300,"&lt;="&amp;H$1,Распис!$D$4:$D$300,"&gt;="&amp;H$1)&gt;0,SUMIFS(Распис!$H$4:$H$300,Распис!$B$4:$B$300,$A139,Распис!$C$4:$C$300,"&lt;="&amp;H$1,Распис!$D$4:$D$300,"&gt;="&amp;H$1),SUMIF(База!$B$3:$B$305,$A139,База!$H$3:$H$152))</f>
        <v>0</v>
      </c>
      <c r="I139" s="46">
        <f ca="1">IF(COUNTIFS(Распис!$B$4:$B$300,$A139,Распис!$C$4:$C$300,"&lt;="&amp;I$1,Распис!$D$4:$D$300,"&gt;="&amp;I$1)&gt;0,SUMIFS(Распис!$I$4:$I$300,Распис!$B$4:$B$300,$A139,Распис!$C$4:$C$300,"&lt;="&amp;I$1,Распис!$D$4:$D$300,"&gt;="&amp;I$1),SUMIF(База!$B$3:$B$305,$A139,База!$I$3:$I$152))</f>
        <v>0</v>
      </c>
      <c r="J139" s="46">
        <f ca="1">IF(COUNTIFS(Распис!$B$4:$B$300,$A139,Распис!$C$4:$C$300,"&lt;="&amp;J$1,Распис!$D$4:$D$300,"&gt;="&amp;J$1)&gt;0,SUMIFS(Распис!$J$4:$J$300,Распис!$B$4:$B$300,$A139,Распис!$C$4:$C$300,"&lt;="&amp;J$1,Распис!$D$4:$D$300,"&gt;="&amp;J$1),SUMIF(База!$B$3:$B$305,$A139,База!$J$3:$J$152))</f>
        <v>0</v>
      </c>
      <c r="K139" s="46">
        <f ca="1">IF(COUNTIFS(Распис!$B$4:$B$300,$A139,Распис!$C$4:$C$300,"&lt;="&amp;K$1,Распис!$D$4:$D$300,"&gt;="&amp;K$1)&gt;0,SUMIFS(Распис!$K$4:$K$300,Распис!$B$4:$B$300,$A139,Распис!$C$4:$C$300,"&lt;="&amp;K$1,Распис!$D$4:$D$300,"&gt;="&amp;K$1),SUMIF(База!$B$3:$B$305,$A139,База!$K$3:$K$152))</f>
        <v>0</v>
      </c>
      <c r="L139" s="46" t="s">
        <v>23</v>
      </c>
      <c r="M139" s="46">
        <f ca="1">IF(COUNTIFS(Распис!$B$4:$B$300,$A139,Распис!$C$4:$C$300,"&lt;="&amp;M$1,Распис!$D$4:$D$300,"&gt;="&amp;M$1)&gt;0,SUMIFS(Распис!$F$4:$F$300,Распис!$B$4:$B$300,$A139,Распис!$C$4:$C$300,"&lt;="&amp;M$1,Распис!$D$4:$D$300,"&gt;="&amp;M$1),SUMIF(База!$B$3:$B$305,$A139,База!$F$3:$F$152))</f>
        <v>0</v>
      </c>
      <c r="N139" s="46">
        <f ca="1">IF(COUNTIFS(Распис!$B$4:$B$300,$A139,Распис!$C$4:$C$300,"&lt;="&amp;N$1,Распис!$D$4:$D$300,"&gt;="&amp;N$1)&gt;0,SUMIFS(Распис!$G$4:$G$300,Распис!$B$4:$B$300,$A139,Распис!$C$4:$C$300,"&lt;="&amp;N$1,Распис!$D$4:$D$300,"&gt;="&amp;N$1),SUMIF(База!$B$3:$B$305,$A139,База!$G$3:$G$152))</f>
        <v>0</v>
      </c>
      <c r="O139" s="46">
        <f ca="1">IF(COUNTIFS(Распис!$B$4:$B$300,$A139,Распис!$C$4:$C$300,"&lt;="&amp;O$1,Распис!$D$4:$D$300,"&gt;="&amp;O$1)&gt;0,SUMIFS(Распис!$H$4:$H$300,Распис!$B$4:$B$300,$A139,Распис!$C$4:$C$300,"&lt;="&amp;O$1,Распис!$D$4:$D$300,"&gt;="&amp;O$1),SUMIF(База!$B$3:$B$305,$A139,База!$H$3:$H$152))</f>
        <v>0</v>
      </c>
      <c r="P139" s="46">
        <f ca="1">IF(COUNTIFS(Распис!$B$4:$B$300,$A139,Распис!$C$4:$C$300,"&lt;="&amp;P$1,Распис!$D$4:$D$300,"&gt;="&amp;P$1)&gt;0,SUMIFS(Распис!$I$4:$I$300,Распис!$B$4:$B$300,$A139,Распис!$C$4:$C$300,"&lt;="&amp;P$1,Распис!$D$4:$D$300,"&gt;="&amp;P$1),SUMIF(База!$B$3:$B$305,$A139,База!$I$3:$I$152))</f>
        <v>0</v>
      </c>
      <c r="Q139" s="46">
        <f ca="1">IF(COUNTIFS(Распис!$B$4:$B$300,$A139,Распис!$C$4:$C$300,"&lt;="&amp;Q$1,Распис!$D$4:$D$300,"&gt;="&amp;Q$1)&gt;0,SUMIFS(Распис!$J$4:$J$300,Распис!$B$4:$B$300,$A139,Распис!$C$4:$C$300,"&lt;="&amp;Q$1,Распис!$D$4:$D$300,"&gt;="&amp;Q$1),SUMIF(База!$B$3:$B$305,$A139,База!$J$3:$J$152))</f>
        <v>0</v>
      </c>
      <c r="R139" s="46">
        <f ca="1">IF(COUNTIFS(Распис!$B$4:$B$300,$A139,Распис!$C$4:$C$300,"&lt;="&amp;R$1,Распис!$D$4:$D$300,"&gt;="&amp;R$1)&gt;0,SUMIFS(Распис!$K$4:$K$300,Распис!$B$4:$B$300,$A139,Распис!$C$4:$C$300,"&lt;="&amp;R$1,Распис!$D$4:$D$300,"&gt;="&amp;R$1),SUMIF(База!$B$3:$B$305,$A139,База!$K$3:$K$152))</f>
        <v>0</v>
      </c>
      <c r="S139" s="46" t="s">
        <v>23</v>
      </c>
      <c r="T139" s="46">
        <f ca="1">IF(COUNTIFS(Распис!$B$4:$B$300,$A139,Распис!$C$4:$C$300,"&lt;="&amp;T$1,Распис!$D$4:$D$300,"&gt;="&amp;T$1)&gt;0,SUMIFS(Распис!$F$4:$F$300,Распис!$B$4:$B$300,$A139,Распис!$C$4:$C$300,"&lt;="&amp;T$1,Распис!$D$4:$D$300,"&gt;="&amp;T$1),SUMIF(База!$B$3:$B$305,$A139,База!$F$3:$F$152))</f>
        <v>0</v>
      </c>
      <c r="U139" s="46">
        <f ca="1">IF(COUNTIFS(Распис!$B$4:$B$300,$A139,Распис!$C$4:$C$300,"&lt;="&amp;U$1,Распис!$D$4:$D$300,"&gt;="&amp;U$1)&gt;0,SUMIFS(Распис!$G$4:$G$300,Распис!$B$4:$B$300,$A139,Распис!$C$4:$C$300,"&lt;="&amp;U$1,Распис!$D$4:$D$300,"&gt;="&amp;U$1),SUMIF(База!$B$3:$B$305,$A139,База!$G$3:$G$152))</f>
        <v>0</v>
      </c>
      <c r="V139" s="46">
        <f ca="1">IF(COUNTIFS(Распис!$B$4:$B$300,$A139,Распис!$C$4:$C$300,"&lt;="&amp;V$1,Распис!$D$4:$D$300,"&gt;="&amp;V$1)&gt;0,SUMIFS(Распис!$H$4:$H$300,Распис!$B$4:$B$300,$A139,Распис!$C$4:$C$300,"&lt;="&amp;V$1,Распис!$D$4:$D$300,"&gt;="&amp;V$1),SUMIF(База!$B$3:$B$305,$A139,База!$H$3:$H$152))</f>
        <v>0</v>
      </c>
      <c r="W139" s="46">
        <f ca="1">IF(COUNTIFS(Распис!$B$4:$B$300,$A139,Распис!$C$4:$C$300,"&lt;="&amp;W$1,Распис!$D$4:$D$300,"&gt;="&amp;W$1)&gt;0,SUMIFS(Распис!$I$4:$I$300,Распис!$B$4:$B$300,$A139,Распис!$C$4:$C$300,"&lt;="&amp;W$1,Распис!$D$4:$D$300,"&gt;="&amp;W$1),SUMIF(База!$B$3:$B$305,$A139,База!$I$3:$I$152))</f>
        <v>0</v>
      </c>
      <c r="X139" s="46">
        <f ca="1">IF(COUNTIFS(Распис!$B$4:$B$300,$A139,Распис!$C$4:$C$300,"&lt;="&amp;X$1,Распис!$D$4:$D$300,"&gt;="&amp;X$1)&gt;0,SUMIFS(Распис!$J$4:$J$300,Распис!$B$4:$B$300,$A139,Распис!$C$4:$C$300,"&lt;="&amp;X$1,Распис!$D$4:$D$300,"&gt;="&amp;X$1),SUMIF(База!$B$3:$B$305,$A139,База!$J$3:$J$152))</f>
        <v>0</v>
      </c>
      <c r="Y139" s="46">
        <f ca="1">IF(COUNTIFS(Распис!$B$4:$B$300,$A139,Распис!$C$4:$C$300,"&lt;="&amp;Y$1,Распис!$D$4:$D$300,"&gt;="&amp;Y$1)&gt;0,SUMIFS(Распис!$K$4:$K$300,Распис!$B$4:$B$300,$A139,Распис!$C$4:$C$300,"&lt;="&amp;Y$1,Распис!$D$4:$D$300,"&gt;="&amp;Y$1),SUMIF(База!$B$3:$B$305,$A139,База!$K$3:$K$152))</f>
        <v>0</v>
      </c>
      <c r="Z139" s="46" t="s">
        <v>23</v>
      </c>
      <c r="AA139" s="46">
        <f ca="1">IF(COUNTIFS(Распис!$B$4:$B$300,$A139,Распис!$C$4:$C$300,"&lt;="&amp;AA$1,Распис!$D$4:$D$300,"&gt;="&amp;AA$1)&gt;0,SUMIFS(Распис!$F$4:$F$300,Распис!$B$4:$B$300,$A139,Распис!$C$4:$C$300,"&lt;="&amp;AA$1,Распис!$D$4:$D$300,"&gt;="&amp;AA$1),SUMIF(База!$B$3:$B$305,$A139,База!$F$3:$F$152))</f>
        <v>0</v>
      </c>
      <c r="AB139" s="46">
        <f ca="1">IF(COUNTIFS(Распис!$B$4:$B$300,$A139,Распис!$C$4:$C$300,"&lt;="&amp;AB$1,Распис!$D$4:$D$300,"&gt;="&amp;AB$1)&gt;0,SUMIFS(Распис!$G$4:$G$300,Распис!$B$4:$B$300,$A139,Распис!$C$4:$C$300,"&lt;="&amp;AB$1,Распис!$D$4:$D$300,"&gt;="&amp;AB$1),SUMIF(База!$B$3:$B$305,$A139,База!$G$3:$G$152))</f>
        <v>0</v>
      </c>
      <c r="AC139" s="46">
        <f ca="1">IF(COUNTIFS(Распис!$B$4:$B$300,$A139,Распис!$C$4:$C$300,"&lt;="&amp;AC$1,Распис!$D$4:$D$300,"&gt;="&amp;AC$1)&gt;0,SUMIFS(Распис!$H$4:$H$300,Распис!$B$4:$B$300,$A139,Распис!$C$4:$C$300,"&lt;="&amp;AC$1,Распис!$D$4:$D$300,"&gt;="&amp;AC$1),SUMIF(База!$B$3:$B$305,$A139,База!$H$3:$H$152))</f>
        <v>0</v>
      </c>
      <c r="AD139" s="47"/>
      <c r="AE139" s="47"/>
      <c r="AF139" s="47"/>
      <c r="AG139" s="47">
        <f t="shared" ca="1" si="18"/>
        <v>0</v>
      </c>
      <c r="AH139" s="46">
        <f ca="1">AG139-SUMIFS(Распред!$G$4:$G$300,Распред!$B$4:$B$300,"февраль",Распред!$F$4:$F$300,A139)</f>
        <v>0</v>
      </c>
      <c r="AI139" s="46">
        <f ca="1">AH139+(COUNTIF(B139:AF139,"КД")+SUMIFS(Распред!$AH$4:$AH$300,Распред!$F$4:$F$300,A139,Распред!$B$4:$B$300,"февраль"))*4</f>
        <v>0</v>
      </c>
      <c r="AJ139" s="46">
        <f t="shared" ca="1" si="19"/>
        <v>0</v>
      </c>
      <c r="AK139" s="46">
        <f t="shared" ca="1" si="20"/>
        <v>0</v>
      </c>
      <c r="AL139" s="46">
        <f>SUMIFS(Распред!$K$4:$K$300,Распред!$B$4:$B$300,"февраль",Распред!$J$4:$J$300,A139)+SUMIFS(Распред!$M$4:$M$300,Распред!$B$4:$B$300,"февраль",Распред!$L$4:$L$300,A139)+SUMIFS(Распред!$O$4:$O$300,Распред!$B$4:$B$300,"февраль",Распред!$N$4:$N$300,A139)+SUMIFS(Распред!$Q$4:$Q$300,Распред!$B$4:$B$300,"февраль",Распред!$P$4:$P$300,A139)+SUMIFS(Распред!$S$4:$S$300,Распред!$B$4:$B$300,"февраль",Распред!$R$4:$R$300,A139)+SUMIFS(Распред!$U$4:$U$300,Распред!$B$4:$B$300,"февраль",Распред!$T$4:$T$300,A139)+SUMIFS(Распред!$W$4:$W$300,Распред!$B$4:$B$300,"февраль",Распред!$V$4:$V$300,A139)+SUMIFS(Распред!$Y$4:$Y$300,Распред!$B$4:$B$300,"февраль",Распред!$X$4:$X$300,A139)+SUMIFS(Распред!$AA$4:$AA$300,Распред!$B$4:$B$300,"февраль",Распред!$Z$4:$Z$300,A139)+SUMIFS(Распред!$AC$4:$AC$300,Распред!$B$4:$B$300,"февраль",Распред!$AB$4:$AB$300,A139)</f>
        <v>0</v>
      </c>
      <c r="AM139" s="46">
        <f t="shared" ca="1" si="21"/>
        <v>0</v>
      </c>
      <c r="AN139" s="46">
        <f t="shared" ca="1" si="22"/>
        <v>0</v>
      </c>
      <c r="AO139" s="46">
        <f t="shared" ca="1" si="23"/>
        <v>0</v>
      </c>
      <c r="AP139" s="46">
        <f>январь!AP139</f>
        <v>0</v>
      </c>
      <c r="AQ139" s="46">
        <f t="shared" ca="1" si="24"/>
        <v>0</v>
      </c>
      <c r="AR139" s="47"/>
      <c r="AS139" s="47">
        <f t="shared" ca="1" si="25"/>
        <v>0</v>
      </c>
      <c r="AT139" s="47"/>
      <c r="AU139" s="47"/>
      <c r="AV139" s="47"/>
      <c r="AW139" s="47"/>
      <c r="AX139" s="47"/>
      <c r="AY139" s="47"/>
      <c r="AZ139" s="184"/>
      <c r="BA139" s="184"/>
    </row>
    <row r="140" spans="1:53" x14ac:dyDescent="0.25">
      <c r="A140" s="47">
        <f>База!B140</f>
        <v>0</v>
      </c>
      <c r="B140" s="46">
        <f ca="1">IF(COUNTIFS(Распис!$B$4:$B$300,$A140,Распис!$C$4:$C$300,"&lt;="&amp;B$1,Распис!$D$4:$D$300,"&gt;="&amp;B$1)&gt;0,SUMIFS(Распис!$I$4:$I$300,Распис!$B$4:$B$300,$A140,Распис!$C$4:$C$300,"&lt;="&amp;B$1,Распис!$D$4:$D$300,"&gt;="&amp;B$1),SUMIF(База!$B$3:$B$305,$A140,База!$I$3:$I$152))</f>
        <v>0</v>
      </c>
      <c r="C140" s="46">
        <f ca="1">IF(COUNTIFS(Распис!$B$4:$B$300,$A140,Распис!$C$4:$C$300,"&lt;="&amp;C$1,Распис!$D$4:$D$300,"&gt;="&amp;C$1)&gt;0,SUMIFS(Распис!$J$4:$J$300,Распис!$B$4:$B$300,$A140,Распис!$C$4:$C$300,"&lt;="&amp;C$1,Распис!$D$4:$D$300,"&gt;="&amp;C$1),SUMIF(База!$B$3:$B$305,$A140,База!$J$3:$J$152))</f>
        <v>0</v>
      </c>
      <c r="D140" s="46">
        <f ca="1">IF(COUNTIFS(Распис!$B$4:$B$300,$A140,Распис!$C$4:$C$300,"&lt;="&amp;D$1,Распис!$D$4:$D$300,"&gt;="&amp;D$1)&gt;0,SUMIFS(Распис!$K$4:$K$300,Распис!$B$4:$B$300,$A140,Распис!$C$4:$C$300,"&lt;="&amp;D$1,Распис!$D$4:$D$300,"&gt;="&amp;D$1),SUMIF(База!$B$3:$B$305,$A140,База!$K$3:$K$152))</f>
        <v>0</v>
      </c>
      <c r="E140" s="46" t="s">
        <v>23</v>
      </c>
      <c r="F140" s="46">
        <f ca="1">IF(COUNTIFS(Распис!$B$4:$B$300,$A140,Распис!$C$4:$C$300,"&lt;="&amp;F$1,Распис!$D$4:$D$300,"&gt;="&amp;F$1)&gt;0,SUMIFS(Распис!$F$4:$F$300,Распис!$B$4:$B$300,$A140,Распис!$C$4:$C$300,"&lt;="&amp;F$1,Распис!$D$4:$D$300,"&gt;="&amp;F$1),SUMIF(База!$B$3:$B$305,$A140,База!$F$3:$F$152))</f>
        <v>0</v>
      </c>
      <c r="G140" s="46">
        <f ca="1">IF(COUNTIFS(Распис!$B$4:$B$300,$A140,Распис!$C$4:$C$300,"&lt;="&amp;G$1,Распис!$D$4:$D$300,"&gt;="&amp;G$1)&gt;0,SUMIFS(Распис!$G$4:$G$300,Распис!$B$4:$B$300,$A140,Распис!$C$4:$C$300,"&lt;="&amp;G$1,Распис!$D$4:$D$300,"&gt;="&amp;G$1),SUMIF(База!$B$3:$B$305,$A140,База!$G$3:$G$152))</f>
        <v>0</v>
      </c>
      <c r="H140" s="46">
        <f ca="1">IF(COUNTIFS(Распис!$B$4:$B$300,$A140,Распис!$C$4:$C$300,"&lt;="&amp;H$1,Распис!$D$4:$D$300,"&gt;="&amp;H$1)&gt;0,SUMIFS(Распис!$H$4:$H$300,Распис!$B$4:$B$300,$A140,Распис!$C$4:$C$300,"&lt;="&amp;H$1,Распис!$D$4:$D$300,"&gt;="&amp;H$1),SUMIF(База!$B$3:$B$305,$A140,База!$H$3:$H$152))</f>
        <v>0</v>
      </c>
      <c r="I140" s="46">
        <f ca="1">IF(COUNTIFS(Распис!$B$4:$B$300,$A140,Распис!$C$4:$C$300,"&lt;="&amp;I$1,Распис!$D$4:$D$300,"&gt;="&amp;I$1)&gt;0,SUMIFS(Распис!$I$4:$I$300,Распис!$B$4:$B$300,$A140,Распис!$C$4:$C$300,"&lt;="&amp;I$1,Распис!$D$4:$D$300,"&gt;="&amp;I$1),SUMIF(База!$B$3:$B$305,$A140,База!$I$3:$I$152))</f>
        <v>0</v>
      </c>
      <c r="J140" s="46">
        <f ca="1">IF(COUNTIFS(Распис!$B$4:$B$300,$A140,Распис!$C$4:$C$300,"&lt;="&amp;J$1,Распис!$D$4:$D$300,"&gt;="&amp;J$1)&gt;0,SUMIFS(Распис!$J$4:$J$300,Распис!$B$4:$B$300,$A140,Распис!$C$4:$C$300,"&lt;="&amp;J$1,Распис!$D$4:$D$300,"&gt;="&amp;J$1),SUMIF(База!$B$3:$B$305,$A140,База!$J$3:$J$152))</f>
        <v>0</v>
      </c>
      <c r="K140" s="46">
        <f ca="1">IF(COUNTIFS(Распис!$B$4:$B$300,$A140,Распис!$C$4:$C$300,"&lt;="&amp;K$1,Распис!$D$4:$D$300,"&gt;="&amp;K$1)&gt;0,SUMIFS(Распис!$K$4:$K$300,Распис!$B$4:$B$300,$A140,Распис!$C$4:$C$300,"&lt;="&amp;K$1,Распис!$D$4:$D$300,"&gt;="&amp;K$1),SUMIF(База!$B$3:$B$305,$A140,База!$K$3:$K$152))</f>
        <v>0</v>
      </c>
      <c r="L140" s="46" t="s">
        <v>23</v>
      </c>
      <c r="M140" s="46">
        <f ca="1">IF(COUNTIFS(Распис!$B$4:$B$300,$A140,Распис!$C$4:$C$300,"&lt;="&amp;M$1,Распис!$D$4:$D$300,"&gt;="&amp;M$1)&gt;0,SUMIFS(Распис!$F$4:$F$300,Распис!$B$4:$B$300,$A140,Распис!$C$4:$C$300,"&lt;="&amp;M$1,Распис!$D$4:$D$300,"&gt;="&amp;M$1),SUMIF(База!$B$3:$B$305,$A140,База!$F$3:$F$152))</f>
        <v>0</v>
      </c>
      <c r="N140" s="46">
        <f ca="1">IF(COUNTIFS(Распис!$B$4:$B$300,$A140,Распис!$C$4:$C$300,"&lt;="&amp;N$1,Распис!$D$4:$D$300,"&gt;="&amp;N$1)&gt;0,SUMIFS(Распис!$G$4:$G$300,Распис!$B$4:$B$300,$A140,Распис!$C$4:$C$300,"&lt;="&amp;N$1,Распис!$D$4:$D$300,"&gt;="&amp;N$1),SUMIF(База!$B$3:$B$305,$A140,База!$G$3:$G$152))</f>
        <v>0</v>
      </c>
      <c r="O140" s="46">
        <f ca="1">IF(COUNTIFS(Распис!$B$4:$B$300,$A140,Распис!$C$4:$C$300,"&lt;="&amp;O$1,Распис!$D$4:$D$300,"&gt;="&amp;O$1)&gt;0,SUMIFS(Распис!$H$4:$H$300,Распис!$B$4:$B$300,$A140,Распис!$C$4:$C$300,"&lt;="&amp;O$1,Распис!$D$4:$D$300,"&gt;="&amp;O$1),SUMIF(База!$B$3:$B$305,$A140,База!$H$3:$H$152))</f>
        <v>0</v>
      </c>
      <c r="P140" s="46">
        <f ca="1">IF(COUNTIFS(Распис!$B$4:$B$300,$A140,Распис!$C$4:$C$300,"&lt;="&amp;P$1,Распис!$D$4:$D$300,"&gt;="&amp;P$1)&gt;0,SUMIFS(Распис!$I$4:$I$300,Распис!$B$4:$B$300,$A140,Распис!$C$4:$C$300,"&lt;="&amp;P$1,Распис!$D$4:$D$300,"&gt;="&amp;P$1),SUMIF(База!$B$3:$B$305,$A140,База!$I$3:$I$152))</f>
        <v>0</v>
      </c>
      <c r="Q140" s="46">
        <f ca="1">IF(COUNTIFS(Распис!$B$4:$B$300,$A140,Распис!$C$4:$C$300,"&lt;="&amp;Q$1,Распис!$D$4:$D$300,"&gt;="&amp;Q$1)&gt;0,SUMIFS(Распис!$J$4:$J$300,Распис!$B$4:$B$300,$A140,Распис!$C$4:$C$300,"&lt;="&amp;Q$1,Распис!$D$4:$D$300,"&gt;="&amp;Q$1),SUMIF(База!$B$3:$B$305,$A140,База!$J$3:$J$152))</f>
        <v>0</v>
      </c>
      <c r="R140" s="46">
        <f ca="1">IF(COUNTIFS(Распис!$B$4:$B$300,$A140,Распис!$C$4:$C$300,"&lt;="&amp;R$1,Распис!$D$4:$D$300,"&gt;="&amp;R$1)&gt;0,SUMIFS(Распис!$K$4:$K$300,Распис!$B$4:$B$300,$A140,Распис!$C$4:$C$300,"&lt;="&amp;R$1,Распис!$D$4:$D$300,"&gt;="&amp;R$1),SUMIF(База!$B$3:$B$305,$A140,База!$K$3:$K$152))</f>
        <v>0</v>
      </c>
      <c r="S140" s="46" t="s">
        <v>23</v>
      </c>
      <c r="T140" s="46">
        <f ca="1">IF(COUNTIFS(Распис!$B$4:$B$300,$A140,Распис!$C$4:$C$300,"&lt;="&amp;T$1,Распис!$D$4:$D$300,"&gt;="&amp;T$1)&gt;0,SUMIFS(Распис!$F$4:$F$300,Распис!$B$4:$B$300,$A140,Распис!$C$4:$C$300,"&lt;="&amp;T$1,Распис!$D$4:$D$300,"&gt;="&amp;T$1),SUMIF(База!$B$3:$B$305,$A140,База!$F$3:$F$152))</f>
        <v>0</v>
      </c>
      <c r="U140" s="46">
        <f ca="1">IF(COUNTIFS(Распис!$B$4:$B$300,$A140,Распис!$C$4:$C$300,"&lt;="&amp;U$1,Распис!$D$4:$D$300,"&gt;="&amp;U$1)&gt;0,SUMIFS(Распис!$G$4:$G$300,Распис!$B$4:$B$300,$A140,Распис!$C$4:$C$300,"&lt;="&amp;U$1,Распис!$D$4:$D$300,"&gt;="&amp;U$1),SUMIF(База!$B$3:$B$305,$A140,База!$G$3:$G$152))</f>
        <v>0</v>
      </c>
      <c r="V140" s="46">
        <f ca="1">IF(COUNTIFS(Распис!$B$4:$B$300,$A140,Распис!$C$4:$C$300,"&lt;="&amp;V$1,Распис!$D$4:$D$300,"&gt;="&amp;V$1)&gt;0,SUMIFS(Распис!$H$4:$H$300,Распис!$B$4:$B$300,$A140,Распис!$C$4:$C$300,"&lt;="&amp;V$1,Распис!$D$4:$D$300,"&gt;="&amp;V$1),SUMIF(База!$B$3:$B$305,$A140,База!$H$3:$H$152))</f>
        <v>0</v>
      </c>
      <c r="W140" s="46">
        <f ca="1">IF(COUNTIFS(Распис!$B$4:$B$300,$A140,Распис!$C$4:$C$300,"&lt;="&amp;W$1,Распис!$D$4:$D$300,"&gt;="&amp;W$1)&gt;0,SUMIFS(Распис!$I$4:$I$300,Распис!$B$4:$B$300,$A140,Распис!$C$4:$C$300,"&lt;="&amp;W$1,Распис!$D$4:$D$300,"&gt;="&amp;W$1),SUMIF(База!$B$3:$B$305,$A140,База!$I$3:$I$152))</f>
        <v>0</v>
      </c>
      <c r="X140" s="46">
        <f ca="1">IF(COUNTIFS(Распис!$B$4:$B$300,$A140,Распис!$C$4:$C$300,"&lt;="&amp;X$1,Распис!$D$4:$D$300,"&gt;="&amp;X$1)&gt;0,SUMIFS(Распис!$J$4:$J$300,Распис!$B$4:$B$300,$A140,Распис!$C$4:$C$300,"&lt;="&amp;X$1,Распис!$D$4:$D$300,"&gt;="&amp;X$1),SUMIF(База!$B$3:$B$305,$A140,База!$J$3:$J$152))</f>
        <v>0</v>
      </c>
      <c r="Y140" s="46">
        <f ca="1">IF(COUNTIFS(Распис!$B$4:$B$300,$A140,Распис!$C$4:$C$300,"&lt;="&amp;Y$1,Распис!$D$4:$D$300,"&gt;="&amp;Y$1)&gt;0,SUMIFS(Распис!$K$4:$K$300,Распис!$B$4:$B$300,$A140,Распис!$C$4:$C$300,"&lt;="&amp;Y$1,Распис!$D$4:$D$300,"&gt;="&amp;Y$1),SUMIF(База!$B$3:$B$305,$A140,База!$K$3:$K$152))</f>
        <v>0</v>
      </c>
      <c r="Z140" s="46" t="s">
        <v>23</v>
      </c>
      <c r="AA140" s="46">
        <f ca="1">IF(COUNTIFS(Распис!$B$4:$B$300,$A140,Распис!$C$4:$C$300,"&lt;="&amp;AA$1,Распис!$D$4:$D$300,"&gt;="&amp;AA$1)&gt;0,SUMIFS(Распис!$F$4:$F$300,Распис!$B$4:$B$300,$A140,Распис!$C$4:$C$300,"&lt;="&amp;AA$1,Распис!$D$4:$D$300,"&gt;="&amp;AA$1),SUMIF(База!$B$3:$B$305,$A140,База!$F$3:$F$152))</f>
        <v>0</v>
      </c>
      <c r="AB140" s="46">
        <f ca="1">IF(COUNTIFS(Распис!$B$4:$B$300,$A140,Распис!$C$4:$C$300,"&lt;="&amp;AB$1,Распис!$D$4:$D$300,"&gt;="&amp;AB$1)&gt;0,SUMIFS(Распис!$G$4:$G$300,Распис!$B$4:$B$300,$A140,Распис!$C$4:$C$300,"&lt;="&amp;AB$1,Распис!$D$4:$D$300,"&gt;="&amp;AB$1),SUMIF(База!$B$3:$B$305,$A140,База!$G$3:$G$152))</f>
        <v>0</v>
      </c>
      <c r="AC140" s="46">
        <f ca="1">IF(COUNTIFS(Распис!$B$4:$B$300,$A140,Распис!$C$4:$C$300,"&lt;="&amp;AC$1,Распис!$D$4:$D$300,"&gt;="&amp;AC$1)&gt;0,SUMIFS(Распис!$H$4:$H$300,Распис!$B$4:$B$300,$A140,Распис!$C$4:$C$300,"&lt;="&amp;AC$1,Распис!$D$4:$D$300,"&gt;="&amp;AC$1),SUMIF(База!$B$3:$B$305,$A140,База!$H$3:$H$152))</f>
        <v>0</v>
      </c>
      <c r="AD140" s="47"/>
      <c r="AE140" s="47"/>
      <c r="AF140" s="47"/>
      <c r="AG140" s="47">
        <f t="shared" ca="1" si="18"/>
        <v>0</v>
      </c>
      <c r="AH140" s="46">
        <f ca="1">AG140-SUMIFS(Распред!$G$4:$G$300,Распред!$B$4:$B$300,"февраль",Распред!$F$4:$F$300,A140)</f>
        <v>0</v>
      </c>
      <c r="AI140" s="46">
        <f ca="1">AH140+(COUNTIF(B140:AF140,"КД")+SUMIFS(Распред!$AH$4:$AH$300,Распред!$F$4:$F$300,A140,Распред!$B$4:$B$300,"февраль"))*4</f>
        <v>0</v>
      </c>
      <c r="AJ140" s="46">
        <f t="shared" ca="1" si="19"/>
        <v>0</v>
      </c>
      <c r="AK140" s="46">
        <f t="shared" ca="1" si="20"/>
        <v>0</v>
      </c>
      <c r="AL140" s="46">
        <f>SUMIFS(Распред!$K$4:$K$300,Распред!$B$4:$B$300,"февраль",Распред!$J$4:$J$300,A140)+SUMIFS(Распред!$M$4:$M$300,Распред!$B$4:$B$300,"февраль",Распред!$L$4:$L$300,A140)+SUMIFS(Распред!$O$4:$O$300,Распред!$B$4:$B$300,"февраль",Распред!$N$4:$N$300,A140)+SUMIFS(Распред!$Q$4:$Q$300,Распред!$B$4:$B$300,"февраль",Распред!$P$4:$P$300,A140)+SUMIFS(Распред!$S$4:$S$300,Распред!$B$4:$B$300,"февраль",Распред!$R$4:$R$300,A140)+SUMIFS(Распред!$U$4:$U$300,Распред!$B$4:$B$300,"февраль",Распред!$T$4:$T$300,A140)+SUMIFS(Распред!$W$4:$W$300,Распред!$B$4:$B$300,"февраль",Распред!$V$4:$V$300,A140)+SUMIFS(Распред!$Y$4:$Y$300,Распред!$B$4:$B$300,"февраль",Распред!$X$4:$X$300,A140)+SUMIFS(Распред!$AA$4:$AA$300,Распред!$B$4:$B$300,"февраль",Распред!$Z$4:$Z$300,A140)+SUMIFS(Распред!$AC$4:$AC$300,Распред!$B$4:$B$300,"февраль",Распред!$AB$4:$AB$300,A140)</f>
        <v>0</v>
      </c>
      <c r="AM140" s="46">
        <f t="shared" ca="1" si="21"/>
        <v>0</v>
      </c>
      <c r="AN140" s="46">
        <f t="shared" ca="1" si="22"/>
        <v>0</v>
      </c>
      <c r="AO140" s="46">
        <f t="shared" ca="1" si="23"/>
        <v>0</v>
      </c>
      <c r="AP140" s="46">
        <f>январь!AP140</f>
        <v>0</v>
      </c>
      <c r="AQ140" s="46">
        <f t="shared" ca="1" si="24"/>
        <v>0</v>
      </c>
      <c r="AR140" s="47"/>
      <c r="AS140" s="47">
        <f t="shared" ca="1" si="25"/>
        <v>0</v>
      </c>
      <c r="AT140" s="47"/>
      <c r="AU140" s="47"/>
      <c r="AV140" s="47"/>
      <c r="AW140" s="47"/>
      <c r="AX140" s="47"/>
      <c r="AY140" s="47"/>
      <c r="AZ140" s="184"/>
      <c r="BA140" s="184"/>
    </row>
    <row r="141" spans="1:53" s="12" customFormat="1" x14ac:dyDescent="0.25">
      <c r="A141" s="190">
        <f>База!B141</f>
        <v>0</v>
      </c>
      <c r="B141" s="191">
        <f ca="1">IF(COUNTIFS(Распис!$B$4:$B$300,$A141,Распис!$C$4:$C$300,"&lt;="&amp;B$1,Распис!$D$4:$D$300,"&gt;="&amp;B$1)&gt;0,SUMIFS(Распис!$I$4:$I$300,Распис!$B$4:$B$300,$A141,Распис!$C$4:$C$300,"&lt;="&amp;B$1,Распис!$D$4:$D$300,"&gt;="&amp;B$1),SUMIF(База!$B$3:$B$305,$A141,База!$I$3:$I$152))</f>
        <v>0</v>
      </c>
      <c r="C141" s="191">
        <f ca="1">IF(COUNTIFS(Распис!$B$4:$B$300,$A141,Распис!$C$4:$C$300,"&lt;="&amp;C$1,Распис!$D$4:$D$300,"&gt;="&amp;C$1)&gt;0,SUMIFS(Распис!$J$4:$J$300,Распис!$B$4:$B$300,$A141,Распис!$C$4:$C$300,"&lt;="&amp;C$1,Распис!$D$4:$D$300,"&gt;="&amp;C$1),SUMIF(База!$B$3:$B$305,$A141,База!$J$3:$J$152))</f>
        <v>0</v>
      </c>
      <c r="D141" s="191">
        <f ca="1">IF(COUNTIFS(Распис!$B$4:$B$300,$A141,Распис!$C$4:$C$300,"&lt;="&amp;D$1,Распис!$D$4:$D$300,"&gt;="&amp;D$1)&gt;0,SUMIFS(Распис!$K$4:$K$300,Распис!$B$4:$B$300,$A141,Распис!$C$4:$C$300,"&lt;="&amp;D$1,Распис!$D$4:$D$300,"&gt;="&amp;D$1),SUMIF(База!$B$3:$B$305,$A141,База!$K$3:$K$152))</f>
        <v>0</v>
      </c>
      <c r="E141" s="191" t="s">
        <v>23</v>
      </c>
      <c r="F141" s="191">
        <f ca="1">IF(COUNTIFS(Распис!$B$4:$B$300,$A141,Распис!$C$4:$C$300,"&lt;="&amp;F$1,Распис!$D$4:$D$300,"&gt;="&amp;F$1)&gt;0,SUMIFS(Распис!$F$4:$F$300,Распис!$B$4:$B$300,$A141,Распис!$C$4:$C$300,"&lt;="&amp;F$1,Распис!$D$4:$D$300,"&gt;="&amp;F$1),SUMIF(База!$B$3:$B$305,$A141,База!$F$3:$F$152))</f>
        <v>0</v>
      </c>
      <c r="G141" s="191">
        <f ca="1">IF(COUNTIFS(Распис!$B$4:$B$300,$A141,Распис!$C$4:$C$300,"&lt;="&amp;G$1,Распис!$D$4:$D$300,"&gt;="&amp;G$1)&gt;0,SUMIFS(Распис!$G$4:$G$300,Распис!$B$4:$B$300,$A141,Распис!$C$4:$C$300,"&lt;="&amp;G$1,Распис!$D$4:$D$300,"&gt;="&amp;G$1),SUMIF(База!$B$3:$B$305,$A141,База!$G$3:$G$152))</f>
        <v>0</v>
      </c>
      <c r="H141" s="191">
        <f ca="1">IF(COUNTIFS(Распис!$B$4:$B$300,$A141,Распис!$C$4:$C$300,"&lt;="&amp;H$1,Распис!$D$4:$D$300,"&gt;="&amp;H$1)&gt;0,SUMIFS(Распис!$H$4:$H$300,Распис!$B$4:$B$300,$A141,Распис!$C$4:$C$300,"&lt;="&amp;H$1,Распис!$D$4:$D$300,"&gt;="&amp;H$1),SUMIF(База!$B$3:$B$305,$A141,База!$H$3:$H$152))</f>
        <v>0</v>
      </c>
      <c r="I141" s="191">
        <f ca="1">IF(COUNTIFS(Распис!$B$4:$B$300,$A141,Распис!$C$4:$C$300,"&lt;="&amp;I$1,Распис!$D$4:$D$300,"&gt;="&amp;I$1)&gt;0,SUMIFS(Распис!$I$4:$I$300,Распис!$B$4:$B$300,$A141,Распис!$C$4:$C$300,"&lt;="&amp;I$1,Распис!$D$4:$D$300,"&gt;="&amp;I$1),SUMIF(База!$B$3:$B$305,$A141,База!$I$3:$I$152))</f>
        <v>0</v>
      </c>
      <c r="J141" s="191">
        <f ca="1">IF(COUNTIFS(Распис!$B$4:$B$300,$A141,Распис!$C$4:$C$300,"&lt;="&amp;J$1,Распис!$D$4:$D$300,"&gt;="&amp;J$1)&gt;0,SUMIFS(Распис!$J$4:$J$300,Распис!$B$4:$B$300,$A141,Распис!$C$4:$C$300,"&lt;="&amp;J$1,Распис!$D$4:$D$300,"&gt;="&amp;J$1),SUMIF(База!$B$3:$B$305,$A141,База!$J$3:$J$152))</f>
        <v>0</v>
      </c>
      <c r="K141" s="191">
        <f ca="1">IF(COUNTIFS(Распис!$B$4:$B$300,$A141,Распис!$C$4:$C$300,"&lt;="&amp;K$1,Распис!$D$4:$D$300,"&gt;="&amp;K$1)&gt;0,SUMIFS(Распис!$K$4:$K$300,Распис!$B$4:$B$300,$A141,Распис!$C$4:$C$300,"&lt;="&amp;K$1,Распис!$D$4:$D$300,"&gt;="&amp;K$1),SUMIF(База!$B$3:$B$305,$A141,База!$K$3:$K$152))</f>
        <v>0</v>
      </c>
      <c r="L141" s="191" t="s">
        <v>23</v>
      </c>
      <c r="M141" s="191">
        <f ca="1">IF(COUNTIFS(Распис!$B$4:$B$300,$A141,Распис!$C$4:$C$300,"&lt;="&amp;M$1,Распис!$D$4:$D$300,"&gt;="&amp;M$1)&gt;0,SUMIFS(Распис!$F$4:$F$300,Распис!$B$4:$B$300,$A141,Распис!$C$4:$C$300,"&lt;="&amp;M$1,Распис!$D$4:$D$300,"&gt;="&amp;M$1),SUMIF(База!$B$3:$B$305,$A141,База!$F$3:$F$152))</f>
        <v>0</v>
      </c>
      <c r="N141" s="191">
        <f ca="1">IF(COUNTIFS(Распис!$B$4:$B$300,$A141,Распис!$C$4:$C$300,"&lt;="&amp;N$1,Распис!$D$4:$D$300,"&gt;="&amp;N$1)&gt;0,SUMIFS(Распис!$G$4:$G$300,Распис!$B$4:$B$300,$A141,Распис!$C$4:$C$300,"&lt;="&amp;N$1,Распис!$D$4:$D$300,"&gt;="&amp;N$1),SUMIF(База!$B$3:$B$305,$A141,База!$G$3:$G$152))</f>
        <v>0</v>
      </c>
      <c r="O141" s="191">
        <f ca="1">IF(COUNTIFS(Распис!$B$4:$B$300,$A141,Распис!$C$4:$C$300,"&lt;="&amp;O$1,Распис!$D$4:$D$300,"&gt;="&amp;O$1)&gt;0,SUMIFS(Распис!$H$4:$H$300,Распис!$B$4:$B$300,$A141,Распис!$C$4:$C$300,"&lt;="&amp;O$1,Распис!$D$4:$D$300,"&gt;="&amp;O$1),SUMIF(База!$B$3:$B$305,$A141,База!$H$3:$H$152))</f>
        <v>0</v>
      </c>
      <c r="P141" s="191">
        <f ca="1">IF(COUNTIFS(Распис!$B$4:$B$300,$A141,Распис!$C$4:$C$300,"&lt;="&amp;P$1,Распис!$D$4:$D$300,"&gt;="&amp;P$1)&gt;0,SUMIFS(Распис!$I$4:$I$300,Распис!$B$4:$B$300,$A141,Распис!$C$4:$C$300,"&lt;="&amp;P$1,Распис!$D$4:$D$300,"&gt;="&amp;P$1),SUMIF(База!$B$3:$B$305,$A141,База!$I$3:$I$152))</f>
        <v>0</v>
      </c>
      <c r="Q141" s="191">
        <f ca="1">IF(COUNTIFS(Распис!$B$4:$B$300,$A141,Распис!$C$4:$C$300,"&lt;="&amp;Q$1,Распис!$D$4:$D$300,"&gt;="&amp;Q$1)&gt;0,SUMIFS(Распис!$J$4:$J$300,Распис!$B$4:$B$300,$A141,Распис!$C$4:$C$300,"&lt;="&amp;Q$1,Распис!$D$4:$D$300,"&gt;="&amp;Q$1),SUMIF(База!$B$3:$B$305,$A141,База!$J$3:$J$152))</f>
        <v>0</v>
      </c>
      <c r="R141" s="191">
        <f ca="1">IF(COUNTIFS(Распис!$B$4:$B$300,$A141,Распис!$C$4:$C$300,"&lt;="&amp;R$1,Распис!$D$4:$D$300,"&gt;="&amp;R$1)&gt;0,SUMIFS(Распис!$K$4:$K$300,Распис!$B$4:$B$300,$A141,Распис!$C$4:$C$300,"&lt;="&amp;R$1,Распис!$D$4:$D$300,"&gt;="&amp;R$1),SUMIF(База!$B$3:$B$305,$A141,База!$K$3:$K$152))</f>
        <v>0</v>
      </c>
      <c r="S141" s="191" t="s">
        <v>23</v>
      </c>
      <c r="T141" s="191">
        <f ca="1">IF(COUNTIFS(Распис!$B$4:$B$300,$A141,Распис!$C$4:$C$300,"&lt;="&amp;T$1,Распис!$D$4:$D$300,"&gt;="&amp;T$1)&gt;0,SUMIFS(Распис!$F$4:$F$300,Распис!$B$4:$B$300,$A141,Распис!$C$4:$C$300,"&lt;="&amp;T$1,Распис!$D$4:$D$300,"&gt;="&amp;T$1),SUMIF(База!$B$3:$B$305,$A141,База!$F$3:$F$152))</f>
        <v>0</v>
      </c>
      <c r="U141" s="191">
        <f ca="1">IF(COUNTIFS(Распис!$B$4:$B$300,$A141,Распис!$C$4:$C$300,"&lt;="&amp;U$1,Распис!$D$4:$D$300,"&gt;="&amp;U$1)&gt;0,SUMIFS(Распис!$G$4:$G$300,Распис!$B$4:$B$300,$A141,Распис!$C$4:$C$300,"&lt;="&amp;U$1,Распис!$D$4:$D$300,"&gt;="&amp;U$1),SUMIF(База!$B$3:$B$305,$A141,База!$G$3:$G$152))</f>
        <v>0</v>
      </c>
      <c r="V141" s="191">
        <f ca="1">IF(COUNTIFS(Распис!$B$4:$B$300,$A141,Распис!$C$4:$C$300,"&lt;="&amp;V$1,Распис!$D$4:$D$300,"&gt;="&amp;V$1)&gt;0,SUMIFS(Распис!$H$4:$H$300,Распис!$B$4:$B$300,$A141,Распис!$C$4:$C$300,"&lt;="&amp;V$1,Распис!$D$4:$D$300,"&gt;="&amp;V$1),SUMIF(База!$B$3:$B$305,$A141,База!$H$3:$H$152))</f>
        <v>0</v>
      </c>
      <c r="W141" s="191">
        <f ca="1">IF(COUNTIFS(Распис!$B$4:$B$300,$A141,Распис!$C$4:$C$300,"&lt;="&amp;W$1,Распис!$D$4:$D$300,"&gt;="&amp;W$1)&gt;0,SUMIFS(Распис!$I$4:$I$300,Распис!$B$4:$B$300,$A141,Распис!$C$4:$C$300,"&lt;="&amp;W$1,Распис!$D$4:$D$300,"&gt;="&amp;W$1),SUMIF(База!$B$3:$B$305,$A141,База!$I$3:$I$152))</f>
        <v>0</v>
      </c>
      <c r="X141" s="191">
        <f ca="1">IF(COUNTIFS(Распис!$B$4:$B$300,$A141,Распис!$C$4:$C$300,"&lt;="&amp;X$1,Распис!$D$4:$D$300,"&gt;="&amp;X$1)&gt;0,SUMIFS(Распис!$J$4:$J$300,Распис!$B$4:$B$300,$A141,Распис!$C$4:$C$300,"&lt;="&amp;X$1,Распис!$D$4:$D$300,"&gt;="&amp;X$1),SUMIF(База!$B$3:$B$305,$A141,База!$J$3:$J$152))</f>
        <v>0</v>
      </c>
      <c r="Y141" s="191">
        <f ca="1">IF(COUNTIFS(Распис!$B$4:$B$300,$A141,Распис!$C$4:$C$300,"&lt;="&amp;Y$1,Распис!$D$4:$D$300,"&gt;="&amp;Y$1)&gt;0,SUMIFS(Распис!$K$4:$K$300,Распис!$B$4:$B$300,$A141,Распис!$C$4:$C$300,"&lt;="&amp;Y$1,Распис!$D$4:$D$300,"&gt;="&amp;Y$1),SUMIF(База!$B$3:$B$305,$A141,База!$K$3:$K$152))</f>
        <v>0</v>
      </c>
      <c r="Z141" s="191" t="s">
        <v>23</v>
      </c>
      <c r="AA141" s="191">
        <f ca="1">IF(COUNTIFS(Распис!$B$4:$B$300,$A141,Распис!$C$4:$C$300,"&lt;="&amp;AA$1,Распис!$D$4:$D$300,"&gt;="&amp;AA$1)&gt;0,SUMIFS(Распис!$F$4:$F$300,Распис!$B$4:$B$300,$A141,Распис!$C$4:$C$300,"&lt;="&amp;AA$1,Распис!$D$4:$D$300,"&gt;="&amp;AA$1),SUMIF(База!$B$3:$B$305,$A141,База!$F$3:$F$152))</f>
        <v>0</v>
      </c>
      <c r="AB141" s="191">
        <f ca="1">IF(COUNTIFS(Распис!$B$4:$B$300,$A141,Распис!$C$4:$C$300,"&lt;="&amp;AB$1,Распис!$D$4:$D$300,"&gt;="&amp;AB$1)&gt;0,SUMIFS(Распис!$G$4:$G$300,Распис!$B$4:$B$300,$A141,Распис!$C$4:$C$300,"&lt;="&amp;AB$1,Распис!$D$4:$D$300,"&gt;="&amp;AB$1),SUMIF(База!$B$3:$B$305,$A141,База!$G$3:$G$152))</f>
        <v>0</v>
      </c>
      <c r="AC141" s="191">
        <f ca="1">IF(COUNTIFS(Распис!$B$4:$B$300,$A141,Распис!$C$4:$C$300,"&lt;="&amp;AC$1,Распис!$D$4:$D$300,"&gt;="&amp;AC$1)&gt;0,SUMIFS(Распис!$H$4:$H$300,Распис!$B$4:$B$300,$A141,Распис!$C$4:$C$300,"&lt;="&amp;AC$1,Распис!$D$4:$D$300,"&gt;="&amp;AC$1),SUMIF(База!$B$3:$B$305,$A141,База!$H$3:$H$152))</f>
        <v>0</v>
      </c>
      <c r="AD141" s="190"/>
      <c r="AE141" s="190"/>
      <c r="AF141" s="190"/>
      <c r="AG141" s="190">
        <f t="shared" ca="1" si="18"/>
        <v>0</v>
      </c>
      <c r="AH141" s="191">
        <f ca="1">AG141-SUMIFS(Распред!$G$4:$G$300,Распред!$B$4:$B$300,"февраль",Распред!$F$4:$F$300,A141)</f>
        <v>0</v>
      </c>
      <c r="AI141" s="191">
        <f ca="1">AH141+(COUNTIF(B141:AF141,"КД")+SUMIFS(Распред!$AH$4:$AH$300,Распред!$F$4:$F$300,A141,Распред!$B$4:$B$300,"февраль"))*4</f>
        <v>0</v>
      </c>
      <c r="AJ141" s="191">
        <f t="shared" ca="1" si="19"/>
        <v>0</v>
      </c>
      <c r="AK141" s="191">
        <f t="shared" ca="1" si="20"/>
        <v>0</v>
      </c>
      <c r="AL141" s="191">
        <f>SUMIFS(Распред!$K$4:$K$300,Распред!$B$4:$B$300,"февраль",Распред!$J$4:$J$300,A141)+SUMIFS(Распред!$M$4:$M$300,Распред!$B$4:$B$300,"февраль",Распред!$L$4:$L$300,A141)+SUMIFS(Распред!$O$4:$O$300,Распред!$B$4:$B$300,"февраль",Распред!$N$4:$N$300,A141)+SUMIFS(Распред!$Q$4:$Q$300,Распред!$B$4:$B$300,"февраль",Распред!$P$4:$P$300,A141)+SUMIFS(Распред!$S$4:$S$300,Распред!$B$4:$B$300,"февраль",Распред!$R$4:$R$300,A141)+SUMIFS(Распред!$U$4:$U$300,Распред!$B$4:$B$300,"февраль",Распред!$T$4:$T$300,A141)+SUMIFS(Распред!$W$4:$W$300,Распред!$B$4:$B$300,"февраль",Распред!$V$4:$V$300,A141)+SUMIFS(Распред!$Y$4:$Y$300,Распред!$B$4:$B$300,"февраль",Распред!$X$4:$X$300,A141)+SUMIFS(Распред!$AA$4:$AA$300,Распред!$B$4:$B$300,"февраль",Распред!$Z$4:$Z$300,A141)+SUMIFS(Распред!$AC$4:$AC$300,Распред!$B$4:$B$300,"февраль",Распред!$AB$4:$AB$300,A141)</f>
        <v>0</v>
      </c>
      <c r="AM141" s="191">
        <f t="shared" ca="1" si="21"/>
        <v>0</v>
      </c>
      <c r="AN141" s="191">
        <f t="shared" ca="1" si="22"/>
        <v>0</v>
      </c>
      <c r="AO141" s="191">
        <f t="shared" ca="1" si="23"/>
        <v>0</v>
      </c>
      <c r="AP141" s="191">
        <f>январь!AP141</f>
        <v>0</v>
      </c>
      <c r="AQ141" s="191">
        <f ca="1">IF(AM141&gt;24,AP141*30%,AP141*20%)</f>
        <v>0</v>
      </c>
      <c r="AR141" s="190"/>
      <c r="AS141" s="190">
        <f t="shared" ca="1" si="25"/>
        <v>0</v>
      </c>
      <c r="AT141" s="190" t="str">
        <f>январь!AT141</f>
        <v>Не признаны 2 часа недельной нагрузки по элективам</v>
      </c>
      <c r="AU141" s="190"/>
      <c r="AV141" s="190"/>
      <c r="AW141" s="190"/>
      <c r="AX141" s="190"/>
      <c r="AY141" s="190"/>
      <c r="AZ141" s="186"/>
      <c r="BA141" s="186"/>
    </row>
    <row r="142" spans="1:53" x14ac:dyDescent="0.25">
      <c r="A142" s="47">
        <f>База!B142</f>
        <v>0</v>
      </c>
      <c r="B142" s="46">
        <f ca="1">IF(COUNTIFS(Распис!$B$4:$B$300,$A142,Распис!$C$4:$C$300,"&lt;="&amp;B$1,Распис!$D$4:$D$300,"&gt;="&amp;B$1)&gt;0,SUMIFS(Распис!$I$4:$I$300,Распис!$B$4:$B$300,$A142,Распис!$C$4:$C$300,"&lt;="&amp;B$1,Распис!$D$4:$D$300,"&gt;="&amp;B$1),SUMIF(База!$B$3:$B$305,$A142,База!$I$3:$I$152))</f>
        <v>0</v>
      </c>
      <c r="C142" s="46">
        <f ca="1">IF(COUNTIFS(Распис!$B$4:$B$300,$A142,Распис!$C$4:$C$300,"&lt;="&amp;C$1,Распис!$D$4:$D$300,"&gt;="&amp;C$1)&gt;0,SUMIFS(Распис!$J$4:$J$300,Распис!$B$4:$B$300,$A142,Распис!$C$4:$C$300,"&lt;="&amp;C$1,Распис!$D$4:$D$300,"&gt;="&amp;C$1),SUMIF(База!$B$3:$B$305,$A142,База!$J$3:$J$152))</f>
        <v>0</v>
      </c>
      <c r="D142" s="46">
        <f ca="1">IF(COUNTIFS(Распис!$B$4:$B$300,$A142,Распис!$C$4:$C$300,"&lt;="&amp;D$1,Распис!$D$4:$D$300,"&gt;="&amp;D$1)&gt;0,SUMIFS(Распис!$K$4:$K$300,Распис!$B$4:$B$300,$A142,Распис!$C$4:$C$300,"&lt;="&amp;D$1,Распис!$D$4:$D$300,"&gt;="&amp;D$1),SUMIF(База!$B$3:$B$305,$A142,База!$K$3:$K$152))</f>
        <v>0</v>
      </c>
      <c r="E142" s="46" t="s">
        <v>23</v>
      </c>
      <c r="F142" s="46">
        <f ca="1">IF(COUNTIFS(Распис!$B$4:$B$300,$A142,Распис!$C$4:$C$300,"&lt;="&amp;F$1,Распис!$D$4:$D$300,"&gt;="&amp;F$1)&gt;0,SUMIFS(Распис!$F$4:$F$300,Распис!$B$4:$B$300,$A142,Распис!$C$4:$C$300,"&lt;="&amp;F$1,Распис!$D$4:$D$300,"&gt;="&amp;F$1),SUMIF(База!$B$3:$B$305,$A142,База!$F$3:$F$152))</f>
        <v>0</v>
      </c>
      <c r="G142" s="46">
        <f ca="1">IF(COUNTIFS(Распис!$B$4:$B$300,$A142,Распис!$C$4:$C$300,"&lt;="&amp;G$1,Распис!$D$4:$D$300,"&gt;="&amp;G$1)&gt;0,SUMIFS(Распис!$G$4:$G$300,Распис!$B$4:$B$300,$A142,Распис!$C$4:$C$300,"&lt;="&amp;G$1,Распис!$D$4:$D$300,"&gt;="&amp;G$1),SUMIF(База!$B$3:$B$305,$A142,База!$G$3:$G$152))</f>
        <v>0</v>
      </c>
      <c r="H142" s="46">
        <f ca="1">IF(COUNTIFS(Распис!$B$4:$B$300,$A142,Распис!$C$4:$C$300,"&lt;="&amp;H$1,Распис!$D$4:$D$300,"&gt;="&amp;H$1)&gt;0,SUMIFS(Распис!$H$4:$H$300,Распис!$B$4:$B$300,$A142,Распис!$C$4:$C$300,"&lt;="&amp;H$1,Распис!$D$4:$D$300,"&gt;="&amp;H$1),SUMIF(База!$B$3:$B$305,$A142,База!$H$3:$H$152))</f>
        <v>0</v>
      </c>
      <c r="I142" s="46">
        <f ca="1">IF(COUNTIFS(Распис!$B$4:$B$300,$A142,Распис!$C$4:$C$300,"&lt;="&amp;I$1,Распис!$D$4:$D$300,"&gt;="&amp;I$1)&gt;0,SUMIFS(Распис!$I$4:$I$300,Распис!$B$4:$B$300,$A142,Распис!$C$4:$C$300,"&lt;="&amp;I$1,Распис!$D$4:$D$300,"&gt;="&amp;I$1),SUMIF(База!$B$3:$B$305,$A142,База!$I$3:$I$152))</f>
        <v>0</v>
      </c>
      <c r="J142" s="46">
        <f ca="1">IF(COUNTIFS(Распис!$B$4:$B$300,$A142,Распис!$C$4:$C$300,"&lt;="&amp;J$1,Распис!$D$4:$D$300,"&gt;="&amp;J$1)&gt;0,SUMIFS(Распис!$J$4:$J$300,Распис!$B$4:$B$300,$A142,Распис!$C$4:$C$300,"&lt;="&amp;J$1,Распис!$D$4:$D$300,"&gt;="&amp;J$1),SUMIF(База!$B$3:$B$305,$A142,База!$J$3:$J$152))</f>
        <v>0</v>
      </c>
      <c r="K142" s="46">
        <f ca="1">IF(COUNTIFS(Распис!$B$4:$B$300,$A142,Распис!$C$4:$C$300,"&lt;="&amp;K$1,Распис!$D$4:$D$300,"&gt;="&amp;K$1)&gt;0,SUMIFS(Распис!$K$4:$K$300,Распис!$B$4:$B$300,$A142,Распис!$C$4:$C$300,"&lt;="&amp;K$1,Распис!$D$4:$D$300,"&gt;="&amp;K$1),SUMIF(База!$B$3:$B$305,$A142,База!$K$3:$K$152))</f>
        <v>0</v>
      </c>
      <c r="L142" s="46" t="s">
        <v>23</v>
      </c>
      <c r="M142" s="46">
        <f ca="1">IF(COUNTIFS(Распис!$B$4:$B$300,$A142,Распис!$C$4:$C$300,"&lt;="&amp;M$1,Распис!$D$4:$D$300,"&gt;="&amp;M$1)&gt;0,SUMIFS(Распис!$F$4:$F$300,Распис!$B$4:$B$300,$A142,Распис!$C$4:$C$300,"&lt;="&amp;M$1,Распис!$D$4:$D$300,"&gt;="&amp;M$1),SUMIF(База!$B$3:$B$305,$A142,База!$F$3:$F$152))</f>
        <v>0</v>
      </c>
      <c r="N142" s="46">
        <f ca="1">IF(COUNTIFS(Распис!$B$4:$B$300,$A142,Распис!$C$4:$C$300,"&lt;="&amp;N$1,Распис!$D$4:$D$300,"&gt;="&amp;N$1)&gt;0,SUMIFS(Распис!$G$4:$G$300,Распис!$B$4:$B$300,$A142,Распис!$C$4:$C$300,"&lt;="&amp;N$1,Распис!$D$4:$D$300,"&gt;="&amp;N$1),SUMIF(База!$B$3:$B$305,$A142,База!$G$3:$G$152))</f>
        <v>0</v>
      </c>
      <c r="O142" s="46">
        <f ca="1">IF(COUNTIFS(Распис!$B$4:$B$300,$A142,Распис!$C$4:$C$300,"&lt;="&amp;O$1,Распис!$D$4:$D$300,"&gt;="&amp;O$1)&gt;0,SUMIFS(Распис!$H$4:$H$300,Распис!$B$4:$B$300,$A142,Распис!$C$4:$C$300,"&lt;="&amp;O$1,Распис!$D$4:$D$300,"&gt;="&amp;O$1),SUMIF(База!$B$3:$B$305,$A142,База!$H$3:$H$152))</f>
        <v>0</v>
      </c>
      <c r="P142" s="46">
        <f ca="1">IF(COUNTIFS(Распис!$B$4:$B$300,$A142,Распис!$C$4:$C$300,"&lt;="&amp;P$1,Распис!$D$4:$D$300,"&gt;="&amp;P$1)&gt;0,SUMIFS(Распис!$I$4:$I$300,Распис!$B$4:$B$300,$A142,Распис!$C$4:$C$300,"&lt;="&amp;P$1,Распис!$D$4:$D$300,"&gt;="&amp;P$1),SUMIF(База!$B$3:$B$305,$A142,База!$I$3:$I$152))</f>
        <v>0</v>
      </c>
      <c r="Q142" s="46">
        <f ca="1">IF(COUNTIFS(Распис!$B$4:$B$300,$A142,Распис!$C$4:$C$300,"&lt;="&amp;Q$1,Распис!$D$4:$D$300,"&gt;="&amp;Q$1)&gt;0,SUMIFS(Распис!$J$4:$J$300,Распис!$B$4:$B$300,$A142,Распис!$C$4:$C$300,"&lt;="&amp;Q$1,Распис!$D$4:$D$300,"&gt;="&amp;Q$1),SUMIF(База!$B$3:$B$305,$A142,База!$J$3:$J$152))</f>
        <v>0</v>
      </c>
      <c r="R142" s="46">
        <f ca="1">IF(COUNTIFS(Распис!$B$4:$B$300,$A142,Распис!$C$4:$C$300,"&lt;="&amp;R$1,Распис!$D$4:$D$300,"&gt;="&amp;R$1)&gt;0,SUMIFS(Распис!$K$4:$K$300,Распис!$B$4:$B$300,$A142,Распис!$C$4:$C$300,"&lt;="&amp;R$1,Распис!$D$4:$D$300,"&gt;="&amp;R$1),SUMIF(База!$B$3:$B$305,$A142,База!$K$3:$K$152))</f>
        <v>0</v>
      </c>
      <c r="S142" s="46" t="s">
        <v>23</v>
      </c>
      <c r="T142" s="46">
        <f ca="1">IF(COUNTIFS(Распис!$B$4:$B$300,$A142,Распис!$C$4:$C$300,"&lt;="&amp;T$1,Распис!$D$4:$D$300,"&gt;="&amp;T$1)&gt;0,SUMIFS(Распис!$F$4:$F$300,Распис!$B$4:$B$300,$A142,Распис!$C$4:$C$300,"&lt;="&amp;T$1,Распис!$D$4:$D$300,"&gt;="&amp;T$1),SUMIF(База!$B$3:$B$305,$A142,База!$F$3:$F$152))</f>
        <v>0</v>
      </c>
      <c r="U142" s="46">
        <f ca="1">IF(COUNTIFS(Распис!$B$4:$B$300,$A142,Распис!$C$4:$C$300,"&lt;="&amp;U$1,Распис!$D$4:$D$300,"&gt;="&amp;U$1)&gt;0,SUMIFS(Распис!$G$4:$G$300,Распис!$B$4:$B$300,$A142,Распис!$C$4:$C$300,"&lt;="&amp;U$1,Распис!$D$4:$D$300,"&gt;="&amp;U$1),SUMIF(База!$B$3:$B$305,$A142,База!$G$3:$G$152))</f>
        <v>0</v>
      </c>
      <c r="V142" s="46">
        <f ca="1">IF(COUNTIFS(Распис!$B$4:$B$300,$A142,Распис!$C$4:$C$300,"&lt;="&amp;V$1,Распис!$D$4:$D$300,"&gt;="&amp;V$1)&gt;0,SUMIFS(Распис!$H$4:$H$300,Распис!$B$4:$B$300,$A142,Распис!$C$4:$C$300,"&lt;="&amp;V$1,Распис!$D$4:$D$300,"&gt;="&amp;V$1),SUMIF(База!$B$3:$B$305,$A142,База!$H$3:$H$152))</f>
        <v>0</v>
      </c>
      <c r="W142" s="46">
        <f ca="1">IF(COUNTIFS(Распис!$B$4:$B$300,$A142,Распис!$C$4:$C$300,"&lt;="&amp;W$1,Распис!$D$4:$D$300,"&gt;="&amp;W$1)&gt;0,SUMIFS(Распис!$I$4:$I$300,Распис!$B$4:$B$300,$A142,Распис!$C$4:$C$300,"&lt;="&amp;W$1,Распис!$D$4:$D$300,"&gt;="&amp;W$1),SUMIF(База!$B$3:$B$305,$A142,База!$I$3:$I$152))</f>
        <v>0</v>
      </c>
      <c r="X142" s="46">
        <f ca="1">IF(COUNTIFS(Распис!$B$4:$B$300,$A142,Распис!$C$4:$C$300,"&lt;="&amp;X$1,Распис!$D$4:$D$300,"&gt;="&amp;X$1)&gt;0,SUMIFS(Распис!$J$4:$J$300,Распис!$B$4:$B$300,$A142,Распис!$C$4:$C$300,"&lt;="&amp;X$1,Распис!$D$4:$D$300,"&gt;="&amp;X$1),SUMIF(База!$B$3:$B$305,$A142,База!$J$3:$J$152))</f>
        <v>0</v>
      </c>
      <c r="Y142" s="46">
        <f ca="1">IF(COUNTIFS(Распис!$B$4:$B$300,$A142,Распис!$C$4:$C$300,"&lt;="&amp;Y$1,Распис!$D$4:$D$300,"&gt;="&amp;Y$1)&gt;0,SUMIFS(Распис!$K$4:$K$300,Распис!$B$4:$B$300,$A142,Распис!$C$4:$C$300,"&lt;="&amp;Y$1,Распис!$D$4:$D$300,"&gt;="&amp;Y$1),SUMIF(База!$B$3:$B$305,$A142,База!$K$3:$K$152))</f>
        <v>0</v>
      </c>
      <c r="Z142" s="46" t="s">
        <v>23</v>
      </c>
      <c r="AA142" s="46">
        <f ca="1">IF(COUNTIFS(Распис!$B$4:$B$300,$A142,Распис!$C$4:$C$300,"&lt;="&amp;AA$1,Распис!$D$4:$D$300,"&gt;="&amp;AA$1)&gt;0,SUMIFS(Распис!$F$4:$F$300,Распис!$B$4:$B$300,$A142,Распис!$C$4:$C$300,"&lt;="&amp;AA$1,Распис!$D$4:$D$300,"&gt;="&amp;AA$1),SUMIF(База!$B$3:$B$305,$A142,База!$F$3:$F$152))</f>
        <v>0</v>
      </c>
      <c r="AB142" s="46">
        <f ca="1">IF(COUNTIFS(Распис!$B$4:$B$300,$A142,Распис!$C$4:$C$300,"&lt;="&amp;AB$1,Распис!$D$4:$D$300,"&gt;="&amp;AB$1)&gt;0,SUMIFS(Распис!$G$4:$G$300,Распис!$B$4:$B$300,$A142,Распис!$C$4:$C$300,"&lt;="&amp;AB$1,Распис!$D$4:$D$300,"&gt;="&amp;AB$1),SUMIF(База!$B$3:$B$305,$A142,База!$G$3:$G$152))</f>
        <v>0</v>
      </c>
      <c r="AC142" s="46">
        <f ca="1">IF(COUNTIFS(Распис!$B$4:$B$300,$A142,Распис!$C$4:$C$300,"&lt;="&amp;AC$1,Распис!$D$4:$D$300,"&gt;="&amp;AC$1)&gt;0,SUMIFS(Распис!$H$4:$H$300,Распис!$B$4:$B$300,$A142,Распис!$C$4:$C$300,"&lt;="&amp;AC$1,Распис!$D$4:$D$300,"&gt;="&amp;AC$1),SUMIF(База!$B$3:$B$305,$A142,База!$H$3:$H$152))</f>
        <v>0</v>
      </c>
      <c r="AD142" s="47"/>
      <c r="AE142" s="47"/>
      <c r="AF142" s="47"/>
      <c r="AG142" s="47">
        <f t="shared" ca="1" si="18"/>
        <v>0</v>
      </c>
      <c r="AH142" s="46">
        <f ca="1">AG142-SUMIFS(Распред!$G$4:$G$300,Распред!$B$4:$B$300,"февраль",Распред!$F$4:$F$300,A142)</f>
        <v>0</v>
      </c>
      <c r="AI142" s="46">
        <f ca="1">AH142+(COUNTIF(B142:AF142,"КД")+SUMIFS(Распред!$AH$4:$AH$300,Распред!$F$4:$F$300,A142,Распред!$B$4:$B$300,"февраль"))*4</f>
        <v>0</v>
      </c>
      <c r="AJ142" s="46">
        <f t="shared" ca="1" si="19"/>
        <v>0</v>
      </c>
      <c r="AK142" s="46">
        <f t="shared" ca="1" si="20"/>
        <v>0</v>
      </c>
      <c r="AL142" s="46">
        <f>SUMIFS(Распред!$K$4:$K$300,Распред!$B$4:$B$300,"февраль",Распред!$J$4:$J$300,A142)+SUMIFS(Распред!$M$4:$M$300,Распред!$B$4:$B$300,"февраль",Распред!$L$4:$L$300,A142)+SUMIFS(Распред!$O$4:$O$300,Распред!$B$4:$B$300,"февраль",Распред!$N$4:$N$300,A142)+SUMIFS(Распред!$Q$4:$Q$300,Распред!$B$4:$B$300,"февраль",Распред!$P$4:$P$300,A142)+SUMIFS(Распред!$S$4:$S$300,Распред!$B$4:$B$300,"февраль",Распред!$R$4:$R$300,A142)+SUMIFS(Распред!$U$4:$U$300,Распред!$B$4:$B$300,"февраль",Распред!$T$4:$T$300,A142)+SUMIFS(Распред!$W$4:$W$300,Распред!$B$4:$B$300,"февраль",Распред!$V$4:$V$300,A142)+SUMIFS(Распред!$Y$4:$Y$300,Распред!$B$4:$B$300,"февраль",Распред!$X$4:$X$300,A142)+SUMIFS(Распред!$AA$4:$AA$300,Распред!$B$4:$B$300,"февраль",Распред!$Z$4:$Z$300,A142)+SUMIFS(Распред!$AC$4:$AC$300,Распред!$B$4:$B$300,"февраль",Распред!$AB$4:$AB$300,A142)</f>
        <v>0</v>
      </c>
      <c r="AM142" s="46">
        <f t="shared" ca="1" si="21"/>
        <v>0</v>
      </c>
      <c r="AN142" s="46">
        <f t="shared" ca="1" si="22"/>
        <v>0</v>
      </c>
      <c r="AO142" s="46">
        <f t="shared" ca="1" si="23"/>
        <v>0</v>
      </c>
      <c r="AP142" s="46">
        <f>январь!AP142</f>
        <v>0</v>
      </c>
      <c r="AQ142" s="46">
        <f t="shared" ca="1" si="24"/>
        <v>0</v>
      </c>
      <c r="AR142" s="47"/>
      <c r="AS142" s="47">
        <f t="shared" ca="1" si="25"/>
        <v>0</v>
      </c>
      <c r="AT142" s="47"/>
      <c r="AU142" s="47"/>
      <c r="AV142" s="47"/>
      <c r="AW142" s="47"/>
      <c r="AX142" s="47"/>
      <c r="AY142" s="47"/>
      <c r="AZ142" s="184"/>
      <c r="BA142" s="184"/>
    </row>
    <row r="143" spans="1:53" x14ac:dyDescent="0.25">
      <c r="A143" s="47">
        <f>База!B143</f>
        <v>0</v>
      </c>
      <c r="B143" s="46">
        <f ca="1">IF(COUNTIFS(Распис!$B$4:$B$300,$A143,Распис!$C$4:$C$300,"&lt;="&amp;B$1,Распис!$D$4:$D$300,"&gt;="&amp;B$1)&gt;0,SUMIFS(Распис!$I$4:$I$300,Распис!$B$4:$B$300,$A143,Распис!$C$4:$C$300,"&lt;="&amp;B$1,Распис!$D$4:$D$300,"&gt;="&amp;B$1),SUMIF(База!$B$3:$B$305,$A143,База!$I$3:$I$152))</f>
        <v>0</v>
      </c>
      <c r="C143" s="46">
        <f ca="1">IF(COUNTIFS(Распис!$B$4:$B$300,$A143,Распис!$C$4:$C$300,"&lt;="&amp;C$1,Распис!$D$4:$D$300,"&gt;="&amp;C$1)&gt;0,SUMIFS(Распис!$J$4:$J$300,Распис!$B$4:$B$300,$A143,Распис!$C$4:$C$300,"&lt;="&amp;C$1,Распис!$D$4:$D$300,"&gt;="&amp;C$1),SUMIF(База!$B$3:$B$305,$A143,База!$J$3:$J$152))</f>
        <v>0</v>
      </c>
      <c r="D143" s="46">
        <f ca="1">IF(COUNTIFS(Распис!$B$4:$B$300,$A143,Распис!$C$4:$C$300,"&lt;="&amp;D$1,Распис!$D$4:$D$300,"&gt;="&amp;D$1)&gt;0,SUMIFS(Распис!$K$4:$K$300,Распис!$B$4:$B$300,$A143,Распис!$C$4:$C$300,"&lt;="&amp;D$1,Распис!$D$4:$D$300,"&gt;="&amp;D$1),SUMIF(База!$B$3:$B$305,$A143,База!$K$3:$K$152))</f>
        <v>0</v>
      </c>
      <c r="E143" s="46" t="s">
        <v>23</v>
      </c>
      <c r="F143" s="46">
        <f ca="1">IF(COUNTIFS(Распис!$B$4:$B$300,$A143,Распис!$C$4:$C$300,"&lt;="&amp;F$1,Распис!$D$4:$D$300,"&gt;="&amp;F$1)&gt;0,SUMIFS(Распис!$F$4:$F$300,Распис!$B$4:$B$300,$A143,Распис!$C$4:$C$300,"&lt;="&amp;F$1,Распис!$D$4:$D$300,"&gt;="&amp;F$1),SUMIF(База!$B$3:$B$305,$A143,База!$F$3:$F$152))</f>
        <v>0</v>
      </c>
      <c r="G143" s="46">
        <f ca="1">IF(COUNTIFS(Распис!$B$4:$B$300,$A143,Распис!$C$4:$C$300,"&lt;="&amp;G$1,Распис!$D$4:$D$300,"&gt;="&amp;G$1)&gt;0,SUMIFS(Распис!$G$4:$G$300,Распис!$B$4:$B$300,$A143,Распис!$C$4:$C$300,"&lt;="&amp;G$1,Распис!$D$4:$D$300,"&gt;="&amp;G$1),SUMIF(База!$B$3:$B$305,$A143,База!$G$3:$G$152))</f>
        <v>0</v>
      </c>
      <c r="H143" s="46">
        <f ca="1">IF(COUNTIFS(Распис!$B$4:$B$300,$A143,Распис!$C$4:$C$300,"&lt;="&amp;H$1,Распис!$D$4:$D$300,"&gt;="&amp;H$1)&gt;0,SUMIFS(Распис!$H$4:$H$300,Распис!$B$4:$B$300,$A143,Распис!$C$4:$C$300,"&lt;="&amp;H$1,Распис!$D$4:$D$300,"&gt;="&amp;H$1),SUMIF(База!$B$3:$B$305,$A143,База!$H$3:$H$152))</f>
        <v>0</v>
      </c>
      <c r="I143" s="46">
        <f ca="1">IF(COUNTIFS(Распис!$B$4:$B$300,$A143,Распис!$C$4:$C$300,"&lt;="&amp;I$1,Распис!$D$4:$D$300,"&gt;="&amp;I$1)&gt;0,SUMIFS(Распис!$I$4:$I$300,Распис!$B$4:$B$300,$A143,Распис!$C$4:$C$300,"&lt;="&amp;I$1,Распис!$D$4:$D$300,"&gt;="&amp;I$1),SUMIF(База!$B$3:$B$305,$A143,База!$I$3:$I$152))</f>
        <v>0</v>
      </c>
      <c r="J143" s="46">
        <f ca="1">IF(COUNTIFS(Распис!$B$4:$B$300,$A143,Распис!$C$4:$C$300,"&lt;="&amp;J$1,Распис!$D$4:$D$300,"&gt;="&amp;J$1)&gt;0,SUMIFS(Распис!$J$4:$J$300,Распис!$B$4:$B$300,$A143,Распис!$C$4:$C$300,"&lt;="&amp;J$1,Распис!$D$4:$D$300,"&gt;="&amp;J$1),SUMIF(База!$B$3:$B$305,$A143,База!$J$3:$J$152))</f>
        <v>0</v>
      </c>
      <c r="K143" s="46">
        <f ca="1">IF(COUNTIFS(Распис!$B$4:$B$300,$A143,Распис!$C$4:$C$300,"&lt;="&amp;K$1,Распис!$D$4:$D$300,"&gt;="&amp;K$1)&gt;0,SUMIFS(Распис!$K$4:$K$300,Распис!$B$4:$B$300,$A143,Распис!$C$4:$C$300,"&lt;="&amp;K$1,Распис!$D$4:$D$300,"&gt;="&amp;K$1),SUMIF(База!$B$3:$B$305,$A143,База!$K$3:$K$152))</f>
        <v>0</v>
      </c>
      <c r="L143" s="46" t="s">
        <v>23</v>
      </c>
      <c r="M143" s="46">
        <f ca="1">IF(COUNTIFS(Распис!$B$4:$B$300,$A143,Распис!$C$4:$C$300,"&lt;="&amp;M$1,Распис!$D$4:$D$300,"&gt;="&amp;M$1)&gt;0,SUMIFS(Распис!$F$4:$F$300,Распис!$B$4:$B$300,$A143,Распис!$C$4:$C$300,"&lt;="&amp;M$1,Распис!$D$4:$D$300,"&gt;="&amp;M$1),SUMIF(База!$B$3:$B$305,$A143,База!$F$3:$F$152))</f>
        <v>0</v>
      </c>
      <c r="N143" s="46">
        <f ca="1">IF(COUNTIFS(Распис!$B$4:$B$300,$A143,Распис!$C$4:$C$300,"&lt;="&amp;N$1,Распис!$D$4:$D$300,"&gt;="&amp;N$1)&gt;0,SUMIFS(Распис!$G$4:$G$300,Распис!$B$4:$B$300,$A143,Распис!$C$4:$C$300,"&lt;="&amp;N$1,Распис!$D$4:$D$300,"&gt;="&amp;N$1),SUMIF(База!$B$3:$B$305,$A143,База!$G$3:$G$152))</f>
        <v>0</v>
      </c>
      <c r="O143" s="46">
        <f ca="1">IF(COUNTIFS(Распис!$B$4:$B$300,$A143,Распис!$C$4:$C$300,"&lt;="&amp;O$1,Распис!$D$4:$D$300,"&gt;="&amp;O$1)&gt;0,SUMIFS(Распис!$H$4:$H$300,Распис!$B$4:$B$300,$A143,Распис!$C$4:$C$300,"&lt;="&amp;O$1,Распис!$D$4:$D$300,"&gt;="&amp;O$1),SUMIF(База!$B$3:$B$305,$A143,База!$H$3:$H$152))</f>
        <v>0</v>
      </c>
      <c r="P143" s="46">
        <f ca="1">IF(COUNTIFS(Распис!$B$4:$B$300,$A143,Распис!$C$4:$C$300,"&lt;="&amp;P$1,Распис!$D$4:$D$300,"&gt;="&amp;P$1)&gt;0,SUMIFS(Распис!$I$4:$I$300,Распис!$B$4:$B$300,$A143,Распис!$C$4:$C$300,"&lt;="&amp;P$1,Распис!$D$4:$D$300,"&gt;="&amp;P$1),SUMIF(База!$B$3:$B$305,$A143,База!$I$3:$I$152))</f>
        <v>0</v>
      </c>
      <c r="Q143" s="46">
        <f ca="1">IF(COUNTIFS(Распис!$B$4:$B$300,$A143,Распис!$C$4:$C$300,"&lt;="&amp;Q$1,Распис!$D$4:$D$300,"&gt;="&amp;Q$1)&gt;0,SUMIFS(Распис!$J$4:$J$300,Распис!$B$4:$B$300,$A143,Распис!$C$4:$C$300,"&lt;="&amp;Q$1,Распис!$D$4:$D$300,"&gt;="&amp;Q$1),SUMIF(База!$B$3:$B$305,$A143,База!$J$3:$J$152))</f>
        <v>0</v>
      </c>
      <c r="R143" s="46">
        <f ca="1">IF(COUNTIFS(Распис!$B$4:$B$300,$A143,Распис!$C$4:$C$300,"&lt;="&amp;R$1,Распис!$D$4:$D$300,"&gt;="&amp;R$1)&gt;0,SUMIFS(Распис!$K$4:$K$300,Распис!$B$4:$B$300,$A143,Распис!$C$4:$C$300,"&lt;="&amp;R$1,Распис!$D$4:$D$300,"&gt;="&amp;R$1),SUMIF(База!$B$3:$B$305,$A143,База!$K$3:$K$152))</f>
        <v>0</v>
      </c>
      <c r="S143" s="46" t="s">
        <v>23</v>
      </c>
      <c r="T143" s="46">
        <f ca="1">IF(COUNTIFS(Распис!$B$4:$B$300,$A143,Распис!$C$4:$C$300,"&lt;="&amp;T$1,Распис!$D$4:$D$300,"&gt;="&amp;T$1)&gt;0,SUMIFS(Распис!$F$4:$F$300,Распис!$B$4:$B$300,$A143,Распис!$C$4:$C$300,"&lt;="&amp;T$1,Распис!$D$4:$D$300,"&gt;="&amp;T$1),SUMIF(База!$B$3:$B$305,$A143,База!$F$3:$F$152))</f>
        <v>0</v>
      </c>
      <c r="U143" s="46">
        <f ca="1">IF(COUNTIFS(Распис!$B$4:$B$300,$A143,Распис!$C$4:$C$300,"&lt;="&amp;U$1,Распис!$D$4:$D$300,"&gt;="&amp;U$1)&gt;0,SUMIFS(Распис!$G$4:$G$300,Распис!$B$4:$B$300,$A143,Распис!$C$4:$C$300,"&lt;="&amp;U$1,Распис!$D$4:$D$300,"&gt;="&amp;U$1),SUMIF(База!$B$3:$B$305,$A143,База!$G$3:$G$152))</f>
        <v>0</v>
      </c>
      <c r="V143" s="46">
        <f ca="1">IF(COUNTIFS(Распис!$B$4:$B$300,$A143,Распис!$C$4:$C$300,"&lt;="&amp;V$1,Распис!$D$4:$D$300,"&gt;="&amp;V$1)&gt;0,SUMIFS(Распис!$H$4:$H$300,Распис!$B$4:$B$300,$A143,Распис!$C$4:$C$300,"&lt;="&amp;V$1,Распис!$D$4:$D$300,"&gt;="&amp;V$1),SUMIF(База!$B$3:$B$305,$A143,База!$H$3:$H$152))</f>
        <v>0</v>
      </c>
      <c r="W143" s="46">
        <f ca="1">IF(COUNTIFS(Распис!$B$4:$B$300,$A143,Распис!$C$4:$C$300,"&lt;="&amp;W$1,Распис!$D$4:$D$300,"&gt;="&amp;W$1)&gt;0,SUMIFS(Распис!$I$4:$I$300,Распис!$B$4:$B$300,$A143,Распис!$C$4:$C$300,"&lt;="&amp;W$1,Распис!$D$4:$D$300,"&gt;="&amp;W$1),SUMIF(База!$B$3:$B$305,$A143,База!$I$3:$I$152))</f>
        <v>0</v>
      </c>
      <c r="X143" s="46">
        <f ca="1">IF(COUNTIFS(Распис!$B$4:$B$300,$A143,Распис!$C$4:$C$300,"&lt;="&amp;X$1,Распис!$D$4:$D$300,"&gt;="&amp;X$1)&gt;0,SUMIFS(Распис!$J$4:$J$300,Распис!$B$4:$B$300,$A143,Распис!$C$4:$C$300,"&lt;="&amp;X$1,Распис!$D$4:$D$300,"&gt;="&amp;X$1),SUMIF(База!$B$3:$B$305,$A143,База!$J$3:$J$152))</f>
        <v>0</v>
      </c>
      <c r="Y143" s="46">
        <f ca="1">IF(COUNTIFS(Распис!$B$4:$B$300,$A143,Распис!$C$4:$C$300,"&lt;="&amp;Y$1,Распис!$D$4:$D$300,"&gt;="&amp;Y$1)&gt;0,SUMIFS(Распис!$K$4:$K$300,Распис!$B$4:$B$300,$A143,Распис!$C$4:$C$300,"&lt;="&amp;Y$1,Распис!$D$4:$D$300,"&gt;="&amp;Y$1),SUMIF(База!$B$3:$B$305,$A143,База!$K$3:$K$152))</f>
        <v>0</v>
      </c>
      <c r="Z143" s="46" t="s">
        <v>23</v>
      </c>
      <c r="AA143" s="46">
        <f ca="1">IF(COUNTIFS(Распис!$B$4:$B$300,$A143,Распис!$C$4:$C$300,"&lt;="&amp;AA$1,Распис!$D$4:$D$300,"&gt;="&amp;AA$1)&gt;0,SUMIFS(Распис!$F$4:$F$300,Распис!$B$4:$B$300,$A143,Распис!$C$4:$C$300,"&lt;="&amp;AA$1,Распис!$D$4:$D$300,"&gt;="&amp;AA$1),SUMIF(База!$B$3:$B$305,$A143,База!$F$3:$F$152))</f>
        <v>0</v>
      </c>
      <c r="AB143" s="46">
        <f ca="1">IF(COUNTIFS(Распис!$B$4:$B$300,$A143,Распис!$C$4:$C$300,"&lt;="&amp;AB$1,Распис!$D$4:$D$300,"&gt;="&amp;AB$1)&gt;0,SUMIFS(Распис!$G$4:$G$300,Распис!$B$4:$B$300,$A143,Распис!$C$4:$C$300,"&lt;="&amp;AB$1,Распис!$D$4:$D$300,"&gt;="&amp;AB$1),SUMIF(База!$B$3:$B$305,$A143,База!$G$3:$G$152))</f>
        <v>0</v>
      </c>
      <c r="AC143" s="46">
        <f ca="1">IF(COUNTIFS(Распис!$B$4:$B$300,$A143,Распис!$C$4:$C$300,"&lt;="&amp;AC$1,Распис!$D$4:$D$300,"&gt;="&amp;AC$1)&gt;0,SUMIFS(Распис!$H$4:$H$300,Распис!$B$4:$B$300,$A143,Распис!$C$4:$C$300,"&lt;="&amp;AC$1,Распис!$D$4:$D$300,"&gt;="&amp;AC$1),SUMIF(База!$B$3:$B$305,$A143,База!$H$3:$H$152))</f>
        <v>0</v>
      </c>
      <c r="AD143" s="47"/>
      <c r="AE143" s="47"/>
      <c r="AF143" s="47"/>
      <c r="AG143" s="47">
        <f t="shared" ca="1" si="18"/>
        <v>0</v>
      </c>
      <c r="AH143" s="46">
        <f ca="1">AG143-SUMIFS(Распред!$G$4:$G$300,Распред!$B$4:$B$300,"февраль",Распред!$F$4:$F$300,A143)</f>
        <v>0</v>
      </c>
      <c r="AI143" s="46">
        <f ca="1">AH143+(COUNTIF(B143:AF143,"КД")+SUMIFS(Распред!$AH$4:$AH$300,Распред!$F$4:$F$300,A143,Распред!$B$4:$B$300,"февраль"))*4</f>
        <v>0</v>
      </c>
      <c r="AJ143" s="46">
        <f t="shared" ca="1" si="19"/>
        <v>0</v>
      </c>
      <c r="AK143" s="46">
        <f t="shared" ca="1" si="20"/>
        <v>0</v>
      </c>
      <c r="AL143" s="46">
        <f>SUMIFS(Распред!$K$4:$K$300,Распред!$B$4:$B$300,"февраль",Распред!$J$4:$J$300,A143)+SUMIFS(Распред!$M$4:$M$300,Распред!$B$4:$B$300,"февраль",Распред!$L$4:$L$300,A143)+SUMIFS(Распред!$O$4:$O$300,Распред!$B$4:$B$300,"февраль",Распред!$N$4:$N$300,A143)+SUMIFS(Распред!$Q$4:$Q$300,Распред!$B$4:$B$300,"февраль",Распред!$P$4:$P$300,A143)+SUMIFS(Распред!$S$4:$S$300,Распред!$B$4:$B$300,"февраль",Распред!$R$4:$R$300,A143)+SUMIFS(Распред!$U$4:$U$300,Распред!$B$4:$B$300,"февраль",Распред!$T$4:$T$300,A143)+SUMIFS(Распред!$W$4:$W$300,Распред!$B$4:$B$300,"февраль",Распред!$V$4:$V$300,A143)+SUMIFS(Распред!$Y$4:$Y$300,Распред!$B$4:$B$300,"февраль",Распред!$X$4:$X$300,A143)+SUMIFS(Распред!$AA$4:$AA$300,Распред!$B$4:$B$300,"февраль",Распред!$Z$4:$Z$300,A143)+SUMIFS(Распред!$AC$4:$AC$300,Распред!$B$4:$B$300,"февраль",Распред!$AB$4:$AB$300,A143)</f>
        <v>0</v>
      </c>
      <c r="AM143" s="46">
        <f t="shared" ca="1" si="21"/>
        <v>0</v>
      </c>
      <c r="AN143" s="46">
        <f t="shared" ca="1" si="22"/>
        <v>0</v>
      </c>
      <c r="AO143" s="46">
        <f t="shared" ca="1" si="23"/>
        <v>0</v>
      </c>
      <c r="AP143" s="46">
        <f>январь!AP143</f>
        <v>0</v>
      </c>
      <c r="AQ143" s="46">
        <f t="shared" ca="1" si="24"/>
        <v>0</v>
      </c>
      <c r="AR143" s="47"/>
      <c r="AS143" s="47">
        <f t="shared" ca="1" si="25"/>
        <v>0</v>
      </c>
      <c r="AT143" s="47"/>
      <c r="AU143" s="47"/>
      <c r="AV143" s="47"/>
      <c r="AW143" s="47"/>
      <c r="AX143" s="47"/>
      <c r="AY143" s="47"/>
      <c r="AZ143" s="184"/>
      <c r="BA143" s="184"/>
    </row>
    <row r="144" spans="1:53" x14ac:dyDescent="0.25">
      <c r="A144" s="47">
        <f>База!B144</f>
        <v>0</v>
      </c>
      <c r="B144" s="46">
        <f ca="1">IF(COUNTIFS(Распис!$B$4:$B$300,$A144,Распис!$C$4:$C$300,"&lt;="&amp;B$1,Распис!$D$4:$D$300,"&gt;="&amp;B$1)&gt;0,SUMIFS(Распис!$I$4:$I$300,Распис!$B$4:$B$300,$A144,Распис!$C$4:$C$300,"&lt;="&amp;B$1,Распис!$D$4:$D$300,"&gt;="&amp;B$1),SUMIF(База!$B$3:$B$305,$A144,База!$I$3:$I$152))</f>
        <v>0</v>
      </c>
      <c r="C144" s="46">
        <f ca="1">IF(COUNTIFS(Распис!$B$4:$B$300,$A144,Распис!$C$4:$C$300,"&lt;="&amp;C$1,Распис!$D$4:$D$300,"&gt;="&amp;C$1)&gt;0,SUMIFS(Распис!$J$4:$J$300,Распис!$B$4:$B$300,$A144,Распис!$C$4:$C$300,"&lt;="&amp;C$1,Распис!$D$4:$D$300,"&gt;="&amp;C$1),SUMIF(База!$B$3:$B$305,$A144,База!$J$3:$J$152))</f>
        <v>0</v>
      </c>
      <c r="D144" s="46">
        <f ca="1">IF(COUNTIFS(Распис!$B$4:$B$300,$A144,Распис!$C$4:$C$300,"&lt;="&amp;D$1,Распис!$D$4:$D$300,"&gt;="&amp;D$1)&gt;0,SUMIFS(Распис!$K$4:$K$300,Распис!$B$4:$B$300,$A144,Распис!$C$4:$C$300,"&lt;="&amp;D$1,Распис!$D$4:$D$300,"&gt;="&amp;D$1),SUMIF(База!$B$3:$B$305,$A144,База!$K$3:$K$152))</f>
        <v>0</v>
      </c>
      <c r="E144" s="46" t="s">
        <v>23</v>
      </c>
      <c r="F144" s="46">
        <f ca="1">IF(COUNTIFS(Распис!$B$4:$B$300,$A144,Распис!$C$4:$C$300,"&lt;="&amp;F$1,Распис!$D$4:$D$300,"&gt;="&amp;F$1)&gt;0,SUMIFS(Распис!$F$4:$F$300,Распис!$B$4:$B$300,$A144,Распис!$C$4:$C$300,"&lt;="&amp;F$1,Распис!$D$4:$D$300,"&gt;="&amp;F$1),SUMIF(База!$B$3:$B$305,$A144,База!$F$3:$F$152))</f>
        <v>0</v>
      </c>
      <c r="G144" s="46">
        <f ca="1">IF(COUNTIFS(Распис!$B$4:$B$300,$A144,Распис!$C$4:$C$300,"&lt;="&amp;G$1,Распис!$D$4:$D$300,"&gt;="&amp;G$1)&gt;0,SUMIFS(Распис!$G$4:$G$300,Распис!$B$4:$B$300,$A144,Распис!$C$4:$C$300,"&lt;="&amp;G$1,Распис!$D$4:$D$300,"&gt;="&amp;G$1),SUMIF(База!$B$3:$B$305,$A144,База!$G$3:$G$152))</f>
        <v>0</v>
      </c>
      <c r="H144" s="46">
        <f ca="1">IF(COUNTIFS(Распис!$B$4:$B$300,$A144,Распис!$C$4:$C$300,"&lt;="&amp;H$1,Распис!$D$4:$D$300,"&gt;="&amp;H$1)&gt;0,SUMIFS(Распис!$H$4:$H$300,Распис!$B$4:$B$300,$A144,Распис!$C$4:$C$300,"&lt;="&amp;H$1,Распис!$D$4:$D$300,"&gt;="&amp;H$1),SUMIF(База!$B$3:$B$305,$A144,База!$H$3:$H$152))</f>
        <v>0</v>
      </c>
      <c r="I144" s="46">
        <f ca="1">IF(COUNTIFS(Распис!$B$4:$B$300,$A144,Распис!$C$4:$C$300,"&lt;="&amp;I$1,Распис!$D$4:$D$300,"&gt;="&amp;I$1)&gt;0,SUMIFS(Распис!$I$4:$I$300,Распис!$B$4:$B$300,$A144,Распис!$C$4:$C$300,"&lt;="&amp;I$1,Распис!$D$4:$D$300,"&gt;="&amp;I$1),SUMIF(База!$B$3:$B$305,$A144,База!$I$3:$I$152))</f>
        <v>0</v>
      </c>
      <c r="J144" s="46">
        <f ca="1">IF(COUNTIFS(Распис!$B$4:$B$300,$A144,Распис!$C$4:$C$300,"&lt;="&amp;J$1,Распис!$D$4:$D$300,"&gt;="&amp;J$1)&gt;0,SUMIFS(Распис!$J$4:$J$300,Распис!$B$4:$B$300,$A144,Распис!$C$4:$C$300,"&lt;="&amp;J$1,Распис!$D$4:$D$300,"&gt;="&amp;J$1),SUMIF(База!$B$3:$B$305,$A144,База!$J$3:$J$152))</f>
        <v>0</v>
      </c>
      <c r="K144" s="46">
        <f ca="1">IF(COUNTIFS(Распис!$B$4:$B$300,$A144,Распис!$C$4:$C$300,"&lt;="&amp;K$1,Распис!$D$4:$D$300,"&gt;="&amp;K$1)&gt;0,SUMIFS(Распис!$K$4:$K$300,Распис!$B$4:$B$300,$A144,Распис!$C$4:$C$300,"&lt;="&amp;K$1,Распис!$D$4:$D$300,"&gt;="&amp;K$1),SUMIF(База!$B$3:$B$305,$A144,База!$K$3:$K$152))</f>
        <v>0</v>
      </c>
      <c r="L144" s="46" t="s">
        <v>23</v>
      </c>
      <c r="M144" s="46">
        <f ca="1">IF(COUNTIFS(Распис!$B$4:$B$300,$A144,Распис!$C$4:$C$300,"&lt;="&amp;M$1,Распис!$D$4:$D$300,"&gt;="&amp;M$1)&gt;0,SUMIFS(Распис!$F$4:$F$300,Распис!$B$4:$B$300,$A144,Распис!$C$4:$C$300,"&lt;="&amp;M$1,Распис!$D$4:$D$300,"&gt;="&amp;M$1),SUMIF(База!$B$3:$B$305,$A144,База!$F$3:$F$152))</f>
        <v>0</v>
      </c>
      <c r="N144" s="46">
        <f ca="1">IF(COUNTIFS(Распис!$B$4:$B$300,$A144,Распис!$C$4:$C$300,"&lt;="&amp;N$1,Распис!$D$4:$D$300,"&gt;="&amp;N$1)&gt;0,SUMIFS(Распис!$G$4:$G$300,Распис!$B$4:$B$300,$A144,Распис!$C$4:$C$300,"&lt;="&amp;N$1,Распис!$D$4:$D$300,"&gt;="&amp;N$1),SUMIF(База!$B$3:$B$305,$A144,База!$G$3:$G$152))</f>
        <v>0</v>
      </c>
      <c r="O144" s="46">
        <f ca="1">IF(COUNTIFS(Распис!$B$4:$B$300,$A144,Распис!$C$4:$C$300,"&lt;="&amp;O$1,Распис!$D$4:$D$300,"&gt;="&amp;O$1)&gt;0,SUMIFS(Распис!$H$4:$H$300,Распис!$B$4:$B$300,$A144,Распис!$C$4:$C$300,"&lt;="&amp;O$1,Распис!$D$4:$D$300,"&gt;="&amp;O$1),SUMIF(База!$B$3:$B$305,$A144,База!$H$3:$H$152))</f>
        <v>0</v>
      </c>
      <c r="P144" s="46">
        <f ca="1">IF(COUNTIFS(Распис!$B$4:$B$300,$A144,Распис!$C$4:$C$300,"&lt;="&amp;P$1,Распис!$D$4:$D$300,"&gt;="&amp;P$1)&gt;0,SUMIFS(Распис!$I$4:$I$300,Распис!$B$4:$B$300,$A144,Распис!$C$4:$C$300,"&lt;="&amp;P$1,Распис!$D$4:$D$300,"&gt;="&amp;P$1),SUMIF(База!$B$3:$B$305,$A144,База!$I$3:$I$152))</f>
        <v>0</v>
      </c>
      <c r="Q144" s="46">
        <f ca="1">IF(COUNTIFS(Распис!$B$4:$B$300,$A144,Распис!$C$4:$C$300,"&lt;="&amp;Q$1,Распис!$D$4:$D$300,"&gt;="&amp;Q$1)&gt;0,SUMIFS(Распис!$J$4:$J$300,Распис!$B$4:$B$300,$A144,Распис!$C$4:$C$300,"&lt;="&amp;Q$1,Распис!$D$4:$D$300,"&gt;="&amp;Q$1),SUMIF(База!$B$3:$B$305,$A144,База!$J$3:$J$152))</f>
        <v>0</v>
      </c>
      <c r="R144" s="46">
        <f ca="1">IF(COUNTIFS(Распис!$B$4:$B$300,$A144,Распис!$C$4:$C$300,"&lt;="&amp;R$1,Распис!$D$4:$D$300,"&gt;="&amp;R$1)&gt;0,SUMIFS(Распис!$K$4:$K$300,Распис!$B$4:$B$300,$A144,Распис!$C$4:$C$300,"&lt;="&amp;R$1,Распис!$D$4:$D$300,"&gt;="&amp;R$1),SUMIF(База!$B$3:$B$305,$A144,База!$K$3:$K$152))</f>
        <v>0</v>
      </c>
      <c r="S144" s="46" t="s">
        <v>23</v>
      </c>
      <c r="T144" s="46">
        <f ca="1">IF(COUNTIFS(Распис!$B$4:$B$300,$A144,Распис!$C$4:$C$300,"&lt;="&amp;T$1,Распис!$D$4:$D$300,"&gt;="&amp;T$1)&gt;0,SUMIFS(Распис!$F$4:$F$300,Распис!$B$4:$B$300,$A144,Распис!$C$4:$C$300,"&lt;="&amp;T$1,Распис!$D$4:$D$300,"&gt;="&amp;T$1),SUMIF(База!$B$3:$B$305,$A144,База!$F$3:$F$152))</f>
        <v>0</v>
      </c>
      <c r="U144" s="46">
        <f ca="1">IF(COUNTIFS(Распис!$B$4:$B$300,$A144,Распис!$C$4:$C$300,"&lt;="&amp;U$1,Распис!$D$4:$D$300,"&gt;="&amp;U$1)&gt;0,SUMIFS(Распис!$G$4:$G$300,Распис!$B$4:$B$300,$A144,Распис!$C$4:$C$300,"&lt;="&amp;U$1,Распис!$D$4:$D$300,"&gt;="&amp;U$1),SUMIF(База!$B$3:$B$305,$A144,База!$G$3:$G$152))</f>
        <v>0</v>
      </c>
      <c r="V144" s="46">
        <f ca="1">IF(COUNTIFS(Распис!$B$4:$B$300,$A144,Распис!$C$4:$C$300,"&lt;="&amp;V$1,Распис!$D$4:$D$300,"&gt;="&amp;V$1)&gt;0,SUMIFS(Распис!$H$4:$H$300,Распис!$B$4:$B$300,$A144,Распис!$C$4:$C$300,"&lt;="&amp;V$1,Распис!$D$4:$D$300,"&gt;="&amp;V$1),SUMIF(База!$B$3:$B$305,$A144,База!$H$3:$H$152))</f>
        <v>0</v>
      </c>
      <c r="W144" s="46">
        <f ca="1">IF(COUNTIFS(Распис!$B$4:$B$300,$A144,Распис!$C$4:$C$300,"&lt;="&amp;W$1,Распис!$D$4:$D$300,"&gt;="&amp;W$1)&gt;0,SUMIFS(Распис!$I$4:$I$300,Распис!$B$4:$B$300,$A144,Распис!$C$4:$C$300,"&lt;="&amp;W$1,Распис!$D$4:$D$300,"&gt;="&amp;W$1),SUMIF(База!$B$3:$B$305,$A144,База!$I$3:$I$152))</f>
        <v>0</v>
      </c>
      <c r="X144" s="46">
        <f ca="1">IF(COUNTIFS(Распис!$B$4:$B$300,$A144,Распис!$C$4:$C$300,"&lt;="&amp;X$1,Распис!$D$4:$D$300,"&gt;="&amp;X$1)&gt;0,SUMIFS(Распис!$J$4:$J$300,Распис!$B$4:$B$300,$A144,Распис!$C$4:$C$300,"&lt;="&amp;X$1,Распис!$D$4:$D$300,"&gt;="&amp;X$1),SUMIF(База!$B$3:$B$305,$A144,База!$J$3:$J$152))</f>
        <v>0</v>
      </c>
      <c r="Y144" s="46">
        <f ca="1">IF(COUNTIFS(Распис!$B$4:$B$300,$A144,Распис!$C$4:$C$300,"&lt;="&amp;Y$1,Распис!$D$4:$D$300,"&gt;="&amp;Y$1)&gt;0,SUMIFS(Распис!$K$4:$K$300,Распис!$B$4:$B$300,$A144,Распис!$C$4:$C$300,"&lt;="&amp;Y$1,Распис!$D$4:$D$300,"&gt;="&amp;Y$1),SUMIF(База!$B$3:$B$305,$A144,База!$K$3:$K$152))</f>
        <v>0</v>
      </c>
      <c r="Z144" s="46" t="s">
        <v>23</v>
      </c>
      <c r="AA144" s="46">
        <f ca="1">IF(COUNTIFS(Распис!$B$4:$B$300,$A144,Распис!$C$4:$C$300,"&lt;="&amp;AA$1,Распис!$D$4:$D$300,"&gt;="&amp;AA$1)&gt;0,SUMIFS(Распис!$F$4:$F$300,Распис!$B$4:$B$300,$A144,Распис!$C$4:$C$300,"&lt;="&amp;AA$1,Распис!$D$4:$D$300,"&gt;="&amp;AA$1),SUMIF(База!$B$3:$B$305,$A144,База!$F$3:$F$152))</f>
        <v>0</v>
      </c>
      <c r="AB144" s="46">
        <f ca="1">IF(COUNTIFS(Распис!$B$4:$B$300,$A144,Распис!$C$4:$C$300,"&lt;="&amp;AB$1,Распис!$D$4:$D$300,"&gt;="&amp;AB$1)&gt;0,SUMIFS(Распис!$G$4:$G$300,Распис!$B$4:$B$300,$A144,Распис!$C$4:$C$300,"&lt;="&amp;AB$1,Распис!$D$4:$D$300,"&gt;="&amp;AB$1),SUMIF(База!$B$3:$B$305,$A144,База!$G$3:$G$152))</f>
        <v>0</v>
      </c>
      <c r="AC144" s="46">
        <f ca="1">IF(COUNTIFS(Распис!$B$4:$B$300,$A144,Распис!$C$4:$C$300,"&lt;="&amp;AC$1,Распис!$D$4:$D$300,"&gt;="&amp;AC$1)&gt;0,SUMIFS(Распис!$H$4:$H$300,Распис!$B$4:$B$300,$A144,Распис!$C$4:$C$300,"&lt;="&amp;AC$1,Распис!$D$4:$D$300,"&gt;="&amp;AC$1),SUMIF(База!$B$3:$B$305,$A144,База!$H$3:$H$152))</f>
        <v>0</v>
      </c>
      <c r="AD144" s="47"/>
      <c r="AE144" s="47"/>
      <c r="AF144" s="47"/>
      <c r="AG144" s="47">
        <f t="shared" ca="1" si="18"/>
        <v>0</v>
      </c>
      <c r="AH144" s="46">
        <f ca="1">AG144-SUMIFS(Распред!$G$4:$G$300,Распред!$B$4:$B$300,"февраль",Распред!$F$4:$F$300,A144)</f>
        <v>0</v>
      </c>
      <c r="AI144" s="46">
        <f ca="1">AH144+(COUNTIF(B144:AF144,"КД")+SUMIFS(Распред!$AH$4:$AH$300,Распред!$F$4:$F$300,A144,Распред!$B$4:$B$300,"февраль"))*4</f>
        <v>0</v>
      </c>
      <c r="AJ144" s="46">
        <f t="shared" ca="1" si="19"/>
        <v>0</v>
      </c>
      <c r="AK144" s="46">
        <f t="shared" ca="1" si="20"/>
        <v>0</v>
      </c>
      <c r="AL144" s="46">
        <f>SUMIFS(Распред!$K$4:$K$300,Распред!$B$4:$B$300,"февраль",Распред!$J$4:$J$300,A144)+SUMIFS(Распред!$M$4:$M$300,Распред!$B$4:$B$300,"февраль",Распред!$L$4:$L$300,A144)+SUMIFS(Распред!$O$4:$O$300,Распред!$B$4:$B$300,"февраль",Распред!$N$4:$N$300,A144)+SUMIFS(Распред!$Q$4:$Q$300,Распред!$B$4:$B$300,"февраль",Распред!$P$4:$P$300,A144)+SUMIFS(Распред!$S$4:$S$300,Распред!$B$4:$B$300,"февраль",Распред!$R$4:$R$300,A144)+SUMIFS(Распред!$U$4:$U$300,Распред!$B$4:$B$300,"февраль",Распред!$T$4:$T$300,A144)+SUMIFS(Распред!$W$4:$W$300,Распред!$B$4:$B$300,"февраль",Распред!$V$4:$V$300,A144)+SUMIFS(Распред!$Y$4:$Y$300,Распред!$B$4:$B$300,"февраль",Распред!$X$4:$X$300,A144)+SUMIFS(Распред!$AA$4:$AA$300,Распред!$B$4:$B$300,"февраль",Распред!$Z$4:$Z$300,A144)+SUMIFS(Распред!$AC$4:$AC$300,Распред!$B$4:$B$300,"февраль",Распред!$AB$4:$AB$300,A144)</f>
        <v>0</v>
      </c>
      <c r="AM144" s="46">
        <f t="shared" ca="1" si="21"/>
        <v>0</v>
      </c>
      <c r="AN144" s="46">
        <f t="shared" ca="1" si="22"/>
        <v>0</v>
      </c>
      <c r="AO144" s="46">
        <f t="shared" ca="1" si="23"/>
        <v>0</v>
      </c>
      <c r="AP144" s="46">
        <f>январь!AP144</f>
        <v>0</v>
      </c>
      <c r="AQ144" s="46">
        <f t="shared" ca="1" si="24"/>
        <v>0</v>
      </c>
      <c r="AR144" s="47"/>
      <c r="AS144" s="47">
        <f t="shared" ca="1" si="25"/>
        <v>0</v>
      </c>
      <c r="AT144" s="47"/>
      <c r="AU144" s="47"/>
      <c r="AV144" s="47"/>
      <c r="AW144" s="47"/>
      <c r="AX144" s="47"/>
      <c r="AY144" s="47"/>
      <c r="AZ144" s="184"/>
      <c r="BA144" s="184"/>
    </row>
    <row r="145" spans="1:101" x14ac:dyDescent="0.25">
      <c r="A145" s="47">
        <f>База!B145</f>
        <v>0</v>
      </c>
      <c r="B145" s="46">
        <f ca="1">IF(COUNTIFS(Распис!$B$4:$B$300,$A145,Распис!$C$4:$C$300,"&lt;="&amp;B$1,Распис!$D$4:$D$300,"&gt;="&amp;B$1)&gt;0,SUMIFS(Распис!$I$4:$I$300,Распис!$B$4:$B$300,$A145,Распис!$C$4:$C$300,"&lt;="&amp;B$1,Распис!$D$4:$D$300,"&gt;="&amp;B$1),SUMIF(База!$B$3:$B$305,$A145,База!$I$3:$I$152))</f>
        <v>0</v>
      </c>
      <c r="C145" s="46">
        <f ca="1">IF(COUNTIFS(Распис!$B$4:$B$300,$A145,Распис!$C$4:$C$300,"&lt;="&amp;C$1,Распис!$D$4:$D$300,"&gt;="&amp;C$1)&gt;0,SUMIFS(Распис!$J$4:$J$300,Распис!$B$4:$B$300,$A145,Распис!$C$4:$C$300,"&lt;="&amp;C$1,Распис!$D$4:$D$300,"&gt;="&amp;C$1),SUMIF(База!$B$3:$B$305,$A145,База!$J$3:$J$152))</f>
        <v>0</v>
      </c>
      <c r="D145" s="46">
        <f ca="1">IF(COUNTIFS(Распис!$B$4:$B$300,$A145,Распис!$C$4:$C$300,"&lt;="&amp;D$1,Распис!$D$4:$D$300,"&gt;="&amp;D$1)&gt;0,SUMIFS(Распис!$K$4:$K$300,Распис!$B$4:$B$300,$A145,Распис!$C$4:$C$300,"&lt;="&amp;D$1,Распис!$D$4:$D$300,"&gt;="&amp;D$1),SUMIF(База!$B$3:$B$305,$A145,База!$K$3:$K$152))</f>
        <v>0</v>
      </c>
      <c r="E145" s="46" t="s">
        <v>23</v>
      </c>
      <c r="F145" s="46">
        <f ca="1">IF(COUNTIFS(Распис!$B$4:$B$300,$A145,Распис!$C$4:$C$300,"&lt;="&amp;F$1,Распис!$D$4:$D$300,"&gt;="&amp;F$1)&gt;0,SUMIFS(Распис!$F$4:$F$300,Распис!$B$4:$B$300,$A145,Распис!$C$4:$C$300,"&lt;="&amp;F$1,Распис!$D$4:$D$300,"&gt;="&amp;F$1),SUMIF(База!$B$3:$B$305,$A145,База!$F$3:$F$152))</f>
        <v>0</v>
      </c>
      <c r="G145" s="46">
        <f ca="1">IF(COUNTIFS(Распис!$B$4:$B$300,$A145,Распис!$C$4:$C$300,"&lt;="&amp;G$1,Распис!$D$4:$D$300,"&gt;="&amp;G$1)&gt;0,SUMIFS(Распис!$G$4:$G$300,Распис!$B$4:$B$300,$A145,Распис!$C$4:$C$300,"&lt;="&amp;G$1,Распис!$D$4:$D$300,"&gt;="&amp;G$1),SUMIF(База!$B$3:$B$305,$A145,База!$G$3:$G$152))</f>
        <v>0</v>
      </c>
      <c r="H145" s="46">
        <f ca="1">IF(COUNTIFS(Распис!$B$4:$B$300,$A145,Распис!$C$4:$C$300,"&lt;="&amp;H$1,Распис!$D$4:$D$300,"&gt;="&amp;H$1)&gt;0,SUMIFS(Распис!$H$4:$H$300,Распис!$B$4:$B$300,$A145,Распис!$C$4:$C$300,"&lt;="&amp;H$1,Распис!$D$4:$D$300,"&gt;="&amp;H$1),SUMIF(База!$B$3:$B$305,$A145,База!$H$3:$H$152))</f>
        <v>0</v>
      </c>
      <c r="I145" s="46">
        <f ca="1">IF(COUNTIFS(Распис!$B$4:$B$300,$A145,Распис!$C$4:$C$300,"&lt;="&amp;I$1,Распис!$D$4:$D$300,"&gt;="&amp;I$1)&gt;0,SUMIFS(Распис!$I$4:$I$300,Распис!$B$4:$B$300,$A145,Распис!$C$4:$C$300,"&lt;="&amp;I$1,Распис!$D$4:$D$300,"&gt;="&amp;I$1),SUMIF(База!$B$3:$B$305,$A145,База!$I$3:$I$152))</f>
        <v>0</v>
      </c>
      <c r="J145" s="46">
        <f ca="1">IF(COUNTIFS(Распис!$B$4:$B$300,$A145,Распис!$C$4:$C$300,"&lt;="&amp;J$1,Распис!$D$4:$D$300,"&gt;="&amp;J$1)&gt;0,SUMIFS(Распис!$J$4:$J$300,Распис!$B$4:$B$300,$A145,Распис!$C$4:$C$300,"&lt;="&amp;J$1,Распис!$D$4:$D$300,"&gt;="&amp;J$1),SUMIF(База!$B$3:$B$305,$A145,База!$J$3:$J$152))</f>
        <v>0</v>
      </c>
      <c r="K145" s="46">
        <f ca="1">IF(COUNTIFS(Распис!$B$4:$B$300,$A145,Распис!$C$4:$C$300,"&lt;="&amp;K$1,Распис!$D$4:$D$300,"&gt;="&amp;K$1)&gt;0,SUMIFS(Распис!$K$4:$K$300,Распис!$B$4:$B$300,$A145,Распис!$C$4:$C$300,"&lt;="&amp;K$1,Распис!$D$4:$D$300,"&gt;="&amp;K$1),SUMIF(База!$B$3:$B$305,$A145,База!$K$3:$K$152))</f>
        <v>0</v>
      </c>
      <c r="L145" s="46" t="s">
        <v>23</v>
      </c>
      <c r="M145" s="46">
        <f ca="1">IF(COUNTIFS(Распис!$B$4:$B$300,$A145,Распис!$C$4:$C$300,"&lt;="&amp;M$1,Распис!$D$4:$D$300,"&gt;="&amp;M$1)&gt;0,SUMIFS(Распис!$F$4:$F$300,Распис!$B$4:$B$300,$A145,Распис!$C$4:$C$300,"&lt;="&amp;M$1,Распис!$D$4:$D$300,"&gt;="&amp;M$1),SUMIF(База!$B$3:$B$305,$A145,База!$F$3:$F$152))</f>
        <v>0</v>
      </c>
      <c r="N145" s="46">
        <f ca="1">IF(COUNTIFS(Распис!$B$4:$B$300,$A145,Распис!$C$4:$C$300,"&lt;="&amp;N$1,Распис!$D$4:$D$300,"&gt;="&amp;N$1)&gt;0,SUMIFS(Распис!$G$4:$G$300,Распис!$B$4:$B$300,$A145,Распис!$C$4:$C$300,"&lt;="&amp;N$1,Распис!$D$4:$D$300,"&gt;="&amp;N$1),SUMIF(База!$B$3:$B$305,$A145,База!$G$3:$G$152))</f>
        <v>0</v>
      </c>
      <c r="O145" s="46">
        <f ca="1">IF(COUNTIFS(Распис!$B$4:$B$300,$A145,Распис!$C$4:$C$300,"&lt;="&amp;O$1,Распис!$D$4:$D$300,"&gt;="&amp;O$1)&gt;0,SUMIFS(Распис!$H$4:$H$300,Распис!$B$4:$B$300,$A145,Распис!$C$4:$C$300,"&lt;="&amp;O$1,Распис!$D$4:$D$300,"&gt;="&amp;O$1),SUMIF(База!$B$3:$B$305,$A145,База!$H$3:$H$152))</f>
        <v>0</v>
      </c>
      <c r="P145" s="46">
        <f ca="1">IF(COUNTIFS(Распис!$B$4:$B$300,$A145,Распис!$C$4:$C$300,"&lt;="&amp;P$1,Распис!$D$4:$D$300,"&gt;="&amp;P$1)&gt;0,SUMIFS(Распис!$I$4:$I$300,Распис!$B$4:$B$300,$A145,Распис!$C$4:$C$300,"&lt;="&amp;P$1,Распис!$D$4:$D$300,"&gt;="&amp;P$1),SUMIF(База!$B$3:$B$305,$A145,База!$I$3:$I$152))</f>
        <v>0</v>
      </c>
      <c r="Q145" s="46">
        <f ca="1">IF(COUNTIFS(Распис!$B$4:$B$300,$A145,Распис!$C$4:$C$300,"&lt;="&amp;Q$1,Распис!$D$4:$D$300,"&gt;="&amp;Q$1)&gt;0,SUMIFS(Распис!$J$4:$J$300,Распис!$B$4:$B$300,$A145,Распис!$C$4:$C$300,"&lt;="&amp;Q$1,Распис!$D$4:$D$300,"&gt;="&amp;Q$1),SUMIF(База!$B$3:$B$305,$A145,База!$J$3:$J$152))</f>
        <v>0</v>
      </c>
      <c r="R145" s="46">
        <f ca="1">IF(COUNTIFS(Распис!$B$4:$B$300,$A145,Распис!$C$4:$C$300,"&lt;="&amp;R$1,Распис!$D$4:$D$300,"&gt;="&amp;R$1)&gt;0,SUMIFS(Распис!$K$4:$K$300,Распис!$B$4:$B$300,$A145,Распис!$C$4:$C$300,"&lt;="&amp;R$1,Распис!$D$4:$D$300,"&gt;="&amp;R$1),SUMIF(База!$B$3:$B$305,$A145,База!$K$3:$K$152))</f>
        <v>0</v>
      </c>
      <c r="S145" s="46" t="s">
        <v>23</v>
      </c>
      <c r="T145" s="46">
        <f ca="1">IF(COUNTIFS(Распис!$B$4:$B$300,$A145,Распис!$C$4:$C$300,"&lt;="&amp;T$1,Распис!$D$4:$D$300,"&gt;="&amp;T$1)&gt;0,SUMIFS(Распис!$F$4:$F$300,Распис!$B$4:$B$300,$A145,Распис!$C$4:$C$300,"&lt;="&amp;T$1,Распис!$D$4:$D$300,"&gt;="&amp;T$1),SUMIF(База!$B$3:$B$305,$A145,База!$F$3:$F$152))</f>
        <v>0</v>
      </c>
      <c r="U145" s="46">
        <f ca="1">IF(COUNTIFS(Распис!$B$4:$B$300,$A145,Распис!$C$4:$C$300,"&lt;="&amp;U$1,Распис!$D$4:$D$300,"&gt;="&amp;U$1)&gt;0,SUMIFS(Распис!$G$4:$G$300,Распис!$B$4:$B$300,$A145,Распис!$C$4:$C$300,"&lt;="&amp;U$1,Распис!$D$4:$D$300,"&gt;="&amp;U$1),SUMIF(База!$B$3:$B$305,$A145,База!$G$3:$G$152))</f>
        <v>0</v>
      </c>
      <c r="V145" s="46">
        <f ca="1">IF(COUNTIFS(Распис!$B$4:$B$300,$A145,Распис!$C$4:$C$300,"&lt;="&amp;V$1,Распис!$D$4:$D$300,"&gt;="&amp;V$1)&gt;0,SUMIFS(Распис!$H$4:$H$300,Распис!$B$4:$B$300,$A145,Распис!$C$4:$C$300,"&lt;="&amp;V$1,Распис!$D$4:$D$300,"&gt;="&amp;V$1),SUMIF(База!$B$3:$B$305,$A145,База!$H$3:$H$152))</f>
        <v>0</v>
      </c>
      <c r="W145" s="46">
        <f ca="1">IF(COUNTIFS(Распис!$B$4:$B$300,$A145,Распис!$C$4:$C$300,"&lt;="&amp;W$1,Распис!$D$4:$D$300,"&gt;="&amp;W$1)&gt;0,SUMIFS(Распис!$I$4:$I$300,Распис!$B$4:$B$300,$A145,Распис!$C$4:$C$300,"&lt;="&amp;W$1,Распис!$D$4:$D$300,"&gt;="&amp;W$1),SUMIF(База!$B$3:$B$305,$A145,База!$I$3:$I$152))</f>
        <v>0</v>
      </c>
      <c r="X145" s="46">
        <f ca="1">IF(COUNTIFS(Распис!$B$4:$B$300,$A145,Распис!$C$4:$C$300,"&lt;="&amp;X$1,Распис!$D$4:$D$300,"&gt;="&amp;X$1)&gt;0,SUMIFS(Распис!$J$4:$J$300,Распис!$B$4:$B$300,$A145,Распис!$C$4:$C$300,"&lt;="&amp;X$1,Распис!$D$4:$D$300,"&gt;="&amp;X$1),SUMIF(База!$B$3:$B$305,$A145,База!$J$3:$J$152))</f>
        <v>0</v>
      </c>
      <c r="Y145" s="46">
        <f ca="1">IF(COUNTIFS(Распис!$B$4:$B$300,$A145,Распис!$C$4:$C$300,"&lt;="&amp;Y$1,Распис!$D$4:$D$300,"&gt;="&amp;Y$1)&gt;0,SUMIFS(Распис!$K$4:$K$300,Распис!$B$4:$B$300,$A145,Распис!$C$4:$C$300,"&lt;="&amp;Y$1,Распис!$D$4:$D$300,"&gt;="&amp;Y$1),SUMIF(База!$B$3:$B$305,$A145,База!$K$3:$K$152))</f>
        <v>0</v>
      </c>
      <c r="Z145" s="46" t="s">
        <v>23</v>
      </c>
      <c r="AA145" s="46">
        <f ca="1">IF(COUNTIFS(Распис!$B$4:$B$300,$A145,Распис!$C$4:$C$300,"&lt;="&amp;AA$1,Распис!$D$4:$D$300,"&gt;="&amp;AA$1)&gt;0,SUMIFS(Распис!$F$4:$F$300,Распис!$B$4:$B$300,$A145,Распис!$C$4:$C$300,"&lt;="&amp;AA$1,Распис!$D$4:$D$300,"&gt;="&amp;AA$1),SUMIF(База!$B$3:$B$305,$A145,База!$F$3:$F$152))</f>
        <v>0</v>
      </c>
      <c r="AB145" s="46">
        <f ca="1">IF(COUNTIFS(Распис!$B$4:$B$300,$A145,Распис!$C$4:$C$300,"&lt;="&amp;AB$1,Распис!$D$4:$D$300,"&gt;="&amp;AB$1)&gt;0,SUMIFS(Распис!$G$4:$G$300,Распис!$B$4:$B$300,$A145,Распис!$C$4:$C$300,"&lt;="&amp;AB$1,Распис!$D$4:$D$300,"&gt;="&amp;AB$1),SUMIF(База!$B$3:$B$305,$A145,База!$G$3:$G$152))</f>
        <v>0</v>
      </c>
      <c r="AC145" s="46">
        <f ca="1">IF(COUNTIFS(Распис!$B$4:$B$300,$A145,Распис!$C$4:$C$300,"&lt;="&amp;AC$1,Распис!$D$4:$D$300,"&gt;="&amp;AC$1)&gt;0,SUMIFS(Распис!$H$4:$H$300,Распис!$B$4:$B$300,$A145,Распис!$C$4:$C$300,"&lt;="&amp;AC$1,Распис!$D$4:$D$300,"&gt;="&amp;AC$1),SUMIF(База!$B$3:$B$305,$A145,База!$H$3:$H$152))</f>
        <v>0</v>
      </c>
      <c r="AD145" s="47"/>
      <c r="AE145" s="47"/>
      <c r="AF145" s="47"/>
      <c r="AG145" s="47">
        <f t="shared" ca="1" si="18"/>
        <v>0</v>
      </c>
      <c r="AH145" s="46">
        <f ca="1">AG145-SUMIFS(Распред!$G$4:$G$300,Распред!$B$4:$B$300,"февраль",Распред!$F$4:$F$300,A145)</f>
        <v>0</v>
      </c>
      <c r="AI145" s="46">
        <f ca="1">AH145+(COUNTIF(B145:AF145,"КД")+SUMIFS(Распред!$AH$4:$AH$300,Распред!$F$4:$F$300,A145,Распред!$B$4:$B$300,"февраль"))*4</f>
        <v>0</v>
      </c>
      <c r="AJ145" s="46">
        <f t="shared" ca="1" si="19"/>
        <v>0</v>
      </c>
      <c r="AK145" s="46">
        <f t="shared" ca="1" si="20"/>
        <v>0</v>
      </c>
      <c r="AL145" s="46">
        <f>SUMIFS(Распред!$K$4:$K$300,Распред!$B$4:$B$300,"февраль",Распред!$J$4:$J$300,A145)+SUMIFS(Распред!$M$4:$M$300,Распред!$B$4:$B$300,"февраль",Распред!$L$4:$L$300,A145)+SUMIFS(Распред!$O$4:$O$300,Распред!$B$4:$B$300,"февраль",Распред!$N$4:$N$300,A145)+SUMIFS(Распред!$Q$4:$Q$300,Распред!$B$4:$B$300,"февраль",Распред!$P$4:$P$300,A145)+SUMIFS(Распред!$S$4:$S$300,Распред!$B$4:$B$300,"февраль",Распред!$R$4:$R$300,A145)+SUMIFS(Распред!$U$4:$U$300,Распред!$B$4:$B$300,"февраль",Распред!$T$4:$T$300,A145)+SUMIFS(Распред!$W$4:$W$300,Распред!$B$4:$B$300,"февраль",Распред!$V$4:$V$300,A145)+SUMIFS(Распред!$Y$4:$Y$300,Распред!$B$4:$B$300,"февраль",Распред!$X$4:$X$300,A145)+SUMIFS(Распред!$AA$4:$AA$300,Распред!$B$4:$B$300,"февраль",Распред!$Z$4:$Z$300,A145)+SUMIFS(Распред!$AC$4:$AC$300,Распред!$B$4:$B$300,"февраль",Распред!$AB$4:$AB$300,A145)</f>
        <v>0</v>
      </c>
      <c r="AM145" s="46">
        <f t="shared" ca="1" si="21"/>
        <v>0</v>
      </c>
      <c r="AN145" s="46">
        <f t="shared" ca="1" si="22"/>
        <v>0</v>
      </c>
      <c r="AO145" s="46">
        <f t="shared" ca="1" si="23"/>
        <v>0</v>
      </c>
      <c r="AP145" s="46">
        <f>январь!AP145</f>
        <v>0</v>
      </c>
      <c r="AQ145" s="46">
        <f t="shared" ca="1" si="24"/>
        <v>0</v>
      </c>
      <c r="AR145" s="47"/>
      <c r="AS145" s="47">
        <f t="shared" ca="1" si="25"/>
        <v>0</v>
      </c>
      <c r="AT145" s="47"/>
      <c r="AU145" s="47"/>
      <c r="AV145" s="47"/>
      <c r="AW145" s="47"/>
      <c r="AX145" s="47"/>
      <c r="AY145" s="47"/>
      <c r="AZ145" s="184"/>
      <c r="BA145" s="184"/>
    </row>
    <row r="146" spans="1:101" s="15" customFormat="1" x14ac:dyDescent="0.25">
      <c r="A146" s="47">
        <f>База!B146</f>
        <v>0</v>
      </c>
      <c r="B146" s="46">
        <f ca="1">IF(COUNTIFS(Распис!$B$4:$B$300,$A146,Распис!$C$4:$C$300,"&lt;="&amp;B$1,Распис!$D$4:$D$300,"&gt;="&amp;B$1)&gt;0,SUMIFS(Распис!$I$4:$I$300,Распис!$B$4:$B$300,$A146,Распис!$C$4:$C$300,"&lt;="&amp;B$1,Распис!$D$4:$D$300,"&gt;="&amp;B$1),SUMIF(База!$B$3:$B$305,$A146,База!$I$3:$I$152))</f>
        <v>0</v>
      </c>
      <c r="C146" s="46">
        <f ca="1">IF(COUNTIFS(Распис!$B$4:$B$300,$A146,Распис!$C$4:$C$300,"&lt;="&amp;C$1,Распис!$D$4:$D$300,"&gt;="&amp;C$1)&gt;0,SUMIFS(Распис!$J$4:$J$300,Распис!$B$4:$B$300,$A146,Распис!$C$4:$C$300,"&lt;="&amp;C$1,Распис!$D$4:$D$300,"&gt;="&amp;C$1),SUMIF(База!$B$3:$B$305,$A146,База!$J$3:$J$152))</f>
        <v>0</v>
      </c>
      <c r="D146" s="46">
        <f ca="1">IF(COUNTIFS(Распис!$B$4:$B$300,$A146,Распис!$C$4:$C$300,"&lt;="&amp;D$1,Распис!$D$4:$D$300,"&gt;="&amp;D$1)&gt;0,SUMIFS(Распис!$K$4:$K$300,Распис!$B$4:$B$300,$A146,Распис!$C$4:$C$300,"&lt;="&amp;D$1,Распис!$D$4:$D$300,"&gt;="&amp;D$1),SUMIF(База!$B$3:$B$305,$A146,База!$K$3:$K$152))</f>
        <v>0</v>
      </c>
      <c r="E146" s="46" t="s">
        <v>23</v>
      </c>
      <c r="F146" s="46">
        <f ca="1">IF(COUNTIFS(Распис!$B$4:$B$300,$A146,Распис!$C$4:$C$300,"&lt;="&amp;F$1,Распис!$D$4:$D$300,"&gt;="&amp;F$1)&gt;0,SUMIFS(Распис!$F$4:$F$300,Распис!$B$4:$B$300,$A146,Распис!$C$4:$C$300,"&lt;="&amp;F$1,Распис!$D$4:$D$300,"&gt;="&amp;F$1),SUMIF(База!$B$3:$B$305,$A146,База!$F$3:$F$152))</f>
        <v>0</v>
      </c>
      <c r="G146" s="46">
        <f ca="1">IF(COUNTIFS(Распис!$B$4:$B$300,$A146,Распис!$C$4:$C$300,"&lt;="&amp;G$1,Распис!$D$4:$D$300,"&gt;="&amp;G$1)&gt;0,SUMIFS(Распис!$G$4:$G$300,Распис!$B$4:$B$300,$A146,Распис!$C$4:$C$300,"&lt;="&amp;G$1,Распис!$D$4:$D$300,"&gt;="&amp;G$1),SUMIF(База!$B$3:$B$305,$A146,База!$G$3:$G$152))</f>
        <v>0</v>
      </c>
      <c r="H146" s="46">
        <f ca="1">IF(COUNTIFS(Распис!$B$4:$B$300,$A146,Распис!$C$4:$C$300,"&lt;="&amp;H$1,Распис!$D$4:$D$300,"&gt;="&amp;H$1)&gt;0,SUMIFS(Распис!$H$4:$H$300,Распис!$B$4:$B$300,$A146,Распис!$C$4:$C$300,"&lt;="&amp;H$1,Распис!$D$4:$D$300,"&gt;="&amp;H$1),SUMIF(База!$B$3:$B$305,$A146,База!$H$3:$H$152))</f>
        <v>0</v>
      </c>
      <c r="I146" s="46">
        <f ca="1">IF(COUNTIFS(Распис!$B$4:$B$300,$A146,Распис!$C$4:$C$300,"&lt;="&amp;I$1,Распис!$D$4:$D$300,"&gt;="&amp;I$1)&gt;0,SUMIFS(Распис!$I$4:$I$300,Распис!$B$4:$B$300,$A146,Распис!$C$4:$C$300,"&lt;="&amp;I$1,Распис!$D$4:$D$300,"&gt;="&amp;I$1),SUMIF(База!$B$3:$B$305,$A146,База!$I$3:$I$152))</f>
        <v>0</v>
      </c>
      <c r="J146" s="46">
        <f ca="1">IF(COUNTIFS(Распис!$B$4:$B$300,$A146,Распис!$C$4:$C$300,"&lt;="&amp;J$1,Распис!$D$4:$D$300,"&gt;="&amp;J$1)&gt;0,SUMIFS(Распис!$J$4:$J$300,Распис!$B$4:$B$300,$A146,Распис!$C$4:$C$300,"&lt;="&amp;J$1,Распис!$D$4:$D$300,"&gt;="&amp;J$1),SUMIF(База!$B$3:$B$305,$A146,База!$J$3:$J$152))</f>
        <v>0</v>
      </c>
      <c r="K146" s="46">
        <f ca="1">IF(COUNTIFS(Распис!$B$4:$B$300,$A146,Распис!$C$4:$C$300,"&lt;="&amp;K$1,Распис!$D$4:$D$300,"&gt;="&amp;K$1)&gt;0,SUMIFS(Распис!$K$4:$K$300,Распис!$B$4:$B$300,$A146,Распис!$C$4:$C$300,"&lt;="&amp;K$1,Распис!$D$4:$D$300,"&gt;="&amp;K$1),SUMIF(База!$B$3:$B$305,$A146,База!$K$3:$K$152))</f>
        <v>0</v>
      </c>
      <c r="L146" s="46" t="s">
        <v>23</v>
      </c>
      <c r="M146" s="46">
        <f ca="1">IF(COUNTIFS(Распис!$B$4:$B$300,$A146,Распис!$C$4:$C$300,"&lt;="&amp;M$1,Распис!$D$4:$D$300,"&gt;="&amp;M$1)&gt;0,SUMIFS(Распис!$F$4:$F$300,Распис!$B$4:$B$300,$A146,Распис!$C$4:$C$300,"&lt;="&amp;M$1,Распис!$D$4:$D$300,"&gt;="&amp;M$1),SUMIF(База!$B$3:$B$305,$A146,База!$F$3:$F$152))</f>
        <v>0</v>
      </c>
      <c r="N146" s="46">
        <f ca="1">IF(COUNTIFS(Распис!$B$4:$B$300,$A146,Распис!$C$4:$C$300,"&lt;="&amp;N$1,Распис!$D$4:$D$300,"&gt;="&amp;N$1)&gt;0,SUMIFS(Распис!$G$4:$G$300,Распис!$B$4:$B$300,$A146,Распис!$C$4:$C$300,"&lt;="&amp;N$1,Распис!$D$4:$D$300,"&gt;="&amp;N$1),SUMIF(База!$B$3:$B$305,$A146,База!$G$3:$G$152))</f>
        <v>0</v>
      </c>
      <c r="O146" s="46">
        <f ca="1">IF(COUNTIFS(Распис!$B$4:$B$300,$A146,Распис!$C$4:$C$300,"&lt;="&amp;O$1,Распис!$D$4:$D$300,"&gt;="&amp;O$1)&gt;0,SUMIFS(Распис!$H$4:$H$300,Распис!$B$4:$B$300,$A146,Распис!$C$4:$C$300,"&lt;="&amp;O$1,Распис!$D$4:$D$300,"&gt;="&amp;O$1),SUMIF(База!$B$3:$B$305,$A146,База!$H$3:$H$152))</f>
        <v>0</v>
      </c>
      <c r="P146" s="46">
        <f ca="1">IF(COUNTIFS(Распис!$B$4:$B$300,$A146,Распис!$C$4:$C$300,"&lt;="&amp;P$1,Распис!$D$4:$D$300,"&gt;="&amp;P$1)&gt;0,SUMIFS(Распис!$I$4:$I$300,Распис!$B$4:$B$300,$A146,Распис!$C$4:$C$300,"&lt;="&amp;P$1,Распис!$D$4:$D$300,"&gt;="&amp;P$1),SUMIF(База!$B$3:$B$305,$A146,База!$I$3:$I$152))</f>
        <v>0</v>
      </c>
      <c r="Q146" s="46">
        <f ca="1">IF(COUNTIFS(Распис!$B$4:$B$300,$A146,Распис!$C$4:$C$300,"&lt;="&amp;Q$1,Распис!$D$4:$D$300,"&gt;="&amp;Q$1)&gt;0,SUMIFS(Распис!$J$4:$J$300,Распис!$B$4:$B$300,$A146,Распис!$C$4:$C$300,"&lt;="&amp;Q$1,Распис!$D$4:$D$300,"&gt;="&amp;Q$1),SUMIF(База!$B$3:$B$305,$A146,База!$J$3:$J$152))</f>
        <v>0</v>
      </c>
      <c r="R146" s="46">
        <f ca="1">IF(COUNTIFS(Распис!$B$4:$B$300,$A146,Распис!$C$4:$C$300,"&lt;="&amp;R$1,Распис!$D$4:$D$300,"&gt;="&amp;R$1)&gt;0,SUMIFS(Распис!$K$4:$K$300,Распис!$B$4:$B$300,$A146,Распис!$C$4:$C$300,"&lt;="&amp;R$1,Распис!$D$4:$D$300,"&gt;="&amp;R$1),SUMIF(База!$B$3:$B$305,$A146,База!$K$3:$K$152))</f>
        <v>0</v>
      </c>
      <c r="S146" s="46" t="s">
        <v>23</v>
      </c>
      <c r="T146" s="46">
        <f ca="1">IF(COUNTIFS(Распис!$B$4:$B$300,$A146,Распис!$C$4:$C$300,"&lt;="&amp;T$1,Распис!$D$4:$D$300,"&gt;="&amp;T$1)&gt;0,SUMIFS(Распис!$F$4:$F$300,Распис!$B$4:$B$300,$A146,Распис!$C$4:$C$300,"&lt;="&amp;T$1,Распис!$D$4:$D$300,"&gt;="&amp;T$1),SUMIF(База!$B$3:$B$305,$A146,База!$F$3:$F$152))</f>
        <v>0</v>
      </c>
      <c r="U146" s="46">
        <f ca="1">IF(COUNTIFS(Распис!$B$4:$B$300,$A146,Распис!$C$4:$C$300,"&lt;="&amp;U$1,Распис!$D$4:$D$300,"&gt;="&amp;U$1)&gt;0,SUMIFS(Распис!$G$4:$G$300,Распис!$B$4:$B$300,$A146,Распис!$C$4:$C$300,"&lt;="&amp;U$1,Распис!$D$4:$D$300,"&gt;="&amp;U$1),SUMIF(База!$B$3:$B$305,$A146,База!$G$3:$G$152))</f>
        <v>0</v>
      </c>
      <c r="V146" s="46">
        <f ca="1">IF(COUNTIFS(Распис!$B$4:$B$300,$A146,Распис!$C$4:$C$300,"&lt;="&amp;V$1,Распис!$D$4:$D$300,"&gt;="&amp;V$1)&gt;0,SUMIFS(Распис!$H$4:$H$300,Распис!$B$4:$B$300,$A146,Распис!$C$4:$C$300,"&lt;="&amp;V$1,Распис!$D$4:$D$300,"&gt;="&amp;V$1),SUMIF(База!$B$3:$B$305,$A146,База!$H$3:$H$152))</f>
        <v>0</v>
      </c>
      <c r="W146" s="46">
        <f ca="1">IF(COUNTIFS(Распис!$B$4:$B$300,$A146,Распис!$C$4:$C$300,"&lt;="&amp;W$1,Распис!$D$4:$D$300,"&gt;="&amp;W$1)&gt;0,SUMIFS(Распис!$I$4:$I$300,Распис!$B$4:$B$300,$A146,Распис!$C$4:$C$300,"&lt;="&amp;W$1,Распис!$D$4:$D$300,"&gt;="&amp;W$1),SUMIF(База!$B$3:$B$305,$A146,База!$I$3:$I$152))</f>
        <v>0</v>
      </c>
      <c r="X146" s="46">
        <f ca="1">IF(COUNTIFS(Распис!$B$4:$B$300,$A146,Распис!$C$4:$C$300,"&lt;="&amp;X$1,Распис!$D$4:$D$300,"&gt;="&amp;X$1)&gt;0,SUMIFS(Распис!$J$4:$J$300,Распис!$B$4:$B$300,$A146,Распис!$C$4:$C$300,"&lt;="&amp;X$1,Распис!$D$4:$D$300,"&gt;="&amp;X$1),SUMIF(База!$B$3:$B$305,$A146,База!$J$3:$J$152))</f>
        <v>0</v>
      </c>
      <c r="Y146" s="46">
        <f ca="1">IF(COUNTIFS(Распис!$B$4:$B$300,$A146,Распис!$C$4:$C$300,"&lt;="&amp;Y$1,Распис!$D$4:$D$300,"&gt;="&amp;Y$1)&gt;0,SUMIFS(Распис!$K$4:$K$300,Распис!$B$4:$B$300,$A146,Распис!$C$4:$C$300,"&lt;="&amp;Y$1,Распис!$D$4:$D$300,"&gt;="&amp;Y$1),SUMIF(База!$B$3:$B$305,$A146,База!$K$3:$K$152))</f>
        <v>0</v>
      </c>
      <c r="Z146" s="46" t="s">
        <v>23</v>
      </c>
      <c r="AA146" s="46">
        <f ca="1">IF(COUNTIFS(Распис!$B$4:$B$300,$A146,Распис!$C$4:$C$300,"&lt;="&amp;AA$1,Распис!$D$4:$D$300,"&gt;="&amp;AA$1)&gt;0,SUMIFS(Распис!$F$4:$F$300,Распис!$B$4:$B$300,$A146,Распис!$C$4:$C$300,"&lt;="&amp;AA$1,Распис!$D$4:$D$300,"&gt;="&amp;AA$1),SUMIF(База!$B$3:$B$305,$A146,База!$F$3:$F$152))</f>
        <v>0</v>
      </c>
      <c r="AB146" s="46">
        <f ca="1">IF(COUNTIFS(Распис!$B$4:$B$300,$A146,Распис!$C$4:$C$300,"&lt;="&amp;AB$1,Распис!$D$4:$D$300,"&gt;="&amp;AB$1)&gt;0,SUMIFS(Распис!$G$4:$G$300,Распис!$B$4:$B$300,$A146,Распис!$C$4:$C$300,"&lt;="&amp;AB$1,Распис!$D$4:$D$300,"&gt;="&amp;AB$1),SUMIF(База!$B$3:$B$305,$A146,База!$G$3:$G$152))</f>
        <v>0</v>
      </c>
      <c r="AC146" s="46">
        <f ca="1">IF(COUNTIFS(Распис!$B$4:$B$300,$A146,Распис!$C$4:$C$300,"&lt;="&amp;AC$1,Распис!$D$4:$D$300,"&gt;="&amp;AC$1)&gt;0,SUMIFS(Распис!$H$4:$H$300,Распис!$B$4:$B$300,$A146,Распис!$C$4:$C$300,"&lt;="&amp;AC$1,Распис!$D$4:$D$300,"&gt;="&amp;AC$1),SUMIF(База!$B$3:$B$305,$A146,База!$H$3:$H$152))</f>
        <v>0</v>
      </c>
      <c r="AD146" s="47"/>
      <c r="AE146" s="47"/>
      <c r="AF146" s="47"/>
      <c r="AG146" s="47">
        <f t="shared" ca="1" si="18"/>
        <v>0</v>
      </c>
      <c r="AH146" s="46">
        <f ca="1">AG146-SUMIFS(Распред!$G$4:$G$300,Распред!$B$4:$B$300,"февраль",Распред!$F$4:$F$300,A146)</f>
        <v>0</v>
      </c>
      <c r="AI146" s="46">
        <f ca="1">AH146+(COUNTIF(B146:AF146,"КД")+SUMIFS(Распред!$AH$4:$AH$300,Распред!$F$4:$F$300,A146,Распред!$B$4:$B$300,"февраль"))*4</f>
        <v>0</v>
      </c>
      <c r="AJ146" s="46">
        <f t="shared" ca="1" si="19"/>
        <v>0</v>
      </c>
      <c r="AK146" s="46">
        <f t="shared" ca="1" si="20"/>
        <v>0</v>
      </c>
      <c r="AL146" s="46">
        <f>SUMIFS(Распред!$K$4:$K$300,Распред!$B$4:$B$300,"февраль",Распред!$J$4:$J$300,A146)+SUMIFS(Распред!$M$4:$M$300,Распред!$B$4:$B$300,"февраль",Распред!$L$4:$L$300,A146)+SUMIFS(Распред!$O$4:$O$300,Распред!$B$4:$B$300,"февраль",Распред!$N$4:$N$300,A146)+SUMIFS(Распред!$Q$4:$Q$300,Распред!$B$4:$B$300,"февраль",Распред!$P$4:$P$300,A146)+SUMIFS(Распред!$S$4:$S$300,Распред!$B$4:$B$300,"февраль",Распред!$R$4:$R$300,A146)+SUMIFS(Распред!$U$4:$U$300,Распред!$B$4:$B$300,"февраль",Распред!$T$4:$T$300,A146)+SUMIFS(Распред!$W$4:$W$300,Распред!$B$4:$B$300,"февраль",Распред!$V$4:$V$300,A146)+SUMIFS(Распред!$Y$4:$Y$300,Распред!$B$4:$B$300,"февраль",Распред!$X$4:$X$300,A146)+SUMIFS(Распред!$AA$4:$AA$300,Распред!$B$4:$B$300,"февраль",Распред!$Z$4:$Z$300,A146)+SUMIFS(Распред!$AC$4:$AC$300,Распред!$B$4:$B$300,"февраль",Распред!$AB$4:$AB$300,A146)</f>
        <v>0</v>
      </c>
      <c r="AM146" s="46">
        <f t="shared" ca="1" si="21"/>
        <v>0</v>
      </c>
      <c r="AN146" s="46">
        <f t="shared" ca="1" si="22"/>
        <v>0</v>
      </c>
      <c r="AO146" s="46">
        <f t="shared" ca="1" si="23"/>
        <v>0</v>
      </c>
      <c r="AP146" s="46">
        <f>январь!AP146</f>
        <v>0</v>
      </c>
      <c r="AQ146" s="46">
        <f t="shared" ca="1" si="24"/>
        <v>0</v>
      </c>
      <c r="AR146" s="47"/>
      <c r="AS146" s="47">
        <f t="shared" ca="1" si="25"/>
        <v>0</v>
      </c>
      <c r="AT146" s="47"/>
      <c r="AU146" s="47"/>
      <c r="AV146" s="47"/>
      <c r="AW146" s="47"/>
      <c r="AX146" s="47"/>
      <c r="AY146" s="47"/>
      <c r="AZ146" s="47"/>
      <c r="BA146" s="47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</row>
    <row r="147" spans="1:101" x14ac:dyDescent="0.25">
      <c r="A147" s="47">
        <f>База!B147</f>
        <v>0</v>
      </c>
      <c r="B147" s="46">
        <f ca="1">IF(COUNTIFS(Распис!$B$4:$B$300,$A147,Распис!$C$4:$C$300,"&lt;="&amp;B$1,Распис!$D$4:$D$300,"&gt;="&amp;B$1)&gt;0,SUMIFS(Распис!$I$4:$I$300,Распис!$B$4:$B$300,$A147,Распис!$C$4:$C$300,"&lt;="&amp;B$1,Распис!$D$4:$D$300,"&gt;="&amp;B$1),SUMIF(База!$B$3:$B$305,$A147,База!$I$3:$I$152))</f>
        <v>0</v>
      </c>
      <c r="C147" s="46">
        <f ca="1">IF(COUNTIFS(Распис!$B$4:$B$300,$A147,Распис!$C$4:$C$300,"&lt;="&amp;C$1,Распис!$D$4:$D$300,"&gt;="&amp;C$1)&gt;0,SUMIFS(Распис!$J$4:$J$300,Распис!$B$4:$B$300,$A147,Распис!$C$4:$C$300,"&lt;="&amp;C$1,Распис!$D$4:$D$300,"&gt;="&amp;C$1),SUMIF(База!$B$3:$B$305,$A147,База!$J$3:$J$152))</f>
        <v>0</v>
      </c>
      <c r="D147" s="46">
        <f ca="1">IF(COUNTIFS(Распис!$B$4:$B$300,$A147,Распис!$C$4:$C$300,"&lt;="&amp;D$1,Распис!$D$4:$D$300,"&gt;="&amp;D$1)&gt;0,SUMIFS(Распис!$K$4:$K$300,Распис!$B$4:$B$300,$A147,Распис!$C$4:$C$300,"&lt;="&amp;D$1,Распис!$D$4:$D$300,"&gt;="&amp;D$1),SUMIF(База!$B$3:$B$305,$A147,База!$K$3:$K$152))</f>
        <v>0</v>
      </c>
      <c r="E147" s="46" t="s">
        <v>23</v>
      </c>
      <c r="F147" s="46">
        <f ca="1">IF(COUNTIFS(Распис!$B$4:$B$300,$A147,Распис!$C$4:$C$300,"&lt;="&amp;F$1,Распис!$D$4:$D$300,"&gt;="&amp;F$1)&gt;0,SUMIFS(Распис!$F$4:$F$300,Распис!$B$4:$B$300,$A147,Распис!$C$4:$C$300,"&lt;="&amp;F$1,Распис!$D$4:$D$300,"&gt;="&amp;F$1),SUMIF(База!$B$3:$B$305,$A147,База!$F$3:$F$152))</f>
        <v>0</v>
      </c>
      <c r="G147" s="46">
        <f ca="1">IF(COUNTIFS(Распис!$B$4:$B$300,$A147,Распис!$C$4:$C$300,"&lt;="&amp;G$1,Распис!$D$4:$D$300,"&gt;="&amp;G$1)&gt;0,SUMIFS(Распис!$G$4:$G$300,Распис!$B$4:$B$300,$A147,Распис!$C$4:$C$300,"&lt;="&amp;G$1,Распис!$D$4:$D$300,"&gt;="&amp;G$1),SUMIF(База!$B$3:$B$305,$A147,База!$G$3:$G$152))</f>
        <v>0</v>
      </c>
      <c r="H147" s="46">
        <f ca="1">IF(COUNTIFS(Распис!$B$4:$B$300,$A147,Распис!$C$4:$C$300,"&lt;="&amp;H$1,Распис!$D$4:$D$300,"&gt;="&amp;H$1)&gt;0,SUMIFS(Распис!$H$4:$H$300,Распис!$B$4:$B$300,$A147,Распис!$C$4:$C$300,"&lt;="&amp;H$1,Распис!$D$4:$D$300,"&gt;="&amp;H$1),SUMIF(База!$B$3:$B$305,$A147,База!$H$3:$H$152))</f>
        <v>0</v>
      </c>
      <c r="I147" s="46">
        <f ca="1">IF(COUNTIFS(Распис!$B$4:$B$300,$A147,Распис!$C$4:$C$300,"&lt;="&amp;I$1,Распис!$D$4:$D$300,"&gt;="&amp;I$1)&gt;0,SUMIFS(Распис!$I$4:$I$300,Распис!$B$4:$B$300,$A147,Распис!$C$4:$C$300,"&lt;="&amp;I$1,Распис!$D$4:$D$300,"&gt;="&amp;I$1),SUMIF(База!$B$3:$B$305,$A147,База!$I$3:$I$152))</f>
        <v>0</v>
      </c>
      <c r="J147" s="46">
        <f ca="1">IF(COUNTIFS(Распис!$B$4:$B$300,$A147,Распис!$C$4:$C$300,"&lt;="&amp;J$1,Распис!$D$4:$D$300,"&gt;="&amp;J$1)&gt;0,SUMIFS(Распис!$J$4:$J$300,Распис!$B$4:$B$300,$A147,Распис!$C$4:$C$300,"&lt;="&amp;J$1,Распис!$D$4:$D$300,"&gt;="&amp;J$1),SUMIF(База!$B$3:$B$305,$A147,База!$J$3:$J$152))</f>
        <v>0</v>
      </c>
      <c r="K147" s="46">
        <f ca="1">IF(COUNTIFS(Распис!$B$4:$B$300,$A147,Распис!$C$4:$C$300,"&lt;="&amp;K$1,Распис!$D$4:$D$300,"&gt;="&amp;K$1)&gt;0,SUMIFS(Распис!$K$4:$K$300,Распис!$B$4:$B$300,$A147,Распис!$C$4:$C$300,"&lt;="&amp;K$1,Распис!$D$4:$D$300,"&gt;="&amp;K$1),SUMIF(База!$B$3:$B$305,$A147,База!$K$3:$K$152))</f>
        <v>0</v>
      </c>
      <c r="L147" s="46" t="s">
        <v>23</v>
      </c>
      <c r="M147" s="46">
        <f ca="1">IF(COUNTIFS(Распис!$B$4:$B$300,$A147,Распис!$C$4:$C$300,"&lt;="&amp;M$1,Распис!$D$4:$D$300,"&gt;="&amp;M$1)&gt;0,SUMIFS(Распис!$F$4:$F$300,Распис!$B$4:$B$300,$A147,Распис!$C$4:$C$300,"&lt;="&amp;M$1,Распис!$D$4:$D$300,"&gt;="&amp;M$1),SUMIF(База!$B$3:$B$305,$A147,База!$F$3:$F$152))</f>
        <v>0</v>
      </c>
      <c r="N147" s="46">
        <f ca="1">IF(COUNTIFS(Распис!$B$4:$B$300,$A147,Распис!$C$4:$C$300,"&lt;="&amp;N$1,Распис!$D$4:$D$300,"&gt;="&amp;N$1)&gt;0,SUMIFS(Распис!$G$4:$G$300,Распис!$B$4:$B$300,$A147,Распис!$C$4:$C$300,"&lt;="&amp;N$1,Распис!$D$4:$D$300,"&gt;="&amp;N$1),SUMIF(База!$B$3:$B$305,$A147,База!$G$3:$G$152))</f>
        <v>0</v>
      </c>
      <c r="O147" s="46">
        <f ca="1">IF(COUNTIFS(Распис!$B$4:$B$300,$A147,Распис!$C$4:$C$300,"&lt;="&amp;O$1,Распис!$D$4:$D$300,"&gt;="&amp;O$1)&gt;0,SUMIFS(Распис!$H$4:$H$300,Распис!$B$4:$B$300,$A147,Распис!$C$4:$C$300,"&lt;="&amp;O$1,Распис!$D$4:$D$300,"&gt;="&amp;O$1),SUMIF(База!$B$3:$B$305,$A147,База!$H$3:$H$152))</f>
        <v>0</v>
      </c>
      <c r="P147" s="46">
        <f ca="1">IF(COUNTIFS(Распис!$B$4:$B$300,$A147,Распис!$C$4:$C$300,"&lt;="&amp;P$1,Распис!$D$4:$D$300,"&gt;="&amp;P$1)&gt;0,SUMIFS(Распис!$I$4:$I$300,Распис!$B$4:$B$300,$A147,Распис!$C$4:$C$300,"&lt;="&amp;P$1,Распис!$D$4:$D$300,"&gt;="&amp;P$1),SUMIF(База!$B$3:$B$305,$A147,База!$I$3:$I$152))</f>
        <v>0</v>
      </c>
      <c r="Q147" s="46">
        <f ca="1">IF(COUNTIFS(Распис!$B$4:$B$300,$A147,Распис!$C$4:$C$300,"&lt;="&amp;Q$1,Распис!$D$4:$D$300,"&gt;="&amp;Q$1)&gt;0,SUMIFS(Распис!$J$4:$J$300,Распис!$B$4:$B$300,$A147,Распис!$C$4:$C$300,"&lt;="&amp;Q$1,Распис!$D$4:$D$300,"&gt;="&amp;Q$1),SUMIF(База!$B$3:$B$305,$A147,База!$J$3:$J$152))</f>
        <v>0</v>
      </c>
      <c r="R147" s="46">
        <f ca="1">IF(COUNTIFS(Распис!$B$4:$B$300,$A147,Распис!$C$4:$C$300,"&lt;="&amp;R$1,Распис!$D$4:$D$300,"&gt;="&amp;R$1)&gt;0,SUMIFS(Распис!$K$4:$K$300,Распис!$B$4:$B$300,$A147,Распис!$C$4:$C$300,"&lt;="&amp;R$1,Распис!$D$4:$D$300,"&gt;="&amp;R$1),SUMIF(База!$B$3:$B$305,$A147,База!$K$3:$K$152))</f>
        <v>0</v>
      </c>
      <c r="S147" s="46" t="s">
        <v>23</v>
      </c>
      <c r="T147" s="46">
        <f ca="1">IF(COUNTIFS(Распис!$B$4:$B$300,$A147,Распис!$C$4:$C$300,"&lt;="&amp;T$1,Распис!$D$4:$D$300,"&gt;="&amp;T$1)&gt;0,SUMIFS(Распис!$F$4:$F$300,Распис!$B$4:$B$300,$A147,Распис!$C$4:$C$300,"&lt;="&amp;T$1,Распис!$D$4:$D$300,"&gt;="&amp;T$1),SUMIF(База!$B$3:$B$305,$A147,База!$F$3:$F$152))</f>
        <v>0</v>
      </c>
      <c r="U147" s="46">
        <f ca="1">IF(COUNTIFS(Распис!$B$4:$B$300,$A147,Распис!$C$4:$C$300,"&lt;="&amp;U$1,Распис!$D$4:$D$300,"&gt;="&amp;U$1)&gt;0,SUMIFS(Распис!$G$4:$G$300,Распис!$B$4:$B$300,$A147,Распис!$C$4:$C$300,"&lt;="&amp;U$1,Распис!$D$4:$D$300,"&gt;="&amp;U$1),SUMIF(База!$B$3:$B$305,$A147,База!$G$3:$G$152))</f>
        <v>0</v>
      </c>
      <c r="V147" s="46">
        <f ca="1">IF(COUNTIFS(Распис!$B$4:$B$300,$A147,Распис!$C$4:$C$300,"&lt;="&amp;V$1,Распис!$D$4:$D$300,"&gt;="&amp;V$1)&gt;0,SUMIFS(Распис!$H$4:$H$300,Распис!$B$4:$B$300,$A147,Распис!$C$4:$C$300,"&lt;="&amp;V$1,Распис!$D$4:$D$300,"&gt;="&amp;V$1),SUMIF(База!$B$3:$B$305,$A147,База!$H$3:$H$152))</f>
        <v>0</v>
      </c>
      <c r="W147" s="46">
        <f ca="1">IF(COUNTIFS(Распис!$B$4:$B$300,$A147,Распис!$C$4:$C$300,"&lt;="&amp;W$1,Распис!$D$4:$D$300,"&gt;="&amp;W$1)&gt;0,SUMIFS(Распис!$I$4:$I$300,Распис!$B$4:$B$300,$A147,Распис!$C$4:$C$300,"&lt;="&amp;W$1,Распис!$D$4:$D$300,"&gt;="&amp;W$1),SUMIF(База!$B$3:$B$305,$A147,База!$I$3:$I$152))</f>
        <v>0</v>
      </c>
      <c r="X147" s="46">
        <f ca="1">IF(COUNTIFS(Распис!$B$4:$B$300,$A147,Распис!$C$4:$C$300,"&lt;="&amp;X$1,Распис!$D$4:$D$300,"&gt;="&amp;X$1)&gt;0,SUMIFS(Распис!$J$4:$J$300,Распис!$B$4:$B$300,$A147,Распис!$C$4:$C$300,"&lt;="&amp;X$1,Распис!$D$4:$D$300,"&gt;="&amp;X$1),SUMIF(База!$B$3:$B$305,$A147,База!$J$3:$J$152))</f>
        <v>0</v>
      </c>
      <c r="Y147" s="46">
        <f ca="1">IF(COUNTIFS(Распис!$B$4:$B$300,$A147,Распис!$C$4:$C$300,"&lt;="&amp;Y$1,Распис!$D$4:$D$300,"&gt;="&amp;Y$1)&gt;0,SUMIFS(Распис!$K$4:$K$300,Распис!$B$4:$B$300,$A147,Распис!$C$4:$C$300,"&lt;="&amp;Y$1,Распис!$D$4:$D$300,"&gt;="&amp;Y$1),SUMIF(База!$B$3:$B$305,$A147,База!$K$3:$K$152))</f>
        <v>0</v>
      </c>
      <c r="Z147" s="46" t="s">
        <v>23</v>
      </c>
      <c r="AA147" s="46">
        <f ca="1">IF(COUNTIFS(Распис!$B$4:$B$300,$A147,Распис!$C$4:$C$300,"&lt;="&amp;AA$1,Распис!$D$4:$D$300,"&gt;="&amp;AA$1)&gt;0,SUMIFS(Распис!$F$4:$F$300,Распис!$B$4:$B$300,$A147,Распис!$C$4:$C$300,"&lt;="&amp;AA$1,Распис!$D$4:$D$300,"&gt;="&amp;AA$1),SUMIF(База!$B$3:$B$305,$A147,База!$F$3:$F$152))</f>
        <v>0</v>
      </c>
      <c r="AB147" s="46">
        <f ca="1">IF(COUNTIFS(Распис!$B$4:$B$300,$A147,Распис!$C$4:$C$300,"&lt;="&amp;AB$1,Распис!$D$4:$D$300,"&gt;="&amp;AB$1)&gt;0,SUMIFS(Распис!$G$4:$G$300,Распис!$B$4:$B$300,$A147,Распис!$C$4:$C$300,"&lt;="&amp;AB$1,Распис!$D$4:$D$300,"&gt;="&amp;AB$1),SUMIF(База!$B$3:$B$305,$A147,База!$G$3:$G$152))</f>
        <v>0</v>
      </c>
      <c r="AC147" s="46">
        <f ca="1">IF(COUNTIFS(Распис!$B$4:$B$300,$A147,Распис!$C$4:$C$300,"&lt;="&amp;AC$1,Распис!$D$4:$D$300,"&gt;="&amp;AC$1)&gt;0,SUMIFS(Распис!$H$4:$H$300,Распис!$B$4:$B$300,$A147,Распис!$C$4:$C$300,"&lt;="&amp;AC$1,Распис!$D$4:$D$300,"&gt;="&amp;AC$1),SUMIF(База!$B$3:$B$305,$A147,База!$H$3:$H$152))</f>
        <v>0</v>
      </c>
      <c r="AD147" s="47"/>
      <c r="AE147" s="47"/>
      <c r="AF147" s="47"/>
      <c r="AG147" s="47">
        <f t="shared" ref="AG147:AG170" ca="1" si="26">SUM(B147:AF147)</f>
        <v>0</v>
      </c>
      <c r="AH147" s="46">
        <f ca="1">AG147-SUMIFS(Распред!$G$4:$G$300,Распред!$B$4:$B$300,"февраль",Распред!$F$4:$F$300,A147)</f>
        <v>0</v>
      </c>
      <c r="AI147" s="46">
        <f ca="1">AH147+(COUNTIF(B147:AF147,"КД")+SUMIFS(Распред!$AH$4:$AH$300,Распред!$F$4:$F$300,A147,Распред!$B$4:$B$300,"февраль"))*4</f>
        <v>0</v>
      </c>
      <c r="AJ147" s="46">
        <f t="shared" ref="AJ147:AJ170" ca="1" si="27">MAX(0,AI147-COUNTIFS(B147:AC147,"&lt;&gt;П",B147:AC147,"&lt;&gt;В",B147:AC147,"&lt;&gt;Н")*4)</f>
        <v>0</v>
      </c>
      <c r="AK147" s="46">
        <f t="shared" ref="AK147:AK170" ca="1" si="28">AH147-AJ147</f>
        <v>0</v>
      </c>
      <c r="AL147" s="46">
        <f>SUMIFS(Распред!$K$4:$K$300,Распред!$B$4:$B$300,"февраль",Распред!$J$4:$J$300,A147)+SUMIFS(Распред!$M$4:$M$300,Распред!$B$4:$B$300,"февраль",Распред!$L$4:$L$300,A147)+SUMIFS(Распред!$O$4:$O$300,Распред!$B$4:$B$300,"февраль",Распред!$N$4:$N$300,A147)+SUMIFS(Распред!$Q$4:$Q$300,Распред!$B$4:$B$300,"февраль",Распред!$P$4:$P$300,A147)+SUMIFS(Распред!$S$4:$S$300,Распред!$B$4:$B$300,"февраль",Распред!$R$4:$R$300,A147)+SUMIFS(Распред!$U$4:$U$300,Распред!$B$4:$B$300,"февраль",Распред!$T$4:$T$300,A147)+SUMIFS(Распред!$W$4:$W$300,Распред!$B$4:$B$300,"февраль",Распред!$V$4:$V$300,A147)+SUMIFS(Распред!$Y$4:$Y$300,Распред!$B$4:$B$300,"февраль",Распред!$X$4:$X$300,A147)+SUMIFS(Распред!$AA$4:$AA$300,Распред!$B$4:$B$300,"февраль",Распред!$Z$4:$Z$300,A147)+SUMIFS(Распред!$AC$4:$AC$300,Распред!$B$4:$B$300,"февраль",Распред!$AB$4:$AB$300,A147)</f>
        <v>0</v>
      </c>
      <c r="AM147" s="46">
        <f t="shared" ref="AM147:AM170" ca="1" si="29">AJ147+AK147+AL147</f>
        <v>0</v>
      </c>
      <c r="AN147" s="46">
        <f t="shared" ref="AN147:AN170" ca="1" si="30">MAX(MIN(AI147-AJ147,96)+AL147+AJ147-96,0)</f>
        <v>0</v>
      </c>
      <c r="AO147" s="46">
        <f t="shared" ref="AO147:AO170" ca="1" si="31">ROUND(AN147/72*60,0)</f>
        <v>0</v>
      </c>
      <c r="AP147" s="46">
        <f>январь!AP147</f>
        <v>0</v>
      </c>
      <c r="AQ147" s="46">
        <f t="shared" ca="1" si="24"/>
        <v>0</v>
      </c>
      <c r="AR147" s="47"/>
      <c r="AS147" s="47">
        <f t="shared" ref="AS147:AS170" ca="1" si="32">AQ147-AR147</f>
        <v>0</v>
      </c>
      <c r="AT147" s="47"/>
      <c r="AU147" s="47"/>
      <c r="AV147" s="47"/>
      <c r="AW147" s="47"/>
      <c r="AX147" s="47"/>
      <c r="AY147" s="47"/>
      <c r="AZ147" s="47"/>
      <c r="BA147" s="47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</row>
    <row r="148" spans="1:101" x14ac:dyDescent="0.25">
      <c r="A148" s="47">
        <f>База!B148</f>
        <v>0</v>
      </c>
      <c r="B148" s="46">
        <f ca="1">IF(COUNTIFS(Распис!$B$4:$B$300,$A148,Распис!$C$4:$C$300,"&lt;="&amp;B$1,Распис!$D$4:$D$300,"&gt;="&amp;B$1)&gt;0,SUMIFS(Распис!$I$4:$I$300,Распис!$B$4:$B$300,$A148,Распис!$C$4:$C$300,"&lt;="&amp;B$1,Распис!$D$4:$D$300,"&gt;="&amp;B$1),SUMIF(База!$B$3:$B$305,$A148,База!$I$3:$I$152))</f>
        <v>0</v>
      </c>
      <c r="C148" s="46">
        <f ca="1">IF(COUNTIFS(Распис!$B$4:$B$300,$A148,Распис!$C$4:$C$300,"&lt;="&amp;C$1,Распис!$D$4:$D$300,"&gt;="&amp;C$1)&gt;0,SUMIFS(Распис!$J$4:$J$300,Распис!$B$4:$B$300,$A148,Распис!$C$4:$C$300,"&lt;="&amp;C$1,Распис!$D$4:$D$300,"&gt;="&amp;C$1),SUMIF(База!$B$3:$B$305,$A148,База!$J$3:$J$152))</f>
        <v>0</v>
      </c>
      <c r="D148" s="46">
        <f ca="1">IF(COUNTIFS(Распис!$B$4:$B$300,$A148,Распис!$C$4:$C$300,"&lt;="&amp;D$1,Распис!$D$4:$D$300,"&gt;="&amp;D$1)&gt;0,SUMIFS(Распис!$K$4:$K$300,Распис!$B$4:$B$300,$A148,Распис!$C$4:$C$300,"&lt;="&amp;D$1,Распис!$D$4:$D$300,"&gt;="&amp;D$1),SUMIF(База!$B$3:$B$305,$A148,База!$K$3:$K$152))</f>
        <v>0</v>
      </c>
      <c r="E148" s="46" t="s">
        <v>23</v>
      </c>
      <c r="F148" s="46">
        <f ca="1">IF(COUNTIFS(Распис!$B$4:$B$300,$A148,Распис!$C$4:$C$300,"&lt;="&amp;F$1,Распис!$D$4:$D$300,"&gt;="&amp;F$1)&gt;0,SUMIFS(Распис!$F$4:$F$300,Распис!$B$4:$B$300,$A148,Распис!$C$4:$C$300,"&lt;="&amp;F$1,Распис!$D$4:$D$300,"&gt;="&amp;F$1),SUMIF(База!$B$3:$B$305,$A148,База!$F$3:$F$152))</f>
        <v>0</v>
      </c>
      <c r="G148" s="46">
        <f ca="1">IF(COUNTIFS(Распис!$B$4:$B$300,$A148,Распис!$C$4:$C$300,"&lt;="&amp;G$1,Распис!$D$4:$D$300,"&gt;="&amp;G$1)&gt;0,SUMIFS(Распис!$G$4:$G$300,Распис!$B$4:$B$300,$A148,Распис!$C$4:$C$300,"&lt;="&amp;G$1,Распис!$D$4:$D$300,"&gt;="&amp;G$1),SUMIF(База!$B$3:$B$305,$A148,База!$G$3:$G$152))</f>
        <v>0</v>
      </c>
      <c r="H148" s="46">
        <f ca="1">IF(COUNTIFS(Распис!$B$4:$B$300,$A148,Распис!$C$4:$C$300,"&lt;="&amp;H$1,Распис!$D$4:$D$300,"&gt;="&amp;H$1)&gt;0,SUMIFS(Распис!$H$4:$H$300,Распис!$B$4:$B$300,$A148,Распис!$C$4:$C$300,"&lt;="&amp;H$1,Распис!$D$4:$D$300,"&gt;="&amp;H$1),SUMIF(База!$B$3:$B$305,$A148,База!$H$3:$H$152))</f>
        <v>0</v>
      </c>
      <c r="I148" s="46">
        <f ca="1">IF(COUNTIFS(Распис!$B$4:$B$300,$A148,Распис!$C$4:$C$300,"&lt;="&amp;I$1,Распис!$D$4:$D$300,"&gt;="&amp;I$1)&gt;0,SUMIFS(Распис!$I$4:$I$300,Распис!$B$4:$B$300,$A148,Распис!$C$4:$C$300,"&lt;="&amp;I$1,Распис!$D$4:$D$300,"&gt;="&amp;I$1),SUMIF(База!$B$3:$B$305,$A148,База!$I$3:$I$152))</f>
        <v>0</v>
      </c>
      <c r="J148" s="46">
        <f ca="1">IF(COUNTIFS(Распис!$B$4:$B$300,$A148,Распис!$C$4:$C$300,"&lt;="&amp;J$1,Распис!$D$4:$D$300,"&gt;="&amp;J$1)&gt;0,SUMIFS(Распис!$J$4:$J$300,Распис!$B$4:$B$300,$A148,Распис!$C$4:$C$300,"&lt;="&amp;J$1,Распис!$D$4:$D$300,"&gt;="&amp;J$1),SUMIF(База!$B$3:$B$305,$A148,База!$J$3:$J$152))</f>
        <v>0</v>
      </c>
      <c r="K148" s="46">
        <f ca="1">IF(COUNTIFS(Распис!$B$4:$B$300,$A148,Распис!$C$4:$C$300,"&lt;="&amp;K$1,Распис!$D$4:$D$300,"&gt;="&amp;K$1)&gt;0,SUMIFS(Распис!$K$4:$K$300,Распис!$B$4:$B$300,$A148,Распис!$C$4:$C$300,"&lt;="&amp;K$1,Распис!$D$4:$D$300,"&gt;="&amp;K$1),SUMIF(База!$B$3:$B$305,$A148,База!$K$3:$K$152))</f>
        <v>0</v>
      </c>
      <c r="L148" s="46" t="s">
        <v>23</v>
      </c>
      <c r="M148" s="46">
        <f ca="1">IF(COUNTIFS(Распис!$B$4:$B$300,$A148,Распис!$C$4:$C$300,"&lt;="&amp;M$1,Распис!$D$4:$D$300,"&gt;="&amp;M$1)&gt;0,SUMIFS(Распис!$F$4:$F$300,Распис!$B$4:$B$300,$A148,Распис!$C$4:$C$300,"&lt;="&amp;M$1,Распис!$D$4:$D$300,"&gt;="&amp;M$1),SUMIF(База!$B$3:$B$305,$A148,База!$F$3:$F$152))</f>
        <v>0</v>
      </c>
      <c r="N148" s="46">
        <f ca="1">IF(COUNTIFS(Распис!$B$4:$B$300,$A148,Распис!$C$4:$C$300,"&lt;="&amp;N$1,Распис!$D$4:$D$300,"&gt;="&amp;N$1)&gt;0,SUMIFS(Распис!$G$4:$G$300,Распис!$B$4:$B$300,$A148,Распис!$C$4:$C$300,"&lt;="&amp;N$1,Распис!$D$4:$D$300,"&gt;="&amp;N$1),SUMIF(База!$B$3:$B$305,$A148,База!$G$3:$G$152))</f>
        <v>0</v>
      </c>
      <c r="O148" s="46">
        <f ca="1">IF(COUNTIFS(Распис!$B$4:$B$300,$A148,Распис!$C$4:$C$300,"&lt;="&amp;O$1,Распис!$D$4:$D$300,"&gt;="&amp;O$1)&gt;0,SUMIFS(Распис!$H$4:$H$300,Распис!$B$4:$B$300,$A148,Распис!$C$4:$C$300,"&lt;="&amp;O$1,Распис!$D$4:$D$300,"&gt;="&amp;O$1),SUMIF(База!$B$3:$B$305,$A148,База!$H$3:$H$152))</f>
        <v>0</v>
      </c>
      <c r="P148" s="46">
        <f ca="1">IF(COUNTIFS(Распис!$B$4:$B$300,$A148,Распис!$C$4:$C$300,"&lt;="&amp;P$1,Распис!$D$4:$D$300,"&gt;="&amp;P$1)&gt;0,SUMIFS(Распис!$I$4:$I$300,Распис!$B$4:$B$300,$A148,Распис!$C$4:$C$300,"&lt;="&amp;P$1,Распис!$D$4:$D$300,"&gt;="&amp;P$1),SUMIF(База!$B$3:$B$305,$A148,База!$I$3:$I$152))</f>
        <v>0</v>
      </c>
      <c r="Q148" s="46">
        <f ca="1">IF(COUNTIFS(Распис!$B$4:$B$300,$A148,Распис!$C$4:$C$300,"&lt;="&amp;Q$1,Распис!$D$4:$D$300,"&gt;="&amp;Q$1)&gt;0,SUMIFS(Распис!$J$4:$J$300,Распис!$B$4:$B$300,$A148,Распис!$C$4:$C$300,"&lt;="&amp;Q$1,Распис!$D$4:$D$300,"&gt;="&amp;Q$1),SUMIF(База!$B$3:$B$305,$A148,База!$J$3:$J$152))</f>
        <v>0</v>
      </c>
      <c r="R148" s="46">
        <f ca="1">IF(COUNTIFS(Распис!$B$4:$B$300,$A148,Распис!$C$4:$C$300,"&lt;="&amp;R$1,Распис!$D$4:$D$300,"&gt;="&amp;R$1)&gt;0,SUMIFS(Распис!$K$4:$K$300,Распис!$B$4:$B$300,$A148,Распис!$C$4:$C$300,"&lt;="&amp;R$1,Распис!$D$4:$D$300,"&gt;="&amp;R$1),SUMIF(База!$B$3:$B$305,$A148,База!$K$3:$K$152))</f>
        <v>0</v>
      </c>
      <c r="S148" s="46" t="s">
        <v>23</v>
      </c>
      <c r="T148" s="46">
        <f ca="1">IF(COUNTIFS(Распис!$B$4:$B$300,$A148,Распис!$C$4:$C$300,"&lt;="&amp;T$1,Распис!$D$4:$D$300,"&gt;="&amp;T$1)&gt;0,SUMIFS(Распис!$F$4:$F$300,Распис!$B$4:$B$300,$A148,Распис!$C$4:$C$300,"&lt;="&amp;T$1,Распис!$D$4:$D$300,"&gt;="&amp;T$1),SUMIF(База!$B$3:$B$305,$A148,База!$F$3:$F$152))</f>
        <v>0</v>
      </c>
      <c r="U148" s="46">
        <f ca="1">IF(COUNTIFS(Распис!$B$4:$B$300,$A148,Распис!$C$4:$C$300,"&lt;="&amp;U$1,Распис!$D$4:$D$300,"&gt;="&amp;U$1)&gt;0,SUMIFS(Распис!$G$4:$G$300,Распис!$B$4:$B$300,$A148,Распис!$C$4:$C$300,"&lt;="&amp;U$1,Распис!$D$4:$D$300,"&gt;="&amp;U$1),SUMIF(База!$B$3:$B$305,$A148,База!$G$3:$G$152))</f>
        <v>0</v>
      </c>
      <c r="V148" s="46">
        <f ca="1">IF(COUNTIFS(Распис!$B$4:$B$300,$A148,Распис!$C$4:$C$300,"&lt;="&amp;V$1,Распис!$D$4:$D$300,"&gt;="&amp;V$1)&gt;0,SUMIFS(Распис!$H$4:$H$300,Распис!$B$4:$B$300,$A148,Распис!$C$4:$C$300,"&lt;="&amp;V$1,Распис!$D$4:$D$300,"&gt;="&amp;V$1),SUMIF(База!$B$3:$B$305,$A148,База!$H$3:$H$152))</f>
        <v>0</v>
      </c>
      <c r="W148" s="46">
        <f ca="1">IF(COUNTIFS(Распис!$B$4:$B$300,$A148,Распис!$C$4:$C$300,"&lt;="&amp;W$1,Распис!$D$4:$D$300,"&gt;="&amp;W$1)&gt;0,SUMIFS(Распис!$I$4:$I$300,Распис!$B$4:$B$300,$A148,Распис!$C$4:$C$300,"&lt;="&amp;W$1,Распис!$D$4:$D$300,"&gt;="&amp;W$1),SUMIF(База!$B$3:$B$305,$A148,База!$I$3:$I$152))</f>
        <v>0</v>
      </c>
      <c r="X148" s="46">
        <f ca="1">IF(COUNTIFS(Распис!$B$4:$B$300,$A148,Распис!$C$4:$C$300,"&lt;="&amp;X$1,Распис!$D$4:$D$300,"&gt;="&amp;X$1)&gt;0,SUMIFS(Распис!$J$4:$J$300,Распис!$B$4:$B$300,$A148,Распис!$C$4:$C$300,"&lt;="&amp;X$1,Распис!$D$4:$D$300,"&gt;="&amp;X$1),SUMIF(База!$B$3:$B$305,$A148,База!$J$3:$J$152))</f>
        <v>0</v>
      </c>
      <c r="Y148" s="46">
        <f ca="1">IF(COUNTIFS(Распис!$B$4:$B$300,$A148,Распис!$C$4:$C$300,"&lt;="&amp;Y$1,Распис!$D$4:$D$300,"&gt;="&amp;Y$1)&gt;0,SUMIFS(Распис!$K$4:$K$300,Распис!$B$4:$B$300,$A148,Распис!$C$4:$C$300,"&lt;="&amp;Y$1,Распис!$D$4:$D$300,"&gt;="&amp;Y$1),SUMIF(База!$B$3:$B$305,$A148,База!$K$3:$K$152))</f>
        <v>0</v>
      </c>
      <c r="Z148" s="46" t="s">
        <v>23</v>
      </c>
      <c r="AA148" s="46">
        <f ca="1">IF(COUNTIFS(Распис!$B$4:$B$300,$A148,Распис!$C$4:$C$300,"&lt;="&amp;AA$1,Распис!$D$4:$D$300,"&gt;="&amp;AA$1)&gt;0,SUMIFS(Распис!$F$4:$F$300,Распис!$B$4:$B$300,$A148,Распис!$C$4:$C$300,"&lt;="&amp;AA$1,Распис!$D$4:$D$300,"&gt;="&amp;AA$1),SUMIF(База!$B$3:$B$305,$A148,База!$F$3:$F$152))</f>
        <v>0</v>
      </c>
      <c r="AB148" s="46">
        <f ca="1">IF(COUNTIFS(Распис!$B$4:$B$300,$A148,Распис!$C$4:$C$300,"&lt;="&amp;AB$1,Распис!$D$4:$D$300,"&gt;="&amp;AB$1)&gt;0,SUMIFS(Распис!$G$4:$G$300,Распис!$B$4:$B$300,$A148,Распис!$C$4:$C$300,"&lt;="&amp;AB$1,Распис!$D$4:$D$300,"&gt;="&amp;AB$1),SUMIF(База!$B$3:$B$305,$A148,База!$G$3:$G$152))</f>
        <v>0</v>
      </c>
      <c r="AC148" s="46">
        <f ca="1">IF(COUNTIFS(Распис!$B$4:$B$300,$A148,Распис!$C$4:$C$300,"&lt;="&amp;AC$1,Распис!$D$4:$D$300,"&gt;="&amp;AC$1)&gt;0,SUMIFS(Распис!$H$4:$H$300,Распис!$B$4:$B$300,$A148,Распис!$C$4:$C$300,"&lt;="&amp;AC$1,Распис!$D$4:$D$300,"&gt;="&amp;AC$1),SUMIF(База!$B$3:$B$305,$A148,База!$H$3:$H$152))</f>
        <v>0</v>
      </c>
      <c r="AD148" s="47"/>
      <c r="AE148" s="47"/>
      <c r="AF148" s="47"/>
      <c r="AG148" s="47">
        <f t="shared" ca="1" si="26"/>
        <v>0</v>
      </c>
      <c r="AH148" s="46">
        <f ca="1">AG148-SUMIFS(Распред!$G$4:$G$300,Распред!$B$4:$B$300,"февраль",Распред!$F$4:$F$300,A148)</f>
        <v>0</v>
      </c>
      <c r="AI148" s="46">
        <f ca="1">AH148+(COUNTIF(B148:AF148,"КД")+SUMIFS(Распред!$AH$4:$AH$300,Распред!$F$4:$F$300,A148,Распред!$B$4:$B$300,"февраль"))*4</f>
        <v>0</v>
      </c>
      <c r="AJ148" s="46">
        <f t="shared" ca="1" si="27"/>
        <v>0</v>
      </c>
      <c r="AK148" s="46">
        <f t="shared" ca="1" si="28"/>
        <v>0</v>
      </c>
      <c r="AL148" s="46">
        <f>SUMIFS(Распред!$K$4:$K$300,Распред!$B$4:$B$300,"февраль",Распред!$J$4:$J$300,A148)+SUMIFS(Распред!$M$4:$M$300,Распред!$B$4:$B$300,"февраль",Распред!$L$4:$L$300,A148)+SUMIFS(Распред!$O$4:$O$300,Распред!$B$4:$B$300,"февраль",Распред!$N$4:$N$300,A148)+SUMIFS(Распред!$Q$4:$Q$300,Распред!$B$4:$B$300,"февраль",Распред!$P$4:$P$300,A148)+SUMIFS(Распред!$S$4:$S$300,Распред!$B$4:$B$300,"февраль",Распред!$R$4:$R$300,A148)+SUMIFS(Распред!$U$4:$U$300,Распред!$B$4:$B$300,"февраль",Распред!$T$4:$T$300,A148)+SUMIFS(Распред!$W$4:$W$300,Распред!$B$4:$B$300,"февраль",Распред!$V$4:$V$300,A148)+SUMIFS(Распред!$Y$4:$Y$300,Распред!$B$4:$B$300,"февраль",Распред!$X$4:$X$300,A148)+SUMIFS(Распред!$AA$4:$AA$300,Распред!$B$4:$B$300,"февраль",Распред!$Z$4:$Z$300,A148)+SUMIFS(Распред!$AC$4:$AC$300,Распред!$B$4:$B$300,"февраль",Распред!$AB$4:$AB$300,A148)</f>
        <v>0</v>
      </c>
      <c r="AM148" s="46">
        <f t="shared" ca="1" si="29"/>
        <v>0</v>
      </c>
      <c r="AN148" s="46">
        <f t="shared" ca="1" si="30"/>
        <v>0</v>
      </c>
      <c r="AO148" s="46">
        <f t="shared" ca="1" si="31"/>
        <v>0</v>
      </c>
      <c r="AP148" s="46">
        <f>январь!AP148</f>
        <v>0</v>
      </c>
      <c r="AQ148" s="46">
        <f t="shared" ca="1" si="24"/>
        <v>0</v>
      </c>
      <c r="AR148" s="47"/>
      <c r="AS148" s="47">
        <f t="shared" ca="1" si="32"/>
        <v>0</v>
      </c>
      <c r="AT148" s="47"/>
      <c r="AU148" s="47"/>
      <c r="AV148" s="47"/>
      <c r="AW148" s="47"/>
      <c r="AX148" s="47"/>
      <c r="AY148" s="47"/>
      <c r="AZ148" s="184"/>
      <c r="BA148" s="184"/>
    </row>
    <row r="149" spans="1:101" x14ac:dyDescent="0.25">
      <c r="A149" s="47">
        <f>База!B149</f>
        <v>0</v>
      </c>
      <c r="B149" s="46">
        <f ca="1">IF(COUNTIFS(Распис!$B$4:$B$300,$A149,Распис!$C$4:$C$300,"&lt;="&amp;B$1,Распис!$D$4:$D$300,"&gt;="&amp;B$1)&gt;0,SUMIFS(Распис!$I$4:$I$300,Распис!$B$4:$B$300,$A149,Распис!$C$4:$C$300,"&lt;="&amp;B$1,Распис!$D$4:$D$300,"&gt;="&amp;B$1),SUMIF(База!$B$3:$B$305,$A149,База!$I$3:$I$152))</f>
        <v>0</v>
      </c>
      <c r="C149" s="46">
        <f ca="1">IF(COUNTIFS(Распис!$B$4:$B$300,$A149,Распис!$C$4:$C$300,"&lt;="&amp;C$1,Распис!$D$4:$D$300,"&gt;="&amp;C$1)&gt;0,SUMIFS(Распис!$J$4:$J$300,Распис!$B$4:$B$300,$A149,Распис!$C$4:$C$300,"&lt;="&amp;C$1,Распис!$D$4:$D$300,"&gt;="&amp;C$1),SUMIF(База!$B$3:$B$305,$A149,База!$J$3:$J$152))</f>
        <v>0</v>
      </c>
      <c r="D149" s="46">
        <f ca="1">IF(COUNTIFS(Распис!$B$4:$B$300,$A149,Распис!$C$4:$C$300,"&lt;="&amp;D$1,Распис!$D$4:$D$300,"&gt;="&amp;D$1)&gt;0,SUMIFS(Распис!$K$4:$K$300,Распис!$B$4:$B$300,$A149,Распис!$C$4:$C$300,"&lt;="&amp;D$1,Распис!$D$4:$D$300,"&gt;="&amp;D$1),SUMIF(База!$B$3:$B$305,$A149,База!$K$3:$K$152))</f>
        <v>0</v>
      </c>
      <c r="E149" s="46" t="s">
        <v>23</v>
      </c>
      <c r="F149" s="46">
        <f ca="1">IF(COUNTIFS(Распис!$B$4:$B$300,$A149,Распис!$C$4:$C$300,"&lt;="&amp;F$1,Распис!$D$4:$D$300,"&gt;="&amp;F$1)&gt;0,SUMIFS(Распис!$F$4:$F$300,Распис!$B$4:$B$300,$A149,Распис!$C$4:$C$300,"&lt;="&amp;F$1,Распис!$D$4:$D$300,"&gt;="&amp;F$1),SUMIF(База!$B$3:$B$305,$A149,База!$F$3:$F$152))</f>
        <v>0</v>
      </c>
      <c r="G149" s="46">
        <f ca="1">IF(COUNTIFS(Распис!$B$4:$B$300,$A149,Распис!$C$4:$C$300,"&lt;="&amp;G$1,Распис!$D$4:$D$300,"&gt;="&amp;G$1)&gt;0,SUMIFS(Распис!$G$4:$G$300,Распис!$B$4:$B$300,$A149,Распис!$C$4:$C$300,"&lt;="&amp;G$1,Распис!$D$4:$D$300,"&gt;="&amp;G$1),SUMIF(База!$B$3:$B$305,$A149,База!$G$3:$G$152))</f>
        <v>0</v>
      </c>
      <c r="H149" s="46">
        <f ca="1">IF(COUNTIFS(Распис!$B$4:$B$300,$A149,Распис!$C$4:$C$300,"&lt;="&amp;H$1,Распис!$D$4:$D$300,"&gt;="&amp;H$1)&gt;0,SUMIFS(Распис!$H$4:$H$300,Распис!$B$4:$B$300,$A149,Распис!$C$4:$C$300,"&lt;="&amp;H$1,Распис!$D$4:$D$300,"&gt;="&amp;H$1),SUMIF(База!$B$3:$B$305,$A149,База!$H$3:$H$152))</f>
        <v>0</v>
      </c>
      <c r="I149" s="46">
        <f ca="1">IF(COUNTIFS(Распис!$B$4:$B$300,$A149,Распис!$C$4:$C$300,"&lt;="&amp;I$1,Распис!$D$4:$D$300,"&gt;="&amp;I$1)&gt;0,SUMIFS(Распис!$I$4:$I$300,Распис!$B$4:$B$300,$A149,Распис!$C$4:$C$300,"&lt;="&amp;I$1,Распис!$D$4:$D$300,"&gt;="&amp;I$1),SUMIF(База!$B$3:$B$305,$A149,База!$I$3:$I$152))</f>
        <v>0</v>
      </c>
      <c r="J149" s="46">
        <f ca="1">IF(COUNTIFS(Распис!$B$4:$B$300,$A149,Распис!$C$4:$C$300,"&lt;="&amp;J$1,Распис!$D$4:$D$300,"&gt;="&amp;J$1)&gt;0,SUMIFS(Распис!$J$4:$J$300,Распис!$B$4:$B$300,$A149,Распис!$C$4:$C$300,"&lt;="&amp;J$1,Распис!$D$4:$D$300,"&gt;="&amp;J$1),SUMIF(База!$B$3:$B$305,$A149,База!$J$3:$J$152))</f>
        <v>0</v>
      </c>
      <c r="K149" s="46">
        <f ca="1">IF(COUNTIFS(Распис!$B$4:$B$300,$A149,Распис!$C$4:$C$300,"&lt;="&amp;K$1,Распис!$D$4:$D$300,"&gt;="&amp;K$1)&gt;0,SUMIFS(Распис!$K$4:$K$300,Распис!$B$4:$B$300,$A149,Распис!$C$4:$C$300,"&lt;="&amp;K$1,Распис!$D$4:$D$300,"&gt;="&amp;K$1),SUMIF(База!$B$3:$B$305,$A149,База!$K$3:$K$152))</f>
        <v>0</v>
      </c>
      <c r="L149" s="46" t="s">
        <v>23</v>
      </c>
      <c r="M149" s="46">
        <f ca="1">IF(COUNTIFS(Распис!$B$4:$B$300,$A149,Распис!$C$4:$C$300,"&lt;="&amp;M$1,Распис!$D$4:$D$300,"&gt;="&amp;M$1)&gt;0,SUMIFS(Распис!$F$4:$F$300,Распис!$B$4:$B$300,$A149,Распис!$C$4:$C$300,"&lt;="&amp;M$1,Распис!$D$4:$D$300,"&gt;="&amp;M$1),SUMIF(База!$B$3:$B$305,$A149,База!$F$3:$F$152))</f>
        <v>0</v>
      </c>
      <c r="N149" s="46">
        <f ca="1">IF(COUNTIFS(Распис!$B$4:$B$300,$A149,Распис!$C$4:$C$300,"&lt;="&amp;N$1,Распис!$D$4:$D$300,"&gt;="&amp;N$1)&gt;0,SUMIFS(Распис!$G$4:$G$300,Распис!$B$4:$B$300,$A149,Распис!$C$4:$C$300,"&lt;="&amp;N$1,Распис!$D$4:$D$300,"&gt;="&amp;N$1),SUMIF(База!$B$3:$B$305,$A149,База!$G$3:$G$152))</f>
        <v>0</v>
      </c>
      <c r="O149" s="46">
        <f ca="1">IF(COUNTIFS(Распис!$B$4:$B$300,$A149,Распис!$C$4:$C$300,"&lt;="&amp;O$1,Распис!$D$4:$D$300,"&gt;="&amp;O$1)&gt;0,SUMIFS(Распис!$H$4:$H$300,Распис!$B$4:$B$300,$A149,Распис!$C$4:$C$300,"&lt;="&amp;O$1,Распис!$D$4:$D$300,"&gt;="&amp;O$1),SUMIF(База!$B$3:$B$305,$A149,База!$H$3:$H$152))</f>
        <v>0</v>
      </c>
      <c r="P149" s="46">
        <f ca="1">IF(COUNTIFS(Распис!$B$4:$B$300,$A149,Распис!$C$4:$C$300,"&lt;="&amp;P$1,Распис!$D$4:$D$300,"&gt;="&amp;P$1)&gt;0,SUMIFS(Распис!$I$4:$I$300,Распис!$B$4:$B$300,$A149,Распис!$C$4:$C$300,"&lt;="&amp;P$1,Распис!$D$4:$D$300,"&gt;="&amp;P$1),SUMIF(База!$B$3:$B$305,$A149,База!$I$3:$I$152))</f>
        <v>0</v>
      </c>
      <c r="Q149" s="46">
        <f ca="1">IF(COUNTIFS(Распис!$B$4:$B$300,$A149,Распис!$C$4:$C$300,"&lt;="&amp;Q$1,Распис!$D$4:$D$300,"&gt;="&amp;Q$1)&gt;0,SUMIFS(Распис!$J$4:$J$300,Распис!$B$4:$B$300,$A149,Распис!$C$4:$C$300,"&lt;="&amp;Q$1,Распис!$D$4:$D$300,"&gt;="&amp;Q$1),SUMIF(База!$B$3:$B$305,$A149,База!$J$3:$J$152))</f>
        <v>0</v>
      </c>
      <c r="R149" s="46">
        <f ca="1">IF(COUNTIFS(Распис!$B$4:$B$300,$A149,Распис!$C$4:$C$300,"&lt;="&amp;R$1,Распис!$D$4:$D$300,"&gt;="&amp;R$1)&gt;0,SUMIFS(Распис!$K$4:$K$300,Распис!$B$4:$B$300,$A149,Распис!$C$4:$C$300,"&lt;="&amp;R$1,Распис!$D$4:$D$300,"&gt;="&amp;R$1),SUMIF(База!$B$3:$B$305,$A149,База!$K$3:$K$152))</f>
        <v>0</v>
      </c>
      <c r="S149" s="46" t="s">
        <v>23</v>
      </c>
      <c r="T149" s="46">
        <f ca="1">IF(COUNTIFS(Распис!$B$4:$B$300,$A149,Распис!$C$4:$C$300,"&lt;="&amp;T$1,Распис!$D$4:$D$300,"&gt;="&amp;T$1)&gt;0,SUMIFS(Распис!$F$4:$F$300,Распис!$B$4:$B$300,$A149,Распис!$C$4:$C$300,"&lt;="&amp;T$1,Распис!$D$4:$D$300,"&gt;="&amp;T$1),SUMIF(База!$B$3:$B$305,$A149,База!$F$3:$F$152))</f>
        <v>0</v>
      </c>
      <c r="U149" s="46">
        <f ca="1">IF(COUNTIFS(Распис!$B$4:$B$300,$A149,Распис!$C$4:$C$300,"&lt;="&amp;U$1,Распис!$D$4:$D$300,"&gt;="&amp;U$1)&gt;0,SUMIFS(Распис!$G$4:$G$300,Распис!$B$4:$B$300,$A149,Распис!$C$4:$C$300,"&lt;="&amp;U$1,Распис!$D$4:$D$300,"&gt;="&amp;U$1),SUMIF(База!$B$3:$B$305,$A149,База!$G$3:$G$152))</f>
        <v>0</v>
      </c>
      <c r="V149" s="46">
        <f ca="1">IF(COUNTIFS(Распис!$B$4:$B$300,$A149,Распис!$C$4:$C$300,"&lt;="&amp;V$1,Распис!$D$4:$D$300,"&gt;="&amp;V$1)&gt;0,SUMIFS(Распис!$H$4:$H$300,Распис!$B$4:$B$300,$A149,Распис!$C$4:$C$300,"&lt;="&amp;V$1,Распис!$D$4:$D$300,"&gt;="&amp;V$1),SUMIF(База!$B$3:$B$305,$A149,База!$H$3:$H$152))</f>
        <v>0</v>
      </c>
      <c r="W149" s="46">
        <f ca="1">IF(COUNTIFS(Распис!$B$4:$B$300,$A149,Распис!$C$4:$C$300,"&lt;="&amp;W$1,Распис!$D$4:$D$300,"&gt;="&amp;W$1)&gt;0,SUMIFS(Распис!$I$4:$I$300,Распис!$B$4:$B$300,$A149,Распис!$C$4:$C$300,"&lt;="&amp;W$1,Распис!$D$4:$D$300,"&gt;="&amp;W$1),SUMIF(База!$B$3:$B$305,$A149,База!$I$3:$I$152))</f>
        <v>0</v>
      </c>
      <c r="X149" s="46">
        <f ca="1">IF(COUNTIFS(Распис!$B$4:$B$300,$A149,Распис!$C$4:$C$300,"&lt;="&amp;X$1,Распис!$D$4:$D$300,"&gt;="&amp;X$1)&gt;0,SUMIFS(Распис!$J$4:$J$300,Распис!$B$4:$B$300,$A149,Распис!$C$4:$C$300,"&lt;="&amp;X$1,Распис!$D$4:$D$300,"&gt;="&amp;X$1),SUMIF(База!$B$3:$B$305,$A149,База!$J$3:$J$152))</f>
        <v>0</v>
      </c>
      <c r="Y149" s="46">
        <f ca="1">IF(COUNTIFS(Распис!$B$4:$B$300,$A149,Распис!$C$4:$C$300,"&lt;="&amp;Y$1,Распис!$D$4:$D$300,"&gt;="&amp;Y$1)&gt;0,SUMIFS(Распис!$K$4:$K$300,Распис!$B$4:$B$300,$A149,Распис!$C$4:$C$300,"&lt;="&amp;Y$1,Распис!$D$4:$D$300,"&gt;="&amp;Y$1),SUMIF(База!$B$3:$B$305,$A149,База!$K$3:$K$152))</f>
        <v>0</v>
      </c>
      <c r="Z149" s="46" t="s">
        <v>23</v>
      </c>
      <c r="AA149" s="46">
        <f ca="1">IF(COUNTIFS(Распис!$B$4:$B$300,$A149,Распис!$C$4:$C$300,"&lt;="&amp;AA$1,Распис!$D$4:$D$300,"&gt;="&amp;AA$1)&gt;0,SUMIFS(Распис!$F$4:$F$300,Распис!$B$4:$B$300,$A149,Распис!$C$4:$C$300,"&lt;="&amp;AA$1,Распис!$D$4:$D$300,"&gt;="&amp;AA$1),SUMIF(База!$B$3:$B$305,$A149,База!$F$3:$F$152))</f>
        <v>0</v>
      </c>
      <c r="AB149" s="46">
        <f ca="1">IF(COUNTIFS(Распис!$B$4:$B$300,$A149,Распис!$C$4:$C$300,"&lt;="&amp;AB$1,Распис!$D$4:$D$300,"&gt;="&amp;AB$1)&gt;0,SUMIFS(Распис!$G$4:$G$300,Распис!$B$4:$B$300,$A149,Распис!$C$4:$C$300,"&lt;="&amp;AB$1,Распис!$D$4:$D$300,"&gt;="&amp;AB$1),SUMIF(База!$B$3:$B$305,$A149,База!$G$3:$G$152))</f>
        <v>0</v>
      </c>
      <c r="AC149" s="46">
        <f ca="1">IF(COUNTIFS(Распис!$B$4:$B$300,$A149,Распис!$C$4:$C$300,"&lt;="&amp;AC$1,Распис!$D$4:$D$300,"&gt;="&amp;AC$1)&gt;0,SUMIFS(Распис!$H$4:$H$300,Распис!$B$4:$B$300,$A149,Распис!$C$4:$C$300,"&lt;="&amp;AC$1,Распис!$D$4:$D$300,"&gt;="&amp;AC$1),SUMIF(База!$B$3:$B$305,$A149,База!$H$3:$H$152))</f>
        <v>0</v>
      </c>
      <c r="AD149" s="47"/>
      <c r="AE149" s="47"/>
      <c r="AF149" s="47"/>
      <c r="AG149" s="47">
        <f t="shared" ca="1" si="26"/>
        <v>0</v>
      </c>
      <c r="AH149" s="46">
        <f ca="1">AG149-SUMIFS(Распред!$G$4:$G$300,Распред!$B$4:$B$300,"февраль",Распред!$F$4:$F$300,A149)</f>
        <v>0</v>
      </c>
      <c r="AI149" s="46">
        <f ca="1">AH149+(COUNTIF(B149:AF149,"КД")+SUMIFS(Распред!$AH$4:$AH$300,Распред!$F$4:$F$300,A149,Распред!$B$4:$B$300,"февраль"))*4</f>
        <v>0</v>
      </c>
      <c r="AJ149" s="46">
        <f t="shared" ca="1" si="27"/>
        <v>0</v>
      </c>
      <c r="AK149" s="46">
        <f t="shared" ca="1" si="28"/>
        <v>0</v>
      </c>
      <c r="AL149" s="46">
        <f>SUMIFS(Распред!$K$4:$K$300,Распред!$B$4:$B$300,"февраль",Распред!$J$4:$J$300,A149)+SUMIFS(Распред!$M$4:$M$300,Распред!$B$4:$B$300,"февраль",Распред!$L$4:$L$300,A149)+SUMIFS(Распред!$O$4:$O$300,Распред!$B$4:$B$300,"февраль",Распред!$N$4:$N$300,A149)+SUMIFS(Распред!$Q$4:$Q$300,Распред!$B$4:$B$300,"февраль",Распред!$P$4:$P$300,A149)+SUMIFS(Распред!$S$4:$S$300,Распред!$B$4:$B$300,"февраль",Распред!$R$4:$R$300,A149)+SUMIFS(Распред!$U$4:$U$300,Распред!$B$4:$B$300,"февраль",Распред!$T$4:$T$300,A149)+SUMIFS(Распред!$W$4:$W$300,Распред!$B$4:$B$300,"февраль",Распред!$V$4:$V$300,A149)+SUMIFS(Распред!$Y$4:$Y$300,Распред!$B$4:$B$300,"февраль",Распред!$X$4:$X$300,A149)+SUMIFS(Распред!$AA$4:$AA$300,Распред!$B$4:$B$300,"февраль",Распред!$Z$4:$Z$300,A149)+SUMIFS(Распред!$AC$4:$AC$300,Распред!$B$4:$B$300,"февраль",Распред!$AB$4:$AB$300,A149)</f>
        <v>0</v>
      </c>
      <c r="AM149" s="46">
        <f t="shared" ca="1" si="29"/>
        <v>0</v>
      </c>
      <c r="AN149" s="46">
        <f t="shared" ca="1" si="30"/>
        <v>0</v>
      </c>
      <c r="AO149" s="46">
        <f t="shared" ca="1" si="31"/>
        <v>0</v>
      </c>
      <c r="AP149" s="46">
        <f>январь!AP149</f>
        <v>0</v>
      </c>
      <c r="AQ149" s="46">
        <f t="shared" ca="1" si="24"/>
        <v>0</v>
      </c>
      <c r="AR149" s="47"/>
      <c r="AS149" s="47">
        <f t="shared" ca="1" si="32"/>
        <v>0</v>
      </c>
      <c r="AT149" s="47"/>
      <c r="AU149" s="47"/>
      <c r="AV149" s="47"/>
      <c r="AW149" s="47"/>
      <c r="AX149" s="47"/>
      <c r="AY149" s="47"/>
      <c r="AZ149" s="184"/>
      <c r="BA149" s="184"/>
    </row>
    <row r="150" spans="1:101" x14ac:dyDescent="0.25">
      <c r="A150" s="47">
        <f>База!B150</f>
        <v>0</v>
      </c>
      <c r="B150" s="46">
        <f ca="1">IF(COUNTIFS(Распис!$B$4:$B$300,$A150,Распис!$C$4:$C$300,"&lt;="&amp;B$1,Распис!$D$4:$D$300,"&gt;="&amp;B$1)&gt;0,SUMIFS(Распис!$I$4:$I$300,Распис!$B$4:$B$300,$A150,Распис!$C$4:$C$300,"&lt;="&amp;B$1,Распис!$D$4:$D$300,"&gt;="&amp;B$1),SUMIF(База!$B$3:$B$305,$A150,База!$I$3:$I$152))</f>
        <v>0</v>
      </c>
      <c r="C150" s="46">
        <f ca="1">IF(COUNTIFS(Распис!$B$4:$B$300,$A150,Распис!$C$4:$C$300,"&lt;="&amp;C$1,Распис!$D$4:$D$300,"&gt;="&amp;C$1)&gt;0,SUMIFS(Распис!$J$4:$J$300,Распис!$B$4:$B$300,$A150,Распис!$C$4:$C$300,"&lt;="&amp;C$1,Распис!$D$4:$D$300,"&gt;="&amp;C$1),SUMIF(База!$B$3:$B$305,$A150,База!$J$3:$J$152))</f>
        <v>0</v>
      </c>
      <c r="D150" s="46">
        <f ca="1">IF(COUNTIFS(Распис!$B$4:$B$300,$A150,Распис!$C$4:$C$300,"&lt;="&amp;D$1,Распис!$D$4:$D$300,"&gt;="&amp;D$1)&gt;0,SUMIFS(Распис!$K$4:$K$300,Распис!$B$4:$B$300,$A150,Распис!$C$4:$C$300,"&lt;="&amp;D$1,Распис!$D$4:$D$300,"&gt;="&amp;D$1),SUMIF(База!$B$3:$B$305,$A150,База!$K$3:$K$152))</f>
        <v>0</v>
      </c>
      <c r="E150" s="46" t="s">
        <v>23</v>
      </c>
      <c r="F150" s="46">
        <f ca="1">IF(COUNTIFS(Распис!$B$4:$B$300,$A150,Распис!$C$4:$C$300,"&lt;="&amp;F$1,Распис!$D$4:$D$300,"&gt;="&amp;F$1)&gt;0,SUMIFS(Распис!$F$4:$F$300,Распис!$B$4:$B$300,$A150,Распис!$C$4:$C$300,"&lt;="&amp;F$1,Распис!$D$4:$D$300,"&gt;="&amp;F$1),SUMIF(База!$B$3:$B$305,$A150,База!$F$3:$F$152))</f>
        <v>0</v>
      </c>
      <c r="G150" s="46">
        <f ca="1">IF(COUNTIFS(Распис!$B$4:$B$300,$A150,Распис!$C$4:$C$300,"&lt;="&amp;G$1,Распис!$D$4:$D$300,"&gt;="&amp;G$1)&gt;0,SUMIFS(Распис!$G$4:$G$300,Распис!$B$4:$B$300,$A150,Распис!$C$4:$C$300,"&lt;="&amp;G$1,Распис!$D$4:$D$300,"&gt;="&amp;G$1),SUMIF(База!$B$3:$B$305,$A150,База!$G$3:$G$152))</f>
        <v>0</v>
      </c>
      <c r="H150" s="46">
        <f ca="1">IF(COUNTIFS(Распис!$B$4:$B$300,$A150,Распис!$C$4:$C$300,"&lt;="&amp;H$1,Распис!$D$4:$D$300,"&gt;="&amp;H$1)&gt;0,SUMIFS(Распис!$H$4:$H$300,Распис!$B$4:$B$300,$A150,Распис!$C$4:$C$300,"&lt;="&amp;H$1,Распис!$D$4:$D$300,"&gt;="&amp;H$1),SUMIF(База!$B$3:$B$305,$A150,База!$H$3:$H$152))</f>
        <v>0</v>
      </c>
      <c r="I150" s="46">
        <f ca="1">IF(COUNTIFS(Распис!$B$4:$B$300,$A150,Распис!$C$4:$C$300,"&lt;="&amp;I$1,Распис!$D$4:$D$300,"&gt;="&amp;I$1)&gt;0,SUMIFS(Распис!$I$4:$I$300,Распис!$B$4:$B$300,$A150,Распис!$C$4:$C$300,"&lt;="&amp;I$1,Распис!$D$4:$D$300,"&gt;="&amp;I$1),SUMIF(База!$B$3:$B$305,$A150,База!$I$3:$I$152))</f>
        <v>0</v>
      </c>
      <c r="J150" s="46">
        <f ca="1">IF(COUNTIFS(Распис!$B$4:$B$300,$A150,Распис!$C$4:$C$300,"&lt;="&amp;J$1,Распис!$D$4:$D$300,"&gt;="&amp;J$1)&gt;0,SUMIFS(Распис!$J$4:$J$300,Распис!$B$4:$B$300,$A150,Распис!$C$4:$C$300,"&lt;="&amp;J$1,Распис!$D$4:$D$300,"&gt;="&amp;J$1),SUMIF(База!$B$3:$B$305,$A150,База!$J$3:$J$152))</f>
        <v>0</v>
      </c>
      <c r="K150" s="46">
        <f ca="1">IF(COUNTIFS(Распис!$B$4:$B$300,$A150,Распис!$C$4:$C$300,"&lt;="&amp;K$1,Распис!$D$4:$D$300,"&gt;="&amp;K$1)&gt;0,SUMIFS(Распис!$K$4:$K$300,Распис!$B$4:$B$300,$A150,Распис!$C$4:$C$300,"&lt;="&amp;K$1,Распис!$D$4:$D$300,"&gt;="&amp;K$1),SUMIF(База!$B$3:$B$305,$A150,База!$K$3:$K$152))</f>
        <v>0</v>
      </c>
      <c r="L150" s="46" t="s">
        <v>23</v>
      </c>
      <c r="M150" s="46">
        <f ca="1">IF(COUNTIFS(Распис!$B$4:$B$300,$A150,Распис!$C$4:$C$300,"&lt;="&amp;M$1,Распис!$D$4:$D$300,"&gt;="&amp;M$1)&gt;0,SUMIFS(Распис!$F$4:$F$300,Распис!$B$4:$B$300,$A150,Распис!$C$4:$C$300,"&lt;="&amp;M$1,Распис!$D$4:$D$300,"&gt;="&amp;M$1),SUMIF(База!$B$3:$B$305,$A150,База!$F$3:$F$152))</f>
        <v>0</v>
      </c>
      <c r="N150" s="46">
        <f ca="1">IF(COUNTIFS(Распис!$B$4:$B$300,$A150,Распис!$C$4:$C$300,"&lt;="&amp;N$1,Распис!$D$4:$D$300,"&gt;="&amp;N$1)&gt;0,SUMIFS(Распис!$G$4:$G$300,Распис!$B$4:$B$300,$A150,Распис!$C$4:$C$300,"&lt;="&amp;N$1,Распис!$D$4:$D$300,"&gt;="&amp;N$1),SUMIF(База!$B$3:$B$305,$A150,База!$G$3:$G$152))</f>
        <v>0</v>
      </c>
      <c r="O150" s="46">
        <f ca="1">IF(COUNTIFS(Распис!$B$4:$B$300,$A150,Распис!$C$4:$C$300,"&lt;="&amp;O$1,Распис!$D$4:$D$300,"&gt;="&amp;O$1)&gt;0,SUMIFS(Распис!$H$4:$H$300,Распис!$B$4:$B$300,$A150,Распис!$C$4:$C$300,"&lt;="&amp;O$1,Распис!$D$4:$D$300,"&gt;="&amp;O$1),SUMIF(База!$B$3:$B$305,$A150,База!$H$3:$H$152))</f>
        <v>0</v>
      </c>
      <c r="P150" s="46">
        <f ca="1">IF(COUNTIFS(Распис!$B$4:$B$300,$A150,Распис!$C$4:$C$300,"&lt;="&amp;P$1,Распис!$D$4:$D$300,"&gt;="&amp;P$1)&gt;0,SUMIFS(Распис!$I$4:$I$300,Распис!$B$4:$B$300,$A150,Распис!$C$4:$C$300,"&lt;="&amp;P$1,Распис!$D$4:$D$300,"&gt;="&amp;P$1),SUMIF(База!$B$3:$B$305,$A150,База!$I$3:$I$152))</f>
        <v>0</v>
      </c>
      <c r="Q150" s="46">
        <f ca="1">IF(COUNTIFS(Распис!$B$4:$B$300,$A150,Распис!$C$4:$C$300,"&lt;="&amp;Q$1,Распис!$D$4:$D$300,"&gt;="&amp;Q$1)&gt;0,SUMIFS(Распис!$J$4:$J$300,Распис!$B$4:$B$300,$A150,Распис!$C$4:$C$300,"&lt;="&amp;Q$1,Распис!$D$4:$D$300,"&gt;="&amp;Q$1),SUMIF(База!$B$3:$B$305,$A150,База!$J$3:$J$152))</f>
        <v>0</v>
      </c>
      <c r="R150" s="46">
        <f ca="1">IF(COUNTIFS(Распис!$B$4:$B$300,$A150,Распис!$C$4:$C$300,"&lt;="&amp;R$1,Распис!$D$4:$D$300,"&gt;="&amp;R$1)&gt;0,SUMIFS(Распис!$K$4:$K$300,Распис!$B$4:$B$300,$A150,Распис!$C$4:$C$300,"&lt;="&amp;R$1,Распис!$D$4:$D$300,"&gt;="&amp;R$1),SUMIF(База!$B$3:$B$305,$A150,База!$K$3:$K$152))</f>
        <v>0</v>
      </c>
      <c r="S150" s="46" t="s">
        <v>23</v>
      </c>
      <c r="T150" s="46">
        <f ca="1">IF(COUNTIFS(Распис!$B$4:$B$300,$A150,Распис!$C$4:$C$300,"&lt;="&amp;T$1,Распис!$D$4:$D$300,"&gt;="&amp;T$1)&gt;0,SUMIFS(Распис!$F$4:$F$300,Распис!$B$4:$B$300,$A150,Распис!$C$4:$C$300,"&lt;="&amp;T$1,Распис!$D$4:$D$300,"&gt;="&amp;T$1),SUMIF(База!$B$3:$B$305,$A150,База!$F$3:$F$152))</f>
        <v>0</v>
      </c>
      <c r="U150" s="46">
        <f ca="1">IF(COUNTIFS(Распис!$B$4:$B$300,$A150,Распис!$C$4:$C$300,"&lt;="&amp;U$1,Распис!$D$4:$D$300,"&gt;="&amp;U$1)&gt;0,SUMIFS(Распис!$G$4:$G$300,Распис!$B$4:$B$300,$A150,Распис!$C$4:$C$300,"&lt;="&amp;U$1,Распис!$D$4:$D$300,"&gt;="&amp;U$1),SUMIF(База!$B$3:$B$305,$A150,База!$G$3:$G$152))</f>
        <v>0</v>
      </c>
      <c r="V150" s="46">
        <f ca="1">IF(COUNTIFS(Распис!$B$4:$B$300,$A150,Распис!$C$4:$C$300,"&lt;="&amp;V$1,Распис!$D$4:$D$300,"&gt;="&amp;V$1)&gt;0,SUMIFS(Распис!$H$4:$H$300,Распис!$B$4:$B$300,$A150,Распис!$C$4:$C$300,"&lt;="&amp;V$1,Распис!$D$4:$D$300,"&gt;="&amp;V$1),SUMIF(База!$B$3:$B$305,$A150,База!$H$3:$H$152))</f>
        <v>0</v>
      </c>
      <c r="W150" s="46">
        <f ca="1">IF(COUNTIFS(Распис!$B$4:$B$300,$A150,Распис!$C$4:$C$300,"&lt;="&amp;W$1,Распис!$D$4:$D$300,"&gt;="&amp;W$1)&gt;0,SUMIFS(Распис!$I$4:$I$300,Распис!$B$4:$B$300,$A150,Распис!$C$4:$C$300,"&lt;="&amp;W$1,Распис!$D$4:$D$300,"&gt;="&amp;W$1),SUMIF(База!$B$3:$B$305,$A150,База!$I$3:$I$152))</f>
        <v>0</v>
      </c>
      <c r="X150" s="46">
        <f ca="1">IF(COUNTIFS(Распис!$B$4:$B$300,$A150,Распис!$C$4:$C$300,"&lt;="&amp;X$1,Распис!$D$4:$D$300,"&gt;="&amp;X$1)&gt;0,SUMIFS(Распис!$J$4:$J$300,Распис!$B$4:$B$300,$A150,Распис!$C$4:$C$300,"&lt;="&amp;X$1,Распис!$D$4:$D$300,"&gt;="&amp;X$1),SUMIF(База!$B$3:$B$305,$A150,База!$J$3:$J$152))</f>
        <v>0</v>
      </c>
      <c r="Y150" s="46">
        <f ca="1">IF(COUNTIFS(Распис!$B$4:$B$300,$A150,Распис!$C$4:$C$300,"&lt;="&amp;Y$1,Распис!$D$4:$D$300,"&gt;="&amp;Y$1)&gt;0,SUMIFS(Распис!$K$4:$K$300,Распис!$B$4:$B$300,$A150,Распис!$C$4:$C$300,"&lt;="&amp;Y$1,Распис!$D$4:$D$300,"&gt;="&amp;Y$1),SUMIF(База!$B$3:$B$305,$A150,База!$K$3:$K$152))</f>
        <v>0</v>
      </c>
      <c r="Z150" s="46" t="s">
        <v>23</v>
      </c>
      <c r="AA150" s="46">
        <f ca="1">IF(COUNTIFS(Распис!$B$4:$B$300,$A150,Распис!$C$4:$C$300,"&lt;="&amp;AA$1,Распис!$D$4:$D$300,"&gt;="&amp;AA$1)&gt;0,SUMIFS(Распис!$F$4:$F$300,Распис!$B$4:$B$300,$A150,Распис!$C$4:$C$300,"&lt;="&amp;AA$1,Распис!$D$4:$D$300,"&gt;="&amp;AA$1),SUMIF(База!$B$3:$B$305,$A150,База!$F$3:$F$152))</f>
        <v>0</v>
      </c>
      <c r="AB150" s="46">
        <f ca="1">IF(COUNTIFS(Распис!$B$4:$B$300,$A150,Распис!$C$4:$C$300,"&lt;="&amp;AB$1,Распис!$D$4:$D$300,"&gt;="&amp;AB$1)&gt;0,SUMIFS(Распис!$G$4:$G$300,Распис!$B$4:$B$300,$A150,Распис!$C$4:$C$300,"&lt;="&amp;AB$1,Распис!$D$4:$D$300,"&gt;="&amp;AB$1),SUMIF(База!$B$3:$B$305,$A150,База!$G$3:$G$152))</f>
        <v>0</v>
      </c>
      <c r="AC150" s="46">
        <f ca="1">IF(COUNTIFS(Распис!$B$4:$B$300,$A150,Распис!$C$4:$C$300,"&lt;="&amp;AC$1,Распис!$D$4:$D$300,"&gt;="&amp;AC$1)&gt;0,SUMIFS(Распис!$H$4:$H$300,Распис!$B$4:$B$300,$A150,Распис!$C$4:$C$300,"&lt;="&amp;AC$1,Распис!$D$4:$D$300,"&gt;="&amp;AC$1),SUMIF(База!$B$3:$B$305,$A150,База!$H$3:$H$152))</f>
        <v>0</v>
      </c>
      <c r="AD150" s="47"/>
      <c r="AE150" s="47"/>
      <c r="AF150" s="47"/>
      <c r="AG150" s="47">
        <f t="shared" ca="1" si="26"/>
        <v>0</v>
      </c>
      <c r="AH150" s="46">
        <f ca="1">AG150-SUMIFS(Распред!$G$4:$G$300,Распред!$B$4:$B$300,"февраль",Распред!$F$4:$F$300,A150)</f>
        <v>0</v>
      </c>
      <c r="AI150" s="46">
        <f ca="1">AH150+(COUNTIF(B150:AF150,"КД")+SUMIFS(Распред!$AH$4:$AH$300,Распред!$F$4:$F$300,A150,Распред!$B$4:$B$300,"февраль"))*4</f>
        <v>0</v>
      </c>
      <c r="AJ150" s="46">
        <f t="shared" ca="1" si="27"/>
        <v>0</v>
      </c>
      <c r="AK150" s="46">
        <f t="shared" ca="1" si="28"/>
        <v>0</v>
      </c>
      <c r="AL150" s="46">
        <f>SUMIFS(Распред!$K$4:$K$300,Распред!$B$4:$B$300,"февраль",Распред!$J$4:$J$300,A150)+SUMIFS(Распред!$M$4:$M$300,Распред!$B$4:$B$300,"февраль",Распред!$L$4:$L$300,A150)+SUMIFS(Распред!$O$4:$O$300,Распред!$B$4:$B$300,"февраль",Распред!$N$4:$N$300,A150)+SUMIFS(Распред!$Q$4:$Q$300,Распред!$B$4:$B$300,"февраль",Распред!$P$4:$P$300,A150)+SUMIFS(Распред!$S$4:$S$300,Распред!$B$4:$B$300,"февраль",Распред!$R$4:$R$300,A150)+SUMIFS(Распред!$U$4:$U$300,Распред!$B$4:$B$300,"февраль",Распред!$T$4:$T$300,A150)+SUMIFS(Распред!$W$4:$W$300,Распред!$B$4:$B$300,"февраль",Распред!$V$4:$V$300,A150)+SUMIFS(Распред!$Y$4:$Y$300,Распред!$B$4:$B$300,"февраль",Распред!$X$4:$X$300,A150)+SUMIFS(Распред!$AA$4:$AA$300,Распред!$B$4:$B$300,"февраль",Распред!$Z$4:$Z$300,A150)+SUMIFS(Распред!$AC$4:$AC$300,Распред!$B$4:$B$300,"февраль",Распред!$AB$4:$AB$300,A150)</f>
        <v>0</v>
      </c>
      <c r="AM150" s="46">
        <f t="shared" ca="1" si="29"/>
        <v>0</v>
      </c>
      <c r="AN150" s="46">
        <f t="shared" ca="1" si="30"/>
        <v>0</v>
      </c>
      <c r="AO150" s="46">
        <f t="shared" ca="1" si="31"/>
        <v>0</v>
      </c>
      <c r="AP150" s="46">
        <f>январь!AP150</f>
        <v>0</v>
      </c>
      <c r="AQ150" s="46">
        <f t="shared" ca="1" si="24"/>
        <v>0</v>
      </c>
      <c r="AR150" s="47"/>
      <c r="AS150" s="47">
        <f t="shared" ca="1" si="32"/>
        <v>0</v>
      </c>
      <c r="AT150" s="47"/>
      <c r="AU150" s="47"/>
      <c r="AV150" s="47"/>
      <c r="AW150" s="47"/>
      <c r="AX150" s="47"/>
      <c r="AY150" s="47"/>
      <c r="AZ150" s="184"/>
      <c r="BA150" s="184"/>
    </row>
    <row r="151" spans="1:101" x14ac:dyDescent="0.25">
      <c r="A151" s="47">
        <f>База!B151</f>
        <v>0</v>
      </c>
      <c r="B151" s="46">
        <f ca="1">IF(COUNTIFS(Распис!$B$4:$B$300,$A151,Распис!$C$4:$C$300,"&lt;="&amp;B$1,Распис!$D$4:$D$300,"&gt;="&amp;B$1)&gt;0,SUMIFS(Распис!$I$4:$I$300,Распис!$B$4:$B$300,$A151,Распис!$C$4:$C$300,"&lt;="&amp;B$1,Распис!$D$4:$D$300,"&gt;="&amp;B$1),SUMIF(База!$B$3:$B$305,$A151,База!$I$3:$I$152))</f>
        <v>0</v>
      </c>
      <c r="C151" s="46">
        <f ca="1">IF(COUNTIFS(Распис!$B$4:$B$300,$A151,Распис!$C$4:$C$300,"&lt;="&amp;C$1,Распис!$D$4:$D$300,"&gt;="&amp;C$1)&gt;0,SUMIFS(Распис!$J$4:$J$300,Распис!$B$4:$B$300,$A151,Распис!$C$4:$C$300,"&lt;="&amp;C$1,Распис!$D$4:$D$300,"&gt;="&amp;C$1),SUMIF(База!$B$3:$B$305,$A151,База!$J$3:$J$152))</f>
        <v>0</v>
      </c>
      <c r="D151" s="46">
        <f ca="1">IF(COUNTIFS(Распис!$B$4:$B$300,$A151,Распис!$C$4:$C$300,"&lt;="&amp;D$1,Распис!$D$4:$D$300,"&gt;="&amp;D$1)&gt;0,SUMIFS(Распис!$K$4:$K$300,Распис!$B$4:$B$300,$A151,Распис!$C$4:$C$300,"&lt;="&amp;D$1,Распис!$D$4:$D$300,"&gt;="&amp;D$1),SUMIF(База!$B$3:$B$305,$A151,База!$K$3:$K$152))</f>
        <v>0</v>
      </c>
      <c r="E151" s="46" t="s">
        <v>23</v>
      </c>
      <c r="F151" s="46">
        <f ca="1">IF(COUNTIFS(Распис!$B$4:$B$300,$A151,Распис!$C$4:$C$300,"&lt;="&amp;F$1,Распис!$D$4:$D$300,"&gt;="&amp;F$1)&gt;0,SUMIFS(Распис!$F$4:$F$300,Распис!$B$4:$B$300,$A151,Распис!$C$4:$C$300,"&lt;="&amp;F$1,Распис!$D$4:$D$300,"&gt;="&amp;F$1),SUMIF(База!$B$3:$B$305,$A151,База!$F$3:$F$152))</f>
        <v>0</v>
      </c>
      <c r="G151" s="46">
        <f ca="1">IF(COUNTIFS(Распис!$B$4:$B$300,$A151,Распис!$C$4:$C$300,"&lt;="&amp;G$1,Распис!$D$4:$D$300,"&gt;="&amp;G$1)&gt;0,SUMIFS(Распис!$G$4:$G$300,Распис!$B$4:$B$300,$A151,Распис!$C$4:$C$300,"&lt;="&amp;G$1,Распис!$D$4:$D$300,"&gt;="&amp;G$1),SUMIF(База!$B$3:$B$305,$A151,База!$G$3:$G$152))</f>
        <v>0</v>
      </c>
      <c r="H151" s="46">
        <f ca="1">IF(COUNTIFS(Распис!$B$4:$B$300,$A151,Распис!$C$4:$C$300,"&lt;="&amp;H$1,Распис!$D$4:$D$300,"&gt;="&amp;H$1)&gt;0,SUMIFS(Распис!$H$4:$H$300,Распис!$B$4:$B$300,$A151,Распис!$C$4:$C$300,"&lt;="&amp;H$1,Распис!$D$4:$D$300,"&gt;="&amp;H$1),SUMIF(База!$B$3:$B$305,$A151,База!$H$3:$H$152))</f>
        <v>0</v>
      </c>
      <c r="I151" s="46">
        <f ca="1">IF(COUNTIFS(Распис!$B$4:$B$300,$A151,Распис!$C$4:$C$300,"&lt;="&amp;I$1,Распис!$D$4:$D$300,"&gt;="&amp;I$1)&gt;0,SUMIFS(Распис!$I$4:$I$300,Распис!$B$4:$B$300,$A151,Распис!$C$4:$C$300,"&lt;="&amp;I$1,Распис!$D$4:$D$300,"&gt;="&amp;I$1),SUMIF(База!$B$3:$B$305,$A151,База!$I$3:$I$152))</f>
        <v>0</v>
      </c>
      <c r="J151" s="46">
        <f ca="1">IF(COUNTIFS(Распис!$B$4:$B$300,$A151,Распис!$C$4:$C$300,"&lt;="&amp;J$1,Распис!$D$4:$D$300,"&gt;="&amp;J$1)&gt;0,SUMIFS(Распис!$J$4:$J$300,Распис!$B$4:$B$300,$A151,Распис!$C$4:$C$300,"&lt;="&amp;J$1,Распис!$D$4:$D$300,"&gt;="&amp;J$1),SUMIF(База!$B$3:$B$305,$A151,База!$J$3:$J$152))</f>
        <v>0</v>
      </c>
      <c r="K151" s="46">
        <f ca="1">IF(COUNTIFS(Распис!$B$4:$B$300,$A151,Распис!$C$4:$C$300,"&lt;="&amp;K$1,Распис!$D$4:$D$300,"&gt;="&amp;K$1)&gt;0,SUMIFS(Распис!$K$4:$K$300,Распис!$B$4:$B$300,$A151,Распис!$C$4:$C$300,"&lt;="&amp;K$1,Распис!$D$4:$D$300,"&gt;="&amp;K$1),SUMIF(База!$B$3:$B$305,$A151,База!$K$3:$K$152))</f>
        <v>0</v>
      </c>
      <c r="L151" s="46" t="s">
        <v>23</v>
      </c>
      <c r="M151" s="46">
        <f ca="1">IF(COUNTIFS(Распис!$B$4:$B$300,$A151,Распис!$C$4:$C$300,"&lt;="&amp;M$1,Распис!$D$4:$D$300,"&gt;="&amp;M$1)&gt;0,SUMIFS(Распис!$F$4:$F$300,Распис!$B$4:$B$300,$A151,Распис!$C$4:$C$300,"&lt;="&amp;M$1,Распис!$D$4:$D$300,"&gt;="&amp;M$1),SUMIF(База!$B$3:$B$305,$A151,База!$F$3:$F$152))</f>
        <v>0</v>
      </c>
      <c r="N151" s="46">
        <f ca="1">IF(COUNTIFS(Распис!$B$4:$B$300,$A151,Распис!$C$4:$C$300,"&lt;="&amp;N$1,Распис!$D$4:$D$300,"&gt;="&amp;N$1)&gt;0,SUMIFS(Распис!$G$4:$G$300,Распис!$B$4:$B$300,$A151,Распис!$C$4:$C$300,"&lt;="&amp;N$1,Распис!$D$4:$D$300,"&gt;="&amp;N$1),SUMIF(База!$B$3:$B$305,$A151,База!$G$3:$G$152))</f>
        <v>0</v>
      </c>
      <c r="O151" s="46">
        <f ca="1">IF(COUNTIFS(Распис!$B$4:$B$300,$A151,Распис!$C$4:$C$300,"&lt;="&amp;O$1,Распис!$D$4:$D$300,"&gt;="&amp;O$1)&gt;0,SUMIFS(Распис!$H$4:$H$300,Распис!$B$4:$B$300,$A151,Распис!$C$4:$C$300,"&lt;="&amp;O$1,Распис!$D$4:$D$300,"&gt;="&amp;O$1),SUMIF(База!$B$3:$B$305,$A151,База!$H$3:$H$152))</f>
        <v>0</v>
      </c>
      <c r="P151" s="46">
        <f ca="1">IF(COUNTIFS(Распис!$B$4:$B$300,$A151,Распис!$C$4:$C$300,"&lt;="&amp;P$1,Распис!$D$4:$D$300,"&gt;="&amp;P$1)&gt;0,SUMIFS(Распис!$I$4:$I$300,Распис!$B$4:$B$300,$A151,Распис!$C$4:$C$300,"&lt;="&amp;P$1,Распис!$D$4:$D$300,"&gt;="&amp;P$1),SUMIF(База!$B$3:$B$305,$A151,База!$I$3:$I$152))</f>
        <v>0</v>
      </c>
      <c r="Q151" s="46">
        <f ca="1">IF(COUNTIFS(Распис!$B$4:$B$300,$A151,Распис!$C$4:$C$300,"&lt;="&amp;Q$1,Распис!$D$4:$D$300,"&gt;="&amp;Q$1)&gt;0,SUMIFS(Распис!$J$4:$J$300,Распис!$B$4:$B$300,$A151,Распис!$C$4:$C$300,"&lt;="&amp;Q$1,Распис!$D$4:$D$300,"&gt;="&amp;Q$1),SUMIF(База!$B$3:$B$305,$A151,База!$J$3:$J$152))</f>
        <v>0</v>
      </c>
      <c r="R151" s="46">
        <f ca="1">IF(COUNTIFS(Распис!$B$4:$B$300,$A151,Распис!$C$4:$C$300,"&lt;="&amp;R$1,Распис!$D$4:$D$300,"&gt;="&amp;R$1)&gt;0,SUMIFS(Распис!$K$4:$K$300,Распис!$B$4:$B$300,$A151,Распис!$C$4:$C$300,"&lt;="&amp;R$1,Распис!$D$4:$D$300,"&gt;="&amp;R$1),SUMIF(База!$B$3:$B$305,$A151,База!$K$3:$K$152))</f>
        <v>0</v>
      </c>
      <c r="S151" s="46" t="s">
        <v>23</v>
      </c>
      <c r="T151" s="46">
        <f ca="1">IF(COUNTIFS(Распис!$B$4:$B$300,$A151,Распис!$C$4:$C$300,"&lt;="&amp;T$1,Распис!$D$4:$D$300,"&gt;="&amp;T$1)&gt;0,SUMIFS(Распис!$F$4:$F$300,Распис!$B$4:$B$300,$A151,Распис!$C$4:$C$300,"&lt;="&amp;T$1,Распис!$D$4:$D$300,"&gt;="&amp;T$1),SUMIF(База!$B$3:$B$305,$A151,База!$F$3:$F$152))</f>
        <v>0</v>
      </c>
      <c r="U151" s="46">
        <f ca="1">IF(COUNTIFS(Распис!$B$4:$B$300,$A151,Распис!$C$4:$C$300,"&lt;="&amp;U$1,Распис!$D$4:$D$300,"&gt;="&amp;U$1)&gt;0,SUMIFS(Распис!$G$4:$G$300,Распис!$B$4:$B$300,$A151,Распис!$C$4:$C$300,"&lt;="&amp;U$1,Распис!$D$4:$D$300,"&gt;="&amp;U$1),SUMIF(База!$B$3:$B$305,$A151,База!$G$3:$G$152))</f>
        <v>0</v>
      </c>
      <c r="V151" s="46">
        <f ca="1">IF(COUNTIFS(Распис!$B$4:$B$300,$A151,Распис!$C$4:$C$300,"&lt;="&amp;V$1,Распис!$D$4:$D$300,"&gt;="&amp;V$1)&gt;0,SUMIFS(Распис!$H$4:$H$300,Распис!$B$4:$B$300,$A151,Распис!$C$4:$C$300,"&lt;="&amp;V$1,Распис!$D$4:$D$300,"&gt;="&amp;V$1),SUMIF(База!$B$3:$B$305,$A151,База!$H$3:$H$152))</f>
        <v>0</v>
      </c>
      <c r="W151" s="46">
        <f ca="1">IF(COUNTIFS(Распис!$B$4:$B$300,$A151,Распис!$C$4:$C$300,"&lt;="&amp;W$1,Распис!$D$4:$D$300,"&gt;="&amp;W$1)&gt;0,SUMIFS(Распис!$I$4:$I$300,Распис!$B$4:$B$300,$A151,Распис!$C$4:$C$300,"&lt;="&amp;W$1,Распис!$D$4:$D$300,"&gt;="&amp;W$1),SUMIF(База!$B$3:$B$305,$A151,База!$I$3:$I$152))</f>
        <v>0</v>
      </c>
      <c r="X151" s="46">
        <f ca="1">IF(COUNTIFS(Распис!$B$4:$B$300,$A151,Распис!$C$4:$C$300,"&lt;="&amp;X$1,Распис!$D$4:$D$300,"&gt;="&amp;X$1)&gt;0,SUMIFS(Распис!$J$4:$J$300,Распис!$B$4:$B$300,$A151,Распис!$C$4:$C$300,"&lt;="&amp;X$1,Распис!$D$4:$D$300,"&gt;="&amp;X$1),SUMIF(База!$B$3:$B$305,$A151,База!$J$3:$J$152))</f>
        <v>0</v>
      </c>
      <c r="Y151" s="46">
        <f ca="1">IF(COUNTIFS(Распис!$B$4:$B$300,$A151,Распис!$C$4:$C$300,"&lt;="&amp;Y$1,Распис!$D$4:$D$300,"&gt;="&amp;Y$1)&gt;0,SUMIFS(Распис!$K$4:$K$300,Распис!$B$4:$B$300,$A151,Распис!$C$4:$C$300,"&lt;="&amp;Y$1,Распис!$D$4:$D$300,"&gt;="&amp;Y$1),SUMIF(База!$B$3:$B$305,$A151,База!$K$3:$K$152))</f>
        <v>0</v>
      </c>
      <c r="Z151" s="46" t="s">
        <v>23</v>
      </c>
      <c r="AA151" s="46">
        <f ca="1">IF(COUNTIFS(Распис!$B$4:$B$300,$A151,Распис!$C$4:$C$300,"&lt;="&amp;AA$1,Распис!$D$4:$D$300,"&gt;="&amp;AA$1)&gt;0,SUMIFS(Распис!$F$4:$F$300,Распис!$B$4:$B$300,$A151,Распис!$C$4:$C$300,"&lt;="&amp;AA$1,Распис!$D$4:$D$300,"&gt;="&amp;AA$1),SUMIF(База!$B$3:$B$305,$A151,База!$F$3:$F$152))</f>
        <v>0</v>
      </c>
      <c r="AB151" s="46">
        <f ca="1">IF(COUNTIFS(Распис!$B$4:$B$300,$A151,Распис!$C$4:$C$300,"&lt;="&amp;AB$1,Распис!$D$4:$D$300,"&gt;="&amp;AB$1)&gt;0,SUMIFS(Распис!$G$4:$G$300,Распис!$B$4:$B$300,$A151,Распис!$C$4:$C$300,"&lt;="&amp;AB$1,Распис!$D$4:$D$300,"&gt;="&amp;AB$1),SUMIF(База!$B$3:$B$305,$A151,База!$G$3:$G$152))</f>
        <v>0</v>
      </c>
      <c r="AC151" s="46">
        <f ca="1">IF(COUNTIFS(Распис!$B$4:$B$300,$A151,Распис!$C$4:$C$300,"&lt;="&amp;AC$1,Распис!$D$4:$D$300,"&gt;="&amp;AC$1)&gt;0,SUMIFS(Распис!$H$4:$H$300,Распис!$B$4:$B$300,$A151,Распис!$C$4:$C$300,"&lt;="&amp;AC$1,Распис!$D$4:$D$300,"&gt;="&amp;AC$1),SUMIF(База!$B$3:$B$305,$A151,База!$H$3:$H$152))</f>
        <v>0</v>
      </c>
      <c r="AD151" s="47"/>
      <c r="AE151" s="47"/>
      <c r="AF151" s="47"/>
      <c r="AG151" s="47">
        <f t="shared" ca="1" si="26"/>
        <v>0</v>
      </c>
      <c r="AH151" s="46">
        <f ca="1">AG151-SUMIFS(Распред!$G$4:$G$300,Распред!$B$4:$B$300,"февраль",Распред!$F$4:$F$300,A151)</f>
        <v>0</v>
      </c>
      <c r="AI151" s="46">
        <f ca="1">AH151+(COUNTIF(B151:AF151,"КД")+SUMIFS(Распред!$AH$4:$AH$300,Распред!$F$4:$F$300,A151,Распред!$B$4:$B$300,"февраль"))*4</f>
        <v>0</v>
      </c>
      <c r="AJ151" s="46">
        <f t="shared" ca="1" si="27"/>
        <v>0</v>
      </c>
      <c r="AK151" s="46">
        <f t="shared" ca="1" si="28"/>
        <v>0</v>
      </c>
      <c r="AL151" s="46">
        <f>SUMIFS(Распред!$K$4:$K$300,Распред!$B$4:$B$300,"февраль",Распред!$J$4:$J$300,A151)+SUMIFS(Распред!$M$4:$M$300,Распред!$B$4:$B$300,"февраль",Распред!$L$4:$L$300,A151)+SUMIFS(Распред!$O$4:$O$300,Распред!$B$4:$B$300,"февраль",Распред!$N$4:$N$300,A151)+SUMIFS(Распред!$Q$4:$Q$300,Распред!$B$4:$B$300,"февраль",Распред!$P$4:$P$300,A151)+SUMIFS(Распред!$S$4:$S$300,Распред!$B$4:$B$300,"февраль",Распред!$R$4:$R$300,A151)+SUMIFS(Распред!$U$4:$U$300,Распред!$B$4:$B$300,"февраль",Распред!$T$4:$T$300,A151)+SUMIFS(Распред!$W$4:$W$300,Распред!$B$4:$B$300,"февраль",Распред!$V$4:$V$300,A151)+SUMIFS(Распред!$Y$4:$Y$300,Распред!$B$4:$B$300,"февраль",Распред!$X$4:$X$300,A151)+SUMIFS(Распред!$AA$4:$AA$300,Распред!$B$4:$B$300,"февраль",Распред!$Z$4:$Z$300,A151)+SUMIFS(Распред!$AC$4:$AC$300,Распред!$B$4:$B$300,"февраль",Распред!$AB$4:$AB$300,A151)</f>
        <v>0</v>
      </c>
      <c r="AM151" s="46">
        <f t="shared" ca="1" si="29"/>
        <v>0</v>
      </c>
      <c r="AN151" s="46">
        <f t="shared" ca="1" si="30"/>
        <v>0</v>
      </c>
      <c r="AO151" s="46">
        <f t="shared" ca="1" si="31"/>
        <v>0</v>
      </c>
      <c r="AP151" s="46">
        <f>январь!AP151</f>
        <v>0</v>
      </c>
      <c r="AQ151" s="46">
        <f t="shared" ca="1" si="24"/>
        <v>0</v>
      </c>
      <c r="AR151" s="47"/>
      <c r="AS151" s="47">
        <f t="shared" ca="1" si="32"/>
        <v>0</v>
      </c>
      <c r="AT151" s="47"/>
      <c r="AU151" s="47"/>
      <c r="AV151" s="47"/>
      <c r="AW151" s="47"/>
      <c r="AX151" s="47"/>
      <c r="AY151" s="47"/>
      <c r="AZ151" s="184"/>
      <c r="BA151" s="184"/>
    </row>
    <row r="152" spans="1:101" x14ac:dyDescent="0.25">
      <c r="A152" s="47">
        <f>База!B152</f>
        <v>0</v>
      </c>
      <c r="B152" s="46">
        <f ca="1">IF(COUNTIFS(Распис!$B$4:$B$300,$A152,Распис!$C$4:$C$300,"&lt;="&amp;B$1,Распис!$D$4:$D$300,"&gt;="&amp;B$1)&gt;0,SUMIFS(Распис!$I$4:$I$300,Распис!$B$4:$B$300,$A152,Распис!$C$4:$C$300,"&lt;="&amp;B$1,Распис!$D$4:$D$300,"&gt;="&amp;B$1),SUMIF(База!$B$3:$B$305,$A152,База!$I$3:$I$152))</f>
        <v>0</v>
      </c>
      <c r="C152" s="46">
        <f ca="1">IF(COUNTIFS(Распис!$B$4:$B$300,$A152,Распис!$C$4:$C$300,"&lt;="&amp;C$1,Распис!$D$4:$D$300,"&gt;="&amp;C$1)&gt;0,SUMIFS(Распис!$J$4:$J$300,Распис!$B$4:$B$300,$A152,Распис!$C$4:$C$300,"&lt;="&amp;C$1,Распис!$D$4:$D$300,"&gt;="&amp;C$1),SUMIF(База!$B$3:$B$305,$A152,База!$J$3:$J$152))</f>
        <v>0</v>
      </c>
      <c r="D152" s="46">
        <f ca="1">IF(COUNTIFS(Распис!$B$4:$B$300,$A152,Распис!$C$4:$C$300,"&lt;="&amp;D$1,Распис!$D$4:$D$300,"&gt;="&amp;D$1)&gt;0,SUMIFS(Распис!$K$4:$K$300,Распис!$B$4:$B$300,$A152,Распис!$C$4:$C$300,"&lt;="&amp;D$1,Распис!$D$4:$D$300,"&gt;="&amp;D$1),SUMIF(База!$B$3:$B$305,$A152,База!$K$3:$K$152))</f>
        <v>0</v>
      </c>
      <c r="E152" s="46" t="s">
        <v>23</v>
      </c>
      <c r="F152" s="46">
        <f ca="1">IF(COUNTIFS(Распис!$B$4:$B$300,$A152,Распис!$C$4:$C$300,"&lt;="&amp;F$1,Распис!$D$4:$D$300,"&gt;="&amp;F$1)&gt;0,SUMIFS(Распис!$F$4:$F$300,Распис!$B$4:$B$300,$A152,Распис!$C$4:$C$300,"&lt;="&amp;F$1,Распис!$D$4:$D$300,"&gt;="&amp;F$1),SUMIF(База!$B$3:$B$305,$A152,База!$F$3:$F$152))</f>
        <v>0</v>
      </c>
      <c r="G152" s="46">
        <f ca="1">IF(COUNTIFS(Распис!$B$4:$B$300,$A152,Распис!$C$4:$C$300,"&lt;="&amp;G$1,Распис!$D$4:$D$300,"&gt;="&amp;G$1)&gt;0,SUMIFS(Распис!$G$4:$G$300,Распис!$B$4:$B$300,$A152,Распис!$C$4:$C$300,"&lt;="&amp;G$1,Распис!$D$4:$D$300,"&gt;="&amp;G$1),SUMIF(База!$B$3:$B$305,$A152,База!$G$3:$G$152))</f>
        <v>0</v>
      </c>
      <c r="H152" s="46">
        <f ca="1">IF(COUNTIFS(Распис!$B$4:$B$300,$A152,Распис!$C$4:$C$300,"&lt;="&amp;H$1,Распис!$D$4:$D$300,"&gt;="&amp;H$1)&gt;0,SUMIFS(Распис!$H$4:$H$300,Распис!$B$4:$B$300,$A152,Распис!$C$4:$C$300,"&lt;="&amp;H$1,Распис!$D$4:$D$300,"&gt;="&amp;H$1),SUMIF(База!$B$3:$B$305,$A152,База!$H$3:$H$152))</f>
        <v>0</v>
      </c>
      <c r="I152" s="46">
        <f ca="1">IF(COUNTIFS(Распис!$B$4:$B$300,$A152,Распис!$C$4:$C$300,"&lt;="&amp;I$1,Распис!$D$4:$D$300,"&gt;="&amp;I$1)&gt;0,SUMIFS(Распис!$I$4:$I$300,Распис!$B$4:$B$300,$A152,Распис!$C$4:$C$300,"&lt;="&amp;I$1,Распис!$D$4:$D$300,"&gt;="&amp;I$1),SUMIF(База!$B$3:$B$305,$A152,База!$I$3:$I$152))</f>
        <v>0</v>
      </c>
      <c r="J152" s="46">
        <f ca="1">IF(COUNTIFS(Распис!$B$4:$B$300,$A152,Распис!$C$4:$C$300,"&lt;="&amp;J$1,Распис!$D$4:$D$300,"&gt;="&amp;J$1)&gt;0,SUMIFS(Распис!$J$4:$J$300,Распис!$B$4:$B$300,$A152,Распис!$C$4:$C$300,"&lt;="&amp;J$1,Распис!$D$4:$D$300,"&gt;="&amp;J$1),SUMIF(База!$B$3:$B$305,$A152,База!$J$3:$J$152))</f>
        <v>0</v>
      </c>
      <c r="K152" s="46">
        <f ca="1">IF(COUNTIFS(Распис!$B$4:$B$300,$A152,Распис!$C$4:$C$300,"&lt;="&amp;K$1,Распис!$D$4:$D$300,"&gt;="&amp;K$1)&gt;0,SUMIFS(Распис!$K$4:$K$300,Распис!$B$4:$B$300,$A152,Распис!$C$4:$C$300,"&lt;="&amp;K$1,Распис!$D$4:$D$300,"&gt;="&amp;K$1),SUMIF(База!$B$3:$B$305,$A152,База!$K$3:$K$152))</f>
        <v>0</v>
      </c>
      <c r="L152" s="46" t="s">
        <v>23</v>
      </c>
      <c r="M152" s="46">
        <f ca="1">IF(COUNTIFS(Распис!$B$4:$B$300,$A152,Распис!$C$4:$C$300,"&lt;="&amp;M$1,Распис!$D$4:$D$300,"&gt;="&amp;M$1)&gt;0,SUMIFS(Распис!$F$4:$F$300,Распис!$B$4:$B$300,$A152,Распис!$C$4:$C$300,"&lt;="&amp;M$1,Распис!$D$4:$D$300,"&gt;="&amp;M$1),SUMIF(База!$B$3:$B$305,$A152,База!$F$3:$F$152))</f>
        <v>0</v>
      </c>
      <c r="N152" s="46">
        <f ca="1">IF(COUNTIFS(Распис!$B$4:$B$300,$A152,Распис!$C$4:$C$300,"&lt;="&amp;N$1,Распис!$D$4:$D$300,"&gt;="&amp;N$1)&gt;0,SUMIFS(Распис!$G$4:$G$300,Распис!$B$4:$B$300,$A152,Распис!$C$4:$C$300,"&lt;="&amp;N$1,Распис!$D$4:$D$300,"&gt;="&amp;N$1),SUMIF(База!$B$3:$B$305,$A152,База!$G$3:$G$152))</f>
        <v>0</v>
      </c>
      <c r="O152" s="46">
        <f ca="1">IF(COUNTIFS(Распис!$B$4:$B$300,$A152,Распис!$C$4:$C$300,"&lt;="&amp;O$1,Распис!$D$4:$D$300,"&gt;="&amp;O$1)&gt;0,SUMIFS(Распис!$H$4:$H$300,Распис!$B$4:$B$300,$A152,Распис!$C$4:$C$300,"&lt;="&amp;O$1,Распис!$D$4:$D$300,"&gt;="&amp;O$1),SUMIF(База!$B$3:$B$305,$A152,База!$H$3:$H$152))</f>
        <v>0</v>
      </c>
      <c r="P152" s="46">
        <f ca="1">IF(COUNTIFS(Распис!$B$4:$B$300,$A152,Распис!$C$4:$C$300,"&lt;="&amp;P$1,Распис!$D$4:$D$300,"&gt;="&amp;P$1)&gt;0,SUMIFS(Распис!$I$4:$I$300,Распис!$B$4:$B$300,$A152,Распис!$C$4:$C$300,"&lt;="&amp;P$1,Распис!$D$4:$D$300,"&gt;="&amp;P$1),SUMIF(База!$B$3:$B$305,$A152,База!$I$3:$I$152))</f>
        <v>0</v>
      </c>
      <c r="Q152" s="46">
        <f ca="1">IF(COUNTIFS(Распис!$B$4:$B$300,$A152,Распис!$C$4:$C$300,"&lt;="&amp;Q$1,Распис!$D$4:$D$300,"&gt;="&amp;Q$1)&gt;0,SUMIFS(Распис!$J$4:$J$300,Распис!$B$4:$B$300,$A152,Распис!$C$4:$C$300,"&lt;="&amp;Q$1,Распис!$D$4:$D$300,"&gt;="&amp;Q$1),SUMIF(База!$B$3:$B$305,$A152,База!$J$3:$J$152))</f>
        <v>0</v>
      </c>
      <c r="R152" s="46">
        <f ca="1">IF(COUNTIFS(Распис!$B$4:$B$300,$A152,Распис!$C$4:$C$300,"&lt;="&amp;R$1,Распис!$D$4:$D$300,"&gt;="&amp;R$1)&gt;0,SUMIFS(Распис!$K$4:$K$300,Распис!$B$4:$B$300,$A152,Распис!$C$4:$C$300,"&lt;="&amp;R$1,Распис!$D$4:$D$300,"&gt;="&amp;R$1),SUMIF(База!$B$3:$B$305,$A152,База!$K$3:$K$152))</f>
        <v>0</v>
      </c>
      <c r="S152" s="46" t="s">
        <v>23</v>
      </c>
      <c r="T152" s="46">
        <f ca="1">IF(COUNTIFS(Распис!$B$4:$B$300,$A152,Распис!$C$4:$C$300,"&lt;="&amp;T$1,Распис!$D$4:$D$300,"&gt;="&amp;T$1)&gt;0,SUMIFS(Распис!$F$4:$F$300,Распис!$B$4:$B$300,$A152,Распис!$C$4:$C$300,"&lt;="&amp;T$1,Распис!$D$4:$D$300,"&gt;="&amp;T$1),SUMIF(База!$B$3:$B$305,$A152,База!$F$3:$F$152))</f>
        <v>0</v>
      </c>
      <c r="U152" s="46">
        <f ca="1">IF(COUNTIFS(Распис!$B$4:$B$300,$A152,Распис!$C$4:$C$300,"&lt;="&amp;U$1,Распис!$D$4:$D$300,"&gt;="&amp;U$1)&gt;0,SUMIFS(Распис!$G$4:$G$300,Распис!$B$4:$B$300,$A152,Распис!$C$4:$C$300,"&lt;="&amp;U$1,Распис!$D$4:$D$300,"&gt;="&amp;U$1),SUMIF(База!$B$3:$B$305,$A152,База!$G$3:$G$152))</f>
        <v>0</v>
      </c>
      <c r="V152" s="46">
        <f ca="1">IF(COUNTIFS(Распис!$B$4:$B$300,$A152,Распис!$C$4:$C$300,"&lt;="&amp;V$1,Распис!$D$4:$D$300,"&gt;="&amp;V$1)&gt;0,SUMIFS(Распис!$H$4:$H$300,Распис!$B$4:$B$300,$A152,Распис!$C$4:$C$300,"&lt;="&amp;V$1,Распис!$D$4:$D$300,"&gt;="&amp;V$1),SUMIF(База!$B$3:$B$305,$A152,База!$H$3:$H$152))</f>
        <v>0</v>
      </c>
      <c r="W152" s="46">
        <f ca="1">IF(COUNTIFS(Распис!$B$4:$B$300,$A152,Распис!$C$4:$C$300,"&lt;="&amp;W$1,Распис!$D$4:$D$300,"&gt;="&amp;W$1)&gt;0,SUMIFS(Распис!$I$4:$I$300,Распис!$B$4:$B$300,$A152,Распис!$C$4:$C$300,"&lt;="&amp;W$1,Распис!$D$4:$D$300,"&gt;="&amp;W$1),SUMIF(База!$B$3:$B$305,$A152,База!$I$3:$I$152))</f>
        <v>0</v>
      </c>
      <c r="X152" s="46">
        <f ca="1">IF(COUNTIFS(Распис!$B$4:$B$300,$A152,Распис!$C$4:$C$300,"&lt;="&amp;X$1,Распис!$D$4:$D$300,"&gt;="&amp;X$1)&gt;0,SUMIFS(Распис!$J$4:$J$300,Распис!$B$4:$B$300,$A152,Распис!$C$4:$C$300,"&lt;="&amp;X$1,Распис!$D$4:$D$300,"&gt;="&amp;X$1),SUMIF(База!$B$3:$B$305,$A152,База!$J$3:$J$152))</f>
        <v>0</v>
      </c>
      <c r="Y152" s="46">
        <f ca="1">IF(COUNTIFS(Распис!$B$4:$B$300,$A152,Распис!$C$4:$C$300,"&lt;="&amp;Y$1,Распис!$D$4:$D$300,"&gt;="&amp;Y$1)&gt;0,SUMIFS(Распис!$K$4:$K$300,Распис!$B$4:$B$300,$A152,Распис!$C$4:$C$300,"&lt;="&amp;Y$1,Распис!$D$4:$D$300,"&gt;="&amp;Y$1),SUMIF(База!$B$3:$B$305,$A152,База!$K$3:$K$152))</f>
        <v>0</v>
      </c>
      <c r="Z152" s="46" t="s">
        <v>23</v>
      </c>
      <c r="AA152" s="46">
        <f ca="1">IF(COUNTIFS(Распис!$B$4:$B$300,$A152,Распис!$C$4:$C$300,"&lt;="&amp;AA$1,Распис!$D$4:$D$300,"&gt;="&amp;AA$1)&gt;0,SUMIFS(Распис!$F$4:$F$300,Распис!$B$4:$B$300,$A152,Распис!$C$4:$C$300,"&lt;="&amp;AA$1,Распис!$D$4:$D$300,"&gt;="&amp;AA$1),SUMIF(База!$B$3:$B$305,$A152,База!$F$3:$F$152))</f>
        <v>0</v>
      </c>
      <c r="AB152" s="46">
        <f ca="1">IF(COUNTIFS(Распис!$B$4:$B$300,$A152,Распис!$C$4:$C$300,"&lt;="&amp;AB$1,Распис!$D$4:$D$300,"&gt;="&amp;AB$1)&gt;0,SUMIFS(Распис!$G$4:$G$300,Распис!$B$4:$B$300,$A152,Распис!$C$4:$C$300,"&lt;="&amp;AB$1,Распис!$D$4:$D$300,"&gt;="&amp;AB$1),SUMIF(База!$B$3:$B$305,$A152,База!$G$3:$G$152))</f>
        <v>0</v>
      </c>
      <c r="AC152" s="46">
        <f ca="1">IF(COUNTIFS(Распис!$B$4:$B$300,$A152,Распис!$C$4:$C$300,"&lt;="&amp;AC$1,Распис!$D$4:$D$300,"&gt;="&amp;AC$1)&gt;0,SUMIFS(Распис!$H$4:$H$300,Распис!$B$4:$B$300,$A152,Распис!$C$4:$C$300,"&lt;="&amp;AC$1,Распис!$D$4:$D$300,"&gt;="&amp;AC$1),SUMIF(База!$B$3:$B$305,$A152,База!$H$3:$H$152))</f>
        <v>0</v>
      </c>
      <c r="AD152" s="47"/>
      <c r="AE152" s="47"/>
      <c r="AF152" s="47"/>
      <c r="AG152" s="47">
        <f t="shared" ca="1" si="26"/>
        <v>0</v>
      </c>
      <c r="AH152" s="46">
        <f ca="1">AG152-SUMIFS(Распред!$G$4:$G$300,Распред!$B$4:$B$300,"февраль",Распред!$F$4:$F$300,A152)</f>
        <v>0</v>
      </c>
      <c r="AI152" s="46">
        <f ca="1">AH152+(COUNTIF(B152:AF152,"КД")+SUMIFS(Распред!$AH$4:$AH$300,Распред!$F$4:$F$300,A152,Распред!$B$4:$B$300,"февраль"))*4</f>
        <v>0</v>
      </c>
      <c r="AJ152" s="46">
        <f t="shared" ca="1" si="27"/>
        <v>0</v>
      </c>
      <c r="AK152" s="46">
        <f t="shared" ca="1" si="28"/>
        <v>0</v>
      </c>
      <c r="AL152" s="46">
        <f>SUMIFS(Распред!$K$4:$K$300,Распред!$B$4:$B$300,"февраль",Распред!$J$4:$J$300,A152)+SUMIFS(Распред!$M$4:$M$300,Распред!$B$4:$B$300,"февраль",Распред!$L$4:$L$300,A152)+SUMIFS(Распред!$O$4:$O$300,Распред!$B$4:$B$300,"февраль",Распред!$N$4:$N$300,A152)+SUMIFS(Распред!$Q$4:$Q$300,Распред!$B$4:$B$300,"февраль",Распред!$P$4:$P$300,A152)+SUMIFS(Распред!$S$4:$S$300,Распред!$B$4:$B$300,"февраль",Распред!$R$4:$R$300,A152)+SUMIFS(Распред!$U$4:$U$300,Распред!$B$4:$B$300,"февраль",Распред!$T$4:$T$300,A152)+SUMIFS(Распред!$W$4:$W$300,Распред!$B$4:$B$300,"февраль",Распред!$V$4:$V$300,A152)+SUMIFS(Распред!$Y$4:$Y$300,Распред!$B$4:$B$300,"февраль",Распред!$X$4:$X$300,A152)+SUMIFS(Распред!$AA$4:$AA$300,Распред!$B$4:$B$300,"февраль",Распред!$Z$4:$Z$300,A152)+SUMIFS(Распред!$AC$4:$AC$300,Распред!$B$4:$B$300,"февраль",Распред!$AB$4:$AB$300,A152)</f>
        <v>0</v>
      </c>
      <c r="AM152" s="46">
        <f t="shared" ca="1" si="29"/>
        <v>0</v>
      </c>
      <c r="AN152" s="46">
        <f t="shared" ca="1" si="30"/>
        <v>0</v>
      </c>
      <c r="AO152" s="46">
        <f t="shared" ca="1" si="31"/>
        <v>0</v>
      </c>
      <c r="AP152" s="46">
        <f>январь!AP152</f>
        <v>0</v>
      </c>
      <c r="AQ152" s="46">
        <f t="shared" ca="1" si="24"/>
        <v>0</v>
      </c>
      <c r="AR152" s="47"/>
      <c r="AS152" s="47">
        <f t="shared" ca="1" si="32"/>
        <v>0</v>
      </c>
      <c r="AT152" s="47"/>
      <c r="AU152" s="47"/>
      <c r="AV152" s="47"/>
      <c r="AW152" s="47"/>
      <c r="AX152" s="47"/>
      <c r="AY152" s="47"/>
      <c r="AZ152" s="184"/>
      <c r="BA152" s="184"/>
    </row>
    <row r="153" spans="1:101" x14ac:dyDescent="0.25">
      <c r="A153" s="47">
        <f>База!B153</f>
        <v>0</v>
      </c>
      <c r="B153" s="46">
        <f ca="1">IF(COUNTIFS(Распис!$B$4:$B$300,$A153,Распис!$C$4:$C$300,"&lt;="&amp;B$1,Распис!$D$4:$D$300,"&gt;="&amp;B$1)&gt;0,SUMIFS(Распис!$I$4:$I$300,Распис!$B$4:$B$300,$A153,Распис!$C$4:$C$300,"&lt;="&amp;B$1,Распис!$D$4:$D$300,"&gt;="&amp;B$1),SUMIF(База!$B$3:$B$305,$A153,База!$I$3:$I$152))</f>
        <v>0</v>
      </c>
      <c r="C153" s="46">
        <f ca="1">IF(COUNTIFS(Распис!$B$4:$B$300,$A153,Распис!$C$4:$C$300,"&lt;="&amp;C$1,Распис!$D$4:$D$300,"&gt;="&amp;C$1)&gt;0,SUMIFS(Распис!$J$4:$J$300,Распис!$B$4:$B$300,$A153,Распис!$C$4:$C$300,"&lt;="&amp;C$1,Распис!$D$4:$D$300,"&gt;="&amp;C$1),SUMIF(База!$B$3:$B$305,$A153,База!$J$3:$J$152))</f>
        <v>0</v>
      </c>
      <c r="D153" s="46">
        <f ca="1">IF(COUNTIFS(Распис!$B$4:$B$300,$A153,Распис!$C$4:$C$300,"&lt;="&amp;D$1,Распис!$D$4:$D$300,"&gt;="&amp;D$1)&gt;0,SUMIFS(Распис!$K$4:$K$300,Распис!$B$4:$B$300,$A153,Распис!$C$4:$C$300,"&lt;="&amp;D$1,Распис!$D$4:$D$300,"&gt;="&amp;D$1),SUMIF(База!$B$3:$B$305,$A153,База!$K$3:$K$152))</f>
        <v>0</v>
      </c>
      <c r="E153" s="46" t="s">
        <v>23</v>
      </c>
      <c r="F153" s="46">
        <f ca="1">IF(COUNTIFS(Распис!$B$4:$B$300,$A153,Распис!$C$4:$C$300,"&lt;="&amp;F$1,Распис!$D$4:$D$300,"&gt;="&amp;F$1)&gt;0,SUMIFS(Распис!$F$4:$F$300,Распис!$B$4:$B$300,$A153,Распис!$C$4:$C$300,"&lt;="&amp;F$1,Распис!$D$4:$D$300,"&gt;="&amp;F$1),SUMIF(База!$B$3:$B$305,$A153,База!$F$3:$F$152))</f>
        <v>0</v>
      </c>
      <c r="G153" s="46">
        <f ca="1">IF(COUNTIFS(Распис!$B$4:$B$300,$A153,Распис!$C$4:$C$300,"&lt;="&amp;G$1,Распис!$D$4:$D$300,"&gt;="&amp;G$1)&gt;0,SUMIFS(Распис!$G$4:$G$300,Распис!$B$4:$B$300,$A153,Распис!$C$4:$C$300,"&lt;="&amp;G$1,Распис!$D$4:$D$300,"&gt;="&amp;G$1),SUMIF(База!$B$3:$B$305,$A153,База!$G$3:$G$152))</f>
        <v>0</v>
      </c>
      <c r="H153" s="46">
        <f ca="1">IF(COUNTIFS(Распис!$B$4:$B$300,$A153,Распис!$C$4:$C$300,"&lt;="&amp;H$1,Распис!$D$4:$D$300,"&gt;="&amp;H$1)&gt;0,SUMIFS(Распис!$H$4:$H$300,Распис!$B$4:$B$300,$A153,Распис!$C$4:$C$300,"&lt;="&amp;H$1,Распис!$D$4:$D$300,"&gt;="&amp;H$1),SUMIF(База!$B$3:$B$305,$A153,База!$H$3:$H$152))</f>
        <v>0</v>
      </c>
      <c r="I153" s="46">
        <f ca="1">IF(COUNTIFS(Распис!$B$4:$B$300,$A153,Распис!$C$4:$C$300,"&lt;="&amp;I$1,Распис!$D$4:$D$300,"&gt;="&amp;I$1)&gt;0,SUMIFS(Распис!$I$4:$I$300,Распис!$B$4:$B$300,$A153,Распис!$C$4:$C$300,"&lt;="&amp;I$1,Распис!$D$4:$D$300,"&gt;="&amp;I$1),SUMIF(База!$B$3:$B$305,$A153,База!$I$3:$I$152))</f>
        <v>0</v>
      </c>
      <c r="J153" s="46">
        <f ca="1">IF(COUNTIFS(Распис!$B$4:$B$300,$A153,Распис!$C$4:$C$300,"&lt;="&amp;J$1,Распис!$D$4:$D$300,"&gt;="&amp;J$1)&gt;0,SUMIFS(Распис!$J$4:$J$300,Распис!$B$4:$B$300,$A153,Распис!$C$4:$C$300,"&lt;="&amp;J$1,Распис!$D$4:$D$300,"&gt;="&amp;J$1),SUMIF(База!$B$3:$B$305,$A153,База!$J$3:$J$152))</f>
        <v>0</v>
      </c>
      <c r="K153" s="46">
        <f ca="1">IF(COUNTIFS(Распис!$B$4:$B$300,$A153,Распис!$C$4:$C$300,"&lt;="&amp;K$1,Распис!$D$4:$D$300,"&gt;="&amp;K$1)&gt;0,SUMIFS(Распис!$K$4:$K$300,Распис!$B$4:$B$300,$A153,Распис!$C$4:$C$300,"&lt;="&amp;K$1,Распис!$D$4:$D$300,"&gt;="&amp;K$1),SUMIF(База!$B$3:$B$305,$A153,База!$K$3:$K$152))</f>
        <v>0</v>
      </c>
      <c r="L153" s="46" t="s">
        <v>23</v>
      </c>
      <c r="M153" s="46">
        <f ca="1">IF(COUNTIFS(Распис!$B$4:$B$300,$A153,Распис!$C$4:$C$300,"&lt;="&amp;M$1,Распис!$D$4:$D$300,"&gt;="&amp;M$1)&gt;0,SUMIFS(Распис!$F$4:$F$300,Распис!$B$4:$B$300,$A153,Распис!$C$4:$C$300,"&lt;="&amp;M$1,Распис!$D$4:$D$300,"&gt;="&amp;M$1),SUMIF(База!$B$3:$B$305,$A153,База!$F$3:$F$152))</f>
        <v>0</v>
      </c>
      <c r="N153" s="46">
        <f ca="1">IF(COUNTIFS(Распис!$B$4:$B$300,$A153,Распис!$C$4:$C$300,"&lt;="&amp;N$1,Распис!$D$4:$D$300,"&gt;="&amp;N$1)&gt;0,SUMIFS(Распис!$G$4:$G$300,Распис!$B$4:$B$300,$A153,Распис!$C$4:$C$300,"&lt;="&amp;N$1,Распис!$D$4:$D$300,"&gt;="&amp;N$1),SUMIF(База!$B$3:$B$305,$A153,База!$G$3:$G$152))</f>
        <v>0</v>
      </c>
      <c r="O153" s="46">
        <f ca="1">IF(COUNTIFS(Распис!$B$4:$B$300,$A153,Распис!$C$4:$C$300,"&lt;="&amp;O$1,Распис!$D$4:$D$300,"&gt;="&amp;O$1)&gt;0,SUMIFS(Распис!$H$4:$H$300,Распис!$B$4:$B$300,$A153,Распис!$C$4:$C$300,"&lt;="&amp;O$1,Распис!$D$4:$D$300,"&gt;="&amp;O$1),SUMIF(База!$B$3:$B$305,$A153,База!$H$3:$H$152))</f>
        <v>0</v>
      </c>
      <c r="P153" s="46">
        <f ca="1">IF(COUNTIFS(Распис!$B$4:$B$300,$A153,Распис!$C$4:$C$300,"&lt;="&amp;P$1,Распис!$D$4:$D$300,"&gt;="&amp;P$1)&gt;0,SUMIFS(Распис!$I$4:$I$300,Распис!$B$4:$B$300,$A153,Распис!$C$4:$C$300,"&lt;="&amp;P$1,Распис!$D$4:$D$300,"&gt;="&amp;P$1),SUMIF(База!$B$3:$B$305,$A153,База!$I$3:$I$152))</f>
        <v>0</v>
      </c>
      <c r="Q153" s="46">
        <f ca="1">IF(COUNTIFS(Распис!$B$4:$B$300,$A153,Распис!$C$4:$C$300,"&lt;="&amp;Q$1,Распис!$D$4:$D$300,"&gt;="&amp;Q$1)&gt;0,SUMIFS(Распис!$J$4:$J$300,Распис!$B$4:$B$300,$A153,Распис!$C$4:$C$300,"&lt;="&amp;Q$1,Распис!$D$4:$D$300,"&gt;="&amp;Q$1),SUMIF(База!$B$3:$B$305,$A153,База!$J$3:$J$152))</f>
        <v>0</v>
      </c>
      <c r="R153" s="46">
        <f ca="1">IF(COUNTIFS(Распис!$B$4:$B$300,$A153,Распис!$C$4:$C$300,"&lt;="&amp;R$1,Распис!$D$4:$D$300,"&gt;="&amp;R$1)&gt;0,SUMIFS(Распис!$K$4:$K$300,Распис!$B$4:$B$300,$A153,Распис!$C$4:$C$300,"&lt;="&amp;R$1,Распис!$D$4:$D$300,"&gt;="&amp;R$1),SUMIF(База!$B$3:$B$305,$A153,База!$K$3:$K$152))</f>
        <v>0</v>
      </c>
      <c r="S153" s="46" t="s">
        <v>23</v>
      </c>
      <c r="T153" s="46">
        <f ca="1">IF(COUNTIFS(Распис!$B$4:$B$300,$A153,Распис!$C$4:$C$300,"&lt;="&amp;T$1,Распис!$D$4:$D$300,"&gt;="&amp;T$1)&gt;0,SUMIFS(Распис!$F$4:$F$300,Распис!$B$4:$B$300,$A153,Распис!$C$4:$C$300,"&lt;="&amp;T$1,Распис!$D$4:$D$300,"&gt;="&amp;T$1),SUMIF(База!$B$3:$B$305,$A153,База!$F$3:$F$152))</f>
        <v>0</v>
      </c>
      <c r="U153" s="46">
        <f ca="1">IF(COUNTIFS(Распис!$B$4:$B$300,$A153,Распис!$C$4:$C$300,"&lt;="&amp;U$1,Распис!$D$4:$D$300,"&gt;="&amp;U$1)&gt;0,SUMIFS(Распис!$G$4:$G$300,Распис!$B$4:$B$300,$A153,Распис!$C$4:$C$300,"&lt;="&amp;U$1,Распис!$D$4:$D$300,"&gt;="&amp;U$1),SUMIF(База!$B$3:$B$305,$A153,База!$G$3:$G$152))</f>
        <v>0</v>
      </c>
      <c r="V153" s="46">
        <f ca="1">IF(COUNTIFS(Распис!$B$4:$B$300,$A153,Распис!$C$4:$C$300,"&lt;="&amp;V$1,Распис!$D$4:$D$300,"&gt;="&amp;V$1)&gt;0,SUMIFS(Распис!$H$4:$H$300,Распис!$B$4:$B$300,$A153,Распис!$C$4:$C$300,"&lt;="&amp;V$1,Распис!$D$4:$D$300,"&gt;="&amp;V$1),SUMIF(База!$B$3:$B$305,$A153,База!$H$3:$H$152))</f>
        <v>0</v>
      </c>
      <c r="W153" s="46">
        <f ca="1">IF(COUNTIFS(Распис!$B$4:$B$300,$A153,Распис!$C$4:$C$300,"&lt;="&amp;W$1,Распис!$D$4:$D$300,"&gt;="&amp;W$1)&gt;0,SUMIFS(Распис!$I$4:$I$300,Распис!$B$4:$B$300,$A153,Распис!$C$4:$C$300,"&lt;="&amp;W$1,Распис!$D$4:$D$300,"&gt;="&amp;W$1),SUMIF(База!$B$3:$B$305,$A153,База!$I$3:$I$152))</f>
        <v>0</v>
      </c>
      <c r="X153" s="46">
        <f ca="1">IF(COUNTIFS(Распис!$B$4:$B$300,$A153,Распис!$C$4:$C$300,"&lt;="&amp;X$1,Распис!$D$4:$D$300,"&gt;="&amp;X$1)&gt;0,SUMIFS(Распис!$J$4:$J$300,Распис!$B$4:$B$300,$A153,Распис!$C$4:$C$300,"&lt;="&amp;X$1,Распис!$D$4:$D$300,"&gt;="&amp;X$1),SUMIF(База!$B$3:$B$305,$A153,База!$J$3:$J$152))</f>
        <v>0</v>
      </c>
      <c r="Y153" s="46">
        <f ca="1">IF(COUNTIFS(Распис!$B$4:$B$300,$A153,Распис!$C$4:$C$300,"&lt;="&amp;Y$1,Распис!$D$4:$D$300,"&gt;="&amp;Y$1)&gt;0,SUMIFS(Распис!$K$4:$K$300,Распис!$B$4:$B$300,$A153,Распис!$C$4:$C$300,"&lt;="&amp;Y$1,Распис!$D$4:$D$300,"&gt;="&amp;Y$1),SUMIF(База!$B$3:$B$305,$A153,База!$K$3:$K$152))</f>
        <v>0</v>
      </c>
      <c r="Z153" s="46" t="s">
        <v>23</v>
      </c>
      <c r="AA153" s="46">
        <f ca="1">IF(COUNTIFS(Распис!$B$4:$B$300,$A153,Распис!$C$4:$C$300,"&lt;="&amp;AA$1,Распис!$D$4:$D$300,"&gt;="&amp;AA$1)&gt;0,SUMIFS(Распис!$F$4:$F$300,Распис!$B$4:$B$300,$A153,Распис!$C$4:$C$300,"&lt;="&amp;AA$1,Распис!$D$4:$D$300,"&gt;="&amp;AA$1),SUMIF(База!$B$3:$B$305,$A153,База!$F$3:$F$152))</f>
        <v>0</v>
      </c>
      <c r="AB153" s="46">
        <f ca="1">IF(COUNTIFS(Распис!$B$4:$B$300,$A153,Распис!$C$4:$C$300,"&lt;="&amp;AB$1,Распис!$D$4:$D$300,"&gt;="&amp;AB$1)&gt;0,SUMIFS(Распис!$G$4:$G$300,Распис!$B$4:$B$300,$A153,Распис!$C$4:$C$300,"&lt;="&amp;AB$1,Распис!$D$4:$D$300,"&gt;="&amp;AB$1),SUMIF(База!$B$3:$B$305,$A153,База!$G$3:$G$152))</f>
        <v>0</v>
      </c>
      <c r="AC153" s="46">
        <f ca="1">IF(COUNTIFS(Распис!$B$4:$B$300,$A153,Распис!$C$4:$C$300,"&lt;="&amp;AC$1,Распис!$D$4:$D$300,"&gt;="&amp;AC$1)&gt;0,SUMIFS(Распис!$H$4:$H$300,Распис!$B$4:$B$300,$A153,Распис!$C$4:$C$300,"&lt;="&amp;AC$1,Распис!$D$4:$D$300,"&gt;="&amp;AC$1),SUMIF(База!$B$3:$B$305,$A153,База!$H$3:$H$152))</f>
        <v>0</v>
      </c>
      <c r="AD153" s="47"/>
      <c r="AE153" s="47"/>
      <c r="AF153" s="47"/>
      <c r="AG153" s="47">
        <f t="shared" ca="1" si="26"/>
        <v>0</v>
      </c>
      <c r="AH153" s="46">
        <f ca="1">AG153-SUMIFS(Распред!$G$4:$G$300,Распред!$B$4:$B$300,"февраль",Распред!$F$4:$F$300,A153)</f>
        <v>0</v>
      </c>
      <c r="AI153" s="46">
        <f ca="1">AH153+(COUNTIF(B153:AF153,"КД")+SUMIFS(Распред!$AH$4:$AH$300,Распред!$F$4:$F$300,A153,Распред!$B$4:$B$300,"февраль"))*4</f>
        <v>0</v>
      </c>
      <c r="AJ153" s="46">
        <f t="shared" ca="1" si="27"/>
        <v>0</v>
      </c>
      <c r="AK153" s="46">
        <f t="shared" ca="1" si="28"/>
        <v>0</v>
      </c>
      <c r="AL153" s="46">
        <f>SUMIFS(Распред!$K$4:$K$300,Распред!$B$4:$B$300,"февраль",Распред!$J$4:$J$300,A153)+SUMIFS(Распред!$M$4:$M$300,Распред!$B$4:$B$300,"февраль",Распред!$L$4:$L$300,A153)+SUMIFS(Распред!$O$4:$O$300,Распред!$B$4:$B$300,"февраль",Распред!$N$4:$N$300,A153)+SUMIFS(Распред!$Q$4:$Q$300,Распред!$B$4:$B$300,"февраль",Распред!$P$4:$P$300,A153)+SUMIFS(Распред!$S$4:$S$300,Распред!$B$4:$B$300,"февраль",Распред!$R$4:$R$300,A153)+SUMIFS(Распред!$U$4:$U$300,Распред!$B$4:$B$300,"февраль",Распред!$T$4:$T$300,A153)+SUMIFS(Распред!$W$4:$W$300,Распред!$B$4:$B$300,"февраль",Распред!$V$4:$V$300,A153)+SUMIFS(Распред!$Y$4:$Y$300,Распред!$B$4:$B$300,"февраль",Распред!$X$4:$X$300,A153)+SUMIFS(Распред!$AA$4:$AA$300,Распред!$B$4:$B$300,"февраль",Распред!$Z$4:$Z$300,A153)+SUMIFS(Распред!$AC$4:$AC$300,Распред!$B$4:$B$300,"февраль",Распред!$AB$4:$AB$300,A153)</f>
        <v>0</v>
      </c>
      <c r="AM153" s="46">
        <f t="shared" ca="1" si="29"/>
        <v>0</v>
      </c>
      <c r="AN153" s="46">
        <f t="shared" ca="1" si="30"/>
        <v>0</v>
      </c>
      <c r="AO153" s="46">
        <f t="shared" ca="1" si="31"/>
        <v>0</v>
      </c>
      <c r="AP153" s="46">
        <f>январь!AP153</f>
        <v>0</v>
      </c>
      <c r="AQ153" s="46">
        <f t="shared" ca="1" si="24"/>
        <v>0</v>
      </c>
      <c r="AR153" s="47"/>
      <c r="AS153" s="47">
        <f t="shared" ca="1" si="32"/>
        <v>0</v>
      </c>
      <c r="AT153" s="47"/>
      <c r="AU153" s="47"/>
      <c r="AV153" s="47"/>
      <c r="AW153" s="47"/>
      <c r="AX153" s="47"/>
      <c r="AY153" s="47"/>
      <c r="AZ153" s="184"/>
      <c r="BA153" s="184"/>
    </row>
    <row r="154" spans="1:101" x14ac:dyDescent="0.25">
      <c r="A154" s="47">
        <f>База!B154</f>
        <v>0</v>
      </c>
      <c r="B154" s="46">
        <f ca="1">IF(COUNTIFS(Распис!$B$4:$B$300,$A154,Распис!$C$4:$C$300,"&lt;="&amp;B$1,Распис!$D$4:$D$300,"&gt;="&amp;B$1)&gt;0,SUMIFS(Распис!$I$4:$I$300,Распис!$B$4:$B$300,$A154,Распис!$C$4:$C$300,"&lt;="&amp;B$1,Распис!$D$4:$D$300,"&gt;="&amp;B$1),SUMIF(База!$B$3:$B$305,$A154,База!$I$3:$I$152))</f>
        <v>0</v>
      </c>
      <c r="C154" s="46">
        <f ca="1">IF(COUNTIFS(Распис!$B$4:$B$300,$A154,Распис!$C$4:$C$300,"&lt;="&amp;C$1,Распис!$D$4:$D$300,"&gt;="&amp;C$1)&gt;0,SUMIFS(Распис!$J$4:$J$300,Распис!$B$4:$B$300,$A154,Распис!$C$4:$C$300,"&lt;="&amp;C$1,Распис!$D$4:$D$300,"&gt;="&amp;C$1),SUMIF(База!$B$3:$B$305,$A154,База!$J$3:$J$152))</f>
        <v>0</v>
      </c>
      <c r="D154" s="46">
        <f ca="1">IF(COUNTIFS(Распис!$B$4:$B$300,$A154,Распис!$C$4:$C$300,"&lt;="&amp;D$1,Распис!$D$4:$D$300,"&gt;="&amp;D$1)&gt;0,SUMIFS(Распис!$K$4:$K$300,Распис!$B$4:$B$300,$A154,Распис!$C$4:$C$300,"&lt;="&amp;D$1,Распис!$D$4:$D$300,"&gt;="&amp;D$1),SUMIF(База!$B$3:$B$305,$A154,База!$K$3:$K$152))</f>
        <v>0</v>
      </c>
      <c r="E154" s="46" t="s">
        <v>23</v>
      </c>
      <c r="F154" s="46">
        <f ca="1">IF(COUNTIFS(Распис!$B$4:$B$300,$A154,Распис!$C$4:$C$300,"&lt;="&amp;F$1,Распис!$D$4:$D$300,"&gt;="&amp;F$1)&gt;0,SUMIFS(Распис!$F$4:$F$300,Распис!$B$4:$B$300,$A154,Распис!$C$4:$C$300,"&lt;="&amp;F$1,Распис!$D$4:$D$300,"&gt;="&amp;F$1),SUMIF(База!$B$3:$B$305,$A154,База!$F$3:$F$152))</f>
        <v>0</v>
      </c>
      <c r="G154" s="46">
        <f ca="1">IF(COUNTIFS(Распис!$B$4:$B$300,$A154,Распис!$C$4:$C$300,"&lt;="&amp;G$1,Распис!$D$4:$D$300,"&gt;="&amp;G$1)&gt;0,SUMIFS(Распис!$G$4:$G$300,Распис!$B$4:$B$300,$A154,Распис!$C$4:$C$300,"&lt;="&amp;G$1,Распис!$D$4:$D$300,"&gt;="&amp;G$1),SUMIF(База!$B$3:$B$305,$A154,База!$G$3:$G$152))</f>
        <v>0</v>
      </c>
      <c r="H154" s="46">
        <f ca="1">IF(COUNTIFS(Распис!$B$4:$B$300,$A154,Распис!$C$4:$C$300,"&lt;="&amp;H$1,Распис!$D$4:$D$300,"&gt;="&amp;H$1)&gt;0,SUMIFS(Распис!$H$4:$H$300,Распис!$B$4:$B$300,$A154,Распис!$C$4:$C$300,"&lt;="&amp;H$1,Распис!$D$4:$D$300,"&gt;="&amp;H$1),SUMIF(База!$B$3:$B$305,$A154,База!$H$3:$H$152))</f>
        <v>0</v>
      </c>
      <c r="I154" s="46">
        <f ca="1">IF(COUNTIFS(Распис!$B$4:$B$300,$A154,Распис!$C$4:$C$300,"&lt;="&amp;I$1,Распис!$D$4:$D$300,"&gt;="&amp;I$1)&gt;0,SUMIFS(Распис!$I$4:$I$300,Распис!$B$4:$B$300,$A154,Распис!$C$4:$C$300,"&lt;="&amp;I$1,Распис!$D$4:$D$300,"&gt;="&amp;I$1),SUMIF(База!$B$3:$B$305,$A154,База!$I$3:$I$152))</f>
        <v>0</v>
      </c>
      <c r="J154" s="46">
        <f ca="1">IF(COUNTIFS(Распис!$B$4:$B$300,$A154,Распис!$C$4:$C$300,"&lt;="&amp;J$1,Распис!$D$4:$D$300,"&gt;="&amp;J$1)&gt;0,SUMIFS(Распис!$J$4:$J$300,Распис!$B$4:$B$300,$A154,Распис!$C$4:$C$300,"&lt;="&amp;J$1,Распис!$D$4:$D$300,"&gt;="&amp;J$1),SUMIF(База!$B$3:$B$305,$A154,База!$J$3:$J$152))</f>
        <v>0</v>
      </c>
      <c r="K154" s="46">
        <f ca="1">IF(COUNTIFS(Распис!$B$4:$B$300,$A154,Распис!$C$4:$C$300,"&lt;="&amp;K$1,Распис!$D$4:$D$300,"&gt;="&amp;K$1)&gt;0,SUMIFS(Распис!$K$4:$K$300,Распис!$B$4:$B$300,$A154,Распис!$C$4:$C$300,"&lt;="&amp;K$1,Распис!$D$4:$D$300,"&gt;="&amp;K$1),SUMIF(База!$B$3:$B$305,$A154,База!$K$3:$K$152))</f>
        <v>0</v>
      </c>
      <c r="L154" s="46" t="s">
        <v>23</v>
      </c>
      <c r="M154" s="46">
        <f ca="1">IF(COUNTIFS(Распис!$B$4:$B$300,$A154,Распис!$C$4:$C$300,"&lt;="&amp;M$1,Распис!$D$4:$D$300,"&gt;="&amp;M$1)&gt;0,SUMIFS(Распис!$F$4:$F$300,Распис!$B$4:$B$300,$A154,Распис!$C$4:$C$300,"&lt;="&amp;M$1,Распис!$D$4:$D$300,"&gt;="&amp;M$1),SUMIF(База!$B$3:$B$305,$A154,База!$F$3:$F$152))</f>
        <v>0</v>
      </c>
      <c r="N154" s="46">
        <f ca="1">IF(COUNTIFS(Распис!$B$4:$B$300,$A154,Распис!$C$4:$C$300,"&lt;="&amp;N$1,Распис!$D$4:$D$300,"&gt;="&amp;N$1)&gt;0,SUMIFS(Распис!$G$4:$G$300,Распис!$B$4:$B$300,$A154,Распис!$C$4:$C$300,"&lt;="&amp;N$1,Распис!$D$4:$D$300,"&gt;="&amp;N$1),SUMIF(База!$B$3:$B$305,$A154,База!$G$3:$G$152))</f>
        <v>0</v>
      </c>
      <c r="O154" s="46">
        <f ca="1">IF(COUNTIFS(Распис!$B$4:$B$300,$A154,Распис!$C$4:$C$300,"&lt;="&amp;O$1,Распис!$D$4:$D$300,"&gt;="&amp;O$1)&gt;0,SUMIFS(Распис!$H$4:$H$300,Распис!$B$4:$B$300,$A154,Распис!$C$4:$C$300,"&lt;="&amp;O$1,Распис!$D$4:$D$300,"&gt;="&amp;O$1),SUMIF(База!$B$3:$B$305,$A154,База!$H$3:$H$152))</f>
        <v>0</v>
      </c>
      <c r="P154" s="46">
        <f ca="1">IF(COUNTIFS(Распис!$B$4:$B$300,$A154,Распис!$C$4:$C$300,"&lt;="&amp;P$1,Распис!$D$4:$D$300,"&gt;="&amp;P$1)&gt;0,SUMIFS(Распис!$I$4:$I$300,Распис!$B$4:$B$300,$A154,Распис!$C$4:$C$300,"&lt;="&amp;P$1,Распис!$D$4:$D$300,"&gt;="&amp;P$1),SUMIF(База!$B$3:$B$305,$A154,База!$I$3:$I$152))</f>
        <v>0</v>
      </c>
      <c r="Q154" s="46">
        <f ca="1">IF(COUNTIFS(Распис!$B$4:$B$300,$A154,Распис!$C$4:$C$300,"&lt;="&amp;Q$1,Распис!$D$4:$D$300,"&gt;="&amp;Q$1)&gt;0,SUMIFS(Распис!$J$4:$J$300,Распис!$B$4:$B$300,$A154,Распис!$C$4:$C$300,"&lt;="&amp;Q$1,Распис!$D$4:$D$300,"&gt;="&amp;Q$1),SUMIF(База!$B$3:$B$305,$A154,База!$J$3:$J$152))</f>
        <v>0</v>
      </c>
      <c r="R154" s="46">
        <f ca="1">IF(COUNTIFS(Распис!$B$4:$B$300,$A154,Распис!$C$4:$C$300,"&lt;="&amp;R$1,Распис!$D$4:$D$300,"&gt;="&amp;R$1)&gt;0,SUMIFS(Распис!$K$4:$K$300,Распис!$B$4:$B$300,$A154,Распис!$C$4:$C$300,"&lt;="&amp;R$1,Распис!$D$4:$D$300,"&gt;="&amp;R$1),SUMIF(База!$B$3:$B$305,$A154,База!$K$3:$K$152))</f>
        <v>0</v>
      </c>
      <c r="S154" s="46" t="s">
        <v>23</v>
      </c>
      <c r="T154" s="46">
        <f ca="1">IF(COUNTIFS(Распис!$B$4:$B$300,$A154,Распис!$C$4:$C$300,"&lt;="&amp;T$1,Распис!$D$4:$D$300,"&gt;="&amp;T$1)&gt;0,SUMIFS(Распис!$F$4:$F$300,Распис!$B$4:$B$300,$A154,Распис!$C$4:$C$300,"&lt;="&amp;T$1,Распис!$D$4:$D$300,"&gt;="&amp;T$1),SUMIF(База!$B$3:$B$305,$A154,База!$F$3:$F$152))</f>
        <v>0</v>
      </c>
      <c r="U154" s="46">
        <f ca="1">IF(COUNTIFS(Распис!$B$4:$B$300,$A154,Распис!$C$4:$C$300,"&lt;="&amp;U$1,Распис!$D$4:$D$300,"&gt;="&amp;U$1)&gt;0,SUMIFS(Распис!$G$4:$G$300,Распис!$B$4:$B$300,$A154,Распис!$C$4:$C$300,"&lt;="&amp;U$1,Распис!$D$4:$D$300,"&gt;="&amp;U$1),SUMIF(База!$B$3:$B$305,$A154,База!$G$3:$G$152))</f>
        <v>0</v>
      </c>
      <c r="V154" s="46">
        <f ca="1">IF(COUNTIFS(Распис!$B$4:$B$300,$A154,Распис!$C$4:$C$300,"&lt;="&amp;V$1,Распис!$D$4:$D$300,"&gt;="&amp;V$1)&gt;0,SUMIFS(Распис!$H$4:$H$300,Распис!$B$4:$B$300,$A154,Распис!$C$4:$C$300,"&lt;="&amp;V$1,Распис!$D$4:$D$300,"&gt;="&amp;V$1),SUMIF(База!$B$3:$B$305,$A154,База!$H$3:$H$152))</f>
        <v>0</v>
      </c>
      <c r="W154" s="46">
        <f ca="1">IF(COUNTIFS(Распис!$B$4:$B$300,$A154,Распис!$C$4:$C$300,"&lt;="&amp;W$1,Распис!$D$4:$D$300,"&gt;="&amp;W$1)&gt;0,SUMIFS(Распис!$I$4:$I$300,Распис!$B$4:$B$300,$A154,Распис!$C$4:$C$300,"&lt;="&amp;W$1,Распис!$D$4:$D$300,"&gt;="&amp;W$1),SUMIF(База!$B$3:$B$305,$A154,База!$I$3:$I$152))</f>
        <v>0</v>
      </c>
      <c r="X154" s="46">
        <f ca="1">IF(COUNTIFS(Распис!$B$4:$B$300,$A154,Распис!$C$4:$C$300,"&lt;="&amp;X$1,Распис!$D$4:$D$300,"&gt;="&amp;X$1)&gt;0,SUMIFS(Распис!$J$4:$J$300,Распис!$B$4:$B$300,$A154,Распис!$C$4:$C$300,"&lt;="&amp;X$1,Распис!$D$4:$D$300,"&gt;="&amp;X$1),SUMIF(База!$B$3:$B$305,$A154,База!$J$3:$J$152))</f>
        <v>0</v>
      </c>
      <c r="Y154" s="46">
        <f ca="1">IF(COUNTIFS(Распис!$B$4:$B$300,$A154,Распис!$C$4:$C$300,"&lt;="&amp;Y$1,Распис!$D$4:$D$300,"&gt;="&amp;Y$1)&gt;0,SUMIFS(Распис!$K$4:$K$300,Распис!$B$4:$B$300,$A154,Распис!$C$4:$C$300,"&lt;="&amp;Y$1,Распис!$D$4:$D$300,"&gt;="&amp;Y$1),SUMIF(База!$B$3:$B$305,$A154,База!$K$3:$K$152))</f>
        <v>0</v>
      </c>
      <c r="Z154" s="46" t="s">
        <v>23</v>
      </c>
      <c r="AA154" s="46">
        <f ca="1">IF(COUNTIFS(Распис!$B$4:$B$300,$A154,Распис!$C$4:$C$300,"&lt;="&amp;AA$1,Распис!$D$4:$D$300,"&gt;="&amp;AA$1)&gt;0,SUMIFS(Распис!$F$4:$F$300,Распис!$B$4:$B$300,$A154,Распис!$C$4:$C$300,"&lt;="&amp;AA$1,Распис!$D$4:$D$300,"&gt;="&amp;AA$1),SUMIF(База!$B$3:$B$305,$A154,База!$F$3:$F$152))</f>
        <v>0</v>
      </c>
      <c r="AB154" s="46">
        <f ca="1">IF(COUNTIFS(Распис!$B$4:$B$300,$A154,Распис!$C$4:$C$300,"&lt;="&amp;AB$1,Распис!$D$4:$D$300,"&gt;="&amp;AB$1)&gt;0,SUMIFS(Распис!$G$4:$G$300,Распис!$B$4:$B$300,$A154,Распис!$C$4:$C$300,"&lt;="&amp;AB$1,Распис!$D$4:$D$300,"&gt;="&amp;AB$1),SUMIF(База!$B$3:$B$305,$A154,База!$G$3:$G$152))</f>
        <v>0</v>
      </c>
      <c r="AC154" s="46">
        <f ca="1">IF(COUNTIFS(Распис!$B$4:$B$300,$A154,Распис!$C$4:$C$300,"&lt;="&amp;AC$1,Распис!$D$4:$D$300,"&gt;="&amp;AC$1)&gt;0,SUMIFS(Распис!$H$4:$H$300,Распис!$B$4:$B$300,$A154,Распис!$C$4:$C$300,"&lt;="&amp;AC$1,Распис!$D$4:$D$300,"&gt;="&amp;AC$1),SUMIF(База!$B$3:$B$305,$A154,База!$H$3:$H$152))</f>
        <v>0</v>
      </c>
      <c r="AD154" s="47"/>
      <c r="AE154" s="47"/>
      <c r="AF154" s="47"/>
      <c r="AG154" s="47">
        <f t="shared" ca="1" si="26"/>
        <v>0</v>
      </c>
      <c r="AH154" s="46">
        <f ca="1">AG154-SUMIFS(Распред!$G$4:$G$300,Распред!$B$4:$B$300,"февраль",Распред!$F$4:$F$300,A154)</f>
        <v>0</v>
      </c>
      <c r="AI154" s="46">
        <f ca="1">AH154+(COUNTIF(B154:AF154,"КД")+SUMIFS(Распред!$AH$4:$AH$300,Распред!$F$4:$F$300,A154,Распред!$B$4:$B$300,"февраль"))*4</f>
        <v>0</v>
      </c>
      <c r="AJ154" s="46">
        <f t="shared" ca="1" si="27"/>
        <v>0</v>
      </c>
      <c r="AK154" s="46">
        <f t="shared" ca="1" si="28"/>
        <v>0</v>
      </c>
      <c r="AL154" s="46">
        <f>SUMIFS(Распред!$K$4:$K$300,Распред!$B$4:$B$300,"февраль",Распред!$J$4:$J$300,A154)+SUMIFS(Распред!$M$4:$M$300,Распред!$B$4:$B$300,"февраль",Распред!$L$4:$L$300,A154)+SUMIFS(Распред!$O$4:$O$300,Распред!$B$4:$B$300,"февраль",Распред!$N$4:$N$300,A154)+SUMIFS(Распред!$Q$4:$Q$300,Распред!$B$4:$B$300,"февраль",Распред!$P$4:$P$300,A154)+SUMIFS(Распред!$S$4:$S$300,Распред!$B$4:$B$300,"февраль",Распред!$R$4:$R$300,A154)+SUMIFS(Распред!$U$4:$U$300,Распред!$B$4:$B$300,"февраль",Распред!$T$4:$T$300,A154)+SUMIFS(Распред!$W$4:$W$300,Распред!$B$4:$B$300,"февраль",Распред!$V$4:$V$300,A154)+SUMIFS(Распред!$Y$4:$Y$300,Распред!$B$4:$B$300,"февраль",Распред!$X$4:$X$300,A154)+SUMIFS(Распред!$AA$4:$AA$300,Распред!$B$4:$B$300,"февраль",Распред!$Z$4:$Z$300,A154)+SUMIFS(Распред!$AC$4:$AC$300,Распред!$B$4:$B$300,"февраль",Распред!$AB$4:$AB$300,A154)</f>
        <v>0</v>
      </c>
      <c r="AM154" s="46">
        <f t="shared" ca="1" si="29"/>
        <v>0</v>
      </c>
      <c r="AN154" s="46">
        <f t="shared" ca="1" si="30"/>
        <v>0</v>
      </c>
      <c r="AO154" s="46">
        <f t="shared" ca="1" si="31"/>
        <v>0</v>
      </c>
      <c r="AP154" s="46">
        <f>январь!AP154</f>
        <v>0</v>
      </c>
      <c r="AQ154" s="46">
        <f t="shared" ca="1" si="24"/>
        <v>0</v>
      </c>
      <c r="AR154" s="47"/>
      <c r="AS154" s="47">
        <f t="shared" ca="1" si="32"/>
        <v>0</v>
      </c>
      <c r="AT154" s="47"/>
      <c r="AU154" s="47"/>
      <c r="AV154" s="47"/>
      <c r="AW154" s="47"/>
      <c r="AX154" s="47"/>
      <c r="AY154" s="47"/>
      <c r="AZ154" s="184"/>
      <c r="BA154" s="184"/>
    </row>
    <row r="155" spans="1:101" x14ac:dyDescent="0.25">
      <c r="A155" s="47">
        <f>База!B155</f>
        <v>0</v>
      </c>
      <c r="B155" s="46">
        <f ca="1">IF(COUNTIFS(Распис!$B$4:$B$300,$A155,Распис!$C$4:$C$300,"&lt;="&amp;B$1,Распис!$D$4:$D$300,"&gt;="&amp;B$1)&gt;0,SUMIFS(Распис!$I$4:$I$300,Распис!$B$4:$B$300,$A155,Распис!$C$4:$C$300,"&lt;="&amp;B$1,Распис!$D$4:$D$300,"&gt;="&amp;B$1),SUMIF(База!$B$3:$B$305,$A155,База!$I$3:$I$152))</f>
        <v>0</v>
      </c>
      <c r="C155" s="46">
        <f ca="1">IF(COUNTIFS(Распис!$B$4:$B$300,$A155,Распис!$C$4:$C$300,"&lt;="&amp;C$1,Распис!$D$4:$D$300,"&gt;="&amp;C$1)&gt;0,SUMIFS(Распис!$J$4:$J$300,Распис!$B$4:$B$300,$A155,Распис!$C$4:$C$300,"&lt;="&amp;C$1,Распис!$D$4:$D$300,"&gt;="&amp;C$1),SUMIF(База!$B$3:$B$305,$A155,База!$J$3:$J$152))</f>
        <v>0</v>
      </c>
      <c r="D155" s="46">
        <f ca="1">IF(COUNTIFS(Распис!$B$4:$B$300,$A155,Распис!$C$4:$C$300,"&lt;="&amp;D$1,Распис!$D$4:$D$300,"&gt;="&amp;D$1)&gt;0,SUMIFS(Распис!$K$4:$K$300,Распис!$B$4:$B$300,$A155,Распис!$C$4:$C$300,"&lt;="&amp;D$1,Распис!$D$4:$D$300,"&gt;="&amp;D$1),SUMIF(База!$B$3:$B$305,$A155,База!$K$3:$K$152))</f>
        <v>0</v>
      </c>
      <c r="E155" s="46" t="s">
        <v>23</v>
      </c>
      <c r="F155" s="46">
        <f ca="1">IF(COUNTIFS(Распис!$B$4:$B$300,$A155,Распис!$C$4:$C$300,"&lt;="&amp;F$1,Распис!$D$4:$D$300,"&gt;="&amp;F$1)&gt;0,SUMIFS(Распис!$F$4:$F$300,Распис!$B$4:$B$300,$A155,Распис!$C$4:$C$300,"&lt;="&amp;F$1,Распис!$D$4:$D$300,"&gt;="&amp;F$1),SUMIF(База!$B$3:$B$305,$A155,База!$F$3:$F$152))</f>
        <v>0</v>
      </c>
      <c r="G155" s="46">
        <f ca="1">IF(COUNTIFS(Распис!$B$4:$B$300,$A155,Распис!$C$4:$C$300,"&lt;="&amp;G$1,Распис!$D$4:$D$300,"&gt;="&amp;G$1)&gt;0,SUMIFS(Распис!$G$4:$G$300,Распис!$B$4:$B$300,$A155,Распис!$C$4:$C$300,"&lt;="&amp;G$1,Распис!$D$4:$D$300,"&gt;="&amp;G$1),SUMIF(База!$B$3:$B$305,$A155,База!$G$3:$G$152))</f>
        <v>0</v>
      </c>
      <c r="H155" s="46">
        <f ca="1">IF(COUNTIFS(Распис!$B$4:$B$300,$A155,Распис!$C$4:$C$300,"&lt;="&amp;H$1,Распис!$D$4:$D$300,"&gt;="&amp;H$1)&gt;0,SUMIFS(Распис!$H$4:$H$300,Распис!$B$4:$B$300,$A155,Распис!$C$4:$C$300,"&lt;="&amp;H$1,Распис!$D$4:$D$300,"&gt;="&amp;H$1),SUMIF(База!$B$3:$B$305,$A155,База!$H$3:$H$152))</f>
        <v>0</v>
      </c>
      <c r="I155" s="46">
        <f ca="1">IF(COUNTIFS(Распис!$B$4:$B$300,$A155,Распис!$C$4:$C$300,"&lt;="&amp;I$1,Распис!$D$4:$D$300,"&gt;="&amp;I$1)&gt;0,SUMIFS(Распис!$I$4:$I$300,Распис!$B$4:$B$300,$A155,Распис!$C$4:$C$300,"&lt;="&amp;I$1,Распис!$D$4:$D$300,"&gt;="&amp;I$1),SUMIF(База!$B$3:$B$305,$A155,База!$I$3:$I$152))</f>
        <v>0</v>
      </c>
      <c r="J155" s="46">
        <f ca="1">IF(COUNTIFS(Распис!$B$4:$B$300,$A155,Распис!$C$4:$C$300,"&lt;="&amp;J$1,Распис!$D$4:$D$300,"&gt;="&amp;J$1)&gt;0,SUMIFS(Распис!$J$4:$J$300,Распис!$B$4:$B$300,$A155,Распис!$C$4:$C$300,"&lt;="&amp;J$1,Распис!$D$4:$D$300,"&gt;="&amp;J$1),SUMIF(База!$B$3:$B$305,$A155,База!$J$3:$J$152))</f>
        <v>0</v>
      </c>
      <c r="K155" s="46">
        <f ca="1">IF(COUNTIFS(Распис!$B$4:$B$300,$A155,Распис!$C$4:$C$300,"&lt;="&amp;K$1,Распис!$D$4:$D$300,"&gt;="&amp;K$1)&gt;0,SUMIFS(Распис!$K$4:$K$300,Распис!$B$4:$B$300,$A155,Распис!$C$4:$C$300,"&lt;="&amp;K$1,Распис!$D$4:$D$300,"&gt;="&amp;K$1),SUMIF(База!$B$3:$B$305,$A155,База!$K$3:$K$152))</f>
        <v>0</v>
      </c>
      <c r="L155" s="46" t="s">
        <v>23</v>
      </c>
      <c r="M155" s="46">
        <f ca="1">IF(COUNTIFS(Распис!$B$4:$B$300,$A155,Распис!$C$4:$C$300,"&lt;="&amp;M$1,Распис!$D$4:$D$300,"&gt;="&amp;M$1)&gt;0,SUMIFS(Распис!$F$4:$F$300,Распис!$B$4:$B$300,$A155,Распис!$C$4:$C$300,"&lt;="&amp;M$1,Распис!$D$4:$D$300,"&gt;="&amp;M$1),SUMIF(База!$B$3:$B$305,$A155,База!$F$3:$F$152))</f>
        <v>0</v>
      </c>
      <c r="N155" s="46">
        <f ca="1">IF(COUNTIFS(Распис!$B$4:$B$300,$A155,Распис!$C$4:$C$300,"&lt;="&amp;N$1,Распис!$D$4:$D$300,"&gt;="&amp;N$1)&gt;0,SUMIFS(Распис!$G$4:$G$300,Распис!$B$4:$B$300,$A155,Распис!$C$4:$C$300,"&lt;="&amp;N$1,Распис!$D$4:$D$300,"&gt;="&amp;N$1),SUMIF(База!$B$3:$B$305,$A155,База!$G$3:$G$152))</f>
        <v>0</v>
      </c>
      <c r="O155" s="46">
        <f ca="1">IF(COUNTIFS(Распис!$B$4:$B$300,$A155,Распис!$C$4:$C$300,"&lt;="&amp;O$1,Распис!$D$4:$D$300,"&gt;="&amp;O$1)&gt;0,SUMIFS(Распис!$H$4:$H$300,Распис!$B$4:$B$300,$A155,Распис!$C$4:$C$300,"&lt;="&amp;O$1,Распис!$D$4:$D$300,"&gt;="&amp;O$1),SUMIF(База!$B$3:$B$305,$A155,База!$H$3:$H$152))</f>
        <v>0</v>
      </c>
      <c r="P155" s="46">
        <f ca="1">IF(COUNTIFS(Распис!$B$4:$B$300,$A155,Распис!$C$4:$C$300,"&lt;="&amp;P$1,Распис!$D$4:$D$300,"&gt;="&amp;P$1)&gt;0,SUMIFS(Распис!$I$4:$I$300,Распис!$B$4:$B$300,$A155,Распис!$C$4:$C$300,"&lt;="&amp;P$1,Распис!$D$4:$D$300,"&gt;="&amp;P$1),SUMIF(База!$B$3:$B$305,$A155,База!$I$3:$I$152))</f>
        <v>0</v>
      </c>
      <c r="Q155" s="46">
        <f ca="1">IF(COUNTIFS(Распис!$B$4:$B$300,$A155,Распис!$C$4:$C$300,"&lt;="&amp;Q$1,Распис!$D$4:$D$300,"&gt;="&amp;Q$1)&gt;0,SUMIFS(Распис!$J$4:$J$300,Распис!$B$4:$B$300,$A155,Распис!$C$4:$C$300,"&lt;="&amp;Q$1,Распис!$D$4:$D$300,"&gt;="&amp;Q$1),SUMIF(База!$B$3:$B$305,$A155,База!$J$3:$J$152))</f>
        <v>0</v>
      </c>
      <c r="R155" s="46">
        <f ca="1">IF(COUNTIFS(Распис!$B$4:$B$300,$A155,Распис!$C$4:$C$300,"&lt;="&amp;R$1,Распис!$D$4:$D$300,"&gt;="&amp;R$1)&gt;0,SUMIFS(Распис!$K$4:$K$300,Распис!$B$4:$B$300,$A155,Распис!$C$4:$C$300,"&lt;="&amp;R$1,Распис!$D$4:$D$300,"&gt;="&amp;R$1),SUMIF(База!$B$3:$B$305,$A155,База!$K$3:$K$152))</f>
        <v>0</v>
      </c>
      <c r="S155" s="46" t="s">
        <v>23</v>
      </c>
      <c r="T155" s="46">
        <f ca="1">IF(COUNTIFS(Распис!$B$4:$B$300,$A155,Распис!$C$4:$C$300,"&lt;="&amp;T$1,Распис!$D$4:$D$300,"&gt;="&amp;T$1)&gt;0,SUMIFS(Распис!$F$4:$F$300,Распис!$B$4:$B$300,$A155,Распис!$C$4:$C$300,"&lt;="&amp;T$1,Распис!$D$4:$D$300,"&gt;="&amp;T$1),SUMIF(База!$B$3:$B$305,$A155,База!$F$3:$F$152))</f>
        <v>0</v>
      </c>
      <c r="U155" s="46">
        <f ca="1">IF(COUNTIFS(Распис!$B$4:$B$300,$A155,Распис!$C$4:$C$300,"&lt;="&amp;U$1,Распис!$D$4:$D$300,"&gt;="&amp;U$1)&gt;0,SUMIFS(Распис!$G$4:$G$300,Распис!$B$4:$B$300,$A155,Распис!$C$4:$C$300,"&lt;="&amp;U$1,Распис!$D$4:$D$300,"&gt;="&amp;U$1),SUMIF(База!$B$3:$B$305,$A155,База!$G$3:$G$152))</f>
        <v>0</v>
      </c>
      <c r="V155" s="46">
        <f ca="1">IF(COUNTIFS(Распис!$B$4:$B$300,$A155,Распис!$C$4:$C$300,"&lt;="&amp;V$1,Распис!$D$4:$D$300,"&gt;="&amp;V$1)&gt;0,SUMIFS(Распис!$H$4:$H$300,Распис!$B$4:$B$300,$A155,Распис!$C$4:$C$300,"&lt;="&amp;V$1,Распис!$D$4:$D$300,"&gt;="&amp;V$1),SUMIF(База!$B$3:$B$305,$A155,База!$H$3:$H$152))</f>
        <v>0</v>
      </c>
      <c r="W155" s="46">
        <f ca="1">IF(COUNTIFS(Распис!$B$4:$B$300,$A155,Распис!$C$4:$C$300,"&lt;="&amp;W$1,Распис!$D$4:$D$300,"&gt;="&amp;W$1)&gt;0,SUMIFS(Распис!$I$4:$I$300,Распис!$B$4:$B$300,$A155,Распис!$C$4:$C$300,"&lt;="&amp;W$1,Распис!$D$4:$D$300,"&gt;="&amp;W$1),SUMIF(База!$B$3:$B$305,$A155,База!$I$3:$I$152))</f>
        <v>0</v>
      </c>
      <c r="X155" s="46">
        <f ca="1">IF(COUNTIFS(Распис!$B$4:$B$300,$A155,Распис!$C$4:$C$300,"&lt;="&amp;X$1,Распис!$D$4:$D$300,"&gt;="&amp;X$1)&gt;0,SUMIFS(Распис!$J$4:$J$300,Распис!$B$4:$B$300,$A155,Распис!$C$4:$C$300,"&lt;="&amp;X$1,Распис!$D$4:$D$300,"&gt;="&amp;X$1),SUMIF(База!$B$3:$B$305,$A155,База!$J$3:$J$152))</f>
        <v>0</v>
      </c>
      <c r="Y155" s="46">
        <f ca="1">IF(COUNTIFS(Распис!$B$4:$B$300,$A155,Распис!$C$4:$C$300,"&lt;="&amp;Y$1,Распис!$D$4:$D$300,"&gt;="&amp;Y$1)&gt;0,SUMIFS(Распис!$K$4:$K$300,Распис!$B$4:$B$300,$A155,Распис!$C$4:$C$300,"&lt;="&amp;Y$1,Распис!$D$4:$D$300,"&gt;="&amp;Y$1),SUMIF(База!$B$3:$B$305,$A155,База!$K$3:$K$152))</f>
        <v>0</v>
      </c>
      <c r="Z155" s="46" t="s">
        <v>23</v>
      </c>
      <c r="AA155" s="46">
        <f ca="1">IF(COUNTIFS(Распис!$B$4:$B$300,$A155,Распис!$C$4:$C$300,"&lt;="&amp;AA$1,Распис!$D$4:$D$300,"&gt;="&amp;AA$1)&gt;0,SUMIFS(Распис!$F$4:$F$300,Распис!$B$4:$B$300,$A155,Распис!$C$4:$C$300,"&lt;="&amp;AA$1,Распис!$D$4:$D$300,"&gt;="&amp;AA$1),SUMIF(База!$B$3:$B$305,$A155,База!$F$3:$F$152))</f>
        <v>0</v>
      </c>
      <c r="AB155" s="46">
        <f ca="1">IF(COUNTIFS(Распис!$B$4:$B$300,$A155,Распис!$C$4:$C$300,"&lt;="&amp;AB$1,Распис!$D$4:$D$300,"&gt;="&amp;AB$1)&gt;0,SUMIFS(Распис!$G$4:$G$300,Распис!$B$4:$B$300,$A155,Распис!$C$4:$C$300,"&lt;="&amp;AB$1,Распис!$D$4:$D$300,"&gt;="&amp;AB$1),SUMIF(База!$B$3:$B$305,$A155,База!$G$3:$G$152))</f>
        <v>0</v>
      </c>
      <c r="AC155" s="46">
        <f ca="1">IF(COUNTIFS(Распис!$B$4:$B$300,$A155,Распис!$C$4:$C$300,"&lt;="&amp;AC$1,Распис!$D$4:$D$300,"&gt;="&amp;AC$1)&gt;0,SUMIFS(Распис!$H$4:$H$300,Распис!$B$4:$B$300,$A155,Распис!$C$4:$C$300,"&lt;="&amp;AC$1,Распис!$D$4:$D$300,"&gt;="&amp;AC$1),SUMIF(База!$B$3:$B$305,$A155,База!$H$3:$H$152))</f>
        <v>0</v>
      </c>
      <c r="AD155" s="47"/>
      <c r="AE155" s="47"/>
      <c r="AF155" s="47"/>
      <c r="AG155" s="47">
        <f t="shared" ca="1" si="26"/>
        <v>0</v>
      </c>
      <c r="AH155" s="46">
        <f ca="1">AG155-SUMIFS(Распред!$G$4:$G$300,Распред!$B$4:$B$300,"февраль",Распред!$F$4:$F$300,A155)</f>
        <v>0</v>
      </c>
      <c r="AI155" s="46">
        <f ca="1">AH155+(COUNTIF(B155:AF155,"КД")+SUMIFS(Распред!$AH$4:$AH$300,Распред!$F$4:$F$300,A155,Распред!$B$4:$B$300,"февраль"))*4</f>
        <v>0</v>
      </c>
      <c r="AJ155" s="46">
        <f t="shared" ca="1" si="27"/>
        <v>0</v>
      </c>
      <c r="AK155" s="46">
        <f t="shared" ca="1" si="28"/>
        <v>0</v>
      </c>
      <c r="AL155" s="46">
        <f>SUMIFS(Распред!$K$4:$K$300,Распред!$B$4:$B$300,"февраль",Распред!$J$4:$J$300,A155)+SUMIFS(Распред!$M$4:$M$300,Распред!$B$4:$B$300,"февраль",Распред!$L$4:$L$300,A155)+SUMIFS(Распред!$O$4:$O$300,Распред!$B$4:$B$300,"февраль",Распред!$N$4:$N$300,A155)+SUMIFS(Распред!$Q$4:$Q$300,Распред!$B$4:$B$300,"февраль",Распред!$P$4:$P$300,A155)+SUMIFS(Распред!$S$4:$S$300,Распред!$B$4:$B$300,"февраль",Распред!$R$4:$R$300,A155)+SUMIFS(Распред!$U$4:$U$300,Распред!$B$4:$B$300,"февраль",Распред!$T$4:$T$300,A155)+SUMIFS(Распред!$W$4:$W$300,Распред!$B$4:$B$300,"февраль",Распред!$V$4:$V$300,A155)+SUMIFS(Распред!$Y$4:$Y$300,Распред!$B$4:$B$300,"февраль",Распред!$X$4:$X$300,A155)+SUMIFS(Распред!$AA$4:$AA$300,Распред!$B$4:$B$300,"февраль",Распред!$Z$4:$Z$300,A155)+SUMIFS(Распред!$AC$4:$AC$300,Распред!$B$4:$B$300,"февраль",Распред!$AB$4:$AB$300,A155)</f>
        <v>0</v>
      </c>
      <c r="AM155" s="46">
        <f t="shared" ca="1" si="29"/>
        <v>0</v>
      </c>
      <c r="AN155" s="46">
        <f t="shared" ca="1" si="30"/>
        <v>0</v>
      </c>
      <c r="AO155" s="46">
        <f t="shared" ca="1" si="31"/>
        <v>0</v>
      </c>
      <c r="AP155" s="46">
        <f>январь!AP155</f>
        <v>0</v>
      </c>
      <c r="AQ155" s="46">
        <f t="shared" ca="1" si="24"/>
        <v>0</v>
      </c>
      <c r="AR155" s="47"/>
      <c r="AS155" s="47">
        <f t="shared" ca="1" si="32"/>
        <v>0</v>
      </c>
      <c r="AT155" s="47"/>
      <c r="AU155" s="47"/>
      <c r="AV155" s="47"/>
      <c r="AW155" s="47"/>
      <c r="AX155" s="47"/>
      <c r="AY155" s="47"/>
      <c r="AZ155" s="184"/>
      <c r="BA155" s="184"/>
    </row>
    <row r="156" spans="1:101" x14ac:dyDescent="0.25">
      <c r="A156" s="47">
        <f>База!B156</f>
        <v>0</v>
      </c>
      <c r="B156" s="46">
        <f ca="1">IF(COUNTIFS(Распис!$B$4:$B$300,$A156,Распис!$C$4:$C$300,"&lt;="&amp;B$1,Распис!$D$4:$D$300,"&gt;="&amp;B$1)&gt;0,SUMIFS(Распис!$I$4:$I$300,Распис!$B$4:$B$300,$A156,Распис!$C$4:$C$300,"&lt;="&amp;B$1,Распис!$D$4:$D$300,"&gt;="&amp;B$1),SUMIF(База!$B$3:$B$305,$A156,База!$I$3:$I$152))</f>
        <v>0</v>
      </c>
      <c r="C156" s="46">
        <f ca="1">IF(COUNTIFS(Распис!$B$4:$B$300,$A156,Распис!$C$4:$C$300,"&lt;="&amp;C$1,Распис!$D$4:$D$300,"&gt;="&amp;C$1)&gt;0,SUMIFS(Распис!$J$4:$J$300,Распис!$B$4:$B$300,$A156,Распис!$C$4:$C$300,"&lt;="&amp;C$1,Распис!$D$4:$D$300,"&gt;="&amp;C$1),SUMIF(База!$B$3:$B$305,$A156,База!$J$3:$J$152))</f>
        <v>0</v>
      </c>
      <c r="D156" s="46">
        <f ca="1">IF(COUNTIFS(Распис!$B$4:$B$300,$A156,Распис!$C$4:$C$300,"&lt;="&amp;D$1,Распис!$D$4:$D$300,"&gt;="&amp;D$1)&gt;0,SUMIFS(Распис!$K$4:$K$300,Распис!$B$4:$B$300,$A156,Распис!$C$4:$C$300,"&lt;="&amp;D$1,Распис!$D$4:$D$300,"&gt;="&amp;D$1),SUMIF(База!$B$3:$B$305,$A156,База!$K$3:$K$152))</f>
        <v>0</v>
      </c>
      <c r="E156" s="46" t="s">
        <v>23</v>
      </c>
      <c r="F156" s="46">
        <f ca="1">IF(COUNTIFS(Распис!$B$4:$B$300,$A156,Распис!$C$4:$C$300,"&lt;="&amp;F$1,Распис!$D$4:$D$300,"&gt;="&amp;F$1)&gt;0,SUMIFS(Распис!$F$4:$F$300,Распис!$B$4:$B$300,$A156,Распис!$C$4:$C$300,"&lt;="&amp;F$1,Распис!$D$4:$D$300,"&gt;="&amp;F$1),SUMIF(База!$B$3:$B$305,$A156,База!$F$3:$F$152))</f>
        <v>0</v>
      </c>
      <c r="G156" s="46">
        <f ca="1">IF(COUNTIFS(Распис!$B$4:$B$300,$A156,Распис!$C$4:$C$300,"&lt;="&amp;G$1,Распис!$D$4:$D$300,"&gt;="&amp;G$1)&gt;0,SUMIFS(Распис!$G$4:$G$300,Распис!$B$4:$B$300,$A156,Распис!$C$4:$C$300,"&lt;="&amp;G$1,Распис!$D$4:$D$300,"&gt;="&amp;G$1),SUMIF(База!$B$3:$B$305,$A156,База!$G$3:$G$152))</f>
        <v>0</v>
      </c>
      <c r="H156" s="46">
        <f ca="1">IF(COUNTIFS(Распис!$B$4:$B$300,$A156,Распис!$C$4:$C$300,"&lt;="&amp;H$1,Распис!$D$4:$D$300,"&gt;="&amp;H$1)&gt;0,SUMIFS(Распис!$H$4:$H$300,Распис!$B$4:$B$300,$A156,Распис!$C$4:$C$300,"&lt;="&amp;H$1,Распис!$D$4:$D$300,"&gt;="&amp;H$1),SUMIF(База!$B$3:$B$305,$A156,База!$H$3:$H$152))</f>
        <v>0</v>
      </c>
      <c r="I156" s="46">
        <f ca="1">IF(COUNTIFS(Распис!$B$4:$B$300,$A156,Распис!$C$4:$C$300,"&lt;="&amp;I$1,Распис!$D$4:$D$300,"&gt;="&amp;I$1)&gt;0,SUMIFS(Распис!$I$4:$I$300,Распис!$B$4:$B$300,$A156,Распис!$C$4:$C$300,"&lt;="&amp;I$1,Распис!$D$4:$D$300,"&gt;="&amp;I$1),SUMIF(База!$B$3:$B$305,$A156,База!$I$3:$I$152))</f>
        <v>0</v>
      </c>
      <c r="J156" s="46">
        <f ca="1">IF(COUNTIFS(Распис!$B$4:$B$300,$A156,Распис!$C$4:$C$300,"&lt;="&amp;J$1,Распис!$D$4:$D$300,"&gt;="&amp;J$1)&gt;0,SUMIFS(Распис!$J$4:$J$300,Распис!$B$4:$B$300,$A156,Распис!$C$4:$C$300,"&lt;="&amp;J$1,Распис!$D$4:$D$300,"&gt;="&amp;J$1),SUMIF(База!$B$3:$B$305,$A156,База!$J$3:$J$152))</f>
        <v>0</v>
      </c>
      <c r="K156" s="46">
        <f ca="1">IF(COUNTIFS(Распис!$B$4:$B$300,$A156,Распис!$C$4:$C$300,"&lt;="&amp;K$1,Распис!$D$4:$D$300,"&gt;="&amp;K$1)&gt;0,SUMIFS(Распис!$K$4:$K$300,Распис!$B$4:$B$300,$A156,Распис!$C$4:$C$300,"&lt;="&amp;K$1,Распис!$D$4:$D$300,"&gt;="&amp;K$1),SUMIF(База!$B$3:$B$305,$A156,База!$K$3:$K$152))</f>
        <v>0</v>
      </c>
      <c r="L156" s="46" t="s">
        <v>23</v>
      </c>
      <c r="M156" s="46">
        <f ca="1">IF(COUNTIFS(Распис!$B$4:$B$300,$A156,Распис!$C$4:$C$300,"&lt;="&amp;M$1,Распис!$D$4:$D$300,"&gt;="&amp;M$1)&gt;0,SUMIFS(Распис!$F$4:$F$300,Распис!$B$4:$B$300,$A156,Распис!$C$4:$C$300,"&lt;="&amp;M$1,Распис!$D$4:$D$300,"&gt;="&amp;M$1),SUMIF(База!$B$3:$B$305,$A156,База!$F$3:$F$152))</f>
        <v>0</v>
      </c>
      <c r="N156" s="46">
        <f ca="1">IF(COUNTIFS(Распис!$B$4:$B$300,$A156,Распис!$C$4:$C$300,"&lt;="&amp;N$1,Распис!$D$4:$D$300,"&gt;="&amp;N$1)&gt;0,SUMIFS(Распис!$G$4:$G$300,Распис!$B$4:$B$300,$A156,Распис!$C$4:$C$300,"&lt;="&amp;N$1,Распис!$D$4:$D$300,"&gt;="&amp;N$1),SUMIF(База!$B$3:$B$305,$A156,База!$G$3:$G$152))</f>
        <v>0</v>
      </c>
      <c r="O156" s="46">
        <f ca="1">IF(COUNTIFS(Распис!$B$4:$B$300,$A156,Распис!$C$4:$C$300,"&lt;="&amp;O$1,Распис!$D$4:$D$300,"&gt;="&amp;O$1)&gt;0,SUMIFS(Распис!$H$4:$H$300,Распис!$B$4:$B$300,$A156,Распис!$C$4:$C$300,"&lt;="&amp;O$1,Распис!$D$4:$D$300,"&gt;="&amp;O$1),SUMIF(База!$B$3:$B$305,$A156,База!$H$3:$H$152))</f>
        <v>0</v>
      </c>
      <c r="P156" s="46">
        <f ca="1">IF(COUNTIFS(Распис!$B$4:$B$300,$A156,Распис!$C$4:$C$300,"&lt;="&amp;P$1,Распис!$D$4:$D$300,"&gt;="&amp;P$1)&gt;0,SUMIFS(Распис!$I$4:$I$300,Распис!$B$4:$B$300,$A156,Распис!$C$4:$C$300,"&lt;="&amp;P$1,Распис!$D$4:$D$300,"&gt;="&amp;P$1),SUMIF(База!$B$3:$B$305,$A156,База!$I$3:$I$152))</f>
        <v>0</v>
      </c>
      <c r="Q156" s="46">
        <f ca="1">IF(COUNTIFS(Распис!$B$4:$B$300,$A156,Распис!$C$4:$C$300,"&lt;="&amp;Q$1,Распис!$D$4:$D$300,"&gt;="&amp;Q$1)&gt;0,SUMIFS(Распис!$J$4:$J$300,Распис!$B$4:$B$300,$A156,Распис!$C$4:$C$300,"&lt;="&amp;Q$1,Распис!$D$4:$D$300,"&gt;="&amp;Q$1),SUMIF(База!$B$3:$B$305,$A156,База!$J$3:$J$152))</f>
        <v>0</v>
      </c>
      <c r="R156" s="46">
        <f ca="1">IF(COUNTIFS(Распис!$B$4:$B$300,$A156,Распис!$C$4:$C$300,"&lt;="&amp;R$1,Распис!$D$4:$D$300,"&gt;="&amp;R$1)&gt;0,SUMIFS(Распис!$K$4:$K$300,Распис!$B$4:$B$300,$A156,Распис!$C$4:$C$300,"&lt;="&amp;R$1,Распис!$D$4:$D$300,"&gt;="&amp;R$1),SUMIF(База!$B$3:$B$305,$A156,База!$K$3:$K$152))</f>
        <v>0</v>
      </c>
      <c r="S156" s="46" t="s">
        <v>23</v>
      </c>
      <c r="T156" s="46">
        <f ca="1">IF(COUNTIFS(Распис!$B$4:$B$300,$A156,Распис!$C$4:$C$300,"&lt;="&amp;T$1,Распис!$D$4:$D$300,"&gt;="&amp;T$1)&gt;0,SUMIFS(Распис!$F$4:$F$300,Распис!$B$4:$B$300,$A156,Распис!$C$4:$C$300,"&lt;="&amp;T$1,Распис!$D$4:$D$300,"&gt;="&amp;T$1),SUMIF(База!$B$3:$B$305,$A156,База!$F$3:$F$152))</f>
        <v>0</v>
      </c>
      <c r="U156" s="46">
        <f ca="1">IF(COUNTIFS(Распис!$B$4:$B$300,$A156,Распис!$C$4:$C$300,"&lt;="&amp;U$1,Распис!$D$4:$D$300,"&gt;="&amp;U$1)&gt;0,SUMIFS(Распис!$G$4:$G$300,Распис!$B$4:$B$300,$A156,Распис!$C$4:$C$300,"&lt;="&amp;U$1,Распис!$D$4:$D$300,"&gt;="&amp;U$1),SUMIF(База!$B$3:$B$305,$A156,База!$G$3:$G$152))</f>
        <v>0</v>
      </c>
      <c r="V156" s="46">
        <f ca="1">IF(COUNTIFS(Распис!$B$4:$B$300,$A156,Распис!$C$4:$C$300,"&lt;="&amp;V$1,Распис!$D$4:$D$300,"&gt;="&amp;V$1)&gt;0,SUMIFS(Распис!$H$4:$H$300,Распис!$B$4:$B$300,$A156,Распис!$C$4:$C$300,"&lt;="&amp;V$1,Распис!$D$4:$D$300,"&gt;="&amp;V$1),SUMIF(База!$B$3:$B$305,$A156,База!$H$3:$H$152))</f>
        <v>0</v>
      </c>
      <c r="W156" s="46">
        <f ca="1">IF(COUNTIFS(Распис!$B$4:$B$300,$A156,Распис!$C$4:$C$300,"&lt;="&amp;W$1,Распис!$D$4:$D$300,"&gt;="&amp;W$1)&gt;0,SUMIFS(Распис!$I$4:$I$300,Распис!$B$4:$B$300,$A156,Распис!$C$4:$C$300,"&lt;="&amp;W$1,Распис!$D$4:$D$300,"&gt;="&amp;W$1),SUMIF(База!$B$3:$B$305,$A156,База!$I$3:$I$152))</f>
        <v>0</v>
      </c>
      <c r="X156" s="46">
        <f ca="1">IF(COUNTIFS(Распис!$B$4:$B$300,$A156,Распис!$C$4:$C$300,"&lt;="&amp;X$1,Распис!$D$4:$D$300,"&gt;="&amp;X$1)&gt;0,SUMIFS(Распис!$J$4:$J$300,Распис!$B$4:$B$300,$A156,Распис!$C$4:$C$300,"&lt;="&amp;X$1,Распис!$D$4:$D$300,"&gt;="&amp;X$1),SUMIF(База!$B$3:$B$305,$A156,База!$J$3:$J$152))</f>
        <v>0</v>
      </c>
      <c r="Y156" s="46">
        <f ca="1">IF(COUNTIFS(Распис!$B$4:$B$300,$A156,Распис!$C$4:$C$300,"&lt;="&amp;Y$1,Распис!$D$4:$D$300,"&gt;="&amp;Y$1)&gt;0,SUMIFS(Распис!$K$4:$K$300,Распис!$B$4:$B$300,$A156,Распис!$C$4:$C$300,"&lt;="&amp;Y$1,Распис!$D$4:$D$300,"&gt;="&amp;Y$1),SUMIF(База!$B$3:$B$305,$A156,База!$K$3:$K$152))</f>
        <v>0</v>
      </c>
      <c r="Z156" s="46" t="s">
        <v>23</v>
      </c>
      <c r="AA156" s="46">
        <f ca="1">IF(COUNTIFS(Распис!$B$4:$B$300,$A156,Распис!$C$4:$C$300,"&lt;="&amp;AA$1,Распис!$D$4:$D$300,"&gt;="&amp;AA$1)&gt;0,SUMIFS(Распис!$F$4:$F$300,Распис!$B$4:$B$300,$A156,Распис!$C$4:$C$300,"&lt;="&amp;AA$1,Распис!$D$4:$D$300,"&gt;="&amp;AA$1),SUMIF(База!$B$3:$B$305,$A156,База!$F$3:$F$152))</f>
        <v>0</v>
      </c>
      <c r="AB156" s="46">
        <f ca="1">IF(COUNTIFS(Распис!$B$4:$B$300,$A156,Распис!$C$4:$C$300,"&lt;="&amp;AB$1,Распис!$D$4:$D$300,"&gt;="&amp;AB$1)&gt;0,SUMIFS(Распис!$G$4:$G$300,Распис!$B$4:$B$300,$A156,Распис!$C$4:$C$300,"&lt;="&amp;AB$1,Распис!$D$4:$D$300,"&gt;="&amp;AB$1),SUMIF(База!$B$3:$B$305,$A156,База!$G$3:$G$152))</f>
        <v>0</v>
      </c>
      <c r="AC156" s="46">
        <f ca="1">IF(COUNTIFS(Распис!$B$4:$B$300,$A156,Распис!$C$4:$C$300,"&lt;="&amp;AC$1,Распис!$D$4:$D$300,"&gt;="&amp;AC$1)&gt;0,SUMIFS(Распис!$H$4:$H$300,Распис!$B$4:$B$300,$A156,Распис!$C$4:$C$300,"&lt;="&amp;AC$1,Распис!$D$4:$D$300,"&gt;="&amp;AC$1),SUMIF(База!$B$3:$B$305,$A156,База!$H$3:$H$152))</f>
        <v>0</v>
      </c>
      <c r="AD156" s="47"/>
      <c r="AE156" s="47"/>
      <c r="AF156" s="47"/>
      <c r="AG156" s="47">
        <f t="shared" ca="1" si="26"/>
        <v>0</v>
      </c>
      <c r="AH156" s="46">
        <f ca="1">AG156-SUMIFS(Распред!$G$4:$G$300,Распред!$B$4:$B$300,"февраль",Распред!$F$4:$F$300,A156)</f>
        <v>0</v>
      </c>
      <c r="AI156" s="46">
        <f ca="1">AH156+(COUNTIF(B156:AF156,"КД")+SUMIFS(Распред!$AH$4:$AH$300,Распред!$F$4:$F$300,A156,Распред!$B$4:$B$300,"февраль"))*4</f>
        <v>0</v>
      </c>
      <c r="AJ156" s="46">
        <f t="shared" ca="1" si="27"/>
        <v>0</v>
      </c>
      <c r="AK156" s="46">
        <f t="shared" ca="1" si="28"/>
        <v>0</v>
      </c>
      <c r="AL156" s="46">
        <f>SUMIFS(Распред!$K$4:$K$300,Распред!$B$4:$B$300,"февраль",Распред!$J$4:$J$300,A156)+SUMIFS(Распред!$M$4:$M$300,Распред!$B$4:$B$300,"февраль",Распред!$L$4:$L$300,A156)+SUMIFS(Распред!$O$4:$O$300,Распред!$B$4:$B$300,"февраль",Распред!$N$4:$N$300,A156)+SUMIFS(Распред!$Q$4:$Q$300,Распред!$B$4:$B$300,"февраль",Распред!$P$4:$P$300,A156)+SUMIFS(Распред!$S$4:$S$300,Распред!$B$4:$B$300,"февраль",Распред!$R$4:$R$300,A156)+SUMIFS(Распред!$U$4:$U$300,Распред!$B$4:$B$300,"февраль",Распред!$T$4:$T$300,A156)+SUMIFS(Распред!$W$4:$W$300,Распред!$B$4:$B$300,"февраль",Распред!$V$4:$V$300,A156)+SUMIFS(Распред!$Y$4:$Y$300,Распред!$B$4:$B$300,"февраль",Распред!$X$4:$X$300,A156)+SUMIFS(Распред!$AA$4:$AA$300,Распред!$B$4:$B$300,"февраль",Распред!$Z$4:$Z$300,A156)+SUMIFS(Распред!$AC$4:$AC$300,Распред!$B$4:$B$300,"февраль",Распред!$AB$4:$AB$300,A156)</f>
        <v>0</v>
      </c>
      <c r="AM156" s="46">
        <f t="shared" ca="1" si="29"/>
        <v>0</v>
      </c>
      <c r="AN156" s="46">
        <f t="shared" ca="1" si="30"/>
        <v>0</v>
      </c>
      <c r="AO156" s="46">
        <f t="shared" ca="1" si="31"/>
        <v>0</v>
      </c>
      <c r="AP156" s="46">
        <f>январь!AP156</f>
        <v>0</v>
      </c>
      <c r="AQ156" s="46">
        <f t="shared" ca="1" si="24"/>
        <v>0</v>
      </c>
      <c r="AR156" s="47"/>
      <c r="AS156" s="47">
        <f t="shared" ca="1" si="32"/>
        <v>0</v>
      </c>
      <c r="AT156" s="47"/>
      <c r="AU156" s="47"/>
      <c r="AV156" s="47"/>
      <c r="AW156" s="47"/>
      <c r="AX156" s="47"/>
      <c r="AY156" s="47"/>
      <c r="AZ156" s="184"/>
      <c r="BA156" s="184"/>
    </row>
    <row r="157" spans="1:101" x14ac:dyDescent="0.25">
      <c r="A157" s="47">
        <f>База!B157</f>
        <v>0</v>
      </c>
      <c r="B157" s="46">
        <f ca="1">IF(COUNTIFS(Распис!$B$4:$B$300,$A157,Распис!$C$4:$C$300,"&lt;="&amp;B$1,Распис!$D$4:$D$300,"&gt;="&amp;B$1)&gt;0,SUMIFS(Распис!$I$4:$I$300,Распис!$B$4:$B$300,$A157,Распис!$C$4:$C$300,"&lt;="&amp;B$1,Распис!$D$4:$D$300,"&gt;="&amp;B$1),SUMIF(База!$B$3:$B$305,$A157,База!$I$3:$I$152))</f>
        <v>0</v>
      </c>
      <c r="C157" s="46">
        <f ca="1">IF(COUNTIFS(Распис!$B$4:$B$300,$A157,Распис!$C$4:$C$300,"&lt;="&amp;C$1,Распис!$D$4:$D$300,"&gt;="&amp;C$1)&gt;0,SUMIFS(Распис!$J$4:$J$300,Распис!$B$4:$B$300,$A157,Распис!$C$4:$C$300,"&lt;="&amp;C$1,Распис!$D$4:$D$300,"&gt;="&amp;C$1),SUMIF(База!$B$3:$B$305,$A157,База!$J$3:$J$152))</f>
        <v>0</v>
      </c>
      <c r="D157" s="46">
        <f ca="1">IF(COUNTIFS(Распис!$B$4:$B$300,$A157,Распис!$C$4:$C$300,"&lt;="&amp;D$1,Распис!$D$4:$D$300,"&gt;="&amp;D$1)&gt;0,SUMIFS(Распис!$K$4:$K$300,Распис!$B$4:$B$300,$A157,Распис!$C$4:$C$300,"&lt;="&amp;D$1,Распис!$D$4:$D$300,"&gt;="&amp;D$1),SUMIF(База!$B$3:$B$305,$A157,База!$K$3:$K$152))</f>
        <v>0</v>
      </c>
      <c r="E157" s="46" t="s">
        <v>23</v>
      </c>
      <c r="F157" s="46">
        <f ca="1">IF(COUNTIFS(Распис!$B$4:$B$300,$A157,Распис!$C$4:$C$300,"&lt;="&amp;F$1,Распис!$D$4:$D$300,"&gt;="&amp;F$1)&gt;0,SUMIFS(Распис!$F$4:$F$300,Распис!$B$4:$B$300,$A157,Распис!$C$4:$C$300,"&lt;="&amp;F$1,Распис!$D$4:$D$300,"&gt;="&amp;F$1),SUMIF(База!$B$3:$B$305,$A157,База!$F$3:$F$152))</f>
        <v>0</v>
      </c>
      <c r="G157" s="46">
        <f ca="1">IF(COUNTIFS(Распис!$B$4:$B$300,$A157,Распис!$C$4:$C$300,"&lt;="&amp;G$1,Распис!$D$4:$D$300,"&gt;="&amp;G$1)&gt;0,SUMIFS(Распис!$G$4:$G$300,Распис!$B$4:$B$300,$A157,Распис!$C$4:$C$300,"&lt;="&amp;G$1,Распис!$D$4:$D$300,"&gt;="&amp;G$1),SUMIF(База!$B$3:$B$305,$A157,База!$G$3:$G$152))</f>
        <v>0</v>
      </c>
      <c r="H157" s="46">
        <f ca="1">IF(COUNTIFS(Распис!$B$4:$B$300,$A157,Распис!$C$4:$C$300,"&lt;="&amp;H$1,Распис!$D$4:$D$300,"&gt;="&amp;H$1)&gt;0,SUMIFS(Распис!$H$4:$H$300,Распис!$B$4:$B$300,$A157,Распис!$C$4:$C$300,"&lt;="&amp;H$1,Распис!$D$4:$D$300,"&gt;="&amp;H$1),SUMIF(База!$B$3:$B$305,$A157,База!$H$3:$H$152))</f>
        <v>0</v>
      </c>
      <c r="I157" s="46">
        <f ca="1">IF(COUNTIFS(Распис!$B$4:$B$300,$A157,Распис!$C$4:$C$300,"&lt;="&amp;I$1,Распис!$D$4:$D$300,"&gt;="&amp;I$1)&gt;0,SUMIFS(Распис!$I$4:$I$300,Распис!$B$4:$B$300,$A157,Распис!$C$4:$C$300,"&lt;="&amp;I$1,Распис!$D$4:$D$300,"&gt;="&amp;I$1),SUMIF(База!$B$3:$B$305,$A157,База!$I$3:$I$152))</f>
        <v>0</v>
      </c>
      <c r="J157" s="46">
        <f ca="1">IF(COUNTIFS(Распис!$B$4:$B$300,$A157,Распис!$C$4:$C$300,"&lt;="&amp;J$1,Распис!$D$4:$D$300,"&gt;="&amp;J$1)&gt;0,SUMIFS(Распис!$J$4:$J$300,Распис!$B$4:$B$300,$A157,Распис!$C$4:$C$300,"&lt;="&amp;J$1,Распис!$D$4:$D$300,"&gt;="&amp;J$1),SUMIF(База!$B$3:$B$305,$A157,База!$J$3:$J$152))</f>
        <v>0</v>
      </c>
      <c r="K157" s="46">
        <f ca="1">IF(COUNTIFS(Распис!$B$4:$B$300,$A157,Распис!$C$4:$C$300,"&lt;="&amp;K$1,Распис!$D$4:$D$300,"&gt;="&amp;K$1)&gt;0,SUMIFS(Распис!$K$4:$K$300,Распис!$B$4:$B$300,$A157,Распис!$C$4:$C$300,"&lt;="&amp;K$1,Распис!$D$4:$D$300,"&gt;="&amp;K$1),SUMIF(База!$B$3:$B$305,$A157,База!$K$3:$K$152))</f>
        <v>0</v>
      </c>
      <c r="L157" s="46" t="s">
        <v>23</v>
      </c>
      <c r="M157" s="46">
        <f ca="1">IF(COUNTIFS(Распис!$B$4:$B$300,$A157,Распис!$C$4:$C$300,"&lt;="&amp;M$1,Распис!$D$4:$D$300,"&gt;="&amp;M$1)&gt;0,SUMIFS(Распис!$F$4:$F$300,Распис!$B$4:$B$300,$A157,Распис!$C$4:$C$300,"&lt;="&amp;M$1,Распис!$D$4:$D$300,"&gt;="&amp;M$1),SUMIF(База!$B$3:$B$305,$A157,База!$F$3:$F$152))</f>
        <v>0</v>
      </c>
      <c r="N157" s="46">
        <f ca="1">IF(COUNTIFS(Распис!$B$4:$B$300,$A157,Распис!$C$4:$C$300,"&lt;="&amp;N$1,Распис!$D$4:$D$300,"&gt;="&amp;N$1)&gt;0,SUMIFS(Распис!$G$4:$G$300,Распис!$B$4:$B$300,$A157,Распис!$C$4:$C$300,"&lt;="&amp;N$1,Распис!$D$4:$D$300,"&gt;="&amp;N$1),SUMIF(База!$B$3:$B$305,$A157,База!$G$3:$G$152))</f>
        <v>0</v>
      </c>
      <c r="O157" s="46">
        <f ca="1">IF(COUNTIFS(Распис!$B$4:$B$300,$A157,Распис!$C$4:$C$300,"&lt;="&amp;O$1,Распис!$D$4:$D$300,"&gt;="&amp;O$1)&gt;0,SUMIFS(Распис!$H$4:$H$300,Распис!$B$4:$B$300,$A157,Распис!$C$4:$C$300,"&lt;="&amp;O$1,Распис!$D$4:$D$300,"&gt;="&amp;O$1),SUMIF(База!$B$3:$B$305,$A157,База!$H$3:$H$152))</f>
        <v>0</v>
      </c>
      <c r="P157" s="46">
        <f ca="1">IF(COUNTIFS(Распис!$B$4:$B$300,$A157,Распис!$C$4:$C$300,"&lt;="&amp;P$1,Распис!$D$4:$D$300,"&gt;="&amp;P$1)&gt;0,SUMIFS(Распис!$I$4:$I$300,Распис!$B$4:$B$300,$A157,Распис!$C$4:$C$300,"&lt;="&amp;P$1,Распис!$D$4:$D$300,"&gt;="&amp;P$1),SUMIF(База!$B$3:$B$305,$A157,База!$I$3:$I$152))</f>
        <v>0</v>
      </c>
      <c r="Q157" s="46">
        <f ca="1">IF(COUNTIFS(Распис!$B$4:$B$300,$A157,Распис!$C$4:$C$300,"&lt;="&amp;Q$1,Распис!$D$4:$D$300,"&gt;="&amp;Q$1)&gt;0,SUMIFS(Распис!$J$4:$J$300,Распис!$B$4:$B$300,$A157,Распис!$C$4:$C$300,"&lt;="&amp;Q$1,Распис!$D$4:$D$300,"&gt;="&amp;Q$1),SUMIF(База!$B$3:$B$305,$A157,База!$J$3:$J$152))</f>
        <v>0</v>
      </c>
      <c r="R157" s="46">
        <f ca="1">IF(COUNTIFS(Распис!$B$4:$B$300,$A157,Распис!$C$4:$C$300,"&lt;="&amp;R$1,Распис!$D$4:$D$300,"&gt;="&amp;R$1)&gt;0,SUMIFS(Распис!$K$4:$K$300,Распис!$B$4:$B$300,$A157,Распис!$C$4:$C$300,"&lt;="&amp;R$1,Распис!$D$4:$D$300,"&gt;="&amp;R$1),SUMIF(База!$B$3:$B$305,$A157,База!$K$3:$K$152))</f>
        <v>0</v>
      </c>
      <c r="S157" s="46" t="s">
        <v>23</v>
      </c>
      <c r="T157" s="46">
        <f ca="1">IF(COUNTIFS(Распис!$B$4:$B$300,$A157,Распис!$C$4:$C$300,"&lt;="&amp;T$1,Распис!$D$4:$D$300,"&gt;="&amp;T$1)&gt;0,SUMIFS(Распис!$F$4:$F$300,Распис!$B$4:$B$300,$A157,Распис!$C$4:$C$300,"&lt;="&amp;T$1,Распис!$D$4:$D$300,"&gt;="&amp;T$1),SUMIF(База!$B$3:$B$305,$A157,База!$F$3:$F$152))</f>
        <v>0</v>
      </c>
      <c r="U157" s="46">
        <f ca="1">IF(COUNTIFS(Распис!$B$4:$B$300,$A157,Распис!$C$4:$C$300,"&lt;="&amp;U$1,Распис!$D$4:$D$300,"&gt;="&amp;U$1)&gt;0,SUMIFS(Распис!$G$4:$G$300,Распис!$B$4:$B$300,$A157,Распис!$C$4:$C$300,"&lt;="&amp;U$1,Распис!$D$4:$D$300,"&gt;="&amp;U$1),SUMIF(База!$B$3:$B$305,$A157,База!$G$3:$G$152))</f>
        <v>0</v>
      </c>
      <c r="V157" s="46">
        <f ca="1">IF(COUNTIFS(Распис!$B$4:$B$300,$A157,Распис!$C$4:$C$300,"&lt;="&amp;V$1,Распис!$D$4:$D$300,"&gt;="&amp;V$1)&gt;0,SUMIFS(Распис!$H$4:$H$300,Распис!$B$4:$B$300,$A157,Распис!$C$4:$C$300,"&lt;="&amp;V$1,Распис!$D$4:$D$300,"&gt;="&amp;V$1),SUMIF(База!$B$3:$B$305,$A157,База!$H$3:$H$152))</f>
        <v>0</v>
      </c>
      <c r="W157" s="46">
        <f ca="1">IF(COUNTIFS(Распис!$B$4:$B$300,$A157,Распис!$C$4:$C$300,"&lt;="&amp;W$1,Распис!$D$4:$D$300,"&gt;="&amp;W$1)&gt;0,SUMIFS(Распис!$I$4:$I$300,Распис!$B$4:$B$300,$A157,Распис!$C$4:$C$300,"&lt;="&amp;W$1,Распис!$D$4:$D$300,"&gt;="&amp;W$1),SUMIF(База!$B$3:$B$305,$A157,База!$I$3:$I$152))</f>
        <v>0</v>
      </c>
      <c r="X157" s="46">
        <f ca="1">IF(COUNTIFS(Распис!$B$4:$B$300,$A157,Распис!$C$4:$C$300,"&lt;="&amp;X$1,Распис!$D$4:$D$300,"&gt;="&amp;X$1)&gt;0,SUMIFS(Распис!$J$4:$J$300,Распис!$B$4:$B$300,$A157,Распис!$C$4:$C$300,"&lt;="&amp;X$1,Распис!$D$4:$D$300,"&gt;="&amp;X$1),SUMIF(База!$B$3:$B$305,$A157,База!$J$3:$J$152))</f>
        <v>0</v>
      </c>
      <c r="Y157" s="46">
        <f ca="1">IF(COUNTIFS(Распис!$B$4:$B$300,$A157,Распис!$C$4:$C$300,"&lt;="&amp;Y$1,Распис!$D$4:$D$300,"&gt;="&amp;Y$1)&gt;0,SUMIFS(Распис!$K$4:$K$300,Распис!$B$4:$B$300,$A157,Распис!$C$4:$C$300,"&lt;="&amp;Y$1,Распис!$D$4:$D$300,"&gt;="&amp;Y$1),SUMIF(База!$B$3:$B$305,$A157,База!$K$3:$K$152))</f>
        <v>0</v>
      </c>
      <c r="Z157" s="46" t="s">
        <v>23</v>
      </c>
      <c r="AA157" s="46">
        <f ca="1">IF(COUNTIFS(Распис!$B$4:$B$300,$A157,Распис!$C$4:$C$300,"&lt;="&amp;AA$1,Распис!$D$4:$D$300,"&gt;="&amp;AA$1)&gt;0,SUMIFS(Распис!$F$4:$F$300,Распис!$B$4:$B$300,$A157,Распис!$C$4:$C$300,"&lt;="&amp;AA$1,Распис!$D$4:$D$300,"&gt;="&amp;AA$1),SUMIF(База!$B$3:$B$305,$A157,База!$F$3:$F$152))</f>
        <v>0</v>
      </c>
      <c r="AB157" s="46">
        <f ca="1">IF(COUNTIFS(Распис!$B$4:$B$300,$A157,Распис!$C$4:$C$300,"&lt;="&amp;AB$1,Распис!$D$4:$D$300,"&gt;="&amp;AB$1)&gt;0,SUMIFS(Распис!$G$4:$G$300,Распис!$B$4:$B$300,$A157,Распис!$C$4:$C$300,"&lt;="&amp;AB$1,Распис!$D$4:$D$300,"&gt;="&amp;AB$1),SUMIF(База!$B$3:$B$305,$A157,База!$G$3:$G$152))</f>
        <v>0</v>
      </c>
      <c r="AC157" s="46">
        <f ca="1">IF(COUNTIFS(Распис!$B$4:$B$300,$A157,Распис!$C$4:$C$300,"&lt;="&amp;AC$1,Распис!$D$4:$D$300,"&gt;="&amp;AC$1)&gt;0,SUMIFS(Распис!$H$4:$H$300,Распис!$B$4:$B$300,$A157,Распис!$C$4:$C$300,"&lt;="&amp;AC$1,Распис!$D$4:$D$300,"&gt;="&amp;AC$1),SUMIF(База!$B$3:$B$305,$A157,База!$H$3:$H$152))</f>
        <v>0</v>
      </c>
      <c r="AD157" s="47"/>
      <c r="AE157" s="47"/>
      <c r="AF157" s="47"/>
      <c r="AG157" s="47">
        <f t="shared" ca="1" si="26"/>
        <v>0</v>
      </c>
      <c r="AH157" s="46">
        <f ca="1">AG157-SUMIFS(Распред!$G$4:$G$300,Распред!$B$4:$B$300,"февраль",Распред!$F$4:$F$300,A157)</f>
        <v>0</v>
      </c>
      <c r="AI157" s="46">
        <f ca="1">AH157+(COUNTIF(B157:AF157,"КД")+SUMIFS(Распред!$AH$4:$AH$300,Распред!$F$4:$F$300,A157,Распред!$B$4:$B$300,"февраль"))*4</f>
        <v>0</v>
      </c>
      <c r="AJ157" s="46">
        <f t="shared" ca="1" si="27"/>
        <v>0</v>
      </c>
      <c r="AK157" s="46">
        <f t="shared" ca="1" si="28"/>
        <v>0</v>
      </c>
      <c r="AL157" s="46">
        <f>SUMIFS(Распред!$K$4:$K$300,Распред!$B$4:$B$300,"февраль",Распред!$J$4:$J$300,A157)+SUMIFS(Распред!$M$4:$M$300,Распред!$B$4:$B$300,"февраль",Распред!$L$4:$L$300,A157)+SUMIFS(Распред!$O$4:$O$300,Распред!$B$4:$B$300,"февраль",Распред!$N$4:$N$300,A157)+SUMIFS(Распред!$Q$4:$Q$300,Распред!$B$4:$B$300,"февраль",Распред!$P$4:$P$300,A157)+SUMIFS(Распред!$S$4:$S$300,Распред!$B$4:$B$300,"февраль",Распред!$R$4:$R$300,A157)+SUMIFS(Распред!$U$4:$U$300,Распред!$B$4:$B$300,"февраль",Распред!$T$4:$T$300,A157)+SUMIFS(Распред!$W$4:$W$300,Распред!$B$4:$B$300,"февраль",Распред!$V$4:$V$300,A157)+SUMIFS(Распред!$Y$4:$Y$300,Распред!$B$4:$B$300,"февраль",Распред!$X$4:$X$300,A157)+SUMIFS(Распред!$AA$4:$AA$300,Распред!$B$4:$B$300,"февраль",Распред!$Z$4:$Z$300,A157)+SUMIFS(Распред!$AC$4:$AC$300,Распред!$B$4:$B$300,"февраль",Распред!$AB$4:$AB$300,A157)</f>
        <v>0</v>
      </c>
      <c r="AM157" s="46">
        <f t="shared" ca="1" si="29"/>
        <v>0</v>
      </c>
      <c r="AN157" s="46">
        <f t="shared" ca="1" si="30"/>
        <v>0</v>
      </c>
      <c r="AO157" s="46">
        <f t="shared" ca="1" si="31"/>
        <v>0</v>
      </c>
      <c r="AP157" s="46">
        <f>январь!AP157</f>
        <v>0</v>
      </c>
      <c r="AQ157" s="46">
        <f t="shared" ca="1" si="24"/>
        <v>0</v>
      </c>
      <c r="AR157" s="47"/>
      <c r="AS157" s="47">
        <f t="shared" ca="1" si="32"/>
        <v>0</v>
      </c>
      <c r="AT157" s="47"/>
      <c r="AU157" s="47"/>
      <c r="AV157" s="47"/>
      <c r="AW157" s="47"/>
      <c r="AX157" s="47"/>
      <c r="AY157" s="47"/>
      <c r="AZ157" s="184"/>
      <c r="BA157" s="184"/>
    </row>
    <row r="158" spans="1:101" x14ac:dyDescent="0.25">
      <c r="A158" s="47">
        <f>База!B158</f>
        <v>0</v>
      </c>
      <c r="B158" s="46">
        <f ca="1">IF(COUNTIFS(Распис!$B$4:$B$300,$A158,Распис!$C$4:$C$300,"&lt;="&amp;B$1,Распис!$D$4:$D$300,"&gt;="&amp;B$1)&gt;0,SUMIFS(Распис!$I$4:$I$300,Распис!$B$4:$B$300,$A158,Распис!$C$4:$C$300,"&lt;="&amp;B$1,Распис!$D$4:$D$300,"&gt;="&amp;B$1),SUMIF(База!$B$3:$B$305,$A158,База!$I$3:$I$152))</f>
        <v>0</v>
      </c>
      <c r="C158" s="46">
        <f ca="1">IF(COUNTIFS(Распис!$B$4:$B$300,$A158,Распис!$C$4:$C$300,"&lt;="&amp;C$1,Распис!$D$4:$D$300,"&gt;="&amp;C$1)&gt;0,SUMIFS(Распис!$J$4:$J$300,Распис!$B$4:$B$300,$A158,Распис!$C$4:$C$300,"&lt;="&amp;C$1,Распис!$D$4:$D$300,"&gt;="&amp;C$1),SUMIF(База!$B$3:$B$305,$A158,База!$J$3:$J$152))</f>
        <v>0</v>
      </c>
      <c r="D158" s="46">
        <f ca="1">IF(COUNTIFS(Распис!$B$4:$B$300,$A158,Распис!$C$4:$C$300,"&lt;="&amp;D$1,Распис!$D$4:$D$300,"&gt;="&amp;D$1)&gt;0,SUMIFS(Распис!$K$4:$K$300,Распис!$B$4:$B$300,$A158,Распис!$C$4:$C$300,"&lt;="&amp;D$1,Распис!$D$4:$D$300,"&gt;="&amp;D$1),SUMIF(База!$B$3:$B$305,$A158,База!$K$3:$K$152))</f>
        <v>0</v>
      </c>
      <c r="E158" s="46" t="s">
        <v>23</v>
      </c>
      <c r="F158" s="46">
        <f ca="1">IF(COUNTIFS(Распис!$B$4:$B$300,$A158,Распис!$C$4:$C$300,"&lt;="&amp;F$1,Распис!$D$4:$D$300,"&gt;="&amp;F$1)&gt;0,SUMIFS(Распис!$F$4:$F$300,Распис!$B$4:$B$300,$A158,Распис!$C$4:$C$300,"&lt;="&amp;F$1,Распис!$D$4:$D$300,"&gt;="&amp;F$1),SUMIF(База!$B$3:$B$305,$A158,База!$F$3:$F$152))</f>
        <v>0</v>
      </c>
      <c r="G158" s="46">
        <f ca="1">IF(COUNTIFS(Распис!$B$4:$B$300,$A158,Распис!$C$4:$C$300,"&lt;="&amp;G$1,Распис!$D$4:$D$300,"&gt;="&amp;G$1)&gt;0,SUMIFS(Распис!$G$4:$G$300,Распис!$B$4:$B$300,$A158,Распис!$C$4:$C$300,"&lt;="&amp;G$1,Распис!$D$4:$D$300,"&gt;="&amp;G$1),SUMIF(База!$B$3:$B$305,$A158,База!$G$3:$G$152))</f>
        <v>0</v>
      </c>
      <c r="H158" s="46">
        <f ca="1">IF(COUNTIFS(Распис!$B$4:$B$300,$A158,Распис!$C$4:$C$300,"&lt;="&amp;H$1,Распис!$D$4:$D$300,"&gt;="&amp;H$1)&gt;0,SUMIFS(Распис!$H$4:$H$300,Распис!$B$4:$B$300,$A158,Распис!$C$4:$C$300,"&lt;="&amp;H$1,Распис!$D$4:$D$300,"&gt;="&amp;H$1),SUMIF(База!$B$3:$B$305,$A158,База!$H$3:$H$152))</f>
        <v>0</v>
      </c>
      <c r="I158" s="46">
        <f ca="1">IF(COUNTIFS(Распис!$B$4:$B$300,$A158,Распис!$C$4:$C$300,"&lt;="&amp;I$1,Распис!$D$4:$D$300,"&gt;="&amp;I$1)&gt;0,SUMIFS(Распис!$I$4:$I$300,Распис!$B$4:$B$300,$A158,Распис!$C$4:$C$300,"&lt;="&amp;I$1,Распис!$D$4:$D$300,"&gt;="&amp;I$1),SUMIF(База!$B$3:$B$305,$A158,База!$I$3:$I$152))</f>
        <v>0</v>
      </c>
      <c r="J158" s="46">
        <f ca="1">IF(COUNTIFS(Распис!$B$4:$B$300,$A158,Распис!$C$4:$C$300,"&lt;="&amp;J$1,Распис!$D$4:$D$300,"&gt;="&amp;J$1)&gt;0,SUMIFS(Распис!$J$4:$J$300,Распис!$B$4:$B$300,$A158,Распис!$C$4:$C$300,"&lt;="&amp;J$1,Распис!$D$4:$D$300,"&gt;="&amp;J$1),SUMIF(База!$B$3:$B$305,$A158,База!$J$3:$J$152))</f>
        <v>0</v>
      </c>
      <c r="K158" s="46">
        <f ca="1">IF(COUNTIFS(Распис!$B$4:$B$300,$A158,Распис!$C$4:$C$300,"&lt;="&amp;K$1,Распис!$D$4:$D$300,"&gt;="&amp;K$1)&gt;0,SUMIFS(Распис!$K$4:$K$300,Распис!$B$4:$B$300,$A158,Распис!$C$4:$C$300,"&lt;="&amp;K$1,Распис!$D$4:$D$300,"&gt;="&amp;K$1),SUMIF(База!$B$3:$B$305,$A158,База!$K$3:$K$152))</f>
        <v>0</v>
      </c>
      <c r="L158" s="46" t="s">
        <v>23</v>
      </c>
      <c r="M158" s="46">
        <f ca="1">IF(COUNTIFS(Распис!$B$4:$B$300,$A158,Распис!$C$4:$C$300,"&lt;="&amp;M$1,Распис!$D$4:$D$300,"&gt;="&amp;M$1)&gt;0,SUMIFS(Распис!$F$4:$F$300,Распис!$B$4:$B$300,$A158,Распис!$C$4:$C$300,"&lt;="&amp;M$1,Распис!$D$4:$D$300,"&gt;="&amp;M$1),SUMIF(База!$B$3:$B$305,$A158,База!$F$3:$F$152))</f>
        <v>0</v>
      </c>
      <c r="N158" s="46">
        <f ca="1">IF(COUNTIFS(Распис!$B$4:$B$300,$A158,Распис!$C$4:$C$300,"&lt;="&amp;N$1,Распис!$D$4:$D$300,"&gt;="&amp;N$1)&gt;0,SUMIFS(Распис!$G$4:$G$300,Распис!$B$4:$B$300,$A158,Распис!$C$4:$C$300,"&lt;="&amp;N$1,Распис!$D$4:$D$300,"&gt;="&amp;N$1),SUMIF(База!$B$3:$B$305,$A158,База!$G$3:$G$152))</f>
        <v>0</v>
      </c>
      <c r="O158" s="46">
        <f ca="1">IF(COUNTIFS(Распис!$B$4:$B$300,$A158,Распис!$C$4:$C$300,"&lt;="&amp;O$1,Распис!$D$4:$D$300,"&gt;="&amp;O$1)&gt;0,SUMIFS(Распис!$H$4:$H$300,Распис!$B$4:$B$300,$A158,Распис!$C$4:$C$300,"&lt;="&amp;O$1,Распис!$D$4:$D$300,"&gt;="&amp;O$1),SUMIF(База!$B$3:$B$305,$A158,База!$H$3:$H$152))</f>
        <v>0</v>
      </c>
      <c r="P158" s="46">
        <f ca="1">IF(COUNTIFS(Распис!$B$4:$B$300,$A158,Распис!$C$4:$C$300,"&lt;="&amp;P$1,Распис!$D$4:$D$300,"&gt;="&amp;P$1)&gt;0,SUMIFS(Распис!$I$4:$I$300,Распис!$B$4:$B$300,$A158,Распис!$C$4:$C$300,"&lt;="&amp;P$1,Распис!$D$4:$D$300,"&gt;="&amp;P$1),SUMIF(База!$B$3:$B$305,$A158,База!$I$3:$I$152))</f>
        <v>0</v>
      </c>
      <c r="Q158" s="46">
        <f ca="1">IF(COUNTIFS(Распис!$B$4:$B$300,$A158,Распис!$C$4:$C$300,"&lt;="&amp;Q$1,Распис!$D$4:$D$300,"&gt;="&amp;Q$1)&gt;0,SUMIFS(Распис!$J$4:$J$300,Распис!$B$4:$B$300,$A158,Распис!$C$4:$C$300,"&lt;="&amp;Q$1,Распис!$D$4:$D$300,"&gt;="&amp;Q$1),SUMIF(База!$B$3:$B$305,$A158,База!$J$3:$J$152))</f>
        <v>0</v>
      </c>
      <c r="R158" s="46">
        <f ca="1">IF(COUNTIFS(Распис!$B$4:$B$300,$A158,Распис!$C$4:$C$300,"&lt;="&amp;R$1,Распис!$D$4:$D$300,"&gt;="&amp;R$1)&gt;0,SUMIFS(Распис!$K$4:$K$300,Распис!$B$4:$B$300,$A158,Распис!$C$4:$C$300,"&lt;="&amp;R$1,Распис!$D$4:$D$300,"&gt;="&amp;R$1),SUMIF(База!$B$3:$B$305,$A158,База!$K$3:$K$152))</f>
        <v>0</v>
      </c>
      <c r="S158" s="46" t="s">
        <v>23</v>
      </c>
      <c r="T158" s="46">
        <f ca="1">IF(COUNTIFS(Распис!$B$4:$B$300,$A158,Распис!$C$4:$C$300,"&lt;="&amp;T$1,Распис!$D$4:$D$300,"&gt;="&amp;T$1)&gt;0,SUMIFS(Распис!$F$4:$F$300,Распис!$B$4:$B$300,$A158,Распис!$C$4:$C$300,"&lt;="&amp;T$1,Распис!$D$4:$D$300,"&gt;="&amp;T$1),SUMIF(База!$B$3:$B$305,$A158,База!$F$3:$F$152))</f>
        <v>0</v>
      </c>
      <c r="U158" s="46">
        <f ca="1">IF(COUNTIFS(Распис!$B$4:$B$300,$A158,Распис!$C$4:$C$300,"&lt;="&amp;U$1,Распис!$D$4:$D$300,"&gt;="&amp;U$1)&gt;0,SUMIFS(Распис!$G$4:$G$300,Распис!$B$4:$B$300,$A158,Распис!$C$4:$C$300,"&lt;="&amp;U$1,Распис!$D$4:$D$300,"&gt;="&amp;U$1),SUMIF(База!$B$3:$B$305,$A158,База!$G$3:$G$152))</f>
        <v>0</v>
      </c>
      <c r="V158" s="46">
        <f ca="1">IF(COUNTIFS(Распис!$B$4:$B$300,$A158,Распис!$C$4:$C$300,"&lt;="&amp;V$1,Распис!$D$4:$D$300,"&gt;="&amp;V$1)&gt;0,SUMIFS(Распис!$H$4:$H$300,Распис!$B$4:$B$300,$A158,Распис!$C$4:$C$300,"&lt;="&amp;V$1,Распис!$D$4:$D$300,"&gt;="&amp;V$1),SUMIF(База!$B$3:$B$305,$A158,База!$H$3:$H$152))</f>
        <v>0</v>
      </c>
      <c r="W158" s="46">
        <f ca="1">IF(COUNTIFS(Распис!$B$4:$B$300,$A158,Распис!$C$4:$C$300,"&lt;="&amp;W$1,Распис!$D$4:$D$300,"&gt;="&amp;W$1)&gt;0,SUMIFS(Распис!$I$4:$I$300,Распис!$B$4:$B$300,$A158,Распис!$C$4:$C$300,"&lt;="&amp;W$1,Распис!$D$4:$D$300,"&gt;="&amp;W$1),SUMIF(База!$B$3:$B$305,$A158,База!$I$3:$I$152))</f>
        <v>0</v>
      </c>
      <c r="X158" s="46">
        <f ca="1">IF(COUNTIFS(Распис!$B$4:$B$300,$A158,Распис!$C$4:$C$300,"&lt;="&amp;X$1,Распис!$D$4:$D$300,"&gt;="&amp;X$1)&gt;0,SUMIFS(Распис!$J$4:$J$300,Распис!$B$4:$B$300,$A158,Распис!$C$4:$C$300,"&lt;="&amp;X$1,Распис!$D$4:$D$300,"&gt;="&amp;X$1),SUMIF(База!$B$3:$B$305,$A158,База!$J$3:$J$152))</f>
        <v>0</v>
      </c>
      <c r="Y158" s="46">
        <f ca="1">IF(COUNTIFS(Распис!$B$4:$B$300,$A158,Распис!$C$4:$C$300,"&lt;="&amp;Y$1,Распис!$D$4:$D$300,"&gt;="&amp;Y$1)&gt;0,SUMIFS(Распис!$K$4:$K$300,Распис!$B$4:$B$300,$A158,Распис!$C$4:$C$300,"&lt;="&amp;Y$1,Распис!$D$4:$D$300,"&gt;="&amp;Y$1),SUMIF(База!$B$3:$B$305,$A158,База!$K$3:$K$152))</f>
        <v>0</v>
      </c>
      <c r="Z158" s="46" t="s">
        <v>23</v>
      </c>
      <c r="AA158" s="46">
        <f ca="1">IF(COUNTIFS(Распис!$B$4:$B$300,$A158,Распис!$C$4:$C$300,"&lt;="&amp;AA$1,Распис!$D$4:$D$300,"&gt;="&amp;AA$1)&gt;0,SUMIFS(Распис!$F$4:$F$300,Распис!$B$4:$B$300,$A158,Распис!$C$4:$C$300,"&lt;="&amp;AA$1,Распис!$D$4:$D$300,"&gt;="&amp;AA$1),SUMIF(База!$B$3:$B$305,$A158,База!$F$3:$F$152))</f>
        <v>0</v>
      </c>
      <c r="AB158" s="46">
        <f ca="1">IF(COUNTIFS(Распис!$B$4:$B$300,$A158,Распис!$C$4:$C$300,"&lt;="&amp;AB$1,Распис!$D$4:$D$300,"&gt;="&amp;AB$1)&gt;0,SUMIFS(Распис!$G$4:$G$300,Распис!$B$4:$B$300,$A158,Распис!$C$4:$C$300,"&lt;="&amp;AB$1,Распис!$D$4:$D$300,"&gt;="&amp;AB$1),SUMIF(База!$B$3:$B$305,$A158,База!$G$3:$G$152))</f>
        <v>0</v>
      </c>
      <c r="AC158" s="46">
        <f ca="1">IF(COUNTIFS(Распис!$B$4:$B$300,$A158,Распис!$C$4:$C$300,"&lt;="&amp;AC$1,Распис!$D$4:$D$300,"&gt;="&amp;AC$1)&gt;0,SUMIFS(Распис!$H$4:$H$300,Распис!$B$4:$B$300,$A158,Распис!$C$4:$C$300,"&lt;="&amp;AC$1,Распис!$D$4:$D$300,"&gt;="&amp;AC$1),SUMIF(База!$B$3:$B$305,$A158,База!$H$3:$H$152))</f>
        <v>0</v>
      </c>
      <c r="AD158" s="47"/>
      <c r="AE158" s="47"/>
      <c r="AF158" s="47"/>
      <c r="AG158" s="47">
        <f t="shared" ca="1" si="26"/>
        <v>0</v>
      </c>
      <c r="AH158" s="46">
        <f ca="1">AG158-SUMIFS(Распред!$G$4:$G$300,Распред!$B$4:$B$300,"февраль",Распред!$F$4:$F$300,A158)</f>
        <v>0</v>
      </c>
      <c r="AI158" s="46">
        <f ca="1">AH158+(COUNTIF(B158:AF158,"КД")+SUMIFS(Распред!$AH$4:$AH$300,Распред!$F$4:$F$300,A158,Распред!$B$4:$B$300,"февраль"))*4</f>
        <v>0</v>
      </c>
      <c r="AJ158" s="46">
        <f t="shared" ca="1" si="27"/>
        <v>0</v>
      </c>
      <c r="AK158" s="46">
        <f t="shared" ca="1" si="28"/>
        <v>0</v>
      </c>
      <c r="AL158" s="46">
        <f>SUMIFS(Распред!$K$4:$K$300,Распред!$B$4:$B$300,"февраль",Распред!$J$4:$J$300,A158)+SUMIFS(Распред!$M$4:$M$300,Распред!$B$4:$B$300,"февраль",Распред!$L$4:$L$300,A158)+SUMIFS(Распред!$O$4:$O$300,Распред!$B$4:$B$300,"февраль",Распред!$N$4:$N$300,A158)+SUMIFS(Распред!$Q$4:$Q$300,Распред!$B$4:$B$300,"февраль",Распред!$P$4:$P$300,A158)+SUMIFS(Распред!$S$4:$S$300,Распред!$B$4:$B$300,"февраль",Распред!$R$4:$R$300,A158)+SUMIFS(Распред!$U$4:$U$300,Распред!$B$4:$B$300,"февраль",Распред!$T$4:$T$300,A158)+SUMIFS(Распред!$W$4:$W$300,Распред!$B$4:$B$300,"февраль",Распред!$V$4:$V$300,A158)+SUMIFS(Распред!$Y$4:$Y$300,Распред!$B$4:$B$300,"февраль",Распред!$X$4:$X$300,A158)+SUMIFS(Распред!$AA$4:$AA$300,Распред!$B$4:$B$300,"февраль",Распред!$Z$4:$Z$300,A158)+SUMIFS(Распред!$AC$4:$AC$300,Распред!$B$4:$B$300,"февраль",Распред!$AB$4:$AB$300,A158)</f>
        <v>0</v>
      </c>
      <c r="AM158" s="46">
        <f t="shared" ca="1" si="29"/>
        <v>0</v>
      </c>
      <c r="AN158" s="46">
        <f t="shared" ca="1" si="30"/>
        <v>0</v>
      </c>
      <c r="AO158" s="46">
        <f t="shared" ca="1" si="31"/>
        <v>0</v>
      </c>
      <c r="AP158" s="46">
        <f>январь!AP158</f>
        <v>0</v>
      </c>
      <c r="AQ158" s="46">
        <f t="shared" ca="1" si="24"/>
        <v>0</v>
      </c>
      <c r="AR158" s="47"/>
      <c r="AS158" s="47">
        <f t="shared" ca="1" si="32"/>
        <v>0</v>
      </c>
      <c r="AT158" s="47"/>
      <c r="AU158" s="47"/>
      <c r="AV158" s="47"/>
      <c r="AW158" s="47"/>
      <c r="AX158" s="47"/>
      <c r="AY158" s="47"/>
      <c r="AZ158" s="184"/>
      <c r="BA158" s="184"/>
    </row>
    <row r="159" spans="1:101" x14ac:dyDescent="0.25">
      <c r="A159" s="47">
        <f>База!B159</f>
        <v>0</v>
      </c>
      <c r="B159" s="46">
        <f ca="1">IF(COUNTIFS(Распис!$B$4:$B$300,$A159,Распис!$C$4:$C$300,"&lt;="&amp;B$1,Распис!$D$4:$D$300,"&gt;="&amp;B$1)&gt;0,SUMIFS(Распис!$I$4:$I$300,Распис!$B$4:$B$300,$A159,Распис!$C$4:$C$300,"&lt;="&amp;B$1,Распис!$D$4:$D$300,"&gt;="&amp;B$1),SUMIF(База!$B$3:$B$305,$A159,База!$I$3:$I$152))</f>
        <v>0</v>
      </c>
      <c r="C159" s="46">
        <f ca="1">IF(COUNTIFS(Распис!$B$4:$B$300,$A159,Распис!$C$4:$C$300,"&lt;="&amp;C$1,Распис!$D$4:$D$300,"&gt;="&amp;C$1)&gt;0,SUMIFS(Распис!$J$4:$J$300,Распис!$B$4:$B$300,$A159,Распис!$C$4:$C$300,"&lt;="&amp;C$1,Распис!$D$4:$D$300,"&gt;="&amp;C$1),SUMIF(База!$B$3:$B$305,$A159,База!$J$3:$J$152))</f>
        <v>0</v>
      </c>
      <c r="D159" s="46">
        <f ca="1">IF(COUNTIFS(Распис!$B$4:$B$300,$A159,Распис!$C$4:$C$300,"&lt;="&amp;D$1,Распис!$D$4:$D$300,"&gt;="&amp;D$1)&gt;0,SUMIFS(Распис!$K$4:$K$300,Распис!$B$4:$B$300,$A159,Распис!$C$4:$C$300,"&lt;="&amp;D$1,Распис!$D$4:$D$300,"&gt;="&amp;D$1),SUMIF(База!$B$3:$B$305,$A159,База!$K$3:$K$152))</f>
        <v>0</v>
      </c>
      <c r="E159" s="46" t="s">
        <v>23</v>
      </c>
      <c r="F159" s="46">
        <f ca="1">IF(COUNTIFS(Распис!$B$4:$B$300,$A159,Распис!$C$4:$C$300,"&lt;="&amp;F$1,Распис!$D$4:$D$300,"&gt;="&amp;F$1)&gt;0,SUMIFS(Распис!$F$4:$F$300,Распис!$B$4:$B$300,$A159,Распис!$C$4:$C$300,"&lt;="&amp;F$1,Распис!$D$4:$D$300,"&gt;="&amp;F$1),SUMIF(База!$B$3:$B$305,$A159,База!$F$3:$F$152))</f>
        <v>0</v>
      </c>
      <c r="G159" s="46">
        <f ca="1">IF(COUNTIFS(Распис!$B$4:$B$300,$A159,Распис!$C$4:$C$300,"&lt;="&amp;G$1,Распис!$D$4:$D$300,"&gt;="&amp;G$1)&gt;0,SUMIFS(Распис!$G$4:$G$300,Распис!$B$4:$B$300,$A159,Распис!$C$4:$C$300,"&lt;="&amp;G$1,Распис!$D$4:$D$300,"&gt;="&amp;G$1),SUMIF(База!$B$3:$B$305,$A159,База!$G$3:$G$152))</f>
        <v>0</v>
      </c>
      <c r="H159" s="46">
        <f ca="1">IF(COUNTIFS(Распис!$B$4:$B$300,$A159,Распис!$C$4:$C$300,"&lt;="&amp;H$1,Распис!$D$4:$D$300,"&gt;="&amp;H$1)&gt;0,SUMIFS(Распис!$H$4:$H$300,Распис!$B$4:$B$300,$A159,Распис!$C$4:$C$300,"&lt;="&amp;H$1,Распис!$D$4:$D$300,"&gt;="&amp;H$1),SUMIF(База!$B$3:$B$305,$A159,База!$H$3:$H$152))</f>
        <v>0</v>
      </c>
      <c r="I159" s="46">
        <f ca="1">IF(COUNTIFS(Распис!$B$4:$B$300,$A159,Распис!$C$4:$C$300,"&lt;="&amp;I$1,Распис!$D$4:$D$300,"&gt;="&amp;I$1)&gt;0,SUMIFS(Распис!$I$4:$I$300,Распис!$B$4:$B$300,$A159,Распис!$C$4:$C$300,"&lt;="&amp;I$1,Распис!$D$4:$D$300,"&gt;="&amp;I$1),SUMIF(База!$B$3:$B$305,$A159,База!$I$3:$I$152))</f>
        <v>0</v>
      </c>
      <c r="J159" s="46">
        <f ca="1">IF(COUNTIFS(Распис!$B$4:$B$300,$A159,Распис!$C$4:$C$300,"&lt;="&amp;J$1,Распис!$D$4:$D$300,"&gt;="&amp;J$1)&gt;0,SUMIFS(Распис!$J$4:$J$300,Распис!$B$4:$B$300,$A159,Распис!$C$4:$C$300,"&lt;="&amp;J$1,Распис!$D$4:$D$300,"&gt;="&amp;J$1),SUMIF(База!$B$3:$B$305,$A159,База!$J$3:$J$152))</f>
        <v>0</v>
      </c>
      <c r="K159" s="46">
        <f ca="1">IF(COUNTIFS(Распис!$B$4:$B$300,$A159,Распис!$C$4:$C$300,"&lt;="&amp;K$1,Распис!$D$4:$D$300,"&gt;="&amp;K$1)&gt;0,SUMIFS(Распис!$K$4:$K$300,Распис!$B$4:$B$300,$A159,Распис!$C$4:$C$300,"&lt;="&amp;K$1,Распис!$D$4:$D$300,"&gt;="&amp;K$1),SUMIF(База!$B$3:$B$305,$A159,База!$K$3:$K$152))</f>
        <v>0</v>
      </c>
      <c r="L159" s="46" t="s">
        <v>23</v>
      </c>
      <c r="M159" s="46">
        <f ca="1">IF(COUNTIFS(Распис!$B$4:$B$300,$A159,Распис!$C$4:$C$300,"&lt;="&amp;M$1,Распис!$D$4:$D$300,"&gt;="&amp;M$1)&gt;0,SUMIFS(Распис!$F$4:$F$300,Распис!$B$4:$B$300,$A159,Распис!$C$4:$C$300,"&lt;="&amp;M$1,Распис!$D$4:$D$300,"&gt;="&amp;M$1),SUMIF(База!$B$3:$B$305,$A159,База!$F$3:$F$152))</f>
        <v>0</v>
      </c>
      <c r="N159" s="46">
        <f ca="1">IF(COUNTIFS(Распис!$B$4:$B$300,$A159,Распис!$C$4:$C$300,"&lt;="&amp;N$1,Распис!$D$4:$D$300,"&gt;="&amp;N$1)&gt;0,SUMIFS(Распис!$G$4:$G$300,Распис!$B$4:$B$300,$A159,Распис!$C$4:$C$300,"&lt;="&amp;N$1,Распис!$D$4:$D$300,"&gt;="&amp;N$1),SUMIF(База!$B$3:$B$305,$A159,База!$G$3:$G$152))</f>
        <v>0</v>
      </c>
      <c r="O159" s="46">
        <f ca="1">IF(COUNTIFS(Распис!$B$4:$B$300,$A159,Распис!$C$4:$C$300,"&lt;="&amp;O$1,Распис!$D$4:$D$300,"&gt;="&amp;O$1)&gt;0,SUMIFS(Распис!$H$4:$H$300,Распис!$B$4:$B$300,$A159,Распис!$C$4:$C$300,"&lt;="&amp;O$1,Распис!$D$4:$D$300,"&gt;="&amp;O$1),SUMIF(База!$B$3:$B$305,$A159,База!$H$3:$H$152))</f>
        <v>0</v>
      </c>
      <c r="P159" s="46">
        <f ca="1">IF(COUNTIFS(Распис!$B$4:$B$300,$A159,Распис!$C$4:$C$300,"&lt;="&amp;P$1,Распис!$D$4:$D$300,"&gt;="&amp;P$1)&gt;0,SUMIFS(Распис!$I$4:$I$300,Распис!$B$4:$B$300,$A159,Распис!$C$4:$C$300,"&lt;="&amp;P$1,Распис!$D$4:$D$300,"&gt;="&amp;P$1),SUMIF(База!$B$3:$B$305,$A159,База!$I$3:$I$152))</f>
        <v>0</v>
      </c>
      <c r="Q159" s="46">
        <f ca="1">IF(COUNTIFS(Распис!$B$4:$B$300,$A159,Распис!$C$4:$C$300,"&lt;="&amp;Q$1,Распис!$D$4:$D$300,"&gt;="&amp;Q$1)&gt;0,SUMIFS(Распис!$J$4:$J$300,Распис!$B$4:$B$300,$A159,Распис!$C$4:$C$300,"&lt;="&amp;Q$1,Распис!$D$4:$D$300,"&gt;="&amp;Q$1),SUMIF(База!$B$3:$B$305,$A159,База!$J$3:$J$152))</f>
        <v>0</v>
      </c>
      <c r="R159" s="46">
        <f ca="1">IF(COUNTIFS(Распис!$B$4:$B$300,$A159,Распис!$C$4:$C$300,"&lt;="&amp;R$1,Распис!$D$4:$D$300,"&gt;="&amp;R$1)&gt;0,SUMIFS(Распис!$K$4:$K$300,Распис!$B$4:$B$300,$A159,Распис!$C$4:$C$300,"&lt;="&amp;R$1,Распис!$D$4:$D$300,"&gt;="&amp;R$1),SUMIF(База!$B$3:$B$305,$A159,База!$K$3:$K$152))</f>
        <v>0</v>
      </c>
      <c r="S159" s="46" t="s">
        <v>23</v>
      </c>
      <c r="T159" s="46">
        <f ca="1">IF(COUNTIFS(Распис!$B$4:$B$300,$A159,Распис!$C$4:$C$300,"&lt;="&amp;T$1,Распис!$D$4:$D$300,"&gt;="&amp;T$1)&gt;0,SUMIFS(Распис!$F$4:$F$300,Распис!$B$4:$B$300,$A159,Распис!$C$4:$C$300,"&lt;="&amp;T$1,Распис!$D$4:$D$300,"&gt;="&amp;T$1),SUMIF(База!$B$3:$B$305,$A159,База!$F$3:$F$152))</f>
        <v>0</v>
      </c>
      <c r="U159" s="46">
        <f ca="1">IF(COUNTIFS(Распис!$B$4:$B$300,$A159,Распис!$C$4:$C$300,"&lt;="&amp;U$1,Распис!$D$4:$D$300,"&gt;="&amp;U$1)&gt;0,SUMIFS(Распис!$G$4:$G$300,Распис!$B$4:$B$300,$A159,Распис!$C$4:$C$300,"&lt;="&amp;U$1,Распис!$D$4:$D$300,"&gt;="&amp;U$1),SUMIF(База!$B$3:$B$305,$A159,База!$G$3:$G$152))</f>
        <v>0</v>
      </c>
      <c r="V159" s="46">
        <f ca="1">IF(COUNTIFS(Распис!$B$4:$B$300,$A159,Распис!$C$4:$C$300,"&lt;="&amp;V$1,Распис!$D$4:$D$300,"&gt;="&amp;V$1)&gt;0,SUMIFS(Распис!$H$4:$H$300,Распис!$B$4:$B$300,$A159,Распис!$C$4:$C$300,"&lt;="&amp;V$1,Распис!$D$4:$D$300,"&gt;="&amp;V$1),SUMIF(База!$B$3:$B$305,$A159,База!$H$3:$H$152))</f>
        <v>0</v>
      </c>
      <c r="W159" s="46">
        <f ca="1">IF(COUNTIFS(Распис!$B$4:$B$300,$A159,Распис!$C$4:$C$300,"&lt;="&amp;W$1,Распис!$D$4:$D$300,"&gt;="&amp;W$1)&gt;0,SUMIFS(Распис!$I$4:$I$300,Распис!$B$4:$B$300,$A159,Распис!$C$4:$C$300,"&lt;="&amp;W$1,Распис!$D$4:$D$300,"&gt;="&amp;W$1),SUMIF(База!$B$3:$B$305,$A159,База!$I$3:$I$152))</f>
        <v>0</v>
      </c>
      <c r="X159" s="46">
        <f ca="1">IF(COUNTIFS(Распис!$B$4:$B$300,$A159,Распис!$C$4:$C$300,"&lt;="&amp;X$1,Распис!$D$4:$D$300,"&gt;="&amp;X$1)&gt;0,SUMIFS(Распис!$J$4:$J$300,Распис!$B$4:$B$300,$A159,Распис!$C$4:$C$300,"&lt;="&amp;X$1,Распис!$D$4:$D$300,"&gt;="&amp;X$1),SUMIF(База!$B$3:$B$305,$A159,База!$J$3:$J$152))</f>
        <v>0</v>
      </c>
      <c r="Y159" s="46">
        <f ca="1">IF(COUNTIFS(Распис!$B$4:$B$300,$A159,Распис!$C$4:$C$300,"&lt;="&amp;Y$1,Распис!$D$4:$D$300,"&gt;="&amp;Y$1)&gt;0,SUMIFS(Распис!$K$4:$K$300,Распис!$B$4:$B$300,$A159,Распис!$C$4:$C$300,"&lt;="&amp;Y$1,Распис!$D$4:$D$300,"&gt;="&amp;Y$1),SUMIF(База!$B$3:$B$305,$A159,База!$K$3:$K$152))</f>
        <v>0</v>
      </c>
      <c r="Z159" s="46" t="s">
        <v>23</v>
      </c>
      <c r="AA159" s="46">
        <f ca="1">IF(COUNTIFS(Распис!$B$4:$B$300,$A159,Распис!$C$4:$C$300,"&lt;="&amp;AA$1,Распис!$D$4:$D$300,"&gt;="&amp;AA$1)&gt;0,SUMIFS(Распис!$F$4:$F$300,Распис!$B$4:$B$300,$A159,Распис!$C$4:$C$300,"&lt;="&amp;AA$1,Распис!$D$4:$D$300,"&gt;="&amp;AA$1),SUMIF(База!$B$3:$B$305,$A159,База!$F$3:$F$152))</f>
        <v>0</v>
      </c>
      <c r="AB159" s="46">
        <f ca="1">IF(COUNTIFS(Распис!$B$4:$B$300,$A159,Распис!$C$4:$C$300,"&lt;="&amp;AB$1,Распис!$D$4:$D$300,"&gt;="&amp;AB$1)&gt;0,SUMIFS(Распис!$G$4:$G$300,Распис!$B$4:$B$300,$A159,Распис!$C$4:$C$300,"&lt;="&amp;AB$1,Распис!$D$4:$D$300,"&gt;="&amp;AB$1),SUMIF(База!$B$3:$B$305,$A159,База!$G$3:$G$152))</f>
        <v>0</v>
      </c>
      <c r="AC159" s="46">
        <f ca="1">IF(COUNTIFS(Распис!$B$4:$B$300,$A159,Распис!$C$4:$C$300,"&lt;="&amp;AC$1,Распис!$D$4:$D$300,"&gt;="&amp;AC$1)&gt;0,SUMIFS(Распис!$H$4:$H$300,Распис!$B$4:$B$300,$A159,Распис!$C$4:$C$300,"&lt;="&amp;AC$1,Распис!$D$4:$D$300,"&gt;="&amp;AC$1),SUMIF(База!$B$3:$B$305,$A159,База!$H$3:$H$152))</f>
        <v>0</v>
      </c>
      <c r="AD159" s="47"/>
      <c r="AE159" s="47"/>
      <c r="AF159" s="47"/>
      <c r="AG159" s="47">
        <f t="shared" ca="1" si="26"/>
        <v>0</v>
      </c>
      <c r="AH159" s="46">
        <f ca="1">AG159-SUMIFS(Распред!$G$4:$G$300,Распред!$B$4:$B$300,"февраль",Распред!$F$4:$F$300,A159)</f>
        <v>0</v>
      </c>
      <c r="AI159" s="46">
        <f ca="1">AH159+(COUNTIF(B159:AF159,"КД")+SUMIFS(Распред!$AH$4:$AH$300,Распред!$F$4:$F$300,A159,Распред!$B$4:$B$300,"февраль"))*4</f>
        <v>0</v>
      </c>
      <c r="AJ159" s="46">
        <f t="shared" ca="1" si="27"/>
        <v>0</v>
      </c>
      <c r="AK159" s="46">
        <f t="shared" ca="1" si="28"/>
        <v>0</v>
      </c>
      <c r="AL159" s="46">
        <f>SUMIFS(Распред!$K$4:$K$300,Распред!$B$4:$B$300,"февраль",Распред!$J$4:$J$300,A159)+SUMIFS(Распред!$M$4:$M$300,Распред!$B$4:$B$300,"февраль",Распред!$L$4:$L$300,A159)+SUMIFS(Распред!$O$4:$O$300,Распред!$B$4:$B$300,"февраль",Распред!$N$4:$N$300,A159)+SUMIFS(Распред!$Q$4:$Q$300,Распред!$B$4:$B$300,"февраль",Распред!$P$4:$P$300,A159)+SUMIFS(Распред!$S$4:$S$300,Распред!$B$4:$B$300,"февраль",Распред!$R$4:$R$300,A159)+SUMIFS(Распред!$U$4:$U$300,Распред!$B$4:$B$300,"февраль",Распред!$T$4:$T$300,A159)+SUMIFS(Распред!$W$4:$W$300,Распред!$B$4:$B$300,"февраль",Распред!$V$4:$V$300,A159)+SUMIFS(Распред!$Y$4:$Y$300,Распред!$B$4:$B$300,"февраль",Распред!$X$4:$X$300,A159)+SUMIFS(Распред!$AA$4:$AA$300,Распред!$B$4:$B$300,"февраль",Распред!$Z$4:$Z$300,A159)+SUMIFS(Распред!$AC$4:$AC$300,Распред!$B$4:$B$300,"февраль",Распред!$AB$4:$AB$300,A159)</f>
        <v>0</v>
      </c>
      <c r="AM159" s="46">
        <f t="shared" ca="1" si="29"/>
        <v>0</v>
      </c>
      <c r="AN159" s="46">
        <f t="shared" ca="1" si="30"/>
        <v>0</v>
      </c>
      <c r="AO159" s="46">
        <f t="shared" ca="1" si="31"/>
        <v>0</v>
      </c>
      <c r="AP159" s="46">
        <f>январь!AP159</f>
        <v>0</v>
      </c>
      <c r="AQ159" s="46">
        <f t="shared" ca="1" si="24"/>
        <v>0</v>
      </c>
      <c r="AR159" s="47"/>
      <c r="AS159" s="47">
        <f t="shared" ca="1" si="32"/>
        <v>0</v>
      </c>
      <c r="AT159" s="47"/>
      <c r="AU159" s="47"/>
      <c r="AV159" s="47"/>
      <c r="AW159" s="47"/>
      <c r="AX159" s="47"/>
      <c r="AY159" s="47"/>
      <c r="AZ159" s="184"/>
      <c r="BA159" s="184"/>
    </row>
    <row r="160" spans="1:101" x14ac:dyDescent="0.25">
      <c r="A160" s="47">
        <f>База!B160</f>
        <v>0</v>
      </c>
      <c r="B160" s="46">
        <f ca="1">IF(COUNTIFS(Распис!$B$4:$B$300,$A160,Распис!$C$4:$C$300,"&lt;="&amp;B$1,Распис!$D$4:$D$300,"&gt;="&amp;B$1)&gt;0,SUMIFS(Распис!$I$4:$I$300,Распис!$B$4:$B$300,$A160,Распис!$C$4:$C$300,"&lt;="&amp;B$1,Распис!$D$4:$D$300,"&gt;="&amp;B$1),SUMIF(База!$B$3:$B$305,$A160,База!$I$3:$I$152))</f>
        <v>0</v>
      </c>
      <c r="C160" s="46">
        <f ca="1">IF(COUNTIFS(Распис!$B$4:$B$300,$A160,Распис!$C$4:$C$300,"&lt;="&amp;C$1,Распис!$D$4:$D$300,"&gt;="&amp;C$1)&gt;0,SUMIFS(Распис!$J$4:$J$300,Распис!$B$4:$B$300,$A160,Распис!$C$4:$C$300,"&lt;="&amp;C$1,Распис!$D$4:$D$300,"&gt;="&amp;C$1),SUMIF(База!$B$3:$B$305,$A160,База!$J$3:$J$152))</f>
        <v>0</v>
      </c>
      <c r="D160" s="46">
        <f ca="1">IF(COUNTIFS(Распис!$B$4:$B$300,$A160,Распис!$C$4:$C$300,"&lt;="&amp;D$1,Распис!$D$4:$D$300,"&gt;="&amp;D$1)&gt;0,SUMIFS(Распис!$K$4:$K$300,Распис!$B$4:$B$300,$A160,Распис!$C$4:$C$300,"&lt;="&amp;D$1,Распис!$D$4:$D$300,"&gt;="&amp;D$1),SUMIF(База!$B$3:$B$305,$A160,База!$K$3:$K$152))</f>
        <v>0</v>
      </c>
      <c r="E160" s="46" t="s">
        <v>23</v>
      </c>
      <c r="F160" s="46">
        <f ca="1">IF(COUNTIFS(Распис!$B$4:$B$300,$A160,Распис!$C$4:$C$300,"&lt;="&amp;F$1,Распис!$D$4:$D$300,"&gt;="&amp;F$1)&gt;0,SUMIFS(Распис!$F$4:$F$300,Распис!$B$4:$B$300,$A160,Распис!$C$4:$C$300,"&lt;="&amp;F$1,Распис!$D$4:$D$300,"&gt;="&amp;F$1),SUMIF(База!$B$3:$B$305,$A160,База!$F$3:$F$152))</f>
        <v>0</v>
      </c>
      <c r="G160" s="46">
        <f ca="1">IF(COUNTIFS(Распис!$B$4:$B$300,$A160,Распис!$C$4:$C$300,"&lt;="&amp;G$1,Распис!$D$4:$D$300,"&gt;="&amp;G$1)&gt;0,SUMIFS(Распис!$G$4:$G$300,Распис!$B$4:$B$300,$A160,Распис!$C$4:$C$300,"&lt;="&amp;G$1,Распис!$D$4:$D$300,"&gt;="&amp;G$1),SUMIF(База!$B$3:$B$305,$A160,База!$G$3:$G$152))</f>
        <v>0</v>
      </c>
      <c r="H160" s="46">
        <f ca="1">IF(COUNTIFS(Распис!$B$4:$B$300,$A160,Распис!$C$4:$C$300,"&lt;="&amp;H$1,Распис!$D$4:$D$300,"&gt;="&amp;H$1)&gt;0,SUMIFS(Распис!$H$4:$H$300,Распис!$B$4:$B$300,$A160,Распис!$C$4:$C$300,"&lt;="&amp;H$1,Распис!$D$4:$D$300,"&gt;="&amp;H$1),SUMIF(База!$B$3:$B$305,$A160,База!$H$3:$H$152))</f>
        <v>0</v>
      </c>
      <c r="I160" s="46">
        <f ca="1">IF(COUNTIFS(Распис!$B$4:$B$300,$A160,Распис!$C$4:$C$300,"&lt;="&amp;I$1,Распис!$D$4:$D$300,"&gt;="&amp;I$1)&gt;0,SUMIFS(Распис!$I$4:$I$300,Распис!$B$4:$B$300,$A160,Распис!$C$4:$C$300,"&lt;="&amp;I$1,Распис!$D$4:$D$300,"&gt;="&amp;I$1),SUMIF(База!$B$3:$B$305,$A160,База!$I$3:$I$152))</f>
        <v>0</v>
      </c>
      <c r="J160" s="46">
        <f ca="1">IF(COUNTIFS(Распис!$B$4:$B$300,$A160,Распис!$C$4:$C$300,"&lt;="&amp;J$1,Распис!$D$4:$D$300,"&gt;="&amp;J$1)&gt;0,SUMIFS(Распис!$J$4:$J$300,Распис!$B$4:$B$300,$A160,Распис!$C$4:$C$300,"&lt;="&amp;J$1,Распис!$D$4:$D$300,"&gt;="&amp;J$1),SUMIF(База!$B$3:$B$305,$A160,База!$J$3:$J$152))</f>
        <v>0</v>
      </c>
      <c r="K160" s="46">
        <f ca="1">IF(COUNTIFS(Распис!$B$4:$B$300,$A160,Распис!$C$4:$C$300,"&lt;="&amp;K$1,Распис!$D$4:$D$300,"&gt;="&amp;K$1)&gt;0,SUMIFS(Распис!$K$4:$K$300,Распис!$B$4:$B$300,$A160,Распис!$C$4:$C$300,"&lt;="&amp;K$1,Распис!$D$4:$D$300,"&gt;="&amp;K$1),SUMIF(База!$B$3:$B$305,$A160,База!$K$3:$K$152))</f>
        <v>0</v>
      </c>
      <c r="L160" s="46" t="s">
        <v>23</v>
      </c>
      <c r="M160" s="46">
        <f ca="1">IF(COUNTIFS(Распис!$B$4:$B$300,$A160,Распис!$C$4:$C$300,"&lt;="&amp;M$1,Распис!$D$4:$D$300,"&gt;="&amp;M$1)&gt;0,SUMIFS(Распис!$F$4:$F$300,Распис!$B$4:$B$300,$A160,Распис!$C$4:$C$300,"&lt;="&amp;M$1,Распис!$D$4:$D$300,"&gt;="&amp;M$1),SUMIF(База!$B$3:$B$305,$A160,База!$F$3:$F$152))</f>
        <v>0</v>
      </c>
      <c r="N160" s="46">
        <f ca="1">IF(COUNTIFS(Распис!$B$4:$B$300,$A160,Распис!$C$4:$C$300,"&lt;="&amp;N$1,Распис!$D$4:$D$300,"&gt;="&amp;N$1)&gt;0,SUMIFS(Распис!$G$4:$G$300,Распис!$B$4:$B$300,$A160,Распис!$C$4:$C$300,"&lt;="&amp;N$1,Распис!$D$4:$D$300,"&gt;="&amp;N$1),SUMIF(База!$B$3:$B$305,$A160,База!$G$3:$G$152))</f>
        <v>0</v>
      </c>
      <c r="O160" s="46">
        <f ca="1">IF(COUNTIFS(Распис!$B$4:$B$300,$A160,Распис!$C$4:$C$300,"&lt;="&amp;O$1,Распис!$D$4:$D$300,"&gt;="&amp;O$1)&gt;0,SUMIFS(Распис!$H$4:$H$300,Распис!$B$4:$B$300,$A160,Распис!$C$4:$C$300,"&lt;="&amp;O$1,Распис!$D$4:$D$300,"&gt;="&amp;O$1),SUMIF(База!$B$3:$B$305,$A160,База!$H$3:$H$152))</f>
        <v>0</v>
      </c>
      <c r="P160" s="46">
        <f ca="1">IF(COUNTIFS(Распис!$B$4:$B$300,$A160,Распис!$C$4:$C$300,"&lt;="&amp;P$1,Распис!$D$4:$D$300,"&gt;="&amp;P$1)&gt;0,SUMIFS(Распис!$I$4:$I$300,Распис!$B$4:$B$300,$A160,Распис!$C$4:$C$300,"&lt;="&amp;P$1,Распис!$D$4:$D$300,"&gt;="&amp;P$1),SUMIF(База!$B$3:$B$305,$A160,База!$I$3:$I$152))</f>
        <v>0</v>
      </c>
      <c r="Q160" s="46">
        <f ca="1">IF(COUNTIFS(Распис!$B$4:$B$300,$A160,Распис!$C$4:$C$300,"&lt;="&amp;Q$1,Распис!$D$4:$D$300,"&gt;="&amp;Q$1)&gt;0,SUMIFS(Распис!$J$4:$J$300,Распис!$B$4:$B$300,$A160,Распис!$C$4:$C$300,"&lt;="&amp;Q$1,Распис!$D$4:$D$300,"&gt;="&amp;Q$1),SUMIF(База!$B$3:$B$305,$A160,База!$J$3:$J$152))</f>
        <v>0</v>
      </c>
      <c r="R160" s="46">
        <f ca="1">IF(COUNTIFS(Распис!$B$4:$B$300,$A160,Распис!$C$4:$C$300,"&lt;="&amp;R$1,Распис!$D$4:$D$300,"&gt;="&amp;R$1)&gt;0,SUMIFS(Распис!$K$4:$K$300,Распис!$B$4:$B$300,$A160,Распис!$C$4:$C$300,"&lt;="&amp;R$1,Распис!$D$4:$D$300,"&gt;="&amp;R$1),SUMIF(База!$B$3:$B$305,$A160,База!$K$3:$K$152))</f>
        <v>0</v>
      </c>
      <c r="S160" s="46" t="s">
        <v>23</v>
      </c>
      <c r="T160" s="46">
        <f ca="1">IF(COUNTIFS(Распис!$B$4:$B$300,$A160,Распис!$C$4:$C$300,"&lt;="&amp;T$1,Распис!$D$4:$D$300,"&gt;="&amp;T$1)&gt;0,SUMIFS(Распис!$F$4:$F$300,Распис!$B$4:$B$300,$A160,Распис!$C$4:$C$300,"&lt;="&amp;T$1,Распис!$D$4:$D$300,"&gt;="&amp;T$1),SUMIF(База!$B$3:$B$305,$A160,База!$F$3:$F$152))</f>
        <v>0</v>
      </c>
      <c r="U160" s="46">
        <f ca="1">IF(COUNTIFS(Распис!$B$4:$B$300,$A160,Распис!$C$4:$C$300,"&lt;="&amp;U$1,Распис!$D$4:$D$300,"&gt;="&amp;U$1)&gt;0,SUMIFS(Распис!$G$4:$G$300,Распис!$B$4:$B$300,$A160,Распис!$C$4:$C$300,"&lt;="&amp;U$1,Распис!$D$4:$D$300,"&gt;="&amp;U$1),SUMIF(База!$B$3:$B$305,$A160,База!$G$3:$G$152))</f>
        <v>0</v>
      </c>
      <c r="V160" s="46">
        <f ca="1">IF(COUNTIFS(Распис!$B$4:$B$300,$A160,Распис!$C$4:$C$300,"&lt;="&amp;V$1,Распис!$D$4:$D$300,"&gt;="&amp;V$1)&gt;0,SUMIFS(Распис!$H$4:$H$300,Распис!$B$4:$B$300,$A160,Распис!$C$4:$C$300,"&lt;="&amp;V$1,Распис!$D$4:$D$300,"&gt;="&amp;V$1),SUMIF(База!$B$3:$B$305,$A160,База!$H$3:$H$152))</f>
        <v>0</v>
      </c>
      <c r="W160" s="46">
        <f ca="1">IF(COUNTIFS(Распис!$B$4:$B$300,$A160,Распис!$C$4:$C$300,"&lt;="&amp;W$1,Распис!$D$4:$D$300,"&gt;="&amp;W$1)&gt;0,SUMIFS(Распис!$I$4:$I$300,Распис!$B$4:$B$300,$A160,Распис!$C$4:$C$300,"&lt;="&amp;W$1,Распис!$D$4:$D$300,"&gt;="&amp;W$1),SUMIF(База!$B$3:$B$305,$A160,База!$I$3:$I$152))</f>
        <v>0</v>
      </c>
      <c r="X160" s="46">
        <f ca="1">IF(COUNTIFS(Распис!$B$4:$B$300,$A160,Распис!$C$4:$C$300,"&lt;="&amp;X$1,Распис!$D$4:$D$300,"&gt;="&amp;X$1)&gt;0,SUMIFS(Распис!$J$4:$J$300,Распис!$B$4:$B$300,$A160,Распис!$C$4:$C$300,"&lt;="&amp;X$1,Распис!$D$4:$D$300,"&gt;="&amp;X$1),SUMIF(База!$B$3:$B$305,$A160,База!$J$3:$J$152))</f>
        <v>0</v>
      </c>
      <c r="Y160" s="46">
        <f ca="1">IF(COUNTIFS(Распис!$B$4:$B$300,$A160,Распис!$C$4:$C$300,"&lt;="&amp;Y$1,Распис!$D$4:$D$300,"&gt;="&amp;Y$1)&gt;0,SUMIFS(Распис!$K$4:$K$300,Распис!$B$4:$B$300,$A160,Распис!$C$4:$C$300,"&lt;="&amp;Y$1,Распис!$D$4:$D$300,"&gt;="&amp;Y$1),SUMIF(База!$B$3:$B$305,$A160,База!$K$3:$K$152))</f>
        <v>0</v>
      </c>
      <c r="Z160" s="46" t="s">
        <v>23</v>
      </c>
      <c r="AA160" s="46">
        <f ca="1">IF(COUNTIFS(Распис!$B$4:$B$300,$A160,Распис!$C$4:$C$300,"&lt;="&amp;AA$1,Распис!$D$4:$D$300,"&gt;="&amp;AA$1)&gt;0,SUMIFS(Распис!$F$4:$F$300,Распис!$B$4:$B$300,$A160,Распис!$C$4:$C$300,"&lt;="&amp;AA$1,Распис!$D$4:$D$300,"&gt;="&amp;AA$1),SUMIF(База!$B$3:$B$305,$A160,База!$F$3:$F$152))</f>
        <v>0</v>
      </c>
      <c r="AB160" s="46">
        <f ca="1">IF(COUNTIFS(Распис!$B$4:$B$300,$A160,Распис!$C$4:$C$300,"&lt;="&amp;AB$1,Распис!$D$4:$D$300,"&gt;="&amp;AB$1)&gt;0,SUMIFS(Распис!$G$4:$G$300,Распис!$B$4:$B$300,$A160,Распис!$C$4:$C$300,"&lt;="&amp;AB$1,Распис!$D$4:$D$300,"&gt;="&amp;AB$1),SUMIF(База!$B$3:$B$305,$A160,База!$G$3:$G$152))</f>
        <v>0</v>
      </c>
      <c r="AC160" s="46">
        <f ca="1">IF(COUNTIFS(Распис!$B$4:$B$300,$A160,Распис!$C$4:$C$300,"&lt;="&amp;AC$1,Распис!$D$4:$D$300,"&gt;="&amp;AC$1)&gt;0,SUMIFS(Распис!$H$4:$H$300,Распис!$B$4:$B$300,$A160,Распис!$C$4:$C$300,"&lt;="&amp;AC$1,Распис!$D$4:$D$300,"&gt;="&amp;AC$1),SUMIF(База!$B$3:$B$305,$A160,База!$H$3:$H$152))</f>
        <v>0</v>
      </c>
      <c r="AD160" s="47"/>
      <c r="AE160" s="47"/>
      <c r="AF160" s="47"/>
      <c r="AG160" s="47">
        <f t="shared" ca="1" si="26"/>
        <v>0</v>
      </c>
      <c r="AH160" s="46">
        <f ca="1">AG160-SUMIFS(Распред!$G$4:$G$300,Распред!$B$4:$B$300,"февраль",Распред!$F$4:$F$300,A160)</f>
        <v>0</v>
      </c>
      <c r="AI160" s="46">
        <f ca="1">AH160+(COUNTIF(B160:AF160,"КД")+SUMIFS(Распред!$AH$4:$AH$300,Распред!$F$4:$F$300,A160,Распред!$B$4:$B$300,"февраль"))*4</f>
        <v>0</v>
      </c>
      <c r="AJ160" s="46">
        <f t="shared" ca="1" si="27"/>
        <v>0</v>
      </c>
      <c r="AK160" s="46">
        <f t="shared" ca="1" si="28"/>
        <v>0</v>
      </c>
      <c r="AL160" s="46">
        <f>SUMIFS(Распред!$K$4:$K$300,Распред!$B$4:$B$300,"февраль",Распред!$J$4:$J$300,A160)+SUMIFS(Распред!$M$4:$M$300,Распред!$B$4:$B$300,"февраль",Распред!$L$4:$L$300,A160)+SUMIFS(Распред!$O$4:$O$300,Распред!$B$4:$B$300,"февраль",Распред!$N$4:$N$300,A160)+SUMIFS(Распред!$Q$4:$Q$300,Распред!$B$4:$B$300,"февраль",Распред!$P$4:$P$300,A160)+SUMIFS(Распред!$S$4:$S$300,Распред!$B$4:$B$300,"февраль",Распред!$R$4:$R$300,A160)+SUMIFS(Распред!$U$4:$U$300,Распред!$B$4:$B$300,"февраль",Распред!$T$4:$T$300,A160)+SUMIFS(Распред!$W$4:$W$300,Распред!$B$4:$B$300,"февраль",Распред!$V$4:$V$300,A160)+SUMIFS(Распред!$Y$4:$Y$300,Распред!$B$4:$B$300,"февраль",Распред!$X$4:$X$300,A160)+SUMIFS(Распред!$AA$4:$AA$300,Распред!$B$4:$B$300,"февраль",Распред!$Z$4:$Z$300,A160)+SUMIFS(Распред!$AC$4:$AC$300,Распред!$B$4:$B$300,"февраль",Распред!$AB$4:$AB$300,A160)</f>
        <v>0</v>
      </c>
      <c r="AM160" s="46">
        <f t="shared" ca="1" si="29"/>
        <v>0</v>
      </c>
      <c r="AN160" s="46">
        <f t="shared" ca="1" si="30"/>
        <v>0</v>
      </c>
      <c r="AO160" s="46">
        <f t="shared" ca="1" si="31"/>
        <v>0</v>
      </c>
      <c r="AP160" s="46">
        <f>январь!AP160</f>
        <v>0</v>
      </c>
      <c r="AQ160" s="46">
        <f t="shared" ca="1" si="24"/>
        <v>0</v>
      </c>
      <c r="AR160" s="47"/>
      <c r="AS160" s="47">
        <f t="shared" ca="1" si="32"/>
        <v>0</v>
      </c>
      <c r="AT160" s="47"/>
      <c r="AU160" s="47"/>
      <c r="AV160" s="47"/>
      <c r="AW160" s="47"/>
      <c r="AX160" s="47"/>
      <c r="AY160" s="47"/>
      <c r="AZ160" s="184"/>
      <c r="BA160" s="184"/>
    </row>
    <row r="161" spans="1:53" x14ac:dyDescent="0.25">
      <c r="A161" s="47">
        <f>База!B161</f>
        <v>0</v>
      </c>
      <c r="B161" s="46">
        <f ca="1">IF(COUNTIFS(Распис!$B$4:$B$300,$A161,Распис!$C$4:$C$300,"&lt;="&amp;B$1,Распис!$D$4:$D$300,"&gt;="&amp;B$1)&gt;0,SUMIFS(Распис!$I$4:$I$300,Распис!$B$4:$B$300,$A161,Распис!$C$4:$C$300,"&lt;="&amp;B$1,Распис!$D$4:$D$300,"&gt;="&amp;B$1),SUMIF(База!$B$3:$B$305,$A161,База!$I$3:$I$152))</f>
        <v>0</v>
      </c>
      <c r="C161" s="46">
        <f ca="1">IF(COUNTIFS(Распис!$B$4:$B$300,$A161,Распис!$C$4:$C$300,"&lt;="&amp;C$1,Распис!$D$4:$D$300,"&gt;="&amp;C$1)&gt;0,SUMIFS(Распис!$J$4:$J$300,Распис!$B$4:$B$300,$A161,Распис!$C$4:$C$300,"&lt;="&amp;C$1,Распис!$D$4:$D$300,"&gt;="&amp;C$1),SUMIF(База!$B$3:$B$305,$A161,База!$J$3:$J$152))</f>
        <v>0</v>
      </c>
      <c r="D161" s="46">
        <f ca="1">IF(COUNTIFS(Распис!$B$4:$B$300,$A161,Распис!$C$4:$C$300,"&lt;="&amp;D$1,Распис!$D$4:$D$300,"&gt;="&amp;D$1)&gt;0,SUMIFS(Распис!$K$4:$K$300,Распис!$B$4:$B$300,$A161,Распис!$C$4:$C$300,"&lt;="&amp;D$1,Распис!$D$4:$D$300,"&gt;="&amp;D$1),SUMIF(База!$B$3:$B$305,$A161,База!$K$3:$K$152))</f>
        <v>0</v>
      </c>
      <c r="E161" s="46" t="s">
        <v>23</v>
      </c>
      <c r="F161" s="46">
        <f ca="1">IF(COUNTIFS(Распис!$B$4:$B$300,$A161,Распис!$C$4:$C$300,"&lt;="&amp;F$1,Распис!$D$4:$D$300,"&gt;="&amp;F$1)&gt;0,SUMIFS(Распис!$F$4:$F$300,Распис!$B$4:$B$300,$A161,Распис!$C$4:$C$300,"&lt;="&amp;F$1,Распис!$D$4:$D$300,"&gt;="&amp;F$1),SUMIF(База!$B$3:$B$305,$A161,База!$F$3:$F$152))</f>
        <v>0</v>
      </c>
      <c r="G161" s="46">
        <f ca="1">IF(COUNTIFS(Распис!$B$4:$B$300,$A161,Распис!$C$4:$C$300,"&lt;="&amp;G$1,Распис!$D$4:$D$300,"&gt;="&amp;G$1)&gt;0,SUMIFS(Распис!$G$4:$G$300,Распис!$B$4:$B$300,$A161,Распис!$C$4:$C$300,"&lt;="&amp;G$1,Распис!$D$4:$D$300,"&gt;="&amp;G$1),SUMIF(База!$B$3:$B$305,$A161,База!$G$3:$G$152))</f>
        <v>0</v>
      </c>
      <c r="H161" s="46">
        <f ca="1">IF(COUNTIFS(Распис!$B$4:$B$300,$A161,Распис!$C$4:$C$300,"&lt;="&amp;H$1,Распис!$D$4:$D$300,"&gt;="&amp;H$1)&gt;0,SUMIFS(Распис!$H$4:$H$300,Распис!$B$4:$B$300,$A161,Распис!$C$4:$C$300,"&lt;="&amp;H$1,Распис!$D$4:$D$300,"&gt;="&amp;H$1),SUMIF(База!$B$3:$B$305,$A161,База!$H$3:$H$152))</f>
        <v>0</v>
      </c>
      <c r="I161" s="46">
        <f ca="1">IF(COUNTIFS(Распис!$B$4:$B$300,$A161,Распис!$C$4:$C$300,"&lt;="&amp;I$1,Распис!$D$4:$D$300,"&gt;="&amp;I$1)&gt;0,SUMIFS(Распис!$I$4:$I$300,Распис!$B$4:$B$300,$A161,Распис!$C$4:$C$300,"&lt;="&amp;I$1,Распис!$D$4:$D$300,"&gt;="&amp;I$1),SUMIF(База!$B$3:$B$305,$A161,База!$I$3:$I$152))</f>
        <v>0</v>
      </c>
      <c r="J161" s="46">
        <f ca="1">IF(COUNTIFS(Распис!$B$4:$B$300,$A161,Распис!$C$4:$C$300,"&lt;="&amp;J$1,Распис!$D$4:$D$300,"&gt;="&amp;J$1)&gt;0,SUMIFS(Распис!$J$4:$J$300,Распис!$B$4:$B$300,$A161,Распис!$C$4:$C$300,"&lt;="&amp;J$1,Распис!$D$4:$D$300,"&gt;="&amp;J$1),SUMIF(База!$B$3:$B$305,$A161,База!$J$3:$J$152))</f>
        <v>0</v>
      </c>
      <c r="K161" s="46">
        <f ca="1">IF(COUNTIFS(Распис!$B$4:$B$300,$A161,Распис!$C$4:$C$300,"&lt;="&amp;K$1,Распис!$D$4:$D$300,"&gt;="&amp;K$1)&gt;0,SUMIFS(Распис!$K$4:$K$300,Распис!$B$4:$B$300,$A161,Распис!$C$4:$C$300,"&lt;="&amp;K$1,Распис!$D$4:$D$300,"&gt;="&amp;K$1),SUMIF(База!$B$3:$B$305,$A161,База!$K$3:$K$152))</f>
        <v>0</v>
      </c>
      <c r="L161" s="46" t="s">
        <v>23</v>
      </c>
      <c r="M161" s="46">
        <f ca="1">IF(COUNTIFS(Распис!$B$4:$B$300,$A161,Распис!$C$4:$C$300,"&lt;="&amp;M$1,Распис!$D$4:$D$300,"&gt;="&amp;M$1)&gt;0,SUMIFS(Распис!$F$4:$F$300,Распис!$B$4:$B$300,$A161,Распис!$C$4:$C$300,"&lt;="&amp;M$1,Распис!$D$4:$D$300,"&gt;="&amp;M$1),SUMIF(База!$B$3:$B$305,$A161,База!$F$3:$F$152))</f>
        <v>0</v>
      </c>
      <c r="N161" s="46">
        <f ca="1">IF(COUNTIFS(Распис!$B$4:$B$300,$A161,Распис!$C$4:$C$300,"&lt;="&amp;N$1,Распис!$D$4:$D$300,"&gt;="&amp;N$1)&gt;0,SUMIFS(Распис!$G$4:$G$300,Распис!$B$4:$B$300,$A161,Распис!$C$4:$C$300,"&lt;="&amp;N$1,Распис!$D$4:$D$300,"&gt;="&amp;N$1),SUMIF(База!$B$3:$B$305,$A161,База!$G$3:$G$152))</f>
        <v>0</v>
      </c>
      <c r="O161" s="46">
        <f ca="1">IF(COUNTIFS(Распис!$B$4:$B$300,$A161,Распис!$C$4:$C$300,"&lt;="&amp;O$1,Распис!$D$4:$D$300,"&gt;="&amp;O$1)&gt;0,SUMIFS(Распис!$H$4:$H$300,Распис!$B$4:$B$300,$A161,Распис!$C$4:$C$300,"&lt;="&amp;O$1,Распис!$D$4:$D$300,"&gt;="&amp;O$1),SUMIF(База!$B$3:$B$305,$A161,База!$H$3:$H$152))</f>
        <v>0</v>
      </c>
      <c r="P161" s="46">
        <f ca="1">IF(COUNTIFS(Распис!$B$4:$B$300,$A161,Распис!$C$4:$C$300,"&lt;="&amp;P$1,Распис!$D$4:$D$300,"&gt;="&amp;P$1)&gt;0,SUMIFS(Распис!$I$4:$I$300,Распис!$B$4:$B$300,$A161,Распис!$C$4:$C$300,"&lt;="&amp;P$1,Распис!$D$4:$D$300,"&gt;="&amp;P$1),SUMIF(База!$B$3:$B$305,$A161,База!$I$3:$I$152))</f>
        <v>0</v>
      </c>
      <c r="Q161" s="46">
        <f ca="1">IF(COUNTIFS(Распис!$B$4:$B$300,$A161,Распис!$C$4:$C$300,"&lt;="&amp;Q$1,Распис!$D$4:$D$300,"&gt;="&amp;Q$1)&gt;0,SUMIFS(Распис!$J$4:$J$300,Распис!$B$4:$B$300,$A161,Распис!$C$4:$C$300,"&lt;="&amp;Q$1,Распис!$D$4:$D$300,"&gt;="&amp;Q$1),SUMIF(База!$B$3:$B$305,$A161,База!$J$3:$J$152))</f>
        <v>0</v>
      </c>
      <c r="R161" s="46">
        <f ca="1">IF(COUNTIFS(Распис!$B$4:$B$300,$A161,Распис!$C$4:$C$300,"&lt;="&amp;R$1,Распис!$D$4:$D$300,"&gt;="&amp;R$1)&gt;0,SUMIFS(Распис!$K$4:$K$300,Распис!$B$4:$B$300,$A161,Распис!$C$4:$C$300,"&lt;="&amp;R$1,Распис!$D$4:$D$300,"&gt;="&amp;R$1),SUMIF(База!$B$3:$B$305,$A161,База!$K$3:$K$152))</f>
        <v>0</v>
      </c>
      <c r="S161" s="46" t="s">
        <v>23</v>
      </c>
      <c r="T161" s="46">
        <f ca="1">IF(COUNTIFS(Распис!$B$4:$B$300,$A161,Распис!$C$4:$C$300,"&lt;="&amp;T$1,Распис!$D$4:$D$300,"&gt;="&amp;T$1)&gt;0,SUMIFS(Распис!$F$4:$F$300,Распис!$B$4:$B$300,$A161,Распис!$C$4:$C$300,"&lt;="&amp;T$1,Распис!$D$4:$D$300,"&gt;="&amp;T$1),SUMIF(База!$B$3:$B$305,$A161,База!$F$3:$F$152))</f>
        <v>0</v>
      </c>
      <c r="U161" s="46">
        <f ca="1">IF(COUNTIFS(Распис!$B$4:$B$300,$A161,Распис!$C$4:$C$300,"&lt;="&amp;U$1,Распис!$D$4:$D$300,"&gt;="&amp;U$1)&gt;0,SUMIFS(Распис!$G$4:$G$300,Распис!$B$4:$B$300,$A161,Распис!$C$4:$C$300,"&lt;="&amp;U$1,Распис!$D$4:$D$300,"&gt;="&amp;U$1),SUMIF(База!$B$3:$B$305,$A161,База!$G$3:$G$152))</f>
        <v>0</v>
      </c>
      <c r="V161" s="46">
        <f ca="1">IF(COUNTIFS(Распис!$B$4:$B$300,$A161,Распис!$C$4:$C$300,"&lt;="&amp;V$1,Распис!$D$4:$D$300,"&gt;="&amp;V$1)&gt;0,SUMIFS(Распис!$H$4:$H$300,Распис!$B$4:$B$300,$A161,Распис!$C$4:$C$300,"&lt;="&amp;V$1,Распис!$D$4:$D$300,"&gt;="&amp;V$1),SUMIF(База!$B$3:$B$305,$A161,База!$H$3:$H$152))</f>
        <v>0</v>
      </c>
      <c r="W161" s="46">
        <f ca="1">IF(COUNTIFS(Распис!$B$4:$B$300,$A161,Распис!$C$4:$C$300,"&lt;="&amp;W$1,Распис!$D$4:$D$300,"&gt;="&amp;W$1)&gt;0,SUMIFS(Распис!$I$4:$I$300,Распис!$B$4:$B$300,$A161,Распис!$C$4:$C$300,"&lt;="&amp;W$1,Распис!$D$4:$D$300,"&gt;="&amp;W$1),SUMIF(База!$B$3:$B$305,$A161,База!$I$3:$I$152))</f>
        <v>0</v>
      </c>
      <c r="X161" s="46">
        <f ca="1">IF(COUNTIFS(Распис!$B$4:$B$300,$A161,Распис!$C$4:$C$300,"&lt;="&amp;X$1,Распис!$D$4:$D$300,"&gt;="&amp;X$1)&gt;0,SUMIFS(Распис!$J$4:$J$300,Распис!$B$4:$B$300,$A161,Распис!$C$4:$C$300,"&lt;="&amp;X$1,Распис!$D$4:$D$300,"&gt;="&amp;X$1),SUMIF(База!$B$3:$B$305,$A161,База!$J$3:$J$152))</f>
        <v>0</v>
      </c>
      <c r="Y161" s="46">
        <f ca="1">IF(COUNTIFS(Распис!$B$4:$B$300,$A161,Распис!$C$4:$C$300,"&lt;="&amp;Y$1,Распис!$D$4:$D$300,"&gt;="&amp;Y$1)&gt;0,SUMIFS(Распис!$K$4:$K$300,Распис!$B$4:$B$300,$A161,Распис!$C$4:$C$300,"&lt;="&amp;Y$1,Распис!$D$4:$D$300,"&gt;="&amp;Y$1),SUMIF(База!$B$3:$B$305,$A161,База!$K$3:$K$152))</f>
        <v>0</v>
      </c>
      <c r="Z161" s="46" t="s">
        <v>23</v>
      </c>
      <c r="AA161" s="46">
        <f ca="1">IF(COUNTIFS(Распис!$B$4:$B$300,$A161,Распис!$C$4:$C$300,"&lt;="&amp;AA$1,Распис!$D$4:$D$300,"&gt;="&amp;AA$1)&gt;0,SUMIFS(Распис!$F$4:$F$300,Распис!$B$4:$B$300,$A161,Распис!$C$4:$C$300,"&lt;="&amp;AA$1,Распис!$D$4:$D$300,"&gt;="&amp;AA$1),SUMIF(База!$B$3:$B$305,$A161,База!$F$3:$F$152))</f>
        <v>0</v>
      </c>
      <c r="AB161" s="46">
        <f ca="1">IF(COUNTIFS(Распис!$B$4:$B$300,$A161,Распис!$C$4:$C$300,"&lt;="&amp;AB$1,Распис!$D$4:$D$300,"&gt;="&amp;AB$1)&gt;0,SUMIFS(Распис!$G$4:$G$300,Распис!$B$4:$B$300,$A161,Распис!$C$4:$C$300,"&lt;="&amp;AB$1,Распис!$D$4:$D$300,"&gt;="&amp;AB$1),SUMIF(База!$B$3:$B$305,$A161,База!$G$3:$G$152))</f>
        <v>0</v>
      </c>
      <c r="AC161" s="46">
        <f ca="1">IF(COUNTIFS(Распис!$B$4:$B$300,$A161,Распис!$C$4:$C$300,"&lt;="&amp;AC$1,Распис!$D$4:$D$300,"&gt;="&amp;AC$1)&gt;0,SUMIFS(Распис!$H$4:$H$300,Распис!$B$4:$B$300,$A161,Распис!$C$4:$C$300,"&lt;="&amp;AC$1,Распис!$D$4:$D$300,"&gt;="&amp;AC$1),SUMIF(База!$B$3:$B$305,$A161,База!$H$3:$H$152))</f>
        <v>0</v>
      </c>
      <c r="AD161" s="47"/>
      <c r="AE161" s="47"/>
      <c r="AF161" s="47"/>
      <c r="AG161" s="47">
        <f t="shared" ca="1" si="26"/>
        <v>0</v>
      </c>
      <c r="AH161" s="46">
        <f ca="1">AG161-SUMIFS(Распред!$G$4:$G$300,Распред!$B$4:$B$300,"февраль",Распред!$F$4:$F$300,A161)</f>
        <v>0</v>
      </c>
      <c r="AI161" s="46">
        <f ca="1">AH161+(COUNTIF(B161:AF161,"КД")+SUMIFS(Распред!$AH$4:$AH$300,Распред!$F$4:$F$300,A161,Распред!$B$4:$B$300,"февраль"))*4</f>
        <v>0</v>
      </c>
      <c r="AJ161" s="46">
        <f t="shared" ca="1" si="27"/>
        <v>0</v>
      </c>
      <c r="AK161" s="46">
        <f t="shared" ca="1" si="28"/>
        <v>0</v>
      </c>
      <c r="AL161" s="46">
        <f>SUMIFS(Распред!$K$4:$K$300,Распред!$B$4:$B$300,"февраль",Распред!$J$4:$J$300,A161)+SUMIFS(Распред!$M$4:$M$300,Распред!$B$4:$B$300,"февраль",Распред!$L$4:$L$300,A161)+SUMIFS(Распред!$O$4:$O$300,Распред!$B$4:$B$300,"февраль",Распред!$N$4:$N$300,A161)+SUMIFS(Распред!$Q$4:$Q$300,Распред!$B$4:$B$300,"февраль",Распред!$P$4:$P$300,A161)+SUMIFS(Распред!$S$4:$S$300,Распред!$B$4:$B$300,"февраль",Распред!$R$4:$R$300,A161)+SUMIFS(Распред!$U$4:$U$300,Распред!$B$4:$B$300,"февраль",Распред!$T$4:$T$300,A161)+SUMIFS(Распред!$W$4:$W$300,Распред!$B$4:$B$300,"февраль",Распред!$V$4:$V$300,A161)+SUMIFS(Распред!$Y$4:$Y$300,Распред!$B$4:$B$300,"февраль",Распред!$X$4:$X$300,A161)+SUMIFS(Распред!$AA$4:$AA$300,Распред!$B$4:$B$300,"февраль",Распред!$Z$4:$Z$300,A161)+SUMIFS(Распред!$AC$4:$AC$300,Распред!$B$4:$B$300,"февраль",Распред!$AB$4:$AB$300,A161)</f>
        <v>0</v>
      </c>
      <c r="AM161" s="46">
        <f t="shared" ca="1" si="29"/>
        <v>0</v>
      </c>
      <c r="AN161" s="46">
        <f t="shared" ca="1" si="30"/>
        <v>0</v>
      </c>
      <c r="AO161" s="46">
        <f t="shared" ca="1" si="31"/>
        <v>0</v>
      </c>
      <c r="AP161" s="46">
        <f>январь!AP161</f>
        <v>0</v>
      </c>
      <c r="AQ161" s="46">
        <f t="shared" ca="1" si="24"/>
        <v>0</v>
      </c>
      <c r="AR161" s="47"/>
      <c r="AS161" s="47">
        <f t="shared" ca="1" si="32"/>
        <v>0</v>
      </c>
      <c r="AT161" s="47"/>
      <c r="AU161" s="47"/>
      <c r="AV161" s="47"/>
      <c r="AW161" s="47"/>
      <c r="AX161" s="47"/>
      <c r="AY161" s="47"/>
      <c r="AZ161" s="184"/>
      <c r="BA161" s="184"/>
    </row>
    <row r="162" spans="1:53" x14ac:dyDescent="0.25">
      <c r="A162" s="47">
        <f>База!B162</f>
        <v>0</v>
      </c>
      <c r="B162" s="46">
        <f ca="1">IF(COUNTIFS(Распис!$B$4:$B$300,$A162,Распис!$C$4:$C$300,"&lt;="&amp;B$1,Распис!$D$4:$D$300,"&gt;="&amp;B$1)&gt;0,SUMIFS(Распис!$I$4:$I$300,Распис!$B$4:$B$300,$A162,Распис!$C$4:$C$300,"&lt;="&amp;B$1,Распис!$D$4:$D$300,"&gt;="&amp;B$1),SUMIF(База!$B$3:$B$305,$A162,База!$I$3:$I$152))</f>
        <v>0</v>
      </c>
      <c r="C162" s="46">
        <f ca="1">IF(COUNTIFS(Распис!$B$4:$B$300,$A162,Распис!$C$4:$C$300,"&lt;="&amp;C$1,Распис!$D$4:$D$300,"&gt;="&amp;C$1)&gt;0,SUMIFS(Распис!$J$4:$J$300,Распис!$B$4:$B$300,$A162,Распис!$C$4:$C$300,"&lt;="&amp;C$1,Распис!$D$4:$D$300,"&gt;="&amp;C$1),SUMIF(База!$B$3:$B$305,$A162,База!$J$3:$J$152))</f>
        <v>0</v>
      </c>
      <c r="D162" s="46">
        <f ca="1">IF(COUNTIFS(Распис!$B$4:$B$300,$A162,Распис!$C$4:$C$300,"&lt;="&amp;D$1,Распис!$D$4:$D$300,"&gt;="&amp;D$1)&gt;0,SUMIFS(Распис!$K$4:$K$300,Распис!$B$4:$B$300,$A162,Распис!$C$4:$C$300,"&lt;="&amp;D$1,Распис!$D$4:$D$300,"&gt;="&amp;D$1),SUMIF(База!$B$3:$B$305,$A162,База!$K$3:$K$152))</f>
        <v>0</v>
      </c>
      <c r="E162" s="46" t="s">
        <v>23</v>
      </c>
      <c r="F162" s="46">
        <f ca="1">IF(COUNTIFS(Распис!$B$4:$B$300,$A162,Распис!$C$4:$C$300,"&lt;="&amp;F$1,Распис!$D$4:$D$300,"&gt;="&amp;F$1)&gt;0,SUMIFS(Распис!$F$4:$F$300,Распис!$B$4:$B$300,$A162,Распис!$C$4:$C$300,"&lt;="&amp;F$1,Распис!$D$4:$D$300,"&gt;="&amp;F$1),SUMIF(База!$B$3:$B$305,$A162,База!$F$3:$F$152))</f>
        <v>0</v>
      </c>
      <c r="G162" s="46">
        <f ca="1">IF(COUNTIFS(Распис!$B$4:$B$300,$A162,Распис!$C$4:$C$300,"&lt;="&amp;G$1,Распис!$D$4:$D$300,"&gt;="&amp;G$1)&gt;0,SUMIFS(Распис!$G$4:$G$300,Распис!$B$4:$B$300,$A162,Распис!$C$4:$C$300,"&lt;="&amp;G$1,Распис!$D$4:$D$300,"&gt;="&amp;G$1),SUMIF(База!$B$3:$B$305,$A162,База!$G$3:$G$152))</f>
        <v>0</v>
      </c>
      <c r="H162" s="46">
        <f ca="1">IF(COUNTIFS(Распис!$B$4:$B$300,$A162,Распис!$C$4:$C$300,"&lt;="&amp;H$1,Распис!$D$4:$D$300,"&gt;="&amp;H$1)&gt;0,SUMIFS(Распис!$H$4:$H$300,Распис!$B$4:$B$300,$A162,Распис!$C$4:$C$300,"&lt;="&amp;H$1,Распис!$D$4:$D$300,"&gt;="&amp;H$1),SUMIF(База!$B$3:$B$305,$A162,База!$H$3:$H$152))</f>
        <v>0</v>
      </c>
      <c r="I162" s="46">
        <f ca="1">IF(COUNTIFS(Распис!$B$4:$B$300,$A162,Распис!$C$4:$C$300,"&lt;="&amp;I$1,Распис!$D$4:$D$300,"&gt;="&amp;I$1)&gt;0,SUMIFS(Распис!$I$4:$I$300,Распис!$B$4:$B$300,$A162,Распис!$C$4:$C$300,"&lt;="&amp;I$1,Распис!$D$4:$D$300,"&gt;="&amp;I$1),SUMIF(База!$B$3:$B$305,$A162,База!$I$3:$I$152))</f>
        <v>0</v>
      </c>
      <c r="J162" s="46">
        <f ca="1">IF(COUNTIFS(Распис!$B$4:$B$300,$A162,Распис!$C$4:$C$300,"&lt;="&amp;J$1,Распис!$D$4:$D$300,"&gt;="&amp;J$1)&gt;0,SUMIFS(Распис!$J$4:$J$300,Распис!$B$4:$B$300,$A162,Распис!$C$4:$C$300,"&lt;="&amp;J$1,Распис!$D$4:$D$300,"&gt;="&amp;J$1),SUMIF(База!$B$3:$B$305,$A162,База!$J$3:$J$152))</f>
        <v>0</v>
      </c>
      <c r="K162" s="46">
        <f ca="1">IF(COUNTIFS(Распис!$B$4:$B$300,$A162,Распис!$C$4:$C$300,"&lt;="&amp;K$1,Распис!$D$4:$D$300,"&gt;="&amp;K$1)&gt;0,SUMIFS(Распис!$K$4:$K$300,Распис!$B$4:$B$300,$A162,Распис!$C$4:$C$300,"&lt;="&amp;K$1,Распис!$D$4:$D$300,"&gt;="&amp;K$1),SUMIF(База!$B$3:$B$305,$A162,База!$K$3:$K$152))</f>
        <v>0</v>
      </c>
      <c r="L162" s="46" t="s">
        <v>23</v>
      </c>
      <c r="M162" s="46">
        <f ca="1">IF(COUNTIFS(Распис!$B$4:$B$300,$A162,Распис!$C$4:$C$300,"&lt;="&amp;M$1,Распис!$D$4:$D$300,"&gt;="&amp;M$1)&gt;0,SUMIFS(Распис!$F$4:$F$300,Распис!$B$4:$B$300,$A162,Распис!$C$4:$C$300,"&lt;="&amp;M$1,Распис!$D$4:$D$300,"&gt;="&amp;M$1),SUMIF(База!$B$3:$B$305,$A162,База!$F$3:$F$152))</f>
        <v>0</v>
      </c>
      <c r="N162" s="46">
        <f ca="1">IF(COUNTIFS(Распис!$B$4:$B$300,$A162,Распис!$C$4:$C$300,"&lt;="&amp;N$1,Распис!$D$4:$D$300,"&gt;="&amp;N$1)&gt;0,SUMIFS(Распис!$G$4:$G$300,Распис!$B$4:$B$300,$A162,Распис!$C$4:$C$300,"&lt;="&amp;N$1,Распис!$D$4:$D$300,"&gt;="&amp;N$1),SUMIF(База!$B$3:$B$305,$A162,База!$G$3:$G$152))</f>
        <v>0</v>
      </c>
      <c r="O162" s="46">
        <f ca="1">IF(COUNTIFS(Распис!$B$4:$B$300,$A162,Распис!$C$4:$C$300,"&lt;="&amp;O$1,Распис!$D$4:$D$300,"&gt;="&amp;O$1)&gt;0,SUMIFS(Распис!$H$4:$H$300,Распис!$B$4:$B$300,$A162,Распис!$C$4:$C$300,"&lt;="&amp;O$1,Распис!$D$4:$D$300,"&gt;="&amp;O$1),SUMIF(База!$B$3:$B$305,$A162,База!$H$3:$H$152))</f>
        <v>0</v>
      </c>
      <c r="P162" s="46">
        <f ca="1">IF(COUNTIFS(Распис!$B$4:$B$300,$A162,Распис!$C$4:$C$300,"&lt;="&amp;P$1,Распис!$D$4:$D$300,"&gt;="&amp;P$1)&gt;0,SUMIFS(Распис!$I$4:$I$300,Распис!$B$4:$B$300,$A162,Распис!$C$4:$C$300,"&lt;="&amp;P$1,Распис!$D$4:$D$300,"&gt;="&amp;P$1),SUMIF(База!$B$3:$B$305,$A162,База!$I$3:$I$152))</f>
        <v>0</v>
      </c>
      <c r="Q162" s="46">
        <f ca="1">IF(COUNTIFS(Распис!$B$4:$B$300,$A162,Распис!$C$4:$C$300,"&lt;="&amp;Q$1,Распис!$D$4:$D$300,"&gt;="&amp;Q$1)&gt;0,SUMIFS(Распис!$J$4:$J$300,Распис!$B$4:$B$300,$A162,Распис!$C$4:$C$300,"&lt;="&amp;Q$1,Распис!$D$4:$D$300,"&gt;="&amp;Q$1),SUMIF(База!$B$3:$B$305,$A162,База!$J$3:$J$152))</f>
        <v>0</v>
      </c>
      <c r="R162" s="46">
        <f ca="1">IF(COUNTIFS(Распис!$B$4:$B$300,$A162,Распис!$C$4:$C$300,"&lt;="&amp;R$1,Распис!$D$4:$D$300,"&gt;="&amp;R$1)&gt;0,SUMIFS(Распис!$K$4:$K$300,Распис!$B$4:$B$300,$A162,Распис!$C$4:$C$300,"&lt;="&amp;R$1,Распис!$D$4:$D$300,"&gt;="&amp;R$1),SUMIF(База!$B$3:$B$305,$A162,База!$K$3:$K$152))</f>
        <v>0</v>
      </c>
      <c r="S162" s="46" t="s">
        <v>23</v>
      </c>
      <c r="T162" s="46">
        <f ca="1">IF(COUNTIFS(Распис!$B$4:$B$300,$A162,Распис!$C$4:$C$300,"&lt;="&amp;T$1,Распис!$D$4:$D$300,"&gt;="&amp;T$1)&gt;0,SUMIFS(Распис!$F$4:$F$300,Распис!$B$4:$B$300,$A162,Распис!$C$4:$C$300,"&lt;="&amp;T$1,Распис!$D$4:$D$300,"&gt;="&amp;T$1),SUMIF(База!$B$3:$B$305,$A162,База!$F$3:$F$152))</f>
        <v>0</v>
      </c>
      <c r="U162" s="46">
        <f ca="1">IF(COUNTIFS(Распис!$B$4:$B$300,$A162,Распис!$C$4:$C$300,"&lt;="&amp;U$1,Распис!$D$4:$D$300,"&gt;="&amp;U$1)&gt;0,SUMIFS(Распис!$G$4:$G$300,Распис!$B$4:$B$300,$A162,Распис!$C$4:$C$300,"&lt;="&amp;U$1,Распис!$D$4:$D$300,"&gt;="&amp;U$1),SUMIF(База!$B$3:$B$305,$A162,База!$G$3:$G$152))</f>
        <v>0</v>
      </c>
      <c r="V162" s="46">
        <f ca="1">IF(COUNTIFS(Распис!$B$4:$B$300,$A162,Распис!$C$4:$C$300,"&lt;="&amp;V$1,Распис!$D$4:$D$300,"&gt;="&amp;V$1)&gt;0,SUMIFS(Распис!$H$4:$H$300,Распис!$B$4:$B$300,$A162,Распис!$C$4:$C$300,"&lt;="&amp;V$1,Распис!$D$4:$D$300,"&gt;="&amp;V$1),SUMIF(База!$B$3:$B$305,$A162,База!$H$3:$H$152))</f>
        <v>0</v>
      </c>
      <c r="W162" s="46">
        <f ca="1">IF(COUNTIFS(Распис!$B$4:$B$300,$A162,Распис!$C$4:$C$300,"&lt;="&amp;W$1,Распис!$D$4:$D$300,"&gt;="&amp;W$1)&gt;0,SUMIFS(Распис!$I$4:$I$300,Распис!$B$4:$B$300,$A162,Распис!$C$4:$C$300,"&lt;="&amp;W$1,Распис!$D$4:$D$300,"&gt;="&amp;W$1),SUMIF(База!$B$3:$B$305,$A162,База!$I$3:$I$152))</f>
        <v>0</v>
      </c>
      <c r="X162" s="46">
        <f ca="1">IF(COUNTIFS(Распис!$B$4:$B$300,$A162,Распис!$C$4:$C$300,"&lt;="&amp;X$1,Распис!$D$4:$D$300,"&gt;="&amp;X$1)&gt;0,SUMIFS(Распис!$J$4:$J$300,Распис!$B$4:$B$300,$A162,Распис!$C$4:$C$300,"&lt;="&amp;X$1,Распис!$D$4:$D$300,"&gt;="&amp;X$1),SUMIF(База!$B$3:$B$305,$A162,База!$J$3:$J$152))</f>
        <v>0</v>
      </c>
      <c r="Y162" s="46">
        <f ca="1">IF(COUNTIFS(Распис!$B$4:$B$300,$A162,Распис!$C$4:$C$300,"&lt;="&amp;Y$1,Распис!$D$4:$D$300,"&gt;="&amp;Y$1)&gt;0,SUMIFS(Распис!$K$4:$K$300,Распис!$B$4:$B$300,$A162,Распис!$C$4:$C$300,"&lt;="&amp;Y$1,Распис!$D$4:$D$300,"&gt;="&amp;Y$1),SUMIF(База!$B$3:$B$305,$A162,База!$K$3:$K$152))</f>
        <v>0</v>
      </c>
      <c r="Z162" s="46" t="s">
        <v>23</v>
      </c>
      <c r="AA162" s="46">
        <f ca="1">IF(COUNTIFS(Распис!$B$4:$B$300,$A162,Распис!$C$4:$C$300,"&lt;="&amp;AA$1,Распис!$D$4:$D$300,"&gt;="&amp;AA$1)&gt;0,SUMIFS(Распис!$F$4:$F$300,Распис!$B$4:$B$300,$A162,Распис!$C$4:$C$300,"&lt;="&amp;AA$1,Распис!$D$4:$D$300,"&gt;="&amp;AA$1),SUMIF(База!$B$3:$B$305,$A162,База!$F$3:$F$152))</f>
        <v>0</v>
      </c>
      <c r="AB162" s="46">
        <f ca="1">IF(COUNTIFS(Распис!$B$4:$B$300,$A162,Распис!$C$4:$C$300,"&lt;="&amp;AB$1,Распис!$D$4:$D$300,"&gt;="&amp;AB$1)&gt;0,SUMIFS(Распис!$G$4:$G$300,Распис!$B$4:$B$300,$A162,Распис!$C$4:$C$300,"&lt;="&amp;AB$1,Распис!$D$4:$D$300,"&gt;="&amp;AB$1),SUMIF(База!$B$3:$B$305,$A162,База!$G$3:$G$152))</f>
        <v>0</v>
      </c>
      <c r="AC162" s="46">
        <f ca="1">IF(COUNTIFS(Распис!$B$4:$B$300,$A162,Распис!$C$4:$C$300,"&lt;="&amp;AC$1,Распис!$D$4:$D$300,"&gt;="&amp;AC$1)&gt;0,SUMIFS(Распис!$H$4:$H$300,Распис!$B$4:$B$300,$A162,Распис!$C$4:$C$300,"&lt;="&amp;AC$1,Распис!$D$4:$D$300,"&gt;="&amp;AC$1),SUMIF(База!$B$3:$B$305,$A162,База!$H$3:$H$152))</f>
        <v>0</v>
      </c>
      <c r="AD162" s="47"/>
      <c r="AE162" s="47"/>
      <c r="AF162" s="47"/>
      <c r="AG162" s="47">
        <f t="shared" ca="1" si="26"/>
        <v>0</v>
      </c>
      <c r="AH162" s="46">
        <f ca="1">AG162-SUMIFS(Распред!$G$4:$G$300,Распред!$B$4:$B$300,"февраль",Распред!$F$4:$F$300,A162)</f>
        <v>0</v>
      </c>
      <c r="AI162" s="46">
        <f ca="1">AH162+(COUNTIF(B162:AF162,"КД")+SUMIFS(Распред!$AH$4:$AH$300,Распред!$F$4:$F$300,A162,Распред!$B$4:$B$300,"февраль"))*4</f>
        <v>0</v>
      </c>
      <c r="AJ162" s="46">
        <f t="shared" ca="1" si="27"/>
        <v>0</v>
      </c>
      <c r="AK162" s="46">
        <f t="shared" ca="1" si="28"/>
        <v>0</v>
      </c>
      <c r="AL162" s="46">
        <f>SUMIFS(Распред!$K$4:$K$300,Распред!$B$4:$B$300,"февраль",Распред!$J$4:$J$300,A162)+SUMIFS(Распред!$M$4:$M$300,Распред!$B$4:$B$300,"февраль",Распред!$L$4:$L$300,A162)+SUMIFS(Распред!$O$4:$O$300,Распред!$B$4:$B$300,"февраль",Распред!$N$4:$N$300,A162)+SUMIFS(Распред!$Q$4:$Q$300,Распред!$B$4:$B$300,"февраль",Распред!$P$4:$P$300,A162)+SUMIFS(Распред!$S$4:$S$300,Распред!$B$4:$B$300,"февраль",Распред!$R$4:$R$300,A162)+SUMIFS(Распред!$U$4:$U$300,Распред!$B$4:$B$300,"февраль",Распред!$T$4:$T$300,A162)+SUMIFS(Распред!$W$4:$W$300,Распред!$B$4:$B$300,"февраль",Распред!$V$4:$V$300,A162)+SUMIFS(Распред!$Y$4:$Y$300,Распред!$B$4:$B$300,"февраль",Распред!$X$4:$X$300,A162)+SUMIFS(Распред!$AA$4:$AA$300,Распред!$B$4:$B$300,"февраль",Распред!$Z$4:$Z$300,A162)+SUMIFS(Распред!$AC$4:$AC$300,Распред!$B$4:$B$300,"февраль",Распред!$AB$4:$AB$300,A162)</f>
        <v>0</v>
      </c>
      <c r="AM162" s="46">
        <f t="shared" ca="1" si="29"/>
        <v>0</v>
      </c>
      <c r="AN162" s="46">
        <f t="shared" ca="1" si="30"/>
        <v>0</v>
      </c>
      <c r="AO162" s="46">
        <f t="shared" ca="1" si="31"/>
        <v>0</v>
      </c>
      <c r="AP162" s="46">
        <f>январь!AP162</f>
        <v>0</v>
      </c>
      <c r="AQ162" s="46">
        <f t="shared" ca="1" si="24"/>
        <v>0</v>
      </c>
      <c r="AR162" s="47"/>
      <c r="AS162" s="47">
        <f t="shared" ca="1" si="32"/>
        <v>0</v>
      </c>
      <c r="AT162" s="47"/>
      <c r="AU162" s="47"/>
      <c r="AV162" s="47"/>
      <c r="AW162" s="47"/>
      <c r="AX162" s="47"/>
      <c r="AY162" s="47"/>
      <c r="AZ162" s="184"/>
      <c r="BA162" s="184"/>
    </row>
    <row r="163" spans="1:53" x14ac:dyDescent="0.25">
      <c r="A163" s="47">
        <f>База!B163</f>
        <v>0</v>
      </c>
      <c r="B163" s="46">
        <f ca="1">IF(COUNTIFS(Распис!$B$4:$B$300,$A163,Распис!$C$4:$C$300,"&lt;="&amp;B$1,Распис!$D$4:$D$300,"&gt;="&amp;B$1)&gt;0,SUMIFS(Распис!$I$4:$I$300,Распис!$B$4:$B$300,$A163,Распис!$C$4:$C$300,"&lt;="&amp;B$1,Распис!$D$4:$D$300,"&gt;="&amp;B$1),SUMIF(База!$B$3:$B$305,$A163,База!$I$3:$I$152))</f>
        <v>0</v>
      </c>
      <c r="C163" s="46">
        <f ca="1">IF(COUNTIFS(Распис!$B$4:$B$300,$A163,Распис!$C$4:$C$300,"&lt;="&amp;C$1,Распис!$D$4:$D$300,"&gt;="&amp;C$1)&gt;0,SUMIFS(Распис!$J$4:$J$300,Распис!$B$4:$B$300,$A163,Распис!$C$4:$C$300,"&lt;="&amp;C$1,Распис!$D$4:$D$300,"&gt;="&amp;C$1),SUMIF(База!$B$3:$B$305,$A163,База!$J$3:$J$152))</f>
        <v>0</v>
      </c>
      <c r="D163" s="46">
        <f ca="1">IF(COUNTIFS(Распис!$B$4:$B$300,$A163,Распис!$C$4:$C$300,"&lt;="&amp;D$1,Распис!$D$4:$D$300,"&gt;="&amp;D$1)&gt;0,SUMIFS(Распис!$K$4:$K$300,Распис!$B$4:$B$300,$A163,Распис!$C$4:$C$300,"&lt;="&amp;D$1,Распис!$D$4:$D$300,"&gt;="&amp;D$1),SUMIF(База!$B$3:$B$305,$A163,База!$K$3:$K$152))</f>
        <v>0</v>
      </c>
      <c r="E163" s="46" t="s">
        <v>23</v>
      </c>
      <c r="F163" s="46">
        <f ca="1">IF(COUNTIFS(Распис!$B$4:$B$300,$A163,Распис!$C$4:$C$300,"&lt;="&amp;F$1,Распис!$D$4:$D$300,"&gt;="&amp;F$1)&gt;0,SUMIFS(Распис!$F$4:$F$300,Распис!$B$4:$B$300,$A163,Распис!$C$4:$C$300,"&lt;="&amp;F$1,Распис!$D$4:$D$300,"&gt;="&amp;F$1),SUMIF(База!$B$3:$B$305,$A163,База!$F$3:$F$152))</f>
        <v>0</v>
      </c>
      <c r="G163" s="46">
        <f ca="1">IF(COUNTIFS(Распис!$B$4:$B$300,$A163,Распис!$C$4:$C$300,"&lt;="&amp;G$1,Распис!$D$4:$D$300,"&gt;="&amp;G$1)&gt;0,SUMIFS(Распис!$G$4:$G$300,Распис!$B$4:$B$300,$A163,Распис!$C$4:$C$300,"&lt;="&amp;G$1,Распис!$D$4:$D$300,"&gt;="&amp;G$1),SUMIF(База!$B$3:$B$305,$A163,База!$G$3:$G$152))</f>
        <v>0</v>
      </c>
      <c r="H163" s="46">
        <f ca="1">IF(COUNTIFS(Распис!$B$4:$B$300,$A163,Распис!$C$4:$C$300,"&lt;="&amp;H$1,Распис!$D$4:$D$300,"&gt;="&amp;H$1)&gt;0,SUMIFS(Распис!$H$4:$H$300,Распис!$B$4:$B$300,$A163,Распис!$C$4:$C$300,"&lt;="&amp;H$1,Распис!$D$4:$D$300,"&gt;="&amp;H$1),SUMIF(База!$B$3:$B$305,$A163,База!$H$3:$H$152))</f>
        <v>0</v>
      </c>
      <c r="I163" s="46">
        <f ca="1">IF(COUNTIFS(Распис!$B$4:$B$300,$A163,Распис!$C$4:$C$300,"&lt;="&amp;I$1,Распис!$D$4:$D$300,"&gt;="&amp;I$1)&gt;0,SUMIFS(Распис!$I$4:$I$300,Распис!$B$4:$B$300,$A163,Распис!$C$4:$C$300,"&lt;="&amp;I$1,Распис!$D$4:$D$300,"&gt;="&amp;I$1),SUMIF(База!$B$3:$B$305,$A163,База!$I$3:$I$152))</f>
        <v>0</v>
      </c>
      <c r="J163" s="46">
        <f ca="1">IF(COUNTIFS(Распис!$B$4:$B$300,$A163,Распис!$C$4:$C$300,"&lt;="&amp;J$1,Распис!$D$4:$D$300,"&gt;="&amp;J$1)&gt;0,SUMIFS(Распис!$J$4:$J$300,Распис!$B$4:$B$300,$A163,Распис!$C$4:$C$300,"&lt;="&amp;J$1,Распис!$D$4:$D$300,"&gt;="&amp;J$1),SUMIF(База!$B$3:$B$305,$A163,База!$J$3:$J$152))</f>
        <v>0</v>
      </c>
      <c r="K163" s="46">
        <f ca="1">IF(COUNTIFS(Распис!$B$4:$B$300,$A163,Распис!$C$4:$C$300,"&lt;="&amp;K$1,Распис!$D$4:$D$300,"&gt;="&amp;K$1)&gt;0,SUMIFS(Распис!$K$4:$K$300,Распис!$B$4:$B$300,$A163,Распис!$C$4:$C$300,"&lt;="&amp;K$1,Распис!$D$4:$D$300,"&gt;="&amp;K$1),SUMIF(База!$B$3:$B$305,$A163,База!$K$3:$K$152))</f>
        <v>0</v>
      </c>
      <c r="L163" s="46" t="s">
        <v>23</v>
      </c>
      <c r="M163" s="46">
        <f ca="1">IF(COUNTIFS(Распис!$B$4:$B$300,$A163,Распис!$C$4:$C$300,"&lt;="&amp;M$1,Распис!$D$4:$D$300,"&gt;="&amp;M$1)&gt;0,SUMIFS(Распис!$F$4:$F$300,Распис!$B$4:$B$300,$A163,Распис!$C$4:$C$300,"&lt;="&amp;M$1,Распис!$D$4:$D$300,"&gt;="&amp;M$1),SUMIF(База!$B$3:$B$305,$A163,База!$F$3:$F$152))</f>
        <v>0</v>
      </c>
      <c r="N163" s="46">
        <f ca="1">IF(COUNTIFS(Распис!$B$4:$B$300,$A163,Распис!$C$4:$C$300,"&lt;="&amp;N$1,Распис!$D$4:$D$300,"&gt;="&amp;N$1)&gt;0,SUMIFS(Распис!$G$4:$G$300,Распис!$B$4:$B$300,$A163,Распис!$C$4:$C$300,"&lt;="&amp;N$1,Распис!$D$4:$D$300,"&gt;="&amp;N$1),SUMIF(База!$B$3:$B$305,$A163,База!$G$3:$G$152))</f>
        <v>0</v>
      </c>
      <c r="O163" s="46">
        <f ca="1">IF(COUNTIFS(Распис!$B$4:$B$300,$A163,Распис!$C$4:$C$300,"&lt;="&amp;O$1,Распис!$D$4:$D$300,"&gt;="&amp;O$1)&gt;0,SUMIFS(Распис!$H$4:$H$300,Распис!$B$4:$B$300,$A163,Распис!$C$4:$C$300,"&lt;="&amp;O$1,Распис!$D$4:$D$300,"&gt;="&amp;O$1),SUMIF(База!$B$3:$B$305,$A163,База!$H$3:$H$152))</f>
        <v>0</v>
      </c>
      <c r="P163" s="46">
        <f ca="1">IF(COUNTIFS(Распис!$B$4:$B$300,$A163,Распис!$C$4:$C$300,"&lt;="&amp;P$1,Распис!$D$4:$D$300,"&gt;="&amp;P$1)&gt;0,SUMIFS(Распис!$I$4:$I$300,Распис!$B$4:$B$300,$A163,Распис!$C$4:$C$300,"&lt;="&amp;P$1,Распис!$D$4:$D$300,"&gt;="&amp;P$1),SUMIF(База!$B$3:$B$305,$A163,База!$I$3:$I$152))</f>
        <v>0</v>
      </c>
      <c r="Q163" s="46">
        <f ca="1">IF(COUNTIFS(Распис!$B$4:$B$300,$A163,Распис!$C$4:$C$300,"&lt;="&amp;Q$1,Распис!$D$4:$D$300,"&gt;="&amp;Q$1)&gt;0,SUMIFS(Распис!$J$4:$J$300,Распис!$B$4:$B$300,$A163,Распис!$C$4:$C$300,"&lt;="&amp;Q$1,Распис!$D$4:$D$300,"&gt;="&amp;Q$1),SUMIF(База!$B$3:$B$305,$A163,База!$J$3:$J$152))</f>
        <v>0</v>
      </c>
      <c r="R163" s="46">
        <f ca="1">IF(COUNTIFS(Распис!$B$4:$B$300,$A163,Распис!$C$4:$C$300,"&lt;="&amp;R$1,Распис!$D$4:$D$300,"&gt;="&amp;R$1)&gt;0,SUMIFS(Распис!$K$4:$K$300,Распис!$B$4:$B$300,$A163,Распис!$C$4:$C$300,"&lt;="&amp;R$1,Распис!$D$4:$D$300,"&gt;="&amp;R$1),SUMIF(База!$B$3:$B$305,$A163,База!$K$3:$K$152))</f>
        <v>0</v>
      </c>
      <c r="S163" s="46" t="s">
        <v>23</v>
      </c>
      <c r="T163" s="46">
        <f ca="1">IF(COUNTIFS(Распис!$B$4:$B$300,$A163,Распис!$C$4:$C$300,"&lt;="&amp;T$1,Распис!$D$4:$D$300,"&gt;="&amp;T$1)&gt;0,SUMIFS(Распис!$F$4:$F$300,Распис!$B$4:$B$300,$A163,Распис!$C$4:$C$300,"&lt;="&amp;T$1,Распис!$D$4:$D$300,"&gt;="&amp;T$1),SUMIF(База!$B$3:$B$305,$A163,База!$F$3:$F$152))</f>
        <v>0</v>
      </c>
      <c r="U163" s="46">
        <f ca="1">IF(COUNTIFS(Распис!$B$4:$B$300,$A163,Распис!$C$4:$C$300,"&lt;="&amp;U$1,Распис!$D$4:$D$300,"&gt;="&amp;U$1)&gt;0,SUMIFS(Распис!$G$4:$G$300,Распис!$B$4:$B$300,$A163,Распис!$C$4:$C$300,"&lt;="&amp;U$1,Распис!$D$4:$D$300,"&gt;="&amp;U$1),SUMIF(База!$B$3:$B$305,$A163,База!$G$3:$G$152))</f>
        <v>0</v>
      </c>
      <c r="V163" s="46">
        <f ca="1">IF(COUNTIFS(Распис!$B$4:$B$300,$A163,Распис!$C$4:$C$300,"&lt;="&amp;V$1,Распис!$D$4:$D$300,"&gt;="&amp;V$1)&gt;0,SUMIFS(Распис!$H$4:$H$300,Распис!$B$4:$B$300,$A163,Распис!$C$4:$C$300,"&lt;="&amp;V$1,Распис!$D$4:$D$300,"&gt;="&amp;V$1),SUMIF(База!$B$3:$B$305,$A163,База!$H$3:$H$152))</f>
        <v>0</v>
      </c>
      <c r="W163" s="46">
        <f ca="1">IF(COUNTIFS(Распис!$B$4:$B$300,$A163,Распис!$C$4:$C$300,"&lt;="&amp;W$1,Распис!$D$4:$D$300,"&gt;="&amp;W$1)&gt;0,SUMIFS(Распис!$I$4:$I$300,Распис!$B$4:$B$300,$A163,Распис!$C$4:$C$300,"&lt;="&amp;W$1,Распис!$D$4:$D$300,"&gt;="&amp;W$1),SUMIF(База!$B$3:$B$305,$A163,База!$I$3:$I$152))</f>
        <v>0</v>
      </c>
      <c r="X163" s="46">
        <f ca="1">IF(COUNTIFS(Распис!$B$4:$B$300,$A163,Распис!$C$4:$C$300,"&lt;="&amp;X$1,Распис!$D$4:$D$300,"&gt;="&amp;X$1)&gt;0,SUMIFS(Распис!$J$4:$J$300,Распис!$B$4:$B$300,$A163,Распис!$C$4:$C$300,"&lt;="&amp;X$1,Распис!$D$4:$D$300,"&gt;="&amp;X$1),SUMIF(База!$B$3:$B$305,$A163,База!$J$3:$J$152))</f>
        <v>0</v>
      </c>
      <c r="Y163" s="46">
        <f ca="1">IF(COUNTIFS(Распис!$B$4:$B$300,$A163,Распис!$C$4:$C$300,"&lt;="&amp;Y$1,Распис!$D$4:$D$300,"&gt;="&amp;Y$1)&gt;0,SUMIFS(Распис!$K$4:$K$300,Распис!$B$4:$B$300,$A163,Распис!$C$4:$C$300,"&lt;="&amp;Y$1,Распис!$D$4:$D$300,"&gt;="&amp;Y$1),SUMIF(База!$B$3:$B$305,$A163,База!$K$3:$K$152))</f>
        <v>0</v>
      </c>
      <c r="Z163" s="46" t="s">
        <v>23</v>
      </c>
      <c r="AA163" s="46">
        <f ca="1">IF(COUNTIFS(Распис!$B$4:$B$300,$A163,Распис!$C$4:$C$300,"&lt;="&amp;AA$1,Распис!$D$4:$D$300,"&gt;="&amp;AA$1)&gt;0,SUMIFS(Распис!$F$4:$F$300,Распис!$B$4:$B$300,$A163,Распис!$C$4:$C$300,"&lt;="&amp;AA$1,Распис!$D$4:$D$300,"&gt;="&amp;AA$1),SUMIF(База!$B$3:$B$305,$A163,База!$F$3:$F$152))</f>
        <v>0</v>
      </c>
      <c r="AB163" s="46">
        <f ca="1">IF(COUNTIFS(Распис!$B$4:$B$300,$A163,Распис!$C$4:$C$300,"&lt;="&amp;AB$1,Распис!$D$4:$D$300,"&gt;="&amp;AB$1)&gt;0,SUMIFS(Распис!$G$4:$G$300,Распис!$B$4:$B$300,$A163,Распис!$C$4:$C$300,"&lt;="&amp;AB$1,Распис!$D$4:$D$300,"&gt;="&amp;AB$1),SUMIF(База!$B$3:$B$305,$A163,База!$G$3:$G$152))</f>
        <v>0</v>
      </c>
      <c r="AC163" s="46">
        <f ca="1">IF(COUNTIFS(Распис!$B$4:$B$300,$A163,Распис!$C$4:$C$300,"&lt;="&amp;AC$1,Распис!$D$4:$D$300,"&gt;="&amp;AC$1)&gt;0,SUMIFS(Распис!$H$4:$H$300,Распис!$B$4:$B$300,$A163,Распис!$C$4:$C$300,"&lt;="&amp;AC$1,Распис!$D$4:$D$300,"&gt;="&amp;AC$1),SUMIF(База!$B$3:$B$305,$A163,База!$H$3:$H$152))</f>
        <v>0</v>
      </c>
      <c r="AD163" s="47"/>
      <c r="AE163" s="47"/>
      <c r="AF163" s="47"/>
      <c r="AG163" s="47">
        <f t="shared" ca="1" si="26"/>
        <v>0</v>
      </c>
      <c r="AH163" s="46">
        <f ca="1">AG163-SUMIFS(Распред!$G$4:$G$300,Распред!$B$4:$B$300,"февраль",Распред!$F$4:$F$300,A163)</f>
        <v>0</v>
      </c>
      <c r="AI163" s="46">
        <f ca="1">AH163+(COUNTIF(B163:AF163,"КД")+SUMIFS(Распред!$AH$4:$AH$300,Распред!$F$4:$F$300,A163,Распред!$B$4:$B$300,"февраль"))*4</f>
        <v>0</v>
      </c>
      <c r="AJ163" s="46">
        <f t="shared" ca="1" si="27"/>
        <v>0</v>
      </c>
      <c r="AK163" s="46">
        <f t="shared" ca="1" si="28"/>
        <v>0</v>
      </c>
      <c r="AL163" s="46">
        <f>SUMIFS(Распред!$K$4:$K$300,Распред!$B$4:$B$300,"февраль",Распред!$J$4:$J$300,A163)+SUMIFS(Распред!$M$4:$M$300,Распред!$B$4:$B$300,"февраль",Распред!$L$4:$L$300,A163)+SUMIFS(Распред!$O$4:$O$300,Распред!$B$4:$B$300,"февраль",Распред!$N$4:$N$300,A163)+SUMIFS(Распред!$Q$4:$Q$300,Распред!$B$4:$B$300,"февраль",Распред!$P$4:$P$300,A163)+SUMIFS(Распред!$S$4:$S$300,Распред!$B$4:$B$300,"февраль",Распред!$R$4:$R$300,A163)+SUMIFS(Распред!$U$4:$U$300,Распред!$B$4:$B$300,"февраль",Распред!$T$4:$T$300,A163)+SUMIFS(Распред!$W$4:$W$300,Распред!$B$4:$B$300,"февраль",Распред!$V$4:$V$300,A163)+SUMIFS(Распред!$Y$4:$Y$300,Распред!$B$4:$B$300,"февраль",Распред!$X$4:$X$300,A163)+SUMIFS(Распред!$AA$4:$AA$300,Распред!$B$4:$B$300,"февраль",Распред!$Z$4:$Z$300,A163)+SUMIFS(Распред!$AC$4:$AC$300,Распред!$B$4:$B$300,"февраль",Распред!$AB$4:$AB$300,A163)</f>
        <v>0</v>
      </c>
      <c r="AM163" s="46">
        <f t="shared" ca="1" si="29"/>
        <v>0</v>
      </c>
      <c r="AN163" s="46">
        <f t="shared" ca="1" si="30"/>
        <v>0</v>
      </c>
      <c r="AO163" s="46">
        <f t="shared" ca="1" si="31"/>
        <v>0</v>
      </c>
      <c r="AP163" s="46">
        <f>январь!AP163</f>
        <v>0</v>
      </c>
      <c r="AQ163" s="46">
        <f t="shared" ca="1" si="24"/>
        <v>0</v>
      </c>
      <c r="AR163" s="47"/>
      <c r="AS163" s="47">
        <f t="shared" ca="1" si="32"/>
        <v>0</v>
      </c>
      <c r="AT163" s="47"/>
      <c r="AU163" s="47"/>
      <c r="AV163" s="47"/>
      <c r="AW163" s="47"/>
      <c r="AX163" s="47"/>
      <c r="AY163" s="47"/>
      <c r="AZ163" s="184"/>
      <c r="BA163" s="184"/>
    </row>
    <row r="164" spans="1:53" x14ac:dyDescent="0.25">
      <c r="A164" s="47">
        <f>База!B164</f>
        <v>0</v>
      </c>
      <c r="B164" s="46">
        <f ca="1">IF(COUNTIFS(Распис!$B$4:$B$300,$A164,Распис!$C$4:$C$300,"&lt;="&amp;B$1,Распис!$D$4:$D$300,"&gt;="&amp;B$1)&gt;0,SUMIFS(Распис!$I$4:$I$300,Распис!$B$4:$B$300,$A164,Распис!$C$4:$C$300,"&lt;="&amp;B$1,Распис!$D$4:$D$300,"&gt;="&amp;B$1),SUMIF(База!$B$3:$B$305,$A164,База!$I$3:$I$152))</f>
        <v>0</v>
      </c>
      <c r="C164" s="46">
        <f ca="1">IF(COUNTIFS(Распис!$B$4:$B$300,$A164,Распис!$C$4:$C$300,"&lt;="&amp;C$1,Распис!$D$4:$D$300,"&gt;="&amp;C$1)&gt;0,SUMIFS(Распис!$J$4:$J$300,Распис!$B$4:$B$300,$A164,Распис!$C$4:$C$300,"&lt;="&amp;C$1,Распис!$D$4:$D$300,"&gt;="&amp;C$1),SUMIF(База!$B$3:$B$305,$A164,База!$J$3:$J$152))</f>
        <v>0</v>
      </c>
      <c r="D164" s="46">
        <f ca="1">IF(COUNTIFS(Распис!$B$4:$B$300,$A164,Распис!$C$4:$C$300,"&lt;="&amp;D$1,Распис!$D$4:$D$300,"&gt;="&amp;D$1)&gt;0,SUMIFS(Распис!$K$4:$K$300,Распис!$B$4:$B$300,$A164,Распис!$C$4:$C$300,"&lt;="&amp;D$1,Распис!$D$4:$D$300,"&gt;="&amp;D$1),SUMIF(База!$B$3:$B$305,$A164,База!$K$3:$K$152))</f>
        <v>0</v>
      </c>
      <c r="E164" s="46" t="s">
        <v>23</v>
      </c>
      <c r="F164" s="46">
        <f ca="1">IF(COUNTIFS(Распис!$B$4:$B$300,$A164,Распис!$C$4:$C$300,"&lt;="&amp;F$1,Распис!$D$4:$D$300,"&gt;="&amp;F$1)&gt;0,SUMIFS(Распис!$F$4:$F$300,Распис!$B$4:$B$300,$A164,Распис!$C$4:$C$300,"&lt;="&amp;F$1,Распис!$D$4:$D$300,"&gt;="&amp;F$1),SUMIF(База!$B$3:$B$305,$A164,База!$F$3:$F$152))</f>
        <v>0</v>
      </c>
      <c r="G164" s="46">
        <f ca="1">IF(COUNTIFS(Распис!$B$4:$B$300,$A164,Распис!$C$4:$C$300,"&lt;="&amp;G$1,Распис!$D$4:$D$300,"&gt;="&amp;G$1)&gt;0,SUMIFS(Распис!$G$4:$G$300,Распис!$B$4:$B$300,$A164,Распис!$C$4:$C$300,"&lt;="&amp;G$1,Распис!$D$4:$D$300,"&gt;="&amp;G$1),SUMIF(База!$B$3:$B$305,$A164,База!$G$3:$G$152))</f>
        <v>0</v>
      </c>
      <c r="H164" s="46">
        <f ca="1">IF(COUNTIFS(Распис!$B$4:$B$300,$A164,Распис!$C$4:$C$300,"&lt;="&amp;H$1,Распис!$D$4:$D$300,"&gt;="&amp;H$1)&gt;0,SUMIFS(Распис!$H$4:$H$300,Распис!$B$4:$B$300,$A164,Распис!$C$4:$C$300,"&lt;="&amp;H$1,Распис!$D$4:$D$300,"&gt;="&amp;H$1),SUMIF(База!$B$3:$B$305,$A164,База!$H$3:$H$152))</f>
        <v>0</v>
      </c>
      <c r="I164" s="46">
        <f ca="1">IF(COUNTIFS(Распис!$B$4:$B$300,$A164,Распис!$C$4:$C$300,"&lt;="&amp;I$1,Распис!$D$4:$D$300,"&gt;="&amp;I$1)&gt;0,SUMIFS(Распис!$I$4:$I$300,Распис!$B$4:$B$300,$A164,Распис!$C$4:$C$300,"&lt;="&amp;I$1,Распис!$D$4:$D$300,"&gt;="&amp;I$1),SUMIF(База!$B$3:$B$305,$A164,База!$I$3:$I$152))</f>
        <v>0</v>
      </c>
      <c r="J164" s="46">
        <f ca="1">IF(COUNTIFS(Распис!$B$4:$B$300,$A164,Распис!$C$4:$C$300,"&lt;="&amp;J$1,Распис!$D$4:$D$300,"&gt;="&amp;J$1)&gt;0,SUMIFS(Распис!$J$4:$J$300,Распис!$B$4:$B$300,$A164,Распис!$C$4:$C$300,"&lt;="&amp;J$1,Распис!$D$4:$D$300,"&gt;="&amp;J$1),SUMIF(База!$B$3:$B$305,$A164,База!$J$3:$J$152))</f>
        <v>0</v>
      </c>
      <c r="K164" s="46">
        <f ca="1">IF(COUNTIFS(Распис!$B$4:$B$300,$A164,Распис!$C$4:$C$300,"&lt;="&amp;K$1,Распис!$D$4:$D$300,"&gt;="&amp;K$1)&gt;0,SUMIFS(Распис!$K$4:$K$300,Распис!$B$4:$B$300,$A164,Распис!$C$4:$C$300,"&lt;="&amp;K$1,Распис!$D$4:$D$300,"&gt;="&amp;K$1),SUMIF(База!$B$3:$B$305,$A164,База!$K$3:$K$152))</f>
        <v>0</v>
      </c>
      <c r="L164" s="46" t="s">
        <v>23</v>
      </c>
      <c r="M164" s="46">
        <f ca="1">IF(COUNTIFS(Распис!$B$4:$B$300,$A164,Распис!$C$4:$C$300,"&lt;="&amp;M$1,Распис!$D$4:$D$300,"&gt;="&amp;M$1)&gt;0,SUMIFS(Распис!$F$4:$F$300,Распис!$B$4:$B$300,$A164,Распис!$C$4:$C$300,"&lt;="&amp;M$1,Распис!$D$4:$D$300,"&gt;="&amp;M$1),SUMIF(База!$B$3:$B$305,$A164,База!$F$3:$F$152))</f>
        <v>0</v>
      </c>
      <c r="N164" s="46">
        <f ca="1">IF(COUNTIFS(Распис!$B$4:$B$300,$A164,Распис!$C$4:$C$300,"&lt;="&amp;N$1,Распис!$D$4:$D$300,"&gt;="&amp;N$1)&gt;0,SUMIFS(Распис!$G$4:$G$300,Распис!$B$4:$B$300,$A164,Распис!$C$4:$C$300,"&lt;="&amp;N$1,Распис!$D$4:$D$300,"&gt;="&amp;N$1),SUMIF(База!$B$3:$B$305,$A164,База!$G$3:$G$152))</f>
        <v>0</v>
      </c>
      <c r="O164" s="46">
        <f ca="1">IF(COUNTIFS(Распис!$B$4:$B$300,$A164,Распис!$C$4:$C$300,"&lt;="&amp;O$1,Распис!$D$4:$D$300,"&gt;="&amp;O$1)&gt;0,SUMIFS(Распис!$H$4:$H$300,Распис!$B$4:$B$300,$A164,Распис!$C$4:$C$300,"&lt;="&amp;O$1,Распис!$D$4:$D$300,"&gt;="&amp;O$1),SUMIF(База!$B$3:$B$305,$A164,База!$H$3:$H$152))</f>
        <v>0</v>
      </c>
      <c r="P164" s="46">
        <f ca="1">IF(COUNTIFS(Распис!$B$4:$B$300,$A164,Распис!$C$4:$C$300,"&lt;="&amp;P$1,Распис!$D$4:$D$300,"&gt;="&amp;P$1)&gt;0,SUMIFS(Распис!$I$4:$I$300,Распис!$B$4:$B$300,$A164,Распис!$C$4:$C$300,"&lt;="&amp;P$1,Распис!$D$4:$D$300,"&gt;="&amp;P$1),SUMIF(База!$B$3:$B$305,$A164,База!$I$3:$I$152))</f>
        <v>0</v>
      </c>
      <c r="Q164" s="46">
        <f ca="1">IF(COUNTIFS(Распис!$B$4:$B$300,$A164,Распис!$C$4:$C$300,"&lt;="&amp;Q$1,Распис!$D$4:$D$300,"&gt;="&amp;Q$1)&gt;0,SUMIFS(Распис!$J$4:$J$300,Распис!$B$4:$B$300,$A164,Распис!$C$4:$C$300,"&lt;="&amp;Q$1,Распис!$D$4:$D$300,"&gt;="&amp;Q$1),SUMIF(База!$B$3:$B$305,$A164,База!$J$3:$J$152))</f>
        <v>0</v>
      </c>
      <c r="R164" s="46">
        <f ca="1">IF(COUNTIFS(Распис!$B$4:$B$300,$A164,Распис!$C$4:$C$300,"&lt;="&amp;R$1,Распис!$D$4:$D$300,"&gt;="&amp;R$1)&gt;0,SUMIFS(Распис!$K$4:$K$300,Распис!$B$4:$B$300,$A164,Распис!$C$4:$C$300,"&lt;="&amp;R$1,Распис!$D$4:$D$300,"&gt;="&amp;R$1),SUMIF(База!$B$3:$B$305,$A164,База!$K$3:$K$152))</f>
        <v>0</v>
      </c>
      <c r="S164" s="46" t="s">
        <v>23</v>
      </c>
      <c r="T164" s="46">
        <f ca="1">IF(COUNTIFS(Распис!$B$4:$B$300,$A164,Распис!$C$4:$C$300,"&lt;="&amp;T$1,Распис!$D$4:$D$300,"&gt;="&amp;T$1)&gt;0,SUMIFS(Распис!$F$4:$F$300,Распис!$B$4:$B$300,$A164,Распис!$C$4:$C$300,"&lt;="&amp;T$1,Распис!$D$4:$D$300,"&gt;="&amp;T$1),SUMIF(База!$B$3:$B$305,$A164,База!$F$3:$F$152))</f>
        <v>0</v>
      </c>
      <c r="U164" s="46">
        <f ca="1">IF(COUNTIFS(Распис!$B$4:$B$300,$A164,Распис!$C$4:$C$300,"&lt;="&amp;U$1,Распис!$D$4:$D$300,"&gt;="&amp;U$1)&gt;0,SUMIFS(Распис!$G$4:$G$300,Распис!$B$4:$B$300,$A164,Распис!$C$4:$C$300,"&lt;="&amp;U$1,Распис!$D$4:$D$300,"&gt;="&amp;U$1),SUMIF(База!$B$3:$B$305,$A164,База!$G$3:$G$152))</f>
        <v>0</v>
      </c>
      <c r="V164" s="46">
        <f ca="1">IF(COUNTIFS(Распис!$B$4:$B$300,$A164,Распис!$C$4:$C$300,"&lt;="&amp;V$1,Распис!$D$4:$D$300,"&gt;="&amp;V$1)&gt;0,SUMIFS(Распис!$H$4:$H$300,Распис!$B$4:$B$300,$A164,Распис!$C$4:$C$300,"&lt;="&amp;V$1,Распис!$D$4:$D$300,"&gt;="&amp;V$1),SUMIF(База!$B$3:$B$305,$A164,База!$H$3:$H$152))</f>
        <v>0</v>
      </c>
      <c r="W164" s="46">
        <f ca="1">IF(COUNTIFS(Распис!$B$4:$B$300,$A164,Распис!$C$4:$C$300,"&lt;="&amp;W$1,Распис!$D$4:$D$300,"&gt;="&amp;W$1)&gt;0,SUMIFS(Распис!$I$4:$I$300,Распис!$B$4:$B$300,$A164,Распис!$C$4:$C$300,"&lt;="&amp;W$1,Распис!$D$4:$D$300,"&gt;="&amp;W$1),SUMIF(База!$B$3:$B$305,$A164,База!$I$3:$I$152))</f>
        <v>0</v>
      </c>
      <c r="X164" s="46">
        <f ca="1">IF(COUNTIFS(Распис!$B$4:$B$300,$A164,Распис!$C$4:$C$300,"&lt;="&amp;X$1,Распис!$D$4:$D$300,"&gt;="&amp;X$1)&gt;0,SUMIFS(Распис!$J$4:$J$300,Распис!$B$4:$B$300,$A164,Распис!$C$4:$C$300,"&lt;="&amp;X$1,Распис!$D$4:$D$300,"&gt;="&amp;X$1),SUMIF(База!$B$3:$B$305,$A164,База!$J$3:$J$152))</f>
        <v>0</v>
      </c>
      <c r="Y164" s="46">
        <f ca="1">IF(COUNTIFS(Распис!$B$4:$B$300,$A164,Распис!$C$4:$C$300,"&lt;="&amp;Y$1,Распис!$D$4:$D$300,"&gt;="&amp;Y$1)&gt;0,SUMIFS(Распис!$K$4:$K$300,Распис!$B$4:$B$300,$A164,Распис!$C$4:$C$300,"&lt;="&amp;Y$1,Распис!$D$4:$D$300,"&gt;="&amp;Y$1),SUMIF(База!$B$3:$B$305,$A164,База!$K$3:$K$152))</f>
        <v>0</v>
      </c>
      <c r="Z164" s="46" t="s">
        <v>23</v>
      </c>
      <c r="AA164" s="46">
        <f ca="1">IF(COUNTIFS(Распис!$B$4:$B$300,$A164,Распис!$C$4:$C$300,"&lt;="&amp;AA$1,Распис!$D$4:$D$300,"&gt;="&amp;AA$1)&gt;0,SUMIFS(Распис!$F$4:$F$300,Распис!$B$4:$B$300,$A164,Распис!$C$4:$C$300,"&lt;="&amp;AA$1,Распис!$D$4:$D$300,"&gt;="&amp;AA$1),SUMIF(База!$B$3:$B$305,$A164,База!$F$3:$F$152))</f>
        <v>0</v>
      </c>
      <c r="AB164" s="46">
        <f ca="1">IF(COUNTIFS(Распис!$B$4:$B$300,$A164,Распис!$C$4:$C$300,"&lt;="&amp;AB$1,Распис!$D$4:$D$300,"&gt;="&amp;AB$1)&gt;0,SUMIFS(Распис!$G$4:$G$300,Распис!$B$4:$B$300,$A164,Распис!$C$4:$C$300,"&lt;="&amp;AB$1,Распис!$D$4:$D$300,"&gt;="&amp;AB$1),SUMIF(База!$B$3:$B$305,$A164,База!$G$3:$G$152))</f>
        <v>0</v>
      </c>
      <c r="AC164" s="46">
        <f ca="1">IF(COUNTIFS(Распис!$B$4:$B$300,$A164,Распис!$C$4:$C$300,"&lt;="&amp;AC$1,Распис!$D$4:$D$300,"&gt;="&amp;AC$1)&gt;0,SUMIFS(Распис!$H$4:$H$300,Распис!$B$4:$B$300,$A164,Распис!$C$4:$C$300,"&lt;="&amp;AC$1,Распис!$D$4:$D$300,"&gt;="&amp;AC$1),SUMIF(База!$B$3:$B$305,$A164,База!$H$3:$H$152))</f>
        <v>0</v>
      </c>
      <c r="AD164" s="47"/>
      <c r="AE164" s="47"/>
      <c r="AF164" s="47"/>
      <c r="AG164" s="47">
        <f t="shared" ca="1" si="26"/>
        <v>0</v>
      </c>
      <c r="AH164" s="46">
        <f ca="1">AG164-SUMIFS(Распред!$G$4:$G$300,Распред!$B$4:$B$300,"февраль",Распред!$F$4:$F$300,A164)</f>
        <v>0</v>
      </c>
      <c r="AI164" s="46">
        <f ca="1">AH164+(COUNTIF(B164:AF164,"КД")+SUMIFS(Распред!$AH$4:$AH$300,Распред!$F$4:$F$300,A164,Распред!$B$4:$B$300,"февраль"))*4</f>
        <v>0</v>
      </c>
      <c r="AJ164" s="46">
        <f t="shared" ca="1" si="27"/>
        <v>0</v>
      </c>
      <c r="AK164" s="46">
        <f t="shared" ca="1" si="28"/>
        <v>0</v>
      </c>
      <c r="AL164" s="46">
        <f>SUMIFS(Распред!$K$4:$K$300,Распред!$B$4:$B$300,"февраль",Распред!$J$4:$J$300,A164)+SUMIFS(Распред!$M$4:$M$300,Распред!$B$4:$B$300,"февраль",Распред!$L$4:$L$300,A164)+SUMIFS(Распред!$O$4:$O$300,Распред!$B$4:$B$300,"февраль",Распред!$N$4:$N$300,A164)+SUMIFS(Распред!$Q$4:$Q$300,Распред!$B$4:$B$300,"февраль",Распред!$P$4:$P$300,A164)+SUMIFS(Распред!$S$4:$S$300,Распред!$B$4:$B$300,"февраль",Распред!$R$4:$R$300,A164)+SUMIFS(Распред!$U$4:$U$300,Распред!$B$4:$B$300,"февраль",Распред!$T$4:$T$300,A164)+SUMIFS(Распред!$W$4:$W$300,Распред!$B$4:$B$300,"февраль",Распред!$V$4:$V$300,A164)+SUMIFS(Распред!$Y$4:$Y$300,Распред!$B$4:$B$300,"февраль",Распред!$X$4:$X$300,A164)+SUMIFS(Распред!$AA$4:$AA$300,Распред!$B$4:$B$300,"февраль",Распред!$Z$4:$Z$300,A164)+SUMIFS(Распред!$AC$4:$AC$300,Распред!$B$4:$B$300,"февраль",Распред!$AB$4:$AB$300,A164)</f>
        <v>0</v>
      </c>
      <c r="AM164" s="46">
        <f t="shared" ca="1" si="29"/>
        <v>0</v>
      </c>
      <c r="AN164" s="46">
        <f t="shared" ca="1" si="30"/>
        <v>0</v>
      </c>
      <c r="AO164" s="46">
        <f t="shared" ca="1" si="31"/>
        <v>0</v>
      </c>
      <c r="AP164" s="46">
        <f>январь!AP164</f>
        <v>0</v>
      </c>
      <c r="AQ164" s="46">
        <f t="shared" ca="1" si="24"/>
        <v>0</v>
      </c>
      <c r="AR164" s="47"/>
      <c r="AS164" s="47">
        <f t="shared" ca="1" si="32"/>
        <v>0</v>
      </c>
      <c r="AT164" s="47"/>
      <c r="AU164" s="47"/>
      <c r="AV164" s="47"/>
      <c r="AW164" s="47"/>
      <c r="AX164" s="47"/>
      <c r="AY164" s="47"/>
      <c r="AZ164" s="184"/>
      <c r="BA164" s="184"/>
    </row>
    <row r="165" spans="1:53" x14ac:dyDescent="0.25">
      <c r="A165" s="47">
        <f>База!B165</f>
        <v>0</v>
      </c>
      <c r="B165" s="46">
        <f ca="1">IF(COUNTIFS(Распис!$B$4:$B$300,$A165,Распис!$C$4:$C$300,"&lt;="&amp;B$1,Распис!$D$4:$D$300,"&gt;="&amp;B$1)&gt;0,SUMIFS(Распис!$I$4:$I$300,Распис!$B$4:$B$300,$A165,Распис!$C$4:$C$300,"&lt;="&amp;B$1,Распис!$D$4:$D$300,"&gt;="&amp;B$1),SUMIF(База!$B$3:$B$305,$A165,База!$I$3:$I$152))</f>
        <v>0</v>
      </c>
      <c r="C165" s="46">
        <f ca="1">IF(COUNTIFS(Распис!$B$4:$B$300,$A165,Распис!$C$4:$C$300,"&lt;="&amp;C$1,Распис!$D$4:$D$300,"&gt;="&amp;C$1)&gt;0,SUMIFS(Распис!$J$4:$J$300,Распис!$B$4:$B$300,$A165,Распис!$C$4:$C$300,"&lt;="&amp;C$1,Распис!$D$4:$D$300,"&gt;="&amp;C$1),SUMIF(База!$B$3:$B$305,$A165,База!$J$3:$J$152))</f>
        <v>0</v>
      </c>
      <c r="D165" s="46">
        <f ca="1">IF(COUNTIFS(Распис!$B$4:$B$300,$A165,Распис!$C$4:$C$300,"&lt;="&amp;D$1,Распис!$D$4:$D$300,"&gt;="&amp;D$1)&gt;0,SUMIFS(Распис!$K$4:$K$300,Распис!$B$4:$B$300,$A165,Распис!$C$4:$C$300,"&lt;="&amp;D$1,Распис!$D$4:$D$300,"&gt;="&amp;D$1),SUMIF(База!$B$3:$B$305,$A165,База!$K$3:$K$152))</f>
        <v>0</v>
      </c>
      <c r="E165" s="46" t="s">
        <v>23</v>
      </c>
      <c r="F165" s="46">
        <f ca="1">IF(COUNTIFS(Распис!$B$4:$B$300,$A165,Распис!$C$4:$C$300,"&lt;="&amp;F$1,Распис!$D$4:$D$300,"&gt;="&amp;F$1)&gt;0,SUMIFS(Распис!$F$4:$F$300,Распис!$B$4:$B$300,$A165,Распис!$C$4:$C$300,"&lt;="&amp;F$1,Распис!$D$4:$D$300,"&gt;="&amp;F$1),SUMIF(База!$B$3:$B$305,$A165,База!$F$3:$F$152))</f>
        <v>0</v>
      </c>
      <c r="G165" s="46">
        <f ca="1">IF(COUNTIFS(Распис!$B$4:$B$300,$A165,Распис!$C$4:$C$300,"&lt;="&amp;G$1,Распис!$D$4:$D$300,"&gt;="&amp;G$1)&gt;0,SUMIFS(Распис!$G$4:$G$300,Распис!$B$4:$B$300,$A165,Распис!$C$4:$C$300,"&lt;="&amp;G$1,Распис!$D$4:$D$300,"&gt;="&amp;G$1),SUMIF(База!$B$3:$B$305,$A165,База!$G$3:$G$152))</f>
        <v>0</v>
      </c>
      <c r="H165" s="46">
        <f ca="1">IF(COUNTIFS(Распис!$B$4:$B$300,$A165,Распис!$C$4:$C$300,"&lt;="&amp;H$1,Распис!$D$4:$D$300,"&gt;="&amp;H$1)&gt;0,SUMIFS(Распис!$H$4:$H$300,Распис!$B$4:$B$300,$A165,Распис!$C$4:$C$300,"&lt;="&amp;H$1,Распис!$D$4:$D$300,"&gt;="&amp;H$1),SUMIF(База!$B$3:$B$305,$A165,База!$H$3:$H$152))</f>
        <v>0</v>
      </c>
      <c r="I165" s="46">
        <f ca="1">IF(COUNTIFS(Распис!$B$4:$B$300,$A165,Распис!$C$4:$C$300,"&lt;="&amp;I$1,Распис!$D$4:$D$300,"&gt;="&amp;I$1)&gt;0,SUMIFS(Распис!$I$4:$I$300,Распис!$B$4:$B$300,$A165,Распис!$C$4:$C$300,"&lt;="&amp;I$1,Распис!$D$4:$D$300,"&gt;="&amp;I$1),SUMIF(База!$B$3:$B$305,$A165,База!$I$3:$I$152))</f>
        <v>0</v>
      </c>
      <c r="J165" s="46">
        <f ca="1">IF(COUNTIFS(Распис!$B$4:$B$300,$A165,Распис!$C$4:$C$300,"&lt;="&amp;J$1,Распис!$D$4:$D$300,"&gt;="&amp;J$1)&gt;0,SUMIFS(Распис!$J$4:$J$300,Распис!$B$4:$B$300,$A165,Распис!$C$4:$C$300,"&lt;="&amp;J$1,Распис!$D$4:$D$300,"&gt;="&amp;J$1),SUMIF(База!$B$3:$B$305,$A165,База!$J$3:$J$152))</f>
        <v>0</v>
      </c>
      <c r="K165" s="46">
        <f ca="1">IF(COUNTIFS(Распис!$B$4:$B$300,$A165,Распис!$C$4:$C$300,"&lt;="&amp;K$1,Распис!$D$4:$D$300,"&gt;="&amp;K$1)&gt;0,SUMIFS(Распис!$K$4:$K$300,Распис!$B$4:$B$300,$A165,Распис!$C$4:$C$300,"&lt;="&amp;K$1,Распис!$D$4:$D$300,"&gt;="&amp;K$1),SUMIF(База!$B$3:$B$305,$A165,База!$K$3:$K$152))</f>
        <v>0</v>
      </c>
      <c r="L165" s="46" t="s">
        <v>23</v>
      </c>
      <c r="M165" s="46">
        <f ca="1">IF(COUNTIFS(Распис!$B$4:$B$300,$A165,Распис!$C$4:$C$300,"&lt;="&amp;M$1,Распис!$D$4:$D$300,"&gt;="&amp;M$1)&gt;0,SUMIFS(Распис!$F$4:$F$300,Распис!$B$4:$B$300,$A165,Распис!$C$4:$C$300,"&lt;="&amp;M$1,Распис!$D$4:$D$300,"&gt;="&amp;M$1),SUMIF(База!$B$3:$B$305,$A165,База!$F$3:$F$152))</f>
        <v>0</v>
      </c>
      <c r="N165" s="46">
        <f ca="1">IF(COUNTIFS(Распис!$B$4:$B$300,$A165,Распис!$C$4:$C$300,"&lt;="&amp;N$1,Распис!$D$4:$D$300,"&gt;="&amp;N$1)&gt;0,SUMIFS(Распис!$G$4:$G$300,Распис!$B$4:$B$300,$A165,Распис!$C$4:$C$300,"&lt;="&amp;N$1,Распис!$D$4:$D$300,"&gt;="&amp;N$1),SUMIF(База!$B$3:$B$305,$A165,База!$G$3:$G$152))</f>
        <v>0</v>
      </c>
      <c r="O165" s="46">
        <f ca="1">IF(COUNTIFS(Распис!$B$4:$B$300,$A165,Распис!$C$4:$C$300,"&lt;="&amp;O$1,Распис!$D$4:$D$300,"&gt;="&amp;O$1)&gt;0,SUMIFS(Распис!$H$4:$H$300,Распис!$B$4:$B$300,$A165,Распис!$C$4:$C$300,"&lt;="&amp;O$1,Распис!$D$4:$D$300,"&gt;="&amp;O$1),SUMIF(База!$B$3:$B$305,$A165,База!$H$3:$H$152))</f>
        <v>0</v>
      </c>
      <c r="P165" s="46">
        <f ca="1">IF(COUNTIFS(Распис!$B$4:$B$300,$A165,Распис!$C$4:$C$300,"&lt;="&amp;P$1,Распис!$D$4:$D$300,"&gt;="&amp;P$1)&gt;0,SUMIFS(Распис!$I$4:$I$300,Распис!$B$4:$B$300,$A165,Распис!$C$4:$C$300,"&lt;="&amp;P$1,Распис!$D$4:$D$300,"&gt;="&amp;P$1),SUMIF(База!$B$3:$B$305,$A165,База!$I$3:$I$152))</f>
        <v>0</v>
      </c>
      <c r="Q165" s="46">
        <f ca="1">IF(COUNTIFS(Распис!$B$4:$B$300,$A165,Распис!$C$4:$C$300,"&lt;="&amp;Q$1,Распис!$D$4:$D$300,"&gt;="&amp;Q$1)&gt;0,SUMIFS(Распис!$J$4:$J$300,Распис!$B$4:$B$300,$A165,Распис!$C$4:$C$300,"&lt;="&amp;Q$1,Распис!$D$4:$D$300,"&gt;="&amp;Q$1),SUMIF(База!$B$3:$B$305,$A165,База!$J$3:$J$152))</f>
        <v>0</v>
      </c>
      <c r="R165" s="46">
        <f ca="1">IF(COUNTIFS(Распис!$B$4:$B$300,$A165,Распис!$C$4:$C$300,"&lt;="&amp;R$1,Распис!$D$4:$D$300,"&gt;="&amp;R$1)&gt;0,SUMIFS(Распис!$K$4:$K$300,Распис!$B$4:$B$300,$A165,Распис!$C$4:$C$300,"&lt;="&amp;R$1,Распис!$D$4:$D$300,"&gt;="&amp;R$1),SUMIF(База!$B$3:$B$305,$A165,База!$K$3:$K$152))</f>
        <v>0</v>
      </c>
      <c r="S165" s="46" t="s">
        <v>23</v>
      </c>
      <c r="T165" s="46">
        <f ca="1">IF(COUNTIFS(Распис!$B$4:$B$300,$A165,Распис!$C$4:$C$300,"&lt;="&amp;T$1,Распис!$D$4:$D$300,"&gt;="&amp;T$1)&gt;0,SUMIFS(Распис!$F$4:$F$300,Распис!$B$4:$B$300,$A165,Распис!$C$4:$C$300,"&lt;="&amp;T$1,Распис!$D$4:$D$300,"&gt;="&amp;T$1),SUMIF(База!$B$3:$B$305,$A165,База!$F$3:$F$152))</f>
        <v>0</v>
      </c>
      <c r="U165" s="46">
        <f ca="1">IF(COUNTIFS(Распис!$B$4:$B$300,$A165,Распис!$C$4:$C$300,"&lt;="&amp;U$1,Распис!$D$4:$D$300,"&gt;="&amp;U$1)&gt;0,SUMIFS(Распис!$G$4:$G$300,Распис!$B$4:$B$300,$A165,Распис!$C$4:$C$300,"&lt;="&amp;U$1,Распис!$D$4:$D$300,"&gt;="&amp;U$1),SUMIF(База!$B$3:$B$305,$A165,База!$G$3:$G$152))</f>
        <v>0</v>
      </c>
      <c r="V165" s="46">
        <f ca="1">IF(COUNTIFS(Распис!$B$4:$B$300,$A165,Распис!$C$4:$C$300,"&lt;="&amp;V$1,Распис!$D$4:$D$300,"&gt;="&amp;V$1)&gt;0,SUMIFS(Распис!$H$4:$H$300,Распис!$B$4:$B$300,$A165,Распис!$C$4:$C$300,"&lt;="&amp;V$1,Распис!$D$4:$D$300,"&gt;="&amp;V$1),SUMIF(База!$B$3:$B$305,$A165,База!$H$3:$H$152))</f>
        <v>0</v>
      </c>
      <c r="W165" s="46">
        <f ca="1">IF(COUNTIFS(Распис!$B$4:$B$300,$A165,Распис!$C$4:$C$300,"&lt;="&amp;W$1,Распис!$D$4:$D$300,"&gt;="&amp;W$1)&gt;0,SUMIFS(Распис!$I$4:$I$300,Распис!$B$4:$B$300,$A165,Распис!$C$4:$C$300,"&lt;="&amp;W$1,Распис!$D$4:$D$300,"&gt;="&amp;W$1),SUMIF(База!$B$3:$B$305,$A165,База!$I$3:$I$152))</f>
        <v>0</v>
      </c>
      <c r="X165" s="46">
        <f ca="1">IF(COUNTIFS(Распис!$B$4:$B$300,$A165,Распис!$C$4:$C$300,"&lt;="&amp;X$1,Распис!$D$4:$D$300,"&gt;="&amp;X$1)&gt;0,SUMIFS(Распис!$J$4:$J$300,Распис!$B$4:$B$300,$A165,Распис!$C$4:$C$300,"&lt;="&amp;X$1,Распис!$D$4:$D$300,"&gt;="&amp;X$1),SUMIF(База!$B$3:$B$305,$A165,База!$J$3:$J$152))</f>
        <v>0</v>
      </c>
      <c r="Y165" s="46">
        <f ca="1">IF(COUNTIFS(Распис!$B$4:$B$300,$A165,Распис!$C$4:$C$300,"&lt;="&amp;Y$1,Распис!$D$4:$D$300,"&gt;="&amp;Y$1)&gt;0,SUMIFS(Распис!$K$4:$K$300,Распис!$B$4:$B$300,$A165,Распис!$C$4:$C$300,"&lt;="&amp;Y$1,Распис!$D$4:$D$300,"&gt;="&amp;Y$1),SUMIF(База!$B$3:$B$305,$A165,База!$K$3:$K$152))</f>
        <v>0</v>
      </c>
      <c r="Z165" s="46" t="s">
        <v>23</v>
      </c>
      <c r="AA165" s="46">
        <f ca="1">IF(COUNTIFS(Распис!$B$4:$B$300,$A165,Распис!$C$4:$C$300,"&lt;="&amp;AA$1,Распис!$D$4:$D$300,"&gt;="&amp;AA$1)&gt;0,SUMIFS(Распис!$F$4:$F$300,Распис!$B$4:$B$300,$A165,Распис!$C$4:$C$300,"&lt;="&amp;AA$1,Распис!$D$4:$D$300,"&gt;="&amp;AA$1),SUMIF(База!$B$3:$B$305,$A165,База!$F$3:$F$152))</f>
        <v>0</v>
      </c>
      <c r="AB165" s="46">
        <f ca="1">IF(COUNTIFS(Распис!$B$4:$B$300,$A165,Распис!$C$4:$C$300,"&lt;="&amp;AB$1,Распис!$D$4:$D$300,"&gt;="&amp;AB$1)&gt;0,SUMIFS(Распис!$G$4:$G$300,Распис!$B$4:$B$300,$A165,Распис!$C$4:$C$300,"&lt;="&amp;AB$1,Распис!$D$4:$D$300,"&gt;="&amp;AB$1),SUMIF(База!$B$3:$B$305,$A165,База!$G$3:$G$152))</f>
        <v>0</v>
      </c>
      <c r="AC165" s="46">
        <f ca="1">IF(COUNTIFS(Распис!$B$4:$B$300,$A165,Распис!$C$4:$C$300,"&lt;="&amp;AC$1,Распис!$D$4:$D$300,"&gt;="&amp;AC$1)&gt;0,SUMIFS(Распис!$H$4:$H$300,Распис!$B$4:$B$300,$A165,Распис!$C$4:$C$300,"&lt;="&amp;AC$1,Распис!$D$4:$D$300,"&gt;="&amp;AC$1),SUMIF(База!$B$3:$B$305,$A165,База!$H$3:$H$152))</f>
        <v>0</v>
      </c>
      <c r="AD165" s="47"/>
      <c r="AE165" s="47"/>
      <c r="AF165" s="47"/>
      <c r="AG165" s="47">
        <f t="shared" ca="1" si="26"/>
        <v>0</v>
      </c>
      <c r="AH165" s="46">
        <f ca="1">AG165-SUMIFS(Распред!$G$4:$G$300,Распред!$B$4:$B$300,"февраль",Распред!$F$4:$F$300,A165)</f>
        <v>0</v>
      </c>
      <c r="AI165" s="46">
        <f ca="1">AH165+(COUNTIF(B165:AF165,"КД")+SUMIFS(Распред!$AH$4:$AH$300,Распред!$F$4:$F$300,A165,Распред!$B$4:$B$300,"февраль"))*4</f>
        <v>0</v>
      </c>
      <c r="AJ165" s="46">
        <f t="shared" ca="1" si="27"/>
        <v>0</v>
      </c>
      <c r="AK165" s="46">
        <f t="shared" ca="1" si="28"/>
        <v>0</v>
      </c>
      <c r="AL165" s="46">
        <f>SUMIFS(Распред!$K$4:$K$300,Распред!$B$4:$B$300,"февраль",Распред!$J$4:$J$300,A165)+SUMIFS(Распред!$M$4:$M$300,Распред!$B$4:$B$300,"февраль",Распред!$L$4:$L$300,A165)+SUMIFS(Распред!$O$4:$O$300,Распред!$B$4:$B$300,"февраль",Распред!$N$4:$N$300,A165)+SUMIFS(Распред!$Q$4:$Q$300,Распред!$B$4:$B$300,"февраль",Распред!$P$4:$P$300,A165)+SUMIFS(Распред!$S$4:$S$300,Распред!$B$4:$B$300,"февраль",Распред!$R$4:$R$300,A165)+SUMIFS(Распред!$U$4:$U$300,Распред!$B$4:$B$300,"февраль",Распред!$T$4:$T$300,A165)+SUMIFS(Распред!$W$4:$W$300,Распред!$B$4:$B$300,"февраль",Распред!$V$4:$V$300,A165)+SUMIFS(Распред!$Y$4:$Y$300,Распред!$B$4:$B$300,"февраль",Распред!$X$4:$X$300,A165)+SUMIFS(Распред!$AA$4:$AA$300,Распред!$B$4:$B$300,"февраль",Распред!$Z$4:$Z$300,A165)+SUMIFS(Распред!$AC$4:$AC$300,Распред!$B$4:$B$300,"февраль",Распред!$AB$4:$AB$300,A165)</f>
        <v>0</v>
      </c>
      <c r="AM165" s="46">
        <f t="shared" ca="1" si="29"/>
        <v>0</v>
      </c>
      <c r="AN165" s="46">
        <f t="shared" ca="1" si="30"/>
        <v>0</v>
      </c>
      <c r="AO165" s="46">
        <f t="shared" ca="1" si="31"/>
        <v>0</v>
      </c>
      <c r="AP165" s="46">
        <f>январь!AP165</f>
        <v>0</v>
      </c>
      <c r="AQ165" s="46">
        <f t="shared" ca="1" si="24"/>
        <v>0</v>
      </c>
      <c r="AR165" s="47"/>
      <c r="AS165" s="47">
        <f t="shared" ca="1" si="32"/>
        <v>0</v>
      </c>
      <c r="AT165" s="47"/>
      <c r="AU165" s="47"/>
      <c r="AV165" s="47"/>
      <c r="AW165" s="47"/>
      <c r="AX165" s="47"/>
      <c r="AY165" s="47"/>
      <c r="AZ165" s="184"/>
      <c r="BA165" s="184"/>
    </row>
    <row r="166" spans="1:53" x14ac:dyDescent="0.25">
      <c r="A166" s="47">
        <f>База!B166</f>
        <v>0</v>
      </c>
      <c r="B166" s="46">
        <f ca="1">IF(COUNTIFS(Распис!$B$4:$B$300,$A166,Распис!$C$4:$C$300,"&lt;="&amp;B$1,Распис!$D$4:$D$300,"&gt;="&amp;B$1)&gt;0,SUMIFS(Распис!$I$4:$I$300,Распис!$B$4:$B$300,$A166,Распис!$C$4:$C$300,"&lt;="&amp;B$1,Распис!$D$4:$D$300,"&gt;="&amp;B$1),SUMIF(База!$B$3:$B$305,$A166,База!$I$3:$I$152))</f>
        <v>0</v>
      </c>
      <c r="C166" s="46">
        <f ca="1">IF(COUNTIFS(Распис!$B$4:$B$300,$A166,Распис!$C$4:$C$300,"&lt;="&amp;C$1,Распис!$D$4:$D$300,"&gt;="&amp;C$1)&gt;0,SUMIFS(Распис!$J$4:$J$300,Распис!$B$4:$B$300,$A166,Распис!$C$4:$C$300,"&lt;="&amp;C$1,Распис!$D$4:$D$300,"&gt;="&amp;C$1),SUMIF(База!$B$3:$B$305,$A166,База!$J$3:$J$152))</f>
        <v>0</v>
      </c>
      <c r="D166" s="46">
        <f ca="1">IF(COUNTIFS(Распис!$B$4:$B$300,$A166,Распис!$C$4:$C$300,"&lt;="&amp;D$1,Распис!$D$4:$D$300,"&gt;="&amp;D$1)&gt;0,SUMIFS(Распис!$K$4:$K$300,Распис!$B$4:$B$300,$A166,Распис!$C$4:$C$300,"&lt;="&amp;D$1,Распис!$D$4:$D$300,"&gt;="&amp;D$1),SUMIF(База!$B$3:$B$305,$A166,База!$K$3:$K$152))</f>
        <v>0</v>
      </c>
      <c r="E166" s="46" t="s">
        <v>23</v>
      </c>
      <c r="F166" s="46">
        <f ca="1">IF(COUNTIFS(Распис!$B$4:$B$300,$A166,Распис!$C$4:$C$300,"&lt;="&amp;F$1,Распис!$D$4:$D$300,"&gt;="&amp;F$1)&gt;0,SUMIFS(Распис!$F$4:$F$300,Распис!$B$4:$B$300,$A166,Распис!$C$4:$C$300,"&lt;="&amp;F$1,Распис!$D$4:$D$300,"&gt;="&amp;F$1),SUMIF(База!$B$3:$B$305,$A166,База!$F$3:$F$152))</f>
        <v>0</v>
      </c>
      <c r="G166" s="46">
        <f ca="1">IF(COUNTIFS(Распис!$B$4:$B$300,$A166,Распис!$C$4:$C$300,"&lt;="&amp;G$1,Распис!$D$4:$D$300,"&gt;="&amp;G$1)&gt;0,SUMIFS(Распис!$G$4:$G$300,Распис!$B$4:$B$300,$A166,Распис!$C$4:$C$300,"&lt;="&amp;G$1,Распис!$D$4:$D$300,"&gt;="&amp;G$1),SUMIF(База!$B$3:$B$305,$A166,База!$G$3:$G$152))</f>
        <v>0</v>
      </c>
      <c r="H166" s="46">
        <f ca="1">IF(COUNTIFS(Распис!$B$4:$B$300,$A166,Распис!$C$4:$C$300,"&lt;="&amp;H$1,Распис!$D$4:$D$300,"&gt;="&amp;H$1)&gt;0,SUMIFS(Распис!$H$4:$H$300,Распис!$B$4:$B$300,$A166,Распис!$C$4:$C$300,"&lt;="&amp;H$1,Распис!$D$4:$D$300,"&gt;="&amp;H$1),SUMIF(База!$B$3:$B$305,$A166,База!$H$3:$H$152))</f>
        <v>0</v>
      </c>
      <c r="I166" s="46">
        <f ca="1">IF(COUNTIFS(Распис!$B$4:$B$300,$A166,Распис!$C$4:$C$300,"&lt;="&amp;I$1,Распис!$D$4:$D$300,"&gt;="&amp;I$1)&gt;0,SUMIFS(Распис!$I$4:$I$300,Распис!$B$4:$B$300,$A166,Распис!$C$4:$C$300,"&lt;="&amp;I$1,Распис!$D$4:$D$300,"&gt;="&amp;I$1),SUMIF(База!$B$3:$B$305,$A166,База!$I$3:$I$152))</f>
        <v>0</v>
      </c>
      <c r="J166" s="46">
        <f ca="1">IF(COUNTIFS(Распис!$B$4:$B$300,$A166,Распис!$C$4:$C$300,"&lt;="&amp;J$1,Распис!$D$4:$D$300,"&gt;="&amp;J$1)&gt;0,SUMIFS(Распис!$J$4:$J$300,Распис!$B$4:$B$300,$A166,Распис!$C$4:$C$300,"&lt;="&amp;J$1,Распис!$D$4:$D$300,"&gt;="&amp;J$1),SUMIF(База!$B$3:$B$305,$A166,База!$J$3:$J$152))</f>
        <v>0</v>
      </c>
      <c r="K166" s="46">
        <f ca="1">IF(COUNTIFS(Распис!$B$4:$B$300,$A166,Распис!$C$4:$C$300,"&lt;="&amp;K$1,Распис!$D$4:$D$300,"&gt;="&amp;K$1)&gt;0,SUMIFS(Распис!$K$4:$K$300,Распис!$B$4:$B$300,$A166,Распис!$C$4:$C$300,"&lt;="&amp;K$1,Распис!$D$4:$D$300,"&gt;="&amp;K$1),SUMIF(База!$B$3:$B$305,$A166,База!$K$3:$K$152))</f>
        <v>0</v>
      </c>
      <c r="L166" s="46" t="s">
        <v>23</v>
      </c>
      <c r="M166" s="46">
        <f ca="1">IF(COUNTIFS(Распис!$B$4:$B$300,$A166,Распис!$C$4:$C$300,"&lt;="&amp;M$1,Распис!$D$4:$D$300,"&gt;="&amp;M$1)&gt;0,SUMIFS(Распис!$F$4:$F$300,Распис!$B$4:$B$300,$A166,Распис!$C$4:$C$300,"&lt;="&amp;M$1,Распис!$D$4:$D$300,"&gt;="&amp;M$1),SUMIF(База!$B$3:$B$305,$A166,База!$F$3:$F$152))</f>
        <v>0</v>
      </c>
      <c r="N166" s="46">
        <f ca="1">IF(COUNTIFS(Распис!$B$4:$B$300,$A166,Распис!$C$4:$C$300,"&lt;="&amp;N$1,Распис!$D$4:$D$300,"&gt;="&amp;N$1)&gt;0,SUMIFS(Распис!$G$4:$G$300,Распис!$B$4:$B$300,$A166,Распис!$C$4:$C$300,"&lt;="&amp;N$1,Распис!$D$4:$D$300,"&gt;="&amp;N$1),SUMIF(База!$B$3:$B$305,$A166,База!$G$3:$G$152))</f>
        <v>0</v>
      </c>
      <c r="O166" s="46">
        <f ca="1">IF(COUNTIFS(Распис!$B$4:$B$300,$A166,Распис!$C$4:$C$300,"&lt;="&amp;O$1,Распис!$D$4:$D$300,"&gt;="&amp;O$1)&gt;0,SUMIFS(Распис!$H$4:$H$300,Распис!$B$4:$B$300,$A166,Распис!$C$4:$C$300,"&lt;="&amp;O$1,Распис!$D$4:$D$300,"&gt;="&amp;O$1),SUMIF(База!$B$3:$B$305,$A166,База!$H$3:$H$152))</f>
        <v>0</v>
      </c>
      <c r="P166" s="46">
        <f ca="1">IF(COUNTIFS(Распис!$B$4:$B$300,$A166,Распис!$C$4:$C$300,"&lt;="&amp;P$1,Распис!$D$4:$D$300,"&gt;="&amp;P$1)&gt;0,SUMIFS(Распис!$I$4:$I$300,Распис!$B$4:$B$300,$A166,Распис!$C$4:$C$300,"&lt;="&amp;P$1,Распис!$D$4:$D$300,"&gt;="&amp;P$1),SUMIF(База!$B$3:$B$305,$A166,База!$I$3:$I$152))</f>
        <v>0</v>
      </c>
      <c r="Q166" s="46">
        <f ca="1">IF(COUNTIFS(Распис!$B$4:$B$300,$A166,Распис!$C$4:$C$300,"&lt;="&amp;Q$1,Распис!$D$4:$D$300,"&gt;="&amp;Q$1)&gt;0,SUMIFS(Распис!$J$4:$J$300,Распис!$B$4:$B$300,$A166,Распис!$C$4:$C$300,"&lt;="&amp;Q$1,Распис!$D$4:$D$300,"&gt;="&amp;Q$1),SUMIF(База!$B$3:$B$305,$A166,База!$J$3:$J$152))</f>
        <v>0</v>
      </c>
      <c r="R166" s="46">
        <f ca="1">IF(COUNTIFS(Распис!$B$4:$B$300,$A166,Распис!$C$4:$C$300,"&lt;="&amp;R$1,Распис!$D$4:$D$300,"&gt;="&amp;R$1)&gt;0,SUMIFS(Распис!$K$4:$K$300,Распис!$B$4:$B$300,$A166,Распис!$C$4:$C$300,"&lt;="&amp;R$1,Распис!$D$4:$D$300,"&gt;="&amp;R$1),SUMIF(База!$B$3:$B$305,$A166,База!$K$3:$K$152))</f>
        <v>0</v>
      </c>
      <c r="S166" s="46" t="s">
        <v>23</v>
      </c>
      <c r="T166" s="46">
        <f ca="1">IF(COUNTIFS(Распис!$B$4:$B$300,$A166,Распис!$C$4:$C$300,"&lt;="&amp;T$1,Распис!$D$4:$D$300,"&gt;="&amp;T$1)&gt;0,SUMIFS(Распис!$F$4:$F$300,Распис!$B$4:$B$300,$A166,Распис!$C$4:$C$300,"&lt;="&amp;T$1,Распис!$D$4:$D$300,"&gt;="&amp;T$1),SUMIF(База!$B$3:$B$305,$A166,База!$F$3:$F$152))</f>
        <v>0</v>
      </c>
      <c r="U166" s="46">
        <f ca="1">IF(COUNTIFS(Распис!$B$4:$B$300,$A166,Распис!$C$4:$C$300,"&lt;="&amp;U$1,Распис!$D$4:$D$300,"&gt;="&amp;U$1)&gt;0,SUMIFS(Распис!$G$4:$G$300,Распис!$B$4:$B$300,$A166,Распис!$C$4:$C$300,"&lt;="&amp;U$1,Распис!$D$4:$D$300,"&gt;="&amp;U$1),SUMIF(База!$B$3:$B$305,$A166,База!$G$3:$G$152))</f>
        <v>0</v>
      </c>
      <c r="V166" s="46">
        <f ca="1">IF(COUNTIFS(Распис!$B$4:$B$300,$A166,Распис!$C$4:$C$300,"&lt;="&amp;V$1,Распис!$D$4:$D$300,"&gt;="&amp;V$1)&gt;0,SUMIFS(Распис!$H$4:$H$300,Распис!$B$4:$B$300,$A166,Распис!$C$4:$C$300,"&lt;="&amp;V$1,Распис!$D$4:$D$300,"&gt;="&amp;V$1),SUMIF(База!$B$3:$B$305,$A166,База!$H$3:$H$152))</f>
        <v>0</v>
      </c>
      <c r="W166" s="46">
        <f ca="1">IF(COUNTIFS(Распис!$B$4:$B$300,$A166,Распис!$C$4:$C$300,"&lt;="&amp;W$1,Распис!$D$4:$D$300,"&gt;="&amp;W$1)&gt;0,SUMIFS(Распис!$I$4:$I$300,Распис!$B$4:$B$300,$A166,Распис!$C$4:$C$300,"&lt;="&amp;W$1,Распис!$D$4:$D$300,"&gt;="&amp;W$1),SUMIF(База!$B$3:$B$305,$A166,База!$I$3:$I$152))</f>
        <v>0</v>
      </c>
      <c r="X166" s="46">
        <f ca="1">IF(COUNTIFS(Распис!$B$4:$B$300,$A166,Распис!$C$4:$C$300,"&lt;="&amp;X$1,Распис!$D$4:$D$300,"&gt;="&amp;X$1)&gt;0,SUMIFS(Распис!$J$4:$J$300,Распис!$B$4:$B$300,$A166,Распис!$C$4:$C$300,"&lt;="&amp;X$1,Распис!$D$4:$D$300,"&gt;="&amp;X$1),SUMIF(База!$B$3:$B$305,$A166,База!$J$3:$J$152))</f>
        <v>0</v>
      </c>
      <c r="Y166" s="46">
        <f ca="1">IF(COUNTIFS(Распис!$B$4:$B$300,$A166,Распис!$C$4:$C$300,"&lt;="&amp;Y$1,Распис!$D$4:$D$300,"&gt;="&amp;Y$1)&gt;0,SUMIFS(Распис!$K$4:$K$300,Распис!$B$4:$B$300,$A166,Распис!$C$4:$C$300,"&lt;="&amp;Y$1,Распис!$D$4:$D$300,"&gt;="&amp;Y$1),SUMIF(База!$B$3:$B$305,$A166,База!$K$3:$K$152))</f>
        <v>0</v>
      </c>
      <c r="Z166" s="46" t="s">
        <v>23</v>
      </c>
      <c r="AA166" s="46">
        <f ca="1">IF(COUNTIFS(Распис!$B$4:$B$300,$A166,Распис!$C$4:$C$300,"&lt;="&amp;AA$1,Распис!$D$4:$D$300,"&gt;="&amp;AA$1)&gt;0,SUMIFS(Распис!$F$4:$F$300,Распис!$B$4:$B$300,$A166,Распис!$C$4:$C$300,"&lt;="&amp;AA$1,Распис!$D$4:$D$300,"&gt;="&amp;AA$1),SUMIF(База!$B$3:$B$305,$A166,База!$F$3:$F$152))</f>
        <v>0</v>
      </c>
      <c r="AB166" s="46">
        <f ca="1">IF(COUNTIFS(Распис!$B$4:$B$300,$A166,Распис!$C$4:$C$300,"&lt;="&amp;AB$1,Распис!$D$4:$D$300,"&gt;="&amp;AB$1)&gt;0,SUMIFS(Распис!$G$4:$G$300,Распис!$B$4:$B$300,$A166,Распис!$C$4:$C$300,"&lt;="&amp;AB$1,Распис!$D$4:$D$300,"&gt;="&amp;AB$1),SUMIF(База!$B$3:$B$305,$A166,База!$G$3:$G$152))</f>
        <v>0</v>
      </c>
      <c r="AC166" s="46">
        <f ca="1">IF(COUNTIFS(Распис!$B$4:$B$300,$A166,Распис!$C$4:$C$300,"&lt;="&amp;AC$1,Распис!$D$4:$D$300,"&gt;="&amp;AC$1)&gt;0,SUMIFS(Распис!$H$4:$H$300,Распис!$B$4:$B$300,$A166,Распис!$C$4:$C$300,"&lt;="&amp;AC$1,Распис!$D$4:$D$300,"&gt;="&amp;AC$1),SUMIF(База!$B$3:$B$305,$A166,База!$H$3:$H$152))</f>
        <v>0</v>
      </c>
      <c r="AD166" s="47"/>
      <c r="AE166" s="47"/>
      <c r="AF166" s="47"/>
      <c r="AG166" s="47">
        <f t="shared" ca="1" si="26"/>
        <v>0</v>
      </c>
      <c r="AH166" s="46">
        <f ca="1">AG166-SUMIFS(Распред!$G$4:$G$300,Распред!$B$4:$B$300,"февраль",Распред!$F$4:$F$300,A166)</f>
        <v>0</v>
      </c>
      <c r="AI166" s="46">
        <f ca="1">AH166+(COUNTIF(B166:AF166,"КД")+SUMIFS(Распред!$AH$4:$AH$300,Распред!$F$4:$F$300,A166,Распред!$B$4:$B$300,"февраль"))*4</f>
        <v>0</v>
      </c>
      <c r="AJ166" s="46">
        <f t="shared" ca="1" si="27"/>
        <v>0</v>
      </c>
      <c r="AK166" s="46">
        <f t="shared" ca="1" si="28"/>
        <v>0</v>
      </c>
      <c r="AL166" s="46">
        <f>SUMIFS(Распред!$K$4:$K$300,Распред!$B$4:$B$300,"февраль",Распред!$J$4:$J$300,A166)+SUMIFS(Распред!$M$4:$M$300,Распред!$B$4:$B$300,"февраль",Распред!$L$4:$L$300,A166)+SUMIFS(Распред!$O$4:$O$300,Распред!$B$4:$B$300,"февраль",Распред!$N$4:$N$300,A166)+SUMIFS(Распред!$Q$4:$Q$300,Распред!$B$4:$B$300,"февраль",Распред!$P$4:$P$300,A166)+SUMIFS(Распред!$S$4:$S$300,Распред!$B$4:$B$300,"февраль",Распред!$R$4:$R$300,A166)+SUMIFS(Распред!$U$4:$U$300,Распред!$B$4:$B$300,"февраль",Распред!$T$4:$T$300,A166)+SUMIFS(Распред!$W$4:$W$300,Распред!$B$4:$B$300,"февраль",Распред!$V$4:$V$300,A166)+SUMIFS(Распред!$Y$4:$Y$300,Распред!$B$4:$B$300,"февраль",Распред!$X$4:$X$300,A166)+SUMIFS(Распред!$AA$4:$AA$300,Распред!$B$4:$B$300,"февраль",Распред!$Z$4:$Z$300,A166)+SUMIFS(Распред!$AC$4:$AC$300,Распред!$B$4:$B$300,"февраль",Распред!$AB$4:$AB$300,A166)</f>
        <v>0</v>
      </c>
      <c r="AM166" s="46">
        <f t="shared" ca="1" si="29"/>
        <v>0</v>
      </c>
      <c r="AN166" s="46">
        <f t="shared" ca="1" si="30"/>
        <v>0</v>
      </c>
      <c r="AO166" s="46">
        <f t="shared" ca="1" si="31"/>
        <v>0</v>
      </c>
      <c r="AP166" s="46">
        <f>январь!AP166</f>
        <v>0</v>
      </c>
      <c r="AQ166" s="46">
        <f t="shared" ca="1" si="24"/>
        <v>0</v>
      </c>
      <c r="AR166" s="47"/>
      <c r="AS166" s="47">
        <f t="shared" ca="1" si="32"/>
        <v>0</v>
      </c>
      <c r="AT166" s="47"/>
      <c r="AU166" s="47"/>
      <c r="AV166" s="47"/>
      <c r="AW166" s="47"/>
      <c r="AX166" s="47"/>
      <c r="AY166" s="47"/>
      <c r="AZ166" s="184"/>
      <c r="BA166" s="184"/>
    </row>
    <row r="167" spans="1:53" x14ac:dyDescent="0.25">
      <c r="A167" s="47">
        <f>База!B167</f>
        <v>0</v>
      </c>
      <c r="B167" s="46">
        <f ca="1">IF(COUNTIFS(Распис!$B$4:$B$300,$A167,Распис!$C$4:$C$300,"&lt;="&amp;B$1,Распис!$D$4:$D$300,"&gt;="&amp;B$1)&gt;0,SUMIFS(Распис!$I$4:$I$300,Распис!$B$4:$B$300,$A167,Распис!$C$4:$C$300,"&lt;="&amp;B$1,Распис!$D$4:$D$300,"&gt;="&amp;B$1),SUMIF(База!$B$3:$B$305,$A167,База!$I$3:$I$152))</f>
        <v>0</v>
      </c>
      <c r="C167" s="46">
        <f ca="1">IF(COUNTIFS(Распис!$B$4:$B$300,$A167,Распис!$C$4:$C$300,"&lt;="&amp;C$1,Распис!$D$4:$D$300,"&gt;="&amp;C$1)&gt;0,SUMIFS(Распис!$J$4:$J$300,Распис!$B$4:$B$300,$A167,Распис!$C$4:$C$300,"&lt;="&amp;C$1,Распис!$D$4:$D$300,"&gt;="&amp;C$1),SUMIF(База!$B$3:$B$305,$A167,База!$J$3:$J$152))</f>
        <v>0</v>
      </c>
      <c r="D167" s="46">
        <f ca="1">IF(COUNTIFS(Распис!$B$4:$B$300,$A167,Распис!$C$4:$C$300,"&lt;="&amp;D$1,Распис!$D$4:$D$300,"&gt;="&amp;D$1)&gt;0,SUMIFS(Распис!$K$4:$K$300,Распис!$B$4:$B$300,$A167,Распис!$C$4:$C$300,"&lt;="&amp;D$1,Распис!$D$4:$D$300,"&gt;="&amp;D$1),SUMIF(База!$B$3:$B$305,$A167,База!$K$3:$K$152))</f>
        <v>0</v>
      </c>
      <c r="E167" s="46" t="s">
        <v>23</v>
      </c>
      <c r="F167" s="46">
        <f ca="1">IF(COUNTIFS(Распис!$B$4:$B$300,$A167,Распис!$C$4:$C$300,"&lt;="&amp;F$1,Распис!$D$4:$D$300,"&gt;="&amp;F$1)&gt;0,SUMIFS(Распис!$F$4:$F$300,Распис!$B$4:$B$300,$A167,Распис!$C$4:$C$300,"&lt;="&amp;F$1,Распис!$D$4:$D$300,"&gt;="&amp;F$1),SUMIF(База!$B$3:$B$305,$A167,База!$F$3:$F$152))</f>
        <v>0</v>
      </c>
      <c r="G167" s="46">
        <f ca="1">IF(COUNTIFS(Распис!$B$4:$B$300,$A167,Распис!$C$4:$C$300,"&lt;="&amp;G$1,Распис!$D$4:$D$300,"&gt;="&amp;G$1)&gt;0,SUMIFS(Распис!$G$4:$G$300,Распис!$B$4:$B$300,$A167,Распис!$C$4:$C$300,"&lt;="&amp;G$1,Распис!$D$4:$D$300,"&gt;="&amp;G$1),SUMIF(База!$B$3:$B$305,$A167,База!$G$3:$G$152))</f>
        <v>0</v>
      </c>
      <c r="H167" s="46">
        <f ca="1">IF(COUNTIFS(Распис!$B$4:$B$300,$A167,Распис!$C$4:$C$300,"&lt;="&amp;H$1,Распис!$D$4:$D$300,"&gt;="&amp;H$1)&gt;0,SUMIFS(Распис!$H$4:$H$300,Распис!$B$4:$B$300,$A167,Распис!$C$4:$C$300,"&lt;="&amp;H$1,Распис!$D$4:$D$300,"&gt;="&amp;H$1),SUMIF(База!$B$3:$B$305,$A167,База!$H$3:$H$152))</f>
        <v>0</v>
      </c>
      <c r="I167" s="46">
        <f ca="1">IF(COUNTIFS(Распис!$B$4:$B$300,$A167,Распис!$C$4:$C$300,"&lt;="&amp;I$1,Распис!$D$4:$D$300,"&gt;="&amp;I$1)&gt;0,SUMIFS(Распис!$I$4:$I$300,Распис!$B$4:$B$300,$A167,Распис!$C$4:$C$300,"&lt;="&amp;I$1,Распис!$D$4:$D$300,"&gt;="&amp;I$1),SUMIF(База!$B$3:$B$305,$A167,База!$I$3:$I$152))</f>
        <v>0</v>
      </c>
      <c r="J167" s="46">
        <f ca="1">IF(COUNTIFS(Распис!$B$4:$B$300,$A167,Распис!$C$4:$C$300,"&lt;="&amp;J$1,Распис!$D$4:$D$300,"&gt;="&amp;J$1)&gt;0,SUMIFS(Распис!$J$4:$J$300,Распис!$B$4:$B$300,$A167,Распис!$C$4:$C$300,"&lt;="&amp;J$1,Распис!$D$4:$D$300,"&gt;="&amp;J$1),SUMIF(База!$B$3:$B$305,$A167,База!$J$3:$J$152))</f>
        <v>0</v>
      </c>
      <c r="K167" s="46">
        <f ca="1">IF(COUNTIFS(Распис!$B$4:$B$300,$A167,Распис!$C$4:$C$300,"&lt;="&amp;K$1,Распис!$D$4:$D$300,"&gt;="&amp;K$1)&gt;0,SUMIFS(Распис!$K$4:$K$300,Распис!$B$4:$B$300,$A167,Распис!$C$4:$C$300,"&lt;="&amp;K$1,Распис!$D$4:$D$300,"&gt;="&amp;K$1),SUMIF(База!$B$3:$B$305,$A167,База!$K$3:$K$152))</f>
        <v>0</v>
      </c>
      <c r="L167" s="46" t="s">
        <v>23</v>
      </c>
      <c r="M167" s="46">
        <f ca="1">IF(COUNTIFS(Распис!$B$4:$B$300,$A167,Распис!$C$4:$C$300,"&lt;="&amp;M$1,Распис!$D$4:$D$300,"&gt;="&amp;M$1)&gt;0,SUMIFS(Распис!$F$4:$F$300,Распис!$B$4:$B$300,$A167,Распис!$C$4:$C$300,"&lt;="&amp;M$1,Распис!$D$4:$D$300,"&gt;="&amp;M$1),SUMIF(База!$B$3:$B$305,$A167,База!$F$3:$F$152))</f>
        <v>0</v>
      </c>
      <c r="N167" s="46">
        <f ca="1">IF(COUNTIFS(Распис!$B$4:$B$300,$A167,Распис!$C$4:$C$300,"&lt;="&amp;N$1,Распис!$D$4:$D$300,"&gt;="&amp;N$1)&gt;0,SUMIFS(Распис!$G$4:$G$300,Распис!$B$4:$B$300,$A167,Распис!$C$4:$C$300,"&lt;="&amp;N$1,Распис!$D$4:$D$300,"&gt;="&amp;N$1),SUMIF(База!$B$3:$B$305,$A167,База!$G$3:$G$152))</f>
        <v>0</v>
      </c>
      <c r="O167" s="46">
        <f ca="1">IF(COUNTIFS(Распис!$B$4:$B$300,$A167,Распис!$C$4:$C$300,"&lt;="&amp;O$1,Распис!$D$4:$D$300,"&gt;="&amp;O$1)&gt;0,SUMIFS(Распис!$H$4:$H$300,Распис!$B$4:$B$300,$A167,Распис!$C$4:$C$300,"&lt;="&amp;O$1,Распис!$D$4:$D$300,"&gt;="&amp;O$1),SUMIF(База!$B$3:$B$305,$A167,База!$H$3:$H$152))</f>
        <v>0</v>
      </c>
      <c r="P167" s="46">
        <f ca="1">IF(COUNTIFS(Распис!$B$4:$B$300,$A167,Распис!$C$4:$C$300,"&lt;="&amp;P$1,Распис!$D$4:$D$300,"&gt;="&amp;P$1)&gt;0,SUMIFS(Распис!$I$4:$I$300,Распис!$B$4:$B$300,$A167,Распис!$C$4:$C$300,"&lt;="&amp;P$1,Распис!$D$4:$D$300,"&gt;="&amp;P$1),SUMIF(База!$B$3:$B$305,$A167,База!$I$3:$I$152))</f>
        <v>0</v>
      </c>
      <c r="Q167" s="46">
        <f ca="1">IF(COUNTIFS(Распис!$B$4:$B$300,$A167,Распис!$C$4:$C$300,"&lt;="&amp;Q$1,Распис!$D$4:$D$300,"&gt;="&amp;Q$1)&gt;0,SUMIFS(Распис!$J$4:$J$300,Распис!$B$4:$B$300,$A167,Распис!$C$4:$C$300,"&lt;="&amp;Q$1,Распис!$D$4:$D$300,"&gt;="&amp;Q$1),SUMIF(База!$B$3:$B$305,$A167,База!$J$3:$J$152))</f>
        <v>0</v>
      </c>
      <c r="R167" s="46">
        <f ca="1">IF(COUNTIFS(Распис!$B$4:$B$300,$A167,Распис!$C$4:$C$300,"&lt;="&amp;R$1,Распис!$D$4:$D$300,"&gt;="&amp;R$1)&gt;0,SUMIFS(Распис!$K$4:$K$300,Распис!$B$4:$B$300,$A167,Распис!$C$4:$C$300,"&lt;="&amp;R$1,Распис!$D$4:$D$300,"&gt;="&amp;R$1),SUMIF(База!$B$3:$B$305,$A167,База!$K$3:$K$152))</f>
        <v>0</v>
      </c>
      <c r="S167" s="46" t="s">
        <v>23</v>
      </c>
      <c r="T167" s="46">
        <f ca="1">IF(COUNTIFS(Распис!$B$4:$B$300,$A167,Распис!$C$4:$C$300,"&lt;="&amp;T$1,Распис!$D$4:$D$300,"&gt;="&amp;T$1)&gt;0,SUMIFS(Распис!$F$4:$F$300,Распис!$B$4:$B$300,$A167,Распис!$C$4:$C$300,"&lt;="&amp;T$1,Распис!$D$4:$D$300,"&gt;="&amp;T$1),SUMIF(База!$B$3:$B$305,$A167,База!$F$3:$F$152))</f>
        <v>0</v>
      </c>
      <c r="U167" s="46">
        <f ca="1">IF(COUNTIFS(Распис!$B$4:$B$300,$A167,Распис!$C$4:$C$300,"&lt;="&amp;U$1,Распис!$D$4:$D$300,"&gt;="&amp;U$1)&gt;0,SUMIFS(Распис!$G$4:$G$300,Распис!$B$4:$B$300,$A167,Распис!$C$4:$C$300,"&lt;="&amp;U$1,Распис!$D$4:$D$300,"&gt;="&amp;U$1),SUMIF(База!$B$3:$B$305,$A167,База!$G$3:$G$152))</f>
        <v>0</v>
      </c>
      <c r="V167" s="46">
        <f ca="1">IF(COUNTIFS(Распис!$B$4:$B$300,$A167,Распис!$C$4:$C$300,"&lt;="&amp;V$1,Распис!$D$4:$D$300,"&gt;="&amp;V$1)&gt;0,SUMIFS(Распис!$H$4:$H$300,Распис!$B$4:$B$300,$A167,Распис!$C$4:$C$300,"&lt;="&amp;V$1,Распис!$D$4:$D$300,"&gt;="&amp;V$1),SUMIF(База!$B$3:$B$305,$A167,База!$H$3:$H$152))</f>
        <v>0</v>
      </c>
      <c r="W167" s="46">
        <f ca="1">IF(COUNTIFS(Распис!$B$4:$B$300,$A167,Распис!$C$4:$C$300,"&lt;="&amp;W$1,Распис!$D$4:$D$300,"&gt;="&amp;W$1)&gt;0,SUMIFS(Распис!$I$4:$I$300,Распис!$B$4:$B$300,$A167,Распис!$C$4:$C$300,"&lt;="&amp;W$1,Распис!$D$4:$D$300,"&gt;="&amp;W$1),SUMIF(База!$B$3:$B$305,$A167,База!$I$3:$I$152))</f>
        <v>0</v>
      </c>
      <c r="X167" s="46">
        <f ca="1">IF(COUNTIFS(Распис!$B$4:$B$300,$A167,Распис!$C$4:$C$300,"&lt;="&amp;X$1,Распис!$D$4:$D$300,"&gt;="&amp;X$1)&gt;0,SUMIFS(Распис!$J$4:$J$300,Распис!$B$4:$B$300,$A167,Распис!$C$4:$C$300,"&lt;="&amp;X$1,Распис!$D$4:$D$300,"&gt;="&amp;X$1),SUMIF(База!$B$3:$B$305,$A167,База!$J$3:$J$152))</f>
        <v>0</v>
      </c>
      <c r="Y167" s="46">
        <f ca="1">IF(COUNTIFS(Распис!$B$4:$B$300,$A167,Распис!$C$4:$C$300,"&lt;="&amp;Y$1,Распис!$D$4:$D$300,"&gt;="&amp;Y$1)&gt;0,SUMIFS(Распис!$K$4:$K$300,Распис!$B$4:$B$300,$A167,Распис!$C$4:$C$300,"&lt;="&amp;Y$1,Распис!$D$4:$D$300,"&gt;="&amp;Y$1),SUMIF(База!$B$3:$B$305,$A167,База!$K$3:$K$152))</f>
        <v>0</v>
      </c>
      <c r="Z167" s="46" t="s">
        <v>23</v>
      </c>
      <c r="AA167" s="46">
        <f ca="1">IF(COUNTIFS(Распис!$B$4:$B$300,$A167,Распис!$C$4:$C$300,"&lt;="&amp;AA$1,Распис!$D$4:$D$300,"&gt;="&amp;AA$1)&gt;0,SUMIFS(Распис!$F$4:$F$300,Распис!$B$4:$B$300,$A167,Распис!$C$4:$C$300,"&lt;="&amp;AA$1,Распис!$D$4:$D$300,"&gt;="&amp;AA$1),SUMIF(База!$B$3:$B$305,$A167,База!$F$3:$F$152))</f>
        <v>0</v>
      </c>
      <c r="AB167" s="46">
        <f ca="1">IF(COUNTIFS(Распис!$B$4:$B$300,$A167,Распис!$C$4:$C$300,"&lt;="&amp;AB$1,Распис!$D$4:$D$300,"&gt;="&amp;AB$1)&gt;0,SUMIFS(Распис!$G$4:$G$300,Распис!$B$4:$B$300,$A167,Распис!$C$4:$C$300,"&lt;="&amp;AB$1,Распис!$D$4:$D$300,"&gt;="&amp;AB$1),SUMIF(База!$B$3:$B$305,$A167,База!$G$3:$G$152))</f>
        <v>0</v>
      </c>
      <c r="AC167" s="46">
        <f ca="1">IF(COUNTIFS(Распис!$B$4:$B$300,$A167,Распис!$C$4:$C$300,"&lt;="&amp;AC$1,Распис!$D$4:$D$300,"&gt;="&amp;AC$1)&gt;0,SUMIFS(Распис!$H$4:$H$300,Распис!$B$4:$B$300,$A167,Распис!$C$4:$C$300,"&lt;="&amp;AC$1,Распис!$D$4:$D$300,"&gt;="&amp;AC$1),SUMIF(База!$B$3:$B$305,$A167,База!$H$3:$H$152))</f>
        <v>0</v>
      </c>
      <c r="AD167" s="47"/>
      <c r="AE167" s="47"/>
      <c r="AF167" s="47"/>
      <c r="AG167" s="47">
        <f t="shared" ca="1" si="26"/>
        <v>0</v>
      </c>
      <c r="AH167" s="46">
        <f ca="1">AG167-SUMIFS(Распред!$G$4:$G$300,Распред!$B$4:$B$300,"февраль",Распред!$F$4:$F$300,A167)</f>
        <v>0</v>
      </c>
      <c r="AI167" s="46">
        <f ca="1">AH167+(COUNTIF(B167:AF167,"КД")+SUMIFS(Распред!$AH$4:$AH$300,Распред!$F$4:$F$300,A167,Распред!$B$4:$B$300,"февраль"))*4</f>
        <v>0</v>
      </c>
      <c r="AJ167" s="46">
        <f t="shared" ca="1" si="27"/>
        <v>0</v>
      </c>
      <c r="AK167" s="46">
        <f t="shared" ca="1" si="28"/>
        <v>0</v>
      </c>
      <c r="AL167" s="46">
        <f>SUMIFS(Распред!$K$4:$K$300,Распред!$B$4:$B$300,"февраль",Распред!$J$4:$J$300,A167)+SUMIFS(Распред!$M$4:$M$300,Распред!$B$4:$B$300,"февраль",Распред!$L$4:$L$300,A167)+SUMIFS(Распред!$O$4:$O$300,Распред!$B$4:$B$300,"февраль",Распред!$N$4:$N$300,A167)+SUMIFS(Распред!$Q$4:$Q$300,Распред!$B$4:$B$300,"февраль",Распред!$P$4:$P$300,A167)+SUMIFS(Распред!$S$4:$S$300,Распред!$B$4:$B$300,"февраль",Распред!$R$4:$R$300,A167)+SUMIFS(Распред!$U$4:$U$300,Распред!$B$4:$B$300,"февраль",Распред!$T$4:$T$300,A167)+SUMIFS(Распред!$W$4:$W$300,Распред!$B$4:$B$300,"февраль",Распред!$V$4:$V$300,A167)+SUMIFS(Распред!$Y$4:$Y$300,Распред!$B$4:$B$300,"февраль",Распред!$X$4:$X$300,A167)+SUMIFS(Распред!$AA$4:$AA$300,Распред!$B$4:$B$300,"февраль",Распред!$Z$4:$Z$300,A167)+SUMIFS(Распред!$AC$4:$AC$300,Распред!$B$4:$B$300,"февраль",Распред!$AB$4:$AB$300,A167)</f>
        <v>0</v>
      </c>
      <c r="AM167" s="46">
        <f t="shared" ca="1" si="29"/>
        <v>0</v>
      </c>
      <c r="AN167" s="46">
        <f t="shared" ca="1" si="30"/>
        <v>0</v>
      </c>
      <c r="AO167" s="46">
        <f t="shared" ca="1" si="31"/>
        <v>0</v>
      </c>
      <c r="AP167" s="46">
        <f>январь!AP167</f>
        <v>0</v>
      </c>
      <c r="AQ167" s="46">
        <f t="shared" ca="1" si="24"/>
        <v>0</v>
      </c>
      <c r="AR167" s="47"/>
      <c r="AS167" s="47">
        <f t="shared" ca="1" si="32"/>
        <v>0</v>
      </c>
      <c r="AT167" s="47"/>
      <c r="AU167" s="47"/>
      <c r="AV167" s="47"/>
      <c r="AW167" s="47"/>
      <c r="AX167" s="47"/>
      <c r="AY167" s="47"/>
      <c r="AZ167" s="184"/>
      <c r="BA167" s="184"/>
    </row>
    <row r="168" spans="1:53" x14ac:dyDescent="0.25">
      <c r="A168" s="47">
        <f>База!B168</f>
        <v>0</v>
      </c>
      <c r="B168" s="46">
        <f ca="1">IF(COUNTIFS(Распис!$B$4:$B$300,$A168,Распис!$C$4:$C$300,"&lt;="&amp;B$1,Распис!$D$4:$D$300,"&gt;="&amp;B$1)&gt;0,SUMIFS(Распис!$I$4:$I$300,Распис!$B$4:$B$300,$A168,Распис!$C$4:$C$300,"&lt;="&amp;B$1,Распис!$D$4:$D$300,"&gt;="&amp;B$1),SUMIF(База!$B$3:$B$305,$A168,База!$I$3:$I$152))</f>
        <v>0</v>
      </c>
      <c r="C168" s="46">
        <f ca="1">IF(COUNTIFS(Распис!$B$4:$B$300,$A168,Распис!$C$4:$C$300,"&lt;="&amp;C$1,Распис!$D$4:$D$300,"&gt;="&amp;C$1)&gt;0,SUMIFS(Распис!$J$4:$J$300,Распис!$B$4:$B$300,$A168,Распис!$C$4:$C$300,"&lt;="&amp;C$1,Распис!$D$4:$D$300,"&gt;="&amp;C$1),SUMIF(База!$B$3:$B$305,$A168,База!$J$3:$J$152))</f>
        <v>0</v>
      </c>
      <c r="D168" s="46">
        <f ca="1">IF(COUNTIFS(Распис!$B$4:$B$300,$A168,Распис!$C$4:$C$300,"&lt;="&amp;D$1,Распис!$D$4:$D$300,"&gt;="&amp;D$1)&gt;0,SUMIFS(Распис!$K$4:$K$300,Распис!$B$4:$B$300,$A168,Распис!$C$4:$C$300,"&lt;="&amp;D$1,Распис!$D$4:$D$300,"&gt;="&amp;D$1),SUMIF(База!$B$3:$B$305,$A168,База!$K$3:$K$152))</f>
        <v>0</v>
      </c>
      <c r="E168" s="46" t="s">
        <v>23</v>
      </c>
      <c r="F168" s="46">
        <f ca="1">IF(COUNTIFS(Распис!$B$4:$B$300,$A168,Распис!$C$4:$C$300,"&lt;="&amp;F$1,Распис!$D$4:$D$300,"&gt;="&amp;F$1)&gt;0,SUMIFS(Распис!$F$4:$F$300,Распис!$B$4:$B$300,$A168,Распис!$C$4:$C$300,"&lt;="&amp;F$1,Распис!$D$4:$D$300,"&gt;="&amp;F$1),SUMIF(База!$B$3:$B$305,$A168,База!$F$3:$F$152))</f>
        <v>0</v>
      </c>
      <c r="G168" s="46">
        <f ca="1">IF(COUNTIFS(Распис!$B$4:$B$300,$A168,Распис!$C$4:$C$300,"&lt;="&amp;G$1,Распис!$D$4:$D$300,"&gt;="&amp;G$1)&gt;0,SUMIFS(Распис!$G$4:$G$300,Распис!$B$4:$B$300,$A168,Распис!$C$4:$C$300,"&lt;="&amp;G$1,Распис!$D$4:$D$300,"&gt;="&amp;G$1),SUMIF(База!$B$3:$B$305,$A168,База!$G$3:$G$152))</f>
        <v>0</v>
      </c>
      <c r="H168" s="46">
        <f ca="1">IF(COUNTIFS(Распис!$B$4:$B$300,$A168,Распис!$C$4:$C$300,"&lt;="&amp;H$1,Распис!$D$4:$D$300,"&gt;="&amp;H$1)&gt;0,SUMIFS(Распис!$H$4:$H$300,Распис!$B$4:$B$300,$A168,Распис!$C$4:$C$300,"&lt;="&amp;H$1,Распис!$D$4:$D$300,"&gt;="&amp;H$1),SUMIF(База!$B$3:$B$305,$A168,База!$H$3:$H$152))</f>
        <v>0</v>
      </c>
      <c r="I168" s="46">
        <f ca="1">IF(COUNTIFS(Распис!$B$4:$B$300,$A168,Распис!$C$4:$C$300,"&lt;="&amp;I$1,Распис!$D$4:$D$300,"&gt;="&amp;I$1)&gt;0,SUMIFS(Распис!$I$4:$I$300,Распис!$B$4:$B$300,$A168,Распис!$C$4:$C$300,"&lt;="&amp;I$1,Распис!$D$4:$D$300,"&gt;="&amp;I$1),SUMIF(База!$B$3:$B$305,$A168,База!$I$3:$I$152))</f>
        <v>0</v>
      </c>
      <c r="J168" s="46">
        <f ca="1">IF(COUNTIFS(Распис!$B$4:$B$300,$A168,Распис!$C$4:$C$300,"&lt;="&amp;J$1,Распис!$D$4:$D$300,"&gt;="&amp;J$1)&gt;0,SUMIFS(Распис!$J$4:$J$300,Распис!$B$4:$B$300,$A168,Распис!$C$4:$C$300,"&lt;="&amp;J$1,Распис!$D$4:$D$300,"&gt;="&amp;J$1),SUMIF(База!$B$3:$B$305,$A168,База!$J$3:$J$152))</f>
        <v>0</v>
      </c>
      <c r="K168" s="46">
        <f ca="1">IF(COUNTIFS(Распис!$B$4:$B$300,$A168,Распис!$C$4:$C$300,"&lt;="&amp;K$1,Распис!$D$4:$D$300,"&gt;="&amp;K$1)&gt;0,SUMIFS(Распис!$K$4:$K$300,Распис!$B$4:$B$300,$A168,Распис!$C$4:$C$300,"&lt;="&amp;K$1,Распис!$D$4:$D$300,"&gt;="&amp;K$1),SUMIF(База!$B$3:$B$305,$A168,База!$K$3:$K$152))</f>
        <v>0</v>
      </c>
      <c r="L168" s="46" t="s">
        <v>23</v>
      </c>
      <c r="M168" s="46">
        <f ca="1">IF(COUNTIFS(Распис!$B$4:$B$300,$A168,Распис!$C$4:$C$300,"&lt;="&amp;M$1,Распис!$D$4:$D$300,"&gt;="&amp;M$1)&gt;0,SUMIFS(Распис!$F$4:$F$300,Распис!$B$4:$B$300,$A168,Распис!$C$4:$C$300,"&lt;="&amp;M$1,Распис!$D$4:$D$300,"&gt;="&amp;M$1),SUMIF(База!$B$3:$B$305,$A168,База!$F$3:$F$152))</f>
        <v>0</v>
      </c>
      <c r="N168" s="46">
        <f ca="1">IF(COUNTIFS(Распис!$B$4:$B$300,$A168,Распис!$C$4:$C$300,"&lt;="&amp;N$1,Распис!$D$4:$D$300,"&gt;="&amp;N$1)&gt;0,SUMIFS(Распис!$G$4:$G$300,Распис!$B$4:$B$300,$A168,Распис!$C$4:$C$300,"&lt;="&amp;N$1,Распис!$D$4:$D$300,"&gt;="&amp;N$1),SUMIF(База!$B$3:$B$305,$A168,База!$G$3:$G$152))</f>
        <v>0</v>
      </c>
      <c r="O168" s="46">
        <f ca="1">IF(COUNTIFS(Распис!$B$4:$B$300,$A168,Распис!$C$4:$C$300,"&lt;="&amp;O$1,Распис!$D$4:$D$300,"&gt;="&amp;O$1)&gt;0,SUMIFS(Распис!$H$4:$H$300,Распис!$B$4:$B$300,$A168,Распис!$C$4:$C$300,"&lt;="&amp;O$1,Распис!$D$4:$D$300,"&gt;="&amp;O$1),SUMIF(База!$B$3:$B$305,$A168,База!$H$3:$H$152))</f>
        <v>0</v>
      </c>
      <c r="P168" s="46">
        <f ca="1">IF(COUNTIFS(Распис!$B$4:$B$300,$A168,Распис!$C$4:$C$300,"&lt;="&amp;P$1,Распис!$D$4:$D$300,"&gt;="&amp;P$1)&gt;0,SUMIFS(Распис!$I$4:$I$300,Распис!$B$4:$B$300,$A168,Распис!$C$4:$C$300,"&lt;="&amp;P$1,Распис!$D$4:$D$300,"&gt;="&amp;P$1),SUMIF(База!$B$3:$B$305,$A168,База!$I$3:$I$152))</f>
        <v>0</v>
      </c>
      <c r="Q168" s="46">
        <f ca="1">IF(COUNTIFS(Распис!$B$4:$B$300,$A168,Распис!$C$4:$C$300,"&lt;="&amp;Q$1,Распис!$D$4:$D$300,"&gt;="&amp;Q$1)&gt;0,SUMIFS(Распис!$J$4:$J$300,Распис!$B$4:$B$300,$A168,Распис!$C$4:$C$300,"&lt;="&amp;Q$1,Распис!$D$4:$D$300,"&gt;="&amp;Q$1),SUMIF(База!$B$3:$B$305,$A168,База!$J$3:$J$152))</f>
        <v>0</v>
      </c>
      <c r="R168" s="46">
        <f ca="1">IF(COUNTIFS(Распис!$B$4:$B$300,$A168,Распис!$C$4:$C$300,"&lt;="&amp;R$1,Распис!$D$4:$D$300,"&gt;="&amp;R$1)&gt;0,SUMIFS(Распис!$K$4:$K$300,Распис!$B$4:$B$300,$A168,Распис!$C$4:$C$300,"&lt;="&amp;R$1,Распис!$D$4:$D$300,"&gt;="&amp;R$1),SUMIF(База!$B$3:$B$305,$A168,База!$K$3:$K$152))</f>
        <v>0</v>
      </c>
      <c r="S168" s="46" t="s">
        <v>23</v>
      </c>
      <c r="T168" s="46">
        <f ca="1">IF(COUNTIFS(Распис!$B$4:$B$300,$A168,Распис!$C$4:$C$300,"&lt;="&amp;T$1,Распис!$D$4:$D$300,"&gt;="&amp;T$1)&gt;0,SUMIFS(Распис!$F$4:$F$300,Распис!$B$4:$B$300,$A168,Распис!$C$4:$C$300,"&lt;="&amp;T$1,Распис!$D$4:$D$300,"&gt;="&amp;T$1),SUMIF(База!$B$3:$B$305,$A168,База!$F$3:$F$152))</f>
        <v>0</v>
      </c>
      <c r="U168" s="46">
        <f ca="1">IF(COUNTIFS(Распис!$B$4:$B$300,$A168,Распис!$C$4:$C$300,"&lt;="&amp;U$1,Распис!$D$4:$D$300,"&gt;="&amp;U$1)&gt;0,SUMIFS(Распис!$G$4:$G$300,Распис!$B$4:$B$300,$A168,Распис!$C$4:$C$300,"&lt;="&amp;U$1,Распис!$D$4:$D$300,"&gt;="&amp;U$1),SUMIF(База!$B$3:$B$305,$A168,База!$G$3:$G$152))</f>
        <v>0</v>
      </c>
      <c r="V168" s="46">
        <f ca="1">IF(COUNTIFS(Распис!$B$4:$B$300,$A168,Распис!$C$4:$C$300,"&lt;="&amp;V$1,Распис!$D$4:$D$300,"&gt;="&amp;V$1)&gt;0,SUMIFS(Распис!$H$4:$H$300,Распис!$B$4:$B$300,$A168,Распис!$C$4:$C$300,"&lt;="&amp;V$1,Распис!$D$4:$D$300,"&gt;="&amp;V$1),SUMIF(База!$B$3:$B$305,$A168,База!$H$3:$H$152))</f>
        <v>0</v>
      </c>
      <c r="W168" s="46">
        <f ca="1">IF(COUNTIFS(Распис!$B$4:$B$300,$A168,Распис!$C$4:$C$300,"&lt;="&amp;W$1,Распис!$D$4:$D$300,"&gt;="&amp;W$1)&gt;0,SUMIFS(Распис!$I$4:$I$300,Распис!$B$4:$B$300,$A168,Распис!$C$4:$C$300,"&lt;="&amp;W$1,Распис!$D$4:$D$300,"&gt;="&amp;W$1),SUMIF(База!$B$3:$B$305,$A168,База!$I$3:$I$152))</f>
        <v>0</v>
      </c>
      <c r="X168" s="46">
        <f ca="1">IF(COUNTIFS(Распис!$B$4:$B$300,$A168,Распис!$C$4:$C$300,"&lt;="&amp;X$1,Распис!$D$4:$D$300,"&gt;="&amp;X$1)&gt;0,SUMIFS(Распис!$J$4:$J$300,Распис!$B$4:$B$300,$A168,Распис!$C$4:$C$300,"&lt;="&amp;X$1,Распис!$D$4:$D$300,"&gt;="&amp;X$1),SUMIF(База!$B$3:$B$305,$A168,База!$J$3:$J$152))</f>
        <v>0</v>
      </c>
      <c r="Y168" s="46">
        <f ca="1">IF(COUNTIFS(Распис!$B$4:$B$300,$A168,Распис!$C$4:$C$300,"&lt;="&amp;Y$1,Распис!$D$4:$D$300,"&gt;="&amp;Y$1)&gt;0,SUMIFS(Распис!$K$4:$K$300,Распис!$B$4:$B$300,$A168,Распис!$C$4:$C$300,"&lt;="&amp;Y$1,Распис!$D$4:$D$300,"&gt;="&amp;Y$1),SUMIF(База!$B$3:$B$305,$A168,База!$K$3:$K$152))</f>
        <v>0</v>
      </c>
      <c r="Z168" s="46" t="s">
        <v>23</v>
      </c>
      <c r="AA168" s="46">
        <f ca="1">IF(COUNTIFS(Распис!$B$4:$B$300,$A168,Распис!$C$4:$C$300,"&lt;="&amp;AA$1,Распис!$D$4:$D$300,"&gt;="&amp;AA$1)&gt;0,SUMIFS(Распис!$F$4:$F$300,Распис!$B$4:$B$300,$A168,Распис!$C$4:$C$300,"&lt;="&amp;AA$1,Распис!$D$4:$D$300,"&gt;="&amp;AA$1),SUMIF(База!$B$3:$B$305,$A168,База!$F$3:$F$152))</f>
        <v>0</v>
      </c>
      <c r="AB168" s="46">
        <f ca="1">IF(COUNTIFS(Распис!$B$4:$B$300,$A168,Распис!$C$4:$C$300,"&lt;="&amp;AB$1,Распис!$D$4:$D$300,"&gt;="&amp;AB$1)&gt;0,SUMIFS(Распис!$G$4:$G$300,Распис!$B$4:$B$300,$A168,Распис!$C$4:$C$300,"&lt;="&amp;AB$1,Распис!$D$4:$D$300,"&gt;="&amp;AB$1),SUMIF(База!$B$3:$B$305,$A168,База!$G$3:$G$152))</f>
        <v>0</v>
      </c>
      <c r="AC168" s="46">
        <f ca="1">IF(COUNTIFS(Распис!$B$4:$B$300,$A168,Распис!$C$4:$C$300,"&lt;="&amp;AC$1,Распис!$D$4:$D$300,"&gt;="&amp;AC$1)&gt;0,SUMIFS(Распис!$H$4:$H$300,Распис!$B$4:$B$300,$A168,Распис!$C$4:$C$300,"&lt;="&amp;AC$1,Распис!$D$4:$D$300,"&gt;="&amp;AC$1),SUMIF(База!$B$3:$B$305,$A168,База!$H$3:$H$152))</f>
        <v>0</v>
      </c>
      <c r="AD168" s="47"/>
      <c r="AE168" s="47"/>
      <c r="AF168" s="47"/>
      <c r="AG168" s="47">
        <f t="shared" ca="1" si="26"/>
        <v>0</v>
      </c>
      <c r="AH168" s="46">
        <f ca="1">AG168-SUMIFS(Распред!$G$4:$G$300,Распред!$B$4:$B$300,"февраль",Распред!$F$4:$F$300,A168)</f>
        <v>0</v>
      </c>
      <c r="AI168" s="46">
        <f ca="1">AH168+(COUNTIF(B168:AF168,"КД")+SUMIFS(Распред!$AH$4:$AH$300,Распред!$F$4:$F$300,A168,Распред!$B$4:$B$300,"февраль"))*4</f>
        <v>0</v>
      </c>
      <c r="AJ168" s="46">
        <f t="shared" ca="1" si="27"/>
        <v>0</v>
      </c>
      <c r="AK168" s="46">
        <f t="shared" ca="1" si="28"/>
        <v>0</v>
      </c>
      <c r="AL168" s="46">
        <f>SUMIFS(Распред!$K$4:$K$300,Распред!$B$4:$B$300,"февраль",Распред!$J$4:$J$300,A168)+SUMIFS(Распред!$M$4:$M$300,Распред!$B$4:$B$300,"февраль",Распред!$L$4:$L$300,A168)+SUMIFS(Распред!$O$4:$O$300,Распред!$B$4:$B$300,"февраль",Распред!$N$4:$N$300,A168)+SUMIFS(Распред!$Q$4:$Q$300,Распред!$B$4:$B$300,"февраль",Распред!$P$4:$P$300,A168)+SUMIFS(Распред!$S$4:$S$300,Распред!$B$4:$B$300,"февраль",Распред!$R$4:$R$300,A168)+SUMIFS(Распред!$U$4:$U$300,Распред!$B$4:$B$300,"февраль",Распред!$T$4:$T$300,A168)+SUMIFS(Распред!$W$4:$W$300,Распред!$B$4:$B$300,"февраль",Распред!$V$4:$V$300,A168)+SUMIFS(Распред!$Y$4:$Y$300,Распред!$B$4:$B$300,"февраль",Распред!$X$4:$X$300,A168)+SUMIFS(Распред!$AA$4:$AA$300,Распред!$B$4:$B$300,"февраль",Распред!$Z$4:$Z$300,A168)+SUMIFS(Распред!$AC$4:$AC$300,Распред!$B$4:$B$300,"февраль",Распред!$AB$4:$AB$300,A168)</f>
        <v>0</v>
      </c>
      <c r="AM168" s="46">
        <f t="shared" ca="1" si="29"/>
        <v>0</v>
      </c>
      <c r="AN168" s="46">
        <f t="shared" ca="1" si="30"/>
        <v>0</v>
      </c>
      <c r="AO168" s="46">
        <f t="shared" ca="1" si="31"/>
        <v>0</v>
      </c>
      <c r="AP168" s="46">
        <f>январь!AP168</f>
        <v>0</v>
      </c>
      <c r="AQ168" s="46">
        <f t="shared" ca="1" si="24"/>
        <v>0</v>
      </c>
      <c r="AR168" s="47"/>
      <c r="AS168" s="47">
        <f t="shared" ca="1" si="32"/>
        <v>0</v>
      </c>
      <c r="AT168" s="47"/>
      <c r="AU168" s="47"/>
      <c r="AV168" s="47"/>
      <c r="AW168" s="47"/>
      <c r="AX168" s="47"/>
      <c r="AY168" s="47"/>
      <c r="AZ168" s="184"/>
      <c r="BA168" s="184"/>
    </row>
    <row r="169" spans="1:53" x14ac:dyDescent="0.25">
      <c r="A169" s="47">
        <f>База!B169</f>
        <v>0</v>
      </c>
      <c r="B169" s="46">
        <f ca="1">IF(COUNTIFS(Распис!$B$4:$B$300,$A169,Распис!$C$4:$C$300,"&lt;="&amp;B$1,Распис!$D$4:$D$300,"&gt;="&amp;B$1)&gt;0,SUMIFS(Распис!$I$4:$I$300,Распис!$B$4:$B$300,$A169,Распис!$C$4:$C$300,"&lt;="&amp;B$1,Распис!$D$4:$D$300,"&gt;="&amp;B$1),SUMIF(База!$B$3:$B$305,$A169,База!$I$3:$I$152))</f>
        <v>0</v>
      </c>
      <c r="C169" s="46">
        <f ca="1">IF(COUNTIFS(Распис!$B$4:$B$300,$A169,Распис!$C$4:$C$300,"&lt;="&amp;C$1,Распис!$D$4:$D$300,"&gt;="&amp;C$1)&gt;0,SUMIFS(Распис!$J$4:$J$300,Распис!$B$4:$B$300,$A169,Распис!$C$4:$C$300,"&lt;="&amp;C$1,Распис!$D$4:$D$300,"&gt;="&amp;C$1),SUMIF(База!$B$3:$B$305,$A169,База!$J$3:$J$152))</f>
        <v>0</v>
      </c>
      <c r="D169" s="46">
        <f ca="1">IF(COUNTIFS(Распис!$B$4:$B$300,$A169,Распис!$C$4:$C$300,"&lt;="&amp;D$1,Распис!$D$4:$D$300,"&gt;="&amp;D$1)&gt;0,SUMIFS(Распис!$K$4:$K$300,Распис!$B$4:$B$300,$A169,Распис!$C$4:$C$300,"&lt;="&amp;D$1,Распис!$D$4:$D$300,"&gt;="&amp;D$1),SUMIF(База!$B$3:$B$305,$A169,База!$K$3:$K$152))</f>
        <v>0</v>
      </c>
      <c r="E169" s="46" t="s">
        <v>23</v>
      </c>
      <c r="F169" s="46">
        <f ca="1">IF(COUNTIFS(Распис!$B$4:$B$300,$A169,Распис!$C$4:$C$300,"&lt;="&amp;F$1,Распис!$D$4:$D$300,"&gt;="&amp;F$1)&gt;0,SUMIFS(Распис!$F$4:$F$300,Распис!$B$4:$B$300,$A169,Распис!$C$4:$C$300,"&lt;="&amp;F$1,Распис!$D$4:$D$300,"&gt;="&amp;F$1),SUMIF(База!$B$3:$B$305,$A169,База!$F$3:$F$152))</f>
        <v>0</v>
      </c>
      <c r="G169" s="46">
        <f ca="1">IF(COUNTIFS(Распис!$B$4:$B$300,$A169,Распис!$C$4:$C$300,"&lt;="&amp;G$1,Распис!$D$4:$D$300,"&gt;="&amp;G$1)&gt;0,SUMIFS(Распис!$G$4:$G$300,Распис!$B$4:$B$300,$A169,Распис!$C$4:$C$300,"&lt;="&amp;G$1,Распис!$D$4:$D$300,"&gt;="&amp;G$1),SUMIF(База!$B$3:$B$305,$A169,База!$G$3:$G$152))</f>
        <v>0</v>
      </c>
      <c r="H169" s="46">
        <f ca="1">IF(COUNTIFS(Распис!$B$4:$B$300,$A169,Распис!$C$4:$C$300,"&lt;="&amp;H$1,Распис!$D$4:$D$300,"&gt;="&amp;H$1)&gt;0,SUMIFS(Распис!$H$4:$H$300,Распис!$B$4:$B$300,$A169,Распис!$C$4:$C$300,"&lt;="&amp;H$1,Распис!$D$4:$D$300,"&gt;="&amp;H$1),SUMIF(База!$B$3:$B$305,$A169,База!$H$3:$H$152))</f>
        <v>0</v>
      </c>
      <c r="I169" s="46">
        <f ca="1">IF(COUNTIFS(Распис!$B$4:$B$300,$A169,Распис!$C$4:$C$300,"&lt;="&amp;I$1,Распис!$D$4:$D$300,"&gt;="&amp;I$1)&gt;0,SUMIFS(Распис!$I$4:$I$300,Распис!$B$4:$B$300,$A169,Распис!$C$4:$C$300,"&lt;="&amp;I$1,Распис!$D$4:$D$300,"&gt;="&amp;I$1),SUMIF(База!$B$3:$B$305,$A169,База!$I$3:$I$152))</f>
        <v>0</v>
      </c>
      <c r="J169" s="46">
        <f ca="1">IF(COUNTIFS(Распис!$B$4:$B$300,$A169,Распис!$C$4:$C$300,"&lt;="&amp;J$1,Распис!$D$4:$D$300,"&gt;="&amp;J$1)&gt;0,SUMIFS(Распис!$J$4:$J$300,Распис!$B$4:$B$300,$A169,Распис!$C$4:$C$300,"&lt;="&amp;J$1,Распис!$D$4:$D$300,"&gt;="&amp;J$1),SUMIF(База!$B$3:$B$305,$A169,База!$J$3:$J$152))</f>
        <v>0</v>
      </c>
      <c r="K169" s="46">
        <f ca="1">IF(COUNTIFS(Распис!$B$4:$B$300,$A169,Распис!$C$4:$C$300,"&lt;="&amp;K$1,Распис!$D$4:$D$300,"&gt;="&amp;K$1)&gt;0,SUMIFS(Распис!$K$4:$K$300,Распис!$B$4:$B$300,$A169,Распис!$C$4:$C$300,"&lt;="&amp;K$1,Распис!$D$4:$D$300,"&gt;="&amp;K$1),SUMIF(База!$B$3:$B$305,$A169,База!$K$3:$K$152))</f>
        <v>0</v>
      </c>
      <c r="L169" s="46" t="s">
        <v>23</v>
      </c>
      <c r="M169" s="46">
        <f ca="1">IF(COUNTIFS(Распис!$B$4:$B$300,$A169,Распис!$C$4:$C$300,"&lt;="&amp;M$1,Распис!$D$4:$D$300,"&gt;="&amp;M$1)&gt;0,SUMIFS(Распис!$F$4:$F$300,Распис!$B$4:$B$300,$A169,Распис!$C$4:$C$300,"&lt;="&amp;M$1,Распис!$D$4:$D$300,"&gt;="&amp;M$1),SUMIF(База!$B$3:$B$305,$A169,База!$F$3:$F$152))</f>
        <v>0</v>
      </c>
      <c r="N169" s="46">
        <f ca="1">IF(COUNTIFS(Распис!$B$4:$B$300,$A169,Распис!$C$4:$C$300,"&lt;="&amp;N$1,Распис!$D$4:$D$300,"&gt;="&amp;N$1)&gt;0,SUMIFS(Распис!$G$4:$G$300,Распис!$B$4:$B$300,$A169,Распис!$C$4:$C$300,"&lt;="&amp;N$1,Распис!$D$4:$D$300,"&gt;="&amp;N$1),SUMIF(База!$B$3:$B$305,$A169,База!$G$3:$G$152))</f>
        <v>0</v>
      </c>
      <c r="O169" s="46">
        <f ca="1">IF(COUNTIFS(Распис!$B$4:$B$300,$A169,Распис!$C$4:$C$300,"&lt;="&amp;O$1,Распис!$D$4:$D$300,"&gt;="&amp;O$1)&gt;0,SUMIFS(Распис!$H$4:$H$300,Распис!$B$4:$B$300,$A169,Распис!$C$4:$C$300,"&lt;="&amp;O$1,Распис!$D$4:$D$300,"&gt;="&amp;O$1),SUMIF(База!$B$3:$B$305,$A169,База!$H$3:$H$152))</f>
        <v>0</v>
      </c>
      <c r="P169" s="46">
        <f ca="1">IF(COUNTIFS(Распис!$B$4:$B$300,$A169,Распис!$C$4:$C$300,"&lt;="&amp;P$1,Распис!$D$4:$D$300,"&gt;="&amp;P$1)&gt;0,SUMIFS(Распис!$I$4:$I$300,Распис!$B$4:$B$300,$A169,Распис!$C$4:$C$300,"&lt;="&amp;P$1,Распис!$D$4:$D$300,"&gt;="&amp;P$1),SUMIF(База!$B$3:$B$305,$A169,База!$I$3:$I$152))</f>
        <v>0</v>
      </c>
      <c r="Q169" s="46">
        <f ca="1">IF(COUNTIFS(Распис!$B$4:$B$300,$A169,Распис!$C$4:$C$300,"&lt;="&amp;Q$1,Распис!$D$4:$D$300,"&gt;="&amp;Q$1)&gt;0,SUMIFS(Распис!$J$4:$J$300,Распис!$B$4:$B$300,$A169,Распис!$C$4:$C$300,"&lt;="&amp;Q$1,Распис!$D$4:$D$300,"&gt;="&amp;Q$1),SUMIF(База!$B$3:$B$305,$A169,База!$J$3:$J$152))</f>
        <v>0</v>
      </c>
      <c r="R169" s="46">
        <f ca="1">IF(COUNTIFS(Распис!$B$4:$B$300,$A169,Распис!$C$4:$C$300,"&lt;="&amp;R$1,Распис!$D$4:$D$300,"&gt;="&amp;R$1)&gt;0,SUMIFS(Распис!$K$4:$K$300,Распис!$B$4:$B$300,$A169,Распис!$C$4:$C$300,"&lt;="&amp;R$1,Распис!$D$4:$D$300,"&gt;="&amp;R$1),SUMIF(База!$B$3:$B$305,$A169,База!$K$3:$K$152))</f>
        <v>0</v>
      </c>
      <c r="S169" s="46" t="s">
        <v>23</v>
      </c>
      <c r="T169" s="46">
        <f ca="1">IF(COUNTIFS(Распис!$B$4:$B$300,$A169,Распис!$C$4:$C$300,"&lt;="&amp;T$1,Распис!$D$4:$D$300,"&gt;="&amp;T$1)&gt;0,SUMIFS(Распис!$F$4:$F$300,Распис!$B$4:$B$300,$A169,Распис!$C$4:$C$300,"&lt;="&amp;T$1,Распис!$D$4:$D$300,"&gt;="&amp;T$1),SUMIF(База!$B$3:$B$305,$A169,База!$F$3:$F$152))</f>
        <v>0</v>
      </c>
      <c r="U169" s="46">
        <f ca="1">IF(COUNTIFS(Распис!$B$4:$B$300,$A169,Распис!$C$4:$C$300,"&lt;="&amp;U$1,Распис!$D$4:$D$300,"&gt;="&amp;U$1)&gt;0,SUMIFS(Распис!$G$4:$G$300,Распис!$B$4:$B$300,$A169,Распис!$C$4:$C$300,"&lt;="&amp;U$1,Распис!$D$4:$D$300,"&gt;="&amp;U$1),SUMIF(База!$B$3:$B$305,$A169,База!$G$3:$G$152))</f>
        <v>0</v>
      </c>
      <c r="V169" s="46">
        <f ca="1">IF(COUNTIFS(Распис!$B$4:$B$300,$A169,Распис!$C$4:$C$300,"&lt;="&amp;V$1,Распис!$D$4:$D$300,"&gt;="&amp;V$1)&gt;0,SUMIFS(Распис!$H$4:$H$300,Распис!$B$4:$B$300,$A169,Распис!$C$4:$C$300,"&lt;="&amp;V$1,Распис!$D$4:$D$300,"&gt;="&amp;V$1),SUMIF(База!$B$3:$B$305,$A169,База!$H$3:$H$152))</f>
        <v>0</v>
      </c>
      <c r="W169" s="46">
        <f ca="1">IF(COUNTIFS(Распис!$B$4:$B$300,$A169,Распис!$C$4:$C$300,"&lt;="&amp;W$1,Распис!$D$4:$D$300,"&gt;="&amp;W$1)&gt;0,SUMIFS(Распис!$I$4:$I$300,Распис!$B$4:$B$300,$A169,Распис!$C$4:$C$300,"&lt;="&amp;W$1,Распис!$D$4:$D$300,"&gt;="&amp;W$1),SUMIF(База!$B$3:$B$305,$A169,База!$I$3:$I$152))</f>
        <v>0</v>
      </c>
      <c r="X169" s="46">
        <f ca="1">IF(COUNTIFS(Распис!$B$4:$B$300,$A169,Распис!$C$4:$C$300,"&lt;="&amp;X$1,Распис!$D$4:$D$300,"&gt;="&amp;X$1)&gt;0,SUMIFS(Распис!$J$4:$J$300,Распис!$B$4:$B$300,$A169,Распис!$C$4:$C$300,"&lt;="&amp;X$1,Распис!$D$4:$D$300,"&gt;="&amp;X$1),SUMIF(База!$B$3:$B$305,$A169,База!$J$3:$J$152))</f>
        <v>0</v>
      </c>
      <c r="Y169" s="46">
        <f ca="1">IF(COUNTIFS(Распис!$B$4:$B$300,$A169,Распис!$C$4:$C$300,"&lt;="&amp;Y$1,Распис!$D$4:$D$300,"&gt;="&amp;Y$1)&gt;0,SUMIFS(Распис!$K$4:$K$300,Распис!$B$4:$B$300,$A169,Распис!$C$4:$C$300,"&lt;="&amp;Y$1,Распис!$D$4:$D$300,"&gt;="&amp;Y$1),SUMIF(База!$B$3:$B$305,$A169,База!$K$3:$K$152))</f>
        <v>0</v>
      </c>
      <c r="Z169" s="46" t="s">
        <v>23</v>
      </c>
      <c r="AA169" s="46">
        <f ca="1">IF(COUNTIFS(Распис!$B$4:$B$300,$A169,Распис!$C$4:$C$300,"&lt;="&amp;AA$1,Распис!$D$4:$D$300,"&gt;="&amp;AA$1)&gt;0,SUMIFS(Распис!$F$4:$F$300,Распис!$B$4:$B$300,$A169,Распис!$C$4:$C$300,"&lt;="&amp;AA$1,Распис!$D$4:$D$300,"&gt;="&amp;AA$1),SUMIF(База!$B$3:$B$305,$A169,База!$F$3:$F$152))</f>
        <v>0</v>
      </c>
      <c r="AB169" s="46">
        <f ca="1">IF(COUNTIFS(Распис!$B$4:$B$300,$A169,Распис!$C$4:$C$300,"&lt;="&amp;AB$1,Распис!$D$4:$D$300,"&gt;="&amp;AB$1)&gt;0,SUMIFS(Распис!$G$4:$G$300,Распис!$B$4:$B$300,$A169,Распис!$C$4:$C$300,"&lt;="&amp;AB$1,Распис!$D$4:$D$300,"&gt;="&amp;AB$1),SUMIF(База!$B$3:$B$305,$A169,База!$G$3:$G$152))</f>
        <v>0</v>
      </c>
      <c r="AC169" s="46">
        <f ca="1">IF(COUNTIFS(Распис!$B$4:$B$300,$A169,Распис!$C$4:$C$300,"&lt;="&amp;AC$1,Распис!$D$4:$D$300,"&gt;="&amp;AC$1)&gt;0,SUMIFS(Распис!$H$4:$H$300,Распис!$B$4:$B$300,$A169,Распис!$C$4:$C$300,"&lt;="&amp;AC$1,Распис!$D$4:$D$300,"&gt;="&amp;AC$1),SUMIF(База!$B$3:$B$305,$A169,База!$H$3:$H$152))</f>
        <v>0</v>
      </c>
      <c r="AD169" s="47"/>
      <c r="AE169" s="47"/>
      <c r="AF169" s="47"/>
      <c r="AG169" s="47">
        <f t="shared" ca="1" si="26"/>
        <v>0</v>
      </c>
      <c r="AH169" s="46">
        <f ca="1">AG169-SUMIFS(Распред!$G$4:$G$300,Распред!$B$4:$B$300,"февраль",Распред!$F$4:$F$300,A169)</f>
        <v>0</v>
      </c>
      <c r="AI169" s="46">
        <f ca="1">AH169+(COUNTIF(B169:AF169,"КД")+SUMIFS(Распред!$AH$4:$AH$300,Распред!$F$4:$F$300,A169,Распред!$B$4:$B$300,"февраль"))*4</f>
        <v>0</v>
      </c>
      <c r="AJ169" s="46">
        <f t="shared" ca="1" si="27"/>
        <v>0</v>
      </c>
      <c r="AK169" s="46">
        <f t="shared" ca="1" si="28"/>
        <v>0</v>
      </c>
      <c r="AL169" s="46">
        <f>SUMIFS(Распред!$K$4:$K$300,Распред!$B$4:$B$300,"февраль",Распред!$J$4:$J$300,A169)+SUMIFS(Распред!$M$4:$M$300,Распред!$B$4:$B$300,"февраль",Распред!$L$4:$L$300,A169)+SUMIFS(Распред!$O$4:$O$300,Распред!$B$4:$B$300,"февраль",Распред!$N$4:$N$300,A169)+SUMIFS(Распред!$Q$4:$Q$300,Распред!$B$4:$B$300,"февраль",Распред!$P$4:$P$300,A169)+SUMIFS(Распред!$S$4:$S$300,Распред!$B$4:$B$300,"февраль",Распред!$R$4:$R$300,A169)+SUMIFS(Распред!$U$4:$U$300,Распред!$B$4:$B$300,"февраль",Распред!$T$4:$T$300,A169)+SUMIFS(Распред!$W$4:$W$300,Распред!$B$4:$B$300,"февраль",Распред!$V$4:$V$300,A169)+SUMIFS(Распред!$Y$4:$Y$300,Распред!$B$4:$B$300,"февраль",Распред!$X$4:$X$300,A169)+SUMIFS(Распред!$AA$4:$AA$300,Распред!$B$4:$B$300,"февраль",Распред!$Z$4:$Z$300,A169)+SUMIFS(Распред!$AC$4:$AC$300,Распред!$B$4:$B$300,"февраль",Распред!$AB$4:$AB$300,A169)</f>
        <v>0</v>
      </c>
      <c r="AM169" s="46">
        <f t="shared" ca="1" si="29"/>
        <v>0</v>
      </c>
      <c r="AN169" s="46">
        <f t="shared" ca="1" si="30"/>
        <v>0</v>
      </c>
      <c r="AO169" s="46">
        <f t="shared" ca="1" si="31"/>
        <v>0</v>
      </c>
      <c r="AP169" s="46">
        <f>январь!AP169</f>
        <v>0</v>
      </c>
      <c r="AQ169" s="46">
        <f t="shared" ca="1" si="24"/>
        <v>0</v>
      </c>
      <c r="AR169" s="47"/>
      <c r="AS169" s="47">
        <f t="shared" ca="1" si="32"/>
        <v>0</v>
      </c>
      <c r="AT169" s="47"/>
      <c r="AU169" s="47"/>
      <c r="AV169" s="47"/>
      <c r="AW169" s="47"/>
      <c r="AX169" s="47"/>
      <c r="AY169" s="47"/>
      <c r="AZ169" s="184"/>
      <c r="BA169" s="184"/>
    </row>
    <row r="170" spans="1:53" x14ac:dyDescent="0.25">
      <c r="A170" s="47">
        <f>База!B170</f>
        <v>0</v>
      </c>
      <c r="B170" s="46">
        <f ca="1">IF(COUNTIFS(Распис!$B$4:$B$300,$A170,Распис!$C$4:$C$300,"&lt;="&amp;B$1,Распис!$D$4:$D$300,"&gt;="&amp;B$1)&gt;0,SUMIFS(Распис!$I$4:$I$300,Распис!$B$4:$B$300,$A170,Распис!$C$4:$C$300,"&lt;="&amp;B$1,Распис!$D$4:$D$300,"&gt;="&amp;B$1),SUMIF(База!$B$3:$B$305,$A170,База!$I$3:$I$152))</f>
        <v>0</v>
      </c>
      <c r="C170" s="46">
        <f ca="1">IF(COUNTIFS(Распис!$B$4:$B$300,$A170,Распис!$C$4:$C$300,"&lt;="&amp;C$1,Распис!$D$4:$D$300,"&gt;="&amp;C$1)&gt;0,SUMIFS(Распис!$J$4:$J$300,Распис!$B$4:$B$300,$A170,Распис!$C$4:$C$300,"&lt;="&amp;C$1,Распис!$D$4:$D$300,"&gt;="&amp;C$1),SUMIF(База!$B$3:$B$305,$A170,База!$J$3:$J$152))</f>
        <v>0</v>
      </c>
      <c r="D170" s="46">
        <f ca="1">IF(COUNTIFS(Распис!$B$4:$B$300,$A170,Распис!$C$4:$C$300,"&lt;="&amp;D$1,Распис!$D$4:$D$300,"&gt;="&amp;D$1)&gt;0,SUMIFS(Распис!$K$4:$K$300,Распис!$B$4:$B$300,$A170,Распис!$C$4:$C$300,"&lt;="&amp;D$1,Распис!$D$4:$D$300,"&gt;="&amp;D$1),SUMIF(База!$B$3:$B$305,$A170,База!$K$3:$K$152))</f>
        <v>0</v>
      </c>
      <c r="E170" s="46" t="s">
        <v>23</v>
      </c>
      <c r="F170" s="46">
        <f ca="1">IF(COUNTIFS(Распис!$B$4:$B$300,$A170,Распис!$C$4:$C$300,"&lt;="&amp;F$1,Распис!$D$4:$D$300,"&gt;="&amp;F$1)&gt;0,SUMIFS(Распис!$F$4:$F$300,Распис!$B$4:$B$300,$A170,Распис!$C$4:$C$300,"&lt;="&amp;F$1,Распис!$D$4:$D$300,"&gt;="&amp;F$1),SUMIF(База!$B$3:$B$305,$A170,База!$F$3:$F$152))</f>
        <v>0</v>
      </c>
      <c r="G170" s="46">
        <f ca="1">IF(COUNTIFS(Распис!$B$4:$B$300,$A170,Распис!$C$4:$C$300,"&lt;="&amp;G$1,Распис!$D$4:$D$300,"&gt;="&amp;G$1)&gt;0,SUMIFS(Распис!$G$4:$G$300,Распис!$B$4:$B$300,$A170,Распис!$C$4:$C$300,"&lt;="&amp;G$1,Распис!$D$4:$D$300,"&gt;="&amp;G$1),SUMIF(База!$B$3:$B$305,$A170,База!$G$3:$G$152))</f>
        <v>0</v>
      </c>
      <c r="H170" s="46">
        <f ca="1">IF(COUNTIFS(Распис!$B$4:$B$300,$A170,Распис!$C$4:$C$300,"&lt;="&amp;H$1,Распис!$D$4:$D$300,"&gt;="&amp;H$1)&gt;0,SUMIFS(Распис!$H$4:$H$300,Распис!$B$4:$B$300,$A170,Распис!$C$4:$C$300,"&lt;="&amp;H$1,Распис!$D$4:$D$300,"&gt;="&amp;H$1),SUMIF(База!$B$3:$B$305,$A170,База!$H$3:$H$152))</f>
        <v>0</v>
      </c>
      <c r="I170" s="46">
        <f ca="1">IF(COUNTIFS(Распис!$B$4:$B$300,$A170,Распис!$C$4:$C$300,"&lt;="&amp;I$1,Распис!$D$4:$D$300,"&gt;="&amp;I$1)&gt;0,SUMIFS(Распис!$I$4:$I$300,Распис!$B$4:$B$300,$A170,Распис!$C$4:$C$300,"&lt;="&amp;I$1,Распис!$D$4:$D$300,"&gt;="&amp;I$1),SUMIF(База!$B$3:$B$305,$A170,База!$I$3:$I$152))</f>
        <v>0</v>
      </c>
      <c r="J170" s="46">
        <f ca="1">IF(COUNTIFS(Распис!$B$4:$B$300,$A170,Распис!$C$4:$C$300,"&lt;="&amp;J$1,Распис!$D$4:$D$300,"&gt;="&amp;J$1)&gt;0,SUMIFS(Распис!$J$4:$J$300,Распис!$B$4:$B$300,$A170,Распис!$C$4:$C$300,"&lt;="&amp;J$1,Распис!$D$4:$D$300,"&gt;="&amp;J$1),SUMIF(База!$B$3:$B$305,$A170,База!$J$3:$J$152))</f>
        <v>0</v>
      </c>
      <c r="K170" s="46">
        <f ca="1">IF(COUNTIFS(Распис!$B$4:$B$300,$A170,Распис!$C$4:$C$300,"&lt;="&amp;K$1,Распис!$D$4:$D$300,"&gt;="&amp;K$1)&gt;0,SUMIFS(Распис!$K$4:$K$300,Распис!$B$4:$B$300,$A170,Распис!$C$4:$C$300,"&lt;="&amp;K$1,Распис!$D$4:$D$300,"&gt;="&amp;K$1),SUMIF(База!$B$3:$B$305,$A170,База!$K$3:$K$152))</f>
        <v>0</v>
      </c>
      <c r="L170" s="46" t="s">
        <v>23</v>
      </c>
      <c r="M170" s="46">
        <f ca="1">IF(COUNTIFS(Распис!$B$4:$B$300,$A170,Распис!$C$4:$C$300,"&lt;="&amp;M$1,Распис!$D$4:$D$300,"&gt;="&amp;M$1)&gt;0,SUMIFS(Распис!$F$4:$F$300,Распис!$B$4:$B$300,$A170,Распис!$C$4:$C$300,"&lt;="&amp;M$1,Распис!$D$4:$D$300,"&gt;="&amp;M$1),SUMIF(База!$B$3:$B$305,$A170,База!$F$3:$F$152))</f>
        <v>0</v>
      </c>
      <c r="N170" s="46">
        <f ca="1">IF(COUNTIFS(Распис!$B$4:$B$300,$A170,Распис!$C$4:$C$300,"&lt;="&amp;N$1,Распис!$D$4:$D$300,"&gt;="&amp;N$1)&gt;0,SUMIFS(Распис!$G$4:$G$300,Распис!$B$4:$B$300,$A170,Распис!$C$4:$C$300,"&lt;="&amp;N$1,Распис!$D$4:$D$300,"&gt;="&amp;N$1),SUMIF(База!$B$3:$B$305,$A170,База!$G$3:$G$152))</f>
        <v>0</v>
      </c>
      <c r="O170" s="46">
        <f ca="1">IF(COUNTIFS(Распис!$B$4:$B$300,$A170,Распис!$C$4:$C$300,"&lt;="&amp;O$1,Распис!$D$4:$D$300,"&gt;="&amp;O$1)&gt;0,SUMIFS(Распис!$H$4:$H$300,Распис!$B$4:$B$300,$A170,Распис!$C$4:$C$300,"&lt;="&amp;O$1,Распис!$D$4:$D$300,"&gt;="&amp;O$1),SUMIF(База!$B$3:$B$305,$A170,База!$H$3:$H$152))</f>
        <v>0</v>
      </c>
      <c r="P170" s="46">
        <f ca="1">IF(COUNTIFS(Распис!$B$4:$B$300,$A170,Распис!$C$4:$C$300,"&lt;="&amp;P$1,Распис!$D$4:$D$300,"&gt;="&amp;P$1)&gt;0,SUMIFS(Распис!$I$4:$I$300,Распис!$B$4:$B$300,$A170,Распис!$C$4:$C$300,"&lt;="&amp;P$1,Распис!$D$4:$D$300,"&gt;="&amp;P$1),SUMIF(База!$B$3:$B$305,$A170,База!$I$3:$I$152))</f>
        <v>0</v>
      </c>
      <c r="Q170" s="46">
        <f ca="1">IF(COUNTIFS(Распис!$B$4:$B$300,$A170,Распис!$C$4:$C$300,"&lt;="&amp;Q$1,Распис!$D$4:$D$300,"&gt;="&amp;Q$1)&gt;0,SUMIFS(Распис!$J$4:$J$300,Распис!$B$4:$B$300,$A170,Распис!$C$4:$C$300,"&lt;="&amp;Q$1,Распис!$D$4:$D$300,"&gt;="&amp;Q$1),SUMIF(База!$B$3:$B$305,$A170,База!$J$3:$J$152))</f>
        <v>0</v>
      </c>
      <c r="R170" s="46">
        <f ca="1">IF(COUNTIFS(Распис!$B$4:$B$300,$A170,Распис!$C$4:$C$300,"&lt;="&amp;R$1,Распис!$D$4:$D$300,"&gt;="&amp;R$1)&gt;0,SUMIFS(Распис!$K$4:$K$300,Распис!$B$4:$B$300,$A170,Распис!$C$4:$C$300,"&lt;="&amp;R$1,Распис!$D$4:$D$300,"&gt;="&amp;R$1),SUMIF(База!$B$3:$B$305,$A170,База!$K$3:$K$152))</f>
        <v>0</v>
      </c>
      <c r="S170" s="46" t="s">
        <v>23</v>
      </c>
      <c r="T170" s="46">
        <f ca="1">IF(COUNTIFS(Распис!$B$4:$B$300,$A170,Распис!$C$4:$C$300,"&lt;="&amp;T$1,Распис!$D$4:$D$300,"&gt;="&amp;T$1)&gt;0,SUMIFS(Распис!$F$4:$F$300,Распис!$B$4:$B$300,$A170,Распис!$C$4:$C$300,"&lt;="&amp;T$1,Распис!$D$4:$D$300,"&gt;="&amp;T$1),SUMIF(База!$B$3:$B$305,$A170,База!$F$3:$F$152))</f>
        <v>0</v>
      </c>
      <c r="U170" s="46">
        <f ca="1">IF(COUNTIFS(Распис!$B$4:$B$300,$A170,Распис!$C$4:$C$300,"&lt;="&amp;U$1,Распис!$D$4:$D$300,"&gt;="&amp;U$1)&gt;0,SUMIFS(Распис!$G$4:$G$300,Распис!$B$4:$B$300,$A170,Распис!$C$4:$C$300,"&lt;="&amp;U$1,Распис!$D$4:$D$300,"&gt;="&amp;U$1),SUMIF(База!$B$3:$B$305,$A170,База!$G$3:$G$152))</f>
        <v>0</v>
      </c>
      <c r="V170" s="46">
        <f ca="1">IF(COUNTIFS(Распис!$B$4:$B$300,$A170,Распис!$C$4:$C$300,"&lt;="&amp;V$1,Распис!$D$4:$D$300,"&gt;="&amp;V$1)&gt;0,SUMIFS(Распис!$H$4:$H$300,Распис!$B$4:$B$300,$A170,Распис!$C$4:$C$300,"&lt;="&amp;V$1,Распис!$D$4:$D$300,"&gt;="&amp;V$1),SUMIF(База!$B$3:$B$305,$A170,База!$H$3:$H$152))</f>
        <v>0</v>
      </c>
      <c r="W170" s="46">
        <f ca="1">IF(COUNTIFS(Распис!$B$4:$B$300,$A170,Распис!$C$4:$C$300,"&lt;="&amp;W$1,Распис!$D$4:$D$300,"&gt;="&amp;W$1)&gt;0,SUMIFS(Распис!$I$4:$I$300,Распис!$B$4:$B$300,$A170,Распис!$C$4:$C$300,"&lt;="&amp;W$1,Распис!$D$4:$D$300,"&gt;="&amp;W$1),SUMIF(База!$B$3:$B$305,$A170,База!$I$3:$I$152))</f>
        <v>0</v>
      </c>
      <c r="X170" s="46">
        <f ca="1">IF(COUNTIFS(Распис!$B$4:$B$300,$A170,Распис!$C$4:$C$300,"&lt;="&amp;X$1,Распис!$D$4:$D$300,"&gt;="&amp;X$1)&gt;0,SUMIFS(Распис!$J$4:$J$300,Распис!$B$4:$B$300,$A170,Распис!$C$4:$C$300,"&lt;="&amp;X$1,Распис!$D$4:$D$300,"&gt;="&amp;X$1),SUMIF(База!$B$3:$B$305,$A170,База!$J$3:$J$152))</f>
        <v>0</v>
      </c>
      <c r="Y170" s="46">
        <f ca="1">IF(COUNTIFS(Распис!$B$4:$B$300,$A170,Распис!$C$4:$C$300,"&lt;="&amp;Y$1,Распис!$D$4:$D$300,"&gt;="&amp;Y$1)&gt;0,SUMIFS(Распис!$K$4:$K$300,Распис!$B$4:$B$300,$A170,Распис!$C$4:$C$300,"&lt;="&amp;Y$1,Распис!$D$4:$D$300,"&gt;="&amp;Y$1),SUMIF(База!$B$3:$B$305,$A170,База!$K$3:$K$152))</f>
        <v>0</v>
      </c>
      <c r="Z170" s="46" t="s">
        <v>23</v>
      </c>
      <c r="AA170" s="46">
        <f ca="1">IF(COUNTIFS(Распис!$B$4:$B$300,$A170,Распис!$C$4:$C$300,"&lt;="&amp;AA$1,Распис!$D$4:$D$300,"&gt;="&amp;AA$1)&gt;0,SUMIFS(Распис!$F$4:$F$300,Распис!$B$4:$B$300,$A170,Распис!$C$4:$C$300,"&lt;="&amp;AA$1,Распис!$D$4:$D$300,"&gt;="&amp;AA$1),SUMIF(База!$B$3:$B$305,$A170,База!$F$3:$F$152))</f>
        <v>0</v>
      </c>
      <c r="AB170" s="46">
        <f ca="1">IF(COUNTIFS(Распис!$B$4:$B$300,$A170,Распис!$C$4:$C$300,"&lt;="&amp;AB$1,Распис!$D$4:$D$300,"&gt;="&amp;AB$1)&gt;0,SUMIFS(Распис!$G$4:$G$300,Распис!$B$4:$B$300,$A170,Распис!$C$4:$C$300,"&lt;="&amp;AB$1,Распис!$D$4:$D$300,"&gt;="&amp;AB$1),SUMIF(База!$B$3:$B$305,$A170,База!$G$3:$G$152))</f>
        <v>0</v>
      </c>
      <c r="AC170" s="46">
        <f ca="1">IF(COUNTIFS(Распис!$B$4:$B$300,$A170,Распис!$C$4:$C$300,"&lt;="&amp;AC$1,Распис!$D$4:$D$300,"&gt;="&amp;AC$1)&gt;0,SUMIFS(Распис!$H$4:$H$300,Распис!$B$4:$B$300,$A170,Распис!$C$4:$C$300,"&lt;="&amp;AC$1,Распис!$D$4:$D$300,"&gt;="&amp;AC$1),SUMIF(База!$B$3:$B$305,$A170,База!$H$3:$H$152))</f>
        <v>0</v>
      </c>
      <c r="AD170" s="47"/>
      <c r="AE170" s="47"/>
      <c r="AF170" s="47"/>
      <c r="AG170" s="47">
        <f t="shared" ca="1" si="26"/>
        <v>0</v>
      </c>
      <c r="AH170" s="46">
        <f ca="1">AG170-SUMIFS(Распред!$G$4:$G$300,Распред!$B$4:$B$300,"февраль",Распред!$F$4:$F$300,A170)</f>
        <v>0</v>
      </c>
      <c r="AI170" s="46">
        <f ca="1">AH170+(COUNTIF(B170:AF170,"КД")+SUMIFS(Распред!$AH$4:$AH$300,Распред!$F$4:$F$300,A170,Распред!$B$4:$B$300,"февраль"))*4</f>
        <v>0</v>
      </c>
      <c r="AJ170" s="46">
        <f t="shared" ca="1" si="27"/>
        <v>0</v>
      </c>
      <c r="AK170" s="46">
        <f t="shared" ca="1" si="28"/>
        <v>0</v>
      </c>
      <c r="AL170" s="46">
        <f>SUMIFS(Распред!$K$4:$K$300,Распред!$B$4:$B$300,"февраль",Распред!$J$4:$J$300,A170)+SUMIFS(Распред!$M$4:$M$300,Распред!$B$4:$B$300,"февраль",Распред!$L$4:$L$300,A170)+SUMIFS(Распред!$O$4:$O$300,Распред!$B$4:$B$300,"февраль",Распред!$N$4:$N$300,A170)+SUMIFS(Распред!$Q$4:$Q$300,Распред!$B$4:$B$300,"февраль",Распред!$P$4:$P$300,A170)+SUMIFS(Распред!$S$4:$S$300,Распред!$B$4:$B$300,"февраль",Распред!$R$4:$R$300,A170)+SUMIFS(Распред!$U$4:$U$300,Распред!$B$4:$B$300,"февраль",Распред!$T$4:$T$300,A170)+SUMIFS(Распред!$W$4:$W$300,Распред!$B$4:$B$300,"февраль",Распред!$V$4:$V$300,A170)+SUMIFS(Распред!$Y$4:$Y$300,Распред!$B$4:$B$300,"февраль",Распред!$X$4:$X$300,A170)+SUMIFS(Распред!$AA$4:$AA$300,Распред!$B$4:$B$300,"февраль",Распред!$Z$4:$Z$300,A170)+SUMIFS(Распред!$AC$4:$AC$300,Распред!$B$4:$B$300,"февраль",Распред!$AB$4:$AB$300,A170)</f>
        <v>0</v>
      </c>
      <c r="AM170" s="46">
        <f t="shared" ca="1" si="29"/>
        <v>0</v>
      </c>
      <c r="AN170" s="46">
        <f t="shared" ca="1" si="30"/>
        <v>0</v>
      </c>
      <c r="AO170" s="46">
        <f t="shared" ca="1" si="31"/>
        <v>0</v>
      </c>
      <c r="AP170" s="46">
        <f>январь!AP170</f>
        <v>0</v>
      </c>
      <c r="AQ170" s="46">
        <f t="shared" ca="1" si="24"/>
        <v>0</v>
      </c>
      <c r="AR170" s="47"/>
      <c r="AS170" s="47">
        <f t="shared" ca="1" si="32"/>
        <v>0</v>
      </c>
      <c r="AT170" s="47"/>
      <c r="AU170" s="47"/>
      <c r="AV170" s="47"/>
      <c r="AW170" s="47"/>
      <c r="AX170" s="47"/>
      <c r="AY170" s="47"/>
      <c r="AZ170" s="184"/>
      <c r="BA170" s="184"/>
    </row>
    <row r="171" spans="1:53" x14ac:dyDescent="0.25">
      <c r="A171" s="47">
        <f>База!B171</f>
        <v>0</v>
      </c>
      <c r="B171" s="46">
        <f ca="1">IF(COUNTIFS(Распис!$B$4:$B$300,$A171,Распис!$C$4:$C$300,"&lt;="&amp;B$1,Распис!$D$4:$D$300,"&gt;="&amp;B$1)&gt;0,SUMIFS(Распис!$I$4:$I$300,Распис!$B$4:$B$300,$A171,Распис!$C$4:$C$300,"&lt;="&amp;B$1,Распис!$D$4:$D$300,"&gt;="&amp;B$1),SUMIF(База!$B$3:$B$305,$A171,База!$I$3:$I$152))</f>
        <v>0</v>
      </c>
      <c r="C171" s="46">
        <f ca="1">IF(COUNTIFS(Распис!$B$4:$B$300,$A171,Распис!$C$4:$C$300,"&lt;="&amp;C$1,Распис!$D$4:$D$300,"&gt;="&amp;C$1)&gt;0,SUMIFS(Распис!$J$4:$J$300,Распис!$B$4:$B$300,$A171,Распис!$C$4:$C$300,"&lt;="&amp;C$1,Распис!$D$4:$D$300,"&gt;="&amp;C$1),SUMIF(База!$B$3:$B$305,$A171,База!$J$3:$J$152))</f>
        <v>0</v>
      </c>
      <c r="D171" s="46">
        <f ca="1">IF(COUNTIFS(Распис!$B$4:$B$300,$A171,Распис!$C$4:$C$300,"&lt;="&amp;D$1,Распис!$D$4:$D$300,"&gt;="&amp;D$1)&gt;0,SUMIFS(Распис!$K$4:$K$300,Распис!$B$4:$B$300,$A171,Распис!$C$4:$C$300,"&lt;="&amp;D$1,Распис!$D$4:$D$300,"&gt;="&amp;D$1),SUMIF(База!$B$3:$B$305,$A171,База!$K$3:$K$152))</f>
        <v>0</v>
      </c>
      <c r="E171" s="46" t="s">
        <v>23</v>
      </c>
      <c r="F171" s="46">
        <f ca="1">IF(COUNTIFS(Распис!$B$4:$B$300,$A171,Распис!$C$4:$C$300,"&lt;="&amp;F$1,Распис!$D$4:$D$300,"&gt;="&amp;F$1)&gt;0,SUMIFS(Распис!$F$4:$F$300,Распис!$B$4:$B$300,$A171,Распис!$C$4:$C$300,"&lt;="&amp;F$1,Распис!$D$4:$D$300,"&gt;="&amp;F$1),SUMIF(База!$B$3:$B$305,$A171,База!$F$3:$F$152))</f>
        <v>0</v>
      </c>
      <c r="G171" s="46">
        <f ca="1">IF(COUNTIFS(Распис!$B$4:$B$300,$A171,Распис!$C$4:$C$300,"&lt;="&amp;G$1,Распис!$D$4:$D$300,"&gt;="&amp;G$1)&gt;0,SUMIFS(Распис!$G$4:$G$300,Распис!$B$4:$B$300,$A171,Распис!$C$4:$C$300,"&lt;="&amp;G$1,Распис!$D$4:$D$300,"&gt;="&amp;G$1),SUMIF(База!$B$3:$B$305,$A171,База!$G$3:$G$152))</f>
        <v>0</v>
      </c>
      <c r="H171" s="46">
        <f ca="1">IF(COUNTIFS(Распис!$B$4:$B$300,$A171,Распис!$C$4:$C$300,"&lt;="&amp;H$1,Распис!$D$4:$D$300,"&gt;="&amp;H$1)&gt;0,SUMIFS(Распис!$H$4:$H$300,Распис!$B$4:$B$300,$A171,Распис!$C$4:$C$300,"&lt;="&amp;H$1,Распис!$D$4:$D$300,"&gt;="&amp;H$1),SUMIF(База!$B$3:$B$305,$A171,База!$H$3:$H$152))</f>
        <v>0</v>
      </c>
      <c r="I171" s="46">
        <f ca="1">IF(COUNTIFS(Распис!$B$4:$B$300,$A171,Распис!$C$4:$C$300,"&lt;="&amp;I$1,Распис!$D$4:$D$300,"&gt;="&amp;I$1)&gt;0,SUMIFS(Распис!$I$4:$I$300,Распис!$B$4:$B$300,$A171,Распис!$C$4:$C$300,"&lt;="&amp;I$1,Распис!$D$4:$D$300,"&gt;="&amp;I$1),SUMIF(База!$B$3:$B$305,$A171,База!$I$3:$I$152))</f>
        <v>0</v>
      </c>
      <c r="J171" s="46">
        <f ca="1">IF(COUNTIFS(Распис!$B$4:$B$300,$A171,Распис!$C$4:$C$300,"&lt;="&amp;J$1,Распис!$D$4:$D$300,"&gt;="&amp;J$1)&gt;0,SUMIFS(Распис!$J$4:$J$300,Распис!$B$4:$B$300,$A171,Распис!$C$4:$C$300,"&lt;="&amp;J$1,Распис!$D$4:$D$300,"&gt;="&amp;J$1),SUMIF(База!$B$3:$B$305,$A171,База!$J$3:$J$152))</f>
        <v>0</v>
      </c>
      <c r="K171" s="46">
        <f ca="1">IF(COUNTIFS(Распис!$B$4:$B$300,$A171,Распис!$C$4:$C$300,"&lt;="&amp;K$1,Распис!$D$4:$D$300,"&gt;="&amp;K$1)&gt;0,SUMIFS(Распис!$K$4:$K$300,Распис!$B$4:$B$300,$A171,Распис!$C$4:$C$300,"&lt;="&amp;K$1,Распис!$D$4:$D$300,"&gt;="&amp;K$1),SUMIF(База!$B$3:$B$305,$A171,База!$K$3:$K$152))</f>
        <v>0</v>
      </c>
      <c r="L171" s="46" t="s">
        <v>23</v>
      </c>
      <c r="M171" s="46">
        <f ca="1">IF(COUNTIFS(Распис!$B$4:$B$300,$A171,Распис!$C$4:$C$300,"&lt;="&amp;M$1,Распис!$D$4:$D$300,"&gt;="&amp;M$1)&gt;0,SUMIFS(Распис!$F$4:$F$300,Распис!$B$4:$B$300,$A171,Распис!$C$4:$C$300,"&lt;="&amp;M$1,Распис!$D$4:$D$300,"&gt;="&amp;M$1),SUMIF(База!$B$3:$B$305,$A171,База!$F$3:$F$152))</f>
        <v>0</v>
      </c>
      <c r="N171" s="46">
        <f ca="1">IF(COUNTIFS(Распис!$B$4:$B$300,$A171,Распис!$C$4:$C$300,"&lt;="&amp;N$1,Распис!$D$4:$D$300,"&gt;="&amp;N$1)&gt;0,SUMIFS(Распис!$G$4:$G$300,Распис!$B$4:$B$300,$A171,Распис!$C$4:$C$300,"&lt;="&amp;N$1,Распис!$D$4:$D$300,"&gt;="&amp;N$1),SUMIF(База!$B$3:$B$305,$A171,База!$G$3:$G$152))</f>
        <v>0</v>
      </c>
      <c r="O171" s="46">
        <f ca="1">IF(COUNTIFS(Распис!$B$4:$B$300,$A171,Распис!$C$4:$C$300,"&lt;="&amp;O$1,Распис!$D$4:$D$300,"&gt;="&amp;O$1)&gt;0,SUMIFS(Распис!$H$4:$H$300,Распис!$B$4:$B$300,$A171,Распис!$C$4:$C$300,"&lt;="&amp;O$1,Распис!$D$4:$D$300,"&gt;="&amp;O$1),SUMIF(База!$B$3:$B$305,$A171,База!$H$3:$H$152))</f>
        <v>0</v>
      </c>
      <c r="P171" s="46">
        <f ca="1">IF(COUNTIFS(Распис!$B$4:$B$300,$A171,Распис!$C$4:$C$300,"&lt;="&amp;P$1,Распис!$D$4:$D$300,"&gt;="&amp;P$1)&gt;0,SUMIFS(Распис!$I$4:$I$300,Распис!$B$4:$B$300,$A171,Распис!$C$4:$C$300,"&lt;="&amp;P$1,Распис!$D$4:$D$300,"&gt;="&amp;P$1),SUMIF(База!$B$3:$B$305,$A171,База!$I$3:$I$152))</f>
        <v>0</v>
      </c>
      <c r="Q171" s="46">
        <f ca="1">IF(COUNTIFS(Распис!$B$4:$B$300,$A171,Распис!$C$4:$C$300,"&lt;="&amp;Q$1,Распис!$D$4:$D$300,"&gt;="&amp;Q$1)&gt;0,SUMIFS(Распис!$J$4:$J$300,Распис!$B$4:$B$300,$A171,Распис!$C$4:$C$300,"&lt;="&amp;Q$1,Распис!$D$4:$D$300,"&gt;="&amp;Q$1),SUMIF(База!$B$3:$B$305,$A171,База!$J$3:$J$152))</f>
        <v>0</v>
      </c>
      <c r="R171" s="46">
        <f ca="1">IF(COUNTIFS(Распис!$B$4:$B$300,$A171,Распис!$C$4:$C$300,"&lt;="&amp;R$1,Распис!$D$4:$D$300,"&gt;="&amp;R$1)&gt;0,SUMIFS(Распис!$K$4:$K$300,Распис!$B$4:$B$300,$A171,Распис!$C$4:$C$300,"&lt;="&amp;R$1,Распис!$D$4:$D$300,"&gt;="&amp;R$1),SUMIF(База!$B$3:$B$305,$A171,База!$K$3:$K$152))</f>
        <v>0</v>
      </c>
      <c r="S171" s="46" t="s">
        <v>23</v>
      </c>
      <c r="T171" s="46">
        <f ca="1">IF(COUNTIFS(Распис!$B$4:$B$300,$A171,Распис!$C$4:$C$300,"&lt;="&amp;T$1,Распис!$D$4:$D$300,"&gt;="&amp;T$1)&gt;0,SUMIFS(Распис!$F$4:$F$300,Распис!$B$4:$B$300,$A171,Распис!$C$4:$C$300,"&lt;="&amp;T$1,Распис!$D$4:$D$300,"&gt;="&amp;T$1),SUMIF(База!$B$3:$B$305,$A171,База!$F$3:$F$152))</f>
        <v>0</v>
      </c>
      <c r="U171" s="46">
        <f ca="1">IF(COUNTIFS(Распис!$B$4:$B$300,$A171,Распис!$C$4:$C$300,"&lt;="&amp;U$1,Распис!$D$4:$D$300,"&gt;="&amp;U$1)&gt;0,SUMIFS(Распис!$G$4:$G$300,Распис!$B$4:$B$300,$A171,Распис!$C$4:$C$300,"&lt;="&amp;U$1,Распис!$D$4:$D$300,"&gt;="&amp;U$1),SUMIF(База!$B$3:$B$305,$A171,База!$G$3:$G$152))</f>
        <v>0</v>
      </c>
      <c r="V171" s="46">
        <f ca="1">IF(COUNTIFS(Распис!$B$4:$B$300,$A171,Распис!$C$4:$C$300,"&lt;="&amp;V$1,Распис!$D$4:$D$300,"&gt;="&amp;V$1)&gt;0,SUMIFS(Распис!$H$4:$H$300,Распис!$B$4:$B$300,$A171,Распис!$C$4:$C$300,"&lt;="&amp;V$1,Распис!$D$4:$D$300,"&gt;="&amp;V$1),SUMIF(База!$B$3:$B$305,$A171,База!$H$3:$H$152))</f>
        <v>0</v>
      </c>
      <c r="W171" s="46">
        <f ca="1">IF(COUNTIFS(Распис!$B$4:$B$300,$A171,Распис!$C$4:$C$300,"&lt;="&amp;W$1,Распис!$D$4:$D$300,"&gt;="&amp;W$1)&gt;0,SUMIFS(Распис!$I$4:$I$300,Распис!$B$4:$B$300,$A171,Распис!$C$4:$C$300,"&lt;="&amp;W$1,Распис!$D$4:$D$300,"&gt;="&amp;W$1),SUMIF(База!$B$3:$B$305,$A171,База!$I$3:$I$152))</f>
        <v>0</v>
      </c>
      <c r="X171" s="46">
        <f ca="1">IF(COUNTIFS(Распис!$B$4:$B$300,$A171,Распис!$C$4:$C$300,"&lt;="&amp;X$1,Распис!$D$4:$D$300,"&gt;="&amp;X$1)&gt;0,SUMIFS(Распис!$J$4:$J$300,Распис!$B$4:$B$300,$A171,Распис!$C$4:$C$300,"&lt;="&amp;X$1,Распис!$D$4:$D$300,"&gt;="&amp;X$1),SUMIF(База!$B$3:$B$305,$A171,База!$J$3:$J$152))</f>
        <v>0</v>
      </c>
      <c r="Y171" s="46">
        <f ca="1">IF(COUNTIFS(Распис!$B$4:$B$300,$A171,Распис!$C$4:$C$300,"&lt;="&amp;Y$1,Распис!$D$4:$D$300,"&gt;="&amp;Y$1)&gt;0,SUMIFS(Распис!$K$4:$K$300,Распис!$B$4:$B$300,$A171,Распис!$C$4:$C$300,"&lt;="&amp;Y$1,Распис!$D$4:$D$300,"&gt;="&amp;Y$1),SUMIF(База!$B$3:$B$305,$A171,База!$K$3:$K$152))</f>
        <v>0</v>
      </c>
      <c r="Z171" s="46" t="s">
        <v>23</v>
      </c>
      <c r="AA171" s="46">
        <f ca="1">IF(COUNTIFS(Распис!$B$4:$B$300,$A171,Распис!$C$4:$C$300,"&lt;="&amp;AA$1,Распис!$D$4:$D$300,"&gt;="&amp;AA$1)&gt;0,SUMIFS(Распис!$F$4:$F$300,Распис!$B$4:$B$300,$A171,Распис!$C$4:$C$300,"&lt;="&amp;AA$1,Распис!$D$4:$D$300,"&gt;="&amp;AA$1),SUMIF(База!$B$3:$B$305,$A171,База!$F$3:$F$152))</f>
        <v>0</v>
      </c>
      <c r="AB171" s="46">
        <f ca="1">IF(COUNTIFS(Распис!$B$4:$B$300,$A171,Распис!$C$4:$C$300,"&lt;="&amp;AB$1,Распис!$D$4:$D$300,"&gt;="&amp;AB$1)&gt;0,SUMIFS(Распис!$G$4:$G$300,Распис!$B$4:$B$300,$A171,Распис!$C$4:$C$300,"&lt;="&amp;AB$1,Распис!$D$4:$D$300,"&gt;="&amp;AB$1),SUMIF(База!$B$3:$B$305,$A171,База!$G$3:$G$152))</f>
        <v>0</v>
      </c>
      <c r="AC171" s="46">
        <f ca="1">IF(COUNTIFS(Распис!$B$4:$B$300,$A171,Распис!$C$4:$C$300,"&lt;="&amp;AC$1,Распис!$D$4:$D$300,"&gt;="&amp;AC$1)&gt;0,SUMIFS(Распис!$H$4:$H$300,Распис!$B$4:$B$300,$A171,Распис!$C$4:$C$300,"&lt;="&amp;AC$1,Распис!$D$4:$D$300,"&gt;="&amp;AC$1),SUMIF(База!$B$3:$B$305,$A171,База!$H$3:$H$152))</f>
        <v>0</v>
      </c>
      <c r="AD171" s="47"/>
      <c r="AE171" s="47"/>
      <c r="AF171" s="47"/>
      <c r="AG171" s="47">
        <f t="shared" ca="1" si="18"/>
        <v>0</v>
      </c>
      <c r="AH171" s="46">
        <f ca="1">AG171-SUMIFS(Распред!$G$4:$G$300,Распред!$B$4:$B$300,"февраль",Распред!$F$4:$F$300,A171)</f>
        <v>0</v>
      </c>
      <c r="AI171" s="46">
        <f ca="1">AH171+(COUNTIF(B171:AF171,"КД")+SUMIFS(Распред!$AH$4:$AH$300,Распред!$F$4:$F$300,A171,Распред!$B$4:$B$300,"февраль"))*4</f>
        <v>0</v>
      </c>
      <c r="AJ171" s="46">
        <f t="shared" ca="1" si="19"/>
        <v>0</v>
      </c>
      <c r="AK171" s="46">
        <f t="shared" ca="1" si="20"/>
        <v>0</v>
      </c>
      <c r="AL171" s="46">
        <f>SUMIFS(Распред!$K$4:$K$300,Распред!$B$4:$B$300,"февраль",Распред!$J$4:$J$300,A171)+SUMIFS(Распред!$M$4:$M$300,Распред!$B$4:$B$300,"февраль",Распред!$L$4:$L$300,A171)+SUMIFS(Распред!$O$4:$O$300,Распред!$B$4:$B$300,"февраль",Распред!$N$4:$N$300,A171)+SUMIFS(Распред!$Q$4:$Q$300,Распред!$B$4:$B$300,"февраль",Распред!$P$4:$P$300,A171)+SUMIFS(Распред!$S$4:$S$300,Распред!$B$4:$B$300,"февраль",Распред!$R$4:$R$300,A171)+SUMIFS(Распред!$U$4:$U$300,Распред!$B$4:$B$300,"февраль",Распред!$T$4:$T$300,A171)+SUMIFS(Распред!$W$4:$W$300,Распред!$B$4:$B$300,"февраль",Распред!$V$4:$V$300,A171)+SUMIFS(Распред!$Y$4:$Y$300,Распред!$B$4:$B$300,"февраль",Распред!$X$4:$X$300,A171)+SUMIFS(Распред!$AA$4:$AA$300,Распред!$B$4:$B$300,"февраль",Распред!$Z$4:$Z$300,A171)+SUMIFS(Распред!$AC$4:$AC$300,Распред!$B$4:$B$300,"февраль",Распред!$AB$4:$AB$300,A171)</f>
        <v>0</v>
      </c>
      <c r="AM171" s="46">
        <f t="shared" ca="1" si="21"/>
        <v>0</v>
      </c>
      <c r="AN171" s="46">
        <f t="shared" ca="1" si="22"/>
        <v>0</v>
      </c>
      <c r="AO171" s="46">
        <f t="shared" ca="1" si="23"/>
        <v>0</v>
      </c>
      <c r="AP171" s="46">
        <f>январь!AP171</f>
        <v>0</v>
      </c>
      <c r="AQ171" s="46">
        <f t="shared" ref="AQ171:AQ195" ca="1" si="33">ROUND(AO171%*AP171,0)</f>
        <v>0</v>
      </c>
      <c r="AR171" s="47"/>
      <c r="AS171" s="47">
        <f t="shared" ca="1" si="25"/>
        <v>0</v>
      </c>
      <c r="AT171" s="47"/>
      <c r="AU171" s="47"/>
      <c r="AV171" s="47"/>
      <c r="AW171" s="47"/>
      <c r="AX171" s="47"/>
      <c r="AY171" s="47"/>
      <c r="AZ171" s="184"/>
      <c r="BA171" s="184"/>
    </row>
    <row r="172" spans="1:53" x14ac:dyDescent="0.25">
      <c r="A172" s="47">
        <f>База!B172</f>
        <v>0</v>
      </c>
      <c r="B172" s="46">
        <f ca="1">IF(COUNTIFS(Распис!$B$4:$B$300,$A172,Распис!$C$4:$C$300,"&lt;="&amp;B$1,Распис!$D$4:$D$300,"&gt;="&amp;B$1)&gt;0,SUMIFS(Распис!$I$4:$I$300,Распис!$B$4:$B$300,$A172,Распис!$C$4:$C$300,"&lt;="&amp;B$1,Распис!$D$4:$D$300,"&gt;="&amp;B$1),SUMIF(База!$B$3:$B$305,$A172,База!$I$3:$I$152))</f>
        <v>0</v>
      </c>
      <c r="C172" s="46">
        <f ca="1">IF(COUNTIFS(Распис!$B$4:$B$300,$A172,Распис!$C$4:$C$300,"&lt;="&amp;C$1,Распис!$D$4:$D$300,"&gt;="&amp;C$1)&gt;0,SUMIFS(Распис!$J$4:$J$300,Распис!$B$4:$B$300,$A172,Распис!$C$4:$C$300,"&lt;="&amp;C$1,Распис!$D$4:$D$300,"&gt;="&amp;C$1),SUMIF(База!$B$3:$B$305,$A172,База!$J$3:$J$152))</f>
        <v>0</v>
      </c>
      <c r="D172" s="46">
        <f ca="1">IF(COUNTIFS(Распис!$B$4:$B$300,$A172,Распис!$C$4:$C$300,"&lt;="&amp;D$1,Распис!$D$4:$D$300,"&gt;="&amp;D$1)&gt;0,SUMIFS(Распис!$K$4:$K$300,Распис!$B$4:$B$300,$A172,Распис!$C$4:$C$300,"&lt;="&amp;D$1,Распис!$D$4:$D$300,"&gt;="&amp;D$1),SUMIF(База!$B$3:$B$305,$A172,База!$K$3:$K$152))</f>
        <v>0</v>
      </c>
      <c r="E172" s="46" t="s">
        <v>23</v>
      </c>
      <c r="F172" s="46">
        <f ca="1">IF(COUNTIFS(Распис!$B$4:$B$300,$A172,Распис!$C$4:$C$300,"&lt;="&amp;F$1,Распис!$D$4:$D$300,"&gt;="&amp;F$1)&gt;0,SUMIFS(Распис!$F$4:$F$300,Распис!$B$4:$B$300,$A172,Распис!$C$4:$C$300,"&lt;="&amp;F$1,Распис!$D$4:$D$300,"&gt;="&amp;F$1),SUMIF(База!$B$3:$B$305,$A172,База!$F$3:$F$152))</f>
        <v>0</v>
      </c>
      <c r="G172" s="46">
        <f ca="1">IF(COUNTIFS(Распис!$B$4:$B$300,$A172,Распис!$C$4:$C$300,"&lt;="&amp;G$1,Распис!$D$4:$D$300,"&gt;="&amp;G$1)&gt;0,SUMIFS(Распис!$G$4:$G$300,Распис!$B$4:$B$300,$A172,Распис!$C$4:$C$300,"&lt;="&amp;G$1,Распис!$D$4:$D$300,"&gt;="&amp;G$1),SUMIF(База!$B$3:$B$305,$A172,База!$G$3:$G$152))</f>
        <v>0</v>
      </c>
      <c r="H172" s="46">
        <f ca="1">IF(COUNTIFS(Распис!$B$4:$B$300,$A172,Распис!$C$4:$C$300,"&lt;="&amp;H$1,Распис!$D$4:$D$300,"&gt;="&amp;H$1)&gt;0,SUMIFS(Распис!$H$4:$H$300,Распис!$B$4:$B$300,$A172,Распис!$C$4:$C$300,"&lt;="&amp;H$1,Распис!$D$4:$D$300,"&gt;="&amp;H$1),SUMIF(База!$B$3:$B$305,$A172,База!$H$3:$H$152))</f>
        <v>0</v>
      </c>
      <c r="I172" s="46">
        <f ca="1">IF(COUNTIFS(Распис!$B$4:$B$300,$A172,Распис!$C$4:$C$300,"&lt;="&amp;I$1,Распис!$D$4:$D$300,"&gt;="&amp;I$1)&gt;0,SUMIFS(Распис!$I$4:$I$300,Распис!$B$4:$B$300,$A172,Распис!$C$4:$C$300,"&lt;="&amp;I$1,Распис!$D$4:$D$300,"&gt;="&amp;I$1),SUMIF(База!$B$3:$B$305,$A172,База!$I$3:$I$152))</f>
        <v>0</v>
      </c>
      <c r="J172" s="46">
        <f ca="1">IF(COUNTIFS(Распис!$B$4:$B$300,$A172,Распис!$C$4:$C$300,"&lt;="&amp;J$1,Распис!$D$4:$D$300,"&gt;="&amp;J$1)&gt;0,SUMIFS(Распис!$J$4:$J$300,Распис!$B$4:$B$300,$A172,Распис!$C$4:$C$300,"&lt;="&amp;J$1,Распис!$D$4:$D$300,"&gt;="&amp;J$1),SUMIF(База!$B$3:$B$305,$A172,База!$J$3:$J$152))</f>
        <v>0</v>
      </c>
      <c r="K172" s="46">
        <f ca="1">IF(COUNTIFS(Распис!$B$4:$B$300,$A172,Распис!$C$4:$C$300,"&lt;="&amp;K$1,Распис!$D$4:$D$300,"&gt;="&amp;K$1)&gt;0,SUMIFS(Распис!$K$4:$K$300,Распис!$B$4:$B$300,$A172,Распис!$C$4:$C$300,"&lt;="&amp;K$1,Распис!$D$4:$D$300,"&gt;="&amp;K$1),SUMIF(База!$B$3:$B$305,$A172,База!$K$3:$K$152))</f>
        <v>0</v>
      </c>
      <c r="L172" s="46" t="s">
        <v>23</v>
      </c>
      <c r="M172" s="46">
        <f ca="1">IF(COUNTIFS(Распис!$B$4:$B$300,$A172,Распис!$C$4:$C$300,"&lt;="&amp;M$1,Распис!$D$4:$D$300,"&gt;="&amp;M$1)&gt;0,SUMIFS(Распис!$F$4:$F$300,Распис!$B$4:$B$300,$A172,Распис!$C$4:$C$300,"&lt;="&amp;M$1,Распис!$D$4:$D$300,"&gt;="&amp;M$1),SUMIF(База!$B$3:$B$305,$A172,База!$F$3:$F$152))</f>
        <v>0</v>
      </c>
      <c r="N172" s="46">
        <f ca="1">IF(COUNTIFS(Распис!$B$4:$B$300,$A172,Распис!$C$4:$C$300,"&lt;="&amp;N$1,Распис!$D$4:$D$300,"&gt;="&amp;N$1)&gt;0,SUMIFS(Распис!$G$4:$G$300,Распис!$B$4:$B$300,$A172,Распис!$C$4:$C$300,"&lt;="&amp;N$1,Распис!$D$4:$D$300,"&gt;="&amp;N$1),SUMIF(База!$B$3:$B$305,$A172,База!$G$3:$G$152))</f>
        <v>0</v>
      </c>
      <c r="O172" s="46">
        <f ca="1">IF(COUNTIFS(Распис!$B$4:$B$300,$A172,Распис!$C$4:$C$300,"&lt;="&amp;O$1,Распис!$D$4:$D$300,"&gt;="&amp;O$1)&gt;0,SUMIFS(Распис!$H$4:$H$300,Распис!$B$4:$B$300,$A172,Распис!$C$4:$C$300,"&lt;="&amp;O$1,Распис!$D$4:$D$300,"&gt;="&amp;O$1),SUMIF(База!$B$3:$B$305,$A172,База!$H$3:$H$152))</f>
        <v>0</v>
      </c>
      <c r="P172" s="46">
        <f ca="1">IF(COUNTIFS(Распис!$B$4:$B$300,$A172,Распис!$C$4:$C$300,"&lt;="&amp;P$1,Распис!$D$4:$D$300,"&gt;="&amp;P$1)&gt;0,SUMIFS(Распис!$I$4:$I$300,Распис!$B$4:$B$300,$A172,Распис!$C$4:$C$300,"&lt;="&amp;P$1,Распис!$D$4:$D$300,"&gt;="&amp;P$1),SUMIF(База!$B$3:$B$305,$A172,База!$I$3:$I$152))</f>
        <v>0</v>
      </c>
      <c r="Q172" s="46">
        <f ca="1">IF(COUNTIFS(Распис!$B$4:$B$300,$A172,Распис!$C$4:$C$300,"&lt;="&amp;Q$1,Распис!$D$4:$D$300,"&gt;="&amp;Q$1)&gt;0,SUMIFS(Распис!$J$4:$J$300,Распис!$B$4:$B$300,$A172,Распис!$C$4:$C$300,"&lt;="&amp;Q$1,Распис!$D$4:$D$300,"&gt;="&amp;Q$1),SUMIF(База!$B$3:$B$305,$A172,База!$J$3:$J$152))</f>
        <v>0</v>
      </c>
      <c r="R172" s="46">
        <f ca="1">IF(COUNTIFS(Распис!$B$4:$B$300,$A172,Распис!$C$4:$C$300,"&lt;="&amp;R$1,Распис!$D$4:$D$300,"&gt;="&amp;R$1)&gt;0,SUMIFS(Распис!$K$4:$K$300,Распис!$B$4:$B$300,$A172,Распис!$C$4:$C$300,"&lt;="&amp;R$1,Распис!$D$4:$D$300,"&gt;="&amp;R$1),SUMIF(База!$B$3:$B$305,$A172,База!$K$3:$K$152))</f>
        <v>0</v>
      </c>
      <c r="S172" s="46" t="s">
        <v>23</v>
      </c>
      <c r="T172" s="46">
        <f ca="1">IF(COUNTIFS(Распис!$B$4:$B$300,$A172,Распис!$C$4:$C$300,"&lt;="&amp;T$1,Распис!$D$4:$D$300,"&gt;="&amp;T$1)&gt;0,SUMIFS(Распис!$F$4:$F$300,Распис!$B$4:$B$300,$A172,Распис!$C$4:$C$300,"&lt;="&amp;T$1,Распис!$D$4:$D$300,"&gt;="&amp;T$1),SUMIF(База!$B$3:$B$305,$A172,База!$F$3:$F$152))</f>
        <v>0</v>
      </c>
      <c r="U172" s="46">
        <f ca="1">IF(COUNTIFS(Распис!$B$4:$B$300,$A172,Распис!$C$4:$C$300,"&lt;="&amp;U$1,Распис!$D$4:$D$300,"&gt;="&amp;U$1)&gt;0,SUMIFS(Распис!$G$4:$G$300,Распис!$B$4:$B$300,$A172,Распис!$C$4:$C$300,"&lt;="&amp;U$1,Распис!$D$4:$D$300,"&gt;="&amp;U$1),SUMIF(База!$B$3:$B$305,$A172,База!$G$3:$G$152))</f>
        <v>0</v>
      </c>
      <c r="V172" s="46">
        <f ca="1">IF(COUNTIFS(Распис!$B$4:$B$300,$A172,Распис!$C$4:$C$300,"&lt;="&amp;V$1,Распис!$D$4:$D$300,"&gt;="&amp;V$1)&gt;0,SUMIFS(Распис!$H$4:$H$300,Распис!$B$4:$B$300,$A172,Распис!$C$4:$C$300,"&lt;="&amp;V$1,Распис!$D$4:$D$300,"&gt;="&amp;V$1),SUMIF(База!$B$3:$B$305,$A172,База!$H$3:$H$152))</f>
        <v>0</v>
      </c>
      <c r="W172" s="46">
        <f ca="1">IF(COUNTIFS(Распис!$B$4:$B$300,$A172,Распис!$C$4:$C$300,"&lt;="&amp;W$1,Распис!$D$4:$D$300,"&gt;="&amp;W$1)&gt;0,SUMIFS(Распис!$I$4:$I$300,Распис!$B$4:$B$300,$A172,Распис!$C$4:$C$300,"&lt;="&amp;W$1,Распис!$D$4:$D$300,"&gt;="&amp;W$1),SUMIF(База!$B$3:$B$305,$A172,База!$I$3:$I$152))</f>
        <v>0</v>
      </c>
      <c r="X172" s="46">
        <f ca="1">IF(COUNTIFS(Распис!$B$4:$B$300,$A172,Распис!$C$4:$C$300,"&lt;="&amp;X$1,Распис!$D$4:$D$300,"&gt;="&amp;X$1)&gt;0,SUMIFS(Распис!$J$4:$J$300,Распис!$B$4:$B$300,$A172,Распис!$C$4:$C$300,"&lt;="&amp;X$1,Распис!$D$4:$D$300,"&gt;="&amp;X$1),SUMIF(База!$B$3:$B$305,$A172,База!$J$3:$J$152))</f>
        <v>0</v>
      </c>
      <c r="Y172" s="46">
        <f ca="1">IF(COUNTIFS(Распис!$B$4:$B$300,$A172,Распис!$C$4:$C$300,"&lt;="&amp;Y$1,Распис!$D$4:$D$300,"&gt;="&amp;Y$1)&gt;0,SUMIFS(Распис!$K$4:$K$300,Распис!$B$4:$B$300,$A172,Распис!$C$4:$C$300,"&lt;="&amp;Y$1,Распис!$D$4:$D$300,"&gt;="&amp;Y$1),SUMIF(База!$B$3:$B$305,$A172,База!$K$3:$K$152))</f>
        <v>0</v>
      </c>
      <c r="Z172" s="46" t="s">
        <v>23</v>
      </c>
      <c r="AA172" s="46">
        <f ca="1">IF(COUNTIFS(Распис!$B$4:$B$300,$A172,Распис!$C$4:$C$300,"&lt;="&amp;AA$1,Распис!$D$4:$D$300,"&gt;="&amp;AA$1)&gt;0,SUMIFS(Распис!$F$4:$F$300,Распис!$B$4:$B$300,$A172,Распис!$C$4:$C$300,"&lt;="&amp;AA$1,Распис!$D$4:$D$300,"&gt;="&amp;AA$1),SUMIF(База!$B$3:$B$305,$A172,База!$F$3:$F$152))</f>
        <v>0</v>
      </c>
      <c r="AB172" s="46">
        <f ca="1">IF(COUNTIFS(Распис!$B$4:$B$300,$A172,Распис!$C$4:$C$300,"&lt;="&amp;AB$1,Распис!$D$4:$D$300,"&gt;="&amp;AB$1)&gt;0,SUMIFS(Распис!$G$4:$G$300,Распис!$B$4:$B$300,$A172,Распис!$C$4:$C$300,"&lt;="&amp;AB$1,Распис!$D$4:$D$300,"&gt;="&amp;AB$1),SUMIF(База!$B$3:$B$305,$A172,База!$G$3:$G$152))</f>
        <v>0</v>
      </c>
      <c r="AC172" s="46">
        <f ca="1">IF(COUNTIFS(Распис!$B$4:$B$300,$A172,Распис!$C$4:$C$300,"&lt;="&amp;AC$1,Распис!$D$4:$D$300,"&gt;="&amp;AC$1)&gt;0,SUMIFS(Распис!$H$4:$H$300,Распис!$B$4:$B$300,$A172,Распис!$C$4:$C$300,"&lt;="&amp;AC$1,Распис!$D$4:$D$300,"&gt;="&amp;AC$1),SUMIF(База!$B$3:$B$305,$A172,База!$H$3:$H$152))</f>
        <v>0</v>
      </c>
      <c r="AD172" s="47"/>
      <c r="AE172" s="47"/>
      <c r="AF172" s="47"/>
      <c r="AG172" s="47">
        <f t="shared" ca="1" si="18"/>
        <v>0</v>
      </c>
      <c r="AH172" s="46">
        <f ca="1">AG172-SUMIFS(Распред!$G$4:$G$300,Распред!$B$4:$B$300,"февраль",Распред!$F$4:$F$300,A172)</f>
        <v>0</v>
      </c>
      <c r="AI172" s="46">
        <f ca="1">AH172+(COUNTIF(B172:AF172,"КД")+SUMIFS(Распред!$AH$4:$AH$300,Распред!$F$4:$F$300,A172,Распред!$B$4:$B$300,"февраль"))*4</f>
        <v>0</v>
      </c>
      <c r="AJ172" s="46">
        <f t="shared" ca="1" si="19"/>
        <v>0</v>
      </c>
      <c r="AK172" s="46">
        <f t="shared" ca="1" si="20"/>
        <v>0</v>
      </c>
      <c r="AL172" s="46">
        <f>SUMIFS(Распред!$K$4:$K$300,Распред!$B$4:$B$300,"февраль",Распред!$J$4:$J$300,A172)+SUMIFS(Распред!$M$4:$M$300,Распред!$B$4:$B$300,"февраль",Распред!$L$4:$L$300,A172)+SUMIFS(Распред!$O$4:$O$300,Распред!$B$4:$B$300,"февраль",Распред!$N$4:$N$300,A172)+SUMIFS(Распред!$Q$4:$Q$300,Распред!$B$4:$B$300,"февраль",Распред!$P$4:$P$300,A172)+SUMIFS(Распред!$S$4:$S$300,Распред!$B$4:$B$300,"февраль",Распред!$R$4:$R$300,A172)+SUMIFS(Распред!$U$4:$U$300,Распред!$B$4:$B$300,"февраль",Распред!$T$4:$T$300,A172)+SUMIFS(Распред!$W$4:$W$300,Распред!$B$4:$B$300,"февраль",Распред!$V$4:$V$300,A172)+SUMIFS(Распред!$Y$4:$Y$300,Распред!$B$4:$B$300,"февраль",Распред!$X$4:$X$300,A172)+SUMIFS(Распред!$AA$4:$AA$300,Распред!$B$4:$B$300,"февраль",Распред!$Z$4:$Z$300,A172)+SUMIFS(Распред!$AC$4:$AC$300,Распред!$B$4:$B$300,"февраль",Распред!$AB$4:$AB$300,A172)</f>
        <v>0</v>
      </c>
      <c r="AM172" s="46">
        <f t="shared" ca="1" si="21"/>
        <v>0</v>
      </c>
      <c r="AN172" s="46">
        <f t="shared" ca="1" si="22"/>
        <v>0</v>
      </c>
      <c r="AO172" s="46">
        <f t="shared" ca="1" si="23"/>
        <v>0</v>
      </c>
      <c r="AP172" s="46">
        <f>январь!AP172</f>
        <v>0</v>
      </c>
      <c r="AQ172" s="46">
        <f t="shared" ca="1" si="33"/>
        <v>0</v>
      </c>
      <c r="AR172" s="47"/>
      <c r="AS172" s="47">
        <f t="shared" ca="1" si="25"/>
        <v>0</v>
      </c>
      <c r="AT172" s="47"/>
      <c r="AU172" s="47"/>
      <c r="AV172" s="47"/>
      <c r="AW172" s="47"/>
      <c r="AX172" s="47"/>
      <c r="AY172" s="47"/>
      <c r="AZ172" s="184"/>
      <c r="BA172" s="184"/>
    </row>
    <row r="173" spans="1:53" x14ac:dyDescent="0.25">
      <c r="A173" s="47">
        <f>База!B173</f>
        <v>0</v>
      </c>
      <c r="B173" s="46">
        <f ca="1">IF(COUNTIFS(Распис!$B$4:$B$300,$A173,Распис!$C$4:$C$300,"&lt;="&amp;B$1,Распис!$D$4:$D$300,"&gt;="&amp;B$1)&gt;0,SUMIFS(Распис!$I$4:$I$300,Распис!$B$4:$B$300,$A173,Распис!$C$4:$C$300,"&lt;="&amp;B$1,Распис!$D$4:$D$300,"&gt;="&amp;B$1),SUMIF(База!$B$3:$B$305,$A173,База!$I$3:$I$152))</f>
        <v>0</v>
      </c>
      <c r="C173" s="46">
        <f ca="1">IF(COUNTIFS(Распис!$B$4:$B$300,$A173,Распис!$C$4:$C$300,"&lt;="&amp;C$1,Распис!$D$4:$D$300,"&gt;="&amp;C$1)&gt;0,SUMIFS(Распис!$J$4:$J$300,Распис!$B$4:$B$300,$A173,Распис!$C$4:$C$300,"&lt;="&amp;C$1,Распис!$D$4:$D$300,"&gt;="&amp;C$1),SUMIF(База!$B$3:$B$305,$A173,База!$J$3:$J$152))</f>
        <v>0</v>
      </c>
      <c r="D173" s="46">
        <f ca="1">IF(COUNTIFS(Распис!$B$4:$B$300,$A173,Распис!$C$4:$C$300,"&lt;="&amp;D$1,Распис!$D$4:$D$300,"&gt;="&amp;D$1)&gt;0,SUMIFS(Распис!$K$4:$K$300,Распис!$B$4:$B$300,$A173,Распис!$C$4:$C$300,"&lt;="&amp;D$1,Распис!$D$4:$D$300,"&gt;="&amp;D$1),SUMIF(База!$B$3:$B$305,$A173,База!$K$3:$K$152))</f>
        <v>0</v>
      </c>
      <c r="E173" s="46" t="s">
        <v>23</v>
      </c>
      <c r="F173" s="46">
        <f ca="1">IF(COUNTIFS(Распис!$B$4:$B$300,$A173,Распис!$C$4:$C$300,"&lt;="&amp;F$1,Распис!$D$4:$D$300,"&gt;="&amp;F$1)&gt;0,SUMIFS(Распис!$F$4:$F$300,Распис!$B$4:$B$300,$A173,Распис!$C$4:$C$300,"&lt;="&amp;F$1,Распис!$D$4:$D$300,"&gt;="&amp;F$1),SUMIF(База!$B$3:$B$305,$A173,База!$F$3:$F$152))</f>
        <v>0</v>
      </c>
      <c r="G173" s="46">
        <f ca="1">IF(COUNTIFS(Распис!$B$4:$B$300,$A173,Распис!$C$4:$C$300,"&lt;="&amp;G$1,Распис!$D$4:$D$300,"&gt;="&amp;G$1)&gt;0,SUMIFS(Распис!$G$4:$G$300,Распис!$B$4:$B$300,$A173,Распис!$C$4:$C$300,"&lt;="&amp;G$1,Распис!$D$4:$D$300,"&gt;="&amp;G$1),SUMIF(База!$B$3:$B$305,$A173,База!$G$3:$G$152))</f>
        <v>0</v>
      </c>
      <c r="H173" s="46">
        <f ca="1">IF(COUNTIFS(Распис!$B$4:$B$300,$A173,Распис!$C$4:$C$300,"&lt;="&amp;H$1,Распис!$D$4:$D$300,"&gt;="&amp;H$1)&gt;0,SUMIFS(Распис!$H$4:$H$300,Распис!$B$4:$B$300,$A173,Распис!$C$4:$C$300,"&lt;="&amp;H$1,Распис!$D$4:$D$300,"&gt;="&amp;H$1),SUMIF(База!$B$3:$B$305,$A173,База!$H$3:$H$152))</f>
        <v>0</v>
      </c>
      <c r="I173" s="46">
        <f ca="1">IF(COUNTIFS(Распис!$B$4:$B$300,$A173,Распис!$C$4:$C$300,"&lt;="&amp;I$1,Распис!$D$4:$D$300,"&gt;="&amp;I$1)&gt;0,SUMIFS(Распис!$I$4:$I$300,Распис!$B$4:$B$300,$A173,Распис!$C$4:$C$300,"&lt;="&amp;I$1,Распис!$D$4:$D$300,"&gt;="&amp;I$1),SUMIF(База!$B$3:$B$305,$A173,База!$I$3:$I$152))</f>
        <v>0</v>
      </c>
      <c r="J173" s="46">
        <f ca="1">IF(COUNTIFS(Распис!$B$4:$B$300,$A173,Распис!$C$4:$C$300,"&lt;="&amp;J$1,Распис!$D$4:$D$300,"&gt;="&amp;J$1)&gt;0,SUMIFS(Распис!$J$4:$J$300,Распис!$B$4:$B$300,$A173,Распис!$C$4:$C$300,"&lt;="&amp;J$1,Распис!$D$4:$D$300,"&gt;="&amp;J$1),SUMIF(База!$B$3:$B$305,$A173,База!$J$3:$J$152))</f>
        <v>0</v>
      </c>
      <c r="K173" s="46">
        <f ca="1">IF(COUNTIFS(Распис!$B$4:$B$300,$A173,Распис!$C$4:$C$300,"&lt;="&amp;K$1,Распис!$D$4:$D$300,"&gt;="&amp;K$1)&gt;0,SUMIFS(Распис!$K$4:$K$300,Распис!$B$4:$B$300,$A173,Распис!$C$4:$C$300,"&lt;="&amp;K$1,Распис!$D$4:$D$300,"&gt;="&amp;K$1),SUMIF(База!$B$3:$B$305,$A173,База!$K$3:$K$152))</f>
        <v>0</v>
      </c>
      <c r="L173" s="46" t="s">
        <v>23</v>
      </c>
      <c r="M173" s="46">
        <f ca="1">IF(COUNTIFS(Распис!$B$4:$B$300,$A173,Распис!$C$4:$C$300,"&lt;="&amp;M$1,Распис!$D$4:$D$300,"&gt;="&amp;M$1)&gt;0,SUMIFS(Распис!$F$4:$F$300,Распис!$B$4:$B$300,$A173,Распис!$C$4:$C$300,"&lt;="&amp;M$1,Распис!$D$4:$D$300,"&gt;="&amp;M$1),SUMIF(База!$B$3:$B$305,$A173,База!$F$3:$F$152))</f>
        <v>0</v>
      </c>
      <c r="N173" s="46">
        <f ca="1">IF(COUNTIFS(Распис!$B$4:$B$300,$A173,Распис!$C$4:$C$300,"&lt;="&amp;N$1,Распис!$D$4:$D$300,"&gt;="&amp;N$1)&gt;0,SUMIFS(Распис!$G$4:$G$300,Распис!$B$4:$B$300,$A173,Распис!$C$4:$C$300,"&lt;="&amp;N$1,Распис!$D$4:$D$300,"&gt;="&amp;N$1),SUMIF(База!$B$3:$B$305,$A173,База!$G$3:$G$152))</f>
        <v>0</v>
      </c>
      <c r="O173" s="46">
        <f ca="1">IF(COUNTIFS(Распис!$B$4:$B$300,$A173,Распис!$C$4:$C$300,"&lt;="&amp;O$1,Распис!$D$4:$D$300,"&gt;="&amp;O$1)&gt;0,SUMIFS(Распис!$H$4:$H$300,Распис!$B$4:$B$300,$A173,Распис!$C$4:$C$300,"&lt;="&amp;O$1,Распис!$D$4:$D$300,"&gt;="&amp;O$1),SUMIF(База!$B$3:$B$305,$A173,База!$H$3:$H$152))</f>
        <v>0</v>
      </c>
      <c r="P173" s="46">
        <f ca="1">IF(COUNTIFS(Распис!$B$4:$B$300,$A173,Распис!$C$4:$C$300,"&lt;="&amp;P$1,Распис!$D$4:$D$300,"&gt;="&amp;P$1)&gt;0,SUMIFS(Распис!$I$4:$I$300,Распис!$B$4:$B$300,$A173,Распис!$C$4:$C$300,"&lt;="&amp;P$1,Распис!$D$4:$D$300,"&gt;="&amp;P$1),SUMIF(База!$B$3:$B$305,$A173,База!$I$3:$I$152))</f>
        <v>0</v>
      </c>
      <c r="Q173" s="46">
        <f ca="1">IF(COUNTIFS(Распис!$B$4:$B$300,$A173,Распис!$C$4:$C$300,"&lt;="&amp;Q$1,Распис!$D$4:$D$300,"&gt;="&amp;Q$1)&gt;0,SUMIFS(Распис!$J$4:$J$300,Распис!$B$4:$B$300,$A173,Распис!$C$4:$C$300,"&lt;="&amp;Q$1,Распис!$D$4:$D$300,"&gt;="&amp;Q$1),SUMIF(База!$B$3:$B$305,$A173,База!$J$3:$J$152))</f>
        <v>0</v>
      </c>
      <c r="R173" s="46">
        <f ca="1">IF(COUNTIFS(Распис!$B$4:$B$300,$A173,Распис!$C$4:$C$300,"&lt;="&amp;R$1,Распис!$D$4:$D$300,"&gt;="&amp;R$1)&gt;0,SUMIFS(Распис!$K$4:$K$300,Распис!$B$4:$B$300,$A173,Распис!$C$4:$C$300,"&lt;="&amp;R$1,Распис!$D$4:$D$300,"&gt;="&amp;R$1),SUMIF(База!$B$3:$B$305,$A173,База!$K$3:$K$152))</f>
        <v>0</v>
      </c>
      <c r="S173" s="46" t="s">
        <v>23</v>
      </c>
      <c r="T173" s="46">
        <f ca="1">IF(COUNTIFS(Распис!$B$4:$B$300,$A173,Распис!$C$4:$C$300,"&lt;="&amp;T$1,Распис!$D$4:$D$300,"&gt;="&amp;T$1)&gt;0,SUMIFS(Распис!$F$4:$F$300,Распис!$B$4:$B$300,$A173,Распис!$C$4:$C$300,"&lt;="&amp;T$1,Распис!$D$4:$D$300,"&gt;="&amp;T$1),SUMIF(База!$B$3:$B$305,$A173,База!$F$3:$F$152))</f>
        <v>0</v>
      </c>
      <c r="U173" s="46">
        <f ca="1">IF(COUNTIFS(Распис!$B$4:$B$300,$A173,Распис!$C$4:$C$300,"&lt;="&amp;U$1,Распис!$D$4:$D$300,"&gt;="&amp;U$1)&gt;0,SUMIFS(Распис!$G$4:$G$300,Распис!$B$4:$B$300,$A173,Распис!$C$4:$C$300,"&lt;="&amp;U$1,Распис!$D$4:$D$300,"&gt;="&amp;U$1),SUMIF(База!$B$3:$B$305,$A173,База!$G$3:$G$152))</f>
        <v>0</v>
      </c>
      <c r="V173" s="46">
        <f ca="1">IF(COUNTIFS(Распис!$B$4:$B$300,$A173,Распис!$C$4:$C$300,"&lt;="&amp;V$1,Распис!$D$4:$D$300,"&gt;="&amp;V$1)&gt;0,SUMIFS(Распис!$H$4:$H$300,Распис!$B$4:$B$300,$A173,Распис!$C$4:$C$300,"&lt;="&amp;V$1,Распис!$D$4:$D$300,"&gt;="&amp;V$1),SUMIF(База!$B$3:$B$305,$A173,База!$H$3:$H$152))</f>
        <v>0</v>
      </c>
      <c r="W173" s="46">
        <f ca="1">IF(COUNTIFS(Распис!$B$4:$B$300,$A173,Распис!$C$4:$C$300,"&lt;="&amp;W$1,Распис!$D$4:$D$300,"&gt;="&amp;W$1)&gt;0,SUMIFS(Распис!$I$4:$I$300,Распис!$B$4:$B$300,$A173,Распис!$C$4:$C$300,"&lt;="&amp;W$1,Распис!$D$4:$D$300,"&gt;="&amp;W$1),SUMIF(База!$B$3:$B$305,$A173,База!$I$3:$I$152))</f>
        <v>0</v>
      </c>
      <c r="X173" s="46">
        <f ca="1">IF(COUNTIFS(Распис!$B$4:$B$300,$A173,Распис!$C$4:$C$300,"&lt;="&amp;X$1,Распис!$D$4:$D$300,"&gt;="&amp;X$1)&gt;0,SUMIFS(Распис!$J$4:$J$300,Распис!$B$4:$B$300,$A173,Распис!$C$4:$C$300,"&lt;="&amp;X$1,Распис!$D$4:$D$300,"&gt;="&amp;X$1),SUMIF(База!$B$3:$B$305,$A173,База!$J$3:$J$152))</f>
        <v>0</v>
      </c>
      <c r="Y173" s="46">
        <f ca="1">IF(COUNTIFS(Распис!$B$4:$B$300,$A173,Распис!$C$4:$C$300,"&lt;="&amp;Y$1,Распис!$D$4:$D$300,"&gt;="&amp;Y$1)&gt;0,SUMIFS(Распис!$K$4:$K$300,Распис!$B$4:$B$300,$A173,Распис!$C$4:$C$300,"&lt;="&amp;Y$1,Распис!$D$4:$D$300,"&gt;="&amp;Y$1),SUMIF(База!$B$3:$B$305,$A173,База!$K$3:$K$152))</f>
        <v>0</v>
      </c>
      <c r="Z173" s="46" t="s">
        <v>23</v>
      </c>
      <c r="AA173" s="46">
        <f ca="1">IF(COUNTIFS(Распис!$B$4:$B$300,$A173,Распис!$C$4:$C$300,"&lt;="&amp;AA$1,Распис!$D$4:$D$300,"&gt;="&amp;AA$1)&gt;0,SUMIFS(Распис!$F$4:$F$300,Распис!$B$4:$B$300,$A173,Распис!$C$4:$C$300,"&lt;="&amp;AA$1,Распис!$D$4:$D$300,"&gt;="&amp;AA$1),SUMIF(База!$B$3:$B$305,$A173,База!$F$3:$F$152))</f>
        <v>0</v>
      </c>
      <c r="AB173" s="46">
        <f ca="1">IF(COUNTIFS(Распис!$B$4:$B$300,$A173,Распис!$C$4:$C$300,"&lt;="&amp;AB$1,Распис!$D$4:$D$300,"&gt;="&amp;AB$1)&gt;0,SUMIFS(Распис!$G$4:$G$300,Распис!$B$4:$B$300,$A173,Распис!$C$4:$C$300,"&lt;="&amp;AB$1,Распис!$D$4:$D$300,"&gt;="&amp;AB$1),SUMIF(База!$B$3:$B$305,$A173,База!$G$3:$G$152))</f>
        <v>0</v>
      </c>
      <c r="AC173" s="46">
        <f ca="1">IF(COUNTIFS(Распис!$B$4:$B$300,$A173,Распис!$C$4:$C$300,"&lt;="&amp;AC$1,Распис!$D$4:$D$300,"&gt;="&amp;AC$1)&gt;0,SUMIFS(Распис!$H$4:$H$300,Распис!$B$4:$B$300,$A173,Распис!$C$4:$C$300,"&lt;="&amp;AC$1,Распис!$D$4:$D$300,"&gt;="&amp;AC$1),SUMIF(База!$B$3:$B$305,$A173,База!$H$3:$H$152))</f>
        <v>0</v>
      </c>
      <c r="AD173" s="47"/>
      <c r="AE173" s="47"/>
      <c r="AF173" s="47"/>
      <c r="AG173" s="47">
        <f t="shared" ca="1" si="18"/>
        <v>0</v>
      </c>
      <c r="AH173" s="46">
        <f ca="1">AG173-SUMIFS(Распред!$G$4:$G$300,Распред!$B$4:$B$300,"февраль",Распред!$F$4:$F$300,A173)</f>
        <v>0</v>
      </c>
      <c r="AI173" s="46">
        <f ca="1">AH173+(COUNTIF(B173:AF173,"КД")+SUMIFS(Распред!$AH$4:$AH$300,Распред!$F$4:$F$300,A173,Распред!$B$4:$B$300,"февраль"))*4</f>
        <v>0</v>
      </c>
      <c r="AJ173" s="46">
        <f t="shared" ca="1" si="19"/>
        <v>0</v>
      </c>
      <c r="AK173" s="46">
        <f t="shared" ca="1" si="20"/>
        <v>0</v>
      </c>
      <c r="AL173" s="46">
        <f>SUMIFS(Распред!$K$4:$K$300,Распред!$B$4:$B$300,"февраль",Распред!$J$4:$J$300,A173)+SUMIFS(Распред!$M$4:$M$300,Распред!$B$4:$B$300,"февраль",Распред!$L$4:$L$300,A173)+SUMIFS(Распред!$O$4:$O$300,Распред!$B$4:$B$300,"февраль",Распред!$N$4:$N$300,A173)+SUMIFS(Распред!$Q$4:$Q$300,Распред!$B$4:$B$300,"февраль",Распред!$P$4:$P$300,A173)+SUMIFS(Распред!$S$4:$S$300,Распред!$B$4:$B$300,"февраль",Распред!$R$4:$R$300,A173)+SUMIFS(Распред!$U$4:$U$300,Распред!$B$4:$B$300,"февраль",Распред!$T$4:$T$300,A173)+SUMIFS(Распред!$W$4:$W$300,Распред!$B$4:$B$300,"февраль",Распред!$V$4:$V$300,A173)+SUMIFS(Распред!$Y$4:$Y$300,Распред!$B$4:$B$300,"февраль",Распред!$X$4:$X$300,A173)+SUMIFS(Распред!$AA$4:$AA$300,Распред!$B$4:$B$300,"февраль",Распред!$Z$4:$Z$300,A173)+SUMIFS(Распред!$AC$4:$AC$300,Распред!$B$4:$B$300,"февраль",Распред!$AB$4:$AB$300,A173)</f>
        <v>0</v>
      </c>
      <c r="AM173" s="46">
        <f t="shared" ca="1" si="21"/>
        <v>0</v>
      </c>
      <c r="AN173" s="46">
        <f t="shared" ca="1" si="22"/>
        <v>0</v>
      </c>
      <c r="AO173" s="46">
        <f t="shared" ca="1" si="23"/>
        <v>0</v>
      </c>
      <c r="AP173" s="46">
        <f>январь!AP173</f>
        <v>0</v>
      </c>
      <c r="AQ173" s="46">
        <f t="shared" ca="1" si="33"/>
        <v>0</v>
      </c>
      <c r="AR173" s="47"/>
      <c r="AS173" s="47">
        <f t="shared" ca="1" si="25"/>
        <v>0</v>
      </c>
      <c r="AT173" s="47"/>
      <c r="AU173" s="47"/>
      <c r="AV173" s="47"/>
      <c r="AW173" s="47"/>
      <c r="AX173" s="47"/>
      <c r="AY173" s="47"/>
      <c r="AZ173" s="184"/>
      <c r="BA173" s="184"/>
    </row>
    <row r="174" spans="1:53" x14ac:dyDescent="0.25">
      <c r="A174" s="47">
        <f>База!B174</f>
        <v>0</v>
      </c>
      <c r="B174" s="46">
        <f ca="1">IF(COUNTIFS(Распис!$B$4:$B$300,$A174,Распис!$C$4:$C$300,"&lt;="&amp;B$1,Распис!$D$4:$D$300,"&gt;="&amp;B$1)&gt;0,SUMIFS(Распис!$I$4:$I$300,Распис!$B$4:$B$300,$A174,Распис!$C$4:$C$300,"&lt;="&amp;B$1,Распис!$D$4:$D$300,"&gt;="&amp;B$1),SUMIF(База!$B$3:$B$305,$A174,База!$I$3:$I$152))</f>
        <v>0</v>
      </c>
      <c r="C174" s="46">
        <f ca="1">IF(COUNTIFS(Распис!$B$4:$B$300,$A174,Распис!$C$4:$C$300,"&lt;="&amp;C$1,Распис!$D$4:$D$300,"&gt;="&amp;C$1)&gt;0,SUMIFS(Распис!$J$4:$J$300,Распис!$B$4:$B$300,$A174,Распис!$C$4:$C$300,"&lt;="&amp;C$1,Распис!$D$4:$D$300,"&gt;="&amp;C$1),SUMIF(База!$B$3:$B$305,$A174,База!$J$3:$J$152))</f>
        <v>0</v>
      </c>
      <c r="D174" s="46">
        <f ca="1">IF(COUNTIFS(Распис!$B$4:$B$300,$A174,Распис!$C$4:$C$300,"&lt;="&amp;D$1,Распис!$D$4:$D$300,"&gt;="&amp;D$1)&gt;0,SUMIFS(Распис!$K$4:$K$300,Распис!$B$4:$B$300,$A174,Распис!$C$4:$C$300,"&lt;="&amp;D$1,Распис!$D$4:$D$300,"&gt;="&amp;D$1),SUMIF(База!$B$3:$B$305,$A174,База!$K$3:$K$152))</f>
        <v>0</v>
      </c>
      <c r="E174" s="46" t="s">
        <v>23</v>
      </c>
      <c r="F174" s="46">
        <f ca="1">IF(COUNTIFS(Распис!$B$4:$B$300,$A174,Распис!$C$4:$C$300,"&lt;="&amp;F$1,Распис!$D$4:$D$300,"&gt;="&amp;F$1)&gt;0,SUMIFS(Распис!$F$4:$F$300,Распис!$B$4:$B$300,$A174,Распис!$C$4:$C$300,"&lt;="&amp;F$1,Распис!$D$4:$D$300,"&gt;="&amp;F$1),SUMIF(База!$B$3:$B$305,$A174,База!$F$3:$F$152))</f>
        <v>0</v>
      </c>
      <c r="G174" s="46">
        <f ca="1">IF(COUNTIFS(Распис!$B$4:$B$300,$A174,Распис!$C$4:$C$300,"&lt;="&amp;G$1,Распис!$D$4:$D$300,"&gt;="&amp;G$1)&gt;0,SUMIFS(Распис!$G$4:$G$300,Распис!$B$4:$B$300,$A174,Распис!$C$4:$C$300,"&lt;="&amp;G$1,Распис!$D$4:$D$300,"&gt;="&amp;G$1),SUMIF(База!$B$3:$B$305,$A174,База!$G$3:$G$152))</f>
        <v>0</v>
      </c>
      <c r="H174" s="46">
        <f ca="1">IF(COUNTIFS(Распис!$B$4:$B$300,$A174,Распис!$C$4:$C$300,"&lt;="&amp;H$1,Распис!$D$4:$D$300,"&gt;="&amp;H$1)&gt;0,SUMIFS(Распис!$H$4:$H$300,Распис!$B$4:$B$300,$A174,Распис!$C$4:$C$300,"&lt;="&amp;H$1,Распис!$D$4:$D$300,"&gt;="&amp;H$1),SUMIF(База!$B$3:$B$305,$A174,База!$H$3:$H$152))</f>
        <v>0</v>
      </c>
      <c r="I174" s="46">
        <f ca="1">IF(COUNTIFS(Распис!$B$4:$B$300,$A174,Распис!$C$4:$C$300,"&lt;="&amp;I$1,Распис!$D$4:$D$300,"&gt;="&amp;I$1)&gt;0,SUMIFS(Распис!$I$4:$I$300,Распис!$B$4:$B$300,$A174,Распис!$C$4:$C$300,"&lt;="&amp;I$1,Распис!$D$4:$D$300,"&gt;="&amp;I$1),SUMIF(База!$B$3:$B$305,$A174,База!$I$3:$I$152))</f>
        <v>0</v>
      </c>
      <c r="J174" s="46">
        <f ca="1">IF(COUNTIFS(Распис!$B$4:$B$300,$A174,Распис!$C$4:$C$300,"&lt;="&amp;J$1,Распис!$D$4:$D$300,"&gt;="&amp;J$1)&gt;0,SUMIFS(Распис!$J$4:$J$300,Распис!$B$4:$B$300,$A174,Распис!$C$4:$C$300,"&lt;="&amp;J$1,Распис!$D$4:$D$300,"&gt;="&amp;J$1),SUMIF(База!$B$3:$B$305,$A174,База!$J$3:$J$152))</f>
        <v>0</v>
      </c>
      <c r="K174" s="46">
        <f ca="1">IF(COUNTIFS(Распис!$B$4:$B$300,$A174,Распис!$C$4:$C$300,"&lt;="&amp;K$1,Распис!$D$4:$D$300,"&gt;="&amp;K$1)&gt;0,SUMIFS(Распис!$K$4:$K$300,Распис!$B$4:$B$300,$A174,Распис!$C$4:$C$300,"&lt;="&amp;K$1,Распис!$D$4:$D$300,"&gt;="&amp;K$1),SUMIF(База!$B$3:$B$305,$A174,База!$K$3:$K$152))</f>
        <v>0</v>
      </c>
      <c r="L174" s="46" t="s">
        <v>23</v>
      </c>
      <c r="M174" s="46">
        <f ca="1">IF(COUNTIFS(Распис!$B$4:$B$300,$A174,Распис!$C$4:$C$300,"&lt;="&amp;M$1,Распис!$D$4:$D$300,"&gt;="&amp;M$1)&gt;0,SUMIFS(Распис!$F$4:$F$300,Распис!$B$4:$B$300,$A174,Распис!$C$4:$C$300,"&lt;="&amp;M$1,Распис!$D$4:$D$300,"&gt;="&amp;M$1),SUMIF(База!$B$3:$B$305,$A174,База!$F$3:$F$152))</f>
        <v>0</v>
      </c>
      <c r="N174" s="46">
        <f ca="1">IF(COUNTIFS(Распис!$B$4:$B$300,$A174,Распис!$C$4:$C$300,"&lt;="&amp;N$1,Распис!$D$4:$D$300,"&gt;="&amp;N$1)&gt;0,SUMIFS(Распис!$G$4:$G$300,Распис!$B$4:$B$300,$A174,Распис!$C$4:$C$300,"&lt;="&amp;N$1,Распис!$D$4:$D$300,"&gt;="&amp;N$1),SUMIF(База!$B$3:$B$305,$A174,База!$G$3:$G$152))</f>
        <v>0</v>
      </c>
      <c r="O174" s="46">
        <f ca="1">IF(COUNTIFS(Распис!$B$4:$B$300,$A174,Распис!$C$4:$C$300,"&lt;="&amp;O$1,Распис!$D$4:$D$300,"&gt;="&amp;O$1)&gt;0,SUMIFS(Распис!$H$4:$H$300,Распис!$B$4:$B$300,$A174,Распис!$C$4:$C$300,"&lt;="&amp;O$1,Распис!$D$4:$D$300,"&gt;="&amp;O$1),SUMIF(База!$B$3:$B$305,$A174,База!$H$3:$H$152))</f>
        <v>0</v>
      </c>
      <c r="P174" s="46">
        <f ca="1">IF(COUNTIFS(Распис!$B$4:$B$300,$A174,Распис!$C$4:$C$300,"&lt;="&amp;P$1,Распис!$D$4:$D$300,"&gt;="&amp;P$1)&gt;0,SUMIFS(Распис!$I$4:$I$300,Распис!$B$4:$B$300,$A174,Распис!$C$4:$C$300,"&lt;="&amp;P$1,Распис!$D$4:$D$300,"&gt;="&amp;P$1),SUMIF(База!$B$3:$B$305,$A174,База!$I$3:$I$152))</f>
        <v>0</v>
      </c>
      <c r="Q174" s="46">
        <f ca="1">IF(COUNTIFS(Распис!$B$4:$B$300,$A174,Распис!$C$4:$C$300,"&lt;="&amp;Q$1,Распис!$D$4:$D$300,"&gt;="&amp;Q$1)&gt;0,SUMIFS(Распис!$J$4:$J$300,Распис!$B$4:$B$300,$A174,Распис!$C$4:$C$300,"&lt;="&amp;Q$1,Распис!$D$4:$D$300,"&gt;="&amp;Q$1),SUMIF(База!$B$3:$B$305,$A174,База!$J$3:$J$152))</f>
        <v>0</v>
      </c>
      <c r="R174" s="46">
        <f ca="1">IF(COUNTIFS(Распис!$B$4:$B$300,$A174,Распис!$C$4:$C$300,"&lt;="&amp;R$1,Распис!$D$4:$D$300,"&gt;="&amp;R$1)&gt;0,SUMIFS(Распис!$K$4:$K$300,Распис!$B$4:$B$300,$A174,Распис!$C$4:$C$300,"&lt;="&amp;R$1,Распис!$D$4:$D$300,"&gt;="&amp;R$1),SUMIF(База!$B$3:$B$305,$A174,База!$K$3:$K$152))</f>
        <v>0</v>
      </c>
      <c r="S174" s="46" t="s">
        <v>23</v>
      </c>
      <c r="T174" s="46">
        <f ca="1">IF(COUNTIFS(Распис!$B$4:$B$300,$A174,Распис!$C$4:$C$300,"&lt;="&amp;T$1,Распис!$D$4:$D$300,"&gt;="&amp;T$1)&gt;0,SUMIFS(Распис!$F$4:$F$300,Распис!$B$4:$B$300,$A174,Распис!$C$4:$C$300,"&lt;="&amp;T$1,Распис!$D$4:$D$300,"&gt;="&amp;T$1),SUMIF(База!$B$3:$B$305,$A174,База!$F$3:$F$152))</f>
        <v>0</v>
      </c>
      <c r="U174" s="46">
        <f ca="1">IF(COUNTIFS(Распис!$B$4:$B$300,$A174,Распис!$C$4:$C$300,"&lt;="&amp;U$1,Распис!$D$4:$D$300,"&gt;="&amp;U$1)&gt;0,SUMIFS(Распис!$G$4:$G$300,Распис!$B$4:$B$300,$A174,Распис!$C$4:$C$300,"&lt;="&amp;U$1,Распис!$D$4:$D$300,"&gt;="&amp;U$1),SUMIF(База!$B$3:$B$305,$A174,База!$G$3:$G$152))</f>
        <v>0</v>
      </c>
      <c r="V174" s="46">
        <f ca="1">IF(COUNTIFS(Распис!$B$4:$B$300,$A174,Распис!$C$4:$C$300,"&lt;="&amp;V$1,Распис!$D$4:$D$300,"&gt;="&amp;V$1)&gt;0,SUMIFS(Распис!$H$4:$H$300,Распис!$B$4:$B$300,$A174,Распис!$C$4:$C$300,"&lt;="&amp;V$1,Распис!$D$4:$D$300,"&gt;="&amp;V$1),SUMIF(База!$B$3:$B$305,$A174,База!$H$3:$H$152))</f>
        <v>0</v>
      </c>
      <c r="W174" s="46">
        <f ca="1">IF(COUNTIFS(Распис!$B$4:$B$300,$A174,Распис!$C$4:$C$300,"&lt;="&amp;W$1,Распис!$D$4:$D$300,"&gt;="&amp;W$1)&gt;0,SUMIFS(Распис!$I$4:$I$300,Распис!$B$4:$B$300,$A174,Распис!$C$4:$C$300,"&lt;="&amp;W$1,Распис!$D$4:$D$300,"&gt;="&amp;W$1),SUMIF(База!$B$3:$B$305,$A174,База!$I$3:$I$152))</f>
        <v>0</v>
      </c>
      <c r="X174" s="46">
        <f ca="1">IF(COUNTIFS(Распис!$B$4:$B$300,$A174,Распис!$C$4:$C$300,"&lt;="&amp;X$1,Распис!$D$4:$D$300,"&gt;="&amp;X$1)&gt;0,SUMIFS(Распис!$J$4:$J$300,Распис!$B$4:$B$300,$A174,Распис!$C$4:$C$300,"&lt;="&amp;X$1,Распис!$D$4:$D$300,"&gt;="&amp;X$1),SUMIF(База!$B$3:$B$305,$A174,База!$J$3:$J$152))</f>
        <v>0</v>
      </c>
      <c r="Y174" s="46">
        <f ca="1">IF(COUNTIFS(Распис!$B$4:$B$300,$A174,Распис!$C$4:$C$300,"&lt;="&amp;Y$1,Распис!$D$4:$D$300,"&gt;="&amp;Y$1)&gt;0,SUMIFS(Распис!$K$4:$K$300,Распис!$B$4:$B$300,$A174,Распис!$C$4:$C$300,"&lt;="&amp;Y$1,Распис!$D$4:$D$300,"&gt;="&amp;Y$1),SUMIF(База!$B$3:$B$305,$A174,База!$K$3:$K$152))</f>
        <v>0</v>
      </c>
      <c r="Z174" s="46" t="s">
        <v>23</v>
      </c>
      <c r="AA174" s="46">
        <f ca="1">IF(COUNTIFS(Распис!$B$4:$B$300,$A174,Распис!$C$4:$C$300,"&lt;="&amp;AA$1,Распис!$D$4:$D$300,"&gt;="&amp;AA$1)&gt;0,SUMIFS(Распис!$F$4:$F$300,Распис!$B$4:$B$300,$A174,Распис!$C$4:$C$300,"&lt;="&amp;AA$1,Распис!$D$4:$D$300,"&gt;="&amp;AA$1),SUMIF(База!$B$3:$B$305,$A174,База!$F$3:$F$152))</f>
        <v>0</v>
      </c>
      <c r="AB174" s="46">
        <f ca="1">IF(COUNTIFS(Распис!$B$4:$B$300,$A174,Распис!$C$4:$C$300,"&lt;="&amp;AB$1,Распис!$D$4:$D$300,"&gt;="&amp;AB$1)&gt;0,SUMIFS(Распис!$G$4:$G$300,Распис!$B$4:$B$300,$A174,Распис!$C$4:$C$300,"&lt;="&amp;AB$1,Распис!$D$4:$D$300,"&gt;="&amp;AB$1),SUMIF(База!$B$3:$B$305,$A174,База!$G$3:$G$152))</f>
        <v>0</v>
      </c>
      <c r="AC174" s="46">
        <f ca="1">IF(COUNTIFS(Распис!$B$4:$B$300,$A174,Распис!$C$4:$C$300,"&lt;="&amp;AC$1,Распис!$D$4:$D$300,"&gt;="&amp;AC$1)&gt;0,SUMIFS(Распис!$H$4:$H$300,Распис!$B$4:$B$300,$A174,Распис!$C$4:$C$300,"&lt;="&amp;AC$1,Распис!$D$4:$D$300,"&gt;="&amp;AC$1),SUMIF(База!$B$3:$B$305,$A174,База!$H$3:$H$152))</f>
        <v>0</v>
      </c>
      <c r="AD174" s="47"/>
      <c r="AE174" s="47"/>
      <c r="AF174" s="47"/>
      <c r="AG174" s="47">
        <f t="shared" ca="1" si="18"/>
        <v>0</v>
      </c>
      <c r="AH174" s="46">
        <f ca="1">AG174-SUMIFS(Распред!$G$4:$G$300,Распред!$B$4:$B$300,"февраль",Распред!$F$4:$F$300,A174)</f>
        <v>0</v>
      </c>
      <c r="AI174" s="46">
        <f ca="1">AH174+(COUNTIF(B174:AF174,"КД")+SUMIFS(Распред!$AH$4:$AH$300,Распред!$F$4:$F$300,A174,Распред!$B$4:$B$300,"февраль"))*4</f>
        <v>0</v>
      </c>
      <c r="AJ174" s="46">
        <f t="shared" ca="1" si="19"/>
        <v>0</v>
      </c>
      <c r="AK174" s="46">
        <f t="shared" ca="1" si="20"/>
        <v>0</v>
      </c>
      <c r="AL174" s="46">
        <f>SUMIFS(Распред!$K$4:$K$300,Распред!$B$4:$B$300,"февраль",Распред!$J$4:$J$300,A174)+SUMIFS(Распред!$M$4:$M$300,Распред!$B$4:$B$300,"февраль",Распред!$L$4:$L$300,A174)+SUMIFS(Распред!$O$4:$O$300,Распред!$B$4:$B$300,"февраль",Распред!$N$4:$N$300,A174)+SUMIFS(Распред!$Q$4:$Q$300,Распред!$B$4:$B$300,"февраль",Распред!$P$4:$P$300,A174)+SUMIFS(Распред!$S$4:$S$300,Распред!$B$4:$B$300,"февраль",Распред!$R$4:$R$300,A174)+SUMIFS(Распред!$U$4:$U$300,Распред!$B$4:$B$300,"февраль",Распред!$T$4:$T$300,A174)+SUMIFS(Распред!$W$4:$W$300,Распред!$B$4:$B$300,"февраль",Распред!$V$4:$V$300,A174)+SUMIFS(Распред!$Y$4:$Y$300,Распред!$B$4:$B$300,"февраль",Распред!$X$4:$X$300,A174)+SUMIFS(Распред!$AA$4:$AA$300,Распред!$B$4:$B$300,"февраль",Распред!$Z$4:$Z$300,A174)+SUMIFS(Распред!$AC$4:$AC$300,Распред!$B$4:$B$300,"февраль",Распред!$AB$4:$AB$300,A174)</f>
        <v>0</v>
      </c>
      <c r="AM174" s="46">
        <f t="shared" ca="1" si="21"/>
        <v>0</v>
      </c>
      <c r="AN174" s="46">
        <f t="shared" ca="1" si="22"/>
        <v>0</v>
      </c>
      <c r="AO174" s="46">
        <f t="shared" ca="1" si="23"/>
        <v>0</v>
      </c>
      <c r="AP174" s="46">
        <f>январь!AP174</f>
        <v>0</v>
      </c>
      <c r="AQ174" s="46">
        <f t="shared" ca="1" si="33"/>
        <v>0</v>
      </c>
      <c r="AR174" s="47"/>
      <c r="AS174" s="47">
        <f t="shared" ca="1" si="25"/>
        <v>0</v>
      </c>
      <c r="AT174" s="47"/>
      <c r="AU174" s="47"/>
      <c r="AV174" s="47"/>
      <c r="AW174" s="47"/>
      <c r="AX174" s="47"/>
      <c r="AY174" s="47"/>
      <c r="AZ174" s="184"/>
      <c r="BA174" s="184"/>
    </row>
    <row r="175" spans="1:53" x14ac:dyDescent="0.25">
      <c r="A175" s="47">
        <f>База!B175</f>
        <v>0</v>
      </c>
      <c r="B175" s="46">
        <f ca="1">IF(COUNTIFS(Распис!$B$4:$B$300,$A175,Распис!$C$4:$C$300,"&lt;="&amp;B$1,Распис!$D$4:$D$300,"&gt;="&amp;B$1)&gt;0,SUMIFS(Распис!$I$4:$I$300,Распис!$B$4:$B$300,$A175,Распис!$C$4:$C$300,"&lt;="&amp;B$1,Распис!$D$4:$D$300,"&gt;="&amp;B$1),SUMIF(База!$B$3:$B$305,$A175,База!$I$3:$I$152))</f>
        <v>0</v>
      </c>
      <c r="C175" s="46">
        <f ca="1">IF(COUNTIFS(Распис!$B$4:$B$300,$A175,Распис!$C$4:$C$300,"&lt;="&amp;C$1,Распис!$D$4:$D$300,"&gt;="&amp;C$1)&gt;0,SUMIFS(Распис!$J$4:$J$300,Распис!$B$4:$B$300,$A175,Распис!$C$4:$C$300,"&lt;="&amp;C$1,Распис!$D$4:$D$300,"&gt;="&amp;C$1),SUMIF(База!$B$3:$B$305,$A175,База!$J$3:$J$152))</f>
        <v>0</v>
      </c>
      <c r="D175" s="46">
        <f ca="1">IF(COUNTIFS(Распис!$B$4:$B$300,$A175,Распис!$C$4:$C$300,"&lt;="&amp;D$1,Распис!$D$4:$D$300,"&gt;="&amp;D$1)&gt;0,SUMIFS(Распис!$K$4:$K$300,Распис!$B$4:$B$300,$A175,Распис!$C$4:$C$300,"&lt;="&amp;D$1,Распис!$D$4:$D$300,"&gt;="&amp;D$1),SUMIF(База!$B$3:$B$305,$A175,База!$K$3:$K$152))</f>
        <v>0</v>
      </c>
      <c r="E175" s="46" t="s">
        <v>23</v>
      </c>
      <c r="F175" s="46">
        <f ca="1">IF(COUNTIFS(Распис!$B$4:$B$300,$A175,Распис!$C$4:$C$300,"&lt;="&amp;F$1,Распис!$D$4:$D$300,"&gt;="&amp;F$1)&gt;0,SUMIFS(Распис!$F$4:$F$300,Распис!$B$4:$B$300,$A175,Распис!$C$4:$C$300,"&lt;="&amp;F$1,Распис!$D$4:$D$300,"&gt;="&amp;F$1),SUMIF(База!$B$3:$B$305,$A175,База!$F$3:$F$152))</f>
        <v>0</v>
      </c>
      <c r="G175" s="46">
        <f ca="1">IF(COUNTIFS(Распис!$B$4:$B$300,$A175,Распис!$C$4:$C$300,"&lt;="&amp;G$1,Распис!$D$4:$D$300,"&gt;="&amp;G$1)&gt;0,SUMIFS(Распис!$G$4:$G$300,Распис!$B$4:$B$300,$A175,Распис!$C$4:$C$300,"&lt;="&amp;G$1,Распис!$D$4:$D$300,"&gt;="&amp;G$1),SUMIF(База!$B$3:$B$305,$A175,База!$G$3:$G$152))</f>
        <v>0</v>
      </c>
      <c r="H175" s="46">
        <f ca="1">IF(COUNTIFS(Распис!$B$4:$B$300,$A175,Распис!$C$4:$C$300,"&lt;="&amp;H$1,Распис!$D$4:$D$300,"&gt;="&amp;H$1)&gt;0,SUMIFS(Распис!$H$4:$H$300,Распис!$B$4:$B$300,$A175,Распис!$C$4:$C$300,"&lt;="&amp;H$1,Распис!$D$4:$D$300,"&gt;="&amp;H$1),SUMIF(База!$B$3:$B$305,$A175,База!$H$3:$H$152))</f>
        <v>0</v>
      </c>
      <c r="I175" s="46">
        <f ca="1">IF(COUNTIFS(Распис!$B$4:$B$300,$A175,Распис!$C$4:$C$300,"&lt;="&amp;I$1,Распис!$D$4:$D$300,"&gt;="&amp;I$1)&gt;0,SUMIFS(Распис!$I$4:$I$300,Распис!$B$4:$B$300,$A175,Распис!$C$4:$C$300,"&lt;="&amp;I$1,Распис!$D$4:$D$300,"&gt;="&amp;I$1),SUMIF(База!$B$3:$B$305,$A175,База!$I$3:$I$152))</f>
        <v>0</v>
      </c>
      <c r="J175" s="46">
        <f ca="1">IF(COUNTIFS(Распис!$B$4:$B$300,$A175,Распис!$C$4:$C$300,"&lt;="&amp;J$1,Распис!$D$4:$D$300,"&gt;="&amp;J$1)&gt;0,SUMIFS(Распис!$J$4:$J$300,Распис!$B$4:$B$300,$A175,Распис!$C$4:$C$300,"&lt;="&amp;J$1,Распис!$D$4:$D$300,"&gt;="&amp;J$1),SUMIF(База!$B$3:$B$305,$A175,База!$J$3:$J$152))</f>
        <v>0</v>
      </c>
      <c r="K175" s="46">
        <f ca="1">IF(COUNTIFS(Распис!$B$4:$B$300,$A175,Распис!$C$4:$C$300,"&lt;="&amp;K$1,Распис!$D$4:$D$300,"&gt;="&amp;K$1)&gt;0,SUMIFS(Распис!$K$4:$K$300,Распис!$B$4:$B$300,$A175,Распис!$C$4:$C$300,"&lt;="&amp;K$1,Распис!$D$4:$D$300,"&gt;="&amp;K$1),SUMIF(База!$B$3:$B$305,$A175,База!$K$3:$K$152))</f>
        <v>0</v>
      </c>
      <c r="L175" s="46" t="s">
        <v>23</v>
      </c>
      <c r="M175" s="46">
        <f ca="1">IF(COUNTIFS(Распис!$B$4:$B$300,$A175,Распис!$C$4:$C$300,"&lt;="&amp;M$1,Распис!$D$4:$D$300,"&gt;="&amp;M$1)&gt;0,SUMIFS(Распис!$F$4:$F$300,Распис!$B$4:$B$300,$A175,Распис!$C$4:$C$300,"&lt;="&amp;M$1,Распис!$D$4:$D$300,"&gt;="&amp;M$1),SUMIF(База!$B$3:$B$305,$A175,База!$F$3:$F$152))</f>
        <v>0</v>
      </c>
      <c r="N175" s="46">
        <f ca="1">IF(COUNTIFS(Распис!$B$4:$B$300,$A175,Распис!$C$4:$C$300,"&lt;="&amp;N$1,Распис!$D$4:$D$300,"&gt;="&amp;N$1)&gt;0,SUMIFS(Распис!$G$4:$G$300,Распис!$B$4:$B$300,$A175,Распис!$C$4:$C$300,"&lt;="&amp;N$1,Распис!$D$4:$D$300,"&gt;="&amp;N$1),SUMIF(База!$B$3:$B$305,$A175,База!$G$3:$G$152))</f>
        <v>0</v>
      </c>
      <c r="O175" s="46">
        <f ca="1">IF(COUNTIFS(Распис!$B$4:$B$300,$A175,Распис!$C$4:$C$300,"&lt;="&amp;O$1,Распис!$D$4:$D$300,"&gt;="&amp;O$1)&gt;0,SUMIFS(Распис!$H$4:$H$300,Распис!$B$4:$B$300,$A175,Распис!$C$4:$C$300,"&lt;="&amp;O$1,Распис!$D$4:$D$300,"&gt;="&amp;O$1),SUMIF(База!$B$3:$B$305,$A175,База!$H$3:$H$152))</f>
        <v>0</v>
      </c>
      <c r="P175" s="46">
        <f ca="1">IF(COUNTIFS(Распис!$B$4:$B$300,$A175,Распис!$C$4:$C$300,"&lt;="&amp;P$1,Распис!$D$4:$D$300,"&gt;="&amp;P$1)&gt;0,SUMIFS(Распис!$I$4:$I$300,Распис!$B$4:$B$300,$A175,Распис!$C$4:$C$300,"&lt;="&amp;P$1,Распис!$D$4:$D$300,"&gt;="&amp;P$1),SUMIF(База!$B$3:$B$305,$A175,База!$I$3:$I$152))</f>
        <v>0</v>
      </c>
      <c r="Q175" s="46">
        <f ca="1">IF(COUNTIFS(Распис!$B$4:$B$300,$A175,Распис!$C$4:$C$300,"&lt;="&amp;Q$1,Распис!$D$4:$D$300,"&gt;="&amp;Q$1)&gt;0,SUMIFS(Распис!$J$4:$J$300,Распис!$B$4:$B$300,$A175,Распис!$C$4:$C$300,"&lt;="&amp;Q$1,Распис!$D$4:$D$300,"&gt;="&amp;Q$1),SUMIF(База!$B$3:$B$305,$A175,База!$J$3:$J$152))</f>
        <v>0</v>
      </c>
      <c r="R175" s="46">
        <f ca="1">IF(COUNTIFS(Распис!$B$4:$B$300,$A175,Распис!$C$4:$C$300,"&lt;="&amp;R$1,Распис!$D$4:$D$300,"&gt;="&amp;R$1)&gt;0,SUMIFS(Распис!$K$4:$K$300,Распис!$B$4:$B$300,$A175,Распис!$C$4:$C$300,"&lt;="&amp;R$1,Распис!$D$4:$D$300,"&gt;="&amp;R$1),SUMIF(База!$B$3:$B$305,$A175,База!$K$3:$K$152))</f>
        <v>0</v>
      </c>
      <c r="S175" s="46" t="s">
        <v>23</v>
      </c>
      <c r="T175" s="46">
        <f ca="1">IF(COUNTIFS(Распис!$B$4:$B$300,$A175,Распис!$C$4:$C$300,"&lt;="&amp;T$1,Распис!$D$4:$D$300,"&gt;="&amp;T$1)&gt;0,SUMIFS(Распис!$F$4:$F$300,Распис!$B$4:$B$300,$A175,Распис!$C$4:$C$300,"&lt;="&amp;T$1,Распис!$D$4:$D$300,"&gt;="&amp;T$1),SUMIF(База!$B$3:$B$305,$A175,База!$F$3:$F$152))</f>
        <v>0</v>
      </c>
      <c r="U175" s="46">
        <f ca="1">IF(COUNTIFS(Распис!$B$4:$B$300,$A175,Распис!$C$4:$C$300,"&lt;="&amp;U$1,Распис!$D$4:$D$300,"&gt;="&amp;U$1)&gt;0,SUMIFS(Распис!$G$4:$G$300,Распис!$B$4:$B$300,$A175,Распис!$C$4:$C$300,"&lt;="&amp;U$1,Распис!$D$4:$D$300,"&gt;="&amp;U$1),SUMIF(База!$B$3:$B$305,$A175,База!$G$3:$G$152))</f>
        <v>0</v>
      </c>
      <c r="V175" s="46">
        <f ca="1">IF(COUNTIFS(Распис!$B$4:$B$300,$A175,Распис!$C$4:$C$300,"&lt;="&amp;V$1,Распис!$D$4:$D$300,"&gt;="&amp;V$1)&gt;0,SUMIFS(Распис!$H$4:$H$300,Распис!$B$4:$B$300,$A175,Распис!$C$4:$C$300,"&lt;="&amp;V$1,Распис!$D$4:$D$300,"&gt;="&amp;V$1),SUMIF(База!$B$3:$B$305,$A175,База!$H$3:$H$152))</f>
        <v>0</v>
      </c>
      <c r="W175" s="46">
        <f ca="1">IF(COUNTIFS(Распис!$B$4:$B$300,$A175,Распис!$C$4:$C$300,"&lt;="&amp;W$1,Распис!$D$4:$D$300,"&gt;="&amp;W$1)&gt;0,SUMIFS(Распис!$I$4:$I$300,Распис!$B$4:$B$300,$A175,Распис!$C$4:$C$300,"&lt;="&amp;W$1,Распис!$D$4:$D$300,"&gt;="&amp;W$1),SUMIF(База!$B$3:$B$305,$A175,База!$I$3:$I$152))</f>
        <v>0</v>
      </c>
      <c r="X175" s="46">
        <f ca="1">IF(COUNTIFS(Распис!$B$4:$B$300,$A175,Распис!$C$4:$C$300,"&lt;="&amp;X$1,Распис!$D$4:$D$300,"&gt;="&amp;X$1)&gt;0,SUMIFS(Распис!$J$4:$J$300,Распис!$B$4:$B$300,$A175,Распис!$C$4:$C$300,"&lt;="&amp;X$1,Распис!$D$4:$D$300,"&gt;="&amp;X$1),SUMIF(База!$B$3:$B$305,$A175,База!$J$3:$J$152))</f>
        <v>0</v>
      </c>
      <c r="Y175" s="46">
        <f ca="1">IF(COUNTIFS(Распис!$B$4:$B$300,$A175,Распис!$C$4:$C$300,"&lt;="&amp;Y$1,Распис!$D$4:$D$300,"&gt;="&amp;Y$1)&gt;0,SUMIFS(Распис!$K$4:$K$300,Распис!$B$4:$B$300,$A175,Распис!$C$4:$C$300,"&lt;="&amp;Y$1,Распис!$D$4:$D$300,"&gt;="&amp;Y$1),SUMIF(База!$B$3:$B$305,$A175,База!$K$3:$K$152))</f>
        <v>0</v>
      </c>
      <c r="Z175" s="46" t="s">
        <v>23</v>
      </c>
      <c r="AA175" s="46">
        <f ca="1">IF(COUNTIFS(Распис!$B$4:$B$300,$A175,Распис!$C$4:$C$300,"&lt;="&amp;AA$1,Распис!$D$4:$D$300,"&gt;="&amp;AA$1)&gt;0,SUMIFS(Распис!$F$4:$F$300,Распис!$B$4:$B$300,$A175,Распис!$C$4:$C$300,"&lt;="&amp;AA$1,Распис!$D$4:$D$300,"&gt;="&amp;AA$1),SUMIF(База!$B$3:$B$305,$A175,База!$F$3:$F$152))</f>
        <v>0</v>
      </c>
      <c r="AB175" s="46">
        <f ca="1">IF(COUNTIFS(Распис!$B$4:$B$300,$A175,Распис!$C$4:$C$300,"&lt;="&amp;AB$1,Распис!$D$4:$D$300,"&gt;="&amp;AB$1)&gt;0,SUMIFS(Распис!$G$4:$G$300,Распис!$B$4:$B$300,$A175,Распис!$C$4:$C$300,"&lt;="&amp;AB$1,Распис!$D$4:$D$300,"&gt;="&amp;AB$1),SUMIF(База!$B$3:$B$305,$A175,База!$G$3:$G$152))</f>
        <v>0</v>
      </c>
      <c r="AC175" s="46">
        <f ca="1">IF(COUNTIFS(Распис!$B$4:$B$300,$A175,Распис!$C$4:$C$300,"&lt;="&amp;AC$1,Распис!$D$4:$D$300,"&gt;="&amp;AC$1)&gt;0,SUMIFS(Распис!$H$4:$H$300,Распис!$B$4:$B$300,$A175,Распис!$C$4:$C$300,"&lt;="&amp;AC$1,Распис!$D$4:$D$300,"&gt;="&amp;AC$1),SUMIF(База!$B$3:$B$305,$A175,База!$H$3:$H$152))</f>
        <v>0</v>
      </c>
      <c r="AD175" s="47"/>
      <c r="AE175" s="47"/>
      <c r="AF175" s="47"/>
      <c r="AG175" s="47">
        <f t="shared" ca="1" si="18"/>
        <v>0</v>
      </c>
      <c r="AH175" s="46">
        <f ca="1">AG175-SUMIFS(Распред!$G$4:$G$300,Распред!$B$4:$B$300,"февраль",Распред!$F$4:$F$300,A175)</f>
        <v>0</v>
      </c>
      <c r="AI175" s="46">
        <f ca="1">AH175+(COUNTIF(B175:AF175,"КД")+SUMIFS(Распред!$AH$4:$AH$300,Распред!$F$4:$F$300,A175,Распред!$B$4:$B$300,"февраль"))*4</f>
        <v>0</v>
      </c>
      <c r="AJ175" s="46">
        <f t="shared" ca="1" si="19"/>
        <v>0</v>
      </c>
      <c r="AK175" s="46">
        <f t="shared" ca="1" si="20"/>
        <v>0</v>
      </c>
      <c r="AL175" s="46">
        <f>SUMIFS(Распред!$K$4:$K$300,Распред!$B$4:$B$300,"февраль",Распред!$J$4:$J$300,A175)+SUMIFS(Распред!$M$4:$M$300,Распред!$B$4:$B$300,"февраль",Распред!$L$4:$L$300,A175)+SUMIFS(Распред!$O$4:$O$300,Распред!$B$4:$B$300,"февраль",Распред!$N$4:$N$300,A175)+SUMIFS(Распред!$Q$4:$Q$300,Распред!$B$4:$B$300,"февраль",Распред!$P$4:$P$300,A175)+SUMIFS(Распред!$S$4:$S$300,Распред!$B$4:$B$300,"февраль",Распред!$R$4:$R$300,A175)+SUMIFS(Распред!$U$4:$U$300,Распред!$B$4:$B$300,"февраль",Распред!$T$4:$T$300,A175)+SUMIFS(Распред!$W$4:$W$300,Распред!$B$4:$B$300,"февраль",Распред!$V$4:$V$300,A175)+SUMIFS(Распред!$Y$4:$Y$300,Распред!$B$4:$B$300,"февраль",Распред!$X$4:$X$300,A175)+SUMIFS(Распред!$AA$4:$AA$300,Распред!$B$4:$B$300,"февраль",Распред!$Z$4:$Z$300,A175)+SUMIFS(Распред!$AC$4:$AC$300,Распред!$B$4:$B$300,"февраль",Распред!$AB$4:$AB$300,A175)</f>
        <v>0</v>
      </c>
      <c r="AM175" s="46">
        <f t="shared" ca="1" si="21"/>
        <v>0</v>
      </c>
      <c r="AN175" s="46">
        <f t="shared" ca="1" si="22"/>
        <v>0</v>
      </c>
      <c r="AO175" s="46">
        <f t="shared" ca="1" si="23"/>
        <v>0</v>
      </c>
      <c r="AP175" s="46">
        <f>январь!AP175</f>
        <v>0</v>
      </c>
      <c r="AQ175" s="46">
        <f t="shared" ca="1" si="33"/>
        <v>0</v>
      </c>
      <c r="AR175" s="47"/>
      <c r="AS175" s="47">
        <f t="shared" ca="1" si="25"/>
        <v>0</v>
      </c>
      <c r="AT175" s="47"/>
      <c r="AU175" s="47"/>
      <c r="AV175" s="47"/>
      <c r="AW175" s="47"/>
      <c r="AX175" s="47"/>
      <c r="AY175" s="47"/>
      <c r="AZ175" s="184"/>
      <c r="BA175" s="184"/>
    </row>
    <row r="176" spans="1:53" x14ac:dyDescent="0.25">
      <c r="A176" s="47">
        <f>База!B176</f>
        <v>0</v>
      </c>
      <c r="B176" s="46">
        <f ca="1">IF(COUNTIFS(Распис!$B$4:$B$300,$A176,Распис!$C$4:$C$300,"&lt;="&amp;B$1,Распис!$D$4:$D$300,"&gt;="&amp;B$1)&gt;0,SUMIFS(Распис!$I$4:$I$300,Распис!$B$4:$B$300,$A176,Распис!$C$4:$C$300,"&lt;="&amp;B$1,Распис!$D$4:$D$300,"&gt;="&amp;B$1),SUMIF(База!$B$3:$B$305,$A176,База!$I$3:$I$152))</f>
        <v>0</v>
      </c>
      <c r="C176" s="46">
        <f ca="1">IF(COUNTIFS(Распис!$B$4:$B$300,$A176,Распис!$C$4:$C$300,"&lt;="&amp;C$1,Распис!$D$4:$D$300,"&gt;="&amp;C$1)&gt;0,SUMIFS(Распис!$J$4:$J$300,Распис!$B$4:$B$300,$A176,Распис!$C$4:$C$300,"&lt;="&amp;C$1,Распис!$D$4:$D$300,"&gt;="&amp;C$1),SUMIF(База!$B$3:$B$305,$A176,База!$J$3:$J$152))</f>
        <v>0</v>
      </c>
      <c r="D176" s="46">
        <f ca="1">IF(COUNTIFS(Распис!$B$4:$B$300,$A176,Распис!$C$4:$C$300,"&lt;="&amp;D$1,Распис!$D$4:$D$300,"&gt;="&amp;D$1)&gt;0,SUMIFS(Распис!$K$4:$K$300,Распис!$B$4:$B$300,$A176,Распис!$C$4:$C$300,"&lt;="&amp;D$1,Распис!$D$4:$D$300,"&gt;="&amp;D$1),SUMIF(База!$B$3:$B$305,$A176,База!$K$3:$K$152))</f>
        <v>0</v>
      </c>
      <c r="E176" s="46" t="s">
        <v>23</v>
      </c>
      <c r="F176" s="46">
        <f ca="1">IF(COUNTIFS(Распис!$B$4:$B$300,$A176,Распис!$C$4:$C$300,"&lt;="&amp;F$1,Распис!$D$4:$D$300,"&gt;="&amp;F$1)&gt;0,SUMIFS(Распис!$F$4:$F$300,Распис!$B$4:$B$300,$A176,Распис!$C$4:$C$300,"&lt;="&amp;F$1,Распис!$D$4:$D$300,"&gt;="&amp;F$1),SUMIF(База!$B$3:$B$305,$A176,База!$F$3:$F$152))</f>
        <v>0</v>
      </c>
      <c r="G176" s="46">
        <f ca="1">IF(COUNTIFS(Распис!$B$4:$B$300,$A176,Распис!$C$4:$C$300,"&lt;="&amp;G$1,Распис!$D$4:$D$300,"&gt;="&amp;G$1)&gt;0,SUMIFS(Распис!$G$4:$G$300,Распис!$B$4:$B$300,$A176,Распис!$C$4:$C$300,"&lt;="&amp;G$1,Распис!$D$4:$D$300,"&gt;="&amp;G$1),SUMIF(База!$B$3:$B$305,$A176,База!$G$3:$G$152))</f>
        <v>0</v>
      </c>
      <c r="H176" s="46">
        <f ca="1">IF(COUNTIFS(Распис!$B$4:$B$300,$A176,Распис!$C$4:$C$300,"&lt;="&amp;H$1,Распис!$D$4:$D$300,"&gt;="&amp;H$1)&gt;0,SUMIFS(Распис!$H$4:$H$300,Распис!$B$4:$B$300,$A176,Распис!$C$4:$C$300,"&lt;="&amp;H$1,Распис!$D$4:$D$300,"&gt;="&amp;H$1),SUMIF(База!$B$3:$B$305,$A176,База!$H$3:$H$152))</f>
        <v>0</v>
      </c>
      <c r="I176" s="46">
        <f ca="1">IF(COUNTIFS(Распис!$B$4:$B$300,$A176,Распис!$C$4:$C$300,"&lt;="&amp;I$1,Распис!$D$4:$D$300,"&gt;="&amp;I$1)&gt;0,SUMIFS(Распис!$I$4:$I$300,Распис!$B$4:$B$300,$A176,Распис!$C$4:$C$300,"&lt;="&amp;I$1,Распис!$D$4:$D$300,"&gt;="&amp;I$1),SUMIF(База!$B$3:$B$305,$A176,База!$I$3:$I$152))</f>
        <v>0</v>
      </c>
      <c r="J176" s="46">
        <f ca="1">IF(COUNTIFS(Распис!$B$4:$B$300,$A176,Распис!$C$4:$C$300,"&lt;="&amp;J$1,Распис!$D$4:$D$300,"&gt;="&amp;J$1)&gt;0,SUMIFS(Распис!$J$4:$J$300,Распис!$B$4:$B$300,$A176,Распис!$C$4:$C$300,"&lt;="&amp;J$1,Распис!$D$4:$D$300,"&gt;="&amp;J$1),SUMIF(База!$B$3:$B$305,$A176,База!$J$3:$J$152))</f>
        <v>0</v>
      </c>
      <c r="K176" s="46">
        <f ca="1">IF(COUNTIFS(Распис!$B$4:$B$300,$A176,Распис!$C$4:$C$300,"&lt;="&amp;K$1,Распис!$D$4:$D$300,"&gt;="&amp;K$1)&gt;0,SUMIFS(Распис!$K$4:$K$300,Распис!$B$4:$B$300,$A176,Распис!$C$4:$C$300,"&lt;="&amp;K$1,Распис!$D$4:$D$300,"&gt;="&amp;K$1),SUMIF(База!$B$3:$B$305,$A176,База!$K$3:$K$152))</f>
        <v>0</v>
      </c>
      <c r="L176" s="46" t="s">
        <v>23</v>
      </c>
      <c r="M176" s="46">
        <f ca="1">IF(COUNTIFS(Распис!$B$4:$B$300,$A176,Распис!$C$4:$C$300,"&lt;="&amp;M$1,Распис!$D$4:$D$300,"&gt;="&amp;M$1)&gt;0,SUMIFS(Распис!$F$4:$F$300,Распис!$B$4:$B$300,$A176,Распис!$C$4:$C$300,"&lt;="&amp;M$1,Распис!$D$4:$D$300,"&gt;="&amp;M$1),SUMIF(База!$B$3:$B$305,$A176,База!$F$3:$F$152))</f>
        <v>0</v>
      </c>
      <c r="N176" s="46">
        <f ca="1">IF(COUNTIFS(Распис!$B$4:$B$300,$A176,Распис!$C$4:$C$300,"&lt;="&amp;N$1,Распис!$D$4:$D$300,"&gt;="&amp;N$1)&gt;0,SUMIFS(Распис!$G$4:$G$300,Распис!$B$4:$B$300,$A176,Распис!$C$4:$C$300,"&lt;="&amp;N$1,Распис!$D$4:$D$300,"&gt;="&amp;N$1),SUMIF(База!$B$3:$B$305,$A176,База!$G$3:$G$152))</f>
        <v>0</v>
      </c>
      <c r="O176" s="46">
        <f ca="1">IF(COUNTIFS(Распис!$B$4:$B$300,$A176,Распис!$C$4:$C$300,"&lt;="&amp;O$1,Распис!$D$4:$D$300,"&gt;="&amp;O$1)&gt;0,SUMIFS(Распис!$H$4:$H$300,Распис!$B$4:$B$300,$A176,Распис!$C$4:$C$300,"&lt;="&amp;O$1,Распис!$D$4:$D$300,"&gt;="&amp;O$1),SUMIF(База!$B$3:$B$305,$A176,База!$H$3:$H$152))</f>
        <v>0</v>
      </c>
      <c r="P176" s="46">
        <f ca="1">IF(COUNTIFS(Распис!$B$4:$B$300,$A176,Распис!$C$4:$C$300,"&lt;="&amp;P$1,Распис!$D$4:$D$300,"&gt;="&amp;P$1)&gt;0,SUMIFS(Распис!$I$4:$I$300,Распис!$B$4:$B$300,$A176,Распис!$C$4:$C$300,"&lt;="&amp;P$1,Распис!$D$4:$D$300,"&gt;="&amp;P$1),SUMIF(База!$B$3:$B$305,$A176,База!$I$3:$I$152))</f>
        <v>0</v>
      </c>
      <c r="Q176" s="46">
        <f ca="1">IF(COUNTIFS(Распис!$B$4:$B$300,$A176,Распис!$C$4:$C$300,"&lt;="&amp;Q$1,Распис!$D$4:$D$300,"&gt;="&amp;Q$1)&gt;0,SUMIFS(Распис!$J$4:$J$300,Распис!$B$4:$B$300,$A176,Распис!$C$4:$C$300,"&lt;="&amp;Q$1,Распис!$D$4:$D$300,"&gt;="&amp;Q$1),SUMIF(База!$B$3:$B$305,$A176,База!$J$3:$J$152))</f>
        <v>0</v>
      </c>
      <c r="R176" s="46">
        <f ca="1">IF(COUNTIFS(Распис!$B$4:$B$300,$A176,Распис!$C$4:$C$300,"&lt;="&amp;R$1,Распис!$D$4:$D$300,"&gt;="&amp;R$1)&gt;0,SUMIFS(Распис!$K$4:$K$300,Распис!$B$4:$B$300,$A176,Распис!$C$4:$C$300,"&lt;="&amp;R$1,Распис!$D$4:$D$300,"&gt;="&amp;R$1),SUMIF(База!$B$3:$B$305,$A176,База!$K$3:$K$152))</f>
        <v>0</v>
      </c>
      <c r="S176" s="46" t="s">
        <v>23</v>
      </c>
      <c r="T176" s="46">
        <f ca="1">IF(COUNTIFS(Распис!$B$4:$B$300,$A176,Распис!$C$4:$C$300,"&lt;="&amp;T$1,Распис!$D$4:$D$300,"&gt;="&amp;T$1)&gt;0,SUMIFS(Распис!$F$4:$F$300,Распис!$B$4:$B$300,$A176,Распис!$C$4:$C$300,"&lt;="&amp;T$1,Распис!$D$4:$D$300,"&gt;="&amp;T$1),SUMIF(База!$B$3:$B$305,$A176,База!$F$3:$F$152))</f>
        <v>0</v>
      </c>
      <c r="U176" s="46">
        <f ca="1">IF(COUNTIFS(Распис!$B$4:$B$300,$A176,Распис!$C$4:$C$300,"&lt;="&amp;U$1,Распис!$D$4:$D$300,"&gt;="&amp;U$1)&gt;0,SUMIFS(Распис!$G$4:$G$300,Распис!$B$4:$B$300,$A176,Распис!$C$4:$C$300,"&lt;="&amp;U$1,Распис!$D$4:$D$300,"&gt;="&amp;U$1),SUMIF(База!$B$3:$B$305,$A176,База!$G$3:$G$152))</f>
        <v>0</v>
      </c>
      <c r="V176" s="46">
        <f ca="1">IF(COUNTIFS(Распис!$B$4:$B$300,$A176,Распис!$C$4:$C$300,"&lt;="&amp;V$1,Распис!$D$4:$D$300,"&gt;="&amp;V$1)&gt;0,SUMIFS(Распис!$H$4:$H$300,Распис!$B$4:$B$300,$A176,Распис!$C$4:$C$300,"&lt;="&amp;V$1,Распис!$D$4:$D$300,"&gt;="&amp;V$1),SUMIF(База!$B$3:$B$305,$A176,База!$H$3:$H$152))</f>
        <v>0</v>
      </c>
      <c r="W176" s="46">
        <f ca="1">IF(COUNTIFS(Распис!$B$4:$B$300,$A176,Распис!$C$4:$C$300,"&lt;="&amp;W$1,Распис!$D$4:$D$300,"&gt;="&amp;W$1)&gt;0,SUMIFS(Распис!$I$4:$I$300,Распис!$B$4:$B$300,$A176,Распис!$C$4:$C$300,"&lt;="&amp;W$1,Распис!$D$4:$D$300,"&gt;="&amp;W$1),SUMIF(База!$B$3:$B$305,$A176,База!$I$3:$I$152))</f>
        <v>0</v>
      </c>
      <c r="X176" s="46">
        <f ca="1">IF(COUNTIFS(Распис!$B$4:$B$300,$A176,Распис!$C$4:$C$300,"&lt;="&amp;X$1,Распис!$D$4:$D$300,"&gt;="&amp;X$1)&gt;0,SUMIFS(Распис!$J$4:$J$300,Распис!$B$4:$B$300,$A176,Распис!$C$4:$C$300,"&lt;="&amp;X$1,Распис!$D$4:$D$300,"&gt;="&amp;X$1),SUMIF(База!$B$3:$B$305,$A176,База!$J$3:$J$152))</f>
        <v>0</v>
      </c>
      <c r="Y176" s="46">
        <f ca="1">IF(COUNTIFS(Распис!$B$4:$B$300,$A176,Распис!$C$4:$C$300,"&lt;="&amp;Y$1,Распис!$D$4:$D$300,"&gt;="&amp;Y$1)&gt;0,SUMIFS(Распис!$K$4:$K$300,Распис!$B$4:$B$300,$A176,Распис!$C$4:$C$300,"&lt;="&amp;Y$1,Распис!$D$4:$D$300,"&gt;="&amp;Y$1),SUMIF(База!$B$3:$B$305,$A176,База!$K$3:$K$152))</f>
        <v>0</v>
      </c>
      <c r="Z176" s="46" t="s">
        <v>23</v>
      </c>
      <c r="AA176" s="46">
        <f ca="1">IF(COUNTIFS(Распис!$B$4:$B$300,$A176,Распис!$C$4:$C$300,"&lt;="&amp;AA$1,Распис!$D$4:$D$300,"&gt;="&amp;AA$1)&gt;0,SUMIFS(Распис!$F$4:$F$300,Распис!$B$4:$B$300,$A176,Распис!$C$4:$C$300,"&lt;="&amp;AA$1,Распис!$D$4:$D$300,"&gt;="&amp;AA$1),SUMIF(База!$B$3:$B$305,$A176,База!$F$3:$F$152))</f>
        <v>0</v>
      </c>
      <c r="AB176" s="46">
        <f ca="1">IF(COUNTIFS(Распис!$B$4:$B$300,$A176,Распис!$C$4:$C$300,"&lt;="&amp;AB$1,Распис!$D$4:$D$300,"&gt;="&amp;AB$1)&gt;0,SUMIFS(Распис!$G$4:$G$300,Распис!$B$4:$B$300,$A176,Распис!$C$4:$C$300,"&lt;="&amp;AB$1,Распис!$D$4:$D$300,"&gt;="&amp;AB$1),SUMIF(База!$B$3:$B$305,$A176,База!$G$3:$G$152))</f>
        <v>0</v>
      </c>
      <c r="AC176" s="46">
        <f ca="1">IF(COUNTIFS(Распис!$B$4:$B$300,$A176,Распис!$C$4:$C$300,"&lt;="&amp;AC$1,Распис!$D$4:$D$300,"&gt;="&amp;AC$1)&gt;0,SUMIFS(Распис!$H$4:$H$300,Распис!$B$4:$B$300,$A176,Распис!$C$4:$C$300,"&lt;="&amp;AC$1,Распис!$D$4:$D$300,"&gt;="&amp;AC$1),SUMIF(База!$B$3:$B$305,$A176,База!$H$3:$H$152))</f>
        <v>0</v>
      </c>
      <c r="AD176" s="47"/>
      <c r="AE176" s="47"/>
      <c r="AF176" s="47"/>
      <c r="AG176" s="47">
        <f t="shared" ca="1" si="18"/>
        <v>0</v>
      </c>
      <c r="AH176" s="46">
        <f ca="1">AG176-SUMIFS(Распред!$G$4:$G$300,Распред!$B$4:$B$300,"февраль",Распред!$F$4:$F$300,A176)</f>
        <v>0</v>
      </c>
      <c r="AI176" s="46">
        <f ca="1">AH176+(COUNTIF(B176:AF176,"КД")+SUMIFS(Распред!$AH$4:$AH$300,Распред!$F$4:$F$300,A176,Распред!$B$4:$B$300,"февраль"))*4</f>
        <v>0</v>
      </c>
      <c r="AJ176" s="46">
        <f t="shared" ca="1" si="19"/>
        <v>0</v>
      </c>
      <c r="AK176" s="46">
        <f t="shared" ca="1" si="20"/>
        <v>0</v>
      </c>
      <c r="AL176" s="46">
        <f>SUMIFS(Распред!$K$4:$K$300,Распред!$B$4:$B$300,"февраль",Распред!$J$4:$J$300,A176)+SUMIFS(Распред!$M$4:$M$300,Распред!$B$4:$B$300,"февраль",Распред!$L$4:$L$300,A176)+SUMIFS(Распред!$O$4:$O$300,Распред!$B$4:$B$300,"февраль",Распред!$N$4:$N$300,A176)+SUMIFS(Распред!$Q$4:$Q$300,Распред!$B$4:$B$300,"февраль",Распред!$P$4:$P$300,A176)+SUMIFS(Распред!$S$4:$S$300,Распред!$B$4:$B$300,"февраль",Распред!$R$4:$R$300,A176)+SUMIFS(Распред!$U$4:$U$300,Распред!$B$4:$B$300,"февраль",Распред!$T$4:$T$300,A176)+SUMIFS(Распред!$W$4:$W$300,Распред!$B$4:$B$300,"февраль",Распред!$V$4:$V$300,A176)+SUMIFS(Распред!$Y$4:$Y$300,Распред!$B$4:$B$300,"февраль",Распред!$X$4:$X$300,A176)+SUMIFS(Распред!$AA$4:$AA$300,Распред!$B$4:$B$300,"февраль",Распред!$Z$4:$Z$300,A176)+SUMIFS(Распред!$AC$4:$AC$300,Распред!$B$4:$B$300,"февраль",Распред!$AB$4:$AB$300,A176)</f>
        <v>0</v>
      </c>
      <c r="AM176" s="46">
        <f t="shared" ca="1" si="21"/>
        <v>0</v>
      </c>
      <c r="AN176" s="46">
        <f t="shared" ca="1" si="22"/>
        <v>0</v>
      </c>
      <c r="AO176" s="46">
        <f t="shared" ca="1" si="23"/>
        <v>0</v>
      </c>
      <c r="AP176" s="46">
        <f>январь!AP176</f>
        <v>0</v>
      </c>
      <c r="AQ176" s="46">
        <f t="shared" ca="1" si="33"/>
        <v>0</v>
      </c>
      <c r="AR176" s="47"/>
      <c r="AS176" s="47">
        <f t="shared" ca="1" si="25"/>
        <v>0</v>
      </c>
      <c r="AT176" s="47"/>
      <c r="AU176" s="47"/>
      <c r="AV176" s="47"/>
      <c r="AW176" s="47"/>
      <c r="AX176" s="47"/>
      <c r="AY176" s="47"/>
      <c r="AZ176" s="184"/>
      <c r="BA176" s="184"/>
    </row>
    <row r="177" spans="1:53" x14ac:dyDescent="0.25">
      <c r="A177" s="47">
        <f>База!B177</f>
        <v>0</v>
      </c>
      <c r="B177" s="46">
        <f ca="1">IF(COUNTIFS(Распис!$B$4:$B$300,$A177,Распис!$C$4:$C$300,"&lt;="&amp;B$1,Распис!$D$4:$D$300,"&gt;="&amp;B$1)&gt;0,SUMIFS(Распис!$I$4:$I$300,Распис!$B$4:$B$300,$A177,Распис!$C$4:$C$300,"&lt;="&amp;B$1,Распис!$D$4:$D$300,"&gt;="&amp;B$1),SUMIF(База!$B$3:$B$305,$A177,База!$I$3:$I$152))</f>
        <v>0</v>
      </c>
      <c r="C177" s="46">
        <f ca="1">IF(COUNTIFS(Распис!$B$4:$B$300,$A177,Распис!$C$4:$C$300,"&lt;="&amp;C$1,Распис!$D$4:$D$300,"&gt;="&amp;C$1)&gt;0,SUMIFS(Распис!$J$4:$J$300,Распис!$B$4:$B$300,$A177,Распис!$C$4:$C$300,"&lt;="&amp;C$1,Распис!$D$4:$D$300,"&gt;="&amp;C$1),SUMIF(База!$B$3:$B$305,$A177,База!$J$3:$J$152))</f>
        <v>0</v>
      </c>
      <c r="D177" s="46">
        <f ca="1">IF(COUNTIFS(Распис!$B$4:$B$300,$A177,Распис!$C$4:$C$300,"&lt;="&amp;D$1,Распис!$D$4:$D$300,"&gt;="&amp;D$1)&gt;0,SUMIFS(Распис!$K$4:$K$300,Распис!$B$4:$B$300,$A177,Распис!$C$4:$C$300,"&lt;="&amp;D$1,Распис!$D$4:$D$300,"&gt;="&amp;D$1),SUMIF(База!$B$3:$B$305,$A177,База!$K$3:$K$152))</f>
        <v>0</v>
      </c>
      <c r="E177" s="46" t="s">
        <v>23</v>
      </c>
      <c r="F177" s="46">
        <f ca="1">IF(COUNTIFS(Распис!$B$4:$B$300,$A177,Распис!$C$4:$C$300,"&lt;="&amp;F$1,Распис!$D$4:$D$300,"&gt;="&amp;F$1)&gt;0,SUMIFS(Распис!$F$4:$F$300,Распис!$B$4:$B$300,$A177,Распис!$C$4:$C$300,"&lt;="&amp;F$1,Распис!$D$4:$D$300,"&gt;="&amp;F$1),SUMIF(База!$B$3:$B$305,$A177,База!$F$3:$F$152))</f>
        <v>0</v>
      </c>
      <c r="G177" s="46">
        <f ca="1">IF(COUNTIFS(Распис!$B$4:$B$300,$A177,Распис!$C$4:$C$300,"&lt;="&amp;G$1,Распис!$D$4:$D$300,"&gt;="&amp;G$1)&gt;0,SUMIFS(Распис!$G$4:$G$300,Распис!$B$4:$B$300,$A177,Распис!$C$4:$C$300,"&lt;="&amp;G$1,Распис!$D$4:$D$300,"&gt;="&amp;G$1),SUMIF(База!$B$3:$B$305,$A177,База!$G$3:$G$152))</f>
        <v>0</v>
      </c>
      <c r="H177" s="46">
        <f ca="1">IF(COUNTIFS(Распис!$B$4:$B$300,$A177,Распис!$C$4:$C$300,"&lt;="&amp;H$1,Распис!$D$4:$D$300,"&gt;="&amp;H$1)&gt;0,SUMIFS(Распис!$H$4:$H$300,Распис!$B$4:$B$300,$A177,Распис!$C$4:$C$300,"&lt;="&amp;H$1,Распис!$D$4:$D$300,"&gt;="&amp;H$1),SUMIF(База!$B$3:$B$305,$A177,База!$H$3:$H$152))</f>
        <v>0</v>
      </c>
      <c r="I177" s="46">
        <f ca="1">IF(COUNTIFS(Распис!$B$4:$B$300,$A177,Распис!$C$4:$C$300,"&lt;="&amp;I$1,Распис!$D$4:$D$300,"&gt;="&amp;I$1)&gt;0,SUMIFS(Распис!$I$4:$I$300,Распис!$B$4:$B$300,$A177,Распис!$C$4:$C$300,"&lt;="&amp;I$1,Распис!$D$4:$D$300,"&gt;="&amp;I$1),SUMIF(База!$B$3:$B$305,$A177,База!$I$3:$I$152))</f>
        <v>0</v>
      </c>
      <c r="J177" s="46">
        <f ca="1">IF(COUNTIFS(Распис!$B$4:$B$300,$A177,Распис!$C$4:$C$300,"&lt;="&amp;J$1,Распис!$D$4:$D$300,"&gt;="&amp;J$1)&gt;0,SUMIFS(Распис!$J$4:$J$300,Распис!$B$4:$B$300,$A177,Распис!$C$4:$C$300,"&lt;="&amp;J$1,Распис!$D$4:$D$300,"&gt;="&amp;J$1),SUMIF(База!$B$3:$B$305,$A177,База!$J$3:$J$152))</f>
        <v>0</v>
      </c>
      <c r="K177" s="46">
        <f ca="1">IF(COUNTIFS(Распис!$B$4:$B$300,$A177,Распис!$C$4:$C$300,"&lt;="&amp;K$1,Распис!$D$4:$D$300,"&gt;="&amp;K$1)&gt;0,SUMIFS(Распис!$K$4:$K$300,Распис!$B$4:$B$300,$A177,Распис!$C$4:$C$300,"&lt;="&amp;K$1,Распис!$D$4:$D$300,"&gt;="&amp;K$1),SUMIF(База!$B$3:$B$305,$A177,База!$K$3:$K$152))</f>
        <v>0</v>
      </c>
      <c r="L177" s="46" t="s">
        <v>23</v>
      </c>
      <c r="M177" s="46">
        <f ca="1">IF(COUNTIFS(Распис!$B$4:$B$300,$A177,Распис!$C$4:$C$300,"&lt;="&amp;M$1,Распис!$D$4:$D$300,"&gt;="&amp;M$1)&gt;0,SUMIFS(Распис!$F$4:$F$300,Распис!$B$4:$B$300,$A177,Распис!$C$4:$C$300,"&lt;="&amp;M$1,Распис!$D$4:$D$300,"&gt;="&amp;M$1),SUMIF(База!$B$3:$B$305,$A177,База!$F$3:$F$152))</f>
        <v>0</v>
      </c>
      <c r="N177" s="46">
        <f ca="1">IF(COUNTIFS(Распис!$B$4:$B$300,$A177,Распис!$C$4:$C$300,"&lt;="&amp;N$1,Распис!$D$4:$D$300,"&gt;="&amp;N$1)&gt;0,SUMIFS(Распис!$G$4:$G$300,Распис!$B$4:$B$300,$A177,Распис!$C$4:$C$300,"&lt;="&amp;N$1,Распис!$D$4:$D$300,"&gt;="&amp;N$1),SUMIF(База!$B$3:$B$305,$A177,База!$G$3:$G$152))</f>
        <v>0</v>
      </c>
      <c r="O177" s="46">
        <f ca="1">IF(COUNTIFS(Распис!$B$4:$B$300,$A177,Распис!$C$4:$C$300,"&lt;="&amp;O$1,Распис!$D$4:$D$300,"&gt;="&amp;O$1)&gt;0,SUMIFS(Распис!$H$4:$H$300,Распис!$B$4:$B$300,$A177,Распис!$C$4:$C$300,"&lt;="&amp;O$1,Распис!$D$4:$D$300,"&gt;="&amp;O$1),SUMIF(База!$B$3:$B$305,$A177,База!$H$3:$H$152))</f>
        <v>0</v>
      </c>
      <c r="P177" s="46">
        <f ca="1">IF(COUNTIFS(Распис!$B$4:$B$300,$A177,Распис!$C$4:$C$300,"&lt;="&amp;P$1,Распис!$D$4:$D$300,"&gt;="&amp;P$1)&gt;0,SUMIFS(Распис!$I$4:$I$300,Распис!$B$4:$B$300,$A177,Распис!$C$4:$C$300,"&lt;="&amp;P$1,Распис!$D$4:$D$300,"&gt;="&amp;P$1),SUMIF(База!$B$3:$B$305,$A177,База!$I$3:$I$152))</f>
        <v>0</v>
      </c>
      <c r="Q177" s="46">
        <f ca="1">IF(COUNTIFS(Распис!$B$4:$B$300,$A177,Распис!$C$4:$C$300,"&lt;="&amp;Q$1,Распис!$D$4:$D$300,"&gt;="&amp;Q$1)&gt;0,SUMIFS(Распис!$J$4:$J$300,Распис!$B$4:$B$300,$A177,Распис!$C$4:$C$300,"&lt;="&amp;Q$1,Распис!$D$4:$D$300,"&gt;="&amp;Q$1),SUMIF(База!$B$3:$B$305,$A177,База!$J$3:$J$152))</f>
        <v>0</v>
      </c>
      <c r="R177" s="46">
        <f ca="1">IF(COUNTIFS(Распис!$B$4:$B$300,$A177,Распис!$C$4:$C$300,"&lt;="&amp;R$1,Распис!$D$4:$D$300,"&gt;="&amp;R$1)&gt;0,SUMIFS(Распис!$K$4:$K$300,Распис!$B$4:$B$300,$A177,Распис!$C$4:$C$300,"&lt;="&amp;R$1,Распис!$D$4:$D$300,"&gt;="&amp;R$1),SUMIF(База!$B$3:$B$305,$A177,База!$K$3:$K$152))</f>
        <v>0</v>
      </c>
      <c r="S177" s="46" t="s">
        <v>23</v>
      </c>
      <c r="T177" s="46">
        <f ca="1">IF(COUNTIFS(Распис!$B$4:$B$300,$A177,Распис!$C$4:$C$300,"&lt;="&amp;T$1,Распис!$D$4:$D$300,"&gt;="&amp;T$1)&gt;0,SUMIFS(Распис!$F$4:$F$300,Распис!$B$4:$B$300,$A177,Распис!$C$4:$C$300,"&lt;="&amp;T$1,Распис!$D$4:$D$300,"&gt;="&amp;T$1),SUMIF(База!$B$3:$B$305,$A177,База!$F$3:$F$152))</f>
        <v>0</v>
      </c>
      <c r="U177" s="46">
        <f ca="1">IF(COUNTIFS(Распис!$B$4:$B$300,$A177,Распис!$C$4:$C$300,"&lt;="&amp;U$1,Распис!$D$4:$D$300,"&gt;="&amp;U$1)&gt;0,SUMIFS(Распис!$G$4:$G$300,Распис!$B$4:$B$300,$A177,Распис!$C$4:$C$300,"&lt;="&amp;U$1,Распис!$D$4:$D$300,"&gt;="&amp;U$1),SUMIF(База!$B$3:$B$305,$A177,База!$G$3:$G$152))</f>
        <v>0</v>
      </c>
      <c r="V177" s="46">
        <f ca="1">IF(COUNTIFS(Распис!$B$4:$B$300,$A177,Распис!$C$4:$C$300,"&lt;="&amp;V$1,Распис!$D$4:$D$300,"&gt;="&amp;V$1)&gt;0,SUMIFS(Распис!$H$4:$H$300,Распис!$B$4:$B$300,$A177,Распис!$C$4:$C$300,"&lt;="&amp;V$1,Распис!$D$4:$D$300,"&gt;="&amp;V$1),SUMIF(База!$B$3:$B$305,$A177,База!$H$3:$H$152))</f>
        <v>0</v>
      </c>
      <c r="W177" s="46">
        <f ca="1">IF(COUNTIFS(Распис!$B$4:$B$300,$A177,Распис!$C$4:$C$300,"&lt;="&amp;W$1,Распис!$D$4:$D$300,"&gt;="&amp;W$1)&gt;0,SUMIFS(Распис!$I$4:$I$300,Распис!$B$4:$B$300,$A177,Распис!$C$4:$C$300,"&lt;="&amp;W$1,Распис!$D$4:$D$300,"&gt;="&amp;W$1),SUMIF(База!$B$3:$B$305,$A177,База!$I$3:$I$152))</f>
        <v>0</v>
      </c>
      <c r="X177" s="46">
        <f ca="1">IF(COUNTIFS(Распис!$B$4:$B$300,$A177,Распис!$C$4:$C$300,"&lt;="&amp;X$1,Распис!$D$4:$D$300,"&gt;="&amp;X$1)&gt;0,SUMIFS(Распис!$J$4:$J$300,Распис!$B$4:$B$300,$A177,Распис!$C$4:$C$300,"&lt;="&amp;X$1,Распис!$D$4:$D$300,"&gt;="&amp;X$1),SUMIF(База!$B$3:$B$305,$A177,База!$J$3:$J$152))</f>
        <v>0</v>
      </c>
      <c r="Y177" s="46">
        <f ca="1">IF(COUNTIFS(Распис!$B$4:$B$300,$A177,Распис!$C$4:$C$300,"&lt;="&amp;Y$1,Распис!$D$4:$D$300,"&gt;="&amp;Y$1)&gt;0,SUMIFS(Распис!$K$4:$K$300,Распис!$B$4:$B$300,$A177,Распис!$C$4:$C$300,"&lt;="&amp;Y$1,Распис!$D$4:$D$300,"&gt;="&amp;Y$1),SUMIF(База!$B$3:$B$305,$A177,База!$K$3:$K$152))</f>
        <v>0</v>
      </c>
      <c r="Z177" s="46" t="s">
        <v>23</v>
      </c>
      <c r="AA177" s="46">
        <f ca="1">IF(COUNTIFS(Распис!$B$4:$B$300,$A177,Распис!$C$4:$C$300,"&lt;="&amp;AA$1,Распис!$D$4:$D$300,"&gt;="&amp;AA$1)&gt;0,SUMIFS(Распис!$F$4:$F$300,Распис!$B$4:$B$300,$A177,Распис!$C$4:$C$300,"&lt;="&amp;AA$1,Распис!$D$4:$D$300,"&gt;="&amp;AA$1),SUMIF(База!$B$3:$B$305,$A177,База!$F$3:$F$152))</f>
        <v>0</v>
      </c>
      <c r="AB177" s="46">
        <f ca="1">IF(COUNTIFS(Распис!$B$4:$B$300,$A177,Распис!$C$4:$C$300,"&lt;="&amp;AB$1,Распис!$D$4:$D$300,"&gt;="&amp;AB$1)&gt;0,SUMIFS(Распис!$G$4:$G$300,Распис!$B$4:$B$300,$A177,Распис!$C$4:$C$300,"&lt;="&amp;AB$1,Распис!$D$4:$D$300,"&gt;="&amp;AB$1),SUMIF(База!$B$3:$B$305,$A177,База!$G$3:$G$152))</f>
        <v>0</v>
      </c>
      <c r="AC177" s="46">
        <f ca="1">IF(COUNTIFS(Распис!$B$4:$B$300,$A177,Распис!$C$4:$C$300,"&lt;="&amp;AC$1,Распис!$D$4:$D$300,"&gt;="&amp;AC$1)&gt;0,SUMIFS(Распис!$H$4:$H$300,Распис!$B$4:$B$300,$A177,Распис!$C$4:$C$300,"&lt;="&amp;AC$1,Распис!$D$4:$D$300,"&gt;="&amp;AC$1),SUMIF(База!$B$3:$B$305,$A177,База!$H$3:$H$152))</f>
        <v>0</v>
      </c>
      <c r="AD177" s="47"/>
      <c r="AE177" s="47"/>
      <c r="AF177" s="47"/>
      <c r="AG177" s="47">
        <f t="shared" ca="1" si="18"/>
        <v>0</v>
      </c>
      <c r="AH177" s="46">
        <f ca="1">AG177-SUMIFS(Распред!$G$4:$G$300,Распред!$B$4:$B$300,"февраль",Распред!$F$4:$F$300,A177)</f>
        <v>0</v>
      </c>
      <c r="AI177" s="46">
        <f ca="1">AH177+(COUNTIF(B177:AF177,"КД")+SUMIFS(Распред!$AH$4:$AH$300,Распред!$F$4:$F$300,A177,Распред!$B$4:$B$300,"февраль"))*4</f>
        <v>0</v>
      </c>
      <c r="AJ177" s="46">
        <f t="shared" ca="1" si="19"/>
        <v>0</v>
      </c>
      <c r="AK177" s="46">
        <f t="shared" ca="1" si="20"/>
        <v>0</v>
      </c>
      <c r="AL177" s="46">
        <f>SUMIFS(Распред!$K$4:$K$300,Распред!$B$4:$B$300,"февраль",Распред!$J$4:$J$300,A177)+SUMIFS(Распред!$M$4:$M$300,Распред!$B$4:$B$300,"февраль",Распред!$L$4:$L$300,A177)+SUMIFS(Распред!$O$4:$O$300,Распред!$B$4:$B$300,"февраль",Распред!$N$4:$N$300,A177)+SUMIFS(Распред!$Q$4:$Q$300,Распред!$B$4:$B$300,"февраль",Распред!$P$4:$P$300,A177)+SUMIFS(Распред!$S$4:$S$300,Распред!$B$4:$B$300,"февраль",Распред!$R$4:$R$300,A177)+SUMIFS(Распред!$U$4:$U$300,Распред!$B$4:$B$300,"февраль",Распред!$T$4:$T$300,A177)+SUMIFS(Распред!$W$4:$W$300,Распред!$B$4:$B$300,"февраль",Распред!$V$4:$V$300,A177)+SUMIFS(Распред!$Y$4:$Y$300,Распред!$B$4:$B$300,"февраль",Распред!$X$4:$X$300,A177)+SUMIFS(Распред!$AA$4:$AA$300,Распред!$B$4:$B$300,"февраль",Распред!$Z$4:$Z$300,A177)+SUMIFS(Распред!$AC$4:$AC$300,Распред!$B$4:$B$300,"февраль",Распред!$AB$4:$AB$300,A177)</f>
        <v>0</v>
      </c>
      <c r="AM177" s="46">
        <f t="shared" ca="1" si="21"/>
        <v>0</v>
      </c>
      <c r="AN177" s="46">
        <f t="shared" ca="1" si="22"/>
        <v>0</v>
      </c>
      <c r="AO177" s="46">
        <f t="shared" ca="1" si="23"/>
        <v>0</v>
      </c>
      <c r="AP177" s="46">
        <f>январь!AP177</f>
        <v>0</v>
      </c>
      <c r="AQ177" s="46">
        <f t="shared" ca="1" si="33"/>
        <v>0</v>
      </c>
      <c r="AR177" s="47"/>
      <c r="AS177" s="47">
        <f t="shared" ca="1" si="25"/>
        <v>0</v>
      </c>
      <c r="AT177" s="47"/>
      <c r="AU177" s="47"/>
      <c r="AV177" s="47"/>
      <c r="AW177" s="47"/>
      <c r="AX177" s="47"/>
      <c r="AY177" s="47"/>
      <c r="AZ177" s="184"/>
      <c r="BA177" s="184"/>
    </row>
    <row r="178" spans="1:53" x14ac:dyDescent="0.25">
      <c r="A178" s="47">
        <f>База!B178</f>
        <v>0</v>
      </c>
      <c r="B178" s="46">
        <f ca="1">IF(COUNTIFS(Распис!$B$4:$B$300,$A178,Распис!$C$4:$C$300,"&lt;="&amp;B$1,Распис!$D$4:$D$300,"&gt;="&amp;B$1)&gt;0,SUMIFS(Распис!$I$4:$I$300,Распис!$B$4:$B$300,$A178,Распис!$C$4:$C$300,"&lt;="&amp;B$1,Распис!$D$4:$D$300,"&gt;="&amp;B$1),SUMIF(База!$B$3:$B$305,$A178,База!$I$3:$I$152))</f>
        <v>0</v>
      </c>
      <c r="C178" s="46">
        <f ca="1">IF(COUNTIFS(Распис!$B$4:$B$300,$A178,Распис!$C$4:$C$300,"&lt;="&amp;C$1,Распис!$D$4:$D$300,"&gt;="&amp;C$1)&gt;0,SUMIFS(Распис!$J$4:$J$300,Распис!$B$4:$B$300,$A178,Распис!$C$4:$C$300,"&lt;="&amp;C$1,Распис!$D$4:$D$300,"&gt;="&amp;C$1),SUMIF(База!$B$3:$B$305,$A178,База!$J$3:$J$152))</f>
        <v>0</v>
      </c>
      <c r="D178" s="46">
        <f ca="1">IF(COUNTIFS(Распис!$B$4:$B$300,$A178,Распис!$C$4:$C$300,"&lt;="&amp;D$1,Распис!$D$4:$D$300,"&gt;="&amp;D$1)&gt;0,SUMIFS(Распис!$K$4:$K$300,Распис!$B$4:$B$300,$A178,Распис!$C$4:$C$300,"&lt;="&amp;D$1,Распис!$D$4:$D$300,"&gt;="&amp;D$1),SUMIF(База!$B$3:$B$305,$A178,База!$K$3:$K$152))</f>
        <v>0</v>
      </c>
      <c r="E178" s="46" t="s">
        <v>23</v>
      </c>
      <c r="F178" s="46">
        <f ca="1">IF(COUNTIFS(Распис!$B$4:$B$300,$A178,Распис!$C$4:$C$300,"&lt;="&amp;F$1,Распис!$D$4:$D$300,"&gt;="&amp;F$1)&gt;0,SUMIFS(Распис!$F$4:$F$300,Распис!$B$4:$B$300,$A178,Распис!$C$4:$C$300,"&lt;="&amp;F$1,Распис!$D$4:$D$300,"&gt;="&amp;F$1),SUMIF(База!$B$3:$B$305,$A178,База!$F$3:$F$152))</f>
        <v>0</v>
      </c>
      <c r="G178" s="46">
        <f ca="1">IF(COUNTIFS(Распис!$B$4:$B$300,$A178,Распис!$C$4:$C$300,"&lt;="&amp;G$1,Распис!$D$4:$D$300,"&gt;="&amp;G$1)&gt;0,SUMIFS(Распис!$G$4:$G$300,Распис!$B$4:$B$300,$A178,Распис!$C$4:$C$300,"&lt;="&amp;G$1,Распис!$D$4:$D$300,"&gt;="&amp;G$1),SUMIF(База!$B$3:$B$305,$A178,База!$G$3:$G$152))</f>
        <v>0</v>
      </c>
      <c r="H178" s="46">
        <f ca="1">IF(COUNTIFS(Распис!$B$4:$B$300,$A178,Распис!$C$4:$C$300,"&lt;="&amp;H$1,Распис!$D$4:$D$300,"&gt;="&amp;H$1)&gt;0,SUMIFS(Распис!$H$4:$H$300,Распис!$B$4:$B$300,$A178,Распис!$C$4:$C$300,"&lt;="&amp;H$1,Распис!$D$4:$D$300,"&gt;="&amp;H$1),SUMIF(База!$B$3:$B$305,$A178,База!$H$3:$H$152))</f>
        <v>0</v>
      </c>
      <c r="I178" s="46">
        <f ca="1">IF(COUNTIFS(Распис!$B$4:$B$300,$A178,Распис!$C$4:$C$300,"&lt;="&amp;I$1,Распис!$D$4:$D$300,"&gt;="&amp;I$1)&gt;0,SUMIFS(Распис!$I$4:$I$300,Распис!$B$4:$B$300,$A178,Распис!$C$4:$C$300,"&lt;="&amp;I$1,Распис!$D$4:$D$300,"&gt;="&amp;I$1),SUMIF(База!$B$3:$B$305,$A178,База!$I$3:$I$152))</f>
        <v>0</v>
      </c>
      <c r="J178" s="46">
        <f ca="1">IF(COUNTIFS(Распис!$B$4:$B$300,$A178,Распис!$C$4:$C$300,"&lt;="&amp;J$1,Распис!$D$4:$D$300,"&gt;="&amp;J$1)&gt;0,SUMIFS(Распис!$J$4:$J$300,Распис!$B$4:$B$300,$A178,Распис!$C$4:$C$300,"&lt;="&amp;J$1,Распис!$D$4:$D$300,"&gt;="&amp;J$1),SUMIF(База!$B$3:$B$305,$A178,База!$J$3:$J$152))</f>
        <v>0</v>
      </c>
      <c r="K178" s="46">
        <f ca="1">IF(COUNTIFS(Распис!$B$4:$B$300,$A178,Распис!$C$4:$C$300,"&lt;="&amp;K$1,Распис!$D$4:$D$300,"&gt;="&amp;K$1)&gt;0,SUMIFS(Распис!$K$4:$K$300,Распис!$B$4:$B$300,$A178,Распис!$C$4:$C$300,"&lt;="&amp;K$1,Распис!$D$4:$D$300,"&gt;="&amp;K$1),SUMIF(База!$B$3:$B$305,$A178,База!$K$3:$K$152))</f>
        <v>0</v>
      </c>
      <c r="L178" s="46" t="s">
        <v>23</v>
      </c>
      <c r="M178" s="46">
        <f ca="1">IF(COUNTIFS(Распис!$B$4:$B$300,$A178,Распис!$C$4:$C$300,"&lt;="&amp;M$1,Распис!$D$4:$D$300,"&gt;="&amp;M$1)&gt;0,SUMIFS(Распис!$F$4:$F$300,Распис!$B$4:$B$300,$A178,Распис!$C$4:$C$300,"&lt;="&amp;M$1,Распис!$D$4:$D$300,"&gt;="&amp;M$1),SUMIF(База!$B$3:$B$305,$A178,База!$F$3:$F$152))</f>
        <v>0</v>
      </c>
      <c r="N178" s="46">
        <f ca="1">IF(COUNTIFS(Распис!$B$4:$B$300,$A178,Распис!$C$4:$C$300,"&lt;="&amp;N$1,Распис!$D$4:$D$300,"&gt;="&amp;N$1)&gt;0,SUMIFS(Распис!$G$4:$G$300,Распис!$B$4:$B$300,$A178,Распис!$C$4:$C$300,"&lt;="&amp;N$1,Распис!$D$4:$D$300,"&gt;="&amp;N$1),SUMIF(База!$B$3:$B$305,$A178,База!$G$3:$G$152))</f>
        <v>0</v>
      </c>
      <c r="O178" s="46">
        <f ca="1">IF(COUNTIFS(Распис!$B$4:$B$300,$A178,Распис!$C$4:$C$300,"&lt;="&amp;O$1,Распис!$D$4:$D$300,"&gt;="&amp;O$1)&gt;0,SUMIFS(Распис!$H$4:$H$300,Распис!$B$4:$B$300,$A178,Распис!$C$4:$C$300,"&lt;="&amp;O$1,Распис!$D$4:$D$300,"&gt;="&amp;O$1),SUMIF(База!$B$3:$B$305,$A178,База!$H$3:$H$152))</f>
        <v>0</v>
      </c>
      <c r="P178" s="46">
        <f ca="1">IF(COUNTIFS(Распис!$B$4:$B$300,$A178,Распис!$C$4:$C$300,"&lt;="&amp;P$1,Распис!$D$4:$D$300,"&gt;="&amp;P$1)&gt;0,SUMIFS(Распис!$I$4:$I$300,Распис!$B$4:$B$300,$A178,Распис!$C$4:$C$300,"&lt;="&amp;P$1,Распис!$D$4:$D$300,"&gt;="&amp;P$1),SUMIF(База!$B$3:$B$305,$A178,База!$I$3:$I$152))</f>
        <v>0</v>
      </c>
      <c r="Q178" s="46">
        <f ca="1">IF(COUNTIFS(Распис!$B$4:$B$300,$A178,Распис!$C$4:$C$300,"&lt;="&amp;Q$1,Распис!$D$4:$D$300,"&gt;="&amp;Q$1)&gt;0,SUMIFS(Распис!$J$4:$J$300,Распис!$B$4:$B$300,$A178,Распис!$C$4:$C$300,"&lt;="&amp;Q$1,Распис!$D$4:$D$300,"&gt;="&amp;Q$1),SUMIF(База!$B$3:$B$305,$A178,База!$J$3:$J$152))</f>
        <v>0</v>
      </c>
      <c r="R178" s="46">
        <f ca="1">IF(COUNTIFS(Распис!$B$4:$B$300,$A178,Распис!$C$4:$C$300,"&lt;="&amp;R$1,Распис!$D$4:$D$300,"&gt;="&amp;R$1)&gt;0,SUMIFS(Распис!$K$4:$K$300,Распис!$B$4:$B$300,$A178,Распис!$C$4:$C$300,"&lt;="&amp;R$1,Распис!$D$4:$D$300,"&gt;="&amp;R$1),SUMIF(База!$B$3:$B$305,$A178,База!$K$3:$K$152))</f>
        <v>0</v>
      </c>
      <c r="S178" s="46" t="s">
        <v>23</v>
      </c>
      <c r="T178" s="46">
        <f ca="1">IF(COUNTIFS(Распис!$B$4:$B$300,$A178,Распис!$C$4:$C$300,"&lt;="&amp;T$1,Распис!$D$4:$D$300,"&gt;="&amp;T$1)&gt;0,SUMIFS(Распис!$F$4:$F$300,Распис!$B$4:$B$300,$A178,Распис!$C$4:$C$300,"&lt;="&amp;T$1,Распис!$D$4:$D$300,"&gt;="&amp;T$1),SUMIF(База!$B$3:$B$305,$A178,База!$F$3:$F$152))</f>
        <v>0</v>
      </c>
      <c r="U178" s="46">
        <f ca="1">IF(COUNTIFS(Распис!$B$4:$B$300,$A178,Распис!$C$4:$C$300,"&lt;="&amp;U$1,Распис!$D$4:$D$300,"&gt;="&amp;U$1)&gt;0,SUMIFS(Распис!$G$4:$G$300,Распис!$B$4:$B$300,$A178,Распис!$C$4:$C$300,"&lt;="&amp;U$1,Распис!$D$4:$D$300,"&gt;="&amp;U$1),SUMIF(База!$B$3:$B$305,$A178,База!$G$3:$G$152))</f>
        <v>0</v>
      </c>
      <c r="V178" s="46">
        <f ca="1">IF(COUNTIFS(Распис!$B$4:$B$300,$A178,Распис!$C$4:$C$300,"&lt;="&amp;V$1,Распис!$D$4:$D$300,"&gt;="&amp;V$1)&gt;0,SUMIFS(Распис!$H$4:$H$300,Распис!$B$4:$B$300,$A178,Распис!$C$4:$C$300,"&lt;="&amp;V$1,Распис!$D$4:$D$300,"&gt;="&amp;V$1),SUMIF(База!$B$3:$B$305,$A178,База!$H$3:$H$152))</f>
        <v>0</v>
      </c>
      <c r="W178" s="46">
        <f ca="1">IF(COUNTIFS(Распис!$B$4:$B$300,$A178,Распис!$C$4:$C$300,"&lt;="&amp;W$1,Распис!$D$4:$D$300,"&gt;="&amp;W$1)&gt;0,SUMIFS(Распис!$I$4:$I$300,Распис!$B$4:$B$300,$A178,Распис!$C$4:$C$300,"&lt;="&amp;W$1,Распис!$D$4:$D$300,"&gt;="&amp;W$1),SUMIF(База!$B$3:$B$305,$A178,База!$I$3:$I$152))</f>
        <v>0</v>
      </c>
      <c r="X178" s="46">
        <f ca="1">IF(COUNTIFS(Распис!$B$4:$B$300,$A178,Распис!$C$4:$C$300,"&lt;="&amp;X$1,Распис!$D$4:$D$300,"&gt;="&amp;X$1)&gt;0,SUMIFS(Распис!$J$4:$J$300,Распис!$B$4:$B$300,$A178,Распис!$C$4:$C$300,"&lt;="&amp;X$1,Распис!$D$4:$D$300,"&gt;="&amp;X$1),SUMIF(База!$B$3:$B$305,$A178,База!$J$3:$J$152))</f>
        <v>0</v>
      </c>
      <c r="Y178" s="46">
        <f ca="1">IF(COUNTIFS(Распис!$B$4:$B$300,$A178,Распис!$C$4:$C$300,"&lt;="&amp;Y$1,Распис!$D$4:$D$300,"&gt;="&amp;Y$1)&gt;0,SUMIFS(Распис!$K$4:$K$300,Распис!$B$4:$B$300,$A178,Распис!$C$4:$C$300,"&lt;="&amp;Y$1,Распис!$D$4:$D$300,"&gt;="&amp;Y$1),SUMIF(База!$B$3:$B$305,$A178,База!$K$3:$K$152))</f>
        <v>0</v>
      </c>
      <c r="Z178" s="46" t="s">
        <v>23</v>
      </c>
      <c r="AA178" s="46">
        <f ca="1">IF(COUNTIFS(Распис!$B$4:$B$300,$A178,Распис!$C$4:$C$300,"&lt;="&amp;AA$1,Распис!$D$4:$D$300,"&gt;="&amp;AA$1)&gt;0,SUMIFS(Распис!$F$4:$F$300,Распис!$B$4:$B$300,$A178,Распис!$C$4:$C$300,"&lt;="&amp;AA$1,Распис!$D$4:$D$300,"&gt;="&amp;AA$1),SUMIF(База!$B$3:$B$305,$A178,База!$F$3:$F$152))</f>
        <v>0</v>
      </c>
      <c r="AB178" s="46">
        <f ca="1">IF(COUNTIFS(Распис!$B$4:$B$300,$A178,Распис!$C$4:$C$300,"&lt;="&amp;AB$1,Распис!$D$4:$D$300,"&gt;="&amp;AB$1)&gt;0,SUMIFS(Распис!$G$4:$G$300,Распис!$B$4:$B$300,$A178,Распис!$C$4:$C$300,"&lt;="&amp;AB$1,Распис!$D$4:$D$300,"&gt;="&amp;AB$1),SUMIF(База!$B$3:$B$305,$A178,База!$G$3:$G$152))</f>
        <v>0</v>
      </c>
      <c r="AC178" s="46">
        <f ca="1">IF(COUNTIFS(Распис!$B$4:$B$300,$A178,Распис!$C$4:$C$300,"&lt;="&amp;AC$1,Распис!$D$4:$D$300,"&gt;="&amp;AC$1)&gt;0,SUMIFS(Распис!$H$4:$H$300,Распис!$B$4:$B$300,$A178,Распис!$C$4:$C$300,"&lt;="&amp;AC$1,Распис!$D$4:$D$300,"&gt;="&amp;AC$1),SUMIF(База!$B$3:$B$305,$A178,База!$H$3:$H$152))</f>
        <v>0</v>
      </c>
      <c r="AD178" s="47"/>
      <c r="AE178" s="47"/>
      <c r="AF178" s="47"/>
      <c r="AG178" s="47">
        <f t="shared" ca="1" si="18"/>
        <v>0</v>
      </c>
      <c r="AH178" s="46">
        <f ca="1">AG178-SUMIFS(Распред!$G$4:$G$300,Распред!$B$4:$B$300,"февраль",Распред!$F$4:$F$300,A178)</f>
        <v>0</v>
      </c>
      <c r="AI178" s="46">
        <f ca="1">AH178+(COUNTIF(B178:AF178,"КД")+SUMIFS(Распред!$AH$4:$AH$300,Распред!$F$4:$F$300,A178,Распред!$B$4:$B$300,"февраль"))*4</f>
        <v>0</v>
      </c>
      <c r="AJ178" s="46">
        <f t="shared" ca="1" si="19"/>
        <v>0</v>
      </c>
      <c r="AK178" s="46">
        <f t="shared" ca="1" si="20"/>
        <v>0</v>
      </c>
      <c r="AL178" s="46">
        <f>SUMIFS(Распред!$K$4:$K$300,Распред!$B$4:$B$300,"февраль",Распред!$J$4:$J$300,A178)+SUMIFS(Распред!$M$4:$M$300,Распред!$B$4:$B$300,"февраль",Распред!$L$4:$L$300,A178)+SUMIFS(Распред!$O$4:$O$300,Распред!$B$4:$B$300,"февраль",Распред!$N$4:$N$300,A178)+SUMIFS(Распред!$Q$4:$Q$300,Распред!$B$4:$B$300,"февраль",Распред!$P$4:$P$300,A178)+SUMIFS(Распред!$S$4:$S$300,Распред!$B$4:$B$300,"февраль",Распред!$R$4:$R$300,A178)+SUMIFS(Распред!$U$4:$U$300,Распред!$B$4:$B$300,"февраль",Распред!$T$4:$T$300,A178)+SUMIFS(Распред!$W$4:$W$300,Распред!$B$4:$B$300,"февраль",Распред!$V$4:$V$300,A178)+SUMIFS(Распред!$Y$4:$Y$300,Распред!$B$4:$B$300,"февраль",Распред!$X$4:$X$300,A178)+SUMIFS(Распред!$AA$4:$AA$300,Распред!$B$4:$B$300,"февраль",Распред!$Z$4:$Z$300,A178)+SUMIFS(Распред!$AC$4:$AC$300,Распред!$B$4:$B$300,"февраль",Распред!$AB$4:$AB$300,A178)</f>
        <v>0</v>
      </c>
      <c r="AM178" s="46">
        <f t="shared" ca="1" si="21"/>
        <v>0</v>
      </c>
      <c r="AN178" s="46">
        <f t="shared" ca="1" si="22"/>
        <v>0</v>
      </c>
      <c r="AO178" s="46">
        <f t="shared" ca="1" si="23"/>
        <v>0</v>
      </c>
      <c r="AP178" s="46">
        <f>январь!AP178</f>
        <v>0</v>
      </c>
      <c r="AQ178" s="46">
        <f t="shared" ca="1" si="33"/>
        <v>0</v>
      </c>
      <c r="AR178" s="47"/>
      <c r="AS178" s="47">
        <f t="shared" ca="1" si="25"/>
        <v>0</v>
      </c>
      <c r="AT178" s="47"/>
      <c r="AU178" s="47"/>
      <c r="AV178" s="47"/>
      <c r="AW178" s="47"/>
      <c r="AX178" s="47"/>
      <c r="AY178" s="47"/>
      <c r="AZ178" s="184"/>
      <c r="BA178" s="184"/>
    </row>
    <row r="179" spans="1:53" x14ac:dyDescent="0.25">
      <c r="A179" s="47">
        <f>База!B179</f>
        <v>0</v>
      </c>
      <c r="B179" s="46">
        <f ca="1">IF(COUNTIFS(Распис!$B$4:$B$300,$A179,Распис!$C$4:$C$300,"&lt;="&amp;B$1,Распис!$D$4:$D$300,"&gt;="&amp;B$1)&gt;0,SUMIFS(Распис!$I$4:$I$300,Распис!$B$4:$B$300,$A179,Распис!$C$4:$C$300,"&lt;="&amp;B$1,Распис!$D$4:$D$300,"&gt;="&amp;B$1),SUMIF(База!$B$3:$B$305,$A179,База!$I$3:$I$152))</f>
        <v>0</v>
      </c>
      <c r="C179" s="46">
        <f ca="1">IF(COUNTIFS(Распис!$B$4:$B$300,$A179,Распис!$C$4:$C$300,"&lt;="&amp;C$1,Распис!$D$4:$D$300,"&gt;="&amp;C$1)&gt;0,SUMIFS(Распис!$J$4:$J$300,Распис!$B$4:$B$300,$A179,Распис!$C$4:$C$300,"&lt;="&amp;C$1,Распис!$D$4:$D$300,"&gt;="&amp;C$1),SUMIF(База!$B$3:$B$305,$A179,База!$J$3:$J$152))</f>
        <v>0</v>
      </c>
      <c r="D179" s="46">
        <f ca="1">IF(COUNTIFS(Распис!$B$4:$B$300,$A179,Распис!$C$4:$C$300,"&lt;="&amp;D$1,Распис!$D$4:$D$300,"&gt;="&amp;D$1)&gt;0,SUMIFS(Распис!$K$4:$K$300,Распис!$B$4:$B$300,$A179,Распис!$C$4:$C$300,"&lt;="&amp;D$1,Распис!$D$4:$D$300,"&gt;="&amp;D$1),SUMIF(База!$B$3:$B$305,$A179,База!$K$3:$K$152))</f>
        <v>0</v>
      </c>
      <c r="E179" s="46" t="s">
        <v>23</v>
      </c>
      <c r="F179" s="46">
        <f ca="1">IF(COUNTIFS(Распис!$B$4:$B$300,$A179,Распис!$C$4:$C$300,"&lt;="&amp;F$1,Распис!$D$4:$D$300,"&gt;="&amp;F$1)&gt;0,SUMIFS(Распис!$F$4:$F$300,Распис!$B$4:$B$300,$A179,Распис!$C$4:$C$300,"&lt;="&amp;F$1,Распис!$D$4:$D$300,"&gt;="&amp;F$1),SUMIF(База!$B$3:$B$305,$A179,База!$F$3:$F$152))</f>
        <v>0</v>
      </c>
      <c r="G179" s="46">
        <f ca="1">IF(COUNTIFS(Распис!$B$4:$B$300,$A179,Распис!$C$4:$C$300,"&lt;="&amp;G$1,Распис!$D$4:$D$300,"&gt;="&amp;G$1)&gt;0,SUMIFS(Распис!$G$4:$G$300,Распис!$B$4:$B$300,$A179,Распис!$C$4:$C$300,"&lt;="&amp;G$1,Распис!$D$4:$D$300,"&gt;="&amp;G$1),SUMIF(База!$B$3:$B$305,$A179,База!$G$3:$G$152))</f>
        <v>0</v>
      </c>
      <c r="H179" s="46">
        <f ca="1">IF(COUNTIFS(Распис!$B$4:$B$300,$A179,Распис!$C$4:$C$300,"&lt;="&amp;H$1,Распис!$D$4:$D$300,"&gt;="&amp;H$1)&gt;0,SUMIFS(Распис!$H$4:$H$300,Распис!$B$4:$B$300,$A179,Распис!$C$4:$C$300,"&lt;="&amp;H$1,Распис!$D$4:$D$300,"&gt;="&amp;H$1),SUMIF(База!$B$3:$B$305,$A179,База!$H$3:$H$152))</f>
        <v>0</v>
      </c>
      <c r="I179" s="46">
        <f ca="1">IF(COUNTIFS(Распис!$B$4:$B$300,$A179,Распис!$C$4:$C$300,"&lt;="&amp;I$1,Распис!$D$4:$D$300,"&gt;="&amp;I$1)&gt;0,SUMIFS(Распис!$I$4:$I$300,Распис!$B$4:$B$300,$A179,Распис!$C$4:$C$300,"&lt;="&amp;I$1,Распис!$D$4:$D$300,"&gt;="&amp;I$1),SUMIF(База!$B$3:$B$305,$A179,База!$I$3:$I$152))</f>
        <v>0</v>
      </c>
      <c r="J179" s="46">
        <f ca="1">IF(COUNTIFS(Распис!$B$4:$B$300,$A179,Распис!$C$4:$C$300,"&lt;="&amp;J$1,Распис!$D$4:$D$300,"&gt;="&amp;J$1)&gt;0,SUMIFS(Распис!$J$4:$J$300,Распис!$B$4:$B$300,$A179,Распис!$C$4:$C$300,"&lt;="&amp;J$1,Распис!$D$4:$D$300,"&gt;="&amp;J$1),SUMIF(База!$B$3:$B$305,$A179,База!$J$3:$J$152))</f>
        <v>0</v>
      </c>
      <c r="K179" s="46">
        <f ca="1">IF(COUNTIFS(Распис!$B$4:$B$300,$A179,Распис!$C$4:$C$300,"&lt;="&amp;K$1,Распис!$D$4:$D$300,"&gt;="&amp;K$1)&gt;0,SUMIFS(Распис!$K$4:$K$300,Распис!$B$4:$B$300,$A179,Распис!$C$4:$C$300,"&lt;="&amp;K$1,Распис!$D$4:$D$300,"&gt;="&amp;K$1),SUMIF(База!$B$3:$B$305,$A179,База!$K$3:$K$152))</f>
        <v>0</v>
      </c>
      <c r="L179" s="46" t="s">
        <v>23</v>
      </c>
      <c r="M179" s="46">
        <f ca="1">IF(COUNTIFS(Распис!$B$4:$B$300,$A179,Распис!$C$4:$C$300,"&lt;="&amp;M$1,Распис!$D$4:$D$300,"&gt;="&amp;M$1)&gt;0,SUMIFS(Распис!$F$4:$F$300,Распис!$B$4:$B$300,$A179,Распис!$C$4:$C$300,"&lt;="&amp;M$1,Распис!$D$4:$D$300,"&gt;="&amp;M$1),SUMIF(База!$B$3:$B$305,$A179,База!$F$3:$F$152))</f>
        <v>0</v>
      </c>
      <c r="N179" s="46">
        <f ca="1">IF(COUNTIFS(Распис!$B$4:$B$300,$A179,Распис!$C$4:$C$300,"&lt;="&amp;N$1,Распис!$D$4:$D$300,"&gt;="&amp;N$1)&gt;0,SUMIFS(Распис!$G$4:$G$300,Распис!$B$4:$B$300,$A179,Распис!$C$4:$C$300,"&lt;="&amp;N$1,Распис!$D$4:$D$300,"&gt;="&amp;N$1),SUMIF(База!$B$3:$B$305,$A179,База!$G$3:$G$152))</f>
        <v>0</v>
      </c>
      <c r="O179" s="46">
        <f ca="1">IF(COUNTIFS(Распис!$B$4:$B$300,$A179,Распис!$C$4:$C$300,"&lt;="&amp;O$1,Распис!$D$4:$D$300,"&gt;="&amp;O$1)&gt;0,SUMIFS(Распис!$H$4:$H$300,Распис!$B$4:$B$300,$A179,Распис!$C$4:$C$300,"&lt;="&amp;O$1,Распис!$D$4:$D$300,"&gt;="&amp;O$1),SUMIF(База!$B$3:$B$305,$A179,База!$H$3:$H$152))</f>
        <v>0</v>
      </c>
      <c r="P179" s="46">
        <f ca="1">IF(COUNTIFS(Распис!$B$4:$B$300,$A179,Распис!$C$4:$C$300,"&lt;="&amp;P$1,Распис!$D$4:$D$300,"&gt;="&amp;P$1)&gt;0,SUMIFS(Распис!$I$4:$I$300,Распис!$B$4:$B$300,$A179,Распис!$C$4:$C$300,"&lt;="&amp;P$1,Распис!$D$4:$D$300,"&gt;="&amp;P$1),SUMIF(База!$B$3:$B$305,$A179,База!$I$3:$I$152))</f>
        <v>0</v>
      </c>
      <c r="Q179" s="46">
        <f ca="1">IF(COUNTIFS(Распис!$B$4:$B$300,$A179,Распис!$C$4:$C$300,"&lt;="&amp;Q$1,Распис!$D$4:$D$300,"&gt;="&amp;Q$1)&gt;0,SUMIFS(Распис!$J$4:$J$300,Распис!$B$4:$B$300,$A179,Распис!$C$4:$C$300,"&lt;="&amp;Q$1,Распис!$D$4:$D$300,"&gt;="&amp;Q$1),SUMIF(База!$B$3:$B$305,$A179,База!$J$3:$J$152))</f>
        <v>0</v>
      </c>
      <c r="R179" s="46">
        <f ca="1">IF(COUNTIFS(Распис!$B$4:$B$300,$A179,Распис!$C$4:$C$300,"&lt;="&amp;R$1,Распис!$D$4:$D$300,"&gt;="&amp;R$1)&gt;0,SUMIFS(Распис!$K$4:$K$300,Распис!$B$4:$B$300,$A179,Распис!$C$4:$C$300,"&lt;="&amp;R$1,Распис!$D$4:$D$300,"&gt;="&amp;R$1),SUMIF(База!$B$3:$B$305,$A179,База!$K$3:$K$152))</f>
        <v>0</v>
      </c>
      <c r="S179" s="46" t="s">
        <v>23</v>
      </c>
      <c r="T179" s="46">
        <f ca="1">IF(COUNTIFS(Распис!$B$4:$B$300,$A179,Распис!$C$4:$C$300,"&lt;="&amp;T$1,Распис!$D$4:$D$300,"&gt;="&amp;T$1)&gt;0,SUMIFS(Распис!$F$4:$F$300,Распис!$B$4:$B$300,$A179,Распис!$C$4:$C$300,"&lt;="&amp;T$1,Распис!$D$4:$D$300,"&gt;="&amp;T$1),SUMIF(База!$B$3:$B$305,$A179,База!$F$3:$F$152))</f>
        <v>0</v>
      </c>
      <c r="U179" s="46">
        <f ca="1">IF(COUNTIFS(Распис!$B$4:$B$300,$A179,Распис!$C$4:$C$300,"&lt;="&amp;U$1,Распис!$D$4:$D$300,"&gt;="&amp;U$1)&gt;0,SUMIFS(Распис!$G$4:$G$300,Распис!$B$4:$B$300,$A179,Распис!$C$4:$C$300,"&lt;="&amp;U$1,Распис!$D$4:$D$300,"&gt;="&amp;U$1),SUMIF(База!$B$3:$B$305,$A179,База!$G$3:$G$152))</f>
        <v>0</v>
      </c>
      <c r="V179" s="46">
        <f ca="1">IF(COUNTIFS(Распис!$B$4:$B$300,$A179,Распис!$C$4:$C$300,"&lt;="&amp;V$1,Распис!$D$4:$D$300,"&gt;="&amp;V$1)&gt;0,SUMIFS(Распис!$H$4:$H$300,Распис!$B$4:$B$300,$A179,Распис!$C$4:$C$300,"&lt;="&amp;V$1,Распис!$D$4:$D$300,"&gt;="&amp;V$1),SUMIF(База!$B$3:$B$305,$A179,База!$H$3:$H$152))</f>
        <v>0</v>
      </c>
      <c r="W179" s="46">
        <f ca="1">IF(COUNTIFS(Распис!$B$4:$B$300,$A179,Распис!$C$4:$C$300,"&lt;="&amp;W$1,Распис!$D$4:$D$300,"&gt;="&amp;W$1)&gt;0,SUMIFS(Распис!$I$4:$I$300,Распис!$B$4:$B$300,$A179,Распис!$C$4:$C$300,"&lt;="&amp;W$1,Распис!$D$4:$D$300,"&gt;="&amp;W$1),SUMIF(База!$B$3:$B$305,$A179,База!$I$3:$I$152))</f>
        <v>0</v>
      </c>
      <c r="X179" s="46">
        <f ca="1">IF(COUNTIFS(Распис!$B$4:$B$300,$A179,Распис!$C$4:$C$300,"&lt;="&amp;X$1,Распис!$D$4:$D$300,"&gt;="&amp;X$1)&gt;0,SUMIFS(Распис!$J$4:$J$300,Распис!$B$4:$B$300,$A179,Распис!$C$4:$C$300,"&lt;="&amp;X$1,Распис!$D$4:$D$300,"&gt;="&amp;X$1),SUMIF(База!$B$3:$B$305,$A179,База!$J$3:$J$152))</f>
        <v>0</v>
      </c>
      <c r="Y179" s="46">
        <f ca="1">IF(COUNTIFS(Распис!$B$4:$B$300,$A179,Распис!$C$4:$C$300,"&lt;="&amp;Y$1,Распис!$D$4:$D$300,"&gt;="&amp;Y$1)&gt;0,SUMIFS(Распис!$K$4:$K$300,Распис!$B$4:$B$300,$A179,Распис!$C$4:$C$300,"&lt;="&amp;Y$1,Распис!$D$4:$D$300,"&gt;="&amp;Y$1),SUMIF(База!$B$3:$B$305,$A179,База!$K$3:$K$152))</f>
        <v>0</v>
      </c>
      <c r="Z179" s="46" t="s">
        <v>23</v>
      </c>
      <c r="AA179" s="46">
        <f ca="1">IF(COUNTIFS(Распис!$B$4:$B$300,$A179,Распис!$C$4:$C$300,"&lt;="&amp;AA$1,Распис!$D$4:$D$300,"&gt;="&amp;AA$1)&gt;0,SUMIFS(Распис!$F$4:$F$300,Распис!$B$4:$B$300,$A179,Распис!$C$4:$C$300,"&lt;="&amp;AA$1,Распис!$D$4:$D$300,"&gt;="&amp;AA$1),SUMIF(База!$B$3:$B$305,$A179,База!$F$3:$F$152))</f>
        <v>0</v>
      </c>
      <c r="AB179" s="46">
        <f ca="1">IF(COUNTIFS(Распис!$B$4:$B$300,$A179,Распис!$C$4:$C$300,"&lt;="&amp;AB$1,Распис!$D$4:$D$300,"&gt;="&amp;AB$1)&gt;0,SUMIFS(Распис!$G$4:$G$300,Распис!$B$4:$B$300,$A179,Распис!$C$4:$C$300,"&lt;="&amp;AB$1,Распис!$D$4:$D$300,"&gt;="&amp;AB$1),SUMIF(База!$B$3:$B$305,$A179,База!$G$3:$G$152))</f>
        <v>0</v>
      </c>
      <c r="AC179" s="46">
        <f ca="1">IF(COUNTIFS(Распис!$B$4:$B$300,$A179,Распис!$C$4:$C$300,"&lt;="&amp;AC$1,Распис!$D$4:$D$300,"&gt;="&amp;AC$1)&gt;0,SUMIFS(Распис!$H$4:$H$300,Распис!$B$4:$B$300,$A179,Распис!$C$4:$C$300,"&lt;="&amp;AC$1,Распис!$D$4:$D$300,"&gt;="&amp;AC$1),SUMIF(База!$B$3:$B$305,$A179,База!$H$3:$H$152))</f>
        <v>0</v>
      </c>
      <c r="AD179" s="47"/>
      <c r="AE179" s="47"/>
      <c r="AF179" s="47"/>
      <c r="AG179" s="47">
        <f t="shared" ca="1" si="18"/>
        <v>0</v>
      </c>
      <c r="AH179" s="46">
        <f ca="1">AG179-SUMIFS(Распред!$G$4:$G$300,Распред!$B$4:$B$300,"февраль",Распред!$F$4:$F$300,A179)</f>
        <v>0</v>
      </c>
      <c r="AI179" s="46">
        <f ca="1">AH179+(COUNTIF(B179:AF179,"КД")+SUMIFS(Распред!$AH$4:$AH$300,Распред!$F$4:$F$300,A179,Распред!$B$4:$B$300,"февраль"))*4</f>
        <v>0</v>
      </c>
      <c r="AJ179" s="46">
        <f t="shared" ca="1" si="19"/>
        <v>0</v>
      </c>
      <c r="AK179" s="46">
        <f t="shared" ca="1" si="20"/>
        <v>0</v>
      </c>
      <c r="AL179" s="46">
        <f>SUMIFS(Распред!$K$4:$K$300,Распред!$B$4:$B$300,"февраль",Распред!$J$4:$J$300,A179)+SUMIFS(Распред!$M$4:$M$300,Распред!$B$4:$B$300,"февраль",Распред!$L$4:$L$300,A179)+SUMIFS(Распред!$O$4:$O$300,Распред!$B$4:$B$300,"февраль",Распред!$N$4:$N$300,A179)+SUMIFS(Распред!$Q$4:$Q$300,Распред!$B$4:$B$300,"февраль",Распред!$P$4:$P$300,A179)+SUMIFS(Распред!$S$4:$S$300,Распред!$B$4:$B$300,"февраль",Распред!$R$4:$R$300,A179)+SUMIFS(Распред!$U$4:$U$300,Распред!$B$4:$B$300,"февраль",Распред!$T$4:$T$300,A179)+SUMIFS(Распред!$W$4:$W$300,Распред!$B$4:$B$300,"февраль",Распред!$V$4:$V$300,A179)+SUMIFS(Распред!$Y$4:$Y$300,Распред!$B$4:$B$300,"февраль",Распред!$X$4:$X$300,A179)+SUMIFS(Распред!$AA$4:$AA$300,Распред!$B$4:$B$300,"февраль",Распред!$Z$4:$Z$300,A179)+SUMIFS(Распред!$AC$4:$AC$300,Распред!$B$4:$B$300,"февраль",Распред!$AB$4:$AB$300,A179)</f>
        <v>0</v>
      </c>
      <c r="AM179" s="46">
        <f t="shared" ca="1" si="21"/>
        <v>0</v>
      </c>
      <c r="AN179" s="46">
        <f t="shared" ca="1" si="22"/>
        <v>0</v>
      </c>
      <c r="AO179" s="46">
        <f t="shared" ca="1" si="23"/>
        <v>0</v>
      </c>
      <c r="AP179" s="46">
        <f>январь!AP179</f>
        <v>0</v>
      </c>
      <c r="AQ179" s="46">
        <f t="shared" ca="1" si="33"/>
        <v>0</v>
      </c>
      <c r="AR179" s="47"/>
      <c r="AS179" s="47">
        <f t="shared" ca="1" si="25"/>
        <v>0</v>
      </c>
      <c r="AT179" s="47"/>
      <c r="AU179" s="47"/>
      <c r="AV179" s="47"/>
      <c r="AW179" s="47"/>
      <c r="AX179" s="47"/>
      <c r="AY179" s="47"/>
      <c r="AZ179" s="184"/>
      <c r="BA179" s="184"/>
    </row>
    <row r="180" spans="1:53" x14ac:dyDescent="0.25">
      <c r="A180" s="47">
        <f>База!B180</f>
        <v>0</v>
      </c>
      <c r="B180" s="46">
        <f ca="1">IF(COUNTIFS(Распис!$B$4:$B$300,$A180,Распис!$C$4:$C$300,"&lt;="&amp;B$1,Распис!$D$4:$D$300,"&gt;="&amp;B$1)&gt;0,SUMIFS(Распис!$I$4:$I$300,Распис!$B$4:$B$300,$A180,Распис!$C$4:$C$300,"&lt;="&amp;B$1,Распис!$D$4:$D$300,"&gt;="&amp;B$1),SUMIF(База!$B$3:$B$305,$A180,База!$I$3:$I$152))</f>
        <v>0</v>
      </c>
      <c r="C180" s="46">
        <f ca="1">IF(COUNTIFS(Распис!$B$4:$B$300,$A180,Распис!$C$4:$C$300,"&lt;="&amp;C$1,Распис!$D$4:$D$300,"&gt;="&amp;C$1)&gt;0,SUMIFS(Распис!$J$4:$J$300,Распис!$B$4:$B$300,$A180,Распис!$C$4:$C$300,"&lt;="&amp;C$1,Распис!$D$4:$D$300,"&gt;="&amp;C$1),SUMIF(База!$B$3:$B$305,$A180,База!$J$3:$J$152))</f>
        <v>0</v>
      </c>
      <c r="D180" s="46">
        <f ca="1">IF(COUNTIFS(Распис!$B$4:$B$300,$A180,Распис!$C$4:$C$300,"&lt;="&amp;D$1,Распис!$D$4:$D$300,"&gt;="&amp;D$1)&gt;0,SUMIFS(Распис!$K$4:$K$300,Распис!$B$4:$B$300,$A180,Распис!$C$4:$C$300,"&lt;="&amp;D$1,Распис!$D$4:$D$300,"&gt;="&amp;D$1),SUMIF(База!$B$3:$B$305,$A180,База!$K$3:$K$152))</f>
        <v>0</v>
      </c>
      <c r="E180" s="46" t="s">
        <v>23</v>
      </c>
      <c r="F180" s="46">
        <f ca="1">IF(COUNTIFS(Распис!$B$4:$B$300,$A180,Распис!$C$4:$C$300,"&lt;="&amp;F$1,Распис!$D$4:$D$300,"&gt;="&amp;F$1)&gt;0,SUMIFS(Распис!$F$4:$F$300,Распис!$B$4:$B$300,$A180,Распис!$C$4:$C$300,"&lt;="&amp;F$1,Распис!$D$4:$D$300,"&gt;="&amp;F$1),SUMIF(База!$B$3:$B$305,$A180,База!$F$3:$F$152))</f>
        <v>0</v>
      </c>
      <c r="G180" s="46">
        <f ca="1">IF(COUNTIFS(Распис!$B$4:$B$300,$A180,Распис!$C$4:$C$300,"&lt;="&amp;G$1,Распис!$D$4:$D$300,"&gt;="&amp;G$1)&gt;0,SUMIFS(Распис!$G$4:$G$300,Распис!$B$4:$B$300,$A180,Распис!$C$4:$C$300,"&lt;="&amp;G$1,Распис!$D$4:$D$300,"&gt;="&amp;G$1),SUMIF(База!$B$3:$B$305,$A180,База!$G$3:$G$152))</f>
        <v>0</v>
      </c>
      <c r="H180" s="46">
        <f ca="1">IF(COUNTIFS(Распис!$B$4:$B$300,$A180,Распис!$C$4:$C$300,"&lt;="&amp;H$1,Распис!$D$4:$D$300,"&gt;="&amp;H$1)&gt;0,SUMIFS(Распис!$H$4:$H$300,Распис!$B$4:$B$300,$A180,Распис!$C$4:$C$300,"&lt;="&amp;H$1,Распис!$D$4:$D$300,"&gt;="&amp;H$1),SUMIF(База!$B$3:$B$305,$A180,База!$H$3:$H$152))</f>
        <v>0</v>
      </c>
      <c r="I180" s="46">
        <f ca="1">IF(COUNTIFS(Распис!$B$4:$B$300,$A180,Распис!$C$4:$C$300,"&lt;="&amp;I$1,Распис!$D$4:$D$300,"&gt;="&amp;I$1)&gt;0,SUMIFS(Распис!$I$4:$I$300,Распис!$B$4:$B$300,$A180,Распис!$C$4:$C$300,"&lt;="&amp;I$1,Распис!$D$4:$D$300,"&gt;="&amp;I$1),SUMIF(База!$B$3:$B$305,$A180,База!$I$3:$I$152))</f>
        <v>0</v>
      </c>
      <c r="J180" s="46">
        <f ca="1">IF(COUNTIFS(Распис!$B$4:$B$300,$A180,Распис!$C$4:$C$300,"&lt;="&amp;J$1,Распис!$D$4:$D$300,"&gt;="&amp;J$1)&gt;0,SUMIFS(Распис!$J$4:$J$300,Распис!$B$4:$B$300,$A180,Распис!$C$4:$C$300,"&lt;="&amp;J$1,Распис!$D$4:$D$300,"&gt;="&amp;J$1),SUMIF(База!$B$3:$B$305,$A180,База!$J$3:$J$152))</f>
        <v>0</v>
      </c>
      <c r="K180" s="46">
        <f ca="1">IF(COUNTIFS(Распис!$B$4:$B$300,$A180,Распис!$C$4:$C$300,"&lt;="&amp;K$1,Распис!$D$4:$D$300,"&gt;="&amp;K$1)&gt;0,SUMIFS(Распис!$K$4:$K$300,Распис!$B$4:$B$300,$A180,Распис!$C$4:$C$300,"&lt;="&amp;K$1,Распис!$D$4:$D$300,"&gt;="&amp;K$1),SUMIF(База!$B$3:$B$305,$A180,База!$K$3:$K$152))</f>
        <v>0</v>
      </c>
      <c r="L180" s="46" t="s">
        <v>23</v>
      </c>
      <c r="M180" s="46">
        <f ca="1">IF(COUNTIFS(Распис!$B$4:$B$300,$A180,Распис!$C$4:$C$300,"&lt;="&amp;M$1,Распис!$D$4:$D$300,"&gt;="&amp;M$1)&gt;0,SUMIFS(Распис!$F$4:$F$300,Распис!$B$4:$B$300,$A180,Распис!$C$4:$C$300,"&lt;="&amp;M$1,Распис!$D$4:$D$300,"&gt;="&amp;M$1),SUMIF(База!$B$3:$B$305,$A180,База!$F$3:$F$152))</f>
        <v>0</v>
      </c>
      <c r="N180" s="46">
        <f ca="1">IF(COUNTIFS(Распис!$B$4:$B$300,$A180,Распис!$C$4:$C$300,"&lt;="&amp;N$1,Распис!$D$4:$D$300,"&gt;="&amp;N$1)&gt;0,SUMIFS(Распис!$G$4:$G$300,Распис!$B$4:$B$300,$A180,Распис!$C$4:$C$300,"&lt;="&amp;N$1,Распис!$D$4:$D$300,"&gt;="&amp;N$1),SUMIF(База!$B$3:$B$305,$A180,База!$G$3:$G$152))</f>
        <v>0</v>
      </c>
      <c r="O180" s="46">
        <f ca="1">IF(COUNTIFS(Распис!$B$4:$B$300,$A180,Распис!$C$4:$C$300,"&lt;="&amp;O$1,Распис!$D$4:$D$300,"&gt;="&amp;O$1)&gt;0,SUMIFS(Распис!$H$4:$H$300,Распис!$B$4:$B$300,$A180,Распис!$C$4:$C$300,"&lt;="&amp;O$1,Распис!$D$4:$D$300,"&gt;="&amp;O$1),SUMIF(База!$B$3:$B$305,$A180,База!$H$3:$H$152))</f>
        <v>0</v>
      </c>
      <c r="P180" s="46">
        <f ca="1">IF(COUNTIFS(Распис!$B$4:$B$300,$A180,Распис!$C$4:$C$300,"&lt;="&amp;P$1,Распис!$D$4:$D$300,"&gt;="&amp;P$1)&gt;0,SUMIFS(Распис!$I$4:$I$300,Распис!$B$4:$B$300,$A180,Распис!$C$4:$C$300,"&lt;="&amp;P$1,Распис!$D$4:$D$300,"&gt;="&amp;P$1),SUMIF(База!$B$3:$B$305,$A180,База!$I$3:$I$152))</f>
        <v>0</v>
      </c>
      <c r="Q180" s="46">
        <f ca="1">IF(COUNTIFS(Распис!$B$4:$B$300,$A180,Распис!$C$4:$C$300,"&lt;="&amp;Q$1,Распис!$D$4:$D$300,"&gt;="&amp;Q$1)&gt;0,SUMIFS(Распис!$J$4:$J$300,Распис!$B$4:$B$300,$A180,Распис!$C$4:$C$300,"&lt;="&amp;Q$1,Распис!$D$4:$D$300,"&gt;="&amp;Q$1),SUMIF(База!$B$3:$B$305,$A180,База!$J$3:$J$152))</f>
        <v>0</v>
      </c>
      <c r="R180" s="46">
        <f ca="1">IF(COUNTIFS(Распис!$B$4:$B$300,$A180,Распис!$C$4:$C$300,"&lt;="&amp;R$1,Распис!$D$4:$D$300,"&gt;="&amp;R$1)&gt;0,SUMIFS(Распис!$K$4:$K$300,Распис!$B$4:$B$300,$A180,Распис!$C$4:$C$300,"&lt;="&amp;R$1,Распис!$D$4:$D$300,"&gt;="&amp;R$1),SUMIF(База!$B$3:$B$305,$A180,База!$K$3:$K$152))</f>
        <v>0</v>
      </c>
      <c r="S180" s="46" t="s">
        <v>23</v>
      </c>
      <c r="T180" s="46">
        <f ca="1">IF(COUNTIFS(Распис!$B$4:$B$300,$A180,Распис!$C$4:$C$300,"&lt;="&amp;T$1,Распис!$D$4:$D$300,"&gt;="&amp;T$1)&gt;0,SUMIFS(Распис!$F$4:$F$300,Распис!$B$4:$B$300,$A180,Распис!$C$4:$C$300,"&lt;="&amp;T$1,Распис!$D$4:$D$300,"&gt;="&amp;T$1),SUMIF(База!$B$3:$B$305,$A180,База!$F$3:$F$152))</f>
        <v>0</v>
      </c>
      <c r="U180" s="46">
        <f ca="1">IF(COUNTIFS(Распис!$B$4:$B$300,$A180,Распис!$C$4:$C$300,"&lt;="&amp;U$1,Распис!$D$4:$D$300,"&gt;="&amp;U$1)&gt;0,SUMIFS(Распис!$G$4:$G$300,Распис!$B$4:$B$300,$A180,Распис!$C$4:$C$300,"&lt;="&amp;U$1,Распис!$D$4:$D$300,"&gt;="&amp;U$1),SUMIF(База!$B$3:$B$305,$A180,База!$G$3:$G$152))</f>
        <v>0</v>
      </c>
      <c r="V180" s="46">
        <f ca="1">IF(COUNTIFS(Распис!$B$4:$B$300,$A180,Распис!$C$4:$C$300,"&lt;="&amp;V$1,Распис!$D$4:$D$300,"&gt;="&amp;V$1)&gt;0,SUMIFS(Распис!$H$4:$H$300,Распис!$B$4:$B$300,$A180,Распис!$C$4:$C$300,"&lt;="&amp;V$1,Распис!$D$4:$D$300,"&gt;="&amp;V$1),SUMIF(База!$B$3:$B$305,$A180,База!$H$3:$H$152))</f>
        <v>0</v>
      </c>
      <c r="W180" s="46">
        <f ca="1">IF(COUNTIFS(Распис!$B$4:$B$300,$A180,Распис!$C$4:$C$300,"&lt;="&amp;W$1,Распис!$D$4:$D$300,"&gt;="&amp;W$1)&gt;0,SUMIFS(Распис!$I$4:$I$300,Распис!$B$4:$B$300,$A180,Распис!$C$4:$C$300,"&lt;="&amp;W$1,Распис!$D$4:$D$300,"&gt;="&amp;W$1),SUMIF(База!$B$3:$B$305,$A180,База!$I$3:$I$152))</f>
        <v>0</v>
      </c>
      <c r="X180" s="46">
        <f ca="1">IF(COUNTIFS(Распис!$B$4:$B$300,$A180,Распис!$C$4:$C$300,"&lt;="&amp;X$1,Распис!$D$4:$D$300,"&gt;="&amp;X$1)&gt;0,SUMIFS(Распис!$J$4:$J$300,Распис!$B$4:$B$300,$A180,Распис!$C$4:$C$300,"&lt;="&amp;X$1,Распис!$D$4:$D$300,"&gt;="&amp;X$1),SUMIF(База!$B$3:$B$305,$A180,База!$J$3:$J$152))</f>
        <v>0</v>
      </c>
      <c r="Y180" s="46">
        <f ca="1">IF(COUNTIFS(Распис!$B$4:$B$300,$A180,Распис!$C$4:$C$300,"&lt;="&amp;Y$1,Распис!$D$4:$D$300,"&gt;="&amp;Y$1)&gt;0,SUMIFS(Распис!$K$4:$K$300,Распис!$B$4:$B$300,$A180,Распис!$C$4:$C$300,"&lt;="&amp;Y$1,Распис!$D$4:$D$300,"&gt;="&amp;Y$1),SUMIF(База!$B$3:$B$305,$A180,База!$K$3:$K$152))</f>
        <v>0</v>
      </c>
      <c r="Z180" s="46" t="s">
        <v>23</v>
      </c>
      <c r="AA180" s="46">
        <f ca="1">IF(COUNTIFS(Распис!$B$4:$B$300,$A180,Распис!$C$4:$C$300,"&lt;="&amp;AA$1,Распис!$D$4:$D$300,"&gt;="&amp;AA$1)&gt;0,SUMIFS(Распис!$F$4:$F$300,Распис!$B$4:$B$300,$A180,Распис!$C$4:$C$300,"&lt;="&amp;AA$1,Распис!$D$4:$D$300,"&gt;="&amp;AA$1),SUMIF(База!$B$3:$B$305,$A180,База!$F$3:$F$152))</f>
        <v>0</v>
      </c>
      <c r="AB180" s="46">
        <f ca="1">IF(COUNTIFS(Распис!$B$4:$B$300,$A180,Распис!$C$4:$C$300,"&lt;="&amp;AB$1,Распис!$D$4:$D$300,"&gt;="&amp;AB$1)&gt;0,SUMIFS(Распис!$G$4:$G$300,Распис!$B$4:$B$300,$A180,Распис!$C$4:$C$300,"&lt;="&amp;AB$1,Распис!$D$4:$D$300,"&gt;="&amp;AB$1),SUMIF(База!$B$3:$B$305,$A180,База!$G$3:$G$152))</f>
        <v>0</v>
      </c>
      <c r="AC180" s="46">
        <f ca="1">IF(COUNTIFS(Распис!$B$4:$B$300,$A180,Распис!$C$4:$C$300,"&lt;="&amp;AC$1,Распис!$D$4:$D$300,"&gt;="&amp;AC$1)&gt;0,SUMIFS(Распис!$H$4:$H$300,Распис!$B$4:$B$300,$A180,Распис!$C$4:$C$300,"&lt;="&amp;AC$1,Распис!$D$4:$D$300,"&gt;="&amp;AC$1),SUMIF(База!$B$3:$B$305,$A180,База!$H$3:$H$152))</f>
        <v>0</v>
      </c>
      <c r="AD180" s="47"/>
      <c r="AE180" s="47"/>
      <c r="AF180" s="47"/>
      <c r="AG180" s="47">
        <f t="shared" ca="1" si="18"/>
        <v>0</v>
      </c>
      <c r="AH180" s="46">
        <f ca="1">AG180-SUMIFS(Распред!$G$4:$G$300,Распред!$B$4:$B$300,"февраль",Распред!$F$4:$F$300,A180)</f>
        <v>0</v>
      </c>
      <c r="AI180" s="46">
        <f ca="1">AH180+(COUNTIF(B180:AF180,"КД")+SUMIFS(Распред!$AH$4:$AH$300,Распред!$F$4:$F$300,A180,Распред!$B$4:$B$300,"февраль"))*4</f>
        <v>0</v>
      </c>
      <c r="AJ180" s="46">
        <f t="shared" ca="1" si="19"/>
        <v>0</v>
      </c>
      <c r="AK180" s="46">
        <f t="shared" ca="1" si="20"/>
        <v>0</v>
      </c>
      <c r="AL180" s="46">
        <f>SUMIFS(Распред!$K$4:$K$300,Распред!$B$4:$B$300,"февраль",Распред!$J$4:$J$300,A180)+SUMIFS(Распред!$M$4:$M$300,Распред!$B$4:$B$300,"февраль",Распред!$L$4:$L$300,A180)+SUMIFS(Распред!$O$4:$O$300,Распред!$B$4:$B$300,"февраль",Распред!$N$4:$N$300,A180)+SUMIFS(Распред!$Q$4:$Q$300,Распред!$B$4:$B$300,"февраль",Распред!$P$4:$P$300,A180)+SUMIFS(Распред!$S$4:$S$300,Распред!$B$4:$B$300,"февраль",Распред!$R$4:$R$300,A180)+SUMIFS(Распред!$U$4:$U$300,Распред!$B$4:$B$300,"февраль",Распред!$T$4:$T$300,A180)+SUMIFS(Распред!$W$4:$W$300,Распред!$B$4:$B$300,"февраль",Распред!$V$4:$V$300,A180)+SUMIFS(Распред!$Y$4:$Y$300,Распред!$B$4:$B$300,"февраль",Распред!$X$4:$X$300,A180)+SUMIFS(Распред!$AA$4:$AA$300,Распред!$B$4:$B$300,"февраль",Распред!$Z$4:$Z$300,A180)+SUMIFS(Распред!$AC$4:$AC$300,Распред!$B$4:$B$300,"февраль",Распред!$AB$4:$AB$300,A180)</f>
        <v>0</v>
      </c>
      <c r="AM180" s="46">
        <f t="shared" ca="1" si="21"/>
        <v>0</v>
      </c>
      <c r="AN180" s="46">
        <f t="shared" ca="1" si="22"/>
        <v>0</v>
      </c>
      <c r="AO180" s="46">
        <f t="shared" ca="1" si="23"/>
        <v>0</v>
      </c>
      <c r="AP180" s="46">
        <f>январь!AP180</f>
        <v>0</v>
      </c>
      <c r="AQ180" s="46">
        <f t="shared" ca="1" si="33"/>
        <v>0</v>
      </c>
      <c r="AR180" s="47"/>
      <c r="AS180" s="47">
        <f t="shared" ca="1" si="25"/>
        <v>0</v>
      </c>
      <c r="AT180" s="47"/>
      <c r="AU180" s="47"/>
      <c r="AV180" s="47"/>
      <c r="AW180" s="47"/>
      <c r="AX180" s="47"/>
      <c r="AY180" s="47"/>
      <c r="AZ180" s="184"/>
      <c r="BA180" s="184"/>
    </row>
    <row r="181" spans="1:53" x14ac:dyDescent="0.25">
      <c r="A181" s="47">
        <f>База!B181</f>
        <v>0</v>
      </c>
      <c r="B181" s="46">
        <f ca="1">IF(COUNTIFS(Распис!$B$4:$B$300,$A181,Распис!$C$4:$C$300,"&lt;="&amp;B$1,Распис!$D$4:$D$300,"&gt;="&amp;B$1)&gt;0,SUMIFS(Распис!$I$4:$I$300,Распис!$B$4:$B$300,$A181,Распис!$C$4:$C$300,"&lt;="&amp;B$1,Распис!$D$4:$D$300,"&gt;="&amp;B$1),SUMIF(База!$B$3:$B$305,$A181,База!$I$3:$I$152))</f>
        <v>0</v>
      </c>
      <c r="C181" s="46">
        <f ca="1">IF(COUNTIFS(Распис!$B$4:$B$300,$A181,Распис!$C$4:$C$300,"&lt;="&amp;C$1,Распис!$D$4:$D$300,"&gt;="&amp;C$1)&gt;0,SUMIFS(Распис!$J$4:$J$300,Распис!$B$4:$B$300,$A181,Распис!$C$4:$C$300,"&lt;="&amp;C$1,Распис!$D$4:$D$300,"&gt;="&amp;C$1),SUMIF(База!$B$3:$B$305,$A181,База!$J$3:$J$152))</f>
        <v>0</v>
      </c>
      <c r="D181" s="46">
        <f ca="1">IF(COUNTIFS(Распис!$B$4:$B$300,$A181,Распис!$C$4:$C$300,"&lt;="&amp;D$1,Распис!$D$4:$D$300,"&gt;="&amp;D$1)&gt;0,SUMIFS(Распис!$K$4:$K$300,Распис!$B$4:$B$300,$A181,Распис!$C$4:$C$300,"&lt;="&amp;D$1,Распис!$D$4:$D$300,"&gt;="&amp;D$1),SUMIF(База!$B$3:$B$305,$A181,База!$K$3:$K$152))</f>
        <v>0</v>
      </c>
      <c r="E181" s="46" t="s">
        <v>23</v>
      </c>
      <c r="F181" s="46">
        <f ca="1">IF(COUNTIFS(Распис!$B$4:$B$300,$A181,Распис!$C$4:$C$300,"&lt;="&amp;F$1,Распис!$D$4:$D$300,"&gt;="&amp;F$1)&gt;0,SUMIFS(Распис!$F$4:$F$300,Распис!$B$4:$B$300,$A181,Распис!$C$4:$C$300,"&lt;="&amp;F$1,Распис!$D$4:$D$300,"&gt;="&amp;F$1),SUMIF(База!$B$3:$B$305,$A181,База!$F$3:$F$152))</f>
        <v>0</v>
      </c>
      <c r="G181" s="46">
        <f ca="1">IF(COUNTIFS(Распис!$B$4:$B$300,$A181,Распис!$C$4:$C$300,"&lt;="&amp;G$1,Распис!$D$4:$D$300,"&gt;="&amp;G$1)&gt;0,SUMIFS(Распис!$G$4:$G$300,Распис!$B$4:$B$300,$A181,Распис!$C$4:$C$300,"&lt;="&amp;G$1,Распис!$D$4:$D$300,"&gt;="&amp;G$1),SUMIF(База!$B$3:$B$305,$A181,База!$G$3:$G$152))</f>
        <v>0</v>
      </c>
      <c r="H181" s="46">
        <f ca="1">IF(COUNTIFS(Распис!$B$4:$B$300,$A181,Распис!$C$4:$C$300,"&lt;="&amp;H$1,Распис!$D$4:$D$300,"&gt;="&amp;H$1)&gt;0,SUMIFS(Распис!$H$4:$H$300,Распис!$B$4:$B$300,$A181,Распис!$C$4:$C$300,"&lt;="&amp;H$1,Распис!$D$4:$D$300,"&gt;="&amp;H$1),SUMIF(База!$B$3:$B$305,$A181,База!$H$3:$H$152))</f>
        <v>0</v>
      </c>
      <c r="I181" s="46">
        <f ca="1">IF(COUNTIFS(Распис!$B$4:$B$300,$A181,Распис!$C$4:$C$300,"&lt;="&amp;I$1,Распис!$D$4:$D$300,"&gt;="&amp;I$1)&gt;0,SUMIFS(Распис!$I$4:$I$300,Распис!$B$4:$B$300,$A181,Распис!$C$4:$C$300,"&lt;="&amp;I$1,Распис!$D$4:$D$300,"&gt;="&amp;I$1),SUMIF(База!$B$3:$B$305,$A181,База!$I$3:$I$152))</f>
        <v>0</v>
      </c>
      <c r="J181" s="46">
        <f ca="1">IF(COUNTIFS(Распис!$B$4:$B$300,$A181,Распис!$C$4:$C$300,"&lt;="&amp;J$1,Распис!$D$4:$D$300,"&gt;="&amp;J$1)&gt;0,SUMIFS(Распис!$J$4:$J$300,Распис!$B$4:$B$300,$A181,Распис!$C$4:$C$300,"&lt;="&amp;J$1,Распис!$D$4:$D$300,"&gt;="&amp;J$1),SUMIF(База!$B$3:$B$305,$A181,База!$J$3:$J$152))</f>
        <v>0</v>
      </c>
      <c r="K181" s="46">
        <f ca="1">IF(COUNTIFS(Распис!$B$4:$B$300,$A181,Распис!$C$4:$C$300,"&lt;="&amp;K$1,Распис!$D$4:$D$300,"&gt;="&amp;K$1)&gt;0,SUMIFS(Распис!$K$4:$K$300,Распис!$B$4:$B$300,$A181,Распис!$C$4:$C$300,"&lt;="&amp;K$1,Распис!$D$4:$D$300,"&gt;="&amp;K$1),SUMIF(База!$B$3:$B$305,$A181,База!$K$3:$K$152))</f>
        <v>0</v>
      </c>
      <c r="L181" s="46" t="s">
        <v>23</v>
      </c>
      <c r="M181" s="46">
        <f ca="1">IF(COUNTIFS(Распис!$B$4:$B$300,$A181,Распис!$C$4:$C$300,"&lt;="&amp;M$1,Распис!$D$4:$D$300,"&gt;="&amp;M$1)&gt;0,SUMIFS(Распис!$F$4:$F$300,Распис!$B$4:$B$300,$A181,Распис!$C$4:$C$300,"&lt;="&amp;M$1,Распис!$D$4:$D$300,"&gt;="&amp;M$1),SUMIF(База!$B$3:$B$305,$A181,База!$F$3:$F$152))</f>
        <v>0</v>
      </c>
      <c r="N181" s="46">
        <f ca="1">IF(COUNTIFS(Распис!$B$4:$B$300,$A181,Распис!$C$4:$C$300,"&lt;="&amp;N$1,Распис!$D$4:$D$300,"&gt;="&amp;N$1)&gt;0,SUMIFS(Распис!$G$4:$G$300,Распис!$B$4:$B$300,$A181,Распис!$C$4:$C$300,"&lt;="&amp;N$1,Распис!$D$4:$D$300,"&gt;="&amp;N$1),SUMIF(База!$B$3:$B$305,$A181,База!$G$3:$G$152))</f>
        <v>0</v>
      </c>
      <c r="O181" s="46">
        <f ca="1">IF(COUNTIFS(Распис!$B$4:$B$300,$A181,Распис!$C$4:$C$300,"&lt;="&amp;O$1,Распис!$D$4:$D$300,"&gt;="&amp;O$1)&gt;0,SUMIFS(Распис!$H$4:$H$300,Распис!$B$4:$B$300,$A181,Распис!$C$4:$C$300,"&lt;="&amp;O$1,Распис!$D$4:$D$300,"&gt;="&amp;O$1),SUMIF(База!$B$3:$B$305,$A181,База!$H$3:$H$152))</f>
        <v>0</v>
      </c>
      <c r="P181" s="46">
        <f ca="1">IF(COUNTIFS(Распис!$B$4:$B$300,$A181,Распис!$C$4:$C$300,"&lt;="&amp;P$1,Распис!$D$4:$D$300,"&gt;="&amp;P$1)&gt;0,SUMIFS(Распис!$I$4:$I$300,Распис!$B$4:$B$300,$A181,Распис!$C$4:$C$300,"&lt;="&amp;P$1,Распис!$D$4:$D$300,"&gt;="&amp;P$1),SUMIF(База!$B$3:$B$305,$A181,База!$I$3:$I$152))</f>
        <v>0</v>
      </c>
      <c r="Q181" s="46">
        <f ca="1">IF(COUNTIFS(Распис!$B$4:$B$300,$A181,Распис!$C$4:$C$300,"&lt;="&amp;Q$1,Распис!$D$4:$D$300,"&gt;="&amp;Q$1)&gt;0,SUMIFS(Распис!$J$4:$J$300,Распис!$B$4:$B$300,$A181,Распис!$C$4:$C$300,"&lt;="&amp;Q$1,Распис!$D$4:$D$300,"&gt;="&amp;Q$1),SUMIF(База!$B$3:$B$305,$A181,База!$J$3:$J$152))</f>
        <v>0</v>
      </c>
      <c r="R181" s="46">
        <f ca="1">IF(COUNTIFS(Распис!$B$4:$B$300,$A181,Распис!$C$4:$C$300,"&lt;="&amp;R$1,Распис!$D$4:$D$300,"&gt;="&amp;R$1)&gt;0,SUMIFS(Распис!$K$4:$K$300,Распис!$B$4:$B$300,$A181,Распис!$C$4:$C$300,"&lt;="&amp;R$1,Распис!$D$4:$D$300,"&gt;="&amp;R$1),SUMIF(База!$B$3:$B$305,$A181,База!$K$3:$K$152))</f>
        <v>0</v>
      </c>
      <c r="S181" s="46" t="s">
        <v>23</v>
      </c>
      <c r="T181" s="46">
        <f ca="1">IF(COUNTIFS(Распис!$B$4:$B$300,$A181,Распис!$C$4:$C$300,"&lt;="&amp;T$1,Распис!$D$4:$D$300,"&gt;="&amp;T$1)&gt;0,SUMIFS(Распис!$F$4:$F$300,Распис!$B$4:$B$300,$A181,Распис!$C$4:$C$300,"&lt;="&amp;T$1,Распис!$D$4:$D$300,"&gt;="&amp;T$1),SUMIF(База!$B$3:$B$305,$A181,База!$F$3:$F$152))</f>
        <v>0</v>
      </c>
      <c r="U181" s="46">
        <f ca="1">IF(COUNTIFS(Распис!$B$4:$B$300,$A181,Распис!$C$4:$C$300,"&lt;="&amp;U$1,Распис!$D$4:$D$300,"&gt;="&amp;U$1)&gt;0,SUMIFS(Распис!$G$4:$G$300,Распис!$B$4:$B$300,$A181,Распис!$C$4:$C$300,"&lt;="&amp;U$1,Распис!$D$4:$D$300,"&gt;="&amp;U$1),SUMIF(База!$B$3:$B$305,$A181,База!$G$3:$G$152))</f>
        <v>0</v>
      </c>
      <c r="V181" s="46">
        <f ca="1">IF(COUNTIFS(Распис!$B$4:$B$300,$A181,Распис!$C$4:$C$300,"&lt;="&amp;V$1,Распис!$D$4:$D$300,"&gt;="&amp;V$1)&gt;0,SUMIFS(Распис!$H$4:$H$300,Распис!$B$4:$B$300,$A181,Распис!$C$4:$C$300,"&lt;="&amp;V$1,Распис!$D$4:$D$300,"&gt;="&amp;V$1),SUMIF(База!$B$3:$B$305,$A181,База!$H$3:$H$152))</f>
        <v>0</v>
      </c>
      <c r="W181" s="46">
        <f ca="1">IF(COUNTIFS(Распис!$B$4:$B$300,$A181,Распис!$C$4:$C$300,"&lt;="&amp;W$1,Распис!$D$4:$D$300,"&gt;="&amp;W$1)&gt;0,SUMIFS(Распис!$I$4:$I$300,Распис!$B$4:$B$300,$A181,Распис!$C$4:$C$300,"&lt;="&amp;W$1,Распис!$D$4:$D$300,"&gt;="&amp;W$1),SUMIF(База!$B$3:$B$305,$A181,База!$I$3:$I$152))</f>
        <v>0</v>
      </c>
      <c r="X181" s="46">
        <f ca="1">IF(COUNTIFS(Распис!$B$4:$B$300,$A181,Распис!$C$4:$C$300,"&lt;="&amp;X$1,Распис!$D$4:$D$300,"&gt;="&amp;X$1)&gt;0,SUMIFS(Распис!$J$4:$J$300,Распис!$B$4:$B$300,$A181,Распис!$C$4:$C$300,"&lt;="&amp;X$1,Распис!$D$4:$D$300,"&gt;="&amp;X$1),SUMIF(База!$B$3:$B$305,$A181,База!$J$3:$J$152))</f>
        <v>0</v>
      </c>
      <c r="Y181" s="46">
        <f ca="1">IF(COUNTIFS(Распис!$B$4:$B$300,$A181,Распис!$C$4:$C$300,"&lt;="&amp;Y$1,Распис!$D$4:$D$300,"&gt;="&amp;Y$1)&gt;0,SUMIFS(Распис!$K$4:$K$300,Распис!$B$4:$B$300,$A181,Распис!$C$4:$C$300,"&lt;="&amp;Y$1,Распис!$D$4:$D$300,"&gt;="&amp;Y$1),SUMIF(База!$B$3:$B$305,$A181,База!$K$3:$K$152))</f>
        <v>0</v>
      </c>
      <c r="Z181" s="46" t="s">
        <v>23</v>
      </c>
      <c r="AA181" s="46">
        <f ca="1">IF(COUNTIFS(Распис!$B$4:$B$300,$A181,Распис!$C$4:$C$300,"&lt;="&amp;AA$1,Распис!$D$4:$D$300,"&gt;="&amp;AA$1)&gt;0,SUMIFS(Распис!$F$4:$F$300,Распис!$B$4:$B$300,$A181,Распис!$C$4:$C$300,"&lt;="&amp;AA$1,Распис!$D$4:$D$300,"&gt;="&amp;AA$1),SUMIF(База!$B$3:$B$305,$A181,База!$F$3:$F$152))</f>
        <v>0</v>
      </c>
      <c r="AB181" s="46">
        <f ca="1">IF(COUNTIFS(Распис!$B$4:$B$300,$A181,Распис!$C$4:$C$300,"&lt;="&amp;AB$1,Распис!$D$4:$D$300,"&gt;="&amp;AB$1)&gt;0,SUMIFS(Распис!$G$4:$G$300,Распис!$B$4:$B$300,$A181,Распис!$C$4:$C$300,"&lt;="&amp;AB$1,Распис!$D$4:$D$300,"&gt;="&amp;AB$1),SUMIF(База!$B$3:$B$305,$A181,База!$G$3:$G$152))</f>
        <v>0</v>
      </c>
      <c r="AC181" s="46">
        <f ca="1">IF(COUNTIFS(Распис!$B$4:$B$300,$A181,Распис!$C$4:$C$300,"&lt;="&amp;AC$1,Распис!$D$4:$D$300,"&gt;="&amp;AC$1)&gt;0,SUMIFS(Распис!$H$4:$H$300,Распис!$B$4:$B$300,$A181,Распис!$C$4:$C$300,"&lt;="&amp;AC$1,Распис!$D$4:$D$300,"&gt;="&amp;AC$1),SUMIF(База!$B$3:$B$305,$A181,База!$H$3:$H$152))</f>
        <v>0</v>
      </c>
      <c r="AD181" s="47"/>
      <c r="AE181" s="47"/>
      <c r="AF181" s="47"/>
      <c r="AG181" s="47">
        <f t="shared" ca="1" si="18"/>
        <v>0</v>
      </c>
      <c r="AH181" s="46">
        <f ca="1">AG181-SUMIFS(Распред!$G$4:$G$300,Распред!$B$4:$B$300,"февраль",Распред!$F$4:$F$300,A181)</f>
        <v>0</v>
      </c>
      <c r="AI181" s="46">
        <f ca="1">AH181+(COUNTIF(B181:AF181,"КД")+SUMIFS(Распред!$AH$4:$AH$300,Распред!$F$4:$F$300,A181,Распред!$B$4:$B$300,"февраль"))*4</f>
        <v>0</v>
      </c>
      <c r="AJ181" s="46">
        <f t="shared" ca="1" si="19"/>
        <v>0</v>
      </c>
      <c r="AK181" s="46">
        <f t="shared" ca="1" si="20"/>
        <v>0</v>
      </c>
      <c r="AL181" s="46">
        <f>SUMIFS(Распред!$K$4:$K$300,Распред!$B$4:$B$300,"февраль",Распред!$J$4:$J$300,A181)+SUMIFS(Распред!$M$4:$M$300,Распред!$B$4:$B$300,"февраль",Распред!$L$4:$L$300,A181)+SUMIFS(Распред!$O$4:$O$300,Распред!$B$4:$B$300,"февраль",Распред!$N$4:$N$300,A181)+SUMIFS(Распред!$Q$4:$Q$300,Распред!$B$4:$B$300,"февраль",Распред!$P$4:$P$300,A181)+SUMIFS(Распред!$S$4:$S$300,Распред!$B$4:$B$300,"февраль",Распред!$R$4:$R$300,A181)+SUMIFS(Распред!$U$4:$U$300,Распред!$B$4:$B$300,"февраль",Распред!$T$4:$T$300,A181)+SUMIFS(Распред!$W$4:$W$300,Распред!$B$4:$B$300,"февраль",Распред!$V$4:$V$300,A181)+SUMIFS(Распред!$Y$4:$Y$300,Распред!$B$4:$B$300,"февраль",Распред!$X$4:$X$300,A181)+SUMIFS(Распред!$AA$4:$AA$300,Распред!$B$4:$B$300,"февраль",Распред!$Z$4:$Z$300,A181)+SUMIFS(Распред!$AC$4:$AC$300,Распред!$B$4:$B$300,"февраль",Распред!$AB$4:$AB$300,A181)</f>
        <v>0</v>
      </c>
      <c r="AM181" s="46">
        <f t="shared" ca="1" si="21"/>
        <v>0</v>
      </c>
      <c r="AN181" s="46">
        <f t="shared" ca="1" si="22"/>
        <v>0</v>
      </c>
      <c r="AO181" s="46">
        <f t="shared" ca="1" si="23"/>
        <v>0</v>
      </c>
      <c r="AP181" s="46">
        <f>январь!AP181</f>
        <v>0</v>
      </c>
      <c r="AQ181" s="46">
        <f t="shared" ca="1" si="33"/>
        <v>0</v>
      </c>
      <c r="AR181" s="47"/>
      <c r="AS181" s="47">
        <f t="shared" ca="1" si="25"/>
        <v>0</v>
      </c>
      <c r="AT181" s="47"/>
      <c r="AU181" s="47"/>
      <c r="AV181" s="47"/>
      <c r="AW181" s="47"/>
      <c r="AX181" s="47"/>
      <c r="AY181" s="47"/>
      <c r="AZ181" s="184"/>
      <c r="BA181" s="184"/>
    </row>
    <row r="182" spans="1:53" x14ac:dyDescent="0.25">
      <c r="A182" s="47">
        <f>База!B182</f>
        <v>0</v>
      </c>
      <c r="B182" s="46">
        <f ca="1">IF(COUNTIFS(Распис!$B$4:$B$300,$A182,Распис!$C$4:$C$300,"&lt;="&amp;B$1,Распис!$D$4:$D$300,"&gt;="&amp;B$1)&gt;0,SUMIFS(Распис!$I$4:$I$300,Распис!$B$4:$B$300,$A182,Распис!$C$4:$C$300,"&lt;="&amp;B$1,Распис!$D$4:$D$300,"&gt;="&amp;B$1),SUMIF(База!$B$3:$B$305,$A182,База!$I$3:$I$152))</f>
        <v>0</v>
      </c>
      <c r="C182" s="46">
        <f ca="1">IF(COUNTIFS(Распис!$B$4:$B$300,$A182,Распис!$C$4:$C$300,"&lt;="&amp;C$1,Распис!$D$4:$D$300,"&gt;="&amp;C$1)&gt;0,SUMIFS(Распис!$J$4:$J$300,Распис!$B$4:$B$300,$A182,Распис!$C$4:$C$300,"&lt;="&amp;C$1,Распис!$D$4:$D$300,"&gt;="&amp;C$1),SUMIF(База!$B$3:$B$305,$A182,База!$J$3:$J$152))</f>
        <v>0</v>
      </c>
      <c r="D182" s="46">
        <f ca="1">IF(COUNTIFS(Распис!$B$4:$B$300,$A182,Распис!$C$4:$C$300,"&lt;="&amp;D$1,Распис!$D$4:$D$300,"&gt;="&amp;D$1)&gt;0,SUMIFS(Распис!$K$4:$K$300,Распис!$B$4:$B$300,$A182,Распис!$C$4:$C$300,"&lt;="&amp;D$1,Распис!$D$4:$D$300,"&gt;="&amp;D$1),SUMIF(База!$B$3:$B$305,$A182,База!$K$3:$K$152))</f>
        <v>0</v>
      </c>
      <c r="E182" s="46" t="s">
        <v>23</v>
      </c>
      <c r="F182" s="46">
        <f ca="1">IF(COUNTIFS(Распис!$B$4:$B$300,$A182,Распис!$C$4:$C$300,"&lt;="&amp;F$1,Распис!$D$4:$D$300,"&gt;="&amp;F$1)&gt;0,SUMIFS(Распис!$F$4:$F$300,Распис!$B$4:$B$300,$A182,Распис!$C$4:$C$300,"&lt;="&amp;F$1,Распис!$D$4:$D$300,"&gt;="&amp;F$1),SUMIF(База!$B$3:$B$305,$A182,База!$F$3:$F$152))</f>
        <v>0</v>
      </c>
      <c r="G182" s="46">
        <f ca="1">IF(COUNTIFS(Распис!$B$4:$B$300,$A182,Распис!$C$4:$C$300,"&lt;="&amp;G$1,Распис!$D$4:$D$300,"&gt;="&amp;G$1)&gt;0,SUMIFS(Распис!$G$4:$G$300,Распис!$B$4:$B$300,$A182,Распис!$C$4:$C$300,"&lt;="&amp;G$1,Распис!$D$4:$D$300,"&gt;="&amp;G$1),SUMIF(База!$B$3:$B$305,$A182,База!$G$3:$G$152))</f>
        <v>0</v>
      </c>
      <c r="H182" s="46">
        <f ca="1">IF(COUNTIFS(Распис!$B$4:$B$300,$A182,Распис!$C$4:$C$300,"&lt;="&amp;H$1,Распис!$D$4:$D$300,"&gt;="&amp;H$1)&gt;0,SUMIFS(Распис!$H$4:$H$300,Распис!$B$4:$B$300,$A182,Распис!$C$4:$C$300,"&lt;="&amp;H$1,Распис!$D$4:$D$300,"&gt;="&amp;H$1),SUMIF(База!$B$3:$B$305,$A182,База!$H$3:$H$152))</f>
        <v>0</v>
      </c>
      <c r="I182" s="46">
        <f ca="1">IF(COUNTIFS(Распис!$B$4:$B$300,$A182,Распис!$C$4:$C$300,"&lt;="&amp;I$1,Распис!$D$4:$D$300,"&gt;="&amp;I$1)&gt;0,SUMIFS(Распис!$I$4:$I$300,Распис!$B$4:$B$300,$A182,Распис!$C$4:$C$300,"&lt;="&amp;I$1,Распис!$D$4:$D$300,"&gt;="&amp;I$1),SUMIF(База!$B$3:$B$305,$A182,База!$I$3:$I$152))</f>
        <v>0</v>
      </c>
      <c r="J182" s="46">
        <f ca="1">IF(COUNTIFS(Распис!$B$4:$B$300,$A182,Распис!$C$4:$C$300,"&lt;="&amp;J$1,Распис!$D$4:$D$300,"&gt;="&amp;J$1)&gt;0,SUMIFS(Распис!$J$4:$J$300,Распис!$B$4:$B$300,$A182,Распис!$C$4:$C$300,"&lt;="&amp;J$1,Распис!$D$4:$D$300,"&gt;="&amp;J$1),SUMIF(База!$B$3:$B$305,$A182,База!$J$3:$J$152))</f>
        <v>0</v>
      </c>
      <c r="K182" s="46">
        <f ca="1">IF(COUNTIFS(Распис!$B$4:$B$300,$A182,Распис!$C$4:$C$300,"&lt;="&amp;K$1,Распис!$D$4:$D$300,"&gt;="&amp;K$1)&gt;0,SUMIFS(Распис!$K$4:$K$300,Распис!$B$4:$B$300,$A182,Распис!$C$4:$C$300,"&lt;="&amp;K$1,Распис!$D$4:$D$300,"&gt;="&amp;K$1),SUMIF(База!$B$3:$B$305,$A182,База!$K$3:$K$152))</f>
        <v>0</v>
      </c>
      <c r="L182" s="46" t="s">
        <v>23</v>
      </c>
      <c r="M182" s="46">
        <f ca="1">IF(COUNTIFS(Распис!$B$4:$B$300,$A182,Распис!$C$4:$C$300,"&lt;="&amp;M$1,Распис!$D$4:$D$300,"&gt;="&amp;M$1)&gt;0,SUMIFS(Распис!$F$4:$F$300,Распис!$B$4:$B$300,$A182,Распис!$C$4:$C$300,"&lt;="&amp;M$1,Распис!$D$4:$D$300,"&gt;="&amp;M$1),SUMIF(База!$B$3:$B$305,$A182,База!$F$3:$F$152))</f>
        <v>0</v>
      </c>
      <c r="N182" s="46">
        <f ca="1">IF(COUNTIFS(Распис!$B$4:$B$300,$A182,Распис!$C$4:$C$300,"&lt;="&amp;N$1,Распис!$D$4:$D$300,"&gt;="&amp;N$1)&gt;0,SUMIFS(Распис!$G$4:$G$300,Распис!$B$4:$B$300,$A182,Распис!$C$4:$C$300,"&lt;="&amp;N$1,Распис!$D$4:$D$300,"&gt;="&amp;N$1),SUMIF(База!$B$3:$B$305,$A182,База!$G$3:$G$152))</f>
        <v>0</v>
      </c>
      <c r="O182" s="46">
        <f ca="1">IF(COUNTIFS(Распис!$B$4:$B$300,$A182,Распис!$C$4:$C$300,"&lt;="&amp;O$1,Распис!$D$4:$D$300,"&gt;="&amp;O$1)&gt;0,SUMIFS(Распис!$H$4:$H$300,Распис!$B$4:$B$300,$A182,Распис!$C$4:$C$300,"&lt;="&amp;O$1,Распис!$D$4:$D$300,"&gt;="&amp;O$1),SUMIF(База!$B$3:$B$305,$A182,База!$H$3:$H$152))</f>
        <v>0</v>
      </c>
      <c r="P182" s="46">
        <f ca="1">IF(COUNTIFS(Распис!$B$4:$B$300,$A182,Распис!$C$4:$C$300,"&lt;="&amp;P$1,Распис!$D$4:$D$300,"&gt;="&amp;P$1)&gt;0,SUMIFS(Распис!$I$4:$I$300,Распис!$B$4:$B$300,$A182,Распис!$C$4:$C$300,"&lt;="&amp;P$1,Распис!$D$4:$D$300,"&gt;="&amp;P$1),SUMIF(База!$B$3:$B$305,$A182,База!$I$3:$I$152))</f>
        <v>0</v>
      </c>
      <c r="Q182" s="46">
        <f ca="1">IF(COUNTIFS(Распис!$B$4:$B$300,$A182,Распис!$C$4:$C$300,"&lt;="&amp;Q$1,Распис!$D$4:$D$300,"&gt;="&amp;Q$1)&gt;0,SUMIFS(Распис!$J$4:$J$300,Распис!$B$4:$B$300,$A182,Распис!$C$4:$C$300,"&lt;="&amp;Q$1,Распис!$D$4:$D$300,"&gt;="&amp;Q$1),SUMIF(База!$B$3:$B$305,$A182,База!$J$3:$J$152))</f>
        <v>0</v>
      </c>
      <c r="R182" s="46">
        <f ca="1">IF(COUNTIFS(Распис!$B$4:$B$300,$A182,Распис!$C$4:$C$300,"&lt;="&amp;R$1,Распис!$D$4:$D$300,"&gt;="&amp;R$1)&gt;0,SUMIFS(Распис!$K$4:$K$300,Распис!$B$4:$B$300,$A182,Распис!$C$4:$C$300,"&lt;="&amp;R$1,Распис!$D$4:$D$300,"&gt;="&amp;R$1),SUMIF(База!$B$3:$B$305,$A182,База!$K$3:$K$152))</f>
        <v>0</v>
      </c>
      <c r="S182" s="46" t="s">
        <v>23</v>
      </c>
      <c r="T182" s="46">
        <f ca="1">IF(COUNTIFS(Распис!$B$4:$B$300,$A182,Распис!$C$4:$C$300,"&lt;="&amp;T$1,Распис!$D$4:$D$300,"&gt;="&amp;T$1)&gt;0,SUMIFS(Распис!$F$4:$F$300,Распис!$B$4:$B$300,$A182,Распис!$C$4:$C$300,"&lt;="&amp;T$1,Распис!$D$4:$D$300,"&gt;="&amp;T$1),SUMIF(База!$B$3:$B$305,$A182,База!$F$3:$F$152))</f>
        <v>0</v>
      </c>
      <c r="U182" s="46">
        <f ca="1">IF(COUNTIFS(Распис!$B$4:$B$300,$A182,Распис!$C$4:$C$300,"&lt;="&amp;U$1,Распис!$D$4:$D$300,"&gt;="&amp;U$1)&gt;0,SUMIFS(Распис!$G$4:$G$300,Распис!$B$4:$B$300,$A182,Распис!$C$4:$C$300,"&lt;="&amp;U$1,Распис!$D$4:$D$300,"&gt;="&amp;U$1),SUMIF(База!$B$3:$B$305,$A182,База!$G$3:$G$152))</f>
        <v>0</v>
      </c>
      <c r="V182" s="46">
        <f ca="1">IF(COUNTIFS(Распис!$B$4:$B$300,$A182,Распис!$C$4:$C$300,"&lt;="&amp;V$1,Распис!$D$4:$D$300,"&gt;="&amp;V$1)&gt;0,SUMIFS(Распис!$H$4:$H$300,Распис!$B$4:$B$300,$A182,Распис!$C$4:$C$300,"&lt;="&amp;V$1,Распис!$D$4:$D$300,"&gt;="&amp;V$1),SUMIF(База!$B$3:$B$305,$A182,База!$H$3:$H$152))</f>
        <v>0</v>
      </c>
      <c r="W182" s="46">
        <f ca="1">IF(COUNTIFS(Распис!$B$4:$B$300,$A182,Распис!$C$4:$C$300,"&lt;="&amp;W$1,Распис!$D$4:$D$300,"&gt;="&amp;W$1)&gt;0,SUMIFS(Распис!$I$4:$I$300,Распис!$B$4:$B$300,$A182,Распис!$C$4:$C$300,"&lt;="&amp;W$1,Распис!$D$4:$D$300,"&gt;="&amp;W$1),SUMIF(База!$B$3:$B$305,$A182,База!$I$3:$I$152))</f>
        <v>0</v>
      </c>
      <c r="X182" s="46">
        <f ca="1">IF(COUNTIFS(Распис!$B$4:$B$300,$A182,Распис!$C$4:$C$300,"&lt;="&amp;X$1,Распис!$D$4:$D$300,"&gt;="&amp;X$1)&gt;0,SUMIFS(Распис!$J$4:$J$300,Распис!$B$4:$B$300,$A182,Распис!$C$4:$C$300,"&lt;="&amp;X$1,Распис!$D$4:$D$300,"&gt;="&amp;X$1),SUMIF(База!$B$3:$B$305,$A182,База!$J$3:$J$152))</f>
        <v>0</v>
      </c>
      <c r="Y182" s="46">
        <f ca="1">IF(COUNTIFS(Распис!$B$4:$B$300,$A182,Распис!$C$4:$C$300,"&lt;="&amp;Y$1,Распис!$D$4:$D$300,"&gt;="&amp;Y$1)&gt;0,SUMIFS(Распис!$K$4:$K$300,Распис!$B$4:$B$300,$A182,Распис!$C$4:$C$300,"&lt;="&amp;Y$1,Распис!$D$4:$D$300,"&gt;="&amp;Y$1),SUMIF(База!$B$3:$B$305,$A182,База!$K$3:$K$152))</f>
        <v>0</v>
      </c>
      <c r="Z182" s="46" t="s">
        <v>23</v>
      </c>
      <c r="AA182" s="46">
        <f ca="1">IF(COUNTIFS(Распис!$B$4:$B$300,$A182,Распис!$C$4:$C$300,"&lt;="&amp;AA$1,Распис!$D$4:$D$300,"&gt;="&amp;AA$1)&gt;0,SUMIFS(Распис!$F$4:$F$300,Распис!$B$4:$B$300,$A182,Распис!$C$4:$C$300,"&lt;="&amp;AA$1,Распис!$D$4:$D$300,"&gt;="&amp;AA$1),SUMIF(База!$B$3:$B$305,$A182,База!$F$3:$F$152))</f>
        <v>0</v>
      </c>
      <c r="AB182" s="46">
        <f ca="1">IF(COUNTIFS(Распис!$B$4:$B$300,$A182,Распис!$C$4:$C$300,"&lt;="&amp;AB$1,Распис!$D$4:$D$300,"&gt;="&amp;AB$1)&gt;0,SUMIFS(Распис!$G$4:$G$300,Распис!$B$4:$B$300,$A182,Распис!$C$4:$C$300,"&lt;="&amp;AB$1,Распис!$D$4:$D$300,"&gt;="&amp;AB$1),SUMIF(База!$B$3:$B$305,$A182,База!$G$3:$G$152))</f>
        <v>0</v>
      </c>
      <c r="AC182" s="46">
        <f ca="1">IF(COUNTIFS(Распис!$B$4:$B$300,$A182,Распис!$C$4:$C$300,"&lt;="&amp;AC$1,Распис!$D$4:$D$300,"&gt;="&amp;AC$1)&gt;0,SUMIFS(Распис!$H$4:$H$300,Распис!$B$4:$B$300,$A182,Распис!$C$4:$C$300,"&lt;="&amp;AC$1,Распис!$D$4:$D$300,"&gt;="&amp;AC$1),SUMIF(База!$B$3:$B$305,$A182,База!$H$3:$H$152))</f>
        <v>0</v>
      </c>
      <c r="AD182" s="47"/>
      <c r="AE182" s="47"/>
      <c r="AF182" s="47"/>
      <c r="AG182" s="47">
        <f t="shared" ca="1" si="18"/>
        <v>0</v>
      </c>
      <c r="AH182" s="46">
        <f ca="1">AG182-SUMIFS(Распред!$G$4:$G$300,Распред!$B$4:$B$300,"февраль",Распред!$F$4:$F$300,A182)</f>
        <v>0</v>
      </c>
      <c r="AI182" s="46">
        <f ca="1">AH182+(COUNTIF(B182:AF182,"КД")+SUMIFS(Распред!$AH$4:$AH$300,Распред!$F$4:$F$300,A182,Распред!$B$4:$B$300,"февраль"))*4</f>
        <v>0</v>
      </c>
      <c r="AJ182" s="46">
        <f t="shared" ca="1" si="19"/>
        <v>0</v>
      </c>
      <c r="AK182" s="46">
        <f t="shared" ca="1" si="20"/>
        <v>0</v>
      </c>
      <c r="AL182" s="46">
        <f>SUMIFS(Распред!$K$4:$K$300,Распред!$B$4:$B$300,"февраль",Распред!$J$4:$J$300,A182)+SUMIFS(Распред!$M$4:$M$300,Распред!$B$4:$B$300,"февраль",Распред!$L$4:$L$300,A182)+SUMIFS(Распред!$O$4:$O$300,Распред!$B$4:$B$300,"февраль",Распред!$N$4:$N$300,A182)+SUMIFS(Распред!$Q$4:$Q$300,Распред!$B$4:$B$300,"февраль",Распред!$P$4:$P$300,A182)+SUMIFS(Распред!$S$4:$S$300,Распред!$B$4:$B$300,"февраль",Распред!$R$4:$R$300,A182)+SUMIFS(Распред!$U$4:$U$300,Распред!$B$4:$B$300,"февраль",Распред!$T$4:$T$300,A182)+SUMIFS(Распред!$W$4:$W$300,Распред!$B$4:$B$300,"февраль",Распред!$V$4:$V$300,A182)+SUMIFS(Распред!$Y$4:$Y$300,Распред!$B$4:$B$300,"февраль",Распред!$X$4:$X$300,A182)+SUMIFS(Распред!$AA$4:$AA$300,Распред!$B$4:$B$300,"февраль",Распред!$Z$4:$Z$300,A182)+SUMIFS(Распред!$AC$4:$AC$300,Распред!$B$4:$B$300,"февраль",Распред!$AB$4:$AB$300,A182)</f>
        <v>0</v>
      </c>
      <c r="AM182" s="46">
        <f t="shared" ca="1" si="21"/>
        <v>0</v>
      </c>
      <c r="AN182" s="46">
        <f t="shared" ca="1" si="22"/>
        <v>0</v>
      </c>
      <c r="AO182" s="46">
        <f t="shared" ca="1" si="23"/>
        <v>0</v>
      </c>
      <c r="AP182" s="46">
        <f>январь!AP182</f>
        <v>0</v>
      </c>
      <c r="AQ182" s="46">
        <f t="shared" ca="1" si="33"/>
        <v>0</v>
      </c>
      <c r="AR182" s="47"/>
      <c r="AS182" s="47">
        <f t="shared" ca="1" si="25"/>
        <v>0</v>
      </c>
      <c r="AT182" s="47"/>
      <c r="AU182" s="47"/>
      <c r="AV182" s="47"/>
      <c r="AW182" s="47"/>
      <c r="AX182" s="47"/>
      <c r="AY182" s="47"/>
      <c r="AZ182" s="184"/>
      <c r="BA182" s="184"/>
    </row>
    <row r="183" spans="1:53" x14ac:dyDescent="0.25">
      <c r="A183" s="47">
        <f>База!B183</f>
        <v>0</v>
      </c>
      <c r="B183" s="46">
        <f ca="1">IF(COUNTIFS(Распис!$B$4:$B$300,$A183,Распис!$C$4:$C$300,"&lt;="&amp;B$1,Распис!$D$4:$D$300,"&gt;="&amp;B$1)&gt;0,SUMIFS(Распис!$I$4:$I$300,Распис!$B$4:$B$300,$A183,Распис!$C$4:$C$300,"&lt;="&amp;B$1,Распис!$D$4:$D$300,"&gt;="&amp;B$1),SUMIF(База!$B$3:$B$305,$A183,База!$I$3:$I$152))</f>
        <v>0</v>
      </c>
      <c r="C183" s="46">
        <f ca="1">IF(COUNTIFS(Распис!$B$4:$B$300,$A183,Распис!$C$4:$C$300,"&lt;="&amp;C$1,Распис!$D$4:$D$300,"&gt;="&amp;C$1)&gt;0,SUMIFS(Распис!$J$4:$J$300,Распис!$B$4:$B$300,$A183,Распис!$C$4:$C$300,"&lt;="&amp;C$1,Распис!$D$4:$D$300,"&gt;="&amp;C$1),SUMIF(База!$B$3:$B$305,$A183,База!$J$3:$J$152))</f>
        <v>0</v>
      </c>
      <c r="D183" s="46">
        <f ca="1">IF(COUNTIFS(Распис!$B$4:$B$300,$A183,Распис!$C$4:$C$300,"&lt;="&amp;D$1,Распис!$D$4:$D$300,"&gt;="&amp;D$1)&gt;0,SUMIFS(Распис!$K$4:$K$300,Распис!$B$4:$B$300,$A183,Распис!$C$4:$C$300,"&lt;="&amp;D$1,Распис!$D$4:$D$300,"&gt;="&amp;D$1),SUMIF(База!$B$3:$B$305,$A183,База!$K$3:$K$152))</f>
        <v>0</v>
      </c>
      <c r="E183" s="46" t="s">
        <v>23</v>
      </c>
      <c r="F183" s="46">
        <f ca="1">IF(COUNTIFS(Распис!$B$4:$B$300,$A183,Распис!$C$4:$C$300,"&lt;="&amp;F$1,Распис!$D$4:$D$300,"&gt;="&amp;F$1)&gt;0,SUMIFS(Распис!$F$4:$F$300,Распис!$B$4:$B$300,$A183,Распис!$C$4:$C$300,"&lt;="&amp;F$1,Распис!$D$4:$D$300,"&gt;="&amp;F$1),SUMIF(База!$B$3:$B$305,$A183,База!$F$3:$F$152))</f>
        <v>0</v>
      </c>
      <c r="G183" s="46">
        <f ca="1">IF(COUNTIFS(Распис!$B$4:$B$300,$A183,Распис!$C$4:$C$300,"&lt;="&amp;G$1,Распис!$D$4:$D$300,"&gt;="&amp;G$1)&gt;0,SUMIFS(Распис!$G$4:$G$300,Распис!$B$4:$B$300,$A183,Распис!$C$4:$C$300,"&lt;="&amp;G$1,Распис!$D$4:$D$300,"&gt;="&amp;G$1),SUMIF(База!$B$3:$B$305,$A183,База!$G$3:$G$152))</f>
        <v>0</v>
      </c>
      <c r="H183" s="46">
        <f ca="1">IF(COUNTIFS(Распис!$B$4:$B$300,$A183,Распис!$C$4:$C$300,"&lt;="&amp;H$1,Распис!$D$4:$D$300,"&gt;="&amp;H$1)&gt;0,SUMIFS(Распис!$H$4:$H$300,Распис!$B$4:$B$300,$A183,Распис!$C$4:$C$300,"&lt;="&amp;H$1,Распис!$D$4:$D$300,"&gt;="&amp;H$1),SUMIF(База!$B$3:$B$305,$A183,База!$H$3:$H$152))</f>
        <v>0</v>
      </c>
      <c r="I183" s="46">
        <f ca="1">IF(COUNTIFS(Распис!$B$4:$B$300,$A183,Распис!$C$4:$C$300,"&lt;="&amp;I$1,Распис!$D$4:$D$300,"&gt;="&amp;I$1)&gt;0,SUMIFS(Распис!$I$4:$I$300,Распис!$B$4:$B$300,$A183,Распис!$C$4:$C$300,"&lt;="&amp;I$1,Распис!$D$4:$D$300,"&gt;="&amp;I$1),SUMIF(База!$B$3:$B$305,$A183,База!$I$3:$I$152))</f>
        <v>0</v>
      </c>
      <c r="J183" s="46">
        <f ca="1">IF(COUNTIFS(Распис!$B$4:$B$300,$A183,Распис!$C$4:$C$300,"&lt;="&amp;J$1,Распис!$D$4:$D$300,"&gt;="&amp;J$1)&gt;0,SUMIFS(Распис!$J$4:$J$300,Распис!$B$4:$B$300,$A183,Распис!$C$4:$C$300,"&lt;="&amp;J$1,Распис!$D$4:$D$300,"&gt;="&amp;J$1),SUMIF(База!$B$3:$B$305,$A183,База!$J$3:$J$152))</f>
        <v>0</v>
      </c>
      <c r="K183" s="46">
        <f ca="1">IF(COUNTIFS(Распис!$B$4:$B$300,$A183,Распис!$C$4:$C$300,"&lt;="&amp;K$1,Распис!$D$4:$D$300,"&gt;="&amp;K$1)&gt;0,SUMIFS(Распис!$K$4:$K$300,Распис!$B$4:$B$300,$A183,Распис!$C$4:$C$300,"&lt;="&amp;K$1,Распис!$D$4:$D$300,"&gt;="&amp;K$1),SUMIF(База!$B$3:$B$305,$A183,База!$K$3:$K$152))</f>
        <v>0</v>
      </c>
      <c r="L183" s="46" t="s">
        <v>23</v>
      </c>
      <c r="M183" s="46">
        <f ca="1">IF(COUNTIFS(Распис!$B$4:$B$300,$A183,Распис!$C$4:$C$300,"&lt;="&amp;M$1,Распис!$D$4:$D$300,"&gt;="&amp;M$1)&gt;0,SUMIFS(Распис!$F$4:$F$300,Распис!$B$4:$B$300,$A183,Распис!$C$4:$C$300,"&lt;="&amp;M$1,Распис!$D$4:$D$300,"&gt;="&amp;M$1),SUMIF(База!$B$3:$B$305,$A183,База!$F$3:$F$152))</f>
        <v>0</v>
      </c>
      <c r="N183" s="46">
        <f ca="1">IF(COUNTIFS(Распис!$B$4:$B$300,$A183,Распис!$C$4:$C$300,"&lt;="&amp;N$1,Распис!$D$4:$D$300,"&gt;="&amp;N$1)&gt;0,SUMIFS(Распис!$G$4:$G$300,Распис!$B$4:$B$300,$A183,Распис!$C$4:$C$300,"&lt;="&amp;N$1,Распис!$D$4:$D$300,"&gt;="&amp;N$1),SUMIF(База!$B$3:$B$305,$A183,База!$G$3:$G$152))</f>
        <v>0</v>
      </c>
      <c r="O183" s="46">
        <f ca="1">IF(COUNTIFS(Распис!$B$4:$B$300,$A183,Распис!$C$4:$C$300,"&lt;="&amp;O$1,Распис!$D$4:$D$300,"&gt;="&amp;O$1)&gt;0,SUMIFS(Распис!$H$4:$H$300,Распис!$B$4:$B$300,$A183,Распис!$C$4:$C$300,"&lt;="&amp;O$1,Распис!$D$4:$D$300,"&gt;="&amp;O$1),SUMIF(База!$B$3:$B$305,$A183,База!$H$3:$H$152))</f>
        <v>0</v>
      </c>
      <c r="P183" s="46">
        <f ca="1">IF(COUNTIFS(Распис!$B$4:$B$300,$A183,Распис!$C$4:$C$300,"&lt;="&amp;P$1,Распис!$D$4:$D$300,"&gt;="&amp;P$1)&gt;0,SUMIFS(Распис!$I$4:$I$300,Распис!$B$4:$B$300,$A183,Распис!$C$4:$C$300,"&lt;="&amp;P$1,Распис!$D$4:$D$300,"&gt;="&amp;P$1),SUMIF(База!$B$3:$B$305,$A183,База!$I$3:$I$152))</f>
        <v>0</v>
      </c>
      <c r="Q183" s="46">
        <f ca="1">IF(COUNTIFS(Распис!$B$4:$B$300,$A183,Распис!$C$4:$C$300,"&lt;="&amp;Q$1,Распис!$D$4:$D$300,"&gt;="&amp;Q$1)&gt;0,SUMIFS(Распис!$J$4:$J$300,Распис!$B$4:$B$300,$A183,Распис!$C$4:$C$300,"&lt;="&amp;Q$1,Распис!$D$4:$D$300,"&gt;="&amp;Q$1),SUMIF(База!$B$3:$B$305,$A183,База!$J$3:$J$152))</f>
        <v>0</v>
      </c>
      <c r="R183" s="46">
        <f ca="1">IF(COUNTIFS(Распис!$B$4:$B$300,$A183,Распис!$C$4:$C$300,"&lt;="&amp;R$1,Распис!$D$4:$D$300,"&gt;="&amp;R$1)&gt;0,SUMIFS(Распис!$K$4:$K$300,Распис!$B$4:$B$300,$A183,Распис!$C$4:$C$300,"&lt;="&amp;R$1,Распис!$D$4:$D$300,"&gt;="&amp;R$1),SUMIF(База!$B$3:$B$305,$A183,База!$K$3:$K$152))</f>
        <v>0</v>
      </c>
      <c r="S183" s="46" t="s">
        <v>23</v>
      </c>
      <c r="T183" s="46">
        <f ca="1">IF(COUNTIFS(Распис!$B$4:$B$300,$A183,Распис!$C$4:$C$300,"&lt;="&amp;T$1,Распис!$D$4:$D$300,"&gt;="&amp;T$1)&gt;0,SUMIFS(Распис!$F$4:$F$300,Распис!$B$4:$B$300,$A183,Распис!$C$4:$C$300,"&lt;="&amp;T$1,Распис!$D$4:$D$300,"&gt;="&amp;T$1),SUMIF(База!$B$3:$B$305,$A183,База!$F$3:$F$152))</f>
        <v>0</v>
      </c>
      <c r="U183" s="46">
        <f ca="1">IF(COUNTIFS(Распис!$B$4:$B$300,$A183,Распис!$C$4:$C$300,"&lt;="&amp;U$1,Распис!$D$4:$D$300,"&gt;="&amp;U$1)&gt;0,SUMIFS(Распис!$G$4:$G$300,Распис!$B$4:$B$300,$A183,Распис!$C$4:$C$300,"&lt;="&amp;U$1,Распис!$D$4:$D$300,"&gt;="&amp;U$1),SUMIF(База!$B$3:$B$305,$A183,База!$G$3:$G$152))</f>
        <v>0</v>
      </c>
      <c r="V183" s="46">
        <f ca="1">IF(COUNTIFS(Распис!$B$4:$B$300,$A183,Распис!$C$4:$C$300,"&lt;="&amp;V$1,Распис!$D$4:$D$300,"&gt;="&amp;V$1)&gt;0,SUMIFS(Распис!$H$4:$H$300,Распис!$B$4:$B$300,$A183,Распис!$C$4:$C$300,"&lt;="&amp;V$1,Распис!$D$4:$D$300,"&gt;="&amp;V$1),SUMIF(База!$B$3:$B$305,$A183,База!$H$3:$H$152))</f>
        <v>0</v>
      </c>
      <c r="W183" s="46">
        <f ca="1">IF(COUNTIFS(Распис!$B$4:$B$300,$A183,Распис!$C$4:$C$300,"&lt;="&amp;W$1,Распис!$D$4:$D$300,"&gt;="&amp;W$1)&gt;0,SUMIFS(Распис!$I$4:$I$300,Распис!$B$4:$B$300,$A183,Распис!$C$4:$C$300,"&lt;="&amp;W$1,Распис!$D$4:$D$300,"&gt;="&amp;W$1),SUMIF(База!$B$3:$B$305,$A183,База!$I$3:$I$152))</f>
        <v>0</v>
      </c>
      <c r="X183" s="46">
        <f ca="1">IF(COUNTIFS(Распис!$B$4:$B$300,$A183,Распис!$C$4:$C$300,"&lt;="&amp;X$1,Распис!$D$4:$D$300,"&gt;="&amp;X$1)&gt;0,SUMIFS(Распис!$J$4:$J$300,Распис!$B$4:$B$300,$A183,Распис!$C$4:$C$300,"&lt;="&amp;X$1,Распис!$D$4:$D$300,"&gt;="&amp;X$1),SUMIF(База!$B$3:$B$305,$A183,База!$J$3:$J$152))</f>
        <v>0</v>
      </c>
      <c r="Y183" s="46">
        <f ca="1">IF(COUNTIFS(Распис!$B$4:$B$300,$A183,Распис!$C$4:$C$300,"&lt;="&amp;Y$1,Распис!$D$4:$D$300,"&gt;="&amp;Y$1)&gt;0,SUMIFS(Распис!$K$4:$K$300,Распис!$B$4:$B$300,$A183,Распис!$C$4:$C$300,"&lt;="&amp;Y$1,Распис!$D$4:$D$300,"&gt;="&amp;Y$1),SUMIF(База!$B$3:$B$305,$A183,База!$K$3:$K$152))</f>
        <v>0</v>
      </c>
      <c r="Z183" s="46" t="s">
        <v>23</v>
      </c>
      <c r="AA183" s="46">
        <f ca="1">IF(COUNTIFS(Распис!$B$4:$B$300,$A183,Распис!$C$4:$C$300,"&lt;="&amp;AA$1,Распис!$D$4:$D$300,"&gt;="&amp;AA$1)&gt;0,SUMIFS(Распис!$F$4:$F$300,Распис!$B$4:$B$300,$A183,Распис!$C$4:$C$300,"&lt;="&amp;AA$1,Распис!$D$4:$D$300,"&gt;="&amp;AA$1),SUMIF(База!$B$3:$B$305,$A183,База!$F$3:$F$152))</f>
        <v>0</v>
      </c>
      <c r="AB183" s="46">
        <f ca="1">IF(COUNTIFS(Распис!$B$4:$B$300,$A183,Распис!$C$4:$C$300,"&lt;="&amp;AB$1,Распис!$D$4:$D$300,"&gt;="&amp;AB$1)&gt;0,SUMIFS(Распис!$G$4:$G$300,Распис!$B$4:$B$300,$A183,Распис!$C$4:$C$300,"&lt;="&amp;AB$1,Распис!$D$4:$D$300,"&gt;="&amp;AB$1),SUMIF(База!$B$3:$B$305,$A183,База!$G$3:$G$152))</f>
        <v>0</v>
      </c>
      <c r="AC183" s="46">
        <f ca="1">IF(COUNTIFS(Распис!$B$4:$B$300,$A183,Распис!$C$4:$C$300,"&lt;="&amp;AC$1,Распис!$D$4:$D$300,"&gt;="&amp;AC$1)&gt;0,SUMIFS(Распис!$H$4:$H$300,Распис!$B$4:$B$300,$A183,Распис!$C$4:$C$300,"&lt;="&amp;AC$1,Распис!$D$4:$D$300,"&gt;="&amp;AC$1),SUMIF(База!$B$3:$B$305,$A183,База!$H$3:$H$152))</f>
        <v>0</v>
      </c>
      <c r="AD183" s="47"/>
      <c r="AE183" s="47"/>
      <c r="AF183" s="47"/>
      <c r="AG183" s="47">
        <f t="shared" ca="1" si="18"/>
        <v>0</v>
      </c>
      <c r="AH183" s="46">
        <f ca="1">AG183-SUMIFS(Распред!$G$4:$G$300,Распред!$B$4:$B$300,"февраль",Распред!$F$4:$F$300,A183)</f>
        <v>0</v>
      </c>
      <c r="AI183" s="46">
        <f ca="1">AH183+(COUNTIF(B183:AF183,"КД")+SUMIFS(Распред!$AH$4:$AH$300,Распред!$F$4:$F$300,A183,Распред!$B$4:$B$300,"февраль"))*4</f>
        <v>0</v>
      </c>
      <c r="AJ183" s="46">
        <f t="shared" ca="1" si="19"/>
        <v>0</v>
      </c>
      <c r="AK183" s="46">
        <f t="shared" ca="1" si="20"/>
        <v>0</v>
      </c>
      <c r="AL183" s="46">
        <f>SUMIFS(Распред!$K$4:$K$300,Распред!$B$4:$B$300,"февраль",Распред!$J$4:$J$300,A183)+SUMIFS(Распред!$M$4:$M$300,Распред!$B$4:$B$300,"февраль",Распред!$L$4:$L$300,A183)+SUMIFS(Распред!$O$4:$O$300,Распред!$B$4:$B$300,"февраль",Распред!$N$4:$N$300,A183)+SUMIFS(Распред!$Q$4:$Q$300,Распред!$B$4:$B$300,"февраль",Распред!$P$4:$P$300,A183)+SUMIFS(Распред!$S$4:$S$300,Распред!$B$4:$B$300,"февраль",Распред!$R$4:$R$300,A183)+SUMIFS(Распред!$U$4:$U$300,Распред!$B$4:$B$300,"февраль",Распред!$T$4:$T$300,A183)+SUMIFS(Распред!$W$4:$W$300,Распред!$B$4:$B$300,"февраль",Распред!$V$4:$V$300,A183)+SUMIFS(Распред!$Y$4:$Y$300,Распред!$B$4:$B$300,"февраль",Распред!$X$4:$X$300,A183)+SUMIFS(Распред!$AA$4:$AA$300,Распред!$B$4:$B$300,"февраль",Распред!$Z$4:$Z$300,A183)+SUMIFS(Распред!$AC$4:$AC$300,Распред!$B$4:$B$300,"февраль",Распред!$AB$4:$AB$300,A183)</f>
        <v>0</v>
      </c>
      <c r="AM183" s="46">
        <f t="shared" ca="1" si="21"/>
        <v>0</v>
      </c>
      <c r="AN183" s="46">
        <f t="shared" ca="1" si="22"/>
        <v>0</v>
      </c>
      <c r="AO183" s="46">
        <f t="shared" ca="1" si="23"/>
        <v>0</v>
      </c>
      <c r="AP183" s="46">
        <f>январь!AP183</f>
        <v>0</v>
      </c>
      <c r="AQ183" s="46">
        <f t="shared" ca="1" si="33"/>
        <v>0</v>
      </c>
      <c r="AR183" s="47"/>
      <c r="AS183" s="47">
        <f t="shared" ca="1" si="25"/>
        <v>0</v>
      </c>
      <c r="AT183" s="47"/>
      <c r="AU183" s="47"/>
      <c r="AV183" s="47"/>
      <c r="AW183" s="47"/>
      <c r="AX183" s="47"/>
      <c r="AY183" s="47"/>
      <c r="AZ183" s="184"/>
      <c r="BA183" s="184"/>
    </row>
    <row r="184" spans="1:53" x14ac:dyDescent="0.25">
      <c r="A184" s="47">
        <f>База!B184</f>
        <v>0</v>
      </c>
      <c r="B184" s="46">
        <f ca="1">IF(COUNTIFS(Распис!$B$4:$B$300,$A184,Распис!$C$4:$C$300,"&lt;="&amp;B$1,Распис!$D$4:$D$300,"&gt;="&amp;B$1)&gt;0,SUMIFS(Распис!$I$4:$I$300,Распис!$B$4:$B$300,$A184,Распис!$C$4:$C$300,"&lt;="&amp;B$1,Распис!$D$4:$D$300,"&gt;="&amp;B$1),SUMIF(База!$B$3:$B$305,$A184,База!$I$3:$I$152))</f>
        <v>0</v>
      </c>
      <c r="C184" s="46">
        <f ca="1">IF(COUNTIFS(Распис!$B$4:$B$300,$A184,Распис!$C$4:$C$300,"&lt;="&amp;C$1,Распис!$D$4:$D$300,"&gt;="&amp;C$1)&gt;0,SUMIFS(Распис!$J$4:$J$300,Распис!$B$4:$B$300,$A184,Распис!$C$4:$C$300,"&lt;="&amp;C$1,Распис!$D$4:$D$300,"&gt;="&amp;C$1),SUMIF(База!$B$3:$B$305,$A184,База!$J$3:$J$152))</f>
        <v>0</v>
      </c>
      <c r="D184" s="46">
        <f ca="1">IF(COUNTIFS(Распис!$B$4:$B$300,$A184,Распис!$C$4:$C$300,"&lt;="&amp;D$1,Распис!$D$4:$D$300,"&gt;="&amp;D$1)&gt;0,SUMIFS(Распис!$K$4:$K$300,Распис!$B$4:$B$300,$A184,Распис!$C$4:$C$300,"&lt;="&amp;D$1,Распис!$D$4:$D$300,"&gt;="&amp;D$1),SUMIF(База!$B$3:$B$305,$A184,База!$K$3:$K$152))</f>
        <v>0</v>
      </c>
      <c r="E184" s="46" t="s">
        <v>23</v>
      </c>
      <c r="F184" s="46">
        <f ca="1">IF(COUNTIFS(Распис!$B$4:$B$300,$A184,Распис!$C$4:$C$300,"&lt;="&amp;F$1,Распис!$D$4:$D$300,"&gt;="&amp;F$1)&gt;0,SUMIFS(Распис!$F$4:$F$300,Распис!$B$4:$B$300,$A184,Распис!$C$4:$C$300,"&lt;="&amp;F$1,Распис!$D$4:$D$300,"&gt;="&amp;F$1),SUMIF(База!$B$3:$B$305,$A184,База!$F$3:$F$152))</f>
        <v>0</v>
      </c>
      <c r="G184" s="46">
        <f ca="1">IF(COUNTIFS(Распис!$B$4:$B$300,$A184,Распис!$C$4:$C$300,"&lt;="&amp;G$1,Распис!$D$4:$D$300,"&gt;="&amp;G$1)&gt;0,SUMIFS(Распис!$G$4:$G$300,Распис!$B$4:$B$300,$A184,Распис!$C$4:$C$300,"&lt;="&amp;G$1,Распис!$D$4:$D$300,"&gt;="&amp;G$1),SUMIF(База!$B$3:$B$305,$A184,База!$G$3:$G$152))</f>
        <v>0</v>
      </c>
      <c r="H184" s="46">
        <f ca="1">IF(COUNTIFS(Распис!$B$4:$B$300,$A184,Распис!$C$4:$C$300,"&lt;="&amp;H$1,Распис!$D$4:$D$300,"&gt;="&amp;H$1)&gt;0,SUMIFS(Распис!$H$4:$H$300,Распис!$B$4:$B$300,$A184,Распис!$C$4:$C$300,"&lt;="&amp;H$1,Распис!$D$4:$D$300,"&gt;="&amp;H$1),SUMIF(База!$B$3:$B$305,$A184,База!$H$3:$H$152))</f>
        <v>0</v>
      </c>
      <c r="I184" s="46">
        <f ca="1">IF(COUNTIFS(Распис!$B$4:$B$300,$A184,Распис!$C$4:$C$300,"&lt;="&amp;I$1,Распис!$D$4:$D$300,"&gt;="&amp;I$1)&gt;0,SUMIFS(Распис!$I$4:$I$300,Распис!$B$4:$B$300,$A184,Распис!$C$4:$C$300,"&lt;="&amp;I$1,Распис!$D$4:$D$300,"&gt;="&amp;I$1),SUMIF(База!$B$3:$B$305,$A184,База!$I$3:$I$152))</f>
        <v>0</v>
      </c>
      <c r="J184" s="46">
        <f ca="1">IF(COUNTIFS(Распис!$B$4:$B$300,$A184,Распис!$C$4:$C$300,"&lt;="&amp;J$1,Распис!$D$4:$D$300,"&gt;="&amp;J$1)&gt;0,SUMIFS(Распис!$J$4:$J$300,Распис!$B$4:$B$300,$A184,Распис!$C$4:$C$300,"&lt;="&amp;J$1,Распис!$D$4:$D$300,"&gt;="&amp;J$1),SUMIF(База!$B$3:$B$305,$A184,База!$J$3:$J$152))</f>
        <v>0</v>
      </c>
      <c r="K184" s="46">
        <f ca="1">IF(COUNTIFS(Распис!$B$4:$B$300,$A184,Распис!$C$4:$C$300,"&lt;="&amp;K$1,Распис!$D$4:$D$300,"&gt;="&amp;K$1)&gt;0,SUMIFS(Распис!$K$4:$K$300,Распис!$B$4:$B$300,$A184,Распис!$C$4:$C$300,"&lt;="&amp;K$1,Распис!$D$4:$D$300,"&gt;="&amp;K$1),SUMIF(База!$B$3:$B$305,$A184,База!$K$3:$K$152))</f>
        <v>0</v>
      </c>
      <c r="L184" s="46" t="s">
        <v>23</v>
      </c>
      <c r="M184" s="46">
        <f ca="1">IF(COUNTIFS(Распис!$B$4:$B$300,$A184,Распис!$C$4:$C$300,"&lt;="&amp;M$1,Распис!$D$4:$D$300,"&gt;="&amp;M$1)&gt;0,SUMIFS(Распис!$F$4:$F$300,Распис!$B$4:$B$300,$A184,Распис!$C$4:$C$300,"&lt;="&amp;M$1,Распис!$D$4:$D$300,"&gt;="&amp;M$1),SUMIF(База!$B$3:$B$305,$A184,База!$F$3:$F$152))</f>
        <v>0</v>
      </c>
      <c r="N184" s="46">
        <f ca="1">IF(COUNTIFS(Распис!$B$4:$B$300,$A184,Распис!$C$4:$C$300,"&lt;="&amp;N$1,Распис!$D$4:$D$300,"&gt;="&amp;N$1)&gt;0,SUMIFS(Распис!$G$4:$G$300,Распис!$B$4:$B$300,$A184,Распис!$C$4:$C$300,"&lt;="&amp;N$1,Распис!$D$4:$D$300,"&gt;="&amp;N$1),SUMIF(База!$B$3:$B$305,$A184,База!$G$3:$G$152))</f>
        <v>0</v>
      </c>
      <c r="O184" s="46">
        <f ca="1">IF(COUNTIFS(Распис!$B$4:$B$300,$A184,Распис!$C$4:$C$300,"&lt;="&amp;O$1,Распис!$D$4:$D$300,"&gt;="&amp;O$1)&gt;0,SUMIFS(Распис!$H$4:$H$300,Распис!$B$4:$B$300,$A184,Распис!$C$4:$C$300,"&lt;="&amp;O$1,Распис!$D$4:$D$300,"&gt;="&amp;O$1),SUMIF(База!$B$3:$B$305,$A184,База!$H$3:$H$152))</f>
        <v>0</v>
      </c>
      <c r="P184" s="46">
        <f ca="1">IF(COUNTIFS(Распис!$B$4:$B$300,$A184,Распис!$C$4:$C$300,"&lt;="&amp;P$1,Распис!$D$4:$D$300,"&gt;="&amp;P$1)&gt;0,SUMIFS(Распис!$I$4:$I$300,Распис!$B$4:$B$300,$A184,Распис!$C$4:$C$300,"&lt;="&amp;P$1,Распис!$D$4:$D$300,"&gt;="&amp;P$1),SUMIF(База!$B$3:$B$305,$A184,База!$I$3:$I$152))</f>
        <v>0</v>
      </c>
      <c r="Q184" s="46">
        <f ca="1">IF(COUNTIFS(Распис!$B$4:$B$300,$A184,Распис!$C$4:$C$300,"&lt;="&amp;Q$1,Распис!$D$4:$D$300,"&gt;="&amp;Q$1)&gt;0,SUMIFS(Распис!$J$4:$J$300,Распис!$B$4:$B$300,$A184,Распис!$C$4:$C$300,"&lt;="&amp;Q$1,Распис!$D$4:$D$300,"&gt;="&amp;Q$1),SUMIF(База!$B$3:$B$305,$A184,База!$J$3:$J$152))</f>
        <v>0</v>
      </c>
      <c r="R184" s="46">
        <f ca="1">IF(COUNTIFS(Распис!$B$4:$B$300,$A184,Распис!$C$4:$C$300,"&lt;="&amp;R$1,Распис!$D$4:$D$300,"&gt;="&amp;R$1)&gt;0,SUMIFS(Распис!$K$4:$K$300,Распис!$B$4:$B$300,$A184,Распис!$C$4:$C$300,"&lt;="&amp;R$1,Распис!$D$4:$D$300,"&gt;="&amp;R$1),SUMIF(База!$B$3:$B$305,$A184,База!$K$3:$K$152))</f>
        <v>0</v>
      </c>
      <c r="S184" s="46" t="s">
        <v>23</v>
      </c>
      <c r="T184" s="46">
        <f ca="1">IF(COUNTIFS(Распис!$B$4:$B$300,$A184,Распис!$C$4:$C$300,"&lt;="&amp;T$1,Распис!$D$4:$D$300,"&gt;="&amp;T$1)&gt;0,SUMIFS(Распис!$F$4:$F$300,Распис!$B$4:$B$300,$A184,Распис!$C$4:$C$300,"&lt;="&amp;T$1,Распис!$D$4:$D$300,"&gt;="&amp;T$1),SUMIF(База!$B$3:$B$305,$A184,База!$F$3:$F$152))</f>
        <v>0</v>
      </c>
      <c r="U184" s="46">
        <f ca="1">IF(COUNTIFS(Распис!$B$4:$B$300,$A184,Распис!$C$4:$C$300,"&lt;="&amp;U$1,Распис!$D$4:$D$300,"&gt;="&amp;U$1)&gt;0,SUMIFS(Распис!$G$4:$G$300,Распис!$B$4:$B$300,$A184,Распис!$C$4:$C$300,"&lt;="&amp;U$1,Распис!$D$4:$D$300,"&gt;="&amp;U$1),SUMIF(База!$B$3:$B$305,$A184,База!$G$3:$G$152))</f>
        <v>0</v>
      </c>
      <c r="V184" s="46">
        <f ca="1">IF(COUNTIFS(Распис!$B$4:$B$300,$A184,Распис!$C$4:$C$300,"&lt;="&amp;V$1,Распис!$D$4:$D$300,"&gt;="&amp;V$1)&gt;0,SUMIFS(Распис!$H$4:$H$300,Распис!$B$4:$B$300,$A184,Распис!$C$4:$C$300,"&lt;="&amp;V$1,Распис!$D$4:$D$300,"&gt;="&amp;V$1),SUMIF(База!$B$3:$B$305,$A184,База!$H$3:$H$152))</f>
        <v>0</v>
      </c>
      <c r="W184" s="46">
        <f ca="1">IF(COUNTIFS(Распис!$B$4:$B$300,$A184,Распис!$C$4:$C$300,"&lt;="&amp;W$1,Распис!$D$4:$D$300,"&gt;="&amp;W$1)&gt;0,SUMIFS(Распис!$I$4:$I$300,Распис!$B$4:$B$300,$A184,Распис!$C$4:$C$300,"&lt;="&amp;W$1,Распис!$D$4:$D$300,"&gt;="&amp;W$1),SUMIF(База!$B$3:$B$305,$A184,База!$I$3:$I$152))</f>
        <v>0</v>
      </c>
      <c r="X184" s="46">
        <f ca="1">IF(COUNTIFS(Распис!$B$4:$B$300,$A184,Распис!$C$4:$C$300,"&lt;="&amp;X$1,Распис!$D$4:$D$300,"&gt;="&amp;X$1)&gt;0,SUMIFS(Распис!$J$4:$J$300,Распис!$B$4:$B$300,$A184,Распис!$C$4:$C$300,"&lt;="&amp;X$1,Распис!$D$4:$D$300,"&gt;="&amp;X$1),SUMIF(База!$B$3:$B$305,$A184,База!$J$3:$J$152))</f>
        <v>0</v>
      </c>
      <c r="Y184" s="46">
        <f ca="1">IF(COUNTIFS(Распис!$B$4:$B$300,$A184,Распис!$C$4:$C$300,"&lt;="&amp;Y$1,Распис!$D$4:$D$300,"&gt;="&amp;Y$1)&gt;0,SUMIFS(Распис!$K$4:$K$300,Распис!$B$4:$B$300,$A184,Распис!$C$4:$C$300,"&lt;="&amp;Y$1,Распис!$D$4:$D$300,"&gt;="&amp;Y$1),SUMIF(База!$B$3:$B$305,$A184,База!$K$3:$K$152))</f>
        <v>0</v>
      </c>
      <c r="Z184" s="46" t="s">
        <v>23</v>
      </c>
      <c r="AA184" s="46">
        <f ca="1">IF(COUNTIFS(Распис!$B$4:$B$300,$A184,Распис!$C$4:$C$300,"&lt;="&amp;AA$1,Распис!$D$4:$D$300,"&gt;="&amp;AA$1)&gt;0,SUMIFS(Распис!$F$4:$F$300,Распис!$B$4:$B$300,$A184,Распис!$C$4:$C$300,"&lt;="&amp;AA$1,Распис!$D$4:$D$300,"&gt;="&amp;AA$1),SUMIF(База!$B$3:$B$305,$A184,База!$F$3:$F$152))</f>
        <v>0</v>
      </c>
      <c r="AB184" s="46">
        <f ca="1">IF(COUNTIFS(Распис!$B$4:$B$300,$A184,Распис!$C$4:$C$300,"&lt;="&amp;AB$1,Распис!$D$4:$D$300,"&gt;="&amp;AB$1)&gt;0,SUMIFS(Распис!$G$4:$G$300,Распис!$B$4:$B$300,$A184,Распис!$C$4:$C$300,"&lt;="&amp;AB$1,Распис!$D$4:$D$300,"&gt;="&amp;AB$1),SUMIF(База!$B$3:$B$305,$A184,База!$G$3:$G$152))</f>
        <v>0</v>
      </c>
      <c r="AC184" s="46">
        <f ca="1">IF(COUNTIFS(Распис!$B$4:$B$300,$A184,Распис!$C$4:$C$300,"&lt;="&amp;AC$1,Распис!$D$4:$D$300,"&gt;="&amp;AC$1)&gt;0,SUMIFS(Распис!$H$4:$H$300,Распис!$B$4:$B$300,$A184,Распис!$C$4:$C$300,"&lt;="&amp;AC$1,Распис!$D$4:$D$300,"&gt;="&amp;AC$1),SUMIF(База!$B$3:$B$305,$A184,База!$H$3:$H$152))</f>
        <v>0</v>
      </c>
      <c r="AD184" s="47"/>
      <c r="AE184" s="47"/>
      <c r="AF184" s="47"/>
      <c r="AG184" s="47">
        <f t="shared" ca="1" si="18"/>
        <v>0</v>
      </c>
      <c r="AH184" s="46">
        <f ca="1">AG184-SUMIFS(Распред!$G$4:$G$300,Распред!$B$4:$B$300,"февраль",Распред!$F$4:$F$300,A184)</f>
        <v>0</v>
      </c>
      <c r="AI184" s="46">
        <f ca="1">AH184+(COUNTIF(B184:AF184,"КД")+SUMIFS(Распред!$AH$4:$AH$300,Распред!$F$4:$F$300,A184,Распред!$B$4:$B$300,"февраль"))*4</f>
        <v>0</v>
      </c>
      <c r="AJ184" s="46">
        <f t="shared" ca="1" si="19"/>
        <v>0</v>
      </c>
      <c r="AK184" s="46">
        <f t="shared" ca="1" si="20"/>
        <v>0</v>
      </c>
      <c r="AL184" s="46">
        <f>SUMIFS(Распред!$K$4:$K$300,Распред!$B$4:$B$300,"февраль",Распред!$J$4:$J$300,A184)+SUMIFS(Распред!$M$4:$M$300,Распред!$B$4:$B$300,"февраль",Распред!$L$4:$L$300,A184)+SUMIFS(Распред!$O$4:$O$300,Распред!$B$4:$B$300,"февраль",Распред!$N$4:$N$300,A184)+SUMIFS(Распред!$Q$4:$Q$300,Распред!$B$4:$B$300,"февраль",Распред!$P$4:$P$300,A184)+SUMIFS(Распред!$S$4:$S$300,Распред!$B$4:$B$300,"февраль",Распред!$R$4:$R$300,A184)+SUMIFS(Распред!$U$4:$U$300,Распред!$B$4:$B$300,"февраль",Распред!$T$4:$T$300,A184)+SUMIFS(Распред!$W$4:$W$300,Распред!$B$4:$B$300,"февраль",Распред!$V$4:$V$300,A184)+SUMIFS(Распред!$Y$4:$Y$300,Распред!$B$4:$B$300,"февраль",Распред!$X$4:$X$300,A184)+SUMIFS(Распред!$AA$4:$AA$300,Распред!$B$4:$B$300,"февраль",Распред!$Z$4:$Z$300,A184)+SUMIFS(Распред!$AC$4:$AC$300,Распред!$B$4:$B$300,"февраль",Распред!$AB$4:$AB$300,A184)</f>
        <v>0</v>
      </c>
      <c r="AM184" s="46">
        <f t="shared" ca="1" si="21"/>
        <v>0</v>
      </c>
      <c r="AN184" s="46">
        <f t="shared" ca="1" si="22"/>
        <v>0</v>
      </c>
      <c r="AO184" s="46">
        <f t="shared" ca="1" si="23"/>
        <v>0</v>
      </c>
      <c r="AP184" s="46">
        <f>январь!AP184</f>
        <v>0</v>
      </c>
      <c r="AQ184" s="46">
        <f t="shared" ca="1" si="33"/>
        <v>0</v>
      </c>
      <c r="AR184" s="47"/>
      <c r="AS184" s="47">
        <f t="shared" ca="1" si="25"/>
        <v>0</v>
      </c>
      <c r="AT184" s="47"/>
      <c r="AU184" s="47"/>
      <c r="AV184" s="47"/>
      <c r="AW184" s="47"/>
      <c r="AX184" s="47"/>
      <c r="AY184" s="47"/>
      <c r="AZ184" s="184"/>
      <c r="BA184" s="184"/>
    </row>
    <row r="185" spans="1:53" x14ac:dyDescent="0.25">
      <c r="A185" s="47">
        <f>База!B185</f>
        <v>0</v>
      </c>
      <c r="B185" s="46">
        <f ca="1">IF(COUNTIFS(Распис!$B$4:$B$300,$A185,Распис!$C$4:$C$300,"&lt;="&amp;B$1,Распис!$D$4:$D$300,"&gt;="&amp;B$1)&gt;0,SUMIFS(Распис!$I$4:$I$300,Распис!$B$4:$B$300,$A185,Распис!$C$4:$C$300,"&lt;="&amp;B$1,Распис!$D$4:$D$300,"&gt;="&amp;B$1),SUMIF(База!$B$3:$B$305,$A185,База!$I$3:$I$152))</f>
        <v>0</v>
      </c>
      <c r="C185" s="46">
        <f ca="1">IF(COUNTIFS(Распис!$B$4:$B$300,$A185,Распис!$C$4:$C$300,"&lt;="&amp;C$1,Распис!$D$4:$D$300,"&gt;="&amp;C$1)&gt;0,SUMIFS(Распис!$J$4:$J$300,Распис!$B$4:$B$300,$A185,Распис!$C$4:$C$300,"&lt;="&amp;C$1,Распис!$D$4:$D$300,"&gt;="&amp;C$1),SUMIF(База!$B$3:$B$305,$A185,База!$J$3:$J$152))</f>
        <v>0</v>
      </c>
      <c r="D185" s="46">
        <f ca="1">IF(COUNTIFS(Распис!$B$4:$B$300,$A185,Распис!$C$4:$C$300,"&lt;="&amp;D$1,Распис!$D$4:$D$300,"&gt;="&amp;D$1)&gt;0,SUMIFS(Распис!$K$4:$K$300,Распис!$B$4:$B$300,$A185,Распис!$C$4:$C$300,"&lt;="&amp;D$1,Распис!$D$4:$D$300,"&gt;="&amp;D$1),SUMIF(База!$B$3:$B$305,$A185,База!$K$3:$K$152))</f>
        <v>0</v>
      </c>
      <c r="E185" s="46" t="s">
        <v>23</v>
      </c>
      <c r="F185" s="46">
        <f ca="1">IF(COUNTIFS(Распис!$B$4:$B$300,$A185,Распис!$C$4:$C$300,"&lt;="&amp;F$1,Распис!$D$4:$D$300,"&gt;="&amp;F$1)&gt;0,SUMIFS(Распис!$F$4:$F$300,Распис!$B$4:$B$300,$A185,Распис!$C$4:$C$300,"&lt;="&amp;F$1,Распис!$D$4:$D$300,"&gt;="&amp;F$1),SUMIF(База!$B$3:$B$305,$A185,База!$F$3:$F$152))</f>
        <v>0</v>
      </c>
      <c r="G185" s="46">
        <f ca="1">IF(COUNTIFS(Распис!$B$4:$B$300,$A185,Распис!$C$4:$C$300,"&lt;="&amp;G$1,Распис!$D$4:$D$300,"&gt;="&amp;G$1)&gt;0,SUMIFS(Распис!$G$4:$G$300,Распис!$B$4:$B$300,$A185,Распис!$C$4:$C$300,"&lt;="&amp;G$1,Распис!$D$4:$D$300,"&gt;="&amp;G$1),SUMIF(База!$B$3:$B$305,$A185,База!$G$3:$G$152))</f>
        <v>0</v>
      </c>
      <c r="H185" s="46">
        <f ca="1">IF(COUNTIFS(Распис!$B$4:$B$300,$A185,Распис!$C$4:$C$300,"&lt;="&amp;H$1,Распис!$D$4:$D$300,"&gt;="&amp;H$1)&gt;0,SUMIFS(Распис!$H$4:$H$300,Распис!$B$4:$B$300,$A185,Распис!$C$4:$C$300,"&lt;="&amp;H$1,Распис!$D$4:$D$300,"&gt;="&amp;H$1),SUMIF(База!$B$3:$B$305,$A185,База!$H$3:$H$152))</f>
        <v>0</v>
      </c>
      <c r="I185" s="46">
        <f ca="1">IF(COUNTIFS(Распис!$B$4:$B$300,$A185,Распис!$C$4:$C$300,"&lt;="&amp;I$1,Распис!$D$4:$D$300,"&gt;="&amp;I$1)&gt;0,SUMIFS(Распис!$I$4:$I$300,Распис!$B$4:$B$300,$A185,Распис!$C$4:$C$300,"&lt;="&amp;I$1,Распис!$D$4:$D$300,"&gt;="&amp;I$1),SUMIF(База!$B$3:$B$305,$A185,База!$I$3:$I$152))</f>
        <v>0</v>
      </c>
      <c r="J185" s="46">
        <f ca="1">IF(COUNTIFS(Распис!$B$4:$B$300,$A185,Распис!$C$4:$C$300,"&lt;="&amp;J$1,Распис!$D$4:$D$300,"&gt;="&amp;J$1)&gt;0,SUMIFS(Распис!$J$4:$J$300,Распис!$B$4:$B$300,$A185,Распис!$C$4:$C$300,"&lt;="&amp;J$1,Распис!$D$4:$D$300,"&gt;="&amp;J$1),SUMIF(База!$B$3:$B$305,$A185,База!$J$3:$J$152))</f>
        <v>0</v>
      </c>
      <c r="K185" s="46">
        <f ca="1">IF(COUNTIFS(Распис!$B$4:$B$300,$A185,Распис!$C$4:$C$300,"&lt;="&amp;K$1,Распис!$D$4:$D$300,"&gt;="&amp;K$1)&gt;0,SUMIFS(Распис!$K$4:$K$300,Распис!$B$4:$B$300,$A185,Распис!$C$4:$C$300,"&lt;="&amp;K$1,Распис!$D$4:$D$300,"&gt;="&amp;K$1),SUMIF(База!$B$3:$B$305,$A185,База!$K$3:$K$152))</f>
        <v>0</v>
      </c>
      <c r="L185" s="46" t="s">
        <v>23</v>
      </c>
      <c r="M185" s="46">
        <f ca="1">IF(COUNTIFS(Распис!$B$4:$B$300,$A185,Распис!$C$4:$C$300,"&lt;="&amp;M$1,Распис!$D$4:$D$300,"&gt;="&amp;M$1)&gt;0,SUMIFS(Распис!$F$4:$F$300,Распис!$B$4:$B$300,$A185,Распис!$C$4:$C$300,"&lt;="&amp;M$1,Распис!$D$4:$D$300,"&gt;="&amp;M$1),SUMIF(База!$B$3:$B$305,$A185,База!$F$3:$F$152))</f>
        <v>0</v>
      </c>
      <c r="N185" s="46">
        <f ca="1">IF(COUNTIFS(Распис!$B$4:$B$300,$A185,Распис!$C$4:$C$300,"&lt;="&amp;N$1,Распис!$D$4:$D$300,"&gt;="&amp;N$1)&gt;0,SUMIFS(Распис!$G$4:$G$300,Распис!$B$4:$B$300,$A185,Распис!$C$4:$C$300,"&lt;="&amp;N$1,Распис!$D$4:$D$300,"&gt;="&amp;N$1),SUMIF(База!$B$3:$B$305,$A185,База!$G$3:$G$152))</f>
        <v>0</v>
      </c>
      <c r="O185" s="46">
        <f ca="1">IF(COUNTIFS(Распис!$B$4:$B$300,$A185,Распис!$C$4:$C$300,"&lt;="&amp;O$1,Распис!$D$4:$D$300,"&gt;="&amp;O$1)&gt;0,SUMIFS(Распис!$H$4:$H$300,Распис!$B$4:$B$300,$A185,Распис!$C$4:$C$300,"&lt;="&amp;O$1,Распис!$D$4:$D$300,"&gt;="&amp;O$1),SUMIF(База!$B$3:$B$305,$A185,База!$H$3:$H$152))</f>
        <v>0</v>
      </c>
      <c r="P185" s="46">
        <f ca="1">IF(COUNTIFS(Распис!$B$4:$B$300,$A185,Распис!$C$4:$C$300,"&lt;="&amp;P$1,Распис!$D$4:$D$300,"&gt;="&amp;P$1)&gt;0,SUMIFS(Распис!$I$4:$I$300,Распис!$B$4:$B$300,$A185,Распис!$C$4:$C$300,"&lt;="&amp;P$1,Распис!$D$4:$D$300,"&gt;="&amp;P$1),SUMIF(База!$B$3:$B$305,$A185,База!$I$3:$I$152))</f>
        <v>0</v>
      </c>
      <c r="Q185" s="46">
        <f ca="1">IF(COUNTIFS(Распис!$B$4:$B$300,$A185,Распис!$C$4:$C$300,"&lt;="&amp;Q$1,Распис!$D$4:$D$300,"&gt;="&amp;Q$1)&gt;0,SUMIFS(Распис!$J$4:$J$300,Распис!$B$4:$B$300,$A185,Распис!$C$4:$C$300,"&lt;="&amp;Q$1,Распис!$D$4:$D$300,"&gt;="&amp;Q$1),SUMIF(База!$B$3:$B$305,$A185,База!$J$3:$J$152))</f>
        <v>0</v>
      </c>
      <c r="R185" s="46">
        <f ca="1">IF(COUNTIFS(Распис!$B$4:$B$300,$A185,Распис!$C$4:$C$300,"&lt;="&amp;R$1,Распис!$D$4:$D$300,"&gt;="&amp;R$1)&gt;0,SUMIFS(Распис!$K$4:$K$300,Распис!$B$4:$B$300,$A185,Распис!$C$4:$C$300,"&lt;="&amp;R$1,Распис!$D$4:$D$300,"&gt;="&amp;R$1),SUMIF(База!$B$3:$B$305,$A185,База!$K$3:$K$152))</f>
        <v>0</v>
      </c>
      <c r="S185" s="46" t="s">
        <v>23</v>
      </c>
      <c r="T185" s="46">
        <f ca="1">IF(COUNTIFS(Распис!$B$4:$B$300,$A185,Распис!$C$4:$C$300,"&lt;="&amp;T$1,Распис!$D$4:$D$300,"&gt;="&amp;T$1)&gt;0,SUMIFS(Распис!$F$4:$F$300,Распис!$B$4:$B$300,$A185,Распис!$C$4:$C$300,"&lt;="&amp;T$1,Распис!$D$4:$D$300,"&gt;="&amp;T$1),SUMIF(База!$B$3:$B$305,$A185,База!$F$3:$F$152))</f>
        <v>0</v>
      </c>
      <c r="U185" s="46">
        <f ca="1">IF(COUNTIFS(Распис!$B$4:$B$300,$A185,Распис!$C$4:$C$300,"&lt;="&amp;U$1,Распис!$D$4:$D$300,"&gt;="&amp;U$1)&gt;0,SUMIFS(Распис!$G$4:$G$300,Распис!$B$4:$B$300,$A185,Распис!$C$4:$C$300,"&lt;="&amp;U$1,Распис!$D$4:$D$300,"&gt;="&amp;U$1),SUMIF(База!$B$3:$B$305,$A185,База!$G$3:$G$152))</f>
        <v>0</v>
      </c>
      <c r="V185" s="46">
        <f ca="1">IF(COUNTIFS(Распис!$B$4:$B$300,$A185,Распис!$C$4:$C$300,"&lt;="&amp;V$1,Распис!$D$4:$D$300,"&gt;="&amp;V$1)&gt;0,SUMIFS(Распис!$H$4:$H$300,Распис!$B$4:$B$300,$A185,Распис!$C$4:$C$300,"&lt;="&amp;V$1,Распис!$D$4:$D$300,"&gt;="&amp;V$1),SUMIF(База!$B$3:$B$305,$A185,База!$H$3:$H$152))</f>
        <v>0</v>
      </c>
      <c r="W185" s="46">
        <f ca="1">IF(COUNTIFS(Распис!$B$4:$B$300,$A185,Распис!$C$4:$C$300,"&lt;="&amp;W$1,Распис!$D$4:$D$300,"&gt;="&amp;W$1)&gt;0,SUMIFS(Распис!$I$4:$I$300,Распис!$B$4:$B$300,$A185,Распис!$C$4:$C$300,"&lt;="&amp;W$1,Распис!$D$4:$D$300,"&gt;="&amp;W$1),SUMIF(База!$B$3:$B$305,$A185,База!$I$3:$I$152))</f>
        <v>0</v>
      </c>
      <c r="X185" s="46">
        <f ca="1">IF(COUNTIFS(Распис!$B$4:$B$300,$A185,Распис!$C$4:$C$300,"&lt;="&amp;X$1,Распис!$D$4:$D$300,"&gt;="&amp;X$1)&gt;0,SUMIFS(Распис!$J$4:$J$300,Распис!$B$4:$B$300,$A185,Распис!$C$4:$C$300,"&lt;="&amp;X$1,Распис!$D$4:$D$300,"&gt;="&amp;X$1),SUMIF(База!$B$3:$B$305,$A185,База!$J$3:$J$152))</f>
        <v>0</v>
      </c>
      <c r="Y185" s="46">
        <f ca="1">IF(COUNTIFS(Распис!$B$4:$B$300,$A185,Распис!$C$4:$C$300,"&lt;="&amp;Y$1,Распис!$D$4:$D$300,"&gt;="&amp;Y$1)&gt;0,SUMIFS(Распис!$K$4:$K$300,Распис!$B$4:$B$300,$A185,Распис!$C$4:$C$300,"&lt;="&amp;Y$1,Распис!$D$4:$D$300,"&gt;="&amp;Y$1),SUMIF(База!$B$3:$B$305,$A185,База!$K$3:$K$152))</f>
        <v>0</v>
      </c>
      <c r="Z185" s="46" t="s">
        <v>23</v>
      </c>
      <c r="AA185" s="46">
        <f ca="1">IF(COUNTIFS(Распис!$B$4:$B$300,$A185,Распис!$C$4:$C$300,"&lt;="&amp;AA$1,Распис!$D$4:$D$300,"&gt;="&amp;AA$1)&gt;0,SUMIFS(Распис!$F$4:$F$300,Распис!$B$4:$B$300,$A185,Распис!$C$4:$C$300,"&lt;="&amp;AA$1,Распис!$D$4:$D$300,"&gt;="&amp;AA$1),SUMIF(База!$B$3:$B$305,$A185,База!$F$3:$F$152))</f>
        <v>0</v>
      </c>
      <c r="AB185" s="46">
        <f ca="1">IF(COUNTIFS(Распис!$B$4:$B$300,$A185,Распис!$C$4:$C$300,"&lt;="&amp;AB$1,Распис!$D$4:$D$300,"&gt;="&amp;AB$1)&gt;0,SUMIFS(Распис!$G$4:$G$300,Распис!$B$4:$B$300,$A185,Распис!$C$4:$C$300,"&lt;="&amp;AB$1,Распис!$D$4:$D$300,"&gt;="&amp;AB$1),SUMIF(База!$B$3:$B$305,$A185,База!$G$3:$G$152))</f>
        <v>0</v>
      </c>
      <c r="AC185" s="46">
        <f ca="1">IF(COUNTIFS(Распис!$B$4:$B$300,$A185,Распис!$C$4:$C$300,"&lt;="&amp;AC$1,Распис!$D$4:$D$300,"&gt;="&amp;AC$1)&gt;0,SUMIFS(Распис!$H$4:$H$300,Распис!$B$4:$B$300,$A185,Распис!$C$4:$C$300,"&lt;="&amp;AC$1,Распис!$D$4:$D$300,"&gt;="&amp;AC$1),SUMIF(База!$B$3:$B$305,$A185,База!$H$3:$H$152))</f>
        <v>0</v>
      </c>
      <c r="AD185" s="47"/>
      <c r="AE185" s="47"/>
      <c r="AF185" s="47"/>
      <c r="AG185" s="47">
        <f t="shared" ca="1" si="18"/>
        <v>0</v>
      </c>
      <c r="AH185" s="46">
        <f ca="1">AG185-SUMIFS(Распред!$G$4:$G$300,Распред!$B$4:$B$300,"февраль",Распред!$F$4:$F$300,A185)</f>
        <v>0</v>
      </c>
      <c r="AI185" s="46">
        <f ca="1">AH185+(COUNTIF(B185:AF185,"КД")+SUMIFS(Распред!$AH$4:$AH$300,Распред!$F$4:$F$300,A185,Распред!$B$4:$B$300,"февраль"))*4</f>
        <v>0</v>
      </c>
      <c r="AJ185" s="46">
        <f t="shared" ca="1" si="19"/>
        <v>0</v>
      </c>
      <c r="AK185" s="46">
        <f t="shared" ca="1" si="20"/>
        <v>0</v>
      </c>
      <c r="AL185" s="46">
        <f>SUMIFS(Распред!$K$4:$K$300,Распред!$B$4:$B$300,"февраль",Распред!$J$4:$J$300,A185)+SUMIFS(Распред!$M$4:$M$300,Распред!$B$4:$B$300,"февраль",Распред!$L$4:$L$300,A185)+SUMIFS(Распред!$O$4:$O$300,Распред!$B$4:$B$300,"февраль",Распред!$N$4:$N$300,A185)+SUMIFS(Распред!$Q$4:$Q$300,Распред!$B$4:$B$300,"февраль",Распред!$P$4:$P$300,A185)+SUMIFS(Распред!$S$4:$S$300,Распред!$B$4:$B$300,"февраль",Распред!$R$4:$R$300,A185)+SUMIFS(Распред!$U$4:$U$300,Распред!$B$4:$B$300,"февраль",Распред!$T$4:$T$300,A185)+SUMIFS(Распред!$W$4:$W$300,Распред!$B$4:$B$300,"февраль",Распред!$V$4:$V$300,A185)+SUMIFS(Распред!$Y$4:$Y$300,Распред!$B$4:$B$300,"февраль",Распред!$X$4:$X$300,A185)+SUMIFS(Распред!$AA$4:$AA$300,Распред!$B$4:$B$300,"февраль",Распред!$Z$4:$Z$300,A185)+SUMIFS(Распред!$AC$4:$AC$300,Распред!$B$4:$B$300,"февраль",Распред!$AB$4:$AB$300,A185)</f>
        <v>0</v>
      </c>
      <c r="AM185" s="46">
        <f t="shared" ca="1" si="21"/>
        <v>0</v>
      </c>
      <c r="AN185" s="46">
        <f t="shared" ca="1" si="22"/>
        <v>0</v>
      </c>
      <c r="AO185" s="46">
        <f t="shared" ca="1" si="23"/>
        <v>0</v>
      </c>
      <c r="AP185" s="46">
        <f>январь!AP185</f>
        <v>0</v>
      </c>
      <c r="AQ185" s="46">
        <f t="shared" ca="1" si="33"/>
        <v>0</v>
      </c>
      <c r="AR185" s="47"/>
      <c r="AS185" s="47">
        <f t="shared" ca="1" si="25"/>
        <v>0</v>
      </c>
      <c r="AT185" s="47"/>
      <c r="AU185" s="47"/>
      <c r="AV185" s="47"/>
      <c r="AW185" s="47"/>
      <c r="AX185" s="47"/>
      <c r="AY185" s="47"/>
      <c r="AZ185" s="184"/>
      <c r="BA185" s="184"/>
    </row>
    <row r="186" spans="1:53" x14ac:dyDescent="0.25">
      <c r="A186" s="47">
        <f>База!B186</f>
        <v>0</v>
      </c>
      <c r="B186" s="46">
        <f ca="1">IF(COUNTIFS(Распис!$B$4:$B$300,$A186,Распис!$C$4:$C$300,"&lt;="&amp;B$1,Распис!$D$4:$D$300,"&gt;="&amp;B$1)&gt;0,SUMIFS(Распис!$I$4:$I$300,Распис!$B$4:$B$300,$A186,Распис!$C$4:$C$300,"&lt;="&amp;B$1,Распис!$D$4:$D$300,"&gt;="&amp;B$1),SUMIF(База!$B$3:$B$305,$A186,База!$I$3:$I$152))</f>
        <v>0</v>
      </c>
      <c r="C186" s="46">
        <f ca="1">IF(COUNTIFS(Распис!$B$4:$B$300,$A186,Распис!$C$4:$C$300,"&lt;="&amp;C$1,Распис!$D$4:$D$300,"&gt;="&amp;C$1)&gt;0,SUMIFS(Распис!$J$4:$J$300,Распис!$B$4:$B$300,$A186,Распис!$C$4:$C$300,"&lt;="&amp;C$1,Распис!$D$4:$D$300,"&gt;="&amp;C$1),SUMIF(База!$B$3:$B$305,$A186,База!$J$3:$J$152))</f>
        <v>0</v>
      </c>
      <c r="D186" s="46">
        <f ca="1">IF(COUNTIFS(Распис!$B$4:$B$300,$A186,Распис!$C$4:$C$300,"&lt;="&amp;D$1,Распис!$D$4:$D$300,"&gt;="&amp;D$1)&gt;0,SUMIFS(Распис!$K$4:$K$300,Распис!$B$4:$B$300,$A186,Распис!$C$4:$C$300,"&lt;="&amp;D$1,Распис!$D$4:$D$300,"&gt;="&amp;D$1),SUMIF(База!$B$3:$B$305,$A186,База!$K$3:$K$152))</f>
        <v>0</v>
      </c>
      <c r="E186" s="46" t="s">
        <v>23</v>
      </c>
      <c r="F186" s="46">
        <f ca="1">IF(COUNTIFS(Распис!$B$4:$B$300,$A186,Распис!$C$4:$C$300,"&lt;="&amp;F$1,Распис!$D$4:$D$300,"&gt;="&amp;F$1)&gt;0,SUMIFS(Распис!$F$4:$F$300,Распис!$B$4:$B$300,$A186,Распис!$C$4:$C$300,"&lt;="&amp;F$1,Распис!$D$4:$D$300,"&gt;="&amp;F$1),SUMIF(База!$B$3:$B$305,$A186,База!$F$3:$F$152))</f>
        <v>0</v>
      </c>
      <c r="G186" s="46">
        <f ca="1">IF(COUNTIFS(Распис!$B$4:$B$300,$A186,Распис!$C$4:$C$300,"&lt;="&amp;G$1,Распис!$D$4:$D$300,"&gt;="&amp;G$1)&gt;0,SUMIFS(Распис!$G$4:$G$300,Распис!$B$4:$B$300,$A186,Распис!$C$4:$C$300,"&lt;="&amp;G$1,Распис!$D$4:$D$300,"&gt;="&amp;G$1),SUMIF(База!$B$3:$B$305,$A186,База!$G$3:$G$152))</f>
        <v>0</v>
      </c>
      <c r="H186" s="46">
        <f ca="1">IF(COUNTIFS(Распис!$B$4:$B$300,$A186,Распис!$C$4:$C$300,"&lt;="&amp;H$1,Распис!$D$4:$D$300,"&gt;="&amp;H$1)&gt;0,SUMIFS(Распис!$H$4:$H$300,Распис!$B$4:$B$300,$A186,Распис!$C$4:$C$300,"&lt;="&amp;H$1,Распис!$D$4:$D$300,"&gt;="&amp;H$1),SUMIF(База!$B$3:$B$305,$A186,База!$H$3:$H$152))</f>
        <v>0</v>
      </c>
      <c r="I186" s="46">
        <f ca="1">IF(COUNTIFS(Распис!$B$4:$B$300,$A186,Распис!$C$4:$C$300,"&lt;="&amp;I$1,Распис!$D$4:$D$300,"&gt;="&amp;I$1)&gt;0,SUMIFS(Распис!$I$4:$I$300,Распис!$B$4:$B$300,$A186,Распис!$C$4:$C$300,"&lt;="&amp;I$1,Распис!$D$4:$D$300,"&gt;="&amp;I$1),SUMIF(База!$B$3:$B$305,$A186,База!$I$3:$I$152))</f>
        <v>0</v>
      </c>
      <c r="J186" s="46">
        <f ca="1">IF(COUNTIFS(Распис!$B$4:$B$300,$A186,Распис!$C$4:$C$300,"&lt;="&amp;J$1,Распис!$D$4:$D$300,"&gt;="&amp;J$1)&gt;0,SUMIFS(Распис!$J$4:$J$300,Распис!$B$4:$B$300,$A186,Распис!$C$4:$C$300,"&lt;="&amp;J$1,Распис!$D$4:$D$300,"&gt;="&amp;J$1),SUMIF(База!$B$3:$B$305,$A186,База!$J$3:$J$152))</f>
        <v>0</v>
      </c>
      <c r="K186" s="46">
        <f ca="1">IF(COUNTIFS(Распис!$B$4:$B$300,$A186,Распис!$C$4:$C$300,"&lt;="&amp;K$1,Распис!$D$4:$D$300,"&gt;="&amp;K$1)&gt;0,SUMIFS(Распис!$K$4:$K$300,Распис!$B$4:$B$300,$A186,Распис!$C$4:$C$300,"&lt;="&amp;K$1,Распис!$D$4:$D$300,"&gt;="&amp;K$1),SUMIF(База!$B$3:$B$305,$A186,База!$K$3:$K$152))</f>
        <v>0</v>
      </c>
      <c r="L186" s="46" t="s">
        <v>23</v>
      </c>
      <c r="M186" s="46">
        <f ca="1">IF(COUNTIFS(Распис!$B$4:$B$300,$A186,Распис!$C$4:$C$300,"&lt;="&amp;M$1,Распис!$D$4:$D$300,"&gt;="&amp;M$1)&gt;0,SUMIFS(Распис!$F$4:$F$300,Распис!$B$4:$B$300,$A186,Распис!$C$4:$C$300,"&lt;="&amp;M$1,Распис!$D$4:$D$300,"&gt;="&amp;M$1),SUMIF(База!$B$3:$B$305,$A186,База!$F$3:$F$152))</f>
        <v>0</v>
      </c>
      <c r="N186" s="46">
        <f ca="1">IF(COUNTIFS(Распис!$B$4:$B$300,$A186,Распис!$C$4:$C$300,"&lt;="&amp;N$1,Распис!$D$4:$D$300,"&gt;="&amp;N$1)&gt;0,SUMIFS(Распис!$G$4:$G$300,Распис!$B$4:$B$300,$A186,Распис!$C$4:$C$300,"&lt;="&amp;N$1,Распис!$D$4:$D$300,"&gt;="&amp;N$1),SUMIF(База!$B$3:$B$305,$A186,База!$G$3:$G$152))</f>
        <v>0</v>
      </c>
      <c r="O186" s="46">
        <f ca="1">IF(COUNTIFS(Распис!$B$4:$B$300,$A186,Распис!$C$4:$C$300,"&lt;="&amp;O$1,Распис!$D$4:$D$300,"&gt;="&amp;O$1)&gt;0,SUMIFS(Распис!$H$4:$H$300,Распис!$B$4:$B$300,$A186,Распис!$C$4:$C$300,"&lt;="&amp;O$1,Распис!$D$4:$D$300,"&gt;="&amp;O$1),SUMIF(База!$B$3:$B$305,$A186,База!$H$3:$H$152))</f>
        <v>0</v>
      </c>
      <c r="P186" s="46">
        <f ca="1">IF(COUNTIFS(Распис!$B$4:$B$300,$A186,Распис!$C$4:$C$300,"&lt;="&amp;P$1,Распис!$D$4:$D$300,"&gt;="&amp;P$1)&gt;0,SUMIFS(Распис!$I$4:$I$300,Распис!$B$4:$B$300,$A186,Распис!$C$4:$C$300,"&lt;="&amp;P$1,Распис!$D$4:$D$300,"&gt;="&amp;P$1),SUMIF(База!$B$3:$B$305,$A186,База!$I$3:$I$152))</f>
        <v>0</v>
      </c>
      <c r="Q186" s="46">
        <f ca="1">IF(COUNTIFS(Распис!$B$4:$B$300,$A186,Распис!$C$4:$C$300,"&lt;="&amp;Q$1,Распис!$D$4:$D$300,"&gt;="&amp;Q$1)&gt;0,SUMIFS(Распис!$J$4:$J$300,Распис!$B$4:$B$300,$A186,Распис!$C$4:$C$300,"&lt;="&amp;Q$1,Распис!$D$4:$D$300,"&gt;="&amp;Q$1),SUMIF(База!$B$3:$B$305,$A186,База!$J$3:$J$152))</f>
        <v>0</v>
      </c>
      <c r="R186" s="46">
        <f ca="1">IF(COUNTIFS(Распис!$B$4:$B$300,$A186,Распис!$C$4:$C$300,"&lt;="&amp;R$1,Распис!$D$4:$D$300,"&gt;="&amp;R$1)&gt;0,SUMIFS(Распис!$K$4:$K$300,Распис!$B$4:$B$300,$A186,Распис!$C$4:$C$300,"&lt;="&amp;R$1,Распис!$D$4:$D$300,"&gt;="&amp;R$1),SUMIF(База!$B$3:$B$305,$A186,База!$K$3:$K$152))</f>
        <v>0</v>
      </c>
      <c r="S186" s="46" t="s">
        <v>23</v>
      </c>
      <c r="T186" s="46">
        <f ca="1">IF(COUNTIFS(Распис!$B$4:$B$300,$A186,Распис!$C$4:$C$300,"&lt;="&amp;T$1,Распис!$D$4:$D$300,"&gt;="&amp;T$1)&gt;0,SUMIFS(Распис!$F$4:$F$300,Распис!$B$4:$B$300,$A186,Распис!$C$4:$C$300,"&lt;="&amp;T$1,Распис!$D$4:$D$300,"&gt;="&amp;T$1),SUMIF(База!$B$3:$B$305,$A186,База!$F$3:$F$152))</f>
        <v>0</v>
      </c>
      <c r="U186" s="46">
        <f ca="1">IF(COUNTIFS(Распис!$B$4:$B$300,$A186,Распис!$C$4:$C$300,"&lt;="&amp;U$1,Распис!$D$4:$D$300,"&gt;="&amp;U$1)&gt;0,SUMIFS(Распис!$G$4:$G$300,Распис!$B$4:$B$300,$A186,Распис!$C$4:$C$300,"&lt;="&amp;U$1,Распис!$D$4:$D$300,"&gt;="&amp;U$1),SUMIF(База!$B$3:$B$305,$A186,База!$G$3:$G$152))</f>
        <v>0</v>
      </c>
      <c r="V186" s="46">
        <f ca="1">IF(COUNTIFS(Распис!$B$4:$B$300,$A186,Распис!$C$4:$C$300,"&lt;="&amp;V$1,Распис!$D$4:$D$300,"&gt;="&amp;V$1)&gt;0,SUMIFS(Распис!$H$4:$H$300,Распис!$B$4:$B$300,$A186,Распис!$C$4:$C$300,"&lt;="&amp;V$1,Распис!$D$4:$D$300,"&gt;="&amp;V$1),SUMIF(База!$B$3:$B$305,$A186,База!$H$3:$H$152))</f>
        <v>0</v>
      </c>
      <c r="W186" s="46">
        <f ca="1">IF(COUNTIFS(Распис!$B$4:$B$300,$A186,Распис!$C$4:$C$300,"&lt;="&amp;W$1,Распис!$D$4:$D$300,"&gt;="&amp;W$1)&gt;0,SUMIFS(Распис!$I$4:$I$300,Распис!$B$4:$B$300,$A186,Распис!$C$4:$C$300,"&lt;="&amp;W$1,Распис!$D$4:$D$300,"&gt;="&amp;W$1),SUMIF(База!$B$3:$B$305,$A186,База!$I$3:$I$152))</f>
        <v>0</v>
      </c>
      <c r="X186" s="46">
        <f ca="1">IF(COUNTIFS(Распис!$B$4:$B$300,$A186,Распис!$C$4:$C$300,"&lt;="&amp;X$1,Распис!$D$4:$D$300,"&gt;="&amp;X$1)&gt;0,SUMIFS(Распис!$J$4:$J$300,Распис!$B$4:$B$300,$A186,Распис!$C$4:$C$300,"&lt;="&amp;X$1,Распис!$D$4:$D$300,"&gt;="&amp;X$1),SUMIF(База!$B$3:$B$305,$A186,База!$J$3:$J$152))</f>
        <v>0</v>
      </c>
      <c r="Y186" s="46">
        <f ca="1">IF(COUNTIFS(Распис!$B$4:$B$300,$A186,Распис!$C$4:$C$300,"&lt;="&amp;Y$1,Распис!$D$4:$D$300,"&gt;="&amp;Y$1)&gt;0,SUMIFS(Распис!$K$4:$K$300,Распис!$B$4:$B$300,$A186,Распис!$C$4:$C$300,"&lt;="&amp;Y$1,Распис!$D$4:$D$300,"&gt;="&amp;Y$1),SUMIF(База!$B$3:$B$305,$A186,База!$K$3:$K$152))</f>
        <v>0</v>
      </c>
      <c r="Z186" s="46" t="s">
        <v>23</v>
      </c>
      <c r="AA186" s="46">
        <f ca="1">IF(COUNTIFS(Распис!$B$4:$B$300,$A186,Распис!$C$4:$C$300,"&lt;="&amp;AA$1,Распис!$D$4:$D$300,"&gt;="&amp;AA$1)&gt;0,SUMIFS(Распис!$F$4:$F$300,Распис!$B$4:$B$300,$A186,Распис!$C$4:$C$300,"&lt;="&amp;AA$1,Распис!$D$4:$D$300,"&gt;="&amp;AA$1),SUMIF(База!$B$3:$B$305,$A186,База!$F$3:$F$152))</f>
        <v>0</v>
      </c>
      <c r="AB186" s="46">
        <f ca="1">IF(COUNTIFS(Распис!$B$4:$B$300,$A186,Распис!$C$4:$C$300,"&lt;="&amp;AB$1,Распис!$D$4:$D$300,"&gt;="&amp;AB$1)&gt;0,SUMIFS(Распис!$G$4:$G$300,Распис!$B$4:$B$300,$A186,Распис!$C$4:$C$300,"&lt;="&amp;AB$1,Распис!$D$4:$D$300,"&gt;="&amp;AB$1),SUMIF(База!$B$3:$B$305,$A186,База!$G$3:$G$152))</f>
        <v>0</v>
      </c>
      <c r="AC186" s="46">
        <f ca="1">IF(COUNTIFS(Распис!$B$4:$B$300,$A186,Распис!$C$4:$C$300,"&lt;="&amp;AC$1,Распис!$D$4:$D$300,"&gt;="&amp;AC$1)&gt;0,SUMIFS(Распис!$H$4:$H$300,Распис!$B$4:$B$300,$A186,Распис!$C$4:$C$300,"&lt;="&amp;AC$1,Распис!$D$4:$D$300,"&gt;="&amp;AC$1),SUMIF(База!$B$3:$B$305,$A186,База!$H$3:$H$152))</f>
        <v>0</v>
      </c>
      <c r="AD186" s="47"/>
      <c r="AE186" s="47"/>
      <c r="AF186" s="47"/>
      <c r="AG186" s="47">
        <f t="shared" ca="1" si="18"/>
        <v>0</v>
      </c>
      <c r="AH186" s="46">
        <f ca="1">AG186-SUMIFS(Распред!$G$4:$G$300,Распред!$B$4:$B$300,"февраль",Распред!$F$4:$F$300,A186)</f>
        <v>0</v>
      </c>
      <c r="AI186" s="46">
        <f ca="1">AH186+(COUNTIF(B186:AF186,"КД")+SUMIFS(Распред!$AH$4:$AH$300,Распред!$F$4:$F$300,A186,Распред!$B$4:$B$300,"февраль"))*4</f>
        <v>0</v>
      </c>
      <c r="AJ186" s="46">
        <f t="shared" ca="1" si="19"/>
        <v>0</v>
      </c>
      <c r="AK186" s="46">
        <f t="shared" ca="1" si="20"/>
        <v>0</v>
      </c>
      <c r="AL186" s="46">
        <f>SUMIFS(Распред!$K$4:$K$300,Распред!$B$4:$B$300,"февраль",Распред!$J$4:$J$300,A186)+SUMIFS(Распред!$M$4:$M$300,Распред!$B$4:$B$300,"февраль",Распред!$L$4:$L$300,A186)+SUMIFS(Распред!$O$4:$O$300,Распред!$B$4:$B$300,"февраль",Распред!$N$4:$N$300,A186)+SUMIFS(Распред!$Q$4:$Q$300,Распред!$B$4:$B$300,"февраль",Распред!$P$4:$P$300,A186)+SUMIFS(Распред!$S$4:$S$300,Распред!$B$4:$B$300,"февраль",Распред!$R$4:$R$300,A186)+SUMIFS(Распред!$U$4:$U$300,Распред!$B$4:$B$300,"февраль",Распред!$T$4:$T$300,A186)+SUMIFS(Распред!$W$4:$W$300,Распред!$B$4:$B$300,"февраль",Распред!$V$4:$V$300,A186)+SUMIFS(Распред!$Y$4:$Y$300,Распред!$B$4:$B$300,"февраль",Распред!$X$4:$X$300,A186)+SUMIFS(Распред!$AA$4:$AA$300,Распред!$B$4:$B$300,"февраль",Распред!$Z$4:$Z$300,A186)+SUMIFS(Распред!$AC$4:$AC$300,Распред!$B$4:$B$300,"февраль",Распред!$AB$4:$AB$300,A186)</f>
        <v>0</v>
      </c>
      <c r="AM186" s="46">
        <f t="shared" ca="1" si="21"/>
        <v>0</v>
      </c>
      <c r="AN186" s="46">
        <f t="shared" ca="1" si="22"/>
        <v>0</v>
      </c>
      <c r="AO186" s="46">
        <f t="shared" ca="1" si="23"/>
        <v>0</v>
      </c>
      <c r="AP186" s="46">
        <f>январь!AP186</f>
        <v>0</v>
      </c>
      <c r="AQ186" s="46">
        <f t="shared" ca="1" si="33"/>
        <v>0</v>
      </c>
      <c r="AR186" s="47"/>
      <c r="AS186" s="47">
        <f t="shared" ca="1" si="25"/>
        <v>0</v>
      </c>
      <c r="AT186" s="47"/>
      <c r="AU186" s="47"/>
      <c r="AV186" s="47"/>
      <c r="AW186" s="47"/>
      <c r="AX186" s="47"/>
      <c r="AY186" s="47"/>
      <c r="AZ186" s="184"/>
      <c r="BA186" s="184"/>
    </row>
    <row r="187" spans="1:53" x14ac:dyDescent="0.25">
      <c r="A187" s="47">
        <f>База!B187</f>
        <v>0</v>
      </c>
      <c r="B187" s="46">
        <f ca="1">IF(COUNTIFS(Распис!$B$4:$B$300,$A187,Распис!$C$4:$C$300,"&lt;="&amp;B$1,Распис!$D$4:$D$300,"&gt;="&amp;B$1)&gt;0,SUMIFS(Распис!$I$4:$I$300,Распис!$B$4:$B$300,$A187,Распис!$C$4:$C$300,"&lt;="&amp;B$1,Распис!$D$4:$D$300,"&gt;="&amp;B$1),SUMIF(База!$B$3:$B$305,$A187,База!$I$3:$I$152))</f>
        <v>0</v>
      </c>
      <c r="C187" s="46">
        <f ca="1">IF(COUNTIFS(Распис!$B$4:$B$300,$A187,Распис!$C$4:$C$300,"&lt;="&amp;C$1,Распис!$D$4:$D$300,"&gt;="&amp;C$1)&gt;0,SUMIFS(Распис!$J$4:$J$300,Распис!$B$4:$B$300,$A187,Распис!$C$4:$C$300,"&lt;="&amp;C$1,Распис!$D$4:$D$300,"&gt;="&amp;C$1),SUMIF(База!$B$3:$B$305,$A187,База!$J$3:$J$152))</f>
        <v>0</v>
      </c>
      <c r="D187" s="46">
        <f ca="1">IF(COUNTIFS(Распис!$B$4:$B$300,$A187,Распис!$C$4:$C$300,"&lt;="&amp;D$1,Распис!$D$4:$D$300,"&gt;="&amp;D$1)&gt;0,SUMIFS(Распис!$K$4:$K$300,Распис!$B$4:$B$300,$A187,Распис!$C$4:$C$300,"&lt;="&amp;D$1,Распис!$D$4:$D$300,"&gt;="&amp;D$1),SUMIF(База!$B$3:$B$305,$A187,База!$K$3:$K$152))</f>
        <v>0</v>
      </c>
      <c r="E187" s="46" t="s">
        <v>23</v>
      </c>
      <c r="F187" s="46">
        <f ca="1">IF(COUNTIFS(Распис!$B$4:$B$300,$A187,Распис!$C$4:$C$300,"&lt;="&amp;F$1,Распис!$D$4:$D$300,"&gt;="&amp;F$1)&gt;0,SUMIFS(Распис!$F$4:$F$300,Распис!$B$4:$B$300,$A187,Распис!$C$4:$C$300,"&lt;="&amp;F$1,Распис!$D$4:$D$300,"&gt;="&amp;F$1),SUMIF(База!$B$3:$B$305,$A187,База!$F$3:$F$152))</f>
        <v>0</v>
      </c>
      <c r="G187" s="46">
        <f ca="1">IF(COUNTIFS(Распис!$B$4:$B$300,$A187,Распис!$C$4:$C$300,"&lt;="&amp;G$1,Распис!$D$4:$D$300,"&gt;="&amp;G$1)&gt;0,SUMIFS(Распис!$G$4:$G$300,Распис!$B$4:$B$300,$A187,Распис!$C$4:$C$300,"&lt;="&amp;G$1,Распис!$D$4:$D$300,"&gt;="&amp;G$1),SUMIF(База!$B$3:$B$305,$A187,База!$G$3:$G$152))</f>
        <v>0</v>
      </c>
      <c r="H187" s="46">
        <f ca="1">IF(COUNTIFS(Распис!$B$4:$B$300,$A187,Распис!$C$4:$C$300,"&lt;="&amp;H$1,Распис!$D$4:$D$300,"&gt;="&amp;H$1)&gt;0,SUMIFS(Распис!$H$4:$H$300,Распис!$B$4:$B$300,$A187,Распис!$C$4:$C$300,"&lt;="&amp;H$1,Распис!$D$4:$D$300,"&gt;="&amp;H$1),SUMIF(База!$B$3:$B$305,$A187,База!$H$3:$H$152))</f>
        <v>0</v>
      </c>
      <c r="I187" s="46">
        <f ca="1">IF(COUNTIFS(Распис!$B$4:$B$300,$A187,Распис!$C$4:$C$300,"&lt;="&amp;I$1,Распис!$D$4:$D$300,"&gt;="&amp;I$1)&gt;0,SUMIFS(Распис!$I$4:$I$300,Распис!$B$4:$B$300,$A187,Распис!$C$4:$C$300,"&lt;="&amp;I$1,Распис!$D$4:$D$300,"&gt;="&amp;I$1),SUMIF(База!$B$3:$B$305,$A187,База!$I$3:$I$152))</f>
        <v>0</v>
      </c>
      <c r="J187" s="46">
        <f ca="1">IF(COUNTIFS(Распис!$B$4:$B$300,$A187,Распис!$C$4:$C$300,"&lt;="&amp;J$1,Распис!$D$4:$D$300,"&gt;="&amp;J$1)&gt;0,SUMIFS(Распис!$J$4:$J$300,Распис!$B$4:$B$300,$A187,Распис!$C$4:$C$300,"&lt;="&amp;J$1,Распис!$D$4:$D$300,"&gt;="&amp;J$1),SUMIF(База!$B$3:$B$305,$A187,База!$J$3:$J$152))</f>
        <v>0</v>
      </c>
      <c r="K187" s="46">
        <f ca="1">IF(COUNTIFS(Распис!$B$4:$B$300,$A187,Распис!$C$4:$C$300,"&lt;="&amp;K$1,Распис!$D$4:$D$300,"&gt;="&amp;K$1)&gt;0,SUMIFS(Распис!$K$4:$K$300,Распис!$B$4:$B$300,$A187,Распис!$C$4:$C$300,"&lt;="&amp;K$1,Распис!$D$4:$D$300,"&gt;="&amp;K$1),SUMIF(База!$B$3:$B$305,$A187,База!$K$3:$K$152))</f>
        <v>0</v>
      </c>
      <c r="L187" s="46" t="s">
        <v>23</v>
      </c>
      <c r="M187" s="46">
        <f ca="1">IF(COUNTIFS(Распис!$B$4:$B$300,$A187,Распис!$C$4:$C$300,"&lt;="&amp;M$1,Распис!$D$4:$D$300,"&gt;="&amp;M$1)&gt;0,SUMIFS(Распис!$F$4:$F$300,Распис!$B$4:$B$300,$A187,Распис!$C$4:$C$300,"&lt;="&amp;M$1,Распис!$D$4:$D$300,"&gt;="&amp;M$1),SUMIF(База!$B$3:$B$305,$A187,База!$F$3:$F$152))</f>
        <v>0</v>
      </c>
      <c r="N187" s="46">
        <f ca="1">IF(COUNTIFS(Распис!$B$4:$B$300,$A187,Распис!$C$4:$C$300,"&lt;="&amp;N$1,Распис!$D$4:$D$300,"&gt;="&amp;N$1)&gt;0,SUMIFS(Распис!$G$4:$G$300,Распис!$B$4:$B$300,$A187,Распис!$C$4:$C$300,"&lt;="&amp;N$1,Распис!$D$4:$D$300,"&gt;="&amp;N$1),SUMIF(База!$B$3:$B$305,$A187,База!$G$3:$G$152))</f>
        <v>0</v>
      </c>
      <c r="O187" s="46">
        <f ca="1">IF(COUNTIFS(Распис!$B$4:$B$300,$A187,Распис!$C$4:$C$300,"&lt;="&amp;O$1,Распис!$D$4:$D$300,"&gt;="&amp;O$1)&gt;0,SUMIFS(Распис!$H$4:$H$300,Распис!$B$4:$B$300,$A187,Распис!$C$4:$C$300,"&lt;="&amp;O$1,Распис!$D$4:$D$300,"&gt;="&amp;O$1),SUMIF(База!$B$3:$B$305,$A187,База!$H$3:$H$152))</f>
        <v>0</v>
      </c>
      <c r="P187" s="46">
        <f ca="1">IF(COUNTIFS(Распис!$B$4:$B$300,$A187,Распис!$C$4:$C$300,"&lt;="&amp;P$1,Распис!$D$4:$D$300,"&gt;="&amp;P$1)&gt;0,SUMIFS(Распис!$I$4:$I$300,Распис!$B$4:$B$300,$A187,Распис!$C$4:$C$300,"&lt;="&amp;P$1,Распис!$D$4:$D$300,"&gt;="&amp;P$1),SUMIF(База!$B$3:$B$305,$A187,База!$I$3:$I$152))</f>
        <v>0</v>
      </c>
      <c r="Q187" s="46">
        <f ca="1">IF(COUNTIFS(Распис!$B$4:$B$300,$A187,Распис!$C$4:$C$300,"&lt;="&amp;Q$1,Распис!$D$4:$D$300,"&gt;="&amp;Q$1)&gt;0,SUMIFS(Распис!$J$4:$J$300,Распис!$B$4:$B$300,$A187,Распис!$C$4:$C$300,"&lt;="&amp;Q$1,Распис!$D$4:$D$300,"&gt;="&amp;Q$1),SUMIF(База!$B$3:$B$305,$A187,База!$J$3:$J$152))</f>
        <v>0</v>
      </c>
      <c r="R187" s="46">
        <f ca="1">IF(COUNTIFS(Распис!$B$4:$B$300,$A187,Распис!$C$4:$C$300,"&lt;="&amp;R$1,Распис!$D$4:$D$300,"&gt;="&amp;R$1)&gt;0,SUMIFS(Распис!$K$4:$K$300,Распис!$B$4:$B$300,$A187,Распис!$C$4:$C$300,"&lt;="&amp;R$1,Распис!$D$4:$D$300,"&gt;="&amp;R$1),SUMIF(База!$B$3:$B$305,$A187,База!$K$3:$K$152))</f>
        <v>0</v>
      </c>
      <c r="S187" s="46" t="s">
        <v>23</v>
      </c>
      <c r="T187" s="46">
        <f ca="1">IF(COUNTIFS(Распис!$B$4:$B$300,$A187,Распис!$C$4:$C$300,"&lt;="&amp;T$1,Распис!$D$4:$D$300,"&gt;="&amp;T$1)&gt;0,SUMIFS(Распис!$F$4:$F$300,Распис!$B$4:$B$300,$A187,Распис!$C$4:$C$300,"&lt;="&amp;T$1,Распис!$D$4:$D$300,"&gt;="&amp;T$1),SUMIF(База!$B$3:$B$305,$A187,База!$F$3:$F$152))</f>
        <v>0</v>
      </c>
      <c r="U187" s="46">
        <f ca="1">IF(COUNTIFS(Распис!$B$4:$B$300,$A187,Распис!$C$4:$C$300,"&lt;="&amp;U$1,Распис!$D$4:$D$300,"&gt;="&amp;U$1)&gt;0,SUMIFS(Распис!$G$4:$G$300,Распис!$B$4:$B$300,$A187,Распис!$C$4:$C$300,"&lt;="&amp;U$1,Распис!$D$4:$D$300,"&gt;="&amp;U$1),SUMIF(База!$B$3:$B$305,$A187,База!$G$3:$G$152))</f>
        <v>0</v>
      </c>
      <c r="V187" s="46">
        <f ca="1">IF(COUNTIFS(Распис!$B$4:$B$300,$A187,Распис!$C$4:$C$300,"&lt;="&amp;V$1,Распис!$D$4:$D$300,"&gt;="&amp;V$1)&gt;0,SUMIFS(Распис!$H$4:$H$300,Распис!$B$4:$B$300,$A187,Распис!$C$4:$C$300,"&lt;="&amp;V$1,Распис!$D$4:$D$300,"&gt;="&amp;V$1),SUMIF(База!$B$3:$B$305,$A187,База!$H$3:$H$152))</f>
        <v>0</v>
      </c>
      <c r="W187" s="46">
        <f ca="1">IF(COUNTIFS(Распис!$B$4:$B$300,$A187,Распис!$C$4:$C$300,"&lt;="&amp;W$1,Распис!$D$4:$D$300,"&gt;="&amp;W$1)&gt;0,SUMIFS(Распис!$I$4:$I$300,Распис!$B$4:$B$300,$A187,Распис!$C$4:$C$300,"&lt;="&amp;W$1,Распис!$D$4:$D$300,"&gt;="&amp;W$1),SUMIF(База!$B$3:$B$305,$A187,База!$I$3:$I$152))</f>
        <v>0</v>
      </c>
      <c r="X187" s="46">
        <f ca="1">IF(COUNTIFS(Распис!$B$4:$B$300,$A187,Распис!$C$4:$C$300,"&lt;="&amp;X$1,Распис!$D$4:$D$300,"&gt;="&amp;X$1)&gt;0,SUMIFS(Распис!$J$4:$J$300,Распис!$B$4:$B$300,$A187,Распис!$C$4:$C$300,"&lt;="&amp;X$1,Распис!$D$4:$D$300,"&gt;="&amp;X$1),SUMIF(База!$B$3:$B$305,$A187,База!$J$3:$J$152))</f>
        <v>0</v>
      </c>
      <c r="Y187" s="46">
        <f ca="1">IF(COUNTIFS(Распис!$B$4:$B$300,$A187,Распис!$C$4:$C$300,"&lt;="&amp;Y$1,Распис!$D$4:$D$300,"&gt;="&amp;Y$1)&gt;0,SUMIFS(Распис!$K$4:$K$300,Распис!$B$4:$B$300,$A187,Распис!$C$4:$C$300,"&lt;="&amp;Y$1,Распис!$D$4:$D$300,"&gt;="&amp;Y$1),SUMIF(База!$B$3:$B$305,$A187,База!$K$3:$K$152))</f>
        <v>0</v>
      </c>
      <c r="Z187" s="46" t="s">
        <v>23</v>
      </c>
      <c r="AA187" s="46">
        <f ca="1">IF(COUNTIFS(Распис!$B$4:$B$300,$A187,Распис!$C$4:$C$300,"&lt;="&amp;AA$1,Распис!$D$4:$D$300,"&gt;="&amp;AA$1)&gt;0,SUMIFS(Распис!$F$4:$F$300,Распис!$B$4:$B$300,$A187,Распис!$C$4:$C$300,"&lt;="&amp;AA$1,Распис!$D$4:$D$300,"&gt;="&amp;AA$1),SUMIF(База!$B$3:$B$305,$A187,База!$F$3:$F$152))</f>
        <v>0</v>
      </c>
      <c r="AB187" s="46">
        <f ca="1">IF(COUNTIFS(Распис!$B$4:$B$300,$A187,Распис!$C$4:$C$300,"&lt;="&amp;AB$1,Распис!$D$4:$D$300,"&gt;="&amp;AB$1)&gt;0,SUMIFS(Распис!$G$4:$G$300,Распис!$B$4:$B$300,$A187,Распис!$C$4:$C$300,"&lt;="&amp;AB$1,Распис!$D$4:$D$300,"&gt;="&amp;AB$1),SUMIF(База!$B$3:$B$305,$A187,База!$G$3:$G$152))</f>
        <v>0</v>
      </c>
      <c r="AC187" s="46">
        <f ca="1">IF(COUNTIFS(Распис!$B$4:$B$300,$A187,Распис!$C$4:$C$300,"&lt;="&amp;AC$1,Распис!$D$4:$D$300,"&gt;="&amp;AC$1)&gt;0,SUMIFS(Распис!$H$4:$H$300,Распис!$B$4:$B$300,$A187,Распис!$C$4:$C$300,"&lt;="&amp;AC$1,Распис!$D$4:$D$300,"&gt;="&amp;AC$1),SUMIF(База!$B$3:$B$305,$A187,База!$H$3:$H$152))</f>
        <v>0</v>
      </c>
      <c r="AD187" s="47"/>
      <c r="AE187" s="47"/>
      <c r="AF187" s="47"/>
      <c r="AG187" s="47">
        <f t="shared" ca="1" si="18"/>
        <v>0</v>
      </c>
      <c r="AH187" s="46">
        <f ca="1">AG187-SUMIFS(Распред!$G$4:$G$300,Распред!$B$4:$B$300,"февраль",Распред!$F$4:$F$300,A187)</f>
        <v>0</v>
      </c>
      <c r="AI187" s="46">
        <f ca="1">AH187+(COUNTIF(B187:AF187,"КД")+SUMIFS(Распред!$AH$4:$AH$300,Распред!$F$4:$F$300,A187,Распред!$B$4:$B$300,"февраль"))*4</f>
        <v>0</v>
      </c>
      <c r="AJ187" s="46">
        <f t="shared" ca="1" si="19"/>
        <v>0</v>
      </c>
      <c r="AK187" s="46">
        <f t="shared" ca="1" si="20"/>
        <v>0</v>
      </c>
      <c r="AL187" s="46">
        <f>SUMIFS(Распред!$K$4:$K$300,Распред!$B$4:$B$300,"февраль",Распред!$J$4:$J$300,A187)+SUMIFS(Распред!$M$4:$M$300,Распред!$B$4:$B$300,"февраль",Распред!$L$4:$L$300,A187)+SUMIFS(Распред!$O$4:$O$300,Распред!$B$4:$B$300,"февраль",Распред!$N$4:$N$300,A187)+SUMIFS(Распред!$Q$4:$Q$300,Распред!$B$4:$B$300,"февраль",Распред!$P$4:$P$300,A187)+SUMIFS(Распред!$S$4:$S$300,Распред!$B$4:$B$300,"февраль",Распред!$R$4:$R$300,A187)+SUMIFS(Распред!$U$4:$U$300,Распред!$B$4:$B$300,"февраль",Распред!$T$4:$T$300,A187)+SUMIFS(Распред!$W$4:$W$300,Распред!$B$4:$B$300,"февраль",Распред!$V$4:$V$300,A187)+SUMIFS(Распред!$Y$4:$Y$300,Распред!$B$4:$B$300,"февраль",Распред!$X$4:$X$300,A187)+SUMIFS(Распред!$AA$4:$AA$300,Распред!$B$4:$B$300,"февраль",Распред!$Z$4:$Z$300,A187)+SUMIFS(Распред!$AC$4:$AC$300,Распред!$B$4:$B$300,"февраль",Распред!$AB$4:$AB$300,A187)</f>
        <v>0</v>
      </c>
      <c r="AM187" s="46">
        <f t="shared" ca="1" si="21"/>
        <v>0</v>
      </c>
      <c r="AN187" s="46">
        <f t="shared" ca="1" si="22"/>
        <v>0</v>
      </c>
      <c r="AO187" s="46">
        <f t="shared" ca="1" si="23"/>
        <v>0</v>
      </c>
      <c r="AP187" s="46">
        <f>январь!AP187</f>
        <v>0</v>
      </c>
      <c r="AQ187" s="46">
        <f t="shared" ca="1" si="33"/>
        <v>0</v>
      </c>
      <c r="AR187" s="47"/>
      <c r="AS187" s="47">
        <f t="shared" ca="1" si="25"/>
        <v>0</v>
      </c>
      <c r="AT187" s="47"/>
      <c r="AU187" s="47"/>
      <c r="AV187" s="47"/>
      <c r="AW187" s="47"/>
      <c r="AX187" s="47"/>
      <c r="AY187" s="47"/>
      <c r="AZ187" s="184"/>
      <c r="BA187" s="184"/>
    </row>
    <row r="188" spans="1:53" x14ac:dyDescent="0.25">
      <c r="A188" s="47">
        <f>База!B188</f>
        <v>0</v>
      </c>
      <c r="B188" s="46">
        <f ca="1">IF(COUNTIFS(Распис!$B$4:$B$300,$A188,Распис!$C$4:$C$300,"&lt;="&amp;B$1,Распис!$D$4:$D$300,"&gt;="&amp;B$1)&gt;0,SUMIFS(Распис!$I$4:$I$300,Распис!$B$4:$B$300,$A188,Распис!$C$4:$C$300,"&lt;="&amp;B$1,Распис!$D$4:$D$300,"&gt;="&amp;B$1),SUMIF(База!$B$3:$B$305,$A188,База!$I$3:$I$152))</f>
        <v>0</v>
      </c>
      <c r="C188" s="46">
        <f ca="1">IF(COUNTIFS(Распис!$B$4:$B$300,$A188,Распис!$C$4:$C$300,"&lt;="&amp;C$1,Распис!$D$4:$D$300,"&gt;="&amp;C$1)&gt;0,SUMIFS(Распис!$J$4:$J$300,Распис!$B$4:$B$300,$A188,Распис!$C$4:$C$300,"&lt;="&amp;C$1,Распис!$D$4:$D$300,"&gt;="&amp;C$1),SUMIF(База!$B$3:$B$305,$A188,База!$J$3:$J$152))</f>
        <v>0</v>
      </c>
      <c r="D188" s="46">
        <f ca="1">IF(COUNTIFS(Распис!$B$4:$B$300,$A188,Распис!$C$4:$C$300,"&lt;="&amp;D$1,Распис!$D$4:$D$300,"&gt;="&amp;D$1)&gt;0,SUMIFS(Распис!$K$4:$K$300,Распис!$B$4:$B$300,$A188,Распис!$C$4:$C$300,"&lt;="&amp;D$1,Распис!$D$4:$D$300,"&gt;="&amp;D$1),SUMIF(База!$B$3:$B$305,$A188,База!$K$3:$K$152))</f>
        <v>0</v>
      </c>
      <c r="E188" s="46" t="s">
        <v>23</v>
      </c>
      <c r="F188" s="46">
        <f ca="1">IF(COUNTIFS(Распис!$B$4:$B$300,$A188,Распис!$C$4:$C$300,"&lt;="&amp;F$1,Распис!$D$4:$D$300,"&gt;="&amp;F$1)&gt;0,SUMIFS(Распис!$F$4:$F$300,Распис!$B$4:$B$300,$A188,Распис!$C$4:$C$300,"&lt;="&amp;F$1,Распис!$D$4:$D$300,"&gt;="&amp;F$1),SUMIF(База!$B$3:$B$305,$A188,База!$F$3:$F$152))</f>
        <v>0</v>
      </c>
      <c r="G188" s="46">
        <f ca="1">IF(COUNTIFS(Распис!$B$4:$B$300,$A188,Распис!$C$4:$C$300,"&lt;="&amp;G$1,Распис!$D$4:$D$300,"&gt;="&amp;G$1)&gt;0,SUMIFS(Распис!$G$4:$G$300,Распис!$B$4:$B$300,$A188,Распис!$C$4:$C$300,"&lt;="&amp;G$1,Распис!$D$4:$D$300,"&gt;="&amp;G$1),SUMIF(База!$B$3:$B$305,$A188,База!$G$3:$G$152))</f>
        <v>0</v>
      </c>
      <c r="H188" s="46">
        <f ca="1">IF(COUNTIFS(Распис!$B$4:$B$300,$A188,Распис!$C$4:$C$300,"&lt;="&amp;H$1,Распис!$D$4:$D$300,"&gt;="&amp;H$1)&gt;0,SUMIFS(Распис!$H$4:$H$300,Распис!$B$4:$B$300,$A188,Распис!$C$4:$C$300,"&lt;="&amp;H$1,Распис!$D$4:$D$300,"&gt;="&amp;H$1),SUMIF(База!$B$3:$B$305,$A188,База!$H$3:$H$152))</f>
        <v>0</v>
      </c>
      <c r="I188" s="46">
        <f ca="1">IF(COUNTIFS(Распис!$B$4:$B$300,$A188,Распис!$C$4:$C$300,"&lt;="&amp;I$1,Распис!$D$4:$D$300,"&gt;="&amp;I$1)&gt;0,SUMIFS(Распис!$I$4:$I$300,Распис!$B$4:$B$300,$A188,Распис!$C$4:$C$300,"&lt;="&amp;I$1,Распис!$D$4:$D$300,"&gt;="&amp;I$1),SUMIF(База!$B$3:$B$305,$A188,База!$I$3:$I$152))</f>
        <v>0</v>
      </c>
      <c r="J188" s="46">
        <f ca="1">IF(COUNTIFS(Распис!$B$4:$B$300,$A188,Распис!$C$4:$C$300,"&lt;="&amp;J$1,Распис!$D$4:$D$300,"&gt;="&amp;J$1)&gt;0,SUMIFS(Распис!$J$4:$J$300,Распис!$B$4:$B$300,$A188,Распис!$C$4:$C$300,"&lt;="&amp;J$1,Распис!$D$4:$D$300,"&gt;="&amp;J$1),SUMIF(База!$B$3:$B$305,$A188,База!$J$3:$J$152))</f>
        <v>0</v>
      </c>
      <c r="K188" s="46">
        <f ca="1">IF(COUNTIFS(Распис!$B$4:$B$300,$A188,Распис!$C$4:$C$300,"&lt;="&amp;K$1,Распис!$D$4:$D$300,"&gt;="&amp;K$1)&gt;0,SUMIFS(Распис!$K$4:$K$300,Распис!$B$4:$B$300,$A188,Распис!$C$4:$C$300,"&lt;="&amp;K$1,Распис!$D$4:$D$300,"&gt;="&amp;K$1),SUMIF(База!$B$3:$B$305,$A188,База!$K$3:$K$152))</f>
        <v>0</v>
      </c>
      <c r="L188" s="46" t="s">
        <v>23</v>
      </c>
      <c r="M188" s="46">
        <f ca="1">IF(COUNTIFS(Распис!$B$4:$B$300,$A188,Распис!$C$4:$C$300,"&lt;="&amp;M$1,Распис!$D$4:$D$300,"&gt;="&amp;M$1)&gt;0,SUMIFS(Распис!$F$4:$F$300,Распис!$B$4:$B$300,$A188,Распис!$C$4:$C$300,"&lt;="&amp;M$1,Распис!$D$4:$D$300,"&gt;="&amp;M$1),SUMIF(База!$B$3:$B$305,$A188,База!$F$3:$F$152))</f>
        <v>0</v>
      </c>
      <c r="N188" s="46">
        <f ca="1">IF(COUNTIFS(Распис!$B$4:$B$300,$A188,Распис!$C$4:$C$300,"&lt;="&amp;N$1,Распис!$D$4:$D$300,"&gt;="&amp;N$1)&gt;0,SUMIFS(Распис!$G$4:$G$300,Распис!$B$4:$B$300,$A188,Распис!$C$4:$C$300,"&lt;="&amp;N$1,Распис!$D$4:$D$300,"&gt;="&amp;N$1),SUMIF(База!$B$3:$B$305,$A188,База!$G$3:$G$152))</f>
        <v>0</v>
      </c>
      <c r="O188" s="46">
        <f ca="1">IF(COUNTIFS(Распис!$B$4:$B$300,$A188,Распис!$C$4:$C$300,"&lt;="&amp;O$1,Распис!$D$4:$D$300,"&gt;="&amp;O$1)&gt;0,SUMIFS(Распис!$H$4:$H$300,Распис!$B$4:$B$300,$A188,Распис!$C$4:$C$300,"&lt;="&amp;O$1,Распис!$D$4:$D$300,"&gt;="&amp;O$1),SUMIF(База!$B$3:$B$305,$A188,База!$H$3:$H$152))</f>
        <v>0</v>
      </c>
      <c r="P188" s="46">
        <f ca="1">IF(COUNTIFS(Распис!$B$4:$B$300,$A188,Распис!$C$4:$C$300,"&lt;="&amp;P$1,Распис!$D$4:$D$300,"&gt;="&amp;P$1)&gt;0,SUMIFS(Распис!$I$4:$I$300,Распис!$B$4:$B$300,$A188,Распис!$C$4:$C$300,"&lt;="&amp;P$1,Распис!$D$4:$D$300,"&gt;="&amp;P$1),SUMIF(База!$B$3:$B$305,$A188,База!$I$3:$I$152))</f>
        <v>0</v>
      </c>
      <c r="Q188" s="46">
        <f ca="1">IF(COUNTIFS(Распис!$B$4:$B$300,$A188,Распис!$C$4:$C$300,"&lt;="&amp;Q$1,Распис!$D$4:$D$300,"&gt;="&amp;Q$1)&gt;0,SUMIFS(Распис!$J$4:$J$300,Распис!$B$4:$B$300,$A188,Распис!$C$4:$C$300,"&lt;="&amp;Q$1,Распис!$D$4:$D$300,"&gt;="&amp;Q$1),SUMIF(База!$B$3:$B$305,$A188,База!$J$3:$J$152))</f>
        <v>0</v>
      </c>
      <c r="R188" s="46">
        <f ca="1">IF(COUNTIFS(Распис!$B$4:$B$300,$A188,Распис!$C$4:$C$300,"&lt;="&amp;R$1,Распис!$D$4:$D$300,"&gt;="&amp;R$1)&gt;0,SUMIFS(Распис!$K$4:$K$300,Распис!$B$4:$B$300,$A188,Распис!$C$4:$C$300,"&lt;="&amp;R$1,Распис!$D$4:$D$300,"&gt;="&amp;R$1),SUMIF(База!$B$3:$B$305,$A188,База!$K$3:$K$152))</f>
        <v>0</v>
      </c>
      <c r="S188" s="46" t="s">
        <v>23</v>
      </c>
      <c r="T188" s="46">
        <f ca="1">IF(COUNTIFS(Распис!$B$4:$B$300,$A188,Распис!$C$4:$C$300,"&lt;="&amp;T$1,Распис!$D$4:$D$300,"&gt;="&amp;T$1)&gt;0,SUMIFS(Распис!$F$4:$F$300,Распис!$B$4:$B$300,$A188,Распис!$C$4:$C$300,"&lt;="&amp;T$1,Распис!$D$4:$D$300,"&gt;="&amp;T$1),SUMIF(База!$B$3:$B$305,$A188,База!$F$3:$F$152))</f>
        <v>0</v>
      </c>
      <c r="U188" s="46">
        <f ca="1">IF(COUNTIFS(Распис!$B$4:$B$300,$A188,Распис!$C$4:$C$300,"&lt;="&amp;U$1,Распис!$D$4:$D$300,"&gt;="&amp;U$1)&gt;0,SUMIFS(Распис!$G$4:$G$300,Распис!$B$4:$B$300,$A188,Распис!$C$4:$C$300,"&lt;="&amp;U$1,Распис!$D$4:$D$300,"&gt;="&amp;U$1),SUMIF(База!$B$3:$B$305,$A188,База!$G$3:$G$152))</f>
        <v>0</v>
      </c>
      <c r="V188" s="46">
        <f ca="1">IF(COUNTIFS(Распис!$B$4:$B$300,$A188,Распис!$C$4:$C$300,"&lt;="&amp;V$1,Распис!$D$4:$D$300,"&gt;="&amp;V$1)&gt;0,SUMIFS(Распис!$H$4:$H$300,Распис!$B$4:$B$300,$A188,Распис!$C$4:$C$300,"&lt;="&amp;V$1,Распис!$D$4:$D$300,"&gt;="&amp;V$1),SUMIF(База!$B$3:$B$305,$A188,База!$H$3:$H$152))</f>
        <v>0</v>
      </c>
      <c r="W188" s="46">
        <f ca="1">IF(COUNTIFS(Распис!$B$4:$B$300,$A188,Распис!$C$4:$C$300,"&lt;="&amp;W$1,Распис!$D$4:$D$300,"&gt;="&amp;W$1)&gt;0,SUMIFS(Распис!$I$4:$I$300,Распис!$B$4:$B$300,$A188,Распис!$C$4:$C$300,"&lt;="&amp;W$1,Распис!$D$4:$D$300,"&gt;="&amp;W$1),SUMIF(База!$B$3:$B$305,$A188,База!$I$3:$I$152))</f>
        <v>0</v>
      </c>
      <c r="X188" s="46">
        <f ca="1">IF(COUNTIFS(Распис!$B$4:$B$300,$A188,Распис!$C$4:$C$300,"&lt;="&amp;X$1,Распис!$D$4:$D$300,"&gt;="&amp;X$1)&gt;0,SUMIFS(Распис!$J$4:$J$300,Распис!$B$4:$B$300,$A188,Распис!$C$4:$C$300,"&lt;="&amp;X$1,Распис!$D$4:$D$300,"&gt;="&amp;X$1),SUMIF(База!$B$3:$B$305,$A188,База!$J$3:$J$152))</f>
        <v>0</v>
      </c>
      <c r="Y188" s="46">
        <f ca="1">IF(COUNTIFS(Распис!$B$4:$B$300,$A188,Распис!$C$4:$C$300,"&lt;="&amp;Y$1,Распис!$D$4:$D$300,"&gt;="&amp;Y$1)&gt;0,SUMIFS(Распис!$K$4:$K$300,Распис!$B$4:$B$300,$A188,Распис!$C$4:$C$300,"&lt;="&amp;Y$1,Распис!$D$4:$D$300,"&gt;="&amp;Y$1),SUMIF(База!$B$3:$B$305,$A188,База!$K$3:$K$152))</f>
        <v>0</v>
      </c>
      <c r="Z188" s="46" t="s">
        <v>23</v>
      </c>
      <c r="AA188" s="46">
        <f ca="1">IF(COUNTIFS(Распис!$B$4:$B$300,$A188,Распис!$C$4:$C$300,"&lt;="&amp;AA$1,Распис!$D$4:$D$300,"&gt;="&amp;AA$1)&gt;0,SUMIFS(Распис!$F$4:$F$300,Распис!$B$4:$B$300,$A188,Распис!$C$4:$C$300,"&lt;="&amp;AA$1,Распис!$D$4:$D$300,"&gt;="&amp;AA$1),SUMIF(База!$B$3:$B$305,$A188,База!$F$3:$F$152))</f>
        <v>0</v>
      </c>
      <c r="AB188" s="46">
        <f ca="1">IF(COUNTIFS(Распис!$B$4:$B$300,$A188,Распис!$C$4:$C$300,"&lt;="&amp;AB$1,Распис!$D$4:$D$300,"&gt;="&amp;AB$1)&gt;0,SUMIFS(Распис!$G$4:$G$300,Распис!$B$4:$B$300,$A188,Распис!$C$4:$C$300,"&lt;="&amp;AB$1,Распис!$D$4:$D$300,"&gt;="&amp;AB$1),SUMIF(База!$B$3:$B$305,$A188,База!$G$3:$G$152))</f>
        <v>0</v>
      </c>
      <c r="AC188" s="46">
        <f ca="1">IF(COUNTIFS(Распис!$B$4:$B$300,$A188,Распис!$C$4:$C$300,"&lt;="&amp;AC$1,Распис!$D$4:$D$300,"&gt;="&amp;AC$1)&gt;0,SUMIFS(Распис!$H$4:$H$300,Распис!$B$4:$B$300,$A188,Распис!$C$4:$C$300,"&lt;="&amp;AC$1,Распис!$D$4:$D$300,"&gt;="&amp;AC$1),SUMIF(База!$B$3:$B$305,$A188,База!$H$3:$H$152))</f>
        <v>0</v>
      </c>
      <c r="AD188" s="47"/>
      <c r="AE188" s="47"/>
      <c r="AF188" s="47"/>
      <c r="AG188" s="47">
        <f t="shared" ca="1" si="18"/>
        <v>0</v>
      </c>
      <c r="AH188" s="46">
        <f ca="1">AG188-SUMIFS(Распред!$G$4:$G$300,Распред!$B$4:$B$300,"февраль",Распред!$F$4:$F$300,A188)</f>
        <v>0</v>
      </c>
      <c r="AI188" s="46">
        <f ca="1">AH188+(COUNTIF(B188:AF188,"КД")+SUMIFS(Распред!$AH$4:$AH$300,Распред!$F$4:$F$300,A188,Распред!$B$4:$B$300,"февраль"))*4</f>
        <v>0</v>
      </c>
      <c r="AJ188" s="46">
        <f t="shared" ca="1" si="19"/>
        <v>0</v>
      </c>
      <c r="AK188" s="46">
        <f t="shared" ca="1" si="20"/>
        <v>0</v>
      </c>
      <c r="AL188" s="46">
        <f>SUMIFS(Распред!$K$4:$K$300,Распред!$B$4:$B$300,"февраль",Распред!$J$4:$J$300,A188)+SUMIFS(Распред!$M$4:$M$300,Распред!$B$4:$B$300,"февраль",Распред!$L$4:$L$300,A188)+SUMIFS(Распред!$O$4:$O$300,Распред!$B$4:$B$300,"февраль",Распред!$N$4:$N$300,A188)+SUMIFS(Распред!$Q$4:$Q$300,Распред!$B$4:$B$300,"февраль",Распред!$P$4:$P$300,A188)+SUMIFS(Распред!$S$4:$S$300,Распред!$B$4:$B$300,"февраль",Распред!$R$4:$R$300,A188)+SUMIFS(Распред!$U$4:$U$300,Распред!$B$4:$B$300,"февраль",Распред!$T$4:$T$300,A188)+SUMIFS(Распред!$W$4:$W$300,Распред!$B$4:$B$300,"февраль",Распред!$V$4:$V$300,A188)+SUMIFS(Распред!$Y$4:$Y$300,Распред!$B$4:$B$300,"февраль",Распред!$X$4:$X$300,A188)+SUMIFS(Распред!$AA$4:$AA$300,Распред!$B$4:$B$300,"февраль",Распред!$Z$4:$Z$300,A188)+SUMIFS(Распред!$AC$4:$AC$300,Распред!$B$4:$B$300,"февраль",Распред!$AB$4:$AB$300,A188)</f>
        <v>0</v>
      </c>
      <c r="AM188" s="46">
        <f t="shared" ca="1" si="21"/>
        <v>0</v>
      </c>
      <c r="AN188" s="46">
        <f t="shared" ca="1" si="22"/>
        <v>0</v>
      </c>
      <c r="AO188" s="46">
        <f t="shared" ca="1" si="23"/>
        <v>0</v>
      </c>
      <c r="AP188" s="46">
        <f>январь!AP188</f>
        <v>0</v>
      </c>
      <c r="AQ188" s="46">
        <f t="shared" ca="1" si="33"/>
        <v>0</v>
      </c>
      <c r="AR188" s="47"/>
      <c r="AS188" s="47">
        <f t="shared" ca="1" si="25"/>
        <v>0</v>
      </c>
      <c r="AT188" s="47"/>
      <c r="AU188" s="47"/>
      <c r="AV188" s="47"/>
      <c r="AW188" s="47"/>
      <c r="AX188" s="47"/>
      <c r="AY188" s="47"/>
      <c r="AZ188" s="184"/>
      <c r="BA188" s="184"/>
    </row>
    <row r="189" spans="1:53" x14ac:dyDescent="0.25">
      <c r="A189" s="47">
        <f>База!B189</f>
        <v>0</v>
      </c>
      <c r="B189" s="46">
        <f ca="1">IF(COUNTIFS(Распис!$B$4:$B$300,$A189,Распис!$C$4:$C$300,"&lt;="&amp;B$1,Распис!$D$4:$D$300,"&gt;="&amp;B$1)&gt;0,SUMIFS(Распис!$I$4:$I$300,Распис!$B$4:$B$300,$A189,Распис!$C$4:$C$300,"&lt;="&amp;B$1,Распис!$D$4:$D$300,"&gt;="&amp;B$1),SUMIF(База!$B$3:$B$305,$A189,База!$I$3:$I$152))</f>
        <v>0</v>
      </c>
      <c r="C189" s="46">
        <f ca="1">IF(COUNTIFS(Распис!$B$4:$B$300,$A189,Распис!$C$4:$C$300,"&lt;="&amp;C$1,Распис!$D$4:$D$300,"&gt;="&amp;C$1)&gt;0,SUMIFS(Распис!$J$4:$J$300,Распис!$B$4:$B$300,$A189,Распис!$C$4:$C$300,"&lt;="&amp;C$1,Распис!$D$4:$D$300,"&gt;="&amp;C$1),SUMIF(База!$B$3:$B$305,$A189,База!$J$3:$J$152))</f>
        <v>0</v>
      </c>
      <c r="D189" s="46">
        <f ca="1">IF(COUNTIFS(Распис!$B$4:$B$300,$A189,Распис!$C$4:$C$300,"&lt;="&amp;D$1,Распис!$D$4:$D$300,"&gt;="&amp;D$1)&gt;0,SUMIFS(Распис!$K$4:$K$300,Распис!$B$4:$B$300,$A189,Распис!$C$4:$C$300,"&lt;="&amp;D$1,Распис!$D$4:$D$300,"&gt;="&amp;D$1),SUMIF(База!$B$3:$B$305,$A189,База!$K$3:$K$152))</f>
        <v>0</v>
      </c>
      <c r="E189" s="46" t="s">
        <v>23</v>
      </c>
      <c r="F189" s="46">
        <f ca="1">IF(COUNTIFS(Распис!$B$4:$B$300,$A189,Распис!$C$4:$C$300,"&lt;="&amp;F$1,Распис!$D$4:$D$300,"&gt;="&amp;F$1)&gt;0,SUMIFS(Распис!$F$4:$F$300,Распис!$B$4:$B$300,$A189,Распис!$C$4:$C$300,"&lt;="&amp;F$1,Распис!$D$4:$D$300,"&gt;="&amp;F$1),SUMIF(База!$B$3:$B$305,$A189,База!$F$3:$F$152))</f>
        <v>0</v>
      </c>
      <c r="G189" s="46">
        <f ca="1">IF(COUNTIFS(Распис!$B$4:$B$300,$A189,Распис!$C$4:$C$300,"&lt;="&amp;G$1,Распис!$D$4:$D$300,"&gt;="&amp;G$1)&gt;0,SUMIFS(Распис!$G$4:$G$300,Распис!$B$4:$B$300,$A189,Распис!$C$4:$C$300,"&lt;="&amp;G$1,Распис!$D$4:$D$300,"&gt;="&amp;G$1),SUMIF(База!$B$3:$B$305,$A189,База!$G$3:$G$152))</f>
        <v>0</v>
      </c>
      <c r="H189" s="46">
        <f ca="1">IF(COUNTIFS(Распис!$B$4:$B$300,$A189,Распис!$C$4:$C$300,"&lt;="&amp;H$1,Распис!$D$4:$D$300,"&gt;="&amp;H$1)&gt;0,SUMIFS(Распис!$H$4:$H$300,Распис!$B$4:$B$300,$A189,Распис!$C$4:$C$300,"&lt;="&amp;H$1,Распис!$D$4:$D$300,"&gt;="&amp;H$1),SUMIF(База!$B$3:$B$305,$A189,База!$H$3:$H$152))</f>
        <v>0</v>
      </c>
      <c r="I189" s="46">
        <f ca="1">IF(COUNTIFS(Распис!$B$4:$B$300,$A189,Распис!$C$4:$C$300,"&lt;="&amp;I$1,Распис!$D$4:$D$300,"&gt;="&amp;I$1)&gt;0,SUMIFS(Распис!$I$4:$I$300,Распис!$B$4:$B$300,$A189,Распис!$C$4:$C$300,"&lt;="&amp;I$1,Распис!$D$4:$D$300,"&gt;="&amp;I$1),SUMIF(База!$B$3:$B$305,$A189,База!$I$3:$I$152))</f>
        <v>0</v>
      </c>
      <c r="J189" s="46">
        <f ca="1">IF(COUNTIFS(Распис!$B$4:$B$300,$A189,Распис!$C$4:$C$300,"&lt;="&amp;J$1,Распис!$D$4:$D$300,"&gt;="&amp;J$1)&gt;0,SUMIFS(Распис!$J$4:$J$300,Распис!$B$4:$B$300,$A189,Распис!$C$4:$C$300,"&lt;="&amp;J$1,Распис!$D$4:$D$300,"&gt;="&amp;J$1),SUMIF(База!$B$3:$B$305,$A189,База!$J$3:$J$152))</f>
        <v>0</v>
      </c>
      <c r="K189" s="46">
        <f ca="1">IF(COUNTIFS(Распис!$B$4:$B$300,$A189,Распис!$C$4:$C$300,"&lt;="&amp;K$1,Распис!$D$4:$D$300,"&gt;="&amp;K$1)&gt;0,SUMIFS(Распис!$K$4:$K$300,Распис!$B$4:$B$300,$A189,Распис!$C$4:$C$300,"&lt;="&amp;K$1,Распис!$D$4:$D$300,"&gt;="&amp;K$1),SUMIF(База!$B$3:$B$305,$A189,База!$K$3:$K$152))</f>
        <v>0</v>
      </c>
      <c r="L189" s="46" t="s">
        <v>23</v>
      </c>
      <c r="M189" s="46">
        <f ca="1">IF(COUNTIFS(Распис!$B$4:$B$300,$A189,Распис!$C$4:$C$300,"&lt;="&amp;M$1,Распис!$D$4:$D$300,"&gt;="&amp;M$1)&gt;0,SUMIFS(Распис!$F$4:$F$300,Распис!$B$4:$B$300,$A189,Распис!$C$4:$C$300,"&lt;="&amp;M$1,Распис!$D$4:$D$300,"&gt;="&amp;M$1),SUMIF(База!$B$3:$B$305,$A189,База!$F$3:$F$152))</f>
        <v>0</v>
      </c>
      <c r="N189" s="46">
        <f ca="1">IF(COUNTIFS(Распис!$B$4:$B$300,$A189,Распис!$C$4:$C$300,"&lt;="&amp;N$1,Распис!$D$4:$D$300,"&gt;="&amp;N$1)&gt;0,SUMIFS(Распис!$G$4:$G$300,Распис!$B$4:$B$300,$A189,Распис!$C$4:$C$300,"&lt;="&amp;N$1,Распис!$D$4:$D$300,"&gt;="&amp;N$1),SUMIF(База!$B$3:$B$305,$A189,База!$G$3:$G$152))</f>
        <v>0</v>
      </c>
      <c r="O189" s="46">
        <f ca="1">IF(COUNTIFS(Распис!$B$4:$B$300,$A189,Распис!$C$4:$C$300,"&lt;="&amp;O$1,Распис!$D$4:$D$300,"&gt;="&amp;O$1)&gt;0,SUMIFS(Распис!$H$4:$H$300,Распис!$B$4:$B$300,$A189,Распис!$C$4:$C$300,"&lt;="&amp;O$1,Распис!$D$4:$D$300,"&gt;="&amp;O$1),SUMIF(База!$B$3:$B$305,$A189,База!$H$3:$H$152))</f>
        <v>0</v>
      </c>
      <c r="P189" s="46">
        <f ca="1">IF(COUNTIFS(Распис!$B$4:$B$300,$A189,Распис!$C$4:$C$300,"&lt;="&amp;P$1,Распис!$D$4:$D$300,"&gt;="&amp;P$1)&gt;0,SUMIFS(Распис!$I$4:$I$300,Распис!$B$4:$B$300,$A189,Распис!$C$4:$C$300,"&lt;="&amp;P$1,Распис!$D$4:$D$300,"&gt;="&amp;P$1),SUMIF(База!$B$3:$B$305,$A189,База!$I$3:$I$152))</f>
        <v>0</v>
      </c>
      <c r="Q189" s="46">
        <f ca="1">IF(COUNTIFS(Распис!$B$4:$B$300,$A189,Распис!$C$4:$C$300,"&lt;="&amp;Q$1,Распис!$D$4:$D$300,"&gt;="&amp;Q$1)&gt;0,SUMIFS(Распис!$J$4:$J$300,Распис!$B$4:$B$300,$A189,Распис!$C$4:$C$300,"&lt;="&amp;Q$1,Распис!$D$4:$D$300,"&gt;="&amp;Q$1),SUMIF(База!$B$3:$B$305,$A189,База!$J$3:$J$152))</f>
        <v>0</v>
      </c>
      <c r="R189" s="46">
        <f ca="1">IF(COUNTIFS(Распис!$B$4:$B$300,$A189,Распис!$C$4:$C$300,"&lt;="&amp;R$1,Распис!$D$4:$D$300,"&gt;="&amp;R$1)&gt;0,SUMIFS(Распис!$K$4:$K$300,Распис!$B$4:$B$300,$A189,Распис!$C$4:$C$300,"&lt;="&amp;R$1,Распис!$D$4:$D$300,"&gt;="&amp;R$1),SUMIF(База!$B$3:$B$305,$A189,База!$K$3:$K$152))</f>
        <v>0</v>
      </c>
      <c r="S189" s="46" t="s">
        <v>23</v>
      </c>
      <c r="T189" s="46">
        <f ca="1">IF(COUNTIFS(Распис!$B$4:$B$300,$A189,Распис!$C$4:$C$300,"&lt;="&amp;T$1,Распис!$D$4:$D$300,"&gt;="&amp;T$1)&gt;0,SUMIFS(Распис!$F$4:$F$300,Распис!$B$4:$B$300,$A189,Распис!$C$4:$C$300,"&lt;="&amp;T$1,Распис!$D$4:$D$300,"&gt;="&amp;T$1),SUMIF(База!$B$3:$B$305,$A189,База!$F$3:$F$152))</f>
        <v>0</v>
      </c>
      <c r="U189" s="46">
        <f ca="1">IF(COUNTIFS(Распис!$B$4:$B$300,$A189,Распис!$C$4:$C$300,"&lt;="&amp;U$1,Распис!$D$4:$D$300,"&gt;="&amp;U$1)&gt;0,SUMIFS(Распис!$G$4:$G$300,Распис!$B$4:$B$300,$A189,Распис!$C$4:$C$300,"&lt;="&amp;U$1,Распис!$D$4:$D$300,"&gt;="&amp;U$1),SUMIF(База!$B$3:$B$305,$A189,База!$G$3:$G$152))</f>
        <v>0</v>
      </c>
      <c r="V189" s="46">
        <f ca="1">IF(COUNTIFS(Распис!$B$4:$B$300,$A189,Распис!$C$4:$C$300,"&lt;="&amp;V$1,Распис!$D$4:$D$300,"&gt;="&amp;V$1)&gt;0,SUMIFS(Распис!$H$4:$H$300,Распис!$B$4:$B$300,$A189,Распис!$C$4:$C$300,"&lt;="&amp;V$1,Распис!$D$4:$D$300,"&gt;="&amp;V$1),SUMIF(База!$B$3:$B$305,$A189,База!$H$3:$H$152))</f>
        <v>0</v>
      </c>
      <c r="W189" s="46">
        <f ca="1">IF(COUNTIFS(Распис!$B$4:$B$300,$A189,Распис!$C$4:$C$300,"&lt;="&amp;W$1,Распис!$D$4:$D$300,"&gt;="&amp;W$1)&gt;0,SUMIFS(Распис!$I$4:$I$300,Распис!$B$4:$B$300,$A189,Распис!$C$4:$C$300,"&lt;="&amp;W$1,Распис!$D$4:$D$300,"&gt;="&amp;W$1),SUMIF(База!$B$3:$B$305,$A189,База!$I$3:$I$152))</f>
        <v>0</v>
      </c>
      <c r="X189" s="46">
        <f ca="1">IF(COUNTIFS(Распис!$B$4:$B$300,$A189,Распис!$C$4:$C$300,"&lt;="&amp;X$1,Распис!$D$4:$D$300,"&gt;="&amp;X$1)&gt;0,SUMIFS(Распис!$J$4:$J$300,Распис!$B$4:$B$300,$A189,Распис!$C$4:$C$300,"&lt;="&amp;X$1,Распис!$D$4:$D$300,"&gt;="&amp;X$1),SUMIF(База!$B$3:$B$305,$A189,База!$J$3:$J$152))</f>
        <v>0</v>
      </c>
      <c r="Y189" s="46">
        <f ca="1">IF(COUNTIFS(Распис!$B$4:$B$300,$A189,Распис!$C$4:$C$300,"&lt;="&amp;Y$1,Распис!$D$4:$D$300,"&gt;="&amp;Y$1)&gt;0,SUMIFS(Распис!$K$4:$K$300,Распис!$B$4:$B$300,$A189,Распис!$C$4:$C$300,"&lt;="&amp;Y$1,Распис!$D$4:$D$300,"&gt;="&amp;Y$1),SUMIF(База!$B$3:$B$305,$A189,База!$K$3:$K$152))</f>
        <v>0</v>
      </c>
      <c r="Z189" s="46" t="s">
        <v>23</v>
      </c>
      <c r="AA189" s="46">
        <f ca="1">IF(COUNTIFS(Распис!$B$4:$B$300,$A189,Распис!$C$4:$C$300,"&lt;="&amp;AA$1,Распис!$D$4:$D$300,"&gt;="&amp;AA$1)&gt;0,SUMIFS(Распис!$F$4:$F$300,Распис!$B$4:$B$300,$A189,Распис!$C$4:$C$300,"&lt;="&amp;AA$1,Распис!$D$4:$D$300,"&gt;="&amp;AA$1),SUMIF(База!$B$3:$B$305,$A189,База!$F$3:$F$152))</f>
        <v>0</v>
      </c>
      <c r="AB189" s="46">
        <f ca="1">IF(COUNTIFS(Распис!$B$4:$B$300,$A189,Распис!$C$4:$C$300,"&lt;="&amp;AB$1,Распис!$D$4:$D$300,"&gt;="&amp;AB$1)&gt;0,SUMIFS(Распис!$G$4:$G$300,Распис!$B$4:$B$300,$A189,Распис!$C$4:$C$300,"&lt;="&amp;AB$1,Распис!$D$4:$D$300,"&gt;="&amp;AB$1),SUMIF(База!$B$3:$B$305,$A189,База!$G$3:$G$152))</f>
        <v>0</v>
      </c>
      <c r="AC189" s="46">
        <f ca="1">IF(COUNTIFS(Распис!$B$4:$B$300,$A189,Распис!$C$4:$C$300,"&lt;="&amp;AC$1,Распис!$D$4:$D$300,"&gt;="&amp;AC$1)&gt;0,SUMIFS(Распис!$H$4:$H$300,Распис!$B$4:$B$300,$A189,Распис!$C$4:$C$300,"&lt;="&amp;AC$1,Распис!$D$4:$D$300,"&gt;="&amp;AC$1),SUMIF(База!$B$3:$B$305,$A189,База!$H$3:$H$152))</f>
        <v>0</v>
      </c>
      <c r="AD189" s="47"/>
      <c r="AE189" s="47"/>
      <c r="AF189" s="47"/>
      <c r="AG189" s="47">
        <f t="shared" ca="1" si="18"/>
        <v>0</v>
      </c>
      <c r="AH189" s="46">
        <f ca="1">AG189-SUMIFS(Распред!$G$4:$G$300,Распред!$B$4:$B$300,"февраль",Распред!$F$4:$F$300,A189)</f>
        <v>0</v>
      </c>
      <c r="AI189" s="46">
        <f ca="1">AH189+(COUNTIF(B189:AF189,"КД")+SUMIFS(Распред!$AH$4:$AH$300,Распред!$F$4:$F$300,A189,Распред!$B$4:$B$300,"февраль"))*4</f>
        <v>0</v>
      </c>
      <c r="AJ189" s="46">
        <f t="shared" ca="1" si="19"/>
        <v>0</v>
      </c>
      <c r="AK189" s="46">
        <f t="shared" ca="1" si="20"/>
        <v>0</v>
      </c>
      <c r="AL189" s="46">
        <f>SUMIFS(Распред!$K$4:$K$300,Распред!$B$4:$B$300,"февраль",Распред!$J$4:$J$300,A189)+SUMIFS(Распред!$M$4:$M$300,Распред!$B$4:$B$300,"февраль",Распред!$L$4:$L$300,A189)+SUMIFS(Распред!$O$4:$O$300,Распред!$B$4:$B$300,"февраль",Распред!$N$4:$N$300,A189)+SUMIFS(Распред!$Q$4:$Q$300,Распред!$B$4:$B$300,"февраль",Распред!$P$4:$P$300,A189)+SUMIFS(Распред!$S$4:$S$300,Распред!$B$4:$B$300,"февраль",Распред!$R$4:$R$300,A189)+SUMIFS(Распред!$U$4:$U$300,Распред!$B$4:$B$300,"февраль",Распред!$T$4:$T$300,A189)+SUMIFS(Распред!$W$4:$W$300,Распред!$B$4:$B$300,"февраль",Распред!$V$4:$V$300,A189)+SUMIFS(Распред!$Y$4:$Y$300,Распред!$B$4:$B$300,"февраль",Распред!$X$4:$X$300,A189)+SUMIFS(Распред!$AA$4:$AA$300,Распред!$B$4:$B$300,"февраль",Распред!$Z$4:$Z$300,A189)+SUMIFS(Распред!$AC$4:$AC$300,Распред!$B$4:$B$300,"февраль",Распред!$AB$4:$AB$300,A189)</f>
        <v>0</v>
      </c>
      <c r="AM189" s="46">
        <f t="shared" ca="1" si="21"/>
        <v>0</v>
      </c>
      <c r="AN189" s="46">
        <f t="shared" ca="1" si="22"/>
        <v>0</v>
      </c>
      <c r="AO189" s="46">
        <f t="shared" ca="1" si="23"/>
        <v>0</v>
      </c>
      <c r="AP189" s="46">
        <f>январь!AP189</f>
        <v>0</v>
      </c>
      <c r="AQ189" s="46">
        <f t="shared" ca="1" si="33"/>
        <v>0</v>
      </c>
      <c r="AR189" s="47"/>
      <c r="AS189" s="47">
        <f t="shared" ca="1" si="25"/>
        <v>0</v>
      </c>
      <c r="AT189" s="47"/>
      <c r="AU189" s="47"/>
      <c r="AV189" s="47"/>
      <c r="AW189" s="47"/>
      <c r="AX189" s="47"/>
      <c r="AY189" s="47"/>
      <c r="AZ189" s="184"/>
      <c r="BA189" s="184"/>
    </row>
    <row r="190" spans="1:53" x14ac:dyDescent="0.25">
      <c r="A190" s="47">
        <f>База!B190</f>
        <v>0</v>
      </c>
      <c r="B190" s="46">
        <f ca="1">IF(COUNTIFS(Распис!$B$4:$B$300,$A190,Распис!$C$4:$C$300,"&lt;="&amp;B$1,Распис!$D$4:$D$300,"&gt;="&amp;B$1)&gt;0,SUMIFS(Распис!$I$4:$I$300,Распис!$B$4:$B$300,$A190,Распис!$C$4:$C$300,"&lt;="&amp;B$1,Распис!$D$4:$D$300,"&gt;="&amp;B$1),SUMIF(База!$B$3:$B$305,$A190,База!$I$3:$I$152))</f>
        <v>0</v>
      </c>
      <c r="C190" s="46">
        <f ca="1">IF(COUNTIFS(Распис!$B$4:$B$300,$A190,Распис!$C$4:$C$300,"&lt;="&amp;C$1,Распис!$D$4:$D$300,"&gt;="&amp;C$1)&gt;0,SUMIFS(Распис!$J$4:$J$300,Распис!$B$4:$B$300,$A190,Распис!$C$4:$C$300,"&lt;="&amp;C$1,Распис!$D$4:$D$300,"&gt;="&amp;C$1),SUMIF(База!$B$3:$B$305,$A190,База!$J$3:$J$152))</f>
        <v>0</v>
      </c>
      <c r="D190" s="46">
        <f ca="1">IF(COUNTIFS(Распис!$B$4:$B$300,$A190,Распис!$C$4:$C$300,"&lt;="&amp;D$1,Распис!$D$4:$D$300,"&gt;="&amp;D$1)&gt;0,SUMIFS(Распис!$K$4:$K$300,Распис!$B$4:$B$300,$A190,Распис!$C$4:$C$300,"&lt;="&amp;D$1,Распис!$D$4:$D$300,"&gt;="&amp;D$1),SUMIF(База!$B$3:$B$305,$A190,База!$K$3:$K$152))</f>
        <v>0</v>
      </c>
      <c r="E190" s="46" t="s">
        <v>23</v>
      </c>
      <c r="F190" s="46">
        <f ca="1">IF(COUNTIFS(Распис!$B$4:$B$300,$A190,Распис!$C$4:$C$300,"&lt;="&amp;F$1,Распис!$D$4:$D$300,"&gt;="&amp;F$1)&gt;0,SUMIFS(Распис!$F$4:$F$300,Распис!$B$4:$B$300,$A190,Распис!$C$4:$C$300,"&lt;="&amp;F$1,Распис!$D$4:$D$300,"&gt;="&amp;F$1),SUMIF(База!$B$3:$B$305,$A190,База!$F$3:$F$152))</f>
        <v>0</v>
      </c>
      <c r="G190" s="46">
        <f ca="1">IF(COUNTIFS(Распис!$B$4:$B$300,$A190,Распис!$C$4:$C$300,"&lt;="&amp;G$1,Распис!$D$4:$D$300,"&gt;="&amp;G$1)&gt;0,SUMIFS(Распис!$G$4:$G$300,Распис!$B$4:$B$300,$A190,Распис!$C$4:$C$300,"&lt;="&amp;G$1,Распис!$D$4:$D$300,"&gt;="&amp;G$1),SUMIF(База!$B$3:$B$305,$A190,База!$G$3:$G$152))</f>
        <v>0</v>
      </c>
      <c r="H190" s="46">
        <f ca="1">IF(COUNTIFS(Распис!$B$4:$B$300,$A190,Распис!$C$4:$C$300,"&lt;="&amp;H$1,Распис!$D$4:$D$300,"&gt;="&amp;H$1)&gt;0,SUMIFS(Распис!$H$4:$H$300,Распис!$B$4:$B$300,$A190,Распис!$C$4:$C$300,"&lt;="&amp;H$1,Распис!$D$4:$D$300,"&gt;="&amp;H$1),SUMIF(База!$B$3:$B$305,$A190,База!$H$3:$H$152))</f>
        <v>0</v>
      </c>
      <c r="I190" s="46">
        <f ca="1">IF(COUNTIFS(Распис!$B$4:$B$300,$A190,Распис!$C$4:$C$300,"&lt;="&amp;I$1,Распис!$D$4:$D$300,"&gt;="&amp;I$1)&gt;0,SUMIFS(Распис!$I$4:$I$300,Распис!$B$4:$B$300,$A190,Распис!$C$4:$C$300,"&lt;="&amp;I$1,Распис!$D$4:$D$300,"&gt;="&amp;I$1),SUMIF(База!$B$3:$B$305,$A190,База!$I$3:$I$152))</f>
        <v>0</v>
      </c>
      <c r="J190" s="46">
        <f ca="1">IF(COUNTIFS(Распис!$B$4:$B$300,$A190,Распис!$C$4:$C$300,"&lt;="&amp;J$1,Распис!$D$4:$D$300,"&gt;="&amp;J$1)&gt;0,SUMIFS(Распис!$J$4:$J$300,Распис!$B$4:$B$300,$A190,Распис!$C$4:$C$300,"&lt;="&amp;J$1,Распис!$D$4:$D$300,"&gt;="&amp;J$1),SUMIF(База!$B$3:$B$305,$A190,База!$J$3:$J$152))</f>
        <v>0</v>
      </c>
      <c r="K190" s="46">
        <f ca="1">IF(COUNTIFS(Распис!$B$4:$B$300,$A190,Распис!$C$4:$C$300,"&lt;="&amp;K$1,Распис!$D$4:$D$300,"&gt;="&amp;K$1)&gt;0,SUMIFS(Распис!$K$4:$K$300,Распис!$B$4:$B$300,$A190,Распис!$C$4:$C$300,"&lt;="&amp;K$1,Распис!$D$4:$D$300,"&gt;="&amp;K$1),SUMIF(База!$B$3:$B$305,$A190,База!$K$3:$K$152))</f>
        <v>0</v>
      </c>
      <c r="L190" s="46" t="s">
        <v>23</v>
      </c>
      <c r="M190" s="46">
        <f ca="1">IF(COUNTIFS(Распис!$B$4:$B$300,$A190,Распис!$C$4:$C$300,"&lt;="&amp;M$1,Распис!$D$4:$D$300,"&gt;="&amp;M$1)&gt;0,SUMIFS(Распис!$F$4:$F$300,Распис!$B$4:$B$300,$A190,Распис!$C$4:$C$300,"&lt;="&amp;M$1,Распис!$D$4:$D$300,"&gt;="&amp;M$1),SUMIF(База!$B$3:$B$305,$A190,База!$F$3:$F$152))</f>
        <v>0</v>
      </c>
      <c r="N190" s="46">
        <f ca="1">IF(COUNTIFS(Распис!$B$4:$B$300,$A190,Распис!$C$4:$C$300,"&lt;="&amp;N$1,Распис!$D$4:$D$300,"&gt;="&amp;N$1)&gt;0,SUMIFS(Распис!$G$4:$G$300,Распис!$B$4:$B$300,$A190,Распис!$C$4:$C$300,"&lt;="&amp;N$1,Распис!$D$4:$D$300,"&gt;="&amp;N$1),SUMIF(База!$B$3:$B$305,$A190,База!$G$3:$G$152))</f>
        <v>0</v>
      </c>
      <c r="O190" s="46">
        <f ca="1">IF(COUNTIFS(Распис!$B$4:$B$300,$A190,Распис!$C$4:$C$300,"&lt;="&amp;O$1,Распис!$D$4:$D$300,"&gt;="&amp;O$1)&gt;0,SUMIFS(Распис!$H$4:$H$300,Распис!$B$4:$B$300,$A190,Распис!$C$4:$C$300,"&lt;="&amp;O$1,Распис!$D$4:$D$300,"&gt;="&amp;O$1),SUMIF(База!$B$3:$B$305,$A190,База!$H$3:$H$152))</f>
        <v>0</v>
      </c>
      <c r="P190" s="46">
        <f ca="1">IF(COUNTIFS(Распис!$B$4:$B$300,$A190,Распис!$C$4:$C$300,"&lt;="&amp;P$1,Распис!$D$4:$D$300,"&gt;="&amp;P$1)&gt;0,SUMIFS(Распис!$I$4:$I$300,Распис!$B$4:$B$300,$A190,Распис!$C$4:$C$300,"&lt;="&amp;P$1,Распис!$D$4:$D$300,"&gt;="&amp;P$1),SUMIF(База!$B$3:$B$305,$A190,База!$I$3:$I$152))</f>
        <v>0</v>
      </c>
      <c r="Q190" s="46">
        <f ca="1">IF(COUNTIFS(Распис!$B$4:$B$300,$A190,Распис!$C$4:$C$300,"&lt;="&amp;Q$1,Распис!$D$4:$D$300,"&gt;="&amp;Q$1)&gt;0,SUMIFS(Распис!$J$4:$J$300,Распис!$B$4:$B$300,$A190,Распис!$C$4:$C$300,"&lt;="&amp;Q$1,Распис!$D$4:$D$300,"&gt;="&amp;Q$1),SUMIF(База!$B$3:$B$305,$A190,База!$J$3:$J$152))</f>
        <v>0</v>
      </c>
      <c r="R190" s="46">
        <f ca="1">IF(COUNTIFS(Распис!$B$4:$B$300,$A190,Распис!$C$4:$C$300,"&lt;="&amp;R$1,Распис!$D$4:$D$300,"&gt;="&amp;R$1)&gt;0,SUMIFS(Распис!$K$4:$K$300,Распис!$B$4:$B$300,$A190,Распис!$C$4:$C$300,"&lt;="&amp;R$1,Распис!$D$4:$D$300,"&gt;="&amp;R$1),SUMIF(База!$B$3:$B$305,$A190,База!$K$3:$K$152))</f>
        <v>0</v>
      </c>
      <c r="S190" s="46" t="s">
        <v>23</v>
      </c>
      <c r="T190" s="46">
        <f ca="1">IF(COUNTIFS(Распис!$B$4:$B$300,$A190,Распис!$C$4:$C$300,"&lt;="&amp;T$1,Распис!$D$4:$D$300,"&gt;="&amp;T$1)&gt;0,SUMIFS(Распис!$F$4:$F$300,Распис!$B$4:$B$300,$A190,Распис!$C$4:$C$300,"&lt;="&amp;T$1,Распис!$D$4:$D$300,"&gt;="&amp;T$1),SUMIF(База!$B$3:$B$305,$A190,База!$F$3:$F$152))</f>
        <v>0</v>
      </c>
      <c r="U190" s="46">
        <f ca="1">IF(COUNTIFS(Распис!$B$4:$B$300,$A190,Распис!$C$4:$C$300,"&lt;="&amp;U$1,Распис!$D$4:$D$300,"&gt;="&amp;U$1)&gt;0,SUMIFS(Распис!$G$4:$G$300,Распис!$B$4:$B$300,$A190,Распис!$C$4:$C$300,"&lt;="&amp;U$1,Распис!$D$4:$D$300,"&gt;="&amp;U$1),SUMIF(База!$B$3:$B$305,$A190,База!$G$3:$G$152))</f>
        <v>0</v>
      </c>
      <c r="V190" s="46">
        <f ca="1">IF(COUNTIFS(Распис!$B$4:$B$300,$A190,Распис!$C$4:$C$300,"&lt;="&amp;V$1,Распис!$D$4:$D$300,"&gt;="&amp;V$1)&gt;0,SUMIFS(Распис!$H$4:$H$300,Распис!$B$4:$B$300,$A190,Распис!$C$4:$C$300,"&lt;="&amp;V$1,Распис!$D$4:$D$300,"&gt;="&amp;V$1),SUMIF(База!$B$3:$B$305,$A190,База!$H$3:$H$152))</f>
        <v>0</v>
      </c>
      <c r="W190" s="46">
        <f ca="1">IF(COUNTIFS(Распис!$B$4:$B$300,$A190,Распис!$C$4:$C$300,"&lt;="&amp;W$1,Распис!$D$4:$D$300,"&gt;="&amp;W$1)&gt;0,SUMIFS(Распис!$I$4:$I$300,Распис!$B$4:$B$300,$A190,Распис!$C$4:$C$300,"&lt;="&amp;W$1,Распис!$D$4:$D$300,"&gt;="&amp;W$1),SUMIF(База!$B$3:$B$305,$A190,База!$I$3:$I$152))</f>
        <v>0</v>
      </c>
      <c r="X190" s="46">
        <f ca="1">IF(COUNTIFS(Распис!$B$4:$B$300,$A190,Распис!$C$4:$C$300,"&lt;="&amp;X$1,Распис!$D$4:$D$300,"&gt;="&amp;X$1)&gt;0,SUMIFS(Распис!$J$4:$J$300,Распис!$B$4:$B$300,$A190,Распис!$C$4:$C$300,"&lt;="&amp;X$1,Распис!$D$4:$D$300,"&gt;="&amp;X$1),SUMIF(База!$B$3:$B$305,$A190,База!$J$3:$J$152))</f>
        <v>0</v>
      </c>
      <c r="Y190" s="46">
        <f ca="1">IF(COUNTIFS(Распис!$B$4:$B$300,$A190,Распис!$C$4:$C$300,"&lt;="&amp;Y$1,Распис!$D$4:$D$300,"&gt;="&amp;Y$1)&gt;0,SUMIFS(Распис!$K$4:$K$300,Распис!$B$4:$B$300,$A190,Распис!$C$4:$C$300,"&lt;="&amp;Y$1,Распис!$D$4:$D$300,"&gt;="&amp;Y$1),SUMIF(База!$B$3:$B$305,$A190,База!$K$3:$K$152))</f>
        <v>0</v>
      </c>
      <c r="Z190" s="46" t="s">
        <v>23</v>
      </c>
      <c r="AA190" s="46">
        <f ca="1">IF(COUNTIFS(Распис!$B$4:$B$300,$A190,Распис!$C$4:$C$300,"&lt;="&amp;AA$1,Распис!$D$4:$D$300,"&gt;="&amp;AA$1)&gt;0,SUMIFS(Распис!$F$4:$F$300,Распис!$B$4:$B$300,$A190,Распис!$C$4:$C$300,"&lt;="&amp;AA$1,Распис!$D$4:$D$300,"&gt;="&amp;AA$1),SUMIF(База!$B$3:$B$305,$A190,База!$F$3:$F$152))</f>
        <v>0</v>
      </c>
      <c r="AB190" s="46">
        <f ca="1">IF(COUNTIFS(Распис!$B$4:$B$300,$A190,Распис!$C$4:$C$300,"&lt;="&amp;AB$1,Распис!$D$4:$D$300,"&gt;="&amp;AB$1)&gt;0,SUMIFS(Распис!$G$4:$G$300,Распис!$B$4:$B$300,$A190,Распис!$C$4:$C$300,"&lt;="&amp;AB$1,Распис!$D$4:$D$300,"&gt;="&amp;AB$1),SUMIF(База!$B$3:$B$305,$A190,База!$G$3:$G$152))</f>
        <v>0</v>
      </c>
      <c r="AC190" s="46">
        <f ca="1">IF(COUNTIFS(Распис!$B$4:$B$300,$A190,Распис!$C$4:$C$300,"&lt;="&amp;AC$1,Распис!$D$4:$D$300,"&gt;="&amp;AC$1)&gt;0,SUMIFS(Распис!$H$4:$H$300,Распис!$B$4:$B$300,$A190,Распис!$C$4:$C$300,"&lt;="&amp;AC$1,Распис!$D$4:$D$300,"&gt;="&amp;AC$1),SUMIF(База!$B$3:$B$305,$A190,База!$H$3:$H$152))</f>
        <v>0</v>
      </c>
      <c r="AD190" s="47"/>
      <c r="AE190" s="47"/>
      <c r="AF190" s="47"/>
      <c r="AG190" s="47">
        <f t="shared" ca="1" si="18"/>
        <v>0</v>
      </c>
      <c r="AH190" s="46">
        <f ca="1">AG190-SUMIFS(Распред!$G$4:$G$300,Распред!$B$4:$B$300,"февраль",Распред!$F$4:$F$300,A190)</f>
        <v>0</v>
      </c>
      <c r="AI190" s="46">
        <f ca="1">AH190+(COUNTIF(B190:AF190,"КД")+SUMIFS(Распред!$AH$4:$AH$300,Распред!$F$4:$F$300,A190,Распред!$B$4:$B$300,"февраль"))*4</f>
        <v>0</v>
      </c>
      <c r="AJ190" s="46">
        <f t="shared" ca="1" si="19"/>
        <v>0</v>
      </c>
      <c r="AK190" s="46">
        <f t="shared" ca="1" si="20"/>
        <v>0</v>
      </c>
      <c r="AL190" s="46">
        <f>SUMIFS(Распред!$K$4:$K$300,Распред!$B$4:$B$300,"февраль",Распред!$J$4:$J$300,A190)+SUMIFS(Распред!$M$4:$M$300,Распред!$B$4:$B$300,"февраль",Распред!$L$4:$L$300,A190)+SUMIFS(Распред!$O$4:$O$300,Распред!$B$4:$B$300,"февраль",Распред!$N$4:$N$300,A190)+SUMIFS(Распред!$Q$4:$Q$300,Распред!$B$4:$B$300,"февраль",Распред!$P$4:$P$300,A190)+SUMIFS(Распред!$S$4:$S$300,Распред!$B$4:$B$300,"февраль",Распред!$R$4:$R$300,A190)+SUMIFS(Распред!$U$4:$U$300,Распред!$B$4:$B$300,"февраль",Распред!$T$4:$T$300,A190)+SUMIFS(Распред!$W$4:$W$300,Распред!$B$4:$B$300,"февраль",Распред!$V$4:$V$300,A190)+SUMIFS(Распред!$Y$4:$Y$300,Распред!$B$4:$B$300,"февраль",Распред!$X$4:$X$300,A190)+SUMIFS(Распред!$AA$4:$AA$300,Распред!$B$4:$B$300,"февраль",Распред!$Z$4:$Z$300,A190)+SUMIFS(Распред!$AC$4:$AC$300,Распред!$B$4:$B$300,"февраль",Распред!$AB$4:$AB$300,A190)</f>
        <v>0</v>
      </c>
      <c r="AM190" s="46">
        <f t="shared" ca="1" si="21"/>
        <v>0</v>
      </c>
      <c r="AN190" s="46">
        <f t="shared" ca="1" si="22"/>
        <v>0</v>
      </c>
      <c r="AO190" s="46">
        <f t="shared" ca="1" si="23"/>
        <v>0</v>
      </c>
      <c r="AP190" s="46">
        <f>январь!AP190</f>
        <v>0</v>
      </c>
      <c r="AQ190" s="46">
        <f t="shared" ca="1" si="33"/>
        <v>0</v>
      </c>
      <c r="AR190" s="47"/>
      <c r="AS190" s="47">
        <f t="shared" ca="1" si="25"/>
        <v>0</v>
      </c>
      <c r="AT190" s="47"/>
      <c r="AU190" s="47"/>
      <c r="AV190" s="47"/>
      <c r="AW190" s="47"/>
      <c r="AX190" s="47"/>
      <c r="AY190" s="47"/>
      <c r="AZ190" s="184"/>
      <c r="BA190" s="184"/>
    </row>
    <row r="191" spans="1:53" x14ac:dyDescent="0.25">
      <c r="A191" s="47">
        <f>База!B191</f>
        <v>0</v>
      </c>
      <c r="B191" s="46">
        <f ca="1">IF(COUNTIFS(Распис!$B$4:$B$300,$A191,Распис!$C$4:$C$300,"&lt;="&amp;B$1,Распис!$D$4:$D$300,"&gt;="&amp;B$1)&gt;0,SUMIFS(Распис!$I$4:$I$300,Распис!$B$4:$B$300,$A191,Распис!$C$4:$C$300,"&lt;="&amp;B$1,Распис!$D$4:$D$300,"&gt;="&amp;B$1),SUMIF(База!$B$3:$B$305,$A191,База!$I$3:$I$152))</f>
        <v>0</v>
      </c>
      <c r="C191" s="46">
        <f ca="1">IF(COUNTIFS(Распис!$B$4:$B$300,$A191,Распис!$C$4:$C$300,"&lt;="&amp;C$1,Распис!$D$4:$D$300,"&gt;="&amp;C$1)&gt;0,SUMIFS(Распис!$J$4:$J$300,Распис!$B$4:$B$300,$A191,Распис!$C$4:$C$300,"&lt;="&amp;C$1,Распис!$D$4:$D$300,"&gt;="&amp;C$1),SUMIF(База!$B$3:$B$305,$A191,База!$J$3:$J$152))</f>
        <v>0</v>
      </c>
      <c r="D191" s="46">
        <f ca="1">IF(COUNTIFS(Распис!$B$4:$B$300,$A191,Распис!$C$4:$C$300,"&lt;="&amp;D$1,Распис!$D$4:$D$300,"&gt;="&amp;D$1)&gt;0,SUMIFS(Распис!$K$4:$K$300,Распис!$B$4:$B$300,$A191,Распис!$C$4:$C$300,"&lt;="&amp;D$1,Распис!$D$4:$D$300,"&gt;="&amp;D$1),SUMIF(База!$B$3:$B$305,$A191,База!$K$3:$K$152))</f>
        <v>0</v>
      </c>
      <c r="E191" s="46" t="s">
        <v>23</v>
      </c>
      <c r="F191" s="46">
        <f ca="1">IF(COUNTIFS(Распис!$B$4:$B$300,$A191,Распис!$C$4:$C$300,"&lt;="&amp;F$1,Распис!$D$4:$D$300,"&gt;="&amp;F$1)&gt;0,SUMIFS(Распис!$F$4:$F$300,Распис!$B$4:$B$300,$A191,Распис!$C$4:$C$300,"&lt;="&amp;F$1,Распис!$D$4:$D$300,"&gt;="&amp;F$1),SUMIF(База!$B$3:$B$305,$A191,База!$F$3:$F$152))</f>
        <v>0</v>
      </c>
      <c r="G191" s="46">
        <f ca="1">IF(COUNTIFS(Распис!$B$4:$B$300,$A191,Распис!$C$4:$C$300,"&lt;="&amp;G$1,Распис!$D$4:$D$300,"&gt;="&amp;G$1)&gt;0,SUMIFS(Распис!$G$4:$G$300,Распис!$B$4:$B$300,$A191,Распис!$C$4:$C$300,"&lt;="&amp;G$1,Распис!$D$4:$D$300,"&gt;="&amp;G$1),SUMIF(База!$B$3:$B$305,$A191,База!$G$3:$G$152))</f>
        <v>0</v>
      </c>
      <c r="H191" s="46">
        <f ca="1">IF(COUNTIFS(Распис!$B$4:$B$300,$A191,Распис!$C$4:$C$300,"&lt;="&amp;H$1,Распис!$D$4:$D$300,"&gt;="&amp;H$1)&gt;0,SUMIFS(Распис!$H$4:$H$300,Распис!$B$4:$B$300,$A191,Распис!$C$4:$C$300,"&lt;="&amp;H$1,Распис!$D$4:$D$300,"&gt;="&amp;H$1),SUMIF(База!$B$3:$B$305,$A191,База!$H$3:$H$152))</f>
        <v>0</v>
      </c>
      <c r="I191" s="46">
        <f ca="1">IF(COUNTIFS(Распис!$B$4:$B$300,$A191,Распис!$C$4:$C$300,"&lt;="&amp;I$1,Распис!$D$4:$D$300,"&gt;="&amp;I$1)&gt;0,SUMIFS(Распис!$I$4:$I$300,Распис!$B$4:$B$300,$A191,Распис!$C$4:$C$300,"&lt;="&amp;I$1,Распис!$D$4:$D$300,"&gt;="&amp;I$1),SUMIF(База!$B$3:$B$305,$A191,База!$I$3:$I$152))</f>
        <v>0</v>
      </c>
      <c r="J191" s="46">
        <f ca="1">IF(COUNTIFS(Распис!$B$4:$B$300,$A191,Распис!$C$4:$C$300,"&lt;="&amp;J$1,Распис!$D$4:$D$300,"&gt;="&amp;J$1)&gt;0,SUMIFS(Распис!$J$4:$J$300,Распис!$B$4:$B$300,$A191,Распис!$C$4:$C$300,"&lt;="&amp;J$1,Распис!$D$4:$D$300,"&gt;="&amp;J$1),SUMIF(База!$B$3:$B$305,$A191,База!$J$3:$J$152))</f>
        <v>0</v>
      </c>
      <c r="K191" s="46">
        <f ca="1">IF(COUNTIFS(Распис!$B$4:$B$300,$A191,Распис!$C$4:$C$300,"&lt;="&amp;K$1,Распис!$D$4:$D$300,"&gt;="&amp;K$1)&gt;0,SUMIFS(Распис!$K$4:$K$300,Распис!$B$4:$B$300,$A191,Распис!$C$4:$C$300,"&lt;="&amp;K$1,Распис!$D$4:$D$300,"&gt;="&amp;K$1),SUMIF(База!$B$3:$B$305,$A191,База!$K$3:$K$152))</f>
        <v>0</v>
      </c>
      <c r="L191" s="46" t="s">
        <v>23</v>
      </c>
      <c r="M191" s="46">
        <f ca="1">IF(COUNTIFS(Распис!$B$4:$B$300,$A191,Распис!$C$4:$C$300,"&lt;="&amp;M$1,Распис!$D$4:$D$300,"&gt;="&amp;M$1)&gt;0,SUMIFS(Распис!$F$4:$F$300,Распис!$B$4:$B$300,$A191,Распис!$C$4:$C$300,"&lt;="&amp;M$1,Распис!$D$4:$D$300,"&gt;="&amp;M$1),SUMIF(База!$B$3:$B$305,$A191,База!$F$3:$F$152))</f>
        <v>0</v>
      </c>
      <c r="N191" s="46">
        <f ca="1">IF(COUNTIFS(Распис!$B$4:$B$300,$A191,Распис!$C$4:$C$300,"&lt;="&amp;N$1,Распис!$D$4:$D$300,"&gt;="&amp;N$1)&gt;0,SUMIFS(Распис!$G$4:$G$300,Распис!$B$4:$B$300,$A191,Распис!$C$4:$C$300,"&lt;="&amp;N$1,Распис!$D$4:$D$300,"&gt;="&amp;N$1),SUMIF(База!$B$3:$B$305,$A191,База!$G$3:$G$152))</f>
        <v>0</v>
      </c>
      <c r="O191" s="46">
        <f ca="1">IF(COUNTIFS(Распис!$B$4:$B$300,$A191,Распис!$C$4:$C$300,"&lt;="&amp;O$1,Распис!$D$4:$D$300,"&gt;="&amp;O$1)&gt;0,SUMIFS(Распис!$H$4:$H$300,Распис!$B$4:$B$300,$A191,Распис!$C$4:$C$300,"&lt;="&amp;O$1,Распис!$D$4:$D$300,"&gt;="&amp;O$1),SUMIF(База!$B$3:$B$305,$A191,База!$H$3:$H$152))</f>
        <v>0</v>
      </c>
      <c r="P191" s="46">
        <f ca="1">IF(COUNTIFS(Распис!$B$4:$B$300,$A191,Распис!$C$4:$C$300,"&lt;="&amp;P$1,Распис!$D$4:$D$300,"&gt;="&amp;P$1)&gt;0,SUMIFS(Распис!$I$4:$I$300,Распис!$B$4:$B$300,$A191,Распис!$C$4:$C$300,"&lt;="&amp;P$1,Распис!$D$4:$D$300,"&gt;="&amp;P$1),SUMIF(База!$B$3:$B$305,$A191,База!$I$3:$I$152))</f>
        <v>0</v>
      </c>
      <c r="Q191" s="46">
        <f ca="1">IF(COUNTIFS(Распис!$B$4:$B$300,$A191,Распис!$C$4:$C$300,"&lt;="&amp;Q$1,Распис!$D$4:$D$300,"&gt;="&amp;Q$1)&gt;0,SUMIFS(Распис!$J$4:$J$300,Распис!$B$4:$B$300,$A191,Распис!$C$4:$C$300,"&lt;="&amp;Q$1,Распис!$D$4:$D$300,"&gt;="&amp;Q$1),SUMIF(База!$B$3:$B$305,$A191,База!$J$3:$J$152))</f>
        <v>0</v>
      </c>
      <c r="R191" s="46">
        <f ca="1">IF(COUNTIFS(Распис!$B$4:$B$300,$A191,Распис!$C$4:$C$300,"&lt;="&amp;R$1,Распис!$D$4:$D$300,"&gt;="&amp;R$1)&gt;0,SUMIFS(Распис!$K$4:$K$300,Распис!$B$4:$B$300,$A191,Распис!$C$4:$C$300,"&lt;="&amp;R$1,Распис!$D$4:$D$300,"&gt;="&amp;R$1),SUMIF(База!$B$3:$B$305,$A191,База!$K$3:$K$152))</f>
        <v>0</v>
      </c>
      <c r="S191" s="46" t="s">
        <v>23</v>
      </c>
      <c r="T191" s="46">
        <f ca="1">IF(COUNTIFS(Распис!$B$4:$B$300,$A191,Распис!$C$4:$C$300,"&lt;="&amp;T$1,Распис!$D$4:$D$300,"&gt;="&amp;T$1)&gt;0,SUMIFS(Распис!$F$4:$F$300,Распис!$B$4:$B$300,$A191,Распис!$C$4:$C$300,"&lt;="&amp;T$1,Распис!$D$4:$D$300,"&gt;="&amp;T$1),SUMIF(База!$B$3:$B$305,$A191,База!$F$3:$F$152))</f>
        <v>0</v>
      </c>
      <c r="U191" s="46">
        <f ca="1">IF(COUNTIFS(Распис!$B$4:$B$300,$A191,Распис!$C$4:$C$300,"&lt;="&amp;U$1,Распис!$D$4:$D$300,"&gt;="&amp;U$1)&gt;0,SUMIFS(Распис!$G$4:$G$300,Распис!$B$4:$B$300,$A191,Распис!$C$4:$C$300,"&lt;="&amp;U$1,Распис!$D$4:$D$300,"&gt;="&amp;U$1),SUMIF(База!$B$3:$B$305,$A191,База!$G$3:$G$152))</f>
        <v>0</v>
      </c>
      <c r="V191" s="46">
        <f ca="1">IF(COUNTIFS(Распис!$B$4:$B$300,$A191,Распис!$C$4:$C$300,"&lt;="&amp;V$1,Распис!$D$4:$D$300,"&gt;="&amp;V$1)&gt;0,SUMIFS(Распис!$H$4:$H$300,Распис!$B$4:$B$300,$A191,Распис!$C$4:$C$300,"&lt;="&amp;V$1,Распис!$D$4:$D$300,"&gt;="&amp;V$1),SUMIF(База!$B$3:$B$305,$A191,База!$H$3:$H$152))</f>
        <v>0</v>
      </c>
      <c r="W191" s="46">
        <f ca="1">IF(COUNTIFS(Распис!$B$4:$B$300,$A191,Распис!$C$4:$C$300,"&lt;="&amp;W$1,Распис!$D$4:$D$300,"&gt;="&amp;W$1)&gt;0,SUMIFS(Распис!$I$4:$I$300,Распис!$B$4:$B$300,$A191,Распис!$C$4:$C$300,"&lt;="&amp;W$1,Распис!$D$4:$D$300,"&gt;="&amp;W$1),SUMIF(База!$B$3:$B$305,$A191,База!$I$3:$I$152))</f>
        <v>0</v>
      </c>
      <c r="X191" s="46">
        <f ca="1">IF(COUNTIFS(Распис!$B$4:$B$300,$A191,Распис!$C$4:$C$300,"&lt;="&amp;X$1,Распис!$D$4:$D$300,"&gt;="&amp;X$1)&gt;0,SUMIFS(Распис!$J$4:$J$300,Распис!$B$4:$B$300,$A191,Распис!$C$4:$C$300,"&lt;="&amp;X$1,Распис!$D$4:$D$300,"&gt;="&amp;X$1),SUMIF(База!$B$3:$B$305,$A191,База!$J$3:$J$152))</f>
        <v>0</v>
      </c>
      <c r="Y191" s="46">
        <f ca="1">IF(COUNTIFS(Распис!$B$4:$B$300,$A191,Распис!$C$4:$C$300,"&lt;="&amp;Y$1,Распис!$D$4:$D$300,"&gt;="&amp;Y$1)&gt;0,SUMIFS(Распис!$K$4:$K$300,Распис!$B$4:$B$300,$A191,Распис!$C$4:$C$300,"&lt;="&amp;Y$1,Распис!$D$4:$D$300,"&gt;="&amp;Y$1),SUMIF(База!$B$3:$B$305,$A191,База!$K$3:$K$152))</f>
        <v>0</v>
      </c>
      <c r="Z191" s="46" t="s">
        <v>23</v>
      </c>
      <c r="AA191" s="46">
        <f ca="1">IF(COUNTIFS(Распис!$B$4:$B$300,$A191,Распис!$C$4:$C$300,"&lt;="&amp;AA$1,Распис!$D$4:$D$300,"&gt;="&amp;AA$1)&gt;0,SUMIFS(Распис!$F$4:$F$300,Распис!$B$4:$B$300,$A191,Распис!$C$4:$C$300,"&lt;="&amp;AA$1,Распис!$D$4:$D$300,"&gt;="&amp;AA$1),SUMIF(База!$B$3:$B$305,$A191,База!$F$3:$F$152))</f>
        <v>0</v>
      </c>
      <c r="AB191" s="46">
        <f ca="1">IF(COUNTIFS(Распис!$B$4:$B$300,$A191,Распис!$C$4:$C$300,"&lt;="&amp;AB$1,Распис!$D$4:$D$300,"&gt;="&amp;AB$1)&gt;0,SUMIFS(Распис!$G$4:$G$300,Распис!$B$4:$B$300,$A191,Распис!$C$4:$C$300,"&lt;="&amp;AB$1,Распис!$D$4:$D$300,"&gt;="&amp;AB$1),SUMIF(База!$B$3:$B$305,$A191,База!$G$3:$G$152))</f>
        <v>0</v>
      </c>
      <c r="AC191" s="46">
        <f ca="1">IF(COUNTIFS(Распис!$B$4:$B$300,$A191,Распис!$C$4:$C$300,"&lt;="&amp;AC$1,Распис!$D$4:$D$300,"&gt;="&amp;AC$1)&gt;0,SUMIFS(Распис!$H$4:$H$300,Распис!$B$4:$B$300,$A191,Распис!$C$4:$C$300,"&lt;="&amp;AC$1,Распис!$D$4:$D$300,"&gt;="&amp;AC$1),SUMIF(База!$B$3:$B$305,$A191,База!$H$3:$H$152))</f>
        <v>0</v>
      </c>
      <c r="AD191" s="47"/>
      <c r="AE191" s="47"/>
      <c r="AF191" s="47"/>
      <c r="AG191" s="47">
        <f t="shared" ca="1" si="18"/>
        <v>0</v>
      </c>
      <c r="AH191" s="46">
        <f ca="1">AG191-SUMIFS(Распред!$G$4:$G$300,Распред!$B$4:$B$300,"февраль",Распред!$F$4:$F$300,A191)</f>
        <v>0</v>
      </c>
      <c r="AI191" s="46">
        <f ca="1">AH191+(COUNTIF(B191:AF191,"КД")+SUMIFS(Распред!$AH$4:$AH$300,Распред!$F$4:$F$300,A191,Распред!$B$4:$B$300,"февраль"))*4</f>
        <v>0</v>
      </c>
      <c r="AJ191" s="46">
        <f t="shared" ca="1" si="19"/>
        <v>0</v>
      </c>
      <c r="AK191" s="46">
        <f t="shared" ca="1" si="20"/>
        <v>0</v>
      </c>
      <c r="AL191" s="46">
        <f>SUMIFS(Распред!$K$4:$K$300,Распред!$B$4:$B$300,"февраль",Распред!$J$4:$J$300,A191)+SUMIFS(Распред!$M$4:$M$300,Распред!$B$4:$B$300,"февраль",Распред!$L$4:$L$300,A191)+SUMIFS(Распред!$O$4:$O$300,Распред!$B$4:$B$300,"февраль",Распред!$N$4:$N$300,A191)+SUMIFS(Распред!$Q$4:$Q$300,Распред!$B$4:$B$300,"февраль",Распред!$P$4:$P$300,A191)+SUMIFS(Распред!$S$4:$S$300,Распред!$B$4:$B$300,"февраль",Распред!$R$4:$R$300,A191)+SUMIFS(Распред!$U$4:$U$300,Распред!$B$4:$B$300,"февраль",Распред!$T$4:$T$300,A191)+SUMIFS(Распред!$W$4:$W$300,Распред!$B$4:$B$300,"февраль",Распред!$V$4:$V$300,A191)+SUMIFS(Распред!$Y$4:$Y$300,Распред!$B$4:$B$300,"февраль",Распред!$X$4:$X$300,A191)+SUMIFS(Распред!$AA$4:$AA$300,Распред!$B$4:$B$300,"февраль",Распред!$Z$4:$Z$300,A191)+SUMIFS(Распред!$AC$4:$AC$300,Распред!$B$4:$B$300,"февраль",Распред!$AB$4:$AB$300,A191)</f>
        <v>0</v>
      </c>
      <c r="AM191" s="46">
        <f t="shared" ca="1" si="21"/>
        <v>0</v>
      </c>
      <c r="AN191" s="46">
        <f t="shared" ca="1" si="22"/>
        <v>0</v>
      </c>
      <c r="AO191" s="46">
        <f t="shared" ca="1" si="23"/>
        <v>0</v>
      </c>
      <c r="AP191" s="46">
        <f>январь!AP191</f>
        <v>0</v>
      </c>
      <c r="AQ191" s="46">
        <f t="shared" ca="1" si="33"/>
        <v>0</v>
      </c>
      <c r="AR191" s="47"/>
      <c r="AS191" s="47">
        <f t="shared" ca="1" si="25"/>
        <v>0</v>
      </c>
      <c r="AT191" s="47"/>
      <c r="AU191" s="47"/>
      <c r="AV191" s="47"/>
      <c r="AW191" s="47"/>
      <c r="AX191" s="47"/>
      <c r="AY191" s="47"/>
      <c r="AZ191" s="184"/>
      <c r="BA191" s="184"/>
    </row>
    <row r="192" spans="1:53" x14ac:dyDescent="0.25">
      <c r="A192" s="47">
        <f>База!B192</f>
        <v>0</v>
      </c>
      <c r="B192" s="46">
        <f ca="1">IF(COUNTIFS(Распис!$B$4:$B$300,$A192,Распис!$C$4:$C$300,"&lt;="&amp;B$1,Распис!$D$4:$D$300,"&gt;="&amp;B$1)&gt;0,SUMIFS(Распис!$I$4:$I$300,Распис!$B$4:$B$300,$A192,Распис!$C$4:$C$300,"&lt;="&amp;B$1,Распис!$D$4:$D$300,"&gt;="&amp;B$1),SUMIF(База!$B$3:$B$305,$A192,База!$I$3:$I$152))</f>
        <v>0</v>
      </c>
      <c r="C192" s="46">
        <f ca="1">IF(COUNTIFS(Распис!$B$4:$B$300,$A192,Распис!$C$4:$C$300,"&lt;="&amp;C$1,Распис!$D$4:$D$300,"&gt;="&amp;C$1)&gt;0,SUMIFS(Распис!$J$4:$J$300,Распис!$B$4:$B$300,$A192,Распис!$C$4:$C$300,"&lt;="&amp;C$1,Распис!$D$4:$D$300,"&gt;="&amp;C$1),SUMIF(База!$B$3:$B$305,$A192,База!$J$3:$J$152))</f>
        <v>0</v>
      </c>
      <c r="D192" s="46">
        <f ca="1">IF(COUNTIFS(Распис!$B$4:$B$300,$A192,Распис!$C$4:$C$300,"&lt;="&amp;D$1,Распис!$D$4:$D$300,"&gt;="&amp;D$1)&gt;0,SUMIFS(Распис!$K$4:$K$300,Распис!$B$4:$B$300,$A192,Распис!$C$4:$C$300,"&lt;="&amp;D$1,Распис!$D$4:$D$300,"&gt;="&amp;D$1),SUMIF(База!$B$3:$B$305,$A192,База!$K$3:$K$152))</f>
        <v>0</v>
      </c>
      <c r="E192" s="46" t="s">
        <v>23</v>
      </c>
      <c r="F192" s="46">
        <f ca="1">IF(COUNTIFS(Распис!$B$4:$B$300,$A192,Распис!$C$4:$C$300,"&lt;="&amp;F$1,Распис!$D$4:$D$300,"&gt;="&amp;F$1)&gt;0,SUMIFS(Распис!$F$4:$F$300,Распис!$B$4:$B$300,$A192,Распис!$C$4:$C$300,"&lt;="&amp;F$1,Распис!$D$4:$D$300,"&gt;="&amp;F$1),SUMIF(База!$B$3:$B$305,$A192,База!$F$3:$F$152))</f>
        <v>0</v>
      </c>
      <c r="G192" s="46">
        <f ca="1">IF(COUNTIFS(Распис!$B$4:$B$300,$A192,Распис!$C$4:$C$300,"&lt;="&amp;G$1,Распис!$D$4:$D$300,"&gt;="&amp;G$1)&gt;0,SUMIFS(Распис!$G$4:$G$300,Распис!$B$4:$B$300,$A192,Распис!$C$4:$C$300,"&lt;="&amp;G$1,Распис!$D$4:$D$300,"&gt;="&amp;G$1),SUMIF(База!$B$3:$B$305,$A192,База!$G$3:$G$152))</f>
        <v>0</v>
      </c>
      <c r="H192" s="46">
        <f ca="1">IF(COUNTIFS(Распис!$B$4:$B$300,$A192,Распис!$C$4:$C$300,"&lt;="&amp;H$1,Распис!$D$4:$D$300,"&gt;="&amp;H$1)&gt;0,SUMIFS(Распис!$H$4:$H$300,Распис!$B$4:$B$300,$A192,Распис!$C$4:$C$300,"&lt;="&amp;H$1,Распис!$D$4:$D$300,"&gt;="&amp;H$1),SUMIF(База!$B$3:$B$305,$A192,База!$H$3:$H$152))</f>
        <v>0</v>
      </c>
      <c r="I192" s="46">
        <f ca="1">IF(COUNTIFS(Распис!$B$4:$B$300,$A192,Распис!$C$4:$C$300,"&lt;="&amp;I$1,Распис!$D$4:$D$300,"&gt;="&amp;I$1)&gt;0,SUMIFS(Распис!$I$4:$I$300,Распис!$B$4:$B$300,$A192,Распис!$C$4:$C$300,"&lt;="&amp;I$1,Распис!$D$4:$D$300,"&gt;="&amp;I$1),SUMIF(База!$B$3:$B$305,$A192,База!$I$3:$I$152))</f>
        <v>0</v>
      </c>
      <c r="J192" s="46">
        <f ca="1">IF(COUNTIFS(Распис!$B$4:$B$300,$A192,Распис!$C$4:$C$300,"&lt;="&amp;J$1,Распис!$D$4:$D$300,"&gt;="&amp;J$1)&gt;0,SUMIFS(Распис!$J$4:$J$300,Распис!$B$4:$B$300,$A192,Распис!$C$4:$C$300,"&lt;="&amp;J$1,Распис!$D$4:$D$300,"&gt;="&amp;J$1),SUMIF(База!$B$3:$B$305,$A192,База!$J$3:$J$152))</f>
        <v>0</v>
      </c>
      <c r="K192" s="46">
        <f ca="1">IF(COUNTIFS(Распис!$B$4:$B$300,$A192,Распис!$C$4:$C$300,"&lt;="&amp;K$1,Распис!$D$4:$D$300,"&gt;="&amp;K$1)&gt;0,SUMIFS(Распис!$K$4:$K$300,Распис!$B$4:$B$300,$A192,Распис!$C$4:$C$300,"&lt;="&amp;K$1,Распис!$D$4:$D$300,"&gt;="&amp;K$1),SUMIF(База!$B$3:$B$305,$A192,База!$K$3:$K$152))</f>
        <v>0</v>
      </c>
      <c r="L192" s="46" t="s">
        <v>23</v>
      </c>
      <c r="M192" s="46">
        <f ca="1">IF(COUNTIFS(Распис!$B$4:$B$300,$A192,Распис!$C$4:$C$300,"&lt;="&amp;M$1,Распис!$D$4:$D$300,"&gt;="&amp;M$1)&gt;0,SUMIFS(Распис!$F$4:$F$300,Распис!$B$4:$B$300,$A192,Распис!$C$4:$C$300,"&lt;="&amp;M$1,Распис!$D$4:$D$300,"&gt;="&amp;M$1),SUMIF(База!$B$3:$B$305,$A192,База!$F$3:$F$152))</f>
        <v>0</v>
      </c>
      <c r="N192" s="46">
        <f ca="1">IF(COUNTIFS(Распис!$B$4:$B$300,$A192,Распис!$C$4:$C$300,"&lt;="&amp;N$1,Распис!$D$4:$D$300,"&gt;="&amp;N$1)&gt;0,SUMIFS(Распис!$G$4:$G$300,Распис!$B$4:$B$300,$A192,Распис!$C$4:$C$300,"&lt;="&amp;N$1,Распис!$D$4:$D$300,"&gt;="&amp;N$1),SUMIF(База!$B$3:$B$305,$A192,База!$G$3:$G$152))</f>
        <v>0</v>
      </c>
      <c r="O192" s="46">
        <f ca="1">IF(COUNTIFS(Распис!$B$4:$B$300,$A192,Распис!$C$4:$C$300,"&lt;="&amp;O$1,Распис!$D$4:$D$300,"&gt;="&amp;O$1)&gt;0,SUMIFS(Распис!$H$4:$H$300,Распис!$B$4:$B$300,$A192,Распис!$C$4:$C$300,"&lt;="&amp;O$1,Распис!$D$4:$D$300,"&gt;="&amp;O$1),SUMIF(База!$B$3:$B$305,$A192,База!$H$3:$H$152))</f>
        <v>0</v>
      </c>
      <c r="P192" s="46">
        <f ca="1">IF(COUNTIFS(Распис!$B$4:$B$300,$A192,Распис!$C$4:$C$300,"&lt;="&amp;P$1,Распис!$D$4:$D$300,"&gt;="&amp;P$1)&gt;0,SUMIFS(Распис!$I$4:$I$300,Распис!$B$4:$B$300,$A192,Распис!$C$4:$C$300,"&lt;="&amp;P$1,Распис!$D$4:$D$300,"&gt;="&amp;P$1),SUMIF(База!$B$3:$B$305,$A192,База!$I$3:$I$152))</f>
        <v>0</v>
      </c>
      <c r="Q192" s="46">
        <f ca="1">IF(COUNTIFS(Распис!$B$4:$B$300,$A192,Распис!$C$4:$C$300,"&lt;="&amp;Q$1,Распис!$D$4:$D$300,"&gt;="&amp;Q$1)&gt;0,SUMIFS(Распис!$J$4:$J$300,Распис!$B$4:$B$300,$A192,Распис!$C$4:$C$300,"&lt;="&amp;Q$1,Распис!$D$4:$D$300,"&gt;="&amp;Q$1),SUMIF(База!$B$3:$B$305,$A192,База!$J$3:$J$152))</f>
        <v>0</v>
      </c>
      <c r="R192" s="46">
        <f ca="1">IF(COUNTIFS(Распис!$B$4:$B$300,$A192,Распис!$C$4:$C$300,"&lt;="&amp;R$1,Распис!$D$4:$D$300,"&gt;="&amp;R$1)&gt;0,SUMIFS(Распис!$K$4:$K$300,Распис!$B$4:$B$300,$A192,Распис!$C$4:$C$300,"&lt;="&amp;R$1,Распис!$D$4:$D$300,"&gt;="&amp;R$1),SUMIF(База!$B$3:$B$305,$A192,База!$K$3:$K$152))</f>
        <v>0</v>
      </c>
      <c r="S192" s="46" t="s">
        <v>23</v>
      </c>
      <c r="T192" s="46">
        <f ca="1">IF(COUNTIFS(Распис!$B$4:$B$300,$A192,Распис!$C$4:$C$300,"&lt;="&amp;T$1,Распис!$D$4:$D$300,"&gt;="&amp;T$1)&gt;0,SUMIFS(Распис!$F$4:$F$300,Распис!$B$4:$B$300,$A192,Распис!$C$4:$C$300,"&lt;="&amp;T$1,Распис!$D$4:$D$300,"&gt;="&amp;T$1),SUMIF(База!$B$3:$B$305,$A192,База!$F$3:$F$152))</f>
        <v>0</v>
      </c>
      <c r="U192" s="46">
        <f ca="1">IF(COUNTIFS(Распис!$B$4:$B$300,$A192,Распис!$C$4:$C$300,"&lt;="&amp;U$1,Распис!$D$4:$D$300,"&gt;="&amp;U$1)&gt;0,SUMIFS(Распис!$G$4:$G$300,Распис!$B$4:$B$300,$A192,Распис!$C$4:$C$300,"&lt;="&amp;U$1,Распис!$D$4:$D$300,"&gt;="&amp;U$1),SUMIF(База!$B$3:$B$305,$A192,База!$G$3:$G$152))</f>
        <v>0</v>
      </c>
      <c r="V192" s="46">
        <f ca="1">IF(COUNTIFS(Распис!$B$4:$B$300,$A192,Распис!$C$4:$C$300,"&lt;="&amp;V$1,Распис!$D$4:$D$300,"&gt;="&amp;V$1)&gt;0,SUMIFS(Распис!$H$4:$H$300,Распис!$B$4:$B$300,$A192,Распис!$C$4:$C$300,"&lt;="&amp;V$1,Распис!$D$4:$D$300,"&gt;="&amp;V$1),SUMIF(База!$B$3:$B$305,$A192,База!$H$3:$H$152))</f>
        <v>0</v>
      </c>
      <c r="W192" s="46">
        <f ca="1">IF(COUNTIFS(Распис!$B$4:$B$300,$A192,Распис!$C$4:$C$300,"&lt;="&amp;W$1,Распис!$D$4:$D$300,"&gt;="&amp;W$1)&gt;0,SUMIFS(Распис!$I$4:$I$300,Распис!$B$4:$B$300,$A192,Распис!$C$4:$C$300,"&lt;="&amp;W$1,Распис!$D$4:$D$300,"&gt;="&amp;W$1),SUMIF(База!$B$3:$B$305,$A192,База!$I$3:$I$152))</f>
        <v>0</v>
      </c>
      <c r="X192" s="46">
        <f ca="1">IF(COUNTIFS(Распис!$B$4:$B$300,$A192,Распис!$C$4:$C$300,"&lt;="&amp;X$1,Распис!$D$4:$D$300,"&gt;="&amp;X$1)&gt;0,SUMIFS(Распис!$J$4:$J$300,Распис!$B$4:$B$300,$A192,Распис!$C$4:$C$300,"&lt;="&amp;X$1,Распис!$D$4:$D$300,"&gt;="&amp;X$1),SUMIF(База!$B$3:$B$305,$A192,База!$J$3:$J$152))</f>
        <v>0</v>
      </c>
      <c r="Y192" s="46">
        <f ca="1">IF(COUNTIFS(Распис!$B$4:$B$300,$A192,Распис!$C$4:$C$300,"&lt;="&amp;Y$1,Распис!$D$4:$D$300,"&gt;="&amp;Y$1)&gt;0,SUMIFS(Распис!$K$4:$K$300,Распис!$B$4:$B$300,$A192,Распис!$C$4:$C$300,"&lt;="&amp;Y$1,Распис!$D$4:$D$300,"&gt;="&amp;Y$1),SUMIF(База!$B$3:$B$305,$A192,База!$K$3:$K$152))</f>
        <v>0</v>
      </c>
      <c r="Z192" s="46" t="s">
        <v>23</v>
      </c>
      <c r="AA192" s="46">
        <f ca="1">IF(COUNTIFS(Распис!$B$4:$B$300,$A192,Распис!$C$4:$C$300,"&lt;="&amp;AA$1,Распис!$D$4:$D$300,"&gt;="&amp;AA$1)&gt;0,SUMIFS(Распис!$F$4:$F$300,Распис!$B$4:$B$300,$A192,Распис!$C$4:$C$300,"&lt;="&amp;AA$1,Распис!$D$4:$D$300,"&gt;="&amp;AA$1),SUMIF(База!$B$3:$B$305,$A192,База!$F$3:$F$152))</f>
        <v>0</v>
      </c>
      <c r="AB192" s="46">
        <f ca="1">IF(COUNTIFS(Распис!$B$4:$B$300,$A192,Распис!$C$4:$C$300,"&lt;="&amp;AB$1,Распис!$D$4:$D$300,"&gt;="&amp;AB$1)&gt;0,SUMIFS(Распис!$G$4:$G$300,Распис!$B$4:$B$300,$A192,Распис!$C$4:$C$300,"&lt;="&amp;AB$1,Распис!$D$4:$D$300,"&gt;="&amp;AB$1),SUMIF(База!$B$3:$B$305,$A192,База!$G$3:$G$152))</f>
        <v>0</v>
      </c>
      <c r="AC192" s="46">
        <f ca="1">IF(COUNTIFS(Распис!$B$4:$B$300,$A192,Распис!$C$4:$C$300,"&lt;="&amp;AC$1,Распис!$D$4:$D$300,"&gt;="&amp;AC$1)&gt;0,SUMIFS(Распис!$H$4:$H$300,Распис!$B$4:$B$300,$A192,Распис!$C$4:$C$300,"&lt;="&amp;AC$1,Распис!$D$4:$D$300,"&gt;="&amp;AC$1),SUMIF(База!$B$3:$B$305,$A192,База!$H$3:$H$152))</f>
        <v>0</v>
      </c>
      <c r="AD192" s="47"/>
      <c r="AE192" s="47"/>
      <c r="AF192" s="47"/>
      <c r="AG192" s="47">
        <f t="shared" ca="1" si="18"/>
        <v>0</v>
      </c>
      <c r="AH192" s="46">
        <f ca="1">AG192-SUMIFS(Распред!$G$4:$G$300,Распред!$B$4:$B$300,"февраль",Распред!$F$4:$F$300,A192)</f>
        <v>0</v>
      </c>
      <c r="AI192" s="46">
        <f ca="1">AH192+(COUNTIF(B192:AF192,"КД")+SUMIFS(Распред!$AH$4:$AH$300,Распред!$F$4:$F$300,A192,Распред!$B$4:$B$300,"февраль"))*4</f>
        <v>0</v>
      </c>
      <c r="AJ192" s="46">
        <f t="shared" ca="1" si="19"/>
        <v>0</v>
      </c>
      <c r="AK192" s="46">
        <f t="shared" ca="1" si="20"/>
        <v>0</v>
      </c>
      <c r="AL192" s="46">
        <f>SUMIFS(Распред!$K$4:$K$300,Распред!$B$4:$B$300,"февраль",Распред!$J$4:$J$300,A192)+SUMIFS(Распред!$M$4:$M$300,Распред!$B$4:$B$300,"февраль",Распред!$L$4:$L$300,A192)+SUMIFS(Распред!$O$4:$O$300,Распред!$B$4:$B$300,"февраль",Распред!$N$4:$N$300,A192)+SUMIFS(Распред!$Q$4:$Q$300,Распред!$B$4:$B$300,"февраль",Распред!$P$4:$P$300,A192)+SUMIFS(Распред!$S$4:$S$300,Распред!$B$4:$B$300,"февраль",Распред!$R$4:$R$300,A192)+SUMIFS(Распред!$U$4:$U$300,Распред!$B$4:$B$300,"февраль",Распред!$T$4:$T$300,A192)+SUMIFS(Распред!$W$4:$W$300,Распред!$B$4:$B$300,"февраль",Распред!$V$4:$V$300,A192)+SUMIFS(Распред!$Y$4:$Y$300,Распред!$B$4:$B$300,"февраль",Распред!$X$4:$X$300,A192)+SUMIFS(Распред!$AA$4:$AA$300,Распред!$B$4:$B$300,"февраль",Распред!$Z$4:$Z$300,A192)+SUMIFS(Распред!$AC$4:$AC$300,Распред!$B$4:$B$300,"февраль",Распред!$AB$4:$AB$300,A192)</f>
        <v>0</v>
      </c>
      <c r="AM192" s="46">
        <f t="shared" ca="1" si="21"/>
        <v>0</v>
      </c>
      <c r="AN192" s="46">
        <f t="shared" ca="1" si="22"/>
        <v>0</v>
      </c>
      <c r="AO192" s="46">
        <f t="shared" ca="1" si="23"/>
        <v>0</v>
      </c>
      <c r="AP192" s="46">
        <f>январь!AP192</f>
        <v>0</v>
      </c>
      <c r="AQ192" s="46">
        <f t="shared" ca="1" si="33"/>
        <v>0</v>
      </c>
      <c r="AR192" s="47"/>
      <c r="AS192" s="47">
        <f t="shared" ca="1" si="25"/>
        <v>0</v>
      </c>
      <c r="AT192" s="47"/>
      <c r="AU192" s="47"/>
      <c r="AV192" s="47"/>
      <c r="AW192" s="47"/>
      <c r="AX192" s="47"/>
      <c r="AY192" s="47"/>
      <c r="AZ192" s="184"/>
      <c r="BA192" s="184"/>
    </row>
    <row r="193" spans="1:53" x14ac:dyDescent="0.25">
      <c r="A193" s="47">
        <f>База!B193</f>
        <v>0</v>
      </c>
      <c r="B193" s="46">
        <f ca="1">IF(COUNTIFS(Распис!$B$4:$B$300,$A193,Распис!$C$4:$C$300,"&lt;="&amp;B$1,Распис!$D$4:$D$300,"&gt;="&amp;B$1)&gt;0,SUMIFS(Распис!$I$4:$I$300,Распис!$B$4:$B$300,$A193,Распис!$C$4:$C$300,"&lt;="&amp;B$1,Распис!$D$4:$D$300,"&gt;="&amp;B$1),SUMIF(База!$B$3:$B$305,$A193,База!$I$3:$I$152))</f>
        <v>0</v>
      </c>
      <c r="C193" s="46">
        <f ca="1">IF(COUNTIFS(Распис!$B$4:$B$300,$A193,Распис!$C$4:$C$300,"&lt;="&amp;C$1,Распис!$D$4:$D$300,"&gt;="&amp;C$1)&gt;0,SUMIFS(Распис!$J$4:$J$300,Распис!$B$4:$B$300,$A193,Распис!$C$4:$C$300,"&lt;="&amp;C$1,Распис!$D$4:$D$300,"&gt;="&amp;C$1),SUMIF(База!$B$3:$B$305,$A193,База!$J$3:$J$152))</f>
        <v>0</v>
      </c>
      <c r="D193" s="46">
        <f ca="1">IF(COUNTIFS(Распис!$B$4:$B$300,$A193,Распис!$C$4:$C$300,"&lt;="&amp;D$1,Распис!$D$4:$D$300,"&gt;="&amp;D$1)&gt;0,SUMIFS(Распис!$K$4:$K$300,Распис!$B$4:$B$300,$A193,Распис!$C$4:$C$300,"&lt;="&amp;D$1,Распис!$D$4:$D$300,"&gt;="&amp;D$1),SUMIF(База!$B$3:$B$305,$A193,База!$K$3:$K$152))</f>
        <v>0</v>
      </c>
      <c r="E193" s="46" t="s">
        <v>23</v>
      </c>
      <c r="F193" s="46">
        <f ca="1">IF(COUNTIFS(Распис!$B$4:$B$300,$A193,Распис!$C$4:$C$300,"&lt;="&amp;F$1,Распис!$D$4:$D$300,"&gt;="&amp;F$1)&gt;0,SUMIFS(Распис!$F$4:$F$300,Распис!$B$4:$B$300,$A193,Распис!$C$4:$C$300,"&lt;="&amp;F$1,Распис!$D$4:$D$300,"&gt;="&amp;F$1),SUMIF(База!$B$3:$B$305,$A193,База!$F$3:$F$152))</f>
        <v>0</v>
      </c>
      <c r="G193" s="46">
        <f ca="1">IF(COUNTIFS(Распис!$B$4:$B$300,$A193,Распис!$C$4:$C$300,"&lt;="&amp;G$1,Распис!$D$4:$D$300,"&gt;="&amp;G$1)&gt;0,SUMIFS(Распис!$G$4:$G$300,Распис!$B$4:$B$300,$A193,Распис!$C$4:$C$300,"&lt;="&amp;G$1,Распис!$D$4:$D$300,"&gt;="&amp;G$1),SUMIF(База!$B$3:$B$305,$A193,База!$G$3:$G$152))</f>
        <v>0</v>
      </c>
      <c r="H193" s="46">
        <f ca="1">IF(COUNTIFS(Распис!$B$4:$B$300,$A193,Распис!$C$4:$C$300,"&lt;="&amp;H$1,Распис!$D$4:$D$300,"&gt;="&amp;H$1)&gt;0,SUMIFS(Распис!$H$4:$H$300,Распис!$B$4:$B$300,$A193,Распис!$C$4:$C$300,"&lt;="&amp;H$1,Распис!$D$4:$D$300,"&gt;="&amp;H$1),SUMIF(База!$B$3:$B$305,$A193,База!$H$3:$H$152))</f>
        <v>0</v>
      </c>
      <c r="I193" s="46">
        <f ca="1">IF(COUNTIFS(Распис!$B$4:$B$300,$A193,Распис!$C$4:$C$300,"&lt;="&amp;I$1,Распис!$D$4:$D$300,"&gt;="&amp;I$1)&gt;0,SUMIFS(Распис!$I$4:$I$300,Распис!$B$4:$B$300,$A193,Распис!$C$4:$C$300,"&lt;="&amp;I$1,Распис!$D$4:$D$300,"&gt;="&amp;I$1),SUMIF(База!$B$3:$B$305,$A193,База!$I$3:$I$152))</f>
        <v>0</v>
      </c>
      <c r="J193" s="46">
        <f ca="1">IF(COUNTIFS(Распис!$B$4:$B$300,$A193,Распис!$C$4:$C$300,"&lt;="&amp;J$1,Распис!$D$4:$D$300,"&gt;="&amp;J$1)&gt;0,SUMIFS(Распис!$J$4:$J$300,Распис!$B$4:$B$300,$A193,Распис!$C$4:$C$300,"&lt;="&amp;J$1,Распис!$D$4:$D$300,"&gt;="&amp;J$1),SUMIF(База!$B$3:$B$305,$A193,База!$J$3:$J$152))</f>
        <v>0</v>
      </c>
      <c r="K193" s="46">
        <f ca="1">IF(COUNTIFS(Распис!$B$4:$B$300,$A193,Распис!$C$4:$C$300,"&lt;="&amp;K$1,Распис!$D$4:$D$300,"&gt;="&amp;K$1)&gt;0,SUMIFS(Распис!$K$4:$K$300,Распис!$B$4:$B$300,$A193,Распис!$C$4:$C$300,"&lt;="&amp;K$1,Распис!$D$4:$D$300,"&gt;="&amp;K$1),SUMIF(База!$B$3:$B$305,$A193,База!$K$3:$K$152))</f>
        <v>0</v>
      </c>
      <c r="L193" s="46" t="s">
        <v>23</v>
      </c>
      <c r="M193" s="46">
        <f ca="1">IF(COUNTIFS(Распис!$B$4:$B$300,$A193,Распис!$C$4:$C$300,"&lt;="&amp;M$1,Распис!$D$4:$D$300,"&gt;="&amp;M$1)&gt;0,SUMIFS(Распис!$F$4:$F$300,Распис!$B$4:$B$300,$A193,Распис!$C$4:$C$300,"&lt;="&amp;M$1,Распис!$D$4:$D$300,"&gt;="&amp;M$1),SUMIF(База!$B$3:$B$305,$A193,База!$F$3:$F$152))</f>
        <v>0</v>
      </c>
      <c r="N193" s="46">
        <f ca="1">IF(COUNTIFS(Распис!$B$4:$B$300,$A193,Распис!$C$4:$C$300,"&lt;="&amp;N$1,Распис!$D$4:$D$300,"&gt;="&amp;N$1)&gt;0,SUMIFS(Распис!$G$4:$G$300,Распис!$B$4:$B$300,$A193,Распис!$C$4:$C$300,"&lt;="&amp;N$1,Распис!$D$4:$D$300,"&gt;="&amp;N$1),SUMIF(База!$B$3:$B$305,$A193,База!$G$3:$G$152))</f>
        <v>0</v>
      </c>
      <c r="O193" s="46">
        <f ca="1">IF(COUNTIFS(Распис!$B$4:$B$300,$A193,Распис!$C$4:$C$300,"&lt;="&amp;O$1,Распис!$D$4:$D$300,"&gt;="&amp;O$1)&gt;0,SUMIFS(Распис!$H$4:$H$300,Распис!$B$4:$B$300,$A193,Распис!$C$4:$C$300,"&lt;="&amp;O$1,Распис!$D$4:$D$300,"&gt;="&amp;O$1),SUMIF(База!$B$3:$B$305,$A193,База!$H$3:$H$152))</f>
        <v>0</v>
      </c>
      <c r="P193" s="46">
        <f ca="1">IF(COUNTIFS(Распис!$B$4:$B$300,$A193,Распис!$C$4:$C$300,"&lt;="&amp;P$1,Распис!$D$4:$D$300,"&gt;="&amp;P$1)&gt;0,SUMIFS(Распис!$I$4:$I$300,Распис!$B$4:$B$300,$A193,Распис!$C$4:$C$300,"&lt;="&amp;P$1,Распис!$D$4:$D$300,"&gt;="&amp;P$1),SUMIF(База!$B$3:$B$305,$A193,База!$I$3:$I$152))</f>
        <v>0</v>
      </c>
      <c r="Q193" s="46">
        <f ca="1">IF(COUNTIFS(Распис!$B$4:$B$300,$A193,Распис!$C$4:$C$300,"&lt;="&amp;Q$1,Распис!$D$4:$D$300,"&gt;="&amp;Q$1)&gt;0,SUMIFS(Распис!$J$4:$J$300,Распис!$B$4:$B$300,$A193,Распис!$C$4:$C$300,"&lt;="&amp;Q$1,Распис!$D$4:$D$300,"&gt;="&amp;Q$1),SUMIF(База!$B$3:$B$305,$A193,База!$J$3:$J$152))</f>
        <v>0</v>
      </c>
      <c r="R193" s="46">
        <f ca="1">IF(COUNTIFS(Распис!$B$4:$B$300,$A193,Распис!$C$4:$C$300,"&lt;="&amp;R$1,Распис!$D$4:$D$300,"&gt;="&amp;R$1)&gt;0,SUMIFS(Распис!$K$4:$K$300,Распис!$B$4:$B$300,$A193,Распис!$C$4:$C$300,"&lt;="&amp;R$1,Распис!$D$4:$D$300,"&gt;="&amp;R$1),SUMIF(База!$B$3:$B$305,$A193,База!$K$3:$K$152))</f>
        <v>0</v>
      </c>
      <c r="S193" s="46" t="s">
        <v>23</v>
      </c>
      <c r="T193" s="46">
        <f ca="1">IF(COUNTIFS(Распис!$B$4:$B$300,$A193,Распис!$C$4:$C$300,"&lt;="&amp;T$1,Распис!$D$4:$D$300,"&gt;="&amp;T$1)&gt;0,SUMIFS(Распис!$F$4:$F$300,Распис!$B$4:$B$300,$A193,Распис!$C$4:$C$300,"&lt;="&amp;T$1,Распис!$D$4:$D$300,"&gt;="&amp;T$1),SUMIF(База!$B$3:$B$305,$A193,База!$F$3:$F$152))</f>
        <v>0</v>
      </c>
      <c r="U193" s="46">
        <f ca="1">IF(COUNTIFS(Распис!$B$4:$B$300,$A193,Распис!$C$4:$C$300,"&lt;="&amp;U$1,Распис!$D$4:$D$300,"&gt;="&amp;U$1)&gt;0,SUMIFS(Распис!$G$4:$G$300,Распис!$B$4:$B$300,$A193,Распис!$C$4:$C$300,"&lt;="&amp;U$1,Распис!$D$4:$D$300,"&gt;="&amp;U$1),SUMIF(База!$B$3:$B$305,$A193,База!$G$3:$G$152))</f>
        <v>0</v>
      </c>
      <c r="V193" s="46">
        <f ca="1">IF(COUNTIFS(Распис!$B$4:$B$300,$A193,Распис!$C$4:$C$300,"&lt;="&amp;V$1,Распис!$D$4:$D$300,"&gt;="&amp;V$1)&gt;0,SUMIFS(Распис!$H$4:$H$300,Распис!$B$4:$B$300,$A193,Распис!$C$4:$C$300,"&lt;="&amp;V$1,Распис!$D$4:$D$300,"&gt;="&amp;V$1),SUMIF(База!$B$3:$B$305,$A193,База!$H$3:$H$152))</f>
        <v>0</v>
      </c>
      <c r="W193" s="46">
        <f ca="1">IF(COUNTIFS(Распис!$B$4:$B$300,$A193,Распис!$C$4:$C$300,"&lt;="&amp;W$1,Распис!$D$4:$D$300,"&gt;="&amp;W$1)&gt;0,SUMIFS(Распис!$I$4:$I$300,Распис!$B$4:$B$300,$A193,Распис!$C$4:$C$300,"&lt;="&amp;W$1,Распис!$D$4:$D$300,"&gt;="&amp;W$1),SUMIF(База!$B$3:$B$305,$A193,База!$I$3:$I$152))</f>
        <v>0</v>
      </c>
      <c r="X193" s="46">
        <f ca="1">IF(COUNTIFS(Распис!$B$4:$B$300,$A193,Распис!$C$4:$C$300,"&lt;="&amp;X$1,Распис!$D$4:$D$300,"&gt;="&amp;X$1)&gt;0,SUMIFS(Распис!$J$4:$J$300,Распис!$B$4:$B$300,$A193,Распис!$C$4:$C$300,"&lt;="&amp;X$1,Распис!$D$4:$D$300,"&gt;="&amp;X$1),SUMIF(База!$B$3:$B$305,$A193,База!$J$3:$J$152))</f>
        <v>0</v>
      </c>
      <c r="Y193" s="46">
        <f ca="1">IF(COUNTIFS(Распис!$B$4:$B$300,$A193,Распис!$C$4:$C$300,"&lt;="&amp;Y$1,Распис!$D$4:$D$300,"&gt;="&amp;Y$1)&gt;0,SUMIFS(Распис!$K$4:$K$300,Распис!$B$4:$B$300,$A193,Распис!$C$4:$C$300,"&lt;="&amp;Y$1,Распис!$D$4:$D$300,"&gt;="&amp;Y$1),SUMIF(База!$B$3:$B$305,$A193,База!$K$3:$K$152))</f>
        <v>0</v>
      </c>
      <c r="Z193" s="46" t="s">
        <v>23</v>
      </c>
      <c r="AA193" s="46">
        <f ca="1">IF(COUNTIFS(Распис!$B$4:$B$300,$A193,Распис!$C$4:$C$300,"&lt;="&amp;AA$1,Распис!$D$4:$D$300,"&gt;="&amp;AA$1)&gt;0,SUMIFS(Распис!$F$4:$F$300,Распис!$B$4:$B$300,$A193,Распис!$C$4:$C$300,"&lt;="&amp;AA$1,Распис!$D$4:$D$300,"&gt;="&amp;AA$1),SUMIF(База!$B$3:$B$305,$A193,База!$F$3:$F$152))</f>
        <v>0</v>
      </c>
      <c r="AB193" s="46">
        <f ca="1">IF(COUNTIFS(Распис!$B$4:$B$300,$A193,Распис!$C$4:$C$300,"&lt;="&amp;AB$1,Распис!$D$4:$D$300,"&gt;="&amp;AB$1)&gt;0,SUMIFS(Распис!$G$4:$G$300,Распис!$B$4:$B$300,$A193,Распис!$C$4:$C$300,"&lt;="&amp;AB$1,Распис!$D$4:$D$300,"&gt;="&amp;AB$1),SUMIF(База!$B$3:$B$305,$A193,База!$G$3:$G$152))</f>
        <v>0</v>
      </c>
      <c r="AC193" s="46">
        <f ca="1">IF(COUNTIFS(Распис!$B$4:$B$300,$A193,Распис!$C$4:$C$300,"&lt;="&amp;AC$1,Распис!$D$4:$D$300,"&gt;="&amp;AC$1)&gt;0,SUMIFS(Распис!$H$4:$H$300,Распис!$B$4:$B$300,$A193,Распис!$C$4:$C$300,"&lt;="&amp;AC$1,Распис!$D$4:$D$300,"&gt;="&amp;AC$1),SUMIF(База!$B$3:$B$305,$A193,База!$H$3:$H$152))</f>
        <v>0</v>
      </c>
      <c r="AD193" s="47"/>
      <c r="AE193" s="47"/>
      <c r="AF193" s="47"/>
      <c r="AG193" s="47">
        <f t="shared" ca="1" si="18"/>
        <v>0</v>
      </c>
      <c r="AH193" s="46">
        <f ca="1">AG193-SUMIFS(Распред!$G$4:$G$300,Распред!$B$4:$B$300,"февраль",Распред!$F$4:$F$300,A193)</f>
        <v>0</v>
      </c>
      <c r="AI193" s="46">
        <f ca="1">AH193+(COUNTIF(B193:AF193,"КД")+SUMIFS(Распред!$AH$4:$AH$300,Распред!$F$4:$F$300,A193,Распред!$B$4:$B$300,"февраль"))*4</f>
        <v>0</v>
      </c>
      <c r="AJ193" s="46">
        <f t="shared" ca="1" si="19"/>
        <v>0</v>
      </c>
      <c r="AK193" s="46">
        <f t="shared" ca="1" si="20"/>
        <v>0</v>
      </c>
      <c r="AL193" s="46">
        <f>SUMIFS(Распред!$K$4:$K$300,Распред!$B$4:$B$300,"февраль",Распред!$J$4:$J$300,A193)+SUMIFS(Распред!$M$4:$M$300,Распред!$B$4:$B$300,"февраль",Распред!$L$4:$L$300,A193)+SUMIFS(Распред!$O$4:$O$300,Распред!$B$4:$B$300,"февраль",Распред!$N$4:$N$300,A193)+SUMIFS(Распред!$Q$4:$Q$300,Распред!$B$4:$B$300,"февраль",Распред!$P$4:$P$300,A193)+SUMIFS(Распред!$S$4:$S$300,Распред!$B$4:$B$300,"февраль",Распред!$R$4:$R$300,A193)+SUMIFS(Распред!$U$4:$U$300,Распред!$B$4:$B$300,"февраль",Распред!$T$4:$T$300,A193)+SUMIFS(Распред!$W$4:$W$300,Распред!$B$4:$B$300,"февраль",Распред!$V$4:$V$300,A193)+SUMIFS(Распред!$Y$4:$Y$300,Распред!$B$4:$B$300,"февраль",Распред!$X$4:$X$300,A193)+SUMIFS(Распред!$AA$4:$AA$300,Распред!$B$4:$B$300,"февраль",Распред!$Z$4:$Z$300,A193)+SUMIFS(Распред!$AC$4:$AC$300,Распред!$B$4:$B$300,"февраль",Распред!$AB$4:$AB$300,A193)</f>
        <v>0</v>
      </c>
      <c r="AM193" s="46">
        <f t="shared" ca="1" si="21"/>
        <v>0</v>
      </c>
      <c r="AN193" s="46">
        <f t="shared" ca="1" si="22"/>
        <v>0</v>
      </c>
      <c r="AO193" s="46">
        <f t="shared" ca="1" si="23"/>
        <v>0</v>
      </c>
      <c r="AP193" s="46">
        <f>январь!AP193</f>
        <v>0</v>
      </c>
      <c r="AQ193" s="46">
        <f t="shared" ca="1" si="33"/>
        <v>0</v>
      </c>
      <c r="AR193" s="47"/>
      <c r="AS193" s="47">
        <f t="shared" ca="1" si="25"/>
        <v>0</v>
      </c>
      <c r="AT193" s="47"/>
      <c r="AU193" s="47"/>
      <c r="AV193" s="47"/>
      <c r="AW193" s="47"/>
      <c r="AX193" s="47"/>
      <c r="AY193" s="47"/>
      <c r="AZ193" s="184"/>
      <c r="BA193" s="184"/>
    </row>
    <row r="194" spans="1:53" x14ac:dyDescent="0.25">
      <c r="A194" s="47">
        <f>База!B194</f>
        <v>0</v>
      </c>
      <c r="B194" s="46">
        <f ca="1">IF(COUNTIFS(Распис!$B$4:$B$300,$A194,Распис!$C$4:$C$300,"&lt;="&amp;B$1,Распис!$D$4:$D$300,"&gt;="&amp;B$1)&gt;0,SUMIFS(Распис!$I$4:$I$300,Распис!$B$4:$B$300,$A194,Распис!$C$4:$C$300,"&lt;="&amp;B$1,Распис!$D$4:$D$300,"&gt;="&amp;B$1),SUMIF(База!$B$3:$B$305,$A194,База!$I$3:$I$152))</f>
        <v>0</v>
      </c>
      <c r="C194" s="46">
        <f ca="1">IF(COUNTIFS(Распис!$B$4:$B$300,$A194,Распис!$C$4:$C$300,"&lt;="&amp;C$1,Распис!$D$4:$D$300,"&gt;="&amp;C$1)&gt;0,SUMIFS(Распис!$J$4:$J$300,Распис!$B$4:$B$300,$A194,Распис!$C$4:$C$300,"&lt;="&amp;C$1,Распис!$D$4:$D$300,"&gt;="&amp;C$1),SUMIF(База!$B$3:$B$305,$A194,База!$J$3:$J$152))</f>
        <v>0</v>
      </c>
      <c r="D194" s="46">
        <f ca="1">IF(COUNTIFS(Распис!$B$4:$B$300,$A194,Распис!$C$4:$C$300,"&lt;="&amp;D$1,Распис!$D$4:$D$300,"&gt;="&amp;D$1)&gt;0,SUMIFS(Распис!$K$4:$K$300,Распис!$B$4:$B$300,$A194,Распис!$C$4:$C$300,"&lt;="&amp;D$1,Распис!$D$4:$D$300,"&gt;="&amp;D$1),SUMIF(База!$B$3:$B$305,$A194,База!$K$3:$K$152))</f>
        <v>0</v>
      </c>
      <c r="E194" s="46" t="s">
        <v>23</v>
      </c>
      <c r="F194" s="46">
        <f ca="1">IF(COUNTIFS(Распис!$B$4:$B$300,$A194,Распис!$C$4:$C$300,"&lt;="&amp;F$1,Распис!$D$4:$D$300,"&gt;="&amp;F$1)&gt;0,SUMIFS(Распис!$F$4:$F$300,Распис!$B$4:$B$300,$A194,Распис!$C$4:$C$300,"&lt;="&amp;F$1,Распис!$D$4:$D$300,"&gt;="&amp;F$1),SUMIF(База!$B$3:$B$305,$A194,База!$F$3:$F$152))</f>
        <v>0</v>
      </c>
      <c r="G194" s="46">
        <f ca="1">IF(COUNTIFS(Распис!$B$4:$B$300,$A194,Распис!$C$4:$C$300,"&lt;="&amp;G$1,Распис!$D$4:$D$300,"&gt;="&amp;G$1)&gt;0,SUMIFS(Распис!$G$4:$G$300,Распис!$B$4:$B$300,$A194,Распис!$C$4:$C$300,"&lt;="&amp;G$1,Распис!$D$4:$D$300,"&gt;="&amp;G$1),SUMIF(База!$B$3:$B$305,$A194,База!$G$3:$G$152))</f>
        <v>0</v>
      </c>
      <c r="H194" s="46">
        <f ca="1">IF(COUNTIFS(Распис!$B$4:$B$300,$A194,Распис!$C$4:$C$300,"&lt;="&amp;H$1,Распис!$D$4:$D$300,"&gt;="&amp;H$1)&gt;0,SUMIFS(Распис!$H$4:$H$300,Распис!$B$4:$B$300,$A194,Распис!$C$4:$C$300,"&lt;="&amp;H$1,Распис!$D$4:$D$300,"&gt;="&amp;H$1),SUMIF(База!$B$3:$B$305,$A194,База!$H$3:$H$152))</f>
        <v>0</v>
      </c>
      <c r="I194" s="46">
        <f ca="1">IF(COUNTIFS(Распис!$B$4:$B$300,$A194,Распис!$C$4:$C$300,"&lt;="&amp;I$1,Распис!$D$4:$D$300,"&gt;="&amp;I$1)&gt;0,SUMIFS(Распис!$I$4:$I$300,Распис!$B$4:$B$300,$A194,Распис!$C$4:$C$300,"&lt;="&amp;I$1,Распис!$D$4:$D$300,"&gt;="&amp;I$1),SUMIF(База!$B$3:$B$305,$A194,База!$I$3:$I$152))</f>
        <v>0</v>
      </c>
      <c r="J194" s="46">
        <f ca="1">IF(COUNTIFS(Распис!$B$4:$B$300,$A194,Распис!$C$4:$C$300,"&lt;="&amp;J$1,Распис!$D$4:$D$300,"&gt;="&amp;J$1)&gt;0,SUMIFS(Распис!$J$4:$J$300,Распис!$B$4:$B$300,$A194,Распис!$C$4:$C$300,"&lt;="&amp;J$1,Распис!$D$4:$D$300,"&gt;="&amp;J$1),SUMIF(База!$B$3:$B$305,$A194,База!$J$3:$J$152))</f>
        <v>0</v>
      </c>
      <c r="K194" s="46">
        <f ca="1">IF(COUNTIFS(Распис!$B$4:$B$300,$A194,Распис!$C$4:$C$300,"&lt;="&amp;K$1,Распис!$D$4:$D$300,"&gt;="&amp;K$1)&gt;0,SUMIFS(Распис!$K$4:$K$300,Распис!$B$4:$B$300,$A194,Распис!$C$4:$C$300,"&lt;="&amp;K$1,Распис!$D$4:$D$300,"&gt;="&amp;K$1),SUMIF(База!$B$3:$B$305,$A194,База!$K$3:$K$152))</f>
        <v>0</v>
      </c>
      <c r="L194" s="46" t="s">
        <v>23</v>
      </c>
      <c r="M194" s="46">
        <f ca="1">IF(COUNTIFS(Распис!$B$4:$B$300,$A194,Распис!$C$4:$C$300,"&lt;="&amp;M$1,Распис!$D$4:$D$300,"&gt;="&amp;M$1)&gt;0,SUMIFS(Распис!$F$4:$F$300,Распис!$B$4:$B$300,$A194,Распис!$C$4:$C$300,"&lt;="&amp;M$1,Распис!$D$4:$D$300,"&gt;="&amp;M$1),SUMIF(База!$B$3:$B$305,$A194,База!$F$3:$F$152))</f>
        <v>0</v>
      </c>
      <c r="N194" s="46">
        <f ca="1">IF(COUNTIFS(Распис!$B$4:$B$300,$A194,Распис!$C$4:$C$300,"&lt;="&amp;N$1,Распис!$D$4:$D$300,"&gt;="&amp;N$1)&gt;0,SUMIFS(Распис!$G$4:$G$300,Распис!$B$4:$B$300,$A194,Распис!$C$4:$C$300,"&lt;="&amp;N$1,Распис!$D$4:$D$300,"&gt;="&amp;N$1),SUMIF(База!$B$3:$B$305,$A194,База!$G$3:$G$152))</f>
        <v>0</v>
      </c>
      <c r="O194" s="46">
        <f ca="1">IF(COUNTIFS(Распис!$B$4:$B$300,$A194,Распис!$C$4:$C$300,"&lt;="&amp;O$1,Распис!$D$4:$D$300,"&gt;="&amp;O$1)&gt;0,SUMIFS(Распис!$H$4:$H$300,Распис!$B$4:$B$300,$A194,Распис!$C$4:$C$300,"&lt;="&amp;O$1,Распис!$D$4:$D$300,"&gt;="&amp;O$1),SUMIF(База!$B$3:$B$305,$A194,База!$H$3:$H$152))</f>
        <v>0</v>
      </c>
      <c r="P194" s="46">
        <f ca="1">IF(COUNTIFS(Распис!$B$4:$B$300,$A194,Распис!$C$4:$C$300,"&lt;="&amp;P$1,Распис!$D$4:$D$300,"&gt;="&amp;P$1)&gt;0,SUMIFS(Распис!$I$4:$I$300,Распис!$B$4:$B$300,$A194,Распис!$C$4:$C$300,"&lt;="&amp;P$1,Распис!$D$4:$D$300,"&gt;="&amp;P$1),SUMIF(База!$B$3:$B$305,$A194,База!$I$3:$I$152))</f>
        <v>0</v>
      </c>
      <c r="Q194" s="46">
        <f ca="1">IF(COUNTIFS(Распис!$B$4:$B$300,$A194,Распис!$C$4:$C$300,"&lt;="&amp;Q$1,Распис!$D$4:$D$300,"&gt;="&amp;Q$1)&gt;0,SUMIFS(Распис!$J$4:$J$300,Распис!$B$4:$B$300,$A194,Распис!$C$4:$C$300,"&lt;="&amp;Q$1,Распис!$D$4:$D$300,"&gt;="&amp;Q$1),SUMIF(База!$B$3:$B$305,$A194,База!$J$3:$J$152))</f>
        <v>0</v>
      </c>
      <c r="R194" s="46">
        <f ca="1">IF(COUNTIFS(Распис!$B$4:$B$300,$A194,Распис!$C$4:$C$300,"&lt;="&amp;R$1,Распис!$D$4:$D$300,"&gt;="&amp;R$1)&gt;0,SUMIFS(Распис!$K$4:$K$300,Распис!$B$4:$B$300,$A194,Распис!$C$4:$C$300,"&lt;="&amp;R$1,Распис!$D$4:$D$300,"&gt;="&amp;R$1),SUMIF(База!$B$3:$B$305,$A194,База!$K$3:$K$152))</f>
        <v>0</v>
      </c>
      <c r="S194" s="46" t="s">
        <v>23</v>
      </c>
      <c r="T194" s="46">
        <f ca="1">IF(COUNTIFS(Распис!$B$4:$B$300,$A194,Распис!$C$4:$C$300,"&lt;="&amp;T$1,Распис!$D$4:$D$300,"&gt;="&amp;T$1)&gt;0,SUMIFS(Распис!$F$4:$F$300,Распис!$B$4:$B$300,$A194,Распис!$C$4:$C$300,"&lt;="&amp;T$1,Распис!$D$4:$D$300,"&gt;="&amp;T$1),SUMIF(База!$B$3:$B$305,$A194,База!$F$3:$F$152))</f>
        <v>0</v>
      </c>
      <c r="U194" s="46">
        <f ca="1">IF(COUNTIFS(Распис!$B$4:$B$300,$A194,Распис!$C$4:$C$300,"&lt;="&amp;U$1,Распис!$D$4:$D$300,"&gt;="&amp;U$1)&gt;0,SUMIFS(Распис!$G$4:$G$300,Распис!$B$4:$B$300,$A194,Распис!$C$4:$C$300,"&lt;="&amp;U$1,Распис!$D$4:$D$300,"&gt;="&amp;U$1),SUMIF(База!$B$3:$B$305,$A194,База!$G$3:$G$152))</f>
        <v>0</v>
      </c>
      <c r="V194" s="46">
        <f ca="1">IF(COUNTIFS(Распис!$B$4:$B$300,$A194,Распис!$C$4:$C$300,"&lt;="&amp;V$1,Распис!$D$4:$D$300,"&gt;="&amp;V$1)&gt;0,SUMIFS(Распис!$H$4:$H$300,Распис!$B$4:$B$300,$A194,Распис!$C$4:$C$300,"&lt;="&amp;V$1,Распис!$D$4:$D$300,"&gt;="&amp;V$1),SUMIF(База!$B$3:$B$305,$A194,База!$H$3:$H$152))</f>
        <v>0</v>
      </c>
      <c r="W194" s="46">
        <f ca="1">IF(COUNTIFS(Распис!$B$4:$B$300,$A194,Распис!$C$4:$C$300,"&lt;="&amp;W$1,Распис!$D$4:$D$300,"&gt;="&amp;W$1)&gt;0,SUMIFS(Распис!$I$4:$I$300,Распис!$B$4:$B$300,$A194,Распис!$C$4:$C$300,"&lt;="&amp;W$1,Распис!$D$4:$D$300,"&gt;="&amp;W$1),SUMIF(База!$B$3:$B$305,$A194,База!$I$3:$I$152))</f>
        <v>0</v>
      </c>
      <c r="X194" s="46">
        <f ca="1">IF(COUNTIFS(Распис!$B$4:$B$300,$A194,Распис!$C$4:$C$300,"&lt;="&amp;X$1,Распис!$D$4:$D$300,"&gt;="&amp;X$1)&gt;0,SUMIFS(Распис!$J$4:$J$300,Распис!$B$4:$B$300,$A194,Распис!$C$4:$C$300,"&lt;="&amp;X$1,Распис!$D$4:$D$300,"&gt;="&amp;X$1),SUMIF(База!$B$3:$B$305,$A194,База!$J$3:$J$152))</f>
        <v>0</v>
      </c>
      <c r="Y194" s="46">
        <f ca="1">IF(COUNTIFS(Распис!$B$4:$B$300,$A194,Распис!$C$4:$C$300,"&lt;="&amp;Y$1,Распис!$D$4:$D$300,"&gt;="&amp;Y$1)&gt;0,SUMIFS(Распис!$K$4:$K$300,Распис!$B$4:$B$300,$A194,Распис!$C$4:$C$300,"&lt;="&amp;Y$1,Распис!$D$4:$D$300,"&gt;="&amp;Y$1),SUMIF(База!$B$3:$B$305,$A194,База!$K$3:$K$152))</f>
        <v>0</v>
      </c>
      <c r="Z194" s="46" t="s">
        <v>23</v>
      </c>
      <c r="AA194" s="46">
        <f ca="1">IF(COUNTIFS(Распис!$B$4:$B$300,$A194,Распис!$C$4:$C$300,"&lt;="&amp;AA$1,Распис!$D$4:$D$300,"&gt;="&amp;AA$1)&gt;0,SUMIFS(Распис!$F$4:$F$300,Распис!$B$4:$B$300,$A194,Распис!$C$4:$C$300,"&lt;="&amp;AA$1,Распис!$D$4:$D$300,"&gt;="&amp;AA$1),SUMIF(База!$B$3:$B$305,$A194,База!$F$3:$F$152))</f>
        <v>0</v>
      </c>
      <c r="AB194" s="46">
        <f ca="1">IF(COUNTIFS(Распис!$B$4:$B$300,$A194,Распис!$C$4:$C$300,"&lt;="&amp;AB$1,Распис!$D$4:$D$300,"&gt;="&amp;AB$1)&gt;0,SUMIFS(Распис!$G$4:$G$300,Распис!$B$4:$B$300,$A194,Распис!$C$4:$C$300,"&lt;="&amp;AB$1,Распис!$D$4:$D$300,"&gt;="&amp;AB$1),SUMIF(База!$B$3:$B$305,$A194,База!$G$3:$G$152))</f>
        <v>0</v>
      </c>
      <c r="AC194" s="46">
        <f ca="1">IF(COUNTIFS(Распис!$B$4:$B$300,$A194,Распис!$C$4:$C$300,"&lt;="&amp;AC$1,Распис!$D$4:$D$300,"&gt;="&amp;AC$1)&gt;0,SUMIFS(Распис!$H$4:$H$300,Распис!$B$4:$B$300,$A194,Распис!$C$4:$C$300,"&lt;="&amp;AC$1,Распис!$D$4:$D$300,"&gt;="&amp;AC$1),SUMIF(База!$B$3:$B$305,$A194,База!$H$3:$H$152))</f>
        <v>0</v>
      </c>
      <c r="AD194" s="47"/>
      <c r="AE194" s="47"/>
      <c r="AF194" s="47"/>
      <c r="AG194" s="47">
        <f t="shared" ca="1" si="18"/>
        <v>0</v>
      </c>
      <c r="AH194" s="46">
        <f ca="1">AG194-SUMIFS(Распред!$G$4:$G$300,Распред!$B$4:$B$300,"февраль",Распред!$F$4:$F$300,A194)</f>
        <v>0</v>
      </c>
      <c r="AI194" s="46">
        <f ca="1">AH194+(COUNTIF(B194:AF194,"КД")+SUMIFS(Распред!$AH$4:$AH$300,Распред!$F$4:$F$300,A194,Распред!$B$4:$B$300,"февраль"))*4</f>
        <v>0</v>
      </c>
      <c r="AJ194" s="46">
        <f t="shared" ca="1" si="19"/>
        <v>0</v>
      </c>
      <c r="AK194" s="46">
        <f t="shared" ca="1" si="20"/>
        <v>0</v>
      </c>
      <c r="AL194" s="46">
        <f>SUMIFS(Распред!$K$4:$K$300,Распред!$B$4:$B$300,"февраль",Распред!$J$4:$J$300,A194)+SUMIFS(Распред!$M$4:$M$300,Распред!$B$4:$B$300,"февраль",Распред!$L$4:$L$300,A194)+SUMIFS(Распред!$O$4:$O$300,Распред!$B$4:$B$300,"февраль",Распред!$N$4:$N$300,A194)+SUMIFS(Распред!$Q$4:$Q$300,Распред!$B$4:$B$300,"февраль",Распред!$P$4:$P$300,A194)+SUMIFS(Распред!$S$4:$S$300,Распред!$B$4:$B$300,"февраль",Распред!$R$4:$R$300,A194)+SUMIFS(Распред!$U$4:$U$300,Распред!$B$4:$B$300,"февраль",Распред!$T$4:$T$300,A194)+SUMIFS(Распред!$W$4:$W$300,Распред!$B$4:$B$300,"февраль",Распред!$V$4:$V$300,A194)+SUMIFS(Распред!$Y$4:$Y$300,Распред!$B$4:$B$300,"февраль",Распред!$X$4:$X$300,A194)+SUMIFS(Распред!$AA$4:$AA$300,Распред!$B$4:$B$300,"февраль",Распред!$Z$4:$Z$300,A194)+SUMIFS(Распред!$AC$4:$AC$300,Распред!$B$4:$B$300,"февраль",Распред!$AB$4:$AB$300,A194)</f>
        <v>0</v>
      </c>
      <c r="AM194" s="46">
        <f t="shared" ca="1" si="21"/>
        <v>0</v>
      </c>
      <c r="AN194" s="46">
        <f t="shared" ca="1" si="22"/>
        <v>0</v>
      </c>
      <c r="AO194" s="46">
        <f t="shared" ca="1" si="23"/>
        <v>0</v>
      </c>
      <c r="AP194" s="46">
        <f>январь!AP194</f>
        <v>0</v>
      </c>
      <c r="AQ194" s="46">
        <f t="shared" ca="1" si="33"/>
        <v>0</v>
      </c>
      <c r="AR194" s="47"/>
      <c r="AS194" s="47">
        <f t="shared" ca="1" si="25"/>
        <v>0</v>
      </c>
      <c r="AT194" s="47"/>
      <c r="AU194" s="47"/>
      <c r="AV194" s="47"/>
      <c r="AW194" s="47"/>
      <c r="AX194" s="47"/>
      <c r="AY194" s="47"/>
      <c r="AZ194" s="184"/>
      <c r="BA194" s="184"/>
    </row>
    <row r="195" spans="1:53" x14ac:dyDescent="0.25">
      <c r="A195" s="47">
        <f>База!B195</f>
        <v>0</v>
      </c>
      <c r="B195" s="46">
        <f ca="1">IF(COUNTIFS(Распис!$B$4:$B$300,$A195,Распис!$C$4:$C$300,"&lt;="&amp;B$1,Распис!$D$4:$D$300,"&gt;="&amp;B$1)&gt;0,SUMIFS(Распис!$I$4:$I$300,Распис!$B$4:$B$300,$A195,Распис!$C$4:$C$300,"&lt;="&amp;B$1,Распис!$D$4:$D$300,"&gt;="&amp;B$1),SUMIF(База!$B$3:$B$305,$A195,База!$I$3:$I$152))</f>
        <v>0</v>
      </c>
      <c r="C195" s="46">
        <f ca="1">IF(COUNTIFS(Распис!$B$4:$B$300,$A195,Распис!$C$4:$C$300,"&lt;="&amp;C$1,Распис!$D$4:$D$300,"&gt;="&amp;C$1)&gt;0,SUMIFS(Распис!$J$4:$J$300,Распис!$B$4:$B$300,$A195,Распис!$C$4:$C$300,"&lt;="&amp;C$1,Распис!$D$4:$D$300,"&gt;="&amp;C$1),SUMIF(База!$B$3:$B$305,$A195,База!$J$3:$J$152))</f>
        <v>0</v>
      </c>
      <c r="D195" s="46">
        <f ca="1">IF(COUNTIFS(Распис!$B$4:$B$300,$A195,Распис!$C$4:$C$300,"&lt;="&amp;D$1,Распис!$D$4:$D$300,"&gt;="&amp;D$1)&gt;0,SUMIFS(Распис!$K$4:$K$300,Распис!$B$4:$B$300,$A195,Распис!$C$4:$C$300,"&lt;="&amp;D$1,Распис!$D$4:$D$300,"&gt;="&amp;D$1),SUMIF(База!$B$3:$B$305,$A195,База!$K$3:$K$152))</f>
        <v>0</v>
      </c>
      <c r="E195" s="46" t="s">
        <v>23</v>
      </c>
      <c r="F195" s="46">
        <f ca="1">IF(COUNTIFS(Распис!$B$4:$B$300,$A195,Распис!$C$4:$C$300,"&lt;="&amp;F$1,Распис!$D$4:$D$300,"&gt;="&amp;F$1)&gt;0,SUMIFS(Распис!$F$4:$F$300,Распис!$B$4:$B$300,$A195,Распис!$C$4:$C$300,"&lt;="&amp;F$1,Распис!$D$4:$D$300,"&gt;="&amp;F$1),SUMIF(База!$B$3:$B$305,$A195,База!$F$3:$F$152))</f>
        <v>0</v>
      </c>
      <c r="G195" s="46">
        <f ca="1">IF(COUNTIFS(Распис!$B$4:$B$300,$A195,Распис!$C$4:$C$300,"&lt;="&amp;G$1,Распис!$D$4:$D$300,"&gt;="&amp;G$1)&gt;0,SUMIFS(Распис!$G$4:$G$300,Распис!$B$4:$B$300,$A195,Распис!$C$4:$C$300,"&lt;="&amp;G$1,Распис!$D$4:$D$300,"&gt;="&amp;G$1),SUMIF(База!$B$3:$B$305,$A195,База!$G$3:$G$152))</f>
        <v>0</v>
      </c>
      <c r="H195" s="46">
        <f ca="1">IF(COUNTIFS(Распис!$B$4:$B$300,$A195,Распис!$C$4:$C$300,"&lt;="&amp;H$1,Распис!$D$4:$D$300,"&gt;="&amp;H$1)&gt;0,SUMIFS(Распис!$H$4:$H$300,Распис!$B$4:$B$300,$A195,Распис!$C$4:$C$300,"&lt;="&amp;H$1,Распис!$D$4:$D$300,"&gt;="&amp;H$1),SUMIF(База!$B$3:$B$305,$A195,База!$H$3:$H$152))</f>
        <v>0</v>
      </c>
      <c r="I195" s="46">
        <f ca="1">IF(COUNTIFS(Распис!$B$4:$B$300,$A195,Распис!$C$4:$C$300,"&lt;="&amp;I$1,Распис!$D$4:$D$300,"&gt;="&amp;I$1)&gt;0,SUMIFS(Распис!$I$4:$I$300,Распис!$B$4:$B$300,$A195,Распис!$C$4:$C$300,"&lt;="&amp;I$1,Распис!$D$4:$D$300,"&gt;="&amp;I$1),SUMIF(База!$B$3:$B$305,$A195,База!$I$3:$I$152))</f>
        <v>0</v>
      </c>
      <c r="J195" s="46">
        <f ca="1">IF(COUNTIFS(Распис!$B$4:$B$300,$A195,Распис!$C$4:$C$300,"&lt;="&amp;J$1,Распис!$D$4:$D$300,"&gt;="&amp;J$1)&gt;0,SUMIFS(Распис!$J$4:$J$300,Распис!$B$4:$B$300,$A195,Распис!$C$4:$C$300,"&lt;="&amp;J$1,Распис!$D$4:$D$300,"&gt;="&amp;J$1),SUMIF(База!$B$3:$B$305,$A195,База!$J$3:$J$152))</f>
        <v>0</v>
      </c>
      <c r="K195" s="46">
        <f ca="1">IF(COUNTIFS(Распис!$B$4:$B$300,$A195,Распис!$C$4:$C$300,"&lt;="&amp;K$1,Распис!$D$4:$D$300,"&gt;="&amp;K$1)&gt;0,SUMIFS(Распис!$K$4:$K$300,Распис!$B$4:$B$300,$A195,Распис!$C$4:$C$300,"&lt;="&amp;K$1,Распис!$D$4:$D$300,"&gt;="&amp;K$1),SUMIF(База!$B$3:$B$305,$A195,База!$K$3:$K$152))</f>
        <v>0</v>
      </c>
      <c r="L195" s="46" t="s">
        <v>23</v>
      </c>
      <c r="M195" s="46">
        <f ca="1">IF(COUNTIFS(Распис!$B$4:$B$300,$A195,Распис!$C$4:$C$300,"&lt;="&amp;M$1,Распис!$D$4:$D$300,"&gt;="&amp;M$1)&gt;0,SUMIFS(Распис!$F$4:$F$300,Распис!$B$4:$B$300,$A195,Распис!$C$4:$C$300,"&lt;="&amp;M$1,Распис!$D$4:$D$300,"&gt;="&amp;M$1),SUMIF(База!$B$3:$B$305,$A195,База!$F$3:$F$152))</f>
        <v>0</v>
      </c>
      <c r="N195" s="46">
        <f ca="1">IF(COUNTIFS(Распис!$B$4:$B$300,$A195,Распис!$C$4:$C$300,"&lt;="&amp;N$1,Распис!$D$4:$D$300,"&gt;="&amp;N$1)&gt;0,SUMIFS(Распис!$G$4:$G$300,Распис!$B$4:$B$300,$A195,Распис!$C$4:$C$300,"&lt;="&amp;N$1,Распис!$D$4:$D$300,"&gt;="&amp;N$1),SUMIF(База!$B$3:$B$305,$A195,База!$G$3:$G$152))</f>
        <v>0</v>
      </c>
      <c r="O195" s="46">
        <f ca="1">IF(COUNTIFS(Распис!$B$4:$B$300,$A195,Распис!$C$4:$C$300,"&lt;="&amp;O$1,Распис!$D$4:$D$300,"&gt;="&amp;O$1)&gt;0,SUMIFS(Распис!$H$4:$H$300,Распис!$B$4:$B$300,$A195,Распис!$C$4:$C$300,"&lt;="&amp;O$1,Распис!$D$4:$D$300,"&gt;="&amp;O$1),SUMIF(База!$B$3:$B$305,$A195,База!$H$3:$H$152))</f>
        <v>0</v>
      </c>
      <c r="P195" s="46">
        <f ca="1">IF(COUNTIFS(Распис!$B$4:$B$300,$A195,Распис!$C$4:$C$300,"&lt;="&amp;P$1,Распис!$D$4:$D$300,"&gt;="&amp;P$1)&gt;0,SUMIFS(Распис!$I$4:$I$300,Распис!$B$4:$B$300,$A195,Распис!$C$4:$C$300,"&lt;="&amp;P$1,Распис!$D$4:$D$300,"&gt;="&amp;P$1),SUMIF(База!$B$3:$B$305,$A195,База!$I$3:$I$152))</f>
        <v>0</v>
      </c>
      <c r="Q195" s="46">
        <f ca="1">IF(COUNTIFS(Распис!$B$4:$B$300,$A195,Распис!$C$4:$C$300,"&lt;="&amp;Q$1,Распис!$D$4:$D$300,"&gt;="&amp;Q$1)&gt;0,SUMIFS(Распис!$J$4:$J$300,Распис!$B$4:$B$300,$A195,Распис!$C$4:$C$300,"&lt;="&amp;Q$1,Распис!$D$4:$D$300,"&gt;="&amp;Q$1),SUMIF(База!$B$3:$B$305,$A195,База!$J$3:$J$152))</f>
        <v>0</v>
      </c>
      <c r="R195" s="46">
        <f ca="1">IF(COUNTIFS(Распис!$B$4:$B$300,$A195,Распис!$C$4:$C$300,"&lt;="&amp;R$1,Распис!$D$4:$D$300,"&gt;="&amp;R$1)&gt;0,SUMIFS(Распис!$K$4:$K$300,Распис!$B$4:$B$300,$A195,Распис!$C$4:$C$300,"&lt;="&amp;R$1,Распис!$D$4:$D$300,"&gt;="&amp;R$1),SUMIF(База!$B$3:$B$305,$A195,База!$K$3:$K$152))</f>
        <v>0</v>
      </c>
      <c r="S195" s="46" t="s">
        <v>23</v>
      </c>
      <c r="T195" s="46">
        <f ca="1">IF(COUNTIFS(Распис!$B$4:$B$300,$A195,Распис!$C$4:$C$300,"&lt;="&amp;T$1,Распис!$D$4:$D$300,"&gt;="&amp;T$1)&gt;0,SUMIFS(Распис!$F$4:$F$300,Распис!$B$4:$B$300,$A195,Распис!$C$4:$C$300,"&lt;="&amp;T$1,Распис!$D$4:$D$300,"&gt;="&amp;T$1),SUMIF(База!$B$3:$B$305,$A195,База!$F$3:$F$152))</f>
        <v>0</v>
      </c>
      <c r="U195" s="46">
        <f ca="1">IF(COUNTIFS(Распис!$B$4:$B$300,$A195,Распис!$C$4:$C$300,"&lt;="&amp;U$1,Распис!$D$4:$D$300,"&gt;="&amp;U$1)&gt;0,SUMIFS(Распис!$G$4:$G$300,Распис!$B$4:$B$300,$A195,Распис!$C$4:$C$300,"&lt;="&amp;U$1,Распис!$D$4:$D$300,"&gt;="&amp;U$1),SUMIF(База!$B$3:$B$305,$A195,База!$G$3:$G$152))</f>
        <v>0</v>
      </c>
      <c r="V195" s="46">
        <f ca="1">IF(COUNTIFS(Распис!$B$4:$B$300,$A195,Распис!$C$4:$C$300,"&lt;="&amp;V$1,Распис!$D$4:$D$300,"&gt;="&amp;V$1)&gt;0,SUMIFS(Распис!$H$4:$H$300,Распис!$B$4:$B$300,$A195,Распис!$C$4:$C$300,"&lt;="&amp;V$1,Распис!$D$4:$D$300,"&gt;="&amp;V$1),SUMIF(База!$B$3:$B$305,$A195,База!$H$3:$H$152))</f>
        <v>0</v>
      </c>
      <c r="W195" s="46">
        <f ca="1">IF(COUNTIFS(Распис!$B$4:$B$300,$A195,Распис!$C$4:$C$300,"&lt;="&amp;W$1,Распис!$D$4:$D$300,"&gt;="&amp;W$1)&gt;0,SUMIFS(Распис!$I$4:$I$300,Распис!$B$4:$B$300,$A195,Распис!$C$4:$C$300,"&lt;="&amp;W$1,Распис!$D$4:$D$300,"&gt;="&amp;W$1),SUMIF(База!$B$3:$B$305,$A195,База!$I$3:$I$152))</f>
        <v>0</v>
      </c>
      <c r="X195" s="46">
        <f ca="1">IF(COUNTIFS(Распис!$B$4:$B$300,$A195,Распис!$C$4:$C$300,"&lt;="&amp;X$1,Распис!$D$4:$D$300,"&gt;="&amp;X$1)&gt;0,SUMIFS(Распис!$J$4:$J$300,Распис!$B$4:$B$300,$A195,Распис!$C$4:$C$300,"&lt;="&amp;X$1,Распис!$D$4:$D$300,"&gt;="&amp;X$1),SUMIF(База!$B$3:$B$305,$A195,База!$J$3:$J$152))</f>
        <v>0</v>
      </c>
      <c r="Y195" s="46">
        <f ca="1">IF(COUNTIFS(Распис!$B$4:$B$300,$A195,Распис!$C$4:$C$300,"&lt;="&amp;Y$1,Распис!$D$4:$D$300,"&gt;="&amp;Y$1)&gt;0,SUMIFS(Распис!$K$4:$K$300,Распис!$B$4:$B$300,$A195,Распис!$C$4:$C$300,"&lt;="&amp;Y$1,Распис!$D$4:$D$300,"&gt;="&amp;Y$1),SUMIF(База!$B$3:$B$305,$A195,База!$K$3:$K$152))</f>
        <v>0</v>
      </c>
      <c r="Z195" s="46" t="s">
        <v>23</v>
      </c>
      <c r="AA195" s="46">
        <f ca="1">IF(COUNTIFS(Распис!$B$4:$B$300,$A195,Распис!$C$4:$C$300,"&lt;="&amp;AA$1,Распис!$D$4:$D$300,"&gt;="&amp;AA$1)&gt;0,SUMIFS(Распис!$F$4:$F$300,Распис!$B$4:$B$300,$A195,Распис!$C$4:$C$300,"&lt;="&amp;AA$1,Распис!$D$4:$D$300,"&gt;="&amp;AA$1),SUMIF(База!$B$3:$B$305,$A195,База!$F$3:$F$152))</f>
        <v>0</v>
      </c>
      <c r="AB195" s="46">
        <f ca="1">IF(COUNTIFS(Распис!$B$4:$B$300,$A195,Распис!$C$4:$C$300,"&lt;="&amp;AB$1,Распис!$D$4:$D$300,"&gt;="&amp;AB$1)&gt;0,SUMIFS(Распис!$G$4:$G$300,Распис!$B$4:$B$300,$A195,Распис!$C$4:$C$300,"&lt;="&amp;AB$1,Распис!$D$4:$D$300,"&gt;="&amp;AB$1),SUMIF(База!$B$3:$B$305,$A195,База!$G$3:$G$152))</f>
        <v>0</v>
      </c>
      <c r="AC195" s="46">
        <f ca="1">IF(COUNTIFS(Распис!$B$4:$B$300,$A195,Распис!$C$4:$C$300,"&lt;="&amp;AC$1,Распис!$D$4:$D$300,"&gt;="&amp;AC$1)&gt;0,SUMIFS(Распис!$H$4:$H$300,Распис!$B$4:$B$300,$A195,Распис!$C$4:$C$300,"&lt;="&amp;AC$1,Распис!$D$4:$D$300,"&gt;="&amp;AC$1),SUMIF(База!$B$3:$B$305,$A195,База!$H$3:$H$152))</f>
        <v>0</v>
      </c>
      <c r="AD195" s="47"/>
      <c r="AE195" s="47"/>
      <c r="AF195" s="47"/>
      <c r="AG195" s="47">
        <f t="shared" ca="1" si="18"/>
        <v>0</v>
      </c>
      <c r="AH195" s="46">
        <f ca="1">AG195-SUMIFS(Распред!$G$4:$G$300,Распред!$B$4:$B$300,"февраль",Распред!$F$4:$F$300,A195)</f>
        <v>0</v>
      </c>
      <c r="AI195" s="46">
        <f ca="1">AH195+(COUNTIF(B195:AF195,"КД")+SUMIFS(Распред!$AH$4:$AH$300,Распред!$F$4:$F$300,A195,Распред!$B$4:$B$300,"февраль"))*4</f>
        <v>0</v>
      </c>
      <c r="AJ195" s="46">
        <f t="shared" ca="1" si="19"/>
        <v>0</v>
      </c>
      <c r="AK195" s="46">
        <f t="shared" ca="1" si="20"/>
        <v>0</v>
      </c>
      <c r="AL195" s="46">
        <f>SUMIFS(Распред!$K$4:$K$300,Распред!$B$4:$B$300,"февраль",Распред!$J$4:$J$300,A195)+SUMIFS(Распред!$M$4:$M$300,Распред!$B$4:$B$300,"февраль",Распред!$L$4:$L$300,A195)+SUMIFS(Распред!$O$4:$O$300,Распред!$B$4:$B$300,"февраль",Распред!$N$4:$N$300,A195)+SUMIFS(Распред!$Q$4:$Q$300,Распред!$B$4:$B$300,"февраль",Распред!$P$4:$P$300,A195)+SUMIFS(Распред!$S$4:$S$300,Распред!$B$4:$B$300,"февраль",Распред!$R$4:$R$300,A195)+SUMIFS(Распред!$U$4:$U$300,Распред!$B$4:$B$300,"февраль",Распред!$T$4:$T$300,A195)+SUMIFS(Распред!$W$4:$W$300,Распред!$B$4:$B$300,"февраль",Распред!$V$4:$V$300,A195)+SUMIFS(Распред!$Y$4:$Y$300,Распред!$B$4:$B$300,"февраль",Распред!$X$4:$X$300,A195)+SUMIFS(Распред!$AA$4:$AA$300,Распред!$B$4:$B$300,"февраль",Распред!$Z$4:$Z$300,A195)+SUMIFS(Распред!$AC$4:$AC$300,Распред!$B$4:$B$300,"февраль",Распред!$AB$4:$AB$300,A195)</f>
        <v>0</v>
      </c>
      <c r="AM195" s="46">
        <f t="shared" ca="1" si="21"/>
        <v>0</v>
      </c>
      <c r="AN195" s="46">
        <f t="shared" ca="1" si="22"/>
        <v>0</v>
      </c>
      <c r="AO195" s="46">
        <f t="shared" ca="1" si="23"/>
        <v>0</v>
      </c>
      <c r="AP195" s="46">
        <f>январь!AP195</f>
        <v>0</v>
      </c>
      <c r="AQ195" s="46">
        <f t="shared" ca="1" si="33"/>
        <v>0</v>
      </c>
      <c r="AR195" s="47"/>
      <c r="AS195" s="47">
        <f t="shared" ca="1" si="25"/>
        <v>0</v>
      </c>
      <c r="AT195" s="47"/>
      <c r="AU195" s="47"/>
      <c r="AV195" s="47"/>
      <c r="AW195" s="47"/>
      <c r="AX195" s="47"/>
      <c r="AY195" s="47"/>
      <c r="AZ195" s="184"/>
      <c r="BA195" s="184"/>
    </row>
    <row r="196" spans="1:53" x14ac:dyDescent="0.25">
      <c r="A196" s="47">
        <f>База!B196</f>
        <v>0</v>
      </c>
      <c r="B196" s="46">
        <f ca="1">IF(COUNTIFS(Распис!$B$4:$B$300,$A196,Распис!$C$4:$C$300,"&lt;="&amp;B$1,Распис!$D$4:$D$300,"&gt;="&amp;B$1)&gt;0,SUMIFS(Распис!$I$4:$I$300,Распис!$B$4:$B$300,$A196,Распис!$C$4:$C$300,"&lt;="&amp;B$1,Распис!$D$4:$D$300,"&gt;="&amp;B$1),SUMIF(База!$B$3:$B$305,$A196,База!$I$3:$I$152))</f>
        <v>0</v>
      </c>
      <c r="C196" s="46">
        <f ca="1">IF(COUNTIFS(Распис!$B$4:$B$300,$A196,Распис!$C$4:$C$300,"&lt;="&amp;C$1,Распис!$D$4:$D$300,"&gt;="&amp;C$1)&gt;0,SUMIFS(Распис!$J$4:$J$300,Распис!$B$4:$B$300,$A196,Распис!$C$4:$C$300,"&lt;="&amp;C$1,Распис!$D$4:$D$300,"&gt;="&amp;C$1),SUMIF(База!$B$3:$B$305,$A196,База!$J$3:$J$152))</f>
        <v>0</v>
      </c>
      <c r="D196" s="46">
        <f ca="1">IF(COUNTIFS(Распис!$B$4:$B$300,$A196,Распис!$C$4:$C$300,"&lt;="&amp;D$1,Распис!$D$4:$D$300,"&gt;="&amp;D$1)&gt;0,SUMIFS(Распис!$K$4:$K$300,Распис!$B$4:$B$300,$A196,Распис!$C$4:$C$300,"&lt;="&amp;D$1,Распис!$D$4:$D$300,"&gt;="&amp;D$1),SUMIF(База!$B$3:$B$305,$A196,База!$K$3:$K$152))</f>
        <v>0</v>
      </c>
      <c r="E196" s="46" t="s">
        <v>23</v>
      </c>
      <c r="F196" s="46">
        <f ca="1">IF(COUNTIFS(Распис!$B$4:$B$300,$A196,Распис!$C$4:$C$300,"&lt;="&amp;F$1,Распис!$D$4:$D$300,"&gt;="&amp;F$1)&gt;0,SUMIFS(Распис!$F$4:$F$300,Распис!$B$4:$B$300,$A196,Распис!$C$4:$C$300,"&lt;="&amp;F$1,Распис!$D$4:$D$300,"&gt;="&amp;F$1),SUMIF(База!$B$3:$B$305,$A196,База!$F$3:$F$152))</f>
        <v>0</v>
      </c>
      <c r="G196" s="46">
        <f ca="1">IF(COUNTIFS(Распис!$B$4:$B$300,$A196,Распис!$C$4:$C$300,"&lt;="&amp;G$1,Распис!$D$4:$D$300,"&gt;="&amp;G$1)&gt;0,SUMIFS(Распис!$G$4:$G$300,Распис!$B$4:$B$300,$A196,Распис!$C$4:$C$300,"&lt;="&amp;G$1,Распис!$D$4:$D$300,"&gt;="&amp;G$1),SUMIF(База!$B$3:$B$305,$A196,База!$G$3:$G$152))</f>
        <v>0</v>
      </c>
      <c r="H196" s="46">
        <f ca="1">IF(COUNTIFS(Распис!$B$4:$B$300,$A196,Распис!$C$4:$C$300,"&lt;="&amp;H$1,Распис!$D$4:$D$300,"&gt;="&amp;H$1)&gt;0,SUMIFS(Распис!$H$4:$H$300,Распис!$B$4:$B$300,$A196,Распис!$C$4:$C$300,"&lt;="&amp;H$1,Распис!$D$4:$D$300,"&gt;="&amp;H$1),SUMIF(База!$B$3:$B$305,$A196,База!$H$3:$H$152))</f>
        <v>0</v>
      </c>
      <c r="I196" s="46">
        <f ca="1">IF(COUNTIFS(Распис!$B$4:$B$300,$A196,Распис!$C$4:$C$300,"&lt;="&amp;I$1,Распис!$D$4:$D$300,"&gt;="&amp;I$1)&gt;0,SUMIFS(Распис!$I$4:$I$300,Распис!$B$4:$B$300,$A196,Распис!$C$4:$C$300,"&lt;="&amp;I$1,Распис!$D$4:$D$300,"&gt;="&amp;I$1),SUMIF(База!$B$3:$B$305,$A196,База!$I$3:$I$152))</f>
        <v>0</v>
      </c>
      <c r="J196" s="46">
        <f ca="1">IF(COUNTIFS(Распис!$B$4:$B$300,$A196,Распис!$C$4:$C$300,"&lt;="&amp;J$1,Распис!$D$4:$D$300,"&gt;="&amp;J$1)&gt;0,SUMIFS(Распис!$J$4:$J$300,Распис!$B$4:$B$300,$A196,Распис!$C$4:$C$300,"&lt;="&amp;J$1,Распис!$D$4:$D$300,"&gt;="&amp;J$1),SUMIF(База!$B$3:$B$305,$A196,База!$J$3:$J$152))</f>
        <v>0</v>
      </c>
      <c r="K196" s="46">
        <f ca="1">IF(COUNTIFS(Распис!$B$4:$B$300,$A196,Распис!$C$4:$C$300,"&lt;="&amp;K$1,Распис!$D$4:$D$300,"&gt;="&amp;K$1)&gt;0,SUMIFS(Распис!$K$4:$K$300,Распис!$B$4:$B$300,$A196,Распис!$C$4:$C$300,"&lt;="&amp;K$1,Распис!$D$4:$D$300,"&gt;="&amp;K$1),SUMIF(База!$B$3:$B$305,$A196,База!$K$3:$K$152))</f>
        <v>0</v>
      </c>
      <c r="L196" s="46" t="s">
        <v>23</v>
      </c>
      <c r="M196" s="46">
        <f ca="1">IF(COUNTIFS(Распис!$B$4:$B$300,$A196,Распис!$C$4:$C$300,"&lt;="&amp;M$1,Распис!$D$4:$D$300,"&gt;="&amp;M$1)&gt;0,SUMIFS(Распис!$F$4:$F$300,Распис!$B$4:$B$300,$A196,Распис!$C$4:$C$300,"&lt;="&amp;M$1,Распис!$D$4:$D$300,"&gt;="&amp;M$1),SUMIF(База!$B$3:$B$305,$A196,База!$F$3:$F$152))</f>
        <v>0</v>
      </c>
      <c r="N196" s="46">
        <f ca="1">IF(COUNTIFS(Распис!$B$4:$B$300,$A196,Распис!$C$4:$C$300,"&lt;="&amp;N$1,Распис!$D$4:$D$300,"&gt;="&amp;N$1)&gt;0,SUMIFS(Распис!$G$4:$G$300,Распис!$B$4:$B$300,$A196,Распис!$C$4:$C$300,"&lt;="&amp;N$1,Распис!$D$4:$D$300,"&gt;="&amp;N$1),SUMIF(База!$B$3:$B$305,$A196,База!$G$3:$G$152))</f>
        <v>0</v>
      </c>
      <c r="O196" s="46">
        <f ca="1">IF(COUNTIFS(Распис!$B$4:$B$300,$A196,Распис!$C$4:$C$300,"&lt;="&amp;O$1,Распис!$D$4:$D$300,"&gt;="&amp;O$1)&gt;0,SUMIFS(Распис!$H$4:$H$300,Распис!$B$4:$B$300,$A196,Распис!$C$4:$C$300,"&lt;="&amp;O$1,Распис!$D$4:$D$300,"&gt;="&amp;O$1),SUMIF(База!$B$3:$B$305,$A196,База!$H$3:$H$152))</f>
        <v>0</v>
      </c>
      <c r="P196" s="46">
        <f ca="1">IF(COUNTIFS(Распис!$B$4:$B$300,$A196,Распис!$C$4:$C$300,"&lt;="&amp;P$1,Распис!$D$4:$D$300,"&gt;="&amp;P$1)&gt;0,SUMIFS(Распис!$I$4:$I$300,Распис!$B$4:$B$300,$A196,Распис!$C$4:$C$300,"&lt;="&amp;P$1,Распис!$D$4:$D$300,"&gt;="&amp;P$1),SUMIF(База!$B$3:$B$305,$A196,База!$I$3:$I$152))</f>
        <v>0</v>
      </c>
      <c r="Q196" s="46">
        <f ca="1">IF(COUNTIFS(Распис!$B$4:$B$300,$A196,Распис!$C$4:$C$300,"&lt;="&amp;Q$1,Распис!$D$4:$D$300,"&gt;="&amp;Q$1)&gt;0,SUMIFS(Распис!$J$4:$J$300,Распис!$B$4:$B$300,$A196,Распис!$C$4:$C$300,"&lt;="&amp;Q$1,Распис!$D$4:$D$300,"&gt;="&amp;Q$1),SUMIF(База!$B$3:$B$305,$A196,База!$J$3:$J$152))</f>
        <v>0</v>
      </c>
      <c r="R196" s="46">
        <f ca="1">IF(COUNTIFS(Распис!$B$4:$B$300,$A196,Распис!$C$4:$C$300,"&lt;="&amp;R$1,Распис!$D$4:$D$300,"&gt;="&amp;R$1)&gt;0,SUMIFS(Распис!$K$4:$K$300,Распис!$B$4:$B$300,$A196,Распис!$C$4:$C$300,"&lt;="&amp;R$1,Распис!$D$4:$D$300,"&gt;="&amp;R$1),SUMIF(База!$B$3:$B$305,$A196,База!$K$3:$K$152))</f>
        <v>0</v>
      </c>
      <c r="S196" s="46" t="s">
        <v>23</v>
      </c>
      <c r="T196" s="46">
        <f ca="1">IF(COUNTIFS(Распис!$B$4:$B$300,$A196,Распис!$C$4:$C$300,"&lt;="&amp;T$1,Распис!$D$4:$D$300,"&gt;="&amp;T$1)&gt;0,SUMIFS(Распис!$F$4:$F$300,Распис!$B$4:$B$300,$A196,Распис!$C$4:$C$300,"&lt;="&amp;T$1,Распис!$D$4:$D$300,"&gt;="&amp;T$1),SUMIF(База!$B$3:$B$305,$A196,База!$F$3:$F$152))</f>
        <v>0</v>
      </c>
      <c r="U196" s="46">
        <f ca="1">IF(COUNTIFS(Распис!$B$4:$B$300,$A196,Распис!$C$4:$C$300,"&lt;="&amp;U$1,Распис!$D$4:$D$300,"&gt;="&amp;U$1)&gt;0,SUMIFS(Распис!$G$4:$G$300,Распис!$B$4:$B$300,$A196,Распис!$C$4:$C$300,"&lt;="&amp;U$1,Распис!$D$4:$D$300,"&gt;="&amp;U$1),SUMIF(База!$B$3:$B$305,$A196,База!$G$3:$G$152))</f>
        <v>0</v>
      </c>
      <c r="V196" s="46">
        <f ca="1">IF(COUNTIFS(Распис!$B$4:$B$300,$A196,Распис!$C$4:$C$300,"&lt;="&amp;V$1,Распис!$D$4:$D$300,"&gt;="&amp;V$1)&gt;0,SUMIFS(Распис!$H$4:$H$300,Распис!$B$4:$B$300,$A196,Распис!$C$4:$C$300,"&lt;="&amp;V$1,Распис!$D$4:$D$300,"&gt;="&amp;V$1),SUMIF(База!$B$3:$B$305,$A196,База!$H$3:$H$152))</f>
        <v>0</v>
      </c>
      <c r="W196" s="46">
        <f ca="1">IF(COUNTIFS(Распис!$B$4:$B$300,$A196,Распис!$C$4:$C$300,"&lt;="&amp;W$1,Распис!$D$4:$D$300,"&gt;="&amp;W$1)&gt;0,SUMIFS(Распис!$I$4:$I$300,Распис!$B$4:$B$300,$A196,Распис!$C$4:$C$300,"&lt;="&amp;W$1,Распис!$D$4:$D$300,"&gt;="&amp;W$1),SUMIF(База!$B$3:$B$305,$A196,База!$I$3:$I$152))</f>
        <v>0</v>
      </c>
      <c r="X196" s="46">
        <f ca="1">IF(COUNTIFS(Распис!$B$4:$B$300,$A196,Распис!$C$4:$C$300,"&lt;="&amp;X$1,Распис!$D$4:$D$300,"&gt;="&amp;X$1)&gt;0,SUMIFS(Распис!$J$4:$J$300,Распис!$B$4:$B$300,$A196,Распис!$C$4:$C$300,"&lt;="&amp;X$1,Распис!$D$4:$D$300,"&gt;="&amp;X$1),SUMIF(База!$B$3:$B$305,$A196,База!$J$3:$J$152))</f>
        <v>0</v>
      </c>
      <c r="Y196" s="46">
        <f ca="1">IF(COUNTIFS(Распис!$B$4:$B$300,$A196,Распис!$C$4:$C$300,"&lt;="&amp;Y$1,Распис!$D$4:$D$300,"&gt;="&amp;Y$1)&gt;0,SUMIFS(Распис!$K$4:$K$300,Распис!$B$4:$B$300,$A196,Распис!$C$4:$C$300,"&lt;="&amp;Y$1,Распис!$D$4:$D$300,"&gt;="&amp;Y$1),SUMIF(База!$B$3:$B$305,$A196,База!$K$3:$K$152))</f>
        <v>0</v>
      </c>
      <c r="Z196" s="46" t="s">
        <v>23</v>
      </c>
      <c r="AA196" s="46">
        <f ca="1">IF(COUNTIFS(Распис!$B$4:$B$300,$A196,Распис!$C$4:$C$300,"&lt;="&amp;AA$1,Распис!$D$4:$D$300,"&gt;="&amp;AA$1)&gt;0,SUMIFS(Распис!$F$4:$F$300,Распис!$B$4:$B$300,$A196,Распис!$C$4:$C$300,"&lt;="&amp;AA$1,Распис!$D$4:$D$300,"&gt;="&amp;AA$1),SUMIF(База!$B$3:$B$305,$A196,База!$F$3:$F$152))</f>
        <v>0</v>
      </c>
      <c r="AB196" s="46">
        <f ca="1">IF(COUNTIFS(Распис!$B$4:$B$300,$A196,Распис!$C$4:$C$300,"&lt;="&amp;AB$1,Распис!$D$4:$D$300,"&gt;="&amp;AB$1)&gt;0,SUMIFS(Распис!$G$4:$G$300,Распис!$B$4:$B$300,$A196,Распис!$C$4:$C$300,"&lt;="&amp;AB$1,Распис!$D$4:$D$300,"&gt;="&amp;AB$1),SUMIF(База!$B$3:$B$305,$A196,База!$G$3:$G$152))</f>
        <v>0</v>
      </c>
      <c r="AC196" s="46">
        <f ca="1">IF(COUNTIFS(Распис!$B$4:$B$300,$A196,Распис!$C$4:$C$300,"&lt;="&amp;AC$1,Распис!$D$4:$D$300,"&gt;="&amp;AC$1)&gt;0,SUMIFS(Распис!$H$4:$H$300,Распис!$B$4:$B$300,$A196,Распис!$C$4:$C$300,"&lt;="&amp;AC$1,Распис!$D$4:$D$300,"&gt;="&amp;AC$1),SUMIF(База!$B$3:$B$305,$A196,База!$H$3:$H$152))</f>
        <v>0</v>
      </c>
      <c r="AD196" s="47"/>
      <c r="AE196" s="47"/>
      <c r="AF196" s="47"/>
      <c r="AG196" s="47">
        <f t="shared" ref="AG196:AG200" ca="1" si="34">SUM(B196:AF196)</f>
        <v>0</v>
      </c>
      <c r="AH196" s="46">
        <f ca="1">AG196-SUMIFS(Распред!$G$4:$G$300,Распред!$B$4:$B$300,"февраль",Распред!$F$4:$F$300,A196)</f>
        <v>0</v>
      </c>
      <c r="AI196" s="46">
        <f ca="1">AH196+(COUNTIF(B196:AF196,"КД")+SUMIFS(Распред!$AH$4:$AH$300,Распред!$F$4:$F$300,A196,Распред!$B$4:$B$300,"февраль"))*4</f>
        <v>0</v>
      </c>
      <c r="AJ196" s="46">
        <f t="shared" ref="AJ196:AJ200" ca="1" si="35">MAX(0,AI196-COUNTIFS(B196:AC196,"&lt;&gt;П",B196:AC196,"&lt;&gt;В",B196:AC196,"&lt;&gt;Н")*4)</f>
        <v>0</v>
      </c>
      <c r="AK196" s="46">
        <f t="shared" ref="AK196:AK200" ca="1" si="36">AH196-AJ196</f>
        <v>0</v>
      </c>
      <c r="AL196" s="46">
        <f>SUMIFS(Распред!$K$4:$K$300,Распред!$B$4:$B$300,"февраль",Распред!$J$4:$J$300,A196)+SUMIFS(Распред!$M$4:$M$300,Распред!$B$4:$B$300,"февраль",Распред!$L$4:$L$300,A196)+SUMIFS(Распред!$O$4:$O$300,Распред!$B$4:$B$300,"февраль",Распред!$N$4:$N$300,A196)+SUMIFS(Распред!$Q$4:$Q$300,Распред!$B$4:$B$300,"февраль",Распред!$P$4:$P$300,A196)+SUMIFS(Распред!$S$4:$S$300,Распред!$B$4:$B$300,"февраль",Распред!$R$4:$R$300,A196)+SUMIFS(Распред!$U$4:$U$300,Распред!$B$4:$B$300,"февраль",Распред!$T$4:$T$300,A196)+SUMIFS(Распред!$W$4:$W$300,Распред!$B$4:$B$300,"февраль",Распред!$V$4:$V$300,A196)+SUMIFS(Распред!$Y$4:$Y$300,Распред!$B$4:$B$300,"февраль",Распред!$X$4:$X$300,A196)+SUMIFS(Распред!$AA$4:$AA$300,Распред!$B$4:$B$300,"февраль",Распред!$Z$4:$Z$300,A196)+SUMIFS(Распред!$AC$4:$AC$300,Распред!$B$4:$B$300,"февраль",Распред!$AB$4:$AB$300,A196)</f>
        <v>0</v>
      </c>
      <c r="AM196" s="46">
        <f t="shared" ref="AM196:AM200" ca="1" si="37">AJ196+AK196+AL196</f>
        <v>0</v>
      </c>
      <c r="AN196" s="46">
        <f t="shared" ref="AN196:AN200" ca="1" si="38">MAX(MIN(AI196-AJ196,96)+AL196+AJ196-96,0)</f>
        <v>0</v>
      </c>
      <c r="AO196" s="46">
        <f t="shared" ref="AO196:AO200" ca="1" si="39">ROUND(AN196/72*60,0)</f>
        <v>0</v>
      </c>
      <c r="AP196" s="46">
        <f>январь!AP196</f>
        <v>0</v>
      </c>
      <c r="AQ196" s="46">
        <f t="shared" ref="AQ196:AQ200" ca="1" si="40">ROUND(AO196%*AP196,0)</f>
        <v>0</v>
      </c>
      <c r="AR196" s="47"/>
      <c r="AS196" s="47">
        <f t="shared" ref="AS196:AS200" ca="1" si="41">AQ196-AR196</f>
        <v>0</v>
      </c>
      <c r="AT196" s="47"/>
      <c r="AU196" s="47"/>
      <c r="AV196" s="47"/>
      <c r="AW196" s="47"/>
      <c r="AX196" s="47"/>
      <c r="AY196" s="47"/>
      <c r="AZ196" s="184"/>
      <c r="BA196" s="184"/>
    </row>
    <row r="197" spans="1:53" x14ac:dyDescent="0.25">
      <c r="A197" s="47">
        <f>База!B197</f>
        <v>0</v>
      </c>
      <c r="B197" s="46">
        <f ca="1">IF(COUNTIFS(Распис!$B$4:$B$300,$A197,Распис!$C$4:$C$300,"&lt;="&amp;B$1,Распис!$D$4:$D$300,"&gt;="&amp;B$1)&gt;0,SUMIFS(Распис!$I$4:$I$300,Распис!$B$4:$B$300,$A197,Распис!$C$4:$C$300,"&lt;="&amp;B$1,Распис!$D$4:$D$300,"&gt;="&amp;B$1),SUMIF(База!$B$3:$B$305,$A197,База!$I$3:$I$152))</f>
        <v>0</v>
      </c>
      <c r="C197" s="46">
        <f ca="1">IF(COUNTIFS(Распис!$B$4:$B$300,$A197,Распис!$C$4:$C$300,"&lt;="&amp;C$1,Распис!$D$4:$D$300,"&gt;="&amp;C$1)&gt;0,SUMIFS(Распис!$J$4:$J$300,Распис!$B$4:$B$300,$A197,Распис!$C$4:$C$300,"&lt;="&amp;C$1,Распис!$D$4:$D$300,"&gt;="&amp;C$1),SUMIF(База!$B$3:$B$305,$A197,База!$J$3:$J$152))</f>
        <v>0</v>
      </c>
      <c r="D197" s="46">
        <f ca="1">IF(COUNTIFS(Распис!$B$4:$B$300,$A197,Распис!$C$4:$C$300,"&lt;="&amp;D$1,Распис!$D$4:$D$300,"&gt;="&amp;D$1)&gt;0,SUMIFS(Распис!$K$4:$K$300,Распис!$B$4:$B$300,$A197,Распис!$C$4:$C$300,"&lt;="&amp;D$1,Распис!$D$4:$D$300,"&gt;="&amp;D$1),SUMIF(База!$B$3:$B$305,$A197,База!$K$3:$K$152))</f>
        <v>0</v>
      </c>
      <c r="E197" s="46" t="s">
        <v>23</v>
      </c>
      <c r="F197" s="46">
        <f ca="1">IF(COUNTIFS(Распис!$B$4:$B$300,$A197,Распис!$C$4:$C$300,"&lt;="&amp;F$1,Распис!$D$4:$D$300,"&gt;="&amp;F$1)&gt;0,SUMIFS(Распис!$F$4:$F$300,Распис!$B$4:$B$300,$A197,Распис!$C$4:$C$300,"&lt;="&amp;F$1,Распис!$D$4:$D$300,"&gt;="&amp;F$1),SUMIF(База!$B$3:$B$305,$A197,База!$F$3:$F$152))</f>
        <v>0</v>
      </c>
      <c r="G197" s="46">
        <f ca="1">IF(COUNTIFS(Распис!$B$4:$B$300,$A197,Распис!$C$4:$C$300,"&lt;="&amp;G$1,Распис!$D$4:$D$300,"&gt;="&amp;G$1)&gt;0,SUMIFS(Распис!$G$4:$G$300,Распис!$B$4:$B$300,$A197,Распис!$C$4:$C$300,"&lt;="&amp;G$1,Распис!$D$4:$D$300,"&gt;="&amp;G$1),SUMIF(База!$B$3:$B$305,$A197,База!$G$3:$G$152))</f>
        <v>0</v>
      </c>
      <c r="H197" s="46">
        <f ca="1">IF(COUNTIFS(Распис!$B$4:$B$300,$A197,Распис!$C$4:$C$300,"&lt;="&amp;H$1,Распис!$D$4:$D$300,"&gt;="&amp;H$1)&gt;0,SUMIFS(Распис!$H$4:$H$300,Распис!$B$4:$B$300,$A197,Распис!$C$4:$C$300,"&lt;="&amp;H$1,Распис!$D$4:$D$300,"&gt;="&amp;H$1),SUMIF(База!$B$3:$B$305,$A197,База!$H$3:$H$152))</f>
        <v>0</v>
      </c>
      <c r="I197" s="46">
        <f ca="1">IF(COUNTIFS(Распис!$B$4:$B$300,$A197,Распис!$C$4:$C$300,"&lt;="&amp;I$1,Распис!$D$4:$D$300,"&gt;="&amp;I$1)&gt;0,SUMIFS(Распис!$I$4:$I$300,Распис!$B$4:$B$300,$A197,Распис!$C$4:$C$300,"&lt;="&amp;I$1,Распис!$D$4:$D$300,"&gt;="&amp;I$1),SUMIF(База!$B$3:$B$305,$A197,База!$I$3:$I$152))</f>
        <v>0</v>
      </c>
      <c r="J197" s="46">
        <f ca="1">IF(COUNTIFS(Распис!$B$4:$B$300,$A197,Распис!$C$4:$C$300,"&lt;="&amp;J$1,Распис!$D$4:$D$300,"&gt;="&amp;J$1)&gt;0,SUMIFS(Распис!$J$4:$J$300,Распис!$B$4:$B$300,$A197,Распис!$C$4:$C$300,"&lt;="&amp;J$1,Распис!$D$4:$D$300,"&gt;="&amp;J$1),SUMIF(База!$B$3:$B$305,$A197,База!$J$3:$J$152))</f>
        <v>0</v>
      </c>
      <c r="K197" s="46">
        <f ca="1">IF(COUNTIFS(Распис!$B$4:$B$300,$A197,Распис!$C$4:$C$300,"&lt;="&amp;K$1,Распис!$D$4:$D$300,"&gt;="&amp;K$1)&gt;0,SUMIFS(Распис!$K$4:$K$300,Распис!$B$4:$B$300,$A197,Распис!$C$4:$C$300,"&lt;="&amp;K$1,Распис!$D$4:$D$300,"&gt;="&amp;K$1),SUMIF(База!$B$3:$B$305,$A197,База!$K$3:$K$152))</f>
        <v>0</v>
      </c>
      <c r="L197" s="46" t="s">
        <v>23</v>
      </c>
      <c r="M197" s="46">
        <f ca="1">IF(COUNTIFS(Распис!$B$4:$B$300,$A197,Распис!$C$4:$C$300,"&lt;="&amp;M$1,Распис!$D$4:$D$300,"&gt;="&amp;M$1)&gt;0,SUMIFS(Распис!$F$4:$F$300,Распис!$B$4:$B$300,$A197,Распис!$C$4:$C$300,"&lt;="&amp;M$1,Распис!$D$4:$D$300,"&gt;="&amp;M$1),SUMIF(База!$B$3:$B$305,$A197,База!$F$3:$F$152))</f>
        <v>0</v>
      </c>
      <c r="N197" s="46">
        <f ca="1">IF(COUNTIFS(Распис!$B$4:$B$300,$A197,Распис!$C$4:$C$300,"&lt;="&amp;N$1,Распис!$D$4:$D$300,"&gt;="&amp;N$1)&gt;0,SUMIFS(Распис!$G$4:$G$300,Распис!$B$4:$B$300,$A197,Распис!$C$4:$C$300,"&lt;="&amp;N$1,Распис!$D$4:$D$300,"&gt;="&amp;N$1),SUMIF(База!$B$3:$B$305,$A197,База!$G$3:$G$152))</f>
        <v>0</v>
      </c>
      <c r="O197" s="46">
        <f ca="1">IF(COUNTIFS(Распис!$B$4:$B$300,$A197,Распис!$C$4:$C$300,"&lt;="&amp;O$1,Распис!$D$4:$D$300,"&gt;="&amp;O$1)&gt;0,SUMIFS(Распис!$H$4:$H$300,Распис!$B$4:$B$300,$A197,Распис!$C$4:$C$300,"&lt;="&amp;O$1,Распис!$D$4:$D$300,"&gt;="&amp;O$1),SUMIF(База!$B$3:$B$305,$A197,База!$H$3:$H$152))</f>
        <v>0</v>
      </c>
      <c r="P197" s="46">
        <f ca="1">IF(COUNTIFS(Распис!$B$4:$B$300,$A197,Распис!$C$4:$C$300,"&lt;="&amp;P$1,Распис!$D$4:$D$300,"&gt;="&amp;P$1)&gt;0,SUMIFS(Распис!$I$4:$I$300,Распис!$B$4:$B$300,$A197,Распис!$C$4:$C$300,"&lt;="&amp;P$1,Распис!$D$4:$D$300,"&gt;="&amp;P$1),SUMIF(База!$B$3:$B$305,$A197,База!$I$3:$I$152))</f>
        <v>0</v>
      </c>
      <c r="Q197" s="46">
        <f ca="1">IF(COUNTIFS(Распис!$B$4:$B$300,$A197,Распис!$C$4:$C$300,"&lt;="&amp;Q$1,Распис!$D$4:$D$300,"&gt;="&amp;Q$1)&gt;0,SUMIFS(Распис!$J$4:$J$300,Распис!$B$4:$B$300,$A197,Распис!$C$4:$C$300,"&lt;="&amp;Q$1,Распис!$D$4:$D$300,"&gt;="&amp;Q$1),SUMIF(База!$B$3:$B$305,$A197,База!$J$3:$J$152))</f>
        <v>0</v>
      </c>
      <c r="R197" s="46">
        <f ca="1">IF(COUNTIFS(Распис!$B$4:$B$300,$A197,Распис!$C$4:$C$300,"&lt;="&amp;R$1,Распис!$D$4:$D$300,"&gt;="&amp;R$1)&gt;0,SUMIFS(Распис!$K$4:$K$300,Распис!$B$4:$B$300,$A197,Распис!$C$4:$C$300,"&lt;="&amp;R$1,Распис!$D$4:$D$300,"&gt;="&amp;R$1),SUMIF(База!$B$3:$B$305,$A197,База!$K$3:$K$152))</f>
        <v>0</v>
      </c>
      <c r="S197" s="46" t="s">
        <v>23</v>
      </c>
      <c r="T197" s="46">
        <f ca="1">IF(COUNTIFS(Распис!$B$4:$B$300,$A197,Распис!$C$4:$C$300,"&lt;="&amp;T$1,Распис!$D$4:$D$300,"&gt;="&amp;T$1)&gt;0,SUMIFS(Распис!$F$4:$F$300,Распис!$B$4:$B$300,$A197,Распис!$C$4:$C$300,"&lt;="&amp;T$1,Распис!$D$4:$D$300,"&gt;="&amp;T$1),SUMIF(База!$B$3:$B$305,$A197,База!$F$3:$F$152))</f>
        <v>0</v>
      </c>
      <c r="U197" s="46">
        <f ca="1">IF(COUNTIFS(Распис!$B$4:$B$300,$A197,Распис!$C$4:$C$300,"&lt;="&amp;U$1,Распис!$D$4:$D$300,"&gt;="&amp;U$1)&gt;0,SUMIFS(Распис!$G$4:$G$300,Распис!$B$4:$B$300,$A197,Распис!$C$4:$C$300,"&lt;="&amp;U$1,Распис!$D$4:$D$300,"&gt;="&amp;U$1),SUMIF(База!$B$3:$B$305,$A197,База!$G$3:$G$152))</f>
        <v>0</v>
      </c>
      <c r="V197" s="46">
        <f ca="1">IF(COUNTIFS(Распис!$B$4:$B$300,$A197,Распис!$C$4:$C$300,"&lt;="&amp;V$1,Распис!$D$4:$D$300,"&gt;="&amp;V$1)&gt;0,SUMIFS(Распис!$H$4:$H$300,Распис!$B$4:$B$300,$A197,Распис!$C$4:$C$300,"&lt;="&amp;V$1,Распис!$D$4:$D$300,"&gt;="&amp;V$1),SUMIF(База!$B$3:$B$305,$A197,База!$H$3:$H$152))</f>
        <v>0</v>
      </c>
      <c r="W197" s="46">
        <f ca="1">IF(COUNTIFS(Распис!$B$4:$B$300,$A197,Распис!$C$4:$C$300,"&lt;="&amp;W$1,Распис!$D$4:$D$300,"&gt;="&amp;W$1)&gt;0,SUMIFS(Распис!$I$4:$I$300,Распис!$B$4:$B$300,$A197,Распис!$C$4:$C$300,"&lt;="&amp;W$1,Распис!$D$4:$D$300,"&gt;="&amp;W$1),SUMIF(База!$B$3:$B$305,$A197,База!$I$3:$I$152))</f>
        <v>0</v>
      </c>
      <c r="X197" s="46">
        <f ca="1">IF(COUNTIFS(Распис!$B$4:$B$300,$A197,Распис!$C$4:$C$300,"&lt;="&amp;X$1,Распис!$D$4:$D$300,"&gt;="&amp;X$1)&gt;0,SUMIFS(Распис!$J$4:$J$300,Распис!$B$4:$B$300,$A197,Распис!$C$4:$C$300,"&lt;="&amp;X$1,Распис!$D$4:$D$300,"&gt;="&amp;X$1),SUMIF(База!$B$3:$B$305,$A197,База!$J$3:$J$152))</f>
        <v>0</v>
      </c>
      <c r="Y197" s="46">
        <f ca="1">IF(COUNTIFS(Распис!$B$4:$B$300,$A197,Распис!$C$4:$C$300,"&lt;="&amp;Y$1,Распис!$D$4:$D$300,"&gt;="&amp;Y$1)&gt;0,SUMIFS(Распис!$K$4:$K$300,Распис!$B$4:$B$300,$A197,Распис!$C$4:$C$300,"&lt;="&amp;Y$1,Распис!$D$4:$D$300,"&gt;="&amp;Y$1),SUMIF(База!$B$3:$B$305,$A197,База!$K$3:$K$152))</f>
        <v>0</v>
      </c>
      <c r="Z197" s="46" t="s">
        <v>23</v>
      </c>
      <c r="AA197" s="46">
        <f ca="1">IF(COUNTIFS(Распис!$B$4:$B$300,$A197,Распис!$C$4:$C$300,"&lt;="&amp;AA$1,Распис!$D$4:$D$300,"&gt;="&amp;AA$1)&gt;0,SUMIFS(Распис!$F$4:$F$300,Распис!$B$4:$B$300,$A197,Распис!$C$4:$C$300,"&lt;="&amp;AA$1,Распис!$D$4:$D$300,"&gt;="&amp;AA$1),SUMIF(База!$B$3:$B$305,$A197,База!$F$3:$F$152))</f>
        <v>0</v>
      </c>
      <c r="AB197" s="46">
        <f ca="1">IF(COUNTIFS(Распис!$B$4:$B$300,$A197,Распис!$C$4:$C$300,"&lt;="&amp;AB$1,Распис!$D$4:$D$300,"&gt;="&amp;AB$1)&gt;0,SUMIFS(Распис!$G$4:$G$300,Распис!$B$4:$B$300,$A197,Распис!$C$4:$C$300,"&lt;="&amp;AB$1,Распис!$D$4:$D$300,"&gt;="&amp;AB$1),SUMIF(База!$B$3:$B$305,$A197,База!$G$3:$G$152))</f>
        <v>0</v>
      </c>
      <c r="AC197" s="46">
        <f ca="1">IF(COUNTIFS(Распис!$B$4:$B$300,$A197,Распис!$C$4:$C$300,"&lt;="&amp;AC$1,Распис!$D$4:$D$300,"&gt;="&amp;AC$1)&gt;0,SUMIFS(Распис!$H$4:$H$300,Распис!$B$4:$B$300,$A197,Распис!$C$4:$C$300,"&lt;="&amp;AC$1,Распис!$D$4:$D$300,"&gt;="&amp;AC$1),SUMIF(База!$B$3:$B$305,$A197,База!$H$3:$H$152))</f>
        <v>0</v>
      </c>
      <c r="AD197" s="47"/>
      <c r="AE197" s="47"/>
      <c r="AF197" s="47"/>
      <c r="AG197" s="47">
        <f t="shared" ca="1" si="34"/>
        <v>0</v>
      </c>
      <c r="AH197" s="46">
        <f ca="1">AG197-SUMIFS(Распред!$G$4:$G$300,Распред!$B$4:$B$300,"февраль",Распред!$F$4:$F$300,A197)</f>
        <v>0</v>
      </c>
      <c r="AI197" s="46">
        <f ca="1">AH197+(COUNTIF(B197:AF197,"КД")+SUMIFS(Распред!$AH$4:$AH$300,Распред!$F$4:$F$300,A197,Распред!$B$4:$B$300,"февраль"))*4</f>
        <v>0</v>
      </c>
      <c r="AJ197" s="46">
        <f t="shared" ca="1" si="35"/>
        <v>0</v>
      </c>
      <c r="AK197" s="46">
        <f t="shared" ca="1" si="36"/>
        <v>0</v>
      </c>
      <c r="AL197" s="46">
        <f>SUMIFS(Распред!$K$4:$K$300,Распред!$B$4:$B$300,"февраль",Распред!$J$4:$J$300,A197)+SUMIFS(Распред!$M$4:$M$300,Распред!$B$4:$B$300,"февраль",Распред!$L$4:$L$300,A197)+SUMIFS(Распред!$O$4:$O$300,Распред!$B$4:$B$300,"февраль",Распред!$N$4:$N$300,A197)+SUMIFS(Распред!$Q$4:$Q$300,Распред!$B$4:$B$300,"февраль",Распред!$P$4:$P$300,A197)+SUMIFS(Распред!$S$4:$S$300,Распред!$B$4:$B$300,"февраль",Распред!$R$4:$R$300,A197)+SUMIFS(Распред!$U$4:$U$300,Распред!$B$4:$B$300,"февраль",Распред!$T$4:$T$300,A197)+SUMIFS(Распред!$W$4:$W$300,Распред!$B$4:$B$300,"февраль",Распред!$V$4:$V$300,A197)+SUMIFS(Распред!$Y$4:$Y$300,Распред!$B$4:$B$300,"февраль",Распред!$X$4:$X$300,A197)+SUMIFS(Распред!$AA$4:$AA$300,Распред!$B$4:$B$300,"февраль",Распред!$Z$4:$Z$300,A197)+SUMIFS(Распред!$AC$4:$AC$300,Распред!$B$4:$B$300,"февраль",Распред!$AB$4:$AB$300,A197)</f>
        <v>0</v>
      </c>
      <c r="AM197" s="46">
        <f t="shared" ca="1" si="37"/>
        <v>0</v>
      </c>
      <c r="AN197" s="46">
        <f t="shared" ca="1" si="38"/>
        <v>0</v>
      </c>
      <c r="AO197" s="46">
        <f t="shared" ca="1" si="39"/>
        <v>0</v>
      </c>
      <c r="AP197" s="46">
        <f>январь!AP197</f>
        <v>0</v>
      </c>
      <c r="AQ197" s="46">
        <f t="shared" ca="1" si="40"/>
        <v>0</v>
      </c>
      <c r="AR197" s="47"/>
      <c r="AS197" s="47">
        <f t="shared" ca="1" si="41"/>
        <v>0</v>
      </c>
      <c r="AT197" s="47"/>
      <c r="AU197" s="47"/>
      <c r="AV197" s="47"/>
      <c r="AW197" s="47"/>
      <c r="AX197" s="47"/>
      <c r="AY197" s="47"/>
      <c r="AZ197" s="184"/>
      <c r="BA197" s="184"/>
    </row>
    <row r="198" spans="1:53" x14ac:dyDescent="0.25">
      <c r="A198" s="47">
        <f>База!B198</f>
        <v>0</v>
      </c>
      <c r="B198" s="46">
        <f ca="1">IF(COUNTIFS(Распис!$B$4:$B$300,$A198,Распис!$C$4:$C$300,"&lt;="&amp;B$1,Распис!$D$4:$D$300,"&gt;="&amp;B$1)&gt;0,SUMIFS(Распис!$I$4:$I$300,Распис!$B$4:$B$300,$A198,Распис!$C$4:$C$300,"&lt;="&amp;B$1,Распис!$D$4:$D$300,"&gt;="&amp;B$1),SUMIF(База!$B$3:$B$305,$A198,База!$I$3:$I$152))</f>
        <v>0</v>
      </c>
      <c r="C198" s="46">
        <f ca="1">IF(COUNTIFS(Распис!$B$4:$B$300,$A198,Распис!$C$4:$C$300,"&lt;="&amp;C$1,Распис!$D$4:$D$300,"&gt;="&amp;C$1)&gt;0,SUMIFS(Распис!$J$4:$J$300,Распис!$B$4:$B$300,$A198,Распис!$C$4:$C$300,"&lt;="&amp;C$1,Распис!$D$4:$D$300,"&gt;="&amp;C$1),SUMIF(База!$B$3:$B$305,$A198,База!$J$3:$J$152))</f>
        <v>0</v>
      </c>
      <c r="D198" s="46">
        <f ca="1">IF(COUNTIFS(Распис!$B$4:$B$300,$A198,Распис!$C$4:$C$300,"&lt;="&amp;D$1,Распис!$D$4:$D$300,"&gt;="&amp;D$1)&gt;0,SUMIFS(Распис!$K$4:$K$300,Распис!$B$4:$B$300,$A198,Распис!$C$4:$C$300,"&lt;="&amp;D$1,Распис!$D$4:$D$300,"&gt;="&amp;D$1),SUMIF(База!$B$3:$B$305,$A198,База!$K$3:$K$152))</f>
        <v>0</v>
      </c>
      <c r="E198" s="46" t="s">
        <v>23</v>
      </c>
      <c r="F198" s="46">
        <f ca="1">IF(COUNTIFS(Распис!$B$4:$B$300,$A198,Распис!$C$4:$C$300,"&lt;="&amp;F$1,Распис!$D$4:$D$300,"&gt;="&amp;F$1)&gt;0,SUMIFS(Распис!$F$4:$F$300,Распис!$B$4:$B$300,$A198,Распис!$C$4:$C$300,"&lt;="&amp;F$1,Распис!$D$4:$D$300,"&gt;="&amp;F$1),SUMIF(База!$B$3:$B$305,$A198,База!$F$3:$F$152))</f>
        <v>0</v>
      </c>
      <c r="G198" s="46">
        <f ca="1">IF(COUNTIFS(Распис!$B$4:$B$300,$A198,Распис!$C$4:$C$300,"&lt;="&amp;G$1,Распис!$D$4:$D$300,"&gt;="&amp;G$1)&gt;0,SUMIFS(Распис!$G$4:$G$300,Распис!$B$4:$B$300,$A198,Распис!$C$4:$C$300,"&lt;="&amp;G$1,Распис!$D$4:$D$300,"&gt;="&amp;G$1),SUMIF(База!$B$3:$B$305,$A198,База!$G$3:$G$152))</f>
        <v>0</v>
      </c>
      <c r="H198" s="46">
        <f ca="1">IF(COUNTIFS(Распис!$B$4:$B$300,$A198,Распис!$C$4:$C$300,"&lt;="&amp;H$1,Распис!$D$4:$D$300,"&gt;="&amp;H$1)&gt;0,SUMIFS(Распис!$H$4:$H$300,Распис!$B$4:$B$300,$A198,Распис!$C$4:$C$300,"&lt;="&amp;H$1,Распис!$D$4:$D$300,"&gt;="&amp;H$1),SUMIF(База!$B$3:$B$305,$A198,База!$H$3:$H$152))</f>
        <v>0</v>
      </c>
      <c r="I198" s="46">
        <f ca="1">IF(COUNTIFS(Распис!$B$4:$B$300,$A198,Распис!$C$4:$C$300,"&lt;="&amp;I$1,Распис!$D$4:$D$300,"&gt;="&amp;I$1)&gt;0,SUMIFS(Распис!$I$4:$I$300,Распис!$B$4:$B$300,$A198,Распис!$C$4:$C$300,"&lt;="&amp;I$1,Распис!$D$4:$D$300,"&gt;="&amp;I$1),SUMIF(База!$B$3:$B$305,$A198,База!$I$3:$I$152))</f>
        <v>0</v>
      </c>
      <c r="J198" s="46">
        <f ca="1">IF(COUNTIFS(Распис!$B$4:$B$300,$A198,Распис!$C$4:$C$300,"&lt;="&amp;J$1,Распис!$D$4:$D$300,"&gt;="&amp;J$1)&gt;0,SUMIFS(Распис!$J$4:$J$300,Распис!$B$4:$B$300,$A198,Распис!$C$4:$C$300,"&lt;="&amp;J$1,Распис!$D$4:$D$300,"&gt;="&amp;J$1),SUMIF(База!$B$3:$B$305,$A198,База!$J$3:$J$152))</f>
        <v>0</v>
      </c>
      <c r="K198" s="46">
        <f ca="1">IF(COUNTIFS(Распис!$B$4:$B$300,$A198,Распис!$C$4:$C$300,"&lt;="&amp;K$1,Распис!$D$4:$D$300,"&gt;="&amp;K$1)&gt;0,SUMIFS(Распис!$K$4:$K$300,Распис!$B$4:$B$300,$A198,Распис!$C$4:$C$300,"&lt;="&amp;K$1,Распис!$D$4:$D$300,"&gt;="&amp;K$1),SUMIF(База!$B$3:$B$305,$A198,База!$K$3:$K$152))</f>
        <v>0</v>
      </c>
      <c r="L198" s="46" t="s">
        <v>23</v>
      </c>
      <c r="M198" s="46">
        <f ca="1">IF(COUNTIFS(Распис!$B$4:$B$300,$A198,Распис!$C$4:$C$300,"&lt;="&amp;M$1,Распис!$D$4:$D$300,"&gt;="&amp;M$1)&gt;0,SUMIFS(Распис!$F$4:$F$300,Распис!$B$4:$B$300,$A198,Распис!$C$4:$C$300,"&lt;="&amp;M$1,Распис!$D$4:$D$300,"&gt;="&amp;M$1),SUMIF(База!$B$3:$B$305,$A198,База!$F$3:$F$152))</f>
        <v>0</v>
      </c>
      <c r="N198" s="46">
        <f ca="1">IF(COUNTIFS(Распис!$B$4:$B$300,$A198,Распис!$C$4:$C$300,"&lt;="&amp;N$1,Распис!$D$4:$D$300,"&gt;="&amp;N$1)&gt;0,SUMIFS(Распис!$G$4:$G$300,Распис!$B$4:$B$300,$A198,Распис!$C$4:$C$300,"&lt;="&amp;N$1,Распис!$D$4:$D$300,"&gt;="&amp;N$1),SUMIF(База!$B$3:$B$305,$A198,База!$G$3:$G$152))</f>
        <v>0</v>
      </c>
      <c r="O198" s="46">
        <f ca="1">IF(COUNTIFS(Распис!$B$4:$B$300,$A198,Распис!$C$4:$C$300,"&lt;="&amp;O$1,Распис!$D$4:$D$300,"&gt;="&amp;O$1)&gt;0,SUMIFS(Распис!$H$4:$H$300,Распис!$B$4:$B$300,$A198,Распис!$C$4:$C$300,"&lt;="&amp;O$1,Распис!$D$4:$D$300,"&gt;="&amp;O$1),SUMIF(База!$B$3:$B$305,$A198,База!$H$3:$H$152))</f>
        <v>0</v>
      </c>
      <c r="P198" s="46">
        <f ca="1">IF(COUNTIFS(Распис!$B$4:$B$300,$A198,Распис!$C$4:$C$300,"&lt;="&amp;P$1,Распис!$D$4:$D$300,"&gt;="&amp;P$1)&gt;0,SUMIFS(Распис!$I$4:$I$300,Распис!$B$4:$B$300,$A198,Распис!$C$4:$C$300,"&lt;="&amp;P$1,Распис!$D$4:$D$300,"&gt;="&amp;P$1),SUMIF(База!$B$3:$B$305,$A198,База!$I$3:$I$152))</f>
        <v>0</v>
      </c>
      <c r="Q198" s="46">
        <f ca="1">IF(COUNTIFS(Распис!$B$4:$B$300,$A198,Распис!$C$4:$C$300,"&lt;="&amp;Q$1,Распис!$D$4:$D$300,"&gt;="&amp;Q$1)&gt;0,SUMIFS(Распис!$J$4:$J$300,Распис!$B$4:$B$300,$A198,Распис!$C$4:$C$300,"&lt;="&amp;Q$1,Распис!$D$4:$D$300,"&gt;="&amp;Q$1),SUMIF(База!$B$3:$B$305,$A198,База!$J$3:$J$152))</f>
        <v>0</v>
      </c>
      <c r="R198" s="46">
        <f ca="1">IF(COUNTIFS(Распис!$B$4:$B$300,$A198,Распис!$C$4:$C$300,"&lt;="&amp;R$1,Распис!$D$4:$D$300,"&gt;="&amp;R$1)&gt;0,SUMIFS(Распис!$K$4:$K$300,Распис!$B$4:$B$300,$A198,Распис!$C$4:$C$300,"&lt;="&amp;R$1,Распис!$D$4:$D$300,"&gt;="&amp;R$1),SUMIF(База!$B$3:$B$305,$A198,База!$K$3:$K$152))</f>
        <v>0</v>
      </c>
      <c r="S198" s="46" t="s">
        <v>23</v>
      </c>
      <c r="T198" s="46">
        <f ca="1">IF(COUNTIFS(Распис!$B$4:$B$300,$A198,Распис!$C$4:$C$300,"&lt;="&amp;T$1,Распис!$D$4:$D$300,"&gt;="&amp;T$1)&gt;0,SUMIFS(Распис!$F$4:$F$300,Распис!$B$4:$B$300,$A198,Распис!$C$4:$C$300,"&lt;="&amp;T$1,Распис!$D$4:$D$300,"&gt;="&amp;T$1),SUMIF(База!$B$3:$B$305,$A198,База!$F$3:$F$152))</f>
        <v>0</v>
      </c>
      <c r="U198" s="46">
        <f ca="1">IF(COUNTIFS(Распис!$B$4:$B$300,$A198,Распис!$C$4:$C$300,"&lt;="&amp;U$1,Распис!$D$4:$D$300,"&gt;="&amp;U$1)&gt;0,SUMIFS(Распис!$G$4:$G$300,Распис!$B$4:$B$300,$A198,Распис!$C$4:$C$300,"&lt;="&amp;U$1,Распис!$D$4:$D$300,"&gt;="&amp;U$1),SUMIF(База!$B$3:$B$305,$A198,База!$G$3:$G$152))</f>
        <v>0</v>
      </c>
      <c r="V198" s="46">
        <f ca="1">IF(COUNTIFS(Распис!$B$4:$B$300,$A198,Распис!$C$4:$C$300,"&lt;="&amp;V$1,Распис!$D$4:$D$300,"&gt;="&amp;V$1)&gt;0,SUMIFS(Распис!$H$4:$H$300,Распис!$B$4:$B$300,$A198,Распис!$C$4:$C$300,"&lt;="&amp;V$1,Распис!$D$4:$D$300,"&gt;="&amp;V$1),SUMIF(База!$B$3:$B$305,$A198,База!$H$3:$H$152))</f>
        <v>0</v>
      </c>
      <c r="W198" s="46">
        <f ca="1">IF(COUNTIFS(Распис!$B$4:$B$300,$A198,Распис!$C$4:$C$300,"&lt;="&amp;W$1,Распис!$D$4:$D$300,"&gt;="&amp;W$1)&gt;0,SUMIFS(Распис!$I$4:$I$300,Распис!$B$4:$B$300,$A198,Распис!$C$4:$C$300,"&lt;="&amp;W$1,Распис!$D$4:$D$300,"&gt;="&amp;W$1),SUMIF(База!$B$3:$B$305,$A198,База!$I$3:$I$152))</f>
        <v>0</v>
      </c>
      <c r="X198" s="46">
        <f ca="1">IF(COUNTIFS(Распис!$B$4:$B$300,$A198,Распис!$C$4:$C$300,"&lt;="&amp;X$1,Распис!$D$4:$D$300,"&gt;="&amp;X$1)&gt;0,SUMIFS(Распис!$J$4:$J$300,Распис!$B$4:$B$300,$A198,Распис!$C$4:$C$300,"&lt;="&amp;X$1,Распис!$D$4:$D$300,"&gt;="&amp;X$1),SUMIF(База!$B$3:$B$305,$A198,База!$J$3:$J$152))</f>
        <v>0</v>
      </c>
      <c r="Y198" s="46">
        <f ca="1">IF(COUNTIFS(Распис!$B$4:$B$300,$A198,Распис!$C$4:$C$300,"&lt;="&amp;Y$1,Распис!$D$4:$D$300,"&gt;="&amp;Y$1)&gt;0,SUMIFS(Распис!$K$4:$K$300,Распис!$B$4:$B$300,$A198,Распис!$C$4:$C$300,"&lt;="&amp;Y$1,Распис!$D$4:$D$300,"&gt;="&amp;Y$1),SUMIF(База!$B$3:$B$305,$A198,База!$K$3:$K$152))</f>
        <v>0</v>
      </c>
      <c r="Z198" s="46" t="s">
        <v>23</v>
      </c>
      <c r="AA198" s="46">
        <f ca="1">IF(COUNTIFS(Распис!$B$4:$B$300,$A198,Распис!$C$4:$C$300,"&lt;="&amp;AA$1,Распис!$D$4:$D$300,"&gt;="&amp;AA$1)&gt;0,SUMIFS(Распис!$F$4:$F$300,Распис!$B$4:$B$300,$A198,Распис!$C$4:$C$300,"&lt;="&amp;AA$1,Распис!$D$4:$D$300,"&gt;="&amp;AA$1),SUMIF(База!$B$3:$B$305,$A198,База!$F$3:$F$152))</f>
        <v>0</v>
      </c>
      <c r="AB198" s="46">
        <f ca="1">IF(COUNTIFS(Распис!$B$4:$B$300,$A198,Распис!$C$4:$C$300,"&lt;="&amp;AB$1,Распис!$D$4:$D$300,"&gt;="&amp;AB$1)&gt;0,SUMIFS(Распис!$G$4:$G$300,Распис!$B$4:$B$300,$A198,Распис!$C$4:$C$300,"&lt;="&amp;AB$1,Распис!$D$4:$D$300,"&gt;="&amp;AB$1),SUMIF(База!$B$3:$B$305,$A198,База!$G$3:$G$152))</f>
        <v>0</v>
      </c>
      <c r="AC198" s="46">
        <f ca="1">IF(COUNTIFS(Распис!$B$4:$B$300,$A198,Распис!$C$4:$C$300,"&lt;="&amp;AC$1,Распис!$D$4:$D$300,"&gt;="&amp;AC$1)&gt;0,SUMIFS(Распис!$H$4:$H$300,Распис!$B$4:$B$300,$A198,Распис!$C$4:$C$300,"&lt;="&amp;AC$1,Распис!$D$4:$D$300,"&gt;="&amp;AC$1),SUMIF(База!$B$3:$B$305,$A198,База!$H$3:$H$152))</f>
        <v>0</v>
      </c>
      <c r="AD198" s="47"/>
      <c r="AE198" s="47"/>
      <c r="AF198" s="47"/>
      <c r="AG198" s="47">
        <f t="shared" ca="1" si="34"/>
        <v>0</v>
      </c>
      <c r="AH198" s="46">
        <f ca="1">AG198-SUMIFS(Распред!$G$4:$G$300,Распред!$B$4:$B$300,"февраль",Распред!$F$4:$F$300,A198)</f>
        <v>0</v>
      </c>
      <c r="AI198" s="46">
        <f ca="1">AH198+(COUNTIF(B198:AF198,"КД")+SUMIFS(Распред!$AH$4:$AH$300,Распред!$F$4:$F$300,A198,Распред!$B$4:$B$300,"февраль"))*4</f>
        <v>0</v>
      </c>
      <c r="AJ198" s="46">
        <f t="shared" ca="1" si="35"/>
        <v>0</v>
      </c>
      <c r="AK198" s="46">
        <f t="shared" ca="1" si="36"/>
        <v>0</v>
      </c>
      <c r="AL198" s="46">
        <f>SUMIFS(Распред!$K$4:$K$300,Распред!$B$4:$B$300,"февраль",Распред!$J$4:$J$300,A198)+SUMIFS(Распред!$M$4:$M$300,Распред!$B$4:$B$300,"февраль",Распред!$L$4:$L$300,A198)+SUMIFS(Распред!$O$4:$O$300,Распред!$B$4:$B$300,"февраль",Распред!$N$4:$N$300,A198)+SUMIFS(Распред!$Q$4:$Q$300,Распред!$B$4:$B$300,"февраль",Распред!$P$4:$P$300,A198)+SUMIFS(Распред!$S$4:$S$300,Распред!$B$4:$B$300,"февраль",Распред!$R$4:$R$300,A198)+SUMIFS(Распред!$U$4:$U$300,Распред!$B$4:$B$300,"февраль",Распред!$T$4:$T$300,A198)+SUMIFS(Распред!$W$4:$W$300,Распред!$B$4:$B$300,"февраль",Распред!$V$4:$V$300,A198)+SUMIFS(Распред!$Y$4:$Y$300,Распред!$B$4:$B$300,"февраль",Распред!$X$4:$X$300,A198)+SUMIFS(Распред!$AA$4:$AA$300,Распред!$B$4:$B$300,"февраль",Распред!$Z$4:$Z$300,A198)+SUMIFS(Распред!$AC$4:$AC$300,Распред!$B$4:$B$300,"февраль",Распред!$AB$4:$AB$300,A198)</f>
        <v>0</v>
      </c>
      <c r="AM198" s="46">
        <f t="shared" ca="1" si="37"/>
        <v>0</v>
      </c>
      <c r="AN198" s="46">
        <f t="shared" ca="1" si="38"/>
        <v>0</v>
      </c>
      <c r="AO198" s="46">
        <f t="shared" ca="1" si="39"/>
        <v>0</v>
      </c>
      <c r="AP198" s="46">
        <f>январь!AP198</f>
        <v>0</v>
      </c>
      <c r="AQ198" s="46">
        <f t="shared" ca="1" si="40"/>
        <v>0</v>
      </c>
      <c r="AR198" s="47"/>
      <c r="AS198" s="47">
        <f t="shared" ca="1" si="41"/>
        <v>0</v>
      </c>
      <c r="AT198" s="47"/>
      <c r="AU198" s="47"/>
      <c r="AV198" s="47"/>
      <c r="AW198" s="47"/>
      <c r="AX198" s="47"/>
      <c r="AY198" s="47"/>
      <c r="AZ198" s="184"/>
      <c r="BA198" s="184"/>
    </row>
    <row r="199" spans="1:53" x14ac:dyDescent="0.25">
      <c r="A199" s="47">
        <f>База!B199</f>
        <v>0</v>
      </c>
      <c r="B199" s="46">
        <f ca="1">IF(COUNTIFS(Распис!$B$4:$B$300,$A199,Распис!$C$4:$C$300,"&lt;="&amp;B$1,Распис!$D$4:$D$300,"&gt;="&amp;B$1)&gt;0,SUMIFS(Распис!$I$4:$I$300,Распис!$B$4:$B$300,$A199,Распис!$C$4:$C$300,"&lt;="&amp;B$1,Распис!$D$4:$D$300,"&gt;="&amp;B$1),SUMIF(База!$B$3:$B$305,$A199,База!$I$3:$I$152))</f>
        <v>0</v>
      </c>
      <c r="C199" s="46">
        <f ca="1">IF(COUNTIFS(Распис!$B$4:$B$300,$A199,Распис!$C$4:$C$300,"&lt;="&amp;C$1,Распис!$D$4:$D$300,"&gt;="&amp;C$1)&gt;0,SUMIFS(Распис!$J$4:$J$300,Распис!$B$4:$B$300,$A199,Распис!$C$4:$C$300,"&lt;="&amp;C$1,Распис!$D$4:$D$300,"&gt;="&amp;C$1),SUMIF(База!$B$3:$B$305,$A199,База!$J$3:$J$152))</f>
        <v>0</v>
      </c>
      <c r="D199" s="46">
        <f ca="1">IF(COUNTIFS(Распис!$B$4:$B$300,$A199,Распис!$C$4:$C$300,"&lt;="&amp;D$1,Распис!$D$4:$D$300,"&gt;="&amp;D$1)&gt;0,SUMIFS(Распис!$K$4:$K$300,Распис!$B$4:$B$300,$A199,Распис!$C$4:$C$300,"&lt;="&amp;D$1,Распис!$D$4:$D$300,"&gt;="&amp;D$1),SUMIF(База!$B$3:$B$305,$A199,База!$K$3:$K$152))</f>
        <v>0</v>
      </c>
      <c r="E199" s="46" t="s">
        <v>23</v>
      </c>
      <c r="F199" s="46">
        <f ca="1">IF(COUNTIFS(Распис!$B$4:$B$300,$A199,Распис!$C$4:$C$300,"&lt;="&amp;F$1,Распис!$D$4:$D$300,"&gt;="&amp;F$1)&gt;0,SUMIFS(Распис!$F$4:$F$300,Распис!$B$4:$B$300,$A199,Распис!$C$4:$C$300,"&lt;="&amp;F$1,Распис!$D$4:$D$300,"&gt;="&amp;F$1),SUMIF(База!$B$3:$B$305,$A199,База!$F$3:$F$152))</f>
        <v>0</v>
      </c>
      <c r="G199" s="46">
        <f ca="1">IF(COUNTIFS(Распис!$B$4:$B$300,$A199,Распис!$C$4:$C$300,"&lt;="&amp;G$1,Распис!$D$4:$D$300,"&gt;="&amp;G$1)&gt;0,SUMIFS(Распис!$G$4:$G$300,Распис!$B$4:$B$300,$A199,Распис!$C$4:$C$300,"&lt;="&amp;G$1,Распис!$D$4:$D$300,"&gt;="&amp;G$1),SUMIF(База!$B$3:$B$305,$A199,База!$G$3:$G$152))</f>
        <v>0</v>
      </c>
      <c r="H199" s="46">
        <f ca="1">IF(COUNTIFS(Распис!$B$4:$B$300,$A199,Распис!$C$4:$C$300,"&lt;="&amp;H$1,Распис!$D$4:$D$300,"&gt;="&amp;H$1)&gt;0,SUMIFS(Распис!$H$4:$H$300,Распис!$B$4:$B$300,$A199,Распис!$C$4:$C$300,"&lt;="&amp;H$1,Распис!$D$4:$D$300,"&gt;="&amp;H$1),SUMIF(База!$B$3:$B$305,$A199,База!$H$3:$H$152))</f>
        <v>0</v>
      </c>
      <c r="I199" s="46">
        <f ca="1">IF(COUNTIFS(Распис!$B$4:$B$300,$A199,Распис!$C$4:$C$300,"&lt;="&amp;I$1,Распис!$D$4:$D$300,"&gt;="&amp;I$1)&gt;0,SUMIFS(Распис!$I$4:$I$300,Распис!$B$4:$B$300,$A199,Распис!$C$4:$C$300,"&lt;="&amp;I$1,Распис!$D$4:$D$300,"&gt;="&amp;I$1),SUMIF(База!$B$3:$B$305,$A199,База!$I$3:$I$152))</f>
        <v>0</v>
      </c>
      <c r="J199" s="46">
        <f ca="1">IF(COUNTIFS(Распис!$B$4:$B$300,$A199,Распис!$C$4:$C$300,"&lt;="&amp;J$1,Распис!$D$4:$D$300,"&gt;="&amp;J$1)&gt;0,SUMIFS(Распис!$J$4:$J$300,Распис!$B$4:$B$300,$A199,Распис!$C$4:$C$300,"&lt;="&amp;J$1,Распис!$D$4:$D$300,"&gt;="&amp;J$1),SUMIF(База!$B$3:$B$305,$A199,База!$J$3:$J$152))</f>
        <v>0</v>
      </c>
      <c r="K199" s="46">
        <f ca="1">IF(COUNTIFS(Распис!$B$4:$B$300,$A199,Распис!$C$4:$C$300,"&lt;="&amp;K$1,Распис!$D$4:$D$300,"&gt;="&amp;K$1)&gt;0,SUMIFS(Распис!$K$4:$K$300,Распис!$B$4:$B$300,$A199,Распис!$C$4:$C$300,"&lt;="&amp;K$1,Распис!$D$4:$D$300,"&gt;="&amp;K$1),SUMIF(База!$B$3:$B$305,$A199,База!$K$3:$K$152))</f>
        <v>0</v>
      </c>
      <c r="L199" s="46" t="s">
        <v>23</v>
      </c>
      <c r="M199" s="46">
        <f ca="1">IF(COUNTIFS(Распис!$B$4:$B$300,$A199,Распис!$C$4:$C$300,"&lt;="&amp;M$1,Распис!$D$4:$D$300,"&gt;="&amp;M$1)&gt;0,SUMIFS(Распис!$F$4:$F$300,Распис!$B$4:$B$300,$A199,Распис!$C$4:$C$300,"&lt;="&amp;M$1,Распис!$D$4:$D$300,"&gt;="&amp;M$1),SUMIF(База!$B$3:$B$305,$A199,База!$F$3:$F$152))</f>
        <v>0</v>
      </c>
      <c r="N199" s="46">
        <f ca="1">IF(COUNTIFS(Распис!$B$4:$B$300,$A199,Распис!$C$4:$C$300,"&lt;="&amp;N$1,Распис!$D$4:$D$300,"&gt;="&amp;N$1)&gt;0,SUMIFS(Распис!$G$4:$G$300,Распис!$B$4:$B$300,$A199,Распис!$C$4:$C$300,"&lt;="&amp;N$1,Распис!$D$4:$D$300,"&gt;="&amp;N$1),SUMIF(База!$B$3:$B$305,$A199,База!$G$3:$G$152))</f>
        <v>0</v>
      </c>
      <c r="O199" s="46">
        <f ca="1">IF(COUNTIFS(Распис!$B$4:$B$300,$A199,Распис!$C$4:$C$300,"&lt;="&amp;O$1,Распис!$D$4:$D$300,"&gt;="&amp;O$1)&gt;0,SUMIFS(Распис!$H$4:$H$300,Распис!$B$4:$B$300,$A199,Распис!$C$4:$C$300,"&lt;="&amp;O$1,Распис!$D$4:$D$300,"&gt;="&amp;O$1),SUMIF(База!$B$3:$B$305,$A199,База!$H$3:$H$152))</f>
        <v>0</v>
      </c>
      <c r="P199" s="46">
        <f ca="1">IF(COUNTIFS(Распис!$B$4:$B$300,$A199,Распис!$C$4:$C$300,"&lt;="&amp;P$1,Распис!$D$4:$D$300,"&gt;="&amp;P$1)&gt;0,SUMIFS(Распис!$I$4:$I$300,Распис!$B$4:$B$300,$A199,Распис!$C$4:$C$300,"&lt;="&amp;P$1,Распис!$D$4:$D$300,"&gt;="&amp;P$1),SUMIF(База!$B$3:$B$305,$A199,База!$I$3:$I$152))</f>
        <v>0</v>
      </c>
      <c r="Q199" s="46">
        <f ca="1">IF(COUNTIFS(Распис!$B$4:$B$300,$A199,Распис!$C$4:$C$300,"&lt;="&amp;Q$1,Распис!$D$4:$D$300,"&gt;="&amp;Q$1)&gt;0,SUMIFS(Распис!$J$4:$J$300,Распис!$B$4:$B$300,$A199,Распис!$C$4:$C$300,"&lt;="&amp;Q$1,Распис!$D$4:$D$300,"&gt;="&amp;Q$1),SUMIF(База!$B$3:$B$305,$A199,База!$J$3:$J$152))</f>
        <v>0</v>
      </c>
      <c r="R199" s="46">
        <f ca="1">IF(COUNTIFS(Распис!$B$4:$B$300,$A199,Распис!$C$4:$C$300,"&lt;="&amp;R$1,Распис!$D$4:$D$300,"&gt;="&amp;R$1)&gt;0,SUMIFS(Распис!$K$4:$K$300,Распис!$B$4:$B$300,$A199,Распис!$C$4:$C$300,"&lt;="&amp;R$1,Распис!$D$4:$D$300,"&gt;="&amp;R$1),SUMIF(База!$B$3:$B$305,$A199,База!$K$3:$K$152))</f>
        <v>0</v>
      </c>
      <c r="S199" s="46" t="s">
        <v>23</v>
      </c>
      <c r="T199" s="46">
        <f ca="1">IF(COUNTIFS(Распис!$B$4:$B$300,$A199,Распис!$C$4:$C$300,"&lt;="&amp;T$1,Распис!$D$4:$D$300,"&gt;="&amp;T$1)&gt;0,SUMIFS(Распис!$F$4:$F$300,Распис!$B$4:$B$300,$A199,Распис!$C$4:$C$300,"&lt;="&amp;T$1,Распис!$D$4:$D$300,"&gt;="&amp;T$1),SUMIF(База!$B$3:$B$305,$A199,База!$F$3:$F$152))</f>
        <v>0</v>
      </c>
      <c r="U199" s="46">
        <f ca="1">IF(COUNTIFS(Распис!$B$4:$B$300,$A199,Распис!$C$4:$C$300,"&lt;="&amp;U$1,Распис!$D$4:$D$300,"&gt;="&amp;U$1)&gt;0,SUMIFS(Распис!$G$4:$G$300,Распис!$B$4:$B$300,$A199,Распис!$C$4:$C$300,"&lt;="&amp;U$1,Распис!$D$4:$D$300,"&gt;="&amp;U$1),SUMIF(База!$B$3:$B$305,$A199,База!$G$3:$G$152))</f>
        <v>0</v>
      </c>
      <c r="V199" s="46">
        <f ca="1">IF(COUNTIFS(Распис!$B$4:$B$300,$A199,Распис!$C$4:$C$300,"&lt;="&amp;V$1,Распис!$D$4:$D$300,"&gt;="&amp;V$1)&gt;0,SUMIFS(Распис!$H$4:$H$300,Распис!$B$4:$B$300,$A199,Распис!$C$4:$C$300,"&lt;="&amp;V$1,Распис!$D$4:$D$300,"&gt;="&amp;V$1),SUMIF(База!$B$3:$B$305,$A199,База!$H$3:$H$152))</f>
        <v>0</v>
      </c>
      <c r="W199" s="46">
        <f ca="1">IF(COUNTIFS(Распис!$B$4:$B$300,$A199,Распис!$C$4:$C$300,"&lt;="&amp;W$1,Распис!$D$4:$D$300,"&gt;="&amp;W$1)&gt;0,SUMIFS(Распис!$I$4:$I$300,Распис!$B$4:$B$300,$A199,Распис!$C$4:$C$300,"&lt;="&amp;W$1,Распис!$D$4:$D$300,"&gt;="&amp;W$1),SUMIF(База!$B$3:$B$305,$A199,База!$I$3:$I$152))</f>
        <v>0</v>
      </c>
      <c r="X199" s="46">
        <f ca="1">IF(COUNTIFS(Распис!$B$4:$B$300,$A199,Распис!$C$4:$C$300,"&lt;="&amp;X$1,Распис!$D$4:$D$300,"&gt;="&amp;X$1)&gt;0,SUMIFS(Распис!$J$4:$J$300,Распис!$B$4:$B$300,$A199,Распис!$C$4:$C$300,"&lt;="&amp;X$1,Распис!$D$4:$D$300,"&gt;="&amp;X$1),SUMIF(База!$B$3:$B$305,$A199,База!$J$3:$J$152))</f>
        <v>0</v>
      </c>
      <c r="Y199" s="46">
        <f ca="1">IF(COUNTIFS(Распис!$B$4:$B$300,$A199,Распис!$C$4:$C$300,"&lt;="&amp;Y$1,Распис!$D$4:$D$300,"&gt;="&amp;Y$1)&gt;0,SUMIFS(Распис!$K$4:$K$300,Распис!$B$4:$B$300,$A199,Распис!$C$4:$C$300,"&lt;="&amp;Y$1,Распис!$D$4:$D$300,"&gt;="&amp;Y$1),SUMIF(База!$B$3:$B$305,$A199,База!$K$3:$K$152))</f>
        <v>0</v>
      </c>
      <c r="Z199" s="46" t="s">
        <v>23</v>
      </c>
      <c r="AA199" s="46">
        <f ca="1">IF(COUNTIFS(Распис!$B$4:$B$300,$A199,Распис!$C$4:$C$300,"&lt;="&amp;AA$1,Распис!$D$4:$D$300,"&gt;="&amp;AA$1)&gt;0,SUMIFS(Распис!$F$4:$F$300,Распис!$B$4:$B$300,$A199,Распис!$C$4:$C$300,"&lt;="&amp;AA$1,Распис!$D$4:$D$300,"&gt;="&amp;AA$1),SUMIF(База!$B$3:$B$305,$A199,База!$F$3:$F$152))</f>
        <v>0</v>
      </c>
      <c r="AB199" s="46">
        <f ca="1">IF(COUNTIFS(Распис!$B$4:$B$300,$A199,Распис!$C$4:$C$300,"&lt;="&amp;AB$1,Распис!$D$4:$D$300,"&gt;="&amp;AB$1)&gt;0,SUMIFS(Распис!$G$4:$G$300,Распис!$B$4:$B$300,$A199,Распис!$C$4:$C$300,"&lt;="&amp;AB$1,Распис!$D$4:$D$300,"&gt;="&amp;AB$1),SUMIF(База!$B$3:$B$305,$A199,База!$G$3:$G$152))</f>
        <v>0</v>
      </c>
      <c r="AC199" s="46">
        <f ca="1">IF(COUNTIFS(Распис!$B$4:$B$300,$A199,Распис!$C$4:$C$300,"&lt;="&amp;AC$1,Распис!$D$4:$D$300,"&gt;="&amp;AC$1)&gt;0,SUMIFS(Распис!$H$4:$H$300,Распис!$B$4:$B$300,$A199,Распис!$C$4:$C$300,"&lt;="&amp;AC$1,Распис!$D$4:$D$300,"&gt;="&amp;AC$1),SUMIF(База!$B$3:$B$305,$A199,База!$H$3:$H$152))</f>
        <v>0</v>
      </c>
      <c r="AD199" s="47"/>
      <c r="AE199" s="47"/>
      <c r="AF199" s="47"/>
      <c r="AG199" s="47">
        <f t="shared" ca="1" si="34"/>
        <v>0</v>
      </c>
      <c r="AH199" s="46">
        <f ca="1">AG199-SUMIFS(Распред!$G$4:$G$300,Распред!$B$4:$B$300,"февраль",Распред!$F$4:$F$300,A199)</f>
        <v>0</v>
      </c>
      <c r="AI199" s="46">
        <f ca="1">AH199+(COUNTIF(B199:AF199,"КД")+SUMIFS(Распред!$AH$4:$AH$300,Распред!$F$4:$F$300,A199,Распред!$B$4:$B$300,"февраль"))*4</f>
        <v>0</v>
      </c>
      <c r="AJ199" s="46">
        <f t="shared" ca="1" si="35"/>
        <v>0</v>
      </c>
      <c r="AK199" s="46">
        <f t="shared" ca="1" si="36"/>
        <v>0</v>
      </c>
      <c r="AL199" s="46">
        <f>SUMIFS(Распред!$K$4:$K$300,Распред!$B$4:$B$300,"февраль",Распред!$J$4:$J$300,A199)+SUMIFS(Распред!$M$4:$M$300,Распред!$B$4:$B$300,"февраль",Распред!$L$4:$L$300,A199)+SUMIFS(Распред!$O$4:$O$300,Распред!$B$4:$B$300,"февраль",Распред!$N$4:$N$300,A199)+SUMIFS(Распред!$Q$4:$Q$300,Распред!$B$4:$B$300,"февраль",Распред!$P$4:$P$300,A199)+SUMIFS(Распред!$S$4:$S$300,Распред!$B$4:$B$300,"февраль",Распред!$R$4:$R$300,A199)+SUMIFS(Распред!$U$4:$U$300,Распред!$B$4:$B$300,"февраль",Распред!$T$4:$T$300,A199)+SUMIFS(Распред!$W$4:$W$300,Распред!$B$4:$B$300,"февраль",Распред!$V$4:$V$300,A199)+SUMIFS(Распред!$Y$4:$Y$300,Распред!$B$4:$B$300,"февраль",Распред!$X$4:$X$300,A199)+SUMIFS(Распред!$AA$4:$AA$300,Распред!$B$4:$B$300,"февраль",Распред!$Z$4:$Z$300,A199)+SUMIFS(Распред!$AC$4:$AC$300,Распред!$B$4:$B$300,"февраль",Распред!$AB$4:$AB$300,A199)</f>
        <v>0</v>
      </c>
      <c r="AM199" s="46">
        <f t="shared" ca="1" si="37"/>
        <v>0</v>
      </c>
      <c r="AN199" s="46">
        <f t="shared" ca="1" si="38"/>
        <v>0</v>
      </c>
      <c r="AO199" s="46">
        <f t="shared" ca="1" si="39"/>
        <v>0</v>
      </c>
      <c r="AP199" s="46">
        <f>январь!AP199</f>
        <v>0</v>
      </c>
      <c r="AQ199" s="46">
        <f t="shared" ca="1" si="40"/>
        <v>0</v>
      </c>
      <c r="AR199" s="47"/>
      <c r="AS199" s="47">
        <f t="shared" ca="1" si="41"/>
        <v>0</v>
      </c>
      <c r="AT199" s="47"/>
      <c r="AU199" s="47"/>
      <c r="AV199" s="47"/>
      <c r="AW199" s="47"/>
      <c r="AX199" s="47"/>
      <c r="AY199" s="47"/>
      <c r="AZ199" s="184"/>
      <c r="BA199" s="184"/>
    </row>
    <row r="200" spans="1:53" x14ac:dyDescent="0.25">
      <c r="A200" s="47">
        <f>База!B200</f>
        <v>0</v>
      </c>
      <c r="B200" s="46">
        <f ca="1">IF(COUNTIFS(Распис!$B$4:$B$300,$A200,Распис!$C$4:$C$300,"&lt;="&amp;B$1,Распис!$D$4:$D$300,"&gt;="&amp;B$1)&gt;0,SUMIFS(Распис!$I$4:$I$300,Распис!$B$4:$B$300,$A200,Распис!$C$4:$C$300,"&lt;="&amp;B$1,Распис!$D$4:$D$300,"&gt;="&amp;B$1),SUMIF(База!$B$3:$B$305,$A200,База!$I$3:$I$152))</f>
        <v>0</v>
      </c>
      <c r="C200" s="46">
        <f ca="1">IF(COUNTIFS(Распис!$B$4:$B$300,$A200,Распис!$C$4:$C$300,"&lt;="&amp;C$1,Распис!$D$4:$D$300,"&gt;="&amp;C$1)&gt;0,SUMIFS(Распис!$J$4:$J$300,Распис!$B$4:$B$300,$A200,Распис!$C$4:$C$300,"&lt;="&amp;C$1,Распис!$D$4:$D$300,"&gt;="&amp;C$1),SUMIF(База!$B$3:$B$305,$A200,База!$J$3:$J$152))</f>
        <v>0</v>
      </c>
      <c r="D200" s="46">
        <f ca="1">IF(COUNTIFS(Распис!$B$4:$B$300,$A200,Распис!$C$4:$C$300,"&lt;="&amp;D$1,Распис!$D$4:$D$300,"&gt;="&amp;D$1)&gt;0,SUMIFS(Распис!$K$4:$K$300,Распис!$B$4:$B$300,$A200,Распис!$C$4:$C$300,"&lt;="&amp;D$1,Распис!$D$4:$D$300,"&gt;="&amp;D$1),SUMIF(База!$B$3:$B$305,$A200,База!$K$3:$K$152))</f>
        <v>0</v>
      </c>
      <c r="E200" s="46" t="s">
        <v>23</v>
      </c>
      <c r="F200" s="46">
        <f ca="1">IF(COUNTIFS(Распис!$B$4:$B$300,$A200,Распис!$C$4:$C$300,"&lt;="&amp;F$1,Распис!$D$4:$D$300,"&gt;="&amp;F$1)&gt;0,SUMIFS(Распис!$F$4:$F$300,Распис!$B$4:$B$300,$A200,Распис!$C$4:$C$300,"&lt;="&amp;F$1,Распис!$D$4:$D$300,"&gt;="&amp;F$1),SUMIF(База!$B$3:$B$305,$A200,База!$F$3:$F$152))</f>
        <v>0</v>
      </c>
      <c r="G200" s="46">
        <f ca="1">IF(COUNTIFS(Распис!$B$4:$B$300,$A200,Распис!$C$4:$C$300,"&lt;="&amp;G$1,Распис!$D$4:$D$300,"&gt;="&amp;G$1)&gt;0,SUMIFS(Распис!$G$4:$G$300,Распис!$B$4:$B$300,$A200,Распис!$C$4:$C$300,"&lt;="&amp;G$1,Распис!$D$4:$D$300,"&gt;="&amp;G$1),SUMIF(База!$B$3:$B$305,$A200,База!$G$3:$G$152))</f>
        <v>0</v>
      </c>
      <c r="H200" s="46">
        <f ca="1">IF(COUNTIFS(Распис!$B$4:$B$300,$A200,Распис!$C$4:$C$300,"&lt;="&amp;H$1,Распис!$D$4:$D$300,"&gt;="&amp;H$1)&gt;0,SUMIFS(Распис!$H$4:$H$300,Распис!$B$4:$B$300,$A200,Распис!$C$4:$C$300,"&lt;="&amp;H$1,Распис!$D$4:$D$300,"&gt;="&amp;H$1),SUMIF(База!$B$3:$B$305,$A200,База!$H$3:$H$152))</f>
        <v>0</v>
      </c>
      <c r="I200" s="46">
        <f ca="1">IF(COUNTIFS(Распис!$B$4:$B$300,$A200,Распис!$C$4:$C$300,"&lt;="&amp;I$1,Распис!$D$4:$D$300,"&gt;="&amp;I$1)&gt;0,SUMIFS(Распис!$I$4:$I$300,Распис!$B$4:$B$300,$A200,Распис!$C$4:$C$300,"&lt;="&amp;I$1,Распис!$D$4:$D$300,"&gt;="&amp;I$1),SUMIF(База!$B$3:$B$305,$A200,База!$I$3:$I$152))</f>
        <v>0</v>
      </c>
      <c r="J200" s="46">
        <f ca="1">IF(COUNTIFS(Распис!$B$4:$B$300,$A200,Распис!$C$4:$C$300,"&lt;="&amp;J$1,Распис!$D$4:$D$300,"&gt;="&amp;J$1)&gt;0,SUMIFS(Распис!$J$4:$J$300,Распис!$B$4:$B$300,$A200,Распис!$C$4:$C$300,"&lt;="&amp;J$1,Распис!$D$4:$D$300,"&gt;="&amp;J$1),SUMIF(База!$B$3:$B$305,$A200,База!$J$3:$J$152))</f>
        <v>0</v>
      </c>
      <c r="K200" s="46">
        <f ca="1">IF(COUNTIFS(Распис!$B$4:$B$300,$A200,Распис!$C$4:$C$300,"&lt;="&amp;K$1,Распис!$D$4:$D$300,"&gt;="&amp;K$1)&gt;0,SUMIFS(Распис!$K$4:$K$300,Распис!$B$4:$B$300,$A200,Распис!$C$4:$C$300,"&lt;="&amp;K$1,Распис!$D$4:$D$300,"&gt;="&amp;K$1),SUMIF(База!$B$3:$B$305,$A200,База!$K$3:$K$152))</f>
        <v>0</v>
      </c>
      <c r="L200" s="46" t="s">
        <v>23</v>
      </c>
      <c r="M200" s="46">
        <f ca="1">IF(COUNTIFS(Распис!$B$4:$B$300,$A200,Распис!$C$4:$C$300,"&lt;="&amp;M$1,Распис!$D$4:$D$300,"&gt;="&amp;M$1)&gt;0,SUMIFS(Распис!$F$4:$F$300,Распис!$B$4:$B$300,$A200,Распис!$C$4:$C$300,"&lt;="&amp;M$1,Распис!$D$4:$D$300,"&gt;="&amp;M$1),SUMIF(База!$B$3:$B$305,$A200,База!$F$3:$F$152))</f>
        <v>0</v>
      </c>
      <c r="N200" s="46">
        <f ca="1">IF(COUNTIFS(Распис!$B$4:$B$300,$A200,Распис!$C$4:$C$300,"&lt;="&amp;N$1,Распис!$D$4:$D$300,"&gt;="&amp;N$1)&gt;0,SUMIFS(Распис!$G$4:$G$300,Распис!$B$4:$B$300,$A200,Распис!$C$4:$C$300,"&lt;="&amp;N$1,Распис!$D$4:$D$300,"&gt;="&amp;N$1),SUMIF(База!$B$3:$B$305,$A200,База!$G$3:$G$152))</f>
        <v>0</v>
      </c>
      <c r="O200" s="46">
        <f ca="1">IF(COUNTIFS(Распис!$B$4:$B$300,$A200,Распис!$C$4:$C$300,"&lt;="&amp;O$1,Распис!$D$4:$D$300,"&gt;="&amp;O$1)&gt;0,SUMIFS(Распис!$H$4:$H$300,Распис!$B$4:$B$300,$A200,Распис!$C$4:$C$300,"&lt;="&amp;O$1,Распис!$D$4:$D$300,"&gt;="&amp;O$1),SUMIF(База!$B$3:$B$305,$A200,База!$H$3:$H$152))</f>
        <v>0</v>
      </c>
      <c r="P200" s="46">
        <f ca="1">IF(COUNTIFS(Распис!$B$4:$B$300,$A200,Распис!$C$4:$C$300,"&lt;="&amp;P$1,Распис!$D$4:$D$300,"&gt;="&amp;P$1)&gt;0,SUMIFS(Распис!$I$4:$I$300,Распис!$B$4:$B$300,$A200,Распис!$C$4:$C$300,"&lt;="&amp;P$1,Распис!$D$4:$D$300,"&gt;="&amp;P$1),SUMIF(База!$B$3:$B$305,$A200,База!$I$3:$I$152))</f>
        <v>0</v>
      </c>
      <c r="Q200" s="46">
        <f ca="1">IF(COUNTIFS(Распис!$B$4:$B$300,$A200,Распис!$C$4:$C$300,"&lt;="&amp;Q$1,Распис!$D$4:$D$300,"&gt;="&amp;Q$1)&gt;0,SUMIFS(Распис!$J$4:$J$300,Распис!$B$4:$B$300,$A200,Распис!$C$4:$C$300,"&lt;="&amp;Q$1,Распис!$D$4:$D$300,"&gt;="&amp;Q$1),SUMIF(База!$B$3:$B$305,$A200,База!$J$3:$J$152))</f>
        <v>0</v>
      </c>
      <c r="R200" s="46">
        <f ca="1">IF(COUNTIFS(Распис!$B$4:$B$300,$A200,Распис!$C$4:$C$300,"&lt;="&amp;R$1,Распис!$D$4:$D$300,"&gt;="&amp;R$1)&gt;0,SUMIFS(Распис!$K$4:$K$300,Распис!$B$4:$B$300,$A200,Распис!$C$4:$C$300,"&lt;="&amp;R$1,Распис!$D$4:$D$300,"&gt;="&amp;R$1),SUMIF(База!$B$3:$B$305,$A200,База!$K$3:$K$152))</f>
        <v>0</v>
      </c>
      <c r="S200" s="46" t="s">
        <v>23</v>
      </c>
      <c r="T200" s="46">
        <f ca="1">IF(COUNTIFS(Распис!$B$4:$B$300,$A200,Распис!$C$4:$C$300,"&lt;="&amp;T$1,Распис!$D$4:$D$300,"&gt;="&amp;T$1)&gt;0,SUMIFS(Распис!$F$4:$F$300,Распис!$B$4:$B$300,$A200,Распис!$C$4:$C$300,"&lt;="&amp;T$1,Распис!$D$4:$D$300,"&gt;="&amp;T$1),SUMIF(База!$B$3:$B$305,$A200,База!$F$3:$F$152))</f>
        <v>0</v>
      </c>
      <c r="U200" s="46">
        <f ca="1">IF(COUNTIFS(Распис!$B$4:$B$300,$A200,Распис!$C$4:$C$300,"&lt;="&amp;U$1,Распис!$D$4:$D$300,"&gt;="&amp;U$1)&gt;0,SUMIFS(Распис!$G$4:$G$300,Распис!$B$4:$B$300,$A200,Распис!$C$4:$C$300,"&lt;="&amp;U$1,Распис!$D$4:$D$300,"&gt;="&amp;U$1),SUMIF(База!$B$3:$B$305,$A200,База!$G$3:$G$152))</f>
        <v>0</v>
      </c>
      <c r="V200" s="46">
        <f ca="1">IF(COUNTIFS(Распис!$B$4:$B$300,$A200,Распис!$C$4:$C$300,"&lt;="&amp;V$1,Распис!$D$4:$D$300,"&gt;="&amp;V$1)&gt;0,SUMIFS(Распис!$H$4:$H$300,Распис!$B$4:$B$300,$A200,Распис!$C$4:$C$300,"&lt;="&amp;V$1,Распис!$D$4:$D$300,"&gt;="&amp;V$1),SUMIF(База!$B$3:$B$305,$A200,База!$H$3:$H$152))</f>
        <v>0</v>
      </c>
      <c r="W200" s="46">
        <f ca="1">IF(COUNTIFS(Распис!$B$4:$B$300,$A200,Распис!$C$4:$C$300,"&lt;="&amp;W$1,Распис!$D$4:$D$300,"&gt;="&amp;W$1)&gt;0,SUMIFS(Распис!$I$4:$I$300,Распис!$B$4:$B$300,$A200,Распис!$C$4:$C$300,"&lt;="&amp;W$1,Распис!$D$4:$D$300,"&gt;="&amp;W$1),SUMIF(База!$B$3:$B$305,$A200,База!$I$3:$I$152))</f>
        <v>0</v>
      </c>
      <c r="X200" s="46">
        <f ca="1">IF(COUNTIFS(Распис!$B$4:$B$300,$A200,Распис!$C$4:$C$300,"&lt;="&amp;X$1,Распис!$D$4:$D$300,"&gt;="&amp;X$1)&gt;0,SUMIFS(Распис!$J$4:$J$300,Распис!$B$4:$B$300,$A200,Распис!$C$4:$C$300,"&lt;="&amp;X$1,Распис!$D$4:$D$300,"&gt;="&amp;X$1),SUMIF(База!$B$3:$B$305,$A200,База!$J$3:$J$152))</f>
        <v>0</v>
      </c>
      <c r="Y200" s="46">
        <f ca="1">IF(COUNTIFS(Распис!$B$4:$B$300,$A200,Распис!$C$4:$C$300,"&lt;="&amp;Y$1,Распис!$D$4:$D$300,"&gt;="&amp;Y$1)&gt;0,SUMIFS(Распис!$K$4:$K$300,Распис!$B$4:$B$300,$A200,Распис!$C$4:$C$300,"&lt;="&amp;Y$1,Распис!$D$4:$D$300,"&gt;="&amp;Y$1),SUMIF(База!$B$3:$B$305,$A200,База!$K$3:$K$152))</f>
        <v>0</v>
      </c>
      <c r="Z200" s="46" t="s">
        <v>23</v>
      </c>
      <c r="AA200" s="46">
        <f ca="1">IF(COUNTIFS(Распис!$B$4:$B$300,$A200,Распис!$C$4:$C$300,"&lt;="&amp;AA$1,Распис!$D$4:$D$300,"&gt;="&amp;AA$1)&gt;0,SUMIFS(Распис!$F$4:$F$300,Распис!$B$4:$B$300,$A200,Распис!$C$4:$C$300,"&lt;="&amp;AA$1,Распис!$D$4:$D$300,"&gt;="&amp;AA$1),SUMIF(База!$B$3:$B$305,$A200,База!$F$3:$F$152))</f>
        <v>0</v>
      </c>
      <c r="AB200" s="46">
        <f ca="1">IF(COUNTIFS(Распис!$B$4:$B$300,$A200,Распис!$C$4:$C$300,"&lt;="&amp;AB$1,Распис!$D$4:$D$300,"&gt;="&amp;AB$1)&gt;0,SUMIFS(Распис!$G$4:$G$300,Распис!$B$4:$B$300,$A200,Распис!$C$4:$C$300,"&lt;="&amp;AB$1,Распис!$D$4:$D$300,"&gt;="&amp;AB$1),SUMIF(База!$B$3:$B$305,$A200,База!$G$3:$G$152))</f>
        <v>0</v>
      </c>
      <c r="AC200" s="46">
        <f ca="1">IF(COUNTIFS(Распис!$B$4:$B$300,$A200,Распис!$C$4:$C$300,"&lt;="&amp;AC$1,Распис!$D$4:$D$300,"&gt;="&amp;AC$1)&gt;0,SUMIFS(Распис!$H$4:$H$300,Распис!$B$4:$B$300,$A200,Распис!$C$4:$C$300,"&lt;="&amp;AC$1,Распис!$D$4:$D$300,"&gt;="&amp;AC$1),SUMIF(База!$B$3:$B$305,$A200,База!$H$3:$H$152))</f>
        <v>0</v>
      </c>
      <c r="AD200" s="47"/>
      <c r="AE200" s="47"/>
      <c r="AF200" s="47"/>
      <c r="AG200" s="47">
        <f t="shared" ca="1" si="34"/>
        <v>0</v>
      </c>
      <c r="AH200" s="46">
        <f ca="1">AG200-SUMIFS(Распред!$G$4:$G$300,Распред!$B$4:$B$300,"февраль",Распред!$F$4:$F$300,A200)</f>
        <v>0</v>
      </c>
      <c r="AI200" s="46">
        <f ca="1">AH200+(COUNTIF(B200:AF200,"КД")+SUMIFS(Распред!$AH$4:$AH$300,Распред!$F$4:$F$300,A200,Распред!$B$4:$B$300,"февраль"))*4</f>
        <v>0</v>
      </c>
      <c r="AJ200" s="46">
        <f t="shared" ca="1" si="35"/>
        <v>0</v>
      </c>
      <c r="AK200" s="46">
        <f t="shared" ca="1" si="36"/>
        <v>0</v>
      </c>
      <c r="AL200" s="46">
        <f>SUMIFS(Распред!$K$4:$K$300,Распред!$B$4:$B$300,"февраль",Распред!$J$4:$J$300,A200)+SUMIFS(Распред!$M$4:$M$300,Распред!$B$4:$B$300,"февраль",Распред!$L$4:$L$300,A200)+SUMIFS(Распред!$O$4:$O$300,Распред!$B$4:$B$300,"февраль",Распред!$N$4:$N$300,A200)+SUMIFS(Распред!$Q$4:$Q$300,Распред!$B$4:$B$300,"февраль",Распред!$P$4:$P$300,A200)+SUMIFS(Распред!$S$4:$S$300,Распред!$B$4:$B$300,"февраль",Распред!$R$4:$R$300,A200)+SUMIFS(Распред!$U$4:$U$300,Распред!$B$4:$B$300,"февраль",Распред!$T$4:$T$300,A200)+SUMIFS(Распред!$W$4:$W$300,Распред!$B$4:$B$300,"февраль",Распред!$V$4:$V$300,A200)+SUMIFS(Распред!$Y$4:$Y$300,Распред!$B$4:$B$300,"февраль",Распред!$X$4:$X$300,A200)+SUMIFS(Распред!$AA$4:$AA$300,Распред!$B$4:$B$300,"февраль",Распред!$Z$4:$Z$300,A200)+SUMIFS(Распред!$AC$4:$AC$300,Распред!$B$4:$B$300,"февраль",Распред!$AB$4:$AB$300,A200)</f>
        <v>0</v>
      </c>
      <c r="AM200" s="46">
        <f t="shared" ca="1" si="37"/>
        <v>0</v>
      </c>
      <c r="AN200" s="46">
        <f t="shared" ca="1" si="38"/>
        <v>0</v>
      </c>
      <c r="AO200" s="46">
        <f t="shared" ca="1" si="39"/>
        <v>0</v>
      </c>
      <c r="AP200" s="46">
        <f>январь!AP200</f>
        <v>0</v>
      </c>
      <c r="AQ200" s="46">
        <f t="shared" ca="1" si="40"/>
        <v>0</v>
      </c>
      <c r="AR200" s="47"/>
      <c r="AS200" s="47">
        <f t="shared" ca="1" si="41"/>
        <v>0</v>
      </c>
      <c r="AT200" s="47"/>
      <c r="AU200" s="47"/>
      <c r="AV200" s="47"/>
      <c r="AW200" s="47"/>
      <c r="AX200" s="47"/>
      <c r="AY200" s="47"/>
      <c r="AZ200" s="184"/>
      <c r="BA200" s="184"/>
    </row>
    <row r="201" spans="1:53" x14ac:dyDescent="0.25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</row>
    <row r="202" spans="1:53" x14ac:dyDescent="0.25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</row>
    <row r="203" spans="1:53" x14ac:dyDescent="0.25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</row>
    <row r="204" spans="1:53" x14ac:dyDescent="0.25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BG206"/>
  <sheetViews>
    <sheetView zoomScaleNormal="100" workbookViewId="0">
      <pane xSplit="1" ySplit="2" topLeftCell="AG3" activePane="bottomRight" state="frozen"/>
      <selection activeCell="H19" sqref="H19"/>
      <selection pane="topRight" activeCell="H19" sqref="H19"/>
      <selection pane="bottomLeft" activeCell="H19" sqref="H19"/>
      <selection pane="bottomRight" activeCell="AM4" sqref="AM4"/>
    </sheetView>
  </sheetViews>
  <sheetFormatPr defaultRowHeight="15" outlineLevelCol="1" x14ac:dyDescent="0.25"/>
  <cols>
    <col min="1" max="1" width="15.85546875" customWidth="1"/>
    <col min="2" max="3" width="10.140625" style="43" hidden="1" customWidth="1" outlineLevel="1"/>
    <col min="4" max="18" width="9.140625" style="43" hidden="1" customWidth="1" outlineLevel="1"/>
    <col min="19" max="26" width="9.140625" hidden="1" customWidth="1" outlineLevel="1"/>
    <col min="27" max="32" width="9.140625" style="43" hidden="1" customWidth="1" outlineLevel="1"/>
    <col min="33" max="33" width="12" customWidth="1" collapsed="1"/>
    <col min="34" max="34" width="12.28515625" style="13" customWidth="1"/>
    <col min="35" max="35" width="11.42578125" style="13" customWidth="1"/>
    <col min="36" max="36" width="12.7109375" style="13" customWidth="1"/>
    <col min="37" max="38" width="11.5703125" style="13" customWidth="1"/>
    <col min="39" max="39" width="9.85546875" customWidth="1"/>
  </cols>
  <sheetData>
    <row r="1" spans="1:45" s="254" customFormat="1" ht="30" customHeight="1" x14ac:dyDescent="0.25">
      <c r="A1" s="248" t="s">
        <v>31</v>
      </c>
      <c r="B1" s="242">
        <v>43160</v>
      </c>
      <c r="C1" s="242">
        <v>43161</v>
      </c>
      <c r="D1" s="242">
        <v>43162</v>
      </c>
      <c r="E1" s="242">
        <v>43163</v>
      </c>
      <c r="F1" s="242">
        <v>43164</v>
      </c>
      <c r="G1" s="242">
        <v>43165</v>
      </c>
      <c r="H1" s="242">
        <v>43166</v>
      </c>
      <c r="I1" s="242">
        <v>43167</v>
      </c>
      <c r="J1" s="242">
        <v>43168</v>
      </c>
      <c r="K1" s="242">
        <v>43169</v>
      </c>
      <c r="L1" s="242">
        <v>43170</v>
      </c>
      <c r="M1" s="242">
        <v>43171</v>
      </c>
      <c r="N1" s="242">
        <v>43172</v>
      </c>
      <c r="O1" s="242">
        <v>43173</v>
      </c>
      <c r="P1" s="242">
        <v>43174</v>
      </c>
      <c r="Q1" s="242">
        <v>43175</v>
      </c>
      <c r="R1" s="242">
        <v>43176</v>
      </c>
      <c r="S1" s="249">
        <v>43177</v>
      </c>
      <c r="T1" s="249">
        <v>43178</v>
      </c>
      <c r="U1" s="249">
        <v>43179</v>
      </c>
      <c r="V1" s="249">
        <v>43180</v>
      </c>
      <c r="W1" s="249">
        <v>43181</v>
      </c>
      <c r="X1" s="249">
        <v>43182</v>
      </c>
      <c r="Y1" s="249">
        <v>43183</v>
      </c>
      <c r="Z1" s="249">
        <v>43184</v>
      </c>
      <c r="AA1" s="242">
        <v>43185</v>
      </c>
      <c r="AB1" s="242">
        <v>43186</v>
      </c>
      <c r="AC1" s="242">
        <v>43187</v>
      </c>
      <c r="AD1" s="242">
        <v>43188</v>
      </c>
      <c r="AE1" s="242">
        <v>43189</v>
      </c>
      <c r="AF1" s="242">
        <v>43190</v>
      </c>
      <c r="AG1" s="250" t="s">
        <v>90</v>
      </c>
      <c r="AH1" s="250" t="s">
        <v>91</v>
      </c>
      <c r="AI1" s="251" t="s">
        <v>118</v>
      </c>
      <c r="AJ1" s="251" t="s">
        <v>93</v>
      </c>
      <c r="AK1" s="251" t="s">
        <v>92</v>
      </c>
      <c r="AL1" s="250" t="s">
        <v>94</v>
      </c>
      <c r="AM1" s="250" t="s">
        <v>38</v>
      </c>
      <c r="AN1" s="250" t="s">
        <v>99</v>
      </c>
      <c r="AO1" s="250" t="s">
        <v>100</v>
      </c>
      <c r="AP1" s="250" t="s">
        <v>101</v>
      </c>
      <c r="AQ1" s="250" t="s">
        <v>102</v>
      </c>
      <c r="AR1" s="252" t="s">
        <v>103</v>
      </c>
      <c r="AS1" s="253" t="s">
        <v>104</v>
      </c>
    </row>
    <row r="2" spans="1:45" s="56" customFormat="1" x14ac:dyDescent="0.25">
      <c r="A2" s="195" t="s">
        <v>0</v>
      </c>
      <c r="B2" s="40" t="s">
        <v>19</v>
      </c>
      <c r="C2" s="40" t="s">
        <v>20</v>
      </c>
      <c r="D2" s="40" t="s">
        <v>21</v>
      </c>
      <c r="E2" s="40" t="s">
        <v>22</v>
      </c>
      <c r="F2" s="40" t="s">
        <v>16</v>
      </c>
      <c r="G2" s="40" t="s">
        <v>17</v>
      </c>
      <c r="H2" s="40" t="s">
        <v>18</v>
      </c>
      <c r="I2" s="40" t="s">
        <v>19</v>
      </c>
      <c r="J2" s="40" t="s">
        <v>20</v>
      </c>
      <c r="K2" s="40" t="s">
        <v>21</v>
      </c>
      <c r="L2" s="40" t="s">
        <v>22</v>
      </c>
      <c r="M2" s="40" t="s">
        <v>16</v>
      </c>
      <c r="N2" s="40" t="s">
        <v>17</v>
      </c>
      <c r="O2" s="40" t="s">
        <v>18</v>
      </c>
      <c r="P2" s="40" t="s">
        <v>19</v>
      </c>
      <c r="Q2" s="40" t="s">
        <v>20</v>
      </c>
      <c r="R2" s="40" t="s">
        <v>21</v>
      </c>
      <c r="S2" s="4" t="s">
        <v>22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20</v>
      </c>
      <c r="Y2" s="4" t="s">
        <v>21</v>
      </c>
      <c r="Z2" s="4" t="s">
        <v>22</v>
      </c>
      <c r="AA2" s="40" t="s">
        <v>16</v>
      </c>
      <c r="AB2" s="40" t="s">
        <v>17</v>
      </c>
      <c r="AC2" s="40" t="s">
        <v>18</v>
      </c>
      <c r="AD2" s="40" t="s">
        <v>19</v>
      </c>
      <c r="AE2" s="40" t="s">
        <v>20</v>
      </c>
      <c r="AF2" s="40" t="s">
        <v>21</v>
      </c>
      <c r="AG2" s="27">
        <f t="shared" ref="AG2:AN2" ca="1" si="0">SUM(AG3:AG200)</f>
        <v>1694</v>
      </c>
      <c r="AH2" s="27">
        <f t="shared" ca="1" si="0"/>
        <v>1675</v>
      </c>
      <c r="AI2" s="27">
        <f t="shared" ca="1" si="0"/>
        <v>4071</v>
      </c>
      <c r="AJ2" s="27">
        <f t="shared" ca="1" si="0"/>
        <v>6</v>
      </c>
      <c r="AK2" s="27">
        <f t="shared" ca="1" si="0"/>
        <v>1669</v>
      </c>
      <c r="AL2" s="27">
        <f t="shared" si="0"/>
        <v>19</v>
      </c>
      <c r="AM2" s="27">
        <f t="shared" ca="1" si="0"/>
        <v>1694</v>
      </c>
      <c r="AN2" s="27">
        <f t="shared" ca="1" si="0"/>
        <v>0</v>
      </c>
      <c r="AO2" s="37"/>
      <c r="AP2" s="37"/>
      <c r="AQ2" s="27">
        <f ca="1">SUM(AQ3:AQ200)</f>
        <v>115800</v>
      </c>
      <c r="AR2" s="27">
        <f>SUM(AR3:AR200)</f>
        <v>0</v>
      </c>
      <c r="AS2" s="196">
        <f t="shared" ref="AS2" ca="1" si="1">SUM(AS3:AS200)</f>
        <v>115800</v>
      </c>
    </row>
    <row r="3" spans="1:45" s="56" customFormat="1" x14ac:dyDescent="0.25">
      <c r="A3" s="197" t="str">
        <f>База!B3</f>
        <v>Сидоров Семен</v>
      </c>
      <c r="B3" s="55">
        <f ca="1">IF(COUNTIFS(Распис!$B$4:$B$300,$A3,Распис!$C$4:$C$300,"&lt;="&amp;B$1,Распис!$D$4:$D$300,"&gt;="&amp;B$1)&gt;0,SUMIFS(Распис!$I$4:$I$300,Распис!$B$4:$B$300,$A3,Распис!$C$4:$C$300,"&lt;="&amp;B$1,Распис!$D$4:$D$300,"&gt;="&amp;B$1),SUMIF(База!$B$3:$B$305,$A3,База!$I$3:$I$152))</f>
        <v>4</v>
      </c>
      <c r="C3" s="55">
        <f ca="1">IF(COUNTIFS(Распис!$B$4:$B$300,$A3,Распис!$C$4:$C$300,"&lt;="&amp;C$1,Распис!$D$4:$D$300,"&gt;="&amp;C$1)&gt;0,SUMIFS(Распис!$J$4:$J$300,Распис!$B$4:$B$300,$A3,Распис!$C$4:$C$300,"&lt;="&amp;C$1,Распис!$D$4:$D$300,"&gt;="&amp;C$1),SUMIF(База!$B$3:$B$305,$A3,База!$J$3:$J$152))</f>
        <v>6</v>
      </c>
      <c r="D3" s="55">
        <f ca="1">IF(COUNTIFS(Распис!$B$4:$B$300,$A3,Распис!$C$4:$C$300,"&lt;="&amp;D$1,Распис!$D$4:$D$300,"&gt;="&amp;D$1)&gt;0,SUMIFS(Распис!$K$4:$K$300,Распис!$B$4:$B$300,$A3,Распис!$C$4:$C$300,"&lt;="&amp;D$1,Распис!$D$4:$D$300,"&gt;="&amp;D$1),SUMIF(База!$B$3:$B$305,$A3,База!$K$3:$K$152))</f>
        <v>3</v>
      </c>
      <c r="E3" s="55" t="s">
        <v>23</v>
      </c>
      <c r="F3" s="55">
        <f ca="1">IF(COUNTIFS(Распис!$B$4:$B$300,$A3,Распис!$C$4:$C$300,"&lt;="&amp;F$1,Распис!$D$4:$D$300,"&gt;="&amp;F$1)&gt;0,SUMIFS(Распис!$F$4:$F$300,Распис!$B$4:$B$300,$A3,Распис!$C$4:$C$300,"&lt;="&amp;F$1,Распис!$D$4:$D$300,"&gt;="&amp;F$1),SUMIF(База!$B$3:$B$305,$A3,База!$F$3:$F$152))</f>
        <v>7</v>
      </c>
      <c r="G3" s="55">
        <f ca="1">IF(COUNTIFS(Распис!$B$4:$B$300,$A3,Распис!$C$4:$C$300,"&lt;="&amp;G$1,Распис!$D$4:$D$300,"&gt;="&amp;G$1)&gt;0,SUMIFS(Распис!$G$4:$G$300,Распис!$B$4:$B$300,$A3,Распис!$C$4:$C$300,"&lt;="&amp;G$1,Распис!$D$4:$D$300,"&gt;="&amp;G$1),SUMIF(База!$B$3:$B$305,$A3,База!$G$3:$G$152))</f>
        <v>0</v>
      </c>
      <c r="H3" s="55">
        <f ca="1">IF(COUNTIFS(Распис!$B$4:$B$300,$A3,Распис!$C$4:$C$300,"&lt;="&amp;H$1,Распис!$D$4:$D$300,"&gt;="&amp;H$1)&gt;0,SUMIFS(Распис!$H$4:$H$300,Распис!$B$4:$B$300,$A3,Распис!$C$4:$C$300,"&lt;="&amp;H$1,Распис!$D$4:$D$300,"&gt;="&amp;H$1),SUMIF(База!$B$3:$B$305,$A3,База!$H$3:$H$152))</f>
        <v>3</v>
      </c>
      <c r="I3" s="55" t="s">
        <v>24</v>
      </c>
      <c r="J3" s="55">
        <f ca="1">IF(COUNTIFS(Распис!$B$4:$B$300,$A3,Распис!$C$4:$C$300,"&lt;="&amp;J$1,Распис!$D$4:$D$300,"&gt;="&amp;J$1)&gt;0,SUMIFS(Распис!$J$4:$J$300,Распис!$B$4:$B$300,$A3,Распис!$C$4:$C$300,"&lt;="&amp;J$1,Распис!$D$4:$D$300,"&gt;="&amp;J$1),SUMIF(База!$B$3:$B$305,$A3,База!$J$3:$J$152))</f>
        <v>6</v>
      </c>
      <c r="K3" s="55">
        <f ca="1">IF(COUNTIFS(Распис!$B$4:$B$300,$A3,Распис!$C$4:$C$300,"&lt;="&amp;K$1,Распис!$D$4:$D$300,"&gt;="&amp;K$1)&gt;0,SUMIFS(Распис!$K$4:$K$300,Распис!$B$4:$B$300,$A3,Распис!$C$4:$C$300,"&lt;="&amp;K$1,Распис!$D$4:$D$300,"&gt;="&amp;K$1),SUMIF(База!$B$3:$B$305,$A3,База!$K$3:$K$152))</f>
        <v>3</v>
      </c>
      <c r="L3" s="55" t="s">
        <v>23</v>
      </c>
      <c r="M3" s="55">
        <f ca="1">IF(COUNTIFS(Распис!$B$4:$B$300,$A3,Распис!$C$4:$C$300,"&lt;="&amp;M$1,Распис!$D$4:$D$300,"&gt;="&amp;M$1)&gt;0,SUMIFS(Распис!$F$4:$F$300,Распис!$B$4:$B$300,$A3,Распис!$C$4:$C$300,"&lt;="&amp;M$1,Распис!$D$4:$D$300,"&gt;="&amp;M$1),SUMIF(База!$B$3:$B$305,$A3,База!$F$3:$F$152))</f>
        <v>7</v>
      </c>
      <c r="N3" s="55">
        <f ca="1">IF(COUNTIFS(Распис!$B$4:$B$300,$A3,Распис!$C$4:$C$300,"&lt;="&amp;N$1,Распис!$D$4:$D$300,"&gt;="&amp;N$1)&gt;0,SUMIFS(Распис!$G$4:$G$300,Распис!$B$4:$B$300,$A3,Распис!$C$4:$C$300,"&lt;="&amp;N$1,Распис!$D$4:$D$300,"&gt;="&amp;N$1),SUMIF(База!$B$3:$B$305,$A3,База!$G$3:$G$152))</f>
        <v>0</v>
      </c>
      <c r="O3" s="55">
        <f ca="1">IF(COUNTIFS(Распис!$B$4:$B$300,$A3,Распис!$C$4:$C$300,"&lt;="&amp;O$1,Распис!$D$4:$D$300,"&gt;="&amp;O$1)&gt;0,SUMIFS(Распис!$H$4:$H$300,Распис!$B$4:$B$300,$A3,Распис!$C$4:$C$300,"&lt;="&amp;O$1,Распис!$D$4:$D$300,"&gt;="&amp;O$1),SUMIF(База!$B$3:$B$305,$A3,База!$H$3:$H$152))</f>
        <v>3</v>
      </c>
      <c r="P3" s="55">
        <f ca="1">IF(COUNTIFS(Распис!$B$4:$B$300,$A3,Распис!$C$4:$C$300,"&lt;="&amp;P$1,Распис!$D$4:$D$300,"&gt;="&amp;P$1)&gt;0,SUMIFS(Распис!$I$4:$I$300,Распис!$B$4:$B$300,$A3,Распис!$C$4:$C$300,"&lt;="&amp;P$1,Распис!$D$4:$D$300,"&gt;="&amp;P$1),SUMIF(База!$B$3:$B$305,$A3,База!$I$3:$I$152))</f>
        <v>4</v>
      </c>
      <c r="Q3" s="55">
        <f ca="1">IF(COUNTIFS(Распис!$B$4:$B$300,$A3,Распис!$C$4:$C$300,"&lt;="&amp;Q$1,Распис!$D$4:$D$300,"&gt;="&amp;Q$1)&gt;0,SUMIFS(Распис!$J$4:$J$300,Распис!$B$4:$B$300,$A3,Распис!$C$4:$C$300,"&lt;="&amp;Q$1,Распис!$D$4:$D$300,"&gt;="&amp;Q$1),SUMIF(База!$B$3:$B$305,$A3,База!$J$3:$J$152))</f>
        <v>6</v>
      </c>
      <c r="R3" s="55">
        <f ca="1">IF(COUNTIFS(Распис!$B$4:$B$300,$A3,Распис!$C$4:$C$300,"&lt;="&amp;R$1,Распис!$D$4:$D$300,"&gt;="&amp;R$1)&gt;0,SUMIFS(Распис!$K$4:$K$300,Распис!$B$4:$B$300,$A3,Распис!$C$4:$C$300,"&lt;="&amp;R$1,Распис!$D$4:$D$300,"&gt;="&amp;R$1),SUMIF(База!$B$3:$B$305,$A3,База!$K$3:$K$152))</f>
        <v>3</v>
      </c>
      <c r="S3" s="27" t="s">
        <v>23</v>
      </c>
      <c r="T3" s="27" t="s">
        <v>25</v>
      </c>
      <c r="U3" s="27" t="s">
        <v>25</v>
      </c>
      <c r="V3" s="27" t="s">
        <v>24</v>
      </c>
      <c r="W3" s="27" t="s">
        <v>24</v>
      </c>
      <c r="X3" s="27" t="s">
        <v>24</v>
      </c>
      <c r="Y3" s="27" t="s">
        <v>25</v>
      </c>
      <c r="Z3" s="27" t="s">
        <v>23</v>
      </c>
      <c r="AA3" s="55">
        <f ca="1">IF(COUNTIFS(Распис!$B$4:$B$300,$A3,Распис!$C$4:$C$300,"&lt;="&amp;AA$1,Распис!$D$4:$D$300,"&gt;="&amp;AA$1)&gt;0,SUMIFS(Распис!$F$4:$F$300,Распис!$B$4:$B$300,$A3,Распис!$C$4:$C$300,"&lt;="&amp;AA$1,Распис!$D$4:$D$300,"&gt;="&amp;AA$1),SUMIF(База!$B$3:$B$305,$A3,База!$F$3:$F$152))</f>
        <v>7</v>
      </c>
      <c r="AB3" s="55">
        <f ca="1">IF(COUNTIFS(Распис!$B$4:$B$300,$A3,Распис!$C$4:$C$300,"&lt;="&amp;AB$1,Распис!$D$4:$D$300,"&gt;="&amp;AB$1)&gt;0,SUMIFS(Распис!$G$4:$G$300,Распис!$B$4:$B$300,$A3,Распис!$C$4:$C$300,"&lt;="&amp;AB$1,Распис!$D$4:$D$300,"&gt;="&amp;AB$1),SUMIF(База!$B$3:$B$305,$A3,База!$G$3:$G$152))</f>
        <v>0</v>
      </c>
      <c r="AC3" s="55">
        <f ca="1">IF(COUNTIFS(Распис!$B$4:$B$300,$A3,Распис!$C$4:$C$300,"&lt;="&amp;AC$1,Распис!$D$4:$D$300,"&gt;="&amp;AC$1)&gt;0,SUMIFS(Распис!$H$4:$H$300,Распис!$B$4:$B$300,$A3,Распис!$C$4:$C$300,"&lt;="&amp;AC$1,Распис!$D$4:$D$300,"&gt;="&amp;AC$1),SUMIF(База!$B$3:$B$305,$A3,База!$H$3:$H$152))</f>
        <v>3</v>
      </c>
      <c r="AD3" s="55">
        <f ca="1">IF(COUNTIFS(Распис!$B$4:$B$300,$A3,Распис!$C$4:$C$300,"&lt;="&amp;AD$1,Распис!$D$4:$D$300,"&gt;="&amp;AD$1)&gt;0,SUMIFS(Распис!$I$4:$I$300,Распис!$B$4:$B$300,$A3,Распис!$C$4:$C$300,"&lt;="&amp;AD$1,Распис!$D$4:$D$300,"&gt;="&amp;AD$1),SUMIF(База!$B$3:$B$305,$A3,База!$I$3:$I$152))</f>
        <v>4</v>
      </c>
      <c r="AE3" s="55">
        <f ca="1">IF(COUNTIFS(Распис!$B$4:$B$300,$A3,Распис!$C$4:$C$300,"&lt;="&amp;AE$1,Распис!$D$4:$D$300,"&gt;="&amp;AE$1)&gt;0,SUMIFS(Распис!$J$4:$J$300,Распис!$B$4:$B$300,$A3,Распис!$C$4:$C$300,"&lt;="&amp;AE$1,Распис!$D$4:$D$300,"&gt;="&amp;AE$1),SUMIF(База!$B$3:$B$305,$A3,База!$J$3:$J$152))</f>
        <v>6</v>
      </c>
      <c r="AF3" s="55">
        <f ca="1">IF(COUNTIFS(Распис!$B$4:$B$300,$A3,Распис!$C$4:$C$300,"&lt;="&amp;AF$1,Распис!$D$4:$D$300,"&gt;="&amp;AF$1)&gt;0,SUMIFS(Распис!$K$4:$K$300,Распис!$B$4:$B$300,$A3,Распис!$C$4:$C$300,"&lt;="&amp;AF$1,Распис!$D$4:$D$300,"&gt;="&amp;AF$1),SUMIF(База!$B$3:$B$305,$A3,База!$K$3:$K$152))</f>
        <v>3</v>
      </c>
      <c r="AG3" s="37">
        <f ca="1">SUM(B3:AF3)</f>
        <v>78</v>
      </c>
      <c r="AH3" s="27">
        <f ca="1">AG3-SUMIFS(Распред!$G$4:$G$300,Распред!$B$4:$B$300,"март",Распред!$F$4:$F$300,A3)</f>
        <v>78</v>
      </c>
      <c r="AI3" s="27">
        <f ca="1">AH3+(COUNTIF(B3:AF3,"КД")+SUMIFS(Распред!$AH$4:$AH$300,Распред!$F$4:$F$300,A3,Распред!$B$4:$B$300,"март"))*4</f>
        <v>90</v>
      </c>
      <c r="AJ3" s="27">
        <f t="shared" ref="AJ3" ca="1" si="2">MAX(0,AI3-COUNTIFS(B3:AF3,"&lt;&gt;П",B3:AF3,"&lt;&gt;В",B3:AF3,"&lt;&gt;Н")*4)</f>
        <v>0</v>
      </c>
      <c r="AK3" s="27">
        <f ca="1">AH3-AJ3</f>
        <v>78</v>
      </c>
      <c r="AL3" s="27">
        <f>SUMIFS(Распред!$K$4:$K$300,Распред!$B$4:$B$300,"март",Распред!$J$4:$J$300,A3)+SUMIFS(Распред!$M$4:$M$300,Распред!$B$4:$B$300,"март",Распред!$L$4:$L$300,A3)+SUMIFS(Распред!$O$4:$O$300,Распред!$B$4:$B$300,"март",Распред!$N$4:$N$300,A3)+SUMIFS(Распред!$Q$4:$Q$300,Распред!$B$4:$B$300,"март",Распред!$P$4:$P$300,A3)+SUMIFS(Распред!$S$4:$S$300,Распред!$B$4:$B$300,"март",Распред!$R$4:$R$300,A3)+SUMIFS(Распред!$U$4:$U$300,Распред!$B$4:$B$300,"март",Распред!$T$4:$T$300,A3)+SUMIFS(Распред!$W$4:$W$300,Распред!$B$4:$B$300,"март",Распред!$V$4:$V$300,A3)+SUMIFS(Распред!$Y$4:$Y$300,Распред!$B$4:$B$300,"март",Распред!$X$4:$X$300,A3)+SUMIFS(Распред!$AA$4:$AA$300,Распред!$B$4:$B$300,"март",Распред!$Z$4:$Z$300,A3)+SUMIFS(Распред!$AC$4:$AC$300,Распред!$B$4:$B$300,"март",Распред!$AB$4:$AB$300,A3)</f>
        <v>0</v>
      </c>
      <c r="AM3" s="27">
        <f ca="1">AL3+AJ3+AK3</f>
        <v>78</v>
      </c>
      <c r="AN3" s="27">
        <f ca="1">MAX(MIN(AI3-AJ3,96)+AL3+AJ3-96,0)</f>
        <v>0</v>
      </c>
      <c r="AO3" s="27">
        <f ca="1">ROUND(AN3/72*60,0)</f>
        <v>0</v>
      </c>
      <c r="AP3" s="27">
        <f>январь!AP3</f>
        <v>215000</v>
      </c>
      <c r="AQ3" s="27">
        <f ca="1">ROUND(AO3%*AP3,0)</f>
        <v>0</v>
      </c>
      <c r="AR3" s="37"/>
      <c r="AS3" s="198">
        <f ca="1">AQ3-AR3</f>
        <v>0</v>
      </c>
    </row>
    <row r="4" spans="1:45" s="56" customFormat="1" x14ac:dyDescent="0.25">
      <c r="A4" s="197" t="str">
        <f>База!B4</f>
        <v>Петров Петр</v>
      </c>
      <c r="B4" s="55">
        <f ca="1">IF(COUNTIFS(Распис!$B$4:$B$300,$A4,Распис!$C$4:$C$300,"&lt;="&amp;B$1,Распис!$D$4:$D$300,"&gt;="&amp;B$1)&gt;0,SUMIFS(Распис!$I$4:$I$300,Распис!$B$4:$B$300,$A4,Распис!$C$4:$C$300,"&lt;="&amp;B$1,Распис!$D$4:$D$300,"&gt;="&amp;B$1),SUMIF(База!$B$3:$B$305,$A4,База!$I$3:$I$152))</f>
        <v>0</v>
      </c>
      <c r="C4" s="55">
        <f ca="1">IF(COUNTIFS(Распис!$B$4:$B$300,$A4,Распис!$C$4:$C$300,"&lt;="&amp;C$1,Распис!$D$4:$D$300,"&gt;="&amp;C$1)&gt;0,SUMIFS(Распис!$J$4:$J$300,Распис!$B$4:$B$300,$A4,Распис!$C$4:$C$300,"&lt;="&amp;C$1,Распис!$D$4:$D$300,"&gt;="&amp;C$1),SUMIF(База!$B$3:$B$305,$A4,База!$J$3:$J$152))</f>
        <v>3</v>
      </c>
      <c r="D4" s="55">
        <f ca="1">IF(COUNTIFS(Распис!$B$4:$B$300,$A4,Распис!$C$4:$C$300,"&lt;="&amp;D$1,Распис!$D$4:$D$300,"&gt;="&amp;D$1)&gt;0,SUMIFS(Распис!$K$4:$K$300,Распис!$B$4:$B$300,$A4,Распис!$C$4:$C$300,"&lt;="&amp;D$1,Распис!$D$4:$D$300,"&gt;="&amp;D$1),SUMIF(База!$B$3:$B$305,$A4,База!$K$3:$K$152))</f>
        <v>4</v>
      </c>
      <c r="E4" s="55" t="s">
        <v>23</v>
      </c>
      <c r="F4" s="55">
        <f ca="1">IF(COUNTIFS(Распис!$B$4:$B$300,$A4,Распис!$C$4:$C$300,"&lt;="&amp;F$1,Распис!$D$4:$D$300,"&gt;="&amp;F$1)&gt;0,SUMIFS(Распис!$F$4:$F$300,Распис!$B$4:$B$300,$A4,Распис!$C$4:$C$300,"&lt;="&amp;F$1,Распис!$D$4:$D$300,"&gt;="&amp;F$1),SUMIF(База!$B$3:$B$305,$A4,База!$F$3:$F$152))</f>
        <v>5</v>
      </c>
      <c r="G4" s="55">
        <f ca="1">IF(COUNTIFS(Распис!$B$4:$B$300,$A4,Распис!$C$4:$C$300,"&lt;="&amp;G$1,Распис!$D$4:$D$300,"&gt;="&amp;G$1)&gt;0,SUMIFS(Распис!$G$4:$G$300,Распис!$B$4:$B$300,$A4,Распис!$C$4:$C$300,"&lt;="&amp;G$1,Распис!$D$4:$D$300,"&gt;="&amp;G$1),SUMIF(База!$B$3:$B$305,$A4,База!$G$3:$G$152))</f>
        <v>6</v>
      </c>
      <c r="H4" s="55">
        <f ca="1">IF(COUNTIFS(Распис!$B$4:$B$300,$A4,Распис!$C$4:$C$300,"&lt;="&amp;H$1,Распис!$D$4:$D$300,"&gt;="&amp;H$1)&gt;0,SUMIFS(Распис!$H$4:$H$300,Распис!$B$4:$B$300,$A4,Распис!$C$4:$C$300,"&lt;="&amp;H$1,Распис!$D$4:$D$300,"&gt;="&amp;H$1),SUMIF(База!$B$3:$B$305,$A4,База!$H$3:$H$152))</f>
        <v>6</v>
      </c>
      <c r="I4" s="55" t="s">
        <v>24</v>
      </c>
      <c r="J4" s="55">
        <f ca="1">IF(COUNTIFS(Распис!$B$4:$B$300,$A4,Распис!$C$4:$C$300,"&lt;="&amp;J$1,Распис!$D$4:$D$300,"&gt;="&amp;J$1)&gt;0,SUMIFS(Распис!$J$4:$J$300,Распис!$B$4:$B$300,$A4,Распис!$C$4:$C$300,"&lt;="&amp;J$1,Распис!$D$4:$D$300,"&gt;="&amp;J$1),SUMIF(База!$B$3:$B$305,$A4,База!$J$3:$J$152))</f>
        <v>3</v>
      </c>
      <c r="K4" s="55">
        <f ca="1">IF(COUNTIFS(Распис!$B$4:$B$300,$A4,Распис!$C$4:$C$300,"&lt;="&amp;K$1,Распис!$D$4:$D$300,"&gt;="&amp;K$1)&gt;0,SUMIFS(Распис!$K$4:$K$300,Распис!$B$4:$B$300,$A4,Распис!$C$4:$C$300,"&lt;="&amp;K$1,Распис!$D$4:$D$300,"&gt;="&amp;K$1),SUMIF(База!$B$3:$B$305,$A4,База!$K$3:$K$152))</f>
        <v>4</v>
      </c>
      <c r="L4" s="55" t="s">
        <v>23</v>
      </c>
      <c r="M4" s="55">
        <f ca="1">IF(COUNTIFS(Распис!$B$4:$B$300,$A4,Распис!$C$4:$C$300,"&lt;="&amp;M$1,Распис!$D$4:$D$300,"&gt;="&amp;M$1)&gt;0,SUMIFS(Распис!$F$4:$F$300,Распис!$B$4:$B$300,$A4,Распис!$C$4:$C$300,"&lt;="&amp;M$1,Распис!$D$4:$D$300,"&gt;="&amp;M$1),SUMIF(База!$B$3:$B$305,$A4,База!$F$3:$F$152))</f>
        <v>5</v>
      </c>
      <c r="N4" s="55">
        <f ca="1">IF(COUNTIFS(Распис!$B$4:$B$300,$A4,Распис!$C$4:$C$300,"&lt;="&amp;N$1,Распис!$D$4:$D$300,"&gt;="&amp;N$1)&gt;0,SUMIFS(Распис!$G$4:$G$300,Распис!$B$4:$B$300,$A4,Распис!$C$4:$C$300,"&lt;="&amp;N$1,Распис!$D$4:$D$300,"&gt;="&amp;N$1),SUMIF(База!$B$3:$B$305,$A4,База!$G$3:$G$152))</f>
        <v>6</v>
      </c>
      <c r="O4" s="55">
        <f ca="1">IF(COUNTIFS(Распис!$B$4:$B$300,$A4,Распис!$C$4:$C$300,"&lt;="&amp;O$1,Распис!$D$4:$D$300,"&gt;="&amp;O$1)&gt;0,SUMIFS(Распис!$H$4:$H$300,Распис!$B$4:$B$300,$A4,Распис!$C$4:$C$300,"&lt;="&amp;O$1,Распис!$D$4:$D$300,"&gt;="&amp;O$1),SUMIF(База!$B$3:$B$305,$A4,База!$H$3:$H$152))</f>
        <v>6</v>
      </c>
      <c r="P4" s="55">
        <f ca="1">IF(COUNTIFS(Распис!$B$4:$B$300,$A4,Распис!$C$4:$C$300,"&lt;="&amp;P$1,Распис!$D$4:$D$300,"&gt;="&amp;P$1)&gt;0,SUMIFS(Распис!$I$4:$I$300,Распис!$B$4:$B$300,$A4,Распис!$C$4:$C$300,"&lt;="&amp;P$1,Распис!$D$4:$D$300,"&gt;="&amp;P$1),SUMIF(База!$B$3:$B$305,$A4,База!$I$3:$I$152))</f>
        <v>0</v>
      </c>
      <c r="Q4" s="55">
        <f ca="1">IF(COUNTIFS(Распис!$B$4:$B$300,$A4,Распис!$C$4:$C$300,"&lt;="&amp;Q$1,Распис!$D$4:$D$300,"&gt;="&amp;Q$1)&gt;0,SUMIFS(Распис!$J$4:$J$300,Распис!$B$4:$B$300,$A4,Распис!$C$4:$C$300,"&lt;="&amp;Q$1,Распис!$D$4:$D$300,"&gt;="&amp;Q$1),SUMIF(База!$B$3:$B$305,$A4,База!$J$3:$J$152))</f>
        <v>3</v>
      </c>
      <c r="R4" s="55">
        <f ca="1">IF(COUNTIFS(Распис!$B$4:$B$300,$A4,Распис!$C$4:$C$300,"&lt;="&amp;R$1,Распис!$D$4:$D$300,"&gt;="&amp;R$1)&gt;0,SUMIFS(Распис!$K$4:$K$300,Распис!$B$4:$B$300,$A4,Распис!$C$4:$C$300,"&lt;="&amp;R$1,Распис!$D$4:$D$300,"&gt;="&amp;R$1),SUMIF(База!$B$3:$B$305,$A4,База!$K$3:$K$152))</f>
        <v>4</v>
      </c>
      <c r="S4" s="27" t="s">
        <v>23</v>
      </c>
      <c r="T4" s="27" t="s">
        <v>25</v>
      </c>
      <c r="U4" s="27" t="s">
        <v>25</v>
      </c>
      <c r="V4" s="27" t="s">
        <v>24</v>
      </c>
      <c r="W4" s="27" t="s">
        <v>24</v>
      </c>
      <c r="X4" s="27" t="s">
        <v>24</v>
      </c>
      <c r="Y4" s="27" t="s">
        <v>25</v>
      </c>
      <c r="Z4" s="27" t="s">
        <v>23</v>
      </c>
      <c r="AA4" s="55">
        <f ca="1">IF(COUNTIFS(Распис!$B$4:$B$300,$A4,Распис!$C$4:$C$300,"&lt;="&amp;AA$1,Распис!$D$4:$D$300,"&gt;="&amp;AA$1)&gt;0,SUMIFS(Распис!$F$4:$F$300,Распис!$B$4:$B$300,$A4,Распис!$C$4:$C$300,"&lt;="&amp;AA$1,Распис!$D$4:$D$300,"&gt;="&amp;AA$1),SUMIF(База!$B$3:$B$305,$A4,База!$F$3:$F$152))</f>
        <v>5</v>
      </c>
      <c r="AB4" s="55">
        <f ca="1">IF(COUNTIFS(Распис!$B$4:$B$300,$A4,Распис!$C$4:$C$300,"&lt;="&amp;AB$1,Распис!$D$4:$D$300,"&gt;="&amp;AB$1)&gt;0,SUMIFS(Распис!$G$4:$G$300,Распис!$B$4:$B$300,$A4,Распис!$C$4:$C$300,"&lt;="&amp;AB$1,Распис!$D$4:$D$300,"&gt;="&amp;AB$1),SUMIF(База!$B$3:$B$305,$A4,База!$G$3:$G$152))</f>
        <v>6</v>
      </c>
      <c r="AC4" s="55">
        <f ca="1">IF(COUNTIFS(Распис!$B$4:$B$300,$A4,Распис!$C$4:$C$300,"&lt;="&amp;AC$1,Распис!$D$4:$D$300,"&gt;="&amp;AC$1)&gt;0,SUMIFS(Распис!$H$4:$H$300,Распис!$B$4:$B$300,$A4,Распис!$C$4:$C$300,"&lt;="&amp;AC$1,Распис!$D$4:$D$300,"&gt;="&amp;AC$1),SUMIF(База!$B$3:$B$305,$A4,База!$H$3:$H$152))</f>
        <v>6</v>
      </c>
      <c r="AD4" s="55">
        <f ca="1">IF(COUNTIFS(Распис!$B$4:$B$300,$A4,Распис!$C$4:$C$300,"&lt;="&amp;AD$1,Распис!$D$4:$D$300,"&gt;="&amp;AD$1)&gt;0,SUMIFS(Распис!$I$4:$I$300,Распис!$B$4:$B$300,$A4,Распис!$C$4:$C$300,"&lt;="&amp;AD$1,Распис!$D$4:$D$300,"&gt;="&amp;AD$1),SUMIF(База!$B$3:$B$305,$A4,База!$I$3:$I$152))</f>
        <v>0</v>
      </c>
      <c r="AE4" s="55">
        <f ca="1">IF(COUNTIFS(Распис!$B$4:$B$300,$A4,Распис!$C$4:$C$300,"&lt;="&amp;AE$1,Распис!$D$4:$D$300,"&gt;="&amp;AE$1)&gt;0,SUMIFS(Распис!$J$4:$J$300,Распис!$B$4:$B$300,$A4,Распис!$C$4:$C$300,"&lt;="&amp;AE$1,Распис!$D$4:$D$300,"&gt;="&amp;AE$1),SUMIF(База!$B$3:$B$305,$A4,База!$J$3:$J$152))</f>
        <v>3</v>
      </c>
      <c r="AF4" s="55">
        <f ca="1">IF(COUNTIFS(Распис!$B$4:$B$300,$A4,Распис!$C$4:$C$300,"&lt;="&amp;AF$1,Распис!$D$4:$D$300,"&gt;="&amp;AF$1)&gt;0,SUMIFS(Распис!$K$4:$K$300,Распис!$B$4:$B$300,$A4,Распис!$C$4:$C$300,"&lt;="&amp;AF$1,Распис!$D$4:$D$300,"&gt;="&amp;AF$1),SUMIF(База!$B$3:$B$305,$A4,База!$K$3:$K$152))</f>
        <v>4</v>
      </c>
      <c r="AG4" s="37">
        <f t="shared" ref="AG4:AG67" ca="1" si="3">SUM(B4:AF4)</f>
        <v>79</v>
      </c>
      <c r="AH4" s="27">
        <f ca="1">AG4-SUMIFS(Распред!$G$4:$G$300,Распред!$B$4:$B$300,"март",Распред!$F$4:$F$300,A4)</f>
        <v>79</v>
      </c>
      <c r="AI4" s="27">
        <f ca="1">AH4+(COUNTIF(B4:AF4,"КД")+SUMIFS(Распред!$AH$4:$AH$300,Распред!$F$4:$F$300,A4,Распред!$B$4:$B$300,"март"))*4</f>
        <v>91</v>
      </c>
      <c r="AJ4" s="27">
        <f t="shared" ref="AJ4:AJ67" ca="1" si="4">MAX(0,AI4-COUNTIFS(B4:AF4,"&lt;&gt;П",B4:AF4,"&lt;&gt;В",B4:AF4,"&lt;&gt;Н")*4)</f>
        <v>0</v>
      </c>
      <c r="AK4" s="27">
        <f t="shared" ref="AK4:AK67" ca="1" si="5">AH4-AJ4</f>
        <v>79</v>
      </c>
      <c r="AL4" s="27">
        <f>SUMIFS(Распред!$K$4:$K$300,Распред!$B$4:$B$300,"март",Распред!$J$4:$J$300,A4)+SUMIFS(Распред!$M$4:$M$300,Распред!$B$4:$B$300,"март",Распред!$L$4:$L$300,A4)+SUMIFS(Распред!$O$4:$O$300,Распред!$B$4:$B$300,"март",Распред!$N$4:$N$300,A4)+SUMIFS(Распред!$Q$4:$Q$300,Распред!$B$4:$B$300,"март",Распред!$P$4:$P$300,A4)+SUMIFS(Распред!$S$4:$S$300,Распред!$B$4:$B$300,"март",Распред!$R$4:$R$300,A4)+SUMIFS(Распред!$U$4:$U$300,Распред!$B$4:$B$300,"март",Распред!$T$4:$T$300,A4)+SUMIFS(Распред!$W$4:$W$300,Распред!$B$4:$B$300,"март",Распред!$V$4:$V$300,A4)+SUMIFS(Распред!$Y$4:$Y$300,Распред!$B$4:$B$300,"март",Распред!$X$4:$X$300,A4)+SUMIFS(Распред!$AA$4:$AA$300,Распред!$B$4:$B$300,"март",Распред!$Z$4:$Z$300,A4)+SUMIFS(Распред!$AC$4:$AC$300,Распред!$B$4:$B$300,"март",Распред!$AB$4:$AB$300,A4)</f>
        <v>2</v>
      </c>
      <c r="AM4" s="27">
        <f t="shared" ref="AM4:AM67" ca="1" si="6">AL4+AJ4+AK4</f>
        <v>81</v>
      </c>
      <c r="AN4" s="27">
        <f t="shared" ref="AN4:AN67" ca="1" si="7">MAX(MIN(AI4-AJ4,96)+AL4+AJ4-96,0)</f>
        <v>0</v>
      </c>
      <c r="AO4" s="27">
        <f t="shared" ref="AO4:AO67" ca="1" si="8">ROUND(AN4/72*60,0)</f>
        <v>0</v>
      </c>
      <c r="AP4" s="27">
        <f>январь!AP4</f>
        <v>215000</v>
      </c>
      <c r="AQ4" s="27">
        <f t="shared" ref="AQ4:AQ64" ca="1" si="9">ROUND(AO4%*AP4,0)</f>
        <v>0</v>
      </c>
      <c r="AR4" s="37"/>
      <c r="AS4" s="198">
        <f t="shared" ref="AS4:AS67" ca="1" si="10">AQ4-AR4</f>
        <v>0</v>
      </c>
    </row>
    <row r="5" spans="1:45" s="56" customFormat="1" x14ac:dyDescent="0.25">
      <c r="A5" s="197" t="str">
        <f>База!B5</f>
        <v>Алтайбаев Арман</v>
      </c>
      <c r="B5" s="55">
        <f ca="1">IF(COUNTIFS(Распис!$B$4:$B$300,$A5,Распис!$C$4:$C$300,"&lt;="&amp;B$1,Распис!$D$4:$D$300,"&gt;="&amp;B$1)&gt;0,SUMIFS(Распис!$I$4:$I$300,Распис!$B$4:$B$300,$A5,Распис!$C$4:$C$300,"&lt;="&amp;B$1,Распис!$D$4:$D$300,"&gt;="&amp;B$1),SUMIF(База!$B$3:$B$305,$A5,База!$I$3:$I$152))</f>
        <v>4</v>
      </c>
      <c r="C5" s="55">
        <f ca="1">IF(COUNTIFS(Распис!$B$4:$B$300,$A5,Распис!$C$4:$C$300,"&lt;="&amp;C$1,Распис!$D$4:$D$300,"&gt;="&amp;C$1)&gt;0,SUMIFS(Распис!$J$4:$J$300,Распис!$B$4:$B$300,$A5,Распис!$C$4:$C$300,"&lt;="&amp;C$1,Распис!$D$4:$D$300,"&gt;="&amp;C$1),SUMIF(База!$B$3:$B$305,$A5,База!$J$3:$J$152))</f>
        <v>4</v>
      </c>
      <c r="D5" s="55">
        <f ca="1">IF(COUNTIFS(Распис!$B$4:$B$300,$A5,Распис!$C$4:$C$300,"&lt;="&amp;D$1,Распис!$D$4:$D$300,"&gt;="&amp;D$1)&gt;0,SUMIFS(Распис!$K$4:$K$300,Распис!$B$4:$B$300,$A5,Распис!$C$4:$C$300,"&lt;="&amp;D$1,Распис!$D$4:$D$300,"&gt;="&amp;D$1),SUMIF(База!$B$3:$B$305,$A5,База!$K$3:$K$152))</f>
        <v>4</v>
      </c>
      <c r="E5" s="55" t="s">
        <v>23</v>
      </c>
      <c r="F5" s="55">
        <f ca="1">IF(COUNTIFS(Распис!$B$4:$B$300,$A5,Распис!$C$4:$C$300,"&lt;="&amp;F$1,Распис!$D$4:$D$300,"&gt;="&amp;F$1)&gt;0,SUMIFS(Распис!$F$4:$F$300,Распис!$B$4:$B$300,$A5,Распис!$C$4:$C$300,"&lt;="&amp;F$1,Распис!$D$4:$D$300,"&gt;="&amp;F$1),SUMIF(База!$B$3:$B$305,$A5,База!$F$3:$F$152))</f>
        <v>2</v>
      </c>
      <c r="G5" s="55">
        <f ca="1">IF(COUNTIFS(Распис!$B$4:$B$300,$A5,Распис!$C$4:$C$300,"&lt;="&amp;G$1,Распис!$D$4:$D$300,"&gt;="&amp;G$1)&gt;0,SUMIFS(Распис!$G$4:$G$300,Распис!$B$4:$B$300,$A5,Распис!$C$4:$C$300,"&lt;="&amp;G$1,Распис!$D$4:$D$300,"&gt;="&amp;G$1),SUMIF(База!$B$3:$B$305,$A5,База!$G$3:$G$152))</f>
        <v>5</v>
      </c>
      <c r="H5" s="55">
        <f ca="1">IF(COUNTIFS(Распис!$B$4:$B$300,$A5,Распис!$C$4:$C$300,"&lt;="&amp;H$1,Распис!$D$4:$D$300,"&gt;="&amp;H$1)&gt;0,SUMIFS(Распис!$H$4:$H$300,Распис!$B$4:$B$300,$A5,Распис!$C$4:$C$300,"&lt;="&amp;H$1,Распис!$D$4:$D$300,"&gt;="&amp;H$1),SUMIF(База!$B$3:$B$305,$A5,База!$H$3:$H$152))</f>
        <v>0</v>
      </c>
      <c r="I5" s="55" t="s">
        <v>24</v>
      </c>
      <c r="J5" s="55">
        <f ca="1">IF(COUNTIFS(Распис!$B$4:$B$300,$A5,Распис!$C$4:$C$300,"&lt;="&amp;J$1,Распис!$D$4:$D$300,"&gt;="&amp;J$1)&gt;0,SUMIFS(Распис!$J$4:$J$300,Распис!$B$4:$B$300,$A5,Распис!$C$4:$C$300,"&lt;="&amp;J$1,Распис!$D$4:$D$300,"&gt;="&amp;J$1),SUMIF(База!$B$3:$B$305,$A5,База!$J$3:$J$152))</f>
        <v>4</v>
      </c>
      <c r="K5" s="55">
        <f ca="1">IF(COUNTIFS(Распис!$B$4:$B$300,$A5,Распис!$C$4:$C$300,"&lt;="&amp;K$1,Распис!$D$4:$D$300,"&gt;="&amp;K$1)&gt;0,SUMIFS(Распис!$K$4:$K$300,Распис!$B$4:$B$300,$A5,Распис!$C$4:$C$300,"&lt;="&amp;K$1,Распис!$D$4:$D$300,"&gt;="&amp;K$1),SUMIF(База!$B$3:$B$305,$A5,База!$K$3:$K$152))</f>
        <v>4</v>
      </c>
      <c r="L5" s="55" t="s">
        <v>23</v>
      </c>
      <c r="M5" s="55">
        <f ca="1">IF(COUNTIFS(Распис!$B$4:$B$300,$A5,Распис!$C$4:$C$300,"&lt;="&amp;M$1,Распис!$D$4:$D$300,"&gt;="&amp;M$1)&gt;0,SUMIFS(Распис!$F$4:$F$300,Распис!$B$4:$B$300,$A5,Распис!$C$4:$C$300,"&lt;="&amp;M$1,Распис!$D$4:$D$300,"&gt;="&amp;M$1),SUMIF(База!$B$3:$B$305,$A5,База!$F$3:$F$152))</f>
        <v>2</v>
      </c>
      <c r="N5" s="55">
        <f ca="1">IF(COUNTIFS(Распис!$B$4:$B$300,$A5,Распис!$C$4:$C$300,"&lt;="&amp;N$1,Распис!$D$4:$D$300,"&gt;="&amp;N$1)&gt;0,SUMIFS(Распис!$G$4:$G$300,Распис!$B$4:$B$300,$A5,Распис!$C$4:$C$300,"&lt;="&amp;N$1,Распис!$D$4:$D$300,"&gt;="&amp;N$1),SUMIF(База!$B$3:$B$305,$A5,База!$G$3:$G$152))</f>
        <v>5</v>
      </c>
      <c r="O5" s="55">
        <f ca="1">IF(COUNTIFS(Распис!$B$4:$B$300,$A5,Распис!$C$4:$C$300,"&lt;="&amp;O$1,Распис!$D$4:$D$300,"&gt;="&amp;O$1)&gt;0,SUMIFS(Распис!$H$4:$H$300,Распис!$B$4:$B$300,$A5,Распис!$C$4:$C$300,"&lt;="&amp;O$1,Распис!$D$4:$D$300,"&gt;="&amp;O$1),SUMIF(База!$B$3:$B$305,$A5,База!$H$3:$H$152))</f>
        <v>0</v>
      </c>
      <c r="P5" s="55">
        <f ca="1">IF(COUNTIFS(Распис!$B$4:$B$300,$A5,Распис!$C$4:$C$300,"&lt;="&amp;P$1,Распис!$D$4:$D$300,"&gt;="&amp;P$1)&gt;0,SUMIFS(Распис!$I$4:$I$300,Распис!$B$4:$B$300,$A5,Распис!$C$4:$C$300,"&lt;="&amp;P$1,Распис!$D$4:$D$300,"&gt;="&amp;P$1),SUMIF(База!$B$3:$B$305,$A5,База!$I$3:$I$152))</f>
        <v>4</v>
      </c>
      <c r="Q5" s="55">
        <f ca="1">IF(COUNTIFS(Распис!$B$4:$B$300,$A5,Распис!$C$4:$C$300,"&lt;="&amp;Q$1,Распис!$D$4:$D$300,"&gt;="&amp;Q$1)&gt;0,SUMIFS(Распис!$J$4:$J$300,Распис!$B$4:$B$300,$A5,Распис!$C$4:$C$300,"&lt;="&amp;Q$1,Распис!$D$4:$D$300,"&gt;="&amp;Q$1),SUMIF(База!$B$3:$B$305,$A5,База!$J$3:$J$152))</f>
        <v>4</v>
      </c>
      <c r="R5" s="55">
        <f ca="1">IF(COUNTIFS(Распис!$B$4:$B$300,$A5,Распис!$C$4:$C$300,"&lt;="&amp;R$1,Распис!$D$4:$D$300,"&gt;="&amp;R$1)&gt;0,SUMIFS(Распис!$K$4:$K$300,Распис!$B$4:$B$300,$A5,Распис!$C$4:$C$300,"&lt;="&amp;R$1,Распис!$D$4:$D$300,"&gt;="&amp;R$1),SUMIF(База!$B$3:$B$305,$A5,База!$K$3:$K$152))</f>
        <v>4</v>
      </c>
      <c r="S5" s="27" t="s">
        <v>23</v>
      </c>
      <c r="T5" s="27" t="s">
        <v>25</v>
      </c>
      <c r="U5" s="27" t="s">
        <v>25</v>
      </c>
      <c r="V5" s="27" t="s">
        <v>24</v>
      </c>
      <c r="W5" s="27" t="s">
        <v>24</v>
      </c>
      <c r="X5" s="27" t="s">
        <v>24</v>
      </c>
      <c r="Y5" s="27" t="s">
        <v>25</v>
      </c>
      <c r="Z5" s="27" t="s">
        <v>23</v>
      </c>
      <c r="AA5" s="55">
        <f ca="1">IF(COUNTIFS(Распис!$B$4:$B$300,$A5,Распис!$C$4:$C$300,"&lt;="&amp;AA$1,Распис!$D$4:$D$300,"&gt;="&amp;AA$1)&gt;0,SUMIFS(Распис!$F$4:$F$300,Распис!$B$4:$B$300,$A5,Распис!$C$4:$C$300,"&lt;="&amp;AA$1,Распис!$D$4:$D$300,"&gt;="&amp;AA$1),SUMIF(База!$B$3:$B$305,$A5,База!$F$3:$F$152))</f>
        <v>2</v>
      </c>
      <c r="AB5" s="55">
        <f ca="1">IF(COUNTIFS(Распис!$B$4:$B$300,$A5,Распис!$C$4:$C$300,"&lt;="&amp;AB$1,Распис!$D$4:$D$300,"&gt;="&amp;AB$1)&gt;0,SUMIFS(Распис!$G$4:$G$300,Распис!$B$4:$B$300,$A5,Распис!$C$4:$C$300,"&lt;="&amp;AB$1,Распис!$D$4:$D$300,"&gt;="&amp;AB$1),SUMIF(База!$B$3:$B$305,$A5,База!$G$3:$G$152))</f>
        <v>5</v>
      </c>
      <c r="AC5" s="55">
        <f ca="1">IF(COUNTIFS(Распис!$B$4:$B$300,$A5,Распис!$C$4:$C$300,"&lt;="&amp;AC$1,Распис!$D$4:$D$300,"&gt;="&amp;AC$1)&gt;0,SUMIFS(Распис!$H$4:$H$300,Распис!$B$4:$B$300,$A5,Распис!$C$4:$C$300,"&lt;="&amp;AC$1,Распис!$D$4:$D$300,"&gt;="&amp;AC$1),SUMIF(База!$B$3:$B$305,$A5,База!$H$3:$H$152))</f>
        <v>0</v>
      </c>
      <c r="AD5" s="55">
        <f ca="1">IF(COUNTIFS(Распис!$B$4:$B$300,$A5,Распис!$C$4:$C$300,"&lt;="&amp;AD$1,Распис!$D$4:$D$300,"&gt;="&amp;AD$1)&gt;0,SUMIFS(Распис!$I$4:$I$300,Распис!$B$4:$B$300,$A5,Распис!$C$4:$C$300,"&lt;="&amp;AD$1,Распис!$D$4:$D$300,"&gt;="&amp;AD$1),SUMIF(База!$B$3:$B$305,$A5,База!$I$3:$I$152))</f>
        <v>4</v>
      </c>
      <c r="AE5" s="55">
        <f ca="1">IF(COUNTIFS(Распис!$B$4:$B$300,$A5,Распис!$C$4:$C$300,"&lt;="&amp;AE$1,Распис!$D$4:$D$300,"&gt;="&amp;AE$1)&gt;0,SUMIFS(Распис!$J$4:$J$300,Распис!$B$4:$B$300,$A5,Распис!$C$4:$C$300,"&lt;="&amp;AE$1,Распис!$D$4:$D$300,"&gt;="&amp;AE$1),SUMIF(База!$B$3:$B$305,$A5,База!$J$3:$J$152))</f>
        <v>4</v>
      </c>
      <c r="AF5" s="55">
        <f ca="1">IF(COUNTIFS(Распис!$B$4:$B$300,$A5,Распис!$C$4:$C$300,"&lt;="&amp;AF$1,Распис!$D$4:$D$300,"&gt;="&amp;AF$1)&gt;0,SUMIFS(Распис!$K$4:$K$300,Распис!$B$4:$B$300,$A5,Распис!$C$4:$C$300,"&lt;="&amp;AF$1,Распис!$D$4:$D$300,"&gt;="&amp;AF$1),SUMIF(База!$B$3:$B$305,$A5,База!$K$3:$K$152))</f>
        <v>4</v>
      </c>
      <c r="AG5" s="37">
        <f t="shared" ca="1" si="3"/>
        <v>65</v>
      </c>
      <c r="AH5" s="27">
        <f ca="1">AG5-SUMIFS(Распред!$G$4:$G$300,Распред!$B$4:$B$300,"март",Распред!$F$4:$F$300,A5)</f>
        <v>65</v>
      </c>
      <c r="AI5" s="27">
        <f ca="1">AH5+(COUNTIF(B5:AF5,"КД")+SUMIFS(Распред!$AH$4:$AH$300,Распред!$F$4:$F$300,A5,Распред!$B$4:$B$300,"март"))*4</f>
        <v>77</v>
      </c>
      <c r="AJ5" s="27">
        <f t="shared" ca="1" si="4"/>
        <v>0</v>
      </c>
      <c r="AK5" s="27">
        <f t="shared" ca="1" si="5"/>
        <v>65</v>
      </c>
      <c r="AL5" s="27">
        <f>SUMIFS(Распред!$K$4:$K$300,Распред!$B$4:$B$300,"март",Распред!$J$4:$J$300,A5)+SUMIFS(Распред!$M$4:$M$300,Распред!$B$4:$B$300,"март",Распред!$L$4:$L$300,A5)+SUMIFS(Распред!$O$4:$O$300,Распред!$B$4:$B$300,"март",Распред!$N$4:$N$300,A5)+SUMIFS(Распред!$Q$4:$Q$300,Распред!$B$4:$B$300,"март",Распред!$P$4:$P$300,A5)+SUMIFS(Распред!$S$4:$S$300,Распред!$B$4:$B$300,"март",Распред!$R$4:$R$300,A5)+SUMIFS(Распред!$U$4:$U$300,Распред!$B$4:$B$300,"март",Распред!$T$4:$T$300,A5)+SUMIFS(Распред!$W$4:$W$300,Распред!$B$4:$B$300,"март",Распред!$V$4:$V$300,A5)+SUMIFS(Распред!$Y$4:$Y$300,Распред!$B$4:$B$300,"март",Распред!$X$4:$X$300,A5)+SUMIFS(Распред!$AA$4:$AA$300,Распред!$B$4:$B$300,"март",Распред!$Z$4:$Z$300,A5)+SUMIFS(Распред!$AC$4:$AC$300,Распред!$B$4:$B$300,"март",Распред!$AB$4:$AB$300,A5)</f>
        <v>0</v>
      </c>
      <c r="AM5" s="27">
        <f t="shared" ca="1" si="6"/>
        <v>65</v>
      </c>
      <c r="AN5" s="27">
        <f t="shared" ca="1" si="7"/>
        <v>0</v>
      </c>
      <c r="AO5" s="27">
        <f t="shared" ca="1" si="8"/>
        <v>0</v>
      </c>
      <c r="AP5" s="27">
        <f>январь!AP5</f>
        <v>286000</v>
      </c>
      <c r="AQ5" s="27">
        <f t="shared" ca="1" si="9"/>
        <v>0</v>
      </c>
      <c r="AR5" s="37"/>
      <c r="AS5" s="198">
        <f t="shared" ca="1" si="10"/>
        <v>0</v>
      </c>
    </row>
    <row r="6" spans="1:45" s="56" customFormat="1" x14ac:dyDescent="0.25">
      <c r="A6" s="197" t="str">
        <f>База!B6</f>
        <v xml:space="preserve">Ахметов Ақжол </v>
      </c>
      <c r="B6" s="55">
        <f>IF(COUNTIFS(Распис!$B$4:$B$300,$A6,Распис!$C$4:$C$300,"&lt;="&amp;B$1,Распис!$D$4:$D$300,"&gt;="&amp;B$1)&gt;0,SUMIFS(Распис!$I$4:$I$300,Распис!$B$4:$B$300,$A6,Распис!$C$4:$C$300,"&lt;="&amp;B$1,Распис!$D$4:$D$300,"&gt;="&amp;B$1),SUMIF(База!$B$3:$B$305,$A6,База!$I$3:$I$152))</f>
        <v>4</v>
      </c>
      <c r="C6" s="55">
        <f>IF(COUNTIFS(Распис!$B$4:$B$300,$A6,Распис!$C$4:$C$300,"&lt;="&amp;C$1,Распис!$D$4:$D$300,"&gt;="&amp;C$1)&gt;0,SUMIFS(Распис!$J$4:$J$300,Распис!$B$4:$B$300,$A6,Распис!$C$4:$C$300,"&lt;="&amp;C$1,Распис!$D$4:$D$300,"&gt;="&amp;C$1),SUMIF(База!$B$3:$B$305,$A6,База!$J$3:$J$152))</f>
        <v>4</v>
      </c>
      <c r="D6" s="55">
        <f>IF(COUNTIFS(Распис!$B$4:$B$300,$A6,Распис!$C$4:$C$300,"&lt;="&amp;D$1,Распис!$D$4:$D$300,"&gt;="&amp;D$1)&gt;0,SUMIFS(Распис!$K$4:$K$300,Распис!$B$4:$B$300,$A6,Распис!$C$4:$C$300,"&lt;="&amp;D$1,Распис!$D$4:$D$300,"&gt;="&amp;D$1),SUMIF(База!$B$3:$B$305,$A6,База!$K$3:$K$152))</f>
        <v>0</v>
      </c>
      <c r="E6" s="55" t="s">
        <v>23</v>
      </c>
      <c r="F6" s="55">
        <f>IF(COUNTIFS(Распис!$B$4:$B$300,$A6,Распис!$C$4:$C$300,"&lt;="&amp;F$1,Распис!$D$4:$D$300,"&gt;="&amp;F$1)&gt;0,SUMIFS(Распис!$F$4:$F$300,Распис!$B$4:$B$300,$A6,Распис!$C$4:$C$300,"&lt;="&amp;F$1,Распис!$D$4:$D$300,"&gt;="&amp;F$1),SUMIF(База!$B$3:$B$305,$A6,База!$F$3:$F$152))</f>
        <v>3</v>
      </c>
      <c r="G6" s="55">
        <f>IF(COUNTIFS(Распис!$B$4:$B$300,$A6,Распис!$C$4:$C$300,"&lt;="&amp;G$1,Распис!$D$4:$D$300,"&gt;="&amp;G$1)&gt;0,SUMIFS(Распис!$G$4:$G$300,Распис!$B$4:$B$300,$A6,Распис!$C$4:$C$300,"&lt;="&amp;G$1,Распис!$D$4:$D$300,"&gt;="&amp;G$1),SUMIF(База!$B$3:$B$305,$A6,База!$G$3:$G$152))</f>
        <v>5</v>
      </c>
      <c r="H6" s="55">
        <f>IF(COUNTIFS(Распис!$B$4:$B$300,$A6,Распис!$C$4:$C$300,"&lt;="&amp;H$1,Распис!$D$4:$D$300,"&gt;="&amp;H$1)&gt;0,SUMIFS(Распис!$H$4:$H$300,Распис!$B$4:$B$300,$A6,Распис!$C$4:$C$300,"&lt;="&amp;H$1,Распис!$D$4:$D$300,"&gt;="&amp;H$1),SUMIF(База!$B$3:$B$305,$A6,База!$H$3:$H$152))</f>
        <v>5</v>
      </c>
      <c r="I6" s="55" t="s">
        <v>24</v>
      </c>
      <c r="J6" s="55">
        <f>IF(COUNTIFS(Распис!$B$4:$B$300,$A6,Распис!$C$4:$C$300,"&lt;="&amp;J$1,Распис!$D$4:$D$300,"&gt;="&amp;J$1)&gt;0,SUMIFS(Распис!$J$4:$J$300,Распис!$B$4:$B$300,$A6,Распис!$C$4:$C$300,"&lt;="&amp;J$1,Распис!$D$4:$D$300,"&gt;="&amp;J$1),SUMIF(База!$B$3:$B$305,$A6,База!$J$3:$J$152))</f>
        <v>4</v>
      </c>
      <c r="K6" s="55">
        <f>IF(COUNTIFS(Распис!$B$4:$B$300,$A6,Распис!$C$4:$C$300,"&lt;="&amp;K$1,Распис!$D$4:$D$300,"&gt;="&amp;K$1)&gt;0,SUMIFS(Распис!$K$4:$K$300,Распис!$B$4:$B$300,$A6,Распис!$C$4:$C$300,"&lt;="&amp;K$1,Распис!$D$4:$D$300,"&gt;="&amp;K$1),SUMIF(База!$B$3:$B$305,$A6,База!$K$3:$K$152))</f>
        <v>0</v>
      </c>
      <c r="L6" s="55" t="s">
        <v>23</v>
      </c>
      <c r="M6" s="55">
        <f>IF(COUNTIFS(Распис!$B$4:$B$300,$A6,Распис!$C$4:$C$300,"&lt;="&amp;M$1,Распис!$D$4:$D$300,"&gt;="&amp;M$1)&gt;0,SUMIFS(Распис!$F$4:$F$300,Распис!$B$4:$B$300,$A6,Распис!$C$4:$C$300,"&lt;="&amp;M$1,Распис!$D$4:$D$300,"&gt;="&amp;M$1),SUMIF(База!$B$3:$B$305,$A6,База!$F$3:$F$152))</f>
        <v>3</v>
      </c>
      <c r="N6" s="55">
        <f>IF(COUNTIFS(Распис!$B$4:$B$300,$A6,Распис!$C$4:$C$300,"&lt;="&amp;N$1,Распис!$D$4:$D$300,"&gt;="&amp;N$1)&gt;0,SUMIFS(Распис!$G$4:$G$300,Распис!$B$4:$B$300,$A6,Распис!$C$4:$C$300,"&lt;="&amp;N$1,Распис!$D$4:$D$300,"&gt;="&amp;N$1),SUMIF(База!$B$3:$B$305,$A6,База!$G$3:$G$152))</f>
        <v>5</v>
      </c>
      <c r="O6" s="55">
        <f>IF(COUNTIFS(Распис!$B$4:$B$300,$A6,Распис!$C$4:$C$300,"&lt;="&amp;O$1,Распис!$D$4:$D$300,"&gt;="&amp;O$1)&gt;0,SUMIFS(Распис!$H$4:$H$300,Распис!$B$4:$B$300,$A6,Распис!$C$4:$C$300,"&lt;="&amp;O$1,Распис!$D$4:$D$300,"&gt;="&amp;O$1),SUMIF(База!$B$3:$B$305,$A6,База!$H$3:$H$152))</f>
        <v>5</v>
      </c>
      <c r="P6" s="55">
        <f>IF(COUNTIFS(Распис!$B$4:$B$300,$A6,Распис!$C$4:$C$300,"&lt;="&amp;P$1,Распис!$D$4:$D$300,"&gt;="&amp;P$1)&gt;0,SUMIFS(Распис!$I$4:$I$300,Распис!$B$4:$B$300,$A6,Распис!$C$4:$C$300,"&lt;="&amp;P$1,Распис!$D$4:$D$300,"&gt;="&amp;P$1),SUMIF(База!$B$3:$B$305,$A6,База!$I$3:$I$152))</f>
        <v>4</v>
      </c>
      <c r="Q6" s="55">
        <f>IF(COUNTIFS(Распис!$B$4:$B$300,$A6,Распис!$C$4:$C$300,"&lt;="&amp;Q$1,Распис!$D$4:$D$300,"&gt;="&amp;Q$1)&gt;0,SUMIFS(Распис!$J$4:$J$300,Распис!$B$4:$B$300,$A6,Распис!$C$4:$C$300,"&lt;="&amp;Q$1,Распис!$D$4:$D$300,"&gt;="&amp;Q$1),SUMIF(База!$B$3:$B$305,$A6,База!$J$3:$J$152))</f>
        <v>4</v>
      </c>
      <c r="R6" s="55">
        <f>IF(COUNTIFS(Распис!$B$4:$B$300,$A6,Распис!$C$4:$C$300,"&lt;="&amp;R$1,Распис!$D$4:$D$300,"&gt;="&amp;R$1)&gt;0,SUMIFS(Распис!$K$4:$K$300,Распис!$B$4:$B$300,$A6,Распис!$C$4:$C$300,"&lt;="&amp;R$1,Распис!$D$4:$D$300,"&gt;="&amp;R$1),SUMIF(База!$B$3:$B$305,$A6,База!$K$3:$K$152))</f>
        <v>0</v>
      </c>
      <c r="S6" s="27" t="s">
        <v>23</v>
      </c>
      <c r="T6" s="27" t="s">
        <v>25</v>
      </c>
      <c r="U6" s="27" t="s">
        <v>25</v>
      </c>
      <c r="V6" s="27" t="s">
        <v>24</v>
      </c>
      <c r="W6" s="27" t="s">
        <v>24</v>
      </c>
      <c r="X6" s="27" t="s">
        <v>24</v>
      </c>
      <c r="Y6" s="27" t="s">
        <v>25</v>
      </c>
      <c r="Z6" s="27" t="s">
        <v>23</v>
      </c>
      <c r="AA6" s="55">
        <f>IF(COUNTIFS(Распис!$B$4:$B$300,$A6,Распис!$C$4:$C$300,"&lt;="&amp;AA$1,Распис!$D$4:$D$300,"&gt;="&amp;AA$1)&gt;0,SUMIFS(Распис!$F$4:$F$300,Распис!$B$4:$B$300,$A6,Распис!$C$4:$C$300,"&lt;="&amp;AA$1,Распис!$D$4:$D$300,"&gt;="&amp;AA$1),SUMIF(База!$B$3:$B$305,$A6,База!$F$3:$F$152))</f>
        <v>3</v>
      </c>
      <c r="AB6" s="55">
        <f>IF(COUNTIFS(Распис!$B$4:$B$300,$A6,Распис!$C$4:$C$300,"&lt;="&amp;AB$1,Распис!$D$4:$D$300,"&gt;="&amp;AB$1)&gt;0,SUMIFS(Распис!$G$4:$G$300,Распис!$B$4:$B$300,$A6,Распис!$C$4:$C$300,"&lt;="&amp;AB$1,Распис!$D$4:$D$300,"&gt;="&amp;AB$1),SUMIF(База!$B$3:$B$305,$A6,База!$G$3:$G$152))</f>
        <v>5</v>
      </c>
      <c r="AC6" s="55">
        <f>IF(COUNTIFS(Распис!$B$4:$B$300,$A6,Распис!$C$4:$C$300,"&lt;="&amp;AC$1,Распис!$D$4:$D$300,"&gt;="&amp;AC$1)&gt;0,SUMIFS(Распис!$H$4:$H$300,Распис!$B$4:$B$300,$A6,Распис!$C$4:$C$300,"&lt;="&amp;AC$1,Распис!$D$4:$D$300,"&gt;="&amp;AC$1),SUMIF(База!$B$3:$B$305,$A6,База!$H$3:$H$152))</f>
        <v>5</v>
      </c>
      <c r="AD6" s="55">
        <f>IF(COUNTIFS(Распис!$B$4:$B$300,$A6,Распис!$C$4:$C$300,"&lt;="&amp;AD$1,Распис!$D$4:$D$300,"&gt;="&amp;AD$1)&gt;0,SUMIFS(Распис!$I$4:$I$300,Распис!$B$4:$B$300,$A6,Распис!$C$4:$C$300,"&lt;="&amp;AD$1,Распис!$D$4:$D$300,"&gt;="&amp;AD$1),SUMIF(База!$B$3:$B$305,$A6,База!$I$3:$I$152))</f>
        <v>4</v>
      </c>
      <c r="AE6" s="55">
        <f>IF(COUNTIFS(Распис!$B$4:$B$300,$A6,Распис!$C$4:$C$300,"&lt;="&amp;AE$1,Распис!$D$4:$D$300,"&gt;="&amp;AE$1)&gt;0,SUMIFS(Распис!$J$4:$J$300,Распис!$B$4:$B$300,$A6,Распис!$C$4:$C$300,"&lt;="&amp;AE$1,Распис!$D$4:$D$300,"&gt;="&amp;AE$1),SUMIF(База!$B$3:$B$305,$A6,База!$J$3:$J$152))</f>
        <v>4</v>
      </c>
      <c r="AF6" s="55">
        <f>IF(COUNTIFS(Распис!$B$4:$B$300,$A6,Распис!$C$4:$C$300,"&lt;="&amp;AF$1,Распис!$D$4:$D$300,"&gt;="&amp;AF$1)&gt;0,SUMIFS(Распис!$K$4:$K$300,Распис!$B$4:$B$300,$A6,Распис!$C$4:$C$300,"&lt;="&amp;AF$1,Распис!$D$4:$D$300,"&gt;="&amp;AF$1),SUMIF(База!$B$3:$B$305,$A6,База!$K$3:$K$152))</f>
        <v>0</v>
      </c>
      <c r="AG6" s="37">
        <f t="shared" si="3"/>
        <v>67</v>
      </c>
      <c r="AH6" s="27">
        <f>AG6-SUMIFS(Распред!$G$4:$G$300,Распред!$B$4:$B$300,"март",Распред!$F$4:$F$300,A6)</f>
        <v>67</v>
      </c>
      <c r="AI6" s="27">
        <f>AH6+(COUNTIF(B6:AF6,"КД")+SUMIFS(Распред!$AH$4:$AH$300,Распред!$F$4:$F$300,A6,Распред!$B$4:$B$300,"март"))*4</f>
        <v>79</v>
      </c>
      <c r="AJ6" s="27">
        <f t="shared" si="4"/>
        <v>0</v>
      </c>
      <c r="AK6" s="27">
        <f t="shared" si="5"/>
        <v>67</v>
      </c>
      <c r="AL6" s="27">
        <f>SUMIFS(Распред!$K$4:$K$300,Распред!$B$4:$B$300,"март",Распред!$J$4:$J$300,A6)+SUMIFS(Распред!$M$4:$M$300,Распред!$B$4:$B$300,"март",Распред!$L$4:$L$300,A6)+SUMIFS(Распред!$O$4:$O$300,Распред!$B$4:$B$300,"март",Распред!$N$4:$N$300,A6)+SUMIFS(Распред!$Q$4:$Q$300,Распред!$B$4:$B$300,"март",Распред!$P$4:$P$300,A6)+SUMIFS(Распред!$S$4:$S$300,Распред!$B$4:$B$300,"март",Распред!$R$4:$R$300,A6)+SUMIFS(Распред!$U$4:$U$300,Распред!$B$4:$B$300,"март",Распред!$T$4:$T$300,A6)+SUMIFS(Распред!$W$4:$W$300,Распред!$B$4:$B$300,"март",Распред!$V$4:$V$300,A6)+SUMIFS(Распред!$Y$4:$Y$300,Распред!$B$4:$B$300,"март",Распред!$X$4:$X$300,A6)+SUMIFS(Распред!$AA$4:$AA$300,Распред!$B$4:$B$300,"март",Распред!$Z$4:$Z$300,A6)+SUMIFS(Распред!$AC$4:$AC$300,Распред!$B$4:$B$300,"март",Распред!$AB$4:$AB$300,A6)</f>
        <v>0</v>
      </c>
      <c r="AM6" s="27">
        <f t="shared" si="6"/>
        <v>67</v>
      </c>
      <c r="AN6" s="27">
        <f t="shared" si="7"/>
        <v>0</v>
      </c>
      <c r="AO6" s="27">
        <f t="shared" si="8"/>
        <v>0</v>
      </c>
      <c r="AP6" s="27">
        <f>январь!AP6</f>
        <v>172000</v>
      </c>
      <c r="AQ6" s="27">
        <f t="shared" si="9"/>
        <v>0</v>
      </c>
      <c r="AR6" s="37"/>
      <c r="AS6" s="198">
        <f t="shared" si="10"/>
        <v>0</v>
      </c>
    </row>
    <row r="7" spans="1:45" s="56" customFormat="1" x14ac:dyDescent="0.25">
      <c r="A7" s="197" t="str">
        <f>База!B7</f>
        <v>Базарбаев Бауыржан</v>
      </c>
      <c r="B7" s="55">
        <f ca="1">IF(COUNTIFS(Распис!$B$4:$B$300,$A7,Распис!$C$4:$C$300,"&lt;="&amp;B$1,Распис!$D$4:$D$300,"&gt;="&amp;B$1)&gt;0,SUMIFS(Распис!$I$4:$I$300,Распис!$B$4:$B$300,$A7,Распис!$C$4:$C$300,"&lt;="&amp;B$1,Распис!$D$4:$D$300,"&gt;="&amp;B$1),SUMIF(База!$B$3:$B$305,$A7,База!$I$3:$I$152))</f>
        <v>6</v>
      </c>
      <c r="C7" s="55">
        <f ca="1">IF(COUNTIFS(Распис!$B$4:$B$300,$A7,Распис!$C$4:$C$300,"&lt;="&amp;C$1,Распис!$D$4:$D$300,"&gt;="&amp;C$1)&gt;0,SUMIFS(Распис!$J$4:$J$300,Распис!$B$4:$B$300,$A7,Распис!$C$4:$C$300,"&lt;="&amp;C$1,Распис!$D$4:$D$300,"&gt;="&amp;C$1),SUMIF(База!$B$3:$B$305,$A7,База!$J$3:$J$152))</f>
        <v>4</v>
      </c>
      <c r="D7" s="55">
        <f ca="1">IF(COUNTIFS(Распис!$B$4:$B$300,$A7,Распис!$C$4:$C$300,"&lt;="&amp;D$1,Распис!$D$4:$D$300,"&gt;="&amp;D$1)&gt;0,SUMIFS(Распис!$K$4:$K$300,Распис!$B$4:$B$300,$A7,Распис!$C$4:$C$300,"&lt;="&amp;D$1,Распис!$D$4:$D$300,"&gt;="&amp;D$1),SUMIF(База!$B$3:$B$305,$A7,База!$K$3:$K$152))</f>
        <v>0</v>
      </c>
      <c r="E7" s="55" t="s">
        <v>23</v>
      </c>
      <c r="F7" s="55">
        <f ca="1">IF(COUNTIFS(Распис!$B$4:$B$300,$A7,Распис!$C$4:$C$300,"&lt;="&amp;F$1,Распис!$D$4:$D$300,"&gt;="&amp;F$1)&gt;0,SUMIFS(Распис!$F$4:$F$300,Распис!$B$4:$B$300,$A7,Распис!$C$4:$C$300,"&lt;="&amp;F$1,Распис!$D$4:$D$300,"&gt;="&amp;F$1),SUMIF(База!$B$3:$B$305,$A7,База!$F$3:$F$152))</f>
        <v>3</v>
      </c>
      <c r="G7" s="55">
        <f ca="1">IF(COUNTIFS(Распис!$B$4:$B$300,$A7,Распис!$C$4:$C$300,"&lt;="&amp;G$1,Распис!$D$4:$D$300,"&gt;="&amp;G$1)&gt;0,SUMIFS(Распис!$G$4:$G$300,Распис!$B$4:$B$300,$A7,Распис!$C$4:$C$300,"&lt;="&amp;G$1,Распис!$D$4:$D$300,"&gt;="&amp;G$1),SUMIF(База!$B$3:$B$305,$A7,База!$G$3:$G$152))</f>
        <v>6</v>
      </c>
      <c r="H7" s="55">
        <f ca="1">IF(COUNTIFS(Распис!$B$4:$B$300,$A7,Распис!$C$4:$C$300,"&lt;="&amp;H$1,Распис!$D$4:$D$300,"&gt;="&amp;H$1)&gt;0,SUMIFS(Распис!$H$4:$H$300,Распис!$B$4:$B$300,$A7,Распис!$C$4:$C$300,"&lt;="&amp;H$1,Распис!$D$4:$D$300,"&gt;="&amp;H$1),SUMIF(База!$B$3:$B$305,$A7,База!$H$3:$H$152))</f>
        <v>6</v>
      </c>
      <c r="I7" s="55" t="s">
        <v>24</v>
      </c>
      <c r="J7" s="55">
        <f ca="1">IF(COUNTIFS(Распис!$B$4:$B$300,$A7,Распис!$C$4:$C$300,"&lt;="&amp;J$1,Распис!$D$4:$D$300,"&gt;="&amp;J$1)&gt;0,SUMIFS(Распис!$J$4:$J$300,Распис!$B$4:$B$300,$A7,Распис!$C$4:$C$300,"&lt;="&amp;J$1,Распис!$D$4:$D$300,"&gt;="&amp;J$1),SUMIF(База!$B$3:$B$305,$A7,База!$J$3:$J$152))</f>
        <v>4</v>
      </c>
      <c r="K7" s="55">
        <f ca="1">IF(COUNTIFS(Распис!$B$4:$B$300,$A7,Распис!$C$4:$C$300,"&lt;="&amp;K$1,Распис!$D$4:$D$300,"&gt;="&amp;K$1)&gt;0,SUMIFS(Распис!$K$4:$K$300,Распис!$B$4:$B$300,$A7,Распис!$C$4:$C$300,"&lt;="&amp;K$1,Распис!$D$4:$D$300,"&gt;="&amp;K$1),SUMIF(База!$B$3:$B$305,$A7,База!$K$3:$K$152))</f>
        <v>0</v>
      </c>
      <c r="L7" s="55" t="s">
        <v>23</v>
      </c>
      <c r="M7" s="55">
        <f ca="1">IF(COUNTIFS(Распис!$B$4:$B$300,$A7,Распис!$C$4:$C$300,"&lt;="&amp;M$1,Распис!$D$4:$D$300,"&gt;="&amp;M$1)&gt;0,SUMIFS(Распис!$F$4:$F$300,Распис!$B$4:$B$300,$A7,Распис!$C$4:$C$300,"&lt;="&amp;M$1,Распис!$D$4:$D$300,"&gt;="&amp;M$1),SUMIF(База!$B$3:$B$305,$A7,База!$F$3:$F$152))</f>
        <v>3</v>
      </c>
      <c r="N7" s="55">
        <f ca="1">IF(COUNTIFS(Распис!$B$4:$B$300,$A7,Распис!$C$4:$C$300,"&lt;="&amp;N$1,Распис!$D$4:$D$300,"&gt;="&amp;N$1)&gt;0,SUMIFS(Распис!$G$4:$G$300,Распис!$B$4:$B$300,$A7,Распис!$C$4:$C$300,"&lt;="&amp;N$1,Распис!$D$4:$D$300,"&gt;="&amp;N$1),SUMIF(База!$B$3:$B$305,$A7,База!$G$3:$G$152))</f>
        <v>6</v>
      </c>
      <c r="O7" s="55">
        <f ca="1">IF(COUNTIFS(Распис!$B$4:$B$300,$A7,Распис!$C$4:$C$300,"&lt;="&amp;O$1,Распис!$D$4:$D$300,"&gt;="&amp;O$1)&gt;0,SUMIFS(Распис!$H$4:$H$300,Распис!$B$4:$B$300,$A7,Распис!$C$4:$C$300,"&lt;="&amp;O$1,Распис!$D$4:$D$300,"&gt;="&amp;O$1),SUMIF(База!$B$3:$B$305,$A7,База!$H$3:$H$152))</f>
        <v>6</v>
      </c>
      <c r="P7" s="55">
        <f ca="1">IF(COUNTIFS(Распис!$B$4:$B$300,$A7,Распис!$C$4:$C$300,"&lt;="&amp;P$1,Распис!$D$4:$D$300,"&gt;="&amp;P$1)&gt;0,SUMIFS(Распис!$I$4:$I$300,Распис!$B$4:$B$300,$A7,Распис!$C$4:$C$300,"&lt;="&amp;P$1,Распис!$D$4:$D$300,"&gt;="&amp;P$1),SUMIF(База!$B$3:$B$305,$A7,База!$I$3:$I$152))</f>
        <v>6</v>
      </c>
      <c r="Q7" s="55">
        <f ca="1">IF(COUNTIFS(Распис!$B$4:$B$300,$A7,Распис!$C$4:$C$300,"&lt;="&amp;Q$1,Распис!$D$4:$D$300,"&gt;="&amp;Q$1)&gt;0,SUMIFS(Распис!$J$4:$J$300,Распис!$B$4:$B$300,$A7,Распис!$C$4:$C$300,"&lt;="&amp;Q$1,Распис!$D$4:$D$300,"&gt;="&amp;Q$1),SUMIF(База!$B$3:$B$305,$A7,База!$J$3:$J$152))</f>
        <v>4</v>
      </c>
      <c r="R7" s="55">
        <f ca="1">IF(COUNTIFS(Распис!$B$4:$B$300,$A7,Распис!$C$4:$C$300,"&lt;="&amp;R$1,Распис!$D$4:$D$300,"&gt;="&amp;R$1)&gt;0,SUMIFS(Распис!$K$4:$K$300,Распис!$B$4:$B$300,$A7,Распис!$C$4:$C$300,"&lt;="&amp;R$1,Распис!$D$4:$D$300,"&gt;="&amp;R$1),SUMIF(База!$B$3:$B$305,$A7,База!$K$3:$K$152))</f>
        <v>0</v>
      </c>
      <c r="S7" s="27" t="s">
        <v>23</v>
      </c>
      <c r="T7" s="27" t="s">
        <v>25</v>
      </c>
      <c r="U7" s="27" t="s">
        <v>25</v>
      </c>
      <c r="V7" s="27" t="s">
        <v>24</v>
      </c>
      <c r="W7" s="27" t="s">
        <v>24</v>
      </c>
      <c r="X7" s="27" t="s">
        <v>24</v>
      </c>
      <c r="Y7" s="27" t="s">
        <v>25</v>
      </c>
      <c r="Z7" s="27" t="s">
        <v>23</v>
      </c>
      <c r="AA7" s="55">
        <f ca="1">IF(COUNTIFS(Распис!$B$4:$B$300,$A7,Распис!$C$4:$C$300,"&lt;="&amp;AA$1,Распис!$D$4:$D$300,"&gt;="&amp;AA$1)&gt;0,SUMIFS(Распис!$F$4:$F$300,Распис!$B$4:$B$300,$A7,Распис!$C$4:$C$300,"&lt;="&amp;AA$1,Распис!$D$4:$D$300,"&gt;="&amp;AA$1),SUMIF(База!$B$3:$B$305,$A7,База!$F$3:$F$152))</f>
        <v>3</v>
      </c>
      <c r="AB7" s="55">
        <f ca="1">IF(COUNTIFS(Распис!$B$4:$B$300,$A7,Распис!$C$4:$C$300,"&lt;="&amp;AB$1,Распис!$D$4:$D$300,"&gt;="&amp;AB$1)&gt;0,SUMIFS(Распис!$G$4:$G$300,Распис!$B$4:$B$300,$A7,Распис!$C$4:$C$300,"&lt;="&amp;AB$1,Распис!$D$4:$D$300,"&gt;="&amp;AB$1),SUMIF(База!$B$3:$B$305,$A7,База!$G$3:$G$152))</f>
        <v>6</v>
      </c>
      <c r="AC7" s="55">
        <f ca="1">IF(COUNTIFS(Распис!$B$4:$B$300,$A7,Распис!$C$4:$C$300,"&lt;="&amp;AC$1,Распис!$D$4:$D$300,"&gt;="&amp;AC$1)&gt;0,SUMIFS(Распис!$H$4:$H$300,Распис!$B$4:$B$300,$A7,Распис!$C$4:$C$300,"&lt;="&amp;AC$1,Распис!$D$4:$D$300,"&gt;="&amp;AC$1),SUMIF(База!$B$3:$B$305,$A7,База!$H$3:$H$152))</f>
        <v>6</v>
      </c>
      <c r="AD7" s="55">
        <f ca="1">IF(COUNTIFS(Распис!$B$4:$B$300,$A7,Распис!$C$4:$C$300,"&lt;="&amp;AD$1,Распис!$D$4:$D$300,"&gt;="&amp;AD$1)&gt;0,SUMIFS(Распис!$I$4:$I$300,Распис!$B$4:$B$300,$A7,Распис!$C$4:$C$300,"&lt;="&amp;AD$1,Распис!$D$4:$D$300,"&gt;="&amp;AD$1),SUMIF(База!$B$3:$B$305,$A7,База!$I$3:$I$152))</f>
        <v>6</v>
      </c>
      <c r="AE7" s="55">
        <f ca="1">IF(COUNTIFS(Распис!$B$4:$B$300,$A7,Распис!$C$4:$C$300,"&lt;="&amp;AE$1,Распис!$D$4:$D$300,"&gt;="&amp;AE$1)&gt;0,SUMIFS(Распис!$J$4:$J$300,Распис!$B$4:$B$300,$A7,Распис!$C$4:$C$300,"&lt;="&amp;AE$1,Распис!$D$4:$D$300,"&gt;="&amp;AE$1),SUMIF(База!$B$3:$B$305,$A7,База!$J$3:$J$152))</f>
        <v>4</v>
      </c>
      <c r="AF7" s="55">
        <f ca="1">IF(COUNTIFS(Распис!$B$4:$B$300,$A7,Распис!$C$4:$C$300,"&lt;="&amp;AF$1,Распис!$D$4:$D$300,"&gt;="&amp;AF$1)&gt;0,SUMIFS(Распис!$K$4:$K$300,Распис!$B$4:$B$300,$A7,Распис!$C$4:$C$300,"&lt;="&amp;AF$1,Распис!$D$4:$D$300,"&gt;="&amp;AF$1),SUMIF(База!$B$3:$B$305,$A7,База!$K$3:$K$152))</f>
        <v>0</v>
      </c>
      <c r="AG7" s="37">
        <f t="shared" ca="1" si="3"/>
        <v>79</v>
      </c>
      <c r="AH7" s="27">
        <f ca="1">AG7-SUMIFS(Распред!$G$4:$G$300,Распред!$B$4:$B$300,"март",Распред!$F$4:$F$300,A7)</f>
        <v>79</v>
      </c>
      <c r="AI7" s="27">
        <f ca="1">AH7+(COUNTIF(B7:AF7,"КД")+SUMIFS(Распред!$AH$4:$AH$300,Распред!$F$4:$F$300,A7,Распред!$B$4:$B$300,"март"))*4</f>
        <v>91</v>
      </c>
      <c r="AJ7" s="27">
        <f t="shared" ca="1" si="4"/>
        <v>0</v>
      </c>
      <c r="AK7" s="27">
        <f t="shared" ca="1" si="5"/>
        <v>79</v>
      </c>
      <c r="AL7" s="27">
        <f>SUMIFS(Распред!$K$4:$K$300,Распред!$B$4:$B$300,"март",Распред!$J$4:$J$300,A7)+SUMIFS(Распред!$M$4:$M$300,Распред!$B$4:$B$300,"март",Распред!$L$4:$L$300,A7)+SUMIFS(Распред!$O$4:$O$300,Распред!$B$4:$B$300,"март",Распред!$N$4:$N$300,A7)+SUMIFS(Распред!$Q$4:$Q$300,Распред!$B$4:$B$300,"март",Распред!$P$4:$P$300,A7)+SUMIFS(Распред!$S$4:$S$300,Распред!$B$4:$B$300,"март",Распред!$R$4:$R$300,A7)+SUMIFS(Распред!$U$4:$U$300,Распред!$B$4:$B$300,"март",Распред!$T$4:$T$300,A7)+SUMIFS(Распред!$W$4:$W$300,Распред!$B$4:$B$300,"март",Распред!$V$4:$V$300,A7)+SUMIFS(Распред!$Y$4:$Y$300,Распред!$B$4:$B$300,"март",Распред!$X$4:$X$300,A7)+SUMIFS(Распред!$AA$4:$AA$300,Распред!$B$4:$B$300,"март",Распред!$Z$4:$Z$300,A7)+SUMIFS(Распред!$AC$4:$AC$300,Распред!$B$4:$B$300,"март",Распред!$AB$4:$AB$300,A7)</f>
        <v>0</v>
      </c>
      <c r="AM7" s="27">
        <f t="shared" ca="1" si="6"/>
        <v>79</v>
      </c>
      <c r="AN7" s="27">
        <f t="shared" ca="1" si="7"/>
        <v>0</v>
      </c>
      <c r="AO7" s="27">
        <f t="shared" ca="1" si="8"/>
        <v>0</v>
      </c>
      <c r="AP7" s="27">
        <f>январь!AP7</f>
        <v>286000</v>
      </c>
      <c r="AQ7" s="27">
        <f t="shared" ca="1" si="9"/>
        <v>0</v>
      </c>
      <c r="AR7" s="37"/>
      <c r="AS7" s="198">
        <f t="shared" ca="1" si="10"/>
        <v>0</v>
      </c>
    </row>
    <row r="8" spans="1:45" s="56" customFormat="1" x14ac:dyDescent="0.25">
      <c r="A8" s="197" t="str">
        <f>База!B8</f>
        <v>Дацюк Павел</v>
      </c>
      <c r="B8" s="55">
        <f>IF(COUNTIFS(Распис!$B$4:$B$300,$A8,Распис!$C$4:$C$300,"&lt;="&amp;B$1,Распис!$D$4:$D$300,"&gt;="&amp;B$1)&gt;0,SUMIFS(Распис!$I$4:$I$300,Распис!$B$4:$B$300,$A8,Распис!$C$4:$C$300,"&lt;="&amp;B$1,Распис!$D$4:$D$300,"&gt;="&amp;B$1),SUMIF(База!$B$3:$B$305,$A8,База!$I$3:$I$152))</f>
        <v>0</v>
      </c>
      <c r="C8" s="55">
        <f>IF(COUNTIFS(Распис!$B$4:$B$300,$A8,Распис!$C$4:$C$300,"&lt;="&amp;C$1,Распис!$D$4:$D$300,"&gt;="&amp;C$1)&gt;0,SUMIFS(Распис!$J$4:$J$300,Распис!$B$4:$B$300,$A8,Распис!$C$4:$C$300,"&lt;="&amp;C$1,Распис!$D$4:$D$300,"&gt;="&amp;C$1),SUMIF(База!$B$3:$B$305,$A8,База!$J$3:$J$152))</f>
        <v>0</v>
      </c>
      <c r="D8" s="55">
        <f>IF(COUNTIFS(Распис!$B$4:$B$300,$A8,Распис!$C$4:$C$300,"&lt;="&amp;D$1,Распис!$D$4:$D$300,"&gt;="&amp;D$1)&gt;0,SUMIFS(Распис!$K$4:$K$300,Распис!$B$4:$B$300,$A8,Распис!$C$4:$C$300,"&lt;="&amp;D$1,Распис!$D$4:$D$300,"&gt;="&amp;D$1),SUMIF(База!$B$3:$B$305,$A8,База!$K$3:$K$152))</f>
        <v>0</v>
      </c>
      <c r="E8" s="55" t="s">
        <v>23</v>
      </c>
      <c r="F8" s="55">
        <f>IF(COUNTIFS(Распис!$B$4:$B$300,$A8,Распис!$C$4:$C$300,"&lt;="&amp;F$1,Распис!$D$4:$D$300,"&gt;="&amp;F$1)&gt;0,SUMIFS(Распис!$F$4:$F$300,Распис!$B$4:$B$300,$A8,Распис!$C$4:$C$300,"&lt;="&amp;F$1,Распис!$D$4:$D$300,"&gt;="&amp;F$1),SUMIF(База!$B$3:$B$305,$A8,База!$F$3:$F$152))</f>
        <v>0</v>
      </c>
      <c r="G8" s="55">
        <f>IF(COUNTIFS(Распис!$B$4:$B$300,$A8,Распис!$C$4:$C$300,"&lt;="&amp;G$1,Распис!$D$4:$D$300,"&gt;="&amp;G$1)&gt;0,SUMIFS(Распис!$G$4:$G$300,Распис!$B$4:$B$300,$A8,Распис!$C$4:$C$300,"&lt;="&amp;G$1,Распис!$D$4:$D$300,"&gt;="&amp;G$1),SUMIF(База!$B$3:$B$305,$A8,База!$G$3:$G$152))</f>
        <v>0</v>
      </c>
      <c r="H8" s="55">
        <f>IF(COUNTIFS(Распис!$B$4:$B$300,$A8,Распис!$C$4:$C$300,"&lt;="&amp;H$1,Распис!$D$4:$D$300,"&gt;="&amp;H$1)&gt;0,SUMIFS(Распис!$H$4:$H$300,Распис!$B$4:$B$300,$A8,Распис!$C$4:$C$300,"&lt;="&amp;H$1,Распис!$D$4:$D$300,"&gt;="&amp;H$1),SUMIF(База!$B$3:$B$305,$A8,База!$H$3:$H$152))</f>
        <v>0</v>
      </c>
      <c r="I8" s="55" t="s">
        <v>24</v>
      </c>
      <c r="J8" s="55">
        <f>IF(COUNTIFS(Распис!$B$4:$B$300,$A8,Распис!$C$4:$C$300,"&lt;="&amp;J$1,Распис!$D$4:$D$300,"&gt;="&amp;J$1)&gt;0,SUMIFS(Распис!$J$4:$J$300,Распис!$B$4:$B$300,$A8,Распис!$C$4:$C$300,"&lt;="&amp;J$1,Распис!$D$4:$D$300,"&gt;="&amp;J$1),SUMIF(База!$B$3:$B$305,$A8,База!$J$3:$J$152))</f>
        <v>0</v>
      </c>
      <c r="K8" s="55">
        <f>IF(COUNTIFS(Распис!$B$4:$B$300,$A8,Распис!$C$4:$C$300,"&lt;="&amp;K$1,Распис!$D$4:$D$300,"&gt;="&amp;K$1)&gt;0,SUMIFS(Распис!$K$4:$K$300,Распис!$B$4:$B$300,$A8,Распис!$C$4:$C$300,"&lt;="&amp;K$1,Распис!$D$4:$D$300,"&gt;="&amp;K$1),SUMIF(База!$B$3:$B$305,$A8,База!$K$3:$K$152))</f>
        <v>0</v>
      </c>
      <c r="L8" s="55" t="s">
        <v>23</v>
      </c>
      <c r="M8" s="55">
        <f>IF(COUNTIFS(Распис!$B$4:$B$300,$A8,Распис!$C$4:$C$300,"&lt;="&amp;M$1,Распис!$D$4:$D$300,"&gt;="&amp;M$1)&gt;0,SUMIFS(Распис!$F$4:$F$300,Распис!$B$4:$B$300,$A8,Распис!$C$4:$C$300,"&lt;="&amp;M$1,Распис!$D$4:$D$300,"&gt;="&amp;M$1),SUMIF(База!$B$3:$B$305,$A8,База!$F$3:$F$152))</f>
        <v>0</v>
      </c>
      <c r="N8" s="55">
        <f>IF(COUNTIFS(Распис!$B$4:$B$300,$A8,Распис!$C$4:$C$300,"&lt;="&amp;N$1,Распис!$D$4:$D$300,"&gt;="&amp;N$1)&gt;0,SUMIFS(Распис!$G$4:$G$300,Распис!$B$4:$B$300,$A8,Распис!$C$4:$C$300,"&lt;="&amp;N$1,Распис!$D$4:$D$300,"&gt;="&amp;N$1),SUMIF(База!$B$3:$B$305,$A8,База!$G$3:$G$152))</f>
        <v>0</v>
      </c>
      <c r="O8" s="55">
        <f>IF(COUNTIFS(Распис!$B$4:$B$300,$A8,Распис!$C$4:$C$300,"&lt;="&amp;O$1,Распис!$D$4:$D$300,"&gt;="&amp;O$1)&gt;0,SUMIFS(Распис!$H$4:$H$300,Распис!$B$4:$B$300,$A8,Распис!$C$4:$C$300,"&lt;="&amp;O$1,Распис!$D$4:$D$300,"&gt;="&amp;O$1),SUMIF(База!$B$3:$B$305,$A8,База!$H$3:$H$152))</f>
        <v>0</v>
      </c>
      <c r="P8" s="55">
        <f>IF(COUNTIFS(Распис!$B$4:$B$300,$A8,Распис!$C$4:$C$300,"&lt;="&amp;P$1,Распис!$D$4:$D$300,"&gt;="&amp;P$1)&gt;0,SUMIFS(Распис!$I$4:$I$300,Распис!$B$4:$B$300,$A8,Распис!$C$4:$C$300,"&lt;="&amp;P$1,Распис!$D$4:$D$300,"&gt;="&amp;P$1),SUMIF(База!$B$3:$B$305,$A8,База!$I$3:$I$152))</f>
        <v>0</v>
      </c>
      <c r="Q8" s="55">
        <f>IF(COUNTIFS(Распис!$B$4:$B$300,$A8,Распис!$C$4:$C$300,"&lt;="&amp;Q$1,Распис!$D$4:$D$300,"&gt;="&amp;Q$1)&gt;0,SUMIFS(Распис!$J$4:$J$300,Распис!$B$4:$B$300,$A8,Распис!$C$4:$C$300,"&lt;="&amp;Q$1,Распис!$D$4:$D$300,"&gt;="&amp;Q$1),SUMIF(База!$B$3:$B$305,$A8,База!$J$3:$J$152))</f>
        <v>0</v>
      </c>
      <c r="R8" s="55">
        <f>IF(COUNTIFS(Распис!$B$4:$B$300,$A8,Распис!$C$4:$C$300,"&lt;="&amp;R$1,Распис!$D$4:$D$300,"&gt;="&amp;R$1)&gt;0,SUMIFS(Распис!$K$4:$K$300,Распис!$B$4:$B$300,$A8,Распис!$C$4:$C$300,"&lt;="&amp;R$1,Распис!$D$4:$D$300,"&gt;="&amp;R$1),SUMIF(База!$B$3:$B$305,$A8,База!$K$3:$K$152))</f>
        <v>0</v>
      </c>
      <c r="S8" s="27" t="s">
        <v>23</v>
      </c>
      <c r="T8" s="27" t="s">
        <v>25</v>
      </c>
      <c r="U8" s="27" t="s">
        <v>25</v>
      </c>
      <c r="V8" s="27" t="s">
        <v>24</v>
      </c>
      <c r="W8" s="27" t="s">
        <v>24</v>
      </c>
      <c r="X8" s="27" t="s">
        <v>24</v>
      </c>
      <c r="Y8" s="27" t="s">
        <v>25</v>
      </c>
      <c r="Z8" s="27" t="s">
        <v>23</v>
      </c>
      <c r="AA8" s="55">
        <f>IF(COUNTIFS(Распис!$B$4:$B$300,$A8,Распис!$C$4:$C$300,"&lt;="&amp;AA$1,Распис!$D$4:$D$300,"&gt;="&amp;AA$1)&gt;0,SUMIFS(Распис!$F$4:$F$300,Распис!$B$4:$B$300,$A8,Распис!$C$4:$C$300,"&lt;="&amp;AA$1,Распис!$D$4:$D$300,"&gt;="&amp;AA$1),SUMIF(База!$B$3:$B$305,$A8,База!$F$3:$F$152))</f>
        <v>0</v>
      </c>
      <c r="AB8" s="55">
        <f>IF(COUNTIFS(Распис!$B$4:$B$300,$A8,Распис!$C$4:$C$300,"&lt;="&amp;AB$1,Распис!$D$4:$D$300,"&gt;="&amp;AB$1)&gt;0,SUMIFS(Распис!$G$4:$G$300,Распис!$B$4:$B$300,$A8,Распис!$C$4:$C$300,"&lt;="&amp;AB$1,Распис!$D$4:$D$300,"&gt;="&amp;AB$1),SUMIF(База!$B$3:$B$305,$A8,База!$G$3:$G$152))</f>
        <v>0</v>
      </c>
      <c r="AC8" s="55">
        <f>IF(COUNTIFS(Распис!$B$4:$B$300,$A8,Распис!$C$4:$C$300,"&lt;="&amp;AC$1,Распис!$D$4:$D$300,"&gt;="&amp;AC$1)&gt;0,SUMIFS(Распис!$H$4:$H$300,Распис!$B$4:$B$300,$A8,Распис!$C$4:$C$300,"&lt;="&amp;AC$1,Распис!$D$4:$D$300,"&gt;="&amp;AC$1),SUMIF(База!$B$3:$B$305,$A8,База!$H$3:$H$152))</f>
        <v>0</v>
      </c>
      <c r="AD8" s="55">
        <f>IF(COUNTIFS(Распис!$B$4:$B$300,$A8,Распис!$C$4:$C$300,"&lt;="&amp;AD$1,Распис!$D$4:$D$300,"&gt;="&amp;AD$1)&gt;0,SUMIFS(Распис!$I$4:$I$300,Распис!$B$4:$B$300,$A8,Распис!$C$4:$C$300,"&lt;="&amp;AD$1,Распис!$D$4:$D$300,"&gt;="&amp;AD$1),SUMIF(База!$B$3:$B$305,$A8,База!$I$3:$I$152))</f>
        <v>0</v>
      </c>
      <c r="AE8" s="55">
        <f>IF(COUNTIFS(Распис!$B$4:$B$300,$A8,Распис!$C$4:$C$300,"&lt;="&amp;AE$1,Распис!$D$4:$D$300,"&gt;="&amp;AE$1)&gt;0,SUMIFS(Распис!$J$4:$J$300,Распис!$B$4:$B$300,$A8,Распис!$C$4:$C$300,"&lt;="&amp;AE$1,Распис!$D$4:$D$300,"&gt;="&amp;AE$1),SUMIF(База!$B$3:$B$305,$A8,База!$J$3:$J$152))</f>
        <v>0</v>
      </c>
      <c r="AF8" s="55">
        <f>IF(COUNTIFS(Распис!$B$4:$B$300,$A8,Распис!$C$4:$C$300,"&lt;="&amp;AF$1,Распис!$D$4:$D$300,"&gt;="&amp;AF$1)&gt;0,SUMIFS(Распис!$K$4:$K$300,Распис!$B$4:$B$300,$A8,Распис!$C$4:$C$300,"&lt;="&amp;AF$1,Распис!$D$4:$D$300,"&gt;="&amp;AF$1),SUMIF(База!$B$3:$B$305,$A8,База!$K$3:$K$152))</f>
        <v>0</v>
      </c>
      <c r="AG8" s="37">
        <f t="shared" si="3"/>
        <v>0</v>
      </c>
      <c r="AH8" s="27">
        <f>AG8-SUMIFS(Распред!$G$4:$G$300,Распред!$B$4:$B$300,"март",Распред!$F$4:$F$300,A8)</f>
        <v>0</v>
      </c>
      <c r="AI8" s="27">
        <f>AH8+(COUNTIF(B8:AF8,"КД")+SUMIFS(Распред!$AH$4:$AH$300,Распред!$F$4:$F$300,A8,Распред!$B$4:$B$300,"март"))*4</f>
        <v>12</v>
      </c>
      <c r="AJ8" s="27">
        <f t="shared" si="4"/>
        <v>0</v>
      </c>
      <c r="AK8" s="27">
        <f t="shared" si="5"/>
        <v>0</v>
      </c>
      <c r="AL8" s="27">
        <f>SUMIFS(Распред!$K$4:$K$300,Распред!$B$4:$B$300,"март",Распред!$J$4:$J$300,A8)+SUMIFS(Распред!$M$4:$M$300,Распред!$B$4:$B$300,"март",Распред!$L$4:$L$300,A8)+SUMIFS(Распред!$O$4:$O$300,Распред!$B$4:$B$300,"март",Распред!$N$4:$N$300,A8)+SUMIFS(Распред!$Q$4:$Q$300,Распред!$B$4:$B$300,"март",Распред!$P$4:$P$300,A8)+SUMIFS(Распред!$S$4:$S$300,Распред!$B$4:$B$300,"март",Распред!$R$4:$R$300,A8)+SUMIFS(Распред!$U$4:$U$300,Распред!$B$4:$B$300,"март",Распред!$T$4:$T$300,A8)+SUMIFS(Распред!$W$4:$W$300,Распред!$B$4:$B$300,"март",Распред!$V$4:$V$300,A8)+SUMIFS(Распред!$Y$4:$Y$300,Распред!$B$4:$B$300,"март",Распред!$X$4:$X$300,A8)+SUMIFS(Распред!$AA$4:$AA$300,Распред!$B$4:$B$300,"март",Распред!$Z$4:$Z$300,A8)+SUMIFS(Распред!$AC$4:$AC$300,Распред!$B$4:$B$300,"март",Распред!$AB$4:$AB$300,A8)</f>
        <v>0</v>
      </c>
      <c r="AM8" s="27">
        <f t="shared" si="6"/>
        <v>0</v>
      </c>
      <c r="AN8" s="27">
        <f t="shared" si="7"/>
        <v>0</v>
      </c>
      <c r="AO8" s="27">
        <f t="shared" si="8"/>
        <v>0</v>
      </c>
      <c r="AP8" s="27">
        <f>январь!AP8</f>
        <v>286000</v>
      </c>
      <c r="AQ8" s="27">
        <f t="shared" si="9"/>
        <v>0</v>
      </c>
      <c r="AR8" s="37"/>
      <c r="AS8" s="198">
        <f t="shared" si="10"/>
        <v>0</v>
      </c>
    </row>
    <row r="9" spans="1:45" s="56" customFormat="1" x14ac:dyDescent="0.25">
      <c r="A9" s="197" t="str">
        <f>База!B9</f>
        <v>Малкин Евгений</v>
      </c>
      <c r="B9" s="55">
        <f>IF(COUNTIFS(Распис!$B$4:$B$300,$A9,Распис!$C$4:$C$300,"&lt;="&amp;B$1,Распис!$D$4:$D$300,"&gt;="&amp;B$1)&gt;0,SUMIFS(Распис!$I$4:$I$300,Распис!$B$4:$B$300,$A9,Распис!$C$4:$C$300,"&lt;="&amp;B$1,Распис!$D$4:$D$300,"&gt;="&amp;B$1),SUMIF(База!$B$3:$B$305,$A9,База!$I$3:$I$152))</f>
        <v>5</v>
      </c>
      <c r="C9" s="55">
        <f>IF(COUNTIFS(Распис!$B$4:$B$300,$A9,Распис!$C$4:$C$300,"&lt;="&amp;C$1,Распис!$D$4:$D$300,"&gt;="&amp;C$1)&gt;0,SUMIFS(Распис!$J$4:$J$300,Распис!$B$4:$B$300,$A9,Распис!$C$4:$C$300,"&lt;="&amp;C$1,Распис!$D$4:$D$300,"&gt;="&amp;C$1),SUMIF(База!$B$3:$B$305,$A9,База!$J$3:$J$152))</f>
        <v>2</v>
      </c>
      <c r="D9" s="55">
        <f>IF(COUNTIFS(Распис!$B$4:$B$300,$A9,Распис!$C$4:$C$300,"&lt;="&amp;D$1,Распис!$D$4:$D$300,"&gt;="&amp;D$1)&gt;0,SUMIFS(Распис!$K$4:$K$300,Распис!$B$4:$B$300,$A9,Распис!$C$4:$C$300,"&lt;="&amp;D$1,Распис!$D$4:$D$300,"&gt;="&amp;D$1),SUMIF(База!$B$3:$B$305,$A9,База!$K$3:$K$152))</f>
        <v>0</v>
      </c>
      <c r="E9" s="55" t="s">
        <v>23</v>
      </c>
      <c r="F9" s="55">
        <f>IF(COUNTIFS(Распис!$B$4:$B$300,$A9,Распис!$C$4:$C$300,"&lt;="&amp;F$1,Распис!$D$4:$D$300,"&gt;="&amp;F$1)&gt;0,SUMIFS(Распис!$F$4:$F$300,Распис!$B$4:$B$300,$A9,Распис!$C$4:$C$300,"&lt;="&amp;F$1,Распис!$D$4:$D$300,"&gt;="&amp;F$1),SUMIF(База!$B$3:$B$305,$A9,База!$F$3:$F$152))</f>
        <v>6</v>
      </c>
      <c r="G9" s="55">
        <f>IF(COUNTIFS(Распис!$B$4:$B$300,$A9,Распис!$C$4:$C$300,"&lt;="&amp;G$1,Распис!$D$4:$D$300,"&gt;="&amp;G$1)&gt;0,SUMIFS(Распис!$G$4:$G$300,Распис!$B$4:$B$300,$A9,Распис!$C$4:$C$300,"&lt;="&amp;G$1,Распис!$D$4:$D$300,"&gt;="&amp;G$1),SUMIF(База!$B$3:$B$305,$A9,База!$G$3:$G$152))</f>
        <v>5</v>
      </c>
      <c r="H9" s="55">
        <f>IF(COUNTIFS(Распис!$B$4:$B$300,$A9,Распис!$C$4:$C$300,"&lt;="&amp;H$1,Распис!$D$4:$D$300,"&gt;="&amp;H$1)&gt;0,SUMIFS(Распис!$H$4:$H$300,Распис!$B$4:$B$300,$A9,Распис!$C$4:$C$300,"&lt;="&amp;H$1,Распис!$D$4:$D$300,"&gt;="&amp;H$1),SUMIF(База!$B$3:$B$305,$A9,База!$H$3:$H$152))</f>
        <v>4</v>
      </c>
      <c r="I9" s="55" t="s">
        <v>24</v>
      </c>
      <c r="J9" s="55">
        <f>IF(COUNTIFS(Распис!$B$4:$B$300,$A9,Распис!$C$4:$C$300,"&lt;="&amp;J$1,Распис!$D$4:$D$300,"&gt;="&amp;J$1)&gt;0,SUMIFS(Распис!$J$4:$J$300,Распис!$B$4:$B$300,$A9,Распис!$C$4:$C$300,"&lt;="&amp;J$1,Распис!$D$4:$D$300,"&gt;="&amp;J$1),SUMIF(База!$B$3:$B$305,$A9,База!$J$3:$J$152))</f>
        <v>2</v>
      </c>
      <c r="K9" s="55">
        <f>IF(COUNTIFS(Распис!$B$4:$B$300,$A9,Распис!$C$4:$C$300,"&lt;="&amp;K$1,Распис!$D$4:$D$300,"&gt;="&amp;K$1)&gt;0,SUMIFS(Распис!$K$4:$K$300,Распис!$B$4:$B$300,$A9,Распис!$C$4:$C$300,"&lt;="&amp;K$1,Распис!$D$4:$D$300,"&gt;="&amp;K$1),SUMIF(База!$B$3:$B$305,$A9,База!$K$3:$K$152))</f>
        <v>0</v>
      </c>
      <c r="L9" s="55" t="s">
        <v>23</v>
      </c>
      <c r="M9" s="55">
        <f>IF(COUNTIFS(Распис!$B$4:$B$300,$A9,Распис!$C$4:$C$300,"&lt;="&amp;M$1,Распис!$D$4:$D$300,"&gt;="&amp;M$1)&gt;0,SUMIFS(Распис!$F$4:$F$300,Распис!$B$4:$B$300,$A9,Распис!$C$4:$C$300,"&lt;="&amp;M$1,Распис!$D$4:$D$300,"&gt;="&amp;M$1),SUMIF(База!$B$3:$B$305,$A9,База!$F$3:$F$152))</f>
        <v>6</v>
      </c>
      <c r="N9" s="55">
        <f>IF(COUNTIFS(Распис!$B$4:$B$300,$A9,Распис!$C$4:$C$300,"&lt;="&amp;N$1,Распис!$D$4:$D$300,"&gt;="&amp;N$1)&gt;0,SUMIFS(Распис!$G$4:$G$300,Распис!$B$4:$B$300,$A9,Распис!$C$4:$C$300,"&lt;="&amp;N$1,Распис!$D$4:$D$300,"&gt;="&amp;N$1),SUMIF(База!$B$3:$B$305,$A9,База!$G$3:$G$152))</f>
        <v>5</v>
      </c>
      <c r="O9" s="55">
        <f>IF(COUNTIFS(Распис!$B$4:$B$300,$A9,Распис!$C$4:$C$300,"&lt;="&amp;O$1,Распис!$D$4:$D$300,"&gt;="&amp;O$1)&gt;0,SUMIFS(Распис!$H$4:$H$300,Распис!$B$4:$B$300,$A9,Распис!$C$4:$C$300,"&lt;="&amp;O$1,Распис!$D$4:$D$300,"&gt;="&amp;O$1),SUMIF(База!$B$3:$B$305,$A9,База!$H$3:$H$152))</f>
        <v>4</v>
      </c>
      <c r="P9" s="55">
        <f>IF(COUNTIFS(Распис!$B$4:$B$300,$A9,Распис!$C$4:$C$300,"&lt;="&amp;P$1,Распис!$D$4:$D$300,"&gt;="&amp;P$1)&gt;0,SUMIFS(Распис!$I$4:$I$300,Распис!$B$4:$B$300,$A9,Распис!$C$4:$C$300,"&lt;="&amp;P$1,Распис!$D$4:$D$300,"&gt;="&amp;P$1),SUMIF(База!$B$3:$B$305,$A9,База!$I$3:$I$152))</f>
        <v>5</v>
      </c>
      <c r="Q9" s="55">
        <f>IF(COUNTIFS(Распис!$B$4:$B$300,$A9,Распис!$C$4:$C$300,"&lt;="&amp;Q$1,Распис!$D$4:$D$300,"&gt;="&amp;Q$1)&gt;0,SUMIFS(Распис!$J$4:$J$300,Распис!$B$4:$B$300,$A9,Распис!$C$4:$C$300,"&lt;="&amp;Q$1,Распис!$D$4:$D$300,"&gt;="&amp;Q$1),SUMIF(База!$B$3:$B$305,$A9,База!$J$3:$J$152))</f>
        <v>2</v>
      </c>
      <c r="R9" s="55">
        <f>IF(COUNTIFS(Распис!$B$4:$B$300,$A9,Распис!$C$4:$C$300,"&lt;="&amp;R$1,Распис!$D$4:$D$300,"&gt;="&amp;R$1)&gt;0,SUMIFS(Распис!$K$4:$K$300,Распис!$B$4:$B$300,$A9,Распис!$C$4:$C$300,"&lt;="&amp;R$1,Распис!$D$4:$D$300,"&gt;="&amp;R$1),SUMIF(База!$B$3:$B$305,$A9,База!$K$3:$K$152))</f>
        <v>0</v>
      </c>
      <c r="S9" s="27" t="s">
        <v>23</v>
      </c>
      <c r="T9" s="27" t="s">
        <v>25</v>
      </c>
      <c r="U9" s="27" t="s">
        <v>25</v>
      </c>
      <c r="V9" s="27" t="s">
        <v>24</v>
      </c>
      <c r="W9" s="27" t="s">
        <v>24</v>
      </c>
      <c r="X9" s="27" t="s">
        <v>24</v>
      </c>
      <c r="Y9" s="27" t="s">
        <v>25</v>
      </c>
      <c r="Z9" s="27" t="s">
        <v>23</v>
      </c>
      <c r="AA9" s="55">
        <f>IF(COUNTIFS(Распис!$B$4:$B$300,$A9,Распис!$C$4:$C$300,"&lt;="&amp;AA$1,Распис!$D$4:$D$300,"&gt;="&amp;AA$1)&gt;0,SUMIFS(Распис!$F$4:$F$300,Распис!$B$4:$B$300,$A9,Распис!$C$4:$C$300,"&lt;="&amp;AA$1,Распис!$D$4:$D$300,"&gt;="&amp;AA$1),SUMIF(База!$B$3:$B$305,$A9,База!$F$3:$F$152))</f>
        <v>6</v>
      </c>
      <c r="AB9" s="55">
        <f>IF(COUNTIFS(Распис!$B$4:$B$300,$A9,Распис!$C$4:$C$300,"&lt;="&amp;AB$1,Распис!$D$4:$D$300,"&gt;="&amp;AB$1)&gt;0,SUMIFS(Распис!$G$4:$G$300,Распис!$B$4:$B$300,$A9,Распис!$C$4:$C$300,"&lt;="&amp;AB$1,Распис!$D$4:$D$300,"&gt;="&amp;AB$1),SUMIF(База!$B$3:$B$305,$A9,База!$G$3:$G$152))</f>
        <v>5</v>
      </c>
      <c r="AC9" s="55">
        <f>IF(COUNTIFS(Распис!$B$4:$B$300,$A9,Распис!$C$4:$C$300,"&lt;="&amp;AC$1,Распис!$D$4:$D$300,"&gt;="&amp;AC$1)&gt;0,SUMIFS(Распис!$H$4:$H$300,Распис!$B$4:$B$300,$A9,Распис!$C$4:$C$300,"&lt;="&amp;AC$1,Распис!$D$4:$D$300,"&gt;="&amp;AC$1),SUMIF(База!$B$3:$B$305,$A9,База!$H$3:$H$152))</f>
        <v>4</v>
      </c>
      <c r="AD9" s="55">
        <f>IF(COUNTIFS(Распис!$B$4:$B$300,$A9,Распис!$C$4:$C$300,"&lt;="&amp;AD$1,Распис!$D$4:$D$300,"&gt;="&amp;AD$1)&gt;0,SUMIFS(Распис!$I$4:$I$300,Распис!$B$4:$B$300,$A9,Распис!$C$4:$C$300,"&lt;="&amp;AD$1,Распис!$D$4:$D$300,"&gt;="&amp;AD$1),SUMIF(База!$B$3:$B$305,$A9,База!$I$3:$I$152))</f>
        <v>5</v>
      </c>
      <c r="AE9" s="55">
        <f>IF(COUNTIFS(Распис!$B$4:$B$300,$A9,Распис!$C$4:$C$300,"&lt;="&amp;AE$1,Распис!$D$4:$D$300,"&gt;="&amp;AE$1)&gt;0,SUMIFS(Распис!$J$4:$J$300,Распис!$B$4:$B$300,$A9,Распис!$C$4:$C$300,"&lt;="&amp;AE$1,Распис!$D$4:$D$300,"&gt;="&amp;AE$1),SUMIF(База!$B$3:$B$305,$A9,База!$J$3:$J$152))</f>
        <v>2</v>
      </c>
      <c r="AF9" s="55">
        <f>IF(COUNTIFS(Распис!$B$4:$B$300,$A9,Распис!$C$4:$C$300,"&lt;="&amp;AF$1,Распис!$D$4:$D$300,"&gt;="&amp;AF$1)&gt;0,SUMIFS(Распис!$K$4:$K$300,Распис!$B$4:$B$300,$A9,Распис!$C$4:$C$300,"&lt;="&amp;AF$1,Распис!$D$4:$D$300,"&gt;="&amp;AF$1),SUMIF(База!$B$3:$B$305,$A9,База!$K$3:$K$152))</f>
        <v>0</v>
      </c>
      <c r="AG9" s="37">
        <f t="shared" si="3"/>
        <v>68</v>
      </c>
      <c r="AH9" s="27">
        <f>AG9-SUMIFS(Распред!$G$4:$G$300,Распред!$B$4:$B$300,"март",Распред!$F$4:$F$300,A9)</f>
        <v>68</v>
      </c>
      <c r="AI9" s="27">
        <f>AH9+(COUNTIF(B9:AF9,"КД")+SUMIFS(Распред!$AH$4:$AH$300,Распред!$F$4:$F$300,A9,Распред!$B$4:$B$300,"март"))*4</f>
        <v>80</v>
      </c>
      <c r="AJ9" s="27">
        <f t="shared" si="4"/>
        <v>0</v>
      </c>
      <c r="AK9" s="27">
        <f t="shared" si="5"/>
        <v>68</v>
      </c>
      <c r="AL9" s="27">
        <f>SUMIFS(Распред!$K$4:$K$300,Распред!$B$4:$B$300,"март",Распред!$J$4:$J$300,A9)+SUMIFS(Распред!$M$4:$M$300,Распред!$B$4:$B$300,"март",Распред!$L$4:$L$300,A9)+SUMIFS(Распред!$O$4:$O$300,Распред!$B$4:$B$300,"март",Распред!$N$4:$N$300,A9)+SUMIFS(Распред!$Q$4:$Q$300,Распред!$B$4:$B$300,"март",Распред!$P$4:$P$300,A9)+SUMIFS(Распред!$S$4:$S$300,Распред!$B$4:$B$300,"март",Распред!$R$4:$R$300,A9)+SUMIFS(Распред!$U$4:$U$300,Распред!$B$4:$B$300,"март",Распред!$T$4:$T$300,A9)+SUMIFS(Распред!$W$4:$W$300,Распред!$B$4:$B$300,"март",Распред!$V$4:$V$300,A9)+SUMIFS(Распред!$Y$4:$Y$300,Распред!$B$4:$B$300,"март",Распред!$X$4:$X$300,A9)+SUMIFS(Распред!$AA$4:$AA$300,Распред!$B$4:$B$300,"март",Распред!$Z$4:$Z$300,A9)+SUMIFS(Распред!$AC$4:$AC$300,Распред!$B$4:$B$300,"март",Распред!$AB$4:$AB$300,A9)</f>
        <v>0</v>
      </c>
      <c r="AM9" s="27">
        <f t="shared" si="6"/>
        <v>68</v>
      </c>
      <c r="AN9" s="27">
        <f t="shared" si="7"/>
        <v>0</v>
      </c>
      <c r="AO9" s="27">
        <f t="shared" si="8"/>
        <v>0</v>
      </c>
      <c r="AP9" s="27">
        <f>январь!AP9</f>
        <v>172000</v>
      </c>
      <c r="AQ9" s="27">
        <f t="shared" si="9"/>
        <v>0</v>
      </c>
      <c r="AR9" s="37"/>
      <c r="AS9" s="198">
        <f t="shared" si="10"/>
        <v>0</v>
      </c>
    </row>
    <row r="10" spans="1:45" s="56" customFormat="1" x14ac:dyDescent="0.25">
      <c r="A10" s="197" t="str">
        <f>База!B10</f>
        <v>Козлов Николай</v>
      </c>
      <c r="B10" s="55">
        <f ca="1">IF(COUNTIFS(Распис!$B$4:$B$300,$A10,Распис!$C$4:$C$300,"&lt;="&amp;B$1,Распис!$D$4:$D$300,"&gt;="&amp;B$1)&gt;0,SUMIFS(Распис!$I$4:$I$300,Распис!$B$4:$B$300,$A10,Распис!$C$4:$C$300,"&lt;="&amp;B$1,Распис!$D$4:$D$300,"&gt;="&amp;B$1),SUMIF(База!$B$3:$B$305,$A10,База!$I$3:$I$152))</f>
        <v>3</v>
      </c>
      <c r="C10" s="55">
        <f ca="1">IF(COUNTIFS(Распис!$B$4:$B$300,$A10,Распис!$C$4:$C$300,"&lt;="&amp;C$1,Распис!$D$4:$D$300,"&gt;="&amp;C$1)&gt;0,SUMIFS(Распис!$J$4:$J$300,Распис!$B$4:$B$300,$A10,Распис!$C$4:$C$300,"&lt;="&amp;C$1,Распис!$D$4:$D$300,"&gt;="&amp;C$1),SUMIF(База!$B$3:$B$305,$A10,База!$J$3:$J$152))</f>
        <v>5</v>
      </c>
      <c r="D10" s="55">
        <f ca="1">IF(COUNTIFS(Распис!$B$4:$B$300,$A10,Распис!$C$4:$C$300,"&lt;="&amp;D$1,Распис!$D$4:$D$300,"&gt;="&amp;D$1)&gt;0,SUMIFS(Распис!$K$4:$K$300,Распис!$B$4:$B$300,$A10,Распис!$C$4:$C$300,"&lt;="&amp;D$1,Распис!$D$4:$D$300,"&gt;="&amp;D$1),SUMIF(База!$B$3:$B$305,$A10,База!$K$3:$K$152))</f>
        <v>0</v>
      </c>
      <c r="E10" s="55" t="s">
        <v>23</v>
      </c>
      <c r="F10" s="55">
        <f ca="1">IF(COUNTIFS(Распис!$B$4:$B$300,$A10,Распис!$C$4:$C$300,"&lt;="&amp;F$1,Распис!$D$4:$D$300,"&gt;="&amp;F$1)&gt;0,SUMIFS(Распис!$F$4:$F$300,Распис!$B$4:$B$300,$A10,Распис!$C$4:$C$300,"&lt;="&amp;F$1,Распис!$D$4:$D$300,"&gt;="&amp;F$1),SUMIF(База!$B$3:$B$305,$A10,База!$F$3:$F$152))</f>
        <v>4</v>
      </c>
      <c r="G10" s="55">
        <f ca="1">IF(COUNTIFS(Распис!$B$4:$B$300,$A10,Распис!$C$4:$C$300,"&lt;="&amp;G$1,Распис!$D$4:$D$300,"&gt;="&amp;G$1)&gt;0,SUMIFS(Распис!$G$4:$G$300,Распис!$B$4:$B$300,$A10,Распис!$C$4:$C$300,"&lt;="&amp;G$1,Распис!$D$4:$D$300,"&gt;="&amp;G$1),SUMIF(База!$B$3:$B$305,$A10,База!$G$3:$G$152))</f>
        <v>6</v>
      </c>
      <c r="H10" s="55">
        <f ca="1">IF(COUNTIFS(Распис!$B$4:$B$300,$A10,Распис!$C$4:$C$300,"&lt;="&amp;H$1,Распис!$D$4:$D$300,"&gt;="&amp;H$1)&gt;0,SUMIFS(Распис!$H$4:$H$300,Распис!$B$4:$B$300,$A10,Распис!$C$4:$C$300,"&lt;="&amp;H$1,Распис!$D$4:$D$300,"&gt;="&amp;H$1),SUMIF(База!$B$3:$B$305,$A10,База!$H$3:$H$152))</f>
        <v>6</v>
      </c>
      <c r="I10" s="55" t="s">
        <v>24</v>
      </c>
      <c r="J10" s="55">
        <f ca="1">IF(COUNTIFS(Распис!$B$4:$B$300,$A10,Распис!$C$4:$C$300,"&lt;="&amp;J$1,Распис!$D$4:$D$300,"&gt;="&amp;J$1)&gt;0,SUMIFS(Распис!$J$4:$J$300,Распис!$B$4:$B$300,$A10,Распис!$C$4:$C$300,"&lt;="&amp;J$1,Распис!$D$4:$D$300,"&gt;="&amp;J$1),SUMIF(База!$B$3:$B$305,$A10,База!$J$3:$J$152))</f>
        <v>5</v>
      </c>
      <c r="K10" s="55">
        <f ca="1">IF(COUNTIFS(Распис!$B$4:$B$300,$A10,Распис!$C$4:$C$300,"&lt;="&amp;K$1,Распис!$D$4:$D$300,"&gt;="&amp;K$1)&gt;0,SUMIFS(Распис!$K$4:$K$300,Распис!$B$4:$B$300,$A10,Распис!$C$4:$C$300,"&lt;="&amp;K$1,Распис!$D$4:$D$300,"&gt;="&amp;K$1),SUMIF(База!$B$3:$B$305,$A10,База!$K$3:$K$152))</f>
        <v>0</v>
      </c>
      <c r="L10" s="55" t="s">
        <v>23</v>
      </c>
      <c r="M10" s="55">
        <f ca="1">IF(COUNTIFS(Распис!$B$4:$B$300,$A10,Распис!$C$4:$C$300,"&lt;="&amp;M$1,Распис!$D$4:$D$300,"&gt;="&amp;M$1)&gt;0,SUMIFS(Распис!$F$4:$F$300,Распис!$B$4:$B$300,$A10,Распис!$C$4:$C$300,"&lt;="&amp;M$1,Распис!$D$4:$D$300,"&gt;="&amp;M$1),SUMIF(База!$B$3:$B$305,$A10,База!$F$3:$F$152))</f>
        <v>4</v>
      </c>
      <c r="N10" s="55">
        <f ca="1">IF(COUNTIFS(Распис!$B$4:$B$300,$A10,Распис!$C$4:$C$300,"&lt;="&amp;N$1,Распис!$D$4:$D$300,"&gt;="&amp;N$1)&gt;0,SUMIFS(Распис!$G$4:$G$300,Распис!$B$4:$B$300,$A10,Распис!$C$4:$C$300,"&lt;="&amp;N$1,Распис!$D$4:$D$300,"&gt;="&amp;N$1),SUMIF(База!$B$3:$B$305,$A10,База!$G$3:$G$152))</f>
        <v>6</v>
      </c>
      <c r="O10" s="55">
        <f ca="1">IF(COUNTIFS(Распис!$B$4:$B$300,$A10,Распис!$C$4:$C$300,"&lt;="&amp;O$1,Распис!$D$4:$D$300,"&gt;="&amp;O$1)&gt;0,SUMIFS(Распис!$H$4:$H$300,Распис!$B$4:$B$300,$A10,Распис!$C$4:$C$300,"&lt;="&amp;O$1,Распис!$D$4:$D$300,"&gt;="&amp;O$1),SUMIF(База!$B$3:$B$305,$A10,База!$H$3:$H$152))</f>
        <v>6</v>
      </c>
      <c r="P10" s="55">
        <f ca="1">IF(COUNTIFS(Распис!$B$4:$B$300,$A10,Распис!$C$4:$C$300,"&lt;="&amp;P$1,Распис!$D$4:$D$300,"&gt;="&amp;P$1)&gt;0,SUMIFS(Распис!$I$4:$I$300,Распис!$B$4:$B$300,$A10,Распис!$C$4:$C$300,"&lt;="&amp;P$1,Распис!$D$4:$D$300,"&gt;="&amp;P$1),SUMIF(База!$B$3:$B$305,$A10,База!$I$3:$I$152))</f>
        <v>3</v>
      </c>
      <c r="Q10" s="55">
        <f ca="1">IF(COUNTIFS(Распис!$B$4:$B$300,$A10,Распис!$C$4:$C$300,"&lt;="&amp;Q$1,Распис!$D$4:$D$300,"&gt;="&amp;Q$1)&gt;0,SUMIFS(Распис!$J$4:$J$300,Распис!$B$4:$B$300,$A10,Распис!$C$4:$C$300,"&lt;="&amp;Q$1,Распис!$D$4:$D$300,"&gt;="&amp;Q$1),SUMIF(База!$B$3:$B$305,$A10,База!$J$3:$J$152))</f>
        <v>5</v>
      </c>
      <c r="R10" s="55">
        <f ca="1">IF(COUNTIFS(Распис!$B$4:$B$300,$A10,Распис!$C$4:$C$300,"&lt;="&amp;R$1,Распис!$D$4:$D$300,"&gt;="&amp;R$1)&gt;0,SUMIFS(Распис!$K$4:$K$300,Распис!$B$4:$B$300,$A10,Распис!$C$4:$C$300,"&lt;="&amp;R$1,Распис!$D$4:$D$300,"&gt;="&amp;R$1),SUMIF(База!$B$3:$B$305,$A10,База!$K$3:$K$152))</f>
        <v>0</v>
      </c>
      <c r="S10" s="27" t="s">
        <v>23</v>
      </c>
      <c r="T10" s="27" t="s">
        <v>25</v>
      </c>
      <c r="U10" s="27" t="s">
        <v>25</v>
      </c>
      <c r="V10" s="27" t="s">
        <v>24</v>
      </c>
      <c r="W10" s="27" t="s">
        <v>24</v>
      </c>
      <c r="X10" s="27" t="s">
        <v>24</v>
      </c>
      <c r="Y10" s="27" t="s">
        <v>25</v>
      </c>
      <c r="Z10" s="27" t="s">
        <v>23</v>
      </c>
      <c r="AA10" s="55">
        <f ca="1">IF(COUNTIFS(Распис!$B$4:$B$300,$A10,Распис!$C$4:$C$300,"&lt;="&amp;AA$1,Распис!$D$4:$D$300,"&gt;="&amp;AA$1)&gt;0,SUMIFS(Распис!$F$4:$F$300,Распис!$B$4:$B$300,$A10,Распис!$C$4:$C$300,"&lt;="&amp;AA$1,Распис!$D$4:$D$300,"&gt;="&amp;AA$1),SUMIF(База!$B$3:$B$305,$A10,База!$F$3:$F$152))</f>
        <v>4</v>
      </c>
      <c r="AB10" s="55">
        <f ca="1">IF(COUNTIFS(Распис!$B$4:$B$300,$A10,Распис!$C$4:$C$300,"&lt;="&amp;AB$1,Распис!$D$4:$D$300,"&gt;="&amp;AB$1)&gt;0,SUMIFS(Распис!$G$4:$G$300,Распис!$B$4:$B$300,$A10,Распис!$C$4:$C$300,"&lt;="&amp;AB$1,Распис!$D$4:$D$300,"&gt;="&amp;AB$1),SUMIF(База!$B$3:$B$305,$A10,База!$G$3:$G$152))</f>
        <v>6</v>
      </c>
      <c r="AC10" s="55">
        <f ca="1">IF(COUNTIFS(Распис!$B$4:$B$300,$A10,Распис!$C$4:$C$300,"&lt;="&amp;AC$1,Распис!$D$4:$D$300,"&gt;="&amp;AC$1)&gt;0,SUMIFS(Распис!$H$4:$H$300,Распис!$B$4:$B$300,$A10,Распис!$C$4:$C$300,"&lt;="&amp;AC$1,Распис!$D$4:$D$300,"&gt;="&amp;AC$1),SUMIF(База!$B$3:$B$305,$A10,База!$H$3:$H$152))</f>
        <v>6</v>
      </c>
      <c r="AD10" s="55">
        <f ca="1">IF(COUNTIFS(Распис!$B$4:$B$300,$A10,Распис!$C$4:$C$300,"&lt;="&amp;AD$1,Распис!$D$4:$D$300,"&gt;="&amp;AD$1)&gt;0,SUMIFS(Распис!$I$4:$I$300,Распис!$B$4:$B$300,$A10,Распис!$C$4:$C$300,"&lt;="&amp;AD$1,Распис!$D$4:$D$300,"&gt;="&amp;AD$1),SUMIF(База!$B$3:$B$305,$A10,База!$I$3:$I$152))</f>
        <v>3</v>
      </c>
      <c r="AE10" s="55">
        <f ca="1">IF(COUNTIFS(Распис!$B$4:$B$300,$A10,Распис!$C$4:$C$300,"&lt;="&amp;AE$1,Распис!$D$4:$D$300,"&gt;="&amp;AE$1)&gt;0,SUMIFS(Распис!$J$4:$J$300,Распис!$B$4:$B$300,$A10,Распис!$C$4:$C$300,"&lt;="&amp;AE$1,Распис!$D$4:$D$300,"&gt;="&amp;AE$1),SUMIF(База!$B$3:$B$305,$A10,База!$J$3:$J$152))</f>
        <v>5</v>
      </c>
      <c r="AF10" s="55">
        <f ca="1">IF(COUNTIFS(Распис!$B$4:$B$300,$A10,Распис!$C$4:$C$300,"&lt;="&amp;AF$1,Распис!$D$4:$D$300,"&gt;="&amp;AF$1)&gt;0,SUMIFS(Распис!$K$4:$K$300,Распис!$B$4:$B$300,$A10,Распис!$C$4:$C$300,"&lt;="&amp;AF$1,Распис!$D$4:$D$300,"&gt;="&amp;AF$1),SUMIF(База!$B$3:$B$305,$A10,База!$K$3:$K$152))</f>
        <v>0</v>
      </c>
      <c r="AG10" s="37">
        <f t="shared" ca="1" si="3"/>
        <v>77</v>
      </c>
      <c r="AH10" s="27">
        <f ca="1">AG10-SUMIFS(Распред!$G$4:$G$300,Распред!$B$4:$B$300,"март",Распред!$F$4:$F$300,A10)</f>
        <v>77</v>
      </c>
      <c r="AI10" s="27">
        <f ca="1">AH10+(COUNTIF(B10:AF10,"КД")+SUMIFS(Распред!$AH$4:$AH$300,Распред!$F$4:$F$300,A10,Распред!$B$4:$B$300,"март"))*4</f>
        <v>89</v>
      </c>
      <c r="AJ10" s="27">
        <f t="shared" ca="1" si="4"/>
        <v>0</v>
      </c>
      <c r="AK10" s="27">
        <f t="shared" ca="1" si="5"/>
        <v>77</v>
      </c>
      <c r="AL10" s="27">
        <f>SUMIFS(Распред!$K$4:$K$300,Распред!$B$4:$B$300,"март",Распред!$J$4:$J$300,A10)+SUMIFS(Распред!$M$4:$M$300,Распред!$B$4:$B$300,"март",Распред!$L$4:$L$300,A10)+SUMIFS(Распред!$O$4:$O$300,Распред!$B$4:$B$300,"март",Распред!$N$4:$N$300,A10)+SUMIFS(Распред!$Q$4:$Q$300,Распред!$B$4:$B$300,"март",Распред!$P$4:$P$300,A10)+SUMIFS(Распред!$S$4:$S$300,Распред!$B$4:$B$300,"март",Распред!$R$4:$R$300,A10)+SUMIFS(Распред!$U$4:$U$300,Распред!$B$4:$B$300,"март",Распред!$T$4:$T$300,A10)+SUMIFS(Распред!$W$4:$W$300,Распред!$B$4:$B$300,"март",Распред!$V$4:$V$300,A10)+SUMIFS(Распред!$Y$4:$Y$300,Распред!$B$4:$B$300,"март",Распред!$X$4:$X$300,A10)+SUMIFS(Распред!$AA$4:$AA$300,Распред!$B$4:$B$300,"март",Распред!$Z$4:$Z$300,A10)+SUMIFS(Распред!$AC$4:$AC$300,Распред!$B$4:$B$300,"март",Распред!$AB$4:$AB$300,A10)</f>
        <v>0</v>
      </c>
      <c r="AM10" s="27">
        <f t="shared" ca="1" si="6"/>
        <v>77</v>
      </c>
      <c r="AN10" s="27">
        <f t="shared" ca="1" si="7"/>
        <v>0</v>
      </c>
      <c r="AO10" s="27">
        <f t="shared" ca="1" si="8"/>
        <v>0</v>
      </c>
      <c r="AP10" s="27">
        <f>январь!AP10</f>
        <v>215000</v>
      </c>
      <c r="AQ10" s="27">
        <f t="shared" ca="1" si="9"/>
        <v>0</v>
      </c>
      <c r="AR10" s="37"/>
      <c r="AS10" s="198">
        <f t="shared" ca="1" si="10"/>
        <v>0</v>
      </c>
    </row>
    <row r="11" spans="1:45" s="56" customFormat="1" x14ac:dyDescent="0.25">
      <c r="A11" s="197" t="str">
        <f>База!B11</f>
        <v>Жакупова Альмира</v>
      </c>
      <c r="B11" s="55">
        <f ca="1">IF(COUNTIFS(Распис!$B$4:$B$300,$A11,Распис!$C$4:$C$300,"&lt;="&amp;B$1,Распис!$D$4:$D$300,"&gt;="&amp;B$1)&gt;0,SUMIFS(Распис!$I$4:$I$300,Распис!$B$4:$B$300,$A11,Распис!$C$4:$C$300,"&lt;="&amp;B$1,Распис!$D$4:$D$300,"&gt;="&amp;B$1),SUMIF(База!$B$3:$B$305,$A11,База!$I$3:$I$152))</f>
        <v>5</v>
      </c>
      <c r="C11" s="55">
        <f ca="1">IF(COUNTIFS(Распис!$B$4:$B$300,$A11,Распис!$C$4:$C$300,"&lt;="&amp;C$1,Распис!$D$4:$D$300,"&gt;="&amp;C$1)&gt;0,SUMIFS(Распис!$J$4:$J$300,Распис!$B$4:$B$300,$A11,Распис!$C$4:$C$300,"&lt;="&amp;C$1,Распис!$D$4:$D$300,"&gt;="&amp;C$1),SUMIF(База!$B$3:$B$305,$A11,База!$J$3:$J$152))</f>
        <v>4</v>
      </c>
      <c r="D11" s="55">
        <f ca="1">IF(COUNTIFS(Распис!$B$4:$B$300,$A11,Распис!$C$4:$C$300,"&lt;="&amp;D$1,Распис!$D$4:$D$300,"&gt;="&amp;D$1)&gt;0,SUMIFS(Распис!$K$4:$K$300,Распис!$B$4:$B$300,$A11,Распис!$C$4:$C$300,"&lt;="&amp;D$1,Распис!$D$4:$D$300,"&gt;="&amp;D$1),SUMIF(База!$B$3:$B$305,$A11,База!$K$3:$K$152))</f>
        <v>0</v>
      </c>
      <c r="E11" s="55" t="s">
        <v>23</v>
      </c>
      <c r="F11" s="55">
        <f ca="1">IF(COUNTIFS(Распис!$B$4:$B$300,$A11,Распис!$C$4:$C$300,"&lt;="&amp;F$1,Распис!$D$4:$D$300,"&gt;="&amp;F$1)&gt;0,SUMIFS(Распис!$F$4:$F$300,Распис!$B$4:$B$300,$A11,Распис!$C$4:$C$300,"&lt;="&amp;F$1,Распис!$D$4:$D$300,"&gt;="&amp;F$1),SUMIF(База!$B$3:$B$305,$A11,База!$F$3:$F$152))</f>
        <v>5</v>
      </c>
      <c r="G11" s="55">
        <f ca="1">IF(COUNTIFS(Распис!$B$4:$B$300,$A11,Распис!$C$4:$C$300,"&lt;="&amp;G$1,Распис!$D$4:$D$300,"&gt;="&amp;G$1)&gt;0,SUMIFS(Распис!$G$4:$G$300,Распис!$B$4:$B$300,$A11,Распис!$C$4:$C$300,"&lt;="&amp;G$1,Распис!$D$4:$D$300,"&gt;="&amp;G$1),SUMIF(База!$B$3:$B$305,$A11,База!$G$3:$G$152))</f>
        <v>6</v>
      </c>
      <c r="H11" s="55">
        <f ca="1">IF(COUNTIFS(Распис!$B$4:$B$300,$A11,Распис!$C$4:$C$300,"&lt;="&amp;H$1,Распис!$D$4:$D$300,"&gt;="&amp;H$1)&gt;0,SUMIFS(Распис!$H$4:$H$300,Распис!$B$4:$B$300,$A11,Распис!$C$4:$C$300,"&lt;="&amp;H$1,Распис!$D$4:$D$300,"&gt;="&amp;H$1),SUMIF(База!$B$3:$B$305,$A11,База!$H$3:$H$152))</f>
        <v>4</v>
      </c>
      <c r="I11" s="55" t="s">
        <v>24</v>
      </c>
      <c r="J11" s="55">
        <f ca="1">IF(COUNTIFS(Распис!$B$4:$B$300,$A11,Распис!$C$4:$C$300,"&lt;="&amp;J$1,Распис!$D$4:$D$300,"&gt;="&amp;J$1)&gt;0,SUMIFS(Распис!$J$4:$J$300,Распис!$B$4:$B$300,$A11,Распис!$C$4:$C$300,"&lt;="&amp;J$1,Распис!$D$4:$D$300,"&gt;="&amp;J$1),SUMIF(База!$B$3:$B$305,$A11,База!$J$3:$J$152))</f>
        <v>4</v>
      </c>
      <c r="K11" s="55">
        <f ca="1">IF(COUNTIFS(Распис!$B$4:$B$300,$A11,Распис!$C$4:$C$300,"&lt;="&amp;K$1,Распис!$D$4:$D$300,"&gt;="&amp;K$1)&gt;0,SUMIFS(Распис!$K$4:$K$300,Распис!$B$4:$B$300,$A11,Распис!$C$4:$C$300,"&lt;="&amp;K$1,Распис!$D$4:$D$300,"&gt;="&amp;K$1),SUMIF(База!$B$3:$B$305,$A11,База!$K$3:$K$152))</f>
        <v>0</v>
      </c>
      <c r="L11" s="55" t="s">
        <v>23</v>
      </c>
      <c r="M11" s="55">
        <f ca="1">IF(COUNTIFS(Распис!$B$4:$B$300,$A11,Распис!$C$4:$C$300,"&lt;="&amp;M$1,Распис!$D$4:$D$300,"&gt;="&amp;M$1)&gt;0,SUMIFS(Распис!$F$4:$F$300,Распис!$B$4:$B$300,$A11,Распис!$C$4:$C$300,"&lt;="&amp;M$1,Распис!$D$4:$D$300,"&gt;="&amp;M$1),SUMIF(База!$B$3:$B$305,$A11,База!$F$3:$F$152))</f>
        <v>5</v>
      </c>
      <c r="N11" s="55">
        <f ca="1">IF(COUNTIFS(Распис!$B$4:$B$300,$A11,Распис!$C$4:$C$300,"&lt;="&amp;N$1,Распис!$D$4:$D$300,"&gt;="&amp;N$1)&gt;0,SUMIFS(Распис!$G$4:$G$300,Распис!$B$4:$B$300,$A11,Распис!$C$4:$C$300,"&lt;="&amp;N$1,Распис!$D$4:$D$300,"&gt;="&amp;N$1),SUMIF(База!$B$3:$B$305,$A11,База!$G$3:$G$152))</f>
        <v>6</v>
      </c>
      <c r="O11" s="55">
        <f ca="1">IF(COUNTIFS(Распис!$B$4:$B$300,$A11,Распис!$C$4:$C$300,"&lt;="&amp;O$1,Распис!$D$4:$D$300,"&gt;="&amp;O$1)&gt;0,SUMIFS(Распис!$H$4:$H$300,Распис!$B$4:$B$300,$A11,Распис!$C$4:$C$300,"&lt;="&amp;O$1,Распис!$D$4:$D$300,"&gt;="&amp;O$1),SUMIF(База!$B$3:$B$305,$A11,База!$H$3:$H$152))</f>
        <v>4</v>
      </c>
      <c r="P11" s="55">
        <f ca="1">IF(COUNTIFS(Распис!$B$4:$B$300,$A11,Распис!$C$4:$C$300,"&lt;="&amp;P$1,Распис!$D$4:$D$300,"&gt;="&amp;P$1)&gt;0,SUMIFS(Распис!$I$4:$I$300,Распис!$B$4:$B$300,$A11,Распис!$C$4:$C$300,"&lt;="&amp;P$1,Распис!$D$4:$D$300,"&gt;="&amp;P$1),SUMIF(База!$B$3:$B$305,$A11,База!$I$3:$I$152))</f>
        <v>5</v>
      </c>
      <c r="Q11" s="55">
        <f ca="1">IF(COUNTIFS(Распис!$B$4:$B$300,$A11,Распис!$C$4:$C$300,"&lt;="&amp;Q$1,Распис!$D$4:$D$300,"&gt;="&amp;Q$1)&gt;0,SUMIFS(Распис!$J$4:$J$300,Распис!$B$4:$B$300,$A11,Распис!$C$4:$C$300,"&lt;="&amp;Q$1,Распис!$D$4:$D$300,"&gt;="&amp;Q$1),SUMIF(База!$B$3:$B$305,$A11,База!$J$3:$J$152))</f>
        <v>4</v>
      </c>
      <c r="R11" s="55">
        <f ca="1">IF(COUNTIFS(Распис!$B$4:$B$300,$A11,Распис!$C$4:$C$300,"&lt;="&amp;R$1,Распис!$D$4:$D$300,"&gt;="&amp;R$1)&gt;0,SUMIFS(Распис!$K$4:$K$300,Распис!$B$4:$B$300,$A11,Распис!$C$4:$C$300,"&lt;="&amp;R$1,Распис!$D$4:$D$300,"&gt;="&amp;R$1),SUMIF(База!$B$3:$B$305,$A11,База!$K$3:$K$152))</f>
        <v>0</v>
      </c>
      <c r="S11" s="27" t="s">
        <v>23</v>
      </c>
      <c r="T11" s="27" t="s">
        <v>25</v>
      </c>
      <c r="U11" s="27" t="s">
        <v>25</v>
      </c>
      <c r="V11" s="27" t="s">
        <v>24</v>
      </c>
      <c r="W11" s="27" t="s">
        <v>24</v>
      </c>
      <c r="X11" s="27" t="s">
        <v>24</v>
      </c>
      <c r="Y11" s="27" t="s">
        <v>25</v>
      </c>
      <c r="Z11" s="27" t="s">
        <v>23</v>
      </c>
      <c r="AA11" s="55">
        <f ca="1">IF(COUNTIFS(Распис!$B$4:$B$300,$A11,Распис!$C$4:$C$300,"&lt;="&amp;AA$1,Распис!$D$4:$D$300,"&gt;="&amp;AA$1)&gt;0,SUMIFS(Распис!$F$4:$F$300,Распис!$B$4:$B$300,$A11,Распис!$C$4:$C$300,"&lt;="&amp;AA$1,Распис!$D$4:$D$300,"&gt;="&amp;AA$1),SUMIF(База!$B$3:$B$305,$A11,База!$F$3:$F$152))</f>
        <v>5</v>
      </c>
      <c r="AB11" s="55">
        <f ca="1">IF(COUNTIFS(Распис!$B$4:$B$300,$A11,Распис!$C$4:$C$300,"&lt;="&amp;AB$1,Распис!$D$4:$D$300,"&gt;="&amp;AB$1)&gt;0,SUMIFS(Распис!$G$4:$G$300,Распис!$B$4:$B$300,$A11,Распис!$C$4:$C$300,"&lt;="&amp;AB$1,Распис!$D$4:$D$300,"&gt;="&amp;AB$1),SUMIF(База!$B$3:$B$305,$A11,База!$G$3:$G$152))</f>
        <v>6</v>
      </c>
      <c r="AC11" s="55">
        <f ca="1">IF(COUNTIFS(Распис!$B$4:$B$300,$A11,Распис!$C$4:$C$300,"&lt;="&amp;AC$1,Распис!$D$4:$D$300,"&gt;="&amp;AC$1)&gt;0,SUMIFS(Распис!$H$4:$H$300,Распис!$B$4:$B$300,$A11,Распис!$C$4:$C$300,"&lt;="&amp;AC$1,Распис!$D$4:$D$300,"&gt;="&amp;AC$1),SUMIF(База!$B$3:$B$305,$A11,База!$H$3:$H$152))</f>
        <v>4</v>
      </c>
      <c r="AD11" s="55">
        <f ca="1">IF(COUNTIFS(Распис!$B$4:$B$300,$A11,Распис!$C$4:$C$300,"&lt;="&amp;AD$1,Распис!$D$4:$D$300,"&gt;="&amp;AD$1)&gt;0,SUMIFS(Распис!$I$4:$I$300,Распис!$B$4:$B$300,$A11,Распис!$C$4:$C$300,"&lt;="&amp;AD$1,Распис!$D$4:$D$300,"&gt;="&amp;AD$1),SUMIF(База!$B$3:$B$305,$A11,База!$I$3:$I$152))</f>
        <v>5</v>
      </c>
      <c r="AE11" s="55">
        <f ca="1">IF(COUNTIFS(Распис!$B$4:$B$300,$A11,Распис!$C$4:$C$300,"&lt;="&amp;AE$1,Распис!$D$4:$D$300,"&gt;="&amp;AE$1)&gt;0,SUMIFS(Распис!$J$4:$J$300,Распис!$B$4:$B$300,$A11,Распис!$C$4:$C$300,"&lt;="&amp;AE$1,Распис!$D$4:$D$300,"&gt;="&amp;AE$1),SUMIF(База!$B$3:$B$305,$A11,База!$J$3:$J$152))</f>
        <v>4</v>
      </c>
      <c r="AF11" s="55">
        <f ca="1">IF(COUNTIFS(Распис!$B$4:$B$300,$A11,Распис!$C$4:$C$300,"&lt;="&amp;AF$1,Распис!$D$4:$D$300,"&gt;="&amp;AF$1)&gt;0,SUMIFS(Распис!$K$4:$K$300,Распис!$B$4:$B$300,$A11,Распис!$C$4:$C$300,"&lt;="&amp;AF$1,Распис!$D$4:$D$300,"&gt;="&amp;AF$1),SUMIF(База!$B$3:$B$305,$A11,База!$K$3:$K$152))</f>
        <v>0</v>
      </c>
      <c r="AG11" s="37">
        <f t="shared" ca="1" si="3"/>
        <v>76</v>
      </c>
      <c r="AH11" s="27">
        <f ca="1">AG11-SUMIFS(Распред!$G$4:$G$300,Распред!$B$4:$B$300,"март",Распред!$F$4:$F$300,A11)</f>
        <v>76</v>
      </c>
      <c r="AI11" s="27">
        <f ca="1">AH11+(COUNTIF(B11:AF11,"КД")+SUMIFS(Распред!$AH$4:$AH$300,Распред!$F$4:$F$300,A11,Распред!$B$4:$B$300,"март"))*4</f>
        <v>88</v>
      </c>
      <c r="AJ11" s="27">
        <f t="shared" ca="1" si="4"/>
        <v>0</v>
      </c>
      <c r="AK11" s="27">
        <f t="shared" ca="1" si="5"/>
        <v>76</v>
      </c>
      <c r="AL11" s="27">
        <f>SUMIFS(Распред!$K$4:$K$300,Распред!$B$4:$B$300,"март",Распред!$J$4:$J$300,A11)+SUMIFS(Распред!$M$4:$M$300,Распред!$B$4:$B$300,"март",Распред!$L$4:$L$300,A11)+SUMIFS(Распред!$O$4:$O$300,Распред!$B$4:$B$300,"март",Распред!$N$4:$N$300,A11)+SUMIFS(Распред!$Q$4:$Q$300,Распред!$B$4:$B$300,"март",Распред!$P$4:$P$300,A11)+SUMIFS(Распред!$S$4:$S$300,Распред!$B$4:$B$300,"март",Распред!$R$4:$R$300,A11)+SUMIFS(Распред!$U$4:$U$300,Распред!$B$4:$B$300,"март",Распред!$T$4:$T$300,A11)+SUMIFS(Распред!$W$4:$W$300,Распред!$B$4:$B$300,"март",Распред!$V$4:$V$300,A11)+SUMIFS(Распред!$Y$4:$Y$300,Распред!$B$4:$B$300,"март",Распред!$X$4:$X$300,A11)+SUMIFS(Распред!$AA$4:$AA$300,Распред!$B$4:$B$300,"март",Распред!$Z$4:$Z$300,A11)+SUMIFS(Распред!$AC$4:$AC$300,Распред!$B$4:$B$300,"март",Распред!$AB$4:$AB$300,A11)</f>
        <v>0</v>
      </c>
      <c r="AM11" s="27">
        <f t="shared" ca="1" si="6"/>
        <v>76</v>
      </c>
      <c r="AN11" s="27">
        <f t="shared" ca="1" si="7"/>
        <v>0</v>
      </c>
      <c r="AO11" s="27">
        <f t="shared" ca="1" si="8"/>
        <v>0</v>
      </c>
      <c r="AP11" s="27">
        <f>январь!AP11</f>
        <v>215000</v>
      </c>
      <c r="AQ11" s="27">
        <f t="shared" ca="1" si="9"/>
        <v>0</v>
      </c>
      <c r="AR11" s="37"/>
      <c r="AS11" s="198">
        <f t="shared" ca="1" si="10"/>
        <v>0</v>
      </c>
    </row>
    <row r="12" spans="1:45" s="56" customFormat="1" x14ac:dyDescent="0.25">
      <c r="A12" s="197" t="str">
        <f>База!B12</f>
        <v>Жанабилова Дана</v>
      </c>
      <c r="B12" s="55">
        <f ca="1">IF(COUNTIFS(Распис!$B$4:$B$300,$A12,Распис!$C$4:$C$300,"&lt;="&amp;B$1,Распис!$D$4:$D$300,"&gt;="&amp;B$1)&gt;0,SUMIFS(Распис!$I$4:$I$300,Распис!$B$4:$B$300,$A12,Распис!$C$4:$C$300,"&lt;="&amp;B$1,Распис!$D$4:$D$300,"&gt;="&amp;B$1),SUMIF(База!$B$3:$B$305,$A12,База!$I$3:$I$152))</f>
        <v>3</v>
      </c>
      <c r="C12" s="55">
        <f ca="1">IF(COUNTIFS(Распис!$B$4:$B$300,$A12,Распис!$C$4:$C$300,"&lt;="&amp;C$1,Распис!$D$4:$D$300,"&gt;="&amp;C$1)&gt;0,SUMIFS(Распис!$J$4:$J$300,Распис!$B$4:$B$300,$A12,Распис!$C$4:$C$300,"&lt;="&amp;C$1,Распис!$D$4:$D$300,"&gt;="&amp;C$1),SUMIF(База!$B$3:$B$305,$A12,База!$J$3:$J$152))</f>
        <v>5</v>
      </c>
      <c r="D12" s="55">
        <f ca="1">IF(COUNTIFS(Распис!$B$4:$B$300,$A12,Распис!$C$4:$C$300,"&lt;="&amp;D$1,Распис!$D$4:$D$300,"&gt;="&amp;D$1)&gt;0,SUMIFS(Распис!$K$4:$K$300,Распис!$B$4:$B$300,$A12,Распис!$C$4:$C$300,"&lt;="&amp;D$1,Распис!$D$4:$D$300,"&gt;="&amp;D$1),SUMIF(База!$B$3:$B$305,$A12,База!$K$3:$K$152))</f>
        <v>0</v>
      </c>
      <c r="E12" s="55" t="s">
        <v>23</v>
      </c>
      <c r="F12" s="55">
        <f ca="1">IF(COUNTIFS(Распис!$B$4:$B$300,$A12,Распис!$C$4:$C$300,"&lt;="&amp;F$1,Распис!$D$4:$D$300,"&gt;="&amp;F$1)&gt;0,SUMIFS(Распис!$F$4:$F$300,Распис!$B$4:$B$300,$A12,Распис!$C$4:$C$300,"&lt;="&amp;F$1,Распис!$D$4:$D$300,"&gt;="&amp;F$1),SUMIF(База!$B$3:$B$305,$A12,База!$F$3:$F$152))</f>
        <v>4</v>
      </c>
      <c r="G12" s="55">
        <f ca="1">IF(COUNTIFS(Распис!$B$4:$B$300,$A12,Распис!$C$4:$C$300,"&lt;="&amp;G$1,Распис!$D$4:$D$300,"&gt;="&amp;G$1)&gt;0,SUMIFS(Распис!$G$4:$G$300,Распис!$B$4:$B$300,$A12,Распис!$C$4:$C$300,"&lt;="&amp;G$1,Распис!$D$4:$D$300,"&gt;="&amp;G$1),SUMIF(База!$B$3:$B$305,$A12,База!$G$3:$G$152))</f>
        <v>6</v>
      </c>
      <c r="H12" s="55">
        <f ca="1">IF(COUNTIFS(Распис!$B$4:$B$300,$A12,Распис!$C$4:$C$300,"&lt;="&amp;H$1,Распис!$D$4:$D$300,"&gt;="&amp;H$1)&gt;0,SUMIFS(Распис!$H$4:$H$300,Распис!$B$4:$B$300,$A12,Распис!$C$4:$C$300,"&lt;="&amp;H$1,Распис!$D$4:$D$300,"&gt;="&amp;H$1),SUMIF(База!$B$3:$B$305,$A12,База!$H$3:$H$152))</f>
        <v>2</v>
      </c>
      <c r="I12" s="55" t="s">
        <v>24</v>
      </c>
      <c r="J12" s="55">
        <f ca="1">IF(COUNTIFS(Распис!$B$4:$B$300,$A12,Распис!$C$4:$C$300,"&lt;="&amp;J$1,Распис!$D$4:$D$300,"&gt;="&amp;J$1)&gt;0,SUMIFS(Распис!$J$4:$J$300,Распис!$B$4:$B$300,$A12,Распис!$C$4:$C$300,"&lt;="&amp;J$1,Распис!$D$4:$D$300,"&gt;="&amp;J$1),SUMIF(База!$B$3:$B$305,$A12,База!$J$3:$J$152))</f>
        <v>5</v>
      </c>
      <c r="K12" s="55">
        <f ca="1">IF(COUNTIFS(Распис!$B$4:$B$300,$A12,Распис!$C$4:$C$300,"&lt;="&amp;K$1,Распис!$D$4:$D$300,"&gt;="&amp;K$1)&gt;0,SUMIFS(Распис!$K$4:$K$300,Распис!$B$4:$B$300,$A12,Распис!$C$4:$C$300,"&lt;="&amp;K$1,Распис!$D$4:$D$300,"&gt;="&amp;K$1),SUMIF(База!$B$3:$B$305,$A12,База!$K$3:$K$152))</f>
        <v>0</v>
      </c>
      <c r="L12" s="55" t="s">
        <v>23</v>
      </c>
      <c r="M12" s="55">
        <f ca="1">IF(COUNTIFS(Распис!$B$4:$B$300,$A12,Распис!$C$4:$C$300,"&lt;="&amp;M$1,Распис!$D$4:$D$300,"&gt;="&amp;M$1)&gt;0,SUMIFS(Распис!$F$4:$F$300,Распис!$B$4:$B$300,$A12,Распис!$C$4:$C$300,"&lt;="&amp;M$1,Распис!$D$4:$D$300,"&gt;="&amp;M$1),SUMIF(База!$B$3:$B$305,$A12,База!$F$3:$F$152))</f>
        <v>4</v>
      </c>
      <c r="N12" s="55">
        <f ca="1">IF(COUNTIFS(Распис!$B$4:$B$300,$A12,Распис!$C$4:$C$300,"&lt;="&amp;N$1,Распис!$D$4:$D$300,"&gt;="&amp;N$1)&gt;0,SUMIFS(Распис!$G$4:$G$300,Распис!$B$4:$B$300,$A12,Распис!$C$4:$C$300,"&lt;="&amp;N$1,Распис!$D$4:$D$300,"&gt;="&amp;N$1),SUMIF(База!$B$3:$B$305,$A12,База!$G$3:$G$152))</f>
        <v>6</v>
      </c>
      <c r="O12" s="55">
        <f ca="1">IF(COUNTIFS(Распис!$B$4:$B$300,$A12,Распис!$C$4:$C$300,"&lt;="&amp;O$1,Распис!$D$4:$D$300,"&gt;="&amp;O$1)&gt;0,SUMIFS(Распис!$H$4:$H$300,Распис!$B$4:$B$300,$A12,Распис!$C$4:$C$300,"&lt;="&amp;O$1,Распис!$D$4:$D$300,"&gt;="&amp;O$1),SUMIF(База!$B$3:$B$305,$A12,База!$H$3:$H$152))</f>
        <v>2</v>
      </c>
      <c r="P12" s="55">
        <f ca="1">IF(COUNTIFS(Распис!$B$4:$B$300,$A12,Распис!$C$4:$C$300,"&lt;="&amp;P$1,Распис!$D$4:$D$300,"&gt;="&amp;P$1)&gt;0,SUMIFS(Распис!$I$4:$I$300,Распис!$B$4:$B$300,$A12,Распис!$C$4:$C$300,"&lt;="&amp;P$1,Распис!$D$4:$D$300,"&gt;="&amp;P$1),SUMIF(База!$B$3:$B$305,$A12,База!$I$3:$I$152))</f>
        <v>3</v>
      </c>
      <c r="Q12" s="55">
        <f ca="1">IF(COUNTIFS(Распис!$B$4:$B$300,$A12,Распис!$C$4:$C$300,"&lt;="&amp;Q$1,Распис!$D$4:$D$300,"&gt;="&amp;Q$1)&gt;0,SUMIFS(Распис!$J$4:$J$300,Распис!$B$4:$B$300,$A12,Распис!$C$4:$C$300,"&lt;="&amp;Q$1,Распис!$D$4:$D$300,"&gt;="&amp;Q$1),SUMIF(База!$B$3:$B$305,$A12,База!$J$3:$J$152))</f>
        <v>5</v>
      </c>
      <c r="R12" s="55">
        <f ca="1">IF(COUNTIFS(Распис!$B$4:$B$300,$A12,Распис!$C$4:$C$300,"&lt;="&amp;R$1,Распис!$D$4:$D$300,"&gt;="&amp;R$1)&gt;0,SUMIFS(Распис!$K$4:$K$300,Распис!$B$4:$B$300,$A12,Распис!$C$4:$C$300,"&lt;="&amp;R$1,Распис!$D$4:$D$300,"&gt;="&amp;R$1),SUMIF(База!$B$3:$B$305,$A12,База!$K$3:$K$152))</f>
        <v>0</v>
      </c>
      <c r="S12" s="27" t="s">
        <v>23</v>
      </c>
      <c r="T12" s="27" t="s">
        <v>25</v>
      </c>
      <c r="U12" s="27" t="s">
        <v>25</v>
      </c>
      <c r="V12" s="27" t="s">
        <v>24</v>
      </c>
      <c r="W12" s="27" t="s">
        <v>24</v>
      </c>
      <c r="X12" s="27" t="s">
        <v>24</v>
      </c>
      <c r="Y12" s="27" t="s">
        <v>25</v>
      </c>
      <c r="Z12" s="27" t="s">
        <v>23</v>
      </c>
      <c r="AA12" s="55">
        <f ca="1">IF(COUNTIFS(Распис!$B$4:$B$300,$A12,Распис!$C$4:$C$300,"&lt;="&amp;AA$1,Распис!$D$4:$D$300,"&gt;="&amp;AA$1)&gt;0,SUMIFS(Распис!$F$4:$F$300,Распис!$B$4:$B$300,$A12,Распис!$C$4:$C$300,"&lt;="&amp;AA$1,Распис!$D$4:$D$300,"&gt;="&amp;AA$1),SUMIF(База!$B$3:$B$305,$A12,База!$F$3:$F$152))</f>
        <v>4</v>
      </c>
      <c r="AB12" s="55">
        <f ca="1">IF(COUNTIFS(Распис!$B$4:$B$300,$A12,Распис!$C$4:$C$300,"&lt;="&amp;AB$1,Распис!$D$4:$D$300,"&gt;="&amp;AB$1)&gt;0,SUMIFS(Распис!$G$4:$G$300,Распис!$B$4:$B$300,$A12,Распис!$C$4:$C$300,"&lt;="&amp;AB$1,Распис!$D$4:$D$300,"&gt;="&amp;AB$1),SUMIF(База!$B$3:$B$305,$A12,База!$G$3:$G$152))</f>
        <v>6</v>
      </c>
      <c r="AC12" s="55">
        <f ca="1">IF(COUNTIFS(Распис!$B$4:$B$300,$A12,Распис!$C$4:$C$300,"&lt;="&amp;AC$1,Распис!$D$4:$D$300,"&gt;="&amp;AC$1)&gt;0,SUMIFS(Распис!$H$4:$H$300,Распис!$B$4:$B$300,$A12,Распис!$C$4:$C$300,"&lt;="&amp;AC$1,Распис!$D$4:$D$300,"&gt;="&amp;AC$1),SUMIF(База!$B$3:$B$305,$A12,База!$H$3:$H$152))</f>
        <v>2</v>
      </c>
      <c r="AD12" s="55">
        <f ca="1">IF(COUNTIFS(Распис!$B$4:$B$300,$A12,Распис!$C$4:$C$300,"&lt;="&amp;AD$1,Распис!$D$4:$D$300,"&gt;="&amp;AD$1)&gt;0,SUMIFS(Распис!$I$4:$I$300,Распис!$B$4:$B$300,$A12,Распис!$C$4:$C$300,"&lt;="&amp;AD$1,Распис!$D$4:$D$300,"&gt;="&amp;AD$1),SUMIF(База!$B$3:$B$305,$A12,База!$I$3:$I$152))</f>
        <v>3</v>
      </c>
      <c r="AE12" s="55">
        <f ca="1">IF(COUNTIFS(Распис!$B$4:$B$300,$A12,Распис!$C$4:$C$300,"&lt;="&amp;AE$1,Распис!$D$4:$D$300,"&gt;="&amp;AE$1)&gt;0,SUMIFS(Распис!$J$4:$J$300,Распис!$B$4:$B$300,$A12,Распис!$C$4:$C$300,"&lt;="&amp;AE$1,Распис!$D$4:$D$300,"&gt;="&amp;AE$1),SUMIF(База!$B$3:$B$305,$A12,База!$J$3:$J$152))</f>
        <v>5</v>
      </c>
      <c r="AF12" s="55">
        <f ca="1">IF(COUNTIFS(Распис!$B$4:$B$300,$A12,Распис!$C$4:$C$300,"&lt;="&amp;AF$1,Распис!$D$4:$D$300,"&gt;="&amp;AF$1)&gt;0,SUMIFS(Распис!$K$4:$K$300,Распис!$B$4:$B$300,$A12,Распис!$C$4:$C$300,"&lt;="&amp;AF$1,Распис!$D$4:$D$300,"&gt;="&amp;AF$1),SUMIF(База!$B$3:$B$305,$A12,База!$K$3:$K$152))</f>
        <v>0</v>
      </c>
      <c r="AG12" s="37">
        <f t="shared" ca="1" si="3"/>
        <v>65</v>
      </c>
      <c r="AH12" s="27">
        <f ca="1">AG12-SUMIFS(Распред!$G$4:$G$300,Распред!$B$4:$B$300,"март",Распред!$F$4:$F$300,A12)</f>
        <v>65</v>
      </c>
      <c r="AI12" s="27">
        <f ca="1">AH12+(COUNTIF(B12:AF12,"КД")+SUMIFS(Распред!$AH$4:$AH$300,Распред!$F$4:$F$300,A12,Распред!$B$4:$B$300,"март"))*4</f>
        <v>77</v>
      </c>
      <c r="AJ12" s="27">
        <f t="shared" ca="1" si="4"/>
        <v>0</v>
      </c>
      <c r="AK12" s="27">
        <f t="shared" ca="1" si="5"/>
        <v>65</v>
      </c>
      <c r="AL12" s="27">
        <f>SUMIFS(Распред!$K$4:$K$300,Распред!$B$4:$B$300,"март",Распред!$J$4:$J$300,A12)+SUMIFS(Распред!$M$4:$M$300,Распред!$B$4:$B$300,"март",Распред!$L$4:$L$300,A12)+SUMIFS(Распред!$O$4:$O$300,Распред!$B$4:$B$300,"март",Распред!$N$4:$N$300,A12)+SUMIFS(Распред!$Q$4:$Q$300,Распред!$B$4:$B$300,"март",Распред!$P$4:$P$300,A12)+SUMIFS(Распред!$S$4:$S$300,Распред!$B$4:$B$300,"март",Распред!$R$4:$R$300,A12)+SUMIFS(Распред!$U$4:$U$300,Распред!$B$4:$B$300,"март",Распред!$T$4:$T$300,A12)+SUMIFS(Распред!$W$4:$W$300,Распред!$B$4:$B$300,"март",Распред!$V$4:$V$300,A12)+SUMIFS(Распред!$Y$4:$Y$300,Распред!$B$4:$B$300,"март",Распред!$X$4:$X$300,A12)+SUMIFS(Распред!$AA$4:$AA$300,Распред!$B$4:$B$300,"март",Распред!$Z$4:$Z$300,A12)+SUMIFS(Распред!$AC$4:$AC$300,Распред!$B$4:$B$300,"март",Распред!$AB$4:$AB$300,A12)</f>
        <v>6</v>
      </c>
      <c r="AM12" s="27">
        <f t="shared" ca="1" si="6"/>
        <v>71</v>
      </c>
      <c r="AN12" s="27">
        <f t="shared" ca="1" si="7"/>
        <v>0</v>
      </c>
      <c r="AO12" s="27">
        <f t="shared" ca="1" si="8"/>
        <v>0</v>
      </c>
      <c r="AP12" s="27">
        <f>январь!AP12</f>
        <v>215000</v>
      </c>
      <c r="AQ12" s="27">
        <f t="shared" ca="1" si="9"/>
        <v>0</v>
      </c>
      <c r="AR12" s="37"/>
      <c r="AS12" s="198">
        <f t="shared" ca="1" si="10"/>
        <v>0</v>
      </c>
    </row>
    <row r="13" spans="1:45" s="56" customFormat="1" x14ac:dyDescent="0.25">
      <c r="A13" s="197" t="str">
        <f>База!B13</f>
        <v>Маканова Айдана</v>
      </c>
      <c r="B13" s="55">
        <f ca="1">IF(COUNTIFS(Распис!$B$4:$B$300,$A13,Распис!$C$4:$C$300,"&lt;="&amp;B$1,Распис!$D$4:$D$300,"&gt;="&amp;B$1)&gt;0,SUMIFS(Распис!$I$4:$I$300,Распис!$B$4:$B$300,$A13,Распис!$C$4:$C$300,"&lt;="&amp;B$1,Распис!$D$4:$D$300,"&gt;="&amp;B$1),SUMIF(База!$B$3:$B$305,$A13,База!$I$3:$I$152))</f>
        <v>5</v>
      </c>
      <c r="C13" s="55">
        <f ca="1">IF(COUNTIFS(Распис!$B$4:$B$300,$A13,Распис!$C$4:$C$300,"&lt;="&amp;C$1,Распис!$D$4:$D$300,"&gt;="&amp;C$1)&gt;0,SUMIFS(Распис!$J$4:$J$300,Распис!$B$4:$B$300,$A13,Распис!$C$4:$C$300,"&lt;="&amp;C$1,Распис!$D$4:$D$300,"&gt;="&amp;C$1),SUMIF(База!$B$3:$B$305,$A13,База!$J$3:$J$152))</f>
        <v>0</v>
      </c>
      <c r="D13" s="55">
        <f ca="1">IF(COUNTIFS(Распис!$B$4:$B$300,$A13,Распис!$C$4:$C$300,"&lt;="&amp;D$1,Распис!$D$4:$D$300,"&gt;="&amp;D$1)&gt;0,SUMIFS(Распис!$K$4:$K$300,Распис!$B$4:$B$300,$A13,Распис!$C$4:$C$300,"&lt;="&amp;D$1,Распис!$D$4:$D$300,"&gt;="&amp;D$1),SUMIF(База!$B$3:$B$305,$A13,База!$K$3:$K$152))</f>
        <v>5</v>
      </c>
      <c r="E13" s="55" t="s">
        <v>23</v>
      </c>
      <c r="F13" s="55">
        <f ca="1">IF(COUNTIFS(Распис!$B$4:$B$300,$A13,Распис!$C$4:$C$300,"&lt;="&amp;F$1,Распис!$D$4:$D$300,"&gt;="&amp;F$1)&gt;0,SUMIFS(Распис!$F$4:$F$300,Распис!$B$4:$B$300,$A13,Распис!$C$4:$C$300,"&lt;="&amp;F$1,Распис!$D$4:$D$300,"&gt;="&amp;F$1),SUMIF(База!$B$3:$B$305,$A13,База!$F$3:$F$152))</f>
        <v>2</v>
      </c>
      <c r="G13" s="55">
        <f ca="1">IF(COUNTIFS(Распис!$B$4:$B$300,$A13,Распис!$C$4:$C$300,"&lt;="&amp;G$1,Распис!$D$4:$D$300,"&gt;="&amp;G$1)&gt;0,SUMIFS(Распис!$G$4:$G$300,Распис!$B$4:$B$300,$A13,Распис!$C$4:$C$300,"&lt;="&amp;G$1,Распис!$D$4:$D$300,"&gt;="&amp;G$1),SUMIF(База!$B$3:$B$305,$A13,База!$G$3:$G$152))</f>
        <v>5</v>
      </c>
      <c r="H13" s="55">
        <f ca="1">IF(COUNTIFS(Распис!$B$4:$B$300,$A13,Распис!$C$4:$C$300,"&lt;="&amp;H$1,Распис!$D$4:$D$300,"&gt;="&amp;H$1)&gt;0,SUMIFS(Распис!$H$4:$H$300,Распис!$B$4:$B$300,$A13,Распис!$C$4:$C$300,"&lt;="&amp;H$1,Распис!$D$4:$D$300,"&gt;="&amp;H$1),SUMIF(База!$B$3:$B$305,$A13,База!$H$3:$H$152))</f>
        <v>4</v>
      </c>
      <c r="I13" s="55" t="s">
        <v>24</v>
      </c>
      <c r="J13" s="55">
        <f ca="1">IF(COUNTIFS(Распис!$B$4:$B$300,$A13,Распис!$C$4:$C$300,"&lt;="&amp;J$1,Распис!$D$4:$D$300,"&gt;="&amp;J$1)&gt;0,SUMIFS(Распис!$J$4:$J$300,Распис!$B$4:$B$300,$A13,Распис!$C$4:$C$300,"&lt;="&amp;J$1,Распис!$D$4:$D$300,"&gt;="&amp;J$1),SUMIF(База!$B$3:$B$305,$A13,База!$J$3:$J$152))</f>
        <v>0</v>
      </c>
      <c r="K13" s="55">
        <f ca="1">IF(COUNTIFS(Распис!$B$4:$B$300,$A13,Распис!$C$4:$C$300,"&lt;="&amp;K$1,Распис!$D$4:$D$300,"&gt;="&amp;K$1)&gt;0,SUMIFS(Распис!$K$4:$K$300,Распис!$B$4:$B$300,$A13,Распис!$C$4:$C$300,"&lt;="&amp;K$1,Распис!$D$4:$D$300,"&gt;="&amp;K$1),SUMIF(База!$B$3:$B$305,$A13,База!$K$3:$K$152))</f>
        <v>5</v>
      </c>
      <c r="L13" s="55" t="s">
        <v>23</v>
      </c>
      <c r="M13" s="55">
        <f ca="1">IF(COUNTIFS(Распис!$B$4:$B$300,$A13,Распис!$C$4:$C$300,"&lt;="&amp;M$1,Распис!$D$4:$D$300,"&gt;="&amp;M$1)&gt;0,SUMIFS(Распис!$F$4:$F$300,Распис!$B$4:$B$300,$A13,Распис!$C$4:$C$300,"&lt;="&amp;M$1,Распис!$D$4:$D$300,"&gt;="&amp;M$1),SUMIF(База!$B$3:$B$305,$A13,База!$F$3:$F$152))</f>
        <v>2</v>
      </c>
      <c r="N13" s="55">
        <f ca="1">IF(COUNTIFS(Распис!$B$4:$B$300,$A13,Распис!$C$4:$C$300,"&lt;="&amp;N$1,Распис!$D$4:$D$300,"&gt;="&amp;N$1)&gt;0,SUMIFS(Распис!$G$4:$G$300,Распис!$B$4:$B$300,$A13,Распис!$C$4:$C$300,"&lt;="&amp;N$1,Распис!$D$4:$D$300,"&gt;="&amp;N$1),SUMIF(База!$B$3:$B$305,$A13,База!$G$3:$G$152))</f>
        <v>5</v>
      </c>
      <c r="O13" s="55">
        <f ca="1">IF(COUNTIFS(Распис!$B$4:$B$300,$A13,Распис!$C$4:$C$300,"&lt;="&amp;O$1,Распис!$D$4:$D$300,"&gt;="&amp;O$1)&gt;0,SUMIFS(Распис!$H$4:$H$300,Распис!$B$4:$B$300,$A13,Распис!$C$4:$C$300,"&lt;="&amp;O$1,Распис!$D$4:$D$300,"&gt;="&amp;O$1),SUMIF(База!$B$3:$B$305,$A13,База!$H$3:$H$152))</f>
        <v>4</v>
      </c>
      <c r="P13" s="55">
        <f ca="1">IF(COUNTIFS(Распис!$B$4:$B$300,$A13,Распис!$C$4:$C$300,"&lt;="&amp;P$1,Распис!$D$4:$D$300,"&gt;="&amp;P$1)&gt;0,SUMIFS(Распис!$I$4:$I$300,Распис!$B$4:$B$300,$A13,Распис!$C$4:$C$300,"&lt;="&amp;P$1,Распис!$D$4:$D$300,"&gt;="&amp;P$1),SUMIF(База!$B$3:$B$305,$A13,База!$I$3:$I$152))</f>
        <v>5</v>
      </c>
      <c r="Q13" s="55">
        <f ca="1">IF(COUNTIFS(Распис!$B$4:$B$300,$A13,Распис!$C$4:$C$300,"&lt;="&amp;Q$1,Распис!$D$4:$D$300,"&gt;="&amp;Q$1)&gt;0,SUMIFS(Распис!$J$4:$J$300,Распис!$B$4:$B$300,$A13,Распис!$C$4:$C$300,"&lt;="&amp;Q$1,Распис!$D$4:$D$300,"&gt;="&amp;Q$1),SUMIF(База!$B$3:$B$305,$A13,База!$J$3:$J$152))</f>
        <v>0</v>
      </c>
      <c r="R13" s="55">
        <f ca="1">IF(COUNTIFS(Распис!$B$4:$B$300,$A13,Распис!$C$4:$C$300,"&lt;="&amp;R$1,Распис!$D$4:$D$300,"&gt;="&amp;R$1)&gt;0,SUMIFS(Распис!$K$4:$K$300,Распис!$B$4:$B$300,$A13,Распис!$C$4:$C$300,"&lt;="&amp;R$1,Распис!$D$4:$D$300,"&gt;="&amp;R$1),SUMIF(База!$B$3:$B$305,$A13,База!$K$3:$K$152))</f>
        <v>5</v>
      </c>
      <c r="S13" s="27" t="s">
        <v>23</v>
      </c>
      <c r="T13" s="27" t="s">
        <v>25</v>
      </c>
      <c r="U13" s="27" t="s">
        <v>25</v>
      </c>
      <c r="V13" s="27" t="s">
        <v>24</v>
      </c>
      <c r="W13" s="27" t="s">
        <v>24</v>
      </c>
      <c r="X13" s="27" t="s">
        <v>24</v>
      </c>
      <c r="Y13" s="27" t="s">
        <v>25</v>
      </c>
      <c r="Z13" s="27" t="s">
        <v>23</v>
      </c>
      <c r="AA13" s="55">
        <f ca="1">IF(COUNTIFS(Распис!$B$4:$B$300,$A13,Распис!$C$4:$C$300,"&lt;="&amp;AA$1,Распис!$D$4:$D$300,"&gt;="&amp;AA$1)&gt;0,SUMIFS(Распис!$F$4:$F$300,Распис!$B$4:$B$300,$A13,Распис!$C$4:$C$300,"&lt;="&amp;AA$1,Распис!$D$4:$D$300,"&gt;="&amp;AA$1),SUMIF(База!$B$3:$B$305,$A13,База!$F$3:$F$152))</f>
        <v>2</v>
      </c>
      <c r="AB13" s="55">
        <f ca="1">IF(COUNTIFS(Распис!$B$4:$B$300,$A13,Распис!$C$4:$C$300,"&lt;="&amp;AB$1,Распис!$D$4:$D$300,"&gt;="&amp;AB$1)&gt;0,SUMIFS(Распис!$G$4:$G$300,Распис!$B$4:$B$300,$A13,Распис!$C$4:$C$300,"&lt;="&amp;AB$1,Распис!$D$4:$D$300,"&gt;="&amp;AB$1),SUMIF(База!$B$3:$B$305,$A13,База!$G$3:$G$152))</f>
        <v>5</v>
      </c>
      <c r="AC13" s="55">
        <f ca="1">IF(COUNTIFS(Распис!$B$4:$B$300,$A13,Распис!$C$4:$C$300,"&lt;="&amp;AC$1,Распис!$D$4:$D$300,"&gt;="&amp;AC$1)&gt;0,SUMIFS(Распис!$H$4:$H$300,Распис!$B$4:$B$300,$A13,Распис!$C$4:$C$300,"&lt;="&amp;AC$1,Распис!$D$4:$D$300,"&gt;="&amp;AC$1),SUMIF(База!$B$3:$B$305,$A13,База!$H$3:$H$152))</f>
        <v>4</v>
      </c>
      <c r="AD13" s="55">
        <f ca="1">IF(COUNTIFS(Распис!$B$4:$B$300,$A13,Распис!$C$4:$C$300,"&lt;="&amp;AD$1,Распис!$D$4:$D$300,"&gt;="&amp;AD$1)&gt;0,SUMIFS(Распис!$I$4:$I$300,Распис!$B$4:$B$300,$A13,Распис!$C$4:$C$300,"&lt;="&amp;AD$1,Распис!$D$4:$D$300,"&gt;="&amp;AD$1),SUMIF(База!$B$3:$B$305,$A13,База!$I$3:$I$152))</f>
        <v>5</v>
      </c>
      <c r="AE13" s="55">
        <f ca="1">IF(COUNTIFS(Распис!$B$4:$B$300,$A13,Распис!$C$4:$C$300,"&lt;="&amp;AE$1,Распис!$D$4:$D$300,"&gt;="&amp;AE$1)&gt;0,SUMIFS(Распис!$J$4:$J$300,Распис!$B$4:$B$300,$A13,Распис!$C$4:$C$300,"&lt;="&amp;AE$1,Распис!$D$4:$D$300,"&gt;="&amp;AE$1),SUMIF(База!$B$3:$B$305,$A13,База!$J$3:$J$152))</f>
        <v>0</v>
      </c>
      <c r="AF13" s="55">
        <f ca="1">IF(COUNTIFS(Распис!$B$4:$B$300,$A13,Распис!$C$4:$C$300,"&lt;="&amp;AF$1,Распис!$D$4:$D$300,"&gt;="&amp;AF$1)&gt;0,SUMIFS(Распис!$K$4:$K$300,Распис!$B$4:$B$300,$A13,Распис!$C$4:$C$300,"&lt;="&amp;AF$1,Распис!$D$4:$D$300,"&gt;="&amp;AF$1),SUMIF(База!$B$3:$B$305,$A13,База!$K$3:$K$152))</f>
        <v>5</v>
      </c>
      <c r="AG13" s="37">
        <f t="shared" ca="1" si="3"/>
        <v>68</v>
      </c>
      <c r="AH13" s="27">
        <f ca="1">AG13-SUMIFS(Распред!$G$4:$G$300,Распред!$B$4:$B$300,"март",Распред!$F$4:$F$300,A13)</f>
        <v>49</v>
      </c>
      <c r="AI13" s="27">
        <f ca="1">AH13+(COUNTIF(B13:AF13,"КД")+SUMIFS(Распред!$AH$4:$AH$300,Распред!$F$4:$F$300,A13,Распред!$B$4:$B$300,"март"))*4</f>
        <v>81</v>
      </c>
      <c r="AJ13" s="27">
        <f t="shared" ca="1" si="4"/>
        <v>0</v>
      </c>
      <c r="AK13" s="27">
        <f t="shared" ca="1" si="5"/>
        <v>49</v>
      </c>
      <c r="AL13" s="27">
        <f>SUMIFS(Распред!$K$4:$K$300,Распред!$B$4:$B$300,"март",Распред!$J$4:$J$300,A13)+SUMIFS(Распред!$M$4:$M$300,Распред!$B$4:$B$300,"март",Распред!$L$4:$L$300,A13)+SUMIFS(Распред!$O$4:$O$300,Распред!$B$4:$B$300,"март",Распред!$N$4:$N$300,A13)+SUMIFS(Распред!$Q$4:$Q$300,Распред!$B$4:$B$300,"март",Распред!$P$4:$P$300,A13)+SUMIFS(Распред!$S$4:$S$300,Распред!$B$4:$B$300,"март",Распред!$R$4:$R$300,A13)+SUMIFS(Распред!$U$4:$U$300,Распред!$B$4:$B$300,"март",Распред!$T$4:$T$300,A13)+SUMIFS(Распред!$W$4:$W$300,Распред!$B$4:$B$300,"март",Распред!$V$4:$V$300,A13)+SUMIFS(Распред!$Y$4:$Y$300,Распред!$B$4:$B$300,"март",Распред!$X$4:$X$300,A13)+SUMIFS(Распред!$AA$4:$AA$300,Распред!$B$4:$B$300,"март",Распред!$Z$4:$Z$300,A13)+SUMIFS(Распред!$AC$4:$AC$300,Распред!$B$4:$B$300,"март",Распред!$AB$4:$AB$300,A13)</f>
        <v>0</v>
      </c>
      <c r="AM13" s="27">
        <f t="shared" ca="1" si="6"/>
        <v>49</v>
      </c>
      <c r="AN13" s="27">
        <f t="shared" ca="1" si="7"/>
        <v>0</v>
      </c>
      <c r="AO13" s="27">
        <f t="shared" ca="1" si="8"/>
        <v>0</v>
      </c>
      <c r="AP13" s="27">
        <f>январь!AP13</f>
        <v>386000</v>
      </c>
      <c r="AQ13" s="27">
        <f t="shared" ca="1" si="9"/>
        <v>0</v>
      </c>
      <c r="AR13" s="37"/>
      <c r="AS13" s="198">
        <f t="shared" ca="1" si="10"/>
        <v>0</v>
      </c>
    </row>
    <row r="14" spans="1:45" s="56" customFormat="1" x14ac:dyDescent="0.25">
      <c r="A14" s="197" t="str">
        <f>База!B14</f>
        <v>Доненко Анатолий</v>
      </c>
      <c r="B14" s="55">
        <f ca="1">IF(COUNTIFS(Распис!$B$4:$B$300,$A14,Распис!$C$4:$C$300,"&lt;="&amp;B$1,Распис!$D$4:$D$300,"&gt;="&amp;B$1)&gt;0,SUMIFS(Распис!$I$4:$I$300,Распис!$B$4:$B$300,$A14,Распис!$C$4:$C$300,"&lt;="&amp;B$1,Распис!$D$4:$D$300,"&gt;="&amp;B$1),SUMIF(База!$B$3:$B$305,$A14,База!$I$3:$I$152))</f>
        <v>4</v>
      </c>
      <c r="C14" s="55">
        <f ca="1">IF(COUNTIFS(Распис!$B$4:$B$300,$A14,Распис!$C$4:$C$300,"&lt;="&amp;C$1,Распис!$D$4:$D$300,"&gt;="&amp;C$1)&gt;0,SUMIFS(Распис!$J$4:$J$300,Распис!$B$4:$B$300,$A14,Распис!$C$4:$C$300,"&lt;="&amp;C$1,Распис!$D$4:$D$300,"&gt;="&amp;C$1),SUMIF(База!$B$3:$B$305,$A14,База!$J$3:$J$152))</f>
        <v>6</v>
      </c>
      <c r="D14" s="55">
        <f ca="1">IF(COUNTIFS(Распис!$B$4:$B$300,$A14,Распис!$C$4:$C$300,"&lt;="&amp;D$1,Распис!$D$4:$D$300,"&gt;="&amp;D$1)&gt;0,SUMIFS(Распис!$K$4:$K$300,Распис!$B$4:$B$300,$A14,Распис!$C$4:$C$300,"&lt;="&amp;D$1,Распис!$D$4:$D$300,"&gt;="&amp;D$1),SUMIF(База!$B$3:$B$305,$A14,База!$K$3:$K$152))</f>
        <v>5</v>
      </c>
      <c r="E14" s="55" t="s">
        <v>23</v>
      </c>
      <c r="F14" s="55">
        <f ca="1">IF(COUNTIFS(Распис!$B$4:$B$300,$A14,Распис!$C$4:$C$300,"&lt;="&amp;F$1,Распис!$D$4:$D$300,"&gt;="&amp;F$1)&gt;0,SUMIFS(Распис!$F$4:$F$300,Распис!$B$4:$B$300,$A14,Распис!$C$4:$C$300,"&lt;="&amp;F$1,Распис!$D$4:$D$300,"&gt;="&amp;F$1),SUMIF(База!$B$3:$B$305,$A14,База!$F$3:$F$152))</f>
        <v>4</v>
      </c>
      <c r="G14" s="55">
        <f ca="1">IF(COUNTIFS(Распис!$B$4:$B$300,$A14,Распис!$C$4:$C$300,"&lt;="&amp;G$1,Распис!$D$4:$D$300,"&gt;="&amp;G$1)&gt;0,SUMIFS(Распис!$G$4:$G$300,Распис!$B$4:$B$300,$A14,Распис!$C$4:$C$300,"&lt;="&amp;G$1,Распис!$D$4:$D$300,"&gt;="&amp;G$1),SUMIF(База!$B$3:$B$305,$A14,База!$G$3:$G$152))</f>
        <v>0</v>
      </c>
      <c r="H14" s="55">
        <f ca="1">IF(COUNTIFS(Распис!$B$4:$B$300,$A14,Распис!$C$4:$C$300,"&lt;="&amp;H$1,Распис!$D$4:$D$300,"&gt;="&amp;H$1)&gt;0,SUMIFS(Распис!$H$4:$H$300,Распис!$B$4:$B$300,$A14,Распис!$C$4:$C$300,"&lt;="&amp;H$1,Распис!$D$4:$D$300,"&gt;="&amp;H$1),SUMIF(База!$B$3:$B$305,$A14,База!$H$3:$H$152))</f>
        <v>1</v>
      </c>
      <c r="I14" s="55" t="s">
        <v>24</v>
      </c>
      <c r="J14" s="55">
        <f ca="1">IF(COUNTIFS(Распис!$B$4:$B$300,$A14,Распис!$C$4:$C$300,"&lt;="&amp;J$1,Распис!$D$4:$D$300,"&gt;="&amp;J$1)&gt;0,SUMIFS(Распис!$J$4:$J$300,Распис!$B$4:$B$300,$A14,Распис!$C$4:$C$300,"&lt;="&amp;J$1,Распис!$D$4:$D$300,"&gt;="&amp;J$1),SUMIF(База!$B$3:$B$305,$A14,База!$J$3:$J$152))</f>
        <v>6</v>
      </c>
      <c r="K14" s="55">
        <f ca="1">IF(COUNTIFS(Распис!$B$4:$B$300,$A14,Распис!$C$4:$C$300,"&lt;="&amp;K$1,Распис!$D$4:$D$300,"&gt;="&amp;K$1)&gt;0,SUMIFS(Распис!$K$4:$K$300,Распис!$B$4:$B$300,$A14,Распис!$C$4:$C$300,"&lt;="&amp;K$1,Распис!$D$4:$D$300,"&gt;="&amp;K$1),SUMIF(База!$B$3:$B$305,$A14,База!$K$3:$K$152))</f>
        <v>5</v>
      </c>
      <c r="L14" s="55" t="s">
        <v>23</v>
      </c>
      <c r="M14" s="55">
        <f ca="1">IF(COUNTIFS(Распис!$B$4:$B$300,$A14,Распис!$C$4:$C$300,"&lt;="&amp;M$1,Распис!$D$4:$D$300,"&gt;="&amp;M$1)&gt;0,SUMIFS(Распис!$F$4:$F$300,Распис!$B$4:$B$300,$A14,Распис!$C$4:$C$300,"&lt;="&amp;M$1,Распис!$D$4:$D$300,"&gt;="&amp;M$1),SUMIF(База!$B$3:$B$305,$A14,База!$F$3:$F$152))</f>
        <v>4</v>
      </c>
      <c r="N14" s="55">
        <f ca="1">IF(COUNTIFS(Распис!$B$4:$B$300,$A14,Распис!$C$4:$C$300,"&lt;="&amp;N$1,Распис!$D$4:$D$300,"&gt;="&amp;N$1)&gt;0,SUMIFS(Распис!$G$4:$G$300,Распис!$B$4:$B$300,$A14,Распис!$C$4:$C$300,"&lt;="&amp;N$1,Распис!$D$4:$D$300,"&gt;="&amp;N$1),SUMIF(База!$B$3:$B$305,$A14,База!$G$3:$G$152))</f>
        <v>0</v>
      </c>
      <c r="O14" s="55">
        <f ca="1">IF(COUNTIFS(Распис!$B$4:$B$300,$A14,Распис!$C$4:$C$300,"&lt;="&amp;O$1,Распис!$D$4:$D$300,"&gt;="&amp;O$1)&gt;0,SUMIFS(Распис!$H$4:$H$300,Распис!$B$4:$B$300,$A14,Распис!$C$4:$C$300,"&lt;="&amp;O$1,Распис!$D$4:$D$300,"&gt;="&amp;O$1),SUMIF(База!$B$3:$B$305,$A14,База!$H$3:$H$152))</f>
        <v>1</v>
      </c>
      <c r="P14" s="55">
        <f ca="1">IF(COUNTIFS(Распис!$B$4:$B$300,$A14,Распис!$C$4:$C$300,"&lt;="&amp;P$1,Распис!$D$4:$D$300,"&gt;="&amp;P$1)&gt;0,SUMIFS(Распис!$I$4:$I$300,Распис!$B$4:$B$300,$A14,Распис!$C$4:$C$300,"&lt;="&amp;P$1,Распис!$D$4:$D$300,"&gt;="&amp;P$1),SUMIF(База!$B$3:$B$305,$A14,База!$I$3:$I$152))</f>
        <v>4</v>
      </c>
      <c r="Q14" s="55">
        <f ca="1">IF(COUNTIFS(Распис!$B$4:$B$300,$A14,Распис!$C$4:$C$300,"&lt;="&amp;Q$1,Распис!$D$4:$D$300,"&gt;="&amp;Q$1)&gt;0,SUMIFS(Распис!$J$4:$J$300,Распис!$B$4:$B$300,$A14,Распис!$C$4:$C$300,"&lt;="&amp;Q$1,Распис!$D$4:$D$300,"&gt;="&amp;Q$1),SUMIF(База!$B$3:$B$305,$A14,База!$J$3:$J$152))</f>
        <v>6</v>
      </c>
      <c r="R14" s="55">
        <f ca="1">IF(COUNTIFS(Распис!$B$4:$B$300,$A14,Распис!$C$4:$C$300,"&lt;="&amp;R$1,Распис!$D$4:$D$300,"&gt;="&amp;R$1)&gt;0,SUMIFS(Распис!$K$4:$K$300,Распис!$B$4:$B$300,$A14,Распис!$C$4:$C$300,"&lt;="&amp;R$1,Распис!$D$4:$D$300,"&gt;="&amp;R$1),SUMIF(База!$B$3:$B$305,$A14,База!$K$3:$K$152))</f>
        <v>5</v>
      </c>
      <c r="S14" s="27" t="s">
        <v>23</v>
      </c>
      <c r="T14" s="27" t="s">
        <v>25</v>
      </c>
      <c r="U14" s="27" t="s">
        <v>25</v>
      </c>
      <c r="V14" s="27" t="s">
        <v>24</v>
      </c>
      <c r="W14" s="27" t="s">
        <v>24</v>
      </c>
      <c r="X14" s="27" t="s">
        <v>24</v>
      </c>
      <c r="Y14" s="27" t="s">
        <v>25</v>
      </c>
      <c r="Z14" s="27" t="s">
        <v>23</v>
      </c>
      <c r="AA14" s="55">
        <f ca="1">IF(COUNTIFS(Распис!$B$4:$B$300,$A14,Распис!$C$4:$C$300,"&lt;="&amp;AA$1,Распис!$D$4:$D$300,"&gt;="&amp;AA$1)&gt;0,SUMIFS(Распис!$F$4:$F$300,Распис!$B$4:$B$300,$A14,Распис!$C$4:$C$300,"&lt;="&amp;AA$1,Распис!$D$4:$D$300,"&gt;="&amp;AA$1),SUMIF(База!$B$3:$B$305,$A14,База!$F$3:$F$152))</f>
        <v>4</v>
      </c>
      <c r="AB14" s="55">
        <f ca="1">IF(COUNTIFS(Распис!$B$4:$B$300,$A14,Распис!$C$4:$C$300,"&lt;="&amp;AB$1,Распис!$D$4:$D$300,"&gt;="&amp;AB$1)&gt;0,SUMIFS(Распис!$G$4:$G$300,Распис!$B$4:$B$300,$A14,Распис!$C$4:$C$300,"&lt;="&amp;AB$1,Распис!$D$4:$D$300,"&gt;="&amp;AB$1),SUMIF(База!$B$3:$B$305,$A14,База!$G$3:$G$152))</f>
        <v>0</v>
      </c>
      <c r="AC14" s="55">
        <f ca="1">IF(COUNTIFS(Распис!$B$4:$B$300,$A14,Распис!$C$4:$C$300,"&lt;="&amp;AC$1,Распис!$D$4:$D$300,"&gt;="&amp;AC$1)&gt;0,SUMIFS(Распис!$H$4:$H$300,Распис!$B$4:$B$300,$A14,Распис!$C$4:$C$300,"&lt;="&amp;AC$1,Распис!$D$4:$D$300,"&gt;="&amp;AC$1),SUMIF(База!$B$3:$B$305,$A14,База!$H$3:$H$152))</f>
        <v>1</v>
      </c>
      <c r="AD14" s="55">
        <f ca="1">IF(COUNTIFS(Распис!$B$4:$B$300,$A14,Распис!$C$4:$C$300,"&lt;="&amp;AD$1,Распис!$D$4:$D$300,"&gt;="&amp;AD$1)&gt;0,SUMIFS(Распис!$I$4:$I$300,Распис!$B$4:$B$300,$A14,Распис!$C$4:$C$300,"&lt;="&amp;AD$1,Распис!$D$4:$D$300,"&gt;="&amp;AD$1),SUMIF(База!$B$3:$B$305,$A14,База!$I$3:$I$152))</f>
        <v>4</v>
      </c>
      <c r="AE14" s="55">
        <f ca="1">IF(COUNTIFS(Распис!$B$4:$B$300,$A14,Распис!$C$4:$C$300,"&lt;="&amp;AE$1,Распис!$D$4:$D$300,"&gt;="&amp;AE$1)&gt;0,SUMIFS(Распис!$J$4:$J$300,Распис!$B$4:$B$300,$A14,Распис!$C$4:$C$300,"&lt;="&amp;AE$1,Распис!$D$4:$D$300,"&gt;="&amp;AE$1),SUMIF(База!$B$3:$B$305,$A14,База!$J$3:$J$152))</f>
        <v>6</v>
      </c>
      <c r="AF14" s="55">
        <f ca="1">IF(COUNTIFS(Распис!$B$4:$B$300,$A14,Распис!$C$4:$C$300,"&lt;="&amp;AF$1,Распис!$D$4:$D$300,"&gt;="&amp;AF$1)&gt;0,SUMIFS(Распис!$K$4:$K$300,Распис!$B$4:$B$300,$A14,Распис!$C$4:$C$300,"&lt;="&amp;AF$1,Распис!$D$4:$D$300,"&gt;="&amp;AF$1),SUMIF(База!$B$3:$B$305,$A14,База!$K$3:$K$152))</f>
        <v>5</v>
      </c>
      <c r="AG14" s="37">
        <f t="shared" ca="1" si="3"/>
        <v>71</v>
      </c>
      <c r="AH14" s="27">
        <f ca="1">AG14-SUMIFS(Распред!$G$4:$G$300,Распред!$B$4:$B$300,"март",Распред!$F$4:$F$300,A14)</f>
        <v>71</v>
      </c>
      <c r="AI14" s="27">
        <f ca="1">AH14+(COUNTIF(B14:AF14,"КД")+SUMIFS(Распред!$AH$4:$AH$300,Распред!$F$4:$F$300,A14,Распред!$B$4:$B$300,"март"))*4</f>
        <v>83</v>
      </c>
      <c r="AJ14" s="27">
        <f t="shared" ca="1" si="4"/>
        <v>0</v>
      </c>
      <c r="AK14" s="27">
        <f t="shared" ca="1" si="5"/>
        <v>71</v>
      </c>
      <c r="AL14" s="27">
        <f>SUMIFS(Распред!$K$4:$K$300,Распред!$B$4:$B$300,"март",Распред!$J$4:$J$300,A14)+SUMIFS(Распред!$M$4:$M$300,Распред!$B$4:$B$300,"март",Распред!$L$4:$L$300,A14)+SUMIFS(Распред!$O$4:$O$300,Распред!$B$4:$B$300,"март",Распред!$N$4:$N$300,A14)+SUMIFS(Распред!$Q$4:$Q$300,Распред!$B$4:$B$300,"март",Распред!$P$4:$P$300,A14)+SUMIFS(Распред!$S$4:$S$300,Распред!$B$4:$B$300,"март",Распред!$R$4:$R$300,A14)+SUMIFS(Распред!$U$4:$U$300,Распред!$B$4:$B$300,"март",Распред!$T$4:$T$300,A14)+SUMIFS(Распред!$W$4:$W$300,Распред!$B$4:$B$300,"март",Распред!$V$4:$V$300,A14)+SUMIFS(Распред!$Y$4:$Y$300,Распред!$B$4:$B$300,"март",Распред!$X$4:$X$300,A14)+SUMIFS(Распред!$AA$4:$AA$300,Распред!$B$4:$B$300,"март",Распред!$Z$4:$Z$300,A14)+SUMIFS(Распред!$AC$4:$AC$300,Распред!$B$4:$B$300,"март",Распред!$AB$4:$AB$300,A14)</f>
        <v>0</v>
      </c>
      <c r="AM14" s="27">
        <f t="shared" ca="1" si="6"/>
        <v>71</v>
      </c>
      <c r="AN14" s="27">
        <f t="shared" ca="1" si="7"/>
        <v>0</v>
      </c>
      <c r="AO14" s="27">
        <f t="shared" ca="1" si="8"/>
        <v>0</v>
      </c>
      <c r="AP14" s="27">
        <f>январь!AP14</f>
        <v>172000</v>
      </c>
      <c r="AQ14" s="27">
        <f t="shared" ca="1" si="9"/>
        <v>0</v>
      </c>
      <c r="AR14" s="37"/>
      <c r="AS14" s="198">
        <f t="shared" ca="1" si="10"/>
        <v>0</v>
      </c>
    </row>
    <row r="15" spans="1:45" s="56" customFormat="1" x14ac:dyDescent="0.25">
      <c r="A15" s="197" t="str">
        <f>База!B15</f>
        <v>Мусин Сакен</v>
      </c>
      <c r="B15" s="55">
        <f>IF(COUNTIFS(Распис!$B$4:$B$300,$A15,Распис!$C$4:$C$300,"&lt;="&amp;B$1,Распис!$D$4:$D$300,"&gt;="&amp;B$1)&gt;0,SUMIFS(Распис!$I$4:$I$300,Распис!$B$4:$B$300,$A15,Распис!$C$4:$C$300,"&lt;="&amp;B$1,Распис!$D$4:$D$300,"&gt;="&amp;B$1),SUMIF(База!$B$3:$B$305,$A15,База!$I$3:$I$152))</f>
        <v>0</v>
      </c>
      <c r="C15" s="55">
        <f>IF(COUNTIFS(Распис!$B$4:$B$300,$A15,Распис!$C$4:$C$300,"&lt;="&amp;C$1,Распис!$D$4:$D$300,"&gt;="&amp;C$1)&gt;0,SUMIFS(Распис!$J$4:$J$300,Распис!$B$4:$B$300,$A15,Распис!$C$4:$C$300,"&lt;="&amp;C$1,Распис!$D$4:$D$300,"&gt;="&amp;C$1),SUMIF(База!$B$3:$B$305,$A15,База!$J$3:$J$152))</f>
        <v>5</v>
      </c>
      <c r="D15" s="55">
        <f>IF(COUNTIFS(Распис!$B$4:$B$300,$A15,Распис!$C$4:$C$300,"&lt;="&amp;D$1,Распис!$D$4:$D$300,"&gt;="&amp;D$1)&gt;0,SUMIFS(Распис!$K$4:$K$300,Распис!$B$4:$B$300,$A15,Распис!$C$4:$C$300,"&lt;="&amp;D$1,Распис!$D$4:$D$300,"&gt;="&amp;D$1),SUMIF(База!$B$3:$B$305,$A15,База!$K$3:$K$152))</f>
        <v>4</v>
      </c>
      <c r="E15" s="55" t="s">
        <v>23</v>
      </c>
      <c r="F15" s="55">
        <f>IF(COUNTIFS(Распис!$B$4:$B$300,$A15,Распис!$C$4:$C$300,"&lt;="&amp;F$1,Распис!$D$4:$D$300,"&gt;="&amp;F$1)&gt;0,SUMIFS(Распис!$F$4:$F$300,Распис!$B$4:$B$300,$A15,Распис!$C$4:$C$300,"&lt;="&amp;F$1,Распис!$D$4:$D$300,"&gt;="&amp;F$1),SUMIF(База!$B$3:$B$305,$A15,База!$F$3:$F$152))</f>
        <v>4</v>
      </c>
      <c r="G15" s="55">
        <f>IF(COUNTIFS(Распис!$B$4:$B$300,$A15,Распис!$C$4:$C$300,"&lt;="&amp;G$1,Распис!$D$4:$D$300,"&gt;="&amp;G$1)&gt;0,SUMIFS(Распис!$G$4:$G$300,Распис!$B$4:$B$300,$A15,Распис!$C$4:$C$300,"&lt;="&amp;G$1,Распис!$D$4:$D$300,"&gt;="&amp;G$1),SUMIF(База!$B$3:$B$305,$A15,База!$G$3:$G$152))</f>
        <v>8</v>
      </c>
      <c r="H15" s="55">
        <f>IF(COUNTIFS(Распис!$B$4:$B$300,$A15,Распис!$C$4:$C$300,"&lt;="&amp;H$1,Распис!$D$4:$D$300,"&gt;="&amp;H$1)&gt;0,SUMIFS(Распис!$H$4:$H$300,Распис!$B$4:$B$300,$A15,Распис!$C$4:$C$300,"&lt;="&amp;H$1,Распис!$D$4:$D$300,"&gt;="&amp;H$1),SUMIF(База!$B$3:$B$305,$A15,База!$H$3:$H$152))</f>
        <v>4</v>
      </c>
      <c r="I15" s="55" t="s">
        <v>24</v>
      </c>
      <c r="J15" s="55">
        <f>IF(COUNTIFS(Распис!$B$4:$B$300,$A15,Распис!$C$4:$C$300,"&lt;="&amp;J$1,Распис!$D$4:$D$300,"&gt;="&amp;J$1)&gt;0,SUMIFS(Распис!$J$4:$J$300,Распис!$B$4:$B$300,$A15,Распис!$C$4:$C$300,"&lt;="&amp;J$1,Распис!$D$4:$D$300,"&gt;="&amp;J$1),SUMIF(База!$B$3:$B$305,$A15,База!$J$3:$J$152))</f>
        <v>5</v>
      </c>
      <c r="K15" s="55">
        <f>IF(COUNTIFS(Распис!$B$4:$B$300,$A15,Распис!$C$4:$C$300,"&lt;="&amp;K$1,Распис!$D$4:$D$300,"&gt;="&amp;K$1)&gt;0,SUMIFS(Распис!$K$4:$K$300,Распис!$B$4:$B$300,$A15,Распис!$C$4:$C$300,"&lt;="&amp;K$1,Распис!$D$4:$D$300,"&gt;="&amp;K$1),SUMIF(База!$B$3:$B$305,$A15,База!$K$3:$K$152))</f>
        <v>4</v>
      </c>
      <c r="L15" s="55" t="s">
        <v>23</v>
      </c>
      <c r="M15" s="55">
        <f ca="1">IF(COUNTIFS(Распис!$B$4:$B$300,$A15,Распис!$C$4:$C$300,"&lt;="&amp;M$1,Распис!$D$4:$D$300,"&gt;="&amp;M$1)&gt;0,SUMIFS(Распис!$F$4:$F$300,Распис!$B$4:$B$300,$A15,Распис!$C$4:$C$300,"&lt;="&amp;M$1,Распис!$D$4:$D$300,"&gt;="&amp;M$1),SUMIF(База!$B$3:$B$305,$A15,База!$F$3:$F$152))</f>
        <v>2</v>
      </c>
      <c r="N15" s="55">
        <f ca="1">IF(COUNTIFS(Распис!$B$4:$B$300,$A15,Распис!$C$4:$C$300,"&lt;="&amp;N$1,Распис!$D$4:$D$300,"&gt;="&amp;N$1)&gt;0,SUMIFS(Распис!$G$4:$G$300,Распис!$B$4:$B$300,$A15,Распис!$C$4:$C$300,"&lt;="&amp;N$1,Распис!$D$4:$D$300,"&gt;="&amp;N$1),SUMIF(База!$B$3:$B$305,$A15,База!$G$3:$G$152))</f>
        <v>5</v>
      </c>
      <c r="O15" s="55">
        <f ca="1">IF(COUNTIFS(Распис!$B$4:$B$300,$A15,Распис!$C$4:$C$300,"&lt;="&amp;O$1,Распис!$D$4:$D$300,"&gt;="&amp;O$1)&gt;0,SUMIFS(Распис!$H$4:$H$300,Распис!$B$4:$B$300,$A15,Распис!$C$4:$C$300,"&lt;="&amp;O$1,Распис!$D$4:$D$300,"&gt;="&amp;O$1),SUMIF(База!$B$3:$B$305,$A15,База!$H$3:$H$152))</f>
        <v>4</v>
      </c>
      <c r="P15" s="55">
        <f ca="1">IF(COUNTIFS(Распис!$B$4:$B$300,$A15,Распис!$C$4:$C$300,"&lt;="&amp;P$1,Распис!$D$4:$D$300,"&gt;="&amp;P$1)&gt;0,SUMIFS(Распис!$I$4:$I$300,Распис!$B$4:$B$300,$A15,Распис!$C$4:$C$300,"&lt;="&amp;P$1,Распис!$D$4:$D$300,"&gt;="&amp;P$1),SUMIF(База!$B$3:$B$305,$A15,База!$I$3:$I$152))</f>
        <v>0</v>
      </c>
      <c r="Q15" s="55">
        <f ca="1">IF(COUNTIFS(Распис!$B$4:$B$300,$A15,Распис!$C$4:$C$300,"&lt;="&amp;Q$1,Распис!$D$4:$D$300,"&gt;="&amp;Q$1)&gt;0,SUMIFS(Распис!$J$4:$J$300,Распис!$B$4:$B$300,$A15,Распис!$C$4:$C$300,"&lt;="&amp;Q$1,Распис!$D$4:$D$300,"&gt;="&amp;Q$1),SUMIF(База!$B$3:$B$305,$A15,База!$J$3:$J$152))</f>
        <v>5</v>
      </c>
      <c r="R15" s="55">
        <f ca="1">IF(COUNTIFS(Распис!$B$4:$B$300,$A15,Распис!$C$4:$C$300,"&lt;="&amp;R$1,Распис!$D$4:$D$300,"&gt;="&amp;R$1)&gt;0,SUMIFS(Распис!$K$4:$K$300,Распис!$B$4:$B$300,$A15,Распис!$C$4:$C$300,"&lt;="&amp;R$1,Распис!$D$4:$D$300,"&gt;="&amp;R$1),SUMIF(База!$B$3:$B$305,$A15,База!$K$3:$K$152))</f>
        <v>4</v>
      </c>
      <c r="S15" s="27" t="s">
        <v>23</v>
      </c>
      <c r="T15" s="27" t="s">
        <v>25</v>
      </c>
      <c r="U15" s="27" t="s">
        <v>25</v>
      </c>
      <c r="V15" s="27" t="s">
        <v>24</v>
      </c>
      <c r="W15" s="27" t="s">
        <v>24</v>
      </c>
      <c r="X15" s="27" t="s">
        <v>24</v>
      </c>
      <c r="Y15" s="27" t="s">
        <v>25</v>
      </c>
      <c r="Z15" s="27" t="s">
        <v>23</v>
      </c>
      <c r="AA15" s="55">
        <f ca="1">IF(COUNTIFS(Распис!$B$4:$B$300,$A15,Распис!$C$4:$C$300,"&lt;="&amp;AA$1,Распис!$D$4:$D$300,"&gt;="&amp;AA$1)&gt;0,SUMIFS(Распис!$F$4:$F$300,Распис!$B$4:$B$300,$A15,Распис!$C$4:$C$300,"&lt;="&amp;AA$1,Распис!$D$4:$D$300,"&gt;="&amp;AA$1),SUMIF(База!$B$3:$B$305,$A15,База!$F$3:$F$152))</f>
        <v>2</v>
      </c>
      <c r="AB15" s="55">
        <f ca="1">IF(COUNTIFS(Распис!$B$4:$B$300,$A15,Распис!$C$4:$C$300,"&lt;="&amp;AB$1,Распис!$D$4:$D$300,"&gt;="&amp;AB$1)&gt;0,SUMIFS(Распис!$G$4:$G$300,Распис!$B$4:$B$300,$A15,Распис!$C$4:$C$300,"&lt;="&amp;AB$1,Распис!$D$4:$D$300,"&gt;="&amp;AB$1),SUMIF(База!$B$3:$B$305,$A15,База!$G$3:$G$152))</f>
        <v>5</v>
      </c>
      <c r="AC15" s="55">
        <f ca="1">IF(COUNTIFS(Распис!$B$4:$B$300,$A15,Распис!$C$4:$C$300,"&lt;="&amp;AC$1,Распис!$D$4:$D$300,"&gt;="&amp;AC$1)&gt;0,SUMIFS(Распис!$H$4:$H$300,Распис!$B$4:$B$300,$A15,Распис!$C$4:$C$300,"&lt;="&amp;AC$1,Распис!$D$4:$D$300,"&gt;="&amp;AC$1),SUMIF(База!$B$3:$B$305,$A15,База!$H$3:$H$152))</f>
        <v>4</v>
      </c>
      <c r="AD15" s="55">
        <f ca="1">IF(COUNTIFS(Распис!$B$4:$B$300,$A15,Распис!$C$4:$C$300,"&lt;="&amp;AD$1,Распис!$D$4:$D$300,"&gt;="&amp;AD$1)&gt;0,SUMIFS(Распис!$I$4:$I$300,Распис!$B$4:$B$300,$A15,Распис!$C$4:$C$300,"&lt;="&amp;AD$1,Распис!$D$4:$D$300,"&gt;="&amp;AD$1),SUMIF(База!$B$3:$B$305,$A15,База!$I$3:$I$152))</f>
        <v>0</v>
      </c>
      <c r="AE15" s="55">
        <f ca="1">IF(COUNTIFS(Распис!$B$4:$B$300,$A15,Распис!$C$4:$C$300,"&lt;="&amp;AE$1,Распис!$D$4:$D$300,"&gt;="&amp;AE$1)&gt;0,SUMIFS(Распис!$J$4:$J$300,Распис!$B$4:$B$300,$A15,Распис!$C$4:$C$300,"&lt;="&amp;AE$1,Распис!$D$4:$D$300,"&gt;="&amp;AE$1),SUMIF(База!$B$3:$B$305,$A15,База!$J$3:$J$152))</f>
        <v>5</v>
      </c>
      <c r="AF15" s="55">
        <f ca="1">IF(COUNTIFS(Распис!$B$4:$B$300,$A15,Распис!$C$4:$C$300,"&lt;="&amp;AF$1,Распис!$D$4:$D$300,"&gt;="&amp;AF$1)&gt;0,SUMIFS(Распис!$K$4:$K$300,Распис!$B$4:$B$300,$A15,Распис!$C$4:$C$300,"&lt;="&amp;AF$1,Распис!$D$4:$D$300,"&gt;="&amp;AF$1),SUMIF(База!$B$3:$B$305,$A15,База!$K$3:$K$152))</f>
        <v>4</v>
      </c>
      <c r="AG15" s="37">
        <f t="shared" ca="1" si="3"/>
        <v>74</v>
      </c>
      <c r="AH15" s="27">
        <f ca="1">AG15-SUMIFS(Распред!$G$4:$G$300,Распред!$B$4:$B$300,"март",Распред!$F$4:$F$300,A15)</f>
        <v>74</v>
      </c>
      <c r="AI15" s="27">
        <f ca="1">AH15+(COUNTIF(B15:AF15,"КД")+SUMIFS(Распред!$AH$4:$AH$300,Распред!$F$4:$F$300,A15,Распред!$B$4:$B$300,"март"))*4</f>
        <v>86</v>
      </c>
      <c r="AJ15" s="27">
        <f t="shared" ca="1" si="4"/>
        <v>0</v>
      </c>
      <c r="AK15" s="27">
        <f t="shared" ca="1" si="5"/>
        <v>74</v>
      </c>
      <c r="AL15" s="27">
        <f>SUMIFS(Распред!$K$4:$K$300,Распред!$B$4:$B$300,"март",Распред!$J$4:$J$300,A15)+SUMIFS(Распред!$M$4:$M$300,Распред!$B$4:$B$300,"март",Распред!$L$4:$L$300,A15)+SUMIFS(Распред!$O$4:$O$300,Распред!$B$4:$B$300,"март",Распред!$N$4:$N$300,A15)+SUMIFS(Распред!$Q$4:$Q$300,Распред!$B$4:$B$300,"март",Распред!$P$4:$P$300,A15)+SUMIFS(Распред!$S$4:$S$300,Распред!$B$4:$B$300,"март",Распред!$R$4:$R$300,A15)+SUMIFS(Распред!$U$4:$U$300,Распред!$B$4:$B$300,"март",Распред!$T$4:$T$300,A15)+SUMIFS(Распред!$W$4:$W$300,Распред!$B$4:$B$300,"март",Распред!$V$4:$V$300,A15)+SUMIFS(Распред!$Y$4:$Y$300,Распред!$B$4:$B$300,"март",Распред!$X$4:$X$300,A15)+SUMIFS(Распред!$AA$4:$AA$300,Распред!$B$4:$B$300,"март",Распред!$Z$4:$Z$300,A15)+SUMIFS(Распред!$AC$4:$AC$300,Распред!$B$4:$B$300,"март",Распред!$AB$4:$AB$300,A15)</f>
        <v>0</v>
      </c>
      <c r="AM15" s="27">
        <f t="shared" ca="1" si="6"/>
        <v>74</v>
      </c>
      <c r="AN15" s="27">
        <f t="shared" ca="1" si="7"/>
        <v>0</v>
      </c>
      <c r="AO15" s="27">
        <f t="shared" ca="1" si="8"/>
        <v>0</v>
      </c>
      <c r="AP15" s="27">
        <f>январь!AP15</f>
        <v>286000</v>
      </c>
      <c r="AQ15" s="27">
        <f t="shared" ca="1" si="9"/>
        <v>0</v>
      </c>
      <c r="AR15" s="37"/>
      <c r="AS15" s="198">
        <f t="shared" ca="1" si="10"/>
        <v>0</v>
      </c>
    </row>
    <row r="16" spans="1:45" s="56" customFormat="1" x14ac:dyDescent="0.25">
      <c r="A16" s="197" t="str">
        <f>База!B16</f>
        <v>Муртаза Мурат</v>
      </c>
      <c r="B16" s="55">
        <f ca="1">IF(COUNTIFS(Распис!$B$4:$B$300,$A16,Распис!$C$4:$C$300,"&lt;="&amp;B$1,Распис!$D$4:$D$300,"&gt;="&amp;B$1)&gt;0,SUMIFS(Распис!$I$4:$I$300,Распис!$B$4:$B$300,$A16,Распис!$C$4:$C$300,"&lt;="&amp;B$1,Распис!$D$4:$D$300,"&gt;="&amp;B$1),SUMIF(База!$B$3:$B$305,$A16,База!$I$3:$I$152))</f>
        <v>5</v>
      </c>
      <c r="C16" s="55">
        <f ca="1">IF(COUNTIFS(Распис!$B$4:$B$300,$A16,Распис!$C$4:$C$300,"&lt;="&amp;C$1,Распис!$D$4:$D$300,"&gt;="&amp;C$1)&gt;0,SUMIFS(Распис!$J$4:$J$300,Распис!$B$4:$B$300,$A16,Распис!$C$4:$C$300,"&lt;="&amp;C$1,Распис!$D$4:$D$300,"&gt;="&amp;C$1),SUMIF(База!$B$3:$B$305,$A16,База!$J$3:$J$152))</f>
        <v>4</v>
      </c>
      <c r="D16" s="55">
        <f ca="1">IF(COUNTIFS(Распис!$B$4:$B$300,$A16,Распис!$C$4:$C$300,"&lt;="&amp;D$1,Распис!$D$4:$D$300,"&gt;="&amp;D$1)&gt;0,SUMIFS(Распис!$K$4:$K$300,Распис!$B$4:$B$300,$A16,Распис!$C$4:$C$300,"&lt;="&amp;D$1,Распис!$D$4:$D$300,"&gt;="&amp;D$1),SUMIF(База!$B$3:$B$305,$A16,База!$K$3:$K$152))</f>
        <v>0</v>
      </c>
      <c r="E16" s="55" t="s">
        <v>23</v>
      </c>
      <c r="F16" s="55">
        <f ca="1">IF(COUNTIFS(Распис!$B$4:$B$300,$A16,Распис!$C$4:$C$300,"&lt;="&amp;F$1,Распис!$D$4:$D$300,"&gt;="&amp;F$1)&gt;0,SUMIFS(Распис!$F$4:$F$300,Распис!$B$4:$B$300,$A16,Распис!$C$4:$C$300,"&lt;="&amp;F$1,Распис!$D$4:$D$300,"&gt;="&amp;F$1),SUMIF(База!$B$3:$B$305,$A16,База!$F$3:$F$152))</f>
        <v>6</v>
      </c>
      <c r="G16" s="55">
        <f ca="1">IF(COUNTIFS(Распис!$B$4:$B$300,$A16,Распис!$C$4:$C$300,"&lt;="&amp;G$1,Распис!$D$4:$D$300,"&gt;="&amp;G$1)&gt;0,SUMIFS(Распис!$G$4:$G$300,Распис!$B$4:$B$300,$A16,Распис!$C$4:$C$300,"&lt;="&amp;G$1,Распис!$D$4:$D$300,"&gt;="&amp;G$1),SUMIF(База!$B$3:$B$305,$A16,База!$G$3:$G$152))</f>
        <v>4</v>
      </c>
      <c r="H16" s="55">
        <f ca="1">IF(COUNTIFS(Распис!$B$4:$B$300,$A16,Распис!$C$4:$C$300,"&lt;="&amp;H$1,Распис!$D$4:$D$300,"&gt;="&amp;H$1)&gt;0,SUMIFS(Распис!$H$4:$H$300,Распис!$B$4:$B$300,$A16,Распис!$C$4:$C$300,"&lt;="&amp;H$1,Распис!$D$4:$D$300,"&gt;="&amp;H$1),SUMIF(База!$B$3:$B$305,$A16,База!$H$3:$H$152))</f>
        <v>6</v>
      </c>
      <c r="I16" s="55" t="s">
        <v>24</v>
      </c>
      <c r="J16" s="55">
        <f ca="1">IF(COUNTIFS(Распис!$B$4:$B$300,$A16,Распис!$C$4:$C$300,"&lt;="&amp;J$1,Распис!$D$4:$D$300,"&gt;="&amp;J$1)&gt;0,SUMIFS(Распис!$J$4:$J$300,Распис!$B$4:$B$300,$A16,Распис!$C$4:$C$300,"&lt;="&amp;J$1,Распис!$D$4:$D$300,"&gt;="&amp;J$1),SUMIF(База!$B$3:$B$305,$A16,База!$J$3:$J$152))</f>
        <v>4</v>
      </c>
      <c r="K16" s="55">
        <f ca="1">IF(COUNTIFS(Распис!$B$4:$B$300,$A16,Распис!$C$4:$C$300,"&lt;="&amp;K$1,Распис!$D$4:$D$300,"&gt;="&amp;K$1)&gt;0,SUMIFS(Распис!$K$4:$K$300,Распис!$B$4:$B$300,$A16,Распис!$C$4:$C$300,"&lt;="&amp;K$1,Распис!$D$4:$D$300,"&gt;="&amp;K$1),SUMIF(База!$B$3:$B$305,$A16,База!$K$3:$K$152))</f>
        <v>0</v>
      </c>
      <c r="L16" s="55" t="s">
        <v>23</v>
      </c>
      <c r="M16" s="55">
        <f ca="1">IF(COUNTIFS(Распис!$B$4:$B$300,$A16,Распис!$C$4:$C$300,"&lt;="&amp;M$1,Распис!$D$4:$D$300,"&gt;="&amp;M$1)&gt;0,SUMIFS(Распис!$F$4:$F$300,Распис!$B$4:$B$300,$A16,Распис!$C$4:$C$300,"&lt;="&amp;M$1,Распис!$D$4:$D$300,"&gt;="&amp;M$1),SUMIF(База!$B$3:$B$305,$A16,База!$F$3:$F$152))</f>
        <v>6</v>
      </c>
      <c r="N16" s="55">
        <f ca="1">IF(COUNTIFS(Распис!$B$4:$B$300,$A16,Распис!$C$4:$C$300,"&lt;="&amp;N$1,Распис!$D$4:$D$300,"&gt;="&amp;N$1)&gt;0,SUMIFS(Распис!$G$4:$G$300,Распис!$B$4:$B$300,$A16,Распис!$C$4:$C$300,"&lt;="&amp;N$1,Распис!$D$4:$D$300,"&gt;="&amp;N$1),SUMIF(База!$B$3:$B$305,$A16,База!$G$3:$G$152))</f>
        <v>4</v>
      </c>
      <c r="O16" s="55">
        <f ca="1">IF(COUNTIFS(Распис!$B$4:$B$300,$A16,Распис!$C$4:$C$300,"&lt;="&amp;O$1,Распис!$D$4:$D$300,"&gt;="&amp;O$1)&gt;0,SUMIFS(Распис!$H$4:$H$300,Распис!$B$4:$B$300,$A16,Распис!$C$4:$C$300,"&lt;="&amp;O$1,Распис!$D$4:$D$300,"&gt;="&amp;O$1),SUMIF(База!$B$3:$B$305,$A16,База!$H$3:$H$152))</f>
        <v>6</v>
      </c>
      <c r="P16" s="55">
        <f ca="1">IF(COUNTIFS(Распис!$B$4:$B$300,$A16,Распис!$C$4:$C$300,"&lt;="&amp;P$1,Распис!$D$4:$D$300,"&gt;="&amp;P$1)&gt;0,SUMIFS(Распис!$I$4:$I$300,Распис!$B$4:$B$300,$A16,Распис!$C$4:$C$300,"&lt;="&amp;P$1,Распис!$D$4:$D$300,"&gt;="&amp;P$1),SUMIF(База!$B$3:$B$305,$A16,База!$I$3:$I$152))</f>
        <v>5</v>
      </c>
      <c r="Q16" s="55">
        <f ca="1">IF(COUNTIFS(Распис!$B$4:$B$300,$A16,Распис!$C$4:$C$300,"&lt;="&amp;Q$1,Распис!$D$4:$D$300,"&gt;="&amp;Q$1)&gt;0,SUMIFS(Распис!$J$4:$J$300,Распис!$B$4:$B$300,$A16,Распис!$C$4:$C$300,"&lt;="&amp;Q$1,Распис!$D$4:$D$300,"&gt;="&amp;Q$1),SUMIF(База!$B$3:$B$305,$A16,База!$J$3:$J$152))</f>
        <v>4</v>
      </c>
      <c r="R16" s="55">
        <f ca="1">IF(COUNTIFS(Распис!$B$4:$B$300,$A16,Распис!$C$4:$C$300,"&lt;="&amp;R$1,Распис!$D$4:$D$300,"&gt;="&amp;R$1)&gt;0,SUMIFS(Распис!$K$4:$K$300,Распис!$B$4:$B$300,$A16,Распис!$C$4:$C$300,"&lt;="&amp;R$1,Распис!$D$4:$D$300,"&gt;="&amp;R$1),SUMIF(База!$B$3:$B$305,$A16,База!$K$3:$K$152))</f>
        <v>0</v>
      </c>
      <c r="S16" s="27" t="s">
        <v>23</v>
      </c>
      <c r="T16" s="27" t="s">
        <v>25</v>
      </c>
      <c r="U16" s="27" t="s">
        <v>25</v>
      </c>
      <c r="V16" s="27" t="s">
        <v>24</v>
      </c>
      <c r="W16" s="27" t="s">
        <v>24</v>
      </c>
      <c r="X16" s="27" t="s">
        <v>24</v>
      </c>
      <c r="Y16" s="27" t="s">
        <v>25</v>
      </c>
      <c r="Z16" s="27" t="s">
        <v>23</v>
      </c>
      <c r="AA16" s="55">
        <f ca="1">IF(COUNTIFS(Распис!$B$4:$B$300,$A16,Распис!$C$4:$C$300,"&lt;="&amp;AA$1,Распис!$D$4:$D$300,"&gt;="&amp;AA$1)&gt;0,SUMIFS(Распис!$F$4:$F$300,Распис!$B$4:$B$300,$A16,Распис!$C$4:$C$300,"&lt;="&amp;AA$1,Распис!$D$4:$D$300,"&gt;="&amp;AA$1),SUMIF(База!$B$3:$B$305,$A16,База!$F$3:$F$152))</f>
        <v>6</v>
      </c>
      <c r="AB16" s="55">
        <f ca="1">IF(COUNTIFS(Распис!$B$4:$B$300,$A16,Распис!$C$4:$C$300,"&lt;="&amp;AB$1,Распис!$D$4:$D$300,"&gt;="&amp;AB$1)&gt;0,SUMIFS(Распис!$G$4:$G$300,Распис!$B$4:$B$300,$A16,Распис!$C$4:$C$300,"&lt;="&amp;AB$1,Распис!$D$4:$D$300,"&gt;="&amp;AB$1),SUMIF(База!$B$3:$B$305,$A16,База!$G$3:$G$152))</f>
        <v>4</v>
      </c>
      <c r="AC16" s="55">
        <f ca="1">IF(COUNTIFS(Распис!$B$4:$B$300,$A16,Распис!$C$4:$C$300,"&lt;="&amp;AC$1,Распис!$D$4:$D$300,"&gt;="&amp;AC$1)&gt;0,SUMIFS(Распис!$H$4:$H$300,Распис!$B$4:$B$300,$A16,Распис!$C$4:$C$300,"&lt;="&amp;AC$1,Распис!$D$4:$D$300,"&gt;="&amp;AC$1),SUMIF(База!$B$3:$B$305,$A16,База!$H$3:$H$152))</f>
        <v>6</v>
      </c>
      <c r="AD16" s="55">
        <f ca="1">IF(COUNTIFS(Распис!$B$4:$B$300,$A16,Распис!$C$4:$C$300,"&lt;="&amp;AD$1,Распис!$D$4:$D$300,"&gt;="&amp;AD$1)&gt;0,SUMIFS(Распис!$I$4:$I$300,Распис!$B$4:$B$300,$A16,Распис!$C$4:$C$300,"&lt;="&amp;AD$1,Распис!$D$4:$D$300,"&gt;="&amp;AD$1),SUMIF(База!$B$3:$B$305,$A16,База!$I$3:$I$152))</f>
        <v>5</v>
      </c>
      <c r="AE16" s="55">
        <f ca="1">IF(COUNTIFS(Распис!$B$4:$B$300,$A16,Распис!$C$4:$C$300,"&lt;="&amp;AE$1,Распис!$D$4:$D$300,"&gt;="&amp;AE$1)&gt;0,SUMIFS(Распис!$J$4:$J$300,Распис!$B$4:$B$300,$A16,Распис!$C$4:$C$300,"&lt;="&amp;AE$1,Распис!$D$4:$D$300,"&gt;="&amp;AE$1),SUMIF(База!$B$3:$B$305,$A16,База!$J$3:$J$152))</f>
        <v>4</v>
      </c>
      <c r="AF16" s="55">
        <f ca="1">IF(COUNTIFS(Распис!$B$4:$B$300,$A16,Распис!$C$4:$C$300,"&lt;="&amp;AF$1,Распис!$D$4:$D$300,"&gt;="&amp;AF$1)&gt;0,SUMIFS(Распис!$K$4:$K$300,Распис!$B$4:$B$300,$A16,Распис!$C$4:$C$300,"&lt;="&amp;AF$1,Распис!$D$4:$D$300,"&gt;="&amp;AF$1),SUMIF(База!$B$3:$B$305,$A16,База!$K$3:$K$152))</f>
        <v>0</v>
      </c>
      <c r="AG16" s="37">
        <f t="shared" ca="1" si="3"/>
        <v>79</v>
      </c>
      <c r="AH16" s="27">
        <f ca="1">AG16-SUMIFS(Распред!$G$4:$G$300,Распред!$B$4:$B$300,"март",Распред!$F$4:$F$300,A16)</f>
        <v>79</v>
      </c>
      <c r="AI16" s="27">
        <f ca="1">AH16+(COUNTIF(B16:AF16,"КД")+SUMIFS(Распред!$AH$4:$AH$300,Распред!$F$4:$F$300,A16,Распред!$B$4:$B$300,"март"))*4</f>
        <v>91</v>
      </c>
      <c r="AJ16" s="27">
        <f t="shared" ca="1" si="4"/>
        <v>0</v>
      </c>
      <c r="AK16" s="27">
        <f t="shared" ca="1" si="5"/>
        <v>79</v>
      </c>
      <c r="AL16" s="27">
        <f>SUMIFS(Распред!$K$4:$K$300,Распред!$B$4:$B$300,"март",Распред!$J$4:$J$300,A16)+SUMIFS(Распред!$M$4:$M$300,Распред!$B$4:$B$300,"март",Распред!$L$4:$L$300,A16)+SUMIFS(Распред!$O$4:$O$300,Распред!$B$4:$B$300,"март",Распред!$N$4:$N$300,A16)+SUMIFS(Распред!$Q$4:$Q$300,Распред!$B$4:$B$300,"март",Распред!$P$4:$P$300,A16)+SUMIFS(Распред!$S$4:$S$300,Распред!$B$4:$B$300,"март",Распред!$R$4:$R$300,A16)+SUMIFS(Распред!$U$4:$U$300,Распред!$B$4:$B$300,"март",Распред!$T$4:$T$300,A16)+SUMIFS(Распред!$W$4:$W$300,Распред!$B$4:$B$300,"март",Распред!$V$4:$V$300,A16)+SUMIFS(Распред!$Y$4:$Y$300,Распред!$B$4:$B$300,"март",Распред!$X$4:$X$300,A16)+SUMIFS(Распред!$AA$4:$AA$300,Распред!$B$4:$B$300,"март",Распред!$Z$4:$Z$300,A16)+SUMIFS(Распред!$AC$4:$AC$300,Распред!$B$4:$B$300,"март",Распред!$AB$4:$AB$300,A16)</f>
        <v>0</v>
      </c>
      <c r="AM16" s="27">
        <f t="shared" ca="1" si="6"/>
        <v>79</v>
      </c>
      <c r="AN16" s="27">
        <f t="shared" ca="1" si="7"/>
        <v>0</v>
      </c>
      <c r="AO16" s="27">
        <f t="shared" ca="1" si="8"/>
        <v>0</v>
      </c>
      <c r="AP16" s="27">
        <f>январь!AP16</f>
        <v>286000</v>
      </c>
      <c r="AQ16" s="27">
        <f t="shared" ca="1" si="9"/>
        <v>0</v>
      </c>
      <c r="AR16" s="37"/>
      <c r="AS16" s="198">
        <f t="shared" ca="1" si="10"/>
        <v>0</v>
      </c>
    </row>
    <row r="17" spans="1:58" s="56" customFormat="1" x14ac:dyDescent="0.25">
      <c r="A17" s="197" t="str">
        <f>База!B17</f>
        <v>Нурабаев Жангазы</v>
      </c>
      <c r="B17" s="55">
        <f>IF(COUNTIFS(Распис!$B$4:$B$300,$A17,Распис!$C$4:$C$300,"&lt;="&amp;B$1,Распис!$D$4:$D$300,"&gt;="&amp;B$1)&gt;0,SUMIFS(Распис!$I$4:$I$300,Распис!$B$4:$B$300,$A17,Распис!$C$4:$C$300,"&lt;="&amp;B$1,Распис!$D$4:$D$300,"&gt;="&amp;B$1),SUMIF(База!$B$3:$B$305,$A17,База!$I$3:$I$152))</f>
        <v>3</v>
      </c>
      <c r="C17" s="55">
        <f>IF(COUNTIFS(Распис!$B$4:$B$300,$A17,Распис!$C$4:$C$300,"&lt;="&amp;C$1,Распис!$D$4:$D$300,"&gt;="&amp;C$1)&gt;0,SUMIFS(Распис!$J$4:$J$300,Распис!$B$4:$B$300,$A17,Распис!$C$4:$C$300,"&lt;="&amp;C$1,Распис!$D$4:$D$300,"&gt;="&amp;C$1),SUMIF(База!$B$3:$B$305,$A17,База!$J$3:$J$152))</f>
        <v>3</v>
      </c>
      <c r="D17" s="55">
        <f>IF(COUNTIFS(Распис!$B$4:$B$300,$A17,Распис!$C$4:$C$300,"&lt;="&amp;D$1,Распис!$D$4:$D$300,"&gt;="&amp;D$1)&gt;0,SUMIFS(Распис!$K$4:$K$300,Распис!$B$4:$B$300,$A17,Распис!$C$4:$C$300,"&lt;="&amp;D$1,Распис!$D$4:$D$300,"&gt;="&amp;D$1),SUMIF(База!$B$3:$B$305,$A17,База!$K$3:$K$152))</f>
        <v>0</v>
      </c>
      <c r="E17" s="55" t="s">
        <v>23</v>
      </c>
      <c r="F17" s="55">
        <f>IF(COUNTIFS(Распис!$B$4:$B$300,$A17,Распис!$C$4:$C$300,"&lt;="&amp;F$1,Распис!$D$4:$D$300,"&gt;="&amp;F$1)&gt;0,SUMIFS(Распис!$F$4:$F$300,Распис!$B$4:$B$300,$A17,Распис!$C$4:$C$300,"&lt;="&amp;F$1,Распис!$D$4:$D$300,"&gt;="&amp;F$1),SUMIF(База!$B$3:$B$305,$A17,База!$F$3:$F$152))</f>
        <v>5</v>
      </c>
      <c r="G17" s="55">
        <f>IF(COUNTIFS(Распис!$B$4:$B$300,$A17,Распис!$C$4:$C$300,"&lt;="&amp;G$1,Распис!$D$4:$D$300,"&gt;="&amp;G$1)&gt;0,SUMIFS(Распис!$G$4:$G$300,Распис!$B$4:$B$300,$A17,Распис!$C$4:$C$300,"&lt;="&amp;G$1,Распис!$D$4:$D$300,"&gt;="&amp;G$1),SUMIF(База!$B$3:$B$305,$A17,База!$G$3:$G$152))</f>
        <v>7</v>
      </c>
      <c r="H17" s="55">
        <f>IF(COUNTIFS(Распис!$B$4:$B$300,$A17,Распис!$C$4:$C$300,"&lt;="&amp;H$1,Распис!$D$4:$D$300,"&gt;="&amp;H$1)&gt;0,SUMIFS(Распис!$H$4:$H$300,Распис!$B$4:$B$300,$A17,Распис!$C$4:$C$300,"&lt;="&amp;H$1,Распис!$D$4:$D$300,"&gt;="&amp;H$1),SUMIF(База!$B$3:$B$305,$A17,База!$H$3:$H$152))</f>
        <v>4</v>
      </c>
      <c r="I17" s="55" t="s">
        <v>24</v>
      </c>
      <c r="J17" s="55">
        <f>IF(COUNTIFS(Распис!$B$4:$B$300,$A17,Распис!$C$4:$C$300,"&lt;="&amp;J$1,Распис!$D$4:$D$300,"&gt;="&amp;J$1)&gt;0,SUMIFS(Распис!$J$4:$J$300,Распис!$B$4:$B$300,$A17,Распис!$C$4:$C$300,"&lt;="&amp;J$1,Распис!$D$4:$D$300,"&gt;="&amp;J$1),SUMIF(База!$B$3:$B$305,$A17,База!$J$3:$J$152))</f>
        <v>3</v>
      </c>
      <c r="K17" s="55">
        <f>IF(COUNTIFS(Распис!$B$4:$B$300,$A17,Распис!$C$4:$C$300,"&lt;="&amp;K$1,Распис!$D$4:$D$300,"&gt;="&amp;K$1)&gt;0,SUMIFS(Распис!$K$4:$K$300,Распис!$B$4:$B$300,$A17,Распис!$C$4:$C$300,"&lt;="&amp;K$1,Распис!$D$4:$D$300,"&gt;="&amp;K$1),SUMIF(База!$B$3:$B$305,$A17,База!$K$3:$K$152))</f>
        <v>0</v>
      </c>
      <c r="L17" s="55" t="s">
        <v>23</v>
      </c>
      <c r="M17" s="55">
        <f>IF(COUNTIFS(Распис!$B$4:$B$300,$A17,Распис!$C$4:$C$300,"&lt;="&amp;M$1,Распис!$D$4:$D$300,"&gt;="&amp;M$1)&gt;0,SUMIFS(Распис!$F$4:$F$300,Распис!$B$4:$B$300,$A17,Распис!$C$4:$C$300,"&lt;="&amp;M$1,Распис!$D$4:$D$300,"&gt;="&amp;M$1),SUMIF(База!$B$3:$B$305,$A17,База!$F$3:$F$152))</f>
        <v>5</v>
      </c>
      <c r="N17" s="55">
        <f>IF(COUNTIFS(Распис!$B$4:$B$300,$A17,Распис!$C$4:$C$300,"&lt;="&amp;N$1,Распис!$D$4:$D$300,"&gt;="&amp;N$1)&gt;0,SUMIFS(Распис!$G$4:$G$300,Распис!$B$4:$B$300,$A17,Распис!$C$4:$C$300,"&lt;="&amp;N$1,Распис!$D$4:$D$300,"&gt;="&amp;N$1),SUMIF(База!$B$3:$B$305,$A17,База!$G$3:$G$152))</f>
        <v>7</v>
      </c>
      <c r="O17" s="55">
        <f>IF(COUNTIFS(Распис!$B$4:$B$300,$A17,Распис!$C$4:$C$300,"&lt;="&amp;O$1,Распис!$D$4:$D$300,"&gt;="&amp;O$1)&gt;0,SUMIFS(Распис!$H$4:$H$300,Распис!$B$4:$B$300,$A17,Распис!$C$4:$C$300,"&lt;="&amp;O$1,Распис!$D$4:$D$300,"&gt;="&amp;O$1),SUMIF(База!$B$3:$B$305,$A17,База!$H$3:$H$152))</f>
        <v>4</v>
      </c>
      <c r="P17" s="55">
        <f>IF(COUNTIFS(Распис!$B$4:$B$300,$A17,Распис!$C$4:$C$300,"&lt;="&amp;P$1,Распис!$D$4:$D$300,"&gt;="&amp;P$1)&gt;0,SUMIFS(Распис!$I$4:$I$300,Распис!$B$4:$B$300,$A17,Распис!$C$4:$C$300,"&lt;="&amp;P$1,Распис!$D$4:$D$300,"&gt;="&amp;P$1),SUMIF(База!$B$3:$B$305,$A17,База!$I$3:$I$152))</f>
        <v>3</v>
      </c>
      <c r="Q17" s="55">
        <f>IF(COUNTIFS(Распис!$B$4:$B$300,$A17,Распис!$C$4:$C$300,"&lt;="&amp;Q$1,Распис!$D$4:$D$300,"&gt;="&amp;Q$1)&gt;0,SUMIFS(Распис!$J$4:$J$300,Распис!$B$4:$B$300,$A17,Распис!$C$4:$C$300,"&lt;="&amp;Q$1,Распис!$D$4:$D$300,"&gt;="&amp;Q$1),SUMIF(База!$B$3:$B$305,$A17,База!$J$3:$J$152))</f>
        <v>3</v>
      </c>
      <c r="R17" s="55">
        <f>IF(COUNTIFS(Распис!$B$4:$B$300,$A17,Распис!$C$4:$C$300,"&lt;="&amp;R$1,Распис!$D$4:$D$300,"&gt;="&amp;R$1)&gt;0,SUMIFS(Распис!$K$4:$K$300,Распис!$B$4:$B$300,$A17,Распис!$C$4:$C$300,"&lt;="&amp;R$1,Распис!$D$4:$D$300,"&gt;="&amp;R$1),SUMIF(База!$B$3:$B$305,$A17,База!$K$3:$K$152))</f>
        <v>0</v>
      </c>
      <c r="S17" s="27" t="s">
        <v>23</v>
      </c>
      <c r="T17" s="27" t="s">
        <v>25</v>
      </c>
      <c r="U17" s="27" t="s">
        <v>25</v>
      </c>
      <c r="V17" s="27" t="s">
        <v>24</v>
      </c>
      <c r="W17" s="27" t="s">
        <v>24</v>
      </c>
      <c r="X17" s="27" t="s">
        <v>24</v>
      </c>
      <c r="Y17" s="27" t="s">
        <v>25</v>
      </c>
      <c r="Z17" s="27" t="s">
        <v>23</v>
      </c>
      <c r="AA17" s="55">
        <f>IF(COUNTIFS(Распис!$B$4:$B$300,$A17,Распис!$C$4:$C$300,"&lt;="&amp;AA$1,Распис!$D$4:$D$300,"&gt;="&amp;AA$1)&gt;0,SUMIFS(Распис!$F$4:$F$300,Распис!$B$4:$B$300,$A17,Распис!$C$4:$C$300,"&lt;="&amp;AA$1,Распис!$D$4:$D$300,"&gt;="&amp;AA$1),SUMIF(База!$B$3:$B$305,$A17,База!$F$3:$F$152))</f>
        <v>5</v>
      </c>
      <c r="AB17" s="55">
        <f>IF(COUNTIFS(Распис!$B$4:$B$300,$A17,Распис!$C$4:$C$300,"&lt;="&amp;AB$1,Распис!$D$4:$D$300,"&gt;="&amp;AB$1)&gt;0,SUMIFS(Распис!$G$4:$G$300,Распис!$B$4:$B$300,$A17,Распис!$C$4:$C$300,"&lt;="&amp;AB$1,Распис!$D$4:$D$300,"&gt;="&amp;AB$1),SUMIF(База!$B$3:$B$305,$A17,База!$G$3:$G$152))</f>
        <v>7</v>
      </c>
      <c r="AC17" s="55">
        <f>IF(COUNTIFS(Распис!$B$4:$B$300,$A17,Распис!$C$4:$C$300,"&lt;="&amp;AC$1,Распис!$D$4:$D$300,"&gt;="&amp;AC$1)&gt;0,SUMIFS(Распис!$H$4:$H$300,Распис!$B$4:$B$300,$A17,Распис!$C$4:$C$300,"&lt;="&amp;AC$1,Распис!$D$4:$D$300,"&gt;="&amp;AC$1),SUMIF(База!$B$3:$B$305,$A17,База!$H$3:$H$152))</f>
        <v>4</v>
      </c>
      <c r="AD17" s="55">
        <f>IF(COUNTIFS(Распис!$B$4:$B$300,$A17,Распис!$C$4:$C$300,"&lt;="&amp;AD$1,Распис!$D$4:$D$300,"&gt;="&amp;AD$1)&gt;0,SUMIFS(Распис!$I$4:$I$300,Распис!$B$4:$B$300,$A17,Распис!$C$4:$C$300,"&lt;="&amp;AD$1,Распис!$D$4:$D$300,"&gt;="&amp;AD$1),SUMIF(База!$B$3:$B$305,$A17,База!$I$3:$I$152))</f>
        <v>3</v>
      </c>
      <c r="AE17" s="55">
        <f>IF(COUNTIFS(Распис!$B$4:$B$300,$A17,Распис!$C$4:$C$300,"&lt;="&amp;AE$1,Распис!$D$4:$D$300,"&gt;="&amp;AE$1)&gt;0,SUMIFS(Распис!$J$4:$J$300,Распис!$B$4:$B$300,$A17,Распис!$C$4:$C$300,"&lt;="&amp;AE$1,Распис!$D$4:$D$300,"&gt;="&amp;AE$1),SUMIF(База!$B$3:$B$305,$A17,База!$J$3:$J$152))</f>
        <v>3</v>
      </c>
      <c r="AF17" s="55">
        <f>IF(COUNTIFS(Распис!$B$4:$B$300,$A17,Распис!$C$4:$C$300,"&lt;="&amp;AF$1,Распис!$D$4:$D$300,"&gt;="&amp;AF$1)&gt;0,SUMIFS(Распис!$K$4:$K$300,Распис!$B$4:$B$300,$A17,Распис!$C$4:$C$300,"&lt;="&amp;AF$1,Распис!$D$4:$D$300,"&gt;="&amp;AF$1),SUMIF(База!$B$3:$B$305,$A17,База!$K$3:$K$152))</f>
        <v>0</v>
      </c>
      <c r="AG17" s="37">
        <f t="shared" si="3"/>
        <v>69</v>
      </c>
      <c r="AH17" s="27">
        <f>AG17-SUMIFS(Распред!$G$4:$G$300,Распред!$B$4:$B$300,"март",Распред!$F$4:$F$300,A17)</f>
        <v>69</v>
      </c>
      <c r="AI17" s="27">
        <f>AH17+(COUNTIF(B17:AF17,"КД")+SUMIFS(Распред!$AH$4:$AH$300,Распред!$F$4:$F$300,A17,Распред!$B$4:$B$300,"март"))*4</f>
        <v>81</v>
      </c>
      <c r="AJ17" s="27">
        <f t="shared" si="4"/>
        <v>0</v>
      </c>
      <c r="AK17" s="27">
        <f t="shared" si="5"/>
        <v>69</v>
      </c>
      <c r="AL17" s="27">
        <f>SUMIFS(Распред!$K$4:$K$300,Распред!$B$4:$B$300,"март",Распред!$J$4:$J$300,A17)+SUMIFS(Распред!$M$4:$M$300,Распред!$B$4:$B$300,"март",Распред!$L$4:$L$300,A17)+SUMIFS(Распред!$O$4:$O$300,Распред!$B$4:$B$300,"март",Распред!$N$4:$N$300,A17)+SUMIFS(Распред!$Q$4:$Q$300,Распред!$B$4:$B$300,"март",Распред!$P$4:$P$300,A17)+SUMIFS(Распред!$S$4:$S$300,Распред!$B$4:$B$300,"март",Распред!$R$4:$R$300,A17)+SUMIFS(Распред!$U$4:$U$300,Распред!$B$4:$B$300,"март",Распред!$T$4:$T$300,A17)+SUMIFS(Распред!$W$4:$W$300,Распред!$B$4:$B$300,"март",Распред!$V$4:$V$300,A17)+SUMIFS(Распред!$Y$4:$Y$300,Распред!$B$4:$B$300,"март",Распред!$X$4:$X$300,A17)+SUMIFS(Распред!$AA$4:$AA$300,Распред!$B$4:$B$300,"март",Распред!$Z$4:$Z$300,A17)+SUMIFS(Распред!$AC$4:$AC$300,Распред!$B$4:$B$300,"март",Распред!$AB$4:$AB$300,A17)</f>
        <v>0</v>
      </c>
      <c r="AM17" s="27">
        <f t="shared" si="6"/>
        <v>69</v>
      </c>
      <c r="AN17" s="27">
        <f t="shared" si="7"/>
        <v>0</v>
      </c>
      <c r="AO17" s="27">
        <f t="shared" si="8"/>
        <v>0</v>
      </c>
      <c r="AP17" s="27">
        <f>январь!AP17</f>
        <v>172000</v>
      </c>
      <c r="AQ17" s="27">
        <f t="shared" si="9"/>
        <v>0</v>
      </c>
      <c r="AR17" s="37"/>
      <c r="AS17" s="198">
        <f t="shared" si="10"/>
        <v>0</v>
      </c>
    </row>
    <row r="18" spans="1:58" s="56" customFormat="1" x14ac:dyDescent="0.25">
      <c r="A18" s="197" t="str">
        <f>База!B18</f>
        <v>Нургалиев Ренат</v>
      </c>
      <c r="B18" s="55">
        <f>IF(COUNTIFS(Распис!$B$4:$B$300,$A18,Распис!$C$4:$C$300,"&lt;="&amp;B$1,Распис!$D$4:$D$300,"&gt;="&amp;B$1)&gt;0,SUMIFS(Распис!$I$4:$I$300,Распис!$B$4:$B$300,$A18,Распис!$C$4:$C$300,"&lt;="&amp;B$1,Распис!$D$4:$D$300,"&gt;="&amp;B$1),SUMIF(База!$B$3:$B$305,$A18,База!$I$3:$I$152))</f>
        <v>0</v>
      </c>
      <c r="C18" s="55">
        <f>IF(COUNTIFS(Распис!$B$4:$B$300,$A18,Распис!$C$4:$C$300,"&lt;="&amp;C$1,Распис!$D$4:$D$300,"&gt;="&amp;C$1)&gt;0,SUMIFS(Распис!$J$4:$J$300,Распис!$B$4:$B$300,$A18,Распис!$C$4:$C$300,"&lt;="&amp;C$1,Распис!$D$4:$D$300,"&gt;="&amp;C$1),SUMIF(База!$B$3:$B$305,$A18,База!$J$3:$J$152))</f>
        <v>4</v>
      </c>
      <c r="D18" s="55">
        <f>IF(COUNTIFS(Распис!$B$4:$B$300,$A18,Распис!$C$4:$C$300,"&lt;="&amp;D$1,Распис!$D$4:$D$300,"&gt;="&amp;D$1)&gt;0,SUMIFS(Распис!$K$4:$K$300,Распис!$B$4:$B$300,$A18,Распис!$C$4:$C$300,"&lt;="&amp;D$1,Распис!$D$4:$D$300,"&gt;="&amp;D$1),SUMIF(База!$B$3:$B$305,$A18,База!$K$3:$K$152))</f>
        <v>4</v>
      </c>
      <c r="E18" s="55" t="s">
        <v>23</v>
      </c>
      <c r="F18" s="55">
        <f>IF(COUNTIFS(Распис!$B$4:$B$300,$A18,Распис!$C$4:$C$300,"&lt;="&amp;F$1,Распис!$D$4:$D$300,"&gt;="&amp;F$1)&gt;0,SUMIFS(Распис!$F$4:$F$300,Распис!$B$4:$B$300,$A18,Распис!$C$4:$C$300,"&lt;="&amp;F$1,Распис!$D$4:$D$300,"&gt;="&amp;F$1),SUMIF(База!$B$3:$B$305,$A18,База!$F$3:$F$152))</f>
        <v>6</v>
      </c>
      <c r="G18" s="55">
        <f>IF(COUNTIFS(Распис!$B$4:$B$300,$A18,Распис!$C$4:$C$300,"&lt;="&amp;G$1,Распис!$D$4:$D$300,"&gt;="&amp;G$1)&gt;0,SUMIFS(Распис!$G$4:$G$300,Распис!$B$4:$B$300,$A18,Распис!$C$4:$C$300,"&lt;="&amp;G$1,Распис!$D$4:$D$300,"&gt;="&amp;G$1),SUMIF(База!$B$3:$B$305,$A18,База!$G$3:$G$152))</f>
        <v>5</v>
      </c>
      <c r="H18" s="55">
        <f>IF(COUNTIFS(Распис!$B$4:$B$300,$A18,Распис!$C$4:$C$300,"&lt;="&amp;H$1,Распис!$D$4:$D$300,"&gt;="&amp;H$1)&gt;0,SUMIFS(Распис!$H$4:$H$300,Распис!$B$4:$B$300,$A18,Распис!$C$4:$C$300,"&lt;="&amp;H$1,Распис!$D$4:$D$300,"&gt;="&amp;H$1),SUMIF(База!$B$3:$B$305,$A18,База!$H$3:$H$152))</f>
        <v>4</v>
      </c>
      <c r="I18" s="55" t="s">
        <v>24</v>
      </c>
      <c r="J18" s="55">
        <f>IF(COUNTIFS(Распис!$B$4:$B$300,$A18,Распис!$C$4:$C$300,"&lt;="&amp;J$1,Распис!$D$4:$D$300,"&gt;="&amp;J$1)&gt;0,SUMIFS(Распис!$J$4:$J$300,Распис!$B$4:$B$300,$A18,Распис!$C$4:$C$300,"&lt;="&amp;J$1,Распис!$D$4:$D$300,"&gt;="&amp;J$1),SUMIF(База!$B$3:$B$305,$A18,База!$J$3:$J$152))</f>
        <v>4</v>
      </c>
      <c r="K18" s="55">
        <f>IF(COUNTIFS(Распис!$B$4:$B$300,$A18,Распис!$C$4:$C$300,"&lt;="&amp;K$1,Распис!$D$4:$D$300,"&gt;="&amp;K$1)&gt;0,SUMIFS(Распис!$K$4:$K$300,Распис!$B$4:$B$300,$A18,Распис!$C$4:$C$300,"&lt;="&amp;K$1,Распис!$D$4:$D$300,"&gt;="&amp;K$1),SUMIF(База!$B$3:$B$305,$A18,База!$K$3:$K$152))</f>
        <v>4</v>
      </c>
      <c r="L18" s="55" t="s">
        <v>23</v>
      </c>
      <c r="M18" s="55">
        <f ca="1">IF(COUNTIFS(Распис!$B$4:$B$300,$A18,Распис!$C$4:$C$300,"&lt;="&amp;M$1,Распис!$D$4:$D$300,"&gt;="&amp;M$1)&gt;0,SUMIFS(Распис!$F$4:$F$300,Распис!$B$4:$B$300,$A18,Распис!$C$4:$C$300,"&lt;="&amp;M$1,Распис!$D$4:$D$300,"&gt;="&amp;M$1),SUMIF(База!$B$3:$B$305,$A18,База!$F$3:$F$152))</f>
        <v>6</v>
      </c>
      <c r="N18" s="55">
        <f ca="1">IF(COUNTIFS(Распис!$B$4:$B$300,$A18,Распис!$C$4:$C$300,"&lt;="&amp;N$1,Распис!$D$4:$D$300,"&gt;="&amp;N$1)&gt;0,SUMIFS(Распис!$G$4:$G$300,Распис!$B$4:$B$300,$A18,Распис!$C$4:$C$300,"&lt;="&amp;N$1,Распис!$D$4:$D$300,"&gt;="&amp;N$1),SUMIF(База!$B$3:$B$305,$A18,База!$G$3:$G$152))</f>
        <v>2</v>
      </c>
      <c r="O18" s="55">
        <f ca="1">IF(COUNTIFS(Распис!$B$4:$B$300,$A18,Распис!$C$4:$C$300,"&lt;="&amp;O$1,Распис!$D$4:$D$300,"&gt;="&amp;O$1)&gt;0,SUMIFS(Распис!$H$4:$H$300,Распис!$B$4:$B$300,$A18,Распис!$C$4:$C$300,"&lt;="&amp;O$1,Распис!$D$4:$D$300,"&gt;="&amp;O$1),SUMIF(База!$B$3:$B$305,$A18,База!$H$3:$H$152))</f>
        <v>4</v>
      </c>
      <c r="P18" s="55">
        <f ca="1">IF(COUNTIFS(Распис!$B$4:$B$300,$A18,Распис!$C$4:$C$300,"&lt;="&amp;P$1,Распис!$D$4:$D$300,"&gt;="&amp;P$1)&gt;0,SUMIFS(Распис!$I$4:$I$300,Распис!$B$4:$B$300,$A18,Распис!$C$4:$C$300,"&lt;="&amp;P$1,Распис!$D$4:$D$300,"&gt;="&amp;P$1),SUMIF(База!$B$3:$B$305,$A18,База!$I$3:$I$152))</f>
        <v>0</v>
      </c>
      <c r="Q18" s="55">
        <f ca="1">IF(COUNTIFS(Распис!$B$4:$B$300,$A18,Распис!$C$4:$C$300,"&lt;="&amp;Q$1,Распис!$D$4:$D$300,"&gt;="&amp;Q$1)&gt;0,SUMIFS(Распис!$J$4:$J$300,Распис!$B$4:$B$300,$A18,Распис!$C$4:$C$300,"&lt;="&amp;Q$1,Распис!$D$4:$D$300,"&gt;="&amp;Q$1),SUMIF(База!$B$3:$B$305,$A18,База!$J$3:$J$152))</f>
        <v>4</v>
      </c>
      <c r="R18" s="55">
        <f ca="1">IF(COUNTIFS(Распис!$B$4:$B$300,$A18,Распис!$C$4:$C$300,"&lt;="&amp;R$1,Распис!$D$4:$D$300,"&gt;="&amp;R$1)&gt;0,SUMIFS(Распис!$K$4:$K$300,Распис!$B$4:$B$300,$A18,Распис!$C$4:$C$300,"&lt;="&amp;R$1,Распис!$D$4:$D$300,"&gt;="&amp;R$1),SUMIF(База!$B$3:$B$305,$A18,База!$K$3:$K$152))</f>
        <v>2</v>
      </c>
      <c r="S18" s="27" t="s">
        <v>23</v>
      </c>
      <c r="T18" s="27" t="s">
        <v>25</v>
      </c>
      <c r="U18" s="27" t="s">
        <v>25</v>
      </c>
      <c r="V18" s="27" t="s">
        <v>24</v>
      </c>
      <c r="W18" s="27" t="s">
        <v>24</v>
      </c>
      <c r="X18" s="27" t="s">
        <v>24</v>
      </c>
      <c r="Y18" s="27" t="s">
        <v>25</v>
      </c>
      <c r="Z18" s="27" t="s">
        <v>23</v>
      </c>
      <c r="AA18" s="55">
        <f ca="1">IF(COUNTIFS(Распис!$B$4:$B$300,$A18,Распис!$C$4:$C$300,"&lt;="&amp;AA$1,Распис!$D$4:$D$300,"&gt;="&amp;AA$1)&gt;0,SUMIFS(Распис!$F$4:$F$300,Распис!$B$4:$B$300,$A18,Распис!$C$4:$C$300,"&lt;="&amp;AA$1,Распис!$D$4:$D$300,"&gt;="&amp;AA$1),SUMIF(База!$B$3:$B$305,$A18,База!$F$3:$F$152))</f>
        <v>6</v>
      </c>
      <c r="AB18" s="55">
        <f ca="1">IF(COUNTIFS(Распис!$B$4:$B$300,$A18,Распис!$C$4:$C$300,"&lt;="&amp;AB$1,Распис!$D$4:$D$300,"&gt;="&amp;AB$1)&gt;0,SUMIFS(Распис!$G$4:$G$300,Распис!$B$4:$B$300,$A18,Распис!$C$4:$C$300,"&lt;="&amp;AB$1,Распис!$D$4:$D$300,"&gt;="&amp;AB$1),SUMIF(База!$B$3:$B$305,$A18,База!$G$3:$G$152))</f>
        <v>2</v>
      </c>
      <c r="AC18" s="55">
        <f ca="1">IF(COUNTIFS(Распис!$B$4:$B$300,$A18,Распис!$C$4:$C$300,"&lt;="&amp;AC$1,Распис!$D$4:$D$300,"&gt;="&amp;AC$1)&gt;0,SUMIFS(Распис!$H$4:$H$300,Распис!$B$4:$B$300,$A18,Распис!$C$4:$C$300,"&lt;="&amp;AC$1,Распис!$D$4:$D$300,"&gt;="&amp;AC$1),SUMIF(База!$B$3:$B$305,$A18,База!$H$3:$H$152))</f>
        <v>4</v>
      </c>
      <c r="AD18" s="55">
        <f ca="1">IF(COUNTIFS(Распис!$B$4:$B$300,$A18,Распис!$C$4:$C$300,"&lt;="&amp;AD$1,Распис!$D$4:$D$300,"&gt;="&amp;AD$1)&gt;0,SUMIFS(Распис!$I$4:$I$300,Распис!$B$4:$B$300,$A18,Распис!$C$4:$C$300,"&lt;="&amp;AD$1,Распис!$D$4:$D$300,"&gt;="&amp;AD$1),SUMIF(База!$B$3:$B$305,$A18,База!$I$3:$I$152))</f>
        <v>0</v>
      </c>
      <c r="AE18" s="55">
        <f ca="1">IF(COUNTIFS(Распис!$B$4:$B$300,$A18,Распис!$C$4:$C$300,"&lt;="&amp;AE$1,Распис!$D$4:$D$300,"&gt;="&amp;AE$1)&gt;0,SUMIFS(Распис!$J$4:$J$300,Распис!$B$4:$B$300,$A18,Распис!$C$4:$C$300,"&lt;="&amp;AE$1,Распис!$D$4:$D$300,"&gt;="&amp;AE$1),SUMIF(База!$B$3:$B$305,$A18,База!$J$3:$J$152))</f>
        <v>4</v>
      </c>
      <c r="AF18" s="55">
        <f ca="1">IF(COUNTIFS(Распис!$B$4:$B$300,$A18,Распис!$C$4:$C$300,"&lt;="&amp;AF$1,Распис!$D$4:$D$300,"&gt;="&amp;AF$1)&gt;0,SUMIFS(Распис!$K$4:$K$300,Распис!$B$4:$B$300,$A18,Распис!$C$4:$C$300,"&lt;="&amp;AF$1,Распис!$D$4:$D$300,"&gt;="&amp;AF$1),SUMIF(База!$B$3:$B$305,$A18,База!$K$3:$K$152))</f>
        <v>2</v>
      </c>
      <c r="AG18" s="37">
        <f t="shared" ca="1" si="3"/>
        <v>67</v>
      </c>
      <c r="AH18" s="27">
        <f ca="1">AG18-SUMIFS(Распред!$G$4:$G$300,Распред!$B$4:$B$300,"март",Распред!$F$4:$F$300,A18)</f>
        <v>67</v>
      </c>
      <c r="AI18" s="27">
        <f ca="1">AH18+(COUNTIF(B18:AF18,"КД")+SUMIFS(Распред!$AH$4:$AH$300,Распред!$F$4:$F$300,A18,Распред!$B$4:$B$300,"март"))*4</f>
        <v>79</v>
      </c>
      <c r="AJ18" s="27">
        <f t="shared" ca="1" si="4"/>
        <v>0</v>
      </c>
      <c r="AK18" s="27">
        <f t="shared" ca="1" si="5"/>
        <v>67</v>
      </c>
      <c r="AL18" s="27">
        <f>SUMIFS(Распред!$K$4:$K$300,Распред!$B$4:$B$300,"март",Распред!$J$4:$J$300,A18)+SUMIFS(Распред!$M$4:$M$300,Распред!$B$4:$B$300,"март",Распред!$L$4:$L$300,A18)+SUMIFS(Распред!$O$4:$O$300,Распред!$B$4:$B$300,"март",Распред!$N$4:$N$300,A18)+SUMIFS(Распред!$Q$4:$Q$300,Распред!$B$4:$B$300,"март",Распред!$P$4:$P$300,A18)+SUMIFS(Распред!$S$4:$S$300,Распред!$B$4:$B$300,"март",Распред!$R$4:$R$300,A18)+SUMIFS(Распред!$U$4:$U$300,Распред!$B$4:$B$300,"март",Распред!$T$4:$T$300,A18)+SUMIFS(Распред!$W$4:$W$300,Распред!$B$4:$B$300,"март",Распред!$V$4:$V$300,A18)+SUMIFS(Распред!$Y$4:$Y$300,Распред!$B$4:$B$300,"март",Распред!$X$4:$X$300,A18)+SUMIFS(Распред!$AA$4:$AA$300,Распред!$B$4:$B$300,"март",Распред!$Z$4:$Z$300,A18)+SUMIFS(Распред!$AC$4:$AC$300,Распред!$B$4:$B$300,"март",Распред!$AB$4:$AB$300,A18)</f>
        <v>0</v>
      </c>
      <c r="AM18" s="27">
        <f t="shared" ca="1" si="6"/>
        <v>67</v>
      </c>
      <c r="AN18" s="27">
        <f t="shared" ca="1" si="7"/>
        <v>0</v>
      </c>
      <c r="AO18" s="27">
        <f t="shared" ca="1" si="8"/>
        <v>0</v>
      </c>
      <c r="AP18" s="27">
        <f>январь!AP18</f>
        <v>286000</v>
      </c>
      <c r="AQ18" s="27">
        <f t="shared" ca="1" si="9"/>
        <v>0</v>
      </c>
      <c r="AR18" s="37"/>
      <c r="AS18" s="198">
        <f t="shared" ca="1" si="10"/>
        <v>0</v>
      </c>
    </row>
    <row r="19" spans="1:58" s="56" customFormat="1" x14ac:dyDescent="0.25">
      <c r="A19" s="197" t="str">
        <f>База!B19</f>
        <v>Дилимбетова Дана</v>
      </c>
      <c r="B19" s="55">
        <f ca="1">IF(COUNTIFS(Распис!$B$4:$B$300,$A19,Распис!$C$4:$C$300,"&lt;="&amp;B$1,Распис!$D$4:$D$300,"&gt;="&amp;B$1)&gt;0,SUMIFS(Распис!$I$4:$I$300,Распис!$B$4:$B$300,$A19,Распис!$C$4:$C$300,"&lt;="&amp;B$1,Распис!$D$4:$D$300,"&gt;="&amp;B$1),SUMIF(База!$B$3:$B$305,$A19,База!$I$3:$I$152))</f>
        <v>4</v>
      </c>
      <c r="C19" s="55">
        <f ca="1">IF(COUNTIFS(Распис!$B$4:$B$300,$A19,Распис!$C$4:$C$300,"&lt;="&amp;C$1,Распис!$D$4:$D$300,"&gt;="&amp;C$1)&gt;0,SUMIFS(Распис!$J$4:$J$300,Распис!$B$4:$B$300,$A19,Распис!$C$4:$C$300,"&lt;="&amp;C$1,Распис!$D$4:$D$300,"&gt;="&amp;C$1),SUMIF(База!$B$3:$B$305,$A19,База!$J$3:$J$152))</f>
        <v>3</v>
      </c>
      <c r="D19" s="55">
        <f ca="1">IF(COUNTIFS(Распис!$B$4:$B$300,$A19,Распис!$C$4:$C$300,"&lt;="&amp;D$1,Распис!$D$4:$D$300,"&gt;="&amp;D$1)&gt;0,SUMIFS(Распис!$K$4:$K$300,Распис!$B$4:$B$300,$A19,Распис!$C$4:$C$300,"&lt;="&amp;D$1,Распис!$D$4:$D$300,"&gt;="&amp;D$1),SUMIF(База!$B$3:$B$305,$A19,База!$K$3:$K$152))</f>
        <v>5</v>
      </c>
      <c r="E19" s="55" t="s">
        <v>23</v>
      </c>
      <c r="F19" s="55">
        <f ca="1">IF(COUNTIFS(Распис!$B$4:$B$300,$A19,Распис!$C$4:$C$300,"&lt;="&amp;F$1,Распис!$D$4:$D$300,"&gt;="&amp;F$1)&gt;0,SUMIFS(Распис!$F$4:$F$300,Распис!$B$4:$B$300,$A19,Распис!$C$4:$C$300,"&lt;="&amp;F$1,Распис!$D$4:$D$300,"&gt;="&amp;F$1),SUMIF(База!$B$3:$B$305,$A19,База!$F$3:$F$152))</f>
        <v>5</v>
      </c>
      <c r="G19" s="55">
        <f ca="1">IF(COUNTIFS(Распис!$B$4:$B$300,$A19,Распис!$C$4:$C$300,"&lt;="&amp;G$1,Распис!$D$4:$D$300,"&gt;="&amp;G$1)&gt;0,SUMIFS(Распис!$G$4:$G$300,Распис!$B$4:$B$300,$A19,Распис!$C$4:$C$300,"&lt;="&amp;G$1,Распис!$D$4:$D$300,"&gt;="&amp;G$1),SUMIF(База!$B$3:$B$305,$A19,База!$G$3:$G$152))</f>
        <v>7</v>
      </c>
      <c r="H19" s="55">
        <f ca="1">IF(COUNTIFS(Распис!$B$4:$B$300,$A19,Распис!$C$4:$C$300,"&lt;="&amp;H$1,Распис!$D$4:$D$300,"&gt;="&amp;H$1)&gt;0,SUMIFS(Распис!$H$4:$H$300,Распис!$B$4:$B$300,$A19,Распис!$C$4:$C$300,"&lt;="&amp;H$1,Распис!$D$4:$D$300,"&gt;="&amp;H$1),SUMIF(База!$B$3:$B$305,$A19,База!$H$3:$H$152))</f>
        <v>0</v>
      </c>
      <c r="I19" s="55" t="s">
        <v>24</v>
      </c>
      <c r="J19" s="55">
        <f ca="1">IF(COUNTIFS(Распис!$B$4:$B$300,$A19,Распис!$C$4:$C$300,"&lt;="&amp;J$1,Распис!$D$4:$D$300,"&gt;="&amp;J$1)&gt;0,SUMIFS(Распис!$J$4:$J$300,Распис!$B$4:$B$300,$A19,Распис!$C$4:$C$300,"&lt;="&amp;J$1,Распис!$D$4:$D$300,"&gt;="&amp;J$1),SUMIF(База!$B$3:$B$305,$A19,База!$J$3:$J$152))</f>
        <v>3</v>
      </c>
      <c r="K19" s="55">
        <f ca="1">IF(COUNTIFS(Распис!$B$4:$B$300,$A19,Распис!$C$4:$C$300,"&lt;="&amp;K$1,Распис!$D$4:$D$300,"&gt;="&amp;K$1)&gt;0,SUMIFS(Распис!$K$4:$K$300,Распис!$B$4:$B$300,$A19,Распис!$C$4:$C$300,"&lt;="&amp;K$1,Распис!$D$4:$D$300,"&gt;="&amp;K$1),SUMIF(База!$B$3:$B$305,$A19,База!$K$3:$K$152))</f>
        <v>5</v>
      </c>
      <c r="L19" s="55" t="s">
        <v>23</v>
      </c>
      <c r="M19" s="55">
        <f ca="1">IF(COUNTIFS(Распис!$B$4:$B$300,$A19,Распис!$C$4:$C$300,"&lt;="&amp;M$1,Распис!$D$4:$D$300,"&gt;="&amp;M$1)&gt;0,SUMIFS(Распис!$F$4:$F$300,Распис!$B$4:$B$300,$A19,Распис!$C$4:$C$300,"&lt;="&amp;M$1,Распис!$D$4:$D$300,"&gt;="&amp;M$1),SUMIF(База!$B$3:$B$305,$A19,База!$F$3:$F$152))</f>
        <v>5</v>
      </c>
      <c r="N19" s="55">
        <f ca="1">IF(COUNTIFS(Распис!$B$4:$B$300,$A19,Распис!$C$4:$C$300,"&lt;="&amp;N$1,Распис!$D$4:$D$300,"&gt;="&amp;N$1)&gt;0,SUMIFS(Распис!$G$4:$G$300,Распис!$B$4:$B$300,$A19,Распис!$C$4:$C$300,"&lt;="&amp;N$1,Распис!$D$4:$D$300,"&gt;="&amp;N$1),SUMIF(База!$B$3:$B$305,$A19,База!$G$3:$G$152))</f>
        <v>7</v>
      </c>
      <c r="O19" s="55">
        <f ca="1">IF(COUNTIFS(Распис!$B$4:$B$300,$A19,Распис!$C$4:$C$300,"&lt;="&amp;O$1,Распис!$D$4:$D$300,"&gt;="&amp;O$1)&gt;0,SUMIFS(Распис!$H$4:$H$300,Распис!$B$4:$B$300,$A19,Распис!$C$4:$C$300,"&lt;="&amp;O$1,Распис!$D$4:$D$300,"&gt;="&amp;O$1),SUMIF(База!$B$3:$B$305,$A19,База!$H$3:$H$152))</f>
        <v>0</v>
      </c>
      <c r="P19" s="55">
        <f ca="1">IF(COUNTIFS(Распис!$B$4:$B$300,$A19,Распис!$C$4:$C$300,"&lt;="&amp;P$1,Распис!$D$4:$D$300,"&gt;="&amp;P$1)&gt;0,SUMIFS(Распис!$I$4:$I$300,Распис!$B$4:$B$300,$A19,Распис!$C$4:$C$300,"&lt;="&amp;P$1,Распис!$D$4:$D$300,"&gt;="&amp;P$1),SUMIF(База!$B$3:$B$305,$A19,База!$I$3:$I$152))</f>
        <v>4</v>
      </c>
      <c r="Q19" s="55">
        <f ca="1">IF(COUNTIFS(Распис!$B$4:$B$300,$A19,Распис!$C$4:$C$300,"&lt;="&amp;Q$1,Распис!$D$4:$D$300,"&gt;="&amp;Q$1)&gt;0,SUMIFS(Распис!$J$4:$J$300,Распис!$B$4:$B$300,$A19,Распис!$C$4:$C$300,"&lt;="&amp;Q$1,Распис!$D$4:$D$300,"&gt;="&amp;Q$1),SUMIF(База!$B$3:$B$305,$A19,База!$J$3:$J$152))</f>
        <v>3</v>
      </c>
      <c r="R19" s="55">
        <f ca="1">IF(COUNTIFS(Распис!$B$4:$B$300,$A19,Распис!$C$4:$C$300,"&lt;="&amp;R$1,Распис!$D$4:$D$300,"&gt;="&amp;R$1)&gt;0,SUMIFS(Распис!$K$4:$K$300,Распис!$B$4:$B$300,$A19,Распис!$C$4:$C$300,"&lt;="&amp;R$1,Распис!$D$4:$D$300,"&gt;="&amp;R$1),SUMIF(База!$B$3:$B$305,$A19,База!$K$3:$K$152))</f>
        <v>5</v>
      </c>
      <c r="S19" s="27" t="s">
        <v>23</v>
      </c>
      <c r="T19" s="27" t="s">
        <v>25</v>
      </c>
      <c r="U19" s="27" t="s">
        <v>25</v>
      </c>
      <c r="V19" s="27" t="s">
        <v>24</v>
      </c>
      <c r="W19" s="27" t="s">
        <v>24</v>
      </c>
      <c r="X19" s="27" t="s">
        <v>24</v>
      </c>
      <c r="Y19" s="27" t="s">
        <v>25</v>
      </c>
      <c r="Z19" s="27" t="s">
        <v>23</v>
      </c>
      <c r="AA19" s="55">
        <f ca="1">IF(COUNTIFS(Распис!$B$4:$B$300,$A19,Распис!$C$4:$C$300,"&lt;="&amp;AA$1,Распис!$D$4:$D$300,"&gt;="&amp;AA$1)&gt;0,SUMIFS(Распис!$F$4:$F$300,Распис!$B$4:$B$300,$A19,Распис!$C$4:$C$300,"&lt;="&amp;AA$1,Распис!$D$4:$D$300,"&gt;="&amp;AA$1),SUMIF(База!$B$3:$B$305,$A19,База!$F$3:$F$152))</f>
        <v>5</v>
      </c>
      <c r="AB19" s="55">
        <f ca="1">IF(COUNTIFS(Распис!$B$4:$B$300,$A19,Распис!$C$4:$C$300,"&lt;="&amp;AB$1,Распис!$D$4:$D$300,"&gt;="&amp;AB$1)&gt;0,SUMIFS(Распис!$G$4:$G$300,Распис!$B$4:$B$300,$A19,Распис!$C$4:$C$300,"&lt;="&amp;AB$1,Распис!$D$4:$D$300,"&gt;="&amp;AB$1),SUMIF(База!$B$3:$B$305,$A19,База!$G$3:$G$152))</f>
        <v>7</v>
      </c>
      <c r="AC19" s="55">
        <f ca="1">IF(COUNTIFS(Распис!$B$4:$B$300,$A19,Распис!$C$4:$C$300,"&lt;="&amp;AC$1,Распис!$D$4:$D$300,"&gt;="&amp;AC$1)&gt;0,SUMIFS(Распис!$H$4:$H$300,Распис!$B$4:$B$300,$A19,Распис!$C$4:$C$300,"&lt;="&amp;AC$1,Распис!$D$4:$D$300,"&gt;="&amp;AC$1),SUMIF(База!$B$3:$B$305,$A19,База!$H$3:$H$152))</f>
        <v>0</v>
      </c>
      <c r="AD19" s="55">
        <f ca="1">IF(COUNTIFS(Распис!$B$4:$B$300,$A19,Распис!$C$4:$C$300,"&lt;="&amp;AD$1,Распис!$D$4:$D$300,"&gt;="&amp;AD$1)&gt;0,SUMIFS(Распис!$I$4:$I$300,Распис!$B$4:$B$300,$A19,Распис!$C$4:$C$300,"&lt;="&amp;AD$1,Распис!$D$4:$D$300,"&gt;="&amp;AD$1),SUMIF(База!$B$3:$B$305,$A19,База!$I$3:$I$152))</f>
        <v>4</v>
      </c>
      <c r="AE19" s="55">
        <f ca="1">IF(COUNTIFS(Распис!$B$4:$B$300,$A19,Распис!$C$4:$C$300,"&lt;="&amp;AE$1,Распис!$D$4:$D$300,"&gt;="&amp;AE$1)&gt;0,SUMIFS(Распис!$J$4:$J$300,Распис!$B$4:$B$300,$A19,Распис!$C$4:$C$300,"&lt;="&amp;AE$1,Распис!$D$4:$D$300,"&gt;="&amp;AE$1),SUMIF(База!$B$3:$B$305,$A19,База!$J$3:$J$152))</f>
        <v>3</v>
      </c>
      <c r="AF19" s="55">
        <f ca="1">IF(COUNTIFS(Распис!$B$4:$B$300,$A19,Распис!$C$4:$C$300,"&lt;="&amp;AF$1,Распис!$D$4:$D$300,"&gt;="&amp;AF$1)&gt;0,SUMIFS(Распис!$K$4:$K$300,Распис!$B$4:$B$300,$A19,Распис!$C$4:$C$300,"&lt;="&amp;AF$1,Распис!$D$4:$D$300,"&gt;="&amp;AF$1),SUMIF(База!$B$3:$B$305,$A19,База!$K$3:$K$152))</f>
        <v>5</v>
      </c>
      <c r="AG19" s="37">
        <f t="shared" ca="1" si="3"/>
        <v>80</v>
      </c>
      <c r="AH19" s="27">
        <f ca="1">AG19-SUMIFS(Распред!$G$4:$G$300,Распред!$B$4:$B$300,"март",Распред!$F$4:$F$300,A19)</f>
        <v>80</v>
      </c>
      <c r="AI19" s="27">
        <f ca="1">AH19+(COUNTIF(B19:AF19,"КД")+SUMIFS(Распред!$AH$4:$AH$300,Распред!$F$4:$F$300,A19,Распред!$B$4:$B$300,"март"))*4</f>
        <v>92</v>
      </c>
      <c r="AJ19" s="27">
        <f t="shared" ca="1" si="4"/>
        <v>0</v>
      </c>
      <c r="AK19" s="27">
        <f t="shared" ca="1" si="5"/>
        <v>80</v>
      </c>
      <c r="AL19" s="27">
        <f>SUMIFS(Распред!$K$4:$K$300,Распред!$B$4:$B$300,"март",Распред!$J$4:$J$300,A19)+SUMIFS(Распред!$M$4:$M$300,Распред!$B$4:$B$300,"март",Распред!$L$4:$L$300,A19)+SUMIFS(Распред!$O$4:$O$300,Распред!$B$4:$B$300,"март",Распред!$N$4:$N$300,A19)+SUMIFS(Распред!$Q$4:$Q$300,Распред!$B$4:$B$300,"март",Распред!$P$4:$P$300,A19)+SUMIFS(Распред!$S$4:$S$300,Распред!$B$4:$B$300,"март",Распред!$R$4:$R$300,A19)+SUMIFS(Распред!$U$4:$U$300,Распред!$B$4:$B$300,"март",Распред!$T$4:$T$300,A19)+SUMIFS(Распред!$W$4:$W$300,Распред!$B$4:$B$300,"март",Распред!$V$4:$V$300,A19)+SUMIFS(Распред!$Y$4:$Y$300,Распред!$B$4:$B$300,"март",Распред!$X$4:$X$300,A19)+SUMIFS(Распред!$AA$4:$AA$300,Распред!$B$4:$B$300,"март",Распред!$Z$4:$Z$300,A19)+SUMIFS(Распред!$AC$4:$AC$300,Распред!$B$4:$B$300,"март",Распред!$AB$4:$AB$300,A19)</f>
        <v>0</v>
      </c>
      <c r="AM19" s="27">
        <f t="shared" ca="1" si="6"/>
        <v>80</v>
      </c>
      <c r="AN19" s="27">
        <f t="shared" ca="1" si="7"/>
        <v>0</v>
      </c>
      <c r="AO19" s="27">
        <f t="shared" ca="1" si="8"/>
        <v>0</v>
      </c>
      <c r="AP19" s="27">
        <f>январь!AP19</f>
        <v>215000</v>
      </c>
      <c r="AQ19" s="27">
        <f t="shared" ca="1" si="9"/>
        <v>0</v>
      </c>
      <c r="AR19" s="37"/>
      <c r="AS19" s="198">
        <f t="shared" ca="1" si="10"/>
        <v>0</v>
      </c>
    </row>
    <row r="20" spans="1:58" s="56" customFormat="1" x14ac:dyDescent="0.25">
      <c r="A20" s="197" t="str">
        <f>База!B20</f>
        <v>Смаков Самат</v>
      </c>
      <c r="B20" s="55">
        <f>IF(COUNTIFS(Распис!$B$4:$B$300,$A20,Распис!$C$4:$C$300,"&lt;="&amp;B$1,Распис!$D$4:$D$300,"&gt;="&amp;B$1)&gt;0,SUMIFS(Распис!$I$4:$I$300,Распис!$B$4:$B$300,$A20,Распис!$C$4:$C$300,"&lt;="&amp;B$1,Распис!$D$4:$D$300,"&gt;="&amp;B$1),SUMIF(База!$B$3:$B$305,$A20,База!$I$3:$I$152))</f>
        <v>6</v>
      </c>
      <c r="C20" s="55">
        <f>IF(COUNTIFS(Распис!$B$4:$B$300,$A20,Распис!$C$4:$C$300,"&lt;="&amp;C$1,Распис!$D$4:$D$300,"&gt;="&amp;C$1)&gt;0,SUMIFS(Распис!$J$4:$J$300,Распис!$B$4:$B$300,$A20,Распис!$C$4:$C$300,"&lt;="&amp;C$1,Распис!$D$4:$D$300,"&gt;="&amp;C$1),SUMIF(База!$B$3:$B$305,$A20,База!$J$3:$J$152))</f>
        <v>7</v>
      </c>
      <c r="D20" s="55">
        <f>IF(COUNTIFS(Распис!$B$4:$B$300,$A20,Распис!$C$4:$C$300,"&lt;="&amp;D$1,Распис!$D$4:$D$300,"&gt;="&amp;D$1)&gt;0,SUMIFS(Распис!$K$4:$K$300,Распис!$B$4:$B$300,$A20,Распис!$C$4:$C$300,"&lt;="&amp;D$1,Распис!$D$4:$D$300,"&gt;="&amp;D$1),SUMIF(База!$B$3:$B$305,$A20,База!$K$3:$K$152))</f>
        <v>4</v>
      </c>
      <c r="E20" s="55" t="s">
        <v>23</v>
      </c>
      <c r="F20" s="55">
        <f>IF(COUNTIFS(Распис!$B$4:$B$300,$A20,Распис!$C$4:$C$300,"&lt;="&amp;F$1,Распис!$D$4:$D$300,"&gt;="&amp;F$1)&gt;0,SUMIFS(Распис!$F$4:$F$300,Распис!$B$4:$B$300,$A20,Распис!$C$4:$C$300,"&lt;="&amp;F$1,Распис!$D$4:$D$300,"&gt;="&amp;F$1),SUMIF(База!$B$3:$B$305,$A20,База!$F$3:$F$152))</f>
        <v>5</v>
      </c>
      <c r="G20" s="55">
        <f>IF(COUNTIFS(Распис!$B$4:$B$300,$A20,Распис!$C$4:$C$300,"&lt;="&amp;G$1,Распис!$D$4:$D$300,"&gt;="&amp;G$1)&gt;0,SUMIFS(Распис!$G$4:$G$300,Распис!$B$4:$B$300,$A20,Распис!$C$4:$C$300,"&lt;="&amp;G$1,Распис!$D$4:$D$300,"&gt;="&amp;G$1),SUMIF(База!$B$3:$B$305,$A20,База!$G$3:$G$152))</f>
        <v>4</v>
      </c>
      <c r="H20" s="55">
        <f>IF(COUNTIFS(Распис!$B$4:$B$300,$A20,Распис!$C$4:$C$300,"&lt;="&amp;H$1,Распис!$D$4:$D$300,"&gt;="&amp;H$1)&gt;0,SUMIFS(Распис!$H$4:$H$300,Распис!$B$4:$B$300,$A20,Распис!$C$4:$C$300,"&lt;="&amp;H$1,Распис!$D$4:$D$300,"&gt;="&amp;H$1),SUMIF(База!$B$3:$B$305,$A20,База!$H$3:$H$152))</f>
        <v>0</v>
      </c>
      <c r="I20" s="55" t="s">
        <v>24</v>
      </c>
      <c r="J20" s="55">
        <f>IF(COUNTIFS(Распис!$B$4:$B$300,$A20,Распис!$C$4:$C$300,"&lt;="&amp;J$1,Распис!$D$4:$D$300,"&gt;="&amp;J$1)&gt;0,SUMIFS(Распис!$J$4:$J$300,Распис!$B$4:$B$300,$A20,Распис!$C$4:$C$300,"&lt;="&amp;J$1,Распис!$D$4:$D$300,"&gt;="&amp;J$1),SUMIF(База!$B$3:$B$305,$A20,База!$J$3:$J$152))</f>
        <v>7</v>
      </c>
      <c r="K20" s="55">
        <f>IF(COUNTIFS(Распис!$B$4:$B$300,$A20,Распис!$C$4:$C$300,"&lt;="&amp;K$1,Распис!$D$4:$D$300,"&gt;="&amp;K$1)&gt;0,SUMIFS(Распис!$K$4:$K$300,Распис!$B$4:$B$300,$A20,Распис!$C$4:$C$300,"&lt;="&amp;K$1,Распис!$D$4:$D$300,"&gt;="&amp;K$1),SUMIF(База!$B$3:$B$305,$A20,База!$K$3:$K$152))</f>
        <v>4</v>
      </c>
      <c r="L20" s="55" t="s">
        <v>23</v>
      </c>
      <c r="M20" s="55">
        <f ca="1">IF(COUNTIFS(Распис!$B$4:$B$300,$A20,Распис!$C$4:$C$300,"&lt;="&amp;M$1,Распис!$D$4:$D$300,"&gt;="&amp;M$1)&gt;0,SUMIFS(Распис!$F$4:$F$300,Распис!$B$4:$B$300,$A20,Распис!$C$4:$C$300,"&lt;="&amp;M$1,Распис!$D$4:$D$300,"&gt;="&amp;M$1),SUMIF(База!$B$3:$B$305,$A20,База!$F$3:$F$152))</f>
        <v>5</v>
      </c>
      <c r="N20" s="55">
        <f ca="1">IF(COUNTIFS(Распис!$B$4:$B$300,$A20,Распис!$C$4:$C$300,"&lt;="&amp;N$1,Распис!$D$4:$D$300,"&gt;="&amp;N$1)&gt;0,SUMIFS(Распис!$G$4:$G$300,Распис!$B$4:$B$300,$A20,Распис!$C$4:$C$300,"&lt;="&amp;N$1,Распис!$D$4:$D$300,"&gt;="&amp;N$1),SUMIF(База!$B$3:$B$305,$A20,База!$G$3:$G$152))</f>
        <v>4</v>
      </c>
      <c r="O20" s="55">
        <f ca="1">IF(COUNTIFS(Распис!$B$4:$B$300,$A20,Распис!$C$4:$C$300,"&lt;="&amp;O$1,Распис!$D$4:$D$300,"&gt;="&amp;O$1)&gt;0,SUMIFS(Распис!$H$4:$H$300,Распис!$B$4:$B$300,$A20,Распис!$C$4:$C$300,"&lt;="&amp;O$1,Распис!$D$4:$D$300,"&gt;="&amp;O$1),SUMIF(База!$B$3:$B$305,$A20,База!$H$3:$H$152))</f>
        <v>0</v>
      </c>
      <c r="P20" s="55">
        <f ca="1">IF(COUNTIFS(Распис!$B$4:$B$300,$A20,Распис!$C$4:$C$300,"&lt;="&amp;P$1,Распис!$D$4:$D$300,"&gt;="&amp;P$1)&gt;0,SUMIFS(Распис!$I$4:$I$300,Распис!$B$4:$B$300,$A20,Распис!$C$4:$C$300,"&lt;="&amp;P$1,Распис!$D$4:$D$300,"&gt;="&amp;P$1),SUMIF(База!$B$3:$B$305,$A20,База!$I$3:$I$152))</f>
        <v>2</v>
      </c>
      <c r="Q20" s="55">
        <f ca="1">IF(COUNTIFS(Распис!$B$4:$B$300,$A20,Распис!$C$4:$C$300,"&lt;="&amp;Q$1,Распис!$D$4:$D$300,"&gt;="&amp;Q$1)&gt;0,SUMIFS(Распис!$J$4:$J$300,Распис!$B$4:$B$300,$A20,Распис!$C$4:$C$300,"&lt;="&amp;Q$1,Распис!$D$4:$D$300,"&gt;="&amp;Q$1),SUMIF(База!$B$3:$B$305,$A20,База!$J$3:$J$152))</f>
        <v>4</v>
      </c>
      <c r="R20" s="55">
        <f ca="1">IF(COUNTIFS(Распис!$B$4:$B$300,$A20,Распис!$C$4:$C$300,"&lt;="&amp;R$1,Распис!$D$4:$D$300,"&gt;="&amp;R$1)&gt;0,SUMIFS(Распис!$K$4:$K$300,Распис!$B$4:$B$300,$A20,Распис!$C$4:$C$300,"&lt;="&amp;R$1,Распис!$D$4:$D$300,"&gt;="&amp;R$1),SUMIF(База!$B$3:$B$305,$A20,База!$K$3:$K$152))</f>
        <v>4</v>
      </c>
      <c r="S20" s="27" t="s">
        <v>23</v>
      </c>
      <c r="T20" s="27" t="s">
        <v>25</v>
      </c>
      <c r="U20" s="27" t="s">
        <v>25</v>
      </c>
      <c r="V20" s="27" t="s">
        <v>24</v>
      </c>
      <c r="W20" s="27" t="s">
        <v>24</v>
      </c>
      <c r="X20" s="27" t="s">
        <v>24</v>
      </c>
      <c r="Y20" s="27" t="s">
        <v>25</v>
      </c>
      <c r="Z20" s="27" t="s">
        <v>23</v>
      </c>
      <c r="AA20" s="55">
        <f ca="1">IF(COUNTIFS(Распис!$B$4:$B$300,$A20,Распис!$C$4:$C$300,"&lt;="&amp;AA$1,Распис!$D$4:$D$300,"&gt;="&amp;AA$1)&gt;0,SUMIFS(Распис!$F$4:$F$300,Распис!$B$4:$B$300,$A20,Распис!$C$4:$C$300,"&lt;="&amp;AA$1,Распис!$D$4:$D$300,"&gt;="&amp;AA$1),SUMIF(База!$B$3:$B$305,$A20,База!$F$3:$F$152))</f>
        <v>5</v>
      </c>
      <c r="AB20" s="55">
        <f ca="1">IF(COUNTIFS(Распис!$B$4:$B$300,$A20,Распис!$C$4:$C$300,"&lt;="&amp;AB$1,Распис!$D$4:$D$300,"&gt;="&amp;AB$1)&gt;0,SUMIFS(Распис!$G$4:$G$300,Распис!$B$4:$B$300,$A20,Распис!$C$4:$C$300,"&lt;="&amp;AB$1,Распис!$D$4:$D$300,"&gt;="&amp;AB$1),SUMIF(База!$B$3:$B$305,$A20,База!$G$3:$G$152))</f>
        <v>4</v>
      </c>
      <c r="AC20" s="55">
        <f ca="1">IF(COUNTIFS(Распис!$B$4:$B$300,$A20,Распис!$C$4:$C$300,"&lt;="&amp;AC$1,Распис!$D$4:$D$300,"&gt;="&amp;AC$1)&gt;0,SUMIFS(Распис!$H$4:$H$300,Распис!$B$4:$B$300,$A20,Распис!$C$4:$C$300,"&lt;="&amp;AC$1,Распис!$D$4:$D$300,"&gt;="&amp;AC$1),SUMIF(База!$B$3:$B$305,$A20,База!$H$3:$H$152))</f>
        <v>0</v>
      </c>
      <c r="AD20" s="55">
        <f ca="1">IF(COUNTIFS(Распис!$B$4:$B$300,$A20,Распис!$C$4:$C$300,"&lt;="&amp;AD$1,Распис!$D$4:$D$300,"&gt;="&amp;AD$1)&gt;0,SUMIFS(Распис!$I$4:$I$300,Распис!$B$4:$B$300,$A20,Распис!$C$4:$C$300,"&lt;="&amp;AD$1,Распис!$D$4:$D$300,"&gt;="&amp;AD$1),SUMIF(База!$B$3:$B$305,$A20,База!$I$3:$I$152))</f>
        <v>2</v>
      </c>
      <c r="AE20" s="55">
        <f ca="1">IF(COUNTIFS(Распис!$B$4:$B$300,$A20,Распис!$C$4:$C$300,"&lt;="&amp;AE$1,Распис!$D$4:$D$300,"&gt;="&amp;AE$1)&gt;0,SUMIFS(Распис!$J$4:$J$300,Распис!$B$4:$B$300,$A20,Распис!$C$4:$C$300,"&lt;="&amp;AE$1,Распис!$D$4:$D$300,"&gt;="&amp;AE$1),SUMIF(База!$B$3:$B$305,$A20,База!$J$3:$J$152))</f>
        <v>4</v>
      </c>
      <c r="AF20" s="55">
        <f ca="1">IF(COUNTIFS(Распис!$B$4:$B$300,$A20,Распис!$C$4:$C$300,"&lt;="&amp;AF$1,Распис!$D$4:$D$300,"&gt;="&amp;AF$1)&gt;0,SUMIFS(Распис!$K$4:$K$300,Распис!$B$4:$B$300,$A20,Распис!$C$4:$C$300,"&lt;="&amp;AF$1,Распис!$D$4:$D$300,"&gt;="&amp;AF$1),SUMIF(База!$B$3:$B$305,$A20,База!$K$3:$K$152))</f>
        <v>4</v>
      </c>
      <c r="AG20" s="37">
        <f t="shared" ca="1" si="3"/>
        <v>75</v>
      </c>
      <c r="AH20" s="27">
        <f ca="1">AG20-SUMIFS(Распред!$G$4:$G$300,Распред!$B$4:$B$300,"март",Распред!$F$4:$F$300,A20)</f>
        <v>75</v>
      </c>
      <c r="AI20" s="27">
        <f ca="1">AH20+(COUNTIF(B20:AF20,"КД")+SUMIFS(Распред!$AH$4:$AH$300,Распред!$F$4:$F$300,A20,Распред!$B$4:$B$300,"март"))*4</f>
        <v>87</v>
      </c>
      <c r="AJ20" s="27">
        <f t="shared" ca="1" si="4"/>
        <v>0</v>
      </c>
      <c r="AK20" s="27">
        <f t="shared" ca="1" si="5"/>
        <v>75</v>
      </c>
      <c r="AL20" s="27">
        <f>SUMIFS(Распред!$K$4:$K$300,Распред!$B$4:$B$300,"март",Распред!$J$4:$J$300,A20)+SUMIFS(Распред!$M$4:$M$300,Распред!$B$4:$B$300,"март",Распред!$L$4:$L$300,A20)+SUMIFS(Распред!$O$4:$O$300,Распред!$B$4:$B$300,"март",Распред!$N$4:$N$300,A20)+SUMIFS(Распред!$Q$4:$Q$300,Распред!$B$4:$B$300,"март",Распред!$P$4:$P$300,A20)+SUMIFS(Распред!$S$4:$S$300,Распред!$B$4:$B$300,"март",Распред!$R$4:$R$300,A20)+SUMIFS(Распред!$U$4:$U$300,Распред!$B$4:$B$300,"март",Распред!$T$4:$T$300,A20)+SUMIFS(Распред!$W$4:$W$300,Распред!$B$4:$B$300,"март",Распред!$V$4:$V$300,A20)+SUMIFS(Распред!$Y$4:$Y$300,Распред!$B$4:$B$300,"март",Распред!$X$4:$X$300,A20)+SUMIFS(Распред!$AA$4:$AA$300,Распред!$B$4:$B$300,"март",Распред!$Z$4:$Z$300,A20)+SUMIFS(Распред!$AC$4:$AC$300,Распред!$B$4:$B$300,"март",Распред!$AB$4:$AB$300,A20)</f>
        <v>0</v>
      </c>
      <c r="AM20" s="27">
        <f t="shared" ca="1" si="6"/>
        <v>75</v>
      </c>
      <c r="AN20" s="27">
        <f t="shared" ca="1" si="7"/>
        <v>0</v>
      </c>
      <c r="AO20" s="27">
        <f t="shared" ca="1" si="8"/>
        <v>0</v>
      </c>
      <c r="AP20" s="27">
        <f>январь!AP20</f>
        <v>215000</v>
      </c>
      <c r="AQ20" s="27">
        <f t="shared" ca="1" si="9"/>
        <v>0</v>
      </c>
      <c r="AR20" s="37"/>
      <c r="AS20" s="198">
        <f t="shared" ca="1" si="10"/>
        <v>0</v>
      </c>
    </row>
    <row r="21" spans="1:58" s="12" customFormat="1" x14ac:dyDescent="0.25">
      <c r="A21" s="199" t="str">
        <f>База!B21</f>
        <v>Хорошаш Айдар</v>
      </c>
      <c r="B21" s="42">
        <f ca="1">IF(COUNTIFS(Распис!$B$4:$B$300,$A21,Распис!$C$4:$C$300,"&lt;="&amp;B$1,Распис!$D$4:$D$300,"&gt;="&amp;B$1)&gt;0,SUMIFS(Распис!$I$4:$I$300,Распис!$B$4:$B$300,$A21,Распис!$C$4:$C$300,"&lt;="&amp;B$1,Распис!$D$4:$D$300,"&gt;="&amp;B$1),SUMIF(База!$B$3:$B$305,$A21,База!$I$3:$I$152))</f>
        <v>0</v>
      </c>
      <c r="C21" s="42">
        <f ca="1">IF(COUNTIFS(Распис!$B$4:$B$300,$A21,Распис!$C$4:$C$300,"&lt;="&amp;C$1,Распис!$D$4:$D$300,"&gt;="&amp;C$1)&gt;0,SUMIFS(Распис!$J$4:$J$300,Распис!$B$4:$B$300,$A21,Распис!$C$4:$C$300,"&lt;="&amp;C$1,Распис!$D$4:$D$300,"&gt;="&amp;C$1),SUMIF(База!$B$3:$B$305,$A21,База!$J$3:$J$152))</f>
        <v>2</v>
      </c>
      <c r="D21" s="42">
        <f ca="1">IF(COUNTIFS(Распис!$B$4:$B$300,$A21,Распис!$C$4:$C$300,"&lt;="&amp;D$1,Распис!$D$4:$D$300,"&gt;="&amp;D$1)&gt;0,SUMIFS(Распис!$K$4:$K$300,Распис!$B$4:$B$300,$A21,Распис!$C$4:$C$300,"&lt;="&amp;D$1,Распис!$D$4:$D$300,"&gt;="&amp;D$1),SUMIF(База!$B$3:$B$305,$A21,База!$K$3:$K$152))</f>
        <v>0</v>
      </c>
      <c r="E21" s="42" t="s">
        <v>23</v>
      </c>
      <c r="F21" s="42">
        <f ca="1">IF(COUNTIFS(Распис!$B$4:$B$300,$A21,Распис!$C$4:$C$300,"&lt;="&amp;F$1,Распис!$D$4:$D$300,"&gt;="&amp;F$1)&gt;0,SUMIFS(Распис!$F$4:$F$300,Распис!$B$4:$B$300,$A21,Распис!$C$4:$C$300,"&lt;="&amp;F$1,Распис!$D$4:$D$300,"&gt;="&amp;F$1),SUMIF(База!$B$3:$B$305,$A21,База!$F$3:$F$152))</f>
        <v>4</v>
      </c>
      <c r="G21" s="42">
        <f ca="1">IF(COUNTIFS(Распис!$B$4:$B$300,$A21,Распис!$C$4:$C$300,"&lt;="&amp;G$1,Распис!$D$4:$D$300,"&gt;="&amp;G$1)&gt;0,SUMIFS(Распис!$G$4:$G$300,Распис!$B$4:$B$300,$A21,Распис!$C$4:$C$300,"&lt;="&amp;G$1,Распис!$D$4:$D$300,"&gt;="&amp;G$1),SUMIF(База!$B$3:$B$305,$A21,База!$G$3:$G$152))</f>
        <v>2</v>
      </c>
      <c r="H21" s="42">
        <f ca="1">IF(COUNTIFS(Распис!$B$4:$B$300,$A21,Распис!$C$4:$C$300,"&lt;="&amp;H$1,Распис!$D$4:$D$300,"&gt;="&amp;H$1)&gt;0,SUMIFS(Распис!$H$4:$H$300,Распис!$B$4:$B$300,$A21,Распис!$C$4:$C$300,"&lt;="&amp;H$1,Распис!$D$4:$D$300,"&gt;="&amp;H$1),SUMIF(База!$B$3:$B$305,$A21,База!$H$3:$H$152))</f>
        <v>1</v>
      </c>
      <c r="I21" s="42" t="s">
        <v>24</v>
      </c>
      <c r="J21" s="42">
        <f ca="1">IF(COUNTIFS(Распис!$B$4:$B$300,$A21,Распис!$C$4:$C$300,"&lt;="&amp;J$1,Распис!$D$4:$D$300,"&gt;="&amp;J$1)&gt;0,SUMIFS(Распис!$J$4:$J$300,Распис!$B$4:$B$300,$A21,Распис!$C$4:$C$300,"&lt;="&amp;J$1,Распис!$D$4:$D$300,"&gt;="&amp;J$1),SUMIF(База!$B$3:$B$305,$A21,База!$J$3:$J$152))</f>
        <v>2</v>
      </c>
      <c r="K21" s="42">
        <f ca="1">IF(COUNTIFS(Распис!$B$4:$B$300,$A21,Распис!$C$4:$C$300,"&lt;="&amp;K$1,Распис!$D$4:$D$300,"&gt;="&amp;K$1)&gt;0,SUMIFS(Распис!$K$4:$K$300,Распис!$B$4:$B$300,$A21,Распис!$C$4:$C$300,"&lt;="&amp;K$1,Распис!$D$4:$D$300,"&gt;="&amp;K$1),SUMIF(База!$B$3:$B$305,$A21,База!$K$3:$K$152))</f>
        <v>0</v>
      </c>
      <c r="L21" s="42" t="s">
        <v>23</v>
      </c>
      <c r="M21" s="42">
        <f ca="1">IF(COUNTIFS(Распис!$B$4:$B$300,$A21,Распис!$C$4:$C$300,"&lt;="&amp;M$1,Распис!$D$4:$D$300,"&gt;="&amp;M$1)&gt;0,SUMIFS(Распис!$F$4:$F$300,Распис!$B$4:$B$300,$A21,Распис!$C$4:$C$300,"&lt;="&amp;M$1,Распис!$D$4:$D$300,"&gt;="&amp;M$1),SUMIF(База!$B$3:$B$305,$A21,База!$F$3:$F$152))</f>
        <v>4</v>
      </c>
      <c r="N21" s="42">
        <f ca="1">IF(COUNTIFS(Распис!$B$4:$B$300,$A21,Распис!$C$4:$C$300,"&lt;="&amp;N$1,Распис!$D$4:$D$300,"&gt;="&amp;N$1)&gt;0,SUMIFS(Распис!$G$4:$G$300,Распис!$B$4:$B$300,$A21,Распис!$C$4:$C$300,"&lt;="&amp;N$1,Распис!$D$4:$D$300,"&gt;="&amp;N$1),SUMIF(База!$B$3:$B$305,$A21,База!$G$3:$G$152))</f>
        <v>2</v>
      </c>
      <c r="O21" s="42">
        <f ca="1">IF(COUNTIFS(Распис!$B$4:$B$300,$A21,Распис!$C$4:$C$300,"&lt;="&amp;O$1,Распис!$D$4:$D$300,"&gt;="&amp;O$1)&gt;0,SUMIFS(Распис!$H$4:$H$300,Распис!$B$4:$B$300,$A21,Распис!$C$4:$C$300,"&lt;="&amp;O$1,Распис!$D$4:$D$300,"&gt;="&amp;O$1),SUMIF(База!$B$3:$B$305,$A21,База!$H$3:$H$152))</f>
        <v>1</v>
      </c>
      <c r="P21" s="42">
        <f ca="1">IF(COUNTIFS(Распис!$B$4:$B$300,$A21,Распис!$C$4:$C$300,"&lt;="&amp;P$1,Распис!$D$4:$D$300,"&gt;="&amp;P$1)&gt;0,SUMIFS(Распис!$I$4:$I$300,Распис!$B$4:$B$300,$A21,Распис!$C$4:$C$300,"&lt;="&amp;P$1,Распис!$D$4:$D$300,"&gt;="&amp;P$1),SUMIF(База!$B$3:$B$305,$A21,База!$I$3:$I$152))</f>
        <v>0</v>
      </c>
      <c r="Q21" s="42">
        <f ca="1">IF(COUNTIFS(Распис!$B$4:$B$300,$A21,Распис!$C$4:$C$300,"&lt;="&amp;Q$1,Распис!$D$4:$D$300,"&gt;="&amp;Q$1)&gt;0,SUMIFS(Распис!$J$4:$J$300,Распис!$B$4:$B$300,$A21,Распис!$C$4:$C$300,"&lt;="&amp;Q$1,Распис!$D$4:$D$300,"&gt;="&amp;Q$1),SUMIF(База!$B$3:$B$305,$A21,База!$J$3:$J$152))</f>
        <v>2</v>
      </c>
      <c r="R21" s="42">
        <f ca="1">IF(COUNTIFS(Распис!$B$4:$B$300,$A21,Распис!$C$4:$C$300,"&lt;="&amp;R$1,Распис!$D$4:$D$300,"&gt;="&amp;R$1)&gt;0,SUMIFS(Распис!$K$4:$K$300,Распис!$B$4:$B$300,$A21,Распис!$C$4:$C$300,"&lt;="&amp;R$1,Распис!$D$4:$D$300,"&gt;="&amp;R$1),SUMIF(База!$B$3:$B$305,$A21,База!$K$3:$K$152))</f>
        <v>0</v>
      </c>
      <c r="S21" s="11" t="s">
        <v>23</v>
      </c>
      <c r="T21" s="11" t="s">
        <v>25</v>
      </c>
      <c r="U21" s="11" t="s">
        <v>25</v>
      </c>
      <c r="V21" s="11" t="s">
        <v>24</v>
      </c>
      <c r="W21" s="11" t="s">
        <v>24</v>
      </c>
      <c r="X21" s="11" t="s">
        <v>24</v>
      </c>
      <c r="Y21" s="11" t="s">
        <v>25</v>
      </c>
      <c r="Z21" s="11" t="s">
        <v>23</v>
      </c>
      <c r="AA21" s="42">
        <f ca="1">IF(COUNTIFS(Распис!$B$4:$B$300,$A21,Распис!$C$4:$C$300,"&lt;="&amp;AA$1,Распис!$D$4:$D$300,"&gt;="&amp;AA$1)&gt;0,SUMIFS(Распис!$F$4:$F$300,Распис!$B$4:$B$300,$A21,Распис!$C$4:$C$300,"&lt;="&amp;AA$1,Распис!$D$4:$D$300,"&gt;="&amp;AA$1),SUMIF(База!$B$3:$B$305,$A21,База!$F$3:$F$152))</f>
        <v>4</v>
      </c>
      <c r="AB21" s="42">
        <f ca="1">IF(COUNTIFS(Распис!$B$4:$B$300,$A21,Распис!$C$4:$C$300,"&lt;="&amp;AB$1,Распис!$D$4:$D$300,"&gt;="&amp;AB$1)&gt;0,SUMIFS(Распис!$G$4:$G$300,Распис!$B$4:$B$300,$A21,Распис!$C$4:$C$300,"&lt;="&amp;AB$1,Распис!$D$4:$D$300,"&gt;="&amp;AB$1),SUMIF(База!$B$3:$B$305,$A21,База!$G$3:$G$152))</f>
        <v>2</v>
      </c>
      <c r="AC21" s="42">
        <f ca="1">IF(COUNTIFS(Распис!$B$4:$B$300,$A21,Распис!$C$4:$C$300,"&lt;="&amp;AC$1,Распис!$D$4:$D$300,"&gt;="&amp;AC$1)&gt;0,SUMIFS(Распис!$H$4:$H$300,Распис!$B$4:$B$300,$A21,Распис!$C$4:$C$300,"&lt;="&amp;AC$1,Распис!$D$4:$D$300,"&gt;="&amp;AC$1),SUMIF(База!$B$3:$B$305,$A21,База!$H$3:$H$152))</f>
        <v>1</v>
      </c>
      <c r="AD21" s="42">
        <f ca="1">IF(COUNTIFS(Распис!$B$4:$B$300,$A21,Распис!$C$4:$C$300,"&lt;="&amp;AD$1,Распис!$D$4:$D$300,"&gt;="&amp;AD$1)&gt;0,SUMIFS(Распис!$I$4:$I$300,Распис!$B$4:$B$300,$A21,Распис!$C$4:$C$300,"&lt;="&amp;AD$1,Распис!$D$4:$D$300,"&gt;="&amp;AD$1),SUMIF(База!$B$3:$B$305,$A21,База!$I$3:$I$152))</f>
        <v>0</v>
      </c>
      <c r="AE21" s="42">
        <f ca="1">IF(COUNTIFS(Распис!$B$4:$B$300,$A21,Распис!$C$4:$C$300,"&lt;="&amp;AE$1,Распис!$D$4:$D$300,"&gt;="&amp;AE$1)&gt;0,SUMIFS(Распис!$J$4:$J$300,Распис!$B$4:$B$300,$A21,Распис!$C$4:$C$300,"&lt;="&amp;AE$1,Распис!$D$4:$D$300,"&gt;="&amp;AE$1),SUMIF(База!$B$3:$B$305,$A21,База!$J$3:$J$152))</f>
        <v>2</v>
      </c>
      <c r="AF21" s="42">
        <f ca="1">IF(COUNTIFS(Распис!$B$4:$B$300,$A21,Распис!$C$4:$C$300,"&lt;="&amp;AF$1,Распис!$D$4:$D$300,"&gt;="&amp;AF$1)&gt;0,SUMIFS(Распис!$K$4:$K$300,Распис!$B$4:$B$300,$A21,Распис!$C$4:$C$300,"&lt;="&amp;AF$1,Распис!$D$4:$D$300,"&gt;="&amp;AF$1),SUMIF(База!$B$3:$B$305,$A21,База!$K$3:$K$152))</f>
        <v>0</v>
      </c>
      <c r="AG21" s="36">
        <f t="shared" ca="1" si="3"/>
        <v>29</v>
      </c>
      <c r="AH21" s="11">
        <f ca="1">AG21-SUMIFS(Распред!$G$4:$G$300,Распред!$B$4:$B$300,"март",Распред!$F$4:$F$300,A21)</f>
        <v>29</v>
      </c>
      <c r="AI21" s="11">
        <f ca="1">AH21+(COUNTIF(B21:AF21,"КД")+SUMIFS(Распред!$AH$4:$AH$300,Распред!$F$4:$F$300,A21,Распред!$B$4:$B$300,"март"))*4</f>
        <v>41</v>
      </c>
      <c r="AJ21" s="11">
        <f t="shared" ca="1" si="4"/>
        <v>0</v>
      </c>
      <c r="AK21" s="11">
        <f t="shared" ca="1" si="5"/>
        <v>29</v>
      </c>
      <c r="AL21" s="11">
        <f>SUMIFS(Распред!$K$4:$K$300,Распред!$B$4:$B$300,"март",Распред!$J$4:$J$300,A21)+SUMIFS(Распред!$M$4:$M$300,Распред!$B$4:$B$300,"март",Распред!$L$4:$L$300,A21)+SUMIFS(Распред!$O$4:$O$300,Распред!$B$4:$B$300,"март",Распред!$N$4:$N$300,A21)+SUMIFS(Распред!$Q$4:$Q$300,Распред!$B$4:$B$300,"март",Распред!$P$4:$P$300,A21)+SUMIFS(Распред!$S$4:$S$300,Распред!$B$4:$B$300,"март",Распред!$R$4:$R$300,A21)+SUMIFS(Распред!$U$4:$U$300,Распред!$B$4:$B$300,"март",Распред!$T$4:$T$300,A21)+SUMIFS(Распред!$W$4:$W$300,Распред!$B$4:$B$300,"март",Распред!$V$4:$V$300,A21)+SUMIFS(Распред!$Y$4:$Y$300,Распред!$B$4:$B$300,"март",Распред!$X$4:$X$300,A21)+SUMIFS(Распред!$AA$4:$AA$300,Распред!$B$4:$B$300,"март",Распред!$Z$4:$Z$300,A21)+SUMIFS(Распред!$AC$4:$AC$300,Распред!$B$4:$B$300,"март",Распред!$AB$4:$AB$300,A21)</f>
        <v>0</v>
      </c>
      <c r="AM21" s="11">
        <f t="shared" ca="1" si="6"/>
        <v>29</v>
      </c>
      <c r="AN21" s="11">
        <f t="shared" ca="1" si="7"/>
        <v>0</v>
      </c>
      <c r="AO21" s="11">
        <f t="shared" ca="1" si="8"/>
        <v>0</v>
      </c>
      <c r="AP21" s="11">
        <f>январь!AP21</f>
        <v>386000</v>
      </c>
      <c r="AQ21" s="27">
        <f ca="1">IF(AM21&gt;24,AP21*30%,AP21*20%)</f>
        <v>115800</v>
      </c>
      <c r="AR21" s="36"/>
      <c r="AS21" s="200">
        <f t="shared" ca="1" si="10"/>
        <v>115800</v>
      </c>
    </row>
    <row r="22" spans="1:58" s="56" customFormat="1" x14ac:dyDescent="0.25">
      <c r="A22" s="197" t="str">
        <f>База!B22</f>
        <v xml:space="preserve">Утешева Зухра </v>
      </c>
      <c r="B22" s="55">
        <f ca="1">IF(COUNTIFS(Распис!$B$4:$B$300,$A22,Распис!$C$4:$C$300,"&lt;="&amp;B$1,Распис!$D$4:$D$300,"&gt;="&amp;B$1)&gt;0,SUMIFS(Распис!$I$4:$I$300,Распис!$B$4:$B$300,$A22,Распис!$C$4:$C$300,"&lt;="&amp;B$1,Распис!$D$4:$D$300,"&gt;="&amp;B$1),SUMIF(База!$B$3:$B$305,$A22,База!$I$3:$I$152))</f>
        <v>3</v>
      </c>
      <c r="C22" s="55">
        <f ca="1">IF(COUNTIFS(Распис!$B$4:$B$300,$A22,Распис!$C$4:$C$300,"&lt;="&amp;C$1,Распис!$D$4:$D$300,"&gt;="&amp;C$1)&gt;0,SUMIFS(Распис!$J$4:$J$300,Распис!$B$4:$B$300,$A22,Распис!$C$4:$C$300,"&lt;="&amp;C$1,Распис!$D$4:$D$300,"&gt;="&amp;C$1),SUMIF(База!$B$3:$B$305,$A22,База!$J$3:$J$152))</f>
        <v>3</v>
      </c>
      <c r="D22" s="55">
        <f ca="1">IF(COUNTIFS(Распис!$B$4:$B$300,$A22,Распис!$C$4:$C$300,"&lt;="&amp;D$1,Распис!$D$4:$D$300,"&gt;="&amp;D$1)&gt;0,SUMIFS(Распис!$K$4:$K$300,Распис!$B$4:$B$300,$A22,Распис!$C$4:$C$300,"&lt;="&amp;D$1,Распис!$D$4:$D$300,"&gt;="&amp;D$1),SUMIF(База!$B$3:$B$305,$A22,База!$K$3:$K$152))</f>
        <v>6</v>
      </c>
      <c r="E22" s="55" t="s">
        <v>23</v>
      </c>
      <c r="F22" s="55">
        <f ca="1">IF(COUNTIFS(Распис!$B$4:$B$300,$A22,Распис!$C$4:$C$300,"&lt;="&amp;F$1,Распис!$D$4:$D$300,"&gt;="&amp;F$1)&gt;0,SUMIFS(Распис!$F$4:$F$300,Распис!$B$4:$B$300,$A22,Распис!$C$4:$C$300,"&lt;="&amp;F$1,Распис!$D$4:$D$300,"&gt;="&amp;F$1),SUMIF(База!$B$3:$B$305,$A22,База!$F$3:$F$152))</f>
        <v>2</v>
      </c>
      <c r="G22" s="55">
        <f ca="1">IF(COUNTIFS(Распис!$B$4:$B$300,$A22,Распис!$C$4:$C$300,"&lt;="&amp;G$1,Распис!$D$4:$D$300,"&gt;="&amp;G$1)&gt;0,SUMIFS(Распис!$G$4:$G$300,Распис!$B$4:$B$300,$A22,Распис!$C$4:$C$300,"&lt;="&amp;G$1,Распис!$D$4:$D$300,"&gt;="&amp;G$1),SUMIF(База!$B$3:$B$305,$A22,База!$G$3:$G$152))</f>
        <v>6</v>
      </c>
      <c r="H22" s="55">
        <f ca="1">IF(COUNTIFS(Распис!$B$4:$B$300,$A22,Распис!$C$4:$C$300,"&lt;="&amp;H$1,Распис!$D$4:$D$300,"&gt;="&amp;H$1)&gt;0,SUMIFS(Распис!$H$4:$H$300,Распис!$B$4:$B$300,$A22,Распис!$C$4:$C$300,"&lt;="&amp;H$1,Распис!$D$4:$D$300,"&gt;="&amp;H$1),SUMIF(База!$B$3:$B$305,$A22,База!$H$3:$H$152))</f>
        <v>0</v>
      </c>
      <c r="I22" s="55" t="s">
        <v>24</v>
      </c>
      <c r="J22" s="55">
        <f ca="1">IF(COUNTIFS(Распис!$B$4:$B$300,$A22,Распис!$C$4:$C$300,"&lt;="&amp;J$1,Распис!$D$4:$D$300,"&gt;="&amp;J$1)&gt;0,SUMIFS(Распис!$J$4:$J$300,Распис!$B$4:$B$300,$A22,Распис!$C$4:$C$300,"&lt;="&amp;J$1,Распис!$D$4:$D$300,"&gt;="&amp;J$1),SUMIF(База!$B$3:$B$305,$A22,База!$J$3:$J$152))</f>
        <v>3</v>
      </c>
      <c r="K22" s="55">
        <f ca="1">IF(COUNTIFS(Распис!$B$4:$B$300,$A22,Распис!$C$4:$C$300,"&lt;="&amp;K$1,Распис!$D$4:$D$300,"&gt;="&amp;K$1)&gt;0,SUMIFS(Распис!$K$4:$K$300,Распис!$B$4:$B$300,$A22,Распис!$C$4:$C$300,"&lt;="&amp;K$1,Распис!$D$4:$D$300,"&gt;="&amp;K$1),SUMIF(База!$B$3:$B$305,$A22,База!$K$3:$K$152))</f>
        <v>6</v>
      </c>
      <c r="L22" s="55" t="s">
        <v>23</v>
      </c>
      <c r="M22" s="55">
        <f ca="1">IF(COUNTIFS(Распис!$B$4:$B$300,$A22,Распис!$C$4:$C$300,"&lt;="&amp;M$1,Распис!$D$4:$D$300,"&gt;="&amp;M$1)&gt;0,SUMIFS(Распис!$F$4:$F$300,Распис!$B$4:$B$300,$A22,Распис!$C$4:$C$300,"&lt;="&amp;M$1,Распис!$D$4:$D$300,"&gt;="&amp;M$1),SUMIF(База!$B$3:$B$305,$A22,База!$F$3:$F$152))</f>
        <v>2</v>
      </c>
      <c r="N22" s="55">
        <f ca="1">IF(COUNTIFS(Распис!$B$4:$B$300,$A22,Распис!$C$4:$C$300,"&lt;="&amp;N$1,Распис!$D$4:$D$300,"&gt;="&amp;N$1)&gt;0,SUMIFS(Распис!$G$4:$G$300,Распис!$B$4:$B$300,$A22,Распис!$C$4:$C$300,"&lt;="&amp;N$1,Распис!$D$4:$D$300,"&gt;="&amp;N$1),SUMIF(База!$B$3:$B$305,$A22,База!$G$3:$G$152))</f>
        <v>6</v>
      </c>
      <c r="O22" s="55">
        <f ca="1">IF(COUNTIFS(Распис!$B$4:$B$300,$A22,Распис!$C$4:$C$300,"&lt;="&amp;O$1,Распис!$D$4:$D$300,"&gt;="&amp;O$1)&gt;0,SUMIFS(Распис!$H$4:$H$300,Распис!$B$4:$B$300,$A22,Распис!$C$4:$C$300,"&lt;="&amp;O$1,Распис!$D$4:$D$300,"&gt;="&amp;O$1),SUMIF(База!$B$3:$B$305,$A22,База!$H$3:$H$152))</f>
        <v>0</v>
      </c>
      <c r="P22" s="55">
        <f ca="1">IF(COUNTIFS(Распис!$B$4:$B$300,$A22,Распис!$C$4:$C$300,"&lt;="&amp;P$1,Распис!$D$4:$D$300,"&gt;="&amp;P$1)&gt;0,SUMIFS(Распис!$I$4:$I$300,Распис!$B$4:$B$300,$A22,Распис!$C$4:$C$300,"&lt;="&amp;P$1,Распис!$D$4:$D$300,"&gt;="&amp;P$1),SUMIF(База!$B$3:$B$305,$A22,База!$I$3:$I$152))</f>
        <v>3</v>
      </c>
      <c r="Q22" s="55">
        <f ca="1">IF(COUNTIFS(Распис!$B$4:$B$300,$A22,Распис!$C$4:$C$300,"&lt;="&amp;Q$1,Распис!$D$4:$D$300,"&gt;="&amp;Q$1)&gt;0,SUMIFS(Распис!$J$4:$J$300,Распис!$B$4:$B$300,$A22,Распис!$C$4:$C$300,"&lt;="&amp;Q$1,Распис!$D$4:$D$300,"&gt;="&amp;Q$1),SUMIF(База!$B$3:$B$305,$A22,База!$J$3:$J$152))</f>
        <v>3</v>
      </c>
      <c r="R22" s="55">
        <f ca="1">IF(COUNTIFS(Распис!$B$4:$B$300,$A22,Распис!$C$4:$C$300,"&lt;="&amp;R$1,Распис!$D$4:$D$300,"&gt;="&amp;R$1)&gt;0,SUMIFS(Распис!$K$4:$K$300,Распис!$B$4:$B$300,$A22,Распис!$C$4:$C$300,"&lt;="&amp;R$1,Распис!$D$4:$D$300,"&gt;="&amp;R$1),SUMIF(База!$B$3:$B$305,$A22,База!$K$3:$K$152))</f>
        <v>6</v>
      </c>
      <c r="S22" s="27" t="s">
        <v>23</v>
      </c>
      <c r="T22" s="27" t="s">
        <v>25</v>
      </c>
      <c r="U22" s="27" t="s">
        <v>25</v>
      </c>
      <c r="V22" s="27" t="s">
        <v>24</v>
      </c>
      <c r="W22" s="27" t="s">
        <v>24</v>
      </c>
      <c r="X22" s="27" t="s">
        <v>24</v>
      </c>
      <c r="Y22" s="27" t="s">
        <v>25</v>
      </c>
      <c r="Z22" s="27" t="s">
        <v>23</v>
      </c>
      <c r="AA22" s="55">
        <f ca="1">IF(COUNTIFS(Распис!$B$4:$B$300,$A22,Распис!$C$4:$C$300,"&lt;="&amp;AA$1,Распис!$D$4:$D$300,"&gt;="&amp;AA$1)&gt;0,SUMIFS(Распис!$F$4:$F$300,Распис!$B$4:$B$300,$A22,Распис!$C$4:$C$300,"&lt;="&amp;AA$1,Распис!$D$4:$D$300,"&gt;="&amp;AA$1),SUMIF(База!$B$3:$B$305,$A22,База!$F$3:$F$152))</f>
        <v>2</v>
      </c>
      <c r="AB22" s="55">
        <f ca="1">IF(COUNTIFS(Распис!$B$4:$B$300,$A22,Распис!$C$4:$C$300,"&lt;="&amp;AB$1,Распис!$D$4:$D$300,"&gt;="&amp;AB$1)&gt;0,SUMIFS(Распис!$G$4:$G$300,Распис!$B$4:$B$300,$A22,Распис!$C$4:$C$300,"&lt;="&amp;AB$1,Распис!$D$4:$D$300,"&gt;="&amp;AB$1),SUMIF(База!$B$3:$B$305,$A22,База!$G$3:$G$152))</f>
        <v>6</v>
      </c>
      <c r="AC22" s="55">
        <f ca="1">IF(COUNTIFS(Распис!$B$4:$B$300,$A22,Распис!$C$4:$C$300,"&lt;="&amp;AC$1,Распис!$D$4:$D$300,"&gt;="&amp;AC$1)&gt;0,SUMIFS(Распис!$H$4:$H$300,Распис!$B$4:$B$300,$A22,Распис!$C$4:$C$300,"&lt;="&amp;AC$1,Распис!$D$4:$D$300,"&gt;="&amp;AC$1),SUMIF(База!$B$3:$B$305,$A22,База!$H$3:$H$152))</f>
        <v>0</v>
      </c>
      <c r="AD22" s="55">
        <f ca="1">IF(COUNTIFS(Распис!$B$4:$B$300,$A22,Распис!$C$4:$C$300,"&lt;="&amp;AD$1,Распис!$D$4:$D$300,"&gt;="&amp;AD$1)&gt;0,SUMIFS(Распис!$I$4:$I$300,Распис!$B$4:$B$300,$A22,Распис!$C$4:$C$300,"&lt;="&amp;AD$1,Распис!$D$4:$D$300,"&gt;="&amp;AD$1),SUMIF(База!$B$3:$B$305,$A22,База!$I$3:$I$152))</f>
        <v>3</v>
      </c>
      <c r="AE22" s="55">
        <f ca="1">IF(COUNTIFS(Распис!$B$4:$B$300,$A22,Распис!$C$4:$C$300,"&lt;="&amp;AE$1,Распис!$D$4:$D$300,"&gt;="&amp;AE$1)&gt;0,SUMIFS(Распис!$J$4:$J$300,Распис!$B$4:$B$300,$A22,Распис!$C$4:$C$300,"&lt;="&amp;AE$1,Распис!$D$4:$D$300,"&gt;="&amp;AE$1),SUMIF(База!$B$3:$B$305,$A22,База!$J$3:$J$152))</f>
        <v>3</v>
      </c>
      <c r="AF22" s="55">
        <f ca="1">IF(COUNTIFS(Распис!$B$4:$B$300,$A22,Распис!$C$4:$C$300,"&lt;="&amp;AF$1,Распис!$D$4:$D$300,"&gt;="&amp;AF$1)&gt;0,SUMIFS(Распис!$K$4:$K$300,Распис!$B$4:$B$300,$A22,Распис!$C$4:$C$300,"&lt;="&amp;AF$1,Распис!$D$4:$D$300,"&gt;="&amp;AF$1),SUMIF(База!$B$3:$B$305,$A22,База!$K$3:$K$152))</f>
        <v>6</v>
      </c>
      <c r="AG22" s="37">
        <f t="shared" ca="1" si="3"/>
        <v>69</v>
      </c>
      <c r="AH22" s="27">
        <f ca="1">AG22-SUMIFS(Распред!$G$4:$G$300,Распред!$B$4:$B$300,"март",Распред!$F$4:$F$300,A22)</f>
        <v>69</v>
      </c>
      <c r="AI22" s="27">
        <f ca="1">AH22+(COUNTIF(B22:AF22,"КД")+SUMIFS(Распред!$AH$4:$AH$300,Распред!$F$4:$F$300,A22,Распред!$B$4:$B$300,"март"))*4</f>
        <v>81</v>
      </c>
      <c r="AJ22" s="27">
        <f t="shared" ca="1" si="4"/>
        <v>0</v>
      </c>
      <c r="AK22" s="27">
        <f t="shared" ca="1" si="5"/>
        <v>69</v>
      </c>
      <c r="AL22" s="27">
        <f>SUMIFS(Распред!$K$4:$K$300,Распред!$B$4:$B$300,"март",Распред!$J$4:$J$300,A22)+SUMIFS(Распред!$M$4:$M$300,Распред!$B$4:$B$300,"март",Распред!$L$4:$L$300,A22)+SUMIFS(Распред!$O$4:$O$300,Распред!$B$4:$B$300,"март",Распред!$N$4:$N$300,A22)+SUMIFS(Распред!$Q$4:$Q$300,Распред!$B$4:$B$300,"март",Распред!$P$4:$P$300,A22)+SUMIFS(Распред!$S$4:$S$300,Распред!$B$4:$B$300,"март",Распред!$R$4:$R$300,A22)+SUMIFS(Распред!$U$4:$U$300,Распред!$B$4:$B$300,"март",Распред!$T$4:$T$300,A22)+SUMIFS(Распред!$W$4:$W$300,Распред!$B$4:$B$300,"март",Распред!$V$4:$V$300,A22)+SUMIFS(Распред!$Y$4:$Y$300,Распред!$B$4:$B$300,"март",Распред!$X$4:$X$300,A22)+SUMIFS(Распред!$AA$4:$AA$300,Распред!$B$4:$B$300,"март",Распред!$Z$4:$Z$300,A22)+SUMIFS(Распред!$AC$4:$AC$300,Распред!$B$4:$B$300,"март",Распред!$AB$4:$AB$300,A22)</f>
        <v>11</v>
      </c>
      <c r="AM22" s="27">
        <f t="shared" ca="1" si="6"/>
        <v>80</v>
      </c>
      <c r="AN22" s="27">
        <f t="shared" ca="1" si="7"/>
        <v>0</v>
      </c>
      <c r="AO22" s="27">
        <f t="shared" ca="1" si="8"/>
        <v>0</v>
      </c>
      <c r="AP22" s="27">
        <f>январь!AP22</f>
        <v>286000</v>
      </c>
      <c r="AQ22" s="27">
        <f t="shared" ca="1" si="9"/>
        <v>0</v>
      </c>
      <c r="AR22" s="37"/>
      <c r="AS22" s="198">
        <f t="shared" ca="1" si="10"/>
        <v>0</v>
      </c>
    </row>
    <row r="23" spans="1:58" s="56" customFormat="1" x14ac:dyDescent="0.25">
      <c r="A23" s="197" t="str">
        <f>База!B23</f>
        <v>Вакансия Англ язык</v>
      </c>
      <c r="B23" s="55">
        <f>IF(COUNTIFS(Распис!$B$4:$B$300,$A23,Распис!$C$4:$C$300,"&lt;="&amp;B$1,Распис!$D$4:$D$300,"&gt;="&amp;B$1)&gt;0,SUMIFS(Распис!$I$4:$I$300,Распис!$B$4:$B$300,$A23,Распис!$C$4:$C$300,"&lt;="&amp;B$1,Распис!$D$4:$D$300,"&gt;="&amp;B$1),SUMIF(База!$B$3:$B$305,$A23,База!$I$3:$I$152))</f>
        <v>0</v>
      </c>
      <c r="C23" s="55">
        <f>IF(COUNTIFS(Распис!$B$4:$B$300,$A23,Распис!$C$4:$C$300,"&lt;="&amp;C$1,Распис!$D$4:$D$300,"&gt;="&amp;C$1)&gt;0,SUMIFS(Распис!$J$4:$J$300,Распис!$B$4:$B$300,$A23,Распис!$C$4:$C$300,"&lt;="&amp;C$1,Распис!$D$4:$D$300,"&gt;="&amp;C$1),SUMIF(База!$B$3:$B$305,$A23,База!$J$3:$J$152))</f>
        <v>0</v>
      </c>
      <c r="D23" s="55">
        <f>IF(COUNTIFS(Распис!$B$4:$B$300,$A23,Распис!$C$4:$C$300,"&lt;="&amp;D$1,Распис!$D$4:$D$300,"&gt;="&amp;D$1)&gt;0,SUMIFS(Распис!$K$4:$K$300,Распис!$B$4:$B$300,$A23,Распис!$C$4:$C$300,"&lt;="&amp;D$1,Распис!$D$4:$D$300,"&gt;="&amp;D$1),SUMIF(База!$B$3:$B$305,$A23,База!$K$3:$K$152))</f>
        <v>0</v>
      </c>
      <c r="E23" s="55" t="s">
        <v>23</v>
      </c>
      <c r="F23" s="55">
        <f>IF(COUNTIFS(Распис!$B$4:$B$300,$A23,Распис!$C$4:$C$300,"&lt;="&amp;F$1,Распис!$D$4:$D$300,"&gt;="&amp;F$1)&gt;0,SUMIFS(Распис!$F$4:$F$300,Распис!$B$4:$B$300,$A23,Распис!$C$4:$C$300,"&lt;="&amp;F$1,Распис!$D$4:$D$300,"&gt;="&amp;F$1),SUMIF(База!$B$3:$B$305,$A23,База!$F$3:$F$152))</f>
        <v>0</v>
      </c>
      <c r="G23" s="55">
        <f>IF(COUNTIFS(Распис!$B$4:$B$300,$A23,Распис!$C$4:$C$300,"&lt;="&amp;G$1,Распис!$D$4:$D$300,"&gt;="&amp;G$1)&gt;0,SUMIFS(Распис!$G$4:$G$300,Распис!$B$4:$B$300,$A23,Распис!$C$4:$C$300,"&lt;="&amp;G$1,Распис!$D$4:$D$300,"&gt;="&amp;G$1),SUMIF(База!$B$3:$B$305,$A23,База!$G$3:$G$152))</f>
        <v>0</v>
      </c>
      <c r="H23" s="55">
        <f>IF(COUNTIFS(Распис!$B$4:$B$300,$A23,Распис!$C$4:$C$300,"&lt;="&amp;H$1,Распис!$D$4:$D$300,"&gt;="&amp;H$1)&gt;0,SUMIFS(Распис!$H$4:$H$300,Распис!$B$4:$B$300,$A23,Распис!$C$4:$C$300,"&lt;="&amp;H$1,Распис!$D$4:$D$300,"&gt;="&amp;H$1),SUMIF(База!$B$3:$B$305,$A23,База!$H$3:$H$152))</f>
        <v>0</v>
      </c>
      <c r="I23" s="55" t="s">
        <v>24</v>
      </c>
      <c r="J23" s="55">
        <f>IF(COUNTIFS(Распис!$B$4:$B$300,$A23,Распис!$C$4:$C$300,"&lt;="&amp;J$1,Распис!$D$4:$D$300,"&gt;="&amp;J$1)&gt;0,SUMIFS(Распис!$J$4:$J$300,Распис!$B$4:$B$300,$A23,Распис!$C$4:$C$300,"&lt;="&amp;J$1,Распис!$D$4:$D$300,"&gt;="&amp;J$1),SUMIF(База!$B$3:$B$305,$A23,База!$J$3:$J$152))</f>
        <v>0</v>
      </c>
      <c r="K23" s="55">
        <f>IF(COUNTIFS(Распис!$B$4:$B$300,$A23,Распис!$C$4:$C$300,"&lt;="&amp;K$1,Распис!$D$4:$D$300,"&gt;="&amp;K$1)&gt;0,SUMIFS(Распис!$K$4:$K$300,Распис!$B$4:$B$300,$A23,Распис!$C$4:$C$300,"&lt;="&amp;K$1,Распис!$D$4:$D$300,"&gt;="&amp;K$1),SUMIF(База!$B$3:$B$305,$A23,База!$K$3:$K$152))</f>
        <v>0</v>
      </c>
      <c r="L23" s="55" t="s">
        <v>23</v>
      </c>
      <c r="M23" s="55">
        <f>IF(COUNTIFS(Распис!$B$4:$B$300,$A23,Распис!$C$4:$C$300,"&lt;="&amp;M$1,Распис!$D$4:$D$300,"&gt;="&amp;M$1)&gt;0,SUMIFS(Распис!$F$4:$F$300,Распис!$B$4:$B$300,$A23,Распис!$C$4:$C$300,"&lt;="&amp;M$1,Распис!$D$4:$D$300,"&gt;="&amp;M$1),SUMIF(База!$B$3:$B$305,$A23,База!$F$3:$F$152))</f>
        <v>0</v>
      </c>
      <c r="N23" s="55">
        <f>IF(COUNTIFS(Распис!$B$4:$B$300,$A23,Распис!$C$4:$C$300,"&lt;="&amp;N$1,Распис!$D$4:$D$300,"&gt;="&amp;N$1)&gt;0,SUMIFS(Распис!$G$4:$G$300,Распис!$B$4:$B$300,$A23,Распис!$C$4:$C$300,"&lt;="&amp;N$1,Распис!$D$4:$D$300,"&gt;="&amp;N$1),SUMIF(База!$B$3:$B$305,$A23,База!$G$3:$G$152))</f>
        <v>0</v>
      </c>
      <c r="O23" s="55">
        <f>IF(COUNTIFS(Распис!$B$4:$B$300,$A23,Распис!$C$4:$C$300,"&lt;="&amp;O$1,Распис!$D$4:$D$300,"&gt;="&amp;O$1)&gt;0,SUMIFS(Распис!$H$4:$H$300,Распис!$B$4:$B$300,$A23,Распис!$C$4:$C$300,"&lt;="&amp;O$1,Распис!$D$4:$D$300,"&gt;="&amp;O$1),SUMIF(База!$B$3:$B$305,$A23,База!$H$3:$H$152))</f>
        <v>0</v>
      </c>
      <c r="P23" s="55">
        <f>IF(COUNTIFS(Распис!$B$4:$B$300,$A23,Распис!$C$4:$C$300,"&lt;="&amp;P$1,Распис!$D$4:$D$300,"&gt;="&amp;P$1)&gt;0,SUMIFS(Распис!$I$4:$I$300,Распис!$B$4:$B$300,$A23,Распис!$C$4:$C$300,"&lt;="&amp;P$1,Распис!$D$4:$D$300,"&gt;="&amp;P$1),SUMIF(База!$B$3:$B$305,$A23,База!$I$3:$I$152))</f>
        <v>0</v>
      </c>
      <c r="Q23" s="55">
        <f>IF(COUNTIFS(Распис!$B$4:$B$300,$A23,Распис!$C$4:$C$300,"&lt;="&amp;Q$1,Распис!$D$4:$D$300,"&gt;="&amp;Q$1)&gt;0,SUMIFS(Распис!$J$4:$J$300,Распис!$B$4:$B$300,$A23,Распис!$C$4:$C$300,"&lt;="&amp;Q$1,Распис!$D$4:$D$300,"&gt;="&amp;Q$1),SUMIF(База!$B$3:$B$305,$A23,База!$J$3:$J$152))</f>
        <v>0</v>
      </c>
      <c r="R23" s="55">
        <f>IF(COUNTIFS(Распис!$B$4:$B$300,$A23,Распис!$C$4:$C$300,"&lt;="&amp;R$1,Распис!$D$4:$D$300,"&gt;="&amp;R$1)&gt;0,SUMIFS(Распис!$K$4:$K$300,Распис!$B$4:$B$300,$A23,Распис!$C$4:$C$300,"&lt;="&amp;R$1,Распис!$D$4:$D$300,"&gt;="&amp;R$1),SUMIF(База!$B$3:$B$305,$A23,База!$K$3:$K$152))</f>
        <v>0</v>
      </c>
      <c r="S23" s="27" t="s">
        <v>23</v>
      </c>
      <c r="T23" s="27" t="s">
        <v>25</v>
      </c>
      <c r="U23" s="27" t="s">
        <v>25</v>
      </c>
      <c r="V23" s="27" t="s">
        <v>24</v>
      </c>
      <c r="W23" s="27" t="s">
        <v>24</v>
      </c>
      <c r="X23" s="27" t="s">
        <v>24</v>
      </c>
      <c r="Y23" s="27" t="s">
        <v>25</v>
      </c>
      <c r="Z23" s="27" t="s">
        <v>23</v>
      </c>
      <c r="AA23" s="55">
        <f>IF(COUNTIFS(Распис!$B$4:$B$300,$A23,Распис!$C$4:$C$300,"&lt;="&amp;AA$1,Распис!$D$4:$D$300,"&gt;="&amp;AA$1)&gt;0,SUMIFS(Распис!$F$4:$F$300,Распис!$B$4:$B$300,$A23,Распис!$C$4:$C$300,"&lt;="&amp;AA$1,Распис!$D$4:$D$300,"&gt;="&amp;AA$1),SUMIF(База!$B$3:$B$305,$A23,База!$F$3:$F$152))</f>
        <v>0</v>
      </c>
      <c r="AB23" s="55">
        <f>IF(COUNTIFS(Распис!$B$4:$B$300,$A23,Распис!$C$4:$C$300,"&lt;="&amp;AB$1,Распис!$D$4:$D$300,"&gt;="&amp;AB$1)&gt;0,SUMIFS(Распис!$G$4:$G$300,Распис!$B$4:$B$300,$A23,Распис!$C$4:$C$300,"&lt;="&amp;AB$1,Распис!$D$4:$D$300,"&gt;="&amp;AB$1),SUMIF(База!$B$3:$B$305,$A23,База!$G$3:$G$152))</f>
        <v>0</v>
      </c>
      <c r="AC23" s="55">
        <f>IF(COUNTIFS(Распис!$B$4:$B$300,$A23,Распис!$C$4:$C$300,"&lt;="&amp;AC$1,Распис!$D$4:$D$300,"&gt;="&amp;AC$1)&gt;0,SUMIFS(Распис!$H$4:$H$300,Распис!$B$4:$B$300,$A23,Распис!$C$4:$C$300,"&lt;="&amp;AC$1,Распис!$D$4:$D$300,"&gt;="&amp;AC$1),SUMIF(База!$B$3:$B$305,$A23,База!$H$3:$H$152))</f>
        <v>0</v>
      </c>
      <c r="AD23" s="55">
        <f>IF(COUNTIFS(Распис!$B$4:$B$300,$A23,Распис!$C$4:$C$300,"&lt;="&amp;AD$1,Распис!$D$4:$D$300,"&gt;="&amp;AD$1)&gt;0,SUMIFS(Распис!$I$4:$I$300,Распис!$B$4:$B$300,$A23,Распис!$C$4:$C$300,"&lt;="&amp;AD$1,Распис!$D$4:$D$300,"&gt;="&amp;AD$1),SUMIF(База!$B$3:$B$305,$A23,База!$I$3:$I$152))</f>
        <v>0</v>
      </c>
      <c r="AE23" s="55">
        <f>IF(COUNTIFS(Распис!$B$4:$B$300,$A23,Распис!$C$4:$C$300,"&lt;="&amp;AE$1,Распис!$D$4:$D$300,"&gt;="&amp;AE$1)&gt;0,SUMIFS(Распис!$J$4:$J$300,Распис!$B$4:$B$300,$A23,Распис!$C$4:$C$300,"&lt;="&amp;AE$1,Распис!$D$4:$D$300,"&gt;="&amp;AE$1),SUMIF(База!$B$3:$B$305,$A23,База!$J$3:$J$152))</f>
        <v>0</v>
      </c>
      <c r="AF23" s="55">
        <f>IF(COUNTIFS(Распис!$B$4:$B$300,$A23,Распис!$C$4:$C$300,"&lt;="&amp;AF$1,Распис!$D$4:$D$300,"&gt;="&amp;AF$1)&gt;0,SUMIFS(Распис!$K$4:$K$300,Распис!$B$4:$B$300,$A23,Распис!$C$4:$C$300,"&lt;="&amp;AF$1,Распис!$D$4:$D$300,"&gt;="&amp;AF$1),SUMIF(База!$B$3:$B$305,$A23,База!$K$3:$K$152))</f>
        <v>0</v>
      </c>
      <c r="AG23" s="37">
        <f t="shared" si="3"/>
        <v>0</v>
      </c>
      <c r="AH23" s="27">
        <f>AG23-SUMIFS(Распред!$G$4:$G$300,Распред!$B$4:$B$300,"март",Распред!$F$4:$F$300,A23)</f>
        <v>0</v>
      </c>
      <c r="AI23" s="27">
        <f>AH23+(COUNTIF(B23:AF23,"КД")+SUMIFS(Распред!$AH$4:$AH$300,Распред!$F$4:$F$300,A23,Распред!$B$4:$B$300,"март"))*4</f>
        <v>12</v>
      </c>
      <c r="AJ23" s="27">
        <f t="shared" si="4"/>
        <v>0</v>
      </c>
      <c r="AK23" s="27">
        <f t="shared" si="5"/>
        <v>0</v>
      </c>
      <c r="AL23" s="27">
        <f>SUMIFS(Распред!$K$4:$K$300,Распред!$B$4:$B$300,"март",Распред!$J$4:$J$300,A23)+SUMIFS(Распред!$M$4:$M$300,Распред!$B$4:$B$300,"март",Распред!$L$4:$L$300,A23)+SUMIFS(Распред!$O$4:$O$300,Распред!$B$4:$B$300,"март",Распред!$N$4:$N$300,A23)+SUMIFS(Распред!$Q$4:$Q$300,Распред!$B$4:$B$300,"март",Распред!$P$4:$P$300,A23)+SUMIFS(Распред!$S$4:$S$300,Распред!$B$4:$B$300,"март",Распред!$R$4:$R$300,A23)+SUMIFS(Распред!$U$4:$U$300,Распред!$B$4:$B$300,"март",Распред!$T$4:$T$300,A23)+SUMIFS(Распред!$W$4:$W$300,Распред!$B$4:$B$300,"март",Распред!$V$4:$V$300,A23)+SUMIFS(Распред!$Y$4:$Y$300,Распред!$B$4:$B$300,"март",Распред!$X$4:$X$300,A23)+SUMIFS(Распред!$AA$4:$AA$300,Распред!$B$4:$B$300,"март",Распред!$Z$4:$Z$300,A23)+SUMIFS(Распред!$AC$4:$AC$300,Распред!$B$4:$B$300,"март",Распред!$AB$4:$AB$300,A23)</f>
        <v>0</v>
      </c>
      <c r="AM23" s="27">
        <f t="shared" si="6"/>
        <v>0</v>
      </c>
      <c r="AN23" s="27">
        <f t="shared" si="7"/>
        <v>0</v>
      </c>
      <c r="AO23" s="27">
        <f t="shared" si="8"/>
        <v>0</v>
      </c>
      <c r="AP23" s="27">
        <f>январь!AP23</f>
        <v>0</v>
      </c>
      <c r="AQ23" s="27">
        <f t="shared" si="9"/>
        <v>0</v>
      </c>
      <c r="AR23" s="37"/>
      <c r="AS23" s="198">
        <f t="shared" si="10"/>
        <v>0</v>
      </c>
    </row>
    <row r="24" spans="1:58" s="56" customFormat="1" x14ac:dyDescent="0.25">
      <c r="A24" s="197" t="str">
        <f>База!B24</f>
        <v>Суесинов Биржан</v>
      </c>
      <c r="B24" s="55">
        <f ca="1">IF(COUNTIFS(Распис!$B$4:$B$300,$A24,Распис!$C$4:$C$300,"&lt;="&amp;B$1,Распис!$D$4:$D$300,"&gt;="&amp;B$1)&gt;0,SUMIFS(Распис!$I$4:$I$300,Распис!$B$4:$B$300,$A24,Распис!$C$4:$C$300,"&lt;="&amp;B$1,Распис!$D$4:$D$300,"&gt;="&amp;B$1),SUMIF(База!$B$3:$B$305,$A24,База!$I$3:$I$152))</f>
        <v>5</v>
      </c>
      <c r="C24" s="55">
        <f ca="1">IF(COUNTIFS(Распис!$B$4:$B$300,$A24,Распис!$C$4:$C$300,"&lt;="&amp;C$1,Распис!$D$4:$D$300,"&gt;="&amp;C$1)&gt;0,SUMIFS(Распис!$J$4:$J$300,Распис!$B$4:$B$300,$A24,Распис!$C$4:$C$300,"&lt;="&amp;C$1,Распис!$D$4:$D$300,"&gt;="&amp;C$1),SUMIF(База!$B$3:$B$305,$A24,База!$J$3:$J$152))</f>
        <v>4</v>
      </c>
      <c r="D24" s="55">
        <f ca="1">IF(COUNTIFS(Распис!$B$4:$B$300,$A24,Распис!$C$4:$C$300,"&lt;="&amp;D$1,Распис!$D$4:$D$300,"&gt;="&amp;D$1)&gt;0,SUMIFS(Распис!$K$4:$K$300,Распис!$B$4:$B$300,$A24,Распис!$C$4:$C$300,"&lt;="&amp;D$1,Распис!$D$4:$D$300,"&gt;="&amp;D$1),SUMIF(База!$B$3:$B$305,$A24,База!$K$3:$K$152))</f>
        <v>3</v>
      </c>
      <c r="E24" s="55" t="s">
        <v>23</v>
      </c>
      <c r="F24" s="55">
        <f ca="1">IF(COUNTIFS(Распис!$B$4:$B$300,$A24,Распис!$C$4:$C$300,"&lt;="&amp;F$1,Распис!$D$4:$D$300,"&gt;="&amp;F$1)&gt;0,SUMIFS(Распис!$F$4:$F$300,Распис!$B$4:$B$300,$A24,Распис!$C$4:$C$300,"&lt;="&amp;F$1,Распис!$D$4:$D$300,"&gt;="&amp;F$1),SUMIF(База!$B$3:$B$305,$A24,База!$F$3:$F$152))</f>
        <v>6</v>
      </c>
      <c r="G24" s="55">
        <f ca="1">IF(COUNTIFS(Распис!$B$4:$B$300,$A24,Распис!$C$4:$C$300,"&lt;="&amp;G$1,Распис!$D$4:$D$300,"&gt;="&amp;G$1)&gt;0,SUMIFS(Распис!$G$4:$G$300,Распис!$B$4:$B$300,$A24,Распис!$C$4:$C$300,"&lt;="&amp;G$1,Распис!$D$4:$D$300,"&gt;="&amp;G$1),SUMIF(База!$B$3:$B$305,$A24,База!$G$3:$G$152))</f>
        <v>6</v>
      </c>
      <c r="H24" s="55">
        <f ca="1">IF(COUNTIFS(Распис!$B$4:$B$300,$A24,Распис!$C$4:$C$300,"&lt;="&amp;H$1,Распис!$D$4:$D$300,"&gt;="&amp;H$1)&gt;0,SUMIFS(Распис!$H$4:$H$300,Распис!$B$4:$B$300,$A24,Распис!$C$4:$C$300,"&lt;="&amp;H$1,Распис!$D$4:$D$300,"&gt;="&amp;H$1),SUMIF(База!$B$3:$B$305,$A24,База!$H$3:$H$152))</f>
        <v>0</v>
      </c>
      <c r="I24" s="55" t="s">
        <v>24</v>
      </c>
      <c r="J24" s="55">
        <f ca="1">IF(COUNTIFS(Распис!$B$4:$B$300,$A24,Распис!$C$4:$C$300,"&lt;="&amp;J$1,Распис!$D$4:$D$300,"&gt;="&amp;J$1)&gt;0,SUMIFS(Распис!$J$4:$J$300,Распис!$B$4:$B$300,$A24,Распис!$C$4:$C$300,"&lt;="&amp;J$1,Распис!$D$4:$D$300,"&gt;="&amp;J$1),SUMIF(База!$B$3:$B$305,$A24,База!$J$3:$J$152))</f>
        <v>4</v>
      </c>
      <c r="K24" s="55">
        <f ca="1">IF(COUNTIFS(Распис!$B$4:$B$300,$A24,Распис!$C$4:$C$300,"&lt;="&amp;K$1,Распис!$D$4:$D$300,"&gt;="&amp;K$1)&gt;0,SUMIFS(Распис!$K$4:$K$300,Распис!$B$4:$B$300,$A24,Распис!$C$4:$C$300,"&lt;="&amp;K$1,Распис!$D$4:$D$300,"&gt;="&amp;K$1),SUMIF(База!$B$3:$B$305,$A24,База!$K$3:$K$152))</f>
        <v>3</v>
      </c>
      <c r="L24" s="55" t="s">
        <v>23</v>
      </c>
      <c r="M24" s="55">
        <f ca="1">IF(COUNTIFS(Распис!$B$4:$B$300,$A24,Распис!$C$4:$C$300,"&lt;="&amp;M$1,Распис!$D$4:$D$300,"&gt;="&amp;M$1)&gt;0,SUMIFS(Распис!$F$4:$F$300,Распис!$B$4:$B$300,$A24,Распис!$C$4:$C$300,"&lt;="&amp;M$1,Распис!$D$4:$D$300,"&gt;="&amp;M$1),SUMIF(База!$B$3:$B$305,$A24,База!$F$3:$F$152))</f>
        <v>6</v>
      </c>
      <c r="N24" s="55">
        <f ca="1">IF(COUNTIFS(Распис!$B$4:$B$300,$A24,Распис!$C$4:$C$300,"&lt;="&amp;N$1,Распис!$D$4:$D$300,"&gt;="&amp;N$1)&gt;0,SUMIFS(Распис!$G$4:$G$300,Распис!$B$4:$B$300,$A24,Распис!$C$4:$C$300,"&lt;="&amp;N$1,Распис!$D$4:$D$300,"&gt;="&amp;N$1),SUMIF(База!$B$3:$B$305,$A24,База!$G$3:$G$152))</f>
        <v>6</v>
      </c>
      <c r="O24" s="55">
        <f ca="1">IF(COUNTIFS(Распис!$B$4:$B$300,$A24,Распис!$C$4:$C$300,"&lt;="&amp;O$1,Распис!$D$4:$D$300,"&gt;="&amp;O$1)&gt;0,SUMIFS(Распис!$H$4:$H$300,Распис!$B$4:$B$300,$A24,Распис!$C$4:$C$300,"&lt;="&amp;O$1,Распис!$D$4:$D$300,"&gt;="&amp;O$1),SUMIF(База!$B$3:$B$305,$A24,База!$H$3:$H$152))</f>
        <v>0</v>
      </c>
      <c r="P24" s="55">
        <f ca="1">IF(COUNTIFS(Распис!$B$4:$B$300,$A24,Распис!$C$4:$C$300,"&lt;="&amp;P$1,Распис!$D$4:$D$300,"&gt;="&amp;P$1)&gt;0,SUMIFS(Распис!$I$4:$I$300,Распис!$B$4:$B$300,$A24,Распис!$C$4:$C$300,"&lt;="&amp;P$1,Распис!$D$4:$D$300,"&gt;="&amp;P$1),SUMIF(База!$B$3:$B$305,$A24,База!$I$3:$I$152))</f>
        <v>5</v>
      </c>
      <c r="Q24" s="55">
        <f ca="1">IF(COUNTIFS(Распис!$B$4:$B$300,$A24,Распис!$C$4:$C$300,"&lt;="&amp;Q$1,Распис!$D$4:$D$300,"&gt;="&amp;Q$1)&gt;0,SUMIFS(Распис!$J$4:$J$300,Распис!$B$4:$B$300,$A24,Распис!$C$4:$C$300,"&lt;="&amp;Q$1,Распис!$D$4:$D$300,"&gt;="&amp;Q$1),SUMIF(База!$B$3:$B$305,$A24,База!$J$3:$J$152))</f>
        <v>4</v>
      </c>
      <c r="R24" s="55">
        <f ca="1">IF(COUNTIFS(Распис!$B$4:$B$300,$A24,Распис!$C$4:$C$300,"&lt;="&amp;R$1,Распис!$D$4:$D$300,"&gt;="&amp;R$1)&gt;0,SUMIFS(Распис!$K$4:$K$300,Распис!$B$4:$B$300,$A24,Распис!$C$4:$C$300,"&lt;="&amp;R$1,Распис!$D$4:$D$300,"&gt;="&amp;R$1),SUMIF(База!$B$3:$B$305,$A24,База!$K$3:$K$152))</f>
        <v>3</v>
      </c>
      <c r="S24" s="27" t="s">
        <v>23</v>
      </c>
      <c r="T24" s="27" t="s">
        <v>25</v>
      </c>
      <c r="U24" s="27" t="s">
        <v>25</v>
      </c>
      <c r="V24" s="27" t="s">
        <v>24</v>
      </c>
      <c r="W24" s="27" t="s">
        <v>24</v>
      </c>
      <c r="X24" s="27" t="s">
        <v>24</v>
      </c>
      <c r="Y24" s="27" t="s">
        <v>25</v>
      </c>
      <c r="Z24" s="27" t="s">
        <v>23</v>
      </c>
      <c r="AA24" s="55">
        <f ca="1">IF(COUNTIFS(Распис!$B$4:$B$300,$A24,Распис!$C$4:$C$300,"&lt;="&amp;AA$1,Распис!$D$4:$D$300,"&gt;="&amp;AA$1)&gt;0,SUMIFS(Распис!$F$4:$F$300,Распис!$B$4:$B$300,$A24,Распис!$C$4:$C$300,"&lt;="&amp;AA$1,Распис!$D$4:$D$300,"&gt;="&amp;AA$1),SUMIF(База!$B$3:$B$305,$A24,База!$F$3:$F$152))</f>
        <v>6</v>
      </c>
      <c r="AB24" s="55">
        <f ca="1">IF(COUNTIFS(Распис!$B$4:$B$300,$A24,Распис!$C$4:$C$300,"&lt;="&amp;AB$1,Распис!$D$4:$D$300,"&gt;="&amp;AB$1)&gt;0,SUMIFS(Распис!$G$4:$G$300,Распис!$B$4:$B$300,$A24,Распис!$C$4:$C$300,"&lt;="&amp;AB$1,Распис!$D$4:$D$300,"&gt;="&amp;AB$1),SUMIF(База!$B$3:$B$305,$A24,База!$G$3:$G$152))</f>
        <v>6</v>
      </c>
      <c r="AC24" s="55">
        <f ca="1">IF(COUNTIFS(Распис!$B$4:$B$300,$A24,Распис!$C$4:$C$300,"&lt;="&amp;AC$1,Распис!$D$4:$D$300,"&gt;="&amp;AC$1)&gt;0,SUMIFS(Распис!$H$4:$H$300,Распис!$B$4:$B$300,$A24,Распис!$C$4:$C$300,"&lt;="&amp;AC$1,Распис!$D$4:$D$300,"&gt;="&amp;AC$1),SUMIF(База!$B$3:$B$305,$A24,База!$H$3:$H$152))</f>
        <v>0</v>
      </c>
      <c r="AD24" s="55">
        <f ca="1">IF(COUNTIFS(Распис!$B$4:$B$300,$A24,Распис!$C$4:$C$300,"&lt;="&amp;AD$1,Распис!$D$4:$D$300,"&gt;="&amp;AD$1)&gt;0,SUMIFS(Распис!$I$4:$I$300,Распис!$B$4:$B$300,$A24,Распис!$C$4:$C$300,"&lt;="&amp;AD$1,Распис!$D$4:$D$300,"&gt;="&amp;AD$1),SUMIF(База!$B$3:$B$305,$A24,База!$I$3:$I$152))</f>
        <v>5</v>
      </c>
      <c r="AE24" s="55">
        <f ca="1">IF(COUNTIFS(Распис!$B$4:$B$300,$A24,Распис!$C$4:$C$300,"&lt;="&amp;AE$1,Распис!$D$4:$D$300,"&gt;="&amp;AE$1)&gt;0,SUMIFS(Распис!$J$4:$J$300,Распис!$B$4:$B$300,$A24,Распис!$C$4:$C$300,"&lt;="&amp;AE$1,Распис!$D$4:$D$300,"&gt;="&amp;AE$1),SUMIF(База!$B$3:$B$305,$A24,База!$J$3:$J$152))</f>
        <v>4</v>
      </c>
      <c r="AF24" s="55">
        <f ca="1">IF(COUNTIFS(Распис!$B$4:$B$300,$A24,Распис!$C$4:$C$300,"&lt;="&amp;AF$1,Распис!$D$4:$D$300,"&gt;="&amp;AF$1)&gt;0,SUMIFS(Распис!$K$4:$K$300,Распис!$B$4:$B$300,$A24,Распис!$C$4:$C$300,"&lt;="&amp;AF$1,Распис!$D$4:$D$300,"&gt;="&amp;AF$1),SUMIF(База!$B$3:$B$305,$A24,База!$K$3:$K$152))</f>
        <v>3</v>
      </c>
      <c r="AG24" s="37">
        <f t="shared" ca="1" si="3"/>
        <v>79</v>
      </c>
      <c r="AH24" s="27">
        <f ca="1">AG24-SUMIFS(Распред!$G$4:$G$300,Распред!$B$4:$B$300,"март",Распред!$F$4:$F$300,A24)</f>
        <v>79</v>
      </c>
      <c r="AI24" s="27">
        <f ca="1">AH24+(COUNTIF(B24:AF24,"КД")+SUMIFS(Распред!$AH$4:$AH$300,Распред!$F$4:$F$300,A24,Распред!$B$4:$B$300,"март"))*4</f>
        <v>91</v>
      </c>
      <c r="AJ24" s="27">
        <f t="shared" ca="1" si="4"/>
        <v>0</v>
      </c>
      <c r="AK24" s="27">
        <f t="shared" ca="1" si="5"/>
        <v>79</v>
      </c>
      <c r="AL24" s="27">
        <f>SUMIFS(Распред!$K$4:$K$300,Распред!$B$4:$B$300,"март",Распред!$J$4:$J$300,A24)+SUMIFS(Распред!$M$4:$M$300,Распред!$B$4:$B$300,"март",Распред!$L$4:$L$300,A24)+SUMIFS(Распред!$O$4:$O$300,Распред!$B$4:$B$300,"март",Распред!$N$4:$N$300,A24)+SUMIFS(Распред!$Q$4:$Q$300,Распред!$B$4:$B$300,"март",Распред!$P$4:$P$300,A24)+SUMIFS(Распред!$S$4:$S$300,Распред!$B$4:$B$300,"март",Распред!$R$4:$R$300,A24)+SUMIFS(Распред!$U$4:$U$300,Распред!$B$4:$B$300,"март",Распред!$T$4:$T$300,A24)+SUMIFS(Распред!$W$4:$W$300,Распред!$B$4:$B$300,"март",Распред!$V$4:$V$300,A24)+SUMIFS(Распред!$Y$4:$Y$300,Распред!$B$4:$B$300,"март",Распред!$X$4:$X$300,A24)+SUMIFS(Распред!$AA$4:$AA$300,Распред!$B$4:$B$300,"март",Распред!$Z$4:$Z$300,A24)+SUMIFS(Распред!$AC$4:$AC$300,Распред!$B$4:$B$300,"март",Распред!$AB$4:$AB$300,A24)</f>
        <v>0</v>
      </c>
      <c r="AM24" s="27">
        <f t="shared" ca="1" si="6"/>
        <v>79</v>
      </c>
      <c r="AN24" s="27">
        <f t="shared" ca="1" si="7"/>
        <v>0</v>
      </c>
      <c r="AO24" s="27">
        <f t="shared" ca="1" si="8"/>
        <v>0</v>
      </c>
      <c r="AP24" s="27">
        <f>январь!AP24</f>
        <v>172000</v>
      </c>
      <c r="AQ24" s="27">
        <f t="shared" ca="1" si="9"/>
        <v>0</v>
      </c>
      <c r="AR24" s="37"/>
      <c r="AS24" s="198">
        <f t="shared" ca="1" si="10"/>
        <v>0</v>
      </c>
    </row>
    <row r="25" spans="1:58" s="56" customFormat="1" x14ac:dyDescent="0.25">
      <c r="A25" s="197" t="str">
        <f>База!B25</f>
        <v>Сивоглаз Алексей</v>
      </c>
      <c r="B25" s="55">
        <f ca="1">IF(COUNTIFS(Распис!$B$4:$B$300,$A25,Распис!$C$4:$C$300,"&lt;="&amp;B$1,Распис!$D$4:$D$300,"&gt;="&amp;B$1)&gt;0,SUMIFS(Распис!$I$4:$I$300,Распис!$B$4:$B$300,$A25,Распис!$C$4:$C$300,"&lt;="&amp;B$1,Распис!$D$4:$D$300,"&gt;="&amp;B$1),SUMIF(База!$B$3:$B$305,$A25,База!$I$3:$I$152))</f>
        <v>4</v>
      </c>
      <c r="C25" s="55">
        <f ca="1">IF(COUNTIFS(Распис!$B$4:$B$300,$A25,Распис!$C$4:$C$300,"&lt;="&amp;C$1,Распис!$D$4:$D$300,"&gt;="&amp;C$1)&gt;0,SUMIFS(Распис!$J$4:$J$300,Распис!$B$4:$B$300,$A25,Распис!$C$4:$C$300,"&lt;="&amp;C$1,Распис!$D$4:$D$300,"&gt;="&amp;C$1),SUMIF(База!$B$3:$B$305,$A25,База!$J$3:$J$152))</f>
        <v>4</v>
      </c>
      <c r="D25" s="55">
        <f ca="1">IF(COUNTIFS(Распис!$B$4:$B$300,$A25,Распис!$C$4:$C$300,"&lt;="&amp;D$1,Распис!$D$4:$D$300,"&gt;="&amp;D$1)&gt;0,SUMIFS(Распис!$K$4:$K$300,Распис!$B$4:$B$300,$A25,Распис!$C$4:$C$300,"&lt;="&amp;D$1,Распис!$D$4:$D$300,"&gt;="&amp;D$1),SUMIF(База!$B$3:$B$305,$A25,База!$K$3:$K$152))</f>
        <v>6</v>
      </c>
      <c r="E25" s="55" t="s">
        <v>23</v>
      </c>
      <c r="F25" s="55">
        <f ca="1">IF(COUNTIFS(Распис!$B$4:$B$300,$A25,Распис!$C$4:$C$300,"&lt;="&amp;F$1,Распис!$D$4:$D$300,"&gt;="&amp;F$1)&gt;0,SUMIFS(Распис!$F$4:$F$300,Распис!$B$4:$B$300,$A25,Распис!$C$4:$C$300,"&lt;="&amp;F$1,Распис!$D$4:$D$300,"&gt;="&amp;F$1),SUMIF(База!$B$3:$B$305,$A25,База!$F$3:$F$152))</f>
        <v>6</v>
      </c>
      <c r="G25" s="55">
        <f ca="1">IF(COUNTIFS(Распис!$B$4:$B$300,$A25,Распис!$C$4:$C$300,"&lt;="&amp;G$1,Распис!$D$4:$D$300,"&gt;="&amp;G$1)&gt;0,SUMIFS(Распис!$G$4:$G$300,Распис!$B$4:$B$300,$A25,Распис!$C$4:$C$300,"&lt;="&amp;G$1,Распис!$D$4:$D$300,"&gt;="&amp;G$1),SUMIF(База!$B$3:$B$305,$A25,База!$G$3:$G$152))</f>
        <v>4</v>
      </c>
      <c r="H25" s="55">
        <f ca="1">IF(COUNTIFS(Распис!$B$4:$B$300,$A25,Распис!$C$4:$C$300,"&lt;="&amp;H$1,Распис!$D$4:$D$300,"&gt;="&amp;H$1)&gt;0,SUMIFS(Распис!$H$4:$H$300,Распис!$B$4:$B$300,$A25,Распис!$C$4:$C$300,"&lt;="&amp;H$1,Распис!$D$4:$D$300,"&gt;="&amp;H$1),SUMIF(База!$B$3:$B$305,$A25,База!$H$3:$H$152))</f>
        <v>0</v>
      </c>
      <c r="I25" s="55" t="s">
        <v>24</v>
      </c>
      <c r="J25" s="55">
        <f ca="1">IF(COUNTIFS(Распис!$B$4:$B$300,$A25,Распис!$C$4:$C$300,"&lt;="&amp;J$1,Распис!$D$4:$D$300,"&gt;="&amp;J$1)&gt;0,SUMIFS(Распис!$J$4:$J$300,Распис!$B$4:$B$300,$A25,Распис!$C$4:$C$300,"&lt;="&amp;J$1,Распис!$D$4:$D$300,"&gt;="&amp;J$1),SUMIF(База!$B$3:$B$305,$A25,База!$J$3:$J$152))</f>
        <v>4</v>
      </c>
      <c r="K25" s="55">
        <f ca="1">IF(COUNTIFS(Распис!$B$4:$B$300,$A25,Распис!$C$4:$C$300,"&lt;="&amp;K$1,Распис!$D$4:$D$300,"&gt;="&amp;K$1)&gt;0,SUMIFS(Распис!$K$4:$K$300,Распис!$B$4:$B$300,$A25,Распис!$C$4:$C$300,"&lt;="&amp;K$1,Распис!$D$4:$D$300,"&gt;="&amp;K$1),SUMIF(База!$B$3:$B$305,$A25,База!$K$3:$K$152))</f>
        <v>6</v>
      </c>
      <c r="L25" s="55" t="s">
        <v>23</v>
      </c>
      <c r="M25" s="55">
        <f ca="1">IF(COUNTIFS(Распис!$B$4:$B$300,$A25,Распис!$C$4:$C$300,"&lt;="&amp;M$1,Распис!$D$4:$D$300,"&gt;="&amp;M$1)&gt;0,SUMIFS(Распис!$F$4:$F$300,Распис!$B$4:$B$300,$A25,Распис!$C$4:$C$300,"&lt;="&amp;M$1,Распис!$D$4:$D$300,"&gt;="&amp;M$1),SUMIF(База!$B$3:$B$305,$A25,База!$F$3:$F$152))</f>
        <v>6</v>
      </c>
      <c r="N25" s="55">
        <f ca="1">IF(COUNTIFS(Распис!$B$4:$B$300,$A25,Распис!$C$4:$C$300,"&lt;="&amp;N$1,Распис!$D$4:$D$300,"&gt;="&amp;N$1)&gt;0,SUMIFS(Распис!$G$4:$G$300,Распис!$B$4:$B$300,$A25,Распис!$C$4:$C$300,"&lt;="&amp;N$1,Распис!$D$4:$D$300,"&gt;="&amp;N$1),SUMIF(База!$B$3:$B$305,$A25,База!$G$3:$G$152))</f>
        <v>4</v>
      </c>
      <c r="O25" s="55">
        <f ca="1">IF(COUNTIFS(Распис!$B$4:$B$300,$A25,Распис!$C$4:$C$300,"&lt;="&amp;O$1,Распис!$D$4:$D$300,"&gt;="&amp;O$1)&gt;0,SUMIFS(Распис!$H$4:$H$300,Распис!$B$4:$B$300,$A25,Распис!$C$4:$C$300,"&lt;="&amp;O$1,Распис!$D$4:$D$300,"&gt;="&amp;O$1),SUMIF(База!$B$3:$B$305,$A25,База!$H$3:$H$152))</f>
        <v>0</v>
      </c>
      <c r="P25" s="55">
        <f ca="1">IF(COUNTIFS(Распис!$B$4:$B$300,$A25,Распис!$C$4:$C$300,"&lt;="&amp;P$1,Распис!$D$4:$D$300,"&gt;="&amp;P$1)&gt;0,SUMIFS(Распис!$I$4:$I$300,Распис!$B$4:$B$300,$A25,Распис!$C$4:$C$300,"&lt;="&amp;P$1,Распис!$D$4:$D$300,"&gt;="&amp;P$1),SUMIF(База!$B$3:$B$305,$A25,База!$I$3:$I$152))</f>
        <v>4</v>
      </c>
      <c r="Q25" s="55">
        <f ca="1">IF(COUNTIFS(Распис!$B$4:$B$300,$A25,Распис!$C$4:$C$300,"&lt;="&amp;Q$1,Распис!$D$4:$D$300,"&gt;="&amp;Q$1)&gt;0,SUMIFS(Распис!$J$4:$J$300,Распис!$B$4:$B$300,$A25,Распис!$C$4:$C$300,"&lt;="&amp;Q$1,Распис!$D$4:$D$300,"&gt;="&amp;Q$1),SUMIF(База!$B$3:$B$305,$A25,База!$J$3:$J$152))</f>
        <v>4</v>
      </c>
      <c r="R25" s="55">
        <f ca="1">IF(COUNTIFS(Распис!$B$4:$B$300,$A25,Распис!$C$4:$C$300,"&lt;="&amp;R$1,Распис!$D$4:$D$300,"&gt;="&amp;R$1)&gt;0,SUMIFS(Распис!$K$4:$K$300,Распис!$B$4:$B$300,$A25,Распис!$C$4:$C$300,"&lt;="&amp;R$1,Распис!$D$4:$D$300,"&gt;="&amp;R$1),SUMIF(База!$B$3:$B$305,$A25,База!$K$3:$K$152))</f>
        <v>6</v>
      </c>
      <c r="S25" s="27" t="s">
        <v>23</v>
      </c>
      <c r="T25" s="27" t="s">
        <v>25</v>
      </c>
      <c r="U25" s="27" t="s">
        <v>25</v>
      </c>
      <c r="V25" s="27" t="s">
        <v>24</v>
      </c>
      <c r="W25" s="27" t="s">
        <v>24</v>
      </c>
      <c r="X25" s="27" t="s">
        <v>24</v>
      </c>
      <c r="Y25" s="27" t="s">
        <v>25</v>
      </c>
      <c r="Z25" s="27" t="s">
        <v>23</v>
      </c>
      <c r="AA25" s="55">
        <f ca="1">IF(COUNTIFS(Распис!$B$4:$B$300,$A25,Распис!$C$4:$C$300,"&lt;="&amp;AA$1,Распис!$D$4:$D$300,"&gt;="&amp;AA$1)&gt;0,SUMIFS(Распис!$F$4:$F$300,Распис!$B$4:$B$300,$A25,Распис!$C$4:$C$300,"&lt;="&amp;AA$1,Распис!$D$4:$D$300,"&gt;="&amp;AA$1),SUMIF(База!$B$3:$B$305,$A25,База!$F$3:$F$152))</f>
        <v>6</v>
      </c>
      <c r="AB25" s="55">
        <f ca="1">IF(COUNTIFS(Распис!$B$4:$B$300,$A25,Распис!$C$4:$C$300,"&lt;="&amp;AB$1,Распис!$D$4:$D$300,"&gt;="&amp;AB$1)&gt;0,SUMIFS(Распис!$G$4:$G$300,Распис!$B$4:$B$300,$A25,Распис!$C$4:$C$300,"&lt;="&amp;AB$1,Распис!$D$4:$D$300,"&gt;="&amp;AB$1),SUMIF(База!$B$3:$B$305,$A25,База!$G$3:$G$152))</f>
        <v>4</v>
      </c>
      <c r="AC25" s="55">
        <f ca="1">IF(COUNTIFS(Распис!$B$4:$B$300,$A25,Распис!$C$4:$C$300,"&lt;="&amp;AC$1,Распис!$D$4:$D$300,"&gt;="&amp;AC$1)&gt;0,SUMIFS(Распис!$H$4:$H$300,Распис!$B$4:$B$300,$A25,Распис!$C$4:$C$300,"&lt;="&amp;AC$1,Распис!$D$4:$D$300,"&gt;="&amp;AC$1),SUMIF(База!$B$3:$B$305,$A25,База!$H$3:$H$152))</f>
        <v>0</v>
      </c>
      <c r="AD25" s="55">
        <f ca="1">IF(COUNTIFS(Распис!$B$4:$B$300,$A25,Распис!$C$4:$C$300,"&lt;="&amp;AD$1,Распис!$D$4:$D$300,"&gt;="&amp;AD$1)&gt;0,SUMIFS(Распис!$I$4:$I$300,Распис!$B$4:$B$300,$A25,Распис!$C$4:$C$300,"&lt;="&amp;AD$1,Распис!$D$4:$D$300,"&gt;="&amp;AD$1),SUMIF(База!$B$3:$B$305,$A25,База!$I$3:$I$152))</f>
        <v>4</v>
      </c>
      <c r="AE25" s="55">
        <f ca="1">IF(COUNTIFS(Распис!$B$4:$B$300,$A25,Распис!$C$4:$C$300,"&lt;="&amp;AE$1,Распис!$D$4:$D$300,"&gt;="&amp;AE$1)&gt;0,SUMIFS(Распис!$J$4:$J$300,Распис!$B$4:$B$300,$A25,Распис!$C$4:$C$300,"&lt;="&amp;AE$1,Распис!$D$4:$D$300,"&gt;="&amp;AE$1),SUMIF(База!$B$3:$B$305,$A25,База!$J$3:$J$152))</f>
        <v>4</v>
      </c>
      <c r="AF25" s="55">
        <f ca="1">IF(COUNTIFS(Распис!$B$4:$B$300,$A25,Распис!$C$4:$C$300,"&lt;="&amp;AF$1,Распис!$D$4:$D$300,"&gt;="&amp;AF$1)&gt;0,SUMIFS(Распис!$K$4:$K$300,Распис!$B$4:$B$300,$A25,Распис!$C$4:$C$300,"&lt;="&amp;AF$1,Распис!$D$4:$D$300,"&gt;="&amp;AF$1),SUMIF(База!$B$3:$B$305,$A25,База!$K$3:$K$152))</f>
        <v>6</v>
      </c>
      <c r="AG25" s="37">
        <f t="shared" ca="1" si="3"/>
        <v>82</v>
      </c>
      <c r="AH25" s="27">
        <f ca="1">AG25-SUMIFS(Распред!$G$4:$G$300,Распред!$B$4:$B$300,"март",Распред!$F$4:$F$300,A25)</f>
        <v>82</v>
      </c>
      <c r="AI25" s="27">
        <f ca="1">AH25+(COUNTIF(B25:AF25,"КД")+SUMIFS(Распред!$AH$4:$AH$300,Распред!$F$4:$F$300,A25,Распред!$B$4:$B$300,"март"))*4</f>
        <v>94</v>
      </c>
      <c r="AJ25" s="27">
        <f t="shared" ca="1" si="4"/>
        <v>2</v>
      </c>
      <c r="AK25" s="27">
        <f t="shared" ca="1" si="5"/>
        <v>80</v>
      </c>
      <c r="AL25" s="27">
        <f>SUMIFS(Распред!$K$4:$K$300,Распред!$B$4:$B$300,"март",Распред!$J$4:$J$300,A25)+SUMIFS(Распред!$M$4:$M$300,Распред!$B$4:$B$300,"март",Распред!$L$4:$L$300,A25)+SUMIFS(Распред!$O$4:$O$300,Распред!$B$4:$B$300,"март",Распред!$N$4:$N$300,A25)+SUMIFS(Распред!$Q$4:$Q$300,Распред!$B$4:$B$300,"март",Распред!$P$4:$P$300,A25)+SUMIFS(Распред!$S$4:$S$300,Распред!$B$4:$B$300,"март",Распред!$R$4:$R$300,A25)+SUMIFS(Распред!$U$4:$U$300,Распред!$B$4:$B$300,"март",Распред!$T$4:$T$300,A25)+SUMIFS(Распред!$W$4:$W$300,Распред!$B$4:$B$300,"март",Распред!$V$4:$V$300,A25)+SUMIFS(Распред!$Y$4:$Y$300,Распред!$B$4:$B$300,"март",Распред!$X$4:$X$300,A25)+SUMIFS(Распред!$AA$4:$AA$300,Распред!$B$4:$B$300,"март",Распред!$Z$4:$Z$300,A25)+SUMIFS(Распред!$AC$4:$AC$300,Распред!$B$4:$B$300,"март",Распред!$AB$4:$AB$300,A25)</f>
        <v>0</v>
      </c>
      <c r="AM25" s="27">
        <f t="shared" ca="1" si="6"/>
        <v>82</v>
      </c>
      <c r="AN25" s="27">
        <f t="shared" ca="1" si="7"/>
        <v>0</v>
      </c>
      <c r="AO25" s="27">
        <f t="shared" ca="1" si="8"/>
        <v>0</v>
      </c>
      <c r="AP25" s="27">
        <f>январь!AP25</f>
        <v>286000</v>
      </c>
      <c r="AQ25" s="27">
        <f t="shared" ca="1" si="9"/>
        <v>0</v>
      </c>
      <c r="AR25" s="37"/>
      <c r="AS25" s="198">
        <f t="shared" ca="1" si="10"/>
        <v>0</v>
      </c>
    </row>
    <row r="26" spans="1:58" s="56" customFormat="1" x14ac:dyDescent="0.25">
      <c r="A26" s="197" t="str">
        <f>База!B26</f>
        <v>Джуматаев Эмиль</v>
      </c>
      <c r="B26" s="55">
        <f ca="1">IF(COUNTIFS(Распис!$B$4:$B$300,$A26,Распис!$C$4:$C$300,"&lt;="&amp;B$1,Распис!$D$4:$D$300,"&gt;="&amp;B$1)&gt;0,SUMIFS(Распис!$I$4:$I$300,Распис!$B$4:$B$300,$A26,Распис!$C$4:$C$300,"&lt;="&amp;B$1,Распис!$D$4:$D$300,"&gt;="&amp;B$1),SUMIF(База!$B$3:$B$305,$A26,База!$I$3:$I$152))</f>
        <v>5</v>
      </c>
      <c r="C26" s="55">
        <f ca="1">IF(COUNTIFS(Распис!$B$4:$B$300,$A26,Распис!$C$4:$C$300,"&lt;="&amp;C$1,Распис!$D$4:$D$300,"&gt;="&amp;C$1)&gt;0,SUMIFS(Распис!$J$4:$J$300,Распис!$B$4:$B$300,$A26,Распис!$C$4:$C$300,"&lt;="&amp;C$1,Распис!$D$4:$D$300,"&gt;="&amp;C$1),SUMIF(База!$B$3:$B$305,$A26,База!$J$3:$J$152))</f>
        <v>6</v>
      </c>
      <c r="D26" s="55">
        <f ca="1">IF(COUNTIFS(Распис!$B$4:$B$300,$A26,Распис!$C$4:$C$300,"&lt;="&amp;D$1,Распис!$D$4:$D$300,"&gt;="&amp;D$1)&gt;0,SUMIFS(Распис!$K$4:$K$300,Распис!$B$4:$B$300,$A26,Распис!$C$4:$C$300,"&lt;="&amp;D$1,Распис!$D$4:$D$300,"&gt;="&amp;D$1),SUMIF(База!$B$3:$B$305,$A26,База!$K$3:$K$152))</f>
        <v>3</v>
      </c>
      <c r="E26" s="55" t="s">
        <v>23</v>
      </c>
      <c r="F26" s="55">
        <f ca="1">IF(COUNTIFS(Распис!$B$4:$B$300,$A26,Распис!$C$4:$C$300,"&lt;="&amp;F$1,Распис!$D$4:$D$300,"&gt;="&amp;F$1)&gt;0,SUMIFS(Распис!$F$4:$F$300,Распис!$B$4:$B$300,$A26,Распис!$C$4:$C$300,"&lt;="&amp;F$1,Распис!$D$4:$D$300,"&gt;="&amp;F$1),SUMIF(База!$B$3:$B$305,$A26,База!$F$3:$F$152))</f>
        <v>5</v>
      </c>
      <c r="G26" s="55">
        <f ca="1">IF(COUNTIFS(Распис!$B$4:$B$300,$A26,Распис!$C$4:$C$300,"&lt;="&amp;G$1,Распис!$D$4:$D$300,"&gt;="&amp;G$1)&gt;0,SUMIFS(Распис!$G$4:$G$300,Распис!$B$4:$B$300,$A26,Распис!$C$4:$C$300,"&lt;="&amp;G$1,Распис!$D$4:$D$300,"&gt;="&amp;G$1),SUMIF(База!$B$3:$B$305,$A26,База!$G$3:$G$152))</f>
        <v>5</v>
      </c>
      <c r="H26" s="55">
        <f ca="1">IF(COUNTIFS(Распис!$B$4:$B$300,$A26,Распис!$C$4:$C$300,"&lt;="&amp;H$1,Распис!$D$4:$D$300,"&gt;="&amp;H$1)&gt;0,SUMIFS(Распис!$H$4:$H$300,Распис!$B$4:$B$300,$A26,Распис!$C$4:$C$300,"&lt;="&amp;H$1,Распис!$D$4:$D$300,"&gt;="&amp;H$1),SUMIF(База!$B$3:$B$305,$A26,База!$H$3:$H$152))</f>
        <v>0</v>
      </c>
      <c r="I26" s="55" t="s">
        <v>24</v>
      </c>
      <c r="J26" s="55">
        <f ca="1">IF(COUNTIFS(Распис!$B$4:$B$300,$A26,Распис!$C$4:$C$300,"&lt;="&amp;J$1,Распис!$D$4:$D$300,"&gt;="&amp;J$1)&gt;0,SUMIFS(Распис!$J$4:$J$300,Распис!$B$4:$B$300,$A26,Распис!$C$4:$C$300,"&lt;="&amp;J$1,Распис!$D$4:$D$300,"&gt;="&amp;J$1),SUMIF(База!$B$3:$B$305,$A26,База!$J$3:$J$152))</f>
        <v>6</v>
      </c>
      <c r="K26" s="55">
        <f ca="1">IF(COUNTIFS(Распис!$B$4:$B$300,$A26,Распис!$C$4:$C$300,"&lt;="&amp;K$1,Распис!$D$4:$D$300,"&gt;="&amp;K$1)&gt;0,SUMIFS(Распис!$K$4:$K$300,Распис!$B$4:$B$300,$A26,Распис!$C$4:$C$300,"&lt;="&amp;K$1,Распис!$D$4:$D$300,"&gt;="&amp;K$1),SUMIF(База!$B$3:$B$305,$A26,База!$K$3:$K$152))</f>
        <v>3</v>
      </c>
      <c r="L26" s="55" t="s">
        <v>23</v>
      </c>
      <c r="M26" s="55">
        <f ca="1">IF(COUNTIFS(Распис!$B$4:$B$300,$A26,Распис!$C$4:$C$300,"&lt;="&amp;M$1,Распис!$D$4:$D$300,"&gt;="&amp;M$1)&gt;0,SUMIFS(Распис!$F$4:$F$300,Распис!$B$4:$B$300,$A26,Распис!$C$4:$C$300,"&lt;="&amp;M$1,Распис!$D$4:$D$300,"&gt;="&amp;M$1),SUMIF(База!$B$3:$B$305,$A26,База!$F$3:$F$152))</f>
        <v>5</v>
      </c>
      <c r="N26" s="55">
        <f ca="1">IF(COUNTIFS(Распис!$B$4:$B$300,$A26,Распис!$C$4:$C$300,"&lt;="&amp;N$1,Распис!$D$4:$D$300,"&gt;="&amp;N$1)&gt;0,SUMIFS(Распис!$G$4:$G$300,Распис!$B$4:$B$300,$A26,Распис!$C$4:$C$300,"&lt;="&amp;N$1,Распис!$D$4:$D$300,"&gt;="&amp;N$1),SUMIF(База!$B$3:$B$305,$A26,База!$G$3:$G$152))</f>
        <v>5</v>
      </c>
      <c r="O26" s="55">
        <f ca="1">IF(COUNTIFS(Распис!$B$4:$B$300,$A26,Распис!$C$4:$C$300,"&lt;="&amp;O$1,Распис!$D$4:$D$300,"&gt;="&amp;O$1)&gt;0,SUMIFS(Распис!$H$4:$H$300,Распис!$B$4:$B$300,$A26,Распис!$C$4:$C$300,"&lt;="&amp;O$1,Распис!$D$4:$D$300,"&gt;="&amp;O$1),SUMIF(База!$B$3:$B$305,$A26,База!$H$3:$H$152))</f>
        <v>0</v>
      </c>
      <c r="P26" s="55">
        <f ca="1">IF(COUNTIFS(Распис!$B$4:$B$300,$A26,Распис!$C$4:$C$300,"&lt;="&amp;P$1,Распис!$D$4:$D$300,"&gt;="&amp;P$1)&gt;0,SUMIFS(Распис!$I$4:$I$300,Распис!$B$4:$B$300,$A26,Распис!$C$4:$C$300,"&lt;="&amp;P$1,Распис!$D$4:$D$300,"&gt;="&amp;P$1),SUMIF(База!$B$3:$B$305,$A26,База!$I$3:$I$152))</f>
        <v>5</v>
      </c>
      <c r="Q26" s="55">
        <f ca="1">IF(COUNTIFS(Распис!$B$4:$B$300,$A26,Распис!$C$4:$C$300,"&lt;="&amp;Q$1,Распис!$D$4:$D$300,"&gt;="&amp;Q$1)&gt;0,SUMIFS(Распис!$J$4:$J$300,Распис!$B$4:$B$300,$A26,Распис!$C$4:$C$300,"&lt;="&amp;Q$1,Распис!$D$4:$D$300,"&gt;="&amp;Q$1),SUMIF(База!$B$3:$B$305,$A26,База!$J$3:$J$152))</f>
        <v>6</v>
      </c>
      <c r="R26" s="55">
        <f ca="1">IF(COUNTIFS(Распис!$B$4:$B$300,$A26,Распис!$C$4:$C$300,"&lt;="&amp;R$1,Распис!$D$4:$D$300,"&gt;="&amp;R$1)&gt;0,SUMIFS(Распис!$K$4:$K$300,Распис!$B$4:$B$300,$A26,Распис!$C$4:$C$300,"&lt;="&amp;R$1,Распис!$D$4:$D$300,"&gt;="&amp;R$1),SUMIF(База!$B$3:$B$305,$A26,База!$K$3:$K$152))</f>
        <v>3</v>
      </c>
      <c r="S26" s="27" t="s">
        <v>23</v>
      </c>
      <c r="T26" s="27" t="s">
        <v>25</v>
      </c>
      <c r="U26" s="27" t="s">
        <v>25</v>
      </c>
      <c r="V26" s="27" t="s">
        <v>24</v>
      </c>
      <c r="W26" s="27" t="s">
        <v>24</v>
      </c>
      <c r="X26" s="27" t="s">
        <v>24</v>
      </c>
      <c r="Y26" s="27" t="s">
        <v>25</v>
      </c>
      <c r="Z26" s="27" t="s">
        <v>23</v>
      </c>
      <c r="AA26" s="55">
        <f ca="1">IF(COUNTIFS(Распис!$B$4:$B$300,$A26,Распис!$C$4:$C$300,"&lt;="&amp;AA$1,Распис!$D$4:$D$300,"&gt;="&amp;AA$1)&gt;0,SUMIFS(Распис!$F$4:$F$300,Распис!$B$4:$B$300,$A26,Распис!$C$4:$C$300,"&lt;="&amp;AA$1,Распис!$D$4:$D$300,"&gt;="&amp;AA$1),SUMIF(База!$B$3:$B$305,$A26,База!$F$3:$F$152))</f>
        <v>5</v>
      </c>
      <c r="AB26" s="55">
        <f ca="1">IF(COUNTIFS(Распис!$B$4:$B$300,$A26,Распис!$C$4:$C$300,"&lt;="&amp;AB$1,Распис!$D$4:$D$300,"&gt;="&amp;AB$1)&gt;0,SUMIFS(Распис!$G$4:$G$300,Распис!$B$4:$B$300,$A26,Распис!$C$4:$C$300,"&lt;="&amp;AB$1,Распис!$D$4:$D$300,"&gt;="&amp;AB$1),SUMIF(База!$B$3:$B$305,$A26,База!$G$3:$G$152))</f>
        <v>5</v>
      </c>
      <c r="AC26" s="55">
        <f ca="1">IF(COUNTIFS(Распис!$B$4:$B$300,$A26,Распис!$C$4:$C$300,"&lt;="&amp;AC$1,Распис!$D$4:$D$300,"&gt;="&amp;AC$1)&gt;0,SUMIFS(Распис!$H$4:$H$300,Распис!$B$4:$B$300,$A26,Распис!$C$4:$C$300,"&lt;="&amp;AC$1,Распис!$D$4:$D$300,"&gt;="&amp;AC$1),SUMIF(База!$B$3:$B$305,$A26,База!$H$3:$H$152))</f>
        <v>0</v>
      </c>
      <c r="AD26" s="55">
        <f ca="1">IF(COUNTIFS(Распис!$B$4:$B$300,$A26,Распис!$C$4:$C$300,"&lt;="&amp;AD$1,Распис!$D$4:$D$300,"&gt;="&amp;AD$1)&gt;0,SUMIFS(Распис!$I$4:$I$300,Распис!$B$4:$B$300,$A26,Распис!$C$4:$C$300,"&lt;="&amp;AD$1,Распис!$D$4:$D$300,"&gt;="&amp;AD$1),SUMIF(База!$B$3:$B$305,$A26,База!$I$3:$I$152))</f>
        <v>5</v>
      </c>
      <c r="AE26" s="55">
        <f ca="1">IF(COUNTIFS(Распис!$B$4:$B$300,$A26,Распис!$C$4:$C$300,"&lt;="&amp;AE$1,Распис!$D$4:$D$300,"&gt;="&amp;AE$1)&gt;0,SUMIFS(Распис!$J$4:$J$300,Распис!$B$4:$B$300,$A26,Распис!$C$4:$C$300,"&lt;="&amp;AE$1,Распис!$D$4:$D$300,"&gt;="&amp;AE$1),SUMIF(База!$B$3:$B$305,$A26,База!$J$3:$J$152))</f>
        <v>6</v>
      </c>
      <c r="AF26" s="55">
        <f ca="1">IF(COUNTIFS(Распис!$B$4:$B$300,$A26,Распис!$C$4:$C$300,"&lt;="&amp;AF$1,Распис!$D$4:$D$300,"&gt;="&amp;AF$1)&gt;0,SUMIFS(Распис!$K$4:$K$300,Распис!$B$4:$B$300,$A26,Распис!$C$4:$C$300,"&lt;="&amp;AF$1,Распис!$D$4:$D$300,"&gt;="&amp;AF$1),SUMIF(База!$B$3:$B$305,$A26,База!$K$3:$K$152))</f>
        <v>3</v>
      </c>
      <c r="AG26" s="37">
        <f t="shared" ca="1" si="3"/>
        <v>81</v>
      </c>
      <c r="AH26" s="27">
        <f ca="1">AG26-SUMIFS(Распред!$G$4:$G$300,Распред!$B$4:$B$300,"март",Распред!$F$4:$F$300,A26)</f>
        <v>81</v>
      </c>
      <c r="AI26" s="27">
        <f ca="1">AH26+(COUNTIF(B26:AF26,"КД")+SUMIFS(Распред!$AH$4:$AH$300,Распред!$F$4:$F$300,A26,Распред!$B$4:$B$300,"март"))*4</f>
        <v>93</v>
      </c>
      <c r="AJ26" s="27">
        <f t="shared" ca="1" si="4"/>
        <v>1</v>
      </c>
      <c r="AK26" s="27">
        <f t="shared" ca="1" si="5"/>
        <v>80</v>
      </c>
      <c r="AL26" s="27">
        <f>SUMIFS(Распред!$K$4:$K$300,Распред!$B$4:$B$300,"март",Распред!$J$4:$J$300,A26)+SUMIFS(Распред!$M$4:$M$300,Распред!$B$4:$B$300,"март",Распред!$L$4:$L$300,A26)+SUMIFS(Распред!$O$4:$O$300,Распред!$B$4:$B$300,"март",Распред!$N$4:$N$300,A26)+SUMIFS(Распред!$Q$4:$Q$300,Распред!$B$4:$B$300,"март",Распред!$P$4:$P$300,A26)+SUMIFS(Распред!$S$4:$S$300,Распред!$B$4:$B$300,"март",Распред!$R$4:$R$300,A26)+SUMIFS(Распред!$U$4:$U$300,Распред!$B$4:$B$300,"март",Распред!$T$4:$T$300,A26)+SUMIFS(Распред!$W$4:$W$300,Распред!$B$4:$B$300,"март",Распред!$V$4:$V$300,A26)+SUMIFS(Распред!$Y$4:$Y$300,Распред!$B$4:$B$300,"март",Распред!$X$4:$X$300,A26)+SUMIFS(Распред!$AA$4:$AA$300,Распред!$B$4:$B$300,"март",Распред!$Z$4:$Z$300,A26)+SUMIFS(Распред!$AC$4:$AC$300,Распред!$B$4:$B$300,"март",Распред!$AB$4:$AB$300,A26)</f>
        <v>0</v>
      </c>
      <c r="AM26" s="27">
        <f t="shared" ca="1" si="6"/>
        <v>81</v>
      </c>
      <c r="AN26" s="27">
        <f t="shared" ca="1" si="7"/>
        <v>0</v>
      </c>
      <c r="AO26" s="27">
        <f t="shared" ca="1" si="8"/>
        <v>0</v>
      </c>
      <c r="AP26" s="27">
        <f>январь!AP26</f>
        <v>286000</v>
      </c>
      <c r="AQ26" s="27">
        <f t="shared" ca="1" si="9"/>
        <v>0</v>
      </c>
      <c r="AR26" s="37"/>
      <c r="AS26" s="198">
        <f t="shared" ca="1" si="10"/>
        <v>0</v>
      </c>
    </row>
    <row r="27" spans="1:58" s="56" customFormat="1" x14ac:dyDescent="0.25">
      <c r="A27" s="197" t="str">
        <f>База!B27</f>
        <v>Шаймарден К.</v>
      </c>
      <c r="B27" s="55">
        <f ca="1">IF(COUNTIFS(Распис!$B$4:$B$300,$A27,Распис!$C$4:$C$300,"&lt;="&amp;B$1,Распис!$D$4:$D$300,"&gt;="&amp;B$1)&gt;0,SUMIFS(Распис!$I$4:$I$300,Распис!$B$4:$B$300,$A27,Распис!$C$4:$C$300,"&lt;="&amp;B$1,Распис!$D$4:$D$300,"&gt;="&amp;B$1),SUMIF(База!$B$3:$B$305,$A27,База!$I$3:$I$152))</f>
        <v>4</v>
      </c>
      <c r="C27" s="55">
        <f ca="1">IF(COUNTIFS(Распис!$B$4:$B$300,$A27,Распис!$C$4:$C$300,"&lt;="&amp;C$1,Распис!$D$4:$D$300,"&gt;="&amp;C$1)&gt;0,SUMIFS(Распис!$J$4:$J$300,Распис!$B$4:$B$300,$A27,Распис!$C$4:$C$300,"&lt;="&amp;C$1,Распис!$D$4:$D$300,"&gt;="&amp;C$1),SUMIF(База!$B$3:$B$305,$A27,База!$J$3:$J$152))</f>
        <v>5</v>
      </c>
      <c r="D27" s="55">
        <f ca="1">IF(COUNTIFS(Распис!$B$4:$B$300,$A27,Распис!$C$4:$C$300,"&lt;="&amp;D$1,Распис!$D$4:$D$300,"&gt;="&amp;D$1)&gt;0,SUMIFS(Распис!$K$4:$K$300,Распис!$B$4:$B$300,$A27,Распис!$C$4:$C$300,"&lt;="&amp;D$1,Распис!$D$4:$D$300,"&gt;="&amp;D$1),SUMIF(База!$B$3:$B$305,$A27,База!$K$3:$K$152))</f>
        <v>6</v>
      </c>
      <c r="E27" s="55" t="s">
        <v>23</v>
      </c>
      <c r="F27" s="55">
        <f ca="1">IF(COUNTIFS(Распис!$B$4:$B$300,$A27,Распис!$C$4:$C$300,"&lt;="&amp;F$1,Распис!$D$4:$D$300,"&gt;="&amp;F$1)&gt;0,SUMIFS(Распис!$F$4:$F$300,Распис!$B$4:$B$300,$A27,Распис!$C$4:$C$300,"&lt;="&amp;F$1,Распис!$D$4:$D$300,"&gt;="&amp;F$1),SUMIF(База!$B$3:$B$305,$A27,База!$F$3:$F$152))</f>
        <v>5</v>
      </c>
      <c r="G27" s="55">
        <f ca="1">IF(COUNTIFS(Распис!$B$4:$B$300,$A27,Распис!$C$4:$C$300,"&lt;="&amp;G$1,Распис!$D$4:$D$300,"&gt;="&amp;G$1)&gt;0,SUMIFS(Распис!$G$4:$G$300,Распис!$B$4:$B$300,$A27,Распис!$C$4:$C$300,"&lt;="&amp;G$1,Распис!$D$4:$D$300,"&gt;="&amp;G$1),SUMIF(База!$B$3:$B$305,$A27,База!$G$3:$G$152))</f>
        <v>4</v>
      </c>
      <c r="H27" s="55">
        <f ca="1">IF(COUNTIFS(Распис!$B$4:$B$300,$A27,Распис!$C$4:$C$300,"&lt;="&amp;H$1,Распис!$D$4:$D$300,"&gt;="&amp;H$1)&gt;0,SUMIFS(Распис!$H$4:$H$300,Распис!$B$4:$B$300,$A27,Распис!$C$4:$C$300,"&lt;="&amp;H$1,Распис!$D$4:$D$300,"&gt;="&amp;H$1),SUMIF(База!$B$3:$B$305,$A27,База!$H$3:$H$152))</f>
        <v>0</v>
      </c>
      <c r="I27" s="55" t="s">
        <v>24</v>
      </c>
      <c r="J27" s="55">
        <f ca="1">IF(COUNTIFS(Распис!$B$4:$B$300,$A27,Распис!$C$4:$C$300,"&lt;="&amp;J$1,Распис!$D$4:$D$300,"&gt;="&amp;J$1)&gt;0,SUMIFS(Распис!$J$4:$J$300,Распис!$B$4:$B$300,$A27,Распис!$C$4:$C$300,"&lt;="&amp;J$1,Распис!$D$4:$D$300,"&gt;="&amp;J$1),SUMIF(База!$B$3:$B$305,$A27,База!$J$3:$J$152))</f>
        <v>5</v>
      </c>
      <c r="K27" s="55">
        <f ca="1">IF(COUNTIFS(Распис!$B$4:$B$300,$A27,Распис!$C$4:$C$300,"&lt;="&amp;K$1,Распис!$D$4:$D$300,"&gt;="&amp;K$1)&gt;0,SUMIFS(Распис!$K$4:$K$300,Распис!$B$4:$B$300,$A27,Распис!$C$4:$C$300,"&lt;="&amp;K$1,Распис!$D$4:$D$300,"&gt;="&amp;K$1),SUMIF(База!$B$3:$B$305,$A27,База!$K$3:$K$152))</f>
        <v>6</v>
      </c>
      <c r="L27" s="55" t="s">
        <v>23</v>
      </c>
      <c r="M27" s="55">
        <f ca="1">IF(COUNTIFS(Распис!$B$4:$B$300,$A27,Распис!$C$4:$C$300,"&lt;="&amp;M$1,Распис!$D$4:$D$300,"&gt;="&amp;M$1)&gt;0,SUMIFS(Распис!$F$4:$F$300,Распис!$B$4:$B$300,$A27,Распис!$C$4:$C$300,"&lt;="&amp;M$1,Распис!$D$4:$D$300,"&gt;="&amp;M$1),SUMIF(База!$B$3:$B$305,$A27,База!$F$3:$F$152))</f>
        <v>5</v>
      </c>
      <c r="N27" s="55">
        <f ca="1">IF(COUNTIFS(Распис!$B$4:$B$300,$A27,Распис!$C$4:$C$300,"&lt;="&amp;N$1,Распис!$D$4:$D$300,"&gt;="&amp;N$1)&gt;0,SUMIFS(Распис!$G$4:$G$300,Распис!$B$4:$B$300,$A27,Распис!$C$4:$C$300,"&lt;="&amp;N$1,Распис!$D$4:$D$300,"&gt;="&amp;N$1),SUMIF(База!$B$3:$B$305,$A27,База!$G$3:$G$152))</f>
        <v>4</v>
      </c>
      <c r="O27" s="55">
        <f ca="1">IF(COUNTIFS(Распис!$B$4:$B$300,$A27,Распис!$C$4:$C$300,"&lt;="&amp;O$1,Распис!$D$4:$D$300,"&gt;="&amp;O$1)&gt;0,SUMIFS(Распис!$H$4:$H$300,Распис!$B$4:$B$300,$A27,Распис!$C$4:$C$300,"&lt;="&amp;O$1,Распис!$D$4:$D$300,"&gt;="&amp;O$1),SUMIF(База!$B$3:$B$305,$A27,База!$H$3:$H$152))</f>
        <v>0</v>
      </c>
      <c r="P27" s="55">
        <f ca="1">IF(COUNTIFS(Распис!$B$4:$B$300,$A27,Распис!$C$4:$C$300,"&lt;="&amp;P$1,Распис!$D$4:$D$300,"&gt;="&amp;P$1)&gt;0,SUMIFS(Распис!$I$4:$I$300,Распис!$B$4:$B$300,$A27,Распис!$C$4:$C$300,"&lt;="&amp;P$1,Распис!$D$4:$D$300,"&gt;="&amp;P$1),SUMIF(База!$B$3:$B$305,$A27,База!$I$3:$I$152))</f>
        <v>4</v>
      </c>
      <c r="Q27" s="55">
        <f ca="1">IF(COUNTIFS(Распис!$B$4:$B$300,$A27,Распис!$C$4:$C$300,"&lt;="&amp;Q$1,Распис!$D$4:$D$300,"&gt;="&amp;Q$1)&gt;0,SUMIFS(Распис!$J$4:$J$300,Распис!$B$4:$B$300,$A27,Распис!$C$4:$C$300,"&lt;="&amp;Q$1,Распис!$D$4:$D$300,"&gt;="&amp;Q$1),SUMIF(База!$B$3:$B$305,$A27,База!$J$3:$J$152))</f>
        <v>5</v>
      </c>
      <c r="R27" s="55">
        <f ca="1">IF(COUNTIFS(Распис!$B$4:$B$300,$A27,Распис!$C$4:$C$300,"&lt;="&amp;R$1,Распис!$D$4:$D$300,"&gt;="&amp;R$1)&gt;0,SUMIFS(Распис!$K$4:$K$300,Распис!$B$4:$B$300,$A27,Распис!$C$4:$C$300,"&lt;="&amp;R$1,Распис!$D$4:$D$300,"&gt;="&amp;R$1),SUMIF(База!$B$3:$B$305,$A27,База!$K$3:$K$152))</f>
        <v>6</v>
      </c>
      <c r="S27" s="27" t="s">
        <v>23</v>
      </c>
      <c r="T27" s="27" t="s">
        <v>25</v>
      </c>
      <c r="U27" s="27" t="s">
        <v>25</v>
      </c>
      <c r="V27" s="27" t="s">
        <v>24</v>
      </c>
      <c r="W27" s="27" t="s">
        <v>24</v>
      </c>
      <c r="X27" s="27" t="s">
        <v>24</v>
      </c>
      <c r="Y27" s="27" t="s">
        <v>25</v>
      </c>
      <c r="Z27" s="27" t="s">
        <v>23</v>
      </c>
      <c r="AA27" s="55">
        <f ca="1">IF(COUNTIFS(Распис!$B$4:$B$300,$A27,Распис!$C$4:$C$300,"&lt;="&amp;AA$1,Распис!$D$4:$D$300,"&gt;="&amp;AA$1)&gt;0,SUMIFS(Распис!$F$4:$F$300,Распис!$B$4:$B$300,$A27,Распис!$C$4:$C$300,"&lt;="&amp;AA$1,Распис!$D$4:$D$300,"&gt;="&amp;AA$1),SUMIF(База!$B$3:$B$305,$A27,База!$F$3:$F$152))</f>
        <v>5</v>
      </c>
      <c r="AB27" s="55">
        <f ca="1">IF(COUNTIFS(Распис!$B$4:$B$300,$A27,Распис!$C$4:$C$300,"&lt;="&amp;AB$1,Распис!$D$4:$D$300,"&gt;="&amp;AB$1)&gt;0,SUMIFS(Распис!$G$4:$G$300,Распис!$B$4:$B$300,$A27,Распис!$C$4:$C$300,"&lt;="&amp;AB$1,Распис!$D$4:$D$300,"&gt;="&amp;AB$1),SUMIF(База!$B$3:$B$305,$A27,База!$G$3:$G$152))</f>
        <v>4</v>
      </c>
      <c r="AC27" s="55">
        <f ca="1">IF(COUNTIFS(Распис!$B$4:$B$300,$A27,Распис!$C$4:$C$300,"&lt;="&amp;AC$1,Распис!$D$4:$D$300,"&gt;="&amp;AC$1)&gt;0,SUMIFS(Распис!$H$4:$H$300,Распис!$B$4:$B$300,$A27,Распис!$C$4:$C$300,"&lt;="&amp;AC$1,Распис!$D$4:$D$300,"&gt;="&amp;AC$1),SUMIF(База!$B$3:$B$305,$A27,База!$H$3:$H$152))</f>
        <v>0</v>
      </c>
      <c r="AD27" s="55">
        <f ca="1">IF(COUNTIFS(Распис!$B$4:$B$300,$A27,Распис!$C$4:$C$300,"&lt;="&amp;AD$1,Распис!$D$4:$D$300,"&gt;="&amp;AD$1)&gt;0,SUMIFS(Распис!$I$4:$I$300,Распис!$B$4:$B$300,$A27,Распис!$C$4:$C$300,"&lt;="&amp;AD$1,Распис!$D$4:$D$300,"&gt;="&amp;AD$1),SUMIF(База!$B$3:$B$305,$A27,База!$I$3:$I$152))</f>
        <v>4</v>
      </c>
      <c r="AE27" s="55">
        <f ca="1">IF(COUNTIFS(Распис!$B$4:$B$300,$A27,Распис!$C$4:$C$300,"&lt;="&amp;AE$1,Распис!$D$4:$D$300,"&gt;="&amp;AE$1)&gt;0,SUMIFS(Распис!$J$4:$J$300,Распис!$B$4:$B$300,$A27,Распис!$C$4:$C$300,"&lt;="&amp;AE$1,Распис!$D$4:$D$300,"&gt;="&amp;AE$1),SUMIF(База!$B$3:$B$305,$A27,База!$J$3:$J$152))</f>
        <v>5</v>
      </c>
      <c r="AF27" s="55">
        <f ca="1">IF(COUNTIFS(Распис!$B$4:$B$300,$A27,Распис!$C$4:$C$300,"&lt;="&amp;AF$1,Распис!$D$4:$D$300,"&gt;="&amp;AF$1)&gt;0,SUMIFS(Распис!$K$4:$K$300,Распис!$B$4:$B$300,$A27,Распис!$C$4:$C$300,"&lt;="&amp;AF$1,Распис!$D$4:$D$300,"&gt;="&amp;AF$1),SUMIF(База!$B$3:$B$305,$A27,База!$K$3:$K$152))</f>
        <v>6</v>
      </c>
      <c r="AG27" s="37">
        <f t="shared" ca="1" si="3"/>
        <v>83</v>
      </c>
      <c r="AH27" s="27">
        <f ca="1">AG27-SUMIFS(Распред!$G$4:$G$300,Распред!$B$4:$B$300,"март",Распред!$F$4:$F$300,A27)</f>
        <v>83</v>
      </c>
      <c r="AI27" s="27">
        <f ca="1">AH27+(COUNTIF(B27:AF27,"КД")+SUMIFS(Распред!$AH$4:$AH$300,Распред!$F$4:$F$300,A27,Распред!$B$4:$B$300,"март"))*4</f>
        <v>95</v>
      </c>
      <c r="AJ27" s="27">
        <f t="shared" ca="1" si="4"/>
        <v>3</v>
      </c>
      <c r="AK27" s="27">
        <f t="shared" ca="1" si="5"/>
        <v>80</v>
      </c>
      <c r="AL27" s="27">
        <f>SUMIFS(Распред!$K$4:$K$300,Распред!$B$4:$B$300,"март",Распред!$J$4:$J$300,A27)+SUMIFS(Распред!$M$4:$M$300,Распред!$B$4:$B$300,"март",Распред!$L$4:$L$300,A27)+SUMIFS(Распред!$O$4:$O$300,Распред!$B$4:$B$300,"март",Распред!$N$4:$N$300,A27)+SUMIFS(Распред!$Q$4:$Q$300,Распред!$B$4:$B$300,"март",Распред!$P$4:$P$300,A27)+SUMIFS(Распред!$S$4:$S$300,Распред!$B$4:$B$300,"март",Распред!$R$4:$R$300,A27)+SUMIFS(Распред!$U$4:$U$300,Распред!$B$4:$B$300,"март",Распред!$T$4:$T$300,A27)+SUMIFS(Распред!$W$4:$W$300,Распред!$B$4:$B$300,"март",Распред!$V$4:$V$300,A27)+SUMIFS(Распред!$Y$4:$Y$300,Распред!$B$4:$B$300,"март",Распред!$X$4:$X$300,A27)+SUMIFS(Распред!$AA$4:$AA$300,Распред!$B$4:$B$300,"март",Распред!$Z$4:$Z$300,A27)+SUMIFS(Распред!$AC$4:$AC$300,Распред!$B$4:$B$300,"март",Распред!$AB$4:$AB$300,A27)</f>
        <v>0</v>
      </c>
      <c r="AM27" s="27">
        <f t="shared" ca="1" si="6"/>
        <v>83</v>
      </c>
      <c r="AN27" s="27">
        <f t="shared" ca="1" si="7"/>
        <v>0</v>
      </c>
      <c r="AO27" s="27">
        <f t="shared" ca="1" si="8"/>
        <v>0</v>
      </c>
      <c r="AP27" s="27">
        <f>январь!AP27</f>
        <v>286000</v>
      </c>
      <c r="AQ27" s="27">
        <f t="shared" ca="1" si="9"/>
        <v>0</v>
      </c>
      <c r="AR27" s="37"/>
      <c r="AS27" s="198">
        <f t="shared" ca="1" si="10"/>
        <v>0</v>
      </c>
    </row>
    <row r="28" spans="1:58" s="56" customFormat="1" x14ac:dyDescent="0.25">
      <c r="A28" s="197" t="str">
        <f>База!B28</f>
        <v xml:space="preserve">Вакансия ГППР </v>
      </c>
      <c r="B28" s="55">
        <f>IF(COUNTIFS(Распис!$B$4:$B$300,$A28,Распис!$C$4:$C$300,"&lt;="&amp;B$1,Распис!$D$4:$D$300,"&gt;="&amp;B$1)&gt;0,SUMIFS(Распис!$I$4:$I$300,Распис!$B$4:$B$300,$A28,Распис!$C$4:$C$300,"&lt;="&amp;B$1,Распис!$D$4:$D$300,"&gt;="&amp;B$1),SUMIF(База!$B$3:$B$305,$A28,База!$I$3:$I$152))</f>
        <v>0</v>
      </c>
      <c r="C28" s="55">
        <f>IF(COUNTIFS(Распис!$B$4:$B$300,$A28,Распис!$C$4:$C$300,"&lt;="&amp;C$1,Распис!$D$4:$D$300,"&gt;="&amp;C$1)&gt;0,SUMIFS(Распис!$J$4:$J$300,Распис!$B$4:$B$300,$A28,Распис!$C$4:$C$300,"&lt;="&amp;C$1,Распис!$D$4:$D$300,"&gt;="&amp;C$1),SUMIF(База!$B$3:$B$305,$A28,База!$J$3:$J$152))</f>
        <v>0</v>
      </c>
      <c r="D28" s="55">
        <f>IF(COUNTIFS(Распис!$B$4:$B$300,$A28,Распис!$C$4:$C$300,"&lt;="&amp;D$1,Распис!$D$4:$D$300,"&gt;="&amp;D$1)&gt;0,SUMIFS(Распис!$K$4:$K$300,Распис!$B$4:$B$300,$A28,Распис!$C$4:$C$300,"&lt;="&amp;D$1,Распис!$D$4:$D$300,"&gt;="&amp;D$1),SUMIF(База!$B$3:$B$305,$A28,База!$K$3:$K$152))</f>
        <v>0</v>
      </c>
      <c r="E28" s="55" t="s">
        <v>23</v>
      </c>
      <c r="F28" s="55">
        <f>IF(COUNTIFS(Распис!$B$4:$B$300,$A28,Распис!$C$4:$C$300,"&lt;="&amp;F$1,Распис!$D$4:$D$300,"&gt;="&amp;F$1)&gt;0,SUMIFS(Распис!$F$4:$F$300,Распис!$B$4:$B$300,$A28,Распис!$C$4:$C$300,"&lt;="&amp;F$1,Распис!$D$4:$D$300,"&gt;="&amp;F$1),SUMIF(База!$B$3:$B$305,$A28,База!$F$3:$F$152))</f>
        <v>0</v>
      </c>
      <c r="G28" s="55">
        <f>IF(COUNTIFS(Распис!$B$4:$B$300,$A28,Распис!$C$4:$C$300,"&lt;="&amp;G$1,Распис!$D$4:$D$300,"&gt;="&amp;G$1)&gt;0,SUMIFS(Распис!$G$4:$G$300,Распис!$B$4:$B$300,$A28,Распис!$C$4:$C$300,"&lt;="&amp;G$1,Распис!$D$4:$D$300,"&gt;="&amp;G$1),SUMIF(База!$B$3:$B$305,$A28,База!$G$3:$G$152))</f>
        <v>0</v>
      </c>
      <c r="H28" s="55">
        <f>IF(COUNTIFS(Распис!$B$4:$B$300,$A28,Распис!$C$4:$C$300,"&lt;="&amp;H$1,Распис!$D$4:$D$300,"&gt;="&amp;H$1)&gt;0,SUMIFS(Распис!$H$4:$H$300,Распис!$B$4:$B$300,$A28,Распис!$C$4:$C$300,"&lt;="&amp;H$1,Распис!$D$4:$D$300,"&gt;="&amp;H$1),SUMIF(База!$B$3:$B$305,$A28,База!$H$3:$H$152))</f>
        <v>0</v>
      </c>
      <c r="I28" s="55" t="s">
        <v>24</v>
      </c>
      <c r="J28" s="55">
        <f>IF(COUNTIFS(Распис!$B$4:$B$300,$A28,Распис!$C$4:$C$300,"&lt;="&amp;J$1,Распис!$D$4:$D$300,"&gt;="&amp;J$1)&gt;0,SUMIFS(Распис!$J$4:$J$300,Распис!$B$4:$B$300,$A28,Распис!$C$4:$C$300,"&lt;="&amp;J$1,Распис!$D$4:$D$300,"&gt;="&amp;J$1),SUMIF(База!$B$3:$B$305,$A28,База!$J$3:$J$152))</f>
        <v>0</v>
      </c>
      <c r="K28" s="55">
        <f>IF(COUNTIFS(Распис!$B$4:$B$300,$A28,Распис!$C$4:$C$300,"&lt;="&amp;K$1,Распис!$D$4:$D$300,"&gt;="&amp;K$1)&gt;0,SUMIFS(Распис!$K$4:$K$300,Распис!$B$4:$B$300,$A28,Распис!$C$4:$C$300,"&lt;="&amp;K$1,Распис!$D$4:$D$300,"&gt;="&amp;K$1),SUMIF(База!$B$3:$B$305,$A28,База!$K$3:$K$152))</f>
        <v>0</v>
      </c>
      <c r="L28" s="55" t="s">
        <v>23</v>
      </c>
      <c r="M28" s="55">
        <f>IF(COUNTIFS(Распис!$B$4:$B$300,$A28,Распис!$C$4:$C$300,"&lt;="&amp;M$1,Распис!$D$4:$D$300,"&gt;="&amp;M$1)&gt;0,SUMIFS(Распис!$F$4:$F$300,Распис!$B$4:$B$300,$A28,Распис!$C$4:$C$300,"&lt;="&amp;M$1,Распис!$D$4:$D$300,"&gt;="&amp;M$1),SUMIF(База!$B$3:$B$305,$A28,База!$F$3:$F$152))</f>
        <v>0</v>
      </c>
      <c r="N28" s="55">
        <f>IF(COUNTIFS(Распис!$B$4:$B$300,$A28,Распис!$C$4:$C$300,"&lt;="&amp;N$1,Распис!$D$4:$D$300,"&gt;="&amp;N$1)&gt;0,SUMIFS(Распис!$G$4:$G$300,Распис!$B$4:$B$300,$A28,Распис!$C$4:$C$300,"&lt;="&amp;N$1,Распис!$D$4:$D$300,"&gt;="&amp;N$1),SUMIF(База!$B$3:$B$305,$A28,База!$G$3:$G$152))</f>
        <v>0</v>
      </c>
      <c r="O28" s="55">
        <f>IF(COUNTIFS(Распис!$B$4:$B$300,$A28,Распис!$C$4:$C$300,"&lt;="&amp;O$1,Распис!$D$4:$D$300,"&gt;="&amp;O$1)&gt;0,SUMIFS(Распис!$H$4:$H$300,Распис!$B$4:$B$300,$A28,Распис!$C$4:$C$300,"&lt;="&amp;O$1,Распис!$D$4:$D$300,"&gt;="&amp;O$1),SUMIF(База!$B$3:$B$305,$A28,База!$H$3:$H$152))</f>
        <v>0</v>
      </c>
      <c r="P28" s="55">
        <f>IF(COUNTIFS(Распис!$B$4:$B$300,$A28,Распис!$C$4:$C$300,"&lt;="&amp;P$1,Распис!$D$4:$D$300,"&gt;="&amp;P$1)&gt;0,SUMIFS(Распис!$I$4:$I$300,Распис!$B$4:$B$300,$A28,Распис!$C$4:$C$300,"&lt;="&amp;P$1,Распис!$D$4:$D$300,"&gt;="&amp;P$1),SUMIF(База!$B$3:$B$305,$A28,База!$I$3:$I$152))</f>
        <v>0</v>
      </c>
      <c r="Q28" s="55">
        <f>IF(COUNTIFS(Распис!$B$4:$B$300,$A28,Распис!$C$4:$C$300,"&lt;="&amp;Q$1,Распис!$D$4:$D$300,"&gt;="&amp;Q$1)&gt;0,SUMIFS(Распис!$J$4:$J$300,Распис!$B$4:$B$300,$A28,Распис!$C$4:$C$300,"&lt;="&amp;Q$1,Распис!$D$4:$D$300,"&gt;="&amp;Q$1),SUMIF(База!$B$3:$B$305,$A28,База!$J$3:$J$152))</f>
        <v>0</v>
      </c>
      <c r="R28" s="55">
        <f>IF(COUNTIFS(Распис!$B$4:$B$300,$A28,Распис!$C$4:$C$300,"&lt;="&amp;R$1,Распис!$D$4:$D$300,"&gt;="&amp;R$1)&gt;0,SUMIFS(Распис!$K$4:$K$300,Распис!$B$4:$B$300,$A28,Распис!$C$4:$C$300,"&lt;="&amp;R$1,Распис!$D$4:$D$300,"&gt;="&amp;R$1),SUMIF(База!$B$3:$B$305,$A28,База!$K$3:$K$152))</f>
        <v>0</v>
      </c>
      <c r="S28" s="27" t="s">
        <v>23</v>
      </c>
      <c r="T28" s="27" t="s">
        <v>25</v>
      </c>
      <c r="U28" s="27" t="s">
        <v>25</v>
      </c>
      <c r="V28" s="27" t="s">
        <v>24</v>
      </c>
      <c r="W28" s="27" t="s">
        <v>24</v>
      </c>
      <c r="X28" s="27" t="s">
        <v>24</v>
      </c>
      <c r="Y28" s="27" t="s">
        <v>25</v>
      </c>
      <c r="Z28" s="27" t="s">
        <v>23</v>
      </c>
      <c r="AA28" s="55">
        <f>IF(COUNTIFS(Распис!$B$4:$B$300,$A28,Распис!$C$4:$C$300,"&lt;="&amp;AA$1,Распис!$D$4:$D$300,"&gt;="&amp;AA$1)&gt;0,SUMIFS(Распис!$F$4:$F$300,Распис!$B$4:$B$300,$A28,Распис!$C$4:$C$300,"&lt;="&amp;AA$1,Распис!$D$4:$D$300,"&gt;="&amp;AA$1),SUMIF(База!$B$3:$B$305,$A28,База!$F$3:$F$152))</f>
        <v>0</v>
      </c>
      <c r="AB28" s="55">
        <f>IF(COUNTIFS(Распис!$B$4:$B$300,$A28,Распис!$C$4:$C$300,"&lt;="&amp;AB$1,Распис!$D$4:$D$300,"&gt;="&amp;AB$1)&gt;0,SUMIFS(Распис!$G$4:$G$300,Распис!$B$4:$B$300,$A28,Распис!$C$4:$C$300,"&lt;="&amp;AB$1,Распис!$D$4:$D$300,"&gt;="&amp;AB$1),SUMIF(База!$B$3:$B$305,$A28,База!$G$3:$G$152))</f>
        <v>0</v>
      </c>
      <c r="AC28" s="55">
        <f>IF(COUNTIFS(Распис!$B$4:$B$300,$A28,Распис!$C$4:$C$300,"&lt;="&amp;AC$1,Распис!$D$4:$D$300,"&gt;="&amp;AC$1)&gt;0,SUMIFS(Распис!$H$4:$H$300,Распис!$B$4:$B$300,$A28,Распис!$C$4:$C$300,"&lt;="&amp;AC$1,Распис!$D$4:$D$300,"&gt;="&amp;AC$1),SUMIF(База!$B$3:$B$305,$A28,База!$H$3:$H$152))</f>
        <v>0</v>
      </c>
      <c r="AD28" s="55">
        <f>IF(COUNTIFS(Распис!$B$4:$B$300,$A28,Распис!$C$4:$C$300,"&lt;="&amp;AD$1,Распис!$D$4:$D$300,"&gt;="&amp;AD$1)&gt;0,SUMIFS(Распис!$I$4:$I$300,Распис!$B$4:$B$300,$A28,Распис!$C$4:$C$300,"&lt;="&amp;AD$1,Распис!$D$4:$D$300,"&gt;="&amp;AD$1),SUMIF(База!$B$3:$B$305,$A28,База!$I$3:$I$152))</f>
        <v>0</v>
      </c>
      <c r="AE28" s="55">
        <f>IF(COUNTIFS(Распис!$B$4:$B$300,$A28,Распис!$C$4:$C$300,"&lt;="&amp;AE$1,Распис!$D$4:$D$300,"&gt;="&amp;AE$1)&gt;0,SUMIFS(Распис!$J$4:$J$300,Распис!$B$4:$B$300,$A28,Распис!$C$4:$C$300,"&lt;="&amp;AE$1,Распис!$D$4:$D$300,"&gt;="&amp;AE$1),SUMIF(База!$B$3:$B$305,$A28,База!$J$3:$J$152))</f>
        <v>0</v>
      </c>
      <c r="AF28" s="55">
        <f>IF(COUNTIFS(Распис!$B$4:$B$300,$A28,Распис!$C$4:$C$300,"&lt;="&amp;AF$1,Распис!$D$4:$D$300,"&gt;="&amp;AF$1)&gt;0,SUMIFS(Распис!$K$4:$K$300,Распис!$B$4:$B$300,$A28,Распис!$C$4:$C$300,"&lt;="&amp;AF$1,Распис!$D$4:$D$300,"&gt;="&amp;AF$1),SUMIF(База!$B$3:$B$305,$A28,База!$K$3:$K$152))</f>
        <v>0</v>
      </c>
      <c r="AG28" s="37">
        <f t="shared" si="3"/>
        <v>0</v>
      </c>
      <c r="AH28" s="27">
        <f>AG28-SUMIFS(Распред!$G$4:$G$300,Распред!$B$4:$B$300,"март",Распред!$F$4:$F$300,A28)</f>
        <v>0</v>
      </c>
      <c r="AI28" s="27">
        <f>AH28+(COUNTIF(B28:AF28,"КД")+SUMIFS(Распред!$AH$4:$AH$300,Распред!$F$4:$F$300,A28,Распред!$B$4:$B$300,"март"))*4</f>
        <v>12</v>
      </c>
      <c r="AJ28" s="27">
        <f t="shared" si="4"/>
        <v>0</v>
      </c>
      <c r="AK28" s="27">
        <f t="shared" si="5"/>
        <v>0</v>
      </c>
      <c r="AL28" s="27">
        <f>SUMIFS(Распред!$K$4:$K$300,Распред!$B$4:$B$300,"март",Распред!$J$4:$J$300,A28)+SUMIFS(Распред!$M$4:$M$300,Распред!$B$4:$B$300,"март",Распред!$L$4:$L$300,A28)+SUMIFS(Распред!$O$4:$O$300,Распред!$B$4:$B$300,"март",Распред!$N$4:$N$300,A28)+SUMIFS(Распред!$Q$4:$Q$300,Распред!$B$4:$B$300,"март",Распред!$P$4:$P$300,A28)+SUMIFS(Распред!$S$4:$S$300,Распред!$B$4:$B$300,"март",Распред!$R$4:$R$300,A28)+SUMIFS(Распред!$U$4:$U$300,Распред!$B$4:$B$300,"март",Распред!$T$4:$T$300,A28)+SUMIFS(Распред!$W$4:$W$300,Распред!$B$4:$B$300,"март",Распред!$V$4:$V$300,A28)+SUMIFS(Распред!$Y$4:$Y$300,Распред!$B$4:$B$300,"март",Распред!$X$4:$X$300,A28)+SUMIFS(Распред!$AA$4:$AA$300,Распред!$B$4:$B$300,"март",Распред!$Z$4:$Z$300,A28)+SUMIFS(Распред!$AC$4:$AC$300,Распред!$B$4:$B$300,"март",Распред!$AB$4:$AB$300,A28)</f>
        <v>0</v>
      </c>
      <c r="AM28" s="27">
        <f t="shared" si="6"/>
        <v>0</v>
      </c>
      <c r="AN28" s="27">
        <f t="shared" si="7"/>
        <v>0</v>
      </c>
      <c r="AO28" s="27">
        <f t="shared" si="8"/>
        <v>0</v>
      </c>
      <c r="AP28" s="27">
        <f>январь!AP28</f>
        <v>0</v>
      </c>
      <c r="AQ28" s="27">
        <f t="shared" si="9"/>
        <v>0</v>
      </c>
      <c r="AR28" s="37"/>
      <c r="AS28" s="198">
        <f t="shared" si="10"/>
        <v>0</v>
      </c>
    </row>
    <row r="29" spans="1:58" s="56" customFormat="1" ht="15.75" thickBot="1" x14ac:dyDescent="0.3">
      <c r="A29" s="179" t="str">
        <f>База!B29</f>
        <v>Иванов И.И.</v>
      </c>
      <c r="B29" s="180">
        <f ca="1">IF(COUNTIFS(Распис!$B$4:$B$300,$A29,Распис!$C$4:$C$300,"&lt;="&amp;B$1,Распис!$D$4:$D$300,"&gt;="&amp;B$1)&gt;0,SUMIFS(Распис!$I$4:$I$300,Распис!$B$4:$B$300,$A29,Распис!$C$4:$C$300,"&lt;="&amp;B$1,Распис!$D$4:$D$300,"&gt;="&amp;B$1),SUMIF(База!$B$3:$B$305,$A29,База!$I$3:$I$152))</f>
        <v>0</v>
      </c>
      <c r="C29" s="180">
        <f ca="1">IF(COUNTIFS(Распис!$B$4:$B$300,$A29,Распис!$C$4:$C$300,"&lt;="&amp;C$1,Распис!$D$4:$D$300,"&gt;="&amp;C$1)&gt;0,SUMIFS(Распис!$J$4:$J$300,Распис!$B$4:$B$300,$A29,Распис!$C$4:$C$300,"&lt;="&amp;C$1,Распис!$D$4:$D$300,"&gt;="&amp;C$1),SUMIF(База!$B$3:$B$305,$A29,База!$J$3:$J$152))</f>
        <v>0</v>
      </c>
      <c r="D29" s="180">
        <f ca="1">IF(COUNTIFS(Распис!$B$4:$B$300,$A29,Распис!$C$4:$C$300,"&lt;="&amp;D$1,Распис!$D$4:$D$300,"&gt;="&amp;D$1)&gt;0,SUMIFS(Распис!$K$4:$K$300,Распис!$B$4:$B$300,$A29,Распис!$C$4:$C$300,"&lt;="&amp;D$1,Распис!$D$4:$D$300,"&gt;="&amp;D$1),SUMIF(База!$B$3:$B$305,$A29,База!$K$3:$K$152))</f>
        <v>0</v>
      </c>
      <c r="E29" s="180" t="s">
        <v>23</v>
      </c>
      <c r="F29" s="180">
        <f ca="1">IF(COUNTIFS(Распис!$B$4:$B$300,$A29,Распис!$C$4:$C$300,"&lt;="&amp;F$1,Распис!$D$4:$D$300,"&gt;="&amp;F$1)&gt;0,SUMIFS(Распис!$F$4:$F$300,Распис!$B$4:$B$300,$A29,Распис!$C$4:$C$300,"&lt;="&amp;F$1,Распис!$D$4:$D$300,"&gt;="&amp;F$1),SUMIF(База!$B$3:$B$305,$A29,База!$F$3:$F$152))</f>
        <v>0</v>
      </c>
      <c r="G29" s="180">
        <f ca="1">IF(COUNTIFS(Распис!$B$4:$B$300,$A29,Распис!$C$4:$C$300,"&lt;="&amp;G$1,Распис!$D$4:$D$300,"&gt;="&amp;G$1)&gt;0,SUMIFS(Распис!$G$4:$G$300,Распис!$B$4:$B$300,$A29,Распис!$C$4:$C$300,"&lt;="&amp;G$1,Распис!$D$4:$D$300,"&gt;="&amp;G$1),SUMIF(База!$B$3:$B$305,$A29,База!$G$3:$G$152))</f>
        <v>0</v>
      </c>
      <c r="H29" s="180">
        <f ca="1">IF(COUNTIFS(Распис!$B$4:$B$300,$A29,Распис!$C$4:$C$300,"&lt;="&amp;H$1,Распис!$D$4:$D$300,"&gt;="&amp;H$1)&gt;0,SUMIFS(Распис!$H$4:$H$300,Распис!$B$4:$B$300,$A29,Распис!$C$4:$C$300,"&lt;="&amp;H$1,Распис!$D$4:$D$300,"&gt;="&amp;H$1),SUMIF(База!$B$3:$B$305,$A29,База!$H$3:$H$152))</f>
        <v>0</v>
      </c>
      <c r="I29" s="180" t="s">
        <v>24</v>
      </c>
      <c r="J29" s="180">
        <f ca="1">IF(COUNTIFS(Распис!$B$4:$B$300,$A29,Распис!$C$4:$C$300,"&lt;="&amp;J$1,Распис!$D$4:$D$300,"&gt;="&amp;J$1)&gt;0,SUMIFS(Распис!$J$4:$J$300,Распис!$B$4:$B$300,$A29,Распис!$C$4:$C$300,"&lt;="&amp;J$1,Распис!$D$4:$D$300,"&gt;="&amp;J$1),SUMIF(База!$B$3:$B$305,$A29,База!$J$3:$J$152))</f>
        <v>0</v>
      </c>
      <c r="K29" s="180">
        <f ca="1">IF(COUNTIFS(Распис!$B$4:$B$300,$A29,Распис!$C$4:$C$300,"&lt;="&amp;K$1,Распис!$D$4:$D$300,"&gt;="&amp;K$1)&gt;0,SUMIFS(Распис!$K$4:$K$300,Распис!$B$4:$B$300,$A29,Распис!$C$4:$C$300,"&lt;="&amp;K$1,Распис!$D$4:$D$300,"&gt;="&amp;K$1),SUMIF(База!$B$3:$B$305,$A29,База!$K$3:$K$152))</f>
        <v>0</v>
      </c>
      <c r="L29" s="180" t="s">
        <v>23</v>
      </c>
      <c r="M29" s="180">
        <f>IF(COUNTIFS(Распис!$B$4:$B$300,$A29,Распис!$C$4:$C$300,"&lt;="&amp;M$1,Распис!$D$4:$D$300,"&gt;="&amp;M$1)&gt;0,SUMIFS(Распис!$F$4:$F$300,Распис!$B$4:$B$300,$A29,Распис!$C$4:$C$300,"&lt;="&amp;M$1,Распис!$D$4:$D$300,"&gt;="&amp;M$1),SUMIF(База!$B$3:$B$305,$A29,База!$F$3:$F$152))</f>
        <v>2</v>
      </c>
      <c r="N29" s="180">
        <f>IF(COUNTIFS(Распис!$B$4:$B$300,$A29,Распис!$C$4:$C$300,"&lt;="&amp;N$1,Распис!$D$4:$D$300,"&gt;="&amp;N$1)&gt;0,SUMIFS(Распис!$G$4:$G$300,Распис!$B$4:$B$300,$A29,Распис!$C$4:$C$300,"&lt;="&amp;N$1,Распис!$D$4:$D$300,"&gt;="&amp;N$1),SUMIF(База!$B$3:$B$305,$A29,База!$G$3:$G$152))</f>
        <v>6</v>
      </c>
      <c r="O29" s="180">
        <f>IF(COUNTIFS(Распис!$B$4:$B$300,$A29,Распис!$C$4:$C$300,"&lt;="&amp;O$1,Распис!$D$4:$D$300,"&gt;="&amp;O$1)&gt;0,SUMIFS(Распис!$H$4:$H$300,Распис!$B$4:$B$300,$A29,Распис!$C$4:$C$300,"&lt;="&amp;O$1,Распис!$D$4:$D$300,"&gt;="&amp;O$1),SUMIF(База!$B$3:$B$305,$A29,База!$H$3:$H$152))</f>
        <v>0</v>
      </c>
      <c r="P29" s="180">
        <f>IF(COUNTIFS(Распис!$B$4:$B$300,$A29,Распис!$C$4:$C$300,"&lt;="&amp;P$1,Распис!$D$4:$D$300,"&gt;="&amp;P$1)&gt;0,SUMIFS(Распис!$I$4:$I$300,Распис!$B$4:$B$300,$A29,Распис!$C$4:$C$300,"&lt;="&amp;P$1,Распис!$D$4:$D$300,"&gt;="&amp;P$1),SUMIF(База!$B$3:$B$305,$A29,База!$I$3:$I$152))</f>
        <v>4</v>
      </c>
      <c r="Q29" s="180">
        <f>IF(COUNTIFS(Распис!$B$4:$B$300,$A29,Распис!$C$4:$C$300,"&lt;="&amp;Q$1,Распис!$D$4:$D$300,"&gt;="&amp;Q$1)&gt;0,SUMIFS(Распис!$J$4:$J$300,Распис!$B$4:$B$300,$A29,Распис!$C$4:$C$300,"&lt;="&amp;Q$1,Распис!$D$4:$D$300,"&gt;="&amp;Q$1),SUMIF(База!$B$3:$B$305,$A29,База!$J$3:$J$152))</f>
        <v>3</v>
      </c>
      <c r="R29" s="180">
        <f>IF(COUNTIFS(Распис!$B$4:$B$300,$A29,Распис!$C$4:$C$300,"&lt;="&amp;R$1,Распис!$D$4:$D$300,"&gt;="&amp;R$1)&gt;0,SUMIFS(Распис!$K$4:$K$300,Распис!$B$4:$B$300,$A29,Распис!$C$4:$C$300,"&lt;="&amp;R$1,Распис!$D$4:$D$300,"&gt;="&amp;R$1),SUMIF(База!$B$3:$B$305,$A29,База!$K$3:$K$152))</f>
        <v>2</v>
      </c>
      <c r="S29" s="180" t="s">
        <v>23</v>
      </c>
      <c r="T29" s="180" t="s">
        <v>25</v>
      </c>
      <c r="U29" s="180" t="s">
        <v>25</v>
      </c>
      <c r="V29" s="180" t="s">
        <v>24</v>
      </c>
      <c r="W29" s="180" t="s">
        <v>24</v>
      </c>
      <c r="X29" s="180" t="s">
        <v>24</v>
      </c>
      <c r="Y29" s="180" t="s">
        <v>25</v>
      </c>
      <c r="Z29" s="180" t="s">
        <v>23</v>
      </c>
      <c r="AA29" s="180">
        <f>IF(COUNTIFS(Распис!$B$4:$B$300,$A29,Распис!$C$4:$C$300,"&lt;="&amp;AA$1,Распис!$D$4:$D$300,"&gt;="&amp;AA$1)&gt;0,SUMIFS(Распис!$F$4:$F$300,Распис!$B$4:$B$300,$A29,Распис!$C$4:$C$300,"&lt;="&amp;AA$1,Распис!$D$4:$D$300,"&gt;="&amp;AA$1),SUMIF(База!$B$3:$B$305,$A29,База!$F$3:$F$152))</f>
        <v>2</v>
      </c>
      <c r="AB29" s="180">
        <f>IF(COUNTIFS(Распис!$B$4:$B$300,$A29,Распис!$C$4:$C$300,"&lt;="&amp;AB$1,Распис!$D$4:$D$300,"&gt;="&amp;AB$1)&gt;0,SUMIFS(Распис!$G$4:$G$300,Распис!$B$4:$B$300,$A29,Распис!$C$4:$C$300,"&lt;="&amp;AB$1,Распис!$D$4:$D$300,"&gt;="&amp;AB$1),SUMIF(База!$B$3:$B$305,$A29,База!$G$3:$G$152))</f>
        <v>6</v>
      </c>
      <c r="AC29" s="180">
        <f>IF(COUNTIFS(Распис!$B$4:$B$300,$A29,Распис!$C$4:$C$300,"&lt;="&amp;AC$1,Распис!$D$4:$D$300,"&gt;="&amp;AC$1)&gt;0,SUMIFS(Распис!$H$4:$H$300,Распис!$B$4:$B$300,$A29,Распис!$C$4:$C$300,"&lt;="&amp;AC$1,Распис!$D$4:$D$300,"&gt;="&amp;AC$1),SUMIF(База!$B$3:$B$305,$A29,База!$H$3:$H$152))</f>
        <v>0</v>
      </c>
      <c r="AD29" s="180">
        <f>IF(COUNTIFS(Распис!$B$4:$B$300,$A29,Распис!$C$4:$C$300,"&lt;="&amp;AD$1,Распис!$D$4:$D$300,"&gt;="&amp;AD$1)&gt;0,SUMIFS(Распис!$I$4:$I$300,Распис!$B$4:$B$300,$A29,Распис!$C$4:$C$300,"&lt;="&amp;AD$1,Распис!$D$4:$D$300,"&gt;="&amp;AD$1),SUMIF(База!$B$3:$B$305,$A29,База!$I$3:$I$152))</f>
        <v>4</v>
      </c>
      <c r="AE29" s="180">
        <f>IF(COUNTIFS(Распис!$B$4:$B$300,$A29,Распис!$C$4:$C$300,"&lt;="&amp;AE$1,Распис!$D$4:$D$300,"&gt;="&amp;AE$1)&gt;0,SUMIFS(Распис!$J$4:$J$300,Распис!$B$4:$B$300,$A29,Распис!$C$4:$C$300,"&lt;="&amp;AE$1,Распис!$D$4:$D$300,"&gt;="&amp;AE$1),SUMIF(База!$B$3:$B$305,$A29,База!$J$3:$J$152))</f>
        <v>3</v>
      </c>
      <c r="AF29" s="180">
        <f>IF(COUNTIFS(Распис!$B$4:$B$300,$A29,Распис!$C$4:$C$300,"&lt;="&amp;AF$1,Распис!$D$4:$D$300,"&gt;="&amp;AF$1)&gt;0,SUMIFS(Распис!$K$4:$K$300,Распис!$B$4:$B$300,$A29,Распис!$C$4:$C$300,"&lt;="&amp;AF$1,Распис!$D$4:$D$300,"&gt;="&amp;AF$1),SUMIF(База!$B$3:$B$305,$A29,База!$K$3:$K$152))</f>
        <v>2</v>
      </c>
      <c r="AG29" s="181">
        <f t="shared" ca="1" si="3"/>
        <v>34</v>
      </c>
      <c r="AH29" s="180">
        <f ca="1">AG29-SUMIFS(Распред!$G$4:$G$300,Распред!$B$4:$B$300,"март",Распред!$F$4:$F$300,A29)</f>
        <v>34</v>
      </c>
      <c r="AI29" s="180">
        <f ca="1">AH29+(COUNTIF(B29:AF29,"КД")+SUMIFS(Распред!$AH$4:$AH$300,Распред!$F$4:$F$300,A29,Распред!$B$4:$B$300,"март"))*4</f>
        <v>46</v>
      </c>
      <c r="AJ29" s="180">
        <f t="shared" ca="1" si="4"/>
        <v>0</v>
      </c>
      <c r="AK29" s="180">
        <f t="shared" ca="1" si="5"/>
        <v>34</v>
      </c>
      <c r="AL29" s="180">
        <f>SUMIFS(Распред!$K$4:$K$300,Распред!$B$4:$B$300,"март",Распред!$J$4:$J$300,A29)+SUMIFS(Распред!$M$4:$M$300,Распред!$B$4:$B$300,"март",Распред!$L$4:$L$300,A29)+SUMIFS(Распред!$O$4:$O$300,Распред!$B$4:$B$300,"март",Распред!$N$4:$N$300,A29)+SUMIFS(Распред!$Q$4:$Q$300,Распред!$B$4:$B$300,"март",Распред!$P$4:$P$300,A29)+SUMIFS(Распред!$S$4:$S$300,Распред!$B$4:$B$300,"март",Распред!$R$4:$R$300,A29)+SUMIFS(Распред!$U$4:$U$300,Распред!$B$4:$B$300,"март",Распред!$T$4:$T$300,A29)+SUMIFS(Распред!$W$4:$W$300,Распред!$B$4:$B$300,"март",Распред!$V$4:$V$300,A29)+SUMIFS(Распред!$Y$4:$Y$300,Распред!$B$4:$B$300,"март",Распред!$X$4:$X$300,A29)+SUMIFS(Распред!$AA$4:$AA$300,Распред!$B$4:$B$300,"март",Распред!$Z$4:$Z$300,A29)+SUMIFS(Распред!$AC$4:$AC$300,Распред!$B$4:$B$300,"март",Распред!$AB$4:$AB$300,A29)</f>
        <v>0</v>
      </c>
      <c r="AM29" s="180">
        <f t="shared" ca="1" si="6"/>
        <v>34</v>
      </c>
      <c r="AN29" s="180">
        <f t="shared" ca="1" si="7"/>
        <v>0</v>
      </c>
      <c r="AO29" s="180">
        <f t="shared" ca="1" si="8"/>
        <v>0</v>
      </c>
      <c r="AP29" s="180">
        <f>январь!AP29</f>
        <v>0</v>
      </c>
      <c r="AQ29" s="180">
        <f t="shared" ca="1" si="9"/>
        <v>0</v>
      </c>
      <c r="AR29" s="181"/>
      <c r="AS29" s="182">
        <f t="shared" ca="1" si="10"/>
        <v>0</v>
      </c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</row>
    <row r="30" spans="1:58" s="56" customFormat="1" x14ac:dyDescent="0.25">
      <c r="A30" s="47">
        <f>База!B30</f>
        <v>0</v>
      </c>
      <c r="B30" s="46">
        <f ca="1">IF(COUNTIFS(Распис!$B$4:$B$300,$A30,Распис!$C$4:$C$300,"&lt;="&amp;B$1,Распис!$D$4:$D$300,"&gt;="&amp;B$1)&gt;0,SUMIFS(Распис!$I$4:$I$300,Распис!$B$4:$B$300,$A30,Распис!$C$4:$C$300,"&lt;="&amp;B$1,Распис!$D$4:$D$300,"&gt;="&amp;B$1),SUMIF(База!$B$3:$B$305,$A30,База!$I$3:$I$152))</f>
        <v>0</v>
      </c>
      <c r="C30" s="46">
        <f ca="1">IF(COUNTIFS(Распис!$B$4:$B$300,$A30,Распис!$C$4:$C$300,"&lt;="&amp;C$1,Распис!$D$4:$D$300,"&gt;="&amp;C$1)&gt;0,SUMIFS(Распис!$J$4:$J$300,Распис!$B$4:$B$300,$A30,Распис!$C$4:$C$300,"&lt;="&amp;C$1,Распис!$D$4:$D$300,"&gt;="&amp;C$1),SUMIF(База!$B$3:$B$305,$A30,База!$J$3:$J$152))</f>
        <v>0</v>
      </c>
      <c r="D30" s="46">
        <f ca="1">IF(COUNTIFS(Распис!$B$4:$B$300,$A30,Распис!$C$4:$C$300,"&lt;="&amp;D$1,Распис!$D$4:$D$300,"&gt;="&amp;D$1)&gt;0,SUMIFS(Распис!$K$4:$K$300,Распис!$B$4:$B$300,$A30,Распис!$C$4:$C$300,"&lt;="&amp;D$1,Распис!$D$4:$D$300,"&gt;="&amp;D$1),SUMIF(База!$B$3:$B$305,$A30,База!$K$3:$K$152))</f>
        <v>0</v>
      </c>
      <c r="E30" s="46" t="s">
        <v>23</v>
      </c>
      <c r="F30" s="46">
        <f ca="1">IF(COUNTIFS(Распис!$B$4:$B$300,$A30,Распис!$C$4:$C$300,"&lt;="&amp;F$1,Распис!$D$4:$D$300,"&gt;="&amp;F$1)&gt;0,SUMIFS(Распис!$F$4:$F$300,Распис!$B$4:$B$300,$A30,Распис!$C$4:$C$300,"&lt;="&amp;F$1,Распис!$D$4:$D$300,"&gt;="&amp;F$1),SUMIF(База!$B$3:$B$305,$A30,База!$F$3:$F$152))</f>
        <v>0</v>
      </c>
      <c r="G30" s="46">
        <f ca="1">IF(COUNTIFS(Распис!$B$4:$B$300,$A30,Распис!$C$4:$C$300,"&lt;="&amp;G$1,Распис!$D$4:$D$300,"&gt;="&amp;G$1)&gt;0,SUMIFS(Распис!$G$4:$G$300,Распис!$B$4:$B$300,$A30,Распис!$C$4:$C$300,"&lt;="&amp;G$1,Распис!$D$4:$D$300,"&gt;="&amp;G$1),SUMIF(База!$B$3:$B$305,$A30,База!$G$3:$G$152))</f>
        <v>0</v>
      </c>
      <c r="H30" s="46">
        <f ca="1">IF(COUNTIFS(Распис!$B$4:$B$300,$A30,Распис!$C$4:$C$300,"&lt;="&amp;H$1,Распис!$D$4:$D$300,"&gt;="&amp;H$1)&gt;0,SUMIFS(Распис!$H$4:$H$300,Распис!$B$4:$B$300,$A30,Распис!$C$4:$C$300,"&lt;="&amp;H$1,Распис!$D$4:$D$300,"&gt;="&amp;H$1),SUMIF(База!$B$3:$B$305,$A30,База!$H$3:$H$152))</f>
        <v>0</v>
      </c>
      <c r="I30" s="46" t="s">
        <v>24</v>
      </c>
      <c r="J30" s="46">
        <f ca="1">IF(COUNTIFS(Распис!$B$4:$B$300,$A30,Распис!$C$4:$C$300,"&lt;="&amp;J$1,Распис!$D$4:$D$300,"&gt;="&amp;J$1)&gt;0,SUMIFS(Распис!$J$4:$J$300,Распис!$B$4:$B$300,$A30,Распис!$C$4:$C$300,"&lt;="&amp;J$1,Распис!$D$4:$D$300,"&gt;="&amp;J$1),SUMIF(База!$B$3:$B$305,$A30,База!$J$3:$J$152))</f>
        <v>0</v>
      </c>
      <c r="K30" s="46">
        <f ca="1">IF(COUNTIFS(Распис!$B$4:$B$300,$A30,Распис!$C$4:$C$300,"&lt;="&amp;K$1,Распис!$D$4:$D$300,"&gt;="&amp;K$1)&gt;0,SUMIFS(Распис!$K$4:$K$300,Распис!$B$4:$B$300,$A30,Распис!$C$4:$C$300,"&lt;="&amp;K$1,Распис!$D$4:$D$300,"&gt;="&amp;K$1),SUMIF(База!$B$3:$B$305,$A30,База!$K$3:$K$152))</f>
        <v>0</v>
      </c>
      <c r="L30" s="46" t="s">
        <v>23</v>
      </c>
      <c r="M30" s="46">
        <f ca="1">IF(COUNTIFS(Распис!$B$4:$B$300,$A30,Распис!$C$4:$C$300,"&lt;="&amp;M$1,Распис!$D$4:$D$300,"&gt;="&amp;M$1)&gt;0,SUMIFS(Распис!$F$4:$F$300,Распис!$B$4:$B$300,$A30,Распис!$C$4:$C$300,"&lt;="&amp;M$1,Распис!$D$4:$D$300,"&gt;="&amp;M$1),SUMIF(База!$B$3:$B$305,$A30,База!$F$3:$F$152))</f>
        <v>0</v>
      </c>
      <c r="N30" s="46">
        <f ca="1">IF(COUNTIFS(Распис!$B$4:$B$300,$A30,Распис!$C$4:$C$300,"&lt;="&amp;N$1,Распис!$D$4:$D$300,"&gt;="&amp;N$1)&gt;0,SUMIFS(Распис!$G$4:$G$300,Распис!$B$4:$B$300,$A30,Распис!$C$4:$C$300,"&lt;="&amp;N$1,Распис!$D$4:$D$300,"&gt;="&amp;N$1),SUMIF(База!$B$3:$B$305,$A30,База!$G$3:$G$152))</f>
        <v>0</v>
      </c>
      <c r="O30" s="46">
        <f ca="1">IF(COUNTIFS(Распис!$B$4:$B$300,$A30,Распис!$C$4:$C$300,"&lt;="&amp;O$1,Распис!$D$4:$D$300,"&gt;="&amp;O$1)&gt;0,SUMIFS(Распис!$H$4:$H$300,Распис!$B$4:$B$300,$A30,Распис!$C$4:$C$300,"&lt;="&amp;O$1,Распис!$D$4:$D$300,"&gt;="&amp;O$1),SUMIF(База!$B$3:$B$305,$A30,База!$H$3:$H$152))</f>
        <v>0</v>
      </c>
      <c r="P30" s="46">
        <f ca="1">IF(COUNTIFS(Распис!$B$4:$B$300,$A30,Распис!$C$4:$C$300,"&lt;="&amp;P$1,Распис!$D$4:$D$300,"&gt;="&amp;P$1)&gt;0,SUMIFS(Распис!$I$4:$I$300,Распис!$B$4:$B$300,$A30,Распис!$C$4:$C$300,"&lt;="&amp;P$1,Распис!$D$4:$D$300,"&gt;="&amp;P$1),SUMIF(База!$B$3:$B$305,$A30,База!$I$3:$I$152))</f>
        <v>0</v>
      </c>
      <c r="Q30" s="46">
        <f ca="1">IF(COUNTIFS(Распис!$B$4:$B$300,$A30,Распис!$C$4:$C$300,"&lt;="&amp;Q$1,Распис!$D$4:$D$300,"&gt;="&amp;Q$1)&gt;0,SUMIFS(Распис!$J$4:$J$300,Распис!$B$4:$B$300,$A30,Распис!$C$4:$C$300,"&lt;="&amp;Q$1,Распис!$D$4:$D$300,"&gt;="&amp;Q$1),SUMIF(База!$B$3:$B$305,$A30,База!$J$3:$J$152))</f>
        <v>0</v>
      </c>
      <c r="R30" s="46">
        <f ca="1">IF(COUNTIFS(Распис!$B$4:$B$300,$A30,Распис!$C$4:$C$300,"&lt;="&amp;R$1,Распис!$D$4:$D$300,"&gt;="&amp;R$1)&gt;0,SUMIFS(Распис!$K$4:$K$300,Распис!$B$4:$B$300,$A30,Распис!$C$4:$C$300,"&lt;="&amp;R$1,Распис!$D$4:$D$300,"&gt;="&amp;R$1),SUMIF(База!$B$3:$B$305,$A30,База!$K$3:$K$152))</f>
        <v>0</v>
      </c>
      <c r="S30" s="46" t="s">
        <v>23</v>
      </c>
      <c r="T30" s="46" t="s">
        <v>25</v>
      </c>
      <c r="U30" s="46" t="s">
        <v>25</v>
      </c>
      <c r="V30" s="46" t="s">
        <v>24</v>
      </c>
      <c r="W30" s="46" t="s">
        <v>24</v>
      </c>
      <c r="X30" s="46" t="s">
        <v>24</v>
      </c>
      <c r="Y30" s="46" t="s">
        <v>25</v>
      </c>
      <c r="Z30" s="46" t="s">
        <v>23</v>
      </c>
      <c r="AA30" s="46">
        <f ca="1">IF(COUNTIFS(Распис!$B$4:$B$300,$A30,Распис!$C$4:$C$300,"&lt;="&amp;AA$1,Распис!$D$4:$D$300,"&gt;="&amp;AA$1)&gt;0,SUMIFS(Распис!$F$4:$F$300,Распис!$B$4:$B$300,$A30,Распис!$C$4:$C$300,"&lt;="&amp;AA$1,Распис!$D$4:$D$300,"&gt;="&amp;AA$1),SUMIF(База!$B$3:$B$305,$A30,База!$F$3:$F$152))</f>
        <v>0</v>
      </c>
      <c r="AB30" s="46">
        <f ca="1">IF(COUNTIFS(Распис!$B$4:$B$300,$A30,Распис!$C$4:$C$300,"&lt;="&amp;AB$1,Распис!$D$4:$D$300,"&gt;="&amp;AB$1)&gt;0,SUMIFS(Распис!$G$4:$G$300,Распис!$B$4:$B$300,$A30,Распис!$C$4:$C$300,"&lt;="&amp;AB$1,Распис!$D$4:$D$300,"&gt;="&amp;AB$1),SUMIF(База!$B$3:$B$305,$A30,База!$G$3:$G$152))</f>
        <v>0</v>
      </c>
      <c r="AC30" s="46">
        <f ca="1">IF(COUNTIFS(Распис!$B$4:$B$300,$A30,Распис!$C$4:$C$300,"&lt;="&amp;AC$1,Распис!$D$4:$D$300,"&gt;="&amp;AC$1)&gt;0,SUMIFS(Распис!$H$4:$H$300,Распис!$B$4:$B$300,$A30,Распис!$C$4:$C$300,"&lt;="&amp;AC$1,Распис!$D$4:$D$300,"&gt;="&amp;AC$1),SUMIF(База!$B$3:$B$305,$A30,База!$H$3:$H$152))</f>
        <v>0</v>
      </c>
      <c r="AD30" s="46">
        <f ca="1">IF(COUNTIFS(Распис!$B$4:$B$300,$A30,Распис!$C$4:$C$300,"&lt;="&amp;AD$1,Распис!$D$4:$D$300,"&gt;="&amp;AD$1)&gt;0,SUMIFS(Распис!$I$4:$I$300,Распис!$B$4:$B$300,$A30,Распис!$C$4:$C$300,"&lt;="&amp;AD$1,Распис!$D$4:$D$300,"&gt;="&amp;AD$1),SUMIF(База!$B$3:$B$305,$A30,База!$I$3:$I$152))</f>
        <v>0</v>
      </c>
      <c r="AE30" s="46">
        <f ca="1">IF(COUNTIFS(Распис!$B$4:$B$300,$A30,Распис!$C$4:$C$300,"&lt;="&amp;AE$1,Распис!$D$4:$D$300,"&gt;="&amp;AE$1)&gt;0,SUMIFS(Распис!$J$4:$J$300,Распис!$B$4:$B$300,$A30,Распис!$C$4:$C$300,"&lt;="&amp;AE$1,Распис!$D$4:$D$300,"&gt;="&amp;AE$1),SUMIF(База!$B$3:$B$305,$A30,База!$J$3:$J$152))</f>
        <v>0</v>
      </c>
      <c r="AF30" s="46">
        <f ca="1">IF(COUNTIFS(Распис!$B$4:$B$300,$A30,Распис!$C$4:$C$300,"&lt;="&amp;AF$1,Распис!$D$4:$D$300,"&gt;="&amp;AF$1)&gt;0,SUMIFS(Распис!$K$4:$K$300,Распис!$B$4:$B$300,$A30,Распис!$C$4:$C$300,"&lt;="&amp;AF$1,Распис!$D$4:$D$300,"&gt;="&amp;AF$1),SUMIF(База!$B$3:$B$305,$A30,База!$K$3:$K$152))</f>
        <v>0</v>
      </c>
      <c r="AG30" s="47">
        <f t="shared" ca="1" si="3"/>
        <v>0</v>
      </c>
      <c r="AH30" s="46">
        <f ca="1">AG30-SUMIFS(Распред!$G$4:$G$300,Распред!$B$4:$B$300,"март",Распред!$F$4:$F$300,A30)</f>
        <v>0</v>
      </c>
      <c r="AI30" s="46">
        <f ca="1">AH30+(COUNTIF(B30:AF30,"КД")+SUMIFS(Распред!$AH$4:$AH$300,Распред!$F$4:$F$300,A30,Распред!$B$4:$B$300,"март"))*4</f>
        <v>12</v>
      </c>
      <c r="AJ30" s="46">
        <f t="shared" ca="1" si="4"/>
        <v>0</v>
      </c>
      <c r="AK30" s="46">
        <f t="shared" ca="1" si="5"/>
        <v>0</v>
      </c>
      <c r="AL30" s="46">
        <f>SUMIFS(Распред!$K$4:$K$300,Распред!$B$4:$B$300,"март",Распред!$J$4:$J$300,A30)+SUMIFS(Распред!$M$4:$M$300,Распред!$B$4:$B$300,"март",Распред!$L$4:$L$300,A30)+SUMIFS(Распред!$O$4:$O$300,Распред!$B$4:$B$300,"март",Распред!$N$4:$N$300,A30)+SUMIFS(Распред!$Q$4:$Q$300,Распред!$B$4:$B$300,"март",Распред!$P$4:$P$300,A30)+SUMIFS(Распред!$S$4:$S$300,Распред!$B$4:$B$300,"март",Распред!$R$4:$R$300,A30)+SUMIFS(Распред!$U$4:$U$300,Распред!$B$4:$B$300,"март",Распред!$T$4:$T$300,A30)+SUMIFS(Распред!$W$4:$W$300,Распред!$B$4:$B$300,"март",Распред!$V$4:$V$300,A30)+SUMIFS(Распред!$Y$4:$Y$300,Распред!$B$4:$B$300,"март",Распред!$X$4:$X$300,A30)+SUMIFS(Распред!$AA$4:$AA$300,Распред!$B$4:$B$300,"март",Распред!$Z$4:$Z$300,A30)+SUMIFS(Распред!$AC$4:$AC$300,Распред!$B$4:$B$300,"март",Распред!$AB$4:$AB$300,A30)</f>
        <v>0</v>
      </c>
      <c r="AM30" s="46">
        <f t="shared" ca="1" si="6"/>
        <v>0</v>
      </c>
      <c r="AN30" s="46">
        <f t="shared" ca="1" si="7"/>
        <v>0</v>
      </c>
      <c r="AO30" s="46">
        <f t="shared" ca="1" si="8"/>
        <v>0</v>
      </c>
      <c r="AP30" s="46">
        <f>январь!AP30</f>
        <v>0</v>
      </c>
      <c r="AQ30" s="46">
        <f t="shared" ca="1" si="9"/>
        <v>0</v>
      </c>
      <c r="AR30" s="47"/>
      <c r="AS30" s="47">
        <f t="shared" ca="1" si="10"/>
        <v>0</v>
      </c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</row>
    <row r="31" spans="1:58" s="56" customFormat="1" x14ac:dyDescent="0.25">
      <c r="A31" s="47">
        <f>База!B31</f>
        <v>0</v>
      </c>
      <c r="B31" s="46">
        <f ca="1">IF(COUNTIFS(Распис!$B$4:$B$300,$A31,Распис!$C$4:$C$300,"&lt;="&amp;B$1,Распис!$D$4:$D$300,"&gt;="&amp;B$1)&gt;0,SUMIFS(Распис!$I$4:$I$300,Распис!$B$4:$B$300,$A31,Распис!$C$4:$C$300,"&lt;="&amp;B$1,Распис!$D$4:$D$300,"&gt;="&amp;B$1),SUMIF(База!$B$3:$B$305,$A31,База!$I$3:$I$152))</f>
        <v>0</v>
      </c>
      <c r="C31" s="46">
        <f ca="1">IF(COUNTIFS(Распис!$B$4:$B$300,$A31,Распис!$C$4:$C$300,"&lt;="&amp;C$1,Распис!$D$4:$D$300,"&gt;="&amp;C$1)&gt;0,SUMIFS(Распис!$J$4:$J$300,Распис!$B$4:$B$300,$A31,Распис!$C$4:$C$300,"&lt;="&amp;C$1,Распис!$D$4:$D$300,"&gt;="&amp;C$1),SUMIF(База!$B$3:$B$305,$A31,База!$J$3:$J$152))</f>
        <v>0</v>
      </c>
      <c r="D31" s="46">
        <f ca="1">IF(COUNTIFS(Распис!$B$4:$B$300,$A31,Распис!$C$4:$C$300,"&lt;="&amp;D$1,Распис!$D$4:$D$300,"&gt;="&amp;D$1)&gt;0,SUMIFS(Распис!$K$4:$K$300,Распис!$B$4:$B$300,$A31,Распис!$C$4:$C$300,"&lt;="&amp;D$1,Распис!$D$4:$D$300,"&gt;="&amp;D$1),SUMIF(База!$B$3:$B$305,$A31,База!$K$3:$K$152))</f>
        <v>0</v>
      </c>
      <c r="E31" s="46" t="s">
        <v>23</v>
      </c>
      <c r="F31" s="46">
        <f ca="1">IF(COUNTIFS(Распис!$B$4:$B$300,$A31,Распис!$C$4:$C$300,"&lt;="&amp;F$1,Распис!$D$4:$D$300,"&gt;="&amp;F$1)&gt;0,SUMIFS(Распис!$F$4:$F$300,Распис!$B$4:$B$300,$A31,Распис!$C$4:$C$300,"&lt;="&amp;F$1,Распис!$D$4:$D$300,"&gt;="&amp;F$1),SUMIF(База!$B$3:$B$305,$A31,База!$F$3:$F$152))</f>
        <v>0</v>
      </c>
      <c r="G31" s="46">
        <f ca="1">IF(COUNTIFS(Распис!$B$4:$B$300,$A31,Распис!$C$4:$C$300,"&lt;="&amp;G$1,Распис!$D$4:$D$300,"&gt;="&amp;G$1)&gt;0,SUMIFS(Распис!$G$4:$G$300,Распис!$B$4:$B$300,$A31,Распис!$C$4:$C$300,"&lt;="&amp;G$1,Распис!$D$4:$D$300,"&gt;="&amp;G$1),SUMIF(База!$B$3:$B$305,$A31,База!$G$3:$G$152))</f>
        <v>0</v>
      </c>
      <c r="H31" s="46">
        <f ca="1">IF(COUNTIFS(Распис!$B$4:$B$300,$A31,Распис!$C$4:$C$300,"&lt;="&amp;H$1,Распис!$D$4:$D$300,"&gt;="&amp;H$1)&gt;0,SUMIFS(Распис!$H$4:$H$300,Распис!$B$4:$B$300,$A31,Распис!$C$4:$C$300,"&lt;="&amp;H$1,Распис!$D$4:$D$300,"&gt;="&amp;H$1),SUMIF(База!$B$3:$B$305,$A31,База!$H$3:$H$152))</f>
        <v>0</v>
      </c>
      <c r="I31" s="46" t="s">
        <v>24</v>
      </c>
      <c r="J31" s="46">
        <f ca="1">IF(COUNTIFS(Распис!$B$4:$B$300,$A31,Распис!$C$4:$C$300,"&lt;="&amp;J$1,Распис!$D$4:$D$300,"&gt;="&amp;J$1)&gt;0,SUMIFS(Распис!$J$4:$J$300,Распис!$B$4:$B$300,$A31,Распис!$C$4:$C$300,"&lt;="&amp;J$1,Распис!$D$4:$D$300,"&gt;="&amp;J$1),SUMIF(База!$B$3:$B$305,$A31,База!$J$3:$J$152))</f>
        <v>0</v>
      </c>
      <c r="K31" s="46">
        <f ca="1">IF(COUNTIFS(Распис!$B$4:$B$300,$A31,Распис!$C$4:$C$300,"&lt;="&amp;K$1,Распис!$D$4:$D$300,"&gt;="&amp;K$1)&gt;0,SUMIFS(Распис!$K$4:$K$300,Распис!$B$4:$B$300,$A31,Распис!$C$4:$C$300,"&lt;="&amp;K$1,Распис!$D$4:$D$300,"&gt;="&amp;K$1),SUMIF(База!$B$3:$B$305,$A31,База!$K$3:$K$152))</f>
        <v>0</v>
      </c>
      <c r="L31" s="46" t="s">
        <v>23</v>
      </c>
      <c r="M31" s="46">
        <f ca="1">IF(COUNTIFS(Распис!$B$4:$B$300,$A31,Распис!$C$4:$C$300,"&lt;="&amp;M$1,Распис!$D$4:$D$300,"&gt;="&amp;M$1)&gt;0,SUMIFS(Распис!$F$4:$F$300,Распис!$B$4:$B$300,$A31,Распис!$C$4:$C$300,"&lt;="&amp;M$1,Распис!$D$4:$D$300,"&gt;="&amp;M$1),SUMIF(База!$B$3:$B$305,$A31,База!$F$3:$F$152))</f>
        <v>0</v>
      </c>
      <c r="N31" s="46">
        <f ca="1">IF(COUNTIFS(Распис!$B$4:$B$300,$A31,Распис!$C$4:$C$300,"&lt;="&amp;N$1,Распис!$D$4:$D$300,"&gt;="&amp;N$1)&gt;0,SUMIFS(Распис!$G$4:$G$300,Распис!$B$4:$B$300,$A31,Распис!$C$4:$C$300,"&lt;="&amp;N$1,Распис!$D$4:$D$300,"&gt;="&amp;N$1),SUMIF(База!$B$3:$B$305,$A31,База!$G$3:$G$152))</f>
        <v>0</v>
      </c>
      <c r="O31" s="46">
        <f ca="1">IF(COUNTIFS(Распис!$B$4:$B$300,$A31,Распис!$C$4:$C$300,"&lt;="&amp;O$1,Распис!$D$4:$D$300,"&gt;="&amp;O$1)&gt;0,SUMIFS(Распис!$H$4:$H$300,Распис!$B$4:$B$300,$A31,Распис!$C$4:$C$300,"&lt;="&amp;O$1,Распис!$D$4:$D$300,"&gt;="&amp;O$1),SUMIF(База!$B$3:$B$305,$A31,База!$H$3:$H$152))</f>
        <v>0</v>
      </c>
      <c r="P31" s="46">
        <f ca="1">IF(COUNTIFS(Распис!$B$4:$B$300,$A31,Распис!$C$4:$C$300,"&lt;="&amp;P$1,Распис!$D$4:$D$300,"&gt;="&amp;P$1)&gt;0,SUMIFS(Распис!$I$4:$I$300,Распис!$B$4:$B$300,$A31,Распис!$C$4:$C$300,"&lt;="&amp;P$1,Распис!$D$4:$D$300,"&gt;="&amp;P$1),SUMIF(База!$B$3:$B$305,$A31,База!$I$3:$I$152))</f>
        <v>0</v>
      </c>
      <c r="Q31" s="46">
        <f ca="1">IF(COUNTIFS(Распис!$B$4:$B$300,$A31,Распис!$C$4:$C$300,"&lt;="&amp;Q$1,Распис!$D$4:$D$300,"&gt;="&amp;Q$1)&gt;0,SUMIFS(Распис!$J$4:$J$300,Распис!$B$4:$B$300,$A31,Распис!$C$4:$C$300,"&lt;="&amp;Q$1,Распис!$D$4:$D$300,"&gt;="&amp;Q$1),SUMIF(База!$B$3:$B$305,$A31,База!$J$3:$J$152))</f>
        <v>0</v>
      </c>
      <c r="R31" s="46">
        <f ca="1">IF(COUNTIFS(Распис!$B$4:$B$300,$A31,Распис!$C$4:$C$300,"&lt;="&amp;R$1,Распис!$D$4:$D$300,"&gt;="&amp;R$1)&gt;0,SUMIFS(Распис!$K$4:$K$300,Распис!$B$4:$B$300,$A31,Распис!$C$4:$C$300,"&lt;="&amp;R$1,Распис!$D$4:$D$300,"&gt;="&amp;R$1),SUMIF(База!$B$3:$B$305,$A31,База!$K$3:$K$152))</f>
        <v>0</v>
      </c>
      <c r="S31" s="46" t="s">
        <v>23</v>
      </c>
      <c r="T31" s="46" t="s">
        <v>25</v>
      </c>
      <c r="U31" s="46" t="s">
        <v>25</v>
      </c>
      <c r="V31" s="46" t="s">
        <v>24</v>
      </c>
      <c r="W31" s="46" t="s">
        <v>24</v>
      </c>
      <c r="X31" s="46" t="s">
        <v>24</v>
      </c>
      <c r="Y31" s="46" t="s">
        <v>25</v>
      </c>
      <c r="Z31" s="46" t="s">
        <v>23</v>
      </c>
      <c r="AA31" s="46">
        <f ca="1">IF(COUNTIFS(Распис!$B$4:$B$300,$A31,Распис!$C$4:$C$300,"&lt;="&amp;AA$1,Распис!$D$4:$D$300,"&gt;="&amp;AA$1)&gt;0,SUMIFS(Распис!$F$4:$F$300,Распис!$B$4:$B$300,$A31,Распис!$C$4:$C$300,"&lt;="&amp;AA$1,Распис!$D$4:$D$300,"&gt;="&amp;AA$1),SUMIF(База!$B$3:$B$305,$A31,База!$F$3:$F$152))</f>
        <v>0</v>
      </c>
      <c r="AB31" s="46">
        <f ca="1">IF(COUNTIFS(Распис!$B$4:$B$300,$A31,Распис!$C$4:$C$300,"&lt;="&amp;AB$1,Распис!$D$4:$D$300,"&gt;="&amp;AB$1)&gt;0,SUMIFS(Распис!$G$4:$G$300,Распис!$B$4:$B$300,$A31,Распис!$C$4:$C$300,"&lt;="&amp;AB$1,Распис!$D$4:$D$300,"&gt;="&amp;AB$1),SUMIF(База!$B$3:$B$305,$A31,База!$G$3:$G$152))</f>
        <v>0</v>
      </c>
      <c r="AC31" s="46">
        <f ca="1">IF(COUNTIFS(Распис!$B$4:$B$300,$A31,Распис!$C$4:$C$300,"&lt;="&amp;AC$1,Распис!$D$4:$D$300,"&gt;="&amp;AC$1)&gt;0,SUMIFS(Распис!$H$4:$H$300,Распис!$B$4:$B$300,$A31,Распис!$C$4:$C$300,"&lt;="&amp;AC$1,Распис!$D$4:$D$300,"&gt;="&amp;AC$1),SUMIF(База!$B$3:$B$305,$A31,База!$H$3:$H$152))</f>
        <v>0</v>
      </c>
      <c r="AD31" s="46">
        <f ca="1">IF(COUNTIFS(Распис!$B$4:$B$300,$A31,Распис!$C$4:$C$300,"&lt;="&amp;AD$1,Распис!$D$4:$D$300,"&gt;="&amp;AD$1)&gt;0,SUMIFS(Распис!$I$4:$I$300,Распис!$B$4:$B$300,$A31,Распис!$C$4:$C$300,"&lt;="&amp;AD$1,Распис!$D$4:$D$300,"&gt;="&amp;AD$1),SUMIF(База!$B$3:$B$305,$A31,База!$I$3:$I$152))</f>
        <v>0</v>
      </c>
      <c r="AE31" s="46">
        <f ca="1">IF(COUNTIFS(Распис!$B$4:$B$300,$A31,Распис!$C$4:$C$300,"&lt;="&amp;AE$1,Распис!$D$4:$D$300,"&gt;="&amp;AE$1)&gt;0,SUMIFS(Распис!$J$4:$J$300,Распис!$B$4:$B$300,$A31,Распис!$C$4:$C$300,"&lt;="&amp;AE$1,Распис!$D$4:$D$300,"&gt;="&amp;AE$1),SUMIF(База!$B$3:$B$305,$A31,База!$J$3:$J$152))</f>
        <v>0</v>
      </c>
      <c r="AF31" s="46">
        <f ca="1">IF(COUNTIFS(Распис!$B$4:$B$300,$A31,Распис!$C$4:$C$300,"&lt;="&amp;AF$1,Распис!$D$4:$D$300,"&gt;="&amp;AF$1)&gt;0,SUMIFS(Распис!$K$4:$K$300,Распис!$B$4:$B$300,$A31,Распис!$C$4:$C$300,"&lt;="&amp;AF$1,Распис!$D$4:$D$300,"&gt;="&amp;AF$1),SUMIF(База!$B$3:$B$305,$A31,База!$K$3:$K$152))</f>
        <v>0</v>
      </c>
      <c r="AG31" s="47">
        <f t="shared" ca="1" si="3"/>
        <v>0</v>
      </c>
      <c r="AH31" s="46">
        <f ca="1">AG31-SUMIFS(Распред!$G$4:$G$300,Распред!$B$4:$B$300,"март",Распред!$F$4:$F$300,A31)</f>
        <v>0</v>
      </c>
      <c r="AI31" s="46">
        <f ca="1">AH31+(COUNTIF(B31:AF31,"КД")+SUMIFS(Распред!$AH$4:$AH$300,Распред!$F$4:$F$300,A31,Распред!$B$4:$B$300,"март"))*4</f>
        <v>12</v>
      </c>
      <c r="AJ31" s="46">
        <f t="shared" ca="1" si="4"/>
        <v>0</v>
      </c>
      <c r="AK31" s="46">
        <f t="shared" ca="1" si="5"/>
        <v>0</v>
      </c>
      <c r="AL31" s="46">
        <f>SUMIFS(Распред!$K$4:$K$300,Распред!$B$4:$B$300,"март",Распред!$J$4:$J$300,A31)+SUMIFS(Распред!$M$4:$M$300,Распред!$B$4:$B$300,"март",Распред!$L$4:$L$300,A31)+SUMIFS(Распред!$O$4:$O$300,Распред!$B$4:$B$300,"март",Распред!$N$4:$N$300,A31)+SUMIFS(Распред!$Q$4:$Q$300,Распред!$B$4:$B$300,"март",Распред!$P$4:$P$300,A31)+SUMIFS(Распред!$S$4:$S$300,Распред!$B$4:$B$300,"март",Распред!$R$4:$R$300,A31)+SUMIFS(Распред!$U$4:$U$300,Распред!$B$4:$B$300,"март",Распред!$T$4:$T$300,A31)+SUMIFS(Распред!$W$4:$W$300,Распред!$B$4:$B$300,"март",Распред!$V$4:$V$300,A31)+SUMIFS(Распред!$Y$4:$Y$300,Распред!$B$4:$B$300,"март",Распред!$X$4:$X$300,A31)+SUMIFS(Распред!$AA$4:$AA$300,Распред!$B$4:$B$300,"март",Распред!$Z$4:$Z$300,A31)+SUMIFS(Распред!$AC$4:$AC$300,Распред!$B$4:$B$300,"март",Распред!$AB$4:$AB$300,A31)</f>
        <v>0</v>
      </c>
      <c r="AM31" s="46">
        <f t="shared" ca="1" si="6"/>
        <v>0</v>
      </c>
      <c r="AN31" s="46">
        <f t="shared" ca="1" si="7"/>
        <v>0</v>
      </c>
      <c r="AO31" s="46">
        <f t="shared" ca="1" si="8"/>
        <v>0</v>
      </c>
      <c r="AP31" s="46">
        <f>январь!AP31</f>
        <v>0</v>
      </c>
      <c r="AQ31" s="46">
        <f t="shared" ca="1" si="9"/>
        <v>0</v>
      </c>
      <c r="AR31" s="47"/>
      <c r="AS31" s="47">
        <f t="shared" ca="1" si="10"/>
        <v>0</v>
      </c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</row>
    <row r="32" spans="1:58" s="56" customFormat="1" x14ac:dyDescent="0.25">
      <c r="A32" s="47">
        <f>База!B32</f>
        <v>0</v>
      </c>
      <c r="B32" s="46">
        <f ca="1">IF(COUNTIFS(Распис!$B$4:$B$300,$A32,Распис!$C$4:$C$300,"&lt;="&amp;B$1,Распис!$D$4:$D$300,"&gt;="&amp;B$1)&gt;0,SUMIFS(Распис!$I$4:$I$300,Распис!$B$4:$B$300,$A32,Распис!$C$4:$C$300,"&lt;="&amp;B$1,Распис!$D$4:$D$300,"&gt;="&amp;B$1),SUMIF(База!$B$3:$B$305,$A32,База!$I$3:$I$152))</f>
        <v>0</v>
      </c>
      <c r="C32" s="46">
        <f ca="1">IF(COUNTIFS(Распис!$B$4:$B$300,$A32,Распис!$C$4:$C$300,"&lt;="&amp;C$1,Распис!$D$4:$D$300,"&gt;="&amp;C$1)&gt;0,SUMIFS(Распис!$J$4:$J$300,Распис!$B$4:$B$300,$A32,Распис!$C$4:$C$300,"&lt;="&amp;C$1,Распис!$D$4:$D$300,"&gt;="&amp;C$1),SUMIF(База!$B$3:$B$305,$A32,База!$J$3:$J$152))</f>
        <v>0</v>
      </c>
      <c r="D32" s="46">
        <f ca="1">IF(COUNTIFS(Распис!$B$4:$B$300,$A32,Распис!$C$4:$C$300,"&lt;="&amp;D$1,Распис!$D$4:$D$300,"&gt;="&amp;D$1)&gt;0,SUMIFS(Распис!$K$4:$K$300,Распис!$B$4:$B$300,$A32,Распис!$C$4:$C$300,"&lt;="&amp;D$1,Распис!$D$4:$D$300,"&gt;="&amp;D$1),SUMIF(База!$B$3:$B$305,$A32,База!$K$3:$K$152))</f>
        <v>0</v>
      </c>
      <c r="E32" s="46" t="s">
        <v>23</v>
      </c>
      <c r="F32" s="46">
        <f ca="1">IF(COUNTIFS(Распис!$B$4:$B$300,$A32,Распис!$C$4:$C$300,"&lt;="&amp;F$1,Распис!$D$4:$D$300,"&gt;="&amp;F$1)&gt;0,SUMIFS(Распис!$F$4:$F$300,Распис!$B$4:$B$300,$A32,Распис!$C$4:$C$300,"&lt;="&amp;F$1,Распис!$D$4:$D$300,"&gt;="&amp;F$1),SUMIF(База!$B$3:$B$305,$A32,База!$F$3:$F$152))</f>
        <v>0</v>
      </c>
      <c r="G32" s="46">
        <f ca="1">IF(COUNTIFS(Распис!$B$4:$B$300,$A32,Распис!$C$4:$C$300,"&lt;="&amp;G$1,Распис!$D$4:$D$300,"&gt;="&amp;G$1)&gt;0,SUMIFS(Распис!$G$4:$G$300,Распис!$B$4:$B$300,$A32,Распис!$C$4:$C$300,"&lt;="&amp;G$1,Распис!$D$4:$D$300,"&gt;="&amp;G$1),SUMIF(База!$B$3:$B$305,$A32,База!$G$3:$G$152))</f>
        <v>0</v>
      </c>
      <c r="H32" s="46">
        <f ca="1">IF(COUNTIFS(Распис!$B$4:$B$300,$A32,Распис!$C$4:$C$300,"&lt;="&amp;H$1,Распис!$D$4:$D$300,"&gt;="&amp;H$1)&gt;0,SUMIFS(Распис!$H$4:$H$300,Распис!$B$4:$B$300,$A32,Распис!$C$4:$C$300,"&lt;="&amp;H$1,Распис!$D$4:$D$300,"&gt;="&amp;H$1),SUMIF(База!$B$3:$B$305,$A32,База!$H$3:$H$152))</f>
        <v>0</v>
      </c>
      <c r="I32" s="46" t="s">
        <v>24</v>
      </c>
      <c r="J32" s="46">
        <f ca="1">IF(COUNTIFS(Распис!$B$4:$B$300,$A32,Распис!$C$4:$C$300,"&lt;="&amp;J$1,Распис!$D$4:$D$300,"&gt;="&amp;J$1)&gt;0,SUMIFS(Распис!$J$4:$J$300,Распис!$B$4:$B$300,$A32,Распис!$C$4:$C$300,"&lt;="&amp;J$1,Распис!$D$4:$D$300,"&gt;="&amp;J$1),SUMIF(База!$B$3:$B$305,$A32,База!$J$3:$J$152))</f>
        <v>0</v>
      </c>
      <c r="K32" s="46">
        <f ca="1">IF(COUNTIFS(Распис!$B$4:$B$300,$A32,Распис!$C$4:$C$300,"&lt;="&amp;K$1,Распис!$D$4:$D$300,"&gt;="&amp;K$1)&gt;0,SUMIFS(Распис!$K$4:$K$300,Распис!$B$4:$B$300,$A32,Распис!$C$4:$C$300,"&lt;="&amp;K$1,Распис!$D$4:$D$300,"&gt;="&amp;K$1),SUMIF(База!$B$3:$B$305,$A32,База!$K$3:$K$152))</f>
        <v>0</v>
      </c>
      <c r="L32" s="46" t="s">
        <v>23</v>
      </c>
      <c r="M32" s="46">
        <f ca="1">IF(COUNTIFS(Распис!$B$4:$B$300,$A32,Распис!$C$4:$C$300,"&lt;="&amp;M$1,Распис!$D$4:$D$300,"&gt;="&amp;M$1)&gt;0,SUMIFS(Распис!$F$4:$F$300,Распис!$B$4:$B$300,$A32,Распис!$C$4:$C$300,"&lt;="&amp;M$1,Распис!$D$4:$D$300,"&gt;="&amp;M$1),SUMIF(База!$B$3:$B$305,$A32,База!$F$3:$F$152))</f>
        <v>0</v>
      </c>
      <c r="N32" s="46">
        <f ca="1">IF(COUNTIFS(Распис!$B$4:$B$300,$A32,Распис!$C$4:$C$300,"&lt;="&amp;N$1,Распис!$D$4:$D$300,"&gt;="&amp;N$1)&gt;0,SUMIFS(Распис!$G$4:$G$300,Распис!$B$4:$B$300,$A32,Распис!$C$4:$C$300,"&lt;="&amp;N$1,Распис!$D$4:$D$300,"&gt;="&amp;N$1),SUMIF(База!$B$3:$B$305,$A32,База!$G$3:$G$152))</f>
        <v>0</v>
      </c>
      <c r="O32" s="46">
        <f ca="1">IF(COUNTIFS(Распис!$B$4:$B$300,$A32,Распис!$C$4:$C$300,"&lt;="&amp;O$1,Распис!$D$4:$D$300,"&gt;="&amp;O$1)&gt;0,SUMIFS(Распис!$H$4:$H$300,Распис!$B$4:$B$300,$A32,Распис!$C$4:$C$300,"&lt;="&amp;O$1,Распис!$D$4:$D$300,"&gt;="&amp;O$1),SUMIF(База!$B$3:$B$305,$A32,База!$H$3:$H$152))</f>
        <v>0</v>
      </c>
      <c r="P32" s="46">
        <f ca="1">IF(COUNTIFS(Распис!$B$4:$B$300,$A32,Распис!$C$4:$C$300,"&lt;="&amp;P$1,Распис!$D$4:$D$300,"&gt;="&amp;P$1)&gt;0,SUMIFS(Распис!$I$4:$I$300,Распис!$B$4:$B$300,$A32,Распис!$C$4:$C$300,"&lt;="&amp;P$1,Распис!$D$4:$D$300,"&gt;="&amp;P$1),SUMIF(База!$B$3:$B$305,$A32,База!$I$3:$I$152))</f>
        <v>0</v>
      </c>
      <c r="Q32" s="46">
        <f ca="1">IF(COUNTIFS(Распис!$B$4:$B$300,$A32,Распис!$C$4:$C$300,"&lt;="&amp;Q$1,Распис!$D$4:$D$300,"&gt;="&amp;Q$1)&gt;0,SUMIFS(Распис!$J$4:$J$300,Распис!$B$4:$B$300,$A32,Распис!$C$4:$C$300,"&lt;="&amp;Q$1,Распис!$D$4:$D$300,"&gt;="&amp;Q$1),SUMIF(База!$B$3:$B$305,$A32,База!$J$3:$J$152))</f>
        <v>0</v>
      </c>
      <c r="R32" s="46">
        <f ca="1">IF(COUNTIFS(Распис!$B$4:$B$300,$A32,Распис!$C$4:$C$300,"&lt;="&amp;R$1,Распис!$D$4:$D$300,"&gt;="&amp;R$1)&gt;0,SUMIFS(Распис!$K$4:$K$300,Распис!$B$4:$B$300,$A32,Распис!$C$4:$C$300,"&lt;="&amp;R$1,Распис!$D$4:$D$300,"&gt;="&amp;R$1),SUMIF(База!$B$3:$B$305,$A32,База!$K$3:$K$152))</f>
        <v>0</v>
      </c>
      <c r="S32" s="46" t="s">
        <v>23</v>
      </c>
      <c r="T32" s="46" t="s">
        <v>25</v>
      </c>
      <c r="U32" s="46" t="s">
        <v>25</v>
      </c>
      <c r="V32" s="46" t="s">
        <v>24</v>
      </c>
      <c r="W32" s="46" t="s">
        <v>24</v>
      </c>
      <c r="X32" s="46" t="s">
        <v>24</v>
      </c>
      <c r="Y32" s="46" t="s">
        <v>25</v>
      </c>
      <c r="Z32" s="46" t="s">
        <v>23</v>
      </c>
      <c r="AA32" s="46">
        <f ca="1">IF(COUNTIFS(Распис!$B$4:$B$300,$A32,Распис!$C$4:$C$300,"&lt;="&amp;AA$1,Распис!$D$4:$D$300,"&gt;="&amp;AA$1)&gt;0,SUMIFS(Распис!$F$4:$F$300,Распис!$B$4:$B$300,$A32,Распис!$C$4:$C$300,"&lt;="&amp;AA$1,Распис!$D$4:$D$300,"&gt;="&amp;AA$1),SUMIF(База!$B$3:$B$305,$A32,База!$F$3:$F$152))</f>
        <v>0</v>
      </c>
      <c r="AB32" s="46">
        <f ca="1">IF(COUNTIFS(Распис!$B$4:$B$300,$A32,Распис!$C$4:$C$300,"&lt;="&amp;AB$1,Распис!$D$4:$D$300,"&gt;="&amp;AB$1)&gt;0,SUMIFS(Распис!$G$4:$G$300,Распис!$B$4:$B$300,$A32,Распис!$C$4:$C$300,"&lt;="&amp;AB$1,Распис!$D$4:$D$300,"&gt;="&amp;AB$1),SUMIF(База!$B$3:$B$305,$A32,База!$G$3:$G$152))</f>
        <v>0</v>
      </c>
      <c r="AC32" s="46">
        <f ca="1">IF(COUNTIFS(Распис!$B$4:$B$300,$A32,Распис!$C$4:$C$300,"&lt;="&amp;AC$1,Распис!$D$4:$D$300,"&gt;="&amp;AC$1)&gt;0,SUMIFS(Распис!$H$4:$H$300,Распис!$B$4:$B$300,$A32,Распис!$C$4:$C$300,"&lt;="&amp;AC$1,Распис!$D$4:$D$300,"&gt;="&amp;AC$1),SUMIF(База!$B$3:$B$305,$A32,База!$H$3:$H$152))</f>
        <v>0</v>
      </c>
      <c r="AD32" s="46">
        <f ca="1">IF(COUNTIFS(Распис!$B$4:$B$300,$A32,Распис!$C$4:$C$300,"&lt;="&amp;AD$1,Распис!$D$4:$D$300,"&gt;="&amp;AD$1)&gt;0,SUMIFS(Распис!$I$4:$I$300,Распис!$B$4:$B$300,$A32,Распис!$C$4:$C$300,"&lt;="&amp;AD$1,Распис!$D$4:$D$300,"&gt;="&amp;AD$1),SUMIF(База!$B$3:$B$305,$A32,База!$I$3:$I$152))</f>
        <v>0</v>
      </c>
      <c r="AE32" s="46">
        <f ca="1">IF(COUNTIFS(Распис!$B$4:$B$300,$A32,Распис!$C$4:$C$300,"&lt;="&amp;AE$1,Распис!$D$4:$D$300,"&gt;="&amp;AE$1)&gt;0,SUMIFS(Распис!$J$4:$J$300,Распис!$B$4:$B$300,$A32,Распис!$C$4:$C$300,"&lt;="&amp;AE$1,Распис!$D$4:$D$300,"&gt;="&amp;AE$1),SUMIF(База!$B$3:$B$305,$A32,База!$J$3:$J$152))</f>
        <v>0</v>
      </c>
      <c r="AF32" s="46">
        <f ca="1">IF(COUNTIFS(Распис!$B$4:$B$300,$A32,Распис!$C$4:$C$300,"&lt;="&amp;AF$1,Распис!$D$4:$D$300,"&gt;="&amp;AF$1)&gt;0,SUMIFS(Распис!$K$4:$K$300,Распис!$B$4:$B$300,$A32,Распис!$C$4:$C$300,"&lt;="&amp;AF$1,Распис!$D$4:$D$300,"&gt;="&amp;AF$1),SUMIF(База!$B$3:$B$305,$A32,База!$K$3:$K$152))</f>
        <v>0</v>
      </c>
      <c r="AG32" s="47">
        <f t="shared" ca="1" si="3"/>
        <v>0</v>
      </c>
      <c r="AH32" s="46">
        <f ca="1">AG32-SUMIFS(Распред!$G$4:$G$300,Распред!$B$4:$B$300,"март",Распред!$F$4:$F$300,A32)</f>
        <v>0</v>
      </c>
      <c r="AI32" s="46">
        <f ca="1">AH32+(COUNTIF(B32:AF32,"КД")+SUMIFS(Распред!$AH$4:$AH$300,Распред!$F$4:$F$300,A32,Распред!$B$4:$B$300,"март"))*4</f>
        <v>12</v>
      </c>
      <c r="AJ32" s="46">
        <f t="shared" ca="1" si="4"/>
        <v>0</v>
      </c>
      <c r="AK32" s="46">
        <f t="shared" ca="1" si="5"/>
        <v>0</v>
      </c>
      <c r="AL32" s="46">
        <f>SUMIFS(Распред!$K$4:$K$300,Распред!$B$4:$B$300,"март",Распред!$J$4:$J$300,A32)+SUMIFS(Распред!$M$4:$M$300,Распред!$B$4:$B$300,"март",Распред!$L$4:$L$300,A32)+SUMIFS(Распред!$O$4:$O$300,Распред!$B$4:$B$300,"март",Распред!$N$4:$N$300,A32)+SUMIFS(Распред!$Q$4:$Q$300,Распред!$B$4:$B$300,"март",Распред!$P$4:$P$300,A32)+SUMIFS(Распред!$S$4:$S$300,Распред!$B$4:$B$300,"март",Распред!$R$4:$R$300,A32)+SUMIFS(Распред!$U$4:$U$300,Распред!$B$4:$B$300,"март",Распред!$T$4:$T$300,A32)+SUMIFS(Распред!$W$4:$W$300,Распред!$B$4:$B$300,"март",Распред!$V$4:$V$300,A32)+SUMIFS(Распред!$Y$4:$Y$300,Распред!$B$4:$B$300,"март",Распред!$X$4:$X$300,A32)+SUMIFS(Распред!$AA$4:$AA$300,Распред!$B$4:$B$300,"март",Распред!$Z$4:$Z$300,A32)+SUMIFS(Распред!$AC$4:$AC$300,Распред!$B$4:$B$300,"март",Распред!$AB$4:$AB$300,A32)</f>
        <v>0</v>
      </c>
      <c r="AM32" s="46">
        <f t="shared" ca="1" si="6"/>
        <v>0</v>
      </c>
      <c r="AN32" s="46">
        <f t="shared" ca="1" si="7"/>
        <v>0</v>
      </c>
      <c r="AO32" s="46">
        <f t="shared" ca="1" si="8"/>
        <v>0</v>
      </c>
      <c r="AP32" s="46">
        <f>январь!AP32</f>
        <v>0</v>
      </c>
      <c r="AQ32" s="46">
        <f t="shared" ca="1" si="9"/>
        <v>0</v>
      </c>
      <c r="AR32" s="47"/>
      <c r="AS32" s="47">
        <f t="shared" ca="1" si="10"/>
        <v>0</v>
      </c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</row>
    <row r="33" spans="1:58" s="56" customFormat="1" x14ac:dyDescent="0.25">
      <c r="A33" s="47">
        <f>База!B33</f>
        <v>0</v>
      </c>
      <c r="B33" s="46">
        <f ca="1">IF(COUNTIFS(Распис!$B$4:$B$300,$A33,Распис!$C$4:$C$300,"&lt;="&amp;B$1,Распис!$D$4:$D$300,"&gt;="&amp;B$1)&gt;0,SUMIFS(Распис!$I$4:$I$300,Распис!$B$4:$B$300,$A33,Распис!$C$4:$C$300,"&lt;="&amp;B$1,Распис!$D$4:$D$300,"&gt;="&amp;B$1),SUMIF(База!$B$3:$B$305,$A33,База!$I$3:$I$152))</f>
        <v>0</v>
      </c>
      <c r="C33" s="46">
        <f ca="1">IF(COUNTIFS(Распис!$B$4:$B$300,$A33,Распис!$C$4:$C$300,"&lt;="&amp;C$1,Распис!$D$4:$D$300,"&gt;="&amp;C$1)&gt;0,SUMIFS(Распис!$J$4:$J$300,Распис!$B$4:$B$300,$A33,Распис!$C$4:$C$300,"&lt;="&amp;C$1,Распис!$D$4:$D$300,"&gt;="&amp;C$1),SUMIF(База!$B$3:$B$305,$A33,База!$J$3:$J$152))</f>
        <v>0</v>
      </c>
      <c r="D33" s="46">
        <f ca="1">IF(COUNTIFS(Распис!$B$4:$B$300,$A33,Распис!$C$4:$C$300,"&lt;="&amp;D$1,Распис!$D$4:$D$300,"&gt;="&amp;D$1)&gt;0,SUMIFS(Распис!$K$4:$K$300,Распис!$B$4:$B$300,$A33,Распис!$C$4:$C$300,"&lt;="&amp;D$1,Распис!$D$4:$D$300,"&gt;="&amp;D$1),SUMIF(База!$B$3:$B$305,$A33,База!$K$3:$K$152))</f>
        <v>0</v>
      </c>
      <c r="E33" s="46" t="s">
        <v>23</v>
      </c>
      <c r="F33" s="46">
        <f ca="1">IF(COUNTIFS(Распис!$B$4:$B$300,$A33,Распис!$C$4:$C$300,"&lt;="&amp;F$1,Распис!$D$4:$D$300,"&gt;="&amp;F$1)&gt;0,SUMIFS(Распис!$F$4:$F$300,Распис!$B$4:$B$300,$A33,Распис!$C$4:$C$300,"&lt;="&amp;F$1,Распис!$D$4:$D$300,"&gt;="&amp;F$1),SUMIF(База!$B$3:$B$305,$A33,База!$F$3:$F$152))</f>
        <v>0</v>
      </c>
      <c r="G33" s="46">
        <f ca="1">IF(COUNTIFS(Распис!$B$4:$B$300,$A33,Распис!$C$4:$C$300,"&lt;="&amp;G$1,Распис!$D$4:$D$300,"&gt;="&amp;G$1)&gt;0,SUMIFS(Распис!$G$4:$G$300,Распис!$B$4:$B$300,$A33,Распис!$C$4:$C$300,"&lt;="&amp;G$1,Распис!$D$4:$D$300,"&gt;="&amp;G$1),SUMIF(База!$B$3:$B$305,$A33,База!$G$3:$G$152))</f>
        <v>0</v>
      </c>
      <c r="H33" s="46">
        <f ca="1">IF(COUNTIFS(Распис!$B$4:$B$300,$A33,Распис!$C$4:$C$300,"&lt;="&amp;H$1,Распис!$D$4:$D$300,"&gt;="&amp;H$1)&gt;0,SUMIFS(Распис!$H$4:$H$300,Распис!$B$4:$B$300,$A33,Распис!$C$4:$C$300,"&lt;="&amp;H$1,Распис!$D$4:$D$300,"&gt;="&amp;H$1),SUMIF(База!$B$3:$B$305,$A33,База!$H$3:$H$152))</f>
        <v>0</v>
      </c>
      <c r="I33" s="46" t="s">
        <v>24</v>
      </c>
      <c r="J33" s="46">
        <f ca="1">IF(COUNTIFS(Распис!$B$4:$B$300,$A33,Распис!$C$4:$C$300,"&lt;="&amp;J$1,Распис!$D$4:$D$300,"&gt;="&amp;J$1)&gt;0,SUMIFS(Распис!$J$4:$J$300,Распис!$B$4:$B$300,$A33,Распис!$C$4:$C$300,"&lt;="&amp;J$1,Распис!$D$4:$D$300,"&gt;="&amp;J$1),SUMIF(База!$B$3:$B$305,$A33,База!$J$3:$J$152))</f>
        <v>0</v>
      </c>
      <c r="K33" s="46">
        <f ca="1">IF(COUNTIFS(Распис!$B$4:$B$300,$A33,Распис!$C$4:$C$300,"&lt;="&amp;K$1,Распис!$D$4:$D$300,"&gt;="&amp;K$1)&gt;0,SUMIFS(Распис!$K$4:$K$300,Распис!$B$4:$B$300,$A33,Распис!$C$4:$C$300,"&lt;="&amp;K$1,Распис!$D$4:$D$300,"&gt;="&amp;K$1),SUMIF(База!$B$3:$B$305,$A33,База!$K$3:$K$152))</f>
        <v>0</v>
      </c>
      <c r="L33" s="46" t="s">
        <v>23</v>
      </c>
      <c r="M33" s="46">
        <f ca="1">IF(COUNTIFS(Распис!$B$4:$B$300,$A33,Распис!$C$4:$C$300,"&lt;="&amp;M$1,Распис!$D$4:$D$300,"&gt;="&amp;M$1)&gt;0,SUMIFS(Распис!$F$4:$F$300,Распис!$B$4:$B$300,$A33,Распис!$C$4:$C$300,"&lt;="&amp;M$1,Распис!$D$4:$D$300,"&gt;="&amp;M$1),SUMIF(База!$B$3:$B$305,$A33,База!$F$3:$F$152))</f>
        <v>0</v>
      </c>
      <c r="N33" s="46">
        <f ca="1">IF(COUNTIFS(Распис!$B$4:$B$300,$A33,Распис!$C$4:$C$300,"&lt;="&amp;N$1,Распис!$D$4:$D$300,"&gt;="&amp;N$1)&gt;0,SUMIFS(Распис!$G$4:$G$300,Распис!$B$4:$B$300,$A33,Распис!$C$4:$C$300,"&lt;="&amp;N$1,Распис!$D$4:$D$300,"&gt;="&amp;N$1),SUMIF(База!$B$3:$B$305,$A33,База!$G$3:$G$152))</f>
        <v>0</v>
      </c>
      <c r="O33" s="46">
        <f ca="1">IF(COUNTIFS(Распис!$B$4:$B$300,$A33,Распис!$C$4:$C$300,"&lt;="&amp;O$1,Распис!$D$4:$D$300,"&gt;="&amp;O$1)&gt;0,SUMIFS(Распис!$H$4:$H$300,Распис!$B$4:$B$300,$A33,Распис!$C$4:$C$300,"&lt;="&amp;O$1,Распис!$D$4:$D$300,"&gt;="&amp;O$1),SUMIF(База!$B$3:$B$305,$A33,База!$H$3:$H$152))</f>
        <v>0</v>
      </c>
      <c r="P33" s="46">
        <f ca="1">IF(COUNTIFS(Распис!$B$4:$B$300,$A33,Распис!$C$4:$C$300,"&lt;="&amp;P$1,Распис!$D$4:$D$300,"&gt;="&amp;P$1)&gt;0,SUMIFS(Распис!$I$4:$I$300,Распис!$B$4:$B$300,$A33,Распис!$C$4:$C$300,"&lt;="&amp;P$1,Распис!$D$4:$D$300,"&gt;="&amp;P$1),SUMIF(База!$B$3:$B$305,$A33,База!$I$3:$I$152))</f>
        <v>0</v>
      </c>
      <c r="Q33" s="46">
        <f ca="1">IF(COUNTIFS(Распис!$B$4:$B$300,$A33,Распис!$C$4:$C$300,"&lt;="&amp;Q$1,Распис!$D$4:$D$300,"&gt;="&amp;Q$1)&gt;0,SUMIFS(Распис!$J$4:$J$300,Распис!$B$4:$B$300,$A33,Распис!$C$4:$C$300,"&lt;="&amp;Q$1,Распис!$D$4:$D$300,"&gt;="&amp;Q$1),SUMIF(База!$B$3:$B$305,$A33,База!$J$3:$J$152))</f>
        <v>0</v>
      </c>
      <c r="R33" s="46">
        <f ca="1">IF(COUNTIFS(Распис!$B$4:$B$300,$A33,Распис!$C$4:$C$300,"&lt;="&amp;R$1,Распис!$D$4:$D$300,"&gt;="&amp;R$1)&gt;0,SUMIFS(Распис!$K$4:$K$300,Распис!$B$4:$B$300,$A33,Распис!$C$4:$C$300,"&lt;="&amp;R$1,Распис!$D$4:$D$300,"&gt;="&amp;R$1),SUMIF(База!$B$3:$B$305,$A33,База!$K$3:$K$152))</f>
        <v>0</v>
      </c>
      <c r="S33" s="46" t="s">
        <v>23</v>
      </c>
      <c r="T33" s="46" t="s">
        <v>25</v>
      </c>
      <c r="U33" s="46" t="s">
        <v>25</v>
      </c>
      <c r="V33" s="46" t="s">
        <v>24</v>
      </c>
      <c r="W33" s="46" t="s">
        <v>24</v>
      </c>
      <c r="X33" s="46" t="s">
        <v>24</v>
      </c>
      <c r="Y33" s="46" t="s">
        <v>25</v>
      </c>
      <c r="Z33" s="46" t="s">
        <v>23</v>
      </c>
      <c r="AA33" s="46">
        <f ca="1">IF(COUNTIFS(Распис!$B$4:$B$300,$A33,Распис!$C$4:$C$300,"&lt;="&amp;AA$1,Распис!$D$4:$D$300,"&gt;="&amp;AA$1)&gt;0,SUMIFS(Распис!$F$4:$F$300,Распис!$B$4:$B$300,$A33,Распис!$C$4:$C$300,"&lt;="&amp;AA$1,Распис!$D$4:$D$300,"&gt;="&amp;AA$1),SUMIF(База!$B$3:$B$305,$A33,База!$F$3:$F$152))</f>
        <v>0</v>
      </c>
      <c r="AB33" s="46">
        <f ca="1">IF(COUNTIFS(Распис!$B$4:$B$300,$A33,Распис!$C$4:$C$300,"&lt;="&amp;AB$1,Распис!$D$4:$D$300,"&gt;="&amp;AB$1)&gt;0,SUMIFS(Распис!$G$4:$G$300,Распис!$B$4:$B$300,$A33,Распис!$C$4:$C$300,"&lt;="&amp;AB$1,Распис!$D$4:$D$300,"&gt;="&amp;AB$1),SUMIF(База!$B$3:$B$305,$A33,База!$G$3:$G$152))</f>
        <v>0</v>
      </c>
      <c r="AC33" s="46">
        <f ca="1">IF(COUNTIFS(Распис!$B$4:$B$300,$A33,Распис!$C$4:$C$300,"&lt;="&amp;AC$1,Распис!$D$4:$D$300,"&gt;="&amp;AC$1)&gt;0,SUMIFS(Распис!$H$4:$H$300,Распис!$B$4:$B$300,$A33,Распис!$C$4:$C$300,"&lt;="&amp;AC$1,Распис!$D$4:$D$300,"&gt;="&amp;AC$1),SUMIF(База!$B$3:$B$305,$A33,База!$H$3:$H$152))</f>
        <v>0</v>
      </c>
      <c r="AD33" s="46">
        <f ca="1">IF(COUNTIFS(Распис!$B$4:$B$300,$A33,Распис!$C$4:$C$300,"&lt;="&amp;AD$1,Распис!$D$4:$D$300,"&gt;="&amp;AD$1)&gt;0,SUMIFS(Распис!$I$4:$I$300,Распис!$B$4:$B$300,$A33,Распис!$C$4:$C$300,"&lt;="&amp;AD$1,Распис!$D$4:$D$300,"&gt;="&amp;AD$1),SUMIF(База!$B$3:$B$305,$A33,База!$I$3:$I$152))</f>
        <v>0</v>
      </c>
      <c r="AE33" s="46">
        <f ca="1">IF(COUNTIFS(Распис!$B$4:$B$300,$A33,Распис!$C$4:$C$300,"&lt;="&amp;AE$1,Распис!$D$4:$D$300,"&gt;="&amp;AE$1)&gt;0,SUMIFS(Распис!$J$4:$J$300,Распис!$B$4:$B$300,$A33,Распис!$C$4:$C$300,"&lt;="&amp;AE$1,Распис!$D$4:$D$300,"&gt;="&amp;AE$1),SUMIF(База!$B$3:$B$305,$A33,База!$J$3:$J$152))</f>
        <v>0</v>
      </c>
      <c r="AF33" s="46">
        <f ca="1">IF(COUNTIFS(Распис!$B$4:$B$300,$A33,Распис!$C$4:$C$300,"&lt;="&amp;AF$1,Распис!$D$4:$D$300,"&gt;="&amp;AF$1)&gt;0,SUMIFS(Распис!$K$4:$K$300,Распис!$B$4:$B$300,$A33,Распис!$C$4:$C$300,"&lt;="&amp;AF$1,Распис!$D$4:$D$300,"&gt;="&amp;AF$1),SUMIF(База!$B$3:$B$305,$A33,База!$K$3:$K$152))</f>
        <v>0</v>
      </c>
      <c r="AG33" s="47">
        <f t="shared" ca="1" si="3"/>
        <v>0</v>
      </c>
      <c r="AH33" s="46">
        <f ca="1">AG33-SUMIFS(Распред!$G$4:$G$300,Распред!$B$4:$B$300,"март",Распред!$F$4:$F$300,A33)</f>
        <v>0</v>
      </c>
      <c r="AI33" s="46">
        <f ca="1">AH33+(COUNTIF(B33:AF33,"КД")+SUMIFS(Распред!$AH$4:$AH$300,Распред!$F$4:$F$300,A33,Распред!$B$4:$B$300,"март"))*4</f>
        <v>12</v>
      </c>
      <c r="AJ33" s="46">
        <f t="shared" ca="1" si="4"/>
        <v>0</v>
      </c>
      <c r="AK33" s="46">
        <f t="shared" ca="1" si="5"/>
        <v>0</v>
      </c>
      <c r="AL33" s="46">
        <f>SUMIFS(Распред!$K$4:$K$300,Распред!$B$4:$B$300,"март",Распред!$J$4:$J$300,A33)+SUMIFS(Распред!$M$4:$M$300,Распред!$B$4:$B$300,"март",Распред!$L$4:$L$300,A33)+SUMIFS(Распред!$O$4:$O$300,Распред!$B$4:$B$300,"март",Распред!$N$4:$N$300,A33)+SUMIFS(Распред!$Q$4:$Q$300,Распред!$B$4:$B$300,"март",Распред!$P$4:$P$300,A33)+SUMIFS(Распред!$S$4:$S$300,Распред!$B$4:$B$300,"март",Распред!$R$4:$R$300,A33)+SUMIFS(Распред!$U$4:$U$300,Распред!$B$4:$B$300,"март",Распред!$T$4:$T$300,A33)+SUMIFS(Распред!$W$4:$W$300,Распред!$B$4:$B$300,"март",Распред!$V$4:$V$300,A33)+SUMIFS(Распред!$Y$4:$Y$300,Распред!$B$4:$B$300,"март",Распред!$X$4:$X$300,A33)+SUMIFS(Распред!$AA$4:$AA$300,Распред!$B$4:$B$300,"март",Распред!$Z$4:$Z$300,A33)+SUMIFS(Распред!$AC$4:$AC$300,Распред!$B$4:$B$300,"март",Распред!$AB$4:$AB$300,A33)</f>
        <v>0</v>
      </c>
      <c r="AM33" s="46">
        <f t="shared" ca="1" si="6"/>
        <v>0</v>
      </c>
      <c r="AN33" s="46">
        <f t="shared" ca="1" si="7"/>
        <v>0</v>
      </c>
      <c r="AO33" s="46">
        <f t="shared" ca="1" si="8"/>
        <v>0</v>
      </c>
      <c r="AP33" s="46">
        <f>январь!AP33</f>
        <v>0</v>
      </c>
      <c r="AQ33" s="46">
        <f t="shared" ca="1" si="9"/>
        <v>0</v>
      </c>
      <c r="AR33" s="47"/>
      <c r="AS33" s="47">
        <f t="shared" ca="1" si="10"/>
        <v>0</v>
      </c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</row>
    <row r="34" spans="1:58" s="56" customFormat="1" x14ac:dyDescent="0.25">
      <c r="A34" s="47">
        <f>База!B34</f>
        <v>0</v>
      </c>
      <c r="B34" s="46">
        <f ca="1">IF(COUNTIFS(Распис!$B$4:$B$300,$A34,Распис!$C$4:$C$300,"&lt;="&amp;B$1,Распис!$D$4:$D$300,"&gt;="&amp;B$1)&gt;0,SUMIFS(Распис!$I$4:$I$300,Распис!$B$4:$B$300,$A34,Распис!$C$4:$C$300,"&lt;="&amp;B$1,Распис!$D$4:$D$300,"&gt;="&amp;B$1),SUMIF(База!$B$3:$B$305,$A34,База!$I$3:$I$152))</f>
        <v>0</v>
      </c>
      <c r="C34" s="46">
        <f ca="1">IF(COUNTIFS(Распис!$B$4:$B$300,$A34,Распис!$C$4:$C$300,"&lt;="&amp;C$1,Распис!$D$4:$D$300,"&gt;="&amp;C$1)&gt;0,SUMIFS(Распис!$J$4:$J$300,Распис!$B$4:$B$300,$A34,Распис!$C$4:$C$300,"&lt;="&amp;C$1,Распис!$D$4:$D$300,"&gt;="&amp;C$1),SUMIF(База!$B$3:$B$305,$A34,База!$J$3:$J$152))</f>
        <v>0</v>
      </c>
      <c r="D34" s="46">
        <f ca="1">IF(COUNTIFS(Распис!$B$4:$B$300,$A34,Распис!$C$4:$C$300,"&lt;="&amp;D$1,Распис!$D$4:$D$300,"&gt;="&amp;D$1)&gt;0,SUMIFS(Распис!$K$4:$K$300,Распис!$B$4:$B$300,$A34,Распис!$C$4:$C$300,"&lt;="&amp;D$1,Распис!$D$4:$D$300,"&gt;="&amp;D$1),SUMIF(База!$B$3:$B$305,$A34,База!$K$3:$K$152))</f>
        <v>0</v>
      </c>
      <c r="E34" s="46" t="s">
        <v>23</v>
      </c>
      <c r="F34" s="46">
        <f ca="1">IF(COUNTIFS(Распис!$B$4:$B$300,$A34,Распис!$C$4:$C$300,"&lt;="&amp;F$1,Распис!$D$4:$D$300,"&gt;="&amp;F$1)&gt;0,SUMIFS(Распис!$F$4:$F$300,Распис!$B$4:$B$300,$A34,Распис!$C$4:$C$300,"&lt;="&amp;F$1,Распис!$D$4:$D$300,"&gt;="&amp;F$1),SUMIF(База!$B$3:$B$305,$A34,База!$F$3:$F$152))</f>
        <v>0</v>
      </c>
      <c r="G34" s="46">
        <f ca="1">IF(COUNTIFS(Распис!$B$4:$B$300,$A34,Распис!$C$4:$C$300,"&lt;="&amp;G$1,Распис!$D$4:$D$300,"&gt;="&amp;G$1)&gt;0,SUMIFS(Распис!$G$4:$G$300,Распис!$B$4:$B$300,$A34,Распис!$C$4:$C$300,"&lt;="&amp;G$1,Распис!$D$4:$D$300,"&gt;="&amp;G$1),SUMIF(База!$B$3:$B$305,$A34,База!$G$3:$G$152))</f>
        <v>0</v>
      </c>
      <c r="H34" s="46">
        <f ca="1">IF(COUNTIFS(Распис!$B$4:$B$300,$A34,Распис!$C$4:$C$300,"&lt;="&amp;H$1,Распис!$D$4:$D$300,"&gt;="&amp;H$1)&gt;0,SUMIFS(Распис!$H$4:$H$300,Распис!$B$4:$B$300,$A34,Распис!$C$4:$C$300,"&lt;="&amp;H$1,Распис!$D$4:$D$300,"&gt;="&amp;H$1),SUMIF(База!$B$3:$B$305,$A34,База!$H$3:$H$152))</f>
        <v>0</v>
      </c>
      <c r="I34" s="46" t="s">
        <v>24</v>
      </c>
      <c r="J34" s="46">
        <f ca="1">IF(COUNTIFS(Распис!$B$4:$B$300,$A34,Распис!$C$4:$C$300,"&lt;="&amp;J$1,Распис!$D$4:$D$300,"&gt;="&amp;J$1)&gt;0,SUMIFS(Распис!$J$4:$J$300,Распис!$B$4:$B$300,$A34,Распис!$C$4:$C$300,"&lt;="&amp;J$1,Распис!$D$4:$D$300,"&gt;="&amp;J$1),SUMIF(База!$B$3:$B$305,$A34,База!$J$3:$J$152))</f>
        <v>0</v>
      </c>
      <c r="K34" s="46">
        <f ca="1">IF(COUNTIFS(Распис!$B$4:$B$300,$A34,Распис!$C$4:$C$300,"&lt;="&amp;K$1,Распис!$D$4:$D$300,"&gt;="&amp;K$1)&gt;0,SUMIFS(Распис!$K$4:$K$300,Распис!$B$4:$B$300,$A34,Распис!$C$4:$C$300,"&lt;="&amp;K$1,Распис!$D$4:$D$300,"&gt;="&amp;K$1),SUMIF(База!$B$3:$B$305,$A34,База!$K$3:$K$152))</f>
        <v>0</v>
      </c>
      <c r="L34" s="46" t="s">
        <v>23</v>
      </c>
      <c r="M34" s="46">
        <f ca="1">IF(COUNTIFS(Распис!$B$4:$B$300,$A34,Распис!$C$4:$C$300,"&lt;="&amp;M$1,Распис!$D$4:$D$300,"&gt;="&amp;M$1)&gt;0,SUMIFS(Распис!$F$4:$F$300,Распис!$B$4:$B$300,$A34,Распис!$C$4:$C$300,"&lt;="&amp;M$1,Распис!$D$4:$D$300,"&gt;="&amp;M$1),SUMIF(База!$B$3:$B$305,$A34,База!$F$3:$F$152))</f>
        <v>0</v>
      </c>
      <c r="N34" s="46">
        <f ca="1">IF(COUNTIFS(Распис!$B$4:$B$300,$A34,Распис!$C$4:$C$300,"&lt;="&amp;N$1,Распис!$D$4:$D$300,"&gt;="&amp;N$1)&gt;0,SUMIFS(Распис!$G$4:$G$300,Распис!$B$4:$B$300,$A34,Распис!$C$4:$C$300,"&lt;="&amp;N$1,Распис!$D$4:$D$300,"&gt;="&amp;N$1),SUMIF(База!$B$3:$B$305,$A34,База!$G$3:$G$152))</f>
        <v>0</v>
      </c>
      <c r="O34" s="46">
        <f ca="1">IF(COUNTIFS(Распис!$B$4:$B$300,$A34,Распис!$C$4:$C$300,"&lt;="&amp;O$1,Распис!$D$4:$D$300,"&gt;="&amp;O$1)&gt;0,SUMIFS(Распис!$H$4:$H$300,Распис!$B$4:$B$300,$A34,Распис!$C$4:$C$300,"&lt;="&amp;O$1,Распис!$D$4:$D$300,"&gt;="&amp;O$1),SUMIF(База!$B$3:$B$305,$A34,База!$H$3:$H$152))</f>
        <v>0</v>
      </c>
      <c r="P34" s="46">
        <f ca="1">IF(COUNTIFS(Распис!$B$4:$B$300,$A34,Распис!$C$4:$C$300,"&lt;="&amp;P$1,Распис!$D$4:$D$300,"&gt;="&amp;P$1)&gt;0,SUMIFS(Распис!$I$4:$I$300,Распис!$B$4:$B$300,$A34,Распис!$C$4:$C$300,"&lt;="&amp;P$1,Распис!$D$4:$D$300,"&gt;="&amp;P$1),SUMIF(База!$B$3:$B$305,$A34,База!$I$3:$I$152))</f>
        <v>0</v>
      </c>
      <c r="Q34" s="46">
        <f ca="1">IF(COUNTIFS(Распис!$B$4:$B$300,$A34,Распис!$C$4:$C$300,"&lt;="&amp;Q$1,Распис!$D$4:$D$300,"&gt;="&amp;Q$1)&gt;0,SUMIFS(Распис!$J$4:$J$300,Распис!$B$4:$B$300,$A34,Распис!$C$4:$C$300,"&lt;="&amp;Q$1,Распис!$D$4:$D$300,"&gt;="&amp;Q$1),SUMIF(База!$B$3:$B$305,$A34,База!$J$3:$J$152))</f>
        <v>0</v>
      </c>
      <c r="R34" s="46">
        <f ca="1">IF(COUNTIFS(Распис!$B$4:$B$300,$A34,Распис!$C$4:$C$300,"&lt;="&amp;R$1,Распис!$D$4:$D$300,"&gt;="&amp;R$1)&gt;0,SUMIFS(Распис!$K$4:$K$300,Распис!$B$4:$B$300,$A34,Распис!$C$4:$C$300,"&lt;="&amp;R$1,Распис!$D$4:$D$300,"&gt;="&amp;R$1),SUMIF(База!$B$3:$B$305,$A34,База!$K$3:$K$152))</f>
        <v>0</v>
      </c>
      <c r="S34" s="46" t="s">
        <v>23</v>
      </c>
      <c r="T34" s="46" t="s">
        <v>25</v>
      </c>
      <c r="U34" s="46" t="s">
        <v>25</v>
      </c>
      <c r="V34" s="46" t="s">
        <v>24</v>
      </c>
      <c r="W34" s="46" t="s">
        <v>24</v>
      </c>
      <c r="X34" s="46" t="s">
        <v>24</v>
      </c>
      <c r="Y34" s="46" t="s">
        <v>25</v>
      </c>
      <c r="Z34" s="46" t="s">
        <v>23</v>
      </c>
      <c r="AA34" s="46">
        <f ca="1">IF(COUNTIFS(Распис!$B$4:$B$300,$A34,Распис!$C$4:$C$300,"&lt;="&amp;AA$1,Распис!$D$4:$D$300,"&gt;="&amp;AA$1)&gt;0,SUMIFS(Распис!$F$4:$F$300,Распис!$B$4:$B$300,$A34,Распис!$C$4:$C$300,"&lt;="&amp;AA$1,Распис!$D$4:$D$300,"&gt;="&amp;AA$1),SUMIF(База!$B$3:$B$305,$A34,База!$F$3:$F$152))</f>
        <v>0</v>
      </c>
      <c r="AB34" s="46">
        <f ca="1">IF(COUNTIFS(Распис!$B$4:$B$300,$A34,Распис!$C$4:$C$300,"&lt;="&amp;AB$1,Распис!$D$4:$D$300,"&gt;="&amp;AB$1)&gt;0,SUMIFS(Распис!$G$4:$G$300,Распис!$B$4:$B$300,$A34,Распис!$C$4:$C$300,"&lt;="&amp;AB$1,Распис!$D$4:$D$300,"&gt;="&amp;AB$1),SUMIF(База!$B$3:$B$305,$A34,База!$G$3:$G$152))</f>
        <v>0</v>
      </c>
      <c r="AC34" s="46">
        <f ca="1">IF(COUNTIFS(Распис!$B$4:$B$300,$A34,Распис!$C$4:$C$300,"&lt;="&amp;AC$1,Распис!$D$4:$D$300,"&gt;="&amp;AC$1)&gt;0,SUMIFS(Распис!$H$4:$H$300,Распис!$B$4:$B$300,$A34,Распис!$C$4:$C$300,"&lt;="&amp;AC$1,Распис!$D$4:$D$300,"&gt;="&amp;AC$1),SUMIF(База!$B$3:$B$305,$A34,База!$H$3:$H$152))</f>
        <v>0</v>
      </c>
      <c r="AD34" s="46">
        <f ca="1">IF(COUNTIFS(Распис!$B$4:$B$300,$A34,Распис!$C$4:$C$300,"&lt;="&amp;AD$1,Распис!$D$4:$D$300,"&gt;="&amp;AD$1)&gt;0,SUMIFS(Распис!$I$4:$I$300,Распис!$B$4:$B$300,$A34,Распис!$C$4:$C$300,"&lt;="&amp;AD$1,Распис!$D$4:$D$300,"&gt;="&amp;AD$1),SUMIF(База!$B$3:$B$305,$A34,База!$I$3:$I$152))</f>
        <v>0</v>
      </c>
      <c r="AE34" s="46">
        <f ca="1">IF(COUNTIFS(Распис!$B$4:$B$300,$A34,Распис!$C$4:$C$300,"&lt;="&amp;AE$1,Распис!$D$4:$D$300,"&gt;="&amp;AE$1)&gt;0,SUMIFS(Распис!$J$4:$J$300,Распис!$B$4:$B$300,$A34,Распис!$C$4:$C$300,"&lt;="&amp;AE$1,Распис!$D$4:$D$300,"&gt;="&amp;AE$1),SUMIF(База!$B$3:$B$305,$A34,База!$J$3:$J$152))</f>
        <v>0</v>
      </c>
      <c r="AF34" s="46">
        <f ca="1">IF(COUNTIFS(Распис!$B$4:$B$300,$A34,Распис!$C$4:$C$300,"&lt;="&amp;AF$1,Распис!$D$4:$D$300,"&gt;="&amp;AF$1)&gt;0,SUMIFS(Распис!$K$4:$K$300,Распис!$B$4:$B$300,$A34,Распис!$C$4:$C$300,"&lt;="&amp;AF$1,Распис!$D$4:$D$300,"&gt;="&amp;AF$1),SUMIF(База!$B$3:$B$305,$A34,База!$K$3:$K$152))</f>
        <v>0</v>
      </c>
      <c r="AG34" s="47">
        <f t="shared" ca="1" si="3"/>
        <v>0</v>
      </c>
      <c r="AH34" s="46">
        <f ca="1">AG34-SUMIFS(Распред!$G$4:$G$300,Распред!$B$4:$B$300,"март",Распред!$F$4:$F$300,A34)</f>
        <v>0</v>
      </c>
      <c r="AI34" s="46">
        <f ca="1">AH34+(COUNTIF(B34:AF34,"КД")+SUMIFS(Распред!$AH$4:$AH$300,Распред!$F$4:$F$300,A34,Распред!$B$4:$B$300,"март"))*4</f>
        <v>12</v>
      </c>
      <c r="AJ34" s="46">
        <f t="shared" ca="1" si="4"/>
        <v>0</v>
      </c>
      <c r="AK34" s="46">
        <f t="shared" ca="1" si="5"/>
        <v>0</v>
      </c>
      <c r="AL34" s="46">
        <f>SUMIFS(Распред!$K$4:$K$300,Распред!$B$4:$B$300,"март",Распред!$J$4:$J$300,A34)+SUMIFS(Распред!$M$4:$M$300,Распред!$B$4:$B$300,"март",Распред!$L$4:$L$300,A34)+SUMIFS(Распред!$O$4:$O$300,Распред!$B$4:$B$300,"март",Распред!$N$4:$N$300,A34)+SUMIFS(Распред!$Q$4:$Q$300,Распред!$B$4:$B$300,"март",Распред!$P$4:$P$300,A34)+SUMIFS(Распред!$S$4:$S$300,Распред!$B$4:$B$300,"март",Распред!$R$4:$R$300,A34)+SUMIFS(Распред!$U$4:$U$300,Распред!$B$4:$B$300,"март",Распред!$T$4:$T$300,A34)+SUMIFS(Распред!$W$4:$W$300,Распред!$B$4:$B$300,"март",Распред!$V$4:$V$300,A34)+SUMIFS(Распред!$Y$4:$Y$300,Распред!$B$4:$B$300,"март",Распред!$X$4:$X$300,A34)+SUMIFS(Распред!$AA$4:$AA$300,Распред!$B$4:$B$300,"март",Распред!$Z$4:$Z$300,A34)+SUMIFS(Распред!$AC$4:$AC$300,Распред!$B$4:$B$300,"март",Распред!$AB$4:$AB$300,A34)</f>
        <v>0</v>
      </c>
      <c r="AM34" s="46">
        <f t="shared" ca="1" si="6"/>
        <v>0</v>
      </c>
      <c r="AN34" s="46">
        <f t="shared" ca="1" si="7"/>
        <v>0</v>
      </c>
      <c r="AO34" s="46">
        <f t="shared" ca="1" si="8"/>
        <v>0</v>
      </c>
      <c r="AP34" s="46">
        <f>январь!AP34</f>
        <v>0</v>
      </c>
      <c r="AQ34" s="46">
        <f t="shared" ca="1" si="9"/>
        <v>0</v>
      </c>
      <c r="AR34" s="47"/>
      <c r="AS34" s="47">
        <f t="shared" ca="1" si="10"/>
        <v>0</v>
      </c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</row>
    <row r="35" spans="1:58" s="56" customFormat="1" x14ac:dyDescent="0.25">
      <c r="A35" s="47">
        <f>База!B35</f>
        <v>0</v>
      </c>
      <c r="B35" s="46">
        <f ca="1">IF(COUNTIFS(Распис!$B$4:$B$300,$A35,Распис!$C$4:$C$300,"&lt;="&amp;B$1,Распис!$D$4:$D$300,"&gt;="&amp;B$1)&gt;0,SUMIFS(Распис!$I$4:$I$300,Распис!$B$4:$B$300,$A35,Распис!$C$4:$C$300,"&lt;="&amp;B$1,Распис!$D$4:$D$300,"&gt;="&amp;B$1),SUMIF(База!$B$3:$B$305,$A35,База!$I$3:$I$152))</f>
        <v>0</v>
      </c>
      <c r="C35" s="46">
        <f ca="1">IF(COUNTIFS(Распис!$B$4:$B$300,$A35,Распис!$C$4:$C$300,"&lt;="&amp;C$1,Распис!$D$4:$D$300,"&gt;="&amp;C$1)&gt;0,SUMIFS(Распис!$J$4:$J$300,Распис!$B$4:$B$300,$A35,Распис!$C$4:$C$300,"&lt;="&amp;C$1,Распис!$D$4:$D$300,"&gt;="&amp;C$1),SUMIF(База!$B$3:$B$305,$A35,База!$J$3:$J$152))</f>
        <v>0</v>
      </c>
      <c r="D35" s="46">
        <f ca="1">IF(COUNTIFS(Распис!$B$4:$B$300,$A35,Распис!$C$4:$C$300,"&lt;="&amp;D$1,Распис!$D$4:$D$300,"&gt;="&amp;D$1)&gt;0,SUMIFS(Распис!$K$4:$K$300,Распис!$B$4:$B$300,$A35,Распис!$C$4:$C$300,"&lt;="&amp;D$1,Распис!$D$4:$D$300,"&gt;="&amp;D$1),SUMIF(База!$B$3:$B$305,$A35,База!$K$3:$K$152))</f>
        <v>0</v>
      </c>
      <c r="E35" s="46" t="s">
        <v>23</v>
      </c>
      <c r="F35" s="46">
        <f ca="1">IF(COUNTIFS(Распис!$B$4:$B$300,$A35,Распис!$C$4:$C$300,"&lt;="&amp;F$1,Распис!$D$4:$D$300,"&gt;="&amp;F$1)&gt;0,SUMIFS(Распис!$F$4:$F$300,Распис!$B$4:$B$300,$A35,Распис!$C$4:$C$300,"&lt;="&amp;F$1,Распис!$D$4:$D$300,"&gt;="&amp;F$1),SUMIF(База!$B$3:$B$305,$A35,База!$F$3:$F$152))</f>
        <v>0</v>
      </c>
      <c r="G35" s="46">
        <f ca="1">IF(COUNTIFS(Распис!$B$4:$B$300,$A35,Распис!$C$4:$C$300,"&lt;="&amp;G$1,Распис!$D$4:$D$300,"&gt;="&amp;G$1)&gt;0,SUMIFS(Распис!$G$4:$G$300,Распис!$B$4:$B$300,$A35,Распис!$C$4:$C$300,"&lt;="&amp;G$1,Распис!$D$4:$D$300,"&gt;="&amp;G$1),SUMIF(База!$B$3:$B$305,$A35,База!$G$3:$G$152))</f>
        <v>0</v>
      </c>
      <c r="H35" s="46">
        <f ca="1">IF(COUNTIFS(Распис!$B$4:$B$300,$A35,Распис!$C$4:$C$300,"&lt;="&amp;H$1,Распис!$D$4:$D$300,"&gt;="&amp;H$1)&gt;0,SUMIFS(Распис!$H$4:$H$300,Распис!$B$4:$B$300,$A35,Распис!$C$4:$C$300,"&lt;="&amp;H$1,Распис!$D$4:$D$300,"&gt;="&amp;H$1),SUMIF(База!$B$3:$B$305,$A35,База!$H$3:$H$152))</f>
        <v>0</v>
      </c>
      <c r="I35" s="46" t="s">
        <v>24</v>
      </c>
      <c r="J35" s="46">
        <f ca="1">IF(COUNTIFS(Распис!$B$4:$B$300,$A35,Распис!$C$4:$C$300,"&lt;="&amp;J$1,Распис!$D$4:$D$300,"&gt;="&amp;J$1)&gt;0,SUMIFS(Распис!$J$4:$J$300,Распис!$B$4:$B$300,$A35,Распис!$C$4:$C$300,"&lt;="&amp;J$1,Распис!$D$4:$D$300,"&gt;="&amp;J$1),SUMIF(База!$B$3:$B$305,$A35,База!$J$3:$J$152))</f>
        <v>0</v>
      </c>
      <c r="K35" s="46">
        <f ca="1">IF(COUNTIFS(Распис!$B$4:$B$300,$A35,Распис!$C$4:$C$300,"&lt;="&amp;K$1,Распис!$D$4:$D$300,"&gt;="&amp;K$1)&gt;0,SUMIFS(Распис!$K$4:$K$300,Распис!$B$4:$B$300,$A35,Распис!$C$4:$C$300,"&lt;="&amp;K$1,Распис!$D$4:$D$300,"&gt;="&amp;K$1),SUMIF(База!$B$3:$B$305,$A35,База!$K$3:$K$152))</f>
        <v>0</v>
      </c>
      <c r="L35" s="46" t="s">
        <v>23</v>
      </c>
      <c r="M35" s="46">
        <f ca="1">IF(COUNTIFS(Распис!$B$4:$B$300,$A35,Распис!$C$4:$C$300,"&lt;="&amp;M$1,Распис!$D$4:$D$300,"&gt;="&amp;M$1)&gt;0,SUMIFS(Распис!$F$4:$F$300,Распис!$B$4:$B$300,$A35,Распис!$C$4:$C$300,"&lt;="&amp;M$1,Распис!$D$4:$D$300,"&gt;="&amp;M$1),SUMIF(База!$B$3:$B$305,$A35,База!$F$3:$F$152))</f>
        <v>0</v>
      </c>
      <c r="N35" s="46">
        <f ca="1">IF(COUNTIFS(Распис!$B$4:$B$300,$A35,Распис!$C$4:$C$300,"&lt;="&amp;N$1,Распис!$D$4:$D$300,"&gt;="&amp;N$1)&gt;0,SUMIFS(Распис!$G$4:$G$300,Распис!$B$4:$B$300,$A35,Распис!$C$4:$C$300,"&lt;="&amp;N$1,Распис!$D$4:$D$300,"&gt;="&amp;N$1),SUMIF(База!$B$3:$B$305,$A35,База!$G$3:$G$152))</f>
        <v>0</v>
      </c>
      <c r="O35" s="46">
        <f ca="1">IF(COUNTIFS(Распис!$B$4:$B$300,$A35,Распис!$C$4:$C$300,"&lt;="&amp;O$1,Распис!$D$4:$D$300,"&gt;="&amp;O$1)&gt;0,SUMIFS(Распис!$H$4:$H$300,Распис!$B$4:$B$300,$A35,Распис!$C$4:$C$300,"&lt;="&amp;O$1,Распис!$D$4:$D$300,"&gt;="&amp;O$1),SUMIF(База!$B$3:$B$305,$A35,База!$H$3:$H$152))</f>
        <v>0</v>
      </c>
      <c r="P35" s="46">
        <f ca="1">IF(COUNTIFS(Распис!$B$4:$B$300,$A35,Распис!$C$4:$C$300,"&lt;="&amp;P$1,Распис!$D$4:$D$300,"&gt;="&amp;P$1)&gt;0,SUMIFS(Распис!$I$4:$I$300,Распис!$B$4:$B$300,$A35,Распис!$C$4:$C$300,"&lt;="&amp;P$1,Распис!$D$4:$D$300,"&gt;="&amp;P$1),SUMIF(База!$B$3:$B$305,$A35,База!$I$3:$I$152))</f>
        <v>0</v>
      </c>
      <c r="Q35" s="46">
        <f ca="1">IF(COUNTIFS(Распис!$B$4:$B$300,$A35,Распис!$C$4:$C$300,"&lt;="&amp;Q$1,Распис!$D$4:$D$300,"&gt;="&amp;Q$1)&gt;0,SUMIFS(Распис!$J$4:$J$300,Распис!$B$4:$B$300,$A35,Распис!$C$4:$C$300,"&lt;="&amp;Q$1,Распис!$D$4:$D$300,"&gt;="&amp;Q$1),SUMIF(База!$B$3:$B$305,$A35,База!$J$3:$J$152))</f>
        <v>0</v>
      </c>
      <c r="R35" s="46">
        <f ca="1">IF(COUNTIFS(Распис!$B$4:$B$300,$A35,Распис!$C$4:$C$300,"&lt;="&amp;R$1,Распис!$D$4:$D$300,"&gt;="&amp;R$1)&gt;0,SUMIFS(Распис!$K$4:$K$300,Распис!$B$4:$B$300,$A35,Распис!$C$4:$C$300,"&lt;="&amp;R$1,Распис!$D$4:$D$300,"&gt;="&amp;R$1),SUMIF(База!$B$3:$B$305,$A35,База!$K$3:$K$152))</f>
        <v>0</v>
      </c>
      <c r="S35" s="46" t="s">
        <v>23</v>
      </c>
      <c r="T35" s="46" t="s">
        <v>25</v>
      </c>
      <c r="U35" s="46" t="s">
        <v>25</v>
      </c>
      <c r="V35" s="46" t="s">
        <v>24</v>
      </c>
      <c r="W35" s="46" t="s">
        <v>24</v>
      </c>
      <c r="X35" s="46" t="s">
        <v>24</v>
      </c>
      <c r="Y35" s="46" t="s">
        <v>25</v>
      </c>
      <c r="Z35" s="46" t="s">
        <v>23</v>
      </c>
      <c r="AA35" s="46">
        <f ca="1">IF(COUNTIFS(Распис!$B$4:$B$300,$A35,Распис!$C$4:$C$300,"&lt;="&amp;AA$1,Распис!$D$4:$D$300,"&gt;="&amp;AA$1)&gt;0,SUMIFS(Распис!$F$4:$F$300,Распис!$B$4:$B$300,$A35,Распис!$C$4:$C$300,"&lt;="&amp;AA$1,Распис!$D$4:$D$300,"&gt;="&amp;AA$1),SUMIF(База!$B$3:$B$305,$A35,База!$F$3:$F$152))</f>
        <v>0</v>
      </c>
      <c r="AB35" s="46">
        <f ca="1">IF(COUNTIFS(Распис!$B$4:$B$300,$A35,Распис!$C$4:$C$300,"&lt;="&amp;AB$1,Распис!$D$4:$D$300,"&gt;="&amp;AB$1)&gt;0,SUMIFS(Распис!$G$4:$G$300,Распис!$B$4:$B$300,$A35,Распис!$C$4:$C$300,"&lt;="&amp;AB$1,Распис!$D$4:$D$300,"&gt;="&amp;AB$1),SUMIF(База!$B$3:$B$305,$A35,База!$G$3:$G$152))</f>
        <v>0</v>
      </c>
      <c r="AC35" s="46">
        <f ca="1">IF(COUNTIFS(Распис!$B$4:$B$300,$A35,Распис!$C$4:$C$300,"&lt;="&amp;AC$1,Распис!$D$4:$D$300,"&gt;="&amp;AC$1)&gt;0,SUMIFS(Распис!$H$4:$H$300,Распис!$B$4:$B$300,$A35,Распис!$C$4:$C$300,"&lt;="&amp;AC$1,Распис!$D$4:$D$300,"&gt;="&amp;AC$1),SUMIF(База!$B$3:$B$305,$A35,База!$H$3:$H$152))</f>
        <v>0</v>
      </c>
      <c r="AD35" s="46">
        <f ca="1">IF(COUNTIFS(Распис!$B$4:$B$300,$A35,Распис!$C$4:$C$300,"&lt;="&amp;AD$1,Распис!$D$4:$D$300,"&gt;="&amp;AD$1)&gt;0,SUMIFS(Распис!$I$4:$I$300,Распис!$B$4:$B$300,$A35,Распис!$C$4:$C$300,"&lt;="&amp;AD$1,Распис!$D$4:$D$300,"&gt;="&amp;AD$1),SUMIF(База!$B$3:$B$305,$A35,База!$I$3:$I$152))</f>
        <v>0</v>
      </c>
      <c r="AE35" s="46">
        <f ca="1">IF(COUNTIFS(Распис!$B$4:$B$300,$A35,Распис!$C$4:$C$300,"&lt;="&amp;AE$1,Распис!$D$4:$D$300,"&gt;="&amp;AE$1)&gt;0,SUMIFS(Распис!$J$4:$J$300,Распис!$B$4:$B$300,$A35,Распис!$C$4:$C$300,"&lt;="&amp;AE$1,Распис!$D$4:$D$300,"&gt;="&amp;AE$1),SUMIF(База!$B$3:$B$305,$A35,База!$J$3:$J$152))</f>
        <v>0</v>
      </c>
      <c r="AF35" s="46">
        <f ca="1">IF(COUNTIFS(Распис!$B$4:$B$300,$A35,Распис!$C$4:$C$300,"&lt;="&amp;AF$1,Распис!$D$4:$D$300,"&gt;="&amp;AF$1)&gt;0,SUMIFS(Распис!$K$4:$K$300,Распис!$B$4:$B$300,$A35,Распис!$C$4:$C$300,"&lt;="&amp;AF$1,Распис!$D$4:$D$300,"&gt;="&amp;AF$1),SUMIF(База!$B$3:$B$305,$A35,База!$K$3:$K$152))</f>
        <v>0</v>
      </c>
      <c r="AG35" s="47">
        <f t="shared" ca="1" si="3"/>
        <v>0</v>
      </c>
      <c r="AH35" s="46">
        <f ca="1">AG35-SUMIFS(Распред!$G$4:$G$300,Распред!$B$4:$B$300,"март",Распред!$F$4:$F$300,A35)</f>
        <v>0</v>
      </c>
      <c r="AI35" s="46">
        <f ca="1">AH35+(COUNTIF(B35:AF35,"КД")+SUMIFS(Распред!$AH$4:$AH$300,Распред!$F$4:$F$300,A35,Распред!$B$4:$B$300,"март"))*4</f>
        <v>12</v>
      </c>
      <c r="AJ35" s="46">
        <f t="shared" ca="1" si="4"/>
        <v>0</v>
      </c>
      <c r="AK35" s="46">
        <f t="shared" ca="1" si="5"/>
        <v>0</v>
      </c>
      <c r="AL35" s="46">
        <f>SUMIFS(Распред!$K$4:$K$300,Распред!$B$4:$B$300,"март",Распред!$J$4:$J$300,A35)+SUMIFS(Распред!$M$4:$M$300,Распред!$B$4:$B$300,"март",Распред!$L$4:$L$300,A35)+SUMIFS(Распред!$O$4:$O$300,Распред!$B$4:$B$300,"март",Распред!$N$4:$N$300,A35)+SUMIFS(Распред!$Q$4:$Q$300,Распред!$B$4:$B$300,"март",Распред!$P$4:$P$300,A35)+SUMIFS(Распред!$S$4:$S$300,Распред!$B$4:$B$300,"март",Распред!$R$4:$R$300,A35)+SUMIFS(Распред!$U$4:$U$300,Распред!$B$4:$B$300,"март",Распред!$T$4:$T$300,A35)+SUMIFS(Распред!$W$4:$W$300,Распред!$B$4:$B$300,"март",Распред!$V$4:$V$300,A35)+SUMIFS(Распред!$Y$4:$Y$300,Распред!$B$4:$B$300,"март",Распред!$X$4:$X$300,A35)+SUMIFS(Распред!$AA$4:$AA$300,Распред!$B$4:$B$300,"март",Распред!$Z$4:$Z$300,A35)+SUMIFS(Распред!$AC$4:$AC$300,Распред!$B$4:$B$300,"март",Распред!$AB$4:$AB$300,A35)</f>
        <v>0</v>
      </c>
      <c r="AM35" s="46">
        <f t="shared" ca="1" si="6"/>
        <v>0</v>
      </c>
      <c r="AN35" s="46">
        <f t="shared" ca="1" si="7"/>
        <v>0</v>
      </c>
      <c r="AO35" s="46">
        <f t="shared" ca="1" si="8"/>
        <v>0</v>
      </c>
      <c r="AP35" s="46">
        <f>январь!AP35</f>
        <v>0</v>
      </c>
      <c r="AQ35" s="46">
        <f t="shared" ca="1" si="9"/>
        <v>0</v>
      </c>
      <c r="AR35" s="47"/>
      <c r="AS35" s="47">
        <f t="shared" ca="1" si="10"/>
        <v>0</v>
      </c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</row>
    <row r="36" spans="1:58" s="56" customFormat="1" x14ac:dyDescent="0.25">
      <c r="A36" s="47">
        <f>База!B36</f>
        <v>0</v>
      </c>
      <c r="B36" s="46">
        <f ca="1">IF(COUNTIFS(Распис!$B$4:$B$300,$A36,Распис!$C$4:$C$300,"&lt;="&amp;B$1,Распис!$D$4:$D$300,"&gt;="&amp;B$1)&gt;0,SUMIFS(Распис!$I$4:$I$300,Распис!$B$4:$B$300,$A36,Распис!$C$4:$C$300,"&lt;="&amp;B$1,Распис!$D$4:$D$300,"&gt;="&amp;B$1),SUMIF(База!$B$3:$B$305,$A36,База!$I$3:$I$152))</f>
        <v>0</v>
      </c>
      <c r="C36" s="46">
        <f ca="1">IF(COUNTIFS(Распис!$B$4:$B$300,$A36,Распис!$C$4:$C$300,"&lt;="&amp;C$1,Распис!$D$4:$D$300,"&gt;="&amp;C$1)&gt;0,SUMIFS(Распис!$J$4:$J$300,Распис!$B$4:$B$300,$A36,Распис!$C$4:$C$300,"&lt;="&amp;C$1,Распис!$D$4:$D$300,"&gt;="&amp;C$1),SUMIF(База!$B$3:$B$305,$A36,База!$J$3:$J$152))</f>
        <v>0</v>
      </c>
      <c r="D36" s="46">
        <f ca="1">IF(COUNTIFS(Распис!$B$4:$B$300,$A36,Распис!$C$4:$C$300,"&lt;="&amp;D$1,Распис!$D$4:$D$300,"&gt;="&amp;D$1)&gt;0,SUMIFS(Распис!$K$4:$K$300,Распис!$B$4:$B$300,$A36,Распис!$C$4:$C$300,"&lt;="&amp;D$1,Распис!$D$4:$D$300,"&gt;="&amp;D$1),SUMIF(База!$B$3:$B$305,$A36,База!$K$3:$K$152))</f>
        <v>0</v>
      </c>
      <c r="E36" s="46" t="s">
        <v>23</v>
      </c>
      <c r="F36" s="46">
        <f ca="1">IF(COUNTIFS(Распис!$B$4:$B$300,$A36,Распис!$C$4:$C$300,"&lt;="&amp;F$1,Распис!$D$4:$D$300,"&gt;="&amp;F$1)&gt;0,SUMIFS(Распис!$F$4:$F$300,Распис!$B$4:$B$300,$A36,Распис!$C$4:$C$300,"&lt;="&amp;F$1,Распис!$D$4:$D$300,"&gt;="&amp;F$1),SUMIF(База!$B$3:$B$305,$A36,База!$F$3:$F$152))</f>
        <v>0</v>
      </c>
      <c r="G36" s="46">
        <f ca="1">IF(COUNTIFS(Распис!$B$4:$B$300,$A36,Распис!$C$4:$C$300,"&lt;="&amp;G$1,Распис!$D$4:$D$300,"&gt;="&amp;G$1)&gt;0,SUMIFS(Распис!$G$4:$G$300,Распис!$B$4:$B$300,$A36,Распис!$C$4:$C$300,"&lt;="&amp;G$1,Распис!$D$4:$D$300,"&gt;="&amp;G$1),SUMIF(База!$B$3:$B$305,$A36,База!$G$3:$G$152))</f>
        <v>0</v>
      </c>
      <c r="H36" s="46">
        <f ca="1">IF(COUNTIFS(Распис!$B$4:$B$300,$A36,Распис!$C$4:$C$300,"&lt;="&amp;H$1,Распис!$D$4:$D$300,"&gt;="&amp;H$1)&gt;0,SUMIFS(Распис!$H$4:$H$300,Распис!$B$4:$B$300,$A36,Распис!$C$4:$C$300,"&lt;="&amp;H$1,Распис!$D$4:$D$300,"&gt;="&amp;H$1),SUMIF(База!$B$3:$B$305,$A36,База!$H$3:$H$152))</f>
        <v>0</v>
      </c>
      <c r="I36" s="46" t="s">
        <v>24</v>
      </c>
      <c r="J36" s="46">
        <f ca="1">IF(COUNTIFS(Распис!$B$4:$B$300,$A36,Распис!$C$4:$C$300,"&lt;="&amp;J$1,Распис!$D$4:$D$300,"&gt;="&amp;J$1)&gt;0,SUMIFS(Распис!$J$4:$J$300,Распис!$B$4:$B$300,$A36,Распис!$C$4:$C$300,"&lt;="&amp;J$1,Распис!$D$4:$D$300,"&gt;="&amp;J$1),SUMIF(База!$B$3:$B$305,$A36,База!$J$3:$J$152))</f>
        <v>0</v>
      </c>
      <c r="K36" s="46">
        <f ca="1">IF(COUNTIFS(Распис!$B$4:$B$300,$A36,Распис!$C$4:$C$300,"&lt;="&amp;K$1,Распис!$D$4:$D$300,"&gt;="&amp;K$1)&gt;0,SUMIFS(Распис!$K$4:$K$300,Распис!$B$4:$B$300,$A36,Распис!$C$4:$C$300,"&lt;="&amp;K$1,Распис!$D$4:$D$300,"&gt;="&amp;K$1),SUMIF(База!$B$3:$B$305,$A36,База!$K$3:$K$152))</f>
        <v>0</v>
      </c>
      <c r="L36" s="46" t="s">
        <v>23</v>
      </c>
      <c r="M36" s="46">
        <f ca="1">IF(COUNTIFS(Распис!$B$4:$B$300,$A36,Распис!$C$4:$C$300,"&lt;="&amp;M$1,Распис!$D$4:$D$300,"&gt;="&amp;M$1)&gt;0,SUMIFS(Распис!$F$4:$F$300,Распис!$B$4:$B$300,$A36,Распис!$C$4:$C$300,"&lt;="&amp;M$1,Распис!$D$4:$D$300,"&gt;="&amp;M$1),SUMIF(База!$B$3:$B$305,$A36,База!$F$3:$F$152))</f>
        <v>0</v>
      </c>
      <c r="N36" s="46">
        <f ca="1">IF(COUNTIFS(Распис!$B$4:$B$300,$A36,Распис!$C$4:$C$300,"&lt;="&amp;N$1,Распис!$D$4:$D$300,"&gt;="&amp;N$1)&gt;0,SUMIFS(Распис!$G$4:$G$300,Распис!$B$4:$B$300,$A36,Распис!$C$4:$C$300,"&lt;="&amp;N$1,Распис!$D$4:$D$300,"&gt;="&amp;N$1),SUMIF(База!$B$3:$B$305,$A36,База!$G$3:$G$152))</f>
        <v>0</v>
      </c>
      <c r="O36" s="46">
        <f ca="1">IF(COUNTIFS(Распис!$B$4:$B$300,$A36,Распис!$C$4:$C$300,"&lt;="&amp;O$1,Распис!$D$4:$D$300,"&gt;="&amp;O$1)&gt;0,SUMIFS(Распис!$H$4:$H$300,Распис!$B$4:$B$300,$A36,Распис!$C$4:$C$300,"&lt;="&amp;O$1,Распис!$D$4:$D$300,"&gt;="&amp;O$1),SUMIF(База!$B$3:$B$305,$A36,База!$H$3:$H$152))</f>
        <v>0</v>
      </c>
      <c r="P36" s="46">
        <f ca="1">IF(COUNTIFS(Распис!$B$4:$B$300,$A36,Распис!$C$4:$C$300,"&lt;="&amp;P$1,Распис!$D$4:$D$300,"&gt;="&amp;P$1)&gt;0,SUMIFS(Распис!$I$4:$I$300,Распис!$B$4:$B$300,$A36,Распис!$C$4:$C$300,"&lt;="&amp;P$1,Распис!$D$4:$D$300,"&gt;="&amp;P$1),SUMIF(База!$B$3:$B$305,$A36,База!$I$3:$I$152))</f>
        <v>0</v>
      </c>
      <c r="Q36" s="46">
        <f ca="1">IF(COUNTIFS(Распис!$B$4:$B$300,$A36,Распис!$C$4:$C$300,"&lt;="&amp;Q$1,Распис!$D$4:$D$300,"&gt;="&amp;Q$1)&gt;0,SUMIFS(Распис!$J$4:$J$300,Распис!$B$4:$B$300,$A36,Распис!$C$4:$C$300,"&lt;="&amp;Q$1,Распис!$D$4:$D$300,"&gt;="&amp;Q$1),SUMIF(База!$B$3:$B$305,$A36,База!$J$3:$J$152))</f>
        <v>0</v>
      </c>
      <c r="R36" s="46">
        <f ca="1">IF(COUNTIFS(Распис!$B$4:$B$300,$A36,Распис!$C$4:$C$300,"&lt;="&amp;R$1,Распис!$D$4:$D$300,"&gt;="&amp;R$1)&gt;0,SUMIFS(Распис!$K$4:$K$300,Распис!$B$4:$B$300,$A36,Распис!$C$4:$C$300,"&lt;="&amp;R$1,Распис!$D$4:$D$300,"&gt;="&amp;R$1),SUMIF(База!$B$3:$B$305,$A36,База!$K$3:$K$152))</f>
        <v>0</v>
      </c>
      <c r="S36" s="46" t="s">
        <v>23</v>
      </c>
      <c r="T36" s="46" t="s">
        <v>25</v>
      </c>
      <c r="U36" s="46" t="s">
        <v>25</v>
      </c>
      <c r="V36" s="46" t="s">
        <v>24</v>
      </c>
      <c r="W36" s="46" t="s">
        <v>24</v>
      </c>
      <c r="X36" s="46" t="s">
        <v>24</v>
      </c>
      <c r="Y36" s="46" t="s">
        <v>25</v>
      </c>
      <c r="Z36" s="46" t="s">
        <v>23</v>
      </c>
      <c r="AA36" s="46">
        <f ca="1">IF(COUNTIFS(Распис!$B$4:$B$300,$A36,Распис!$C$4:$C$300,"&lt;="&amp;AA$1,Распис!$D$4:$D$300,"&gt;="&amp;AA$1)&gt;0,SUMIFS(Распис!$F$4:$F$300,Распис!$B$4:$B$300,$A36,Распис!$C$4:$C$300,"&lt;="&amp;AA$1,Распис!$D$4:$D$300,"&gt;="&amp;AA$1),SUMIF(База!$B$3:$B$305,$A36,База!$F$3:$F$152))</f>
        <v>0</v>
      </c>
      <c r="AB36" s="46">
        <f ca="1">IF(COUNTIFS(Распис!$B$4:$B$300,$A36,Распис!$C$4:$C$300,"&lt;="&amp;AB$1,Распис!$D$4:$D$300,"&gt;="&amp;AB$1)&gt;0,SUMIFS(Распис!$G$4:$G$300,Распис!$B$4:$B$300,$A36,Распис!$C$4:$C$300,"&lt;="&amp;AB$1,Распис!$D$4:$D$300,"&gt;="&amp;AB$1),SUMIF(База!$B$3:$B$305,$A36,База!$G$3:$G$152))</f>
        <v>0</v>
      </c>
      <c r="AC36" s="46">
        <f ca="1">IF(COUNTIFS(Распис!$B$4:$B$300,$A36,Распис!$C$4:$C$300,"&lt;="&amp;AC$1,Распис!$D$4:$D$300,"&gt;="&amp;AC$1)&gt;0,SUMIFS(Распис!$H$4:$H$300,Распис!$B$4:$B$300,$A36,Распис!$C$4:$C$300,"&lt;="&amp;AC$1,Распис!$D$4:$D$300,"&gt;="&amp;AC$1),SUMIF(База!$B$3:$B$305,$A36,База!$H$3:$H$152))</f>
        <v>0</v>
      </c>
      <c r="AD36" s="46">
        <f ca="1">IF(COUNTIFS(Распис!$B$4:$B$300,$A36,Распис!$C$4:$C$300,"&lt;="&amp;AD$1,Распис!$D$4:$D$300,"&gt;="&amp;AD$1)&gt;0,SUMIFS(Распис!$I$4:$I$300,Распис!$B$4:$B$300,$A36,Распис!$C$4:$C$300,"&lt;="&amp;AD$1,Распис!$D$4:$D$300,"&gt;="&amp;AD$1),SUMIF(База!$B$3:$B$305,$A36,База!$I$3:$I$152))</f>
        <v>0</v>
      </c>
      <c r="AE36" s="46">
        <f ca="1">IF(COUNTIFS(Распис!$B$4:$B$300,$A36,Распис!$C$4:$C$300,"&lt;="&amp;AE$1,Распис!$D$4:$D$300,"&gt;="&amp;AE$1)&gt;0,SUMIFS(Распис!$J$4:$J$300,Распис!$B$4:$B$300,$A36,Распис!$C$4:$C$300,"&lt;="&amp;AE$1,Распис!$D$4:$D$300,"&gt;="&amp;AE$1),SUMIF(База!$B$3:$B$305,$A36,База!$J$3:$J$152))</f>
        <v>0</v>
      </c>
      <c r="AF36" s="46">
        <f ca="1">IF(COUNTIFS(Распис!$B$4:$B$300,$A36,Распис!$C$4:$C$300,"&lt;="&amp;AF$1,Распис!$D$4:$D$300,"&gt;="&amp;AF$1)&gt;0,SUMIFS(Распис!$K$4:$K$300,Распис!$B$4:$B$300,$A36,Распис!$C$4:$C$300,"&lt;="&amp;AF$1,Распис!$D$4:$D$300,"&gt;="&amp;AF$1),SUMIF(База!$B$3:$B$305,$A36,База!$K$3:$K$152))</f>
        <v>0</v>
      </c>
      <c r="AG36" s="47">
        <f t="shared" ca="1" si="3"/>
        <v>0</v>
      </c>
      <c r="AH36" s="46">
        <f ca="1">AG36-SUMIFS(Распред!$G$4:$G$300,Распред!$B$4:$B$300,"март",Распред!$F$4:$F$300,A36)</f>
        <v>0</v>
      </c>
      <c r="AI36" s="46">
        <f ca="1">AH36+(COUNTIF(B36:AF36,"КД")+SUMIFS(Распред!$AH$4:$AH$300,Распред!$F$4:$F$300,A36,Распред!$B$4:$B$300,"март"))*4</f>
        <v>12</v>
      </c>
      <c r="AJ36" s="46">
        <f t="shared" ca="1" si="4"/>
        <v>0</v>
      </c>
      <c r="AK36" s="46">
        <f t="shared" ca="1" si="5"/>
        <v>0</v>
      </c>
      <c r="AL36" s="46">
        <f>SUMIFS(Распред!$K$4:$K$300,Распред!$B$4:$B$300,"март",Распред!$J$4:$J$300,A36)+SUMIFS(Распред!$M$4:$M$300,Распред!$B$4:$B$300,"март",Распред!$L$4:$L$300,A36)+SUMIFS(Распред!$O$4:$O$300,Распред!$B$4:$B$300,"март",Распред!$N$4:$N$300,A36)+SUMIFS(Распред!$Q$4:$Q$300,Распред!$B$4:$B$300,"март",Распред!$P$4:$P$300,A36)+SUMIFS(Распред!$S$4:$S$300,Распред!$B$4:$B$300,"март",Распред!$R$4:$R$300,A36)+SUMIFS(Распред!$U$4:$U$300,Распред!$B$4:$B$300,"март",Распред!$T$4:$T$300,A36)+SUMIFS(Распред!$W$4:$W$300,Распред!$B$4:$B$300,"март",Распред!$V$4:$V$300,A36)+SUMIFS(Распред!$Y$4:$Y$300,Распред!$B$4:$B$300,"март",Распред!$X$4:$X$300,A36)+SUMIFS(Распред!$AA$4:$AA$300,Распред!$B$4:$B$300,"март",Распред!$Z$4:$Z$300,A36)+SUMIFS(Распред!$AC$4:$AC$300,Распред!$B$4:$B$300,"март",Распред!$AB$4:$AB$300,A36)</f>
        <v>0</v>
      </c>
      <c r="AM36" s="46">
        <f t="shared" ca="1" si="6"/>
        <v>0</v>
      </c>
      <c r="AN36" s="46">
        <f t="shared" ca="1" si="7"/>
        <v>0</v>
      </c>
      <c r="AO36" s="46">
        <f t="shared" ca="1" si="8"/>
        <v>0</v>
      </c>
      <c r="AP36" s="46">
        <f>январь!AP36</f>
        <v>0</v>
      </c>
      <c r="AQ36" s="46">
        <f t="shared" ca="1" si="9"/>
        <v>0</v>
      </c>
      <c r="AR36" s="47"/>
      <c r="AS36" s="47">
        <f t="shared" ca="1" si="10"/>
        <v>0</v>
      </c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</row>
    <row r="37" spans="1:58" s="56" customFormat="1" x14ac:dyDescent="0.25">
      <c r="A37" s="47">
        <f>База!B37</f>
        <v>0</v>
      </c>
      <c r="B37" s="46">
        <f ca="1">IF(COUNTIFS(Распис!$B$4:$B$300,$A37,Распис!$C$4:$C$300,"&lt;="&amp;B$1,Распис!$D$4:$D$300,"&gt;="&amp;B$1)&gt;0,SUMIFS(Распис!$I$4:$I$300,Распис!$B$4:$B$300,$A37,Распис!$C$4:$C$300,"&lt;="&amp;B$1,Распис!$D$4:$D$300,"&gt;="&amp;B$1),SUMIF(База!$B$3:$B$305,$A37,База!$I$3:$I$152))</f>
        <v>0</v>
      </c>
      <c r="C37" s="46">
        <f ca="1">IF(COUNTIFS(Распис!$B$4:$B$300,$A37,Распис!$C$4:$C$300,"&lt;="&amp;C$1,Распис!$D$4:$D$300,"&gt;="&amp;C$1)&gt;0,SUMIFS(Распис!$J$4:$J$300,Распис!$B$4:$B$300,$A37,Распис!$C$4:$C$300,"&lt;="&amp;C$1,Распис!$D$4:$D$300,"&gt;="&amp;C$1),SUMIF(База!$B$3:$B$305,$A37,База!$J$3:$J$152))</f>
        <v>0</v>
      </c>
      <c r="D37" s="46">
        <f ca="1">IF(COUNTIFS(Распис!$B$4:$B$300,$A37,Распис!$C$4:$C$300,"&lt;="&amp;D$1,Распис!$D$4:$D$300,"&gt;="&amp;D$1)&gt;0,SUMIFS(Распис!$K$4:$K$300,Распис!$B$4:$B$300,$A37,Распис!$C$4:$C$300,"&lt;="&amp;D$1,Распис!$D$4:$D$300,"&gt;="&amp;D$1),SUMIF(База!$B$3:$B$305,$A37,База!$K$3:$K$152))</f>
        <v>0</v>
      </c>
      <c r="E37" s="46" t="s">
        <v>23</v>
      </c>
      <c r="F37" s="46">
        <f ca="1">IF(COUNTIFS(Распис!$B$4:$B$300,$A37,Распис!$C$4:$C$300,"&lt;="&amp;F$1,Распис!$D$4:$D$300,"&gt;="&amp;F$1)&gt;0,SUMIFS(Распис!$F$4:$F$300,Распис!$B$4:$B$300,$A37,Распис!$C$4:$C$300,"&lt;="&amp;F$1,Распис!$D$4:$D$300,"&gt;="&amp;F$1),SUMIF(База!$B$3:$B$305,$A37,База!$F$3:$F$152))</f>
        <v>0</v>
      </c>
      <c r="G37" s="46">
        <f ca="1">IF(COUNTIFS(Распис!$B$4:$B$300,$A37,Распис!$C$4:$C$300,"&lt;="&amp;G$1,Распис!$D$4:$D$300,"&gt;="&amp;G$1)&gt;0,SUMIFS(Распис!$G$4:$G$300,Распис!$B$4:$B$300,$A37,Распис!$C$4:$C$300,"&lt;="&amp;G$1,Распис!$D$4:$D$300,"&gt;="&amp;G$1),SUMIF(База!$B$3:$B$305,$A37,База!$G$3:$G$152))</f>
        <v>0</v>
      </c>
      <c r="H37" s="46">
        <f ca="1">IF(COUNTIFS(Распис!$B$4:$B$300,$A37,Распис!$C$4:$C$300,"&lt;="&amp;H$1,Распис!$D$4:$D$300,"&gt;="&amp;H$1)&gt;0,SUMIFS(Распис!$H$4:$H$300,Распис!$B$4:$B$300,$A37,Распис!$C$4:$C$300,"&lt;="&amp;H$1,Распис!$D$4:$D$300,"&gt;="&amp;H$1),SUMIF(База!$B$3:$B$305,$A37,База!$H$3:$H$152))</f>
        <v>0</v>
      </c>
      <c r="I37" s="46" t="s">
        <v>24</v>
      </c>
      <c r="J37" s="46">
        <f ca="1">IF(COUNTIFS(Распис!$B$4:$B$300,$A37,Распис!$C$4:$C$300,"&lt;="&amp;J$1,Распис!$D$4:$D$300,"&gt;="&amp;J$1)&gt;0,SUMIFS(Распис!$J$4:$J$300,Распис!$B$4:$B$300,$A37,Распис!$C$4:$C$300,"&lt;="&amp;J$1,Распис!$D$4:$D$300,"&gt;="&amp;J$1),SUMIF(База!$B$3:$B$305,$A37,База!$J$3:$J$152))</f>
        <v>0</v>
      </c>
      <c r="K37" s="46">
        <f ca="1">IF(COUNTIFS(Распис!$B$4:$B$300,$A37,Распис!$C$4:$C$300,"&lt;="&amp;K$1,Распис!$D$4:$D$300,"&gt;="&amp;K$1)&gt;0,SUMIFS(Распис!$K$4:$K$300,Распис!$B$4:$B$300,$A37,Распис!$C$4:$C$300,"&lt;="&amp;K$1,Распис!$D$4:$D$300,"&gt;="&amp;K$1),SUMIF(База!$B$3:$B$305,$A37,База!$K$3:$K$152))</f>
        <v>0</v>
      </c>
      <c r="L37" s="46" t="s">
        <v>23</v>
      </c>
      <c r="M37" s="46">
        <f ca="1">IF(COUNTIFS(Распис!$B$4:$B$300,$A37,Распис!$C$4:$C$300,"&lt;="&amp;M$1,Распис!$D$4:$D$300,"&gt;="&amp;M$1)&gt;0,SUMIFS(Распис!$F$4:$F$300,Распис!$B$4:$B$300,$A37,Распис!$C$4:$C$300,"&lt;="&amp;M$1,Распис!$D$4:$D$300,"&gt;="&amp;M$1),SUMIF(База!$B$3:$B$305,$A37,База!$F$3:$F$152))</f>
        <v>0</v>
      </c>
      <c r="N37" s="46">
        <f ca="1">IF(COUNTIFS(Распис!$B$4:$B$300,$A37,Распис!$C$4:$C$300,"&lt;="&amp;N$1,Распис!$D$4:$D$300,"&gt;="&amp;N$1)&gt;0,SUMIFS(Распис!$G$4:$G$300,Распис!$B$4:$B$300,$A37,Распис!$C$4:$C$300,"&lt;="&amp;N$1,Распис!$D$4:$D$300,"&gt;="&amp;N$1),SUMIF(База!$B$3:$B$305,$A37,База!$G$3:$G$152))</f>
        <v>0</v>
      </c>
      <c r="O37" s="46">
        <f ca="1">IF(COUNTIFS(Распис!$B$4:$B$300,$A37,Распис!$C$4:$C$300,"&lt;="&amp;O$1,Распис!$D$4:$D$300,"&gt;="&amp;O$1)&gt;0,SUMIFS(Распис!$H$4:$H$300,Распис!$B$4:$B$300,$A37,Распис!$C$4:$C$300,"&lt;="&amp;O$1,Распис!$D$4:$D$300,"&gt;="&amp;O$1),SUMIF(База!$B$3:$B$305,$A37,База!$H$3:$H$152))</f>
        <v>0</v>
      </c>
      <c r="P37" s="46">
        <f ca="1">IF(COUNTIFS(Распис!$B$4:$B$300,$A37,Распис!$C$4:$C$300,"&lt;="&amp;P$1,Распис!$D$4:$D$300,"&gt;="&amp;P$1)&gt;0,SUMIFS(Распис!$I$4:$I$300,Распис!$B$4:$B$300,$A37,Распис!$C$4:$C$300,"&lt;="&amp;P$1,Распис!$D$4:$D$300,"&gt;="&amp;P$1),SUMIF(База!$B$3:$B$305,$A37,База!$I$3:$I$152))</f>
        <v>0</v>
      </c>
      <c r="Q37" s="46">
        <f ca="1">IF(COUNTIFS(Распис!$B$4:$B$300,$A37,Распис!$C$4:$C$300,"&lt;="&amp;Q$1,Распис!$D$4:$D$300,"&gt;="&amp;Q$1)&gt;0,SUMIFS(Распис!$J$4:$J$300,Распис!$B$4:$B$300,$A37,Распис!$C$4:$C$300,"&lt;="&amp;Q$1,Распис!$D$4:$D$300,"&gt;="&amp;Q$1),SUMIF(База!$B$3:$B$305,$A37,База!$J$3:$J$152))</f>
        <v>0</v>
      </c>
      <c r="R37" s="46">
        <f ca="1">IF(COUNTIFS(Распис!$B$4:$B$300,$A37,Распис!$C$4:$C$300,"&lt;="&amp;R$1,Распис!$D$4:$D$300,"&gt;="&amp;R$1)&gt;0,SUMIFS(Распис!$K$4:$K$300,Распис!$B$4:$B$300,$A37,Распис!$C$4:$C$300,"&lt;="&amp;R$1,Распис!$D$4:$D$300,"&gt;="&amp;R$1),SUMIF(База!$B$3:$B$305,$A37,База!$K$3:$K$152))</f>
        <v>0</v>
      </c>
      <c r="S37" s="46" t="s">
        <v>23</v>
      </c>
      <c r="T37" s="46" t="s">
        <v>25</v>
      </c>
      <c r="U37" s="46" t="s">
        <v>25</v>
      </c>
      <c r="V37" s="46" t="s">
        <v>24</v>
      </c>
      <c r="W37" s="46" t="s">
        <v>24</v>
      </c>
      <c r="X37" s="46" t="s">
        <v>24</v>
      </c>
      <c r="Y37" s="46" t="s">
        <v>25</v>
      </c>
      <c r="Z37" s="46" t="s">
        <v>23</v>
      </c>
      <c r="AA37" s="46">
        <f ca="1">IF(COUNTIFS(Распис!$B$4:$B$300,$A37,Распис!$C$4:$C$300,"&lt;="&amp;AA$1,Распис!$D$4:$D$300,"&gt;="&amp;AA$1)&gt;0,SUMIFS(Распис!$F$4:$F$300,Распис!$B$4:$B$300,$A37,Распис!$C$4:$C$300,"&lt;="&amp;AA$1,Распис!$D$4:$D$300,"&gt;="&amp;AA$1),SUMIF(База!$B$3:$B$305,$A37,База!$F$3:$F$152))</f>
        <v>0</v>
      </c>
      <c r="AB37" s="46">
        <f ca="1">IF(COUNTIFS(Распис!$B$4:$B$300,$A37,Распис!$C$4:$C$300,"&lt;="&amp;AB$1,Распис!$D$4:$D$300,"&gt;="&amp;AB$1)&gt;0,SUMIFS(Распис!$G$4:$G$300,Распис!$B$4:$B$300,$A37,Распис!$C$4:$C$300,"&lt;="&amp;AB$1,Распис!$D$4:$D$300,"&gt;="&amp;AB$1),SUMIF(База!$B$3:$B$305,$A37,База!$G$3:$G$152))</f>
        <v>0</v>
      </c>
      <c r="AC37" s="46">
        <f ca="1">IF(COUNTIFS(Распис!$B$4:$B$300,$A37,Распис!$C$4:$C$300,"&lt;="&amp;AC$1,Распис!$D$4:$D$300,"&gt;="&amp;AC$1)&gt;0,SUMIFS(Распис!$H$4:$H$300,Распис!$B$4:$B$300,$A37,Распис!$C$4:$C$300,"&lt;="&amp;AC$1,Распис!$D$4:$D$300,"&gt;="&amp;AC$1),SUMIF(База!$B$3:$B$305,$A37,База!$H$3:$H$152))</f>
        <v>0</v>
      </c>
      <c r="AD37" s="46">
        <f ca="1">IF(COUNTIFS(Распис!$B$4:$B$300,$A37,Распис!$C$4:$C$300,"&lt;="&amp;AD$1,Распис!$D$4:$D$300,"&gt;="&amp;AD$1)&gt;0,SUMIFS(Распис!$I$4:$I$300,Распис!$B$4:$B$300,$A37,Распис!$C$4:$C$300,"&lt;="&amp;AD$1,Распис!$D$4:$D$300,"&gt;="&amp;AD$1),SUMIF(База!$B$3:$B$305,$A37,База!$I$3:$I$152))</f>
        <v>0</v>
      </c>
      <c r="AE37" s="46">
        <f ca="1">IF(COUNTIFS(Распис!$B$4:$B$300,$A37,Распис!$C$4:$C$300,"&lt;="&amp;AE$1,Распис!$D$4:$D$300,"&gt;="&amp;AE$1)&gt;0,SUMIFS(Распис!$J$4:$J$300,Распис!$B$4:$B$300,$A37,Распис!$C$4:$C$300,"&lt;="&amp;AE$1,Распис!$D$4:$D$300,"&gt;="&amp;AE$1),SUMIF(База!$B$3:$B$305,$A37,База!$J$3:$J$152))</f>
        <v>0</v>
      </c>
      <c r="AF37" s="46">
        <f ca="1">IF(COUNTIFS(Распис!$B$4:$B$300,$A37,Распис!$C$4:$C$300,"&lt;="&amp;AF$1,Распис!$D$4:$D$300,"&gt;="&amp;AF$1)&gt;0,SUMIFS(Распис!$K$4:$K$300,Распис!$B$4:$B$300,$A37,Распис!$C$4:$C$300,"&lt;="&amp;AF$1,Распис!$D$4:$D$300,"&gt;="&amp;AF$1),SUMIF(База!$B$3:$B$305,$A37,База!$K$3:$K$152))</f>
        <v>0</v>
      </c>
      <c r="AG37" s="47">
        <f t="shared" ca="1" si="3"/>
        <v>0</v>
      </c>
      <c r="AH37" s="46">
        <f ca="1">AG37-SUMIFS(Распред!$G$4:$G$300,Распред!$B$4:$B$300,"март",Распред!$F$4:$F$300,A37)</f>
        <v>0</v>
      </c>
      <c r="AI37" s="46">
        <f ca="1">AH37+(COUNTIF(B37:AF37,"КД")+SUMIFS(Распред!$AH$4:$AH$300,Распред!$F$4:$F$300,A37,Распред!$B$4:$B$300,"март"))*4</f>
        <v>12</v>
      </c>
      <c r="AJ37" s="46">
        <f t="shared" ca="1" si="4"/>
        <v>0</v>
      </c>
      <c r="AK37" s="46">
        <f t="shared" ca="1" si="5"/>
        <v>0</v>
      </c>
      <c r="AL37" s="46">
        <f>SUMIFS(Распред!$K$4:$K$300,Распред!$B$4:$B$300,"март",Распред!$J$4:$J$300,A37)+SUMIFS(Распред!$M$4:$M$300,Распред!$B$4:$B$300,"март",Распред!$L$4:$L$300,A37)+SUMIFS(Распред!$O$4:$O$300,Распред!$B$4:$B$300,"март",Распред!$N$4:$N$300,A37)+SUMIFS(Распред!$Q$4:$Q$300,Распред!$B$4:$B$300,"март",Распред!$P$4:$P$300,A37)+SUMIFS(Распред!$S$4:$S$300,Распред!$B$4:$B$300,"март",Распред!$R$4:$R$300,A37)+SUMIFS(Распред!$U$4:$U$300,Распред!$B$4:$B$300,"март",Распред!$T$4:$T$300,A37)+SUMIFS(Распред!$W$4:$W$300,Распред!$B$4:$B$300,"март",Распред!$V$4:$V$300,A37)+SUMIFS(Распред!$Y$4:$Y$300,Распред!$B$4:$B$300,"март",Распред!$X$4:$X$300,A37)+SUMIFS(Распред!$AA$4:$AA$300,Распред!$B$4:$B$300,"март",Распред!$Z$4:$Z$300,A37)+SUMIFS(Распред!$AC$4:$AC$300,Распред!$B$4:$B$300,"март",Распред!$AB$4:$AB$300,A37)</f>
        <v>0</v>
      </c>
      <c r="AM37" s="46">
        <f t="shared" ca="1" si="6"/>
        <v>0</v>
      </c>
      <c r="AN37" s="46">
        <f t="shared" ca="1" si="7"/>
        <v>0</v>
      </c>
      <c r="AO37" s="46">
        <f t="shared" ca="1" si="8"/>
        <v>0</v>
      </c>
      <c r="AP37" s="46">
        <f>январь!AP37</f>
        <v>0</v>
      </c>
      <c r="AQ37" s="46">
        <f t="shared" ca="1" si="9"/>
        <v>0</v>
      </c>
      <c r="AR37" s="47"/>
      <c r="AS37" s="47">
        <f t="shared" ca="1" si="10"/>
        <v>0</v>
      </c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</row>
    <row r="38" spans="1:58" s="56" customFormat="1" x14ac:dyDescent="0.25">
      <c r="A38" s="47">
        <f>База!B38</f>
        <v>0</v>
      </c>
      <c r="B38" s="46">
        <f ca="1">IF(COUNTIFS(Распис!$B$4:$B$300,$A38,Распис!$C$4:$C$300,"&lt;="&amp;B$1,Распис!$D$4:$D$300,"&gt;="&amp;B$1)&gt;0,SUMIFS(Распис!$I$4:$I$300,Распис!$B$4:$B$300,$A38,Распис!$C$4:$C$300,"&lt;="&amp;B$1,Распис!$D$4:$D$300,"&gt;="&amp;B$1),SUMIF(База!$B$3:$B$305,$A38,База!$I$3:$I$152))</f>
        <v>0</v>
      </c>
      <c r="C38" s="46">
        <f ca="1">IF(COUNTIFS(Распис!$B$4:$B$300,$A38,Распис!$C$4:$C$300,"&lt;="&amp;C$1,Распис!$D$4:$D$300,"&gt;="&amp;C$1)&gt;0,SUMIFS(Распис!$J$4:$J$300,Распис!$B$4:$B$300,$A38,Распис!$C$4:$C$300,"&lt;="&amp;C$1,Распис!$D$4:$D$300,"&gt;="&amp;C$1),SUMIF(База!$B$3:$B$305,$A38,База!$J$3:$J$152))</f>
        <v>0</v>
      </c>
      <c r="D38" s="46">
        <f ca="1">IF(COUNTIFS(Распис!$B$4:$B$300,$A38,Распис!$C$4:$C$300,"&lt;="&amp;D$1,Распис!$D$4:$D$300,"&gt;="&amp;D$1)&gt;0,SUMIFS(Распис!$K$4:$K$300,Распис!$B$4:$B$300,$A38,Распис!$C$4:$C$300,"&lt;="&amp;D$1,Распис!$D$4:$D$300,"&gt;="&amp;D$1),SUMIF(База!$B$3:$B$305,$A38,База!$K$3:$K$152))</f>
        <v>0</v>
      </c>
      <c r="E38" s="46" t="s">
        <v>23</v>
      </c>
      <c r="F38" s="46">
        <f ca="1">IF(COUNTIFS(Распис!$B$4:$B$300,$A38,Распис!$C$4:$C$300,"&lt;="&amp;F$1,Распис!$D$4:$D$300,"&gt;="&amp;F$1)&gt;0,SUMIFS(Распис!$F$4:$F$300,Распис!$B$4:$B$300,$A38,Распис!$C$4:$C$300,"&lt;="&amp;F$1,Распис!$D$4:$D$300,"&gt;="&amp;F$1),SUMIF(База!$B$3:$B$305,$A38,База!$F$3:$F$152))</f>
        <v>0</v>
      </c>
      <c r="G38" s="46">
        <f ca="1">IF(COUNTIFS(Распис!$B$4:$B$300,$A38,Распис!$C$4:$C$300,"&lt;="&amp;G$1,Распис!$D$4:$D$300,"&gt;="&amp;G$1)&gt;0,SUMIFS(Распис!$G$4:$G$300,Распис!$B$4:$B$300,$A38,Распис!$C$4:$C$300,"&lt;="&amp;G$1,Распис!$D$4:$D$300,"&gt;="&amp;G$1),SUMIF(База!$B$3:$B$305,$A38,База!$G$3:$G$152))</f>
        <v>0</v>
      </c>
      <c r="H38" s="46">
        <f ca="1">IF(COUNTIFS(Распис!$B$4:$B$300,$A38,Распис!$C$4:$C$300,"&lt;="&amp;H$1,Распис!$D$4:$D$300,"&gt;="&amp;H$1)&gt;0,SUMIFS(Распис!$H$4:$H$300,Распис!$B$4:$B$300,$A38,Распис!$C$4:$C$300,"&lt;="&amp;H$1,Распис!$D$4:$D$300,"&gt;="&amp;H$1),SUMIF(База!$B$3:$B$305,$A38,База!$H$3:$H$152))</f>
        <v>0</v>
      </c>
      <c r="I38" s="46" t="s">
        <v>24</v>
      </c>
      <c r="J38" s="46">
        <f ca="1">IF(COUNTIFS(Распис!$B$4:$B$300,$A38,Распис!$C$4:$C$300,"&lt;="&amp;J$1,Распис!$D$4:$D$300,"&gt;="&amp;J$1)&gt;0,SUMIFS(Распис!$J$4:$J$300,Распис!$B$4:$B$300,$A38,Распис!$C$4:$C$300,"&lt;="&amp;J$1,Распис!$D$4:$D$300,"&gt;="&amp;J$1),SUMIF(База!$B$3:$B$305,$A38,База!$J$3:$J$152))</f>
        <v>0</v>
      </c>
      <c r="K38" s="46">
        <f ca="1">IF(COUNTIFS(Распис!$B$4:$B$300,$A38,Распис!$C$4:$C$300,"&lt;="&amp;K$1,Распис!$D$4:$D$300,"&gt;="&amp;K$1)&gt;0,SUMIFS(Распис!$K$4:$K$300,Распис!$B$4:$B$300,$A38,Распис!$C$4:$C$300,"&lt;="&amp;K$1,Распис!$D$4:$D$300,"&gt;="&amp;K$1),SUMIF(База!$B$3:$B$305,$A38,База!$K$3:$K$152))</f>
        <v>0</v>
      </c>
      <c r="L38" s="46" t="s">
        <v>23</v>
      </c>
      <c r="M38" s="46">
        <f ca="1">IF(COUNTIFS(Распис!$B$4:$B$300,$A38,Распис!$C$4:$C$300,"&lt;="&amp;M$1,Распис!$D$4:$D$300,"&gt;="&amp;M$1)&gt;0,SUMIFS(Распис!$F$4:$F$300,Распис!$B$4:$B$300,$A38,Распис!$C$4:$C$300,"&lt;="&amp;M$1,Распис!$D$4:$D$300,"&gt;="&amp;M$1),SUMIF(База!$B$3:$B$305,$A38,База!$F$3:$F$152))</f>
        <v>0</v>
      </c>
      <c r="N38" s="46">
        <f ca="1">IF(COUNTIFS(Распис!$B$4:$B$300,$A38,Распис!$C$4:$C$300,"&lt;="&amp;N$1,Распис!$D$4:$D$300,"&gt;="&amp;N$1)&gt;0,SUMIFS(Распис!$G$4:$G$300,Распис!$B$4:$B$300,$A38,Распис!$C$4:$C$300,"&lt;="&amp;N$1,Распис!$D$4:$D$300,"&gt;="&amp;N$1),SUMIF(База!$B$3:$B$305,$A38,База!$G$3:$G$152))</f>
        <v>0</v>
      </c>
      <c r="O38" s="46">
        <f ca="1">IF(COUNTIFS(Распис!$B$4:$B$300,$A38,Распис!$C$4:$C$300,"&lt;="&amp;O$1,Распис!$D$4:$D$300,"&gt;="&amp;O$1)&gt;0,SUMIFS(Распис!$H$4:$H$300,Распис!$B$4:$B$300,$A38,Распис!$C$4:$C$300,"&lt;="&amp;O$1,Распис!$D$4:$D$300,"&gt;="&amp;O$1),SUMIF(База!$B$3:$B$305,$A38,База!$H$3:$H$152))</f>
        <v>0</v>
      </c>
      <c r="P38" s="46">
        <f ca="1">IF(COUNTIFS(Распис!$B$4:$B$300,$A38,Распис!$C$4:$C$300,"&lt;="&amp;P$1,Распис!$D$4:$D$300,"&gt;="&amp;P$1)&gt;0,SUMIFS(Распис!$I$4:$I$300,Распис!$B$4:$B$300,$A38,Распис!$C$4:$C$300,"&lt;="&amp;P$1,Распис!$D$4:$D$300,"&gt;="&amp;P$1),SUMIF(База!$B$3:$B$305,$A38,База!$I$3:$I$152))</f>
        <v>0</v>
      </c>
      <c r="Q38" s="46">
        <f ca="1">IF(COUNTIFS(Распис!$B$4:$B$300,$A38,Распис!$C$4:$C$300,"&lt;="&amp;Q$1,Распис!$D$4:$D$300,"&gt;="&amp;Q$1)&gt;0,SUMIFS(Распис!$J$4:$J$300,Распис!$B$4:$B$300,$A38,Распис!$C$4:$C$300,"&lt;="&amp;Q$1,Распис!$D$4:$D$300,"&gt;="&amp;Q$1),SUMIF(База!$B$3:$B$305,$A38,База!$J$3:$J$152))</f>
        <v>0</v>
      </c>
      <c r="R38" s="46">
        <f ca="1">IF(COUNTIFS(Распис!$B$4:$B$300,$A38,Распис!$C$4:$C$300,"&lt;="&amp;R$1,Распис!$D$4:$D$300,"&gt;="&amp;R$1)&gt;0,SUMIFS(Распис!$K$4:$K$300,Распис!$B$4:$B$300,$A38,Распис!$C$4:$C$300,"&lt;="&amp;R$1,Распис!$D$4:$D$300,"&gt;="&amp;R$1),SUMIF(База!$B$3:$B$305,$A38,База!$K$3:$K$152))</f>
        <v>0</v>
      </c>
      <c r="S38" s="46" t="s">
        <v>23</v>
      </c>
      <c r="T38" s="46" t="s">
        <v>25</v>
      </c>
      <c r="U38" s="46" t="s">
        <v>25</v>
      </c>
      <c r="V38" s="46" t="s">
        <v>24</v>
      </c>
      <c r="W38" s="46" t="s">
        <v>24</v>
      </c>
      <c r="X38" s="46" t="s">
        <v>24</v>
      </c>
      <c r="Y38" s="46" t="s">
        <v>25</v>
      </c>
      <c r="Z38" s="46" t="s">
        <v>23</v>
      </c>
      <c r="AA38" s="46">
        <f ca="1">IF(COUNTIFS(Распис!$B$4:$B$300,$A38,Распис!$C$4:$C$300,"&lt;="&amp;AA$1,Распис!$D$4:$D$300,"&gt;="&amp;AA$1)&gt;0,SUMIFS(Распис!$F$4:$F$300,Распис!$B$4:$B$300,$A38,Распис!$C$4:$C$300,"&lt;="&amp;AA$1,Распис!$D$4:$D$300,"&gt;="&amp;AA$1),SUMIF(База!$B$3:$B$305,$A38,База!$F$3:$F$152))</f>
        <v>0</v>
      </c>
      <c r="AB38" s="46">
        <f ca="1">IF(COUNTIFS(Распис!$B$4:$B$300,$A38,Распис!$C$4:$C$300,"&lt;="&amp;AB$1,Распис!$D$4:$D$300,"&gt;="&amp;AB$1)&gt;0,SUMIFS(Распис!$G$4:$G$300,Распис!$B$4:$B$300,$A38,Распис!$C$4:$C$300,"&lt;="&amp;AB$1,Распис!$D$4:$D$300,"&gt;="&amp;AB$1),SUMIF(База!$B$3:$B$305,$A38,База!$G$3:$G$152))</f>
        <v>0</v>
      </c>
      <c r="AC38" s="46">
        <f ca="1">IF(COUNTIFS(Распис!$B$4:$B$300,$A38,Распис!$C$4:$C$300,"&lt;="&amp;AC$1,Распис!$D$4:$D$300,"&gt;="&amp;AC$1)&gt;0,SUMIFS(Распис!$H$4:$H$300,Распис!$B$4:$B$300,$A38,Распис!$C$4:$C$300,"&lt;="&amp;AC$1,Распис!$D$4:$D$300,"&gt;="&amp;AC$1),SUMIF(База!$B$3:$B$305,$A38,База!$H$3:$H$152))</f>
        <v>0</v>
      </c>
      <c r="AD38" s="46">
        <f ca="1">IF(COUNTIFS(Распис!$B$4:$B$300,$A38,Распис!$C$4:$C$300,"&lt;="&amp;AD$1,Распис!$D$4:$D$300,"&gt;="&amp;AD$1)&gt;0,SUMIFS(Распис!$I$4:$I$300,Распис!$B$4:$B$300,$A38,Распис!$C$4:$C$300,"&lt;="&amp;AD$1,Распис!$D$4:$D$300,"&gt;="&amp;AD$1),SUMIF(База!$B$3:$B$305,$A38,База!$I$3:$I$152))</f>
        <v>0</v>
      </c>
      <c r="AE38" s="46">
        <f ca="1">IF(COUNTIFS(Распис!$B$4:$B$300,$A38,Распис!$C$4:$C$300,"&lt;="&amp;AE$1,Распис!$D$4:$D$300,"&gt;="&amp;AE$1)&gt;0,SUMIFS(Распис!$J$4:$J$300,Распис!$B$4:$B$300,$A38,Распис!$C$4:$C$300,"&lt;="&amp;AE$1,Распис!$D$4:$D$300,"&gt;="&amp;AE$1),SUMIF(База!$B$3:$B$305,$A38,База!$J$3:$J$152))</f>
        <v>0</v>
      </c>
      <c r="AF38" s="46">
        <f ca="1">IF(COUNTIFS(Распис!$B$4:$B$300,$A38,Распис!$C$4:$C$300,"&lt;="&amp;AF$1,Распис!$D$4:$D$300,"&gt;="&amp;AF$1)&gt;0,SUMIFS(Распис!$K$4:$K$300,Распис!$B$4:$B$300,$A38,Распис!$C$4:$C$300,"&lt;="&amp;AF$1,Распис!$D$4:$D$300,"&gt;="&amp;AF$1),SUMIF(База!$B$3:$B$305,$A38,База!$K$3:$K$152))</f>
        <v>0</v>
      </c>
      <c r="AG38" s="47">
        <f t="shared" ca="1" si="3"/>
        <v>0</v>
      </c>
      <c r="AH38" s="46">
        <f ca="1">AG38-SUMIFS(Распред!$G$4:$G$300,Распред!$B$4:$B$300,"март",Распред!$F$4:$F$300,A38)</f>
        <v>0</v>
      </c>
      <c r="AI38" s="46">
        <f ca="1">AH38+(COUNTIF(B38:AF38,"КД")+SUMIFS(Распред!$AH$4:$AH$300,Распред!$F$4:$F$300,A38,Распред!$B$4:$B$300,"март"))*4</f>
        <v>12</v>
      </c>
      <c r="AJ38" s="46">
        <f t="shared" ca="1" si="4"/>
        <v>0</v>
      </c>
      <c r="AK38" s="46">
        <f t="shared" ca="1" si="5"/>
        <v>0</v>
      </c>
      <c r="AL38" s="46">
        <f>SUMIFS(Распред!$K$4:$K$300,Распред!$B$4:$B$300,"март",Распред!$J$4:$J$300,A38)+SUMIFS(Распред!$M$4:$M$300,Распред!$B$4:$B$300,"март",Распред!$L$4:$L$300,A38)+SUMIFS(Распред!$O$4:$O$300,Распред!$B$4:$B$300,"март",Распред!$N$4:$N$300,A38)+SUMIFS(Распред!$Q$4:$Q$300,Распред!$B$4:$B$300,"март",Распред!$P$4:$P$300,A38)+SUMIFS(Распред!$S$4:$S$300,Распред!$B$4:$B$300,"март",Распред!$R$4:$R$300,A38)+SUMIFS(Распред!$U$4:$U$300,Распред!$B$4:$B$300,"март",Распред!$T$4:$T$300,A38)+SUMIFS(Распред!$W$4:$W$300,Распред!$B$4:$B$300,"март",Распред!$V$4:$V$300,A38)+SUMIFS(Распред!$Y$4:$Y$300,Распред!$B$4:$B$300,"март",Распред!$X$4:$X$300,A38)+SUMIFS(Распред!$AA$4:$AA$300,Распред!$B$4:$B$300,"март",Распред!$Z$4:$Z$300,A38)+SUMIFS(Распред!$AC$4:$AC$300,Распред!$B$4:$B$300,"март",Распред!$AB$4:$AB$300,A38)</f>
        <v>0</v>
      </c>
      <c r="AM38" s="46">
        <f t="shared" ca="1" si="6"/>
        <v>0</v>
      </c>
      <c r="AN38" s="46">
        <f t="shared" ca="1" si="7"/>
        <v>0</v>
      </c>
      <c r="AO38" s="46">
        <f t="shared" ca="1" si="8"/>
        <v>0</v>
      </c>
      <c r="AP38" s="46">
        <f>январь!AP38</f>
        <v>0</v>
      </c>
      <c r="AQ38" s="46">
        <f t="shared" ca="1" si="9"/>
        <v>0</v>
      </c>
      <c r="AR38" s="47"/>
      <c r="AS38" s="47">
        <f t="shared" ca="1" si="10"/>
        <v>0</v>
      </c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</row>
    <row r="39" spans="1:58" s="56" customFormat="1" x14ac:dyDescent="0.25">
      <c r="A39" s="47">
        <f>База!B39</f>
        <v>0</v>
      </c>
      <c r="B39" s="46">
        <f ca="1">IF(COUNTIFS(Распис!$B$4:$B$300,$A39,Распис!$C$4:$C$300,"&lt;="&amp;B$1,Распис!$D$4:$D$300,"&gt;="&amp;B$1)&gt;0,SUMIFS(Распис!$I$4:$I$300,Распис!$B$4:$B$300,$A39,Распис!$C$4:$C$300,"&lt;="&amp;B$1,Распис!$D$4:$D$300,"&gt;="&amp;B$1),SUMIF(База!$B$3:$B$305,$A39,База!$I$3:$I$152))</f>
        <v>0</v>
      </c>
      <c r="C39" s="46">
        <f ca="1">IF(COUNTIFS(Распис!$B$4:$B$300,$A39,Распис!$C$4:$C$300,"&lt;="&amp;C$1,Распис!$D$4:$D$300,"&gt;="&amp;C$1)&gt;0,SUMIFS(Распис!$J$4:$J$300,Распис!$B$4:$B$300,$A39,Распис!$C$4:$C$300,"&lt;="&amp;C$1,Распис!$D$4:$D$300,"&gt;="&amp;C$1),SUMIF(База!$B$3:$B$305,$A39,База!$J$3:$J$152))</f>
        <v>0</v>
      </c>
      <c r="D39" s="46">
        <f ca="1">IF(COUNTIFS(Распис!$B$4:$B$300,$A39,Распис!$C$4:$C$300,"&lt;="&amp;D$1,Распис!$D$4:$D$300,"&gt;="&amp;D$1)&gt;0,SUMIFS(Распис!$K$4:$K$300,Распис!$B$4:$B$300,$A39,Распис!$C$4:$C$300,"&lt;="&amp;D$1,Распис!$D$4:$D$300,"&gt;="&amp;D$1),SUMIF(База!$B$3:$B$305,$A39,База!$K$3:$K$152))</f>
        <v>0</v>
      </c>
      <c r="E39" s="46" t="s">
        <v>23</v>
      </c>
      <c r="F39" s="46">
        <f ca="1">IF(COUNTIFS(Распис!$B$4:$B$300,$A39,Распис!$C$4:$C$300,"&lt;="&amp;F$1,Распис!$D$4:$D$300,"&gt;="&amp;F$1)&gt;0,SUMIFS(Распис!$F$4:$F$300,Распис!$B$4:$B$300,$A39,Распис!$C$4:$C$300,"&lt;="&amp;F$1,Распис!$D$4:$D$300,"&gt;="&amp;F$1),SUMIF(База!$B$3:$B$305,$A39,База!$F$3:$F$152))</f>
        <v>0</v>
      </c>
      <c r="G39" s="46">
        <f ca="1">IF(COUNTIFS(Распис!$B$4:$B$300,$A39,Распис!$C$4:$C$300,"&lt;="&amp;G$1,Распис!$D$4:$D$300,"&gt;="&amp;G$1)&gt;0,SUMIFS(Распис!$G$4:$G$300,Распис!$B$4:$B$300,$A39,Распис!$C$4:$C$300,"&lt;="&amp;G$1,Распис!$D$4:$D$300,"&gt;="&amp;G$1),SUMIF(База!$B$3:$B$305,$A39,База!$G$3:$G$152))</f>
        <v>0</v>
      </c>
      <c r="H39" s="46">
        <f ca="1">IF(COUNTIFS(Распис!$B$4:$B$300,$A39,Распис!$C$4:$C$300,"&lt;="&amp;H$1,Распис!$D$4:$D$300,"&gt;="&amp;H$1)&gt;0,SUMIFS(Распис!$H$4:$H$300,Распис!$B$4:$B$300,$A39,Распис!$C$4:$C$300,"&lt;="&amp;H$1,Распис!$D$4:$D$300,"&gt;="&amp;H$1),SUMIF(База!$B$3:$B$305,$A39,База!$H$3:$H$152))</f>
        <v>0</v>
      </c>
      <c r="I39" s="46" t="s">
        <v>24</v>
      </c>
      <c r="J39" s="46">
        <f ca="1">IF(COUNTIFS(Распис!$B$4:$B$300,$A39,Распис!$C$4:$C$300,"&lt;="&amp;J$1,Распис!$D$4:$D$300,"&gt;="&amp;J$1)&gt;0,SUMIFS(Распис!$J$4:$J$300,Распис!$B$4:$B$300,$A39,Распис!$C$4:$C$300,"&lt;="&amp;J$1,Распис!$D$4:$D$300,"&gt;="&amp;J$1),SUMIF(База!$B$3:$B$305,$A39,База!$J$3:$J$152))</f>
        <v>0</v>
      </c>
      <c r="K39" s="46">
        <f ca="1">IF(COUNTIFS(Распис!$B$4:$B$300,$A39,Распис!$C$4:$C$300,"&lt;="&amp;K$1,Распис!$D$4:$D$300,"&gt;="&amp;K$1)&gt;0,SUMIFS(Распис!$K$4:$K$300,Распис!$B$4:$B$300,$A39,Распис!$C$4:$C$300,"&lt;="&amp;K$1,Распис!$D$4:$D$300,"&gt;="&amp;K$1),SUMIF(База!$B$3:$B$305,$A39,База!$K$3:$K$152))</f>
        <v>0</v>
      </c>
      <c r="L39" s="46" t="s">
        <v>23</v>
      </c>
      <c r="M39" s="46">
        <f ca="1">IF(COUNTIFS(Распис!$B$4:$B$300,$A39,Распис!$C$4:$C$300,"&lt;="&amp;M$1,Распис!$D$4:$D$300,"&gt;="&amp;M$1)&gt;0,SUMIFS(Распис!$F$4:$F$300,Распис!$B$4:$B$300,$A39,Распис!$C$4:$C$300,"&lt;="&amp;M$1,Распис!$D$4:$D$300,"&gt;="&amp;M$1),SUMIF(База!$B$3:$B$305,$A39,База!$F$3:$F$152))</f>
        <v>0</v>
      </c>
      <c r="N39" s="46">
        <f ca="1">IF(COUNTIFS(Распис!$B$4:$B$300,$A39,Распис!$C$4:$C$300,"&lt;="&amp;N$1,Распис!$D$4:$D$300,"&gt;="&amp;N$1)&gt;0,SUMIFS(Распис!$G$4:$G$300,Распис!$B$4:$B$300,$A39,Распис!$C$4:$C$300,"&lt;="&amp;N$1,Распис!$D$4:$D$300,"&gt;="&amp;N$1),SUMIF(База!$B$3:$B$305,$A39,База!$G$3:$G$152))</f>
        <v>0</v>
      </c>
      <c r="O39" s="46">
        <f ca="1">IF(COUNTIFS(Распис!$B$4:$B$300,$A39,Распис!$C$4:$C$300,"&lt;="&amp;O$1,Распис!$D$4:$D$300,"&gt;="&amp;O$1)&gt;0,SUMIFS(Распис!$H$4:$H$300,Распис!$B$4:$B$300,$A39,Распис!$C$4:$C$300,"&lt;="&amp;O$1,Распис!$D$4:$D$300,"&gt;="&amp;O$1),SUMIF(База!$B$3:$B$305,$A39,База!$H$3:$H$152))</f>
        <v>0</v>
      </c>
      <c r="P39" s="46">
        <f ca="1">IF(COUNTIFS(Распис!$B$4:$B$300,$A39,Распис!$C$4:$C$300,"&lt;="&amp;P$1,Распис!$D$4:$D$300,"&gt;="&amp;P$1)&gt;0,SUMIFS(Распис!$I$4:$I$300,Распис!$B$4:$B$300,$A39,Распис!$C$4:$C$300,"&lt;="&amp;P$1,Распис!$D$4:$D$300,"&gt;="&amp;P$1),SUMIF(База!$B$3:$B$305,$A39,База!$I$3:$I$152))</f>
        <v>0</v>
      </c>
      <c r="Q39" s="46">
        <f ca="1">IF(COUNTIFS(Распис!$B$4:$B$300,$A39,Распис!$C$4:$C$300,"&lt;="&amp;Q$1,Распис!$D$4:$D$300,"&gt;="&amp;Q$1)&gt;0,SUMIFS(Распис!$J$4:$J$300,Распис!$B$4:$B$300,$A39,Распис!$C$4:$C$300,"&lt;="&amp;Q$1,Распис!$D$4:$D$300,"&gt;="&amp;Q$1),SUMIF(База!$B$3:$B$305,$A39,База!$J$3:$J$152))</f>
        <v>0</v>
      </c>
      <c r="R39" s="46">
        <f ca="1">IF(COUNTIFS(Распис!$B$4:$B$300,$A39,Распис!$C$4:$C$300,"&lt;="&amp;R$1,Распис!$D$4:$D$300,"&gt;="&amp;R$1)&gt;0,SUMIFS(Распис!$K$4:$K$300,Распис!$B$4:$B$300,$A39,Распис!$C$4:$C$300,"&lt;="&amp;R$1,Распис!$D$4:$D$300,"&gt;="&amp;R$1),SUMIF(База!$B$3:$B$305,$A39,База!$K$3:$K$152))</f>
        <v>0</v>
      </c>
      <c r="S39" s="46" t="s">
        <v>23</v>
      </c>
      <c r="T39" s="46" t="s">
        <v>25</v>
      </c>
      <c r="U39" s="46" t="s">
        <v>25</v>
      </c>
      <c r="V39" s="46" t="s">
        <v>24</v>
      </c>
      <c r="W39" s="46" t="s">
        <v>24</v>
      </c>
      <c r="X39" s="46" t="s">
        <v>24</v>
      </c>
      <c r="Y39" s="46" t="s">
        <v>25</v>
      </c>
      <c r="Z39" s="46" t="s">
        <v>23</v>
      </c>
      <c r="AA39" s="46">
        <f ca="1">IF(COUNTIFS(Распис!$B$4:$B$300,$A39,Распис!$C$4:$C$300,"&lt;="&amp;AA$1,Распис!$D$4:$D$300,"&gt;="&amp;AA$1)&gt;0,SUMIFS(Распис!$F$4:$F$300,Распис!$B$4:$B$300,$A39,Распис!$C$4:$C$300,"&lt;="&amp;AA$1,Распис!$D$4:$D$300,"&gt;="&amp;AA$1),SUMIF(База!$B$3:$B$305,$A39,База!$F$3:$F$152))</f>
        <v>0</v>
      </c>
      <c r="AB39" s="46">
        <f ca="1">IF(COUNTIFS(Распис!$B$4:$B$300,$A39,Распис!$C$4:$C$300,"&lt;="&amp;AB$1,Распис!$D$4:$D$300,"&gt;="&amp;AB$1)&gt;0,SUMIFS(Распис!$G$4:$G$300,Распис!$B$4:$B$300,$A39,Распис!$C$4:$C$300,"&lt;="&amp;AB$1,Распис!$D$4:$D$300,"&gt;="&amp;AB$1),SUMIF(База!$B$3:$B$305,$A39,База!$G$3:$G$152))</f>
        <v>0</v>
      </c>
      <c r="AC39" s="46">
        <f ca="1">IF(COUNTIFS(Распис!$B$4:$B$300,$A39,Распис!$C$4:$C$300,"&lt;="&amp;AC$1,Распис!$D$4:$D$300,"&gt;="&amp;AC$1)&gt;0,SUMIFS(Распис!$H$4:$H$300,Распис!$B$4:$B$300,$A39,Распис!$C$4:$C$300,"&lt;="&amp;AC$1,Распис!$D$4:$D$300,"&gt;="&amp;AC$1),SUMIF(База!$B$3:$B$305,$A39,База!$H$3:$H$152))</f>
        <v>0</v>
      </c>
      <c r="AD39" s="46">
        <f ca="1">IF(COUNTIFS(Распис!$B$4:$B$300,$A39,Распис!$C$4:$C$300,"&lt;="&amp;AD$1,Распис!$D$4:$D$300,"&gt;="&amp;AD$1)&gt;0,SUMIFS(Распис!$I$4:$I$300,Распис!$B$4:$B$300,$A39,Распис!$C$4:$C$300,"&lt;="&amp;AD$1,Распис!$D$4:$D$300,"&gt;="&amp;AD$1),SUMIF(База!$B$3:$B$305,$A39,База!$I$3:$I$152))</f>
        <v>0</v>
      </c>
      <c r="AE39" s="46">
        <f ca="1">IF(COUNTIFS(Распис!$B$4:$B$300,$A39,Распис!$C$4:$C$300,"&lt;="&amp;AE$1,Распис!$D$4:$D$300,"&gt;="&amp;AE$1)&gt;0,SUMIFS(Распис!$J$4:$J$300,Распис!$B$4:$B$300,$A39,Распис!$C$4:$C$300,"&lt;="&amp;AE$1,Распис!$D$4:$D$300,"&gt;="&amp;AE$1),SUMIF(База!$B$3:$B$305,$A39,База!$J$3:$J$152))</f>
        <v>0</v>
      </c>
      <c r="AF39" s="46">
        <f ca="1">IF(COUNTIFS(Распис!$B$4:$B$300,$A39,Распис!$C$4:$C$300,"&lt;="&amp;AF$1,Распис!$D$4:$D$300,"&gt;="&amp;AF$1)&gt;0,SUMIFS(Распис!$K$4:$K$300,Распис!$B$4:$B$300,$A39,Распис!$C$4:$C$300,"&lt;="&amp;AF$1,Распис!$D$4:$D$300,"&gt;="&amp;AF$1),SUMIF(База!$B$3:$B$305,$A39,База!$K$3:$K$152))</f>
        <v>0</v>
      </c>
      <c r="AG39" s="47">
        <f t="shared" ca="1" si="3"/>
        <v>0</v>
      </c>
      <c r="AH39" s="46">
        <f ca="1">AG39-SUMIFS(Распред!$G$4:$G$300,Распред!$B$4:$B$300,"март",Распред!$F$4:$F$300,A39)</f>
        <v>0</v>
      </c>
      <c r="AI39" s="46">
        <f ca="1">AH39+(COUNTIF(B39:AF39,"КД")+SUMIFS(Распред!$AH$4:$AH$300,Распред!$F$4:$F$300,A39,Распред!$B$4:$B$300,"март"))*4</f>
        <v>12</v>
      </c>
      <c r="AJ39" s="46">
        <f t="shared" ca="1" si="4"/>
        <v>0</v>
      </c>
      <c r="AK39" s="46">
        <f t="shared" ca="1" si="5"/>
        <v>0</v>
      </c>
      <c r="AL39" s="46">
        <f>SUMIFS(Распред!$K$4:$K$300,Распред!$B$4:$B$300,"март",Распред!$J$4:$J$300,A39)+SUMIFS(Распред!$M$4:$M$300,Распред!$B$4:$B$300,"март",Распред!$L$4:$L$300,A39)+SUMIFS(Распред!$O$4:$O$300,Распред!$B$4:$B$300,"март",Распред!$N$4:$N$300,A39)+SUMIFS(Распред!$Q$4:$Q$300,Распред!$B$4:$B$300,"март",Распред!$P$4:$P$300,A39)+SUMIFS(Распред!$S$4:$S$300,Распред!$B$4:$B$300,"март",Распред!$R$4:$R$300,A39)+SUMIFS(Распред!$U$4:$U$300,Распред!$B$4:$B$300,"март",Распред!$T$4:$T$300,A39)+SUMIFS(Распред!$W$4:$W$300,Распред!$B$4:$B$300,"март",Распред!$V$4:$V$300,A39)+SUMIFS(Распред!$Y$4:$Y$300,Распред!$B$4:$B$300,"март",Распред!$X$4:$X$300,A39)+SUMIFS(Распред!$AA$4:$AA$300,Распред!$B$4:$B$300,"март",Распред!$Z$4:$Z$300,A39)+SUMIFS(Распред!$AC$4:$AC$300,Распред!$B$4:$B$300,"март",Распред!$AB$4:$AB$300,A39)</f>
        <v>0</v>
      </c>
      <c r="AM39" s="46">
        <f t="shared" ca="1" si="6"/>
        <v>0</v>
      </c>
      <c r="AN39" s="46">
        <f t="shared" ca="1" si="7"/>
        <v>0</v>
      </c>
      <c r="AO39" s="46">
        <f t="shared" ca="1" si="8"/>
        <v>0</v>
      </c>
      <c r="AP39" s="46">
        <f>январь!AP39</f>
        <v>0</v>
      </c>
      <c r="AQ39" s="46">
        <f t="shared" ca="1" si="9"/>
        <v>0</v>
      </c>
      <c r="AR39" s="47"/>
      <c r="AS39" s="47">
        <f t="shared" ca="1" si="10"/>
        <v>0</v>
      </c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</row>
    <row r="40" spans="1:58" s="56" customFormat="1" x14ac:dyDescent="0.25">
      <c r="A40" s="47">
        <f>База!B40</f>
        <v>0</v>
      </c>
      <c r="B40" s="46">
        <f ca="1">IF(COUNTIFS(Распис!$B$4:$B$300,$A40,Распис!$C$4:$C$300,"&lt;="&amp;B$1,Распис!$D$4:$D$300,"&gt;="&amp;B$1)&gt;0,SUMIFS(Распис!$I$4:$I$300,Распис!$B$4:$B$300,$A40,Распис!$C$4:$C$300,"&lt;="&amp;B$1,Распис!$D$4:$D$300,"&gt;="&amp;B$1),SUMIF(База!$B$3:$B$305,$A40,База!$I$3:$I$152))</f>
        <v>0</v>
      </c>
      <c r="C40" s="46">
        <f ca="1">IF(COUNTIFS(Распис!$B$4:$B$300,$A40,Распис!$C$4:$C$300,"&lt;="&amp;C$1,Распис!$D$4:$D$300,"&gt;="&amp;C$1)&gt;0,SUMIFS(Распис!$J$4:$J$300,Распис!$B$4:$B$300,$A40,Распис!$C$4:$C$300,"&lt;="&amp;C$1,Распис!$D$4:$D$300,"&gt;="&amp;C$1),SUMIF(База!$B$3:$B$305,$A40,База!$J$3:$J$152))</f>
        <v>0</v>
      </c>
      <c r="D40" s="46">
        <f ca="1">IF(COUNTIFS(Распис!$B$4:$B$300,$A40,Распис!$C$4:$C$300,"&lt;="&amp;D$1,Распис!$D$4:$D$300,"&gt;="&amp;D$1)&gt;0,SUMIFS(Распис!$K$4:$K$300,Распис!$B$4:$B$300,$A40,Распис!$C$4:$C$300,"&lt;="&amp;D$1,Распис!$D$4:$D$300,"&gt;="&amp;D$1),SUMIF(База!$B$3:$B$305,$A40,База!$K$3:$K$152))</f>
        <v>0</v>
      </c>
      <c r="E40" s="46" t="s">
        <v>23</v>
      </c>
      <c r="F40" s="46">
        <f ca="1">IF(COUNTIFS(Распис!$B$4:$B$300,$A40,Распис!$C$4:$C$300,"&lt;="&amp;F$1,Распис!$D$4:$D$300,"&gt;="&amp;F$1)&gt;0,SUMIFS(Распис!$F$4:$F$300,Распис!$B$4:$B$300,$A40,Распис!$C$4:$C$300,"&lt;="&amp;F$1,Распис!$D$4:$D$300,"&gt;="&amp;F$1),SUMIF(База!$B$3:$B$305,$A40,База!$F$3:$F$152))</f>
        <v>0</v>
      </c>
      <c r="G40" s="46">
        <f ca="1">IF(COUNTIFS(Распис!$B$4:$B$300,$A40,Распис!$C$4:$C$300,"&lt;="&amp;G$1,Распис!$D$4:$D$300,"&gt;="&amp;G$1)&gt;0,SUMIFS(Распис!$G$4:$G$300,Распис!$B$4:$B$300,$A40,Распис!$C$4:$C$300,"&lt;="&amp;G$1,Распис!$D$4:$D$300,"&gt;="&amp;G$1),SUMIF(База!$B$3:$B$305,$A40,База!$G$3:$G$152))</f>
        <v>0</v>
      </c>
      <c r="H40" s="46">
        <f ca="1">IF(COUNTIFS(Распис!$B$4:$B$300,$A40,Распис!$C$4:$C$300,"&lt;="&amp;H$1,Распис!$D$4:$D$300,"&gt;="&amp;H$1)&gt;0,SUMIFS(Распис!$H$4:$H$300,Распис!$B$4:$B$300,$A40,Распис!$C$4:$C$300,"&lt;="&amp;H$1,Распис!$D$4:$D$300,"&gt;="&amp;H$1),SUMIF(База!$B$3:$B$305,$A40,База!$H$3:$H$152))</f>
        <v>0</v>
      </c>
      <c r="I40" s="46" t="s">
        <v>24</v>
      </c>
      <c r="J40" s="46">
        <f ca="1">IF(COUNTIFS(Распис!$B$4:$B$300,$A40,Распис!$C$4:$C$300,"&lt;="&amp;J$1,Распис!$D$4:$D$300,"&gt;="&amp;J$1)&gt;0,SUMIFS(Распис!$J$4:$J$300,Распис!$B$4:$B$300,$A40,Распис!$C$4:$C$300,"&lt;="&amp;J$1,Распис!$D$4:$D$300,"&gt;="&amp;J$1),SUMIF(База!$B$3:$B$305,$A40,База!$J$3:$J$152))</f>
        <v>0</v>
      </c>
      <c r="K40" s="46">
        <f ca="1">IF(COUNTIFS(Распис!$B$4:$B$300,$A40,Распис!$C$4:$C$300,"&lt;="&amp;K$1,Распис!$D$4:$D$300,"&gt;="&amp;K$1)&gt;0,SUMIFS(Распис!$K$4:$K$300,Распис!$B$4:$B$300,$A40,Распис!$C$4:$C$300,"&lt;="&amp;K$1,Распис!$D$4:$D$300,"&gt;="&amp;K$1),SUMIF(База!$B$3:$B$305,$A40,База!$K$3:$K$152))</f>
        <v>0</v>
      </c>
      <c r="L40" s="46" t="s">
        <v>23</v>
      </c>
      <c r="M40" s="46">
        <f ca="1">IF(COUNTIFS(Распис!$B$4:$B$300,$A40,Распис!$C$4:$C$300,"&lt;="&amp;M$1,Распис!$D$4:$D$300,"&gt;="&amp;M$1)&gt;0,SUMIFS(Распис!$F$4:$F$300,Распис!$B$4:$B$300,$A40,Распис!$C$4:$C$300,"&lt;="&amp;M$1,Распис!$D$4:$D$300,"&gt;="&amp;M$1),SUMIF(База!$B$3:$B$305,$A40,База!$F$3:$F$152))</f>
        <v>0</v>
      </c>
      <c r="N40" s="46">
        <f ca="1">IF(COUNTIFS(Распис!$B$4:$B$300,$A40,Распис!$C$4:$C$300,"&lt;="&amp;N$1,Распис!$D$4:$D$300,"&gt;="&amp;N$1)&gt;0,SUMIFS(Распис!$G$4:$G$300,Распис!$B$4:$B$300,$A40,Распис!$C$4:$C$300,"&lt;="&amp;N$1,Распис!$D$4:$D$300,"&gt;="&amp;N$1),SUMIF(База!$B$3:$B$305,$A40,База!$G$3:$G$152))</f>
        <v>0</v>
      </c>
      <c r="O40" s="46">
        <f ca="1">IF(COUNTIFS(Распис!$B$4:$B$300,$A40,Распис!$C$4:$C$300,"&lt;="&amp;O$1,Распис!$D$4:$D$300,"&gt;="&amp;O$1)&gt;0,SUMIFS(Распис!$H$4:$H$300,Распис!$B$4:$B$300,$A40,Распис!$C$4:$C$300,"&lt;="&amp;O$1,Распис!$D$4:$D$300,"&gt;="&amp;O$1),SUMIF(База!$B$3:$B$305,$A40,База!$H$3:$H$152))</f>
        <v>0</v>
      </c>
      <c r="P40" s="46">
        <f ca="1">IF(COUNTIFS(Распис!$B$4:$B$300,$A40,Распис!$C$4:$C$300,"&lt;="&amp;P$1,Распис!$D$4:$D$300,"&gt;="&amp;P$1)&gt;0,SUMIFS(Распис!$I$4:$I$300,Распис!$B$4:$B$300,$A40,Распис!$C$4:$C$300,"&lt;="&amp;P$1,Распис!$D$4:$D$300,"&gt;="&amp;P$1),SUMIF(База!$B$3:$B$305,$A40,База!$I$3:$I$152))</f>
        <v>0</v>
      </c>
      <c r="Q40" s="46">
        <f ca="1">IF(COUNTIFS(Распис!$B$4:$B$300,$A40,Распис!$C$4:$C$300,"&lt;="&amp;Q$1,Распис!$D$4:$D$300,"&gt;="&amp;Q$1)&gt;0,SUMIFS(Распис!$J$4:$J$300,Распис!$B$4:$B$300,$A40,Распис!$C$4:$C$300,"&lt;="&amp;Q$1,Распис!$D$4:$D$300,"&gt;="&amp;Q$1),SUMIF(База!$B$3:$B$305,$A40,База!$J$3:$J$152))</f>
        <v>0</v>
      </c>
      <c r="R40" s="46">
        <f ca="1">IF(COUNTIFS(Распис!$B$4:$B$300,$A40,Распис!$C$4:$C$300,"&lt;="&amp;R$1,Распис!$D$4:$D$300,"&gt;="&amp;R$1)&gt;0,SUMIFS(Распис!$K$4:$K$300,Распис!$B$4:$B$300,$A40,Распис!$C$4:$C$300,"&lt;="&amp;R$1,Распис!$D$4:$D$300,"&gt;="&amp;R$1),SUMIF(База!$B$3:$B$305,$A40,База!$K$3:$K$152))</f>
        <v>0</v>
      </c>
      <c r="S40" s="46" t="s">
        <v>23</v>
      </c>
      <c r="T40" s="46" t="s">
        <v>25</v>
      </c>
      <c r="U40" s="46" t="s">
        <v>25</v>
      </c>
      <c r="V40" s="46" t="s">
        <v>24</v>
      </c>
      <c r="W40" s="46" t="s">
        <v>24</v>
      </c>
      <c r="X40" s="46" t="s">
        <v>24</v>
      </c>
      <c r="Y40" s="46" t="s">
        <v>25</v>
      </c>
      <c r="Z40" s="46" t="s">
        <v>23</v>
      </c>
      <c r="AA40" s="46">
        <f ca="1">IF(COUNTIFS(Распис!$B$4:$B$300,$A40,Распис!$C$4:$C$300,"&lt;="&amp;AA$1,Распис!$D$4:$D$300,"&gt;="&amp;AA$1)&gt;0,SUMIFS(Распис!$F$4:$F$300,Распис!$B$4:$B$300,$A40,Распис!$C$4:$C$300,"&lt;="&amp;AA$1,Распис!$D$4:$D$300,"&gt;="&amp;AA$1),SUMIF(База!$B$3:$B$305,$A40,База!$F$3:$F$152))</f>
        <v>0</v>
      </c>
      <c r="AB40" s="46">
        <f ca="1">IF(COUNTIFS(Распис!$B$4:$B$300,$A40,Распис!$C$4:$C$300,"&lt;="&amp;AB$1,Распис!$D$4:$D$300,"&gt;="&amp;AB$1)&gt;0,SUMIFS(Распис!$G$4:$G$300,Распис!$B$4:$B$300,$A40,Распис!$C$4:$C$300,"&lt;="&amp;AB$1,Распис!$D$4:$D$300,"&gt;="&amp;AB$1),SUMIF(База!$B$3:$B$305,$A40,База!$G$3:$G$152))</f>
        <v>0</v>
      </c>
      <c r="AC40" s="46">
        <f ca="1">IF(COUNTIFS(Распис!$B$4:$B$300,$A40,Распис!$C$4:$C$300,"&lt;="&amp;AC$1,Распис!$D$4:$D$300,"&gt;="&amp;AC$1)&gt;0,SUMIFS(Распис!$H$4:$H$300,Распис!$B$4:$B$300,$A40,Распис!$C$4:$C$300,"&lt;="&amp;AC$1,Распис!$D$4:$D$300,"&gt;="&amp;AC$1),SUMIF(База!$B$3:$B$305,$A40,База!$H$3:$H$152))</f>
        <v>0</v>
      </c>
      <c r="AD40" s="46">
        <f ca="1">IF(COUNTIFS(Распис!$B$4:$B$300,$A40,Распис!$C$4:$C$300,"&lt;="&amp;AD$1,Распис!$D$4:$D$300,"&gt;="&amp;AD$1)&gt;0,SUMIFS(Распис!$I$4:$I$300,Распис!$B$4:$B$300,$A40,Распис!$C$4:$C$300,"&lt;="&amp;AD$1,Распис!$D$4:$D$300,"&gt;="&amp;AD$1),SUMIF(База!$B$3:$B$305,$A40,База!$I$3:$I$152))</f>
        <v>0</v>
      </c>
      <c r="AE40" s="46">
        <f ca="1">IF(COUNTIFS(Распис!$B$4:$B$300,$A40,Распис!$C$4:$C$300,"&lt;="&amp;AE$1,Распис!$D$4:$D$300,"&gt;="&amp;AE$1)&gt;0,SUMIFS(Распис!$J$4:$J$300,Распис!$B$4:$B$300,$A40,Распис!$C$4:$C$300,"&lt;="&amp;AE$1,Распис!$D$4:$D$300,"&gt;="&amp;AE$1),SUMIF(База!$B$3:$B$305,$A40,База!$J$3:$J$152))</f>
        <v>0</v>
      </c>
      <c r="AF40" s="46">
        <f ca="1">IF(COUNTIFS(Распис!$B$4:$B$300,$A40,Распис!$C$4:$C$300,"&lt;="&amp;AF$1,Распис!$D$4:$D$300,"&gt;="&amp;AF$1)&gt;0,SUMIFS(Распис!$K$4:$K$300,Распис!$B$4:$B$300,$A40,Распис!$C$4:$C$300,"&lt;="&amp;AF$1,Распис!$D$4:$D$300,"&gt;="&amp;AF$1),SUMIF(База!$B$3:$B$305,$A40,База!$K$3:$K$152))</f>
        <v>0</v>
      </c>
      <c r="AG40" s="47">
        <f t="shared" ca="1" si="3"/>
        <v>0</v>
      </c>
      <c r="AH40" s="46">
        <f ca="1">AG40-SUMIFS(Распред!$G$4:$G$300,Распред!$B$4:$B$300,"март",Распред!$F$4:$F$300,A40)</f>
        <v>0</v>
      </c>
      <c r="AI40" s="46">
        <f ca="1">AH40+(COUNTIF(B40:AF40,"КД")+SUMIFS(Распред!$AH$4:$AH$300,Распред!$F$4:$F$300,A40,Распред!$B$4:$B$300,"март"))*4</f>
        <v>12</v>
      </c>
      <c r="AJ40" s="46">
        <f t="shared" ca="1" si="4"/>
        <v>0</v>
      </c>
      <c r="AK40" s="46">
        <f t="shared" ca="1" si="5"/>
        <v>0</v>
      </c>
      <c r="AL40" s="46">
        <f>SUMIFS(Распред!$K$4:$K$300,Распред!$B$4:$B$300,"март",Распред!$J$4:$J$300,A40)+SUMIFS(Распред!$M$4:$M$300,Распред!$B$4:$B$300,"март",Распред!$L$4:$L$300,A40)+SUMIFS(Распред!$O$4:$O$300,Распред!$B$4:$B$300,"март",Распред!$N$4:$N$300,A40)+SUMIFS(Распред!$Q$4:$Q$300,Распред!$B$4:$B$300,"март",Распред!$P$4:$P$300,A40)+SUMIFS(Распред!$S$4:$S$300,Распред!$B$4:$B$300,"март",Распред!$R$4:$R$300,A40)+SUMIFS(Распред!$U$4:$U$300,Распред!$B$4:$B$300,"март",Распред!$T$4:$T$300,A40)+SUMIFS(Распред!$W$4:$W$300,Распред!$B$4:$B$300,"март",Распред!$V$4:$V$300,A40)+SUMIFS(Распред!$Y$4:$Y$300,Распред!$B$4:$B$300,"март",Распред!$X$4:$X$300,A40)+SUMIFS(Распред!$AA$4:$AA$300,Распред!$B$4:$B$300,"март",Распред!$Z$4:$Z$300,A40)+SUMIFS(Распред!$AC$4:$AC$300,Распред!$B$4:$B$300,"март",Распред!$AB$4:$AB$300,A40)</f>
        <v>0</v>
      </c>
      <c r="AM40" s="46">
        <f t="shared" ca="1" si="6"/>
        <v>0</v>
      </c>
      <c r="AN40" s="46">
        <f t="shared" ca="1" si="7"/>
        <v>0</v>
      </c>
      <c r="AO40" s="46">
        <f t="shared" ca="1" si="8"/>
        <v>0</v>
      </c>
      <c r="AP40" s="46">
        <f>январь!AP40</f>
        <v>0</v>
      </c>
      <c r="AQ40" s="46">
        <f t="shared" ca="1" si="9"/>
        <v>0</v>
      </c>
      <c r="AR40" s="47"/>
      <c r="AS40" s="47">
        <f t="shared" ca="1" si="10"/>
        <v>0</v>
      </c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</row>
    <row r="41" spans="1:58" s="56" customFormat="1" x14ac:dyDescent="0.25">
      <c r="A41" s="47">
        <f>База!B41</f>
        <v>0</v>
      </c>
      <c r="B41" s="46">
        <f ca="1">IF(COUNTIFS(Распис!$B$4:$B$300,$A41,Распис!$C$4:$C$300,"&lt;="&amp;B$1,Распис!$D$4:$D$300,"&gt;="&amp;B$1)&gt;0,SUMIFS(Распис!$I$4:$I$300,Распис!$B$4:$B$300,$A41,Распис!$C$4:$C$300,"&lt;="&amp;B$1,Распис!$D$4:$D$300,"&gt;="&amp;B$1),SUMIF(База!$B$3:$B$305,$A41,База!$I$3:$I$152))</f>
        <v>0</v>
      </c>
      <c r="C41" s="46">
        <f ca="1">IF(COUNTIFS(Распис!$B$4:$B$300,$A41,Распис!$C$4:$C$300,"&lt;="&amp;C$1,Распис!$D$4:$D$300,"&gt;="&amp;C$1)&gt;0,SUMIFS(Распис!$J$4:$J$300,Распис!$B$4:$B$300,$A41,Распис!$C$4:$C$300,"&lt;="&amp;C$1,Распис!$D$4:$D$300,"&gt;="&amp;C$1),SUMIF(База!$B$3:$B$305,$A41,База!$J$3:$J$152))</f>
        <v>0</v>
      </c>
      <c r="D41" s="46">
        <f ca="1">IF(COUNTIFS(Распис!$B$4:$B$300,$A41,Распис!$C$4:$C$300,"&lt;="&amp;D$1,Распис!$D$4:$D$300,"&gt;="&amp;D$1)&gt;0,SUMIFS(Распис!$K$4:$K$300,Распис!$B$4:$B$300,$A41,Распис!$C$4:$C$300,"&lt;="&amp;D$1,Распис!$D$4:$D$300,"&gt;="&amp;D$1),SUMIF(База!$B$3:$B$305,$A41,База!$K$3:$K$152))</f>
        <v>0</v>
      </c>
      <c r="E41" s="46" t="s">
        <v>23</v>
      </c>
      <c r="F41" s="46">
        <f ca="1">IF(COUNTIFS(Распис!$B$4:$B$300,$A41,Распис!$C$4:$C$300,"&lt;="&amp;F$1,Распис!$D$4:$D$300,"&gt;="&amp;F$1)&gt;0,SUMIFS(Распис!$F$4:$F$300,Распис!$B$4:$B$300,$A41,Распис!$C$4:$C$300,"&lt;="&amp;F$1,Распис!$D$4:$D$300,"&gt;="&amp;F$1),SUMIF(База!$B$3:$B$305,$A41,База!$F$3:$F$152))</f>
        <v>0</v>
      </c>
      <c r="G41" s="46">
        <f ca="1">IF(COUNTIFS(Распис!$B$4:$B$300,$A41,Распис!$C$4:$C$300,"&lt;="&amp;G$1,Распис!$D$4:$D$300,"&gt;="&amp;G$1)&gt;0,SUMIFS(Распис!$G$4:$G$300,Распис!$B$4:$B$300,$A41,Распис!$C$4:$C$300,"&lt;="&amp;G$1,Распис!$D$4:$D$300,"&gt;="&amp;G$1),SUMIF(База!$B$3:$B$305,$A41,База!$G$3:$G$152))</f>
        <v>0</v>
      </c>
      <c r="H41" s="46">
        <f ca="1">IF(COUNTIFS(Распис!$B$4:$B$300,$A41,Распис!$C$4:$C$300,"&lt;="&amp;H$1,Распис!$D$4:$D$300,"&gt;="&amp;H$1)&gt;0,SUMIFS(Распис!$H$4:$H$300,Распис!$B$4:$B$300,$A41,Распис!$C$4:$C$300,"&lt;="&amp;H$1,Распис!$D$4:$D$300,"&gt;="&amp;H$1),SUMIF(База!$B$3:$B$305,$A41,База!$H$3:$H$152))</f>
        <v>0</v>
      </c>
      <c r="I41" s="46" t="s">
        <v>24</v>
      </c>
      <c r="J41" s="46">
        <f ca="1">IF(COUNTIFS(Распис!$B$4:$B$300,$A41,Распис!$C$4:$C$300,"&lt;="&amp;J$1,Распис!$D$4:$D$300,"&gt;="&amp;J$1)&gt;0,SUMIFS(Распис!$J$4:$J$300,Распис!$B$4:$B$300,$A41,Распис!$C$4:$C$300,"&lt;="&amp;J$1,Распис!$D$4:$D$300,"&gt;="&amp;J$1),SUMIF(База!$B$3:$B$305,$A41,База!$J$3:$J$152))</f>
        <v>0</v>
      </c>
      <c r="K41" s="46">
        <f ca="1">IF(COUNTIFS(Распис!$B$4:$B$300,$A41,Распис!$C$4:$C$300,"&lt;="&amp;K$1,Распис!$D$4:$D$300,"&gt;="&amp;K$1)&gt;0,SUMIFS(Распис!$K$4:$K$300,Распис!$B$4:$B$300,$A41,Распис!$C$4:$C$300,"&lt;="&amp;K$1,Распис!$D$4:$D$300,"&gt;="&amp;K$1),SUMIF(База!$B$3:$B$305,$A41,База!$K$3:$K$152))</f>
        <v>0</v>
      </c>
      <c r="L41" s="46" t="s">
        <v>23</v>
      </c>
      <c r="M41" s="46">
        <f ca="1">IF(COUNTIFS(Распис!$B$4:$B$300,$A41,Распис!$C$4:$C$300,"&lt;="&amp;M$1,Распис!$D$4:$D$300,"&gt;="&amp;M$1)&gt;0,SUMIFS(Распис!$F$4:$F$300,Распис!$B$4:$B$300,$A41,Распис!$C$4:$C$300,"&lt;="&amp;M$1,Распис!$D$4:$D$300,"&gt;="&amp;M$1),SUMIF(База!$B$3:$B$305,$A41,База!$F$3:$F$152))</f>
        <v>0</v>
      </c>
      <c r="N41" s="46">
        <f ca="1">IF(COUNTIFS(Распис!$B$4:$B$300,$A41,Распис!$C$4:$C$300,"&lt;="&amp;N$1,Распис!$D$4:$D$300,"&gt;="&amp;N$1)&gt;0,SUMIFS(Распис!$G$4:$G$300,Распис!$B$4:$B$300,$A41,Распис!$C$4:$C$300,"&lt;="&amp;N$1,Распис!$D$4:$D$300,"&gt;="&amp;N$1),SUMIF(База!$B$3:$B$305,$A41,База!$G$3:$G$152))</f>
        <v>0</v>
      </c>
      <c r="O41" s="46">
        <f ca="1">IF(COUNTIFS(Распис!$B$4:$B$300,$A41,Распис!$C$4:$C$300,"&lt;="&amp;O$1,Распис!$D$4:$D$300,"&gt;="&amp;O$1)&gt;0,SUMIFS(Распис!$H$4:$H$300,Распис!$B$4:$B$300,$A41,Распис!$C$4:$C$300,"&lt;="&amp;O$1,Распис!$D$4:$D$300,"&gt;="&amp;O$1),SUMIF(База!$B$3:$B$305,$A41,База!$H$3:$H$152))</f>
        <v>0</v>
      </c>
      <c r="P41" s="46">
        <f ca="1">IF(COUNTIFS(Распис!$B$4:$B$300,$A41,Распис!$C$4:$C$300,"&lt;="&amp;P$1,Распис!$D$4:$D$300,"&gt;="&amp;P$1)&gt;0,SUMIFS(Распис!$I$4:$I$300,Распис!$B$4:$B$300,$A41,Распис!$C$4:$C$300,"&lt;="&amp;P$1,Распис!$D$4:$D$300,"&gt;="&amp;P$1),SUMIF(База!$B$3:$B$305,$A41,База!$I$3:$I$152))</f>
        <v>0</v>
      </c>
      <c r="Q41" s="46">
        <f ca="1">IF(COUNTIFS(Распис!$B$4:$B$300,$A41,Распис!$C$4:$C$300,"&lt;="&amp;Q$1,Распис!$D$4:$D$300,"&gt;="&amp;Q$1)&gt;0,SUMIFS(Распис!$J$4:$J$300,Распис!$B$4:$B$300,$A41,Распис!$C$4:$C$300,"&lt;="&amp;Q$1,Распис!$D$4:$D$300,"&gt;="&amp;Q$1),SUMIF(База!$B$3:$B$305,$A41,База!$J$3:$J$152))</f>
        <v>0</v>
      </c>
      <c r="R41" s="46">
        <f ca="1">IF(COUNTIFS(Распис!$B$4:$B$300,$A41,Распис!$C$4:$C$300,"&lt;="&amp;R$1,Распис!$D$4:$D$300,"&gt;="&amp;R$1)&gt;0,SUMIFS(Распис!$K$4:$K$300,Распис!$B$4:$B$300,$A41,Распис!$C$4:$C$300,"&lt;="&amp;R$1,Распис!$D$4:$D$300,"&gt;="&amp;R$1),SUMIF(База!$B$3:$B$305,$A41,База!$K$3:$K$152))</f>
        <v>0</v>
      </c>
      <c r="S41" s="46" t="s">
        <v>23</v>
      </c>
      <c r="T41" s="46" t="s">
        <v>25</v>
      </c>
      <c r="U41" s="46" t="s">
        <v>25</v>
      </c>
      <c r="V41" s="46" t="s">
        <v>24</v>
      </c>
      <c r="W41" s="46" t="s">
        <v>24</v>
      </c>
      <c r="X41" s="46" t="s">
        <v>24</v>
      </c>
      <c r="Y41" s="46" t="s">
        <v>25</v>
      </c>
      <c r="Z41" s="46" t="s">
        <v>23</v>
      </c>
      <c r="AA41" s="46">
        <f ca="1">IF(COUNTIFS(Распис!$B$4:$B$300,$A41,Распис!$C$4:$C$300,"&lt;="&amp;AA$1,Распис!$D$4:$D$300,"&gt;="&amp;AA$1)&gt;0,SUMIFS(Распис!$F$4:$F$300,Распис!$B$4:$B$300,$A41,Распис!$C$4:$C$300,"&lt;="&amp;AA$1,Распис!$D$4:$D$300,"&gt;="&amp;AA$1),SUMIF(База!$B$3:$B$305,$A41,База!$F$3:$F$152))</f>
        <v>0</v>
      </c>
      <c r="AB41" s="46">
        <f ca="1">IF(COUNTIFS(Распис!$B$4:$B$300,$A41,Распис!$C$4:$C$300,"&lt;="&amp;AB$1,Распис!$D$4:$D$300,"&gt;="&amp;AB$1)&gt;0,SUMIFS(Распис!$G$4:$G$300,Распис!$B$4:$B$300,$A41,Распис!$C$4:$C$300,"&lt;="&amp;AB$1,Распис!$D$4:$D$300,"&gt;="&amp;AB$1),SUMIF(База!$B$3:$B$305,$A41,База!$G$3:$G$152))</f>
        <v>0</v>
      </c>
      <c r="AC41" s="46">
        <f ca="1">IF(COUNTIFS(Распис!$B$4:$B$300,$A41,Распис!$C$4:$C$300,"&lt;="&amp;AC$1,Распис!$D$4:$D$300,"&gt;="&amp;AC$1)&gt;0,SUMIFS(Распис!$H$4:$H$300,Распис!$B$4:$B$300,$A41,Распис!$C$4:$C$300,"&lt;="&amp;AC$1,Распис!$D$4:$D$300,"&gt;="&amp;AC$1),SUMIF(База!$B$3:$B$305,$A41,База!$H$3:$H$152))</f>
        <v>0</v>
      </c>
      <c r="AD41" s="46">
        <f ca="1">IF(COUNTIFS(Распис!$B$4:$B$300,$A41,Распис!$C$4:$C$300,"&lt;="&amp;AD$1,Распис!$D$4:$D$300,"&gt;="&amp;AD$1)&gt;0,SUMIFS(Распис!$I$4:$I$300,Распис!$B$4:$B$300,$A41,Распис!$C$4:$C$300,"&lt;="&amp;AD$1,Распис!$D$4:$D$300,"&gt;="&amp;AD$1),SUMIF(База!$B$3:$B$305,$A41,База!$I$3:$I$152))</f>
        <v>0</v>
      </c>
      <c r="AE41" s="46">
        <f ca="1">IF(COUNTIFS(Распис!$B$4:$B$300,$A41,Распис!$C$4:$C$300,"&lt;="&amp;AE$1,Распис!$D$4:$D$300,"&gt;="&amp;AE$1)&gt;0,SUMIFS(Распис!$J$4:$J$300,Распис!$B$4:$B$300,$A41,Распис!$C$4:$C$300,"&lt;="&amp;AE$1,Распис!$D$4:$D$300,"&gt;="&amp;AE$1),SUMIF(База!$B$3:$B$305,$A41,База!$J$3:$J$152))</f>
        <v>0</v>
      </c>
      <c r="AF41" s="46">
        <f ca="1">IF(COUNTIFS(Распис!$B$4:$B$300,$A41,Распис!$C$4:$C$300,"&lt;="&amp;AF$1,Распис!$D$4:$D$300,"&gt;="&amp;AF$1)&gt;0,SUMIFS(Распис!$K$4:$K$300,Распис!$B$4:$B$300,$A41,Распис!$C$4:$C$300,"&lt;="&amp;AF$1,Распис!$D$4:$D$300,"&gt;="&amp;AF$1),SUMIF(База!$B$3:$B$305,$A41,База!$K$3:$K$152))</f>
        <v>0</v>
      </c>
      <c r="AG41" s="47">
        <f t="shared" ca="1" si="3"/>
        <v>0</v>
      </c>
      <c r="AH41" s="46">
        <f ca="1">AG41-SUMIFS(Распред!$G$4:$G$300,Распред!$B$4:$B$300,"март",Распред!$F$4:$F$300,A41)</f>
        <v>0</v>
      </c>
      <c r="AI41" s="46">
        <f ca="1">AH41+(COUNTIF(B41:AF41,"КД")+SUMIFS(Распред!$AH$4:$AH$300,Распред!$F$4:$F$300,A41,Распред!$B$4:$B$300,"март"))*4</f>
        <v>12</v>
      </c>
      <c r="AJ41" s="46">
        <f t="shared" ca="1" si="4"/>
        <v>0</v>
      </c>
      <c r="AK41" s="46">
        <f t="shared" ca="1" si="5"/>
        <v>0</v>
      </c>
      <c r="AL41" s="46">
        <f>SUMIFS(Распред!$K$4:$K$300,Распред!$B$4:$B$300,"март",Распред!$J$4:$J$300,A41)+SUMIFS(Распред!$M$4:$M$300,Распред!$B$4:$B$300,"март",Распред!$L$4:$L$300,A41)+SUMIFS(Распред!$O$4:$O$300,Распред!$B$4:$B$300,"март",Распред!$N$4:$N$300,A41)+SUMIFS(Распред!$Q$4:$Q$300,Распред!$B$4:$B$300,"март",Распред!$P$4:$P$300,A41)+SUMIFS(Распред!$S$4:$S$300,Распред!$B$4:$B$300,"март",Распред!$R$4:$R$300,A41)+SUMIFS(Распред!$U$4:$U$300,Распред!$B$4:$B$300,"март",Распред!$T$4:$T$300,A41)+SUMIFS(Распред!$W$4:$W$300,Распред!$B$4:$B$300,"март",Распред!$V$4:$V$300,A41)+SUMIFS(Распред!$Y$4:$Y$300,Распред!$B$4:$B$300,"март",Распред!$X$4:$X$300,A41)+SUMIFS(Распред!$AA$4:$AA$300,Распред!$B$4:$B$300,"март",Распред!$Z$4:$Z$300,A41)+SUMIFS(Распред!$AC$4:$AC$300,Распред!$B$4:$B$300,"март",Распред!$AB$4:$AB$300,A41)</f>
        <v>0</v>
      </c>
      <c r="AM41" s="46">
        <f t="shared" ca="1" si="6"/>
        <v>0</v>
      </c>
      <c r="AN41" s="46">
        <f t="shared" ca="1" si="7"/>
        <v>0</v>
      </c>
      <c r="AO41" s="46">
        <f t="shared" ca="1" si="8"/>
        <v>0</v>
      </c>
      <c r="AP41" s="46">
        <f>январь!AP41</f>
        <v>0</v>
      </c>
      <c r="AQ41" s="46">
        <f t="shared" ca="1" si="9"/>
        <v>0</v>
      </c>
      <c r="AR41" s="47"/>
      <c r="AS41" s="47">
        <f t="shared" ca="1" si="10"/>
        <v>0</v>
      </c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</row>
    <row r="42" spans="1:58" s="56" customFormat="1" x14ac:dyDescent="0.25">
      <c r="A42" s="47">
        <f>База!B42</f>
        <v>0</v>
      </c>
      <c r="B42" s="46">
        <f ca="1">IF(COUNTIFS(Распис!$B$4:$B$300,$A42,Распис!$C$4:$C$300,"&lt;="&amp;B$1,Распис!$D$4:$D$300,"&gt;="&amp;B$1)&gt;0,SUMIFS(Распис!$I$4:$I$300,Распис!$B$4:$B$300,$A42,Распис!$C$4:$C$300,"&lt;="&amp;B$1,Распис!$D$4:$D$300,"&gt;="&amp;B$1),SUMIF(База!$B$3:$B$305,$A42,База!$I$3:$I$152))</f>
        <v>0</v>
      </c>
      <c r="C42" s="46">
        <f ca="1">IF(COUNTIFS(Распис!$B$4:$B$300,$A42,Распис!$C$4:$C$300,"&lt;="&amp;C$1,Распис!$D$4:$D$300,"&gt;="&amp;C$1)&gt;0,SUMIFS(Распис!$J$4:$J$300,Распис!$B$4:$B$300,$A42,Распис!$C$4:$C$300,"&lt;="&amp;C$1,Распис!$D$4:$D$300,"&gt;="&amp;C$1),SUMIF(База!$B$3:$B$305,$A42,База!$J$3:$J$152))</f>
        <v>0</v>
      </c>
      <c r="D42" s="46">
        <f ca="1">IF(COUNTIFS(Распис!$B$4:$B$300,$A42,Распис!$C$4:$C$300,"&lt;="&amp;D$1,Распис!$D$4:$D$300,"&gt;="&amp;D$1)&gt;0,SUMIFS(Распис!$K$4:$K$300,Распис!$B$4:$B$300,$A42,Распис!$C$4:$C$300,"&lt;="&amp;D$1,Распис!$D$4:$D$300,"&gt;="&amp;D$1),SUMIF(База!$B$3:$B$305,$A42,База!$K$3:$K$152))</f>
        <v>0</v>
      </c>
      <c r="E42" s="46" t="s">
        <v>23</v>
      </c>
      <c r="F42" s="46">
        <f ca="1">IF(COUNTIFS(Распис!$B$4:$B$300,$A42,Распис!$C$4:$C$300,"&lt;="&amp;F$1,Распис!$D$4:$D$300,"&gt;="&amp;F$1)&gt;0,SUMIFS(Распис!$F$4:$F$300,Распис!$B$4:$B$300,$A42,Распис!$C$4:$C$300,"&lt;="&amp;F$1,Распис!$D$4:$D$300,"&gt;="&amp;F$1),SUMIF(База!$B$3:$B$305,$A42,База!$F$3:$F$152))</f>
        <v>0</v>
      </c>
      <c r="G42" s="46">
        <f ca="1">IF(COUNTIFS(Распис!$B$4:$B$300,$A42,Распис!$C$4:$C$300,"&lt;="&amp;G$1,Распис!$D$4:$D$300,"&gt;="&amp;G$1)&gt;0,SUMIFS(Распис!$G$4:$G$300,Распис!$B$4:$B$300,$A42,Распис!$C$4:$C$300,"&lt;="&amp;G$1,Распис!$D$4:$D$300,"&gt;="&amp;G$1),SUMIF(База!$B$3:$B$305,$A42,База!$G$3:$G$152))</f>
        <v>0</v>
      </c>
      <c r="H42" s="46">
        <f ca="1">IF(COUNTIFS(Распис!$B$4:$B$300,$A42,Распис!$C$4:$C$300,"&lt;="&amp;H$1,Распис!$D$4:$D$300,"&gt;="&amp;H$1)&gt;0,SUMIFS(Распис!$H$4:$H$300,Распис!$B$4:$B$300,$A42,Распис!$C$4:$C$300,"&lt;="&amp;H$1,Распис!$D$4:$D$300,"&gt;="&amp;H$1),SUMIF(База!$B$3:$B$305,$A42,База!$H$3:$H$152))</f>
        <v>0</v>
      </c>
      <c r="I42" s="46" t="s">
        <v>24</v>
      </c>
      <c r="J42" s="46">
        <f ca="1">IF(COUNTIFS(Распис!$B$4:$B$300,$A42,Распис!$C$4:$C$300,"&lt;="&amp;J$1,Распис!$D$4:$D$300,"&gt;="&amp;J$1)&gt;0,SUMIFS(Распис!$J$4:$J$300,Распис!$B$4:$B$300,$A42,Распис!$C$4:$C$300,"&lt;="&amp;J$1,Распис!$D$4:$D$300,"&gt;="&amp;J$1),SUMIF(База!$B$3:$B$305,$A42,База!$J$3:$J$152))</f>
        <v>0</v>
      </c>
      <c r="K42" s="46">
        <f ca="1">IF(COUNTIFS(Распис!$B$4:$B$300,$A42,Распис!$C$4:$C$300,"&lt;="&amp;K$1,Распис!$D$4:$D$300,"&gt;="&amp;K$1)&gt;0,SUMIFS(Распис!$K$4:$K$300,Распис!$B$4:$B$300,$A42,Распис!$C$4:$C$300,"&lt;="&amp;K$1,Распис!$D$4:$D$300,"&gt;="&amp;K$1),SUMIF(База!$B$3:$B$305,$A42,База!$K$3:$K$152))</f>
        <v>0</v>
      </c>
      <c r="L42" s="46" t="s">
        <v>23</v>
      </c>
      <c r="M42" s="46">
        <f ca="1">IF(COUNTIFS(Распис!$B$4:$B$300,$A42,Распис!$C$4:$C$300,"&lt;="&amp;M$1,Распис!$D$4:$D$300,"&gt;="&amp;M$1)&gt;0,SUMIFS(Распис!$F$4:$F$300,Распис!$B$4:$B$300,$A42,Распис!$C$4:$C$300,"&lt;="&amp;M$1,Распис!$D$4:$D$300,"&gt;="&amp;M$1),SUMIF(База!$B$3:$B$305,$A42,База!$F$3:$F$152))</f>
        <v>0</v>
      </c>
      <c r="N42" s="46">
        <f ca="1">IF(COUNTIFS(Распис!$B$4:$B$300,$A42,Распис!$C$4:$C$300,"&lt;="&amp;N$1,Распис!$D$4:$D$300,"&gt;="&amp;N$1)&gt;0,SUMIFS(Распис!$G$4:$G$300,Распис!$B$4:$B$300,$A42,Распис!$C$4:$C$300,"&lt;="&amp;N$1,Распис!$D$4:$D$300,"&gt;="&amp;N$1),SUMIF(База!$B$3:$B$305,$A42,База!$G$3:$G$152))</f>
        <v>0</v>
      </c>
      <c r="O42" s="46">
        <f ca="1">IF(COUNTIFS(Распис!$B$4:$B$300,$A42,Распис!$C$4:$C$300,"&lt;="&amp;O$1,Распис!$D$4:$D$300,"&gt;="&amp;O$1)&gt;0,SUMIFS(Распис!$H$4:$H$300,Распис!$B$4:$B$300,$A42,Распис!$C$4:$C$300,"&lt;="&amp;O$1,Распис!$D$4:$D$300,"&gt;="&amp;O$1),SUMIF(База!$B$3:$B$305,$A42,База!$H$3:$H$152))</f>
        <v>0</v>
      </c>
      <c r="P42" s="46">
        <f ca="1">IF(COUNTIFS(Распис!$B$4:$B$300,$A42,Распис!$C$4:$C$300,"&lt;="&amp;P$1,Распис!$D$4:$D$300,"&gt;="&amp;P$1)&gt;0,SUMIFS(Распис!$I$4:$I$300,Распис!$B$4:$B$300,$A42,Распис!$C$4:$C$300,"&lt;="&amp;P$1,Распис!$D$4:$D$300,"&gt;="&amp;P$1),SUMIF(База!$B$3:$B$305,$A42,База!$I$3:$I$152))</f>
        <v>0</v>
      </c>
      <c r="Q42" s="46">
        <f ca="1">IF(COUNTIFS(Распис!$B$4:$B$300,$A42,Распис!$C$4:$C$300,"&lt;="&amp;Q$1,Распис!$D$4:$D$300,"&gt;="&amp;Q$1)&gt;0,SUMIFS(Распис!$J$4:$J$300,Распис!$B$4:$B$300,$A42,Распис!$C$4:$C$300,"&lt;="&amp;Q$1,Распис!$D$4:$D$300,"&gt;="&amp;Q$1),SUMIF(База!$B$3:$B$305,$A42,База!$J$3:$J$152))</f>
        <v>0</v>
      </c>
      <c r="R42" s="46">
        <f ca="1">IF(COUNTIFS(Распис!$B$4:$B$300,$A42,Распис!$C$4:$C$300,"&lt;="&amp;R$1,Распис!$D$4:$D$300,"&gt;="&amp;R$1)&gt;0,SUMIFS(Распис!$K$4:$K$300,Распис!$B$4:$B$300,$A42,Распис!$C$4:$C$300,"&lt;="&amp;R$1,Распис!$D$4:$D$300,"&gt;="&amp;R$1),SUMIF(База!$B$3:$B$305,$A42,База!$K$3:$K$152))</f>
        <v>0</v>
      </c>
      <c r="S42" s="46" t="s">
        <v>23</v>
      </c>
      <c r="T42" s="46" t="s">
        <v>25</v>
      </c>
      <c r="U42" s="46" t="s">
        <v>25</v>
      </c>
      <c r="V42" s="46" t="s">
        <v>24</v>
      </c>
      <c r="W42" s="46" t="s">
        <v>24</v>
      </c>
      <c r="X42" s="46" t="s">
        <v>24</v>
      </c>
      <c r="Y42" s="46" t="s">
        <v>25</v>
      </c>
      <c r="Z42" s="46" t="s">
        <v>23</v>
      </c>
      <c r="AA42" s="46">
        <f ca="1">IF(COUNTIFS(Распис!$B$4:$B$300,$A42,Распис!$C$4:$C$300,"&lt;="&amp;AA$1,Распис!$D$4:$D$300,"&gt;="&amp;AA$1)&gt;0,SUMIFS(Распис!$F$4:$F$300,Распис!$B$4:$B$300,$A42,Распис!$C$4:$C$300,"&lt;="&amp;AA$1,Распис!$D$4:$D$300,"&gt;="&amp;AA$1),SUMIF(База!$B$3:$B$305,$A42,База!$F$3:$F$152))</f>
        <v>0</v>
      </c>
      <c r="AB42" s="46">
        <f ca="1">IF(COUNTIFS(Распис!$B$4:$B$300,$A42,Распис!$C$4:$C$300,"&lt;="&amp;AB$1,Распис!$D$4:$D$300,"&gt;="&amp;AB$1)&gt;0,SUMIFS(Распис!$G$4:$G$300,Распис!$B$4:$B$300,$A42,Распис!$C$4:$C$300,"&lt;="&amp;AB$1,Распис!$D$4:$D$300,"&gt;="&amp;AB$1),SUMIF(База!$B$3:$B$305,$A42,База!$G$3:$G$152))</f>
        <v>0</v>
      </c>
      <c r="AC42" s="46">
        <f ca="1">IF(COUNTIFS(Распис!$B$4:$B$300,$A42,Распис!$C$4:$C$300,"&lt;="&amp;AC$1,Распис!$D$4:$D$300,"&gt;="&amp;AC$1)&gt;0,SUMIFS(Распис!$H$4:$H$300,Распис!$B$4:$B$300,$A42,Распис!$C$4:$C$300,"&lt;="&amp;AC$1,Распис!$D$4:$D$300,"&gt;="&amp;AC$1),SUMIF(База!$B$3:$B$305,$A42,База!$H$3:$H$152))</f>
        <v>0</v>
      </c>
      <c r="AD42" s="46">
        <f ca="1">IF(COUNTIFS(Распис!$B$4:$B$300,$A42,Распис!$C$4:$C$300,"&lt;="&amp;AD$1,Распис!$D$4:$D$300,"&gt;="&amp;AD$1)&gt;0,SUMIFS(Распис!$I$4:$I$300,Распис!$B$4:$B$300,$A42,Распис!$C$4:$C$300,"&lt;="&amp;AD$1,Распис!$D$4:$D$300,"&gt;="&amp;AD$1),SUMIF(База!$B$3:$B$305,$A42,База!$I$3:$I$152))</f>
        <v>0</v>
      </c>
      <c r="AE42" s="46">
        <f ca="1">IF(COUNTIFS(Распис!$B$4:$B$300,$A42,Распис!$C$4:$C$300,"&lt;="&amp;AE$1,Распис!$D$4:$D$300,"&gt;="&amp;AE$1)&gt;0,SUMIFS(Распис!$J$4:$J$300,Распис!$B$4:$B$300,$A42,Распис!$C$4:$C$300,"&lt;="&amp;AE$1,Распис!$D$4:$D$300,"&gt;="&amp;AE$1),SUMIF(База!$B$3:$B$305,$A42,База!$J$3:$J$152))</f>
        <v>0</v>
      </c>
      <c r="AF42" s="46">
        <f ca="1">IF(COUNTIFS(Распис!$B$4:$B$300,$A42,Распис!$C$4:$C$300,"&lt;="&amp;AF$1,Распис!$D$4:$D$300,"&gt;="&amp;AF$1)&gt;0,SUMIFS(Распис!$K$4:$K$300,Распис!$B$4:$B$300,$A42,Распис!$C$4:$C$300,"&lt;="&amp;AF$1,Распис!$D$4:$D$300,"&gt;="&amp;AF$1),SUMIF(База!$B$3:$B$305,$A42,База!$K$3:$K$152))</f>
        <v>0</v>
      </c>
      <c r="AG42" s="47">
        <f t="shared" ca="1" si="3"/>
        <v>0</v>
      </c>
      <c r="AH42" s="46">
        <f ca="1">AG42-SUMIFS(Распред!$G$4:$G$300,Распред!$B$4:$B$300,"март",Распред!$F$4:$F$300,A42)</f>
        <v>0</v>
      </c>
      <c r="AI42" s="46">
        <f ca="1">AH42+(COUNTIF(B42:AF42,"КД")+SUMIFS(Распред!$AH$4:$AH$300,Распред!$F$4:$F$300,A42,Распред!$B$4:$B$300,"март"))*4</f>
        <v>12</v>
      </c>
      <c r="AJ42" s="46">
        <f t="shared" ca="1" si="4"/>
        <v>0</v>
      </c>
      <c r="AK42" s="46">
        <f t="shared" ca="1" si="5"/>
        <v>0</v>
      </c>
      <c r="AL42" s="46">
        <f>SUMIFS(Распред!$K$4:$K$300,Распред!$B$4:$B$300,"март",Распред!$J$4:$J$300,A42)+SUMIFS(Распред!$M$4:$M$300,Распред!$B$4:$B$300,"март",Распред!$L$4:$L$300,A42)+SUMIFS(Распред!$O$4:$O$300,Распред!$B$4:$B$300,"март",Распред!$N$4:$N$300,A42)+SUMIFS(Распред!$Q$4:$Q$300,Распред!$B$4:$B$300,"март",Распред!$P$4:$P$300,A42)+SUMIFS(Распред!$S$4:$S$300,Распред!$B$4:$B$300,"март",Распред!$R$4:$R$300,A42)+SUMIFS(Распред!$U$4:$U$300,Распред!$B$4:$B$300,"март",Распред!$T$4:$T$300,A42)+SUMIFS(Распред!$W$4:$W$300,Распред!$B$4:$B$300,"март",Распред!$V$4:$V$300,A42)+SUMIFS(Распред!$Y$4:$Y$300,Распред!$B$4:$B$300,"март",Распред!$X$4:$X$300,A42)+SUMIFS(Распред!$AA$4:$AA$300,Распред!$B$4:$B$300,"март",Распред!$Z$4:$Z$300,A42)+SUMIFS(Распред!$AC$4:$AC$300,Распред!$B$4:$B$300,"март",Распред!$AB$4:$AB$300,A42)</f>
        <v>0</v>
      </c>
      <c r="AM42" s="46">
        <f t="shared" ca="1" si="6"/>
        <v>0</v>
      </c>
      <c r="AN42" s="46">
        <f t="shared" ca="1" si="7"/>
        <v>0</v>
      </c>
      <c r="AO42" s="46">
        <f t="shared" ca="1" si="8"/>
        <v>0</v>
      </c>
      <c r="AP42" s="46">
        <f>январь!AP42</f>
        <v>0</v>
      </c>
      <c r="AQ42" s="46">
        <f t="shared" ca="1" si="9"/>
        <v>0</v>
      </c>
      <c r="AR42" s="47"/>
      <c r="AS42" s="47">
        <f t="shared" ca="1" si="10"/>
        <v>0</v>
      </c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</row>
    <row r="43" spans="1:58" s="56" customFormat="1" x14ac:dyDescent="0.25">
      <c r="A43" s="47">
        <f>База!B43</f>
        <v>0</v>
      </c>
      <c r="B43" s="46">
        <f ca="1">IF(COUNTIFS(Распис!$B$4:$B$300,$A43,Распис!$C$4:$C$300,"&lt;="&amp;B$1,Распис!$D$4:$D$300,"&gt;="&amp;B$1)&gt;0,SUMIFS(Распис!$I$4:$I$300,Распис!$B$4:$B$300,$A43,Распис!$C$4:$C$300,"&lt;="&amp;B$1,Распис!$D$4:$D$300,"&gt;="&amp;B$1),SUMIF(База!$B$3:$B$305,$A43,База!$I$3:$I$152))</f>
        <v>0</v>
      </c>
      <c r="C43" s="46">
        <f ca="1">IF(COUNTIFS(Распис!$B$4:$B$300,$A43,Распис!$C$4:$C$300,"&lt;="&amp;C$1,Распис!$D$4:$D$300,"&gt;="&amp;C$1)&gt;0,SUMIFS(Распис!$J$4:$J$300,Распис!$B$4:$B$300,$A43,Распис!$C$4:$C$300,"&lt;="&amp;C$1,Распис!$D$4:$D$300,"&gt;="&amp;C$1),SUMIF(База!$B$3:$B$305,$A43,База!$J$3:$J$152))</f>
        <v>0</v>
      </c>
      <c r="D43" s="46">
        <f ca="1">IF(COUNTIFS(Распис!$B$4:$B$300,$A43,Распис!$C$4:$C$300,"&lt;="&amp;D$1,Распис!$D$4:$D$300,"&gt;="&amp;D$1)&gt;0,SUMIFS(Распис!$K$4:$K$300,Распис!$B$4:$B$300,$A43,Распис!$C$4:$C$300,"&lt;="&amp;D$1,Распис!$D$4:$D$300,"&gt;="&amp;D$1),SUMIF(База!$B$3:$B$305,$A43,База!$K$3:$K$152))</f>
        <v>0</v>
      </c>
      <c r="E43" s="46" t="s">
        <v>23</v>
      </c>
      <c r="F43" s="46">
        <f ca="1">IF(COUNTIFS(Распис!$B$4:$B$300,$A43,Распис!$C$4:$C$300,"&lt;="&amp;F$1,Распис!$D$4:$D$300,"&gt;="&amp;F$1)&gt;0,SUMIFS(Распис!$F$4:$F$300,Распис!$B$4:$B$300,$A43,Распис!$C$4:$C$300,"&lt;="&amp;F$1,Распис!$D$4:$D$300,"&gt;="&amp;F$1),SUMIF(База!$B$3:$B$305,$A43,База!$F$3:$F$152))</f>
        <v>0</v>
      </c>
      <c r="G43" s="46">
        <f ca="1">IF(COUNTIFS(Распис!$B$4:$B$300,$A43,Распис!$C$4:$C$300,"&lt;="&amp;G$1,Распис!$D$4:$D$300,"&gt;="&amp;G$1)&gt;0,SUMIFS(Распис!$G$4:$G$300,Распис!$B$4:$B$300,$A43,Распис!$C$4:$C$300,"&lt;="&amp;G$1,Распис!$D$4:$D$300,"&gt;="&amp;G$1),SUMIF(База!$B$3:$B$305,$A43,База!$G$3:$G$152))</f>
        <v>0</v>
      </c>
      <c r="H43" s="46">
        <f ca="1">IF(COUNTIFS(Распис!$B$4:$B$300,$A43,Распис!$C$4:$C$300,"&lt;="&amp;H$1,Распис!$D$4:$D$300,"&gt;="&amp;H$1)&gt;0,SUMIFS(Распис!$H$4:$H$300,Распис!$B$4:$B$300,$A43,Распис!$C$4:$C$300,"&lt;="&amp;H$1,Распис!$D$4:$D$300,"&gt;="&amp;H$1),SUMIF(База!$B$3:$B$305,$A43,База!$H$3:$H$152))</f>
        <v>0</v>
      </c>
      <c r="I43" s="46" t="s">
        <v>24</v>
      </c>
      <c r="J43" s="46">
        <f ca="1">IF(COUNTIFS(Распис!$B$4:$B$300,$A43,Распис!$C$4:$C$300,"&lt;="&amp;J$1,Распис!$D$4:$D$300,"&gt;="&amp;J$1)&gt;0,SUMIFS(Распис!$J$4:$J$300,Распис!$B$4:$B$300,$A43,Распис!$C$4:$C$300,"&lt;="&amp;J$1,Распис!$D$4:$D$300,"&gt;="&amp;J$1),SUMIF(База!$B$3:$B$305,$A43,База!$J$3:$J$152))</f>
        <v>0</v>
      </c>
      <c r="K43" s="46">
        <f ca="1">IF(COUNTIFS(Распис!$B$4:$B$300,$A43,Распис!$C$4:$C$300,"&lt;="&amp;K$1,Распис!$D$4:$D$300,"&gt;="&amp;K$1)&gt;0,SUMIFS(Распис!$K$4:$K$300,Распис!$B$4:$B$300,$A43,Распис!$C$4:$C$300,"&lt;="&amp;K$1,Распис!$D$4:$D$300,"&gt;="&amp;K$1),SUMIF(База!$B$3:$B$305,$A43,База!$K$3:$K$152))</f>
        <v>0</v>
      </c>
      <c r="L43" s="46" t="s">
        <v>23</v>
      </c>
      <c r="M43" s="46">
        <f ca="1">IF(COUNTIFS(Распис!$B$4:$B$300,$A43,Распис!$C$4:$C$300,"&lt;="&amp;M$1,Распис!$D$4:$D$300,"&gt;="&amp;M$1)&gt;0,SUMIFS(Распис!$F$4:$F$300,Распис!$B$4:$B$300,$A43,Распис!$C$4:$C$300,"&lt;="&amp;M$1,Распис!$D$4:$D$300,"&gt;="&amp;M$1),SUMIF(База!$B$3:$B$305,$A43,База!$F$3:$F$152))</f>
        <v>0</v>
      </c>
      <c r="N43" s="46">
        <f ca="1">IF(COUNTIFS(Распис!$B$4:$B$300,$A43,Распис!$C$4:$C$300,"&lt;="&amp;N$1,Распис!$D$4:$D$300,"&gt;="&amp;N$1)&gt;0,SUMIFS(Распис!$G$4:$G$300,Распис!$B$4:$B$300,$A43,Распис!$C$4:$C$300,"&lt;="&amp;N$1,Распис!$D$4:$D$300,"&gt;="&amp;N$1),SUMIF(База!$B$3:$B$305,$A43,База!$G$3:$G$152))</f>
        <v>0</v>
      </c>
      <c r="O43" s="46">
        <f ca="1">IF(COUNTIFS(Распис!$B$4:$B$300,$A43,Распис!$C$4:$C$300,"&lt;="&amp;O$1,Распис!$D$4:$D$300,"&gt;="&amp;O$1)&gt;0,SUMIFS(Распис!$H$4:$H$300,Распис!$B$4:$B$300,$A43,Распис!$C$4:$C$300,"&lt;="&amp;O$1,Распис!$D$4:$D$300,"&gt;="&amp;O$1),SUMIF(База!$B$3:$B$305,$A43,База!$H$3:$H$152))</f>
        <v>0</v>
      </c>
      <c r="P43" s="46">
        <f ca="1">IF(COUNTIFS(Распис!$B$4:$B$300,$A43,Распис!$C$4:$C$300,"&lt;="&amp;P$1,Распис!$D$4:$D$300,"&gt;="&amp;P$1)&gt;0,SUMIFS(Распис!$I$4:$I$300,Распис!$B$4:$B$300,$A43,Распис!$C$4:$C$300,"&lt;="&amp;P$1,Распис!$D$4:$D$300,"&gt;="&amp;P$1),SUMIF(База!$B$3:$B$305,$A43,База!$I$3:$I$152))</f>
        <v>0</v>
      </c>
      <c r="Q43" s="46">
        <f ca="1">IF(COUNTIFS(Распис!$B$4:$B$300,$A43,Распис!$C$4:$C$300,"&lt;="&amp;Q$1,Распис!$D$4:$D$300,"&gt;="&amp;Q$1)&gt;0,SUMIFS(Распис!$J$4:$J$300,Распис!$B$4:$B$300,$A43,Распис!$C$4:$C$300,"&lt;="&amp;Q$1,Распис!$D$4:$D$300,"&gt;="&amp;Q$1),SUMIF(База!$B$3:$B$305,$A43,База!$J$3:$J$152))</f>
        <v>0</v>
      </c>
      <c r="R43" s="46">
        <f ca="1">IF(COUNTIFS(Распис!$B$4:$B$300,$A43,Распис!$C$4:$C$300,"&lt;="&amp;R$1,Распис!$D$4:$D$300,"&gt;="&amp;R$1)&gt;0,SUMIFS(Распис!$K$4:$K$300,Распис!$B$4:$B$300,$A43,Распис!$C$4:$C$300,"&lt;="&amp;R$1,Распис!$D$4:$D$300,"&gt;="&amp;R$1),SUMIF(База!$B$3:$B$305,$A43,База!$K$3:$K$152))</f>
        <v>0</v>
      </c>
      <c r="S43" s="46" t="s">
        <v>23</v>
      </c>
      <c r="T43" s="46" t="s">
        <v>25</v>
      </c>
      <c r="U43" s="46" t="s">
        <v>25</v>
      </c>
      <c r="V43" s="46" t="s">
        <v>24</v>
      </c>
      <c r="W43" s="46" t="s">
        <v>24</v>
      </c>
      <c r="X43" s="46" t="s">
        <v>24</v>
      </c>
      <c r="Y43" s="46" t="s">
        <v>25</v>
      </c>
      <c r="Z43" s="46" t="s">
        <v>23</v>
      </c>
      <c r="AA43" s="46">
        <f ca="1">IF(COUNTIFS(Распис!$B$4:$B$300,$A43,Распис!$C$4:$C$300,"&lt;="&amp;AA$1,Распис!$D$4:$D$300,"&gt;="&amp;AA$1)&gt;0,SUMIFS(Распис!$F$4:$F$300,Распис!$B$4:$B$300,$A43,Распис!$C$4:$C$300,"&lt;="&amp;AA$1,Распис!$D$4:$D$300,"&gt;="&amp;AA$1),SUMIF(База!$B$3:$B$305,$A43,База!$F$3:$F$152))</f>
        <v>0</v>
      </c>
      <c r="AB43" s="46">
        <f ca="1">IF(COUNTIFS(Распис!$B$4:$B$300,$A43,Распис!$C$4:$C$300,"&lt;="&amp;AB$1,Распис!$D$4:$D$300,"&gt;="&amp;AB$1)&gt;0,SUMIFS(Распис!$G$4:$G$300,Распис!$B$4:$B$300,$A43,Распис!$C$4:$C$300,"&lt;="&amp;AB$1,Распис!$D$4:$D$300,"&gt;="&amp;AB$1),SUMIF(База!$B$3:$B$305,$A43,База!$G$3:$G$152))</f>
        <v>0</v>
      </c>
      <c r="AC43" s="46">
        <f ca="1">IF(COUNTIFS(Распис!$B$4:$B$300,$A43,Распис!$C$4:$C$300,"&lt;="&amp;AC$1,Распис!$D$4:$D$300,"&gt;="&amp;AC$1)&gt;0,SUMIFS(Распис!$H$4:$H$300,Распис!$B$4:$B$300,$A43,Распис!$C$4:$C$300,"&lt;="&amp;AC$1,Распис!$D$4:$D$300,"&gt;="&amp;AC$1),SUMIF(База!$B$3:$B$305,$A43,База!$H$3:$H$152))</f>
        <v>0</v>
      </c>
      <c r="AD43" s="46">
        <f ca="1">IF(COUNTIFS(Распис!$B$4:$B$300,$A43,Распис!$C$4:$C$300,"&lt;="&amp;AD$1,Распис!$D$4:$D$300,"&gt;="&amp;AD$1)&gt;0,SUMIFS(Распис!$I$4:$I$300,Распис!$B$4:$B$300,$A43,Распис!$C$4:$C$300,"&lt;="&amp;AD$1,Распис!$D$4:$D$300,"&gt;="&amp;AD$1),SUMIF(База!$B$3:$B$305,$A43,База!$I$3:$I$152))</f>
        <v>0</v>
      </c>
      <c r="AE43" s="46">
        <f ca="1">IF(COUNTIFS(Распис!$B$4:$B$300,$A43,Распис!$C$4:$C$300,"&lt;="&amp;AE$1,Распис!$D$4:$D$300,"&gt;="&amp;AE$1)&gt;0,SUMIFS(Распис!$J$4:$J$300,Распис!$B$4:$B$300,$A43,Распис!$C$4:$C$300,"&lt;="&amp;AE$1,Распис!$D$4:$D$300,"&gt;="&amp;AE$1),SUMIF(База!$B$3:$B$305,$A43,База!$J$3:$J$152))</f>
        <v>0</v>
      </c>
      <c r="AF43" s="46">
        <f ca="1">IF(COUNTIFS(Распис!$B$4:$B$300,$A43,Распис!$C$4:$C$300,"&lt;="&amp;AF$1,Распис!$D$4:$D$300,"&gt;="&amp;AF$1)&gt;0,SUMIFS(Распис!$K$4:$K$300,Распис!$B$4:$B$300,$A43,Распис!$C$4:$C$300,"&lt;="&amp;AF$1,Распис!$D$4:$D$300,"&gt;="&amp;AF$1),SUMIF(База!$B$3:$B$305,$A43,База!$K$3:$K$152))</f>
        <v>0</v>
      </c>
      <c r="AG43" s="47">
        <f t="shared" ca="1" si="3"/>
        <v>0</v>
      </c>
      <c r="AH43" s="46">
        <f ca="1">AG43-SUMIFS(Распред!$G$4:$G$300,Распред!$B$4:$B$300,"март",Распред!$F$4:$F$300,A43)</f>
        <v>0</v>
      </c>
      <c r="AI43" s="46">
        <f ca="1">AH43+(COUNTIF(B43:AF43,"КД")+SUMIFS(Распред!$AH$4:$AH$300,Распред!$F$4:$F$300,A43,Распред!$B$4:$B$300,"март"))*4</f>
        <v>12</v>
      </c>
      <c r="AJ43" s="46">
        <f t="shared" ca="1" si="4"/>
        <v>0</v>
      </c>
      <c r="AK43" s="46">
        <f t="shared" ca="1" si="5"/>
        <v>0</v>
      </c>
      <c r="AL43" s="46">
        <f>SUMIFS(Распред!$K$4:$K$300,Распред!$B$4:$B$300,"март",Распред!$J$4:$J$300,A43)+SUMIFS(Распред!$M$4:$M$300,Распред!$B$4:$B$300,"март",Распред!$L$4:$L$300,A43)+SUMIFS(Распред!$O$4:$O$300,Распред!$B$4:$B$300,"март",Распред!$N$4:$N$300,A43)+SUMIFS(Распред!$Q$4:$Q$300,Распред!$B$4:$B$300,"март",Распред!$P$4:$P$300,A43)+SUMIFS(Распред!$S$4:$S$300,Распред!$B$4:$B$300,"март",Распред!$R$4:$R$300,A43)+SUMIFS(Распред!$U$4:$U$300,Распред!$B$4:$B$300,"март",Распред!$T$4:$T$300,A43)+SUMIFS(Распред!$W$4:$W$300,Распред!$B$4:$B$300,"март",Распред!$V$4:$V$300,A43)+SUMIFS(Распред!$Y$4:$Y$300,Распред!$B$4:$B$300,"март",Распред!$X$4:$X$300,A43)+SUMIFS(Распред!$AA$4:$AA$300,Распред!$B$4:$B$300,"март",Распред!$Z$4:$Z$300,A43)+SUMIFS(Распред!$AC$4:$AC$300,Распред!$B$4:$B$300,"март",Распред!$AB$4:$AB$300,A43)</f>
        <v>0</v>
      </c>
      <c r="AM43" s="46">
        <f t="shared" ca="1" si="6"/>
        <v>0</v>
      </c>
      <c r="AN43" s="46">
        <f t="shared" ca="1" si="7"/>
        <v>0</v>
      </c>
      <c r="AO43" s="46">
        <f t="shared" ca="1" si="8"/>
        <v>0</v>
      </c>
      <c r="AP43" s="46">
        <f>январь!AP43</f>
        <v>0</v>
      </c>
      <c r="AQ43" s="46">
        <f t="shared" ca="1" si="9"/>
        <v>0</v>
      </c>
      <c r="AR43" s="47"/>
      <c r="AS43" s="47">
        <f t="shared" ca="1" si="10"/>
        <v>0</v>
      </c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</row>
    <row r="44" spans="1:58" s="56" customFormat="1" x14ac:dyDescent="0.25">
      <c r="A44" s="47">
        <f>База!B44</f>
        <v>0</v>
      </c>
      <c r="B44" s="46">
        <f ca="1">IF(COUNTIFS(Распис!$B$4:$B$300,$A44,Распис!$C$4:$C$300,"&lt;="&amp;B$1,Распис!$D$4:$D$300,"&gt;="&amp;B$1)&gt;0,SUMIFS(Распис!$I$4:$I$300,Распис!$B$4:$B$300,$A44,Распис!$C$4:$C$300,"&lt;="&amp;B$1,Распис!$D$4:$D$300,"&gt;="&amp;B$1),SUMIF(База!$B$3:$B$305,$A44,База!$I$3:$I$152))</f>
        <v>0</v>
      </c>
      <c r="C44" s="46">
        <f ca="1">IF(COUNTIFS(Распис!$B$4:$B$300,$A44,Распис!$C$4:$C$300,"&lt;="&amp;C$1,Распис!$D$4:$D$300,"&gt;="&amp;C$1)&gt;0,SUMIFS(Распис!$J$4:$J$300,Распис!$B$4:$B$300,$A44,Распис!$C$4:$C$300,"&lt;="&amp;C$1,Распис!$D$4:$D$300,"&gt;="&amp;C$1),SUMIF(База!$B$3:$B$305,$A44,База!$J$3:$J$152))</f>
        <v>0</v>
      </c>
      <c r="D44" s="46">
        <f ca="1">IF(COUNTIFS(Распис!$B$4:$B$300,$A44,Распис!$C$4:$C$300,"&lt;="&amp;D$1,Распис!$D$4:$D$300,"&gt;="&amp;D$1)&gt;0,SUMIFS(Распис!$K$4:$K$300,Распис!$B$4:$B$300,$A44,Распис!$C$4:$C$300,"&lt;="&amp;D$1,Распис!$D$4:$D$300,"&gt;="&amp;D$1),SUMIF(База!$B$3:$B$305,$A44,База!$K$3:$K$152))</f>
        <v>0</v>
      </c>
      <c r="E44" s="46" t="s">
        <v>23</v>
      </c>
      <c r="F44" s="46">
        <f ca="1">IF(COUNTIFS(Распис!$B$4:$B$300,$A44,Распис!$C$4:$C$300,"&lt;="&amp;F$1,Распис!$D$4:$D$300,"&gt;="&amp;F$1)&gt;0,SUMIFS(Распис!$F$4:$F$300,Распис!$B$4:$B$300,$A44,Распис!$C$4:$C$300,"&lt;="&amp;F$1,Распис!$D$4:$D$300,"&gt;="&amp;F$1),SUMIF(База!$B$3:$B$305,$A44,База!$F$3:$F$152))</f>
        <v>0</v>
      </c>
      <c r="G44" s="46">
        <f ca="1">IF(COUNTIFS(Распис!$B$4:$B$300,$A44,Распис!$C$4:$C$300,"&lt;="&amp;G$1,Распис!$D$4:$D$300,"&gt;="&amp;G$1)&gt;0,SUMIFS(Распис!$G$4:$G$300,Распис!$B$4:$B$300,$A44,Распис!$C$4:$C$300,"&lt;="&amp;G$1,Распис!$D$4:$D$300,"&gt;="&amp;G$1),SUMIF(База!$B$3:$B$305,$A44,База!$G$3:$G$152))</f>
        <v>0</v>
      </c>
      <c r="H44" s="46">
        <f ca="1">IF(COUNTIFS(Распис!$B$4:$B$300,$A44,Распис!$C$4:$C$300,"&lt;="&amp;H$1,Распис!$D$4:$D$300,"&gt;="&amp;H$1)&gt;0,SUMIFS(Распис!$H$4:$H$300,Распис!$B$4:$B$300,$A44,Распис!$C$4:$C$300,"&lt;="&amp;H$1,Распис!$D$4:$D$300,"&gt;="&amp;H$1),SUMIF(База!$B$3:$B$305,$A44,База!$H$3:$H$152))</f>
        <v>0</v>
      </c>
      <c r="I44" s="46" t="s">
        <v>24</v>
      </c>
      <c r="J44" s="46">
        <f ca="1">IF(COUNTIFS(Распис!$B$4:$B$300,$A44,Распис!$C$4:$C$300,"&lt;="&amp;J$1,Распис!$D$4:$D$300,"&gt;="&amp;J$1)&gt;0,SUMIFS(Распис!$J$4:$J$300,Распис!$B$4:$B$300,$A44,Распис!$C$4:$C$300,"&lt;="&amp;J$1,Распис!$D$4:$D$300,"&gt;="&amp;J$1),SUMIF(База!$B$3:$B$305,$A44,База!$J$3:$J$152))</f>
        <v>0</v>
      </c>
      <c r="K44" s="46">
        <f ca="1">IF(COUNTIFS(Распис!$B$4:$B$300,$A44,Распис!$C$4:$C$300,"&lt;="&amp;K$1,Распис!$D$4:$D$300,"&gt;="&amp;K$1)&gt;0,SUMIFS(Распис!$K$4:$K$300,Распис!$B$4:$B$300,$A44,Распис!$C$4:$C$300,"&lt;="&amp;K$1,Распис!$D$4:$D$300,"&gt;="&amp;K$1),SUMIF(База!$B$3:$B$305,$A44,База!$K$3:$K$152))</f>
        <v>0</v>
      </c>
      <c r="L44" s="46" t="s">
        <v>23</v>
      </c>
      <c r="M44" s="46">
        <f ca="1">IF(COUNTIFS(Распис!$B$4:$B$300,$A44,Распис!$C$4:$C$300,"&lt;="&amp;M$1,Распис!$D$4:$D$300,"&gt;="&amp;M$1)&gt;0,SUMIFS(Распис!$F$4:$F$300,Распис!$B$4:$B$300,$A44,Распис!$C$4:$C$300,"&lt;="&amp;M$1,Распис!$D$4:$D$300,"&gt;="&amp;M$1),SUMIF(База!$B$3:$B$305,$A44,База!$F$3:$F$152))</f>
        <v>0</v>
      </c>
      <c r="N44" s="46">
        <f ca="1">IF(COUNTIFS(Распис!$B$4:$B$300,$A44,Распис!$C$4:$C$300,"&lt;="&amp;N$1,Распис!$D$4:$D$300,"&gt;="&amp;N$1)&gt;0,SUMIFS(Распис!$G$4:$G$300,Распис!$B$4:$B$300,$A44,Распис!$C$4:$C$300,"&lt;="&amp;N$1,Распис!$D$4:$D$300,"&gt;="&amp;N$1),SUMIF(База!$B$3:$B$305,$A44,База!$G$3:$G$152))</f>
        <v>0</v>
      </c>
      <c r="O44" s="46">
        <f ca="1">IF(COUNTIFS(Распис!$B$4:$B$300,$A44,Распис!$C$4:$C$300,"&lt;="&amp;O$1,Распис!$D$4:$D$300,"&gt;="&amp;O$1)&gt;0,SUMIFS(Распис!$H$4:$H$300,Распис!$B$4:$B$300,$A44,Распис!$C$4:$C$300,"&lt;="&amp;O$1,Распис!$D$4:$D$300,"&gt;="&amp;O$1),SUMIF(База!$B$3:$B$305,$A44,База!$H$3:$H$152))</f>
        <v>0</v>
      </c>
      <c r="P44" s="46">
        <f ca="1">IF(COUNTIFS(Распис!$B$4:$B$300,$A44,Распис!$C$4:$C$300,"&lt;="&amp;P$1,Распис!$D$4:$D$300,"&gt;="&amp;P$1)&gt;0,SUMIFS(Распис!$I$4:$I$300,Распис!$B$4:$B$300,$A44,Распис!$C$4:$C$300,"&lt;="&amp;P$1,Распис!$D$4:$D$300,"&gt;="&amp;P$1),SUMIF(База!$B$3:$B$305,$A44,База!$I$3:$I$152))</f>
        <v>0</v>
      </c>
      <c r="Q44" s="46">
        <f ca="1">IF(COUNTIFS(Распис!$B$4:$B$300,$A44,Распис!$C$4:$C$300,"&lt;="&amp;Q$1,Распис!$D$4:$D$300,"&gt;="&amp;Q$1)&gt;0,SUMIFS(Распис!$J$4:$J$300,Распис!$B$4:$B$300,$A44,Распис!$C$4:$C$300,"&lt;="&amp;Q$1,Распис!$D$4:$D$300,"&gt;="&amp;Q$1),SUMIF(База!$B$3:$B$305,$A44,База!$J$3:$J$152))</f>
        <v>0</v>
      </c>
      <c r="R44" s="46">
        <f ca="1">IF(COUNTIFS(Распис!$B$4:$B$300,$A44,Распис!$C$4:$C$300,"&lt;="&amp;R$1,Распис!$D$4:$D$300,"&gt;="&amp;R$1)&gt;0,SUMIFS(Распис!$K$4:$K$300,Распис!$B$4:$B$300,$A44,Распис!$C$4:$C$300,"&lt;="&amp;R$1,Распис!$D$4:$D$300,"&gt;="&amp;R$1),SUMIF(База!$B$3:$B$305,$A44,База!$K$3:$K$152))</f>
        <v>0</v>
      </c>
      <c r="S44" s="46" t="s">
        <v>23</v>
      </c>
      <c r="T44" s="46" t="s">
        <v>25</v>
      </c>
      <c r="U44" s="46" t="s">
        <v>25</v>
      </c>
      <c r="V44" s="46" t="s">
        <v>24</v>
      </c>
      <c r="W44" s="46" t="s">
        <v>24</v>
      </c>
      <c r="X44" s="46" t="s">
        <v>24</v>
      </c>
      <c r="Y44" s="46" t="s">
        <v>25</v>
      </c>
      <c r="Z44" s="46" t="s">
        <v>23</v>
      </c>
      <c r="AA44" s="46">
        <f ca="1">IF(COUNTIFS(Распис!$B$4:$B$300,$A44,Распис!$C$4:$C$300,"&lt;="&amp;AA$1,Распис!$D$4:$D$300,"&gt;="&amp;AA$1)&gt;0,SUMIFS(Распис!$F$4:$F$300,Распис!$B$4:$B$300,$A44,Распис!$C$4:$C$300,"&lt;="&amp;AA$1,Распис!$D$4:$D$300,"&gt;="&amp;AA$1),SUMIF(База!$B$3:$B$305,$A44,База!$F$3:$F$152))</f>
        <v>0</v>
      </c>
      <c r="AB44" s="46">
        <f ca="1">IF(COUNTIFS(Распис!$B$4:$B$300,$A44,Распис!$C$4:$C$300,"&lt;="&amp;AB$1,Распис!$D$4:$D$300,"&gt;="&amp;AB$1)&gt;0,SUMIFS(Распис!$G$4:$G$300,Распис!$B$4:$B$300,$A44,Распис!$C$4:$C$300,"&lt;="&amp;AB$1,Распис!$D$4:$D$300,"&gt;="&amp;AB$1),SUMIF(База!$B$3:$B$305,$A44,База!$G$3:$G$152))</f>
        <v>0</v>
      </c>
      <c r="AC44" s="46">
        <f ca="1">IF(COUNTIFS(Распис!$B$4:$B$300,$A44,Распис!$C$4:$C$300,"&lt;="&amp;AC$1,Распис!$D$4:$D$300,"&gt;="&amp;AC$1)&gt;0,SUMIFS(Распис!$H$4:$H$300,Распис!$B$4:$B$300,$A44,Распис!$C$4:$C$300,"&lt;="&amp;AC$1,Распис!$D$4:$D$300,"&gt;="&amp;AC$1),SUMIF(База!$B$3:$B$305,$A44,База!$H$3:$H$152))</f>
        <v>0</v>
      </c>
      <c r="AD44" s="46">
        <f ca="1">IF(COUNTIFS(Распис!$B$4:$B$300,$A44,Распис!$C$4:$C$300,"&lt;="&amp;AD$1,Распис!$D$4:$D$300,"&gt;="&amp;AD$1)&gt;0,SUMIFS(Распис!$I$4:$I$300,Распис!$B$4:$B$300,$A44,Распис!$C$4:$C$300,"&lt;="&amp;AD$1,Распис!$D$4:$D$300,"&gt;="&amp;AD$1),SUMIF(База!$B$3:$B$305,$A44,База!$I$3:$I$152))</f>
        <v>0</v>
      </c>
      <c r="AE44" s="46">
        <f ca="1">IF(COUNTIFS(Распис!$B$4:$B$300,$A44,Распис!$C$4:$C$300,"&lt;="&amp;AE$1,Распис!$D$4:$D$300,"&gt;="&amp;AE$1)&gt;0,SUMIFS(Распис!$J$4:$J$300,Распис!$B$4:$B$300,$A44,Распис!$C$4:$C$300,"&lt;="&amp;AE$1,Распис!$D$4:$D$300,"&gt;="&amp;AE$1),SUMIF(База!$B$3:$B$305,$A44,База!$J$3:$J$152))</f>
        <v>0</v>
      </c>
      <c r="AF44" s="46">
        <f ca="1">IF(COUNTIFS(Распис!$B$4:$B$300,$A44,Распис!$C$4:$C$300,"&lt;="&amp;AF$1,Распис!$D$4:$D$300,"&gt;="&amp;AF$1)&gt;0,SUMIFS(Распис!$K$4:$K$300,Распис!$B$4:$B$300,$A44,Распис!$C$4:$C$300,"&lt;="&amp;AF$1,Распис!$D$4:$D$300,"&gt;="&amp;AF$1),SUMIF(База!$B$3:$B$305,$A44,База!$K$3:$K$152))</f>
        <v>0</v>
      </c>
      <c r="AG44" s="47">
        <f t="shared" ca="1" si="3"/>
        <v>0</v>
      </c>
      <c r="AH44" s="46">
        <f ca="1">AG44-SUMIFS(Распред!$G$4:$G$300,Распред!$B$4:$B$300,"март",Распред!$F$4:$F$300,A44)</f>
        <v>0</v>
      </c>
      <c r="AI44" s="46">
        <f ca="1">AH44+(COUNTIF(B44:AF44,"КД")+SUMIFS(Распред!$AH$4:$AH$300,Распред!$F$4:$F$300,A44,Распред!$B$4:$B$300,"март"))*4</f>
        <v>12</v>
      </c>
      <c r="AJ44" s="46">
        <f t="shared" ca="1" si="4"/>
        <v>0</v>
      </c>
      <c r="AK44" s="46">
        <f t="shared" ca="1" si="5"/>
        <v>0</v>
      </c>
      <c r="AL44" s="46">
        <f>SUMIFS(Распред!$K$4:$K$300,Распред!$B$4:$B$300,"март",Распред!$J$4:$J$300,A44)+SUMIFS(Распред!$M$4:$M$300,Распред!$B$4:$B$300,"март",Распред!$L$4:$L$300,A44)+SUMIFS(Распред!$O$4:$O$300,Распред!$B$4:$B$300,"март",Распред!$N$4:$N$300,A44)+SUMIFS(Распред!$Q$4:$Q$300,Распред!$B$4:$B$300,"март",Распред!$P$4:$P$300,A44)+SUMIFS(Распред!$S$4:$S$300,Распред!$B$4:$B$300,"март",Распред!$R$4:$R$300,A44)+SUMIFS(Распред!$U$4:$U$300,Распред!$B$4:$B$300,"март",Распред!$T$4:$T$300,A44)+SUMIFS(Распред!$W$4:$W$300,Распред!$B$4:$B$300,"март",Распред!$V$4:$V$300,A44)+SUMIFS(Распред!$Y$4:$Y$300,Распред!$B$4:$B$300,"март",Распред!$X$4:$X$300,A44)+SUMIFS(Распред!$AA$4:$AA$300,Распред!$B$4:$B$300,"март",Распред!$Z$4:$Z$300,A44)+SUMIFS(Распред!$AC$4:$AC$300,Распред!$B$4:$B$300,"март",Распред!$AB$4:$AB$300,A44)</f>
        <v>0</v>
      </c>
      <c r="AM44" s="46">
        <f t="shared" ca="1" si="6"/>
        <v>0</v>
      </c>
      <c r="AN44" s="46">
        <f t="shared" ca="1" si="7"/>
        <v>0</v>
      </c>
      <c r="AO44" s="46">
        <f t="shared" ca="1" si="8"/>
        <v>0</v>
      </c>
      <c r="AP44" s="46">
        <f>январь!AP44</f>
        <v>0</v>
      </c>
      <c r="AQ44" s="46">
        <f t="shared" ca="1" si="9"/>
        <v>0</v>
      </c>
      <c r="AR44" s="47"/>
      <c r="AS44" s="47">
        <f t="shared" ca="1" si="10"/>
        <v>0</v>
      </c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</row>
    <row r="45" spans="1:58" s="56" customFormat="1" x14ac:dyDescent="0.25">
      <c r="A45" s="47">
        <f>База!B45</f>
        <v>0</v>
      </c>
      <c r="B45" s="46">
        <f ca="1">IF(COUNTIFS(Распис!$B$4:$B$300,$A45,Распис!$C$4:$C$300,"&lt;="&amp;B$1,Распис!$D$4:$D$300,"&gt;="&amp;B$1)&gt;0,SUMIFS(Распис!$I$4:$I$300,Распис!$B$4:$B$300,$A45,Распис!$C$4:$C$300,"&lt;="&amp;B$1,Распис!$D$4:$D$300,"&gt;="&amp;B$1),SUMIF(База!$B$3:$B$305,$A45,База!$I$3:$I$152))</f>
        <v>0</v>
      </c>
      <c r="C45" s="46">
        <f ca="1">IF(COUNTIFS(Распис!$B$4:$B$300,$A45,Распис!$C$4:$C$300,"&lt;="&amp;C$1,Распис!$D$4:$D$300,"&gt;="&amp;C$1)&gt;0,SUMIFS(Распис!$J$4:$J$300,Распис!$B$4:$B$300,$A45,Распис!$C$4:$C$300,"&lt;="&amp;C$1,Распис!$D$4:$D$300,"&gt;="&amp;C$1),SUMIF(База!$B$3:$B$305,$A45,База!$J$3:$J$152))</f>
        <v>0</v>
      </c>
      <c r="D45" s="46">
        <f ca="1">IF(COUNTIFS(Распис!$B$4:$B$300,$A45,Распис!$C$4:$C$300,"&lt;="&amp;D$1,Распис!$D$4:$D$300,"&gt;="&amp;D$1)&gt;0,SUMIFS(Распис!$K$4:$K$300,Распис!$B$4:$B$300,$A45,Распис!$C$4:$C$300,"&lt;="&amp;D$1,Распис!$D$4:$D$300,"&gt;="&amp;D$1),SUMIF(База!$B$3:$B$305,$A45,База!$K$3:$K$152))</f>
        <v>0</v>
      </c>
      <c r="E45" s="46" t="s">
        <v>23</v>
      </c>
      <c r="F45" s="46">
        <f ca="1">IF(COUNTIFS(Распис!$B$4:$B$300,$A45,Распис!$C$4:$C$300,"&lt;="&amp;F$1,Распис!$D$4:$D$300,"&gt;="&amp;F$1)&gt;0,SUMIFS(Распис!$F$4:$F$300,Распис!$B$4:$B$300,$A45,Распис!$C$4:$C$300,"&lt;="&amp;F$1,Распис!$D$4:$D$300,"&gt;="&amp;F$1),SUMIF(База!$B$3:$B$305,$A45,База!$F$3:$F$152))</f>
        <v>0</v>
      </c>
      <c r="G45" s="46">
        <f ca="1">IF(COUNTIFS(Распис!$B$4:$B$300,$A45,Распис!$C$4:$C$300,"&lt;="&amp;G$1,Распис!$D$4:$D$300,"&gt;="&amp;G$1)&gt;0,SUMIFS(Распис!$G$4:$G$300,Распис!$B$4:$B$300,$A45,Распис!$C$4:$C$300,"&lt;="&amp;G$1,Распис!$D$4:$D$300,"&gt;="&amp;G$1),SUMIF(База!$B$3:$B$305,$A45,База!$G$3:$G$152))</f>
        <v>0</v>
      </c>
      <c r="H45" s="46">
        <f ca="1">IF(COUNTIFS(Распис!$B$4:$B$300,$A45,Распис!$C$4:$C$300,"&lt;="&amp;H$1,Распис!$D$4:$D$300,"&gt;="&amp;H$1)&gt;0,SUMIFS(Распис!$H$4:$H$300,Распис!$B$4:$B$300,$A45,Распис!$C$4:$C$300,"&lt;="&amp;H$1,Распис!$D$4:$D$300,"&gt;="&amp;H$1),SUMIF(База!$B$3:$B$305,$A45,База!$H$3:$H$152))</f>
        <v>0</v>
      </c>
      <c r="I45" s="46" t="s">
        <v>24</v>
      </c>
      <c r="J45" s="46">
        <f ca="1">IF(COUNTIFS(Распис!$B$4:$B$300,$A45,Распис!$C$4:$C$300,"&lt;="&amp;J$1,Распис!$D$4:$D$300,"&gt;="&amp;J$1)&gt;0,SUMIFS(Распис!$J$4:$J$300,Распис!$B$4:$B$300,$A45,Распис!$C$4:$C$300,"&lt;="&amp;J$1,Распис!$D$4:$D$300,"&gt;="&amp;J$1),SUMIF(База!$B$3:$B$305,$A45,База!$J$3:$J$152))</f>
        <v>0</v>
      </c>
      <c r="K45" s="46">
        <f ca="1">IF(COUNTIFS(Распис!$B$4:$B$300,$A45,Распис!$C$4:$C$300,"&lt;="&amp;K$1,Распис!$D$4:$D$300,"&gt;="&amp;K$1)&gt;0,SUMIFS(Распис!$K$4:$K$300,Распис!$B$4:$B$300,$A45,Распис!$C$4:$C$300,"&lt;="&amp;K$1,Распис!$D$4:$D$300,"&gt;="&amp;K$1),SUMIF(База!$B$3:$B$305,$A45,База!$K$3:$K$152))</f>
        <v>0</v>
      </c>
      <c r="L45" s="46" t="s">
        <v>23</v>
      </c>
      <c r="M45" s="46">
        <f ca="1">IF(COUNTIFS(Распис!$B$4:$B$300,$A45,Распис!$C$4:$C$300,"&lt;="&amp;M$1,Распис!$D$4:$D$300,"&gt;="&amp;M$1)&gt;0,SUMIFS(Распис!$F$4:$F$300,Распис!$B$4:$B$300,$A45,Распис!$C$4:$C$300,"&lt;="&amp;M$1,Распис!$D$4:$D$300,"&gt;="&amp;M$1),SUMIF(База!$B$3:$B$305,$A45,База!$F$3:$F$152))</f>
        <v>0</v>
      </c>
      <c r="N45" s="46">
        <f ca="1">IF(COUNTIFS(Распис!$B$4:$B$300,$A45,Распис!$C$4:$C$300,"&lt;="&amp;N$1,Распис!$D$4:$D$300,"&gt;="&amp;N$1)&gt;0,SUMIFS(Распис!$G$4:$G$300,Распис!$B$4:$B$300,$A45,Распис!$C$4:$C$300,"&lt;="&amp;N$1,Распис!$D$4:$D$300,"&gt;="&amp;N$1),SUMIF(База!$B$3:$B$305,$A45,База!$G$3:$G$152))</f>
        <v>0</v>
      </c>
      <c r="O45" s="46">
        <f ca="1">IF(COUNTIFS(Распис!$B$4:$B$300,$A45,Распис!$C$4:$C$300,"&lt;="&amp;O$1,Распис!$D$4:$D$300,"&gt;="&amp;O$1)&gt;0,SUMIFS(Распис!$H$4:$H$300,Распис!$B$4:$B$300,$A45,Распис!$C$4:$C$300,"&lt;="&amp;O$1,Распис!$D$4:$D$300,"&gt;="&amp;O$1),SUMIF(База!$B$3:$B$305,$A45,База!$H$3:$H$152))</f>
        <v>0</v>
      </c>
      <c r="P45" s="46">
        <f ca="1">IF(COUNTIFS(Распис!$B$4:$B$300,$A45,Распис!$C$4:$C$300,"&lt;="&amp;P$1,Распис!$D$4:$D$300,"&gt;="&amp;P$1)&gt;0,SUMIFS(Распис!$I$4:$I$300,Распис!$B$4:$B$300,$A45,Распис!$C$4:$C$300,"&lt;="&amp;P$1,Распис!$D$4:$D$300,"&gt;="&amp;P$1),SUMIF(База!$B$3:$B$305,$A45,База!$I$3:$I$152))</f>
        <v>0</v>
      </c>
      <c r="Q45" s="46">
        <f ca="1">IF(COUNTIFS(Распис!$B$4:$B$300,$A45,Распис!$C$4:$C$300,"&lt;="&amp;Q$1,Распис!$D$4:$D$300,"&gt;="&amp;Q$1)&gt;0,SUMIFS(Распис!$J$4:$J$300,Распис!$B$4:$B$300,$A45,Распис!$C$4:$C$300,"&lt;="&amp;Q$1,Распис!$D$4:$D$300,"&gt;="&amp;Q$1),SUMIF(База!$B$3:$B$305,$A45,База!$J$3:$J$152))</f>
        <v>0</v>
      </c>
      <c r="R45" s="46">
        <f ca="1">IF(COUNTIFS(Распис!$B$4:$B$300,$A45,Распис!$C$4:$C$300,"&lt;="&amp;R$1,Распис!$D$4:$D$300,"&gt;="&amp;R$1)&gt;0,SUMIFS(Распис!$K$4:$K$300,Распис!$B$4:$B$300,$A45,Распис!$C$4:$C$300,"&lt;="&amp;R$1,Распис!$D$4:$D$300,"&gt;="&amp;R$1),SUMIF(База!$B$3:$B$305,$A45,База!$K$3:$K$152))</f>
        <v>0</v>
      </c>
      <c r="S45" s="46" t="s">
        <v>23</v>
      </c>
      <c r="T45" s="46" t="s">
        <v>25</v>
      </c>
      <c r="U45" s="46" t="s">
        <v>25</v>
      </c>
      <c r="V45" s="46" t="s">
        <v>24</v>
      </c>
      <c r="W45" s="46" t="s">
        <v>24</v>
      </c>
      <c r="X45" s="46" t="s">
        <v>24</v>
      </c>
      <c r="Y45" s="46" t="s">
        <v>25</v>
      </c>
      <c r="Z45" s="46" t="s">
        <v>23</v>
      </c>
      <c r="AA45" s="46">
        <f ca="1">IF(COUNTIFS(Распис!$B$4:$B$300,$A45,Распис!$C$4:$C$300,"&lt;="&amp;AA$1,Распис!$D$4:$D$300,"&gt;="&amp;AA$1)&gt;0,SUMIFS(Распис!$F$4:$F$300,Распис!$B$4:$B$300,$A45,Распис!$C$4:$C$300,"&lt;="&amp;AA$1,Распис!$D$4:$D$300,"&gt;="&amp;AA$1),SUMIF(База!$B$3:$B$305,$A45,База!$F$3:$F$152))</f>
        <v>0</v>
      </c>
      <c r="AB45" s="46">
        <f ca="1">IF(COUNTIFS(Распис!$B$4:$B$300,$A45,Распис!$C$4:$C$300,"&lt;="&amp;AB$1,Распис!$D$4:$D$300,"&gt;="&amp;AB$1)&gt;0,SUMIFS(Распис!$G$4:$G$300,Распис!$B$4:$B$300,$A45,Распис!$C$4:$C$300,"&lt;="&amp;AB$1,Распис!$D$4:$D$300,"&gt;="&amp;AB$1),SUMIF(База!$B$3:$B$305,$A45,База!$G$3:$G$152))</f>
        <v>0</v>
      </c>
      <c r="AC45" s="46">
        <f ca="1">IF(COUNTIFS(Распис!$B$4:$B$300,$A45,Распис!$C$4:$C$300,"&lt;="&amp;AC$1,Распис!$D$4:$D$300,"&gt;="&amp;AC$1)&gt;0,SUMIFS(Распис!$H$4:$H$300,Распис!$B$4:$B$300,$A45,Распис!$C$4:$C$300,"&lt;="&amp;AC$1,Распис!$D$4:$D$300,"&gt;="&amp;AC$1),SUMIF(База!$B$3:$B$305,$A45,База!$H$3:$H$152))</f>
        <v>0</v>
      </c>
      <c r="AD45" s="46">
        <f ca="1">IF(COUNTIFS(Распис!$B$4:$B$300,$A45,Распис!$C$4:$C$300,"&lt;="&amp;AD$1,Распис!$D$4:$D$300,"&gt;="&amp;AD$1)&gt;0,SUMIFS(Распис!$I$4:$I$300,Распис!$B$4:$B$300,$A45,Распис!$C$4:$C$300,"&lt;="&amp;AD$1,Распис!$D$4:$D$300,"&gt;="&amp;AD$1),SUMIF(База!$B$3:$B$305,$A45,База!$I$3:$I$152))</f>
        <v>0</v>
      </c>
      <c r="AE45" s="46">
        <f ca="1">IF(COUNTIFS(Распис!$B$4:$B$300,$A45,Распис!$C$4:$C$300,"&lt;="&amp;AE$1,Распис!$D$4:$D$300,"&gt;="&amp;AE$1)&gt;0,SUMIFS(Распис!$J$4:$J$300,Распис!$B$4:$B$300,$A45,Распис!$C$4:$C$300,"&lt;="&amp;AE$1,Распис!$D$4:$D$300,"&gt;="&amp;AE$1),SUMIF(База!$B$3:$B$305,$A45,База!$J$3:$J$152))</f>
        <v>0</v>
      </c>
      <c r="AF45" s="46">
        <f ca="1">IF(COUNTIFS(Распис!$B$4:$B$300,$A45,Распис!$C$4:$C$300,"&lt;="&amp;AF$1,Распис!$D$4:$D$300,"&gt;="&amp;AF$1)&gt;0,SUMIFS(Распис!$K$4:$K$300,Распис!$B$4:$B$300,$A45,Распис!$C$4:$C$300,"&lt;="&amp;AF$1,Распис!$D$4:$D$300,"&gt;="&amp;AF$1),SUMIF(База!$B$3:$B$305,$A45,База!$K$3:$K$152))</f>
        <v>0</v>
      </c>
      <c r="AG45" s="47">
        <f t="shared" ca="1" si="3"/>
        <v>0</v>
      </c>
      <c r="AH45" s="46">
        <f ca="1">AG45-SUMIFS(Распред!$G$4:$G$300,Распред!$B$4:$B$300,"март",Распред!$F$4:$F$300,A45)</f>
        <v>0</v>
      </c>
      <c r="AI45" s="46">
        <f ca="1">AH45+(COUNTIF(B45:AF45,"КД")+SUMIFS(Распред!$AH$4:$AH$300,Распред!$F$4:$F$300,A45,Распред!$B$4:$B$300,"март"))*4</f>
        <v>12</v>
      </c>
      <c r="AJ45" s="46">
        <f t="shared" ca="1" si="4"/>
        <v>0</v>
      </c>
      <c r="AK45" s="46">
        <f t="shared" ca="1" si="5"/>
        <v>0</v>
      </c>
      <c r="AL45" s="46">
        <f>SUMIFS(Распред!$K$4:$K$300,Распред!$B$4:$B$300,"март",Распред!$J$4:$J$300,A45)+SUMIFS(Распред!$M$4:$M$300,Распред!$B$4:$B$300,"март",Распред!$L$4:$L$300,A45)+SUMIFS(Распред!$O$4:$O$300,Распред!$B$4:$B$300,"март",Распред!$N$4:$N$300,A45)+SUMIFS(Распред!$Q$4:$Q$300,Распред!$B$4:$B$300,"март",Распред!$P$4:$P$300,A45)+SUMIFS(Распред!$S$4:$S$300,Распред!$B$4:$B$300,"март",Распред!$R$4:$R$300,A45)+SUMIFS(Распред!$U$4:$U$300,Распред!$B$4:$B$300,"март",Распред!$T$4:$T$300,A45)+SUMIFS(Распред!$W$4:$W$300,Распред!$B$4:$B$300,"март",Распред!$V$4:$V$300,A45)+SUMIFS(Распред!$Y$4:$Y$300,Распред!$B$4:$B$300,"март",Распред!$X$4:$X$300,A45)+SUMIFS(Распред!$AA$4:$AA$300,Распред!$B$4:$B$300,"март",Распред!$Z$4:$Z$300,A45)+SUMIFS(Распред!$AC$4:$AC$300,Распред!$B$4:$B$300,"март",Распред!$AB$4:$AB$300,A45)</f>
        <v>0</v>
      </c>
      <c r="AM45" s="46">
        <f t="shared" ca="1" si="6"/>
        <v>0</v>
      </c>
      <c r="AN45" s="46">
        <f t="shared" ca="1" si="7"/>
        <v>0</v>
      </c>
      <c r="AO45" s="46">
        <f t="shared" ca="1" si="8"/>
        <v>0</v>
      </c>
      <c r="AP45" s="46">
        <f>январь!AP45</f>
        <v>0</v>
      </c>
      <c r="AQ45" s="46">
        <f t="shared" ca="1" si="9"/>
        <v>0</v>
      </c>
      <c r="AR45" s="47"/>
      <c r="AS45" s="47">
        <f t="shared" ca="1" si="10"/>
        <v>0</v>
      </c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</row>
    <row r="46" spans="1:58" s="56" customFormat="1" x14ac:dyDescent="0.25">
      <c r="A46" s="47">
        <f>База!B46</f>
        <v>0</v>
      </c>
      <c r="B46" s="46">
        <f ca="1">IF(COUNTIFS(Распис!$B$4:$B$300,$A46,Распис!$C$4:$C$300,"&lt;="&amp;B$1,Распис!$D$4:$D$300,"&gt;="&amp;B$1)&gt;0,SUMIFS(Распис!$I$4:$I$300,Распис!$B$4:$B$300,$A46,Распис!$C$4:$C$300,"&lt;="&amp;B$1,Распис!$D$4:$D$300,"&gt;="&amp;B$1),SUMIF(База!$B$3:$B$305,$A46,База!$I$3:$I$152))</f>
        <v>0</v>
      </c>
      <c r="C46" s="46">
        <f ca="1">IF(COUNTIFS(Распис!$B$4:$B$300,$A46,Распис!$C$4:$C$300,"&lt;="&amp;C$1,Распис!$D$4:$D$300,"&gt;="&amp;C$1)&gt;0,SUMIFS(Распис!$J$4:$J$300,Распис!$B$4:$B$300,$A46,Распис!$C$4:$C$300,"&lt;="&amp;C$1,Распис!$D$4:$D$300,"&gt;="&amp;C$1),SUMIF(База!$B$3:$B$305,$A46,База!$J$3:$J$152))</f>
        <v>0</v>
      </c>
      <c r="D46" s="46">
        <f ca="1">IF(COUNTIFS(Распис!$B$4:$B$300,$A46,Распис!$C$4:$C$300,"&lt;="&amp;D$1,Распис!$D$4:$D$300,"&gt;="&amp;D$1)&gt;0,SUMIFS(Распис!$K$4:$K$300,Распис!$B$4:$B$300,$A46,Распис!$C$4:$C$300,"&lt;="&amp;D$1,Распис!$D$4:$D$300,"&gt;="&amp;D$1),SUMIF(База!$B$3:$B$305,$A46,База!$K$3:$K$152))</f>
        <v>0</v>
      </c>
      <c r="E46" s="46" t="s">
        <v>23</v>
      </c>
      <c r="F46" s="46">
        <f ca="1">IF(COUNTIFS(Распис!$B$4:$B$300,$A46,Распис!$C$4:$C$300,"&lt;="&amp;F$1,Распис!$D$4:$D$300,"&gt;="&amp;F$1)&gt;0,SUMIFS(Распис!$F$4:$F$300,Распис!$B$4:$B$300,$A46,Распис!$C$4:$C$300,"&lt;="&amp;F$1,Распис!$D$4:$D$300,"&gt;="&amp;F$1),SUMIF(База!$B$3:$B$305,$A46,База!$F$3:$F$152))</f>
        <v>0</v>
      </c>
      <c r="G46" s="46">
        <f ca="1">IF(COUNTIFS(Распис!$B$4:$B$300,$A46,Распис!$C$4:$C$300,"&lt;="&amp;G$1,Распис!$D$4:$D$300,"&gt;="&amp;G$1)&gt;0,SUMIFS(Распис!$G$4:$G$300,Распис!$B$4:$B$300,$A46,Распис!$C$4:$C$300,"&lt;="&amp;G$1,Распис!$D$4:$D$300,"&gt;="&amp;G$1),SUMIF(База!$B$3:$B$305,$A46,База!$G$3:$G$152))</f>
        <v>0</v>
      </c>
      <c r="H46" s="46">
        <f ca="1">IF(COUNTIFS(Распис!$B$4:$B$300,$A46,Распис!$C$4:$C$300,"&lt;="&amp;H$1,Распис!$D$4:$D$300,"&gt;="&amp;H$1)&gt;0,SUMIFS(Распис!$H$4:$H$300,Распис!$B$4:$B$300,$A46,Распис!$C$4:$C$300,"&lt;="&amp;H$1,Распис!$D$4:$D$300,"&gt;="&amp;H$1),SUMIF(База!$B$3:$B$305,$A46,База!$H$3:$H$152))</f>
        <v>0</v>
      </c>
      <c r="I46" s="46" t="s">
        <v>24</v>
      </c>
      <c r="J46" s="46">
        <f ca="1">IF(COUNTIFS(Распис!$B$4:$B$300,$A46,Распис!$C$4:$C$300,"&lt;="&amp;J$1,Распис!$D$4:$D$300,"&gt;="&amp;J$1)&gt;0,SUMIFS(Распис!$J$4:$J$300,Распис!$B$4:$B$300,$A46,Распис!$C$4:$C$300,"&lt;="&amp;J$1,Распис!$D$4:$D$300,"&gt;="&amp;J$1),SUMIF(База!$B$3:$B$305,$A46,База!$J$3:$J$152))</f>
        <v>0</v>
      </c>
      <c r="K46" s="46">
        <f ca="1">IF(COUNTIFS(Распис!$B$4:$B$300,$A46,Распис!$C$4:$C$300,"&lt;="&amp;K$1,Распис!$D$4:$D$300,"&gt;="&amp;K$1)&gt;0,SUMIFS(Распис!$K$4:$K$300,Распис!$B$4:$B$300,$A46,Распис!$C$4:$C$300,"&lt;="&amp;K$1,Распис!$D$4:$D$300,"&gt;="&amp;K$1),SUMIF(База!$B$3:$B$305,$A46,База!$K$3:$K$152))</f>
        <v>0</v>
      </c>
      <c r="L46" s="46" t="s">
        <v>23</v>
      </c>
      <c r="M46" s="46">
        <f ca="1">IF(COUNTIFS(Распис!$B$4:$B$300,$A46,Распис!$C$4:$C$300,"&lt;="&amp;M$1,Распис!$D$4:$D$300,"&gt;="&amp;M$1)&gt;0,SUMIFS(Распис!$F$4:$F$300,Распис!$B$4:$B$300,$A46,Распис!$C$4:$C$300,"&lt;="&amp;M$1,Распис!$D$4:$D$300,"&gt;="&amp;M$1),SUMIF(База!$B$3:$B$305,$A46,База!$F$3:$F$152))</f>
        <v>0</v>
      </c>
      <c r="N46" s="46">
        <f ca="1">IF(COUNTIFS(Распис!$B$4:$B$300,$A46,Распис!$C$4:$C$300,"&lt;="&amp;N$1,Распис!$D$4:$D$300,"&gt;="&amp;N$1)&gt;0,SUMIFS(Распис!$G$4:$G$300,Распис!$B$4:$B$300,$A46,Распис!$C$4:$C$300,"&lt;="&amp;N$1,Распис!$D$4:$D$300,"&gt;="&amp;N$1),SUMIF(База!$B$3:$B$305,$A46,База!$G$3:$G$152))</f>
        <v>0</v>
      </c>
      <c r="O46" s="46">
        <f ca="1">IF(COUNTIFS(Распис!$B$4:$B$300,$A46,Распис!$C$4:$C$300,"&lt;="&amp;O$1,Распис!$D$4:$D$300,"&gt;="&amp;O$1)&gt;0,SUMIFS(Распис!$H$4:$H$300,Распис!$B$4:$B$300,$A46,Распис!$C$4:$C$300,"&lt;="&amp;O$1,Распис!$D$4:$D$300,"&gt;="&amp;O$1),SUMIF(База!$B$3:$B$305,$A46,База!$H$3:$H$152))</f>
        <v>0</v>
      </c>
      <c r="P46" s="46">
        <f ca="1">IF(COUNTIFS(Распис!$B$4:$B$300,$A46,Распис!$C$4:$C$300,"&lt;="&amp;P$1,Распис!$D$4:$D$300,"&gt;="&amp;P$1)&gt;0,SUMIFS(Распис!$I$4:$I$300,Распис!$B$4:$B$300,$A46,Распис!$C$4:$C$300,"&lt;="&amp;P$1,Распис!$D$4:$D$300,"&gt;="&amp;P$1),SUMIF(База!$B$3:$B$305,$A46,База!$I$3:$I$152))</f>
        <v>0</v>
      </c>
      <c r="Q46" s="46">
        <f ca="1">IF(COUNTIFS(Распис!$B$4:$B$300,$A46,Распис!$C$4:$C$300,"&lt;="&amp;Q$1,Распис!$D$4:$D$300,"&gt;="&amp;Q$1)&gt;0,SUMIFS(Распис!$J$4:$J$300,Распис!$B$4:$B$300,$A46,Распис!$C$4:$C$300,"&lt;="&amp;Q$1,Распис!$D$4:$D$300,"&gt;="&amp;Q$1),SUMIF(База!$B$3:$B$305,$A46,База!$J$3:$J$152))</f>
        <v>0</v>
      </c>
      <c r="R46" s="46">
        <f ca="1">IF(COUNTIFS(Распис!$B$4:$B$300,$A46,Распис!$C$4:$C$300,"&lt;="&amp;R$1,Распис!$D$4:$D$300,"&gt;="&amp;R$1)&gt;0,SUMIFS(Распис!$K$4:$K$300,Распис!$B$4:$B$300,$A46,Распис!$C$4:$C$300,"&lt;="&amp;R$1,Распис!$D$4:$D$300,"&gt;="&amp;R$1),SUMIF(База!$B$3:$B$305,$A46,База!$K$3:$K$152))</f>
        <v>0</v>
      </c>
      <c r="S46" s="46" t="s">
        <v>23</v>
      </c>
      <c r="T46" s="46" t="s">
        <v>25</v>
      </c>
      <c r="U46" s="46" t="s">
        <v>25</v>
      </c>
      <c r="V46" s="46" t="s">
        <v>24</v>
      </c>
      <c r="W46" s="46" t="s">
        <v>24</v>
      </c>
      <c r="X46" s="46" t="s">
        <v>24</v>
      </c>
      <c r="Y46" s="46" t="s">
        <v>25</v>
      </c>
      <c r="Z46" s="46" t="s">
        <v>23</v>
      </c>
      <c r="AA46" s="46">
        <f ca="1">IF(COUNTIFS(Распис!$B$4:$B$300,$A46,Распис!$C$4:$C$300,"&lt;="&amp;AA$1,Распис!$D$4:$D$300,"&gt;="&amp;AA$1)&gt;0,SUMIFS(Распис!$F$4:$F$300,Распис!$B$4:$B$300,$A46,Распис!$C$4:$C$300,"&lt;="&amp;AA$1,Распис!$D$4:$D$300,"&gt;="&amp;AA$1),SUMIF(База!$B$3:$B$305,$A46,База!$F$3:$F$152))</f>
        <v>0</v>
      </c>
      <c r="AB46" s="46">
        <f ca="1">IF(COUNTIFS(Распис!$B$4:$B$300,$A46,Распис!$C$4:$C$300,"&lt;="&amp;AB$1,Распис!$D$4:$D$300,"&gt;="&amp;AB$1)&gt;0,SUMIFS(Распис!$G$4:$G$300,Распис!$B$4:$B$300,$A46,Распис!$C$4:$C$300,"&lt;="&amp;AB$1,Распис!$D$4:$D$300,"&gt;="&amp;AB$1),SUMIF(База!$B$3:$B$305,$A46,База!$G$3:$G$152))</f>
        <v>0</v>
      </c>
      <c r="AC46" s="46">
        <f ca="1">IF(COUNTIFS(Распис!$B$4:$B$300,$A46,Распис!$C$4:$C$300,"&lt;="&amp;AC$1,Распис!$D$4:$D$300,"&gt;="&amp;AC$1)&gt;0,SUMIFS(Распис!$H$4:$H$300,Распис!$B$4:$B$300,$A46,Распис!$C$4:$C$300,"&lt;="&amp;AC$1,Распис!$D$4:$D$300,"&gt;="&amp;AC$1),SUMIF(База!$B$3:$B$305,$A46,База!$H$3:$H$152))</f>
        <v>0</v>
      </c>
      <c r="AD46" s="46">
        <f ca="1">IF(COUNTIFS(Распис!$B$4:$B$300,$A46,Распис!$C$4:$C$300,"&lt;="&amp;AD$1,Распис!$D$4:$D$300,"&gt;="&amp;AD$1)&gt;0,SUMIFS(Распис!$I$4:$I$300,Распис!$B$4:$B$300,$A46,Распис!$C$4:$C$300,"&lt;="&amp;AD$1,Распис!$D$4:$D$300,"&gt;="&amp;AD$1),SUMIF(База!$B$3:$B$305,$A46,База!$I$3:$I$152))</f>
        <v>0</v>
      </c>
      <c r="AE46" s="46">
        <f ca="1">IF(COUNTIFS(Распис!$B$4:$B$300,$A46,Распис!$C$4:$C$300,"&lt;="&amp;AE$1,Распис!$D$4:$D$300,"&gt;="&amp;AE$1)&gt;0,SUMIFS(Распис!$J$4:$J$300,Распис!$B$4:$B$300,$A46,Распис!$C$4:$C$300,"&lt;="&amp;AE$1,Распис!$D$4:$D$300,"&gt;="&amp;AE$1),SUMIF(База!$B$3:$B$305,$A46,База!$J$3:$J$152))</f>
        <v>0</v>
      </c>
      <c r="AF46" s="46">
        <f ca="1">IF(COUNTIFS(Распис!$B$4:$B$300,$A46,Распис!$C$4:$C$300,"&lt;="&amp;AF$1,Распис!$D$4:$D$300,"&gt;="&amp;AF$1)&gt;0,SUMIFS(Распис!$K$4:$K$300,Распис!$B$4:$B$300,$A46,Распис!$C$4:$C$300,"&lt;="&amp;AF$1,Распис!$D$4:$D$300,"&gt;="&amp;AF$1),SUMIF(База!$B$3:$B$305,$A46,База!$K$3:$K$152))</f>
        <v>0</v>
      </c>
      <c r="AG46" s="47">
        <f t="shared" ca="1" si="3"/>
        <v>0</v>
      </c>
      <c r="AH46" s="46">
        <f ca="1">AG46-SUMIFS(Распред!$G$4:$G$300,Распред!$B$4:$B$300,"март",Распред!$F$4:$F$300,A46)</f>
        <v>0</v>
      </c>
      <c r="AI46" s="46">
        <f ca="1">AH46+(COUNTIF(B46:AF46,"КД")+SUMIFS(Распред!$AH$4:$AH$300,Распред!$F$4:$F$300,A46,Распред!$B$4:$B$300,"март"))*4</f>
        <v>12</v>
      </c>
      <c r="AJ46" s="46">
        <f t="shared" ca="1" si="4"/>
        <v>0</v>
      </c>
      <c r="AK46" s="46">
        <f t="shared" ca="1" si="5"/>
        <v>0</v>
      </c>
      <c r="AL46" s="46">
        <f>SUMIFS(Распред!$K$4:$K$300,Распред!$B$4:$B$300,"март",Распред!$J$4:$J$300,A46)+SUMIFS(Распред!$M$4:$M$300,Распред!$B$4:$B$300,"март",Распред!$L$4:$L$300,A46)+SUMIFS(Распред!$O$4:$O$300,Распред!$B$4:$B$300,"март",Распред!$N$4:$N$300,A46)+SUMIFS(Распред!$Q$4:$Q$300,Распред!$B$4:$B$300,"март",Распред!$P$4:$P$300,A46)+SUMIFS(Распред!$S$4:$S$300,Распред!$B$4:$B$300,"март",Распред!$R$4:$R$300,A46)+SUMIFS(Распред!$U$4:$U$300,Распред!$B$4:$B$300,"март",Распред!$T$4:$T$300,A46)+SUMIFS(Распред!$W$4:$W$300,Распред!$B$4:$B$300,"март",Распред!$V$4:$V$300,A46)+SUMIFS(Распред!$Y$4:$Y$300,Распред!$B$4:$B$300,"март",Распред!$X$4:$X$300,A46)+SUMIFS(Распред!$AA$4:$AA$300,Распред!$B$4:$B$300,"март",Распред!$Z$4:$Z$300,A46)+SUMIFS(Распред!$AC$4:$AC$300,Распред!$B$4:$B$300,"март",Распред!$AB$4:$AB$300,A46)</f>
        <v>0</v>
      </c>
      <c r="AM46" s="46">
        <f t="shared" ca="1" si="6"/>
        <v>0</v>
      </c>
      <c r="AN46" s="46">
        <f t="shared" ca="1" si="7"/>
        <v>0</v>
      </c>
      <c r="AO46" s="46">
        <f t="shared" ca="1" si="8"/>
        <v>0</v>
      </c>
      <c r="AP46" s="46">
        <f>январь!AP46</f>
        <v>0</v>
      </c>
      <c r="AQ46" s="46">
        <f t="shared" ca="1" si="9"/>
        <v>0</v>
      </c>
      <c r="AR46" s="47"/>
      <c r="AS46" s="47">
        <f t="shared" ca="1" si="10"/>
        <v>0</v>
      </c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</row>
    <row r="47" spans="1:58" s="56" customFormat="1" x14ac:dyDescent="0.25">
      <c r="A47" s="47">
        <f>База!B47</f>
        <v>0</v>
      </c>
      <c r="B47" s="46">
        <f ca="1">IF(COUNTIFS(Распис!$B$4:$B$300,$A47,Распис!$C$4:$C$300,"&lt;="&amp;B$1,Распис!$D$4:$D$300,"&gt;="&amp;B$1)&gt;0,SUMIFS(Распис!$I$4:$I$300,Распис!$B$4:$B$300,$A47,Распис!$C$4:$C$300,"&lt;="&amp;B$1,Распис!$D$4:$D$300,"&gt;="&amp;B$1),SUMIF(База!$B$3:$B$305,$A47,База!$I$3:$I$152))</f>
        <v>0</v>
      </c>
      <c r="C47" s="46">
        <f ca="1">IF(COUNTIFS(Распис!$B$4:$B$300,$A47,Распис!$C$4:$C$300,"&lt;="&amp;C$1,Распис!$D$4:$D$300,"&gt;="&amp;C$1)&gt;0,SUMIFS(Распис!$J$4:$J$300,Распис!$B$4:$B$300,$A47,Распис!$C$4:$C$300,"&lt;="&amp;C$1,Распис!$D$4:$D$300,"&gt;="&amp;C$1),SUMIF(База!$B$3:$B$305,$A47,База!$J$3:$J$152))</f>
        <v>0</v>
      </c>
      <c r="D47" s="46">
        <f ca="1">IF(COUNTIFS(Распис!$B$4:$B$300,$A47,Распис!$C$4:$C$300,"&lt;="&amp;D$1,Распис!$D$4:$D$300,"&gt;="&amp;D$1)&gt;0,SUMIFS(Распис!$K$4:$K$300,Распис!$B$4:$B$300,$A47,Распис!$C$4:$C$300,"&lt;="&amp;D$1,Распис!$D$4:$D$300,"&gt;="&amp;D$1),SUMIF(База!$B$3:$B$305,$A47,База!$K$3:$K$152))</f>
        <v>0</v>
      </c>
      <c r="E47" s="46" t="s">
        <v>23</v>
      </c>
      <c r="F47" s="46">
        <f ca="1">IF(COUNTIFS(Распис!$B$4:$B$300,$A47,Распис!$C$4:$C$300,"&lt;="&amp;F$1,Распис!$D$4:$D$300,"&gt;="&amp;F$1)&gt;0,SUMIFS(Распис!$F$4:$F$300,Распис!$B$4:$B$300,$A47,Распис!$C$4:$C$300,"&lt;="&amp;F$1,Распис!$D$4:$D$300,"&gt;="&amp;F$1),SUMIF(База!$B$3:$B$305,$A47,База!$F$3:$F$152))</f>
        <v>0</v>
      </c>
      <c r="G47" s="46">
        <f ca="1">IF(COUNTIFS(Распис!$B$4:$B$300,$A47,Распис!$C$4:$C$300,"&lt;="&amp;G$1,Распис!$D$4:$D$300,"&gt;="&amp;G$1)&gt;0,SUMIFS(Распис!$G$4:$G$300,Распис!$B$4:$B$300,$A47,Распис!$C$4:$C$300,"&lt;="&amp;G$1,Распис!$D$4:$D$300,"&gt;="&amp;G$1),SUMIF(База!$B$3:$B$305,$A47,База!$G$3:$G$152))</f>
        <v>0</v>
      </c>
      <c r="H47" s="46">
        <f ca="1">IF(COUNTIFS(Распис!$B$4:$B$300,$A47,Распис!$C$4:$C$300,"&lt;="&amp;H$1,Распис!$D$4:$D$300,"&gt;="&amp;H$1)&gt;0,SUMIFS(Распис!$H$4:$H$300,Распис!$B$4:$B$300,$A47,Распис!$C$4:$C$300,"&lt;="&amp;H$1,Распис!$D$4:$D$300,"&gt;="&amp;H$1),SUMIF(База!$B$3:$B$305,$A47,База!$H$3:$H$152))</f>
        <v>0</v>
      </c>
      <c r="I47" s="46" t="s">
        <v>24</v>
      </c>
      <c r="J47" s="46">
        <f ca="1">IF(COUNTIFS(Распис!$B$4:$B$300,$A47,Распис!$C$4:$C$300,"&lt;="&amp;J$1,Распис!$D$4:$D$300,"&gt;="&amp;J$1)&gt;0,SUMIFS(Распис!$J$4:$J$300,Распис!$B$4:$B$300,$A47,Распис!$C$4:$C$300,"&lt;="&amp;J$1,Распис!$D$4:$D$300,"&gt;="&amp;J$1),SUMIF(База!$B$3:$B$305,$A47,База!$J$3:$J$152))</f>
        <v>0</v>
      </c>
      <c r="K47" s="46">
        <f ca="1">IF(COUNTIFS(Распис!$B$4:$B$300,$A47,Распис!$C$4:$C$300,"&lt;="&amp;K$1,Распис!$D$4:$D$300,"&gt;="&amp;K$1)&gt;0,SUMIFS(Распис!$K$4:$K$300,Распис!$B$4:$B$300,$A47,Распис!$C$4:$C$300,"&lt;="&amp;K$1,Распис!$D$4:$D$300,"&gt;="&amp;K$1),SUMIF(База!$B$3:$B$305,$A47,База!$K$3:$K$152))</f>
        <v>0</v>
      </c>
      <c r="L47" s="46" t="s">
        <v>23</v>
      </c>
      <c r="M47" s="46">
        <f ca="1">IF(COUNTIFS(Распис!$B$4:$B$300,$A47,Распис!$C$4:$C$300,"&lt;="&amp;M$1,Распис!$D$4:$D$300,"&gt;="&amp;M$1)&gt;0,SUMIFS(Распис!$F$4:$F$300,Распис!$B$4:$B$300,$A47,Распис!$C$4:$C$300,"&lt;="&amp;M$1,Распис!$D$4:$D$300,"&gt;="&amp;M$1),SUMIF(База!$B$3:$B$305,$A47,База!$F$3:$F$152))</f>
        <v>0</v>
      </c>
      <c r="N47" s="46">
        <f ca="1">IF(COUNTIFS(Распис!$B$4:$B$300,$A47,Распис!$C$4:$C$300,"&lt;="&amp;N$1,Распис!$D$4:$D$300,"&gt;="&amp;N$1)&gt;0,SUMIFS(Распис!$G$4:$G$300,Распис!$B$4:$B$300,$A47,Распис!$C$4:$C$300,"&lt;="&amp;N$1,Распис!$D$4:$D$300,"&gt;="&amp;N$1),SUMIF(База!$B$3:$B$305,$A47,База!$G$3:$G$152))</f>
        <v>0</v>
      </c>
      <c r="O47" s="46">
        <f ca="1">IF(COUNTIFS(Распис!$B$4:$B$300,$A47,Распис!$C$4:$C$300,"&lt;="&amp;O$1,Распис!$D$4:$D$300,"&gt;="&amp;O$1)&gt;0,SUMIFS(Распис!$H$4:$H$300,Распис!$B$4:$B$300,$A47,Распис!$C$4:$C$300,"&lt;="&amp;O$1,Распис!$D$4:$D$300,"&gt;="&amp;O$1),SUMIF(База!$B$3:$B$305,$A47,База!$H$3:$H$152))</f>
        <v>0</v>
      </c>
      <c r="P47" s="46">
        <f ca="1">IF(COUNTIFS(Распис!$B$4:$B$300,$A47,Распис!$C$4:$C$300,"&lt;="&amp;P$1,Распис!$D$4:$D$300,"&gt;="&amp;P$1)&gt;0,SUMIFS(Распис!$I$4:$I$300,Распис!$B$4:$B$300,$A47,Распис!$C$4:$C$300,"&lt;="&amp;P$1,Распис!$D$4:$D$300,"&gt;="&amp;P$1),SUMIF(База!$B$3:$B$305,$A47,База!$I$3:$I$152))</f>
        <v>0</v>
      </c>
      <c r="Q47" s="46">
        <f ca="1">IF(COUNTIFS(Распис!$B$4:$B$300,$A47,Распис!$C$4:$C$300,"&lt;="&amp;Q$1,Распис!$D$4:$D$300,"&gt;="&amp;Q$1)&gt;0,SUMIFS(Распис!$J$4:$J$300,Распис!$B$4:$B$300,$A47,Распис!$C$4:$C$300,"&lt;="&amp;Q$1,Распис!$D$4:$D$300,"&gt;="&amp;Q$1),SUMIF(База!$B$3:$B$305,$A47,База!$J$3:$J$152))</f>
        <v>0</v>
      </c>
      <c r="R47" s="46">
        <f ca="1">IF(COUNTIFS(Распис!$B$4:$B$300,$A47,Распис!$C$4:$C$300,"&lt;="&amp;R$1,Распис!$D$4:$D$300,"&gt;="&amp;R$1)&gt;0,SUMIFS(Распис!$K$4:$K$300,Распис!$B$4:$B$300,$A47,Распис!$C$4:$C$300,"&lt;="&amp;R$1,Распис!$D$4:$D$300,"&gt;="&amp;R$1),SUMIF(База!$B$3:$B$305,$A47,База!$K$3:$K$152))</f>
        <v>0</v>
      </c>
      <c r="S47" s="46" t="s">
        <v>23</v>
      </c>
      <c r="T47" s="46" t="s">
        <v>25</v>
      </c>
      <c r="U47" s="46" t="s">
        <v>25</v>
      </c>
      <c r="V47" s="46" t="s">
        <v>24</v>
      </c>
      <c r="W47" s="46" t="s">
        <v>24</v>
      </c>
      <c r="X47" s="46" t="s">
        <v>24</v>
      </c>
      <c r="Y47" s="46" t="s">
        <v>25</v>
      </c>
      <c r="Z47" s="46" t="s">
        <v>23</v>
      </c>
      <c r="AA47" s="46">
        <f ca="1">IF(COUNTIFS(Распис!$B$4:$B$300,$A47,Распис!$C$4:$C$300,"&lt;="&amp;AA$1,Распис!$D$4:$D$300,"&gt;="&amp;AA$1)&gt;0,SUMIFS(Распис!$F$4:$F$300,Распис!$B$4:$B$300,$A47,Распис!$C$4:$C$300,"&lt;="&amp;AA$1,Распис!$D$4:$D$300,"&gt;="&amp;AA$1),SUMIF(База!$B$3:$B$305,$A47,База!$F$3:$F$152))</f>
        <v>0</v>
      </c>
      <c r="AB47" s="46">
        <f ca="1">IF(COUNTIFS(Распис!$B$4:$B$300,$A47,Распис!$C$4:$C$300,"&lt;="&amp;AB$1,Распис!$D$4:$D$300,"&gt;="&amp;AB$1)&gt;0,SUMIFS(Распис!$G$4:$G$300,Распис!$B$4:$B$300,$A47,Распис!$C$4:$C$300,"&lt;="&amp;AB$1,Распис!$D$4:$D$300,"&gt;="&amp;AB$1),SUMIF(База!$B$3:$B$305,$A47,База!$G$3:$G$152))</f>
        <v>0</v>
      </c>
      <c r="AC47" s="46">
        <f ca="1">IF(COUNTIFS(Распис!$B$4:$B$300,$A47,Распис!$C$4:$C$300,"&lt;="&amp;AC$1,Распис!$D$4:$D$300,"&gt;="&amp;AC$1)&gt;0,SUMIFS(Распис!$H$4:$H$300,Распис!$B$4:$B$300,$A47,Распис!$C$4:$C$300,"&lt;="&amp;AC$1,Распис!$D$4:$D$300,"&gt;="&amp;AC$1),SUMIF(База!$B$3:$B$305,$A47,База!$H$3:$H$152))</f>
        <v>0</v>
      </c>
      <c r="AD47" s="46">
        <f ca="1">IF(COUNTIFS(Распис!$B$4:$B$300,$A47,Распис!$C$4:$C$300,"&lt;="&amp;AD$1,Распис!$D$4:$D$300,"&gt;="&amp;AD$1)&gt;0,SUMIFS(Распис!$I$4:$I$300,Распис!$B$4:$B$300,$A47,Распис!$C$4:$C$300,"&lt;="&amp;AD$1,Распис!$D$4:$D$300,"&gt;="&amp;AD$1),SUMIF(База!$B$3:$B$305,$A47,База!$I$3:$I$152))</f>
        <v>0</v>
      </c>
      <c r="AE47" s="46">
        <f ca="1">IF(COUNTIFS(Распис!$B$4:$B$300,$A47,Распис!$C$4:$C$300,"&lt;="&amp;AE$1,Распис!$D$4:$D$300,"&gt;="&amp;AE$1)&gt;0,SUMIFS(Распис!$J$4:$J$300,Распис!$B$4:$B$300,$A47,Распис!$C$4:$C$300,"&lt;="&amp;AE$1,Распис!$D$4:$D$300,"&gt;="&amp;AE$1),SUMIF(База!$B$3:$B$305,$A47,База!$J$3:$J$152))</f>
        <v>0</v>
      </c>
      <c r="AF47" s="46">
        <f ca="1">IF(COUNTIFS(Распис!$B$4:$B$300,$A47,Распис!$C$4:$C$300,"&lt;="&amp;AF$1,Распис!$D$4:$D$300,"&gt;="&amp;AF$1)&gt;0,SUMIFS(Распис!$K$4:$K$300,Распис!$B$4:$B$300,$A47,Распис!$C$4:$C$300,"&lt;="&amp;AF$1,Распис!$D$4:$D$300,"&gt;="&amp;AF$1),SUMIF(База!$B$3:$B$305,$A47,База!$K$3:$K$152))</f>
        <v>0</v>
      </c>
      <c r="AG47" s="47">
        <f t="shared" ca="1" si="3"/>
        <v>0</v>
      </c>
      <c r="AH47" s="46">
        <f ca="1">AG47-SUMIFS(Распред!$G$4:$G$300,Распред!$B$4:$B$300,"март",Распред!$F$4:$F$300,A47)</f>
        <v>0</v>
      </c>
      <c r="AI47" s="46">
        <f ca="1">AH47+(COUNTIF(B47:AF47,"КД")+SUMIFS(Распред!$AH$4:$AH$300,Распред!$F$4:$F$300,A47,Распред!$B$4:$B$300,"март"))*4</f>
        <v>12</v>
      </c>
      <c r="AJ47" s="46">
        <f t="shared" ca="1" si="4"/>
        <v>0</v>
      </c>
      <c r="AK47" s="46">
        <f t="shared" ca="1" si="5"/>
        <v>0</v>
      </c>
      <c r="AL47" s="46">
        <f>SUMIFS(Распред!$K$4:$K$300,Распред!$B$4:$B$300,"март",Распред!$J$4:$J$300,A47)+SUMIFS(Распред!$M$4:$M$300,Распред!$B$4:$B$300,"март",Распред!$L$4:$L$300,A47)+SUMIFS(Распред!$O$4:$O$300,Распред!$B$4:$B$300,"март",Распред!$N$4:$N$300,A47)+SUMIFS(Распред!$Q$4:$Q$300,Распред!$B$4:$B$300,"март",Распред!$P$4:$P$300,A47)+SUMIFS(Распред!$S$4:$S$300,Распред!$B$4:$B$300,"март",Распред!$R$4:$R$300,A47)+SUMIFS(Распред!$U$4:$U$300,Распред!$B$4:$B$300,"март",Распред!$T$4:$T$300,A47)+SUMIFS(Распред!$W$4:$W$300,Распред!$B$4:$B$300,"март",Распред!$V$4:$V$300,A47)+SUMIFS(Распред!$Y$4:$Y$300,Распред!$B$4:$B$300,"март",Распред!$X$4:$X$300,A47)+SUMIFS(Распред!$AA$4:$AA$300,Распред!$B$4:$B$300,"март",Распред!$Z$4:$Z$300,A47)+SUMIFS(Распред!$AC$4:$AC$300,Распред!$B$4:$B$300,"март",Распред!$AB$4:$AB$300,A47)</f>
        <v>0</v>
      </c>
      <c r="AM47" s="46">
        <f t="shared" ca="1" si="6"/>
        <v>0</v>
      </c>
      <c r="AN47" s="46">
        <f t="shared" ca="1" si="7"/>
        <v>0</v>
      </c>
      <c r="AO47" s="46">
        <f t="shared" ca="1" si="8"/>
        <v>0</v>
      </c>
      <c r="AP47" s="46">
        <f>январь!AP47</f>
        <v>0</v>
      </c>
      <c r="AQ47" s="46">
        <f t="shared" ca="1" si="9"/>
        <v>0</v>
      </c>
      <c r="AR47" s="47"/>
      <c r="AS47" s="47">
        <f t="shared" ca="1" si="10"/>
        <v>0</v>
      </c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</row>
    <row r="48" spans="1:58" s="12" customFormat="1" x14ac:dyDescent="0.25">
      <c r="A48" s="190">
        <f>База!B48</f>
        <v>0</v>
      </c>
      <c r="B48" s="191">
        <f ca="1">IF(COUNTIFS(Распис!$B$4:$B$300,$A48,Распис!$C$4:$C$300,"&lt;="&amp;B$1,Распис!$D$4:$D$300,"&gt;="&amp;B$1)&gt;0,SUMIFS(Распис!$I$4:$I$300,Распис!$B$4:$B$300,$A48,Распис!$C$4:$C$300,"&lt;="&amp;B$1,Распис!$D$4:$D$300,"&gt;="&amp;B$1),SUMIF(База!$B$3:$B$305,$A48,База!$I$3:$I$152))</f>
        <v>0</v>
      </c>
      <c r="C48" s="191">
        <f ca="1">IF(COUNTIFS(Распис!$B$4:$B$300,$A48,Распис!$C$4:$C$300,"&lt;="&amp;C$1,Распис!$D$4:$D$300,"&gt;="&amp;C$1)&gt;0,SUMIFS(Распис!$J$4:$J$300,Распис!$B$4:$B$300,$A48,Распис!$C$4:$C$300,"&lt;="&amp;C$1,Распис!$D$4:$D$300,"&gt;="&amp;C$1),SUMIF(База!$B$3:$B$305,$A48,База!$J$3:$J$152))</f>
        <v>0</v>
      </c>
      <c r="D48" s="191">
        <f ca="1">IF(COUNTIFS(Распис!$B$4:$B$300,$A48,Распис!$C$4:$C$300,"&lt;="&amp;D$1,Распис!$D$4:$D$300,"&gt;="&amp;D$1)&gt;0,SUMIFS(Распис!$K$4:$K$300,Распис!$B$4:$B$300,$A48,Распис!$C$4:$C$300,"&lt;="&amp;D$1,Распис!$D$4:$D$300,"&gt;="&amp;D$1),SUMIF(База!$B$3:$B$305,$A48,База!$K$3:$K$152))</f>
        <v>0</v>
      </c>
      <c r="E48" s="191" t="s">
        <v>23</v>
      </c>
      <c r="F48" s="191">
        <f ca="1">IF(COUNTIFS(Распис!$B$4:$B$300,$A48,Распис!$C$4:$C$300,"&lt;="&amp;F$1,Распис!$D$4:$D$300,"&gt;="&amp;F$1)&gt;0,SUMIFS(Распис!$F$4:$F$300,Распис!$B$4:$B$300,$A48,Распис!$C$4:$C$300,"&lt;="&amp;F$1,Распис!$D$4:$D$300,"&gt;="&amp;F$1),SUMIF(База!$B$3:$B$305,$A48,База!$F$3:$F$152))</f>
        <v>0</v>
      </c>
      <c r="G48" s="191">
        <f ca="1">IF(COUNTIFS(Распис!$B$4:$B$300,$A48,Распис!$C$4:$C$300,"&lt;="&amp;G$1,Распис!$D$4:$D$300,"&gt;="&amp;G$1)&gt;0,SUMIFS(Распис!$G$4:$G$300,Распис!$B$4:$B$300,$A48,Распис!$C$4:$C$300,"&lt;="&amp;G$1,Распис!$D$4:$D$300,"&gt;="&amp;G$1),SUMIF(База!$B$3:$B$305,$A48,База!$G$3:$G$152))</f>
        <v>0</v>
      </c>
      <c r="H48" s="191">
        <f ca="1">IF(COUNTIFS(Распис!$B$4:$B$300,$A48,Распис!$C$4:$C$300,"&lt;="&amp;H$1,Распис!$D$4:$D$300,"&gt;="&amp;H$1)&gt;0,SUMIFS(Распис!$H$4:$H$300,Распис!$B$4:$B$300,$A48,Распис!$C$4:$C$300,"&lt;="&amp;H$1,Распис!$D$4:$D$300,"&gt;="&amp;H$1),SUMIF(База!$B$3:$B$305,$A48,База!$H$3:$H$152))</f>
        <v>0</v>
      </c>
      <c r="I48" s="191" t="s">
        <v>24</v>
      </c>
      <c r="J48" s="191">
        <f ca="1">IF(COUNTIFS(Распис!$B$4:$B$300,$A48,Распис!$C$4:$C$300,"&lt;="&amp;J$1,Распис!$D$4:$D$300,"&gt;="&amp;J$1)&gt;0,SUMIFS(Распис!$J$4:$J$300,Распис!$B$4:$B$300,$A48,Распис!$C$4:$C$300,"&lt;="&amp;J$1,Распис!$D$4:$D$300,"&gt;="&amp;J$1),SUMIF(База!$B$3:$B$305,$A48,База!$J$3:$J$152))</f>
        <v>0</v>
      </c>
      <c r="K48" s="191">
        <f ca="1">IF(COUNTIFS(Распис!$B$4:$B$300,$A48,Распис!$C$4:$C$300,"&lt;="&amp;K$1,Распис!$D$4:$D$300,"&gt;="&amp;K$1)&gt;0,SUMIFS(Распис!$K$4:$K$300,Распис!$B$4:$B$300,$A48,Распис!$C$4:$C$300,"&lt;="&amp;K$1,Распис!$D$4:$D$300,"&gt;="&amp;K$1),SUMIF(База!$B$3:$B$305,$A48,База!$K$3:$K$152))</f>
        <v>0</v>
      </c>
      <c r="L48" s="191" t="s">
        <v>23</v>
      </c>
      <c r="M48" s="191">
        <f ca="1">IF(COUNTIFS(Распис!$B$4:$B$300,$A48,Распис!$C$4:$C$300,"&lt;="&amp;M$1,Распис!$D$4:$D$300,"&gt;="&amp;M$1)&gt;0,SUMIFS(Распис!$F$4:$F$300,Распис!$B$4:$B$300,$A48,Распис!$C$4:$C$300,"&lt;="&amp;M$1,Распис!$D$4:$D$300,"&gt;="&amp;M$1),SUMIF(База!$B$3:$B$305,$A48,База!$F$3:$F$152))</f>
        <v>0</v>
      </c>
      <c r="N48" s="191">
        <f ca="1">IF(COUNTIFS(Распис!$B$4:$B$300,$A48,Распис!$C$4:$C$300,"&lt;="&amp;N$1,Распис!$D$4:$D$300,"&gt;="&amp;N$1)&gt;0,SUMIFS(Распис!$G$4:$G$300,Распис!$B$4:$B$300,$A48,Распис!$C$4:$C$300,"&lt;="&amp;N$1,Распис!$D$4:$D$300,"&gt;="&amp;N$1),SUMIF(База!$B$3:$B$305,$A48,База!$G$3:$G$152))</f>
        <v>0</v>
      </c>
      <c r="O48" s="191">
        <f ca="1">IF(COUNTIFS(Распис!$B$4:$B$300,$A48,Распис!$C$4:$C$300,"&lt;="&amp;O$1,Распис!$D$4:$D$300,"&gt;="&amp;O$1)&gt;0,SUMIFS(Распис!$H$4:$H$300,Распис!$B$4:$B$300,$A48,Распис!$C$4:$C$300,"&lt;="&amp;O$1,Распис!$D$4:$D$300,"&gt;="&amp;O$1),SUMIF(База!$B$3:$B$305,$A48,База!$H$3:$H$152))</f>
        <v>0</v>
      </c>
      <c r="P48" s="191">
        <f ca="1">IF(COUNTIFS(Распис!$B$4:$B$300,$A48,Распис!$C$4:$C$300,"&lt;="&amp;P$1,Распис!$D$4:$D$300,"&gt;="&amp;P$1)&gt;0,SUMIFS(Распис!$I$4:$I$300,Распис!$B$4:$B$300,$A48,Распис!$C$4:$C$300,"&lt;="&amp;P$1,Распис!$D$4:$D$300,"&gt;="&amp;P$1),SUMIF(База!$B$3:$B$305,$A48,База!$I$3:$I$152))</f>
        <v>0</v>
      </c>
      <c r="Q48" s="191">
        <f ca="1">IF(COUNTIFS(Распис!$B$4:$B$300,$A48,Распис!$C$4:$C$300,"&lt;="&amp;Q$1,Распис!$D$4:$D$300,"&gt;="&amp;Q$1)&gt;0,SUMIFS(Распис!$J$4:$J$300,Распис!$B$4:$B$300,$A48,Распис!$C$4:$C$300,"&lt;="&amp;Q$1,Распис!$D$4:$D$300,"&gt;="&amp;Q$1),SUMIF(База!$B$3:$B$305,$A48,База!$J$3:$J$152))</f>
        <v>0</v>
      </c>
      <c r="R48" s="191">
        <f ca="1">IF(COUNTIFS(Распис!$B$4:$B$300,$A48,Распис!$C$4:$C$300,"&lt;="&amp;R$1,Распис!$D$4:$D$300,"&gt;="&amp;R$1)&gt;0,SUMIFS(Распис!$K$4:$K$300,Распис!$B$4:$B$300,$A48,Распис!$C$4:$C$300,"&lt;="&amp;R$1,Распис!$D$4:$D$300,"&gt;="&amp;R$1),SUMIF(База!$B$3:$B$305,$A48,База!$K$3:$K$152))</f>
        <v>0</v>
      </c>
      <c r="S48" s="191" t="s">
        <v>23</v>
      </c>
      <c r="T48" s="191" t="s">
        <v>25</v>
      </c>
      <c r="U48" s="191" t="s">
        <v>25</v>
      </c>
      <c r="V48" s="191" t="s">
        <v>24</v>
      </c>
      <c r="W48" s="191" t="s">
        <v>24</v>
      </c>
      <c r="X48" s="191" t="s">
        <v>24</v>
      </c>
      <c r="Y48" s="191" t="s">
        <v>25</v>
      </c>
      <c r="Z48" s="191" t="s">
        <v>23</v>
      </c>
      <c r="AA48" s="191">
        <f ca="1">IF(COUNTIFS(Распис!$B$4:$B$300,$A48,Распис!$C$4:$C$300,"&lt;="&amp;AA$1,Распис!$D$4:$D$300,"&gt;="&amp;AA$1)&gt;0,SUMIFS(Распис!$F$4:$F$300,Распис!$B$4:$B$300,$A48,Распис!$C$4:$C$300,"&lt;="&amp;AA$1,Распис!$D$4:$D$300,"&gt;="&amp;AA$1),SUMIF(База!$B$3:$B$305,$A48,База!$F$3:$F$152))</f>
        <v>0</v>
      </c>
      <c r="AB48" s="191">
        <f ca="1">IF(COUNTIFS(Распис!$B$4:$B$300,$A48,Распис!$C$4:$C$300,"&lt;="&amp;AB$1,Распис!$D$4:$D$300,"&gt;="&amp;AB$1)&gt;0,SUMIFS(Распис!$G$4:$G$300,Распис!$B$4:$B$300,$A48,Распис!$C$4:$C$300,"&lt;="&amp;AB$1,Распис!$D$4:$D$300,"&gt;="&amp;AB$1),SUMIF(База!$B$3:$B$305,$A48,База!$G$3:$G$152))</f>
        <v>0</v>
      </c>
      <c r="AC48" s="191">
        <f ca="1">IF(COUNTIFS(Распис!$B$4:$B$300,$A48,Распис!$C$4:$C$300,"&lt;="&amp;AC$1,Распис!$D$4:$D$300,"&gt;="&amp;AC$1)&gt;0,SUMIFS(Распис!$H$4:$H$300,Распис!$B$4:$B$300,$A48,Распис!$C$4:$C$300,"&lt;="&amp;AC$1,Распис!$D$4:$D$300,"&gt;="&amp;AC$1),SUMIF(База!$B$3:$B$305,$A48,База!$H$3:$H$152))</f>
        <v>0</v>
      </c>
      <c r="AD48" s="191">
        <f ca="1">IF(COUNTIFS(Распис!$B$4:$B$300,$A48,Распис!$C$4:$C$300,"&lt;="&amp;AD$1,Распис!$D$4:$D$300,"&gt;="&amp;AD$1)&gt;0,SUMIFS(Распис!$I$4:$I$300,Распис!$B$4:$B$300,$A48,Распис!$C$4:$C$300,"&lt;="&amp;AD$1,Распис!$D$4:$D$300,"&gt;="&amp;AD$1),SUMIF(База!$B$3:$B$305,$A48,База!$I$3:$I$152))</f>
        <v>0</v>
      </c>
      <c r="AE48" s="191">
        <f ca="1">IF(COUNTIFS(Распис!$B$4:$B$300,$A48,Распис!$C$4:$C$300,"&lt;="&amp;AE$1,Распис!$D$4:$D$300,"&gt;="&amp;AE$1)&gt;0,SUMIFS(Распис!$J$4:$J$300,Распис!$B$4:$B$300,$A48,Распис!$C$4:$C$300,"&lt;="&amp;AE$1,Распис!$D$4:$D$300,"&gt;="&amp;AE$1),SUMIF(База!$B$3:$B$305,$A48,База!$J$3:$J$152))</f>
        <v>0</v>
      </c>
      <c r="AF48" s="191">
        <f ca="1">IF(COUNTIFS(Распис!$B$4:$B$300,$A48,Распис!$C$4:$C$300,"&lt;="&amp;AF$1,Распис!$D$4:$D$300,"&gt;="&amp;AF$1)&gt;0,SUMIFS(Распис!$K$4:$K$300,Распис!$B$4:$B$300,$A48,Распис!$C$4:$C$300,"&lt;="&amp;AF$1,Распис!$D$4:$D$300,"&gt;="&amp;AF$1),SUMIF(База!$B$3:$B$305,$A48,База!$K$3:$K$152))</f>
        <v>0</v>
      </c>
      <c r="AG48" s="190">
        <f t="shared" ca="1" si="3"/>
        <v>0</v>
      </c>
      <c r="AH48" s="191">
        <f ca="1">AG48-SUMIFS(Распред!$G$4:$G$300,Распред!$B$4:$B$300,"март",Распред!$F$4:$F$300,A48)</f>
        <v>0</v>
      </c>
      <c r="AI48" s="191">
        <f ca="1">AH48+(COUNTIF(B48:AF48,"КД")+SUMIFS(Распред!$AH$4:$AH$300,Распред!$F$4:$F$300,A48,Распред!$B$4:$B$300,"март"))*4</f>
        <v>12</v>
      </c>
      <c r="AJ48" s="191">
        <f t="shared" ca="1" si="4"/>
        <v>0</v>
      </c>
      <c r="AK48" s="191">
        <f t="shared" ca="1" si="5"/>
        <v>0</v>
      </c>
      <c r="AL48" s="191">
        <f>SUMIFS(Распред!$K$4:$K$300,Распред!$B$4:$B$300,"март",Распред!$J$4:$J$300,A48)+SUMIFS(Распред!$M$4:$M$300,Распред!$B$4:$B$300,"март",Распред!$L$4:$L$300,A48)+SUMIFS(Распред!$O$4:$O$300,Распред!$B$4:$B$300,"март",Распред!$N$4:$N$300,A48)+SUMIFS(Распред!$Q$4:$Q$300,Распред!$B$4:$B$300,"март",Распред!$P$4:$P$300,A48)+SUMIFS(Распред!$S$4:$S$300,Распред!$B$4:$B$300,"март",Распред!$R$4:$R$300,A48)+SUMIFS(Распред!$U$4:$U$300,Распред!$B$4:$B$300,"март",Распред!$T$4:$T$300,A48)+SUMIFS(Распред!$W$4:$W$300,Распред!$B$4:$B$300,"март",Распред!$V$4:$V$300,A48)+SUMIFS(Распред!$Y$4:$Y$300,Распред!$B$4:$B$300,"март",Распред!$X$4:$X$300,A48)+SUMIFS(Распред!$AA$4:$AA$300,Распред!$B$4:$B$300,"март",Распред!$Z$4:$Z$300,A48)+SUMIFS(Распред!$AC$4:$AC$300,Распред!$B$4:$B$300,"март",Распред!$AB$4:$AB$300,A48)</f>
        <v>0</v>
      </c>
      <c r="AM48" s="191">
        <f t="shared" ca="1" si="6"/>
        <v>0</v>
      </c>
      <c r="AN48" s="191">
        <f t="shared" ca="1" si="7"/>
        <v>0</v>
      </c>
      <c r="AO48" s="191">
        <f t="shared" ca="1" si="8"/>
        <v>0</v>
      </c>
      <c r="AP48" s="191">
        <f>январь!AP48</f>
        <v>0</v>
      </c>
      <c r="AQ48" s="191">
        <f ca="1">IF(AM48&gt;24,AP48*30%,0)</f>
        <v>0</v>
      </c>
      <c r="AR48" s="190"/>
      <c r="AS48" s="190">
        <f t="shared" ca="1" si="10"/>
        <v>0</v>
      </c>
      <c r="AT48" s="190" t="str">
        <f>январь!AT48</f>
        <v>Некорректно признана доплата за совмещение, не соответствие с уровнем пед.мастерства</v>
      </c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</row>
    <row r="49" spans="1:58" s="56" customFormat="1" x14ac:dyDescent="0.25">
      <c r="A49" s="47">
        <f>База!B49</f>
        <v>0</v>
      </c>
      <c r="B49" s="46">
        <f ca="1">IF(COUNTIFS(Распис!$B$4:$B$300,$A49,Распис!$C$4:$C$300,"&lt;="&amp;B$1,Распис!$D$4:$D$300,"&gt;="&amp;B$1)&gt;0,SUMIFS(Распис!$I$4:$I$300,Распис!$B$4:$B$300,$A49,Распис!$C$4:$C$300,"&lt;="&amp;B$1,Распис!$D$4:$D$300,"&gt;="&amp;B$1),SUMIF(База!$B$3:$B$305,$A49,База!$I$3:$I$152))</f>
        <v>0</v>
      </c>
      <c r="C49" s="46">
        <f ca="1">IF(COUNTIFS(Распис!$B$4:$B$300,$A49,Распис!$C$4:$C$300,"&lt;="&amp;C$1,Распис!$D$4:$D$300,"&gt;="&amp;C$1)&gt;0,SUMIFS(Распис!$J$4:$J$300,Распис!$B$4:$B$300,$A49,Распис!$C$4:$C$300,"&lt;="&amp;C$1,Распис!$D$4:$D$300,"&gt;="&amp;C$1),SUMIF(База!$B$3:$B$305,$A49,База!$J$3:$J$152))</f>
        <v>0</v>
      </c>
      <c r="D49" s="46">
        <f ca="1">IF(COUNTIFS(Распис!$B$4:$B$300,$A49,Распис!$C$4:$C$300,"&lt;="&amp;D$1,Распис!$D$4:$D$300,"&gt;="&amp;D$1)&gt;0,SUMIFS(Распис!$K$4:$K$300,Распис!$B$4:$B$300,$A49,Распис!$C$4:$C$300,"&lt;="&amp;D$1,Распис!$D$4:$D$300,"&gt;="&amp;D$1),SUMIF(База!$B$3:$B$305,$A49,База!$K$3:$K$152))</f>
        <v>0</v>
      </c>
      <c r="E49" s="46" t="s">
        <v>23</v>
      </c>
      <c r="F49" s="46">
        <f ca="1">IF(COUNTIFS(Распис!$B$4:$B$300,$A49,Распис!$C$4:$C$300,"&lt;="&amp;F$1,Распис!$D$4:$D$300,"&gt;="&amp;F$1)&gt;0,SUMIFS(Распис!$F$4:$F$300,Распис!$B$4:$B$300,$A49,Распис!$C$4:$C$300,"&lt;="&amp;F$1,Распис!$D$4:$D$300,"&gt;="&amp;F$1),SUMIF(База!$B$3:$B$305,$A49,База!$F$3:$F$152))</f>
        <v>0</v>
      </c>
      <c r="G49" s="46">
        <f ca="1">IF(COUNTIFS(Распис!$B$4:$B$300,$A49,Распис!$C$4:$C$300,"&lt;="&amp;G$1,Распис!$D$4:$D$300,"&gt;="&amp;G$1)&gt;0,SUMIFS(Распис!$G$4:$G$300,Распис!$B$4:$B$300,$A49,Распис!$C$4:$C$300,"&lt;="&amp;G$1,Распис!$D$4:$D$300,"&gt;="&amp;G$1),SUMIF(База!$B$3:$B$305,$A49,База!$G$3:$G$152))</f>
        <v>0</v>
      </c>
      <c r="H49" s="46">
        <f ca="1">IF(COUNTIFS(Распис!$B$4:$B$300,$A49,Распис!$C$4:$C$300,"&lt;="&amp;H$1,Распис!$D$4:$D$300,"&gt;="&amp;H$1)&gt;0,SUMIFS(Распис!$H$4:$H$300,Распис!$B$4:$B$300,$A49,Распис!$C$4:$C$300,"&lt;="&amp;H$1,Распис!$D$4:$D$300,"&gt;="&amp;H$1),SUMIF(База!$B$3:$B$305,$A49,База!$H$3:$H$152))</f>
        <v>0</v>
      </c>
      <c r="I49" s="46" t="s">
        <v>24</v>
      </c>
      <c r="J49" s="46">
        <f ca="1">IF(COUNTIFS(Распис!$B$4:$B$300,$A49,Распис!$C$4:$C$300,"&lt;="&amp;J$1,Распис!$D$4:$D$300,"&gt;="&amp;J$1)&gt;0,SUMIFS(Распис!$J$4:$J$300,Распис!$B$4:$B$300,$A49,Распис!$C$4:$C$300,"&lt;="&amp;J$1,Распис!$D$4:$D$300,"&gt;="&amp;J$1),SUMIF(База!$B$3:$B$305,$A49,База!$J$3:$J$152))</f>
        <v>0</v>
      </c>
      <c r="K49" s="46">
        <f ca="1">IF(COUNTIFS(Распис!$B$4:$B$300,$A49,Распис!$C$4:$C$300,"&lt;="&amp;K$1,Распис!$D$4:$D$300,"&gt;="&amp;K$1)&gt;0,SUMIFS(Распис!$K$4:$K$300,Распис!$B$4:$B$300,$A49,Распис!$C$4:$C$300,"&lt;="&amp;K$1,Распис!$D$4:$D$300,"&gt;="&amp;K$1),SUMIF(База!$B$3:$B$305,$A49,База!$K$3:$K$152))</f>
        <v>0</v>
      </c>
      <c r="L49" s="46" t="s">
        <v>23</v>
      </c>
      <c r="M49" s="46">
        <f ca="1">IF(COUNTIFS(Распис!$B$4:$B$300,$A49,Распис!$C$4:$C$300,"&lt;="&amp;M$1,Распис!$D$4:$D$300,"&gt;="&amp;M$1)&gt;0,SUMIFS(Распис!$F$4:$F$300,Распис!$B$4:$B$300,$A49,Распис!$C$4:$C$300,"&lt;="&amp;M$1,Распис!$D$4:$D$300,"&gt;="&amp;M$1),SUMIF(База!$B$3:$B$305,$A49,База!$F$3:$F$152))</f>
        <v>0</v>
      </c>
      <c r="N49" s="46">
        <f ca="1">IF(COUNTIFS(Распис!$B$4:$B$300,$A49,Распис!$C$4:$C$300,"&lt;="&amp;N$1,Распис!$D$4:$D$300,"&gt;="&amp;N$1)&gt;0,SUMIFS(Распис!$G$4:$G$300,Распис!$B$4:$B$300,$A49,Распис!$C$4:$C$300,"&lt;="&amp;N$1,Распис!$D$4:$D$300,"&gt;="&amp;N$1),SUMIF(База!$B$3:$B$305,$A49,База!$G$3:$G$152))</f>
        <v>0</v>
      </c>
      <c r="O49" s="46">
        <f ca="1">IF(COUNTIFS(Распис!$B$4:$B$300,$A49,Распис!$C$4:$C$300,"&lt;="&amp;O$1,Распис!$D$4:$D$300,"&gt;="&amp;O$1)&gt;0,SUMIFS(Распис!$H$4:$H$300,Распис!$B$4:$B$300,$A49,Распис!$C$4:$C$300,"&lt;="&amp;O$1,Распис!$D$4:$D$300,"&gt;="&amp;O$1),SUMIF(База!$B$3:$B$305,$A49,База!$H$3:$H$152))</f>
        <v>0</v>
      </c>
      <c r="P49" s="46">
        <f ca="1">IF(COUNTIFS(Распис!$B$4:$B$300,$A49,Распис!$C$4:$C$300,"&lt;="&amp;P$1,Распис!$D$4:$D$300,"&gt;="&amp;P$1)&gt;0,SUMIFS(Распис!$I$4:$I$300,Распис!$B$4:$B$300,$A49,Распис!$C$4:$C$300,"&lt;="&amp;P$1,Распис!$D$4:$D$300,"&gt;="&amp;P$1),SUMIF(База!$B$3:$B$305,$A49,База!$I$3:$I$152))</f>
        <v>0</v>
      </c>
      <c r="Q49" s="46">
        <f ca="1">IF(COUNTIFS(Распис!$B$4:$B$300,$A49,Распис!$C$4:$C$300,"&lt;="&amp;Q$1,Распис!$D$4:$D$300,"&gt;="&amp;Q$1)&gt;0,SUMIFS(Распис!$J$4:$J$300,Распис!$B$4:$B$300,$A49,Распис!$C$4:$C$300,"&lt;="&amp;Q$1,Распис!$D$4:$D$300,"&gt;="&amp;Q$1),SUMIF(База!$B$3:$B$305,$A49,База!$J$3:$J$152))</f>
        <v>0</v>
      </c>
      <c r="R49" s="46">
        <f ca="1">IF(COUNTIFS(Распис!$B$4:$B$300,$A49,Распис!$C$4:$C$300,"&lt;="&amp;R$1,Распис!$D$4:$D$300,"&gt;="&amp;R$1)&gt;0,SUMIFS(Распис!$K$4:$K$300,Распис!$B$4:$B$300,$A49,Распис!$C$4:$C$300,"&lt;="&amp;R$1,Распис!$D$4:$D$300,"&gt;="&amp;R$1),SUMIF(База!$B$3:$B$305,$A49,База!$K$3:$K$152))</f>
        <v>0</v>
      </c>
      <c r="S49" s="46" t="s">
        <v>23</v>
      </c>
      <c r="T49" s="46" t="s">
        <v>25</v>
      </c>
      <c r="U49" s="46" t="s">
        <v>25</v>
      </c>
      <c r="V49" s="46" t="s">
        <v>24</v>
      </c>
      <c r="W49" s="46" t="s">
        <v>24</v>
      </c>
      <c r="X49" s="46" t="s">
        <v>24</v>
      </c>
      <c r="Y49" s="46" t="s">
        <v>25</v>
      </c>
      <c r="Z49" s="46" t="s">
        <v>23</v>
      </c>
      <c r="AA49" s="46">
        <f ca="1">IF(COUNTIFS(Распис!$B$4:$B$300,$A49,Распис!$C$4:$C$300,"&lt;="&amp;AA$1,Распис!$D$4:$D$300,"&gt;="&amp;AA$1)&gt;0,SUMIFS(Распис!$F$4:$F$300,Распис!$B$4:$B$300,$A49,Распис!$C$4:$C$300,"&lt;="&amp;AA$1,Распис!$D$4:$D$300,"&gt;="&amp;AA$1),SUMIF(База!$B$3:$B$305,$A49,База!$F$3:$F$152))</f>
        <v>0</v>
      </c>
      <c r="AB49" s="46">
        <f ca="1">IF(COUNTIFS(Распис!$B$4:$B$300,$A49,Распис!$C$4:$C$300,"&lt;="&amp;AB$1,Распис!$D$4:$D$300,"&gt;="&amp;AB$1)&gt;0,SUMIFS(Распис!$G$4:$G$300,Распис!$B$4:$B$300,$A49,Распис!$C$4:$C$300,"&lt;="&amp;AB$1,Распис!$D$4:$D$300,"&gt;="&amp;AB$1),SUMIF(База!$B$3:$B$305,$A49,База!$G$3:$G$152))</f>
        <v>0</v>
      </c>
      <c r="AC49" s="46">
        <f ca="1">IF(COUNTIFS(Распис!$B$4:$B$300,$A49,Распис!$C$4:$C$300,"&lt;="&amp;AC$1,Распис!$D$4:$D$300,"&gt;="&amp;AC$1)&gt;0,SUMIFS(Распис!$H$4:$H$300,Распис!$B$4:$B$300,$A49,Распис!$C$4:$C$300,"&lt;="&amp;AC$1,Распис!$D$4:$D$300,"&gt;="&amp;AC$1),SUMIF(База!$B$3:$B$305,$A49,База!$H$3:$H$152))</f>
        <v>0</v>
      </c>
      <c r="AD49" s="46">
        <f ca="1">IF(COUNTIFS(Распис!$B$4:$B$300,$A49,Распис!$C$4:$C$300,"&lt;="&amp;AD$1,Распис!$D$4:$D$300,"&gt;="&amp;AD$1)&gt;0,SUMIFS(Распис!$I$4:$I$300,Распис!$B$4:$B$300,$A49,Распис!$C$4:$C$300,"&lt;="&amp;AD$1,Распис!$D$4:$D$300,"&gt;="&amp;AD$1),SUMIF(База!$B$3:$B$305,$A49,База!$I$3:$I$152))</f>
        <v>0</v>
      </c>
      <c r="AE49" s="46">
        <f ca="1">IF(COUNTIFS(Распис!$B$4:$B$300,$A49,Распис!$C$4:$C$300,"&lt;="&amp;AE$1,Распис!$D$4:$D$300,"&gt;="&amp;AE$1)&gt;0,SUMIFS(Распис!$J$4:$J$300,Распис!$B$4:$B$300,$A49,Распис!$C$4:$C$300,"&lt;="&amp;AE$1,Распис!$D$4:$D$300,"&gt;="&amp;AE$1),SUMIF(База!$B$3:$B$305,$A49,База!$J$3:$J$152))</f>
        <v>0</v>
      </c>
      <c r="AF49" s="46">
        <f ca="1">IF(COUNTIFS(Распис!$B$4:$B$300,$A49,Распис!$C$4:$C$300,"&lt;="&amp;AF$1,Распис!$D$4:$D$300,"&gt;="&amp;AF$1)&gt;0,SUMIFS(Распис!$K$4:$K$300,Распис!$B$4:$B$300,$A49,Распис!$C$4:$C$300,"&lt;="&amp;AF$1,Распис!$D$4:$D$300,"&gt;="&amp;AF$1),SUMIF(База!$B$3:$B$305,$A49,База!$K$3:$K$152))</f>
        <v>0</v>
      </c>
      <c r="AG49" s="47">
        <f t="shared" ca="1" si="3"/>
        <v>0</v>
      </c>
      <c r="AH49" s="46">
        <f ca="1">AG49-SUMIFS(Распред!$G$4:$G$300,Распред!$B$4:$B$300,"март",Распред!$F$4:$F$300,A49)</f>
        <v>0</v>
      </c>
      <c r="AI49" s="46">
        <f ca="1">AH49+(COUNTIF(B49:AF49,"КД")+SUMIFS(Распред!$AH$4:$AH$300,Распред!$F$4:$F$300,A49,Распред!$B$4:$B$300,"март"))*4</f>
        <v>12</v>
      </c>
      <c r="AJ49" s="46">
        <f t="shared" ca="1" si="4"/>
        <v>0</v>
      </c>
      <c r="AK49" s="46">
        <f t="shared" ca="1" si="5"/>
        <v>0</v>
      </c>
      <c r="AL49" s="46">
        <f>SUMIFS(Распред!$K$4:$K$300,Распред!$B$4:$B$300,"март",Распред!$J$4:$J$300,A49)+SUMIFS(Распред!$M$4:$M$300,Распред!$B$4:$B$300,"март",Распред!$L$4:$L$300,A49)+SUMIFS(Распред!$O$4:$O$300,Распред!$B$4:$B$300,"март",Распред!$N$4:$N$300,A49)+SUMIFS(Распред!$Q$4:$Q$300,Распред!$B$4:$B$300,"март",Распред!$P$4:$P$300,A49)+SUMIFS(Распред!$S$4:$S$300,Распред!$B$4:$B$300,"март",Распред!$R$4:$R$300,A49)+SUMIFS(Распред!$U$4:$U$300,Распред!$B$4:$B$300,"март",Распред!$T$4:$T$300,A49)+SUMIFS(Распред!$W$4:$W$300,Распред!$B$4:$B$300,"март",Распред!$V$4:$V$300,A49)+SUMIFS(Распред!$Y$4:$Y$300,Распред!$B$4:$B$300,"март",Распред!$X$4:$X$300,A49)+SUMIFS(Распред!$AA$4:$AA$300,Распред!$B$4:$B$300,"март",Распред!$Z$4:$Z$300,A49)+SUMIFS(Распред!$AC$4:$AC$300,Распред!$B$4:$B$300,"март",Распред!$AB$4:$AB$300,A49)</f>
        <v>0</v>
      </c>
      <c r="AM49" s="46">
        <f t="shared" ca="1" si="6"/>
        <v>0</v>
      </c>
      <c r="AN49" s="46">
        <f t="shared" ca="1" si="7"/>
        <v>0</v>
      </c>
      <c r="AO49" s="46">
        <f t="shared" ca="1" si="8"/>
        <v>0</v>
      </c>
      <c r="AP49" s="46">
        <f>январь!AP49</f>
        <v>0</v>
      </c>
      <c r="AQ49" s="46">
        <f t="shared" ca="1" si="9"/>
        <v>0</v>
      </c>
      <c r="AR49" s="47"/>
      <c r="AS49" s="47">
        <f t="shared" ca="1" si="10"/>
        <v>0</v>
      </c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</row>
    <row r="50" spans="1:58" s="56" customFormat="1" x14ac:dyDescent="0.25">
      <c r="A50" s="47">
        <f>База!B50</f>
        <v>0</v>
      </c>
      <c r="B50" s="46">
        <f ca="1">IF(COUNTIFS(Распис!$B$4:$B$300,$A50,Распис!$C$4:$C$300,"&lt;="&amp;B$1,Распис!$D$4:$D$300,"&gt;="&amp;B$1)&gt;0,SUMIFS(Распис!$I$4:$I$300,Распис!$B$4:$B$300,$A50,Распис!$C$4:$C$300,"&lt;="&amp;B$1,Распис!$D$4:$D$300,"&gt;="&amp;B$1),SUMIF(База!$B$3:$B$305,$A50,База!$I$3:$I$152))</f>
        <v>0</v>
      </c>
      <c r="C50" s="46">
        <f ca="1">IF(COUNTIFS(Распис!$B$4:$B$300,$A50,Распис!$C$4:$C$300,"&lt;="&amp;C$1,Распис!$D$4:$D$300,"&gt;="&amp;C$1)&gt;0,SUMIFS(Распис!$J$4:$J$300,Распис!$B$4:$B$300,$A50,Распис!$C$4:$C$300,"&lt;="&amp;C$1,Распис!$D$4:$D$300,"&gt;="&amp;C$1),SUMIF(База!$B$3:$B$305,$A50,База!$J$3:$J$152))</f>
        <v>0</v>
      </c>
      <c r="D50" s="46">
        <f ca="1">IF(COUNTIFS(Распис!$B$4:$B$300,$A50,Распис!$C$4:$C$300,"&lt;="&amp;D$1,Распис!$D$4:$D$300,"&gt;="&amp;D$1)&gt;0,SUMIFS(Распис!$K$4:$K$300,Распис!$B$4:$B$300,$A50,Распис!$C$4:$C$300,"&lt;="&amp;D$1,Распис!$D$4:$D$300,"&gt;="&amp;D$1),SUMIF(База!$B$3:$B$305,$A50,База!$K$3:$K$152))</f>
        <v>0</v>
      </c>
      <c r="E50" s="46" t="s">
        <v>23</v>
      </c>
      <c r="F50" s="46">
        <f ca="1">IF(COUNTIFS(Распис!$B$4:$B$300,$A50,Распис!$C$4:$C$300,"&lt;="&amp;F$1,Распис!$D$4:$D$300,"&gt;="&amp;F$1)&gt;0,SUMIFS(Распис!$F$4:$F$300,Распис!$B$4:$B$300,$A50,Распис!$C$4:$C$300,"&lt;="&amp;F$1,Распис!$D$4:$D$300,"&gt;="&amp;F$1),SUMIF(База!$B$3:$B$305,$A50,База!$F$3:$F$152))</f>
        <v>0</v>
      </c>
      <c r="G50" s="46">
        <f ca="1">IF(COUNTIFS(Распис!$B$4:$B$300,$A50,Распис!$C$4:$C$300,"&lt;="&amp;G$1,Распис!$D$4:$D$300,"&gt;="&amp;G$1)&gt;0,SUMIFS(Распис!$G$4:$G$300,Распис!$B$4:$B$300,$A50,Распис!$C$4:$C$300,"&lt;="&amp;G$1,Распис!$D$4:$D$300,"&gt;="&amp;G$1),SUMIF(База!$B$3:$B$305,$A50,База!$G$3:$G$152))</f>
        <v>0</v>
      </c>
      <c r="H50" s="46">
        <f ca="1">IF(COUNTIFS(Распис!$B$4:$B$300,$A50,Распис!$C$4:$C$300,"&lt;="&amp;H$1,Распис!$D$4:$D$300,"&gt;="&amp;H$1)&gt;0,SUMIFS(Распис!$H$4:$H$300,Распис!$B$4:$B$300,$A50,Распис!$C$4:$C$300,"&lt;="&amp;H$1,Распис!$D$4:$D$300,"&gt;="&amp;H$1),SUMIF(База!$B$3:$B$305,$A50,База!$H$3:$H$152))</f>
        <v>0</v>
      </c>
      <c r="I50" s="46" t="s">
        <v>24</v>
      </c>
      <c r="J50" s="46">
        <f ca="1">IF(COUNTIFS(Распис!$B$4:$B$300,$A50,Распис!$C$4:$C$300,"&lt;="&amp;J$1,Распис!$D$4:$D$300,"&gt;="&amp;J$1)&gt;0,SUMIFS(Распис!$J$4:$J$300,Распис!$B$4:$B$300,$A50,Распис!$C$4:$C$300,"&lt;="&amp;J$1,Распис!$D$4:$D$300,"&gt;="&amp;J$1),SUMIF(База!$B$3:$B$305,$A50,База!$J$3:$J$152))</f>
        <v>0</v>
      </c>
      <c r="K50" s="46">
        <f ca="1">IF(COUNTIFS(Распис!$B$4:$B$300,$A50,Распис!$C$4:$C$300,"&lt;="&amp;K$1,Распис!$D$4:$D$300,"&gt;="&amp;K$1)&gt;0,SUMIFS(Распис!$K$4:$K$300,Распис!$B$4:$B$300,$A50,Распис!$C$4:$C$300,"&lt;="&amp;K$1,Распис!$D$4:$D$300,"&gt;="&amp;K$1),SUMIF(База!$B$3:$B$305,$A50,База!$K$3:$K$152))</f>
        <v>0</v>
      </c>
      <c r="L50" s="46" t="s">
        <v>23</v>
      </c>
      <c r="M50" s="46">
        <f ca="1">IF(COUNTIFS(Распис!$B$4:$B$300,$A50,Распис!$C$4:$C$300,"&lt;="&amp;M$1,Распис!$D$4:$D$300,"&gt;="&amp;M$1)&gt;0,SUMIFS(Распис!$F$4:$F$300,Распис!$B$4:$B$300,$A50,Распис!$C$4:$C$300,"&lt;="&amp;M$1,Распис!$D$4:$D$300,"&gt;="&amp;M$1),SUMIF(База!$B$3:$B$305,$A50,База!$F$3:$F$152))</f>
        <v>0</v>
      </c>
      <c r="N50" s="46">
        <f ca="1">IF(COUNTIFS(Распис!$B$4:$B$300,$A50,Распис!$C$4:$C$300,"&lt;="&amp;N$1,Распис!$D$4:$D$300,"&gt;="&amp;N$1)&gt;0,SUMIFS(Распис!$G$4:$G$300,Распис!$B$4:$B$300,$A50,Распис!$C$4:$C$300,"&lt;="&amp;N$1,Распис!$D$4:$D$300,"&gt;="&amp;N$1),SUMIF(База!$B$3:$B$305,$A50,База!$G$3:$G$152))</f>
        <v>0</v>
      </c>
      <c r="O50" s="46">
        <f ca="1">IF(COUNTIFS(Распис!$B$4:$B$300,$A50,Распис!$C$4:$C$300,"&lt;="&amp;O$1,Распис!$D$4:$D$300,"&gt;="&amp;O$1)&gt;0,SUMIFS(Распис!$H$4:$H$300,Распис!$B$4:$B$300,$A50,Распис!$C$4:$C$300,"&lt;="&amp;O$1,Распис!$D$4:$D$300,"&gt;="&amp;O$1),SUMIF(База!$B$3:$B$305,$A50,База!$H$3:$H$152))</f>
        <v>0</v>
      </c>
      <c r="P50" s="46">
        <f ca="1">IF(COUNTIFS(Распис!$B$4:$B$300,$A50,Распис!$C$4:$C$300,"&lt;="&amp;P$1,Распис!$D$4:$D$300,"&gt;="&amp;P$1)&gt;0,SUMIFS(Распис!$I$4:$I$300,Распис!$B$4:$B$300,$A50,Распис!$C$4:$C$300,"&lt;="&amp;P$1,Распис!$D$4:$D$300,"&gt;="&amp;P$1),SUMIF(База!$B$3:$B$305,$A50,База!$I$3:$I$152))</f>
        <v>0</v>
      </c>
      <c r="Q50" s="46">
        <f ca="1">IF(COUNTIFS(Распис!$B$4:$B$300,$A50,Распис!$C$4:$C$300,"&lt;="&amp;Q$1,Распис!$D$4:$D$300,"&gt;="&amp;Q$1)&gt;0,SUMIFS(Распис!$J$4:$J$300,Распис!$B$4:$B$300,$A50,Распис!$C$4:$C$300,"&lt;="&amp;Q$1,Распис!$D$4:$D$300,"&gt;="&amp;Q$1),SUMIF(База!$B$3:$B$305,$A50,База!$J$3:$J$152))</f>
        <v>0</v>
      </c>
      <c r="R50" s="46">
        <f ca="1">IF(COUNTIFS(Распис!$B$4:$B$300,$A50,Распис!$C$4:$C$300,"&lt;="&amp;R$1,Распис!$D$4:$D$300,"&gt;="&amp;R$1)&gt;0,SUMIFS(Распис!$K$4:$K$300,Распис!$B$4:$B$300,$A50,Распис!$C$4:$C$300,"&lt;="&amp;R$1,Распис!$D$4:$D$300,"&gt;="&amp;R$1),SUMIF(База!$B$3:$B$305,$A50,База!$K$3:$K$152))</f>
        <v>0</v>
      </c>
      <c r="S50" s="46" t="s">
        <v>23</v>
      </c>
      <c r="T50" s="46" t="s">
        <v>25</v>
      </c>
      <c r="U50" s="46" t="s">
        <v>25</v>
      </c>
      <c r="V50" s="46" t="s">
        <v>24</v>
      </c>
      <c r="W50" s="46" t="s">
        <v>24</v>
      </c>
      <c r="X50" s="46" t="s">
        <v>24</v>
      </c>
      <c r="Y50" s="46" t="s">
        <v>25</v>
      </c>
      <c r="Z50" s="46" t="s">
        <v>23</v>
      </c>
      <c r="AA50" s="46">
        <f ca="1">IF(COUNTIFS(Распис!$B$4:$B$300,$A50,Распис!$C$4:$C$300,"&lt;="&amp;AA$1,Распис!$D$4:$D$300,"&gt;="&amp;AA$1)&gt;0,SUMIFS(Распис!$F$4:$F$300,Распис!$B$4:$B$300,$A50,Распис!$C$4:$C$300,"&lt;="&amp;AA$1,Распис!$D$4:$D$300,"&gt;="&amp;AA$1),SUMIF(База!$B$3:$B$305,$A50,База!$F$3:$F$152))</f>
        <v>0</v>
      </c>
      <c r="AB50" s="46">
        <f ca="1">IF(COUNTIFS(Распис!$B$4:$B$300,$A50,Распис!$C$4:$C$300,"&lt;="&amp;AB$1,Распис!$D$4:$D$300,"&gt;="&amp;AB$1)&gt;0,SUMIFS(Распис!$G$4:$G$300,Распис!$B$4:$B$300,$A50,Распис!$C$4:$C$300,"&lt;="&amp;AB$1,Распис!$D$4:$D$300,"&gt;="&amp;AB$1),SUMIF(База!$B$3:$B$305,$A50,База!$G$3:$G$152))</f>
        <v>0</v>
      </c>
      <c r="AC50" s="46">
        <f ca="1">IF(COUNTIFS(Распис!$B$4:$B$300,$A50,Распис!$C$4:$C$300,"&lt;="&amp;AC$1,Распис!$D$4:$D$300,"&gt;="&amp;AC$1)&gt;0,SUMIFS(Распис!$H$4:$H$300,Распис!$B$4:$B$300,$A50,Распис!$C$4:$C$300,"&lt;="&amp;AC$1,Распис!$D$4:$D$300,"&gt;="&amp;AC$1),SUMIF(База!$B$3:$B$305,$A50,База!$H$3:$H$152))</f>
        <v>0</v>
      </c>
      <c r="AD50" s="46">
        <f ca="1">IF(COUNTIFS(Распис!$B$4:$B$300,$A50,Распис!$C$4:$C$300,"&lt;="&amp;AD$1,Распис!$D$4:$D$300,"&gt;="&amp;AD$1)&gt;0,SUMIFS(Распис!$I$4:$I$300,Распис!$B$4:$B$300,$A50,Распис!$C$4:$C$300,"&lt;="&amp;AD$1,Распис!$D$4:$D$300,"&gt;="&amp;AD$1),SUMIF(База!$B$3:$B$305,$A50,База!$I$3:$I$152))</f>
        <v>0</v>
      </c>
      <c r="AE50" s="46">
        <f ca="1">IF(COUNTIFS(Распис!$B$4:$B$300,$A50,Распис!$C$4:$C$300,"&lt;="&amp;AE$1,Распис!$D$4:$D$300,"&gt;="&amp;AE$1)&gt;0,SUMIFS(Распис!$J$4:$J$300,Распис!$B$4:$B$300,$A50,Распис!$C$4:$C$300,"&lt;="&amp;AE$1,Распис!$D$4:$D$300,"&gt;="&amp;AE$1),SUMIF(База!$B$3:$B$305,$A50,База!$J$3:$J$152))</f>
        <v>0</v>
      </c>
      <c r="AF50" s="46">
        <f ca="1">IF(COUNTIFS(Распис!$B$4:$B$300,$A50,Распис!$C$4:$C$300,"&lt;="&amp;AF$1,Распис!$D$4:$D$300,"&gt;="&amp;AF$1)&gt;0,SUMIFS(Распис!$K$4:$K$300,Распис!$B$4:$B$300,$A50,Распис!$C$4:$C$300,"&lt;="&amp;AF$1,Распис!$D$4:$D$300,"&gt;="&amp;AF$1),SUMIF(База!$B$3:$B$305,$A50,База!$K$3:$K$152))</f>
        <v>0</v>
      </c>
      <c r="AG50" s="47">
        <f t="shared" ca="1" si="3"/>
        <v>0</v>
      </c>
      <c r="AH50" s="46">
        <f ca="1">AG50-SUMIFS(Распред!$G$4:$G$300,Распред!$B$4:$B$300,"март",Распред!$F$4:$F$300,A50)</f>
        <v>0</v>
      </c>
      <c r="AI50" s="46">
        <f ca="1">AH50+(COUNTIF(B50:AF50,"КД")+SUMIFS(Распред!$AH$4:$AH$300,Распред!$F$4:$F$300,A50,Распред!$B$4:$B$300,"март"))*4</f>
        <v>12</v>
      </c>
      <c r="AJ50" s="46">
        <f t="shared" ca="1" si="4"/>
        <v>0</v>
      </c>
      <c r="AK50" s="46">
        <f t="shared" ca="1" si="5"/>
        <v>0</v>
      </c>
      <c r="AL50" s="46">
        <f>SUMIFS(Распред!$K$4:$K$300,Распред!$B$4:$B$300,"март",Распред!$J$4:$J$300,A50)+SUMIFS(Распред!$M$4:$M$300,Распред!$B$4:$B$300,"март",Распред!$L$4:$L$300,A50)+SUMIFS(Распред!$O$4:$O$300,Распред!$B$4:$B$300,"март",Распред!$N$4:$N$300,A50)+SUMIFS(Распред!$Q$4:$Q$300,Распред!$B$4:$B$300,"март",Распред!$P$4:$P$300,A50)+SUMIFS(Распред!$S$4:$S$300,Распред!$B$4:$B$300,"март",Распред!$R$4:$R$300,A50)+SUMIFS(Распред!$U$4:$U$300,Распред!$B$4:$B$300,"март",Распред!$T$4:$T$300,A50)+SUMIFS(Распред!$W$4:$W$300,Распред!$B$4:$B$300,"март",Распред!$V$4:$V$300,A50)+SUMIFS(Распред!$Y$4:$Y$300,Распред!$B$4:$B$300,"март",Распред!$X$4:$X$300,A50)+SUMIFS(Распред!$AA$4:$AA$300,Распред!$B$4:$B$300,"март",Распред!$Z$4:$Z$300,A50)+SUMIFS(Распред!$AC$4:$AC$300,Распред!$B$4:$B$300,"март",Распред!$AB$4:$AB$300,A50)</f>
        <v>0</v>
      </c>
      <c r="AM50" s="46">
        <f t="shared" ca="1" si="6"/>
        <v>0</v>
      </c>
      <c r="AN50" s="46">
        <f t="shared" ca="1" si="7"/>
        <v>0</v>
      </c>
      <c r="AO50" s="46">
        <f t="shared" ca="1" si="8"/>
        <v>0</v>
      </c>
      <c r="AP50" s="46">
        <f>январь!AP50</f>
        <v>0</v>
      </c>
      <c r="AQ50" s="46">
        <f t="shared" ca="1" si="9"/>
        <v>0</v>
      </c>
      <c r="AR50" s="47"/>
      <c r="AS50" s="47">
        <f t="shared" ca="1" si="10"/>
        <v>0</v>
      </c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</row>
    <row r="51" spans="1:58" s="56" customFormat="1" x14ac:dyDescent="0.25">
      <c r="A51" s="47">
        <f>База!B51</f>
        <v>0</v>
      </c>
      <c r="B51" s="46">
        <f ca="1">IF(COUNTIFS(Распис!$B$4:$B$300,$A51,Распис!$C$4:$C$300,"&lt;="&amp;B$1,Распис!$D$4:$D$300,"&gt;="&amp;B$1)&gt;0,SUMIFS(Распис!$I$4:$I$300,Распис!$B$4:$B$300,$A51,Распис!$C$4:$C$300,"&lt;="&amp;B$1,Распис!$D$4:$D$300,"&gt;="&amp;B$1),SUMIF(База!$B$3:$B$305,$A51,База!$I$3:$I$152))</f>
        <v>0</v>
      </c>
      <c r="C51" s="46">
        <f ca="1">IF(COUNTIFS(Распис!$B$4:$B$300,$A51,Распис!$C$4:$C$300,"&lt;="&amp;C$1,Распис!$D$4:$D$300,"&gt;="&amp;C$1)&gt;0,SUMIFS(Распис!$J$4:$J$300,Распис!$B$4:$B$300,$A51,Распис!$C$4:$C$300,"&lt;="&amp;C$1,Распис!$D$4:$D$300,"&gt;="&amp;C$1),SUMIF(База!$B$3:$B$305,$A51,База!$J$3:$J$152))</f>
        <v>0</v>
      </c>
      <c r="D51" s="46">
        <f ca="1">IF(COUNTIFS(Распис!$B$4:$B$300,$A51,Распис!$C$4:$C$300,"&lt;="&amp;D$1,Распис!$D$4:$D$300,"&gt;="&amp;D$1)&gt;0,SUMIFS(Распис!$K$4:$K$300,Распис!$B$4:$B$300,$A51,Распис!$C$4:$C$300,"&lt;="&amp;D$1,Распис!$D$4:$D$300,"&gt;="&amp;D$1),SUMIF(База!$B$3:$B$305,$A51,База!$K$3:$K$152))</f>
        <v>0</v>
      </c>
      <c r="E51" s="46" t="s">
        <v>23</v>
      </c>
      <c r="F51" s="46">
        <f ca="1">IF(COUNTIFS(Распис!$B$4:$B$300,$A51,Распис!$C$4:$C$300,"&lt;="&amp;F$1,Распис!$D$4:$D$300,"&gt;="&amp;F$1)&gt;0,SUMIFS(Распис!$F$4:$F$300,Распис!$B$4:$B$300,$A51,Распис!$C$4:$C$300,"&lt;="&amp;F$1,Распис!$D$4:$D$300,"&gt;="&amp;F$1),SUMIF(База!$B$3:$B$305,$A51,База!$F$3:$F$152))</f>
        <v>0</v>
      </c>
      <c r="G51" s="46">
        <f ca="1">IF(COUNTIFS(Распис!$B$4:$B$300,$A51,Распис!$C$4:$C$300,"&lt;="&amp;G$1,Распис!$D$4:$D$300,"&gt;="&amp;G$1)&gt;0,SUMIFS(Распис!$G$4:$G$300,Распис!$B$4:$B$300,$A51,Распис!$C$4:$C$300,"&lt;="&amp;G$1,Распис!$D$4:$D$300,"&gt;="&amp;G$1),SUMIF(База!$B$3:$B$305,$A51,База!$G$3:$G$152))</f>
        <v>0</v>
      </c>
      <c r="H51" s="46">
        <f ca="1">IF(COUNTIFS(Распис!$B$4:$B$300,$A51,Распис!$C$4:$C$300,"&lt;="&amp;H$1,Распис!$D$4:$D$300,"&gt;="&amp;H$1)&gt;0,SUMIFS(Распис!$H$4:$H$300,Распис!$B$4:$B$300,$A51,Распис!$C$4:$C$300,"&lt;="&amp;H$1,Распис!$D$4:$D$300,"&gt;="&amp;H$1),SUMIF(База!$B$3:$B$305,$A51,База!$H$3:$H$152))</f>
        <v>0</v>
      </c>
      <c r="I51" s="46" t="s">
        <v>24</v>
      </c>
      <c r="J51" s="46">
        <f ca="1">IF(COUNTIFS(Распис!$B$4:$B$300,$A51,Распис!$C$4:$C$300,"&lt;="&amp;J$1,Распис!$D$4:$D$300,"&gt;="&amp;J$1)&gt;0,SUMIFS(Распис!$J$4:$J$300,Распис!$B$4:$B$300,$A51,Распис!$C$4:$C$300,"&lt;="&amp;J$1,Распис!$D$4:$D$300,"&gt;="&amp;J$1),SUMIF(База!$B$3:$B$305,$A51,База!$J$3:$J$152))</f>
        <v>0</v>
      </c>
      <c r="K51" s="46">
        <f ca="1">IF(COUNTIFS(Распис!$B$4:$B$300,$A51,Распис!$C$4:$C$300,"&lt;="&amp;K$1,Распис!$D$4:$D$300,"&gt;="&amp;K$1)&gt;0,SUMIFS(Распис!$K$4:$K$300,Распис!$B$4:$B$300,$A51,Распис!$C$4:$C$300,"&lt;="&amp;K$1,Распис!$D$4:$D$300,"&gt;="&amp;K$1),SUMIF(База!$B$3:$B$305,$A51,База!$K$3:$K$152))</f>
        <v>0</v>
      </c>
      <c r="L51" s="46" t="s">
        <v>23</v>
      </c>
      <c r="M51" s="46">
        <f ca="1">IF(COUNTIFS(Распис!$B$4:$B$300,$A51,Распис!$C$4:$C$300,"&lt;="&amp;M$1,Распис!$D$4:$D$300,"&gt;="&amp;M$1)&gt;0,SUMIFS(Распис!$F$4:$F$300,Распис!$B$4:$B$300,$A51,Распис!$C$4:$C$300,"&lt;="&amp;M$1,Распис!$D$4:$D$300,"&gt;="&amp;M$1),SUMIF(База!$B$3:$B$305,$A51,База!$F$3:$F$152))</f>
        <v>0</v>
      </c>
      <c r="N51" s="46">
        <f ca="1">IF(COUNTIFS(Распис!$B$4:$B$300,$A51,Распис!$C$4:$C$300,"&lt;="&amp;N$1,Распис!$D$4:$D$300,"&gt;="&amp;N$1)&gt;0,SUMIFS(Распис!$G$4:$G$300,Распис!$B$4:$B$300,$A51,Распис!$C$4:$C$300,"&lt;="&amp;N$1,Распис!$D$4:$D$300,"&gt;="&amp;N$1),SUMIF(База!$B$3:$B$305,$A51,База!$G$3:$G$152))</f>
        <v>0</v>
      </c>
      <c r="O51" s="46">
        <f ca="1">IF(COUNTIFS(Распис!$B$4:$B$300,$A51,Распис!$C$4:$C$300,"&lt;="&amp;O$1,Распис!$D$4:$D$300,"&gt;="&amp;O$1)&gt;0,SUMIFS(Распис!$H$4:$H$300,Распис!$B$4:$B$300,$A51,Распис!$C$4:$C$300,"&lt;="&amp;O$1,Распис!$D$4:$D$300,"&gt;="&amp;O$1),SUMIF(База!$B$3:$B$305,$A51,База!$H$3:$H$152))</f>
        <v>0</v>
      </c>
      <c r="P51" s="46">
        <f ca="1">IF(COUNTIFS(Распис!$B$4:$B$300,$A51,Распис!$C$4:$C$300,"&lt;="&amp;P$1,Распис!$D$4:$D$300,"&gt;="&amp;P$1)&gt;0,SUMIFS(Распис!$I$4:$I$300,Распис!$B$4:$B$300,$A51,Распис!$C$4:$C$300,"&lt;="&amp;P$1,Распис!$D$4:$D$300,"&gt;="&amp;P$1),SUMIF(База!$B$3:$B$305,$A51,База!$I$3:$I$152))</f>
        <v>0</v>
      </c>
      <c r="Q51" s="46">
        <f ca="1">IF(COUNTIFS(Распис!$B$4:$B$300,$A51,Распис!$C$4:$C$300,"&lt;="&amp;Q$1,Распис!$D$4:$D$300,"&gt;="&amp;Q$1)&gt;0,SUMIFS(Распис!$J$4:$J$300,Распис!$B$4:$B$300,$A51,Распис!$C$4:$C$300,"&lt;="&amp;Q$1,Распис!$D$4:$D$300,"&gt;="&amp;Q$1),SUMIF(База!$B$3:$B$305,$A51,База!$J$3:$J$152))</f>
        <v>0</v>
      </c>
      <c r="R51" s="46">
        <f ca="1">IF(COUNTIFS(Распис!$B$4:$B$300,$A51,Распис!$C$4:$C$300,"&lt;="&amp;R$1,Распис!$D$4:$D$300,"&gt;="&amp;R$1)&gt;0,SUMIFS(Распис!$K$4:$K$300,Распис!$B$4:$B$300,$A51,Распис!$C$4:$C$300,"&lt;="&amp;R$1,Распис!$D$4:$D$300,"&gt;="&amp;R$1),SUMIF(База!$B$3:$B$305,$A51,База!$K$3:$K$152))</f>
        <v>0</v>
      </c>
      <c r="S51" s="46" t="s">
        <v>23</v>
      </c>
      <c r="T51" s="46" t="s">
        <v>25</v>
      </c>
      <c r="U51" s="46" t="s">
        <v>25</v>
      </c>
      <c r="V51" s="46" t="s">
        <v>24</v>
      </c>
      <c r="W51" s="46" t="s">
        <v>24</v>
      </c>
      <c r="X51" s="46" t="s">
        <v>24</v>
      </c>
      <c r="Y51" s="46" t="s">
        <v>25</v>
      </c>
      <c r="Z51" s="46" t="s">
        <v>23</v>
      </c>
      <c r="AA51" s="46">
        <f ca="1">IF(COUNTIFS(Распис!$B$4:$B$300,$A51,Распис!$C$4:$C$300,"&lt;="&amp;AA$1,Распис!$D$4:$D$300,"&gt;="&amp;AA$1)&gt;0,SUMIFS(Распис!$F$4:$F$300,Распис!$B$4:$B$300,$A51,Распис!$C$4:$C$300,"&lt;="&amp;AA$1,Распис!$D$4:$D$300,"&gt;="&amp;AA$1),SUMIF(База!$B$3:$B$305,$A51,База!$F$3:$F$152))</f>
        <v>0</v>
      </c>
      <c r="AB51" s="46">
        <f ca="1">IF(COUNTIFS(Распис!$B$4:$B$300,$A51,Распис!$C$4:$C$300,"&lt;="&amp;AB$1,Распис!$D$4:$D$300,"&gt;="&amp;AB$1)&gt;0,SUMIFS(Распис!$G$4:$G$300,Распис!$B$4:$B$300,$A51,Распис!$C$4:$C$300,"&lt;="&amp;AB$1,Распис!$D$4:$D$300,"&gt;="&amp;AB$1),SUMIF(База!$B$3:$B$305,$A51,База!$G$3:$G$152))</f>
        <v>0</v>
      </c>
      <c r="AC51" s="46">
        <f ca="1">IF(COUNTIFS(Распис!$B$4:$B$300,$A51,Распис!$C$4:$C$300,"&lt;="&amp;AC$1,Распис!$D$4:$D$300,"&gt;="&amp;AC$1)&gt;0,SUMIFS(Распис!$H$4:$H$300,Распис!$B$4:$B$300,$A51,Распис!$C$4:$C$300,"&lt;="&amp;AC$1,Распис!$D$4:$D$300,"&gt;="&amp;AC$1),SUMIF(База!$B$3:$B$305,$A51,База!$H$3:$H$152))</f>
        <v>0</v>
      </c>
      <c r="AD51" s="46">
        <f ca="1">IF(COUNTIFS(Распис!$B$4:$B$300,$A51,Распис!$C$4:$C$300,"&lt;="&amp;AD$1,Распис!$D$4:$D$300,"&gt;="&amp;AD$1)&gt;0,SUMIFS(Распис!$I$4:$I$300,Распис!$B$4:$B$300,$A51,Распис!$C$4:$C$300,"&lt;="&amp;AD$1,Распис!$D$4:$D$300,"&gt;="&amp;AD$1),SUMIF(База!$B$3:$B$305,$A51,База!$I$3:$I$152))</f>
        <v>0</v>
      </c>
      <c r="AE51" s="46">
        <f ca="1">IF(COUNTIFS(Распис!$B$4:$B$300,$A51,Распис!$C$4:$C$300,"&lt;="&amp;AE$1,Распис!$D$4:$D$300,"&gt;="&amp;AE$1)&gt;0,SUMIFS(Распис!$J$4:$J$300,Распис!$B$4:$B$300,$A51,Распис!$C$4:$C$300,"&lt;="&amp;AE$1,Распис!$D$4:$D$300,"&gt;="&amp;AE$1),SUMIF(База!$B$3:$B$305,$A51,База!$J$3:$J$152))</f>
        <v>0</v>
      </c>
      <c r="AF51" s="46">
        <f ca="1">IF(COUNTIFS(Распис!$B$4:$B$300,$A51,Распис!$C$4:$C$300,"&lt;="&amp;AF$1,Распис!$D$4:$D$300,"&gt;="&amp;AF$1)&gt;0,SUMIFS(Распис!$K$4:$K$300,Распис!$B$4:$B$300,$A51,Распис!$C$4:$C$300,"&lt;="&amp;AF$1,Распис!$D$4:$D$300,"&gt;="&amp;AF$1),SUMIF(База!$B$3:$B$305,$A51,База!$K$3:$K$152))</f>
        <v>0</v>
      </c>
      <c r="AG51" s="47">
        <f t="shared" ca="1" si="3"/>
        <v>0</v>
      </c>
      <c r="AH51" s="46">
        <f ca="1">AG51-SUMIFS(Распред!$G$4:$G$300,Распред!$B$4:$B$300,"март",Распред!$F$4:$F$300,A51)</f>
        <v>0</v>
      </c>
      <c r="AI51" s="46">
        <f ca="1">AH51+(COUNTIF(B51:AF51,"КД")+SUMIFS(Распред!$AH$4:$AH$300,Распред!$F$4:$F$300,A51,Распред!$B$4:$B$300,"март"))*4</f>
        <v>12</v>
      </c>
      <c r="AJ51" s="46">
        <f t="shared" ca="1" si="4"/>
        <v>0</v>
      </c>
      <c r="AK51" s="46">
        <f t="shared" ca="1" si="5"/>
        <v>0</v>
      </c>
      <c r="AL51" s="46">
        <f>SUMIFS(Распред!$K$4:$K$300,Распред!$B$4:$B$300,"март",Распред!$J$4:$J$300,A51)+SUMIFS(Распред!$M$4:$M$300,Распред!$B$4:$B$300,"март",Распред!$L$4:$L$300,A51)+SUMIFS(Распред!$O$4:$O$300,Распред!$B$4:$B$300,"март",Распред!$N$4:$N$300,A51)+SUMIFS(Распред!$Q$4:$Q$300,Распред!$B$4:$B$300,"март",Распред!$P$4:$P$300,A51)+SUMIFS(Распред!$S$4:$S$300,Распред!$B$4:$B$300,"март",Распред!$R$4:$R$300,A51)+SUMIFS(Распред!$U$4:$U$300,Распред!$B$4:$B$300,"март",Распред!$T$4:$T$300,A51)+SUMIFS(Распред!$W$4:$W$300,Распред!$B$4:$B$300,"март",Распред!$V$4:$V$300,A51)+SUMIFS(Распред!$Y$4:$Y$300,Распред!$B$4:$B$300,"март",Распред!$X$4:$X$300,A51)+SUMIFS(Распред!$AA$4:$AA$300,Распред!$B$4:$B$300,"март",Распред!$Z$4:$Z$300,A51)+SUMIFS(Распред!$AC$4:$AC$300,Распред!$B$4:$B$300,"март",Распред!$AB$4:$AB$300,A51)</f>
        <v>0</v>
      </c>
      <c r="AM51" s="46">
        <f t="shared" ca="1" si="6"/>
        <v>0</v>
      </c>
      <c r="AN51" s="46">
        <f t="shared" ca="1" si="7"/>
        <v>0</v>
      </c>
      <c r="AO51" s="46">
        <f t="shared" ca="1" si="8"/>
        <v>0</v>
      </c>
      <c r="AP51" s="46">
        <f>январь!AP51</f>
        <v>0</v>
      </c>
      <c r="AQ51" s="46">
        <f t="shared" ca="1" si="9"/>
        <v>0</v>
      </c>
      <c r="AR51" s="47"/>
      <c r="AS51" s="47">
        <f t="shared" ca="1" si="10"/>
        <v>0</v>
      </c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</row>
    <row r="52" spans="1:58" s="56" customFormat="1" x14ac:dyDescent="0.25">
      <c r="A52" s="47">
        <f>База!B52</f>
        <v>0</v>
      </c>
      <c r="B52" s="46">
        <f ca="1">IF(COUNTIFS(Распис!$B$4:$B$300,$A52,Распис!$C$4:$C$300,"&lt;="&amp;B$1,Распис!$D$4:$D$300,"&gt;="&amp;B$1)&gt;0,SUMIFS(Распис!$I$4:$I$300,Распис!$B$4:$B$300,$A52,Распис!$C$4:$C$300,"&lt;="&amp;B$1,Распис!$D$4:$D$300,"&gt;="&amp;B$1),SUMIF(База!$B$3:$B$305,$A52,База!$I$3:$I$152))</f>
        <v>0</v>
      </c>
      <c r="C52" s="46">
        <f ca="1">IF(COUNTIFS(Распис!$B$4:$B$300,$A52,Распис!$C$4:$C$300,"&lt;="&amp;C$1,Распис!$D$4:$D$300,"&gt;="&amp;C$1)&gt;0,SUMIFS(Распис!$J$4:$J$300,Распис!$B$4:$B$300,$A52,Распис!$C$4:$C$300,"&lt;="&amp;C$1,Распис!$D$4:$D$300,"&gt;="&amp;C$1),SUMIF(База!$B$3:$B$305,$A52,База!$J$3:$J$152))</f>
        <v>0</v>
      </c>
      <c r="D52" s="46">
        <f ca="1">IF(COUNTIFS(Распис!$B$4:$B$300,$A52,Распис!$C$4:$C$300,"&lt;="&amp;D$1,Распис!$D$4:$D$300,"&gt;="&amp;D$1)&gt;0,SUMIFS(Распис!$K$4:$K$300,Распис!$B$4:$B$300,$A52,Распис!$C$4:$C$300,"&lt;="&amp;D$1,Распис!$D$4:$D$300,"&gt;="&amp;D$1),SUMIF(База!$B$3:$B$305,$A52,База!$K$3:$K$152))</f>
        <v>0</v>
      </c>
      <c r="E52" s="46" t="s">
        <v>23</v>
      </c>
      <c r="F52" s="46">
        <f ca="1">IF(COUNTIFS(Распис!$B$4:$B$300,$A52,Распис!$C$4:$C$300,"&lt;="&amp;F$1,Распис!$D$4:$D$300,"&gt;="&amp;F$1)&gt;0,SUMIFS(Распис!$F$4:$F$300,Распис!$B$4:$B$300,$A52,Распис!$C$4:$C$300,"&lt;="&amp;F$1,Распис!$D$4:$D$300,"&gt;="&amp;F$1),SUMIF(База!$B$3:$B$305,$A52,База!$F$3:$F$152))</f>
        <v>0</v>
      </c>
      <c r="G52" s="46">
        <f ca="1">IF(COUNTIFS(Распис!$B$4:$B$300,$A52,Распис!$C$4:$C$300,"&lt;="&amp;G$1,Распис!$D$4:$D$300,"&gt;="&amp;G$1)&gt;0,SUMIFS(Распис!$G$4:$G$300,Распис!$B$4:$B$300,$A52,Распис!$C$4:$C$300,"&lt;="&amp;G$1,Распис!$D$4:$D$300,"&gt;="&amp;G$1),SUMIF(База!$B$3:$B$305,$A52,База!$G$3:$G$152))</f>
        <v>0</v>
      </c>
      <c r="H52" s="46">
        <f ca="1">IF(COUNTIFS(Распис!$B$4:$B$300,$A52,Распис!$C$4:$C$300,"&lt;="&amp;H$1,Распис!$D$4:$D$300,"&gt;="&amp;H$1)&gt;0,SUMIFS(Распис!$H$4:$H$300,Распис!$B$4:$B$300,$A52,Распис!$C$4:$C$300,"&lt;="&amp;H$1,Распис!$D$4:$D$300,"&gt;="&amp;H$1),SUMIF(База!$B$3:$B$305,$A52,База!$H$3:$H$152))</f>
        <v>0</v>
      </c>
      <c r="I52" s="46" t="s">
        <v>24</v>
      </c>
      <c r="J52" s="46">
        <f ca="1">IF(COUNTIFS(Распис!$B$4:$B$300,$A52,Распис!$C$4:$C$300,"&lt;="&amp;J$1,Распис!$D$4:$D$300,"&gt;="&amp;J$1)&gt;0,SUMIFS(Распис!$J$4:$J$300,Распис!$B$4:$B$300,$A52,Распис!$C$4:$C$300,"&lt;="&amp;J$1,Распис!$D$4:$D$300,"&gt;="&amp;J$1),SUMIF(База!$B$3:$B$305,$A52,База!$J$3:$J$152))</f>
        <v>0</v>
      </c>
      <c r="K52" s="46">
        <f ca="1">IF(COUNTIFS(Распис!$B$4:$B$300,$A52,Распис!$C$4:$C$300,"&lt;="&amp;K$1,Распис!$D$4:$D$300,"&gt;="&amp;K$1)&gt;0,SUMIFS(Распис!$K$4:$K$300,Распис!$B$4:$B$300,$A52,Распис!$C$4:$C$300,"&lt;="&amp;K$1,Распис!$D$4:$D$300,"&gt;="&amp;K$1),SUMIF(База!$B$3:$B$305,$A52,База!$K$3:$K$152))</f>
        <v>0</v>
      </c>
      <c r="L52" s="46" t="s">
        <v>23</v>
      </c>
      <c r="M52" s="46">
        <f ca="1">IF(COUNTIFS(Распис!$B$4:$B$300,$A52,Распис!$C$4:$C$300,"&lt;="&amp;M$1,Распис!$D$4:$D$300,"&gt;="&amp;M$1)&gt;0,SUMIFS(Распис!$F$4:$F$300,Распис!$B$4:$B$300,$A52,Распис!$C$4:$C$300,"&lt;="&amp;M$1,Распис!$D$4:$D$300,"&gt;="&amp;M$1),SUMIF(База!$B$3:$B$305,$A52,База!$F$3:$F$152))</f>
        <v>0</v>
      </c>
      <c r="N52" s="46">
        <f ca="1">IF(COUNTIFS(Распис!$B$4:$B$300,$A52,Распис!$C$4:$C$300,"&lt;="&amp;N$1,Распис!$D$4:$D$300,"&gt;="&amp;N$1)&gt;0,SUMIFS(Распис!$G$4:$G$300,Распис!$B$4:$B$300,$A52,Распис!$C$4:$C$300,"&lt;="&amp;N$1,Распис!$D$4:$D$300,"&gt;="&amp;N$1),SUMIF(База!$B$3:$B$305,$A52,База!$G$3:$G$152))</f>
        <v>0</v>
      </c>
      <c r="O52" s="46">
        <f ca="1">IF(COUNTIFS(Распис!$B$4:$B$300,$A52,Распис!$C$4:$C$300,"&lt;="&amp;O$1,Распис!$D$4:$D$300,"&gt;="&amp;O$1)&gt;0,SUMIFS(Распис!$H$4:$H$300,Распис!$B$4:$B$300,$A52,Распис!$C$4:$C$300,"&lt;="&amp;O$1,Распис!$D$4:$D$300,"&gt;="&amp;O$1),SUMIF(База!$B$3:$B$305,$A52,База!$H$3:$H$152))</f>
        <v>0</v>
      </c>
      <c r="P52" s="46">
        <f ca="1">IF(COUNTIFS(Распис!$B$4:$B$300,$A52,Распис!$C$4:$C$300,"&lt;="&amp;P$1,Распис!$D$4:$D$300,"&gt;="&amp;P$1)&gt;0,SUMIFS(Распис!$I$4:$I$300,Распис!$B$4:$B$300,$A52,Распис!$C$4:$C$300,"&lt;="&amp;P$1,Распис!$D$4:$D$300,"&gt;="&amp;P$1),SUMIF(База!$B$3:$B$305,$A52,База!$I$3:$I$152))</f>
        <v>0</v>
      </c>
      <c r="Q52" s="46">
        <f ca="1">IF(COUNTIFS(Распис!$B$4:$B$300,$A52,Распис!$C$4:$C$300,"&lt;="&amp;Q$1,Распис!$D$4:$D$300,"&gt;="&amp;Q$1)&gt;0,SUMIFS(Распис!$J$4:$J$300,Распис!$B$4:$B$300,$A52,Распис!$C$4:$C$300,"&lt;="&amp;Q$1,Распис!$D$4:$D$300,"&gt;="&amp;Q$1),SUMIF(База!$B$3:$B$305,$A52,База!$J$3:$J$152))</f>
        <v>0</v>
      </c>
      <c r="R52" s="46">
        <f ca="1">IF(COUNTIFS(Распис!$B$4:$B$300,$A52,Распис!$C$4:$C$300,"&lt;="&amp;R$1,Распис!$D$4:$D$300,"&gt;="&amp;R$1)&gt;0,SUMIFS(Распис!$K$4:$K$300,Распис!$B$4:$B$300,$A52,Распис!$C$4:$C$300,"&lt;="&amp;R$1,Распис!$D$4:$D$300,"&gt;="&amp;R$1),SUMIF(База!$B$3:$B$305,$A52,База!$K$3:$K$152))</f>
        <v>0</v>
      </c>
      <c r="S52" s="46" t="s">
        <v>23</v>
      </c>
      <c r="T52" s="46" t="s">
        <v>25</v>
      </c>
      <c r="U52" s="46" t="s">
        <v>25</v>
      </c>
      <c r="V52" s="46" t="s">
        <v>24</v>
      </c>
      <c r="W52" s="46" t="s">
        <v>24</v>
      </c>
      <c r="X52" s="46" t="s">
        <v>24</v>
      </c>
      <c r="Y52" s="46" t="s">
        <v>25</v>
      </c>
      <c r="Z52" s="46" t="s">
        <v>23</v>
      </c>
      <c r="AA52" s="46">
        <f ca="1">IF(COUNTIFS(Распис!$B$4:$B$300,$A52,Распис!$C$4:$C$300,"&lt;="&amp;AA$1,Распис!$D$4:$D$300,"&gt;="&amp;AA$1)&gt;0,SUMIFS(Распис!$F$4:$F$300,Распис!$B$4:$B$300,$A52,Распис!$C$4:$C$300,"&lt;="&amp;AA$1,Распис!$D$4:$D$300,"&gt;="&amp;AA$1),SUMIF(База!$B$3:$B$305,$A52,База!$F$3:$F$152))</f>
        <v>0</v>
      </c>
      <c r="AB52" s="46">
        <f ca="1">IF(COUNTIFS(Распис!$B$4:$B$300,$A52,Распис!$C$4:$C$300,"&lt;="&amp;AB$1,Распис!$D$4:$D$300,"&gt;="&amp;AB$1)&gt;0,SUMIFS(Распис!$G$4:$G$300,Распис!$B$4:$B$300,$A52,Распис!$C$4:$C$300,"&lt;="&amp;AB$1,Распис!$D$4:$D$300,"&gt;="&amp;AB$1),SUMIF(База!$B$3:$B$305,$A52,База!$G$3:$G$152))</f>
        <v>0</v>
      </c>
      <c r="AC52" s="46">
        <f ca="1">IF(COUNTIFS(Распис!$B$4:$B$300,$A52,Распис!$C$4:$C$300,"&lt;="&amp;AC$1,Распис!$D$4:$D$300,"&gt;="&amp;AC$1)&gt;0,SUMIFS(Распис!$H$4:$H$300,Распис!$B$4:$B$300,$A52,Распис!$C$4:$C$300,"&lt;="&amp;AC$1,Распис!$D$4:$D$300,"&gt;="&amp;AC$1),SUMIF(База!$B$3:$B$305,$A52,База!$H$3:$H$152))</f>
        <v>0</v>
      </c>
      <c r="AD52" s="46">
        <f ca="1">IF(COUNTIFS(Распис!$B$4:$B$300,$A52,Распис!$C$4:$C$300,"&lt;="&amp;AD$1,Распис!$D$4:$D$300,"&gt;="&amp;AD$1)&gt;0,SUMIFS(Распис!$I$4:$I$300,Распис!$B$4:$B$300,$A52,Распис!$C$4:$C$300,"&lt;="&amp;AD$1,Распис!$D$4:$D$300,"&gt;="&amp;AD$1),SUMIF(База!$B$3:$B$305,$A52,База!$I$3:$I$152))</f>
        <v>0</v>
      </c>
      <c r="AE52" s="46">
        <f ca="1">IF(COUNTIFS(Распис!$B$4:$B$300,$A52,Распис!$C$4:$C$300,"&lt;="&amp;AE$1,Распис!$D$4:$D$300,"&gt;="&amp;AE$1)&gt;0,SUMIFS(Распис!$J$4:$J$300,Распис!$B$4:$B$300,$A52,Распис!$C$4:$C$300,"&lt;="&amp;AE$1,Распис!$D$4:$D$300,"&gt;="&amp;AE$1),SUMIF(База!$B$3:$B$305,$A52,База!$J$3:$J$152))</f>
        <v>0</v>
      </c>
      <c r="AF52" s="46">
        <f ca="1">IF(COUNTIFS(Распис!$B$4:$B$300,$A52,Распис!$C$4:$C$300,"&lt;="&amp;AF$1,Распис!$D$4:$D$300,"&gt;="&amp;AF$1)&gt;0,SUMIFS(Распис!$K$4:$K$300,Распис!$B$4:$B$300,$A52,Распис!$C$4:$C$300,"&lt;="&amp;AF$1,Распис!$D$4:$D$300,"&gt;="&amp;AF$1),SUMIF(База!$B$3:$B$305,$A52,База!$K$3:$K$152))</f>
        <v>0</v>
      </c>
      <c r="AG52" s="47">
        <f t="shared" ca="1" si="3"/>
        <v>0</v>
      </c>
      <c r="AH52" s="46">
        <f ca="1">AG52-SUMIFS(Распред!$G$4:$G$300,Распред!$B$4:$B$300,"март",Распред!$F$4:$F$300,A52)</f>
        <v>0</v>
      </c>
      <c r="AI52" s="46">
        <f ca="1">AH52+(COUNTIF(B52:AF52,"КД")+SUMIFS(Распред!$AH$4:$AH$300,Распред!$F$4:$F$300,A52,Распред!$B$4:$B$300,"март"))*4</f>
        <v>12</v>
      </c>
      <c r="AJ52" s="46">
        <f t="shared" ca="1" si="4"/>
        <v>0</v>
      </c>
      <c r="AK52" s="46">
        <f t="shared" ca="1" si="5"/>
        <v>0</v>
      </c>
      <c r="AL52" s="46">
        <f>SUMIFS(Распред!$K$4:$K$300,Распред!$B$4:$B$300,"март",Распред!$J$4:$J$300,A52)+SUMIFS(Распред!$M$4:$M$300,Распред!$B$4:$B$300,"март",Распред!$L$4:$L$300,A52)+SUMIFS(Распред!$O$4:$O$300,Распред!$B$4:$B$300,"март",Распред!$N$4:$N$300,A52)+SUMIFS(Распред!$Q$4:$Q$300,Распред!$B$4:$B$300,"март",Распред!$P$4:$P$300,A52)+SUMIFS(Распред!$S$4:$S$300,Распред!$B$4:$B$300,"март",Распред!$R$4:$R$300,A52)+SUMIFS(Распред!$U$4:$U$300,Распред!$B$4:$B$300,"март",Распред!$T$4:$T$300,A52)+SUMIFS(Распред!$W$4:$W$300,Распред!$B$4:$B$300,"март",Распред!$V$4:$V$300,A52)+SUMIFS(Распред!$Y$4:$Y$300,Распред!$B$4:$B$300,"март",Распред!$X$4:$X$300,A52)+SUMIFS(Распред!$AA$4:$AA$300,Распред!$B$4:$B$300,"март",Распред!$Z$4:$Z$300,A52)+SUMIFS(Распред!$AC$4:$AC$300,Распред!$B$4:$B$300,"март",Распред!$AB$4:$AB$300,A52)</f>
        <v>0</v>
      </c>
      <c r="AM52" s="46">
        <f t="shared" ca="1" si="6"/>
        <v>0</v>
      </c>
      <c r="AN52" s="46">
        <f t="shared" ca="1" si="7"/>
        <v>0</v>
      </c>
      <c r="AO52" s="46">
        <f t="shared" ca="1" si="8"/>
        <v>0</v>
      </c>
      <c r="AP52" s="46">
        <f>январь!AP52</f>
        <v>0</v>
      </c>
      <c r="AQ52" s="46">
        <f t="shared" ca="1" si="9"/>
        <v>0</v>
      </c>
      <c r="AR52" s="47"/>
      <c r="AS52" s="47">
        <f t="shared" ca="1" si="10"/>
        <v>0</v>
      </c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</row>
    <row r="53" spans="1:58" s="56" customFormat="1" x14ac:dyDescent="0.25">
      <c r="A53" s="47">
        <f>База!B53</f>
        <v>0</v>
      </c>
      <c r="B53" s="46">
        <f ca="1">IF(COUNTIFS(Распис!$B$4:$B$300,$A53,Распис!$C$4:$C$300,"&lt;="&amp;B$1,Распис!$D$4:$D$300,"&gt;="&amp;B$1)&gt;0,SUMIFS(Распис!$I$4:$I$300,Распис!$B$4:$B$300,$A53,Распис!$C$4:$C$300,"&lt;="&amp;B$1,Распис!$D$4:$D$300,"&gt;="&amp;B$1),SUMIF(База!$B$3:$B$305,$A53,База!$I$3:$I$152))</f>
        <v>0</v>
      </c>
      <c r="C53" s="46">
        <f ca="1">IF(COUNTIFS(Распис!$B$4:$B$300,$A53,Распис!$C$4:$C$300,"&lt;="&amp;C$1,Распис!$D$4:$D$300,"&gt;="&amp;C$1)&gt;0,SUMIFS(Распис!$J$4:$J$300,Распис!$B$4:$B$300,$A53,Распис!$C$4:$C$300,"&lt;="&amp;C$1,Распис!$D$4:$D$300,"&gt;="&amp;C$1),SUMIF(База!$B$3:$B$305,$A53,База!$J$3:$J$152))</f>
        <v>0</v>
      </c>
      <c r="D53" s="46">
        <f ca="1">IF(COUNTIFS(Распис!$B$4:$B$300,$A53,Распис!$C$4:$C$300,"&lt;="&amp;D$1,Распис!$D$4:$D$300,"&gt;="&amp;D$1)&gt;0,SUMIFS(Распис!$K$4:$K$300,Распис!$B$4:$B$300,$A53,Распис!$C$4:$C$300,"&lt;="&amp;D$1,Распис!$D$4:$D$300,"&gt;="&amp;D$1),SUMIF(База!$B$3:$B$305,$A53,База!$K$3:$K$152))</f>
        <v>0</v>
      </c>
      <c r="E53" s="46" t="s">
        <v>23</v>
      </c>
      <c r="F53" s="46">
        <f ca="1">IF(COUNTIFS(Распис!$B$4:$B$300,$A53,Распис!$C$4:$C$300,"&lt;="&amp;F$1,Распис!$D$4:$D$300,"&gt;="&amp;F$1)&gt;0,SUMIFS(Распис!$F$4:$F$300,Распис!$B$4:$B$300,$A53,Распис!$C$4:$C$300,"&lt;="&amp;F$1,Распис!$D$4:$D$300,"&gt;="&amp;F$1),SUMIF(База!$B$3:$B$305,$A53,База!$F$3:$F$152))</f>
        <v>0</v>
      </c>
      <c r="G53" s="46">
        <f ca="1">IF(COUNTIFS(Распис!$B$4:$B$300,$A53,Распис!$C$4:$C$300,"&lt;="&amp;G$1,Распис!$D$4:$D$300,"&gt;="&amp;G$1)&gt;0,SUMIFS(Распис!$G$4:$G$300,Распис!$B$4:$B$300,$A53,Распис!$C$4:$C$300,"&lt;="&amp;G$1,Распис!$D$4:$D$300,"&gt;="&amp;G$1),SUMIF(База!$B$3:$B$305,$A53,База!$G$3:$G$152))</f>
        <v>0</v>
      </c>
      <c r="H53" s="46">
        <f ca="1">IF(COUNTIFS(Распис!$B$4:$B$300,$A53,Распис!$C$4:$C$300,"&lt;="&amp;H$1,Распис!$D$4:$D$300,"&gt;="&amp;H$1)&gt;0,SUMIFS(Распис!$H$4:$H$300,Распис!$B$4:$B$300,$A53,Распис!$C$4:$C$300,"&lt;="&amp;H$1,Распис!$D$4:$D$300,"&gt;="&amp;H$1),SUMIF(База!$B$3:$B$305,$A53,База!$H$3:$H$152))</f>
        <v>0</v>
      </c>
      <c r="I53" s="46" t="s">
        <v>24</v>
      </c>
      <c r="J53" s="46">
        <f ca="1">IF(COUNTIFS(Распис!$B$4:$B$300,$A53,Распис!$C$4:$C$300,"&lt;="&amp;J$1,Распис!$D$4:$D$300,"&gt;="&amp;J$1)&gt;0,SUMIFS(Распис!$J$4:$J$300,Распис!$B$4:$B$300,$A53,Распис!$C$4:$C$300,"&lt;="&amp;J$1,Распис!$D$4:$D$300,"&gt;="&amp;J$1),SUMIF(База!$B$3:$B$305,$A53,База!$J$3:$J$152))</f>
        <v>0</v>
      </c>
      <c r="K53" s="46">
        <f ca="1">IF(COUNTIFS(Распис!$B$4:$B$300,$A53,Распис!$C$4:$C$300,"&lt;="&amp;K$1,Распис!$D$4:$D$300,"&gt;="&amp;K$1)&gt;0,SUMIFS(Распис!$K$4:$K$300,Распис!$B$4:$B$300,$A53,Распис!$C$4:$C$300,"&lt;="&amp;K$1,Распис!$D$4:$D$300,"&gt;="&amp;K$1),SUMIF(База!$B$3:$B$305,$A53,База!$K$3:$K$152))</f>
        <v>0</v>
      </c>
      <c r="L53" s="46" t="s">
        <v>23</v>
      </c>
      <c r="M53" s="46">
        <f ca="1">IF(COUNTIFS(Распис!$B$4:$B$300,$A53,Распис!$C$4:$C$300,"&lt;="&amp;M$1,Распис!$D$4:$D$300,"&gt;="&amp;M$1)&gt;0,SUMIFS(Распис!$F$4:$F$300,Распис!$B$4:$B$300,$A53,Распис!$C$4:$C$300,"&lt;="&amp;M$1,Распис!$D$4:$D$300,"&gt;="&amp;M$1),SUMIF(База!$B$3:$B$305,$A53,База!$F$3:$F$152))</f>
        <v>0</v>
      </c>
      <c r="N53" s="46">
        <f ca="1">IF(COUNTIFS(Распис!$B$4:$B$300,$A53,Распис!$C$4:$C$300,"&lt;="&amp;N$1,Распис!$D$4:$D$300,"&gt;="&amp;N$1)&gt;0,SUMIFS(Распис!$G$4:$G$300,Распис!$B$4:$B$300,$A53,Распис!$C$4:$C$300,"&lt;="&amp;N$1,Распис!$D$4:$D$300,"&gt;="&amp;N$1),SUMIF(База!$B$3:$B$305,$A53,База!$G$3:$G$152))</f>
        <v>0</v>
      </c>
      <c r="O53" s="46">
        <f ca="1">IF(COUNTIFS(Распис!$B$4:$B$300,$A53,Распис!$C$4:$C$300,"&lt;="&amp;O$1,Распис!$D$4:$D$300,"&gt;="&amp;O$1)&gt;0,SUMIFS(Распис!$H$4:$H$300,Распис!$B$4:$B$300,$A53,Распис!$C$4:$C$300,"&lt;="&amp;O$1,Распис!$D$4:$D$300,"&gt;="&amp;O$1),SUMIF(База!$B$3:$B$305,$A53,База!$H$3:$H$152))</f>
        <v>0</v>
      </c>
      <c r="P53" s="46">
        <f ca="1">IF(COUNTIFS(Распис!$B$4:$B$300,$A53,Распис!$C$4:$C$300,"&lt;="&amp;P$1,Распис!$D$4:$D$300,"&gt;="&amp;P$1)&gt;0,SUMIFS(Распис!$I$4:$I$300,Распис!$B$4:$B$300,$A53,Распис!$C$4:$C$300,"&lt;="&amp;P$1,Распис!$D$4:$D$300,"&gt;="&amp;P$1),SUMIF(База!$B$3:$B$305,$A53,База!$I$3:$I$152))</f>
        <v>0</v>
      </c>
      <c r="Q53" s="46">
        <f ca="1">IF(COUNTIFS(Распис!$B$4:$B$300,$A53,Распис!$C$4:$C$300,"&lt;="&amp;Q$1,Распис!$D$4:$D$300,"&gt;="&amp;Q$1)&gt;0,SUMIFS(Распис!$J$4:$J$300,Распис!$B$4:$B$300,$A53,Распис!$C$4:$C$300,"&lt;="&amp;Q$1,Распис!$D$4:$D$300,"&gt;="&amp;Q$1),SUMIF(База!$B$3:$B$305,$A53,База!$J$3:$J$152))</f>
        <v>0</v>
      </c>
      <c r="R53" s="46">
        <f ca="1">IF(COUNTIFS(Распис!$B$4:$B$300,$A53,Распис!$C$4:$C$300,"&lt;="&amp;R$1,Распис!$D$4:$D$300,"&gt;="&amp;R$1)&gt;0,SUMIFS(Распис!$K$4:$K$300,Распис!$B$4:$B$300,$A53,Распис!$C$4:$C$300,"&lt;="&amp;R$1,Распис!$D$4:$D$300,"&gt;="&amp;R$1),SUMIF(База!$B$3:$B$305,$A53,База!$K$3:$K$152))</f>
        <v>0</v>
      </c>
      <c r="S53" s="46" t="s">
        <v>23</v>
      </c>
      <c r="T53" s="46" t="s">
        <v>25</v>
      </c>
      <c r="U53" s="46" t="s">
        <v>25</v>
      </c>
      <c r="V53" s="46" t="s">
        <v>24</v>
      </c>
      <c r="W53" s="46" t="s">
        <v>24</v>
      </c>
      <c r="X53" s="46" t="s">
        <v>24</v>
      </c>
      <c r="Y53" s="46" t="s">
        <v>25</v>
      </c>
      <c r="Z53" s="46" t="s">
        <v>23</v>
      </c>
      <c r="AA53" s="46">
        <f ca="1">IF(COUNTIFS(Распис!$B$4:$B$300,$A53,Распис!$C$4:$C$300,"&lt;="&amp;AA$1,Распис!$D$4:$D$300,"&gt;="&amp;AA$1)&gt;0,SUMIFS(Распис!$F$4:$F$300,Распис!$B$4:$B$300,$A53,Распис!$C$4:$C$300,"&lt;="&amp;AA$1,Распис!$D$4:$D$300,"&gt;="&amp;AA$1),SUMIF(База!$B$3:$B$305,$A53,База!$F$3:$F$152))</f>
        <v>0</v>
      </c>
      <c r="AB53" s="46">
        <f ca="1">IF(COUNTIFS(Распис!$B$4:$B$300,$A53,Распис!$C$4:$C$300,"&lt;="&amp;AB$1,Распис!$D$4:$D$300,"&gt;="&amp;AB$1)&gt;0,SUMIFS(Распис!$G$4:$G$300,Распис!$B$4:$B$300,$A53,Распис!$C$4:$C$300,"&lt;="&amp;AB$1,Распис!$D$4:$D$300,"&gt;="&amp;AB$1),SUMIF(База!$B$3:$B$305,$A53,База!$G$3:$G$152))</f>
        <v>0</v>
      </c>
      <c r="AC53" s="46">
        <f ca="1">IF(COUNTIFS(Распис!$B$4:$B$300,$A53,Распис!$C$4:$C$300,"&lt;="&amp;AC$1,Распис!$D$4:$D$300,"&gt;="&amp;AC$1)&gt;0,SUMIFS(Распис!$H$4:$H$300,Распис!$B$4:$B$300,$A53,Распис!$C$4:$C$300,"&lt;="&amp;AC$1,Распис!$D$4:$D$300,"&gt;="&amp;AC$1),SUMIF(База!$B$3:$B$305,$A53,База!$H$3:$H$152))</f>
        <v>0</v>
      </c>
      <c r="AD53" s="46">
        <f ca="1">IF(COUNTIFS(Распис!$B$4:$B$300,$A53,Распис!$C$4:$C$300,"&lt;="&amp;AD$1,Распис!$D$4:$D$300,"&gt;="&amp;AD$1)&gt;0,SUMIFS(Распис!$I$4:$I$300,Распис!$B$4:$B$300,$A53,Распис!$C$4:$C$300,"&lt;="&amp;AD$1,Распис!$D$4:$D$300,"&gt;="&amp;AD$1),SUMIF(База!$B$3:$B$305,$A53,База!$I$3:$I$152))</f>
        <v>0</v>
      </c>
      <c r="AE53" s="46">
        <f ca="1">IF(COUNTIFS(Распис!$B$4:$B$300,$A53,Распис!$C$4:$C$300,"&lt;="&amp;AE$1,Распис!$D$4:$D$300,"&gt;="&amp;AE$1)&gt;0,SUMIFS(Распис!$J$4:$J$300,Распис!$B$4:$B$300,$A53,Распис!$C$4:$C$300,"&lt;="&amp;AE$1,Распис!$D$4:$D$300,"&gt;="&amp;AE$1),SUMIF(База!$B$3:$B$305,$A53,База!$J$3:$J$152))</f>
        <v>0</v>
      </c>
      <c r="AF53" s="46">
        <f ca="1">IF(COUNTIFS(Распис!$B$4:$B$300,$A53,Распис!$C$4:$C$300,"&lt;="&amp;AF$1,Распис!$D$4:$D$300,"&gt;="&amp;AF$1)&gt;0,SUMIFS(Распис!$K$4:$K$300,Распис!$B$4:$B$300,$A53,Распис!$C$4:$C$300,"&lt;="&amp;AF$1,Распис!$D$4:$D$300,"&gt;="&amp;AF$1),SUMIF(База!$B$3:$B$305,$A53,База!$K$3:$K$152))</f>
        <v>0</v>
      </c>
      <c r="AG53" s="47">
        <f t="shared" ca="1" si="3"/>
        <v>0</v>
      </c>
      <c r="AH53" s="46">
        <f ca="1">AG53-SUMIFS(Распред!$G$4:$G$300,Распред!$B$4:$B$300,"март",Распред!$F$4:$F$300,A53)</f>
        <v>0</v>
      </c>
      <c r="AI53" s="46">
        <f ca="1">AH53+(COUNTIF(B53:AF53,"КД")+SUMIFS(Распред!$AH$4:$AH$300,Распред!$F$4:$F$300,A53,Распред!$B$4:$B$300,"март"))*4</f>
        <v>12</v>
      </c>
      <c r="AJ53" s="46">
        <f t="shared" ca="1" si="4"/>
        <v>0</v>
      </c>
      <c r="AK53" s="46">
        <f t="shared" ca="1" si="5"/>
        <v>0</v>
      </c>
      <c r="AL53" s="46">
        <f>SUMIFS(Распред!$K$4:$K$300,Распред!$B$4:$B$300,"март",Распред!$J$4:$J$300,A53)+SUMIFS(Распред!$M$4:$M$300,Распред!$B$4:$B$300,"март",Распред!$L$4:$L$300,A53)+SUMIFS(Распред!$O$4:$O$300,Распред!$B$4:$B$300,"март",Распред!$N$4:$N$300,A53)+SUMIFS(Распред!$Q$4:$Q$300,Распред!$B$4:$B$300,"март",Распред!$P$4:$P$300,A53)+SUMIFS(Распред!$S$4:$S$300,Распред!$B$4:$B$300,"март",Распред!$R$4:$R$300,A53)+SUMIFS(Распред!$U$4:$U$300,Распред!$B$4:$B$300,"март",Распред!$T$4:$T$300,A53)+SUMIFS(Распред!$W$4:$W$300,Распред!$B$4:$B$300,"март",Распред!$V$4:$V$300,A53)+SUMIFS(Распред!$Y$4:$Y$300,Распред!$B$4:$B$300,"март",Распред!$X$4:$X$300,A53)+SUMIFS(Распред!$AA$4:$AA$300,Распред!$B$4:$B$300,"март",Распред!$Z$4:$Z$300,A53)+SUMIFS(Распред!$AC$4:$AC$300,Распред!$B$4:$B$300,"март",Распред!$AB$4:$AB$300,A53)</f>
        <v>0</v>
      </c>
      <c r="AM53" s="46">
        <f t="shared" ca="1" si="6"/>
        <v>0</v>
      </c>
      <c r="AN53" s="46">
        <f t="shared" ca="1" si="7"/>
        <v>0</v>
      </c>
      <c r="AO53" s="46">
        <f t="shared" ca="1" si="8"/>
        <v>0</v>
      </c>
      <c r="AP53" s="46">
        <f>январь!AP53</f>
        <v>0</v>
      </c>
      <c r="AQ53" s="46">
        <f t="shared" ca="1" si="9"/>
        <v>0</v>
      </c>
      <c r="AR53" s="47"/>
      <c r="AS53" s="47">
        <f t="shared" ca="1" si="10"/>
        <v>0</v>
      </c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</row>
    <row r="54" spans="1:58" s="56" customFormat="1" x14ac:dyDescent="0.25">
      <c r="A54" s="47">
        <f>База!B54</f>
        <v>0</v>
      </c>
      <c r="B54" s="46">
        <f ca="1">IF(COUNTIFS(Распис!$B$4:$B$300,$A54,Распис!$C$4:$C$300,"&lt;="&amp;B$1,Распис!$D$4:$D$300,"&gt;="&amp;B$1)&gt;0,SUMIFS(Распис!$I$4:$I$300,Распис!$B$4:$B$300,$A54,Распис!$C$4:$C$300,"&lt;="&amp;B$1,Распис!$D$4:$D$300,"&gt;="&amp;B$1),SUMIF(База!$B$3:$B$305,$A54,База!$I$3:$I$152))</f>
        <v>0</v>
      </c>
      <c r="C54" s="46">
        <f ca="1">IF(COUNTIFS(Распис!$B$4:$B$300,$A54,Распис!$C$4:$C$300,"&lt;="&amp;C$1,Распис!$D$4:$D$300,"&gt;="&amp;C$1)&gt;0,SUMIFS(Распис!$J$4:$J$300,Распис!$B$4:$B$300,$A54,Распис!$C$4:$C$300,"&lt;="&amp;C$1,Распис!$D$4:$D$300,"&gt;="&amp;C$1),SUMIF(База!$B$3:$B$305,$A54,База!$J$3:$J$152))</f>
        <v>0</v>
      </c>
      <c r="D54" s="46">
        <f ca="1">IF(COUNTIFS(Распис!$B$4:$B$300,$A54,Распис!$C$4:$C$300,"&lt;="&amp;D$1,Распис!$D$4:$D$300,"&gt;="&amp;D$1)&gt;0,SUMIFS(Распис!$K$4:$K$300,Распис!$B$4:$B$300,$A54,Распис!$C$4:$C$300,"&lt;="&amp;D$1,Распис!$D$4:$D$300,"&gt;="&amp;D$1),SUMIF(База!$B$3:$B$305,$A54,База!$K$3:$K$152))</f>
        <v>0</v>
      </c>
      <c r="E54" s="46" t="s">
        <v>23</v>
      </c>
      <c r="F54" s="46">
        <f ca="1">IF(COUNTIFS(Распис!$B$4:$B$300,$A54,Распис!$C$4:$C$300,"&lt;="&amp;F$1,Распис!$D$4:$D$300,"&gt;="&amp;F$1)&gt;0,SUMIFS(Распис!$F$4:$F$300,Распис!$B$4:$B$300,$A54,Распис!$C$4:$C$300,"&lt;="&amp;F$1,Распис!$D$4:$D$300,"&gt;="&amp;F$1),SUMIF(База!$B$3:$B$305,$A54,База!$F$3:$F$152))</f>
        <v>0</v>
      </c>
      <c r="G54" s="46">
        <f ca="1">IF(COUNTIFS(Распис!$B$4:$B$300,$A54,Распис!$C$4:$C$300,"&lt;="&amp;G$1,Распис!$D$4:$D$300,"&gt;="&amp;G$1)&gt;0,SUMIFS(Распис!$G$4:$G$300,Распис!$B$4:$B$300,$A54,Распис!$C$4:$C$300,"&lt;="&amp;G$1,Распис!$D$4:$D$300,"&gt;="&amp;G$1),SUMIF(База!$B$3:$B$305,$A54,База!$G$3:$G$152))</f>
        <v>0</v>
      </c>
      <c r="H54" s="46">
        <f ca="1">IF(COUNTIFS(Распис!$B$4:$B$300,$A54,Распис!$C$4:$C$300,"&lt;="&amp;H$1,Распис!$D$4:$D$300,"&gt;="&amp;H$1)&gt;0,SUMIFS(Распис!$H$4:$H$300,Распис!$B$4:$B$300,$A54,Распис!$C$4:$C$300,"&lt;="&amp;H$1,Распис!$D$4:$D$300,"&gt;="&amp;H$1),SUMIF(База!$B$3:$B$305,$A54,База!$H$3:$H$152))</f>
        <v>0</v>
      </c>
      <c r="I54" s="46" t="s">
        <v>24</v>
      </c>
      <c r="J54" s="46">
        <f ca="1">IF(COUNTIFS(Распис!$B$4:$B$300,$A54,Распис!$C$4:$C$300,"&lt;="&amp;J$1,Распис!$D$4:$D$300,"&gt;="&amp;J$1)&gt;0,SUMIFS(Распис!$J$4:$J$300,Распис!$B$4:$B$300,$A54,Распис!$C$4:$C$300,"&lt;="&amp;J$1,Распис!$D$4:$D$300,"&gt;="&amp;J$1),SUMIF(База!$B$3:$B$305,$A54,База!$J$3:$J$152))</f>
        <v>0</v>
      </c>
      <c r="K54" s="46">
        <f ca="1">IF(COUNTIFS(Распис!$B$4:$B$300,$A54,Распис!$C$4:$C$300,"&lt;="&amp;K$1,Распис!$D$4:$D$300,"&gt;="&amp;K$1)&gt;0,SUMIFS(Распис!$K$4:$K$300,Распис!$B$4:$B$300,$A54,Распис!$C$4:$C$300,"&lt;="&amp;K$1,Распис!$D$4:$D$300,"&gt;="&amp;K$1),SUMIF(База!$B$3:$B$305,$A54,База!$K$3:$K$152))</f>
        <v>0</v>
      </c>
      <c r="L54" s="46" t="s">
        <v>23</v>
      </c>
      <c r="M54" s="46">
        <f ca="1">IF(COUNTIFS(Распис!$B$4:$B$300,$A54,Распис!$C$4:$C$300,"&lt;="&amp;M$1,Распис!$D$4:$D$300,"&gt;="&amp;M$1)&gt;0,SUMIFS(Распис!$F$4:$F$300,Распис!$B$4:$B$300,$A54,Распис!$C$4:$C$300,"&lt;="&amp;M$1,Распис!$D$4:$D$300,"&gt;="&amp;M$1),SUMIF(База!$B$3:$B$305,$A54,База!$F$3:$F$152))</f>
        <v>0</v>
      </c>
      <c r="N54" s="46">
        <f ca="1">IF(COUNTIFS(Распис!$B$4:$B$300,$A54,Распис!$C$4:$C$300,"&lt;="&amp;N$1,Распис!$D$4:$D$300,"&gt;="&amp;N$1)&gt;0,SUMIFS(Распис!$G$4:$G$300,Распис!$B$4:$B$300,$A54,Распис!$C$4:$C$300,"&lt;="&amp;N$1,Распис!$D$4:$D$300,"&gt;="&amp;N$1),SUMIF(База!$B$3:$B$305,$A54,База!$G$3:$G$152))</f>
        <v>0</v>
      </c>
      <c r="O54" s="46">
        <f ca="1">IF(COUNTIFS(Распис!$B$4:$B$300,$A54,Распис!$C$4:$C$300,"&lt;="&amp;O$1,Распис!$D$4:$D$300,"&gt;="&amp;O$1)&gt;0,SUMIFS(Распис!$H$4:$H$300,Распис!$B$4:$B$300,$A54,Распис!$C$4:$C$300,"&lt;="&amp;O$1,Распис!$D$4:$D$300,"&gt;="&amp;O$1),SUMIF(База!$B$3:$B$305,$A54,База!$H$3:$H$152))</f>
        <v>0</v>
      </c>
      <c r="P54" s="46">
        <f ca="1">IF(COUNTIFS(Распис!$B$4:$B$300,$A54,Распис!$C$4:$C$300,"&lt;="&amp;P$1,Распис!$D$4:$D$300,"&gt;="&amp;P$1)&gt;0,SUMIFS(Распис!$I$4:$I$300,Распис!$B$4:$B$300,$A54,Распис!$C$4:$C$300,"&lt;="&amp;P$1,Распис!$D$4:$D$300,"&gt;="&amp;P$1),SUMIF(База!$B$3:$B$305,$A54,База!$I$3:$I$152))</f>
        <v>0</v>
      </c>
      <c r="Q54" s="46">
        <f ca="1">IF(COUNTIFS(Распис!$B$4:$B$300,$A54,Распис!$C$4:$C$300,"&lt;="&amp;Q$1,Распис!$D$4:$D$300,"&gt;="&amp;Q$1)&gt;0,SUMIFS(Распис!$J$4:$J$300,Распис!$B$4:$B$300,$A54,Распис!$C$4:$C$300,"&lt;="&amp;Q$1,Распис!$D$4:$D$300,"&gt;="&amp;Q$1),SUMIF(База!$B$3:$B$305,$A54,База!$J$3:$J$152))</f>
        <v>0</v>
      </c>
      <c r="R54" s="46">
        <f ca="1">IF(COUNTIFS(Распис!$B$4:$B$300,$A54,Распис!$C$4:$C$300,"&lt;="&amp;R$1,Распис!$D$4:$D$300,"&gt;="&amp;R$1)&gt;0,SUMIFS(Распис!$K$4:$K$300,Распис!$B$4:$B$300,$A54,Распис!$C$4:$C$300,"&lt;="&amp;R$1,Распис!$D$4:$D$300,"&gt;="&amp;R$1),SUMIF(База!$B$3:$B$305,$A54,База!$K$3:$K$152))</f>
        <v>0</v>
      </c>
      <c r="S54" s="46" t="s">
        <v>23</v>
      </c>
      <c r="T54" s="46" t="s">
        <v>25</v>
      </c>
      <c r="U54" s="46" t="s">
        <v>25</v>
      </c>
      <c r="V54" s="46" t="s">
        <v>24</v>
      </c>
      <c r="W54" s="46" t="s">
        <v>24</v>
      </c>
      <c r="X54" s="46" t="s">
        <v>24</v>
      </c>
      <c r="Y54" s="46" t="s">
        <v>25</v>
      </c>
      <c r="Z54" s="46" t="s">
        <v>23</v>
      </c>
      <c r="AA54" s="46">
        <f ca="1">IF(COUNTIFS(Распис!$B$4:$B$300,$A54,Распис!$C$4:$C$300,"&lt;="&amp;AA$1,Распис!$D$4:$D$300,"&gt;="&amp;AA$1)&gt;0,SUMIFS(Распис!$F$4:$F$300,Распис!$B$4:$B$300,$A54,Распис!$C$4:$C$300,"&lt;="&amp;AA$1,Распис!$D$4:$D$300,"&gt;="&amp;AA$1),SUMIF(База!$B$3:$B$305,$A54,База!$F$3:$F$152))</f>
        <v>0</v>
      </c>
      <c r="AB54" s="46">
        <f ca="1">IF(COUNTIFS(Распис!$B$4:$B$300,$A54,Распис!$C$4:$C$300,"&lt;="&amp;AB$1,Распис!$D$4:$D$300,"&gt;="&amp;AB$1)&gt;0,SUMIFS(Распис!$G$4:$G$300,Распис!$B$4:$B$300,$A54,Распис!$C$4:$C$300,"&lt;="&amp;AB$1,Распис!$D$4:$D$300,"&gt;="&amp;AB$1),SUMIF(База!$B$3:$B$305,$A54,База!$G$3:$G$152))</f>
        <v>0</v>
      </c>
      <c r="AC54" s="46">
        <f ca="1">IF(COUNTIFS(Распис!$B$4:$B$300,$A54,Распис!$C$4:$C$300,"&lt;="&amp;AC$1,Распис!$D$4:$D$300,"&gt;="&amp;AC$1)&gt;0,SUMIFS(Распис!$H$4:$H$300,Распис!$B$4:$B$300,$A54,Распис!$C$4:$C$300,"&lt;="&amp;AC$1,Распис!$D$4:$D$300,"&gt;="&amp;AC$1),SUMIF(База!$B$3:$B$305,$A54,База!$H$3:$H$152))</f>
        <v>0</v>
      </c>
      <c r="AD54" s="46">
        <f ca="1">IF(COUNTIFS(Распис!$B$4:$B$300,$A54,Распис!$C$4:$C$300,"&lt;="&amp;AD$1,Распис!$D$4:$D$300,"&gt;="&amp;AD$1)&gt;0,SUMIFS(Распис!$I$4:$I$300,Распис!$B$4:$B$300,$A54,Распис!$C$4:$C$300,"&lt;="&amp;AD$1,Распис!$D$4:$D$300,"&gt;="&amp;AD$1),SUMIF(База!$B$3:$B$305,$A54,База!$I$3:$I$152))</f>
        <v>0</v>
      </c>
      <c r="AE54" s="46">
        <f ca="1">IF(COUNTIFS(Распис!$B$4:$B$300,$A54,Распис!$C$4:$C$300,"&lt;="&amp;AE$1,Распис!$D$4:$D$300,"&gt;="&amp;AE$1)&gt;0,SUMIFS(Распис!$J$4:$J$300,Распис!$B$4:$B$300,$A54,Распис!$C$4:$C$300,"&lt;="&amp;AE$1,Распис!$D$4:$D$300,"&gt;="&amp;AE$1),SUMIF(База!$B$3:$B$305,$A54,База!$J$3:$J$152))</f>
        <v>0</v>
      </c>
      <c r="AF54" s="46">
        <f ca="1">IF(COUNTIFS(Распис!$B$4:$B$300,$A54,Распис!$C$4:$C$300,"&lt;="&amp;AF$1,Распис!$D$4:$D$300,"&gt;="&amp;AF$1)&gt;0,SUMIFS(Распис!$K$4:$K$300,Распис!$B$4:$B$300,$A54,Распис!$C$4:$C$300,"&lt;="&amp;AF$1,Распис!$D$4:$D$300,"&gt;="&amp;AF$1),SUMIF(База!$B$3:$B$305,$A54,База!$K$3:$K$152))</f>
        <v>0</v>
      </c>
      <c r="AG54" s="47">
        <f t="shared" ca="1" si="3"/>
        <v>0</v>
      </c>
      <c r="AH54" s="46">
        <f ca="1">AG54-SUMIFS(Распред!$G$4:$G$300,Распред!$B$4:$B$300,"март",Распред!$F$4:$F$300,A54)</f>
        <v>0</v>
      </c>
      <c r="AI54" s="46">
        <f ca="1">AH54+(COUNTIF(B54:AF54,"КД")+SUMIFS(Распред!$AH$4:$AH$300,Распред!$F$4:$F$300,A54,Распред!$B$4:$B$300,"март"))*4</f>
        <v>12</v>
      </c>
      <c r="AJ54" s="46">
        <f t="shared" ca="1" si="4"/>
        <v>0</v>
      </c>
      <c r="AK54" s="46">
        <f t="shared" ca="1" si="5"/>
        <v>0</v>
      </c>
      <c r="AL54" s="46">
        <f>SUMIFS(Распред!$K$4:$K$300,Распред!$B$4:$B$300,"март",Распред!$J$4:$J$300,A54)+SUMIFS(Распред!$M$4:$M$300,Распред!$B$4:$B$300,"март",Распред!$L$4:$L$300,A54)+SUMIFS(Распред!$O$4:$O$300,Распред!$B$4:$B$300,"март",Распред!$N$4:$N$300,A54)+SUMIFS(Распред!$Q$4:$Q$300,Распред!$B$4:$B$300,"март",Распред!$P$4:$P$300,A54)+SUMIFS(Распред!$S$4:$S$300,Распред!$B$4:$B$300,"март",Распред!$R$4:$R$300,A54)+SUMIFS(Распред!$U$4:$U$300,Распред!$B$4:$B$300,"март",Распред!$T$4:$T$300,A54)+SUMIFS(Распред!$W$4:$W$300,Распред!$B$4:$B$300,"март",Распред!$V$4:$V$300,A54)+SUMIFS(Распред!$Y$4:$Y$300,Распред!$B$4:$B$300,"март",Распред!$X$4:$X$300,A54)+SUMIFS(Распред!$AA$4:$AA$300,Распред!$B$4:$B$300,"март",Распред!$Z$4:$Z$300,A54)+SUMIFS(Распред!$AC$4:$AC$300,Распред!$B$4:$B$300,"март",Распред!$AB$4:$AB$300,A54)</f>
        <v>0</v>
      </c>
      <c r="AM54" s="46">
        <f t="shared" ca="1" si="6"/>
        <v>0</v>
      </c>
      <c r="AN54" s="46">
        <f t="shared" ca="1" si="7"/>
        <v>0</v>
      </c>
      <c r="AO54" s="46">
        <f t="shared" ca="1" si="8"/>
        <v>0</v>
      </c>
      <c r="AP54" s="46">
        <f>январь!AP54</f>
        <v>0</v>
      </c>
      <c r="AQ54" s="46">
        <f t="shared" ca="1" si="9"/>
        <v>0</v>
      </c>
      <c r="AR54" s="47"/>
      <c r="AS54" s="47">
        <f t="shared" ca="1" si="10"/>
        <v>0</v>
      </c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</row>
    <row r="55" spans="1:58" s="56" customFormat="1" x14ac:dyDescent="0.25">
      <c r="A55" s="47">
        <f>База!B55</f>
        <v>0</v>
      </c>
      <c r="B55" s="46">
        <f ca="1">IF(COUNTIFS(Распис!$B$4:$B$300,$A55,Распис!$C$4:$C$300,"&lt;="&amp;B$1,Распис!$D$4:$D$300,"&gt;="&amp;B$1)&gt;0,SUMIFS(Распис!$I$4:$I$300,Распис!$B$4:$B$300,$A55,Распис!$C$4:$C$300,"&lt;="&amp;B$1,Распис!$D$4:$D$300,"&gt;="&amp;B$1),SUMIF(База!$B$3:$B$305,$A55,База!$I$3:$I$152))</f>
        <v>0</v>
      </c>
      <c r="C55" s="46">
        <f ca="1">IF(COUNTIFS(Распис!$B$4:$B$300,$A55,Распис!$C$4:$C$300,"&lt;="&amp;C$1,Распис!$D$4:$D$300,"&gt;="&amp;C$1)&gt;0,SUMIFS(Распис!$J$4:$J$300,Распис!$B$4:$B$300,$A55,Распис!$C$4:$C$300,"&lt;="&amp;C$1,Распис!$D$4:$D$300,"&gt;="&amp;C$1),SUMIF(База!$B$3:$B$305,$A55,База!$J$3:$J$152))</f>
        <v>0</v>
      </c>
      <c r="D55" s="46">
        <f ca="1">IF(COUNTIFS(Распис!$B$4:$B$300,$A55,Распис!$C$4:$C$300,"&lt;="&amp;D$1,Распис!$D$4:$D$300,"&gt;="&amp;D$1)&gt;0,SUMIFS(Распис!$K$4:$K$300,Распис!$B$4:$B$300,$A55,Распис!$C$4:$C$300,"&lt;="&amp;D$1,Распис!$D$4:$D$300,"&gt;="&amp;D$1),SUMIF(База!$B$3:$B$305,$A55,База!$K$3:$K$152))</f>
        <v>0</v>
      </c>
      <c r="E55" s="46" t="s">
        <v>23</v>
      </c>
      <c r="F55" s="46">
        <f ca="1">IF(COUNTIFS(Распис!$B$4:$B$300,$A55,Распис!$C$4:$C$300,"&lt;="&amp;F$1,Распис!$D$4:$D$300,"&gt;="&amp;F$1)&gt;0,SUMIFS(Распис!$F$4:$F$300,Распис!$B$4:$B$300,$A55,Распис!$C$4:$C$300,"&lt;="&amp;F$1,Распис!$D$4:$D$300,"&gt;="&amp;F$1),SUMIF(База!$B$3:$B$305,$A55,База!$F$3:$F$152))</f>
        <v>0</v>
      </c>
      <c r="G55" s="46">
        <f ca="1">IF(COUNTIFS(Распис!$B$4:$B$300,$A55,Распис!$C$4:$C$300,"&lt;="&amp;G$1,Распис!$D$4:$D$300,"&gt;="&amp;G$1)&gt;0,SUMIFS(Распис!$G$4:$G$300,Распис!$B$4:$B$300,$A55,Распис!$C$4:$C$300,"&lt;="&amp;G$1,Распис!$D$4:$D$300,"&gt;="&amp;G$1),SUMIF(База!$B$3:$B$305,$A55,База!$G$3:$G$152))</f>
        <v>0</v>
      </c>
      <c r="H55" s="46">
        <f ca="1">IF(COUNTIFS(Распис!$B$4:$B$300,$A55,Распис!$C$4:$C$300,"&lt;="&amp;H$1,Распис!$D$4:$D$300,"&gt;="&amp;H$1)&gt;0,SUMIFS(Распис!$H$4:$H$300,Распис!$B$4:$B$300,$A55,Распис!$C$4:$C$300,"&lt;="&amp;H$1,Распис!$D$4:$D$300,"&gt;="&amp;H$1),SUMIF(База!$B$3:$B$305,$A55,База!$H$3:$H$152))</f>
        <v>0</v>
      </c>
      <c r="I55" s="46" t="s">
        <v>24</v>
      </c>
      <c r="J55" s="46">
        <f ca="1">IF(COUNTIFS(Распис!$B$4:$B$300,$A55,Распис!$C$4:$C$300,"&lt;="&amp;J$1,Распис!$D$4:$D$300,"&gt;="&amp;J$1)&gt;0,SUMIFS(Распис!$J$4:$J$300,Распис!$B$4:$B$300,$A55,Распис!$C$4:$C$300,"&lt;="&amp;J$1,Распис!$D$4:$D$300,"&gt;="&amp;J$1),SUMIF(База!$B$3:$B$305,$A55,База!$J$3:$J$152))</f>
        <v>0</v>
      </c>
      <c r="K55" s="46">
        <f ca="1">IF(COUNTIFS(Распис!$B$4:$B$300,$A55,Распис!$C$4:$C$300,"&lt;="&amp;K$1,Распис!$D$4:$D$300,"&gt;="&amp;K$1)&gt;0,SUMIFS(Распис!$K$4:$K$300,Распис!$B$4:$B$300,$A55,Распис!$C$4:$C$300,"&lt;="&amp;K$1,Распис!$D$4:$D$300,"&gt;="&amp;K$1),SUMIF(База!$B$3:$B$305,$A55,База!$K$3:$K$152))</f>
        <v>0</v>
      </c>
      <c r="L55" s="46" t="s">
        <v>23</v>
      </c>
      <c r="M55" s="46">
        <f ca="1">IF(COUNTIFS(Распис!$B$4:$B$300,$A55,Распис!$C$4:$C$300,"&lt;="&amp;M$1,Распис!$D$4:$D$300,"&gt;="&amp;M$1)&gt;0,SUMIFS(Распис!$F$4:$F$300,Распис!$B$4:$B$300,$A55,Распис!$C$4:$C$300,"&lt;="&amp;M$1,Распис!$D$4:$D$300,"&gt;="&amp;M$1),SUMIF(База!$B$3:$B$305,$A55,База!$F$3:$F$152))</f>
        <v>0</v>
      </c>
      <c r="N55" s="46">
        <f ca="1">IF(COUNTIFS(Распис!$B$4:$B$300,$A55,Распис!$C$4:$C$300,"&lt;="&amp;N$1,Распис!$D$4:$D$300,"&gt;="&amp;N$1)&gt;0,SUMIFS(Распис!$G$4:$G$300,Распис!$B$4:$B$300,$A55,Распис!$C$4:$C$300,"&lt;="&amp;N$1,Распис!$D$4:$D$300,"&gt;="&amp;N$1),SUMIF(База!$B$3:$B$305,$A55,База!$G$3:$G$152))</f>
        <v>0</v>
      </c>
      <c r="O55" s="46">
        <f ca="1">IF(COUNTIFS(Распис!$B$4:$B$300,$A55,Распис!$C$4:$C$300,"&lt;="&amp;O$1,Распис!$D$4:$D$300,"&gt;="&amp;O$1)&gt;0,SUMIFS(Распис!$H$4:$H$300,Распис!$B$4:$B$300,$A55,Распис!$C$4:$C$300,"&lt;="&amp;O$1,Распис!$D$4:$D$300,"&gt;="&amp;O$1),SUMIF(База!$B$3:$B$305,$A55,База!$H$3:$H$152))</f>
        <v>0</v>
      </c>
      <c r="P55" s="46">
        <f ca="1">IF(COUNTIFS(Распис!$B$4:$B$300,$A55,Распис!$C$4:$C$300,"&lt;="&amp;P$1,Распис!$D$4:$D$300,"&gt;="&amp;P$1)&gt;0,SUMIFS(Распис!$I$4:$I$300,Распис!$B$4:$B$300,$A55,Распис!$C$4:$C$300,"&lt;="&amp;P$1,Распис!$D$4:$D$300,"&gt;="&amp;P$1),SUMIF(База!$B$3:$B$305,$A55,База!$I$3:$I$152))</f>
        <v>0</v>
      </c>
      <c r="Q55" s="46">
        <f ca="1">IF(COUNTIFS(Распис!$B$4:$B$300,$A55,Распис!$C$4:$C$300,"&lt;="&amp;Q$1,Распис!$D$4:$D$300,"&gt;="&amp;Q$1)&gt;0,SUMIFS(Распис!$J$4:$J$300,Распис!$B$4:$B$300,$A55,Распис!$C$4:$C$300,"&lt;="&amp;Q$1,Распис!$D$4:$D$300,"&gt;="&amp;Q$1),SUMIF(База!$B$3:$B$305,$A55,База!$J$3:$J$152))</f>
        <v>0</v>
      </c>
      <c r="R55" s="46">
        <f ca="1">IF(COUNTIFS(Распис!$B$4:$B$300,$A55,Распис!$C$4:$C$300,"&lt;="&amp;R$1,Распис!$D$4:$D$300,"&gt;="&amp;R$1)&gt;0,SUMIFS(Распис!$K$4:$K$300,Распис!$B$4:$B$300,$A55,Распис!$C$4:$C$300,"&lt;="&amp;R$1,Распис!$D$4:$D$300,"&gt;="&amp;R$1),SUMIF(База!$B$3:$B$305,$A55,База!$K$3:$K$152))</f>
        <v>0</v>
      </c>
      <c r="S55" s="46" t="s">
        <v>23</v>
      </c>
      <c r="T55" s="46" t="s">
        <v>25</v>
      </c>
      <c r="U55" s="46" t="s">
        <v>25</v>
      </c>
      <c r="V55" s="46" t="s">
        <v>24</v>
      </c>
      <c r="W55" s="46" t="s">
        <v>24</v>
      </c>
      <c r="X55" s="46" t="s">
        <v>24</v>
      </c>
      <c r="Y55" s="46" t="s">
        <v>25</v>
      </c>
      <c r="Z55" s="46" t="s">
        <v>23</v>
      </c>
      <c r="AA55" s="46">
        <f ca="1">IF(COUNTIFS(Распис!$B$4:$B$300,$A55,Распис!$C$4:$C$300,"&lt;="&amp;AA$1,Распис!$D$4:$D$300,"&gt;="&amp;AA$1)&gt;0,SUMIFS(Распис!$F$4:$F$300,Распис!$B$4:$B$300,$A55,Распис!$C$4:$C$300,"&lt;="&amp;AA$1,Распис!$D$4:$D$300,"&gt;="&amp;AA$1),SUMIF(База!$B$3:$B$305,$A55,База!$F$3:$F$152))</f>
        <v>0</v>
      </c>
      <c r="AB55" s="46">
        <f ca="1">IF(COUNTIFS(Распис!$B$4:$B$300,$A55,Распис!$C$4:$C$300,"&lt;="&amp;AB$1,Распис!$D$4:$D$300,"&gt;="&amp;AB$1)&gt;0,SUMIFS(Распис!$G$4:$G$300,Распис!$B$4:$B$300,$A55,Распис!$C$4:$C$300,"&lt;="&amp;AB$1,Распис!$D$4:$D$300,"&gt;="&amp;AB$1),SUMIF(База!$B$3:$B$305,$A55,База!$G$3:$G$152))</f>
        <v>0</v>
      </c>
      <c r="AC55" s="46">
        <f ca="1">IF(COUNTIFS(Распис!$B$4:$B$300,$A55,Распис!$C$4:$C$300,"&lt;="&amp;AC$1,Распис!$D$4:$D$300,"&gt;="&amp;AC$1)&gt;0,SUMIFS(Распис!$H$4:$H$300,Распис!$B$4:$B$300,$A55,Распис!$C$4:$C$300,"&lt;="&amp;AC$1,Распис!$D$4:$D$300,"&gt;="&amp;AC$1),SUMIF(База!$B$3:$B$305,$A55,База!$H$3:$H$152))</f>
        <v>0</v>
      </c>
      <c r="AD55" s="46">
        <f ca="1">IF(COUNTIFS(Распис!$B$4:$B$300,$A55,Распис!$C$4:$C$300,"&lt;="&amp;AD$1,Распис!$D$4:$D$300,"&gt;="&amp;AD$1)&gt;0,SUMIFS(Распис!$I$4:$I$300,Распис!$B$4:$B$300,$A55,Распис!$C$4:$C$300,"&lt;="&amp;AD$1,Распис!$D$4:$D$300,"&gt;="&amp;AD$1),SUMIF(База!$B$3:$B$305,$A55,База!$I$3:$I$152))</f>
        <v>0</v>
      </c>
      <c r="AE55" s="46">
        <f ca="1">IF(COUNTIFS(Распис!$B$4:$B$300,$A55,Распис!$C$4:$C$300,"&lt;="&amp;AE$1,Распис!$D$4:$D$300,"&gt;="&amp;AE$1)&gt;0,SUMIFS(Распис!$J$4:$J$300,Распис!$B$4:$B$300,$A55,Распис!$C$4:$C$300,"&lt;="&amp;AE$1,Распис!$D$4:$D$300,"&gt;="&amp;AE$1),SUMIF(База!$B$3:$B$305,$A55,База!$J$3:$J$152))</f>
        <v>0</v>
      </c>
      <c r="AF55" s="46">
        <f ca="1">IF(COUNTIFS(Распис!$B$4:$B$300,$A55,Распис!$C$4:$C$300,"&lt;="&amp;AF$1,Распис!$D$4:$D$300,"&gt;="&amp;AF$1)&gt;0,SUMIFS(Распис!$K$4:$K$300,Распис!$B$4:$B$300,$A55,Распис!$C$4:$C$300,"&lt;="&amp;AF$1,Распис!$D$4:$D$300,"&gt;="&amp;AF$1),SUMIF(База!$B$3:$B$305,$A55,База!$K$3:$K$152))</f>
        <v>0</v>
      </c>
      <c r="AG55" s="47">
        <f t="shared" ca="1" si="3"/>
        <v>0</v>
      </c>
      <c r="AH55" s="46">
        <f ca="1">AG55-SUMIFS(Распред!$G$4:$G$300,Распред!$B$4:$B$300,"март",Распред!$F$4:$F$300,A55)</f>
        <v>0</v>
      </c>
      <c r="AI55" s="46">
        <f ca="1">AH55+(COUNTIF(B55:AF55,"КД")+SUMIFS(Распред!$AH$4:$AH$300,Распред!$F$4:$F$300,A55,Распред!$B$4:$B$300,"март"))*4</f>
        <v>12</v>
      </c>
      <c r="AJ55" s="46">
        <f t="shared" ca="1" si="4"/>
        <v>0</v>
      </c>
      <c r="AK55" s="46">
        <f t="shared" ca="1" si="5"/>
        <v>0</v>
      </c>
      <c r="AL55" s="46">
        <f>SUMIFS(Распред!$K$4:$K$300,Распред!$B$4:$B$300,"март",Распред!$J$4:$J$300,A55)+SUMIFS(Распред!$M$4:$M$300,Распред!$B$4:$B$300,"март",Распред!$L$4:$L$300,A55)+SUMIFS(Распред!$O$4:$O$300,Распред!$B$4:$B$300,"март",Распред!$N$4:$N$300,A55)+SUMIFS(Распред!$Q$4:$Q$300,Распред!$B$4:$B$300,"март",Распред!$P$4:$P$300,A55)+SUMIFS(Распред!$S$4:$S$300,Распред!$B$4:$B$300,"март",Распред!$R$4:$R$300,A55)+SUMIFS(Распред!$U$4:$U$300,Распред!$B$4:$B$300,"март",Распред!$T$4:$T$300,A55)+SUMIFS(Распред!$W$4:$W$300,Распред!$B$4:$B$300,"март",Распред!$V$4:$V$300,A55)+SUMIFS(Распред!$Y$4:$Y$300,Распред!$B$4:$B$300,"март",Распред!$X$4:$X$300,A55)+SUMIFS(Распред!$AA$4:$AA$300,Распред!$B$4:$B$300,"март",Распред!$Z$4:$Z$300,A55)+SUMIFS(Распред!$AC$4:$AC$300,Распред!$B$4:$B$300,"март",Распред!$AB$4:$AB$300,A55)</f>
        <v>0</v>
      </c>
      <c r="AM55" s="46">
        <f t="shared" ca="1" si="6"/>
        <v>0</v>
      </c>
      <c r="AN55" s="46">
        <f t="shared" ca="1" si="7"/>
        <v>0</v>
      </c>
      <c r="AO55" s="46">
        <f t="shared" ca="1" si="8"/>
        <v>0</v>
      </c>
      <c r="AP55" s="46">
        <f>январь!AP55</f>
        <v>0</v>
      </c>
      <c r="AQ55" s="46">
        <f t="shared" ca="1" si="9"/>
        <v>0</v>
      </c>
      <c r="AR55" s="47"/>
      <c r="AS55" s="47">
        <f t="shared" ca="1" si="10"/>
        <v>0</v>
      </c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</row>
    <row r="56" spans="1:58" s="56" customFormat="1" x14ac:dyDescent="0.25">
      <c r="A56" s="47">
        <f>База!B56</f>
        <v>0</v>
      </c>
      <c r="B56" s="46">
        <f ca="1">IF(COUNTIFS(Распис!$B$4:$B$300,$A56,Распис!$C$4:$C$300,"&lt;="&amp;B$1,Распис!$D$4:$D$300,"&gt;="&amp;B$1)&gt;0,SUMIFS(Распис!$I$4:$I$300,Распис!$B$4:$B$300,$A56,Распис!$C$4:$C$300,"&lt;="&amp;B$1,Распис!$D$4:$D$300,"&gt;="&amp;B$1),SUMIF(База!$B$3:$B$305,$A56,База!$I$3:$I$152))</f>
        <v>0</v>
      </c>
      <c r="C56" s="46">
        <f ca="1">IF(COUNTIFS(Распис!$B$4:$B$300,$A56,Распис!$C$4:$C$300,"&lt;="&amp;C$1,Распис!$D$4:$D$300,"&gt;="&amp;C$1)&gt;0,SUMIFS(Распис!$J$4:$J$300,Распис!$B$4:$B$300,$A56,Распис!$C$4:$C$300,"&lt;="&amp;C$1,Распис!$D$4:$D$300,"&gt;="&amp;C$1),SUMIF(База!$B$3:$B$305,$A56,База!$J$3:$J$152))</f>
        <v>0</v>
      </c>
      <c r="D56" s="46">
        <f ca="1">IF(COUNTIFS(Распис!$B$4:$B$300,$A56,Распис!$C$4:$C$300,"&lt;="&amp;D$1,Распис!$D$4:$D$300,"&gt;="&amp;D$1)&gt;0,SUMIFS(Распис!$K$4:$K$300,Распис!$B$4:$B$300,$A56,Распис!$C$4:$C$300,"&lt;="&amp;D$1,Распис!$D$4:$D$300,"&gt;="&amp;D$1),SUMIF(База!$B$3:$B$305,$A56,База!$K$3:$K$152))</f>
        <v>0</v>
      </c>
      <c r="E56" s="46" t="s">
        <v>23</v>
      </c>
      <c r="F56" s="46">
        <f ca="1">IF(COUNTIFS(Распис!$B$4:$B$300,$A56,Распис!$C$4:$C$300,"&lt;="&amp;F$1,Распис!$D$4:$D$300,"&gt;="&amp;F$1)&gt;0,SUMIFS(Распис!$F$4:$F$300,Распис!$B$4:$B$300,$A56,Распис!$C$4:$C$300,"&lt;="&amp;F$1,Распис!$D$4:$D$300,"&gt;="&amp;F$1),SUMIF(База!$B$3:$B$305,$A56,База!$F$3:$F$152))</f>
        <v>0</v>
      </c>
      <c r="G56" s="46">
        <f ca="1">IF(COUNTIFS(Распис!$B$4:$B$300,$A56,Распис!$C$4:$C$300,"&lt;="&amp;G$1,Распис!$D$4:$D$300,"&gt;="&amp;G$1)&gt;0,SUMIFS(Распис!$G$4:$G$300,Распис!$B$4:$B$300,$A56,Распис!$C$4:$C$300,"&lt;="&amp;G$1,Распис!$D$4:$D$300,"&gt;="&amp;G$1),SUMIF(База!$B$3:$B$305,$A56,База!$G$3:$G$152))</f>
        <v>0</v>
      </c>
      <c r="H56" s="46">
        <f ca="1">IF(COUNTIFS(Распис!$B$4:$B$300,$A56,Распис!$C$4:$C$300,"&lt;="&amp;H$1,Распис!$D$4:$D$300,"&gt;="&amp;H$1)&gt;0,SUMIFS(Распис!$H$4:$H$300,Распис!$B$4:$B$300,$A56,Распис!$C$4:$C$300,"&lt;="&amp;H$1,Распис!$D$4:$D$300,"&gt;="&amp;H$1),SUMIF(База!$B$3:$B$305,$A56,База!$H$3:$H$152))</f>
        <v>0</v>
      </c>
      <c r="I56" s="46" t="s">
        <v>24</v>
      </c>
      <c r="J56" s="46">
        <f ca="1">IF(COUNTIFS(Распис!$B$4:$B$300,$A56,Распис!$C$4:$C$300,"&lt;="&amp;J$1,Распис!$D$4:$D$300,"&gt;="&amp;J$1)&gt;0,SUMIFS(Распис!$J$4:$J$300,Распис!$B$4:$B$300,$A56,Распис!$C$4:$C$300,"&lt;="&amp;J$1,Распис!$D$4:$D$300,"&gt;="&amp;J$1),SUMIF(База!$B$3:$B$305,$A56,База!$J$3:$J$152))</f>
        <v>0</v>
      </c>
      <c r="K56" s="46">
        <f ca="1">IF(COUNTIFS(Распис!$B$4:$B$300,$A56,Распис!$C$4:$C$300,"&lt;="&amp;K$1,Распис!$D$4:$D$300,"&gt;="&amp;K$1)&gt;0,SUMIFS(Распис!$K$4:$K$300,Распис!$B$4:$B$300,$A56,Распис!$C$4:$C$300,"&lt;="&amp;K$1,Распис!$D$4:$D$300,"&gt;="&amp;K$1),SUMIF(База!$B$3:$B$305,$A56,База!$K$3:$K$152))</f>
        <v>0</v>
      </c>
      <c r="L56" s="46" t="s">
        <v>23</v>
      </c>
      <c r="M56" s="46">
        <f ca="1">IF(COUNTIFS(Распис!$B$4:$B$300,$A56,Распис!$C$4:$C$300,"&lt;="&amp;M$1,Распис!$D$4:$D$300,"&gt;="&amp;M$1)&gt;0,SUMIFS(Распис!$F$4:$F$300,Распис!$B$4:$B$300,$A56,Распис!$C$4:$C$300,"&lt;="&amp;M$1,Распис!$D$4:$D$300,"&gt;="&amp;M$1),SUMIF(База!$B$3:$B$305,$A56,База!$F$3:$F$152))</f>
        <v>0</v>
      </c>
      <c r="N56" s="46">
        <f ca="1">IF(COUNTIFS(Распис!$B$4:$B$300,$A56,Распис!$C$4:$C$300,"&lt;="&amp;N$1,Распис!$D$4:$D$300,"&gt;="&amp;N$1)&gt;0,SUMIFS(Распис!$G$4:$G$300,Распис!$B$4:$B$300,$A56,Распис!$C$4:$C$300,"&lt;="&amp;N$1,Распис!$D$4:$D$300,"&gt;="&amp;N$1),SUMIF(База!$B$3:$B$305,$A56,База!$G$3:$G$152))</f>
        <v>0</v>
      </c>
      <c r="O56" s="46">
        <f ca="1">IF(COUNTIFS(Распис!$B$4:$B$300,$A56,Распис!$C$4:$C$300,"&lt;="&amp;O$1,Распис!$D$4:$D$300,"&gt;="&amp;O$1)&gt;0,SUMIFS(Распис!$H$4:$H$300,Распис!$B$4:$B$300,$A56,Распис!$C$4:$C$300,"&lt;="&amp;O$1,Распис!$D$4:$D$300,"&gt;="&amp;O$1),SUMIF(База!$B$3:$B$305,$A56,База!$H$3:$H$152))</f>
        <v>0</v>
      </c>
      <c r="P56" s="46">
        <f ca="1">IF(COUNTIFS(Распис!$B$4:$B$300,$A56,Распис!$C$4:$C$300,"&lt;="&amp;P$1,Распис!$D$4:$D$300,"&gt;="&amp;P$1)&gt;0,SUMIFS(Распис!$I$4:$I$300,Распис!$B$4:$B$300,$A56,Распис!$C$4:$C$300,"&lt;="&amp;P$1,Распис!$D$4:$D$300,"&gt;="&amp;P$1),SUMIF(База!$B$3:$B$305,$A56,База!$I$3:$I$152))</f>
        <v>0</v>
      </c>
      <c r="Q56" s="46">
        <f ca="1">IF(COUNTIFS(Распис!$B$4:$B$300,$A56,Распис!$C$4:$C$300,"&lt;="&amp;Q$1,Распис!$D$4:$D$300,"&gt;="&amp;Q$1)&gt;0,SUMIFS(Распис!$J$4:$J$300,Распис!$B$4:$B$300,$A56,Распис!$C$4:$C$300,"&lt;="&amp;Q$1,Распис!$D$4:$D$300,"&gt;="&amp;Q$1),SUMIF(База!$B$3:$B$305,$A56,База!$J$3:$J$152))</f>
        <v>0</v>
      </c>
      <c r="R56" s="46">
        <f ca="1">IF(COUNTIFS(Распис!$B$4:$B$300,$A56,Распис!$C$4:$C$300,"&lt;="&amp;R$1,Распис!$D$4:$D$300,"&gt;="&amp;R$1)&gt;0,SUMIFS(Распис!$K$4:$K$300,Распис!$B$4:$B$300,$A56,Распис!$C$4:$C$300,"&lt;="&amp;R$1,Распис!$D$4:$D$300,"&gt;="&amp;R$1),SUMIF(База!$B$3:$B$305,$A56,База!$K$3:$K$152))</f>
        <v>0</v>
      </c>
      <c r="S56" s="46" t="s">
        <v>23</v>
      </c>
      <c r="T56" s="46" t="s">
        <v>25</v>
      </c>
      <c r="U56" s="46" t="s">
        <v>25</v>
      </c>
      <c r="V56" s="46" t="s">
        <v>24</v>
      </c>
      <c r="W56" s="46" t="s">
        <v>24</v>
      </c>
      <c r="X56" s="46" t="s">
        <v>24</v>
      </c>
      <c r="Y56" s="46" t="s">
        <v>25</v>
      </c>
      <c r="Z56" s="46" t="s">
        <v>23</v>
      </c>
      <c r="AA56" s="46">
        <f ca="1">IF(COUNTIFS(Распис!$B$4:$B$300,$A56,Распис!$C$4:$C$300,"&lt;="&amp;AA$1,Распис!$D$4:$D$300,"&gt;="&amp;AA$1)&gt;0,SUMIFS(Распис!$F$4:$F$300,Распис!$B$4:$B$300,$A56,Распис!$C$4:$C$300,"&lt;="&amp;AA$1,Распис!$D$4:$D$300,"&gt;="&amp;AA$1),SUMIF(База!$B$3:$B$305,$A56,База!$F$3:$F$152))</f>
        <v>0</v>
      </c>
      <c r="AB56" s="46">
        <f ca="1">IF(COUNTIFS(Распис!$B$4:$B$300,$A56,Распис!$C$4:$C$300,"&lt;="&amp;AB$1,Распис!$D$4:$D$300,"&gt;="&amp;AB$1)&gt;0,SUMIFS(Распис!$G$4:$G$300,Распис!$B$4:$B$300,$A56,Распис!$C$4:$C$300,"&lt;="&amp;AB$1,Распис!$D$4:$D$300,"&gt;="&amp;AB$1),SUMIF(База!$B$3:$B$305,$A56,База!$G$3:$G$152))</f>
        <v>0</v>
      </c>
      <c r="AC56" s="46">
        <f ca="1">IF(COUNTIFS(Распис!$B$4:$B$300,$A56,Распис!$C$4:$C$300,"&lt;="&amp;AC$1,Распис!$D$4:$D$300,"&gt;="&amp;AC$1)&gt;0,SUMIFS(Распис!$H$4:$H$300,Распис!$B$4:$B$300,$A56,Распис!$C$4:$C$300,"&lt;="&amp;AC$1,Распис!$D$4:$D$300,"&gt;="&amp;AC$1),SUMIF(База!$B$3:$B$305,$A56,База!$H$3:$H$152))</f>
        <v>0</v>
      </c>
      <c r="AD56" s="46">
        <f ca="1">IF(COUNTIFS(Распис!$B$4:$B$300,$A56,Распис!$C$4:$C$300,"&lt;="&amp;AD$1,Распис!$D$4:$D$300,"&gt;="&amp;AD$1)&gt;0,SUMIFS(Распис!$I$4:$I$300,Распис!$B$4:$B$300,$A56,Распис!$C$4:$C$300,"&lt;="&amp;AD$1,Распис!$D$4:$D$300,"&gt;="&amp;AD$1),SUMIF(База!$B$3:$B$305,$A56,База!$I$3:$I$152))</f>
        <v>0</v>
      </c>
      <c r="AE56" s="46">
        <f ca="1">IF(COUNTIFS(Распис!$B$4:$B$300,$A56,Распис!$C$4:$C$300,"&lt;="&amp;AE$1,Распис!$D$4:$D$300,"&gt;="&amp;AE$1)&gt;0,SUMIFS(Распис!$J$4:$J$300,Распис!$B$4:$B$300,$A56,Распис!$C$4:$C$300,"&lt;="&amp;AE$1,Распис!$D$4:$D$300,"&gt;="&amp;AE$1),SUMIF(База!$B$3:$B$305,$A56,База!$J$3:$J$152))</f>
        <v>0</v>
      </c>
      <c r="AF56" s="46">
        <f ca="1">IF(COUNTIFS(Распис!$B$4:$B$300,$A56,Распис!$C$4:$C$300,"&lt;="&amp;AF$1,Распис!$D$4:$D$300,"&gt;="&amp;AF$1)&gt;0,SUMIFS(Распис!$K$4:$K$300,Распис!$B$4:$B$300,$A56,Распис!$C$4:$C$300,"&lt;="&amp;AF$1,Распис!$D$4:$D$300,"&gt;="&amp;AF$1),SUMIF(База!$B$3:$B$305,$A56,База!$K$3:$K$152))</f>
        <v>0</v>
      </c>
      <c r="AG56" s="47">
        <f t="shared" ca="1" si="3"/>
        <v>0</v>
      </c>
      <c r="AH56" s="46">
        <f ca="1">AG56-SUMIFS(Распред!$G$4:$G$300,Распред!$B$4:$B$300,"март",Распред!$F$4:$F$300,A56)</f>
        <v>0</v>
      </c>
      <c r="AI56" s="46">
        <f ca="1">AH56+(COUNTIF(B56:AF56,"КД")+SUMIFS(Распред!$AH$4:$AH$300,Распред!$F$4:$F$300,A56,Распред!$B$4:$B$300,"март"))*4</f>
        <v>12</v>
      </c>
      <c r="AJ56" s="46">
        <f t="shared" ca="1" si="4"/>
        <v>0</v>
      </c>
      <c r="AK56" s="46">
        <f t="shared" ca="1" si="5"/>
        <v>0</v>
      </c>
      <c r="AL56" s="46">
        <f>SUMIFS(Распред!$K$4:$K$300,Распред!$B$4:$B$300,"март",Распред!$J$4:$J$300,A56)+SUMIFS(Распред!$M$4:$M$300,Распред!$B$4:$B$300,"март",Распред!$L$4:$L$300,A56)+SUMIFS(Распред!$O$4:$O$300,Распред!$B$4:$B$300,"март",Распред!$N$4:$N$300,A56)+SUMIFS(Распред!$Q$4:$Q$300,Распред!$B$4:$B$300,"март",Распред!$P$4:$P$300,A56)+SUMIFS(Распред!$S$4:$S$300,Распред!$B$4:$B$300,"март",Распред!$R$4:$R$300,A56)+SUMIFS(Распред!$U$4:$U$300,Распред!$B$4:$B$300,"март",Распред!$T$4:$T$300,A56)+SUMIFS(Распред!$W$4:$W$300,Распред!$B$4:$B$300,"март",Распред!$V$4:$V$300,A56)+SUMIFS(Распред!$Y$4:$Y$300,Распред!$B$4:$B$300,"март",Распред!$X$4:$X$300,A56)+SUMIFS(Распред!$AA$4:$AA$300,Распред!$B$4:$B$300,"март",Распред!$Z$4:$Z$300,A56)+SUMIFS(Распред!$AC$4:$AC$300,Распред!$B$4:$B$300,"март",Распред!$AB$4:$AB$300,A56)</f>
        <v>0</v>
      </c>
      <c r="AM56" s="46">
        <f t="shared" ca="1" si="6"/>
        <v>0</v>
      </c>
      <c r="AN56" s="46">
        <f t="shared" ca="1" si="7"/>
        <v>0</v>
      </c>
      <c r="AO56" s="46">
        <f t="shared" ca="1" si="8"/>
        <v>0</v>
      </c>
      <c r="AP56" s="46">
        <f>январь!AP56</f>
        <v>0</v>
      </c>
      <c r="AQ56" s="46">
        <f t="shared" ca="1" si="9"/>
        <v>0</v>
      </c>
      <c r="AR56" s="47"/>
      <c r="AS56" s="47">
        <f t="shared" ca="1" si="10"/>
        <v>0</v>
      </c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</row>
    <row r="57" spans="1:58" s="56" customFormat="1" x14ac:dyDescent="0.25">
      <c r="A57" s="47">
        <f>База!B57</f>
        <v>0</v>
      </c>
      <c r="B57" s="46">
        <f ca="1">IF(COUNTIFS(Распис!$B$4:$B$300,$A57,Распис!$C$4:$C$300,"&lt;="&amp;B$1,Распис!$D$4:$D$300,"&gt;="&amp;B$1)&gt;0,SUMIFS(Распис!$I$4:$I$300,Распис!$B$4:$B$300,$A57,Распис!$C$4:$C$300,"&lt;="&amp;B$1,Распис!$D$4:$D$300,"&gt;="&amp;B$1),SUMIF(База!$B$3:$B$305,$A57,База!$I$3:$I$152))</f>
        <v>0</v>
      </c>
      <c r="C57" s="46">
        <f ca="1">IF(COUNTIFS(Распис!$B$4:$B$300,$A57,Распис!$C$4:$C$300,"&lt;="&amp;C$1,Распис!$D$4:$D$300,"&gt;="&amp;C$1)&gt;0,SUMIFS(Распис!$J$4:$J$300,Распис!$B$4:$B$300,$A57,Распис!$C$4:$C$300,"&lt;="&amp;C$1,Распис!$D$4:$D$300,"&gt;="&amp;C$1),SUMIF(База!$B$3:$B$305,$A57,База!$J$3:$J$152))</f>
        <v>0</v>
      </c>
      <c r="D57" s="46">
        <f ca="1">IF(COUNTIFS(Распис!$B$4:$B$300,$A57,Распис!$C$4:$C$300,"&lt;="&amp;D$1,Распис!$D$4:$D$300,"&gt;="&amp;D$1)&gt;0,SUMIFS(Распис!$K$4:$K$300,Распис!$B$4:$B$300,$A57,Распис!$C$4:$C$300,"&lt;="&amp;D$1,Распис!$D$4:$D$300,"&gt;="&amp;D$1),SUMIF(База!$B$3:$B$305,$A57,База!$K$3:$K$152))</f>
        <v>0</v>
      </c>
      <c r="E57" s="46" t="s">
        <v>23</v>
      </c>
      <c r="F57" s="46">
        <f ca="1">IF(COUNTIFS(Распис!$B$4:$B$300,$A57,Распис!$C$4:$C$300,"&lt;="&amp;F$1,Распис!$D$4:$D$300,"&gt;="&amp;F$1)&gt;0,SUMIFS(Распис!$F$4:$F$300,Распис!$B$4:$B$300,$A57,Распис!$C$4:$C$300,"&lt;="&amp;F$1,Распис!$D$4:$D$300,"&gt;="&amp;F$1),SUMIF(База!$B$3:$B$305,$A57,База!$F$3:$F$152))</f>
        <v>0</v>
      </c>
      <c r="G57" s="46">
        <f ca="1">IF(COUNTIFS(Распис!$B$4:$B$300,$A57,Распис!$C$4:$C$300,"&lt;="&amp;G$1,Распис!$D$4:$D$300,"&gt;="&amp;G$1)&gt;0,SUMIFS(Распис!$G$4:$G$300,Распис!$B$4:$B$300,$A57,Распис!$C$4:$C$300,"&lt;="&amp;G$1,Распис!$D$4:$D$300,"&gt;="&amp;G$1),SUMIF(База!$B$3:$B$305,$A57,База!$G$3:$G$152))</f>
        <v>0</v>
      </c>
      <c r="H57" s="46">
        <f ca="1">IF(COUNTIFS(Распис!$B$4:$B$300,$A57,Распис!$C$4:$C$300,"&lt;="&amp;H$1,Распис!$D$4:$D$300,"&gt;="&amp;H$1)&gt;0,SUMIFS(Распис!$H$4:$H$300,Распис!$B$4:$B$300,$A57,Распис!$C$4:$C$300,"&lt;="&amp;H$1,Распис!$D$4:$D$300,"&gt;="&amp;H$1),SUMIF(База!$B$3:$B$305,$A57,База!$H$3:$H$152))</f>
        <v>0</v>
      </c>
      <c r="I57" s="46" t="s">
        <v>24</v>
      </c>
      <c r="J57" s="46">
        <f ca="1">IF(COUNTIFS(Распис!$B$4:$B$300,$A57,Распис!$C$4:$C$300,"&lt;="&amp;J$1,Распис!$D$4:$D$300,"&gt;="&amp;J$1)&gt;0,SUMIFS(Распис!$J$4:$J$300,Распис!$B$4:$B$300,$A57,Распис!$C$4:$C$300,"&lt;="&amp;J$1,Распис!$D$4:$D$300,"&gt;="&amp;J$1),SUMIF(База!$B$3:$B$305,$A57,База!$J$3:$J$152))</f>
        <v>0</v>
      </c>
      <c r="K57" s="46">
        <f ca="1">IF(COUNTIFS(Распис!$B$4:$B$300,$A57,Распис!$C$4:$C$300,"&lt;="&amp;K$1,Распис!$D$4:$D$300,"&gt;="&amp;K$1)&gt;0,SUMIFS(Распис!$K$4:$K$300,Распис!$B$4:$B$300,$A57,Распис!$C$4:$C$300,"&lt;="&amp;K$1,Распис!$D$4:$D$300,"&gt;="&amp;K$1),SUMIF(База!$B$3:$B$305,$A57,База!$K$3:$K$152))</f>
        <v>0</v>
      </c>
      <c r="L57" s="46" t="s">
        <v>23</v>
      </c>
      <c r="M57" s="46">
        <f ca="1">IF(COUNTIFS(Распис!$B$4:$B$300,$A57,Распис!$C$4:$C$300,"&lt;="&amp;M$1,Распис!$D$4:$D$300,"&gt;="&amp;M$1)&gt;0,SUMIFS(Распис!$F$4:$F$300,Распис!$B$4:$B$300,$A57,Распис!$C$4:$C$300,"&lt;="&amp;M$1,Распис!$D$4:$D$300,"&gt;="&amp;M$1),SUMIF(База!$B$3:$B$305,$A57,База!$F$3:$F$152))</f>
        <v>0</v>
      </c>
      <c r="N57" s="46">
        <f ca="1">IF(COUNTIFS(Распис!$B$4:$B$300,$A57,Распис!$C$4:$C$300,"&lt;="&amp;N$1,Распис!$D$4:$D$300,"&gt;="&amp;N$1)&gt;0,SUMIFS(Распис!$G$4:$G$300,Распис!$B$4:$B$300,$A57,Распис!$C$4:$C$300,"&lt;="&amp;N$1,Распис!$D$4:$D$300,"&gt;="&amp;N$1),SUMIF(База!$B$3:$B$305,$A57,База!$G$3:$G$152))</f>
        <v>0</v>
      </c>
      <c r="O57" s="46">
        <f ca="1">IF(COUNTIFS(Распис!$B$4:$B$300,$A57,Распис!$C$4:$C$300,"&lt;="&amp;O$1,Распис!$D$4:$D$300,"&gt;="&amp;O$1)&gt;0,SUMIFS(Распис!$H$4:$H$300,Распис!$B$4:$B$300,$A57,Распис!$C$4:$C$300,"&lt;="&amp;O$1,Распис!$D$4:$D$300,"&gt;="&amp;O$1),SUMIF(База!$B$3:$B$305,$A57,База!$H$3:$H$152))</f>
        <v>0</v>
      </c>
      <c r="P57" s="46">
        <f ca="1">IF(COUNTIFS(Распис!$B$4:$B$300,$A57,Распис!$C$4:$C$300,"&lt;="&amp;P$1,Распис!$D$4:$D$300,"&gt;="&amp;P$1)&gt;0,SUMIFS(Распис!$I$4:$I$300,Распис!$B$4:$B$300,$A57,Распис!$C$4:$C$300,"&lt;="&amp;P$1,Распис!$D$4:$D$300,"&gt;="&amp;P$1),SUMIF(База!$B$3:$B$305,$A57,База!$I$3:$I$152))</f>
        <v>0</v>
      </c>
      <c r="Q57" s="46">
        <f ca="1">IF(COUNTIFS(Распис!$B$4:$B$300,$A57,Распис!$C$4:$C$300,"&lt;="&amp;Q$1,Распис!$D$4:$D$300,"&gt;="&amp;Q$1)&gt;0,SUMIFS(Распис!$J$4:$J$300,Распис!$B$4:$B$300,$A57,Распис!$C$4:$C$300,"&lt;="&amp;Q$1,Распис!$D$4:$D$300,"&gt;="&amp;Q$1),SUMIF(База!$B$3:$B$305,$A57,База!$J$3:$J$152))</f>
        <v>0</v>
      </c>
      <c r="R57" s="46">
        <f ca="1">IF(COUNTIFS(Распис!$B$4:$B$300,$A57,Распис!$C$4:$C$300,"&lt;="&amp;R$1,Распис!$D$4:$D$300,"&gt;="&amp;R$1)&gt;0,SUMIFS(Распис!$K$4:$K$300,Распис!$B$4:$B$300,$A57,Распис!$C$4:$C$300,"&lt;="&amp;R$1,Распис!$D$4:$D$300,"&gt;="&amp;R$1),SUMIF(База!$B$3:$B$305,$A57,База!$K$3:$K$152))</f>
        <v>0</v>
      </c>
      <c r="S57" s="46" t="s">
        <v>23</v>
      </c>
      <c r="T57" s="46" t="s">
        <v>25</v>
      </c>
      <c r="U57" s="46" t="s">
        <v>25</v>
      </c>
      <c r="V57" s="46" t="s">
        <v>24</v>
      </c>
      <c r="W57" s="46" t="s">
        <v>24</v>
      </c>
      <c r="X57" s="46" t="s">
        <v>24</v>
      </c>
      <c r="Y57" s="46" t="s">
        <v>25</v>
      </c>
      <c r="Z57" s="46" t="s">
        <v>23</v>
      </c>
      <c r="AA57" s="46">
        <f ca="1">IF(COUNTIFS(Распис!$B$4:$B$300,$A57,Распис!$C$4:$C$300,"&lt;="&amp;AA$1,Распис!$D$4:$D$300,"&gt;="&amp;AA$1)&gt;0,SUMIFS(Распис!$F$4:$F$300,Распис!$B$4:$B$300,$A57,Распис!$C$4:$C$300,"&lt;="&amp;AA$1,Распис!$D$4:$D$300,"&gt;="&amp;AA$1),SUMIF(База!$B$3:$B$305,$A57,База!$F$3:$F$152))</f>
        <v>0</v>
      </c>
      <c r="AB57" s="46">
        <f ca="1">IF(COUNTIFS(Распис!$B$4:$B$300,$A57,Распис!$C$4:$C$300,"&lt;="&amp;AB$1,Распис!$D$4:$D$300,"&gt;="&amp;AB$1)&gt;0,SUMIFS(Распис!$G$4:$G$300,Распис!$B$4:$B$300,$A57,Распис!$C$4:$C$300,"&lt;="&amp;AB$1,Распис!$D$4:$D$300,"&gt;="&amp;AB$1),SUMIF(База!$B$3:$B$305,$A57,База!$G$3:$G$152))</f>
        <v>0</v>
      </c>
      <c r="AC57" s="46">
        <f ca="1">IF(COUNTIFS(Распис!$B$4:$B$300,$A57,Распис!$C$4:$C$300,"&lt;="&amp;AC$1,Распис!$D$4:$D$300,"&gt;="&amp;AC$1)&gt;0,SUMIFS(Распис!$H$4:$H$300,Распис!$B$4:$B$300,$A57,Распис!$C$4:$C$300,"&lt;="&amp;AC$1,Распис!$D$4:$D$300,"&gt;="&amp;AC$1),SUMIF(База!$B$3:$B$305,$A57,База!$H$3:$H$152))</f>
        <v>0</v>
      </c>
      <c r="AD57" s="46">
        <f ca="1">IF(COUNTIFS(Распис!$B$4:$B$300,$A57,Распис!$C$4:$C$300,"&lt;="&amp;AD$1,Распис!$D$4:$D$300,"&gt;="&amp;AD$1)&gt;0,SUMIFS(Распис!$I$4:$I$300,Распис!$B$4:$B$300,$A57,Распис!$C$4:$C$300,"&lt;="&amp;AD$1,Распис!$D$4:$D$300,"&gt;="&amp;AD$1),SUMIF(База!$B$3:$B$305,$A57,База!$I$3:$I$152))</f>
        <v>0</v>
      </c>
      <c r="AE57" s="46">
        <f ca="1">IF(COUNTIFS(Распис!$B$4:$B$300,$A57,Распис!$C$4:$C$300,"&lt;="&amp;AE$1,Распис!$D$4:$D$300,"&gt;="&amp;AE$1)&gt;0,SUMIFS(Распис!$J$4:$J$300,Распис!$B$4:$B$300,$A57,Распис!$C$4:$C$300,"&lt;="&amp;AE$1,Распис!$D$4:$D$300,"&gt;="&amp;AE$1),SUMIF(База!$B$3:$B$305,$A57,База!$J$3:$J$152))</f>
        <v>0</v>
      </c>
      <c r="AF57" s="46">
        <f ca="1">IF(COUNTIFS(Распис!$B$4:$B$300,$A57,Распис!$C$4:$C$300,"&lt;="&amp;AF$1,Распис!$D$4:$D$300,"&gt;="&amp;AF$1)&gt;0,SUMIFS(Распис!$K$4:$K$300,Распис!$B$4:$B$300,$A57,Распис!$C$4:$C$300,"&lt;="&amp;AF$1,Распис!$D$4:$D$300,"&gt;="&amp;AF$1),SUMIF(База!$B$3:$B$305,$A57,База!$K$3:$K$152))</f>
        <v>0</v>
      </c>
      <c r="AG57" s="47">
        <f t="shared" ca="1" si="3"/>
        <v>0</v>
      </c>
      <c r="AH57" s="46">
        <f ca="1">AG57-SUMIFS(Распред!$G$4:$G$300,Распред!$B$4:$B$300,"март",Распред!$F$4:$F$300,A57)</f>
        <v>0</v>
      </c>
      <c r="AI57" s="46">
        <f ca="1">AH57+(COUNTIF(B57:AF57,"КД")+SUMIFS(Распред!$AH$4:$AH$300,Распред!$F$4:$F$300,A57,Распред!$B$4:$B$300,"март"))*4</f>
        <v>12</v>
      </c>
      <c r="AJ57" s="46">
        <f t="shared" ca="1" si="4"/>
        <v>0</v>
      </c>
      <c r="AK57" s="46">
        <f t="shared" ca="1" si="5"/>
        <v>0</v>
      </c>
      <c r="AL57" s="46">
        <f>SUMIFS(Распред!$K$4:$K$300,Распред!$B$4:$B$300,"март",Распред!$J$4:$J$300,A57)+SUMIFS(Распред!$M$4:$M$300,Распред!$B$4:$B$300,"март",Распред!$L$4:$L$300,A57)+SUMIFS(Распред!$O$4:$O$300,Распред!$B$4:$B$300,"март",Распред!$N$4:$N$300,A57)+SUMIFS(Распред!$Q$4:$Q$300,Распред!$B$4:$B$300,"март",Распред!$P$4:$P$300,A57)+SUMIFS(Распред!$S$4:$S$300,Распред!$B$4:$B$300,"март",Распред!$R$4:$R$300,A57)+SUMIFS(Распред!$U$4:$U$300,Распред!$B$4:$B$300,"март",Распред!$T$4:$T$300,A57)+SUMIFS(Распред!$W$4:$W$300,Распред!$B$4:$B$300,"март",Распред!$V$4:$V$300,A57)+SUMIFS(Распред!$Y$4:$Y$300,Распред!$B$4:$B$300,"март",Распред!$X$4:$X$300,A57)+SUMIFS(Распред!$AA$4:$AA$300,Распред!$B$4:$B$300,"март",Распред!$Z$4:$Z$300,A57)+SUMIFS(Распред!$AC$4:$AC$300,Распред!$B$4:$B$300,"март",Распред!$AB$4:$AB$300,A57)</f>
        <v>0</v>
      </c>
      <c r="AM57" s="46">
        <f t="shared" ca="1" si="6"/>
        <v>0</v>
      </c>
      <c r="AN57" s="46">
        <f t="shared" ca="1" si="7"/>
        <v>0</v>
      </c>
      <c r="AO57" s="46">
        <f t="shared" ca="1" si="8"/>
        <v>0</v>
      </c>
      <c r="AP57" s="46">
        <f>январь!AP57</f>
        <v>0</v>
      </c>
      <c r="AQ57" s="46">
        <f t="shared" ca="1" si="9"/>
        <v>0</v>
      </c>
      <c r="AR57" s="47"/>
      <c r="AS57" s="47">
        <f t="shared" ca="1" si="10"/>
        <v>0</v>
      </c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</row>
    <row r="58" spans="1:58" s="56" customFormat="1" x14ac:dyDescent="0.25">
      <c r="A58" s="47">
        <f>База!B58</f>
        <v>0</v>
      </c>
      <c r="B58" s="46">
        <f ca="1">IF(COUNTIFS(Распис!$B$4:$B$300,$A58,Распис!$C$4:$C$300,"&lt;="&amp;B$1,Распис!$D$4:$D$300,"&gt;="&amp;B$1)&gt;0,SUMIFS(Распис!$I$4:$I$300,Распис!$B$4:$B$300,$A58,Распис!$C$4:$C$300,"&lt;="&amp;B$1,Распис!$D$4:$D$300,"&gt;="&amp;B$1),SUMIF(База!$B$3:$B$305,$A58,База!$I$3:$I$152))</f>
        <v>0</v>
      </c>
      <c r="C58" s="46">
        <f ca="1">IF(COUNTIFS(Распис!$B$4:$B$300,$A58,Распис!$C$4:$C$300,"&lt;="&amp;C$1,Распис!$D$4:$D$300,"&gt;="&amp;C$1)&gt;0,SUMIFS(Распис!$J$4:$J$300,Распис!$B$4:$B$300,$A58,Распис!$C$4:$C$300,"&lt;="&amp;C$1,Распис!$D$4:$D$300,"&gt;="&amp;C$1),SUMIF(База!$B$3:$B$305,$A58,База!$J$3:$J$152))</f>
        <v>0</v>
      </c>
      <c r="D58" s="46">
        <f ca="1">IF(COUNTIFS(Распис!$B$4:$B$300,$A58,Распис!$C$4:$C$300,"&lt;="&amp;D$1,Распис!$D$4:$D$300,"&gt;="&amp;D$1)&gt;0,SUMIFS(Распис!$K$4:$K$300,Распис!$B$4:$B$300,$A58,Распис!$C$4:$C$300,"&lt;="&amp;D$1,Распис!$D$4:$D$300,"&gt;="&amp;D$1),SUMIF(База!$B$3:$B$305,$A58,База!$K$3:$K$152))</f>
        <v>0</v>
      </c>
      <c r="E58" s="46" t="s">
        <v>23</v>
      </c>
      <c r="F58" s="46">
        <f ca="1">IF(COUNTIFS(Распис!$B$4:$B$300,$A58,Распис!$C$4:$C$300,"&lt;="&amp;F$1,Распис!$D$4:$D$300,"&gt;="&amp;F$1)&gt;0,SUMIFS(Распис!$F$4:$F$300,Распис!$B$4:$B$300,$A58,Распис!$C$4:$C$300,"&lt;="&amp;F$1,Распис!$D$4:$D$300,"&gt;="&amp;F$1),SUMIF(База!$B$3:$B$305,$A58,База!$F$3:$F$152))</f>
        <v>0</v>
      </c>
      <c r="G58" s="46">
        <f ca="1">IF(COUNTIFS(Распис!$B$4:$B$300,$A58,Распис!$C$4:$C$300,"&lt;="&amp;G$1,Распис!$D$4:$D$300,"&gt;="&amp;G$1)&gt;0,SUMIFS(Распис!$G$4:$G$300,Распис!$B$4:$B$300,$A58,Распис!$C$4:$C$300,"&lt;="&amp;G$1,Распис!$D$4:$D$300,"&gt;="&amp;G$1),SUMIF(База!$B$3:$B$305,$A58,База!$G$3:$G$152))</f>
        <v>0</v>
      </c>
      <c r="H58" s="46">
        <f ca="1">IF(COUNTIFS(Распис!$B$4:$B$300,$A58,Распис!$C$4:$C$300,"&lt;="&amp;H$1,Распис!$D$4:$D$300,"&gt;="&amp;H$1)&gt;0,SUMIFS(Распис!$H$4:$H$300,Распис!$B$4:$B$300,$A58,Распис!$C$4:$C$300,"&lt;="&amp;H$1,Распис!$D$4:$D$300,"&gt;="&amp;H$1),SUMIF(База!$B$3:$B$305,$A58,База!$H$3:$H$152))</f>
        <v>0</v>
      </c>
      <c r="I58" s="46" t="s">
        <v>24</v>
      </c>
      <c r="J58" s="46">
        <f ca="1">IF(COUNTIFS(Распис!$B$4:$B$300,$A58,Распис!$C$4:$C$300,"&lt;="&amp;J$1,Распис!$D$4:$D$300,"&gt;="&amp;J$1)&gt;0,SUMIFS(Распис!$J$4:$J$300,Распис!$B$4:$B$300,$A58,Распис!$C$4:$C$300,"&lt;="&amp;J$1,Распис!$D$4:$D$300,"&gt;="&amp;J$1),SUMIF(База!$B$3:$B$305,$A58,База!$J$3:$J$152))</f>
        <v>0</v>
      </c>
      <c r="K58" s="46">
        <f ca="1">IF(COUNTIFS(Распис!$B$4:$B$300,$A58,Распис!$C$4:$C$300,"&lt;="&amp;K$1,Распис!$D$4:$D$300,"&gt;="&amp;K$1)&gt;0,SUMIFS(Распис!$K$4:$K$300,Распис!$B$4:$B$300,$A58,Распис!$C$4:$C$300,"&lt;="&amp;K$1,Распис!$D$4:$D$300,"&gt;="&amp;K$1),SUMIF(База!$B$3:$B$305,$A58,База!$K$3:$K$152))</f>
        <v>0</v>
      </c>
      <c r="L58" s="46" t="s">
        <v>23</v>
      </c>
      <c r="M58" s="46">
        <f ca="1">IF(COUNTIFS(Распис!$B$4:$B$300,$A58,Распис!$C$4:$C$300,"&lt;="&amp;M$1,Распис!$D$4:$D$300,"&gt;="&amp;M$1)&gt;0,SUMIFS(Распис!$F$4:$F$300,Распис!$B$4:$B$300,$A58,Распис!$C$4:$C$300,"&lt;="&amp;M$1,Распис!$D$4:$D$300,"&gt;="&amp;M$1),SUMIF(База!$B$3:$B$305,$A58,База!$F$3:$F$152))</f>
        <v>0</v>
      </c>
      <c r="N58" s="46">
        <f ca="1">IF(COUNTIFS(Распис!$B$4:$B$300,$A58,Распис!$C$4:$C$300,"&lt;="&amp;N$1,Распис!$D$4:$D$300,"&gt;="&amp;N$1)&gt;0,SUMIFS(Распис!$G$4:$G$300,Распис!$B$4:$B$300,$A58,Распис!$C$4:$C$300,"&lt;="&amp;N$1,Распис!$D$4:$D$300,"&gt;="&amp;N$1),SUMIF(База!$B$3:$B$305,$A58,База!$G$3:$G$152))</f>
        <v>0</v>
      </c>
      <c r="O58" s="46">
        <f ca="1">IF(COUNTIFS(Распис!$B$4:$B$300,$A58,Распис!$C$4:$C$300,"&lt;="&amp;O$1,Распис!$D$4:$D$300,"&gt;="&amp;O$1)&gt;0,SUMIFS(Распис!$H$4:$H$300,Распис!$B$4:$B$300,$A58,Распис!$C$4:$C$300,"&lt;="&amp;O$1,Распис!$D$4:$D$300,"&gt;="&amp;O$1),SUMIF(База!$B$3:$B$305,$A58,База!$H$3:$H$152))</f>
        <v>0</v>
      </c>
      <c r="P58" s="46">
        <f ca="1">IF(COUNTIFS(Распис!$B$4:$B$300,$A58,Распис!$C$4:$C$300,"&lt;="&amp;P$1,Распис!$D$4:$D$300,"&gt;="&amp;P$1)&gt;0,SUMIFS(Распис!$I$4:$I$300,Распис!$B$4:$B$300,$A58,Распис!$C$4:$C$300,"&lt;="&amp;P$1,Распис!$D$4:$D$300,"&gt;="&amp;P$1),SUMIF(База!$B$3:$B$305,$A58,База!$I$3:$I$152))</f>
        <v>0</v>
      </c>
      <c r="Q58" s="46">
        <f ca="1">IF(COUNTIFS(Распис!$B$4:$B$300,$A58,Распис!$C$4:$C$300,"&lt;="&amp;Q$1,Распис!$D$4:$D$300,"&gt;="&amp;Q$1)&gt;0,SUMIFS(Распис!$J$4:$J$300,Распис!$B$4:$B$300,$A58,Распис!$C$4:$C$300,"&lt;="&amp;Q$1,Распис!$D$4:$D$300,"&gt;="&amp;Q$1),SUMIF(База!$B$3:$B$305,$A58,База!$J$3:$J$152))</f>
        <v>0</v>
      </c>
      <c r="R58" s="46">
        <f ca="1">IF(COUNTIFS(Распис!$B$4:$B$300,$A58,Распис!$C$4:$C$300,"&lt;="&amp;R$1,Распис!$D$4:$D$300,"&gt;="&amp;R$1)&gt;0,SUMIFS(Распис!$K$4:$K$300,Распис!$B$4:$B$300,$A58,Распис!$C$4:$C$300,"&lt;="&amp;R$1,Распис!$D$4:$D$300,"&gt;="&amp;R$1),SUMIF(База!$B$3:$B$305,$A58,База!$K$3:$K$152))</f>
        <v>0</v>
      </c>
      <c r="S58" s="46" t="s">
        <v>23</v>
      </c>
      <c r="T58" s="46" t="s">
        <v>25</v>
      </c>
      <c r="U58" s="46" t="s">
        <v>25</v>
      </c>
      <c r="V58" s="46" t="s">
        <v>24</v>
      </c>
      <c r="W58" s="46" t="s">
        <v>24</v>
      </c>
      <c r="X58" s="46" t="s">
        <v>24</v>
      </c>
      <c r="Y58" s="46" t="s">
        <v>25</v>
      </c>
      <c r="Z58" s="46" t="s">
        <v>23</v>
      </c>
      <c r="AA58" s="46">
        <f ca="1">IF(COUNTIFS(Распис!$B$4:$B$300,$A58,Распис!$C$4:$C$300,"&lt;="&amp;AA$1,Распис!$D$4:$D$300,"&gt;="&amp;AA$1)&gt;0,SUMIFS(Распис!$F$4:$F$300,Распис!$B$4:$B$300,$A58,Распис!$C$4:$C$300,"&lt;="&amp;AA$1,Распис!$D$4:$D$300,"&gt;="&amp;AA$1),SUMIF(База!$B$3:$B$305,$A58,База!$F$3:$F$152))</f>
        <v>0</v>
      </c>
      <c r="AB58" s="46">
        <f ca="1">IF(COUNTIFS(Распис!$B$4:$B$300,$A58,Распис!$C$4:$C$300,"&lt;="&amp;AB$1,Распис!$D$4:$D$300,"&gt;="&amp;AB$1)&gt;0,SUMIFS(Распис!$G$4:$G$300,Распис!$B$4:$B$300,$A58,Распис!$C$4:$C$300,"&lt;="&amp;AB$1,Распис!$D$4:$D$300,"&gt;="&amp;AB$1),SUMIF(База!$B$3:$B$305,$A58,База!$G$3:$G$152))</f>
        <v>0</v>
      </c>
      <c r="AC58" s="46">
        <f ca="1">IF(COUNTIFS(Распис!$B$4:$B$300,$A58,Распис!$C$4:$C$300,"&lt;="&amp;AC$1,Распис!$D$4:$D$300,"&gt;="&amp;AC$1)&gt;0,SUMIFS(Распис!$H$4:$H$300,Распис!$B$4:$B$300,$A58,Распис!$C$4:$C$300,"&lt;="&amp;AC$1,Распис!$D$4:$D$300,"&gt;="&amp;AC$1),SUMIF(База!$B$3:$B$305,$A58,База!$H$3:$H$152))</f>
        <v>0</v>
      </c>
      <c r="AD58" s="46">
        <f ca="1">IF(COUNTIFS(Распис!$B$4:$B$300,$A58,Распис!$C$4:$C$300,"&lt;="&amp;AD$1,Распис!$D$4:$D$300,"&gt;="&amp;AD$1)&gt;0,SUMIFS(Распис!$I$4:$I$300,Распис!$B$4:$B$300,$A58,Распис!$C$4:$C$300,"&lt;="&amp;AD$1,Распис!$D$4:$D$300,"&gt;="&amp;AD$1),SUMIF(База!$B$3:$B$305,$A58,База!$I$3:$I$152))</f>
        <v>0</v>
      </c>
      <c r="AE58" s="46">
        <f ca="1">IF(COUNTIFS(Распис!$B$4:$B$300,$A58,Распис!$C$4:$C$300,"&lt;="&amp;AE$1,Распис!$D$4:$D$300,"&gt;="&amp;AE$1)&gt;0,SUMIFS(Распис!$J$4:$J$300,Распис!$B$4:$B$300,$A58,Распис!$C$4:$C$300,"&lt;="&amp;AE$1,Распис!$D$4:$D$300,"&gt;="&amp;AE$1),SUMIF(База!$B$3:$B$305,$A58,База!$J$3:$J$152))</f>
        <v>0</v>
      </c>
      <c r="AF58" s="46">
        <f ca="1">IF(COUNTIFS(Распис!$B$4:$B$300,$A58,Распис!$C$4:$C$300,"&lt;="&amp;AF$1,Распис!$D$4:$D$300,"&gt;="&amp;AF$1)&gt;0,SUMIFS(Распис!$K$4:$K$300,Распис!$B$4:$B$300,$A58,Распис!$C$4:$C$300,"&lt;="&amp;AF$1,Распис!$D$4:$D$300,"&gt;="&amp;AF$1),SUMIF(База!$B$3:$B$305,$A58,База!$K$3:$K$152))</f>
        <v>0</v>
      </c>
      <c r="AG58" s="47">
        <f t="shared" ca="1" si="3"/>
        <v>0</v>
      </c>
      <c r="AH58" s="46">
        <f ca="1">AG58-SUMIFS(Распред!$G$4:$G$300,Распред!$B$4:$B$300,"март",Распред!$F$4:$F$300,A58)</f>
        <v>0</v>
      </c>
      <c r="AI58" s="46">
        <f ca="1">AH58+(COUNTIF(B58:AF58,"КД")+SUMIFS(Распред!$AH$4:$AH$300,Распред!$F$4:$F$300,A58,Распред!$B$4:$B$300,"март"))*4</f>
        <v>12</v>
      </c>
      <c r="AJ58" s="46">
        <f t="shared" ca="1" si="4"/>
        <v>0</v>
      </c>
      <c r="AK58" s="46">
        <f t="shared" ca="1" si="5"/>
        <v>0</v>
      </c>
      <c r="AL58" s="46">
        <f>SUMIFS(Распред!$K$4:$K$300,Распред!$B$4:$B$300,"март",Распред!$J$4:$J$300,A58)+SUMIFS(Распред!$M$4:$M$300,Распред!$B$4:$B$300,"март",Распред!$L$4:$L$300,A58)+SUMIFS(Распред!$O$4:$O$300,Распред!$B$4:$B$300,"март",Распред!$N$4:$N$300,A58)+SUMIFS(Распред!$Q$4:$Q$300,Распред!$B$4:$B$300,"март",Распред!$P$4:$P$300,A58)+SUMIFS(Распред!$S$4:$S$300,Распред!$B$4:$B$300,"март",Распред!$R$4:$R$300,A58)+SUMIFS(Распред!$U$4:$U$300,Распред!$B$4:$B$300,"март",Распред!$T$4:$T$300,A58)+SUMIFS(Распред!$W$4:$W$300,Распред!$B$4:$B$300,"март",Распред!$V$4:$V$300,A58)+SUMIFS(Распред!$Y$4:$Y$300,Распред!$B$4:$B$300,"март",Распред!$X$4:$X$300,A58)+SUMIFS(Распред!$AA$4:$AA$300,Распред!$B$4:$B$300,"март",Распред!$Z$4:$Z$300,A58)+SUMIFS(Распред!$AC$4:$AC$300,Распред!$B$4:$B$300,"март",Распред!$AB$4:$AB$300,A58)</f>
        <v>0</v>
      </c>
      <c r="AM58" s="46">
        <f t="shared" ca="1" si="6"/>
        <v>0</v>
      </c>
      <c r="AN58" s="46">
        <f t="shared" ca="1" si="7"/>
        <v>0</v>
      </c>
      <c r="AO58" s="46">
        <f t="shared" ca="1" si="8"/>
        <v>0</v>
      </c>
      <c r="AP58" s="46">
        <f>январь!AP58</f>
        <v>0</v>
      </c>
      <c r="AQ58" s="46">
        <f t="shared" ca="1" si="9"/>
        <v>0</v>
      </c>
      <c r="AR58" s="47"/>
      <c r="AS58" s="47">
        <f t="shared" ca="1" si="10"/>
        <v>0</v>
      </c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</row>
    <row r="59" spans="1:58" s="56" customFormat="1" x14ac:dyDescent="0.25">
      <c r="A59" s="47">
        <f>База!B59</f>
        <v>0</v>
      </c>
      <c r="B59" s="46">
        <f ca="1">IF(COUNTIFS(Распис!$B$4:$B$300,$A59,Распис!$C$4:$C$300,"&lt;="&amp;B$1,Распис!$D$4:$D$300,"&gt;="&amp;B$1)&gt;0,SUMIFS(Распис!$I$4:$I$300,Распис!$B$4:$B$300,$A59,Распис!$C$4:$C$300,"&lt;="&amp;B$1,Распис!$D$4:$D$300,"&gt;="&amp;B$1),SUMIF(База!$B$3:$B$305,$A59,База!$I$3:$I$152))</f>
        <v>0</v>
      </c>
      <c r="C59" s="46">
        <f ca="1">IF(COUNTIFS(Распис!$B$4:$B$300,$A59,Распис!$C$4:$C$300,"&lt;="&amp;C$1,Распис!$D$4:$D$300,"&gt;="&amp;C$1)&gt;0,SUMIFS(Распис!$J$4:$J$300,Распис!$B$4:$B$300,$A59,Распис!$C$4:$C$300,"&lt;="&amp;C$1,Распис!$D$4:$D$300,"&gt;="&amp;C$1),SUMIF(База!$B$3:$B$305,$A59,База!$J$3:$J$152))</f>
        <v>0</v>
      </c>
      <c r="D59" s="46">
        <f ca="1">IF(COUNTIFS(Распис!$B$4:$B$300,$A59,Распис!$C$4:$C$300,"&lt;="&amp;D$1,Распис!$D$4:$D$300,"&gt;="&amp;D$1)&gt;0,SUMIFS(Распис!$K$4:$K$300,Распис!$B$4:$B$300,$A59,Распис!$C$4:$C$300,"&lt;="&amp;D$1,Распис!$D$4:$D$300,"&gt;="&amp;D$1),SUMIF(База!$B$3:$B$305,$A59,База!$K$3:$K$152))</f>
        <v>0</v>
      </c>
      <c r="E59" s="46" t="s">
        <v>23</v>
      </c>
      <c r="F59" s="46">
        <f ca="1">IF(COUNTIFS(Распис!$B$4:$B$300,$A59,Распис!$C$4:$C$300,"&lt;="&amp;F$1,Распис!$D$4:$D$300,"&gt;="&amp;F$1)&gt;0,SUMIFS(Распис!$F$4:$F$300,Распис!$B$4:$B$300,$A59,Распис!$C$4:$C$300,"&lt;="&amp;F$1,Распис!$D$4:$D$300,"&gt;="&amp;F$1),SUMIF(База!$B$3:$B$305,$A59,База!$F$3:$F$152))</f>
        <v>0</v>
      </c>
      <c r="G59" s="46">
        <f ca="1">IF(COUNTIFS(Распис!$B$4:$B$300,$A59,Распис!$C$4:$C$300,"&lt;="&amp;G$1,Распис!$D$4:$D$300,"&gt;="&amp;G$1)&gt;0,SUMIFS(Распис!$G$4:$G$300,Распис!$B$4:$B$300,$A59,Распис!$C$4:$C$300,"&lt;="&amp;G$1,Распис!$D$4:$D$300,"&gt;="&amp;G$1),SUMIF(База!$B$3:$B$305,$A59,База!$G$3:$G$152))</f>
        <v>0</v>
      </c>
      <c r="H59" s="46">
        <f ca="1">IF(COUNTIFS(Распис!$B$4:$B$300,$A59,Распис!$C$4:$C$300,"&lt;="&amp;H$1,Распис!$D$4:$D$300,"&gt;="&amp;H$1)&gt;0,SUMIFS(Распис!$H$4:$H$300,Распис!$B$4:$B$300,$A59,Распис!$C$4:$C$300,"&lt;="&amp;H$1,Распис!$D$4:$D$300,"&gt;="&amp;H$1),SUMIF(База!$B$3:$B$305,$A59,База!$H$3:$H$152))</f>
        <v>0</v>
      </c>
      <c r="I59" s="46" t="s">
        <v>24</v>
      </c>
      <c r="J59" s="46">
        <f ca="1">IF(COUNTIFS(Распис!$B$4:$B$300,$A59,Распис!$C$4:$C$300,"&lt;="&amp;J$1,Распис!$D$4:$D$300,"&gt;="&amp;J$1)&gt;0,SUMIFS(Распис!$J$4:$J$300,Распис!$B$4:$B$300,$A59,Распис!$C$4:$C$300,"&lt;="&amp;J$1,Распис!$D$4:$D$300,"&gt;="&amp;J$1),SUMIF(База!$B$3:$B$305,$A59,База!$J$3:$J$152))</f>
        <v>0</v>
      </c>
      <c r="K59" s="46">
        <f ca="1">IF(COUNTIFS(Распис!$B$4:$B$300,$A59,Распис!$C$4:$C$300,"&lt;="&amp;K$1,Распис!$D$4:$D$300,"&gt;="&amp;K$1)&gt;0,SUMIFS(Распис!$K$4:$K$300,Распис!$B$4:$B$300,$A59,Распис!$C$4:$C$300,"&lt;="&amp;K$1,Распис!$D$4:$D$300,"&gt;="&amp;K$1),SUMIF(База!$B$3:$B$305,$A59,База!$K$3:$K$152))</f>
        <v>0</v>
      </c>
      <c r="L59" s="46" t="s">
        <v>23</v>
      </c>
      <c r="M59" s="46">
        <f ca="1">IF(COUNTIFS(Распис!$B$4:$B$300,$A59,Распис!$C$4:$C$300,"&lt;="&amp;M$1,Распис!$D$4:$D$300,"&gt;="&amp;M$1)&gt;0,SUMIFS(Распис!$F$4:$F$300,Распис!$B$4:$B$300,$A59,Распис!$C$4:$C$300,"&lt;="&amp;M$1,Распис!$D$4:$D$300,"&gt;="&amp;M$1),SUMIF(База!$B$3:$B$305,$A59,База!$F$3:$F$152))</f>
        <v>0</v>
      </c>
      <c r="N59" s="46">
        <f ca="1">IF(COUNTIFS(Распис!$B$4:$B$300,$A59,Распис!$C$4:$C$300,"&lt;="&amp;N$1,Распис!$D$4:$D$300,"&gt;="&amp;N$1)&gt;0,SUMIFS(Распис!$G$4:$G$300,Распис!$B$4:$B$300,$A59,Распис!$C$4:$C$300,"&lt;="&amp;N$1,Распис!$D$4:$D$300,"&gt;="&amp;N$1),SUMIF(База!$B$3:$B$305,$A59,База!$G$3:$G$152))</f>
        <v>0</v>
      </c>
      <c r="O59" s="46">
        <f ca="1">IF(COUNTIFS(Распис!$B$4:$B$300,$A59,Распис!$C$4:$C$300,"&lt;="&amp;O$1,Распис!$D$4:$D$300,"&gt;="&amp;O$1)&gt;0,SUMIFS(Распис!$H$4:$H$300,Распис!$B$4:$B$300,$A59,Распис!$C$4:$C$300,"&lt;="&amp;O$1,Распис!$D$4:$D$300,"&gt;="&amp;O$1),SUMIF(База!$B$3:$B$305,$A59,База!$H$3:$H$152))</f>
        <v>0</v>
      </c>
      <c r="P59" s="46">
        <f ca="1">IF(COUNTIFS(Распис!$B$4:$B$300,$A59,Распис!$C$4:$C$300,"&lt;="&amp;P$1,Распис!$D$4:$D$300,"&gt;="&amp;P$1)&gt;0,SUMIFS(Распис!$I$4:$I$300,Распис!$B$4:$B$300,$A59,Распис!$C$4:$C$300,"&lt;="&amp;P$1,Распис!$D$4:$D$300,"&gt;="&amp;P$1),SUMIF(База!$B$3:$B$305,$A59,База!$I$3:$I$152))</f>
        <v>0</v>
      </c>
      <c r="Q59" s="46">
        <f ca="1">IF(COUNTIFS(Распис!$B$4:$B$300,$A59,Распис!$C$4:$C$300,"&lt;="&amp;Q$1,Распис!$D$4:$D$300,"&gt;="&amp;Q$1)&gt;0,SUMIFS(Распис!$J$4:$J$300,Распис!$B$4:$B$300,$A59,Распис!$C$4:$C$300,"&lt;="&amp;Q$1,Распис!$D$4:$D$300,"&gt;="&amp;Q$1),SUMIF(База!$B$3:$B$305,$A59,База!$J$3:$J$152))</f>
        <v>0</v>
      </c>
      <c r="R59" s="46">
        <f ca="1">IF(COUNTIFS(Распис!$B$4:$B$300,$A59,Распис!$C$4:$C$300,"&lt;="&amp;R$1,Распис!$D$4:$D$300,"&gt;="&amp;R$1)&gt;0,SUMIFS(Распис!$K$4:$K$300,Распис!$B$4:$B$300,$A59,Распис!$C$4:$C$300,"&lt;="&amp;R$1,Распис!$D$4:$D$300,"&gt;="&amp;R$1),SUMIF(База!$B$3:$B$305,$A59,База!$K$3:$K$152))</f>
        <v>0</v>
      </c>
      <c r="S59" s="46" t="s">
        <v>23</v>
      </c>
      <c r="T59" s="46" t="s">
        <v>25</v>
      </c>
      <c r="U59" s="46" t="s">
        <v>25</v>
      </c>
      <c r="V59" s="46" t="s">
        <v>24</v>
      </c>
      <c r="W59" s="46" t="s">
        <v>24</v>
      </c>
      <c r="X59" s="46" t="s">
        <v>24</v>
      </c>
      <c r="Y59" s="46" t="s">
        <v>25</v>
      </c>
      <c r="Z59" s="46" t="s">
        <v>23</v>
      </c>
      <c r="AA59" s="46">
        <f ca="1">IF(COUNTIFS(Распис!$B$4:$B$300,$A59,Распис!$C$4:$C$300,"&lt;="&amp;AA$1,Распис!$D$4:$D$300,"&gt;="&amp;AA$1)&gt;0,SUMIFS(Распис!$F$4:$F$300,Распис!$B$4:$B$300,$A59,Распис!$C$4:$C$300,"&lt;="&amp;AA$1,Распис!$D$4:$D$300,"&gt;="&amp;AA$1),SUMIF(База!$B$3:$B$305,$A59,База!$F$3:$F$152))</f>
        <v>0</v>
      </c>
      <c r="AB59" s="46">
        <f ca="1">IF(COUNTIFS(Распис!$B$4:$B$300,$A59,Распис!$C$4:$C$300,"&lt;="&amp;AB$1,Распис!$D$4:$D$300,"&gt;="&amp;AB$1)&gt;0,SUMIFS(Распис!$G$4:$G$300,Распис!$B$4:$B$300,$A59,Распис!$C$4:$C$300,"&lt;="&amp;AB$1,Распис!$D$4:$D$300,"&gt;="&amp;AB$1),SUMIF(База!$B$3:$B$305,$A59,База!$G$3:$G$152))</f>
        <v>0</v>
      </c>
      <c r="AC59" s="46">
        <f ca="1">IF(COUNTIFS(Распис!$B$4:$B$300,$A59,Распис!$C$4:$C$300,"&lt;="&amp;AC$1,Распис!$D$4:$D$300,"&gt;="&amp;AC$1)&gt;0,SUMIFS(Распис!$H$4:$H$300,Распис!$B$4:$B$300,$A59,Распис!$C$4:$C$300,"&lt;="&amp;AC$1,Распис!$D$4:$D$300,"&gt;="&amp;AC$1),SUMIF(База!$B$3:$B$305,$A59,База!$H$3:$H$152))</f>
        <v>0</v>
      </c>
      <c r="AD59" s="46">
        <f ca="1">IF(COUNTIFS(Распис!$B$4:$B$300,$A59,Распис!$C$4:$C$300,"&lt;="&amp;AD$1,Распис!$D$4:$D$300,"&gt;="&amp;AD$1)&gt;0,SUMIFS(Распис!$I$4:$I$300,Распис!$B$4:$B$300,$A59,Распис!$C$4:$C$300,"&lt;="&amp;AD$1,Распис!$D$4:$D$300,"&gt;="&amp;AD$1),SUMIF(База!$B$3:$B$305,$A59,База!$I$3:$I$152))</f>
        <v>0</v>
      </c>
      <c r="AE59" s="46">
        <f ca="1">IF(COUNTIFS(Распис!$B$4:$B$300,$A59,Распис!$C$4:$C$300,"&lt;="&amp;AE$1,Распис!$D$4:$D$300,"&gt;="&amp;AE$1)&gt;0,SUMIFS(Распис!$J$4:$J$300,Распис!$B$4:$B$300,$A59,Распис!$C$4:$C$300,"&lt;="&amp;AE$1,Распис!$D$4:$D$300,"&gt;="&amp;AE$1),SUMIF(База!$B$3:$B$305,$A59,База!$J$3:$J$152))</f>
        <v>0</v>
      </c>
      <c r="AF59" s="46">
        <f ca="1">IF(COUNTIFS(Распис!$B$4:$B$300,$A59,Распис!$C$4:$C$300,"&lt;="&amp;AF$1,Распис!$D$4:$D$300,"&gt;="&amp;AF$1)&gt;0,SUMIFS(Распис!$K$4:$K$300,Распис!$B$4:$B$300,$A59,Распис!$C$4:$C$300,"&lt;="&amp;AF$1,Распис!$D$4:$D$300,"&gt;="&amp;AF$1),SUMIF(База!$B$3:$B$305,$A59,База!$K$3:$K$152))</f>
        <v>0</v>
      </c>
      <c r="AG59" s="47">
        <f t="shared" ca="1" si="3"/>
        <v>0</v>
      </c>
      <c r="AH59" s="46">
        <f ca="1">AG59-SUMIFS(Распред!$G$4:$G$300,Распред!$B$4:$B$300,"март",Распред!$F$4:$F$300,A59)</f>
        <v>0</v>
      </c>
      <c r="AI59" s="46">
        <f ca="1">AH59+(COUNTIF(B59:AF59,"КД")+SUMIFS(Распред!$AH$4:$AH$300,Распред!$F$4:$F$300,A59,Распред!$B$4:$B$300,"март"))*4</f>
        <v>12</v>
      </c>
      <c r="AJ59" s="46">
        <f t="shared" ca="1" si="4"/>
        <v>0</v>
      </c>
      <c r="AK59" s="46">
        <f t="shared" ca="1" si="5"/>
        <v>0</v>
      </c>
      <c r="AL59" s="46">
        <f>SUMIFS(Распред!$K$4:$K$300,Распред!$B$4:$B$300,"март",Распред!$J$4:$J$300,A59)+SUMIFS(Распред!$M$4:$M$300,Распред!$B$4:$B$300,"март",Распред!$L$4:$L$300,A59)+SUMIFS(Распред!$O$4:$O$300,Распред!$B$4:$B$300,"март",Распред!$N$4:$N$300,A59)+SUMIFS(Распред!$Q$4:$Q$300,Распред!$B$4:$B$300,"март",Распред!$P$4:$P$300,A59)+SUMIFS(Распред!$S$4:$S$300,Распред!$B$4:$B$300,"март",Распред!$R$4:$R$300,A59)+SUMIFS(Распред!$U$4:$U$300,Распред!$B$4:$B$300,"март",Распред!$T$4:$T$300,A59)+SUMIFS(Распред!$W$4:$W$300,Распред!$B$4:$B$300,"март",Распред!$V$4:$V$300,A59)+SUMIFS(Распред!$Y$4:$Y$300,Распред!$B$4:$B$300,"март",Распред!$X$4:$X$300,A59)+SUMIFS(Распред!$AA$4:$AA$300,Распред!$B$4:$B$300,"март",Распред!$Z$4:$Z$300,A59)+SUMIFS(Распред!$AC$4:$AC$300,Распред!$B$4:$B$300,"март",Распред!$AB$4:$AB$300,A59)</f>
        <v>0</v>
      </c>
      <c r="AM59" s="46">
        <f t="shared" ca="1" si="6"/>
        <v>0</v>
      </c>
      <c r="AN59" s="46">
        <f t="shared" ca="1" si="7"/>
        <v>0</v>
      </c>
      <c r="AO59" s="46">
        <f t="shared" ca="1" si="8"/>
        <v>0</v>
      </c>
      <c r="AP59" s="46">
        <f>январь!AP59</f>
        <v>0</v>
      </c>
      <c r="AQ59" s="46">
        <f t="shared" ca="1" si="9"/>
        <v>0</v>
      </c>
      <c r="AR59" s="47"/>
      <c r="AS59" s="47">
        <f t="shared" ca="1" si="10"/>
        <v>0</v>
      </c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</row>
    <row r="60" spans="1:58" s="56" customFormat="1" x14ac:dyDescent="0.25">
      <c r="A60" s="47">
        <f>База!B60</f>
        <v>0</v>
      </c>
      <c r="B60" s="46">
        <f ca="1">IF(COUNTIFS(Распис!$B$4:$B$300,$A60,Распис!$C$4:$C$300,"&lt;="&amp;B$1,Распис!$D$4:$D$300,"&gt;="&amp;B$1)&gt;0,SUMIFS(Распис!$I$4:$I$300,Распис!$B$4:$B$300,$A60,Распис!$C$4:$C$300,"&lt;="&amp;B$1,Распис!$D$4:$D$300,"&gt;="&amp;B$1),SUMIF(База!$B$3:$B$305,$A60,База!$I$3:$I$152))</f>
        <v>0</v>
      </c>
      <c r="C60" s="46">
        <f ca="1">IF(COUNTIFS(Распис!$B$4:$B$300,$A60,Распис!$C$4:$C$300,"&lt;="&amp;C$1,Распис!$D$4:$D$300,"&gt;="&amp;C$1)&gt;0,SUMIFS(Распис!$J$4:$J$300,Распис!$B$4:$B$300,$A60,Распис!$C$4:$C$300,"&lt;="&amp;C$1,Распис!$D$4:$D$300,"&gt;="&amp;C$1),SUMIF(База!$B$3:$B$305,$A60,База!$J$3:$J$152))</f>
        <v>0</v>
      </c>
      <c r="D60" s="46">
        <f ca="1">IF(COUNTIFS(Распис!$B$4:$B$300,$A60,Распис!$C$4:$C$300,"&lt;="&amp;D$1,Распис!$D$4:$D$300,"&gt;="&amp;D$1)&gt;0,SUMIFS(Распис!$K$4:$K$300,Распис!$B$4:$B$300,$A60,Распис!$C$4:$C$300,"&lt;="&amp;D$1,Распис!$D$4:$D$300,"&gt;="&amp;D$1),SUMIF(База!$B$3:$B$305,$A60,База!$K$3:$K$152))</f>
        <v>0</v>
      </c>
      <c r="E60" s="46" t="s">
        <v>23</v>
      </c>
      <c r="F60" s="46">
        <f ca="1">IF(COUNTIFS(Распис!$B$4:$B$300,$A60,Распис!$C$4:$C$300,"&lt;="&amp;F$1,Распис!$D$4:$D$300,"&gt;="&amp;F$1)&gt;0,SUMIFS(Распис!$F$4:$F$300,Распис!$B$4:$B$300,$A60,Распис!$C$4:$C$300,"&lt;="&amp;F$1,Распис!$D$4:$D$300,"&gt;="&amp;F$1),SUMIF(База!$B$3:$B$305,$A60,База!$F$3:$F$152))</f>
        <v>0</v>
      </c>
      <c r="G60" s="46">
        <f ca="1">IF(COUNTIFS(Распис!$B$4:$B$300,$A60,Распис!$C$4:$C$300,"&lt;="&amp;G$1,Распис!$D$4:$D$300,"&gt;="&amp;G$1)&gt;0,SUMIFS(Распис!$G$4:$G$300,Распис!$B$4:$B$300,$A60,Распис!$C$4:$C$300,"&lt;="&amp;G$1,Распис!$D$4:$D$300,"&gt;="&amp;G$1),SUMIF(База!$B$3:$B$305,$A60,База!$G$3:$G$152))</f>
        <v>0</v>
      </c>
      <c r="H60" s="46">
        <f ca="1">IF(COUNTIFS(Распис!$B$4:$B$300,$A60,Распис!$C$4:$C$300,"&lt;="&amp;H$1,Распис!$D$4:$D$300,"&gt;="&amp;H$1)&gt;0,SUMIFS(Распис!$H$4:$H$300,Распис!$B$4:$B$300,$A60,Распис!$C$4:$C$300,"&lt;="&amp;H$1,Распис!$D$4:$D$300,"&gt;="&amp;H$1),SUMIF(База!$B$3:$B$305,$A60,База!$H$3:$H$152))</f>
        <v>0</v>
      </c>
      <c r="I60" s="46" t="s">
        <v>24</v>
      </c>
      <c r="J60" s="46">
        <f ca="1">IF(COUNTIFS(Распис!$B$4:$B$300,$A60,Распис!$C$4:$C$300,"&lt;="&amp;J$1,Распис!$D$4:$D$300,"&gt;="&amp;J$1)&gt;0,SUMIFS(Распис!$J$4:$J$300,Распис!$B$4:$B$300,$A60,Распис!$C$4:$C$300,"&lt;="&amp;J$1,Распис!$D$4:$D$300,"&gt;="&amp;J$1),SUMIF(База!$B$3:$B$305,$A60,База!$J$3:$J$152))</f>
        <v>0</v>
      </c>
      <c r="K60" s="46">
        <f ca="1">IF(COUNTIFS(Распис!$B$4:$B$300,$A60,Распис!$C$4:$C$300,"&lt;="&amp;K$1,Распис!$D$4:$D$300,"&gt;="&amp;K$1)&gt;0,SUMIFS(Распис!$K$4:$K$300,Распис!$B$4:$B$300,$A60,Распис!$C$4:$C$300,"&lt;="&amp;K$1,Распис!$D$4:$D$300,"&gt;="&amp;K$1),SUMIF(База!$B$3:$B$305,$A60,База!$K$3:$K$152))</f>
        <v>0</v>
      </c>
      <c r="L60" s="46" t="s">
        <v>23</v>
      </c>
      <c r="M60" s="46">
        <f ca="1">IF(COUNTIFS(Распис!$B$4:$B$300,$A60,Распис!$C$4:$C$300,"&lt;="&amp;M$1,Распис!$D$4:$D$300,"&gt;="&amp;M$1)&gt;0,SUMIFS(Распис!$F$4:$F$300,Распис!$B$4:$B$300,$A60,Распис!$C$4:$C$300,"&lt;="&amp;M$1,Распис!$D$4:$D$300,"&gt;="&amp;M$1),SUMIF(База!$B$3:$B$305,$A60,База!$F$3:$F$152))</f>
        <v>0</v>
      </c>
      <c r="N60" s="46">
        <f ca="1">IF(COUNTIFS(Распис!$B$4:$B$300,$A60,Распис!$C$4:$C$300,"&lt;="&amp;N$1,Распис!$D$4:$D$300,"&gt;="&amp;N$1)&gt;0,SUMIFS(Распис!$G$4:$G$300,Распис!$B$4:$B$300,$A60,Распис!$C$4:$C$300,"&lt;="&amp;N$1,Распис!$D$4:$D$300,"&gt;="&amp;N$1),SUMIF(База!$B$3:$B$305,$A60,База!$G$3:$G$152))</f>
        <v>0</v>
      </c>
      <c r="O60" s="46">
        <f ca="1">IF(COUNTIFS(Распис!$B$4:$B$300,$A60,Распис!$C$4:$C$300,"&lt;="&amp;O$1,Распис!$D$4:$D$300,"&gt;="&amp;O$1)&gt;0,SUMIFS(Распис!$H$4:$H$300,Распис!$B$4:$B$300,$A60,Распис!$C$4:$C$300,"&lt;="&amp;O$1,Распис!$D$4:$D$300,"&gt;="&amp;O$1),SUMIF(База!$B$3:$B$305,$A60,База!$H$3:$H$152))</f>
        <v>0</v>
      </c>
      <c r="P60" s="46">
        <f ca="1">IF(COUNTIFS(Распис!$B$4:$B$300,$A60,Распис!$C$4:$C$300,"&lt;="&amp;P$1,Распис!$D$4:$D$300,"&gt;="&amp;P$1)&gt;0,SUMIFS(Распис!$I$4:$I$300,Распис!$B$4:$B$300,$A60,Распис!$C$4:$C$300,"&lt;="&amp;P$1,Распис!$D$4:$D$300,"&gt;="&amp;P$1),SUMIF(База!$B$3:$B$305,$A60,База!$I$3:$I$152))</f>
        <v>0</v>
      </c>
      <c r="Q60" s="46">
        <f ca="1">IF(COUNTIFS(Распис!$B$4:$B$300,$A60,Распис!$C$4:$C$300,"&lt;="&amp;Q$1,Распис!$D$4:$D$300,"&gt;="&amp;Q$1)&gt;0,SUMIFS(Распис!$J$4:$J$300,Распис!$B$4:$B$300,$A60,Распис!$C$4:$C$300,"&lt;="&amp;Q$1,Распис!$D$4:$D$300,"&gt;="&amp;Q$1),SUMIF(База!$B$3:$B$305,$A60,База!$J$3:$J$152))</f>
        <v>0</v>
      </c>
      <c r="R60" s="46">
        <f ca="1">IF(COUNTIFS(Распис!$B$4:$B$300,$A60,Распис!$C$4:$C$300,"&lt;="&amp;R$1,Распис!$D$4:$D$300,"&gt;="&amp;R$1)&gt;0,SUMIFS(Распис!$K$4:$K$300,Распис!$B$4:$B$300,$A60,Распис!$C$4:$C$300,"&lt;="&amp;R$1,Распис!$D$4:$D$300,"&gt;="&amp;R$1),SUMIF(База!$B$3:$B$305,$A60,База!$K$3:$K$152))</f>
        <v>0</v>
      </c>
      <c r="S60" s="46" t="s">
        <v>23</v>
      </c>
      <c r="T60" s="46" t="s">
        <v>25</v>
      </c>
      <c r="U60" s="46" t="s">
        <v>25</v>
      </c>
      <c r="V60" s="46" t="s">
        <v>24</v>
      </c>
      <c r="W60" s="46" t="s">
        <v>24</v>
      </c>
      <c r="X60" s="46" t="s">
        <v>24</v>
      </c>
      <c r="Y60" s="46" t="s">
        <v>25</v>
      </c>
      <c r="Z60" s="46" t="s">
        <v>23</v>
      </c>
      <c r="AA60" s="46">
        <f ca="1">IF(COUNTIFS(Распис!$B$4:$B$300,$A60,Распис!$C$4:$C$300,"&lt;="&amp;AA$1,Распис!$D$4:$D$300,"&gt;="&amp;AA$1)&gt;0,SUMIFS(Распис!$F$4:$F$300,Распис!$B$4:$B$300,$A60,Распис!$C$4:$C$300,"&lt;="&amp;AA$1,Распис!$D$4:$D$300,"&gt;="&amp;AA$1),SUMIF(База!$B$3:$B$305,$A60,База!$F$3:$F$152))</f>
        <v>0</v>
      </c>
      <c r="AB60" s="46">
        <f ca="1">IF(COUNTIFS(Распис!$B$4:$B$300,$A60,Распис!$C$4:$C$300,"&lt;="&amp;AB$1,Распис!$D$4:$D$300,"&gt;="&amp;AB$1)&gt;0,SUMIFS(Распис!$G$4:$G$300,Распис!$B$4:$B$300,$A60,Распис!$C$4:$C$300,"&lt;="&amp;AB$1,Распис!$D$4:$D$300,"&gt;="&amp;AB$1),SUMIF(База!$B$3:$B$305,$A60,База!$G$3:$G$152))</f>
        <v>0</v>
      </c>
      <c r="AC60" s="46">
        <f ca="1">IF(COUNTIFS(Распис!$B$4:$B$300,$A60,Распис!$C$4:$C$300,"&lt;="&amp;AC$1,Распис!$D$4:$D$300,"&gt;="&amp;AC$1)&gt;0,SUMIFS(Распис!$H$4:$H$300,Распис!$B$4:$B$300,$A60,Распис!$C$4:$C$300,"&lt;="&amp;AC$1,Распис!$D$4:$D$300,"&gt;="&amp;AC$1),SUMIF(База!$B$3:$B$305,$A60,База!$H$3:$H$152))</f>
        <v>0</v>
      </c>
      <c r="AD60" s="46">
        <f ca="1">IF(COUNTIFS(Распис!$B$4:$B$300,$A60,Распис!$C$4:$C$300,"&lt;="&amp;AD$1,Распис!$D$4:$D$300,"&gt;="&amp;AD$1)&gt;0,SUMIFS(Распис!$I$4:$I$300,Распис!$B$4:$B$300,$A60,Распис!$C$4:$C$300,"&lt;="&amp;AD$1,Распис!$D$4:$D$300,"&gt;="&amp;AD$1),SUMIF(База!$B$3:$B$305,$A60,База!$I$3:$I$152))</f>
        <v>0</v>
      </c>
      <c r="AE60" s="46">
        <f ca="1">IF(COUNTIFS(Распис!$B$4:$B$300,$A60,Распис!$C$4:$C$300,"&lt;="&amp;AE$1,Распис!$D$4:$D$300,"&gt;="&amp;AE$1)&gt;0,SUMIFS(Распис!$J$4:$J$300,Распис!$B$4:$B$300,$A60,Распис!$C$4:$C$300,"&lt;="&amp;AE$1,Распис!$D$4:$D$300,"&gt;="&amp;AE$1),SUMIF(База!$B$3:$B$305,$A60,База!$J$3:$J$152))</f>
        <v>0</v>
      </c>
      <c r="AF60" s="46">
        <f ca="1">IF(COUNTIFS(Распис!$B$4:$B$300,$A60,Распис!$C$4:$C$300,"&lt;="&amp;AF$1,Распис!$D$4:$D$300,"&gt;="&amp;AF$1)&gt;0,SUMIFS(Распис!$K$4:$K$300,Распис!$B$4:$B$300,$A60,Распис!$C$4:$C$300,"&lt;="&amp;AF$1,Распис!$D$4:$D$300,"&gt;="&amp;AF$1),SUMIF(База!$B$3:$B$305,$A60,База!$K$3:$K$152))</f>
        <v>0</v>
      </c>
      <c r="AG60" s="47">
        <f t="shared" ca="1" si="3"/>
        <v>0</v>
      </c>
      <c r="AH60" s="46">
        <f ca="1">AG60-SUMIFS(Распред!$G$4:$G$300,Распред!$B$4:$B$300,"март",Распред!$F$4:$F$300,A60)</f>
        <v>0</v>
      </c>
      <c r="AI60" s="46">
        <f ca="1">AH60+(COUNTIF(B60:AF60,"КД")+SUMIFS(Распред!$AH$4:$AH$300,Распред!$F$4:$F$300,A60,Распред!$B$4:$B$300,"март"))*4</f>
        <v>12</v>
      </c>
      <c r="AJ60" s="46">
        <f t="shared" ca="1" si="4"/>
        <v>0</v>
      </c>
      <c r="AK60" s="46">
        <f t="shared" ca="1" si="5"/>
        <v>0</v>
      </c>
      <c r="AL60" s="46">
        <f>SUMIFS(Распред!$K$4:$K$300,Распред!$B$4:$B$300,"март",Распред!$J$4:$J$300,A60)+SUMIFS(Распред!$M$4:$M$300,Распред!$B$4:$B$300,"март",Распред!$L$4:$L$300,A60)+SUMIFS(Распред!$O$4:$O$300,Распред!$B$4:$B$300,"март",Распред!$N$4:$N$300,A60)+SUMIFS(Распред!$Q$4:$Q$300,Распред!$B$4:$B$300,"март",Распред!$P$4:$P$300,A60)+SUMIFS(Распред!$S$4:$S$300,Распред!$B$4:$B$300,"март",Распред!$R$4:$R$300,A60)+SUMIFS(Распред!$U$4:$U$300,Распред!$B$4:$B$300,"март",Распред!$T$4:$T$300,A60)+SUMIFS(Распред!$W$4:$W$300,Распред!$B$4:$B$300,"март",Распред!$V$4:$V$300,A60)+SUMIFS(Распред!$Y$4:$Y$300,Распред!$B$4:$B$300,"март",Распред!$X$4:$X$300,A60)+SUMIFS(Распред!$AA$4:$AA$300,Распред!$B$4:$B$300,"март",Распред!$Z$4:$Z$300,A60)+SUMIFS(Распред!$AC$4:$AC$300,Распред!$B$4:$B$300,"март",Распред!$AB$4:$AB$300,A60)</f>
        <v>0</v>
      </c>
      <c r="AM60" s="46">
        <f t="shared" ca="1" si="6"/>
        <v>0</v>
      </c>
      <c r="AN60" s="46">
        <f t="shared" ca="1" si="7"/>
        <v>0</v>
      </c>
      <c r="AO60" s="46">
        <f t="shared" ca="1" si="8"/>
        <v>0</v>
      </c>
      <c r="AP60" s="46">
        <f>январь!AP60</f>
        <v>0</v>
      </c>
      <c r="AQ60" s="46">
        <f t="shared" ca="1" si="9"/>
        <v>0</v>
      </c>
      <c r="AR60" s="47"/>
      <c r="AS60" s="47">
        <f t="shared" ca="1" si="10"/>
        <v>0</v>
      </c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</row>
    <row r="61" spans="1:58" s="56" customFormat="1" x14ac:dyDescent="0.25">
      <c r="A61" s="47">
        <f>База!B61</f>
        <v>0</v>
      </c>
      <c r="B61" s="46">
        <f ca="1">IF(COUNTIFS(Распис!$B$4:$B$300,$A61,Распис!$C$4:$C$300,"&lt;="&amp;B$1,Распис!$D$4:$D$300,"&gt;="&amp;B$1)&gt;0,SUMIFS(Распис!$I$4:$I$300,Распис!$B$4:$B$300,$A61,Распис!$C$4:$C$300,"&lt;="&amp;B$1,Распис!$D$4:$D$300,"&gt;="&amp;B$1),SUMIF(База!$B$3:$B$305,$A61,База!$I$3:$I$152))</f>
        <v>0</v>
      </c>
      <c r="C61" s="46">
        <f ca="1">IF(COUNTIFS(Распис!$B$4:$B$300,$A61,Распис!$C$4:$C$300,"&lt;="&amp;C$1,Распис!$D$4:$D$300,"&gt;="&amp;C$1)&gt;0,SUMIFS(Распис!$J$4:$J$300,Распис!$B$4:$B$300,$A61,Распис!$C$4:$C$300,"&lt;="&amp;C$1,Распис!$D$4:$D$300,"&gt;="&amp;C$1),SUMIF(База!$B$3:$B$305,$A61,База!$J$3:$J$152))</f>
        <v>0</v>
      </c>
      <c r="D61" s="46">
        <f ca="1">IF(COUNTIFS(Распис!$B$4:$B$300,$A61,Распис!$C$4:$C$300,"&lt;="&amp;D$1,Распис!$D$4:$D$300,"&gt;="&amp;D$1)&gt;0,SUMIFS(Распис!$K$4:$K$300,Распис!$B$4:$B$300,$A61,Распис!$C$4:$C$300,"&lt;="&amp;D$1,Распис!$D$4:$D$300,"&gt;="&amp;D$1),SUMIF(База!$B$3:$B$305,$A61,База!$K$3:$K$152))</f>
        <v>0</v>
      </c>
      <c r="E61" s="46" t="s">
        <v>23</v>
      </c>
      <c r="F61" s="46">
        <f ca="1">IF(COUNTIFS(Распис!$B$4:$B$300,$A61,Распис!$C$4:$C$300,"&lt;="&amp;F$1,Распис!$D$4:$D$300,"&gt;="&amp;F$1)&gt;0,SUMIFS(Распис!$F$4:$F$300,Распис!$B$4:$B$300,$A61,Распис!$C$4:$C$300,"&lt;="&amp;F$1,Распис!$D$4:$D$300,"&gt;="&amp;F$1),SUMIF(База!$B$3:$B$305,$A61,База!$F$3:$F$152))</f>
        <v>0</v>
      </c>
      <c r="G61" s="46">
        <f ca="1">IF(COUNTIFS(Распис!$B$4:$B$300,$A61,Распис!$C$4:$C$300,"&lt;="&amp;G$1,Распис!$D$4:$D$300,"&gt;="&amp;G$1)&gt;0,SUMIFS(Распис!$G$4:$G$300,Распис!$B$4:$B$300,$A61,Распис!$C$4:$C$300,"&lt;="&amp;G$1,Распис!$D$4:$D$300,"&gt;="&amp;G$1),SUMIF(База!$B$3:$B$305,$A61,База!$G$3:$G$152))</f>
        <v>0</v>
      </c>
      <c r="H61" s="46">
        <f ca="1">IF(COUNTIFS(Распис!$B$4:$B$300,$A61,Распис!$C$4:$C$300,"&lt;="&amp;H$1,Распис!$D$4:$D$300,"&gt;="&amp;H$1)&gt;0,SUMIFS(Распис!$H$4:$H$300,Распис!$B$4:$B$300,$A61,Распис!$C$4:$C$300,"&lt;="&amp;H$1,Распис!$D$4:$D$300,"&gt;="&amp;H$1),SUMIF(База!$B$3:$B$305,$A61,База!$H$3:$H$152))</f>
        <v>0</v>
      </c>
      <c r="I61" s="46" t="s">
        <v>24</v>
      </c>
      <c r="J61" s="46">
        <f ca="1">IF(COUNTIFS(Распис!$B$4:$B$300,$A61,Распис!$C$4:$C$300,"&lt;="&amp;J$1,Распис!$D$4:$D$300,"&gt;="&amp;J$1)&gt;0,SUMIFS(Распис!$J$4:$J$300,Распис!$B$4:$B$300,$A61,Распис!$C$4:$C$300,"&lt;="&amp;J$1,Распис!$D$4:$D$300,"&gt;="&amp;J$1),SUMIF(База!$B$3:$B$305,$A61,База!$J$3:$J$152))</f>
        <v>0</v>
      </c>
      <c r="K61" s="46">
        <f ca="1">IF(COUNTIFS(Распис!$B$4:$B$300,$A61,Распис!$C$4:$C$300,"&lt;="&amp;K$1,Распис!$D$4:$D$300,"&gt;="&amp;K$1)&gt;0,SUMIFS(Распис!$K$4:$K$300,Распис!$B$4:$B$300,$A61,Распис!$C$4:$C$300,"&lt;="&amp;K$1,Распис!$D$4:$D$300,"&gt;="&amp;K$1),SUMIF(База!$B$3:$B$305,$A61,База!$K$3:$K$152))</f>
        <v>0</v>
      </c>
      <c r="L61" s="46" t="s">
        <v>23</v>
      </c>
      <c r="M61" s="46">
        <f ca="1">IF(COUNTIFS(Распис!$B$4:$B$300,$A61,Распис!$C$4:$C$300,"&lt;="&amp;M$1,Распис!$D$4:$D$300,"&gt;="&amp;M$1)&gt;0,SUMIFS(Распис!$F$4:$F$300,Распис!$B$4:$B$300,$A61,Распис!$C$4:$C$300,"&lt;="&amp;M$1,Распис!$D$4:$D$300,"&gt;="&amp;M$1),SUMIF(База!$B$3:$B$305,$A61,База!$F$3:$F$152))</f>
        <v>0</v>
      </c>
      <c r="N61" s="46">
        <f ca="1">IF(COUNTIFS(Распис!$B$4:$B$300,$A61,Распис!$C$4:$C$300,"&lt;="&amp;N$1,Распис!$D$4:$D$300,"&gt;="&amp;N$1)&gt;0,SUMIFS(Распис!$G$4:$G$300,Распис!$B$4:$B$300,$A61,Распис!$C$4:$C$300,"&lt;="&amp;N$1,Распис!$D$4:$D$300,"&gt;="&amp;N$1),SUMIF(База!$B$3:$B$305,$A61,База!$G$3:$G$152))</f>
        <v>0</v>
      </c>
      <c r="O61" s="46">
        <f ca="1">IF(COUNTIFS(Распис!$B$4:$B$300,$A61,Распис!$C$4:$C$300,"&lt;="&amp;O$1,Распис!$D$4:$D$300,"&gt;="&amp;O$1)&gt;0,SUMIFS(Распис!$H$4:$H$300,Распис!$B$4:$B$300,$A61,Распис!$C$4:$C$300,"&lt;="&amp;O$1,Распис!$D$4:$D$300,"&gt;="&amp;O$1),SUMIF(База!$B$3:$B$305,$A61,База!$H$3:$H$152))</f>
        <v>0</v>
      </c>
      <c r="P61" s="46">
        <f ca="1">IF(COUNTIFS(Распис!$B$4:$B$300,$A61,Распис!$C$4:$C$300,"&lt;="&amp;P$1,Распис!$D$4:$D$300,"&gt;="&amp;P$1)&gt;0,SUMIFS(Распис!$I$4:$I$300,Распис!$B$4:$B$300,$A61,Распис!$C$4:$C$300,"&lt;="&amp;P$1,Распис!$D$4:$D$300,"&gt;="&amp;P$1),SUMIF(База!$B$3:$B$305,$A61,База!$I$3:$I$152))</f>
        <v>0</v>
      </c>
      <c r="Q61" s="46">
        <f ca="1">IF(COUNTIFS(Распис!$B$4:$B$300,$A61,Распис!$C$4:$C$300,"&lt;="&amp;Q$1,Распис!$D$4:$D$300,"&gt;="&amp;Q$1)&gt;0,SUMIFS(Распис!$J$4:$J$300,Распис!$B$4:$B$300,$A61,Распис!$C$4:$C$300,"&lt;="&amp;Q$1,Распис!$D$4:$D$300,"&gt;="&amp;Q$1),SUMIF(База!$B$3:$B$305,$A61,База!$J$3:$J$152))</f>
        <v>0</v>
      </c>
      <c r="R61" s="46">
        <f ca="1">IF(COUNTIFS(Распис!$B$4:$B$300,$A61,Распис!$C$4:$C$300,"&lt;="&amp;R$1,Распис!$D$4:$D$300,"&gt;="&amp;R$1)&gt;0,SUMIFS(Распис!$K$4:$K$300,Распис!$B$4:$B$300,$A61,Распис!$C$4:$C$300,"&lt;="&amp;R$1,Распис!$D$4:$D$300,"&gt;="&amp;R$1),SUMIF(База!$B$3:$B$305,$A61,База!$K$3:$K$152))</f>
        <v>0</v>
      </c>
      <c r="S61" s="46" t="s">
        <v>23</v>
      </c>
      <c r="T61" s="46" t="s">
        <v>25</v>
      </c>
      <c r="U61" s="46" t="s">
        <v>25</v>
      </c>
      <c r="V61" s="46" t="s">
        <v>24</v>
      </c>
      <c r="W61" s="46" t="s">
        <v>24</v>
      </c>
      <c r="X61" s="46" t="s">
        <v>24</v>
      </c>
      <c r="Y61" s="46" t="s">
        <v>25</v>
      </c>
      <c r="Z61" s="46" t="s">
        <v>23</v>
      </c>
      <c r="AA61" s="46">
        <f ca="1">IF(COUNTIFS(Распис!$B$4:$B$300,$A61,Распис!$C$4:$C$300,"&lt;="&amp;AA$1,Распис!$D$4:$D$300,"&gt;="&amp;AA$1)&gt;0,SUMIFS(Распис!$F$4:$F$300,Распис!$B$4:$B$300,$A61,Распис!$C$4:$C$300,"&lt;="&amp;AA$1,Распис!$D$4:$D$300,"&gt;="&amp;AA$1),SUMIF(База!$B$3:$B$305,$A61,База!$F$3:$F$152))</f>
        <v>0</v>
      </c>
      <c r="AB61" s="46">
        <f ca="1">IF(COUNTIFS(Распис!$B$4:$B$300,$A61,Распис!$C$4:$C$300,"&lt;="&amp;AB$1,Распис!$D$4:$D$300,"&gt;="&amp;AB$1)&gt;0,SUMIFS(Распис!$G$4:$G$300,Распис!$B$4:$B$300,$A61,Распис!$C$4:$C$300,"&lt;="&amp;AB$1,Распис!$D$4:$D$300,"&gt;="&amp;AB$1),SUMIF(База!$B$3:$B$305,$A61,База!$G$3:$G$152))</f>
        <v>0</v>
      </c>
      <c r="AC61" s="46">
        <f ca="1">IF(COUNTIFS(Распис!$B$4:$B$300,$A61,Распис!$C$4:$C$300,"&lt;="&amp;AC$1,Распис!$D$4:$D$300,"&gt;="&amp;AC$1)&gt;0,SUMIFS(Распис!$H$4:$H$300,Распис!$B$4:$B$300,$A61,Распис!$C$4:$C$300,"&lt;="&amp;AC$1,Распис!$D$4:$D$300,"&gt;="&amp;AC$1),SUMIF(База!$B$3:$B$305,$A61,База!$H$3:$H$152))</f>
        <v>0</v>
      </c>
      <c r="AD61" s="46">
        <f ca="1">IF(COUNTIFS(Распис!$B$4:$B$300,$A61,Распис!$C$4:$C$300,"&lt;="&amp;AD$1,Распис!$D$4:$D$300,"&gt;="&amp;AD$1)&gt;0,SUMIFS(Распис!$I$4:$I$300,Распис!$B$4:$B$300,$A61,Распис!$C$4:$C$300,"&lt;="&amp;AD$1,Распис!$D$4:$D$300,"&gt;="&amp;AD$1),SUMIF(База!$B$3:$B$305,$A61,База!$I$3:$I$152))</f>
        <v>0</v>
      </c>
      <c r="AE61" s="46">
        <f ca="1">IF(COUNTIFS(Распис!$B$4:$B$300,$A61,Распис!$C$4:$C$300,"&lt;="&amp;AE$1,Распис!$D$4:$D$300,"&gt;="&amp;AE$1)&gt;0,SUMIFS(Распис!$J$4:$J$300,Распис!$B$4:$B$300,$A61,Распис!$C$4:$C$300,"&lt;="&amp;AE$1,Распис!$D$4:$D$300,"&gt;="&amp;AE$1),SUMIF(База!$B$3:$B$305,$A61,База!$J$3:$J$152))</f>
        <v>0</v>
      </c>
      <c r="AF61" s="46">
        <f ca="1">IF(COUNTIFS(Распис!$B$4:$B$300,$A61,Распис!$C$4:$C$300,"&lt;="&amp;AF$1,Распис!$D$4:$D$300,"&gt;="&amp;AF$1)&gt;0,SUMIFS(Распис!$K$4:$K$300,Распис!$B$4:$B$300,$A61,Распис!$C$4:$C$300,"&lt;="&amp;AF$1,Распис!$D$4:$D$300,"&gt;="&amp;AF$1),SUMIF(База!$B$3:$B$305,$A61,База!$K$3:$K$152))</f>
        <v>0</v>
      </c>
      <c r="AG61" s="47">
        <f t="shared" ca="1" si="3"/>
        <v>0</v>
      </c>
      <c r="AH61" s="46">
        <f ca="1">AG61-SUMIFS(Распред!$G$4:$G$300,Распред!$B$4:$B$300,"март",Распред!$F$4:$F$300,A61)</f>
        <v>0</v>
      </c>
      <c r="AI61" s="46">
        <f ca="1">AH61+(COUNTIF(B61:AF61,"КД")+SUMIFS(Распред!$AH$4:$AH$300,Распред!$F$4:$F$300,A61,Распред!$B$4:$B$300,"март"))*4</f>
        <v>12</v>
      </c>
      <c r="AJ61" s="46">
        <f t="shared" ca="1" si="4"/>
        <v>0</v>
      </c>
      <c r="AK61" s="46">
        <f t="shared" ca="1" si="5"/>
        <v>0</v>
      </c>
      <c r="AL61" s="46">
        <f>SUMIFS(Распред!$K$4:$K$300,Распред!$B$4:$B$300,"март",Распред!$J$4:$J$300,A61)+SUMIFS(Распред!$M$4:$M$300,Распред!$B$4:$B$300,"март",Распред!$L$4:$L$300,A61)+SUMIFS(Распред!$O$4:$O$300,Распред!$B$4:$B$300,"март",Распред!$N$4:$N$300,A61)+SUMIFS(Распред!$Q$4:$Q$300,Распред!$B$4:$B$300,"март",Распред!$P$4:$P$300,A61)+SUMIFS(Распред!$S$4:$S$300,Распред!$B$4:$B$300,"март",Распред!$R$4:$R$300,A61)+SUMIFS(Распред!$U$4:$U$300,Распред!$B$4:$B$300,"март",Распред!$T$4:$T$300,A61)+SUMIFS(Распред!$W$4:$W$300,Распред!$B$4:$B$300,"март",Распред!$V$4:$V$300,A61)+SUMIFS(Распред!$Y$4:$Y$300,Распред!$B$4:$B$300,"март",Распред!$X$4:$X$300,A61)+SUMIFS(Распред!$AA$4:$AA$300,Распред!$B$4:$B$300,"март",Распред!$Z$4:$Z$300,A61)+SUMIFS(Распред!$AC$4:$AC$300,Распред!$B$4:$B$300,"март",Распред!$AB$4:$AB$300,A61)</f>
        <v>0</v>
      </c>
      <c r="AM61" s="46">
        <f t="shared" ca="1" si="6"/>
        <v>0</v>
      </c>
      <c r="AN61" s="46">
        <f t="shared" ca="1" si="7"/>
        <v>0</v>
      </c>
      <c r="AO61" s="46">
        <f t="shared" ca="1" si="8"/>
        <v>0</v>
      </c>
      <c r="AP61" s="46">
        <f>январь!AP61</f>
        <v>0</v>
      </c>
      <c r="AQ61" s="46">
        <f t="shared" ca="1" si="9"/>
        <v>0</v>
      </c>
      <c r="AR61" s="47"/>
      <c r="AS61" s="47">
        <f t="shared" ca="1" si="10"/>
        <v>0</v>
      </c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58" s="56" customFormat="1" x14ac:dyDescent="0.25">
      <c r="A62" s="47">
        <f>База!B62</f>
        <v>0</v>
      </c>
      <c r="B62" s="46">
        <f ca="1">IF(COUNTIFS(Распис!$B$4:$B$300,$A62,Распис!$C$4:$C$300,"&lt;="&amp;B$1,Распис!$D$4:$D$300,"&gt;="&amp;B$1)&gt;0,SUMIFS(Распис!$I$4:$I$300,Распис!$B$4:$B$300,$A62,Распис!$C$4:$C$300,"&lt;="&amp;B$1,Распис!$D$4:$D$300,"&gt;="&amp;B$1),SUMIF(База!$B$3:$B$305,$A62,База!$I$3:$I$152))</f>
        <v>0</v>
      </c>
      <c r="C62" s="46">
        <f ca="1">IF(COUNTIFS(Распис!$B$4:$B$300,$A62,Распис!$C$4:$C$300,"&lt;="&amp;C$1,Распис!$D$4:$D$300,"&gt;="&amp;C$1)&gt;0,SUMIFS(Распис!$J$4:$J$300,Распис!$B$4:$B$300,$A62,Распис!$C$4:$C$300,"&lt;="&amp;C$1,Распис!$D$4:$D$300,"&gt;="&amp;C$1),SUMIF(База!$B$3:$B$305,$A62,База!$J$3:$J$152))</f>
        <v>0</v>
      </c>
      <c r="D62" s="46">
        <f ca="1">IF(COUNTIFS(Распис!$B$4:$B$300,$A62,Распис!$C$4:$C$300,"&lt;="&amp;D$1,Распис!$D$4:$D$300,"&gt;="&amp;D$1)&gt;0,SUMIFS(Распис!$K$4:$K$300,Распис!$B$4:$B$300,$A62,Распис!$C$4:$C$300,"&lt;="&amp;D$1,Распис!$D$4:$D$300,"&gt;="&amp;D$1),SUMIF(База!$B$3:$B$305,$A62,База!$K$3:$K$152))</f>
        <v>0</v>
      </c>
      <c r="E62" s="46" t="s">
        <v>23</v>
      </c>
      <c r="F62" s="46">
        <f ca="1">IF(COUNTIFS(Распис!$B$4:$B$300,$A62,Распис!$C$4:$C$300,"&lt;="&amp;F$1,Распис!$D$4:$D$300,"&gt;="&amp;F$1)&gt;0,SUMIFS(Распис!$F$4:$F$300,Распис!$B$4:$B$300,$A62,Распис!$C$4:$C$300,"&lt;="&amp;F$1,Распис!$D$4:$D$300,"&gt;="&amp;F$1),SUMIF(База!$B$3:$B$305,$A62,База!$F$3:$F$152))</f>
        <v>0</v>
      </c>
      <c r="G62" s="46">
        <f ca="1">IF(COUNTIFS(Распис!$B$4:$B$300,$A62,Распис!$C$4:$C$300,"&lt;="&amp;G$1,Распис!$D$4:$D$300,"&gt;="&amp;G$1)&gt;0,SUMIFS(Распис!$G$4:$G$300,Распис!$B$4:$B$300,$A62,Распис!$C$4:$C$300,"&lt;="&amp;G$1,Распис!$D$4:$D$300,"&gt;="&amp;G$1),SUMIF(База!$B$3:$B$305,$A62,База!$G$3:$G$152))</f>
        <v>0</v>
      </c>
      <c r="H62" s="46">
        <f ca="1">IF(COUNTIFS(Распис!$B$4:$B$300,$A62,Распис!$C$4:$C$300,"&lt;="&amp;H$1,Распис!$D$4:$D$300,"&gt;="&amp;H$1)&gt;0,SUMIFS(Распис!$H$4:$H$300,Распис!$B$4:$B$300,$A62,Распис!$C$4:$C$300,"&lt;="&amp;H$1,Распис!$D$4:$D$300,"&gt;="&amp;H$1),SUMIF(База!$B$3:$B$305,$A62,База!$H$3:$H$152))</f>
        <v>0</v>
      </c>
      <c r="I62" s="46" t="s">
        <v>24</v>
      </c>
      <c r="J62" s="46">
        <f ca="1">IF(COUNTIFS(Распис!$B$4:$B$300,$A62,Распис!$C$4:$C$300,"&lt;="&amp;J$1,Распис!$D$4:$D$300,"&gt;="&amp;J$1)&gt;0,SUMIFS(Распис!$J$4:$J$300,Распис!$B$4:$B$300,$A62,Распис!$C$4:$C$300,"&lt;="&amp;J$1,Распис!$D$4:$D$300,"&gt;="&amp;J$1),SUMIF(База!$B$3:$B$305,$A62,База!$J$3:$J$152))</f>
        <v>0</v>
      </c>
      <c r="K62" s="46">
        <f ca="1">IF(COUNTIFS(Распис!$B$4:$B$300,$A62,Распис!$C$4:$C$300,"&lt;="&amp;K$1,Распис!$D$4:$D$300,"&gt;="&amp;K$1)&gt;0,SUMIFS(Распис!$K$4:$K$300,Распис!$B$4:$B$300,$A62,Распис!$C$4:$C$300,"&lt;="&amp;K$1,Распис!$D$4:$D$300,"&gt;="&amp;K$1),SUMIF(База!$B$3:$B$305,$A62,База!$K$3:$K$152))</f>
        <v>0</v>
      </c>
      <c r="L62" s="46" t="s">
        <v>23</v>
      </c>
      <c r="M62" s="46">
        <f ca="1">IF(COUNTIFS(Распис!$B$4:$B$300,$A62,Распис!$C$4:$C$300,"&lt;="&amp;M$1,Распис!$D$4:$D$300,"&gt;="&amp;M$1)&gt;0,SUMIFS(Распис!$F$4:$F$300,Распис!$B$4:$B$300,$A62,Распис!$C$4:$C$300,"&lt;="&amp;M$1,Распис!$D$4:$D$300,"&gt;="&amp;M$1),SUMIF(База!$B$3:$B$305,$A62,База!$F$3:$F$152))</f>
        <v>0</v>
      </c>
      <c r="N62" s="46">
        <f ca="1">IF(COUNTIFS(Распис!$B$4:$B$300,$A62,Распис!$C$4:$C$300,"&lt;="&amp;N$1,Распис!$D$4:$D$300,"&gt;="&amp;N$1)&gt;0,SUMIFS(Распис!$G$4:$G$300,Распис!$B$4:$B$300,$A62,Распис!$C$4:$C$300,"&lt;="&amp;N$1,Распис!$D$4:$D$300,"&gt;="&amp;N$1),SUMIF(База!$B$3:$B$305,$A62,База!$G$3:$G$152))</f>
        <v>0</v>
      </c>
      <c r="O62" s="46">
        <f ca="1">IF(COUNTIFS(Распис!$B$4:$B$300,$A62,Распис!$C$4:$C$300,"&lt;="&amp;O$1,Распис!$D$4:$D$300,"&gt;="&amp;O$1)&gt;0,SUMIFS(Распис!$H$4:$H$300,Распис!$B$4:$B$300,$A62,Распис!$C$4:$C$300,"&lt;="&amp;O$1,Распис!$D$4:$D$300,"&gt;="&amp;O$1),SUMIF(База!$B$3:$B$305,$A62,База!$H$3:$H$152))</f>
        <v>0</v>
      </c>
      <c r="P62" s="46">
        <f ca="1">IF(COUNTIFS(Распис!$B$4:$B$300,$A62,Распис!$C$4:$C$300,"&lt;="&amp;P$1,Распис!$D$4:$D$300,"&gt;="&amp;P$1)&gt;0,SUMIFS(Распис!$I$4:$I$300,Распис!$B$4:$B$300,$A62,Распис!$C$4:$C$300,"&lt;="&amp;P$1,Распис!$D$4:$D$300,"&gt;="&amp;P$1),SUMIF(База!$B$3:$B$305,$A62,База!$I$3:$I$152))</f>
        <v>0</v>
      </c>
      <c r="Q62" s="46">
        <f ca="1">IF(COUNTIFS(Распис!$B$4:$B$300,$A62,Распис!$C$4:$C$300,"&lt;="&amp;Q$1,Распис!$D$4:$D$300,"&gt;="&amp;Q$1)&gt;0,SUMIFS(Распис!$J$4:$J$300,Распис!$B$4:$B$300,$A62,Распис!$C$4:$C$300,"&lt;="&amp;Q$1,Распис!$D$4:$D$300,"&gt;="&amp;Q$1),SUMIF(База!$B$3:$B$305,$A62,База!$J$3:$J$152))</f>
        <v>0</v>
      </c>
      <c r="R62" s="46">
        <f ca="1">IF(COUNTIFS(Распис!$B$4:$B$300,$A62,Распис!$C$4:$C$300,"&lt;="&amp;R$1,Распис!$D$4:$D$300,"&gt;="&amp;R$1)&gt;0,SUMIFS(Распис!$K$4:$K$300,Распис!$B$4:$B$300,$A62,Распис!$C$4:$C$300,"&lt;="&amp;R$1,Распис!$D$4:$D$300,"&gt;="&amp;R$1),SUMIF(База!$B$3:$B$305,$A62,База!$K$3:$K$152))</f>
        <v>0</v>
      </c>
      <c r="S62" s="46" t="s">
        <v>23</v>
      </c>
      <c r="T62" s="46" t="s">
        <v>25</v>
      </c>
      <c r="U62" s="46" t="s">
        <v>25</v>
      </c>
      <c r="V62" s="46" t="s">
        <v>24</v>
      </c>
      <c r="W62" s="46" t="s">
        <v>24</v>
      </c>
      <c r="X62" s="46" t="s">
        <v>24</v>
      </c>
      <c r="Y62" s="46" t="s">
        <v>25</v>
      </c>
      <c r="Z62" s="46" t="s">
        <v>23</v>
      </c>
      <c r="AA62" s="46">
        <f ca="1">IF(COUNTIFS(Распис!$B$4:$B$300,$A62,Распис!$C$4:$C$300,"&lt;="&amp;AA$1,Распис!$D$4:$D$300,"&gt;="&amp;AA$1)&gt;0,SUMIFS(Распис!$F$4:$F$300,Распис!$B$4:$B$300,$A62,Распис!$C$4:$C$300,"&lt;="&amp;AA$1,Распис!$D$4:$D$300,"&gt;="&amp;AA$1),SUMIF(База!$B$3:$B$305,$A62,База!$F$3:$F$152))</f>
        <v>0</v>
      </c>
      <c r="AB62" s="46">
        <f ca="1">IF(COUNTIFS(Распис!$B$4:$B$300,$A62,Распис!$C$4:$C$300,"&lt;="&amp;AB$1,Распис!$D$4:$D$300,"&gt;="&amp;AB$1)&gt;0,SUMIFS(Распис!$G$4:$G$300,Распис!$B$4:$B$300,$A62,Распис!$C$4:$C$300,"&lt;="&amp;AB$1,Распис!$D$4:$D$300,"&gt;="&amp;AB$1),SUMIF(База!$B$3:$B$305,$A62,База!$G$3:$G$152))</f>
        <v>0</v>
      </c>
      <c r="AC62" s="46">
        <f ca="1">IF(COUNTIFS(Распис!$B$4:$B$300,$A62,Распис!$C$4:$C$300,"&lt;="&amp;AC$1,Распис!$D$4:$D$300,"&gt;="&amp;AC$1)&gt;0,SUMIFS(Распис!$H$4:$H$300,Распис!$B$4:$B$300,$A62,Распис!$C$4:$C$300,"&lt;="&amp;AC$1,Распис!$D$4:$D$300,"&gt;="&amp;AC$1),SUMIF(База!$B$3:$B$305,$A62,База!$H$3:$H$152))</f>
        <v>0</v>
      </c>
      <c r="AD62" s="46">
        <f ca="1">IF(COUNTIFS(Распис!$B$4:$B$300,$A62,Распис!$C$4:$C$300,"&lt;="&amp;AD$1,Распис!$D$4:$D$300,"&gt;="&amp;AD$1)&gt;0,SUMIFS(Распис!$I$4:$I$300,Распис!$B$4:$B$300,$A62,Распис!$C$4:$C$300,"&lt;="&amp;AD$1,Распис!$D$4:$D$300,"&gt;="&amp;AD$1),SUMIF(База!$B$3:$B$305,$A62,База!$I$3:$I$152))</f>
        <v>0</v>
      </c>
      <c r="AE62" s="46">
        <f ca="1">IF(COUNTIFS(Распис!$B$4:$B$300,$A62,Распис!$C$4:$C$300,"&lt;="&amp;AE$1,Распис!$D$4:$D$300,"&gt;="&amp;AE$1)&gt;0,SUMIFS(Распис!$J$4:$J$300,Распис!$B$4:$B$300,$A62,Распис!$C$4:$C$300,"&lt;="&amp;AE$1,Распис!$D$4:$D$300,"&gt;="&amp;AE$1),SUMIF(База!$B$3:$B$305,$A62,База!$J$3:$J$152))</f>
        <v>0</v>
      </c>
      <c r="AF62" s="46">
        <f ca="1">IF(COUNTIFS(Распис!$B$4:$B$300,$A62,Распис!$C$4:$C$300,"&lt;="&amp;AF$1,Распис!$D$4:$D$300,"&gt;="&amp;AF$1)&gt;0,SUMIFS(Распис!$K$4:$K$300,Распис!$B$4:$B$300,$A62,Распис!$C$4:$C$300,"&lt;="&amp;AF$1,Распис!$D$4:$D$300,"&gt;="&amp;AF$1),SUMIF(База!$B$3:$B$305,$A62,База!$K$3:$K$152))</f>
        <v>0</v>
      </c>
      <c r="AG62" s="47">
        <f t="shared" ca="1" si="3"/>
        <v>0</v>
      </c>
      <c r="AH62" s="46">
        <f ca="1">AG62-SUMIFS(Распред!$G$4:$G$300,Распред!$B$4:$B$300,"март",Распред!$F$4:$F$300,A62)</f>
        <v>0</v>
      </c>
      <c r="AI62" s="46">
        <f ca="1">AH62+(COUNTIF(B62:AF62,"КД")+SUMIFS(Распред!$AH$4:$AH$300,Распред!$F$4:$F$300,A62,Распред!$B$4:$B$300,"март"))*4</f>
        <v>12</v>
      </c>
      <c r="AJ62" s="46">
        <f t="shared" ca="1" si="4"/>
        <v>0</v>
      </c>
      <c r="AK62" s="46">
        <f t="shared" ca="1" si="5"/>
        <v>0</v>
      </c>
      <c r="AL62" s="46">
        <f>SUMIFS(Распред!$K$4:$K$300,Распред!$B$4:$B$300,"март",Распред!$J$4:$J$300,A62)+SUMIFS(Распред!$M$4:$M$300,Распред!$B$4:$B$300,"март",Распред!$L$4:$L$300,A62)+SUMIFS(Распред!$O$4:$O$300,Распред!$B$4:$B$300,"март",Распред!$N$4:$N$300,A62)+SUMIFS(Распред!$Q$4:$Q$300,Распред!$B$4:$B$300,"март",Распред!$P$4:$P$300,A62)+SUMIFS(Распред!$S$4:$S$300,Распред!$B$4:$B$300,"март",Распред!$R$4:$R$300,A62)+SUMIFS(Распред!$U$4:$U$300,Распред!$B$4:$B$300,"март",Распред!$T$4:$T$300,A62)+SUMIFS(Распред!$W$4:$W$300,Распред!$B$4:$B$300,"март",Распред!$V$4:$V$300,A62)+SUMIFS(Распред!$Y$4:$Y$300,Распред!$B$4:$B$300,"март",Распред!$X$4:$X$300,A62)+SUMIFS(Распред!$AA$4:$AA$300,Распред!$B$4:$B$300,"март",Распред!$Z$4:$Z$300,A62)+SUMIFS(Распред!$AC$4:$AC$300,Распред!$B$4:$B$300,"март",Распред!$AB$4:$AB$300,A62)</f>
        <v>0</v>
      </c>
      <c r="AM62" s="46">
        <f t="shared" ca="1" si="6"/>
        <v>0</v>
      </c>
      <c r="AN62" s="46">
        <f t="shared" ca="1" si="7"/>
        <v>0</v>
      </c>
      <c r="AO62" s="46">
        <f t="shared" ca="1" si="8"/>
        <v>0</v>
      </c>
      <c r="AP62" s="46">
        <f>январь!AP62</f>
        <v>0</v>
      </c>
      <c r="AQ62" s="46">
        <f t="shared" ca="1" si="9"/>
        <v>0</v>
      </c>
      <c r="AR62" s="47"/>
      <c r="AS62" s="47">
        <f t="shared" ca="1" si="10"/>
        <v>0</v>
      </c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</row>
    <row r="63" spans="1:58" s="63" customFormat="1" x14ac:dyDescent="0.25">
      <c r="A63" s="47">
        <f>База!B63</f>
        <v>0</v>
      </c>
      <c r="B63" s="46">
        <f ca="1">IF(COUNTIFS(Распис!$B$4:$B$300,$A63,Распис!$C$4:$C$300,"&lt;="&amp;B$1,Распис!$D$4:$D$300,"&gt;="&amp;B$1)&gt;0,SUMIFS(Распис!$I$4:$I$300,Распис!$B$4:$B$300,$A63,Распис!$C$4:$C$300,"&lt;="&amp;B$1,Распис!$D$4:$D$300,"&gt;="&amp;B$1),SUMIF(База!$B$3:$B$305,$A63,База!$I$3:$I$152))</f>
        <v>0</v>
      </c>
      <c r="C63" s="46">
        <f ca="1">IF(COUNTIFS(Распис!$B$4:$B$300,$A63,Распис!$C$4:$C$300,"&lt;="&amp;C$1,Распис!$D$4:$D$300,"&gt;="&amp;C$1)&gt;0,SUMIFS(Распис!$J$4:$J$300,Распис!$B$4:$B$300,$A63,Распис!$C$4:$C$300,"&lt;="&amp;C$1,Распис!$D$4:$D$300,"&gt;="&amp;C$1),SUMIF(База!$B$3:$B$305,$A63,База!$J$3:$J$152))</f>
        <v>0</v>
      </c>
      <c r="D63" s="46">
        <f ca="1">IF(COUNTIFS(Распис!$B$4:$B$300,$A63,Распис!$C$4:$C$300,"&lt;="&amp;D$1,Распис!$D$4:$D$300,"&gt;="&amp;D$1)&gt;0,SUMIFS(Распис!$K$4:$K$300,Распис!$B$4:$B$300,$A63,Распис!$C$4:$C$300,"&lt;="&amp;D$1,Распис!$D$4:$D$300,"&gt;="&amp;D$1),SUMIF(База!$B$3:$B$305,$A63,База!$K$3:$K$152))</f>
        <v>0</v>
      </c>
      <c r="E63" s="46" t="s">
        <v>23</v>
      </c>
      <c r="F63" s="46">
        <f ca="1">IF(COUNTIFS(Распис!$B$4:$B$300,$A63,Распис!$C$4:$C$300,"&lt;="&amp;F$1,Распис!$D$4:$D$300,"&gt;="&amp;F$1)&gt;0,SUMIFS(Распис!$F$4:$F$300,Распис!$B$4:$B$300,$A63,Распис!$C$4:$C$300,"&lt;="&amp;F$1,Распис!$D$4:$D$300,"&gt;="&amp;F$1),SUMIF(База!$B$3:$B$305,$A63,База!$F$3:$F$152))</f>
        <v>0</v>
      </c>
      <c r="G63" s="46">
        <f ca="1">IF(COUNTIFS(Распис!$B$4:$B$300,$A63,Распис!$C$4:$C$300,"&lt;="&amp;G$1,Распис!$D$4:$D$300,"&gt;="&amp;G$1)&gt;0,SUMIFS(Распис!$G$4:$G$300,Распис!$B$4:$B$300,$A63,Распис!$C$4:$C$300,"&lt;="&amp;G$1,Распис!$D$4:$D$300,"&gt;="&amp;G$1),SUMIF(База!$B$3:$B$305,$A63,База!$G$3:$G$152))</f>
        <v>0</v>
      </c>
      <c r="H63" s="46">
        <f ca="1">IF(COUNTIFS(Распис!$B$4:$B$300,$A63,Распис!$C$4:$C$300,"&lt;="&amp;H$1,Распис!$D$4:$D$300,"&gt;="&amp;H$1)&gt;0,SUMIFS(Распис!$H$4:$H$300,Распис!$B$4:$B$300,$A63,Распис!$C$4:$C$300,"&lt;="&amp;H$1,Распис!$D$4:$D$300,"&gt;="&amp;H$1),SUMIF(База!$B$3:$B$305,$A63,База!$H$3:$H$152))</f>
        <v>0</v>
      </c>
      <c r="I63" s="46" t="s">
        <v>24</v>
      </c>
      <c r="J63" s="46">
        <f ca="1">IF(COUNTIFS(Распис!$B$4:$B$300,$A63,Распис!$C$4:$C$300,"&lt;="&amp;J$1,Распис!$D$4:$D$300,"&gt;="&amp;J$1)&gt;0,SUMIFS(Распис!$J$4:$J$300,Распис!$B$4:$B$300,$A63,Распис!$C$4:$C$300,"&lt;="&amp;J$1,Распис!$D$4:$D$300,"&gt;="&amp;J$1),SUMIF(База!$B$3:$B$305,$A63,База!$J$3:$J$152))</f>
        <v>0</v>
      </c>
      <c r="K63" s="46">
        <f ca="1">IF(COUNTIFS(Распис!$B$4:$B$300,$A63,Распис!$C$4:$C$300,"&lt;="&amp;K$1,Распис!$D$4:$D$300,"&gt;="&amp;K$1)&gt;0,SUMIFS(Распис!$K$4:$K$300,Распис!$B$4:$B$300,$A63,Распис!$C$4:$C$300,"&lt;="&amp;K$1,Распис!$D$4:$D$300,"&gt;="&amp;K$1),SUMIF(База!$B$3:$B$305,$A63,База!$K$3:$K$152))</f>
        <v>0</v>
      </c>
      <c r="L63" s="46" t="s">
        <v>23</v>
      </c>
      <c r="M63" s="46">
        <f ca="1">IF(COUNTIFS(Распис!$B$4:$B$300,$A63,Распис!$C$4:$C$300,"&lt;="&amp;M$1,Распис!$D$4:$D$300,"&gt;="&amp;M$1)&gt;0,SUMIFS(Распис!$F$4:$F$300,Распис!$B$4:$B$300,$A63,Распис!$C$4:$C$300,"&lt;="&amp;M$1,Распис!$D$4:$D$300,"&gt;="&amp;M$1),SUMIF(База!$B$3:$B$305,$A63,База!$F$3:$F$152))</f>
        <v>0</v>
      </c>
      <c r="N63" s="46">
        <f ca="1">IF(COUNTIFS(Распис!$B$4:$B$300,$A63,Распис!$C$4:$C$300,"&lt;="&amp;N$1,Распис!$D$4:$D$300,"&gt;="&amp;N$1)&gt;0,SUMIFS(Распис!$G$4:$G$300,Распис!$B$4:$B$300,$A63,Распис!$C$4:$C$300,"&lt;="&amp;N$1,Распис!$D$4:$D$300,"&gt;="&amp;N$1),SUMIF(База!$B$3:$B$305,$A63,База!$G$3:$G$152))</f>
        <v>0</v>
      </c>
      <c r="O63" s="46">
        <f ca="1">IF(COUNTIFS(Распис!$B$4:$B$300,$A63,Распис!$C$4:$C$300,"&lt;="&amp;O$1,Распис!$D$4:$D$300,"&gt;="&amp;O$1)&gt;0,SUMIFS(Распис!$H$4:$H$300,Распис!$B$4:$B$300,$A63,Распис!$C$4:$C$300,"&lt;="&amp;O$1,Распис!$D$4:$D$300,"&gt;="&amp;O$1),SUMIF(База!$B$3:$B$305,$A63,База!$H$3:$H$152))</f>
        <v>0</v>
      </c>
      <c r="P63" s="46">
        <f ca="1">IF(COUNTIFS(Распис!$B$4:$B$300,$A63,Распис!$C$4:$C$300,"&lt;="&amp;P$1,Распис!$D$4:$D$300,"&gt;="&amp;P$1)&gt;0,SUMIFS(Распис!$I$4:$I$300,Распис!$B$4:$B$300,$A63,Распис!$C$4:$C$300,"&lt;="&amp;P$1,Распис!$D$4:$D$300,"&gt;="&amp;P$1),SUMIF(База!$B$3:$B$305,$A63,База!$I$3:$I$152))</f>
        <v>0</v>
      </c>
      <c r="Q63" s="46">
        <f ca="1">IF(COUNTIFS(Распис!$B$4:$B$300,$A63,Распис!$C$4:$C$300,"&lt;="&amp;Q$1,Распис!$D$4:$D$300,"&gt;="&amp;Q$1)&gt;0,SUMIFS(Распис!$J$4:$J$300,Распис!$B$4:$B$300,$A63,Распис!$C$4:$C$300,"&lt;="&amp;Q$1,Распис!$D$4:$D$300,"&gt;="&amp;Q$1),SUMIF(База!$B$3:$B$305,$A63,База!$J$3:$J$152))</f>
        <v>0</v>
      </c>
      <c r="R63" s="46">
        <f ca="1">IF(COUNTIFS(Распис!$B$4:$B$300,$A63,Распис!$C$4:$C$300,"&lt;="&amp;R$1,Распис!$D$4:$D$300,"&gt;="&amp;R$1)&gt;0,SUMIFS(Распис!$K$4:$K$300,Распис!$B$4:$B$300,$A63,Распис!$C$4:$C$300,"&lt;="&amp;R$1,Распис!$D$4:$D$300,"&gt;="&amp;R$1),SUMIF(База!$B$3:$B$305,$A63,База!$K$3:$K$152))</f>
        <v>0</v>
      </c>
      <c r="S63" s="46" t="s">
        <v>23</v>
      </c>
      <c r="T63" s="46" t="s">
        <v>25</v>
      </c>
      <c r="U63" s="46" t="s">
        <v>25</v>
      </c>
      <c r="V63" s="46" t="s">
        <v>24</v>
      </c>
      <c r="W63" s="46" t="s">
        <v>24</v>
      </c>
      <c r="X63" s="46" t="s">
        <v>24</v>
      </c>
      <c r="Y63" s="46" t="s">
        <v>25</v>
      </c>
      <c r="Z63" s="46" t="s">
        <v>23</v>
      </c>
      <c r="AA63" s="46">
        <f ca="1">IF(COUNTIFS(Распис!$B$4:$B$300,$A63,Распис!$C$4:$C$300,"&lt;="&amp;AA$1,Распис!$D$4:$D$300,"&gt;="&amp;AA$1)&gt;0,SUMIFS(Распис!$F$4:$F$300,Распис!$B$4:$B$300,$A63,Распис!$C$4:$C$300,"&lt;="&amp;AA$1,Распис!$D$4:$D$300,"&gt;="&amp;AA$1),SUMIF(База!$B$3:$B$305,$A63,База!$F$3:$F$152))</f>
        <v>0</v>
      </c>
      <c r="AB63" s="46">
        <f ca="1">IF(COUNTIFS(Распис!$B$4:$B$300,$A63,Распис!$C$4:$C$300,"&lt;="&amp;AB$1,Распис!$D$4:$D$300,"&gt;="&amp;AB$1)&gt;0,SUMIFS(Распис!$G$4:$G$300,Распис!$B$4:$B$300,$A63,Распис!$C$4:$C$300,"&lt;="&amp;AB$1,Распис!$D$4:$D$300,"&gt;="&amp;AB$1),SUMIF(База!$B$3:$B$305,$A63,База!$G$3:$G$152))</f>
        <v>0</v>
      </c>
      <c r="AC63" s="46">
        <f ca="1">IF(COUNTIFS(Распис!$B$4:$B$300,$A63,Распис!$C$4:$C$300,"&lt;="&amp;AC$1,Распис!$D$4:$D$300,"&gt;="&amp;AC$1)&gt;0,SUMIFS(Распис!$H$4:$H$300,Распис!$B$4:$B$300,$A63,Распис!$C$4:$C$300,"&lt;="&amp;AC$1,Распис!$D$4:$D$300,"&gt;="&amp;AC$1),SUMIF(База!$B$3:$B$305,$A63,База!$H$3:$H$152))</f>
        <v>0</v>
      </c>
      <c r="AD63" s="46">
        <f ca="1">IF(COUNTIFS(Распис!$B$4:$B$300,$A63,Распис!$C$4:$C$300,"&lt;="&amp;AD$1,Распис!$D$4:$D$300,"&gt;="&amp;AD$1)&gt;0,SUMIFS(Распис!$I$4:$I$300,Распис!$B$4:$B$300,$A63,Распис!$C$4:$C$300,"&lt;="&amp;AD$1,Распис!$D$4:$D$300,"&gt;="&amp;AD$1),SUMIF(База!$B$3:$B$305,$A63,База!$I$3:$I$152))</f>
        <v>0</v>
      </c>
      <c r="AE63" s="46">
        <f ca="1">IF(COUNTIFS(Распис!$B$4:$B$300,$A63,Распис!$C$4:$C$300,"&lt;="&amp;AE$1,Распис!$D$4:$D$300,"&gt;="&amp;AE$1)&gt;0,SUMIFS(Распис!$J$4:$J$300,Распис!$B$4:$B$300,$A63,Распис!$C$4:$C$300,"&lt;="&amp;AE$1,Распис!$D$4:$D$300,"&gt;="&amp;AE$1),SUMIF(База!$B$3:$B$305,$A63,База!$J$3:$J$152))</f>
        <v>0</v>
      </c>
      <c r="AF63" s="46">
        <f ca="1">IF(COUNTIFS(Распис!$B$4:$B$300,$A63,Распис!$C$4:$C$300,"&lt;="&amp;AF$1,Распис!$D$4:$D$300,"&gt;="&amp;AF$1)&gt;0,SUMIFS(Распис!$K$4:$K$300,Распис!$B$4:$B$300,$A63,Распис!$C$4:$C$300,"&lt;="&amp;AF$1,Распис!$D$4:$D$300,"&gt;="&amp;AF$1),SUMIF(База!$B$3:$B$305,$A63,База!$K$3:$K$152))</f>
        <v>0</v>
      </c>
      <c r="AG63" s="47">
        <f t="shared" ca="1" si="3"/>
        <v>0</v>
      </c>
      <c r="AH63" s="46">
        <f ca="1">AG63-SUMIFS(Распред!$G$4:$G$300,Распред!$B$4:$B$300,"март",Распред!$F$4:$F$300,A63)</f>
        <v>0</v>
      </c>
      <c r="AI63" s="46">
        <f ca="1">AH63+(COUNTIF(B63:AF63,"КД")+SUMIFS(Распред!$AH$4:$AH$300,Распред!$F$4:$F$300,A63,Распред!$B$4:$B$300,"март"))*4</f>
        <v>12</v>
      </c>
      <c r="AJ63" s="46">
        <f t="shared" ca="1" si="4"/>
        <v>0</v>
      </c>
      <c r="AK63" s="46">
        <f t="shared" ca="1" si="5"/>
        <v>0</v>
      </c>
      <c r="AL63" s="46">
        <f>SUMIFS(Распред!$K$4:$K$300,Распред!$B$4:$B$300,"март",Распред!$J$4:$J$300,A63)+SUMIFS(Распред!$M$4:$M$300,Распред!$B$4:$B$300,"март",Распред!$L$4:$L$300,A63)+SUMIFS(Распред!$O$4:$O$300,Распред!$B$4:$B$300,"март",Распред!$N$4:$N$300,A63)+SUMIFS(Распред!$Q$4:$Q$300,Распред!$B$4:$B$300,"март",Распред!$P$4:$P$300,A63)+SUMIFS(Распред!$S$4:$S$300,Распред!$B$4:$B$300,"март",Распред!$R$4:$R$300,A63)+SUMIFS(Распред!$U$4:$U$300,Распред!$B$4:$B$300,"март",Распред!$T$4:$T$300,A63)+SUMIFS(Распред!$W$4:$W$300,Распред!$B$4:$B$300,"март",Распред!$V$4:$V$300,A63)+SUMIFS(Распред!$Y$4:$Y$300,Распред!$B$4:$B$300,"март",Распред!$X$4:$X$300,A63)+SUMIFS(Распред!$AA$4:$AA$300,Распред!$B$4:$B$300,"март",Распред!$Z$4:$Z$300,A63)+SUMIFS(Распред!$AC$4:$AC$300,Распред!$B$4:$B$300,"март",Распред!$AB$4:$AB$300,A63)</f>
        <v>0</v>
      </c>
      <c r="AM63" s="46">
        <f t="shared" ca="1" si="6"/>
        <v>0</v>
      </c>
      <c r="AN63" s="46">
        <f t="shared" ca="1" si="7"/>
        <v>0</v>
      </c>
      <c r="AO63" s="46">
        <f t="shared" ca="1" si="8"/>
        <v>0</v>
      </c>
      <c r="AP63" s="46">
        <f>январь!AP63</f>
        <v>0</v>
      </c>
      <c r="AQ63" s="46">
        <f t="shared" ca="1" si="9"/>
        <v>0</v>
      </c>
      <c r="AR63" s="47"/>
      <c r="AS63" s="47">
        <f t="shared" ca="1" si="10"/>
        <v>0</v>
      </c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</row>
    <row r="64" spans="1:58" s="56" customFormat="1" x14ac:dyDescent="0.25">
      <c r="A64" s="47">
        <f>База!B64</f>
        <v>0</v>
      </c>
      <c r="B64" s="46">
        <f ca="1">IF(COUNTIFS(Распис!$B$4:$B$300,$A64,Распис!$C$4:$C$300,"&lt;="&amp;B$1,Распис!$D$4:$D$300,"&gt;="&amp;B$1)&gt;0,SUMIFS(Распис!$I$4:$I$300,Распис!$B$4:$B$300,$A64,Распис!$C$4:$C$300,"&lt;="&amp;B$1,Распис!$D$4:$D$300,"&gt;="&amp;B$1),SUMIF(База!$B$3:$B$305,$A64,База!$I$3:$I$152))</f>
        <v>0</v>
      </c>
      <c r="C64" s="46">
        <f ca="1">IF(COUNTIFS(Распис!$B$4:$B$300,$A64,Распис!$C$4:$C$300,"&lt;="&amp;C$1,Распис!$D$4:$D$300,"&gt;="&amp;C$1)&gt;0,SUMIFS(Распис!$J$4:$J$300,Распис!$B$4:$B$300,$A64,Распис!$C$4:$C$300,"&lt;="&amp;C$1,Распис!$D$4:$D$300,"&gt;="&amp;C$1),SUMIF(База!$B$3:$B$305,$A64,База!$J$3:$J$152))</f>
        <v>0</v>
      </c>
      <c r="D64" s="46">
        <f ca="1">IF(COUNTIFS(Распис!$B$4:$B$300,$A64,Распис!$C$4:$C$300,"&lt;="&amp;D$1,Распис!$D$4:$D$300,"&gt;="&amp;D$1)&gt;0,SUMIFS(Распис!$K$4:$K$300,Распис!$B$4:$B$300,$A64,Распис!$C$4:$C$300,"&lt;="&amp;D$1,Распис!$D$4:$D$300,"&gt;="&amp;D$1),SUMIF(База!$B$3:$B$305,$A64,База!$K$3:$K$152))</f>
        <v>0</v>
      </c>
      <c r="E64" s="46" t="s">
        <v>23</v>
      </c>
      <c r="F64" s="46">
        <f ca="1">IF(COUNTIFS(Распис!$B$4:$B$300,$A64,Распис!$C$4:$C$300,"&lt;="&amp;F$1,Распис!$D$4:$D$300,"&gt;="&amp;F$1)&gt;0,SUMIFS(Распис!$F$4:$F$300,Распис!$B$4:$B$300,$A64,Распис!$C$4:$C$300,"&lt;="&amp;F$1,Распис!$D$4:$D$300,"&gt;="&amp;F$1),SUMIF(База!$B$3:$B$305,$A64,База!$F$3:$F$152))</f>
        <v>0</v>
      </c>
      <c r="G64" s="46">
        <f ca="1">IF(COUNTIFS(Распис!$B$4:$B$300,$A64,Распис!$C$4:$C$300,"&lt;="&amp;G$1,Распис!$D$4:$D$300,"&gt;="&amp;G$1)&gt;0,SUMIFS(Распис!$G$4:$G$300,Распис!$B$4:$B$300,$A64,Распис!$C$4:$C$300,"&lt;="&amp;G$1,Распис!$D$4:$D$300,"&gt;="&amp;G$1),SUMIF(База!$B$3:$B$305,$A64,База!$G$3:$G$152))</f>
        <v>0</v>
      </c>
      <c r="H64" s="46">
        <f ca="1">IF(COUNTIFS(Распис!$B$4:$B$300,$A64,Распис!$C$4:$C$300,"&lt;="&amp;H$1,Распис!$D$4:$D$300,"&gt;="&amp;H$1)&gt;0,SUMIFS(Распис!$H$4:$H$300,Распис!$B$4:$B$300,$A64,Распис!$C$4:$C$300,"&lt;="&amp;H$1,Распис!$D$4:$D$300,"&gt;="&amp;H$1),SUMIF(База!$B$3:$B$305,$A64,База!$H$3:$H$152))</f>
        <v>0</v>
      </c>
      <c r="I64" s="46" t="s">
        <v>24</v>
      </c>
      <c r="J64" s="46">
        <f ca="1">IF(COUNTIFS(Распис!$B$4:$B$300,$A64,Распис!$C$4:$C$300,"&lt;="&amp;J$1,Распис!$D$4:$D$300,"&gt;="&amp;J$1)&gt;0,SUMIFS(Распис!$J$4:$J$300,Распис!$B$4:$B$300,$A64,Распис!$C$4:$C$300,"&lt;="&amp;J$1,Распис!$D$4:$D$300,"&gt;="&amp;J$1),SUMIF(База!$B$3:$B$305,$A64,База!$J$3:$J$152))</f>
        <v>0</v>
      </c>
      <c r="K64" s="46">
        <f ca="1">IF(COUNTIFS(Распис!$B$4:$B$300,$A64,Распис!$C$4:$C$300,"&lt;="&amp;K$1,Распис!$D$4:$D$300,"&gt;="&amp;K$1)&gt;0,SUMIFS(Распис!$K$4:$K$300,Распис!$B$4:$B$300,$A64,Распис!$C$4:$C$300,"&lt;="&amp;K$1,Распис!$D$4:$D$300,"&gt;="&amp;K$1),SUMIF(База!$B$3:$B$305,$A64,База!$K$3:$K$152))</f>
        <v>0</v>
      </c>
      <c r="L64" s="46" t="s">
        <v>23</v>
      </c>
      <c r="M64" s="46">
        <f ca="1">IF(COUNTIFS(Распис!$B$4:$B$300,$A64,Распис!$C$4:$C$300,"&lt;="&amp;M$1,Распис!$D$4:$D$300,"&gt;="&amp;M$1)&gt;0,SUMIFS(Распис!$F$4:$F$300,Распис!$B$4:$B$300,$A64,Распис!$C$4:$C$300,"&lt;="&amp;M$1,Распис!$D$4:$D$300,"&gt;="&amp;M$1),SUMIF(База!$B$3:$B$305,$A64,База!$F$3:$F$152))</f>
        <v>0</v>
      </c>
      <c r="N64" s="46">
        <f ca="1">IF(COUNTIFS(Распис!$B$4:$B$300,$A64,Распис!$C$4:$C$300,"&lt;="&amp;N$1,Распис!$D$4:$D$300,"&gt;="&amp;N$1)&gt;0,SUMIFS(Распис!$G$4:$G$300,Распис!$B$4:$B$300,$A64,Распис!$C$4:$C$300,"&lt;="&amp;N$1,Распис!$D$4:$D$300,"&gt;="&amp;N$1),SUMIF(База!$B$3:$B$305,$A64,База!$G$3:$G$152))</f>
        <v>0</v>
      </c>
      <c r="O64" s="46">
        <f ca="1">IF(COUNTIFS(Распис!$B$4:$B$300,$A64,Распис!$C$4:$C$300,"&lt;="&amp;O$1,Распис!$D$4:$D$300,"&gt;="&amp;O$1)&gt;0,SUMIFS(Распис!$H$4:$H$300,Распис!$B$4:$B$300,$A64,Распис!$C$4:$C$300,"&lt;="&amp;O$1,Распис!$D$4:$D$300,"&gt;="&amp;O$1),SUMIF(База!$B$3:$B$305,$A64,База!$H$3:$H$152))</f>
        <v>0</v>
      </c>
      <c r="P64" s="46">
        <f ca="1">IF(COUNTIFS(Распис!$B$4:$B$300,$A64,Распис!$C$4:$C$300,"&lt;="&amp;P$1,Распис!$D$4:$D$300,"&gt;="&amp;P$1)&gt;0,SUMIFS(Распис!$I$4:$I$300,Распис!$B$4:$B$300,$A64,Распис!$C$4:$C$300,"&lt;="&amp;P$1,Распис!$D$4:$D$300,"&gt;="&amp;P$1),SUMIF(База!$B$3:$B$305,$A64,База!$I$3:$I$152))</f>
        <v>0</v>
      </c>
      <c r="Q64" s="46">
        <f ca="1">IF(COUNTIFS(Распис!$B$4:$B$300,$A64,Распис!$C$4:$C$300,"&lt;="&amp;Q$1,Распис!$D$4:$D$300,"&gt;="&amp;Q$1)&gt;0,SUMIFS(Распис!$J$4:$J$300,Распис!$B$4:$B$300,$A64,Распис!$C$4:$C$300,"&lt;="&amp;Q$1,Распис!$D$4:$D$300,"&gt;="&amp;Q$1),SUMIF(База!$B$3:$B$305,$A64,База!$J$3:$J$152))</f>
        <v>0</v>
      </c>
      <c r="R64" s="46">
        <f ca="1">IF(COUNTIFS(Распис!$B$4:$B$300,$A64,Распис!$C$4:$C$300,"&lt;="&amp;R$1,Распис!$D$4:$D$300,"&gt;="&amp;R$1)&gt;0,SUMIFS(Распис!$K$4:$K$300,Распис!$B$4:$B$300,$A64,Распис!$C$4:$C$300,"&lt;="&amp;R$1,Распис!$D$4:$D$300,"&gt;="&amp;R$1),SUMIF(База!$B$3:$B$305,$A64,База!$K$3:$K$152))</f>
        <v>0</v>
      </c>
      <c r="S64" s="46" t="s">
        <v>23</v>
      </c>
      <c r="T64" s="46" t="s">
        <v>25</v>
      </c>
      <c r="U64" s="46" t="s">
        <v>25</v>
      </c>
      <c r="V64" s="46" t="s">
        <v>24</v>
      </c>
      <c r="W64" s="46" t="s">
        <v>24</v>
      </c>
      <c r="X64" s="46" t="s">
        <v>24</v>
      </c>
      <c r="Y64" s="46" t="s">
        <v>25</v>
      </c>
      <c r="Z64" s="46" t="s">
        <v>23</v>
      </c>
      <c r="AA64" s="46">
        <f ca="1">IF(COUNTIFS(Распис!$B$4:$B$300,$A64,Распис!$C$4:$C$300,"&lt;="&amp;AA$1,Распис!$D$4:$D$300,"&gt;="&amp;AA$1)&gt;0,SUMIFS(Распис!$F$4:$F$300,Распис!$B$4:$B$300,$A64,Распис!$C$4:$C$300,"&lt;="&amp;AA$1,Распис!$D$4:$D$300,"&gt;="&amp;AA$1),SUMIF(База!$B$3:$B$305,$A64,База!$F$3:$F$152))</f>
        <v>0</v>
      </c>
      <c r="AB64" s="46">
        <f ca="1">IF(COUNTIFS(Распис!$B$4:$B$300,$A64,Распис!$C$4:$C$300,"&lt;="&amp;AB$1,Распис!$D$4:$D$300,"&gt;="&amp;AB$1)&gt;0,SUMIFS(Распис!$G$4:$G$300,Распис!$B$4:$B$300,$A64,Распис!$C$4:$C$300,"&lt;="&amp;AB$1,Распис!$D$4:$D$300,"&gt;="&amp;AB$1),SUMIF(База!$B$3:$B$305,$A64,База!$G$3:$G$152))</f>
        <v>0</v>
      </c>
      <c r="AC64" s="46">
        <f ca="1">IF(COUNTIFS(Распис!$B$4:$B$300,$A64,Распис!$C$4:$C$300,"&lt;="&amp;AC$1,Распис!$D$4:$D$300,"&gt;="&amp;AC$1)&gt;0,SUMIFS(Распис!$H$4:$H$300,Распис!$B$4:$B$300,$A64,Распис!$C$4:$C$300,"&lt;="&amp;AC$1,Распис!$D$4:$D$300,"&gt;="&amp;AC$1),SUMIF(База!$B$3:$B$305,$A64,База!$H$3:$H$152))</f>
        <v>0</v>
      </c>
      <c r="AD64" s="46">
        <f ca="1">IF(COUNTIFS(Распис!$B$4:$B$300,$A64,Распис!$C$4:$C$300,"&lt;="&amp;AD$1,Распис!$D$4:$D$300,"&gt;="&amp;AD$1)&gt;0,SUMIFS(Распис!$I$4:$I$300,Распис!$B$4:$B$300,$A64,Распис!$C$4:$C$300,"&lt;="&amp;AD$1,Распис!$D$4:$D$300,"&gt;="&amp;AD$1),SUMIF(База!$B$3:$B$305,$A64,База!$I$3:$I$152))</f>
        <v>0</v>
      </c>
      <c r="AE64" s="46">
        <f ca="1">IF(COUNTIFS(Распис!$B$4:$B$300,$A64,Распис!$C$4:$C$300,"&lt;="&amp;AE$1,Распис!$D$4:$D$300,"&gt;="&amp;AE$1)&gt;0,SUMIFS(Распис!$J$4:$J$300,Распис!$B$4:$B$300,$A64,Распис!$C$4:$C$300,"&lt;="&amp;AE$1,Распис!$D$4:$D$300,"&gt;="&amp;AE$1),SUMIF(База!$B$3:$B$305,$A64,База!$J$3:$J$152))</f>
        <v>0</v>
      </c>
      <c r="AF64" s="46">
        <f ca="1">IF(COUNTIFS(Распис!$B$4:$B$300,$A64,Распис!$C$4:$C$300,"&lt;="&amp;AF$1,Распис!$D$4:$D$300,"&gt;="&amp;AF$1)&gt;0,SUMIFS(Распис!$K$4:$K$300,Распис!$B$4:$B$300,$A64,Распис!$C$4:$C$300,"&lt;="&amp;AF$1,Распис!$D$4:$D$300,"&gt;="&amp;AF$1),SUMIF(База!$B$3:$B$305,$A64,База!$K$3:$K$152))</f>
        <v>0</v>
      </c>
      <c r="AG64" s="47">
        <f t="shared" ca="1" si="3"/>
        <v>0</v>
      </c>
      <c r="AH64" s="46">
        <f ca="1">AG64-SUMIFS(Распред!$G$4:$G$300,Распред!$B$4:$B$300,"март",Распред!$F$4:$F$300,A64)</f>
        <v>0</v>
      </c>
      <c r="AI64" s="46">
        <f ca="1">AH64+(COUNTIF(B64:AF64,"КД")+SUMIFS(Распред!$AH$4:$AH$300,Распред!$F$4:$F$300,A64,Распред!$B$4:$B$300,"март"))*4</f>
        <v>12</v>
      </c>
      <c r="AJ64" s="46">
        <f t="shared" ca="1" si="4"/>
        <v>0</v>
      </c>
      <c r="AK64" s="46">
        <f t="shared" ca="1" si="5"/>
        <v>0</v>
      </c>
      <c r="AL64" s="46">
        <f>SUMIFS(Распред!$K$4:$K$300,Распред!$B$4:$B$300,"март",Распред!$J$4:$J$300,A64)+SUMIFS(Распред!$M$4:$M$300,Распред!$B$4:$B$300,"март",Распред!$L$4:$L$300,A64)+SUMIFS(Распред!$O$4:$O$300,Распред!$B$4:$B$300,"март",Распред!$N$4:$N$300,A64)+SUMIFS(Распред!$Q$4:$Q$300,Распред!$B$4:$B$300,"март",Распред!$P$4:$P$300,A64)+SUMIFS(Распред!$S$4:$S$300,Распред!$B$4:$B$300,"март",Распред!$R$4:$R$300,A64)+SUMIFS(Распред!$U$4:$U$300,Распред!$B$4:$B$300,"март",Распред!$T$4:$T$300,A64)+SUMIFS(Распред!$W$4:$W$300,Распред!$B$4:$B$300,"март",Распред!$V$4:$V$300,A64)+SUMIFS(Распред!$Y$4:$Y$300,Распред!$B$4:$B$300,"март",Распред!$X$4:$X$300,A64)+SUMIFS(Распред!$AA$4:$AA$300,Распред!$B$4:$B$300,"март",Распред!$Z$4:$Z$300,A64)+SUMIFS(Распред!$AC$4:$AC$300,Распред!$B$4:$B$300,"март",Распред!$AB$4:$AB$300,A64)</f>
        <v>0</v>
      </c>
      <c r="AM64" s="46">
        <f t="shared" ca="1" si="6"/>
        <v>0</v>
      </c>
      <c r="AN64" s="46">
        <f t="shared" ca="1" si="7"/>
        <v>0</v>
      </c>
      <c r="AO64" s="46">
        <f t="shared" ca="1" si="8"/>
        <v>0</v>
      </c>
      <c r="AP64" s="46">
        <f>январь!AP64</f>
        <v>0</v>
      </c>
      <c r="AQ64" s="46">
        <f t="shared" ca="1" si="9"/>
        <v>0</v>
      </c>
      <c r="AR64" s="47"/>
      <c r="AS64" s="47">
        <f t="shared" ca="1" si="10"/>
        <v>0</v>
      </c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  <row r="65" spans="1:58" s="12" customFormat="1" x14ac:dyDescent="0.25">
      <c r="A65" s="190">
        <f>База!B65</f>
        <v>0</v>
      </c>
      <c r="B65" s="191">
        <f ca="1">IF(COUNTIFS(Распис!$B$4:$B$300,$A65,Распис!$C$4:$C$300,"&lt;="&amp;B$1,Распис!$D$4:$D$300,"&gt;="&amp;B$1)&gt;0,SUMIFS(Распис!$I$4:$I$300,Распис!$B$4:$B$300,$A65,Распис!$C$4:$C$300,"&lt;="&amp;B$1,Распис!$D$4:$D$300,"&gt;="&amp;B$1),SUMIF(База!$B$3:$B$305,$A65,База!$I$3:$I$152))</f>
        <v>0</v>
      </c>
      <c r="C65" s="191">
        <f ca="1">IF(COUNTIFS(Распис!$B$4:$B$300,$A65,Распис!$C$4:$C$300,"&lt;="&amp;C$1,Распис!$D$4:$D$300,"&gt;="&amp;C$1)&gt;0,SUMIFS(Распис!$J$4:$J$300,Распис!$B$4:$B$300,$A65,Распис!$C$4:$C$300,"&lt;="&amp;C$1,Распис!$D$4:$D$300,"&gt;="&amp;C$1),SUMIF(База!$B$3:$B$305,$A65,База!$J$3:$J$152))</f>
        <v>0</v>
      </c>
      <c r="D65" s="191">
        <f ca="1">IF(COUNTIFS(Распис!$B$4:$B$300,$A65,Распис!$C$4:$C$300,"&lt;="&amp;D$1,Распис!$D$4:$D$300,"&gt;="&amp;D$1)&gt;0,SUMIFS(Распис!$K$4:$K$300,Распис!$B$4:$B$300,$A65,Распис!$C$4:$C$300,"&lt;="&amp;D$1,Распис!$D$4:$D$300,"&gt;="&amp;D$1),SUMIF(База!$B$3:$B$305,$A65,База!$K$3:$K$152))</f>
        <v>0</v>
      </c>
      <c r="E65" s="191" t="s">
        <v>23</v>
      </c>
      <c r="F65" s="191">
        <f ca="1">IF(COUNTIFS(Распис!$B$4:$B$300,$A65,Распис!$C$4:$C$300,"&lt;="&amp;F$1,Распис!$D$4:$D$300,"&gt;="&amp;F$1)&gt;0,SUMIFS(Распис!$F$4:$F$300,Распис!$B$4:$B$300,$A65,Распис!$C$4:$C$300,"&lt;="&amp;F$1,Распис!$D$4:$D$300,"&gt;="&amp;F$1),SUMIF(База!$B$3:$B$305,$A65,База!$F$3:$F$152))</f>
        <v>0</v>
      </c>
      <c r="G65" s="191">
        <f ca="1">IF(COUNTIFS(Распис!$B$4:$B$300,$A65,Распис!$C$4:$C$300,"&lt;="&amp;G$1,Распис!$D$4:$D$300,"&gt;="&amp;G$1)&gt;0,SUMIFS(Распис!$G$4:$G$300,Распис!$B$4:$B$300,$A65,Распис!$C$4:$C$300,"&lt;="&amp;G$1,Распис!$D$4:$D$300,"&gt;="&amp;G$1),SUMIF(База!$B$3:$B$305,$A65,База!$G$3:$G$152))</f>
        <v>0</v>
      </c>
      <c r="H65" s="191">
        <f ca="1">IF(COUNTIFS(Распис!$B$4:$B$300,$A65,Распис!$C$4:$C$300,"&lt;="&amp;H$1,Распис!$D$4:$D$300,"&gt;="&amp;H$1)&gt;0,SUMIFS(Распис!$H$4:$H$300,Распис!$B$4:$B$300,$A65,Распис!$C$4:$C$300,"&lt;="&amp;H$1,Распис!$D$4:$D$300,"&gt;="&amp;H$1),SUMIF(База!$B$3:$B$305,$A65,База!$H$3:$H$152))</f>
        <v>0</v>
      </c>
      <c r="I65" s="191" t="s">
        <v>24</v>
      </c>
      <c r="J65" s="191">
        <f ca="1">IF(COUNTIFS(Распис!$B$4:$B$300,$A65,Распис!$C$4:$C$300,"&lt;="&amp;J$1,Распис!$D$4:$D$300,"&gt;="&amp;J$1)&gt;0,SUMIFS(Распис!$J$4:$J$300,Распис!$B$4:$B$300,$A65,Распис!$C$4:$C$300,"&lt;="&amp;J$1,Распис!$D$4:$D$300,"&gt;="&amp;J$1),SUMIF(База!$B$3:$B$305,$A65,База!$J$3:$J$152))</f>
        <v>0</v>
      </c>
      <c r="K65" s="191">
        <f ca="1">IF(COUNTIFS(Распис!$B$4:$B$300,$A65,Распис!$C$4:$C$300,"&lt;="&amp;K$1,Распис!$D$4:$D$300,"&gt;="&amp;K$1)&gt;0,SUMIFS(Распис!$K$4:$K$300,Распис!$B$4:$B$300,$A65,Распис!$C$4:$C$300,"&lt;="&amp;K$1,Распис!$D$4:$D$300,"&gt;="&amp;K$1),SUMIF(База!$B$3:$B$305,$A65,База!$K$3:$K$152))</f>
        <v>0</v>
      </c>
      <c r="L65" s="191" t="s">
        <v>23</v>
      </c>
      <c r="M65" s="191">
        <f ca="1">IF(COUNTIFS(Распис!$B$4:$B$300,$A65,Распис!$C$4:$C$300,"&lt;="&amp;M$1,Распис!$D$4:$D$300,"&gt;="&amp;M$1)&gt;0,SUMIFS(Распис!$F$4:$F$300,Распис!$B$4:$B$300,$A65,Распис!$C$4:$C$300,"&lt;="&amp;M$1,Распис!$D$4:$D$300,"&gt;="&amp;M$1),SUMIF(База!$B$3:$B$305,$A65,База!$F$3:$F$152))</f>
        <v>0</v>
      </c>
      <c r="N65" s="191">
        <f ca="1">IF(COUNTIFS(Распис!$B$4:$B$300,$A65,Распис!$C$4:$C$300,"&lt;="&amp;N$1,Распис!$D$4:$D$300,"&gt;="&amp;N$1)&gt;0,SUMIFS(Распис!$G$4:$G$300,Распис!$B$4:$B$300,$A65,Распис!$C$4:$C$300,"&lt;="&amp;N$1,Распис!$D$4:$D$300,"&gt;="&amp;N$1),SUMIF(База!$B$3:$B$305,$A65,База!$G$3:$G$152))</f>
        <v>0</v>
      </c>
      <c r="O65" s="191">
        <f ca="1">IF(COUNTIFS(Распис!$B$4:$B$300,$A65,Распис!$C$4:$C$300,"&lt;="&amp;O$1,Распис!$D$4:$D$300,"&gt;="&amp;O$1)&gt;0,SUMIFS(Распис!$H$4:$H$300,Распис!$B$4:$B$300,$A65,Распис!$C$4:$C$300,"&lt;="&amp;O$1,Распис!$D$4:$D$300,"&gt;="&amp;O$1),SUMIF(База!$B$3:$B$305,$A65,База!$H$3:$H$152))</f>
        <v>0</v>
      </c>
      <c r="P65" s="191">
        <f ca="1">IF(COUNTIFS(Распис!$B$4:$B$300,$A65,Распис!$C$4:$C$300,"&lt;="&amp;P$1,Распис!$D$4:$D$300,"&gt;="&amp;P$1)&gt;0,SUMIFS(Распис!$I$4:$I$300,Распис!$B$4:$B$300,$A65,Распис!$C$4:$C$300,"&lt;="&amp;P$1,Распис!$D$4:$D$300,"&gt;="&amp;P$1),SUMIF(База!$B$3:$B$305,$A65,База!$I$3:$I$152))</f>
        <v>0</v>
      </c>
      <c r="Q65" s="191">
        <f ca="1">IF(COUNTIFS(Распис!$B$4:$B$300,$A65,Распис!$C$4:$C$300,"&lt;="&amp;Q$1,Распис!$D$4:$D$300,"&gt;="&amp;Q$1)&gt;0,SUMIFS(Распис!$J$4:$J$300,Распис!$B$4:$B$300,$A65,Распис!$C$4:$C$300,"&lt;="&amp;Q$1,Распис!$D$4:$D$300,"&gt;="&amp;Q$1),SUMIF(База!$B$3:$B$305,$A65,База!$J$3:$J$152))</f>
        <v>0</v>
      </c>
      <c r="R65" s="191">
        <f ca="1">IF(COUNTIFS(Распис!$B$4:$B$300,$A65,Распис!$C$4:$C$300,"&lt;="&amp;R$1,Распис!$D$4:$D$300,"&gt;="&amp;R$1)&gt;0,SUMIFS(Распис!$K$4:$K$300,Распис!$B$4:$B$300,$A65,Распис!$C$4:$C$300,"&lt;="&amp;R$1,Распис!$D$4:$D$300,"&gt;="&amp;R$1),SUMIF(База!$B$3:$B$305,$A65,База!$K$3:$K$152))</f>
        <v>0</v>
      </c>
      <c r="S65" s="191" t="s">
        <v>23</v>
      </c>
      <c r="T65" s="191" t="s">
        <v>25</v>
      </c>
      <c r="U65" s="191" t="s">
        <v>25</v>
      </c>
      <c r="V65" s="191" t="s">
        <v>24</v>
      </c>
      <c r="W65" s="191" t="s">
        <v>24</v>
      </c>
      <c r="X65" s="191" t="s">
        <v>24</v>
      </c>
      <c r="Y65" s="191" t="s">
        <v>25</v>
      </c>
      <c r="Z65" s="191" t="s">
        <v>23</v>
      </c>
      <c r="AA65" s="191">
        <f ca="1">IF(COUNTIFS(Распис!$B$4:$B$300,$A65,Распис!$C$4:$C$300,"&lt;="&amp;AA$1,Распис!$D$4:$D$300,"&gt;="&amp;AA$1)&gt;0,SUMIFS(Распис!$F$4:$F$300,Распис!$B$4:$B$300,$A65,Распис!$C$4:$C$300,"&lt;="&amp;AA$1,Распис!$D$4:$D$300,"&gt;="&amp;AA$1),SUMIF(База!$B$3:$B$305,$A65,База!$F$3:$F$152))</f>
        <v>0</v>
      </c>
      <c r="AB65" s="191">
        <f ca="1">IF(COUNTIFS(Распис!$B$4:$B$300,$A65,Распис!$C$4:$C$300,"&lt;="&amp;AB$1,Распис!$D$4:$D$300,"&gt;="&amp;AB$1)&gt;0,SUMIFS(Распис!$G$4:$G$300,Распис!$B$4:$B$300,$A65,Распис!$C$4:$C$300,"&lt;="&amp;AB$1,Распис!$D$4:$D$300,"&gt;="&amp;AB$1),SUMIF(База!$B$3:$B$305,$A65,База!$G$3:$G$152))</f>
        <v>0</v>
      </c>
      <c r="AC65" s="191">
        <f ca="1">IF(COUNTIFS(Распис!$B$4:$B$300,$A65,Распис!$C$4:$C$300,"&lt;="&amp;AC$1,Распис!$D$4:$D$300,"&gt;="&amp;AC$1)&gt;0,SUMIFS(Распис!$H$4:$H$300,Распис!$B$4:$B$300,$A65,Распис!$C$4:$C$300,"&lt;="&amp;AC$1,Распис!$D$4:$D$300,"&gt;="&amp;AC$1),SUMIF(База!$B$3:$B$305,$A65,База!$H$3:$H$152))</f>
        <v>0</v>
      </c>
      <c r="AD65" s="191">
        <f ca="1">IF(COUNTIFS(Распис!$B$4:$B$300,$A65,Распис!$C$4:$C$300,"&lt;="&amp;AD$1,Распис!$D$4:$D$300,"&gt;="&amp;AD$1)&gt;0,SUMIFS(Распис!$I$4:$I$300,Распис!$B$4:$B$300,$A65,Распис!$C$4:$C$300,"&lt;="&amp;AD$1,Распис!$D$4:$D$300,"&gt;="&amp;AD$1),SUMIF(База!$B$3:$B$305,$A65,База!$I$3:$I$152))</f>
        <v>0</v>
      </c>
      <c r="AE65" s="191">
        <f ca="1">IF(COUNTIFS(Распис!$B$4:$B$300,$A65,Распис!$C$4:$C$300,"&lt;="&amp;AE$1,Распис!$D$4:$D$300,"&gt;="&amp;AE$1)&gt;0,SUMIFS(Распис!$J$4:$J$300,Распис!$B$4:$B$300,$A65,Распис!$C$4:$C$300,"&lt;="&amp;AE$1,Распис!$D$4:$D$300,"&gt;="&amp;AE$1),SUMIF(База!$B$3:$B$305,$A65,База!$J$3:$J$152))</f>
        <v>0</v>
      </c>
      <c r="AF65" s="191">
        <f ca="1">IF(COUNTIFS(Распис!$B$4:$B$300,$A65,Распис!$C$4:$C$300,"&lt;="&amp;AF$1,Распис!$D$4:$D$300,"&gt;="&amp;AF$1)&gt;0,SUMIFS(Распис!$K$4:$K$300,Распис!$B$4:$B$300,$A65,Распис!$C$4:$C$300,"&lt;="&amp;AF$1,Распис!$D$4:$D$300,"&gt;="&amp;AF$1),SUMIF(База!$B$3:$B$305,$A65,База!$K$3:$K$152))</f>
        <v>0</v>
      </c>
      <c r="AG65" s="190">
        <f t="shared" ca="1" si="3"/>
        <v>0</v>
      </c>
      <c r="AH65" s="191">
        <f ca="1">AG65-SUMIFS(Распред!$G$4:$G$300,Распред!$B$4:$B$300,"март",Распред!$F$4:$F$300,A65)</f>
        <v>0</v>
      </c>
      <c r="AI65" s="191">
        <f ca="1">AH65+(COUNTIF(B65:AF65,"КД")+SUMIFS(Распред!$AH$4:$AH$300,Распред!$F$4:$F$300,A65,Распред!$B$4:$B$300,"март"))*4</f>
        <v>12</v>
      </c>
      <c r="AJ65" s="191">
        <f t="shared" ca="1" si="4"/>
        <v>0</v>
      </c>
      <c r="AK65" s="191">
        <f t="shared" ca="1" si="5"/>
        <v>0</v>
      </c>
      <c r="AL65" s="191">
        <f>SUMIFS(Распред!$K$4:$K$300,Распред!$B$4:$B$300,"март",Распред!$J$4:$J$300,A65)+SUMIFS(Распред!$M$4:$M$300,Распред!$B$4:$B$300,"март",Распред!$L$4:$L$300,A65)+SUMIFS(Распред!$O$4:$O$300,Распред!$B$4:$B$300,"март",Распред!$N$4:$N$300,A65)+SUMIFS(Распред!$Q$4:$Q$300,Распред!$B$4:$B$300,"март",Распред!$P$4:$P$300,A65)+SUMIFS(Распред!$S$4:$S$300,Распред!$B$4:$B$300,"март",Распред!$R$4:$R$300,A65)+SUMIFS(Распред!$U$4:$U$300,Распред!$B$4:$B$300,"март",Распред!$T$4:$T$300,A65)+SUMIFS(Распред!$W$4:$W$300,Распред!$B$4:$B$300,"март",Распред!$V$4:$V$300,A65)+SUMIFS(Распред!$Y$4:$Y$300,Распред!$B$4:$B$300,"март",Распред!$X$4:$X$300,A65)+SUMIFS(Распред!$AA$4:$AA$300,Распред!$B$4:$B$300,"март",Распред!$Z$4:$Z$300,A65)+SUMIFS(Распред!$AC$4:$AC$300,Распред!$B$4:$B$300,"март",Распред!$AB$4:$AB$300,A65)</f>
        <v>0</v>
      </c>
      <c r="AM65" s="191">
        <f t="shared" ca="1" si="6"/>
        <v>0</v>
      </c>
      <c r="AN65" s="191">
        <f t="shared" ca="1" si="7"/>
        <v>0</v>
      </c>
      <c r="AO65" s="191">
        <f t="shared" ca="1" si="8"/>
        <v>0</v>
      </c>
      <c r="AP65" s="191">
        <f>январь!AP65</f>
        <v>0</v>
      </c>
      <c r="AQ65" s="46">
        <f ca="1">IF(AM65&gt;24,AP65*30%,AP65*20%)</f>
        <v>0</v>
      </c>
      <c r="AR65" s="190"/>
      <c r="AS65" s="190">
        <f t="shared" ca="1" si="10"/>
        <v>0</v>
      </c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</row>
    <row r="66" spans="1:58" s="12" customFormat="1" x14ac:dyDescent="0.25">
      <c r="A66" s="190">
        <f>База!B66</f>
        <v>0</v>
      </c>
      <c r="B66" s="191">
        <f ca="1">IF(COUNTIFS(Распис!$B$4:$B$300,$A66,Распис!$C$4:$C$300,"&lt;="&amp;B$1,Распис!$D$4:$D$300,"&gt;="&amp;B$1)&gt;0,SUMIFS(Распис!$I$4:$I$300,Распис!$B$4:$B$300,$A66,Распис!$C$4:$C$300,"&lt;="&amp;B$1,Распис!$D$4:$D$300,"&gt;="&amp;B$1),SUMIF(База!$B$3:$B$305,$A66,База!$I$3:$I$152))</f>
        <v>0</v>
      </c>
      <c r="C66" s="191">
        <f ca="1">IF(COUNTIFS(Распис!$B$4:$B$300,$A66,Распис!$C$4:$C$300,"&lt;="&amp;C$1,Распис!$D$4:$D$300,"&gt;="&amp;C$1)&gt;0,SUMIFS(Распис!$J$4:$J$300,Распис!$B$4:$B$300,$A66,Распис!$C$4:$C$300,"&lt;="&amp;C$1,Распис!$D$4:$D$300,"&gt;="&amp;C$1),SUMIF(База!$B$3:$B$305,$A66,База!$J$3:$J$152))</f>
        <v>0</v>
      </c>
      <c r="D66" s="191">
        <f ca="1">IF(COUNTIFS(Распис!$B$4:$B$300,$A66,Распис!$C$4:$C$300,"&lt;="&amp;D$1,Распис!$D$4:$D$300,"&gt;="&amp;D$1)&gt;0,SUMIFS(Распис!$K$4:$K$300,Распис!$B$4:$B$300,$A66,Распис!$C$4:$C$300,"&lt;="&amp;D$1,Распис!$D$4:$D$300,"&gt;="&amp;D$1),SUMIF(База!$B$3:$B$305,$A66,База!$K$3:$K$152))</f>
        <v>0</v>
      </c>
      <c r="E66" s="191" t="s">
        <v>23</v>
      </c>
      <c r="F66" s="191">
        <f ca="1">IF(COUNTIFS(Распис!$B$4:$B$300,$A66,Распис!$C$4:$C$300,"&lt;="&amp;F$1,Распис!$D$4:$D$300,"&gt;="&amp;F$1)&gt;0,SUMIFS(Распис!$F$4:$F$300,Распис!$B$4:$B$300,$A66,Распис!$C$4:$C$300,"&lt;="&amp;F$1,Распис!$D$4:$D$300,"&gt;="&amp;F$1),SUMIF(База!$B$3:$B$305,$A66,База!$F$3:$F$152))</f>
        <v>0</v>
      </c>
      <c r="G66" s="191">
        <f ca="1">IF(COUNTIFS(Распис!$B$4:$B$300,$A66,Распис!$C$4:$C$300,"&lt;="&amp;G$1,Распис!$D$4:$D$300,"&gt;="&amp;G$1)&gt;0,SUMIFS(Распис!$G$4:$G$300,Распис!$B$4:$B$300,$A66,Распис!$C$4:$C$300,"&lt;="&amp;G$1,Распис!$D$4:$D$300,"&gt;="&amp;G$1),SUMIF(База!$B$3:$B$305,$A66,База!$G$3:$G$152))</f>
        <v>0</v>
      </c>
      <c r="H66" s="191">
        <f ca="1">IF(COUNTIFS(Распис!$B$4:$B$300,$A66,Распис!$C$4:$C$300,"&lt;="&amp;H$1,Распис!$D$4:$D$300,"&gt;="&amp;H$1)&gt;0,SUMIFS(Распис!$H$4:$H$300,Распис!$B$4:$B$300,$A66,Распис!$C$4:$C$300,"&lt;="&amp;H$1,Распис!$D$4:$D$300,"&gt;="&amp;H$1),SUMIF(База!$B$3:$B$305,$A66,База!$H$3:$H$152))</f>
        <v>0</v>
      </c>
      <c r="I66" s="191" t="s">
        <v>24</v>
      </c>
      <c r="J66" s="191">
        <f ca="1">IF(COUNTIFS(Распис!$B$4:$B$300,$A66,Распис!$C$4:$C$300,"&lt;="&amp;J$1,Распис!$D$4:$D$300,"&gt;="&amp;J$1)&gt;0,SUMIFS(Распис!$J$4:$J$300,Распис!$B$4:$B$300,$A66,Распис!$C$4:$C$300,"&lt;="&amp;J$1,Распис!$D$4:$D$300,"&gt;="&amp;J$1),SUMIF(База!$B$3:$B$305,$A66,База!$J$3:$J$152))</f>
        <v>0</v>
      </c>
      <c r="K66" s="191">
        <f ca="1">IF(COUNTIFS(Распис!$B$4:$B$300,$A66,Распис!$C$4:$C$300,"&lt;="&amp;K$1,Распис!$D$4:$D$300,"&gt;="&amp;K$1)&gt;0,SUMIFS(Распис!$K$4:$K$300,Распис!$B$4:$B$300,$A66,Распис!$C$4:$C$300,"&lt;="&amp;K$1,Распис!$D$4:$D$300,"&gt;="&amp;K$1),SUMIF(База!$B$3:$B$305,$A66,База!$K$3:$K$152))</f>
        <v>0</v>
      </c>
      <c r="L66" s="191" t="s">
        <v>23</v>
      </c>
      <c r="M66" s="191">
        <f ca="1">IF(COUNTIFS(Распис!$B$4:$B$300,$A66,Распис!$C$4:$C$300,"&lt;="&amp;M$1,Распис!$D$4:$D$300,"&gt;="&amp;M$1)&gt;0,SUMIFS(Распис!$F$4:$F$300,Распис!$B$4:$B$300,$A66,Распис!$C$4:$C$300,"&lt;="&amp;M$1,Распис!$D$4:$D$300,"&gt;="&amp;M$1),SUMIF(База!$B$3:$B$305,$A66,База!$F$3:$F$152))</f>
        <v>0</v>
      </c>
      <c r="N66" s="191">
        <f ca="1">IF(COUNTIFS(Распис!$B$4:$B$300,$A66,Распис!$C$4:$C$300,"&lt;="&amp;N$1,Распис!$D$4:$D$300,"&gt;="&amp;N$1)&gt;0,SUMIFS(Распис!$G$4:$G$300,Распис!$B$4:$B$300,$A66,Распис!$C$4:$C$300,"&lt;="&amp;N$1,Распис!$D$4:$D$300,"&gt;="&amp;N$1),SUMIF(База!$B$3:$B$305,$A66,База!$G$3:$G$152))</f>
        <v>0</v>
      </c>
      <c r="O66" s="191">
        <f ca="1">IF(COUNTIFS(Распис!$B$4:$B$300,$A66,Распис!$C$4:$C$300,"&lt;="&amp;O$1,Распис!$D$4:$D$300,"&gt;="&amp;O$1)&gt;0,SUMIFS(Распис!$H$4:$H$300,Распис!$B$4:$B$300,$A66,Распис!$C$4:$C$300,"&lt;="&amp;O$1,Распис!$D$4:$D$300,"&gt;="&amp;O$1),SUMIF(База!$B$3:$B$305,$A66,База!$H$3:$H$152))</f>
        <v>0</v>
      </c>
      <c r="P66" s="191">
        <f ca="1">IF(COUNTIFS(Распис!$B$4:$B$300,$A66,Распис!$C$4:$C$300,"&lt;="&amp;P$1,Распис!$D$4:$D$300,"&gt;="&amp;P$1)&gt;0,SUMIFS(Распис!$I$4:$I$300,Распис!$B$4:$B$300,$A66,Распис!$C$4:$C$300,"&lt;="&amp;P$1,Распис!$D$4:$D$300,"&gt;="&amp;P$1),SUMIF(База!$B$3:$B$305,$A66,База!$I$3:$I$152))</f>
        <v>0</v>
      </c>
      <c r="Q66" s="191">
        <f ca="1">IF(COUNTIFS(Распис!$B$4:$B$300,$A66,Распис!$C$4:$C$300,"&lt;="&amp;Q$1,Распис!$D$4:$D$300,"&gt;="&amp;Q$1)&gt;0,SUMIFS(Распис!$J$4:$J$300,Распис!$B$4:$B$300,$A66,Распис!$C$4:$C$300,"&lt;="&amp;Q$1,Распис!$D$4:$D$300,"&gt;="&amp;Q$1),SUMIF(База!$B$3:$B$305,$A66,База!$J$3:$J$152))</f>
        <v>0</v>
      </c>
      <c r="R66" s="191">
        <f ca="1">IF(COUNTIFS(Распис!$B$4:$B$300,$A66,Распис!$C$4:$C$300,"&lt;="&amp;R$1,Распис!$D$4:$D$300,"&gt;="&amp;R$1)&gt;0,SUMIFS(Распис!$K$4:$K$300,Распис!$B$4:$B$300,$A66,Распис!$C$4:$C$300,"&lt;="&amp;R$1,Распис!$D$4:$D$300,"&gt;="&amp;R$1),SUMIF(База!$B$3:$B$305,$A66,База!$K$3:$K$152))</f>
        <v>0</v>
      </c>
      <c r="S66" s="191" t="s">
        <v>23</v>
      </c>
      <c r="T66" s="191" t="s">
        <v>25</v>
      </c>
      <c r="U66" s="191" t="s">
        <v>25</v>
      </c>
      <c r="V66" s="191" t="s">
        <v>24</v>
      </c>
      <c r="W66" s="191" t="s">
        <v>24</v>
      </c>
      <c r="X66" s="191" t="s">
        <v>24</v>
      </c>
      <c r="Y66" s="191" t="s">
        <v>25</v>
      </c>
      <c r="Z66" s="191" t="s">
        <v>23</v>
      </c>
      <c r="AA66" s="191">
        <f ca="1">IF(COUNTIFS(Распис!$B$4:$B$300,$A66,Распис!$C$4:$C$300,"&lt;="&amp;AA$1,Распис!$D$4:$D$300,"&gt;="&amp;AA$1)&gt;0,SUMIFS(Распис!$F$4:$F$300,Распис!$B$4:$B$300,$A66,Распис!$C$4:$C$300,"&lt;="&amp;AA$1,Распис!$D$4:$D$300,"&gt;="&amp;AA$1),SUMIF(База!$B$3:$B$305,$A66,База!$F$3:$F$152))</f>
        <v>0</v>
      </c>
      <c r="AB66" s="191">
        <f ca="1">IF(COUNTIFS(Распис!$B$4:$B$300,$A66,Распис!$C$4:$C$300,"&lt;="&amp;AB$1,Распис!$D$4:$D$300,"&gt;="&amp;AB$1)&gt;0,SUMIFS(Распис!$G$4:$G$300,Распис!$B$4:$B$300,$A66,Распис!$C$4:$C$300,"&lt;="&amp;AB$1,Распис!$D$4:$D$300,"&gt;="&amp;AB$1),SUMIF(База!$B$3:$B$305,$A66,База!$G$3:$G$152))</f>
        <v>0</v>
      </c>
      <c r="AC66" s="191">
        <f ca="1">IF(COUNTIFS(Распис!$B$4:$B$300,$A66,Распис!$C$4:$C$300,"&lt;="&amp;AC$1,Распис!$D$4:$D$300,"&gt;="&amp;AC$1)&gt;0,SUMIFS(Распис!$H$4:$H$300,Распис!$B$4:$B$300,$A66,Распис!$C$4:$C$300,"&lt;="&amp;AC$1,Распис!$D$4:$D$300,"&gt;="&amp;AC$1),SUMIF(База!$B$3:$B$305,$A66,База!$H$3:$H$152))</f>
        <v>0</v>
      </c>
      <c r="AD66" s="191">
        <f ca="1">IF(COUNTIFS(Распис!$B$4:$B$300,$A66,Распис!$C$4:$C$300,"&lt;="&amp;AD$1,Распис!$D$4:$D$300,"&gt;="&amp;AD$1)&gt;0,SUMIFS(Распис!$I$4:$I$300,Распис!$B$4:$B$300,$A66,Распис!$C$4:$C$300,"&lt;="&amp;AD$1,Распис!$D$4:$D$300,"&gt;="&amp;AD$1),SUMIF(База!$B$3:$B$305,$A66,База!$I$3:$I$152))</f>
        <v>0</v>
      </c>
      <c r="AE66" s="191">
        <f ca="1">IF(COUNTIFS(Распис!$B$4:$B$300,$A66,Распис!$C$4:$C$300,"&lt;="&amp;AE$1,Распис!$D$4:$D$300,"&gt;="&amp;AE$1)&gt;0,SUMIFS(Распис!$J$4:$J$300,Распис!$B$4:$B$300,$A66,Распис!$C$4:$C$300,"&lt;="&amp;AE$1,Распис!$D$4:$D$300,"&gt;="&amp;AE$1),SUMIF(База!$B$3:$B$305,$A66,База!$J$3:$J$152))</f>
        <v>0</v>
      </c>
      <c r="AF66" s="191">
        <f ca="1">IF(COUNTIFS(Распис!$B$4:$B$300,$A66,Распис!$C$4:$C$300,"&lt;="&amp;AF$1,Распис!$D$4:$D$300,"&gt;="&amp;AF$1)&gt;0,SUMIFS(Распис!$K$4:$K$300,Распис!$B$4:$B$300,$A66,Распис!$C$4:$C$300,"&lt;="&amp;AF$1,Распис!$D$4:$D$300,"&gt;="&amp;AF$1),SUMIF(База!$B$3:$B$305,$A66,База!$K$3:$K$152))</f>
        <v>0</v>
      </c>
      <c r="AG66" s="190">
        <f t="shared" ca="1" si="3"/>
        <v>0</v>
      </c>
      <c r="AH66" s="191">
        <f ca="1">AG66-SUMIFS(Распред!$G$4:$G$300,Распред!$B$4:$B$300,"март",Распред!$F$4:$F$300,A66)</f>
        <v>0</v>
      </c>
      <c r="AI66" s="191">
        <f ca="1">AH66+(COUNTIF(B66:AF66,"КД")+SUMIFS(Распред!$AH$4:$AH$300,Распред!$F$4:$F$300,A66,Распред!$B$4:$B$300,"март"))*4</f>
        <v>12</v>
      </c>
      <c r="AJ66" s="191">
        <f t="shared" ca="1" si="4"/>
        <v>0</v>
      </c>
      <c r="AK66" s="191">
        <f t="shared" ca="1" si="5"/>
        <v>0</v>
      </c>
      <c r="AL66" s="191">
        <f>SUMIFS(Распред!$K$4:$K$300,Распред!$B$4:$B$300,"март",Распред!$J$4:$J$300,A66)+SUMIFS(Распред!$M$4:$M$300,Распред!$B$4:$B$300,"март",Распред!$L$4:$L$300,A66)+SUMIFS(Распред!$O$4:$O$300,Распред!$B$4:$B$300,"март",Распред!$N$4:$N$300,A66)+SUMIFS(Распред!$Q$4:$Q$300,Распред!$B$4:$B$300,"март",Распред!$P$4:$P$300,A66)+SUMIFS(Распред!$S$4:$S$300,Распред!$B$4:$B$300,"март",Распред!$R$4:$R$300,A66)+SUMIFS(Распред!$U$4:$U$300,Распред!$B$4:$B$300,"март",Распред!$T$4:$T$300,A66)+SUMIFS(Распред!$W$4:$W$300,Распред!$B$4:$B$300,"март",Распред!$V$4:$V$300,A66)+SUMIFS(Распред!$Y$4:$Y$300,Распред!$B$4:$B$300,"март",Распред!$X$4:$X$300,A66)+SUMIFS(Распред!$AA$4:$AA$300,Распред!$B$4:$B$300,"март",Распред!$Z$4:$Z$300,A66)+SUMIFS(Распред!$AC$4:$AC$300,Распред!$B$4:$B$300,"март",Распред!$AB$4:$AB$300,A66)</f>
        <v>0</v>
      </c>
      <c r="AM66" s="191">
        <f t="shared" ca="1" si="6"/>
        <v>0</v>
      </c>
      <c r="AN66" s="191">
        <f t="shared" ca="1" si="7"/>
        <v>0</v>
      </c>
      <c r="AO66" s="191">
        <f t="shared" ca="1" si="8"/>
        <v>0</v>
      </c>
      <c r="AP66" s="191">
        <f>январь!AP66</f>
        <v>0</v>
      </c>
      <c r="AQ66" s="46">
        <f ca="1">IF(AM66&gt;24,AP66*30%,AP66*20%)</f>
        <v>0</v>
      </c>
      <c r="AR66" s="190"/>
      <c r="AS66" s="190">
        <f t="shared" ca="1" si="10"/>
        <v>0</v>
      </c>
      <c r="AT66" s="190" t="str">
        <f>январь!AT66</f>
        <v>Не признан 1 час недельной нагрузки по элективам</v>
      </c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</row>
    <row r="67" spans="1:58" s="12" customFormat="1" x14ac:dyDescent="0.25">
      <c r="A67" s="190">
        <f>База!B67</f>
        <v>0</v>
      </c>
      <c r="B67" s="191">
        <f ca="1">IF(COUNTIFS(Распис!$B$4:$B$300,$A67,Распис!$C$4:$C$300,"&lt;="&amp;B$1,Распис!$D$4:$D$300,"&gt;="&amp;B$1)&gt;0,SUMIFS(Распис!$I$4:$I$300,Распис!$B$4:$B$300,$A67,Распис!$C$4:$C$300,"&lt;="&amp;B$1,Распис!$D$4:$D$300,"&gt;="&amp;B$1),SUMIF(База!$B$3:$B$305,$A67,База!$I$3:$I$152))</f>
        <v>0</v>
      </c>
      <c r="C67" s="191">
        <f ca="1">IF(COUNTIFS(Распис!$B$4:$B$300,$A67,Распис!$C$4:$C$300,"&lt;="&amp;C$1,Распис!$D$4:$D$300,"&gt;="&amp;C$1)&gt;0,SUMIFS(Распис!$J$4:$J$300,Распис!$B$4:$B$300,$A67,Распис!$C$4:$C$300,"&lt;="&amp;C$1,Распис!$D$4:$D$300,"&gt;="&amp;C$1),SUMIF(База!$B$3:$B$305,$A67,База!$J$3:$J$152))</f>
        <v>0</v>
      </c>
      <c r="D67" s="191">
        <f ca="1">IF(COUNTIFS(Распис!$B$4:$B$300,$A67,Распис!$C$4:$C$300,"&lt;="&amp;D$1,Распис!$D$4:$D$300,"&gt;="&amp;D$1)&gt;0,SUMIFS(Распис!$K$4:$K$300,Распис!$B$4:$B$300,$A67,Распис!$C$4:$C$300,"&lt;="&amp;D$1,Распис!$D$4:$D$300,"&gt;="&amp;D$1),SUMIF(База!$B$3:$B$305,$A67,База!$K$3:$K$152))</f>
        <v>0</v>
      </c>
      <c r="E67" s="191" t="s">
        <v>23</v>
      </c>
      <c r="F67" s="191">
        <f ca="1">IF(COUNTIFS(Распис!$B$4:$B$300,$A67,Распис!$C$4:$C$300,"&lt;="&amp;F$1,Распис!$D$4:$D$300,"&gt;="&amp;F$1)&gt;0,SUMIFS(Распис!$F$4:$F$300,Распис!$B$4:$B$300,$A67,Распис!$C$4:$C$300,"&lt;="&amp;F$1,Распис!$D$4:$D$300,"&gt;="&amp;F$1),SUMIF(База!$B$3:$B$305,$A67,База!$F$3:$F$152))</f>
        <v>0</v>
      </c>
      <c r="G67" s="191">
        <f ca="1">IF(COUNTIFS(Распис!$B$4:$B$300,$A67,Распис!$C$4:$C$300,"&lt;="&amp;G$1,Распис!$D$4:$D$300,"&gt;="&amp;G$1)&gt;0,SUMIFS(Распис!$G$4:$G$300,Распис!$B$4:$B$300,$A67,Распис!$C$4:$C$300,"&lt;="&amp;G$1,Распис!$D$4:$D$300,"&gt;="&amp;G$1),SUMIF(База!$B$3:$B$305,$A67,База!$G$3:$G$152))</f>
        <v>0</v>
      </c>
      <c r="H67" s="191">
        <f ca="1">IF(COUNTIFS(Распис!$B$4:$B$300,$A67,Распис!$C$4:$C$300,"&lt;="&amp;H$1,Распис!$D$4:$D$300,"&gt;="&amp;H$1)&gt;0,SUMIFS(Распис!$H$4:$H$300,Распис!$B$4:$B$300,$A67,Распис!$C$4:$C$300,"&lt;="&amp;H$1,Распис!$D$4:$D$300,"&gt;="&amp;H$1),SUMIF(База!$B$3:$B$305,$A67,База!$H$3:$H$152))</f>
        <v>0</v>
      </c>
      <c r="I67" s="191" t="s">
        <v>24</v>
      </c>
      <c r="J67" s="191">
        <f ca="1">IF(COUNTIFS(Распис!$B$4:$B$300,$A67,Распис!$C$4:$C$300,"&lt;="&amp;J$1,Распис!$D$4:$D$300,"&gt;="&amp;J$1)&gt;0,SUMIFS(Распис!$J$4:$J$300,Распис!$B$4:$B$300,$A67,Распис!$C$4:$C$300,"&lt;="&amp;J$1,Распис!$D$4:$D$300,"&gt;="&amp;J$1),SUMIF(База!$B$3:$B$305,$A67,База!$J$3:$J$152))</f>
        <v>0</v>
      </c>
      <c r="K67" s="191">
        <f ca="1">IF(COUNTIFS(Распис!$B$4:$B$300,$A67,Распис!$C$4:$C$300,"&lt;="&amp;K$1,Распис!$D$4:$D$300,"&gt;="&amp;K$1)&gt;0,SUMIFS(Распис!$K$4:$K$300,Распис!$B$4:$B$300,$A67,Распис!$C$4:$C$300,"&lt;="&amp;K$1,Распис!$D$4:$D$300,"&gt;="&amp;K$1),SUMIF(База!$B$3:$B$305,$A67,База!$K$3:$K$152))</f>
        <v>0</v>
      </c>
      <c r="L67" s="191" t="s">
        <v>23</v>
      </c>
      <c r="M67" s="191">
        <f ca="1">IF(COUNTIFS(Распис!$B$4:$B$300,$A67,Распис!$C$4:$C$300,"&lt;="&amp;M$1,Распис!$D$4:$D$300,"&gt;="&amp;M$1)&gt;0,SUMIFS(Распис!$F$4:$F$300,Распис!$B$4:$B$300,$A67,Распис!$C$4:$C$300,"&lt;="&amp;M$1,Распис!$D$4:$D$300,"&gt;="&amp;M$1),SUMIF(База!$B$3:$B$305,$A67,База!$F$3:$F$152))</f>
        <v>0</v>
      </c>
      <c r="N67" s="191">
        <f ca="1">IF(COUNTIFS(Распис!$B$4:$B$300,$A67,Распис!$C$4:$C$300,"&lt;="&amp;N$1,Распис!$D$4:$D$300,"&gt;="&amp;N$1)&gt;0,SUMIFS(Распис!$G$4:$G$300,Распис!$B$4:$B$300,$A67,Распис!$C$4:$C$300,"&lt;="&amp;N$1,Распис!$D$4:$D$300,"&gt;="&amp;N$1),SUMIF(База!$B$3:$B$305,$A67,База!$G$3:$G$152))</f>
        <v>0</v>
      </c>
      <c r="O67" s="191">
        <f ca="1">IF(COUNTIFS(Распис!$B$4:$B$300,$A67,Распис!$C$4:$C$300,"&lt;="&amp;O$1,Распис!$D$4:$D$300,"&gt;="&amp;O$1)&gt;0,SUMIFS(Распис!$H$4:$H$300,Распис!$B$4:$B$300,$A67,Распис!$C$4:$C$300,"&lt;="&amp;O$1,Распис!$D$4:$D$300,"&gt;="&amp;O$1),SUMIF(База!$B$3:$B$305,$A67,База!$H$3:$H$152))</f>
        <v>0</v>
      </c>
      <c r="P67" s="191">
        <f ca="1">IF(COUNTIFS(Распис!$B$4:$B$300,$A67,Распис!$C$4:$C$300,"&lt;="&amp;P$1,Распис!$D$4:$D$300,"&gt;="&amp;P$1)&gt;0,SUMIFS(Распис!$I$4:$I$300,Распис!$B$4:$B$300,$A67,Распис!$C$4:$C$300,"&lt;="&amp;P$1,Распис!$D$4:$D$300,"&gt;="&amp;P$1),SUMIF(База!$B$3:$B$305,$A67,База!$I$3:$I$152))</f>
        <v>0</v>
      </c>
      <c r="Q67" s="191">
        <f ca="1">IF(COUNTIFS(Распис!$B$4:$B$300,$A67,Распис!$C$4:$C$300,"&lt;="&amp;Q$1,Распис!$D$4:$D$300,"&gt;="&amp;Q$1)&gt;0,SUMIFS(Распис!$J$4:$J$300,Распис!$B$4:$B$300,$A67,Распис!$C$4:$C$300,"&lt;="&amp;Q$1,Распис!$D$4:$D$300,"&gt;="&amp;Q$1),SUMIF(База!$B$3:$B$305,$A67,База!$J$3:$J$152))</f>
        <v>0</v>
      </c>
      <c r="R67" s="191">
        <f ca="1">IF(COUNTIFS(Распис!$B$4:$B$300,$A67,Распис!$C$4:$C$300,"&lt;="&amp;R$1,Распис!$D$4:$D$300,"&gt;="&amp;R$1)&gt;0,SUMIFS(Распис!$K$4:$K$300,Распис!$B$4:$B$300,$A67,Распис!$C$4:$C$300,"&lt;="&amp;R$1,Распис!$D$4:$D$300,"&gt;="&amp;R$1),SUMIF(База!$B$3:$B$305,$A67,База!$K$3:$K$152))</f>
        <v>0</v>
      </c>
      <c r="S67" s="191" t="s">
        <v>23</v>
      </c>
      <c r="T67" s="191" t="s">
        <v>25</v>
      </c>
      <c r="U67" s="191" t="s">
        <v>25</v>
      </c>
      <c r="V67" s="191" t="s">
        <v>24</v>
      </c>
      <c r="W67" s="191" t="s">
        <v>24</v>
      </c>
      <c r="X67" s="191" t="s">
        <v>24</v>
      </c>
      <c r="Y67" s="191" t="s">
        <v>25</v>
      </c>
      <c r="Z67" s="191" t="s">
        <v>23</v>
      </c>
      <c r="AA67" s="191">
        <f ca="1">IF(COUNTIFS(Распис!$B$4:$B$300,$A67,Распис!$C$4:$C$300,"&lt;="&amp;AA$1,Распис!$D$4:$D$300,"&gt;="&amp;AA$1)&gt;0,SUMIFS(Распис!$F$4:$F$300,Распис!$B$4:$B$300,$A67,Распис!$C$4:$C$300,"&lt;="&amp;AA$1,Распис!$D$4:$D$300,"&gt;="&amp;AA$1),SUMIF(База!$B$3:$B$305,$A67,База!$F$3:$F$152))</f>
        <v>0</v>
      </c>
      <c r="AB67" s="191">
        <f ca="1">IF(COUNTIFS(Распис!$B$4:$B$300,$A67,Распис!$C$4:$C$300,"&lt;="&amp;AB$1,Распис!$D$4:$D$300,"&gt;="&amp;AB$1)&gt;0,SUMIFS(Распис!$G$4:$G$300,Распис!$B$4:$B$300,$A67,Распис!$C$4:$C$300,"&lt;="&amp;AB$1,Распис!$D$4:$D$300,"&gt;="&amp;AB$1),SUMIF(База!$B$3:$B$305,$A67,База!$G$3:$G$152))</f>
        <v>0</v>
      </c>
      <c r="AC67" s="191">
        <f ca="1">IF(COUNTIFS(Распис!$B$4:$B$300,$A67,Распис!$C$4:$C$300,"&lt;="&amp;AC$1,Распис!$D$4:$D$300,"&gt;="&amp;AC$1)&gt;0,SUMIFS(Распис!$H$4:$H$300,Распис!$B$4:$B$300,$A67,Распис!$C$4:$C$300,"&lt;="&amp;AC$1,Распис!$D$4:$D$300,"&gt;="&amp;AC$1),SUMIF(База!$B$3:$B$305,$A67,База!$H$3:$H$152))</f>
        <v>0</v>
      </c>
      <c r="AD67" s="191">
        <f ca="1">IF(COUNTIFS(Распис!$B$4:$B$300,$A67,Распис!$C$4:$C$300,"&lt;="&amp;AD$1,Распис!$D$4:$D$300,"&gt;="&amp;AD$1)&gt;0,SUMIFS(Распис!$I$4:$I$300,Распис!$B$4:$B$300,$A67,Распис!$C$4:$C$300,"&lt;="&amp;AD$1,Распис!$D$4:$D$300,"&gt;="&amp;AD$1),SUMIF(База!$B$3:$B$305,$A67,База!$I$3:$I$152))</f>
        <v>0</v>
      </c>
      <c r="AE67" s="191">
        <f ca="1">IF(COUNTIFS(Распис!$B$4:$B$300,$A67,Распис!$C$4:$C$300,"&lt;="&amp;AE$1,Распис!$D$4:$D$300,"&gt;="&amp;AE$1)&gt;0,SUMIFS(Распис!$J$4:$J$300,Распис!$B$4:$B$300,$A67,Распис!$C$4:$C$300,"&lt;="&amp;AE$1,Распис!$D$4:$D$300,"&gt;="&amp;AE$1),SUMIF(База!$B$3:$B$305,$A67,База!$J$3:$J$152))</f>
        <v>0</v>
      </c>
      <c r="AF67" s="191">
        <f ca="1">IF(COUNTIFS(Распис!$B$4:$B$300,$A67,Распис!$C$4:$C$300,"&lt;="&amp;AF$1,Распис!$D$4:$D$300,"&gt;="&amp;AF$1)&gt;0,SUMIFS(Распис!$K$4:$K$300,Распис!$B$4:$B$300,$A67,Распис!$C$4:$C$300,"&lt;="&amp;AF$1,Распис!$D$4:$D$300,"&gt;="&amp;AF$1),SUMIF(База!$B$3:$B$305,$A67,База!$K$3:$K$152))</f>
        <v>0</v>
      </c>
      <c r="AG67" s="190">
        <f t="shared" ca="1" si="3"/>
        <v>0</v>
      </c>
      <c r="AH67" s="191">
        <f ca="1">AG67-SUMIFS(Распред!$G$4:$G$300,Распред!$B$4:$B$300,"март",Распред!$F$4:$F$300,A67)</f>
        <v>0</v>
      </c>
      <c r="AI67" s="191">
        <f ca="1">AH67+(COUNTIF(B67:AF67,"КД")+SUMIFS(Распред!$AH$4:$AH$300,Распред!$F$4:$F$300,A67,Распред!$B$4:$B$300,"март"))*4</f>
        <v>12</v>
      </c>
      <c r="AJ67" s="191">
        <f t="shared" ca="1" si="4"/>
        <v>0</v>
      </c>
      <c r="AK67" s="191">
        <f t="shared" ca="1" si="5"/>
        <v>0</v>
      </c>
      <c r="AL67" s="191">
        <f>SUMIFS(Распред!$K$4:$K$300,Распред!$B$4:$B$300,"март",Распред!$J$4:$J$300,A67)+SUMIFS(Распред!$M$4:$M$300,Распред!$B$4:$B$300,"март",Распред!$L$4:$L$300,A67)+SUMIFS(Распред!$O$4:$O$300,Распред!$B$4:$B$300,"март",Распред!$N$4:$N$300,A67)+SUMIFS(Распред!$Q$4:$Q$300,Распред!$B$4:$B$300,"март",Распред!$P$4:$P$300,A67)+SUMIFS(Распред!$S$4:$S$300,Распред!$B$4:$B$300,"март",Распред!$R$4:$R$300,A67)+SUMIFS(Распред!$U$4:$U$300,Распред!$B$4:$B$300,"март",Распред!$T$4:$T$300,A67)+SUMIFS(Распред!$W$4:$W$300,Распред!$B$4:$B$300,"март",Распред!$V$4:$V$300,A67)+SUMIFS(Распред!$Y$4:$Y$300,Распред!$B$4:$B$300,"март",Распред!$X$4:$X$300,A67)+SUMIFS(Распред!$AA$4:$AA$300,Распред!$B$4:$B$300,"март",Распред!$Z$4:$Z$300,A67)+SUMIFS(Распред!$AC$4:$AC$300,Распред!$B$4:$B$300,"март",Распред!$AB$4:$AB$300,A67)</f>
        <v>0</v>
      </c>
      <c r="AM67" s="191">
        <f t="shared" ca="1" si="6"/>
        <v>0</v>
      </c>
      <c r="AN67" s="191">
        <f t="shared" ca="1" si="7"/>
        <v>0</v>
      </c>
      <c r="AO67" s="191">
        <f t="shared" ca="1" si="8"/>
        <v>0</v>
      </c>
      <c r="AP67" s="191">
        <f>январь!AP67</f>
        <v>0</v>
      </c>
      <c r="AQ67" s="191">
        <f ca="1">IF(AM67&gt;24,AP67*30%,AP67*20%)</f>
        <v>0</v>
      </c>
      <c r="AR67" s="190"/>
      <c r="AS67" s="190">
        <f t="shared" ca="1" si="10"/>
        <v>0</v>
      </c>
      <c r="AT67" s="190" t="str">
        <f>январь!AT67</f>
        <v>Не признаны 3 часа недельной нагрузки по элективам</v>
      </c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</row>
    <row r="68" spans="1:58" s="56" customFormat="1" x14ac:dyDescent="0.25">
      <c r="A68" s="47">
        <f>База!B68</f>
        <v>0</v>
      </c>
      <c r="B68" s="46">
        <f ca="1">IF(COUNTIFS(Распис!$B$4:$B$300,$A68,Распис!$C$4:$C$300,"&lt;="&amp;B$1,Распис!$D$4:$D$300,"&gt;="&amp;B$1)&gt;0,SUMIFS(Распис!$I$4:$I$300,Распис!$B$4:$B$300,$A68,Распис!$C$4:$C$300,"&lt;="&amp;B$1,Распис!$D$4:$D$300,"&gt;="&amp;B$1),SUMIF(База!$B$3:$B$305,$A68,База!$I$3:$I$152))</f>
        <v>0</v>
      </c>
      <c r="C68" s="46">
        <f ca="1">IF(COUNTIFS(Распис!$B$4:$B$300,$A68,Распис!$C$4:$C$300,"&lt;="&amp;C$1,Распис!$D$4:$D$300,"&gt;="&amp;C$1)&gt;0,SUMIFS(Распис!$J$4:$J$300,Распис!$B$4:$B$300,$A68,Распис!$C$4:$C$300,"&lt;="&amp;C$1,Распис!$D$4:$D$300,"&gt;="&amp;C$1),SUMIF(База!$B$3:$B$305,$A68,База!$J$3:$J$152))</f>
        <v>0</v>
      </c>
      <c r="D68" s="46">
        <f ca="1">IF(COUNTIFS(Распис!$B$4:$B$300,$A68,Распис!$C$4:$C$300,"&lt;="&amp;D$1,Распис!$D$4:$D$300,"&gt;="&amp;D$1)&gt;0,SUMIFS(Распис!$K$4:$K$300,Распис!$B$4:$B$300,$A68,Распис!$C$4:$C$300,"&lt;="&amp;D$1,Распис!$D$4:$D$300,"&gt;="&amp;D$1),SUMIF(База!$B$3:$B$305,$A68,База!$K$3:$K$152))</f>
        <v>0</v>
      </c>
      <c r="E68" s="46" t="s">
        <v>23</v>
      </c>
      <c r="F68" s="46">
        <f ca="1">IF(COUNTIFS(Распис!$B$4:$B$300,$A68,Распис!$C$4:$C$300,"&lt;="&amp;F$1,Распис!$D$4:$D$300,"&gt;="&amp;F$1)&gt;0,SUMIFS(Распис!$F$4:$F$300,Распис!$B$4:$B$300,$A68,Распис!$C$4:$C$300,"&lt;="&amp;F$1,Распис!$D$4:$D$300,"&gt;="&amp;F$1),SUMIF(База!$B$3:$B$305,$A68,База!$F$3:$F$152))</f>
        <v>0</v>
      </c>
      <c r="G68" s="46">
        <f ca="1">IF(COUNTIFS(Распис!$B$4:$B$300,$A68,Распис!$C$4:$C$300,"&lt;="&amp;G$1,Распис!$D$4:$D$300,"&gt;="&amp;G$1)&gt;0,SUMIFS(Распис!$G$4:$G$300,Распис!$B$4:$B$300,$A68,Распис!$C$4:$C$300,"&lt;="&amp;G$1,Распис!$D$4:$D$300,"&gt;="&amp;G$1),SUMIF(База!$B$3:$B$305,$A68,База!$G$3:$G$152))</f>
        <v>0</v>
      </c>
      <c r="H68" s="46">
        <f ca="1">IF(COUNTIFS(Распис!$B$4:$B$300,$A68,Распис!$C$4:$C$300,"&lt;="&amp;H$1,Распис!$D$4:$D$300,"&gt;="&amp;H$1)&gt;0,SUMIFS(Распис!$H$4:$H$300,Распис!$B$4:$B$300,$A68,Распис!$C$4:$C$300,"&lt;="&amp;H$1,Распис!$D$4:$D$300,"&gt;="&amp;H$1),SUMIF(База!$B$3:$B$305,$A68,База!$H$3:$H$152))</f>
        <v>0</v>
      </c>
      <c r="I68" s="46" t="s">
        <v>24</v>
      </c>
      <c r="J68" s="46">
        <f ca="1">IF(COUNTIFS(Распис!$B$4:$B$300,$A68,Распис!$C$4:$C$300,"&lt;="&amp;J$1,Распис!$D$4:$D$300,"&gt;="&amp;J$1)&gt;0,SUMIFS(Распис!$J$4:$J$300,Распис!$B$4:$B$300,$A68,Распис!$C$4:$C$300,"&lt;="&amp;J$1,Распис!$D$4:$D$300,"&gt;="&amp;J$1),SUMIF(База!$B$3:$B$305,$A68,База!$J$3:$J$152))</f>
        <v>0</v>
      </c>
      <c r="K68" s="46">
        <f ca="1">IF(COUNTIFS(Распис!$B$4:$B$300,$A68,Распис!$C$4:$C$300,"&lt;="&amp;K$1,Распис!$D$4:$D$300,"&gt;="&amp;K$1)&gt;0,SUMIFS(Распис!$K$4:$K$300,Распис!$B$4:$B$300,$A68,Распис!$C$4:$C$300,"&lt;="&amp;K$1,Распис!$D$4:$D$300,"&gt;="&amp;K$1),SUMIF(База!$B$3:$B$305,$A68,База!$K$3:$K$152))</f>
        <v>0</v>
      </c>
      <c r="L68" s="46" t="s">
        <v>23</v>
      </c>
      <c r="M68" s="46">
        <f ca="1">IF(COUNTIFS(Распис!$B$4:$B$300,$A68,Распис!$C$4:$C$300,"&lt;="&amp;M$1,Распис!$D$4:$D$300,"&gt;="&amp;M$1)&gt;0,SUMIFS(Распис!$F$4:$F$300,Распис!$B$4:$B$300,$A68,Распис!$C$4:$C$300,"&lt;="&amp;M$1,Распис!$D$4:$D$300,"&gt;="&amp;M$1),SUMIF(База!$B$3:$B$305,$A68,База!$F$3:$F$152))</f>
        <v>0</v>
      </c>
      <c r="N68" s="46">
        <f ca="1">IF(COUNTIFS(Распис!$B$4:$B$300,$A68,Распис!$C$4:$C$300,"&lt;="&amp;N$1,Распис!$D$4:$D$300,"&gt;="&amp;N$1)&gt;0,SUMIFS(Распис!$G$4:$G$300,Распис!$B$4:$B$300,$A68,Распис!$C$4:$C$300,"&lt;="&amp;N$1,Распис!$D$4:$D$300,"&gt;="&amp;N$1),SUMIF(База!$B$3:$B$305,$A68,База!$G$3:$G$152))</f>
        <v>0</v>
      </c>
      <c r="O68" s="46">
        <f ca="1">IF(COUNTIFS(Распис!$B$4:$B$300,$A68,Распис!$C$4:$C$300,"&lt;="&amp;O$1,Распис!$D$4:$D$300,"&gt;="&amp;O$1)&gt;0,SUMIFS(Распис!$H$4:$H$300,Распис!$B$4:$B$300,$A68,Распис!$C$4:$C$300,"&lt;="&amp;O$1,Распис!$D$4:$D$300,"&gt;="&amp;O$1),SUMIF(База!$B$3:$B$305,$A68,База!$H$3:$H$152))</f>
        <v>0</v>
      </c>
      <c r="P68" s="46">
        <f ca="1">IF(COUNTIFS(Распис!$B$4:$B$300,$A68,Распис!$C$4:$C$300,"&lt;="&amp;P$1,Распис!$D$4:$D$300,"&gt;="&amp;P$1)&gt;0,SUMIFS(Распис!$I$4:$I$300,Распис!$B$4:$B$300,$A68,Распис!$C$4:$C$300,"&lt;="&amp;P$1,Распис!$D$4:$D$300,"&gt;="&amp;P$1),SUMIF(База!$B$3:$B$305,$A68,База!$I$3:$I$152))</f>
        <v>0</v>
      </c>
      <c r="Q68" s="46">
        <f ca="1">IF(COUNTIFS(Распис!$B$4:$B$300,$A68,Распис!$C$4:$C$300,"&lt;="&amp;Q$1,Распис!$D$4:$D$300,"&gt;="&amp;Q$1)&gt;0,SUMIFS(Распис!$J$4:$J$300,Распис!$B$4:$B$300,$A68,Распис!$C$4:$C$300,"&lt;="&amp;Q$1,Распис!$D$4:$D$300,"&gt;="&amp;Q$1),SUMIF(База!$B$3:$B$305,$A68,База!$J$3:$J$152))</f>
        <v>0</v>
      </c>
      <c r="R68" s="46">
        <f ca="1">IF(COUNTIFS(Распис!$B$4:$B$300,$A68,Распис!$C$4:$C$300,"&lt;="&amp;R$1,Распис!$D$4:$D$300,"&gt;="&amp;R$1)&gt;0,SUMIFS(Распис!$K$4:$K$300,Распис!$B$4:$B$300,$A68,Распис!$C$4:$C$300,"&lt;="&amp;R$1,Распис!$D$4:$D$300,"&gt;="&amp;R$1),SUMIF(База!$B$3:$B$305,$A68,База!$K$3:$K$152))</f>
        <v>0</v>
      </c>
      <c r="S68" s="46" t="s">
        <v>23</v>
      </c>
      <c r="T68" s="46" t="s">
        <v>25</v>
      </c>
      <c r="U68" s="46" t="s">
        <v>25</v>
      </c>
      <c r="V68" s="46" t="s">
        <v>24</v>
      </c>
      <c r="W68" s="46" t="s">
        <v>24</v>
      </c>
      <c r="X68" s="46" t="s">
        <v>24</v>
      </c>
      <c r="Y68" s="46" t="s">
        <v>25</v>
      </c>
      <c r="Z68" s="46" t="s">
        <v>23</v>
      </c>
      <c r="AA68" s="46">
        <f ca="1">IF(COUNTIFS(Распис!$B$4:$B$300,$A68,Распис!$C$4:$C$300,"&lt;="&amp;AA$1,Распис!$D$4:$D$300,"&gt;="&amp;AA$1)&gt;0,SUMIFS(Распис!$F$4:$F$300,Распис!$B$4:$B$300,$A68,Распис!$C$4:$C$300,"&lt;="&amp;AA$1,Распис!$D$4:$D$300,"&gt;="&amp;AA$1),SUMIF(База!$B$3:$B$305,$A68,База!$F$3:$F$152))</f>
        <v>0</v>
      </c>
      <c r="AB68" s="46">
        <f ca="1">IF(COUNTIFS(Распис!$B$4:$B$300,$A68,Распис!$C$4:$C$300,"&lt;="&amp;AB$1,Распис!$D$4:$D$300,"&gt;="&amp;AB$1)&gt;0,SUMIFS(Распис!$G$4:$G$300,Распис!$B$4:$B$300,$A68,Распис!$C$4:$C$300,"&lt;="&amp;AB$1,Распис!$D$4:$D$300,"&gt;="&amp;AB$1),SUMIF(База!$B$3:$B$305,$A68,База!$G$3:$G$152))</f>
        <v>0</v>
      </c>
      <c r="AC68" s="46">
        <f ca="1">IF(COUNTIFS(Распис!$B$4:$B$300,$A68,Распис!$C$4:$C$300,"&lt;="&amp;AC$1,Распис!$D$4:$D$300,"&gt;="&amp;AC$1)&gt;0,SUMIFS(Распис!$H$4:$H$300,Распис!$B$4:$B$300,$A68,Распис!$C$4:$C$300,"&lt;="&amp;AC$1,Распис!$D$4:$D$300,"&gt;="&amp;AC$1),SUMIF(База!$B$3:$B$305,$A68,База!$H$3:$H$152))</f>
        <v>0</v>
      </c>
      <c r="AD68" s="46">
        <f ca="1">IF(COUNTIFS(Распис!$B$4:$B$300,$A68,Распис!$C$4:$C$300,"&lt;="&amp;AD$1,Распис!$D$4:$D$300,"&gt;="&amp;AD$1)&gt;0,SUMIFS(Распис!$I$4:$I$300,Распис!$B$4:$B$300,$A68,Распис!$C$4:$C$300,"&lt;="&amp;AD$1,Распис!$D$4:$D$300,"&gt;="&amp;AD$1),SUMIF(База!$B$3:$B$305,$A68,База!$I$3:$I$152))</f>
        <v>0</v>
      </c>
      <c r="AE68" s="46">
        <f ca="1">IF(COUNTIFS(Распис!$B$4:$B$300,$A68,Распис!$C$4:$C$300,"&lt;="&amp;AE$1,Распис!$D$4:$D$300,"&gt;="&amp;AE$1)&gt;0,SUMIFS(Распис!$J$4:$J$300,Распис!$B$4:$B$300,$A68,Распис!$C$4:$C$300,"&lt;="&amp;AE$1,Распис!$D$4:$D$300,"&gt;="&amp;AE$1),SUMIF(База!$B$3:$B$305,$A68,База!$J$3:$J$152))</f>
        <v>0</v>
      </c>
      <c r="AF68" s="46">
        <f ca="1">IF(COUNTIFS(Распис!$B$4:$B$300,$A68,Распис!$C$4:$C$300,"&lt;="&amp;AF$1,Распис!$D$4:$D$300,"&gt;="&amp;AF$1)&gt;0,SUMIFS(Распис!$K$4:$K$300,Распис!$B$4:$B$300,$A68,Распис!$C$4:$C$300,"&lt;="&amp;AF$1,Распис!$D$4:$D$300,"&gt;="&amp;AF$1),SUMIF(База!$B$3:$B$305,$A68,База!$K$3:$K$152))</f>
        <v>0</v>
      </c>
      <c r="AG68" s="47">
        <f t="shared" ref="AG68:AG131" ca="1" si="11">SUM(B68:AF68)</f>
        <v>0</v>
      </c>
      <c r="AH68" s="46">
        <f ca="1">AG68-SUMIFS(Распред!$G$4:$G$300,Распред!$B$4:$B$300,"март",Распред!$F$4:$F$300,A68)</f>
        <v>0</v>
      </c>
      <c r="AI68" s="46">
        <f ca="1">AH68+(COUNTIF(B68:AF68,"КД")+SUMIFS(Распред!$AH$4:$AH$300,Распред!$F$4:$F$300,A68,Распред!$B$4:$B$300,"март"))*4</f>
        <v>12</v>
      </c>
      <c r="AJ68" s="46">
        <f t="shared" ref="AJ68:AJ131" ca="1" si="12">MAX(0,AI68-COUNTIFS(B68:AF68,"&lt;&gt;П",B68:AF68,"&lt;&gt;В",B68:AF68,"&lt;&gt;Н")*4)</f>
        <v>0</v>
      </c>
      <c r="AK68" s="46">
        <f t="shared" ref="AK68:AK131" ca="1" si="13">AH68-AJ68</f>
        <v>0</v>
      </c>
      <c r="AL68" s="46">
        <f>SUMIFS(Распред!$K$4:$K$300,Распред!$B$4:$B$300,"март",Распред!$J$4:$J$300,A68)+SUMIFS(Распред!$M$4:$M$300,Распред!$B$4:$B$300,"март",Распред!$L$4:$L$300,A68)+SUMIFS(Распред!$O$4:$O$300,Распред!$B$4:$B$300,"март",Распред!$N$4:$N$300,A68)+SUMIFS(Распред!$Q$4:$Q$300,Распред!$B$4:$B$300,"март",Распред!$P$4:$P$300,A68)+SUMIFS(Распред!$S$4:$S$300,Распред!$B$4:$B$300,"март",Распред!$R$4:$R$300,A68)+SUMIFS(Распред!$U$4:$U$300,Распред!$B$4:$B$300,"март",Распред!$T$4:$T$300,A68)+SUMIFS(Распред!$W$4:$W$300,Распред!$B$4:$B$300,"март",Распред!$V$4:$V$300,A68)+SUMIFS(Распред!$Y$4:$Y$300,Распред!$B$4:$B$300,"март",Распред!$X$4:$X$300,A68)+SUMIFS(Распред!$AA$4:$AA$300,Распред!$B$4:$B$300,"март",Распред!$Z$4:$Z$300,A68)+SUMIFS(Распред!$AC$4:$AC$300,Распред!$B$4:$B$300,"март",Распред!$AB$4:$AB$300,A68)</f>
        <v>0</v>
      </c>
      <c r="AM68" s="46">
        <f t="shared" ref="AM68:AM131" ca="1" si="14">AL68+AJ68+AK68</f>
        <v>0</v>
      </c>
      <c r="AN68" s="46">
        <f t="shared" ref="AN68:AN131" ca="1" si="15">MAX(MIN(AI68-AJ68,96)+AL68+AJ68-96,0)</f>
        <v>0</v>
      </c>
      <c r="AO68" s="46">
        <f t="shared" ref="AO68:AO131" ca="1" si="16">ROUND(AN68/72*60,0)</f>
        <v>0</v>
      </c>
      <c r="AP68" s="46">
        <f>январь!AP68</f>
        <v>0</v>
      </c>
      <c r="AQ68" s="46">
        <f t="shared" ref="AQ68:AQ131" ca="1" si="17">ROUND(AO68%*AP68,0)</f>
        <v>0</v>
      </c>
      <c r="AR68" s="47"/>
      <c r="AS68" s="47">
        <f t="shared" ref="AS68:AS131" ca="1" si="18">AQ68-AR68</f>
        <v>0</v>
      </c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</row>
    <row r="69" spans="1:58" s="56" customFormat="1" x14ac:dyDescent="0.25">
      <c r="A69" s="47">
        <f>База!B69</f>
        <v>0</v>
      </c>
      <c r="B69" s="46">
        <f ca="1">IF(COUNTIFS(Распис!$B$4:$B$300,$A69,Распис!$C$4:$C$300,"&lt;="&amp;B$1,Распис!$D$4:$D$300,"&gt;="&amp;B$1)&gt;0,SUMIFS(Распис!$I$4:$I$300,Распис!$B$4:$B$300,$A69,Распис!$C$4:$C$300,"&lt;="&amp;B$1,Распис!$D$4:$D$300,"&gt;="&amp;B$1),SUMIF(База!$B$3:$B$305,$A69,База!$I$3:$I$152))</f>
        <v>0</v>
      </c>
      <c r="C69" s="46">
        <f ca="1">IF(COUNTIFS(Распис!$B$4:$B$300,$A69,Распис!$C$4:$C$300,"&lt;="&amp;C$1,Распис!$D$4:$D$300,"&gt;="&amp;C$1)&gt;0,SUMIFS(Распис!$J$4:$J$300,Распис!$B$4:$B$300,$A69,Распис!$C$4:$C$300,"&lt;="&amp;C$1,Распис!$D$4:$D$300,"&gt;="&amp;C$1),SUMIF(База!$B$3:$B$305,$A69,База!$J$3:$J$152))</f>
        <v>0</v>
      </c>
      <c r="D69" s="46">
        <f ca="1">IF(COUNTIFS(Распис!$B$4:$B$300,$A69,Распис!$C$4:$C$300,"&lt;="&amp;D$1,Распис!$D$4:$D$300,"&gt;="&amp;D$1)&gt;0,SUMIFS(Распис!$K$4:$K$300,Распис!$B$4:$B$300,$A69,Распис!$C$4:$C$300,"&lt;="&amp;D$1,Распис!$D$4:$D$300,"&gt;="&amp;D$1),SUMIF(База!$B$3:$B$305,$A69,База!$K$3:$K$152))</f>
        <v>0</v>
      </c>
      <c r="E69" s="46" t="s">
        <v>23</v>
      </c>
      <c r="F69" s="46">
        <f ca="1">IF(COUNTIFS(Распис!$B$4:$B$300,$A69,Распис!$C$4:$C$300,"&lt;="&amp;F$1,Распис!$D$4:$D$300,"&gt;="&amp;F$1)&gt;0,SUMIFS(Распис!$F$4:$F$300,Распис!$B$4:$B$300,$A69,Распис!$C$4:$C$300,"&lt;="&amp;F$1,Распис!$D$4:$D$300,"&gt;="&amp;F$1),SUMIF(База!$B$3:$B$305,$A69,База!$F$3:$F$152))</f>
        <v>0</v>
      </c>
      <c r="G69" s="46">
        <f ca="1">IF(COUNTIFS(Распис!$B$4:$B$300,$A69,Распис!$C$4:$C$300,"&lt;="&amp;G$1,Распис!$D$4:$D$300,"&gt;="&amp;G$1)&gt;0,SUMIFS(Распис!$G$4:$G$300,Распис!$B$4:$B$300,$A69,Распис!$C$4:$C$300,"&lt;="&amp;G$1,Распис!$D$4:$D$300,"&gt;="&amp;G$1),SUMIF(База!$B$3:$B$305,$A69,База!$G$3:$G$152))</f>
        <v>0</v>
      </c>
      <c r="H69" s="46">
        <f ca="1">IF(COUNTIFS(Распис!$B$4:$B$300,$A69,Распис!$C$4:$C$300,"&lt;="&amp;H$1,Распис!$D$4:$D$300,"&gt;="&amp;H$1)&gt;0,SUMIFS(Распис!$H$4:$H$300,Распис!$B$4:$B$300,$A69,Распис!$C$4:$C$300,"&lt;="&amp;H$1,Распис!$D$4:$D$300,"&gt;="&amp;H$1),SUMIF(База!$B$3:$B$305,$A69,База!$H$3:$H$152))</f>
        <v>0</v>
      </c>
      <c r="I69" s="46" t="s">
        <v>24</v>
      </c>
      <c r="J69" s="46">
        <f ca="1">IF(COUNTIFS(Распис!$B$4:$B$300,$A69,Распис!$C$4:$C$300,"&lt;="&amp;J$1,Распис!$D$4:$D$300,"&gt;="&amp;J$1)&gt;0,SUMIFS(Распис!$J$4:$J$300,Распис!$B$4:$B$300,$A69,Распис!$C$4:$C$300,"&lt;="&amp;J$1,Распис!$D$4:$D$300,"&gt;="&amp;J$1),SUMIF(База!$B$3:$B$305,$A69,База!$J$3:$J$152))</f>
        <v>0</v>
      </c>
      <c r="K69" s="46">
        <f ca="1">IF(COUNTIFS(Распис!$B$4:$B$300,$A69,Распис!$C$4:$C$300,"&lt;="&amp;K$1,Распис!$D$4:$D$300,"&gt;="&amp;K$1)&gt;0,SUMIFS(Распис!$K$4:$K$300,Распис!$B$4:$B$300,$A69,Распис!$C$4:$C$300,"&lt;="&amp;K$1,Распис!$D$4:$D$300,"&gt;="&amp;K$1),SUMIF(База!$B$3:$B$305,$A69,База!$K$3:$K$152))</f>
        <v>0</v>
      </c>
      <c r="L69" s="46" t="s">
        <v>23</v>
      </c>
      <c r="M69" s="46">
        <f ca="1">IF(COUNTIFS(Распис!$B$4:$B$300,$A69,Распис!$C$4:$C$300,"&lt;="&amp;M$1,Распис!$D$4:$D$300,"&gt;="&amp;M$1)&gt;0,SUMIFS(Распис!$F$4:$F$300,Распис!$B$4:$B$300,$A69,Распис!$C$4:$C$300,"&lt;="&amp;M$1,Распис!$D$4:$D$300,"&gt;="&amp;M$1),SUMIF(База!$B$3:$B$305,$A69,База!$F$3:$F$152))</f>
        <v>0</v>
      </c>
      <c r="N69" s="46">
        <f ca="1">IF(COUNTIFS(Распис!$B$4:$B$300,$A69,Распис!$C$4:$C$300,"&lt;="&amp;N$1,Распис!$D$4:$D$300,"&gt;="&amp;N$1)&gt;0,SUMIFS(Распис!$G$4:$G$300,Распис!$B$4:$B$300,$A69,Распис!$C$4:$C$300,"&lt;="&amp;N$1,Распис!$D$4:$D$300,"&gt;="&amp;N$1),SUMIF(База!$B$3:$B$305,$A69,База!$G$3:$G$152))</f>
        <v>0</v>
      </c>
      <c r="O69" s="46">
        <f ca="1">IF(COUNTIFS(Распис!$B$4:$B$300,$A69,Распис!$C$4:$C$300,"&lt;="&amp;O$1,Распис!$D$4:$D$300,"&gt;="&amp;O$1)&gt;0,SUMIFS(Распис!$H$4:$H$300,Распис!$B$4:$B$300,$A69,Распис!$C$4:$C$300,"&lt;="&amp;O$1,Распис!$D$4:$D$300,"&gt;="&amp;O$1),SUMIF(База!$B$3:$B$305,$A69,База!$H$3:$H$152))</f>
        <v>0</v>
      </c>
      <c r="P69" s="46">
        <f ca="1">IF(COUNTIFS(Распис!$B$4:$B$300,$A69,Распис!$C$4:$C$300,"&lt;="&amp;P$1,Распис!$D$4:$D$300,"&gt;="&amp;P$1)&gt;0,SUMIFS(Распис!$I$4:$I$300,Распис!$B$4:$B$300,$A69,Распис!$C$4:$C$300,"&lt;="&amp;P$1,Распис!$D$4:$D$300,"&gt;="&amp;P$1),SUMIF(База!$B$3:$B$305,$A69,База!$I$3:$I$152))</f>
        <v>0</v>
      </c>
      <c r="Q69" s="46">
        <f ca="1">IF(COUNTIFS(Распис!$B$4:$B$300,$A69,Распис!$C$4:$C$300,"&lt;="&amp;Q$1,Распис!$D$4:$D$300,"&gt;="&amp;Q$1)&gt;0,SUMIFS(Распис!$J$4:$J$300,Распис!$B$4:$B$300,$A69,Распис!$C$4:$C$300,"&lt;="&amp;Q$1,Распис!$D$4:$D$300,"&gt;="&amp;Q$1),SUMIF(База!$B$3:$B$305,$A69,База!$J$3:$J$152))</f>
        <v>0</v>
      </c>
      <c r="R69" s="46">
        <f ca="1">IF(COUNTIFS(Распис!$B$4:$B$300,$A69,Распис!$C$4:$C$300,"&lt;="&amp;R$1,Распис!$D$4:$D$300,"&gt;="&amp;R$1)&gt;0,SUMIFS(Распис!$K$4:$K$300,Распис!$B$4:$B$300,$A69,Распис!$C$4:$C$300,"&lt;="&amp;R$1,Распис!$D$4:$D$300,"&gt;="&amp;R$1),SUMIF(База!$B$3:$B$305,$A69,База!$K$3:$K$152))</f>
        <v>0</v>
      </c>
      <c r="S69" s="46" t="s">
        <v>23</v>
      </c>
      <c r="T69" s="46" t="s">
        <v>25</v>
      </c>
      <c r="U69" s="46" t="s">
        <v>25</v>
      </c>
      <c r="V69" s="46" t="s">
        <v>24</v>
      </c>
      <c r="W69" s="46" t="s">
        <v>24</v>
      </c>
      <c r="X69" s="46" t="s">
        <v>24</v>
      </c>
      <c r="Y69" s="46" t="s">
        <v>25</v>
      </c>
      <c r="Z69" s="46" t="s">
        <v>23</v>
      </c>
      <c r="AA69" s="46">
        <f ca="1">IF(COUNTIFS(Распис!$B$4:$B$300,$A69,Распис!$C$4:$C$300,"&lt;="&amp;AA$1,Распис!$D$4:$D$300,"&gt;="&amp;AA$1)&gt;0,SUMIFS(Распис!$F$4:$F$300,Распис!$B$4:$B$300,$A69,Распис!$C$4:$C$300,"&lt;="&amp;AA$1,Распис!$D$4:$D$300,"&gt;="&amp;AA$1),SUMIF(База!$B$3:$B$305,$A69,База!$F$3:$F$152))</f>
        <v>0</v>
      </c>
      <c r="AB69" s="46">
        <f ca="1">IF(COUNTIFS(Распис!$B$4:$B$300,$A69,Распис!$C$4:$C$300,"&lt;="&amp;AB$1,Распис!$D$4:$D$300,"&gt;="&amp;AB$1)&gt;0,SUMIFS(Распис!$G$4:$G$300,Распис!$B$4:$B$300,$A69,Распис!$C$4:$C$300,"&lt;="&amp;AB$1,Распис!$D$4:$D$300,"&gt;="&amp;AB$1),SUMIF(База!$B$3:$B$305,$A69,База!$G$3:$G$152))</f>
        <v>0</v>
      </c>
      <c r="AC69" s="46">
        <f ca="1">IF(COUNTIFS(Распис!$B$4:$B$300,$A69,Распис!$C$4:$C$300,"&lt;="&amp;AC$1,Распис!$D$4:$D$300,"&gt;="&amp;AC$1)&gt;0,SUMIFS(Распис!$H$4:$H$300,Распис!$B$4:$B$300,$A69,Распис!$C$4:$C$300,"&lt;="&amp;AC$1,Распис!$D$4:$D$300,"&gt;="&amp;AC$1),SUMIF(База!$B$3:$B$305,$A69,База!$H$3:$H$152))</f>
        <v>0</v>
      </c>
      <c r="AD69" s="46">
        <f ca="1">IF(COUNTIFS(Распис!$B$4:$B$300,$A69,Распис!$C$4:$C$300,"&lt;="&amp;AD$1,Распис!$D$4:$D$300,"&gt;="&amp;AD$1)&gt;0,SUMIFS(Распис!$I$4:$I$300,Распис!$B$4:$B$300,$A69,Распис!$C$4:$C$300,"&lt;="&amp;AD$1,Распис!$D$4:$D$300,"&gt;="&amp;AD$1),SUMIF(База!$B$3:$B$305,$A69,База!$I$3:$I$152))</f>
        <v>0</v>
      </c>
      <c r="AE69" s="46">
        <f ca="1">IF(COUNTIFS(Распис!$B$4:$B$300,$A69,Распис!$C$4:$C$300,"&lt;="&amp;AE$1,Распис!$D$4:$D$300,"&gt;="&amp;AE$1)&gt;0,SUMIFS(Распис!$J$4:$J$300,Распис!$B$4:$B$300,$A69,Распис!$C$4:$C$300,"&lt;="&amp;AE$1,Распис!$D$4:$D$300,"&gt;="&amp;AE$1),SUMIF(База!$B$3:$B$305,$A69,База!$J$3:$J$152))</f>
        <v>0</v>
      </c>
      <c r="AF69" s="46">
        <f ca="1">IF(COUNTIFS(Распис!$B$4:$B$300,$A69,Распис!$C$4:$C$300,"&lt;="&amp;AF$1,Распис!$D$4:$D$300,"&gt;="&amp;AF$1)&gt;0,SUMIFS(Распис!$K$4:$K$300,Распис!$B$4:$B$300,$A69,Распис!$C$4:$C$300,"&lt;="&amp;AF$1,Распис!$D$4:$D$300,"&gt;="&amp;AF$1),SUMIF(База!$B$3:$B$305,$A69,База!$K$3:$K$152))</f>
        <v>0</v>
      </c>
      <c r="AG69" s="47">
        <f t="shared" ca="1" si="11"/>
        <v>0</v>
      </c>
      <c r="AH69" s="46">
        <f ca="1">AG69-SUMIFS(Распред!$G$4:$G$300,Распред!$B$4:$B$300,"март",Распред!$F$4:$F$300,A69)</f>
        <v>0</v>
      </c>
      <c r="AI69" s="46">
        <f ca="1">AH69+(COUNTIF(B69:AF69,"КД")+SUMIFS(Распред!$AH$4:$AH$300,Распред!$F$4:$F$300,A69,Распред!$B$4:$B$300,"март"))*4</f>
        <v>12</v>
      </c>
      <c r="AJ69" s="46">
        <f t="shared" ca="1" si="12"/>
        <v>0</v>
      </c>
      <c r="AK69" s="46">
        <f t="shared" ca="1" si="13"/>
        <v>0</v>
      </c>
      <c r="AL69" s="46">
        <f>SUMIFS(Распред!$K$4:$K$300,Распред!$B$4:$B$300,"март",Распред!$J$4:$J$300,A69)+SUMIFS(Распред!$M$4:$M$300,Распред!$B$4:$B$300,"март",Распред!$L$4:$L$300,A69)+SUMIFS(Распред!$O$4:$O$300,Распред!$B$4:$B$300,"март",Распред!$N$4:$N$300,A69)+SUMIFS(Распред!$Q$4:$Q$300,Распред!$B$4:$B$300,"март",Распред!$P$4:$P$300,A69)+SUMIFS(Распред!$S$4:$S$300,Распред!$B$4:$B$300,"март",Распред!$R$4:$R$300,A69)+SUMIFS(Распред!$U$4:$U$300,Распред!$B$4:$B$300,"март",Распред!$T$4:$T$300,A69)+SUMIFS(Распред!$W$4:$W$300,Распред!$B$4:$B$300,"март",Распред!$V$4:$V$300,A69)+SUMIFS(Распред!$Y$4:$Y$300,Распред!$B$4:$B$300,"март",Распред!$X$4:$X$300,A69)+SUMIFS(Распред!$AA$4:$AA$300,Распред!$B$4:$B$300,"март",Распред!$Z$4:$Z$300,A69)+SUMIFS(Распред!$AC$4:$AC$300,Распред!$B$4:$B$300,"март",Распред!$AB$4:$AB$300,A69)</f>
        <v>0</v>
      </c>
      <c r="AM69" s="46">
        <f t="shared" ca="1" si="14"/>
        <v>0</v>
      </c>
      <c r="AN69" s="46">
        <f t="shared" ca="1" si="15"/>
        <v>0</v>
      </c>
      <c r="AO69" s="46">
        <f t="shared" ca="1" si="16"/>
        <v>0</v>
      </c>
      <c r="AP69" s="46">
        <f>январь!AP69</f>
        <v>0</v>
      </c>
      <c r="AQ69" s="46">
        <f t="shared" ca="1" si="17"/>
        <v>0</v>
      </c>
      <c r="AR69" s="47"/>
      <c r="AS69" s="47">
        <f t="shared" ca="1" si="18"/>
        <v>0</v>
      </c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</row>
    <row r="70" spans="1:58" s="56" customFormat="1" x14ac:dyDescent="0.25">
      <c r="A70" s="47">
        <f>База!B70</f>
        <v>0</v>
      </c>
      <c r="B70" s="46">
        <f ca="1">IF(COUNTIFS(Распис!$B$4:$B$300,$A70,Распис!$C$4:$C$300,"&lt;="&amp;B$1,Распис!$D$4:$D$300,"&gt;="&amp;B$1)&gt;0,SUMIFS(Распис!$I$4:$I$300,Распис!$B$4:$B$300,$A70,Распис!$C$4:$C$300,"&lt;="&amp;B$1,Распис!$D$4:$D$300,"&gt;="&amp;B$1),SUMIF(База!$B$3:$B$305,$A70,База!$I$3:$I$152))</f>
        <v>0</v>
      </c>
      <c r="C70" s="46">
        <f ca="1">IF(COUNTIFS(Распис!$B$4:$B$300,$A70,Распис!$C$4:$C$300,"&lt;="&amp;C$1,Распис!$D$4:$D$300,"&gt;="&amp;C$1)&gt;0,SUMIFS(Распис!$J$4:$J$300,Распис!$B$4:$B$300,$A70,Распис!$C$4:$C$300,"&lt;="&amp;C$1,Распис!$D$4:$D$300,"&gt;="&amp;C$1),SUMIF(База!$B$3:$B$305,$A70,База!$J$3:$J$152))</f>
        <v>0</v>
      </c>
      <c r="D70" s="46">
        <f ca="1">IF(COUNTIFS(Распис!$B$4:$B$300,$A70,Распис!$C$4:$C$300,"&lt;="&amp;D$1,Распис!$D$4:$D$300,"&gt;="&amp;D$1)&gt;0,SUMIFS(Распис!$K$4:$K$300,Распис!$B$4:$B$300,$A70,Распис!$C$4:$C$300,"&lt;="&amp;D$1,Распис!$D$4:$D$300,"&gt;="&amp;D$1),SUMIF(База!$B$3:$B$305,$A70,База!$K$3:$K$152))</f>
        <v>0</v>
      </c>
      <c r="E70" s="46" t="s">
        <v>23</v>
      </c>
      <c r="F70" s="46">
        <f ca="1">IF(COUNTIFS(Распис!$B$4:$B$300,$A70,Распис!$C$4:$C$300,"&lt;="&amp;F$1,Распис!$D$4:$D$300,"&gt;="&amp;F$1)&gt;0,SUMIFS(Распис!$F$4:$F$300,Распис!$B$4:$B$300,$A70,Распис!$C$4:$C$300,"&lt;="&amp;F$1,Распис!$D$4:$D$300,"&gt;="&amp;F$1),SUMIF(База!$B$3:$B$305,$A70,База!$F$3:$F$152))</f>
        <v>0</v>
      </c>
      <c r="G70" s="46">
        <f ca="1">IF(COUNTIFS(Распис!$B$4:$B$300,$A70,Распис!$C$4:$C$300,"&lt;="&amp;G$1,Распис!$D$4:$D$300,"&gt;="&amp;G$1)&gt;0,SUMIFS(Распис!$G$4:$G$300,Распис!$B$4:$B$300,$A70,Распис!$C$4:$C$300,"&lt;="&amp;G$1,Распис!$D$4:$D$300,"&gt;="&amp;G$1),SUMIF(База!$B$3:$B$305,$A70,База!$G$3:$G$152))</f>
        <v>0</v>
      </c>
      <c r="H70" s="46">
        <f ca="1">IF(COUNTIFS(Распис!$B$4:$B$300,$A70,Распис!$C$4:$C$300,"&lt;="&amp;H$1,Распис!$D$4:$D$300,"&gt;="&amp;H$1)&gt;0,SUMIFS(Распис!$H$4:$H$300,Распис!$B$4:$B$300,$A70,Распис!$C$4:$C$300,"&lt;="&amp;H$1,Распис!$D$4:$D$300,"&gt;="&amp;H$1),SUMIF(База!$B$3:$B$305,$A70,База!$H$3:$H$152))</f>
        <v>0</v>
      </c>
      <c r="I70" s="46" t="s">
        <v>24</v>
      </c>
      <c r="J70" s="46">
        <f ca="1">IF(COUNTIFS(Распис!$B$4:$B$300,$A70,Распис!$C$4:$C$300,"&lt;="&amp;J$1,Распис!$D$4:$D$300,"&gt;="&amp;J$1)&gt;0,SUMIFS(Распис!$J$4:$J$300,Распис!$B$4:$B$300,$A70,Распис!$C$4:$C$300,"&lt;="&amp;J$1,Распис!$D$4:$D$300,"&gt;="&amp;J$1),SUMIF(База!$B$3:$B$305,$A70,База!$J$3:$J$152))</f>
        <v>0</v>
      </c>
      <c r="K70" s="46">
        <f ca="1">IF(COUNTIFS(Распис!$B$4:$B$300,$A70,Распис!$C$4:$C$300,"&lt;="&amp;K$1,Распис!$D$4:$D$300,"&gt;="&amp;K$1)&gt;0,SUMIFS(Распис!$K$4:$K$300,Распис!$B$4:$B$300,$A70,Распис!$C$4:$C$300,"&lt;="&amp;K$1,Распис!$D$4:$D$300,"&gt;="&amp;K$1),SUMIF(База!$B$3:$B$305,$A70,База!$K$3:$K$152))</f>
        <v>0</v>
      </c>
      <c r="L70" s="46" t="s">
        <v>23</v>
      </c>
      <c r="M70" s="46">
        <f ca="1">IF(COUNTIFS(Распис!$B$4:$B$300,$A70,Распис!$C$4:$C$300,"&lt;="&amp;M$1,Распис!$D$4:$D$300,"&gt;="&amp;M$1)&gt;0,SUMIFS(Распис!$F$4:$F$300,Распис!$B$4:$B$300,$A70,Распис!$C$4:$C$300,"&lt;="&amp;M$1,Распис!$D$4:$D$300,"&gt;="&amp;M$1),SUMIF(База!$B$3:$B$305,$A70,База!$F$3:$F$152))</f>
        <v>0</v>
      </c>
      <c r="N70" s="46">
        <f ca="1">IF(COUNTIFS(Распис!$B$4:$B$300,$A70,Распис!$C$4:$C$300,"&lt;="&amp;N$1,Распис!$D$4:$D$300,"&gt;="&amp;N$1)&gt;0,SUMIFS(Распис!$G$4:$G$300,Распис!$B$4:$B$300,$A70,Распис!$C$4:$C$300,"&lt;="&amp;N$1,Распис!$D$4:$D$300,"&gt;="&amp;N$1),SUMIF(База!$B$3:$B$305,$A70,База!$G$3:$G$152))</f>
        <v>0</v>
      </c>
      <c r="O70" s="46">
        <f ca="1">IF(COUNTIFS(Распис!$B$4:$B$300,$A70,Распис!$C$4:$C$300,"&lt;="&amp;O$1,Распис!$D$4:$D$300,"&gt;="&amp;O$1)&gt;0,SUMIFS(Распис!$H$4:$H$300,Распис!$B$4:$B$300,$A70,Распис!$C$4:$C$300,"&lt;="&amp;O$1,Распис!$D$4:$D$300,"&gt;="&amp;O$1),SUMIF(База!$B$3:$B$305,$A70,База!$H$3:$H$152))</f>
        <v>0</v>
      </c>
      <c r="P70" s="46">
        <f ca="1">IF(COUNTIFS(Распис!$B$4:$B$300,$A70,Распис!$C$4:$C$300,"&lt;="&amp;P$1,Распис!$D$4:$D$300,"&gt;="&amp;P$1)&gt;0,SUMIFS(Распис!$I$4:$I$300,Распис!$B$4:$B$300,$A70,Распис!$C$4:$C$300,"&lt;="&amp;P$1,Распис!$D$4:$D$300,"&gt;="&amp;P$1),SUMIF(База!$B$3:$B$305,$A70,База!$I$3:$I$152))</f>
        <v>0</v>
      </c>
      <c r="Q70" s="46">
        <f ca="1">IF(COUNTIFS(Распис!$B$4:$B$300,$A70,Распис!$C$4:$C$300,"&lt;="&amp;Q$1,Распис!$D$4:$D$300,"&gt;="&amp;Q$1)&gt;0,SUMIFS(Распис!$J$4:$J$300,Распис!$B$4:$B$300,$A70,Распис!$C$4:$C$300,"&lt;="&amp;Q$1,Распис!$D$4:$D$300,"&gt;="&amp;Q$1),SUMIF(База!$B$3:$B$305,$A70,База!$J$3:$J$152))</f>
        <v>0</v>
      </c>
      <c r="R70" s="46">
        <f ca="1">IF(COUNTIFS(Распис!$B$4:$B$300,$A70,Распис!$C$4:$C$300,"&lt;="&amp;R$1,Распис!$D$4:$D$300,"&gt;="&amp;R$1)&gt;0,SUMIFS(Распис!$K$4:$K$300,Распис!$B$4:$B$300,$A70,Распис!$C$4:$C$300,"&lt;="&amp;R$1,Распис!$D$4:$D$300,"&gt;="&amp;R$1),SUMIF(База!$B$3:$B$305,$A70,База!$K$3:$K$152))</f>
        <v>0</v>
      </c>
      <c r="S70" s="46" t="s">
        <v>23</v>
      </c>
      <c r="T70" s="46" t="s">
        <v>25</v>
      </c>
      <c r="U70" s="46" t="s">
        <v>25</v>
      </c>
      <c r="V70" s="46" t="s">
        <v>24</v>
      </c>
      <c r="W70" s="46" t="s">
        <v>24</v>
      </c>
      <c r="X70" s="46" t="s">
        <v>24</v>
      </c>
      <c r="Y70" s="46" t="s">
        <v>25</v>
      </c>
      <c r="Z70" s="46" t="s">
        <v>23</v>
      </c>
      <c r="AA70" s="46">
        <f ca="1">IF(COUNTIFS(Распис!$B$4:$B$300,$A70,Распис!$C$4:$C$300,"&lt;="&amp;AA$1,Распис!$D$4:$D$300,"&gt;="&amp;AA$1)&gt;0,SUMIFS(Распис!$F$4:$F$300,Распис!$B$4:$B$300,$A70,Распис!$C$4:$C$300,"&lt;="&amp;AA$1,Распис!$D$4:$D$300,"&gt;="&amp;AA$1),SUMIF(База!$B$3:$B$305,$A70,База!$F$3:$F$152))</f>
        <v>0</v>
      </c>
      <c r="AB70" s="46">
        <f ca="1">IF(COUNTIFS(Распис!$B$4:$B$300,$A70,Распис!$C$4:$C$300,"&lt;="&amp;AB$1,Распис!$D$4:$D$300,"&gt;="&amp;AB$1)&gt;0,SUMIFS(Распис!$G$4:$G$300,Распис!$B$4:$B$300,$A70,Распис!$C$4:$C$300,"&lt;="&amp;AB$1,Распис!$D$4:$D$300,"&gt;="&amp;AB$1),SUMIF(База!$B$3:$B$305,$A70,База!$G$3:$G$152))</f>
        <v>0</v>
      </c>
      <c r="AC70" s="46">
        <f ca="1">IF(COUNTIFS(Распис!$B$4:$B$300,$A70,Распис!$C$4:$C$300,"&lt;="&amp;AC$1,Распис!$D$4:$D$300,"&gt;="&amp;AC$1)&gt;0,SUMIFS(Распис!$H$4:$H$300,Распис!$B$4:$B$300,$A70,Распис!$C$4:$C$300,"&lt;="&amp;AC$1,Распис!$D$4:$D$300,"&gt;="&amp;AC$1),SUMIF(База!$B$3:$B$305,$A70,База!$H$3:$H$152))</f>
        <v>0</v>
      </c>
      <c r="AD70" s="46">
        <f ca="1">IF(COUNTIFS(Распис!$B$4:$B$300,$A70,Распис!$C$4:$C$300,"&lt;="&amp;AD$1,Распис!$D$4:$D$300,"&gt;="&amp;AD$1)&gt;0,SUMIFS(Распис!$I$4:$I$300,Распис!$B$4:$B$300,$A70,Распис!$C$4:$C$300,"&lt;="&amp;AD$1,Распис!$D$4:$D$300,"&gt;="&amp;AD$1),SUMIF(База!$B$3:$B$305,$A70,База!$I$3:$I$152))</f>
        <v>0</v>
      </c>
      <c r="AE70" s="46">
        <f ca="1">IF(COUNTIFS(Распис!$B$4:$B$300,$A70,Распис!$C$4:$C$300,"&lt;="&amp;AE$1,Распис!$D$4:$D$300,"&gt;="&amp;AE$1)&gt;0,SUMIFS(Распис!$J$4:$J$300,Распис!$B$4:$B$300,$A70,Распис!$C$4:$C$300,"&lt;="&amp;AE$1,Распис!$D$4:$D$300,"&gt;="&amp;AE$1),SUMIF(База!$B$3:$B$305,$A70,База!$J$3:$J$152))</f>
        <v>0</v>
      </c>
      <c r="AF70" s="46">
        <f ca="1">IF(COUNTIFS(Распис!$B$4:$B$300,$A70,Распис!$C$4:$C$300,"&lt;="&amp;AF$1,Распис!$D$4:$D$300,"&gt;="&amp;AF$1)&gt;0,SUMIFS(Распис!$K$4:$K$300,Распис!$B$4:$B$300,$A70,Распис!$C$4:$C$300,"&lt;="&amp;AF$1,Распис!$D$4:$D$300,"&gt;="&amp;AF$1),SUMIF(База!$B$3:$B$305,$A70,База!$K$3:$K$152))</f>
        <v>0</v>
      </c>
      <c r="AG70" s="47">
        <f t="shared" ca="1" si="11"/>
        <v>0</v>
      </c>
      <c r="AH70" s="46">
        <f ca="1">AG70-SUMIFS(Распред!$G$4:$G$300,Распред!$B$4:$B$300,"март",Распред!$F$4:$F$300,A70)</f>
        <v>0</v>
      </c>
      <c r="AI70" s="46">
        <f ca="1">AH70+(COUNTIF(B70:AF70,"КД")+SUMIFS(Распред!$AH$4:$AH$300,Распред!$F$4:$F$300,A70,Распред!$B$4:$B$300,"март"))*4</f>
        <v>12</v>
      </c>
      <c r="AJ70" s="46">
        <f t="shared" ca="1" si="12"/>
        <v>0</v>
      </c>
      <c r="AK70" s="46">
        <f t="shared" ca="1" si="13"/>
        <v>0</v>
      </c>
      <c r="AL70" s="46">
        <f>SUMIFS(Распред!$K$4:$K$300,Распред!$B$4:$B$300,"март",Распред!$J$4:$J$300,A70)+SUMIFS(Распред!$M$4:$M$300,Распред!$B$4:$B$300,"март",Распред!$L$4:$L$300,A70)+SUMIFS(Распред!$O$4:$O$300,Распред!$B$4:$B$300,"март",Распред!$N$4:$N$300,A70)+SUMIFS(Распред!$Q$4:$Q$300,Распред!$B$4:$B$300,"март",Распред!$P$4:$P$300,A70)+SUMIFS(Распред!$S$4:$S$300,Распред!$B$4:$B$300,"март",Распред!$R$4:$R$300,A70)+SUMIFS(Распред!$U$4:$U$300,Распред!$B$4:$B$300,"март",Распред!$T$4:$T$300,A70)+SUMIFS(Распред!$W$4:$W$300,Распред!$B$4:$B$300,"март",Распред!$V$4:$V$300,A70)+SUMIFS(Распред!$Y$4:$Y$300,Распред!$B$4:$B$300,"март",Распред!$X$4:$X$300,A70)+SUMIFS(Распред!$AA$4:$AA$300,Распред!$B$4:$B$300,"март",Распред!$Z$4:$Z$300,A70)+SUMIFS(Распред!$AC$4:$AC$300,Распред!$B$4:$B$300,"март",Распред!$AB$4:$AB$300,A70)</f>
        <v>0</v>
      </c>
      <c r="AM70" s="46">
        <f t="shared" ca="1" si="14"/>
        <v>0</v>
      </c>
      <c r="AN70" s="46">
        <f t="shared" ca="1" si="15"/>
        <v>0</v>
      </c>
      <c r="AO70" s="46">
        <f t="shared" ca="1" si="16"/>
        <v>0</v>
      </c>
      <c r="AP70" s="46">
        <f>январь!AP70</f>
        <v>0</v>
      </c>
      <c r="AQ70" s="46">
        <f t="shared" ca="1" si="17"/>
        <v>0</v>
      </c>
      <c r="AR70" s="47"/>
      <c r="AS70" s="47">
        <f t="shared" ca="1" si="18"/>
        <v>0</v>
      </c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</row>
    <row r="71" spans="1:58" s="56" customFormat="1" x14ac:dyDescent="0.25">
      <c r="A71" s="47">
        <f>База!B71</f>
        <v>0</v>
      </c>
      <c r="B71" s="46">
        <f ca="1">IF(COUNTIFS(Распис!$B$4:$B$300,$A71,Распис!$C$4:$C$300,"&lt;="&amp;B$1,Распис!$D$4:$D$300,"&gt;="&amp;B$1)&gt;0,SUMIFS(Распис!$I$4:$I$300,Распис!$B$4:$B$300,$A71,Распис!$C$4:$C$300,"&lt;="&amp;B$1,Распис!$D$4:$D$300,"&gt;="&amp;B$1),SUMIF(База!$B$3:$B$305,$A71,База!$I$3:$I$152))</f>
        <v>0</v>
      </c>
      <c r="C71" s="46">
        <f ca="1">IF(COUNTIFS(Распис!$B$4:$B$300,$A71,Распис!$C$4:$C$300,"&lt;="&amp;C$1,Распис!$D$4:$D$300,"&gt;="&amp;C$1)&gt;0,SUMIFS(Распис!$J$4:$J$300,Распис!$B$4:$B$300,$A71,Распис!$C$4:$C$300,"&lt;="&amp;C$1,Распис!$D$4:$D$300,"&gt;="&amp;C$1),SUMIF(База!$B$3:$B$305,$A71,База!$J$3:$J$152))</f>
        <v>0</v>
      </c>
      <c r="D71" s="46">
        <f ca="1">IF(COUNTIFS(Распис!$B$4:$B$300,$A71,Распис!$C$4:$C$300,"&lt;="&amp;D$1,Распис!$D$4:$D$300,"&gt;="&amp;D$1)&gt;0,SUMIFS(Распис!$K$4:$K$300,Распис!$B$4:$B$300,$A71,Распис!$C$4:$C$300,"&lt;="&amp;D$1,Распис!$D$4:$D$300,"&gt;="&amp;D$1),SUMIF(База!$B$3:$B$305,$A71,База!$K$3:$K$152))</f>
        <v>0</v>
      </c>
      <c r="E71" s="46" t="s">
        <v>23</v>
      </c>
      <c r="F71" s="46">
        <f ca="1">IF(COUNTIFS(Распис!$B$4:$B$300,$A71,Распис!$C$4:$C$300,"&lt;="&amp;F$1,Распис!$D$4:$D$300,"&gt;="&amp;F$1)&gt;0,SUMIFS(Распис!$F$4:$F$300,Распис!$B$4:$B$300,$A71,Распис!$C$4:$C$300,"&lt;="&amp;F$1,Распис!$D$4:$D$300,"&gt;="&amp;F$1),SUMIF(База!$B$3:$B$305,$A71,База!$F$3:$F$152))</f>
        <v>0</v>
      </c>
      <c r="G71" s="46">
        <f ca="1">IF(COUNTIFS(Распис!$B$4:$B$300,$A71,Распис!$C$4:$C$300,"&lt;="&amp;G$1,Распис!$D$4:$D$300,"&gt;="&amp;G$1)&gt;0,SUMIFS(Распис!$G$4:$G$300,Распис!$B$4:$B$300,$A71,Распис!$C$4:$C$300,"&lt;="&amp;G$1,Распис!$D$4:$D$300,"&gt;="&amp;G$1),SUMIF(База!$B$3:$B$305,$A71,База!$G$3:$G$152))</f>
        <v>0</v>
      </c>
      <c r="H71" s="46">
        <f ca="1">IF(COUNTIFS(Распис!$B$4:$B$300,$A71,Распис!$C$4:$C$300,"&lt;="&amp;H$1,Распис!$D$4:$D$300,"&gt;="&amp;H$1)&gt;0,SUMIFS(Распис!$H$4:$H$300,Распис!$B$4:$B$300,$A71,Распис!$C$4:$C$300,"&lt;="&amp;H$1,Распис!$D$4:$D$300,"&gt;="&amp;H$1),SUMIF(База!$B$3:$B$305,$A71,База!$H$3:$H$152))</f>
        <v>0</v>
      </c>
      <c r="I71" s="46" t="s">
        <v>24</v>
      </c>
      <c r="J71" s="46">
        <f ca="1">IF(COUNTIFS(Распис!$B$4:$B$300,$A71,Распис!$C$4:$C$300,"&lt;="&amp;J$1,Распис!$D$4:$D$300,"&gt;="&amp;J$1)&gt;0,SUMIFS(Распис!$J$4:$J$300,Распис!$B$4:$B$300,$A71,Распис!$C$4:$C$300,"&lt;="&amp;J$1,Распис!$D$4:$D$300,"&gt;="&amp;J$1),SUMIF(База!$B$3:$B$305,$A71,База!$J$3:$J$152))</f>
        <v>0</v>
      </c>
      <c r="K71" s="46">
        <f ca="1">IF(COUNTIFS(Распис!$B$4:$B$300,$A71,Распис!$C$4:$C$300,"&lt;="&amp;K$1,Распис!$D$4:$D$300,"&gt;="&amp;K$1)&gt;0,SUMIFS(Распис!$K$4:$K$300,Распис!$B$4:$B$300,$A71,Распис!$C$4:$C$300,"&lt;="&amp;K$1,Распис!$D$4:$D$300,"&gt;="&amp;K$1),SUMIF(База!$B$3:$B$305,$A71,База!$K$3:$K$152))</f>
        <v>0</v>
      </c>
      <c r="L71" s="46" t="s">
        <v>23</v>
      </c>
      <c r="M71" s="46">
        <f ca="1">IF(COUNTIFS(Распис!$B$4:$B$300,$A71,Распис!$C$4:$C$300,"&lt;="&amp;M$1,Распис!$D$4:$D$300,"&gt;="&amp;M$1)&gt;0,SUMIFS(Распис!$F$4:$F$300,Распис!$B$4:$B$300,$A71,Распис!$C$4:$C$300,"&lt;="&amp;M$1,Распис!$D$4:$D$300,"&gt;="&amp;M$1),SUMIF(База!$B$3:$B$305,$A71,База!$F$3:$F$152))</f>
        <v>0</v>
      </c>
      <c r="N71" s="46">
        <f ca="1">IF(COUNTIFS(Распис!$B$4:$B$300,$A71,Распис!$C$4:$C$300,"&lt;="&amp;N$1,Распис!$D$4:$D$300,"&gt;="&amp;N$1)&gt;0,SUMIFS(Распис!$G$4:$G$300,Распис!$B$4:$B$300,$A71,Распис!$C$4:$C$300,"&lt;="&amp;N$1,Распис!$D$4:$D$300,"&gt;="&amp;N$1),SUMIF(База!$B$3:$B$305,$A71,База!$G$3:$G$152))</f>
        <v>0</v>
      </c>
      <c r="O71" s="46">
        <f ca="1">IF(COUNTIFS(Распис!$B$4:$B$300,$A71,Распис!$C$4:$C$300,"&lt;="&amp;O$1,Распис!$D$4:$D$300,"&gt;="&amp;O$1)&gt;0,SUMIFS(Распис!$H$4:$H$300,Распис!$B$4:$B$300,$A71,Распис!$C$4:$C$300,"&lt;="&amp;O$1,Распис!$D$4:$D$300,"&gt;="&amp;O$1),SUMIF(База!$B$3:$B$305,$A71,База!$H$3:$H$152))</f>
        <v>0</v>
      </c>
      <c r="P71" s="46">
        <f ca="1">IF(COUNTIFS(Распис!$B$4:$B$300,$A71,Распис!$C$4:$C$300,"&lt;="&amp;P$1,Распис!$D$4:$D$300,"&gt;="&amp;P$1)&gt;0,SUMIFS(Распис!$I$4:$I$300,Распис!$B$4:$B$300,$A71,Распис!$C$4:$C$300,"&lt;="&amp;P$1,Распис!$D$4:$D$300,"&gt;="&amp;P$1),SUMIF(База!$B$3:$B$305,$A71,База!$I$3:$I$152))</f>
        <v>0</v>
      </c>
      <c r="Q71" s="46">
        <f ca="1">IF(COUNTIFS(Распис!$B$4:$B$300,$A71,Распис!$C$4:$C$300,"&lt;="&amp;Q$1,Распис!$D$4:$D$300,"&gt;="&amp;Q$1)&gt;0,SUMIFS(Распис!$J$4:$J$300,Распис!$B$4:$B$300,$A71,Распис!$C$4:$C$300,"&lt;="&amp;Q$1,Распис!$D$4:$D$300,"&gt;="&amp;Q$1),SUMIF(База!$B$3:$B$305,$A71,База!$J$3:$J$152))</f>
        <v>0</v>
      </c>
      <c r="R71" s="46">
        <f ca="1">IF(COUNTIFS(Распис!$B$4:$B$300,$A71,Распис!$C$4:$C$300,"&lt;="&amp;R$1,Распис!$D$4:$D$300,"&gt;="&amp;R$1)&gt;0,SUMIFS(Распис!$K$4:$K$300,Распис!$B$4:$B$300,$A71,Распис!$C$4:$C$300,"&lt;="&amp;R$1,Распис!$D$4:$D$300,"&gt;="&amp;R$1),SUMIF(База!$B$3:$B$305,$A71,База!$K$3:$K$152))</f>
        <v>0</v>
      </c>
      <c r="S71" s="46" t="s">
        <v>23</v>
      </c>
      <c r="T71" s="46" t="s">
        <v>25</v>
      </c>
      <c r="U71" s="46" t="s">
        <v>25</v>
      </c>
      <c r="V71" s="46" t="s">
        <v>24</v>
      </c>
      <c r="W71" s="46" t="s">
        <v>24</v>
      </c>
      <c r="X71" s="46" t="s">
        <v>24</v>
      </c>
      <c r="Y71" s="46" t="s">
        <v>25</v>
      </c>
      <c r="Z71" s="46" t="s">
        <v>23</v>
      </c>
      <c r="AA71" s="46">
        <f ca="1">IF(COUNTIFS(Распис!$B$4:$B$300,$A71,Распис!$C$4:$C$300,"&lt;="&amp;AA$1,Распис!$D$4:$D$300,"&gt;="&amp;AA$1)&gt;0,SUMIFS(Распис!$F$4:$F$300,Распис!$B$4:$B$300,$A71,Распис!$C$4:$C$300,"&lt;="&amp;AA$1,Распис!$D$4:$D$300,"&gt;="&amp;AA$1),SUMIF(База!$B$3:$B$305,$A71,База!$F$3:$F$152))</f>
        <v>0</v>
      </c>
      <c r="AB71" s="46">
        <f ca="1">IF(COUNTIFS(Распис!$B$4:$B$300,$A71,Распис!$C$4:$C$300,"&lt;="&amp;AB$1,Распис!$D$4:$D$300,"&gt;="&amp;AB$1)&gt;0,SUMIFS(Распис!$G$4:$G$300,Распис!$B$4:$B$300,$A71,Распис!$C$4:$C$300,"&lt;="&amp;AB$1,Распис!$D$4:$D$300,"&gt;="&amp;AB$1),SUMIF(База!$B$3:$B$305,$A71,База!$G$3:$G$152))</f>
        <v>0</v>
      </c>
      <c r="AC71" s="46">
        <f ca="1">IF(COUNTIFS(Распис!$B$4:$B$300,$A71,Распис!$C$4:$C$300,"&lt;="&amp;AC$1,Распис!$D$4:$D$300,"&gt;="&amp;AC$1)&gt;0,SUMIFS(Распис!$H$4:$H$300,Распис!$B$4:$B$300,$A71,Распис!$C$4:$C$300,"&lt;="&amp;AC$1,Распис!$D$4:$D$300,"&gt;="&amp;AC$1),SUMIF(База!$B$3:$B$305,$A71,База!$H$3:$H$152))</f>
        <v>0</v>
      </c>
      <c r="AD71" s="46">
        <f ca="1">IF(COUNTIFS(Распис!$B$4:$B$300,$A71,Распис!$C$4:$C$300,"&lt;="&amp;AD$1,Распис!$D$4:$D$300,"&gt;="&amp;AD$1)&gt;0,SUMIFS(Распис!$I$4:$I$300,Распис!$B$4:$B$300,$A71,Распис!$C$4:$C$300,"&lt;="&amp;AD$1,Распис!$D$4:$D$300,"&gt;="&amp;AD$1),SUMIF(База!$B$3:$B$305,$A71,База!$I$3:$I$152))</f>
        <v>0</v>
      </c>
      <c r="AE71" s="46">
        <f ca="1">IF(COUNTIFS(Распис!$B$4:$B$300,$A71,Распис!$C$4:$C$300,"&lt;="&amp;AE$1,Распис!$D$4:$D$300,"&gt;="&amp;AE$1)&gt;0,SUMIFS(Распис!$J$4:$J$300,Распис!$B$4:$B$300,$A71,Распис!$C$4:$C$300,"&lt;="&amp;AE$1,Распис!$D$4:$D$300,"&gt;="&amp;AE$1),SUMIF(База!$B$3:$B$305,$A71,База!$J$3:$J$152))</f>
        <v>0</v>
      </c>
      <c r="AF71" s="46">
        <f ca="1">IF(COUNTIFS(Распис!$B$4:$B$300,$A71,Распис!$C$4:$C$300,"&lt;="&amp;AF$1,Распис!$D$4:$D$300,"&gt;="&amp;AF$1)&gt;0,SUMIFS(Распис!$K$4:$K$300,Распис!$B$4:$B$300,$A71,Распис!$C$4:$C$300,"&lt;="&amp;AF$1,Распис!$D$4:$D$300,"&gt;="&amp;AF$1),SUMIF(База!$B$3:$B$305,$A71,База!$K$3:$K$152))</f>
        <v>0</v>
      </c>
      <c r="AG71" s="47">
        <f t="shared" ca="1" si="11"/>
        <v>0</v>
      </c>
      <c r="AH71" s="46">
        <f ca="1">AG71-SUMIFS(Распред!$G$4:$G$300,Распред!$B$4:$B$300,"март",Распред!$F$4:$F$300,A71)</f>
        <v>0</v>
      </c>
      <c r="AI71" s="46">
        <f ca="1">AH71+(COUNTIF(B71:AF71,"КД")+SUMIFS(Распред!$AH$4:$AH$300,Распред!$F$4:$F$300,A71,Распред!$B$4:$B$300,"март"))*4</f>
        <v>12</v>
      </c>
      <c r="AJ71" s="46">
        <f t="shared" ca="1" si="12"/>
        <v>0</v>
      </c>
      <c r="AK71" s="46">
        <f t="shared" ca="1" si="13"/>
        <v>0</v>
      </c>
      <c r="AL71" s="46">
        <f>SUMIFS(Распред!$K$4:$K$300,Распред!$B$4:$B$300,"март",Распред!$J$4:$J$300,A71)+SUMIFS(Распред!$M$4:$M$300,Распред!$B$4:$B$300,"март",Распред!$L$4:$L$300,A71)+SUMIFS(Распред!$O$4:$O$300,Распред!$B$4:$B$300,"март",Распред!$N$4:$N$300,A71)+SUMIFS(Распред!$Q$4:$Q$300,Распред!$B$4:$B$300,"март",Распред!$P$4:$P$300,A71)+SUMIFS(Распред!$S$4:$S$300,Распред!$B$4:$B$300,"март",Распред!$R$4:$R$300,A71)+SUMIFS(Распред!$U$4:$U$300,Распред!$B$4:$B$300,"март",Распред!$T$4:$T$300,A71)+SUMIFS(Распред!$W$4:$W$300,Распред!$B$4:$B$300,"март",Распред!$V$4:$V$300,A71)+SUMIFS(Распред!$Y$4:$Y$300,Распред!$B$4:$B$300,"март",Распред!$X$4:$X$300,A71)+SUMIFS(Распред!$AA$4:$AA$300,Распред!$B$4:$B$300,"март",Распред!$Z$4:$Z$300,A71)+SUMIFS(Распред!$AC$4:$AC$300,Распред!$B$4:$B$300,"март",Распред!$AB$4:$AB$300,A71)</f>
        <v>0</v>
      </c>
      <c r="AM71" s="46">
        <f t="shared" ca="1" si="14"/>
        <v>0</v>
      </c>
      <c r="AN71" s="46">
        <f t="shared" ca="1" si="15"/>
        <v>0</v>
      </c>
      <c r="AO71" s="46">
        <f t="shared" ca="1" si="16"/>
        <v>0</v>
      </c>
      <c r="AP71" s="46">
        <f>январь!AP71</f>
        <v>0</v>
      </c>
      <c r="AQ71" s="46">
        <f t="shared" ca="1" si="17"/>
        <v>0</v>
      </c>
      <c r="AR71" s="47"/>
      <c r="AS71" s="47">
        <f t="shared" ca="1" si="18"/>
        <v>0</v>
      </c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</row>
    <row r="72" spans="1:58" s="56" customFormat="1" x14ac:dyDescent="0.25">
      <c r="A72" s="47">
        <f>База!B72</f>
        <v>0</v>
      </c>
      <c r="B72" s="46">
        <f ca="1">IF(COUNTIFS(Распис!$B$4:$B$300,$A72,Распис!$C$4:$C$300,"&lt;="&amp;B$1,Распис!$D$4:$D$300,"&gt;="&amp;B$1)&gt;0,SUMIFS(Распис!$I$4:$I$300,Распис!$B$4:$B$300,$A72,Распис!$C$4:$C$300,"&lt;="&amp;B$1,Распис!$D$4:$D$300,"&gt;="&amp;B$1),SUMIF(База!$B$3:$B$305,$A72,База!$I$3:$I$152))</f>
        <v>0</v>
      </c>
      <c r="C72" s="46">
        <f ca="1">IF(COUNTIFS(Распис!$B$4:$B$300,$A72,Распис!$C$4:$C$300,"&lt;="&amp;C$1,Распис!$D$4:$D$300,"&gt;="&amp;C$1)&gt;0,SUMIFS(Распис!$J$4:$J$300,Распис!$B$4:$B$300,$A72,Распис!$C$4:$C$300,"&lt;="&amp;C$1,Распис!$D$4:$D$300,"&gt;="&amp;C$1),SUMIF(База!$B$3:$B$305,$A72,База!$J$3:$J$152))</f>
        <v>0</v>
      </c>
      <c r="D72" s="46">
        <f ca="1">IF(COUNTIFS(Распис!$B$4:$B$300,$A72,Распис!$C$4:$C$300,"&lt;="&amp;D$1,Распис!$D$4:$D$300,"&gt;="&amp;D$1)&gt;0,SUMIFS(Распис!$K$4:$K$300,Распис!$B$4:$B$300,$A72,Распис!$C$4:$C$300,"&lt;="&amp;D$1,Распис!$D$4:$D$300,"&gt;="&amp;D$1),SUMIF(База!$B$3:$B$305,$A72,База!$K$3:$K$152))</f>
        <v>0</v>
      </c>
      <c r="E72" s="46" t="s">
        <v>23</v>
      </c>
      <c r="F72" s="46">
        <f ca="1">IF(COUNTIFS(Распис!$B$4:$B$300,$A72,Распис!$C$4:$C$300,"&lt;="&amp;F$1,Распис!$D$4:$D$300,"&gt;="&amp;F$1)&gt;0,SUMIFS(Распис!$F$4:$F$300,Распис!$B$4:$B$300,$A72,Распис!$C$4:$C$300,"&lt;="&amp;F$1,Распис!$D$4:$D$300,"&gt;="&amp;F$1),SUMIF(База!$B$3:$B$305,$A72,База!$F$3:$F$152))</f>
        <v>0</v>
      </c>
      <c r="G72" s="46">
        <f ca="1">IF(COUNTIFS(Распис!$B$4:$B$300,$A72,Распис!$C$4:$C$300,"&lt;="&amp;G$1,Распис!$D$4:$D$300,"&gt;="&amp;G$1)&gt;0,SUMIFS(Распис!$G$4:$G$300,Распис!$B$4:$B$300,$A72,Распис!$C$4:$C$300,"&lt;="&amp;G$1,Распис!$D$4:$D$300,"&gt;="&amp;G$1),SUMIF(База!$B$3:$B$305,$A72,База!$G$3:$G$152))</f>
        <v>0</v>
      </c>
      <c r="H72" s="46">
        <f ca="1">IF(COUNTIFS(Распис!$B$4:$B$300,$A72,Распис!$C$4:$C$300,"&lt;="&amp;H$1,Распис!$D$4:$D$300,"&gt;="&amp;H$1)&gt;0,SUMIFS(Распис!$H$4:$H$300,Распис!$B$4:$B$300,$A72,Распис!$C$4:$C$300,"&lt;="&amp;H$1,Распис!$D$4:$D$300,"&gt;="&amp;H$1),SUMIF(База!$B$3:$B$305,$A72,База!$H$3:$H$152))</f>
        <v>0</v>
      </c>
      <c r="I72" s="46" t="s">
        <v>24</v>
      </c>
      <c r="J72" s="46">
        <f ca="1">IF(COUNTIFS(Распис!$B$4:$B$300,$A72,Распис!$C$4:$C$300,"&lt;="&amp;J$1,Распис!$D$4:$D$300,"&gt;="&amp;J$1)&gt;0,SUMIFS(Распис!$J$4:$J$300,Распис!$B$4:$B$300,$A72,Распис!$C$4:$C$300,"&lt;="&amp;J$1,Распис!$D$4:$D$300,"&gt;="&amp;J$1),SUMIF(База!$B$3:$B$305,$A72,База!$J$3:$J$152))</f>
        <v>0</v>
      </c>
      <c r="K72" s="46">
        <f ca="1">IF(COUNTIFS(Распис!$B$4:$B$300,$A72,Распис!$C$4:$C$300,"&lt;="&amp;K$1,Распис!$D$4:$D$300,"&gt;="&amp;K$1)&gt;0,SUMIFS(Распис!$K$4:$K$300,Распис!$B$4:$B$300,$A72,Распис!$C$4:$C$300,"&lt;="&amp;K$1,Распис!$D$4:$D$300,"&gt;="&amp;K$1),SUMIF(База!$B$3:$B$305,$A72,База!$K$3:$K$152))</f>
        <v>0</v>
      </c>
      <c r="L72" s="46" t="s">
        <v>23</v>
      </c>
      <c r="M72" s="46">
        <f ca="1">IF(COUNTIFS(Распис!$B$4:$B$300,$A72,Распис!$C$4:$C$300,"&lt;="&amp;M$1,Распис!$D$4:$D$300,"&gt;="&amp;M$1)&gt;0,SUMIFS(Распис!$F$4:$F$300,Распис!$B$4:$B$300,$A72,Распис!$C$4:$C$300,"&lt;="&amp;M$1,Распис!$D$4:$D$300,"&gt;="&amp;M$1),SUMIF(База!$B$3:$B$305,$A72,База!$F$3:$F$152))</f>
        <v>0</v>
      </c>
      <c r="N72" s="46">
        <f ca="1">IF(COUNTIFS(Распис!$B$4:$B$300,$A72,Распис!$C$4:$C$300,"&lt;="&amp;N$1,Распис!$D$4:$D$300,"&gt;="&amp;N$1)&gt;0,SUMIFS(Распис!$G$4:$G$300,Распис!$B$4:$B$300,$A72,Распис!$C$4:$C$300,"&lt;="&amp;N$1,Распис!$D$4:$D$300,"&gt;="&amp;N$1),SUMIF(База!$B$3:$B$305,$A72,База!$G$3:$G$152))</f>
        <v>0</v>
      </c>
      <c r="O72" s="46">
        <f ca="1">IF(COUNTIFS(Распис!$B$4:$B$300,$A72,Распис!$C$4:$C$300,"&lt;="&amp;O$1,Распис!$D$4:$D$300,"&gt;="&amp;O$1)&gt;0,SUMIFS(Распис!$H$4:$H$300,Распис!$B$4:$B$300,$A72,Распис!$C$4:$C$300,"&lt;="&amp;O$1,Распис!$D$4:$D$300,"&gt;="&amp;O$1),SUMIF(База!$B$3:$B$305,$A72,База!$H$3:$H$152))</f>
        <v>0</v>
      </c>
      <c r="P72" s="46">
        <f ca="1">IF(COUNTIFS(Распис!$B$4:$B$300,$A72,Распис!$C$4:$C$300,"&lt;="&amp;P$1,Распис!$D$4:$D$300,"&gt;="&amp;P$1)&gt;0,SUMIFS(Распис!$I$4:$I$300,Распис!$B$4:$B$300,$A72,Распис!$C$4:$C$300,"&lt;="&amp;P$1,Распис!$D$4:$D$300,"&gt;="&amp;P$1),SUMIF(База!$B$3:$B$305,$A72,База!$I$3:$I$152))</f>
        <v>0</v>
      </c>
      <c r="Q72" s="46">
        <f ca="1">IF(COUNTIFS(Распис!$B$4:$B$300,$A72,Распис!$C$4:$C$300,"&lt;="&amp;Q$1,Распис!$D$4:$D$300,"&gt;="&amp;Q$1)&gt;0,SUMIFS(Распис!$J$4:$J$300,Распис!$B$4:$B$300,$A72,Распис!$C$4:$C$300,"&lt;="&amp;Q$1,Распис!$D$4:$D$300,"&gt;="&amp;Q$1),SUMIF(База!$B$3:$B$305,$A72,База!$J$3:$J$152))</f>
        <v>0</v>
      </c>
      <c r="R72" s="46">
        <f ca="1">IF(COUNTIFS(Распис!$B$4:$B$300,$A72,Распис!$C$4:$C$300,"&lt;="&amp;R$1,Распис!$D$4:$D$300,"&gt;="&amp;R$1)&gt;0,SUMIFS(Распис!$K$4:$K$300,Распис!$B$4:$B$300,$A72,Распис!$C$4:$C$300,"&lt;="&amp;R$1,Распис!$D$4:$D$300,"&gt;="&amp;R$1),SUMIF(База!$B$3:$B$305,$A72,База!$K$3:$K$152))</f>
        <v>0</v>
      </c>
      <c r="S72" s="46" t="s">
        <v>23</v>
      </c>
      <c r="T72" s="46" t="s">
        <v>25</v>
      </c>
      <c r="U72" s="46" t="s">
        <v>25</v>
      </c>
      <c r="V72" s="46" t="s">
        <v>24</v>
      </c>
      <c r="W72" s="46" t="s">
        <v>24</v>
      </c>
      <c r="X72" s="46" t="s">
        <v>24</v>
      </c>
      <c r="Y72" s="46" t="s">
        <v>25</v>
      </c>
      <c r="Z72" s="46" t="s">
        <v>23</v>
      </c>
      <c r="AA72" s="46">
        <f ca="1">IF(COUNTIFS(Распис!$B$4:$B$300,$A72,Распис!$C$4:$C$300,"&lt;="&amp;AA$1,Распис!$D$4:$D$300,"&gt;="&amp;AA$1)&gt;0,SUMIFS(Распис!$F$4:$F$300,Распис!$B$4:$B$300,$A72,Распис!$C$4:$C$300,"&lt;="&amp;AA$1,Распис!$D$4:$D$300,"&gt;="&amp;AA$1),SUMIF(База!$B$3:$B$305,$A72,База!$F$3:$F$152))</f>
        <v>0</v>
      </c>
      <c r="AB72" s="46">
        <f ca="1">IF(COUNTIFS(Распис!$B$4:$B$300,$A72,Распис!$C$4:$C$300,"&lt;="&amp;AB$1,Распис!$D$4:$D$300,"&gt;="&amp;AB$1)&gt;0,SUMIFS(Распис!$G$4:$G$300,Распис!$B$4:$B$300,$A72,Распис!$C$4:$C$300,"&lt;="&amp;AB$1,Распис!$D$4:$D$300,"&gt;="&amp;AB$1),SUMIF(База!$B$3:$B$305,$A72,База!$G$3:$G$152))</f>
        <v>0</v>
      </c>
      <c r="AC72" s="46">
        <f ca="1">IF(COUNTIFS(Распис!$B$4:$B$300,$A72,Распис!$C$4:$C$300,"&lt;="&amp;AC$1,Распис!$D$4:$D$300,"&gt;="&amp;AC$1)&gt;0,SUMIFS(Распис!$H$4:$H$300,Распис!$B$4:$B$300,$A72,Распис!$C$4:$C$300,"&lt;="&amp;AC$1,Распис!$D$4:$D$300,"&gt;="&amp;AC$1),SUMIF(База!$B$3:$B$305,$A72,База!$H$3:$H$152))</f>
        <v>0</v>
      </c>
      <c r="AD72" s="46">
        <f ca="1">IF(COUNTIFS(Распис!$B$4:$B$300,$A72,Распис!$C$4:$C$300,"&lt;="&amp;AD$1,Распис!$D$4:$D$300,"&gt;="&amp;AD$1)&gt;0,SUMIFS(Распис!$I$4:$I$300,Распис!$B$4:$B$300,$A72,Распис!$C$4:$C$300,"&lt;="&amp;AD$1,Распис!$D$4:$D$300,"&gt;="&amp;AD$1),SUMIF(База!$B$3:$B$305,$A72,База!$I$3:$I$152))</f>
        <v>0</v>
      </c>
      <c r="AE72" s="46">
        <f ca="1">IF(COUNTIFS(Распис!$B$4:$B$300,$A72,Распис!$C$4:$C$300,"&lt;="&amp;AE$1,Распис!$D$4:$D$300,"&gt;="&amp;AE$1)&gt;0,SUMIFS(Распис!$J$4:$J$300,Распис!$B$4:$B$300,$A72,Распис!$C$4:$C$300,"&lt;="&amp;AE$1,Распис!$D$4:$D$300,"&gt;="&amp;AE$1),SUMIF(База!$B$3:$B$305,$A72,База!$J$3:$J$152))</f>
        <v>0</v>
      </c>
      <c r="AF72" s="46">
        <f ca="1">IF(COUNTIFS(Распис!$B$4:$B$300,$A72,Распис!$C$4:$C$300,"&lt;="&amp;AF$1,Распис!$D$4:$D$300,"&gt;="&amp;AF$1)&gt;0,SUMIFS(Распис!$K$4:$K$300,Распис!$B$4:$B$300,$A72,Распис!$C$4:$C$300,"&lt;="&amp;AF$1,Распис!$D$4:$D$300,"&gt;="&amp;AF$1),SUMIF(База!$B$3:$B$305,$A72,База!$K$3:$K$152))</f>
        <v>0</v>
      </c>
      <c r="AG72" s="47">
        <f t="shared" ca="1" si="11"/>
        <v>0</v>
      </c>
      <c r="AH72" s="46">
        <f ca="1">AG72-SUMIFS(Распред!$G$4:$G$300,Распред!$B$4:$B$300,"март",Распред!$F$4:$F$300,A72)</f>
        <v>0</v>
      </c>
      <c r="AI72" s="46">
        <f ca="1">AH72+(COUNTIF(B72:AF72,"КД")+SUMIFS(Распред!$AH$4:$AH$300,Распред!$F$4:$F$300,A72,Распред!$B$4:$B$300,"март"))*4</f>
        <v>12</v>
      </c>
      <c r="AJ72" s="46">
        <f t="shared" ca="1" si="12"/>
        <v>0</v>
      </c>
      <c r="AK72" s="46">
        <f t="shared" ca="1" si="13"/>
        <v>0</v>
      </c>
      <c r="AL72" s="46">
        <f>SUMIFS(Распред!$K$4:$K$300,Распред!$B$4:$B$300,"март",Распред!$J$4:$J$300,A72)+SUMIFS(Распред!$M$4:$M$300,Распред!$B$4:$B$300,"март",Распред!$L$4:$L$300,A72)+SUMIFS(Распред!$O$4:$O$300,Распред!$B$4:$B$300,"март",Распред!$N$4:$N$300,A72)+SUMIFS(Распред!$Q$4:$Q$300,Распред!$B$4:$B$300,"март",Распред!$P$4:$P$300,A72)+SUMIFS(Распред!$S$4:$S$300,Распред!$B$4:$B$300,"март",Распред!$R$4:$R$300,A72)+SUMIFS(Распред!$U$4:$U$300,Распред!$B$4:$B$300,"март",Распред!$T$4:$T$300,A72)+SUMIFS(Распред!$W$4:$W$300,Распред!$B$4:$B$300,"март",Распред!$V$4:$V$300,A72)+SUMIFS(Распред!$Y$4:$Y$300,Распред!$B$4:$B$300,"март",Распред!$X$4:$X$300,A72)+SUMIFS(Распред!$AA$4:$AA$300,Распред!$B$4:$B$300,"март",Распред!$Z$4:$Z$300,A72)+SUMIFS(Распред!$AC$4:$AC$300,Распред!$B$4:$B$300,"март",Распред!$AB$4:$AB$300,A72)</f>
        <v>0</v>
      </c>
      <c r="AM72" s="46">
        <f t="shared" ca="1" si="14"/>
        <v>0</v>
      </c>
      <c r="AN72" s="46">
        <f t="shared" ca="1" si="15"/>
        <v>0</v>
      </c>
      <c r="AO72" s="46">
        <f t="shared" ca="1" si="16"/>
        <v>0</v>
      </c>
      <c r="AP72" s="46">
        <f>январь!AP72</f>
        <v>0</v>
      </c>
      <c r="AQ72" s="46">
        <f t="shared" ca="1" si="17"/>
        <v>0</v>
      </c>
      <c r="AR72" s="47"/>
      <c r="AS72" s="47">
        <f t="shared" ca="1" si="18"/>
        <v>0</v>
      </c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</row>
    <row r="73" spans="1:58" s="56" customFormat="1" x14ac:dyDescent="0.25">
      <c r="A73" s="47">
        <f>База!B73</f>
        <v>0</v>
      </c>
      <c r="B73" s="46">
        <f ca="1">IF(COUNTIFS(Распис!$B$4:$B$300,$A73,Распис!$C$4:$C$300,"&lt;="&amp;B$1,Распис!$D$4:$D$300,"&gt;="&amp;B$1)&gt;0,SUMIFS(Распис!$I$4:$I$300,Распис!$B$4:$B$300,$A73,Распис!$C$4:$C$300,"&lt;="&amp;B$1,Распис!$D$4:$D$300,"&gt;="&amp;B$1),SUMIF(База!$B$3:$B$305,$A73,База!$I$3:$I$152))</f>
        <v>0</v>
      </c>
      <c r="C73" s="46">
        <f ca="1">IF(COUNTIFS(Распис!$B$4:$B$300,$A73,Распис!$C$4:$C$300,"&lt;="&amp;C$1,Распис!$D$4:$D$300,"&gt;="&amp;C$1)&gt;0,SUMIFS(Распис!$J$4:$J$300,Распис!$B$4:$B$300,$A73,Распис!$C$4:$C$300,"&lt;="&amp;C$1,Распис!$D$4:$D$300,"&gt;="&amp;C$1),SUMIF(База!$B$3:$B$305,$A73,База!$J$3:$J$152))</f>
        <v>0</v>
      </c>
      <c r="D73" s="46">
        <f ca="1">IF(COUNTIFS(Распис!$B$4:$B$300,$A73,Распис!$C$4:$C$300,"&lt;="&amp;D$1,Распис!$D$4:$D$300,"&gt;="&amp;D$1)&gt;0,SUMIFS(Распис!$K$4:$K$300,Распис!$B$4:$B$300,$A73,Распис!$C$4:$C$300,"&lt;="&amp;D$1,Распис!$D$4:$D$300,"&gt;="&amp;D$1),SUMIF(База!$B$3:$B$305,$A73,База!$K$3:$K$152))</f>
        <v>0</v>
      </c>
      <c r="E73" s="46" t="s">
        <v>23</v>
      </c>
      <c r="F73" s="46">
        <f ca="1">IF(COUNTIFS(Распис!$B$4:$B$300,$A73,Распис!$C$4:$C$300,"&lt;="&amp;F$1,Распис!$D$4:$D$300,"&gt;="&amp;F$1)&gt;0,SUMIFS(Распис!$F$4:$F$300,Распис!$B$4:$B$300,$A73,Распис!$C$4:$C$300,"&lt;="&amp;F$1,Распис!$D$4:$D$300,"&gt;="&amp;F$1),SUMIF(База!$B$3:$B$305,$A73,База!$F$3:$F$152))</f>
        <v>0</v>
      </c>
      <c r="G73" s="46">
        <f ca="1">IF(COUNTIFS(Распис!$B$4:$B$300,$A73,Распис!$C$4:$C$300,"&lt;="&amp;G$1,Распис!$D$4:$D$300,"&gt;="&amp;G$1)&gt;0,SUMIFS(Распис!$G$4:$G$300,Распис!$B$4:$B$300,$A73,Распис!$C$4:$C$300,"&lt;="&amp;G$1,Распис!$D$4:$D$300,"&gt;="&amp;G$1),SUMIF(База!$B$3:$B$305,$A73,База!$G$3:$G$152))</f>
        <v>0</v>
      </c>
      <c r="H73" s="46">
        <f ca="1">IF(COUNTIFS(Распис!$B$4:$B$300,$A73,Распис!$C$4:$C$300,"&lt;="&amp;H$1,Распис!$D$4:$D$300,"&gt;="&amp;H$1)&gt;0,SUMIFS(Распис!$H$4:$H$300,Распис!$B$4:$B$300,$A73,Распис!$C$4:$C$300,"&lt;="&amp;H$1,Распис!$D$4:$D$300,"&gt;="&amp;H$1),SUMIF(База!$B$3:$B$305,$A73,База!$H$3:$H$152))</f>
        <v>0</v>
      </c>
      <c r="I73" s="46" t="s">
        <v>24</v>
      </c>
      <c r="J73" s="46">
        <f ca="1">IF(COUNTIFS(Распис!$B$4:$B$300,$A73,Распис!$C$4:$C$300,"&lt;="&amp;J$1,Распис!$D$4:$D$300,"&gt;="&amp;J$1)&gt;0,SUMIFS(Распис!$J$4:$J$300,Распис!$B$4:$B$300,$A73,Распис!$C$4:$C$300,"&lt;="&amp;J$1,Распис!$D$4:$D$300,"&gt;="&amp;J$1),SUMIF(База!$B$3:$B$305,$A73,База!$J$3:$J$152))</f>
        <v>0</v>
      </c>
      <c r="K73" s="46">
        <f ca="1">IF(COUNTIFS(Распис!$B$4:$B$300,$A73,Распис!$C$4:$C$300,"&lt;="&amp;K$1,Распис!$D$4:$D$300,"&gt;="&amp;K$1)&gt;0,SUMIFS(Распис!$K$4:$K$300,Распис!$B$4:$B$300,$A73,Распис!$C$4:$C$300,"&lt;="&amp;K$1,Распис!$D$4:$D$300,"&gt;="&amp;K$1),SUMIF(База!$B$3:$B$305,$A73,База!$K$3:$K$152))</f>
        <v>0</v>
      </c>
      <c r="L73" s="46" t="s">
        <v>23</v>
      </c>
      <c r="M73" s="46">
        <f ca="1">IF(COUNTIFS(Распис!$B$4:$B$300,$A73,Распис!$C$4:$C$300,"&lt;="&amp;M$1,Распис!$D$4:$D$300,"&gt;="&amp;M$1)&gt;0,SUMIFS(Распис!$F$4:$F$300,Распис!$B$4:$B$300,$A73,Распис!$C$4:$C$300,"&lt;="&amp;M$1,Распис!$D$4:$D$300,"&gt;="&amp;M$1),SUMIF(База!$B$3:$B$305,$A73,База!$F$3:$F$152))</f>
        <v>0</v>
      </c>
      <c r="N73" s="46">
        <f ca="1">IF(COUNTIFS(Распис!$B$4:$B$300,$A73,Распис!$C$4:$C$300,"&lt;="&amp;N$1,Распис!$D$4:$D$300,"&gt;="&amp;N$1)&gt;0,SUMIFS(Распис!$G$4:$G$300,Распис!$B$4:$B$300,$A73,Распис!$C$4:$C$300,"&lt;="&amp;N$1,Распис!$D$4:$D$300,"&gt;="&amp;N$1),SUMIF(База!$B$3:$B$305,$A73,База!$G$3:$G$152))</f>
        <v>0</v>
      </c>
      <c r="O73" s="46">
        <f ca="1">IF(COUNTIFS(Распис!$B$4:$B$300,$A73,Распис!$C$4:$C$300,"&lt;="&amp;O$1,Распис!$D$4:$D$300,"&gt;="&amp;O$1)&gt;0,SUMIFS(Распис!$H$4:$H$300,Распис!$B$4:$B$300,$A73,Распис!$C$4:$C$300,"&lt;="&amp;O$1,Распис!$D$4:$D$300,"&gt;="&amp;O$1),SUMIF(База!$B$3:$B$305,$A73,База!$H$3:$H$152))</f>
        <v>0</v>
      </c>
      <c r="P73" s="46">
        <f ca="1">IF(COUNTIFS(Распис!$B$4:$B$300,$A73,Распис!$C$4:$C$300,"&lt;="&amp;P$1,Распис!$D$4:$D$300,"&gt;="&amp;P$1)&gt;0,SUMIFS(Распис!$I$4:$I$300,Распис!$B$4:$B$300,$A73,Распис!$C$4:$C$300,"&lt;="&amp;P$1,Распис!$D$4:$D$300,"&gt;="&amp;P$1),SUMIF(База!$B$3:$B$305,$A73,База!$I$3:$I$152))</f>
        <v>0</v>
      </c>
      <c r="Q73" s="46">
        <f ca="1">IF(COUNTIFS(Распис!$B$4:$B$300,$A73,Распис!$C$4:$C$300,"&lt;="&amp;Q$1,Распис!$D$4:$D$300,"&gt;="&amp;Q$1)&gt;0,SUMIFS(Распис!$J$4:$J$300,Распис!$B$4:$B$300,$A73,Распис!$C$4:$C$300,"&lt;="&amp;Q$1,Распис!$D$4:$D$300,"&gt;="&amp;Q$1),SUMIF(База!$B$3:$B$305,$A73,База!$J$3:$J$152))</f>
        <v>0</v>
      </c>
      <c r="R73" s="46">
        <f ca="1">IF(COUNTIFS(Распис!$B$4:$B$300,$A73,Распис!$C$4:$C$300,"&lt;="&amp;R$1,Распис!$D$4:$D$300,"&gt;="&amp;R$1)&gt;0,SUMIFS(Распис!$K$4:$K$300,Распис!$B$4:$B$300,$A73,Распис!$C$4:$C$300,"&lt;="&amp;R$1,Распис!$D$4:$D$300,"&gt;="&amp;R$1),SUMIF(База!$B$3:$B$305,$A73,База!$K$3:$K$152))</f>
        <v>0</v>
      </c>
      <c r="S73" s="46" t="s">
        <v>23</v>
      </c>
      <c r="T73" s="46" t="s">
        <v>25</v>
      </c>
      <c r="U73" s="46" t="s">
        <v>25</v>
      </c>
      <c r="V73" s="46" t="s">
        <v>24</v>
      </c>
      <c r="W73" s="46" t="s">
        <v>24</v>
      </c>
      <c r="X73" s="46" t="s">
        <v>24</v>
      </c>
      <c r="Y73" s="46" t="s">
        <v>25</v>
      </c>
      <c r="Z73" s="46" t="s">
        <v>23</v>
      </c>
      <c r="AA73" s="46">
        <f ca="1">IF(COUNTIFS(Распис!$B$4:$B$300,$A73,Распис!$C$4:$C$300,"&lt;="&amp;AA$1,Распис!$D$4:$D$300,"&gt;="&amp;AA$1)&gt;0,SUMIFS(Распис!$F$4:$F$300,Распис!$B$4:$B$300,$A73,Распис!$C$4:$C$300,"&lt;="&amp;AA$1,Распис!$D$4:$D$300,"&gt;="&amp;AA$1),SUMIF(База!$B$3:$B$305,$A73,База!$F$3:$F$152))</f>
        <v>0</v>
      </c>
      <c r="AB73" s="46">
        <f ca="1">IF(COUNTIFS(Распис!$B$4:$B$300,$A73,Распис!$C$4:$C$300,"&lt;="&amp;AB$1,Распис!$D$4:$D$300,"&gt;="&amp;AB$1)&gt;0,SUMIFS(Распис!$G$4:$G$300,Распис!$B$4:$B$300,$A73,Распис!$C$4:$C$300,"&lt;="&amp;AB$1,Распис!$D$4:$D$300,"&gt;="&amp;AB$1),SUMIF(База!$B$3:$B$305,$A73,База!$G$3:$G$152))</f>
        <v>0</v>
      </c>
      <c r="AC73" s="46">
        <f ca="1">IF(COUNTIFS(Распис!$B$4:$B$300,$A73,Распис!$C$4:$C$300,"&lt;="&amp;AC$1,Распис!$D$4:$D$300,"&gt;="&amp;AC$1)&gt;0,SUMIFS(Распис!$H$4:$H$300,Распис!$B$4:$B$300,$A73,Распис!$C$4:$C$300,"&lt;="&amp;AC$1,Распис!$D$4:$D$300,"&gt;="&amp;AC$1),SUMIF(База!$B$3:$B$305,$A73,База!$H$3:$H$152))</f>
        <v>0</v>
      </c>
      <c r="AD73" s="46">
        <f ca="1">IF(COUNTIFS(Распис!$B$4:$B$300,$A73,Распис!$C$4:$C$300,"&lt;="&amp;AD$1,Распис!$D$4:$D$300,"&gt;="&amp;AD$1)&gt;0,SUMIFS(Распис!$I$4:$I$300,Распис!$B$4:$B$300,$A73,Распис!$C$4:$C$300,"&lt;="&amp;AD$1,Распис!$D$4:$D$300,"&gt;="&amp;AD$1),SUMIF(База!$B$3:$B$305,$A73,База!$I$3:$I$152))</f>
        <v>0</v>
      </c>
      <c r="AE73" s="46">
        <f ca="1">IF(COUNTIFS(Распис!$B$4:$B$300,$A73,Распис!$C$4:$C$300,"&lt;="&amp;AE$1,Распис!$D$4:$D$300,"&gt;="&amp;AE$1)&gt;0,SUMIFS(Распис!$J$4:$J$300,Распис!$B$4:$B$300,$A73,Распис!$C$4:$C$300,"&lt;="&amp;AE$1,Распис!$D$4:$D$300,"&gt;="&amp;AE$1),SUMIF(База!$B$3:$B$305,$A73,База!$J$3:$J$152))</f>
        <v>0</v>
      </c>
      <c r="AF73" s="46">
        <f ca="1">IF(COUNTIFS(Распис!$B$4:$B$300,$A73,Распис!$C$4:$C$300,"&lt;="&amp;AF$1,Распис!$D$4:$D$300,"&gt;="&amp;AF$1)&gt;0,SUMIFS(Распис!$K$4:$K$300,Распис!$B$4:$B$300,$A73,Распис!$C$4:$C$300,"&lt;="&amp;AF$1,Распис!$D$4:$D$300,"&gt;="&amp;AF$1),SUMIF(База!$B$3:$B$305,$A73,База!$K$3:$K$152))</f>
        <v>0</v>
      </c>
      <c r="AG73" s="47">
        <f t="shared" ca="1" si="11"/>
        <v>0</v>
      </c>
      <c r="AH73" s="46">
        <f ca="1">AG73-SUMIFS(Распред!$G$4:$G$300,Распред!$B$4:$B$300,"март",Распред!$F$4:$F$300,A73)</f>
        <v>0</v>
      </c>
      <c r="AI73" s="46">
        <f ca="1">AH73+(COUNTIF(B73:AF73,"КД")+SUMIFS(Распред!$AH$4:$AH$300,Распред!$F$4:$F$300,A73,Распред!$B$4:$B$300,"март"))*4</f>
        <v>12</v>
      </c>
      <c r="AJ73" s="46">
        <f t="shared" ca="1" si="12"/>
        <v>0</v>
      </c>
      <c r="AK73" s="46">
        <f t="shared" ca="1" si="13"/>
        <v>0</v>
      </c>
      <c r="AL73" s="46">
        <f>SUMIFS(Распред!$K$4:$K$300,Распред!$B$4:$B$300,"март",Распред!$J$4:$J$300,A73)+SUMIFS(Распред!$M$4:$M$300,Распред!$B$4:$B$300,"март",Распред!$L$4:$L$300,A73)+SUMIFS(Распред!$O$4:$O$300,Распред!$B$4:$B$300,"март",Распред!$N$4:$N$300,A73)+SUMIFS(Распред!$Q$4:$Q$300,Распред!$B$4:$B$300,"март",Распред!$P$4:$P$300,A73)+SUMIFS(Распред!$S$4:$S$300,Распред!$B$4:$B$300,"март",Распред!$R$4:$R$300,A73)+SUMIFS(Распред!$U$4:$U$300,Распред!$B$4:$B$300,"март",Распред!$T$4:$T$300,A73)+SUMIFS(Распред!$W$4:$W$300,Распред!$B$4:$B$300,"март",Распред!$V$4:$V$300,A73)+SUMIFS(Распред!$Y$4:$Y$300,Распред!$B$4:$B$300,"март",Распред!$X$4:$X$300,A73)+SUMIFS(Распред!$AA$4:$AA$300,Распред!$B$4:$B$300,"март",Распред!$Z$4:$Z$300,A73)+SUMIFS(Распред!$AC$4:$AC$300,Распред!$B$4:$B$300,"март",Распред!$AB$4:$AB$300,A73)</f>
        <v>0</v>
      </c>
      <c r="AM73" s="46">
        <f t="shared" ca="1" si="14"/>
        <v>0</v>
      </c>
      <c r="AN73" s="46">
        <f t="shared" ca="1" si="15"/>
        <v>0</v>
      </c>
      <c r="AO73" s="46">
        <f t="shared" ca="1" si="16"/>
        <v>0</v>
      </c>
      <c r="AP73" s="46">
        <f>январь!AP73</f>
        <v>0</v>
      </c>
      <c r="AQ73" s="46">
        <f t="shared" ca="1" si="17"/>
        <v>0</v>
      </c>
      <c r="AR73" s="47"/>
      <c r="AS73" s="47">
        <f t="shared" ca="1" si="18"/>
        <v>0</v>
      </c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</row>
    <row r="74" spans="1:58" s="56" customFormat="1" x14ac:dyDescent="0.25">
      <c r="A74" s="47">
        <f>База!B74</f>
        <v>0</v>
      </c>
      <c r="B74" s="46">
        <f ca="1">IF(COUNTIFS(Распис!$B$4:$B$300,$A74,Распис!$C$4:$C$300,"&lt;="&amp;B$1,Распис!$D$4:$D$300,"&gt;="&amp;B$1)&gt;0,SUMIFS(Распис!$I$4:$I$300,Распис!$B$4:$B$300,$A74,Распис!$C$4:$C$300,"&lt;="&amp;B$1,Распис!$D$4:$D$300,"&gt;="&amp;B$1),SUMIF(База!$B$3:$B$305,$A74,База!$I$3:$I$152))</f>
        <v>0</v>
      </c>
      <c r="C74" s="46">
        <f ca="1">IF(COUNTIFS(Распис!$B$4:$B$300,$A74,Распис!$C$4:$C$300,"&lt;="&amp;C$1,Распис!$D$4:$D$300,"&gt;="&amp;C$1)&gt;0,SUMIFS(Распис!$J$4:$J$300,Распис!$B$4:$B$300,$A74,Распис!$C$4:$C$300,"&lt;="&amp;C$1,Распис!$D$4:$D$300,"&gt;="&amp;C$1),SUMIF(База!$B$3:$B$305,$A74,База!$J$3:$J$152))</f>
        <v>0</v>
      </c>
      <c r="D74" s="46">
        <f ca="1">IF(COUNTIFS(Распис!$B$4:$B$300,$A74,Распис!$C$4:$C$300,"&lt;="&amp;D$1,Распис!$D$4:$D$300,"&gt;="&amp;D$1)&gt;0,SUMIFS(Распис!$K$4:$K$300,Распис!$B$4:$B$300,$A74,Распис!$C$4:$C$300,"&lt;="&amp;D$1,Распис!$D$4:$D$300,"&gt;="&amp;D$1),SUMIF(База!$B$3:$B$305,$A74,База!$K$3:$K$152))</f>
        <v>0</v>
      </c>
      <c r="E74" s="46" t="s">
        <v>23</v>
      </c>
      <c r="F74" s="46">
        <f ca="1">IF(COUNTIFS(Распис!$B$4:$B$300,$A74,Распис!$C$4:$C$300,"&lt;="&amp;F$1,Распис!$D$4:$D$300,"&gt;="&amp;F$1)&gt;0,SUMIFS(Распис!$F$4:$F$300,Распис!$B$4:$B$300,$A74,Распис!$C$4:$C$300,"&lt;="&amp;F$1,Распис!$D$4:$D$300,"&gt;="&amp;F$1),SUMIF(База!$B$3:$B$305,$A74,База!$F$3:$F$152))</f>
        <v>0</v>
      </c>
      <c r="G74" s="46">
        <f ca="1">IF(COUNTIFS(Распис!$B$4:$B$300,$A74,Распис!$C$4:$C$300,"&lt;="&amp;G$1,Распис!$D$4:$D$300,"&gt;="&amp;G$1)&gt;0,SUMIFS(Распис!$G$4:$G$300,Распис!$B$4:$B$300,$A74,Распис!$C$4:$C$300,"&lt;="&amp;G$1,Распис!$D$4:$D$300,"&gt;="&amp;G$1),SUMIF(База!$B$3:$B$305,$A74,База!$G$3:$G$152))</f>
        <v>0</v>
      </c>
      <c r="H74" s="46">
        <f ca="1">IF(COUNTIFS(Распис!$B$4:$B$300,$A74,Распис!$C$4:$C$300,"&lt;="&amp;H$1,Распис!$D$4:$D$300,"&gt;="&amp;H$1)&gt;0,SUMIFS(Распис!$H$4:$H$300,Распис!$B$4:$B$300,$A74,Распис!$C$4:$C$300,"&lt;="&amp;H$1,Распис!$D$4:$D$300,"&gt;="&amp;H$1),SUMIF(База!$B$3:$B$305,$A74,База!$H$3:$H$152))</f>
        <v>0</v>
      </c>
      <c r="I74" s="46" t="s">
        <v>24</v>
      </c>
      <c r="J74" s="46">
        <f ca="1">IF(COUNTIFS(Распис!$B$4:$B$300,$A74,Распис!$C$4:$C$300,"&lt;="&amp;J$1,Распис!$D$4:$D$300,"&gt;="&amp;J$1)&gt;0,SUMIFS(Распис!$J$4:$J$300,Распис!$B$4:$B$300,$A74,Распис!$C$4:$C$300,"&lt;="&amp;J$1,Распис!$D$4:$D$300,"&gt;="&amp;J$1),SUMIF(База!$B$3:$B$305,$A74,База!$J$3:$J$152))</f>
        <v>0</v>
      </c>
      <c r="K74" s="46">
        <f ca="1">IF(COUNTIFS(Распис!$B$4:$B$300,$A74,Распис!$C$4:$C$300,"&lt;="&amp;K$1,Распис!$D$4:$D$300,"&gt;="&amp;K$1)&gt;0,SUMIFS(Распис!$K$4:$K$300,Распис!$B$4:$B$300,$A74,Распис!$C$4:$C$300,"&lt;="&amp;K$1,Распис!$D$4:$D$300,"&gt;="&amp;K$1),SUMIF(База!$B$3:$B$305,$A74,База!$K$3:$K$152))</f>
        <v>0</v>
      </c>
      <c r="L74" s="46" t="s">
        <v>23</v>
      </c>
      <c r="M74" s="46">
        <f ca="1">IF(COUNTIFS(Распис!$B$4:$B$300,$A74,Распис!$C$4:$C$300,"&lt;="&amp;M$1,Распис!$D$4:$D$300,"&gt;="&amp;M$1)&gt;0,SUMIFS(Распис!$F$4:$F$300,Распис!$B$4:$B$300,$A74,Распис!$C$4:$C$300,"&lt;="&amp;M$1,Распис!$D$4:$D$300,"&gt;="&amp;M$1),SUMIF(База!$B$3:$B$305,$A74,База!$F$3:$F$152))</f>
        <v>0</v>
      </c>
      <c r="N74" s="46">
        <f ca="1">IF(COUNTIFS(Распис!$B$4:$B$300,$A74,Распис!$C$4:$C$300,"&lt;="&amp;N$1,Распис!$D$4:$D$300,"&gt;="&amp;N$1)&gt;0,SUMIFS(Распис!$G$4:$G$300,Распис!$B$4:$B$300,$A74,Распис!$C$4:$C$300,"&lt;="&amp;N$1,Распис!$D$4:$D$300,"&gt;="&amp;N$1),SUMIF(База!$B$3:$B$305,$A74,База!$G$3:$G$152))</f>
        <v>0</v>
      </c>
      <c r="O74" s="46">
        <f ca="1">IF(COUNTIFS(Распис!$B$4:$B$300,$A74,Распис!$C$4:$C$300,"&lt;="&amp;O$1,Распис!$D$4:$D$300,"&gt;="&amp;O$1)&gt;0,SUMIFS(Распис!$H$4:$H$300,Распис!$B$4:$B$300,$A74,Распис!$C$4:$C$300,"&lt;="&amp;O$1,Распис!$D$4:$D$300,"&gt;="&amp;O$1),SUMIF(База!$B$3:$B$305,$A74,База!$H$3:$H$152))</f>
        <v>0</v>
      </c>
      <c r="P74" s="46">
        <f ca="1">IF(COUNTIFS(Распис!$B$4:$B$300,$A74,Распис!$C$4:$C$300,"&lt;="&amp;P$1,Распис!$D$4:$D$300,"&gt;="&amp;P$1)&gt;0,SUMIFS(Распис!$I$4:$I$300,Распис!$B$4:$B$300,$A74,Распис!$C$4:$C$300,"&lt;="&amp;P$1,Распис!$D$4:$D$300,"&gt;="&amp;P$1),SUMIF(База!$B$3:$B$305,$A74,База!$I$3:$I$152))</f>
        <v>0</v>
      </c>
      <c r="Q74" s="46">
        <f ca="1">IF(COUNTIFS(Распис!$B$4:$B$300,$A74,Распис!$C$4:$C$300,"&lt;="&amp;Q$1,Распис!$D$4:$D$300,"&gt;="&amp;Q$1)&gt;0,SUMIFS(Распис!$J$4:$J$300,Распис!$B$4:$B$300,$A74,Распис!$C$4:$C$300,"&lt;="&amp;Q$1,Распис!$D$4:$D$300,"&gt;="&amp;Q$1),SUMIF(База!$B$3:$B$305,$A74,База!$J$3:$J$152))</f>
        <v>0</v>
      </c>
      <c r="R74" s="46">
        <f ca="1">IF(COUNTIFS(Распис!$B$4:$B$300,$A74,Распис!$C$4:$C$300,"&lt;="&amp;R$1,Распис!$D$4:$D$300,"&gt;="&amp;R$1)&gt;0,SUMIFS(Распис!$K$4:$K$300,Распис!$B$4:$B$300,$A74,Распис!$C$4:$C$300,"&lt;="&amp;R$1,Распис!$D$4:$D$300,"&gt;="&amp;R$1),SUMIF(База!$B$3:$B$305,$A74,База!$K$3:$K$152))</f>
        <v>0</v>
      </c>
      <c r="S74" s="46" t="s">
        <v>23</v>
      </c>
      <c r="T74" s="46" t="s">
        <v>25</v>
      </c>
      <c r="U74" s="46" t="s">
        <v>25</v>
      </c>
      <c r="V74" s="46" t="s">
        <v>24</v>
      </c>
      <c r="W74" s="46" t="s">
        <v>24</v>
      </c>
      <c r="X74" s="46" t="s">
        <v>24</v>
      </c>
      <c r="Y74" s="46" t="s">
        <v>25</v>
      </c>
      <c r="Z74" s="46" t="s">
        <v>23</v>
      </c>
      <c r="AA74" s="46">
        <f ca="1">IF(COUNTIFS(Распис!$B$4:$B$300,$A74,Распис!$C$4:$C$300,"&lt;="&amp;AA$1,Распис!$D$4:$D$300,"&gt;="&amp;AA$1)&gt;0,SUMIFS(Распис!$F$4:$F$300,Распис!$B$4:$B$300,$A74,Распис!$C$4:$C$300,"&lt;="&amp;AA$1,Распис!$D$4:$D$300,"&gt;="&amp;AA$1),SUMIF(База!$B$3:$B$305,$A74,База!$F$3:$F$152))</f>
        <v>0</v>
      </c>
      <c r="AB74" s="46">
        <f ca="1">IF(COUNTIFS(Распис!$B$4:$B$300,$A74,Распис!$C$4:$C$300,"&lt;="&amp;AB$1,Распис!$D$4:$D$300,"&gt;="&amp;AB$1)&gt;0,SUMIFS(Распис!$G$4:$G$300,Распис!$B$4:$B$300,$A74,Распис!$C$4:$C$300,"&lt;="&amp;AB$1,Распис!$D$4:$D$300,"&gt;="&amp;AB$1),SUMIF(База!$B$3:$B$305,$A74,База!$G$3:$G$152))</f>
        <v>0</v>
      </c>
      <c r="AC74" s="46">
        <f ca="1">IF(COUNTIFS(Распис!$B$4:$B$300,$A74,Распис!$C$4:$C$300,"&lt;="&amp;AC$1,Распис!$D$4:$D$300,"&gt;="&amp;AC$1)&gt;0,SUMIFS(Распис!$H$4:$H$300,Распис!$B$4:$B$300,$A74,Распис!$C$4:$C$300,"&lt;="&amp;AC$1,Распис!$D$4:$D$300,"&gt;="&amp;AC$1),SUMIF(База!$B$3:$B$305,$A74,База!$H$3:$H$152))</f>
        <v>0</v>
      </c>
      <c r="AD74" s="46">
        <f ca="1">IF(COUNTIFS(Распис!$B$4:$B$300,$A74,Распис!$C$4:$C$300,"&lt;="&amp;AD$1,Распис!$D$4:$D$300,"&gt;="&amp;AD$1)&gt;0,SUMIFS(Распис!$I$4:$I$300,Распис!$B$4:$B$300,$A74,Распис!$C$4:$C$300,"&lt;="&amp;AD$1,Распис!$D$4:$D$300,"&gt;="&amp;AD$1),SUMIF(База!$B$3:$B$305,$A74,База!$I$3:$I$152))</f>
        <v>0</v>
      </c>
      <c r="AE74" s="46">
        <f ca="1">IF(COUNTIFS(Распис!$B$4:$B$300,$A74,Распис!$C$4:$C$300,"&lt;="&amp;AE$1,Распис!$D$4:$D$300,"&gt;="&amp;AE$1)&gt;0,SUMIFS(Распис!$J$4:$J$300,Распис!$B$4:$B$300,$A74,Распис!$C$4:$C$300,"&lt;="&amp;AE$1,Распис!$D$4:$D$300,"&gt;="&amp;AE$1),SUMIF(База!$B$3:$B$305,$A74,База!$J$3:$J$152))</f>
        <v>0</v>
      </c>
      <c r="AF74" s="46">
        <f ca="1">IF(COUNTIFS(Распис!$B$4:$B$300,$A74,Распис!$C$4:$C$300,"&lt;="&amp;AF$1,Распис!$D$4:$D$300,"&gt;="&amp;AF$1)&gt;0,SUMIFS(Распис!$K$4:$K$300,Распис!$B$4:$B$300,$A74,Распис!$C$4:$C$300,"&lt;="&amp;AF$1,Распис!$D$4:$D$300,"&gt;="&amp;AF$1),SUMIF(База!$B$3:$B$305,$A74,База!$K$3:$K$152))</f>
        <v>0</v>
      </c>
      <c r="AG74" s="47">
        <f t="shared" ca="1" si="11"/>
        <v>0</v>
      </c>
      <c r="AH74" s="46">
        <f ca="1">AG74-SUMIFS(Распред!$G$4:$G$300,Распред!$B$4:$B$300,"март",Распред!$F$4:$F$300,A74)</f>
        <v>0</v>
      </c>
      <c r="AI74" s="46">
        <f ca="1">AH74+(COUNTIF(B74:AF74,"КД")+SUMIFS(Распред!$AH$4:$AH$300,Распред!$F$4:$F$300,A74,Распред!$B$4:$B$300,"март"))*4</f>
        <v>12</v>
      </c>
      <c r="AJ74" s="46">
        <f t="shared" ca="1" si="12"/>
        <v>0</v>
      </c>
      <c r="AK74" s="46">
        <f t="shared" ca="1" si="13"/>
        <v>0</v>
      </c>
      <c r="AL74" s="46">
        <f>SUMIFS(Распред!$K$4:$K$300,Распред!$B$4:$B$300,"март",Распред!$J$4:$J$300,A74)+SUMIFS(Распред!$M$4:$M$300,Распред!$B$4:$B$300,"март",Распред!$L$4:$L$300,A74)+SUMIFS(Распред!$O$4:$O$300,Распред!$B$4:$B$300,"март",Распред!$N$4:$N$300,A74)+SUMIFS(Распред!$Q$4:$Q$300,Распред!$B$4:$B$300,"март",Распред!$P$4:$P$300,A74)+SUMIFS(Распред!$S$4:$S$300,Распред!$B$4:$B$300,"март",Распред!$R$4:$R$300,A74)+SUMIFS(Распред!$U$4:$U$300,Распред!$B$4:$B$300,"март",Распред!$T$4:$T$300,A74)+SUMIFS(Распред!$W$4:$W$300,Распред!$B$4:$B$300,"март",Распред!$V$4:$V$300,A74)+SUMIFS(Распред!$Y$4:$Y$300,Распред!$B$4:$B$300,"март",Распред!$X$4:$X$300,A74)+SUMIFS(Распред!$AA$4:$AA$300,Распред!$B$4:$B$300,"март",Распред!$Z$4:$Z$300,A74)+SUMIFS(Распред!$AC$4:$AC$300,Распред!$B$4:$B$300,"март",Распред!$AB$4:$AB$300,A74)</f>
        <v>0</v>
      </c>
      <c r="AM74" s="46">
        <f t="shared" ca="1" si="14"/>
        <v>0</v>
      </c>
      <c r="AN74" s="46">
        <f t="shared" ca="1" si="15"/>
        <v>0</v>
      </c>
      <c r="AO74" s="46">
        <f t="shared" ca="1" si="16"/>
        <v>0</v>
      </c>
      <c r="AP74" s="46">
        <f>январь!AP74</f>
        <v>0</v>
      </c>
      <c r="AQ74" s="46">
        <f t="shared" ca="1" si="17"/>
        <v>0</v>
      </c>
      <c r="AR74" s="47"/>
      <c r="AS74" s="47">
        <f t="shared" ca="1" si="18"/>
        <v>0</v>
      </c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</row>
    <row r="75" spans="1:58" s="56" customFormat="1" x14ac:dyDescent="0.25">
      <c r="A75" s="47">
        <f>База!B75</f>
        <v>0</v>
      </c>
      <c r="B75" s="46">
        <f ca="1">IF(COUNTIFS(Распис!$B$4:$B$300,$A75,Распис!$C$4:$C$300,"&lt;="&amp;B$1,Распис!$D$4:$D$300,"&gt;="&amp;B$1)&gt;0,SUMIFS(Распис!$I$4:$I$300,Распис!$B$4:$B$300,$A75,Распис!$C$4:$C$300,"&lt;="&amp;B$1,Распис!$D$4:$D$300,"&gt;="&amp;B$1),SUMIF(База!$B$3:$B$305,$A75,База!$I$3:$I$152))</f>
        <v>0</v>
      </c>
      <c r="C75" s="46">
        <f ca="1">IF(COUNTIFS(Распис!$B$4:$B$300,$A75,Распис!$C$4:$C$300,"&lt;="&amp;C$1,Распис!$D$4:$D$300,"&gt;="&amp;C$1)&gt;0,SUMIFS(Распис!$J$4:$J$300,Распис!$B$4:$B$300,$A75,Распис!$C$4:$C$300,"&lt;="&amp;C$1,Распис!$D$4:$D$300,"&gt;="&amp;C$1),SUMIF(База!$B$3:$B$305,$A75,База!$J$3:$J$152))</f>
        <v>0</v>
      </c>
      <c r="D75" s="46">
        <f ca="1">IF(COUNTIFS(Распис!$B$4:$B$300,$A75,Распис!$C$4:$C$300,"&lt;="&amp;D$1,Распис!$D$4:$D$300,"&gt;="&amp;D$1)&gt;0,SUMIFS(Распис!$K$4:$K$300,Распис!$B$4:$B$300,$A75,Распис!$C$4:$C$300,"&lt;="&amp;D$1,Распис!$D$4:$D$300,"&gt;="&amp;D$1),SUMIF(База!$B$3:$B$305,$A75,База!$K$3:$K$152))</f>
        <v>0</v>
      </c>
      <c r="E75" s="46" t="s">
        <v>23</v>
      </c>
      <c r="F75" s="46">
        <f ca="1">IF(COUNTIFS(Распис!$B$4:$B$300,$A75,Распис!$C$4:$C$300,"&lt;="&amp;F$1,Распис!$D$4:$D$300,"&gt;="&amp;F$1)&gt;0,SUMIFS(Распис!$F$4:$F$300,Распис!$B$4:$B$300,$A75,Распис!$C$4:$C$300,"&lt;="&amp;F$1,Распис!$D$4:$D$300,"&gt;="&amp;F$1),SUMIF(База!$B$3:$B$305,$A75,База!$F$3:$F$152))</f>
        <v>0</v>
      </c>
      <c r="G75" s="46">
        <f ca="1">IF(COUNTIFS(Распис!$B$4:$B$300,$A75,Распис!$C$4:$C$300,"&lt;="&amp;G$1,Распис!$D$4:$D$300,"&gt;="&amp;G$1)&gt;0,SUMIFS(Распис!$G$4:$G$300,Распис!$B$4:$B$300,$A75,Распис!$C$4:$C$300,"&lt;="&amp;G$1,Распис!$D$4:$D$300,"&gt;="&amp;G$1),SUMIF(База!$B$3:$B$305,$A75,База!$G$3:$G$152))</f>
        <v>0</v>
      </c>
      <c r="H75" s="46">
        <f ca="1">IF(COUNTIFS(Распис!$B$4:$B$300,$A75,Распис!$C$4:$C$300,"&lt;="&amp;H$1,Распис!$D$4:$D$300,"&gt;="&amp;H$1)&gt;0,SUMIFS(Распис!$H$4:$H$300,Распис!$B$4:$B$300,$A75,Распис!$C$4:$C$300,"&lt;="&amp;H$1,Распис!$D$4:$D$300,"&gt;="&amp;H$1),SUMIF(База!$B$3:$B$305,$A75,База!$H$3:$H$152))</f>
        <v>0</v>
      </c>
      <c r="I75" s="46" t="s">
        <v>24</v>
      </c>
      <c r="J75" s="46">
        <f ca="1">IF(COUNTIFS(Распис!$B$4:$B$300,$A75,Распис!$C$4:$C$300,"&lt;="&amp;J$1,Распис!$D$4:$D$300,"&gt;="&amp;J$1)&gt;0,SUMIFS(Распис!$J$4:$J$300,Распис!$B$4:$B$300,$A75,Распис!$C$4:$C$300,"&lt;="&amp;J$1,Распис!$D$4:$D$300,"&gt;="&amp;J$1),SUMIF(База!$B$3:$B$305,$A75,База!$J$3:$J$152))</f>
        <v>0</v>
      </c>
      <c r="K75" s="46">
        <f ca="1">IF(COUNTIFS(Распис!$B$4:$B$300,$A75,Распис!$C$4:$C$300,"&lt;="&amp;K$1,Распис!$D$4:$D$300,"&gt;="&amp;K$1)&gt;0,SUMIFS(Распис!$K$4:$K$300,Распис!$B$4:$B$300,$A75,Распис!$C$4:$C$300,"&lt;="&amp;K$1,Распис!$D$4:$D$300,"&gt;="&amp;K$1),SUMIF(База!$B$3:$B$305,$A75,База!$K$3:$K$152))</f>
        <v>0</v>
      </c>
      <c r="L75" s="46" t="s">
        <v>23</v>
      </c>
      <c r="M75" s="46">
        <f ca="1">IF(COUNTIFS(Распис!$B$4:$B$300,$A75,Распис!$C$4:$C$300,"&lt;="&amp;M$1,Распис!$D$4:$D$300,"&gt;="&amp;M$1)&gt;0,SUMIFS(Распис!$F$4:$F$300,Распис!$B$4:$B$300,$A75,Распис!$C$4:$C$300,"&lt;="&amp;M$1,Распис!$D$4:$D$300,"&gt;="&amp;M$1),SUMIF(База!$B$3:$B$305,$A75,База!$F$3:$F$152))</f>
        <v>0</v>
      </c>
      <c r="N75" s="46">
        <f ca="1">IF(COUNTIFS(Распис!$B$4:$B$300,$A75,Распис!$C$4:$C$300,"&lt;="&amp;N$1,Распис!$D$4:$D$300,"&gt;="&amp;N$1)&gt;0,SUMIFS(Распис!$G$4:$G$300,Распис!$B$4:$B$300,$A75,Распис!$C$4:$C$300,"&lt;="&amp;N$1,Распис!$D$4:$D$300,"&gt;="&amp;N$1),SUMIF(База!$B$3:$B$305,$A75,База!$G$3:$G$152))</f>
        <v>0</v>
      </c>
      <c r="O75" s="46">
        <f ca="1">IF(COUNTIFS(Распис!$B$4:$B$300,$A75,Распис!$C$4:$C$300,"&lt;="&amp;O$1,Распис!$D$4:$D$300,"&gt;="&amp;O$1)&gt;0,SUMIFS(Распис!$H$4:$H$300,Распис!$B$4:$B$300,$A75,Распис!$C$4:$C$300,"&lt;="&amp;O$1,Распис!$D$4:$D$300,"&gt;="&amp;O$1),SUMIF(База!$B$3:$B$305,$A75,База!$H$3:$H$152))</f>
        <v>0</v>
      </c>
      <c r="P75" s="46">
        <f ca="1">IF(COUNTIFS(Распис!$B$4:$B$300,$A75,Распис!$C$4:$C$300,"&lt;="&amp;P$1,Распис!$D$4:$D$300,"&gt;="&amp;P$1)&gt;0,SUMIFS(Распис!$I$4:$I$300,Распис!$B$4:$B$300,$A75,Распис!$C$4:$C$300,"&lt;="&amp;P$1,Распис!$D$4:$D$300,"&gt;="&amp;P$1),SUMIF(База!$B$3:$B$305,$A75,База!$I$3:$I$152))</f>
        <v>0</v>
      </c>
      <c r="Q75" s="46">
        <f ca="1">IF(COUNTIFS(Распис!$B$4:$B$300,$A75,Распис!$C$4:$C$300,"&lt;="&amp;Q$1,Распис!$D$4:$D$300,"&gt;="&amp;Q$1)&gt;0,SUMIFS(Распис!$J$4:$J$300,Распис!$B$4:$B$300,$A75,Распис!$C$4:$C$300,"&lt;="&amp;Q$1,Распис!$D$4:$D$300,"&gt;="&amp;Q$1),SUMIF(База!$B$3:$B$305,$A75,База!$J$3:$J$152))</f>
        <v>0</v>
      </c>
      <c r="R75" s="46">
        <f ca="1">IF(COUNTIFS(Распис!$B$4:$B$300,$A75,Распис!$C$4:$C$300,"&lt;="&amp;R$1,Распис!$D$4:$D$300,"&gt;="&amp;R$1)&gt;0,SUMIFS(Распис!$K$4:$K$300,Распис!$B$4:$B$300,$A75,Распис!$C$4:$C$300,"&lt;="&amp;R$1,Распис!$D$4:$D$300,"&gt;="&amp;R$1),SUMIF(База!$B$3:$B$305,$A75,База!$K$3:$K$152))</f>
        <v>0</v>
      </c>
      <c r="S75" s="46" t="s">
        <v>23</v>
      </c>
      <c r="T75" s="46" t="s">
        <v>25</v>
      </c>
      <c r="U75" s="46" t="s">
        <v>25</v>
      </c>
      <c r="V75" s="46" t="s">
        <v>24</v>
      </c>
      <c r="W75" s="46" t="s">
        <v>24</v>
      </c>
      <c r="X75" s="46" t="s">
        <v>24</v>
      </c>
      <c r="Y75" s="46" t="s">
        <v>25</v>
      </c>
      <c r="Z75" s="46" t="s">
        <v>23</v>
      </c>
      <c r="AA75" s="46">
        <f ca="1">IF(COUNTIFS(Распис!$B$4:$B$300,$A75,Распис!$C$4:$C$300,"&lt;="&amp;AA$1,Распис!$D$4:$D$300,"&gt;="&amp;AA$1)&gt;0,SUMIFS(Распис!$F$4:$F$300,Распис!$B$4:$B$300,$A75,Распис!$C$4:$C$300,"&lt;="&amp;AA$1,Распис!$D$4:$D$300,"&gt;="&amp;AA$1),SUMIF(База!$B$3:$B$305,$A75,База!$F$3:$F$152))</f>
        <v>0</v>
      </c>
      <c r="AB75" s="46">
        <f ca="1">IF(COUNTIFS(Распис!$B$4:$B$300,$A75,Распис!$C$4:$C$300,"&lt;="&amp;AB$1,Распис!$D$4:$D$300,"&gt;="&amp;AB$1)&gt;0,SUMIFS(Распис!$G$4:$G$300,Распис!$B$4:$B$300,$A75,Распис!$C$4:$C$300,"&lt;="&amp;AB$1,Распис!$D$4:$D$300,"&gt;="&amp;AB$1),SUMIF(База!$B$3:$B$305,$A75,База!$G$3:$G$152))</f>
        <v>0</v>
      </c>
      <c r="AC75" s="46">
        <f ca="1">IF(COUNTIFS(Распис!$B$4:$B$300,$A75,Распис!$C$4:$C$300,"&lt;="&amp;AC$1,Распис!$D$4:$D$300,"&gt;="&amp;AC$1)&gt;0,SUMIFS(Распис!$H$4:$H$300,Распис!$B$4:$B$300,$A75,Распис!$C$4:$C$300,"&lt;="&amp;AC$1,Распис!$D$4:$D$300,"&gt;="&amp;AC$1),SUMIF(База!$B$3:$B$305,$A75,База!$H$3:$H$152))</f>
        <v>0</v>
      </c>
      <c r="AD75" s="46">
        <f ca="1">IF(COUNTIFS(Распис!$B$4:$B$300,$A75,Распис!$C$4:$C$300,"&lt;="&amp;AD$1,Распис!$D$4:$D$300,"&gt;="&amp;AD$1)&gt;0,SUMIFS(Распис!$I$4:$I$300,Распис!$B$4:$B$300,$A75,Распис!$C$4:$C$300,"&lt;="&amp;AD$1,Распис!$D$4:$D$300,"&gt;="&amp;AD$1),SUMIF(База!$B$3:$B$305,$A75,База!$I$3:$I$152))</f>
        <v>0</v>
      </c>
      <c r="AE75" s="46">
        <f ca="1">IF(COUNTIFS(Распис!$B$4:$B$300,$A75,Распис!$C$4:$C$300,"&lt;="&amp;AE$1,Распис!$D$4:$D$300,"&gt;="&amp;AE$1)&gt;0,SUMIFS(Распис!$J$4:$J$300,Распис!$B$4:$B$300,$A75,Распис!$C$4:$C$300,"&lt;="&amp;AE$1,Распис!$D$4:$D$300,"&gt;="&amp;AE$1),SUMIF(База!$B$3:$B$305,$A75,База!$J$3:$J$152))</f>
        <v>0</v>
      </c>
      <c r="AF75" s="46">
        <f ca="1">IF(COUNTIFS(Распис!$B$4:$B$300,$A75,Распис!$C$4:$C$300,"&lt;="&amp;AF$1,Распис!$D$4:$D$300,"&gt;="&amp;AF$1)&gt;0,SUMIFS(Распис!$K$4:$K$300,Распис!$B$4:$B$300,$A75,Распис!$C$4:$C$300,"&lt;="&amp;AF$1,Распис!$D$4:$D$300,"&gt;="&amp;AF$1),SUMIF(База!$B$3:$B$305,$A75,База!$K$3:$K$152))</f>
        <v>0</v>
      </c>
      <c r="AG75" s="47">
        <f t="shared" ca="1" si="11"/>
        <v>0</v>
      </c>
      <c r="AH75" s="46">
        <f ca="1">AG75-SUMIFS(Распред!$G$4:$G$300,Распред!$B$4:$B$300,"март",Распред!$F$4:$F$300,A75)</f>
        <v>0</v>
      </c>
      <c r="AI75" s="46">
        <f ca="1">AH75+(COUNTIF(B75:AF75,"КД")+SUMIFS(Распред!$AH$4:$AH$300,Распред!$F$4:$F$300,A75,Распред!$B$4:$B$300,"март"))*4</f>
        <v>12</v>
      </c>
      <c r="AJ75" s="46">
        <f t="shared" ca="1" si="12"/>
        <v>0</v>
      </c>
      <c r="AK75" s="46">
        <f t="shared" ca="1" si="13"/>
        <v>0</v>
      </c>
      <c r="AL75" s="46">
        <f>SUMIFS(Распред!$K$4:$K$300,Распред!$B$4:$B$300,"март",Распред!$J$4:$J$300,A75)+SUMIFS(Распред!$M$4:$M$300,Распред!$B$4:$B$300,"март",Распред!$L$4:$L$300,A75)+SUMIFS(Распред!$O$4:$O$300,Распред!$B$4:$B$300,"март",Распред!$N$4:$N$300,A75)+SUMIFS(Распред!$Q$4:$Q$300,Распред!$B$4:$B$300,"март",Распред!$P$4:$P$300,A75)+SUMIFS(Распред!$S$4:$S$300,Распред!$B$4:$B$300,"март",Распред!$R$4:$R$300,A75)+SUMIFS(Распред!$U$4:$U$300,Распред!$B$4:$B$300,"март",Распред!$T$4:$T$300,A75)+SUMIFS(Распред!$W$4:$W$300,Распред!$B$4:$B$300,"март",Распред!$V$4:$V$300,A75)+SUMIFS(Распред!$Y$4:$Y$300,Распред!$B$4:$B$300,"март",Распред!$X$4:$X$300,A75)+SUMIFS(Распред!$AA$4:$AA$300,Распред!$B$4:$B$300,"март",Распред!$Z$4:$Z$300,A75)+SUMIFS(Распред!$AC$4:$AC$300,Распред!$B$4:$B$300,"март",Распред!$AB$4:$AB$300,A75)</f>
        <v>0</v>
      </c>
      <c r="AM75" s="46">
        <f t="shared" ca="1" si="14"/>
        <v>0</v>
      </c>
      <c r="AN75" s="46">
        <f t="shared" ca="1" si="15"/>
        <v>0</v>
      </c>
      <c r="AO75" s="46">
        <f t="shared" ca="1" si="16"/>
        <v>0</v>
      </c>
      <c r="AP75" s="46">
        <f>январь!AP75</f>
        <v>0</v>
      </c>
      <c r="AQ75" s="46">
        <f t="shared" ca="1" si="17"/>
        <v>0</v>
      </c>
      <c r="AR75" s="47"/>
      <c r="AS75" s="47">
        <f t="shared" ca="1" si="18"/>
        <v>0</v>
      </c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</row>
    <row r="76" spans="1:58" s="56" customFormat="1" x14ac:dyDescent="0.25">
      <c r="A76" s="47">
        <f>База!B76</f>
        <v>0</v>
      </c>
      <c r="B76" s="46">
        <f ca="1">IF(COUNTIFS(Распис!$B$4:$B$300,$A76,Распис!$C$4:$C$300,"&lt;="&amp;B$1,Распис!$D$4:$D$300,"&gt;="&amp;B$1)&gt;0,SUMIFS(Распис!$I$4:$I$300,Распис!$B$4:$B$300,$A76,Распис!$C$4:$C$300,"&lt;="&amp;B$1,Распис!$D$4:$D$300,"&gt;="&amp;B$1),SUMIF(База!$B$3:$B$305,$A76,База!$I$3:$I$152))</f>
        <v>0</v>
      </c>
      <c r="C76" s="46">
        <f ca="1">IF(COUNTIFS(Распис!$B$4:$B$300,$A76,Распис!$C$4:$C$300,"&lt;="&amp;C$1,Распис!$D$4:$D$300,"&gt;="&amp;C$1)&gt;0,SUMIFS(Распис!$J$4:$J$300,Распис!$B$4:$B$300,$A76,Распис!$C$4:$C$300,"&lt;="&amp;C$1,Распис!$D$4:$D$300,"&gt;="&amp;C$1),SUMIF(База!$B$3:$B$305,$A76,База!$J$3:$J$152))</f>
        <v>0</v>
      </c>
      <c r="D76" s="46">
        <f ca="1">IF(COUNTIFS(Распис!$B$4:$B$300,$A76,Распис!$C$4:$C$300,"&lt;="&amp;D$1,Распис!$D$4:$D$300,"&gt;="&amp;D$1)&gt;0,SUMIFS(Распис!$K$4:$K$300,Распис!$B$4:$B$300,$A76,Распис!$C$4:$C$300,"&lt;="&amp;D$1,Распис!$D$4:$D$300,"&gt;="&amp;D$1),SUMIF(База!$B$3:$B$305,$A76,База!$K$3:$K$152))</f>
        <v>0</v>
      </c>
      <c r="E76" s="46" t="s">
        <v>23</v>
      </c>
      <c r="F76" s="46">
        <f ca="1">IF(COUNTIFS(Распис!$B$4:$B$300,$A76,Распис!$C$4:$C$300,"&lt;="&amp;F$1,Распис!$D$4:$D$300,"&gt;="&amp;F$1)&gt;0,SUMIFS(Распис!$F$4:$F$300,Распис!$B$4:$B$300,$A76,Распис!$C$4:$C$300,"&lt;="&amp;F$1,Распис!$D$4:$D$300,"&gt;="&amp;F$1),SUMIF(База!$B$3:$B$305,$A76,База!$F$3:$F$152))</f>
        <v>0</v>
      </c>
      <c r="G76" s="46">
        <f ca="1">IF(COUNTIFS(Распис!$B$4:$B$300,$A76,Распис!$C$4:$C$300,"&lt;="&amp;G$1,Распис!$D$4:$D$300,"&gt;="&amp;G$1)&gt;0,SUMIFS(Распис!$G$4:$G$300,Распис!$B$4:$B$300,$A76,Распис!$C$4:$C$300,"&lt;="&amp;G$1,Распис!$D$4:$D$300,"&gt;="&amp;G$1),SUMIF(База!$B$3:$B$305,$A76,База!$G$3:$G$152))</f>
        <v>0</v>
      </c>
      <c r="H76" s="46">
        <f ca="1">IF(COUNTIFS(Распис!$B$4:$B$300,$A76,Распис!$C$4:$C$300,"&lt;="&amp;H$1,Распис!$D$4:$D$300,"&gt;="&amp;H$1)&gt;0,SUMIFS(Распис!$H$4:$H$300,Распис!$B$4:$B$300,$A76,Распис!$C$4:$C$300,"&lt;="&amp;H$1,Распис!$D$4:$D$300,"&gt;="&amp;H$1),SUMIF(База!$B$3:$B$305,$A76,База!$H$3:$H$152))</f>
        <v>0</v>
      </c>
      <c r="I76" s="46" t="s">
        <v>24</v>
      </c>
      <c r="J76" s="46">
        <f ca="1">IF(COUNTIFS(Распис!$B$4:$B$300,$A76,Распис!$C$4:$C$300,"&lt;="&amp;J$1,Распис!$D$4:$D$300,"&gt;="&amp;J$1)&gt;0,SUMIFS(Распис!$J$4:$J$300,Распис!$B$4:$B$300,$A76,Распис!$C$4:$C$300,"&lt;="&amp;J$1,Распис!$D$4:$D$300,"&gt;="&amp;J$1),SUMIF(База!$B$3:$B$305,$A76,База!$J$3:$J$152))</f>
        <v>0</v>
      </c>
      <c r="K76" s="46">
        <f ca="1">IF(COUNTIFS(Распис!$B$4:$B$300,$A76,Распис!$C$4:$C$300,"&lt;="&amp;K$1,Распис!$D$4:$D$300,"&gt;="&amp;K$1)&gt;0,SUMIFS(Распис!$K$4:$K$300,Распис!$B$4:$B$300,$A76,Распис!$C$4:$C$300,"&lt;="&amp;K$1,Распис!$D$4:$D$300,"&gt;="&amp;K$1),SUMIF(База!$B$3:$B$305,$A76,База!$K$3:$K$152))</f>
        <v>0</v>
      </c>
      <c r="L76" s="46" t="s">
        <v>23</v>
      </c>
      <c r="M76" s="46">
        <f ca="1">IF(COUNTIFS(Распис!$B$4:$B$300,$A76,Распис!$C$4:$C$300,"&lt;="&amp;M$1,Распис!$D$4:$D$300,"&gt;="&amp;M$1)&gt;0,SUMIFS(Распис!$F$4:$F$300,Распис!$B$4:$B$300,$A76,Распис!$C$4:$C$300,"&lt;="&amp;M$1,Распис!$D$4:$D$300,"&gt;="&amp;M$1),SUMIF(База!$B$3:$B$305,$A76,База!$F$3:$F$152))</f>
        <v>0</v>
      </c>
      <c r="N76" s="46">
        <f ca="1">IF(COUNTIFS(Распис!$B$4:$B$300,$A76,Распис!$C$4:$C$300,"&lt;="&amp;N$1,Распис!$D$4:$D$300,"&gt;="&amp;N$1)&gt;0,SUMIFS(Распис!$G$4:$G$300,Распис!$B$4:$B$300,$A76,Распис!$C$4:$C$300,"&lt;="&amp;N$1,Распис!$D$4:$D$300,"&gt;="&amp;N$1),SUMIF(База!$B$3:$B$305,$A76,База!$G$3:$G$152))</f>
        <v>0</v>
      </c>
      <c r="O76" s="46">
        <f ca="1">IF(COUNTIFS(Распис!$B$4:$B$300,$A76,Распис!$C$4:$C$300,"&lt;="&amp;O$1,Распис!$D$4:$D$300,"&gt;="&amp;O$1)&gt;0,SUMIFS(Распис!$H$4:$H$300,Распис!$B$4:$B$300,$A76,Распис!$C$4:$C$300,"&lt;="&amp;O$1,Распис!$D$4:$D$300,"&gt;="&amp;O$1),SUMIF(База!$B$3:$B$305,$A76,База!$H$3:$H$152))</f>
        <v>0</v>
      </c>
      <c r="P76" s="46">
        <f ca="1">IF(COUNTIFS(Распис!$B$4:$B$300,$A76,Распис!$C$4:$C$300,"&lt;="&amp;P$1,Распис!$D$4:$D$300,"&gt;="&amp;P$1)&gt;0,SUMIFS(Распис!$I$4:$I$300,Распис!$B$4:$B$300,$A76,Распис!$C$4:$C$300,"&lt;="&amp;P$1,Распис!$D$4:$D$300,"&gt;="&amp;P$1),SUMIF(База!$B$3:$B$305,$A76,База!$I$3:$I$152))</f>
        <v>0</v>
      </c>
      <c r="Q76" s="46">
        <f ca="1">IF(COUNTIFS(Распис!$B$4:$B$300,$A76,Распис!$C$4:$C$300,"&lt;="&amp;Q$1,Распис!$D$4:$D$300,"&gt;="&amp;Q$1)&gt;0,SUMIFS(Распис!$J$4:$J$300,Распис!$B$4:$B$300,$A76,Распис!$C$4:$C$300,"&lt;="&amp;Q$1,Распис!$D$4:$D$300,"&gt;="&amp;Q$1),SUMIF(База!$B$3:$B$305,$A76,База!$J$3:$J$152))</f>
        <v>0</v>
      </c>
      <c r="R76" s="46">
        <f ca="1">IF(COUNTIFS(Распис!$B$4:$B$300,$A76,Распис!$C$4:$C$300,"&lt;="&amp;R$1,Распис!$D$4:$D$300,"&gt;="&amp;R$1)&gt;0,SUMIFS(Распис!$K$4:$K$300,Распис!$B$4:$B$300,$A76,Распис!$C$4:$C$300,"&lt;="&amp;R$1,Распис!$D$4:$D$300,"&gt;="&amp;R$1),SUMIF(База!$B$3:$B$305,$A76,База!$K$3:$K$152))</f>
        <v>0</v>
      </c>
      <c r="S76" s="46" t="s">
        <v>23</v>
      </c>
      <c r="T76" s="46" t="s">
        <v>25</v>
      </c>
      <c r="U76" s="46" t="s">
        <v>25</v>
      </c>
      <c r="V76" s="46" t="s">
        <v>24</v>
      </c>
      <c r="W76" s="46" t="s">
        <v>24</v>
      </c>
      <c r="X76" s="46" t="s">
        <v>24</v>
      </c>
      <c r="Y76" s="46" t="s">
        <v>25</v>
      </c>
      <c r="Z76" s="46" t="s">
        <v>23</v>
      </c>
      <c r="AA76" s="46">
        <f ca="1">IF(COUNTIFS(Распис!$B$4:$B$300,$A76,Распис!$C$4:$C$300,"&lt;="&amp;AA$1,Распис!$D$4:$D$300,"&gt;="&amp;AA$1)&gt;0,SUMIFS(Распис!$F$4:$F$300,Распис!$B$4:$B$300,$A76,Распис!$C$4:$C$300,"&lt;="&amp;AA$1,Распис!$D$4:$D$300,"&gt;="&amp;AA$1),SUMIF(База!$B$3:$B$305,$A76,База!$F$3:$F$152))</f>
        <v>0</v>
      </c>
      <c r="AB76" s="46">
        <f ca="1">IF(COUNTIFS(Распис!$B$4:$B$300,$A76,Распис!$C$4:$C$300,"&lt;="&amp;AB$1,Распис!$D$4:$D$300,"&gt;="&amp;AB$1)&gt;0,SUMIFS(Распис!$G$4:$G$300,Распис!$B$4:$B$300,$A76,Распис!$C$4:$C$300,"&lt;="&amp;AB$1,Распис!$D$4:$D$300,"&gt;="&amp;AB$1),SUMIF(База!$B$3:$B$305,$A76,База!$G$3:$G$152))</f>
        <v>0</v>
      </c>
      <c r="AC76" s="46">
        <f ca="1">IF(COUNTIFS(Распис!$B$4:$B$300,$A76,Распис!$C$4:$C$300,"&lt;="&amp;AC$1,Распис!$D$4:$D$300,"&gt;="&amp;AC$1)&gt;0,SUMIFS(Распис!$H$4:$H$300,Распис!$B$4:$B$300,$A76,Распис!$C$4:$C$300,"&lt;="&amp;AC$1,Распис!$D$4:$D$300,"&gt;="&amp;AC$1),SUMIF(База!$B$3:$B$305,$A76,База!$H$3:$H$152))</f>
        <v>0</v>
      </c>
      <c r="AD76" s="46">
        <f ca="1">IF(COUNTIFS(Распис!$B$4:$B$300,$A76,Распис!$C$4:$C$300,"&lt;="&amp;AD$1,Распис!$D$4:$D$300,"&gt;="&amp;AD$1)&gt;0,SUMIFS(Распис!$I$4:$I$300,Распис!$B$4:$B$300,$A76,Распис!$C$4:$C$300,"&lt;="&amp;AD$1,Распис!$D$4:$D$300,"&gt;="&amp;AD$1),SUMIF(База!$B$3:$B$305,$A76,База!$I$3:$I$152))</f>
        <v>0</v>
      </c>
      <c r="AE76" s="46">
        <f ca="1">IF(COUNTIFS(Распис!$B$4:$B$300,$A76,Распис!$C$4:$C$300,"&lt;="&amp;AE$1,Распис!$D$4:$D$300,"&gt;="&amp;AE$1)&gt;0,SUMIFS(Распис!$J$4:$J$300,Распис!$B$4:$B$300,$A76,Распис!$C$4:$C$300,"&lt;="&amp;AE$1,Распис!$D$4:$D$300,"&gt;="&amp;AE$1),SUMIF(База!$B$3:$B$305,$A76,База!$J$3:$J$152))</f>
        <v>0</v>
      </c>
      <c r="AF76" s="46">
        <f ca="1">IF(COUNTIFS(Распис!$B$4:$B$300,$A76,Распис!$C$4:$C$300,"&lt;="&amp;AF$1,Распис!$D$4:$D$300,"&gt;="&amp;AF$1)&gt;0,SUMIFS(Распис!$K$4:$K$300,Распис!$B$4:$B$300,$A76,Распис!$C$4:$C$300,"&lt;="&amp;AF$1,Распис!$D$4:$D$300,"&gt;="&amp;AF$1),SUMIF(База!$B$3:$B$305,$A76,База!$K$3:$K$152))</f>
        <v>0</v>
      </c>
      <c r="AG76" s="47">
        <f t="shared" ca="1" si="11"/>
        <v>0</v>
      </c>
      <c r="AH76" s="46">
        <f ca="1">AG76-SUMIFS(Распред!$G$4:$G$300,Распред!$B$4:$B$300,"март",Распред!$F$4:$F$300,A76)</f>
        <v>0</v>
      </c>
      <c r="AI76" s="46">
        <f ca="1">AH76+(COUNTIF(B76:AF76,"КД")+SUMIFS(Распред!$AH$4:$AH$300,Распред!$F$4:$F$300,A76,Распред!$B$4:$B$300,"март"))*4</f>
        <v>12</v>
      </c>
      <c r="AJ76" s="46">
        <f t="shared" ca="1" si="12"/>
        <v>0</v>
      </c>
      <c r="AK76" s="46">
        <f t="shared" ca="1" si="13"/>
        <v>0</v>
      </c>
      <c r="AL76" s="46">
        <f>SUMIFS(Распред!$K$4:$K$300,Распред!$B$4:$B$300,"март",Распред!$J$4:$J$300,A76)+SUMIFS(Распред!$M$4:$M$300,Распред!$B$4:$B$300,"март",Распред!$L$4:$L$300,A76)+SUMIFS(Распред!$O$4:$O$300,Распред!$B$4:$B$300,"март",Распред!$N$4:$N$300,A76)+SUMIFS(Распред!$Q$4:$Q$300,Распред!$B$4:$B$300,"март",Распред!$P$4:$P$300,A76)+SUMIFS(Распред!$S$4:$S$300,Распред!$B$4:$B$300,"март",Распред!$R$4:$R$300,A76)+SUMIFS(Распред!$U$4:$U$300,Распред!$B$4:$B$300,"март",Распред!$T$4:$T$300,A76)+SUMIFS(Распред!$W$4:$W$300,Распред!$B$4:$B$300,"март",Распред!$V$4:$V$300,A76)+SUMIFS(Распред!$Y$4:$Y$300,Распред!$B$4:$B$300,"март",Распред!$X$4:$X$300,A76)+SUMIFS(Распред!$AA$4:$AA$300,Распред!$B$4:$B$300,"март",Распред!$Z$4:$Z$300,A76)+SUMIFS(Распред!$AC$4:$AC$300,Распред!$B$4:$B$300,"март",Распред!$AB$4:$AB$300,A76)</f>
        <v>0</v>
      </c>
      <c r="AM76" s="46">
        <f t="shared" ca="1" si="14"/>
        <v>0</v>
      </c>
      <c r="AN76" s="46">
        <f t="shared" ca="1" si="15"/>
        <v>0</v>
      </c>
      <c r="AO76" s="46">
        <f t="shared" ca="1" si="16"/>
        <v>0</v>
      </c>
      <c r="AP76" s="46">
        <f>январь!AP76</f>
        <v>0</v>
      </c>
      <c r="AQ76" s="46">
        <f t="shared" ca="1" si="17"/>
        <v>0</v>
      </c>
      <c r="AR76" s="47"/>
      <c r="AS76" s="47">
        <f t="shared" ca="1" si="18"/>
        <v>0</v>
      </c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</row>
    <row r="77" spans="1:58" s="12" customFormat="1" x14ac:dyDescent="0.25">
      <c r="A77" s="190">
        <f>База!B77</f>
        <v>0</v>
      </c>
      <c r="B77" s="191">
        <f ca="1">IF(COUNTIFS(Распис!$B$4:$B$300,$A77,Распис!$C$4:$C$300,"&lt;="&amp;B$1,Распис!$D$4:$D$300,"&gt;="&amp;B$1)&gt;0,SUMIFS(Распис!$I$4:$I$300,Распис!$B$4:$B$300,$A77,Распис!$C$4:$C$300,"&lt;="&amp;B$1,Распис!$D$4:$D$300,"&gt;="&amp;B$1),SUMIF(База!$B$3:$B$305,$A77,База!$I$3:$I$152))</f>
        <v>0</v>
      </c>
      <c r="C77" s="191">
        <f ca="1">IF(COUNTIFS(Распис!$B$4:$B$300,$A77,Распис!$C$4:$C$300,"&lt;="&amp;C$1,Распис!$D$4:$D$300,"&gt;="&amp;C$1)&gt;0,SUMIFS(Распис!$J$4:$J$300,Распис!$B$4:$B$300,$A77,Распис!$C$4:$C$300,"&lt;="&amp;C$1,Распис!$D$4:$D$300,"&gt;="&amp;C$1),SUMIF(База!$B$3:$B$305,$A77,База!$J$3:$J$152))</f>
        <v>0</v>
      </c>
      <c r="D77" s="191">
        <f ca="1">IF(COUNTIFS(Распис!$B$4:$B$300,$A77,Распис!$C$4:$C$300,"&lt;="&amp;D$1,Распис!$D$4:$D$300,"&gt;="&amp;D$1)&gt;0,SUMIFS(Распис!$K$4:$K$300,Распис!$B$4:$B$300,$A77,Распис!$C$4:$C$300,"&lt;="&amp;D$1,Распис!$D$4:$D$300,"&gt;="&amp;D$1),SUMIF(База!$B$3:$B$305,$A77,База!$K$3:$K$152))</f>
        <v>0</v>
      </c>
      <c r="E77" s="191" t="s">
        <v>23</v>
      </c>
      <c r="F77" s="191">
        <f ca="1">IF(COUNTIFS(Распис!$B$4:$B$300,$A77,Распис!$C$4:$C$300,"&lt;="&amp;F$1,Распис!$D$4:$D$300,"&gt;="&amp;F$1)&gt;0,SUMIFS(Распис!$F$4:$F$300,Распис!$B$4:$B$300,$A77,Распис!$C$4:$C$300,"&lt;="&amp;F$1,Распис!$D$4:$D$300,"&gt;="&amp;F$1),SUMIF(База!$B$3:$B$305,$A77,База!$F$3:$F$152))</f>
        <v>0</v>
      </c>
      <c r="G77" s="191">
        <f ca="1">IF(COUNTIFS(Распис!$B$4:$B$300,$A77,Распис!$C$4:$C$300,"&lt;="&amp;G$1,Распис!$D$4:$D$300,"&gt;="&amp;G$1)&gt;0,SUMIFS(Распис!$G$4:$G$300,Распис!$B$4:$B$300,$A77,Распис!$C$4:$C$300,"&lt;="&amp;G$1,Распис!$D$4:$D$300,"&gt;="&amp;G$1),SUMIF(База!$B$3:$B$305,$A77,База!$G$3:$G$152))</f>
        <v>0</v>
      </c>
      <c r="H77" s="191">
        <f ca="1">IF(COUNTIFS(Распис!$B$4:$B$300,$A77,Распис!$C$4:$C$300,"&lt;="&amp;H$1,Распис!$D$4:$D$300,"&gt;="&amp;H$1)&gt;0,SUMIFS(Распис!$H$4:$H$300,Распис!$B$4:$B$300,$A77,Распис!$C$4:$C$300,"&lt;="&amp;H$1,Распис!$D$4:$D$300,"&gt;="&amp;H$1),SUMIF(База!$B$3:$B$305,$A77,База!$H$3:$H$152))</f>
        <v>0</v>
      </c>
      <c r="I77" s="191" t="s">
        <v>24</v>
      </c>
      <c r="J77" s="191">
        <f ca="1">IF(COUNTIFS(Распис!$B$4:$B$300,$A77,Распис!$C$4:$C$300,"&lt;="&amp;J$1,Распис!$D$4:$D$300,"&gt;="&amp;J$1)&gt;0,SUMIFS(Распис!$J$4:$J$300,Распис!$B$4:$B$300,$A77,Распис!$C$4:$C$300,"&lt;="&amp;J$1,Распис!$D$4:$D$300,"&gt;="&amp;J$1),SUMIF(База!$B$3:$B$305,$A77,База!$J$3:$J$152))</f>
        <v>0</v>
      </c>
      <c r="K77" s="191">
        <f ca="1">IF(COUNTIFS(Распис!$B$4:$B$300,$A77,Распис!$C$4:$C$300,"&lt;="&amp;K$1,Распис!$D$4:$D$300,"&gt;="&amp;K$1)&gt;0,SUMIFS(Распис!$K$4:$K$300,Распис!$B$4:$B$300,$A77,Распис!$C$4:$C$300,"&lt;="&amp;K$1,Распис!$D$4:$D$300,"&gt;="&amp;K$1),SUMIF(База!$B$3:$B$305,$A77,База!$K$3:$K$152))</f>
        <v>0</v>
      </c>
      <c r="L77" s="191" t="s">
        <v>23</v>
      </c>
      <c r="M77" s="191">
        <f ca="1">IF(COUNTIFS(Распис!$B$4:$B$300,$A77,Распис!$C$4:$C$300,"&lt;="&amp;M$1,Распис!$D$4:$D$300,"&gt;="&amp;M$1)&gt;0,SUMIFS(Распис!$F$4:$F$300,Распис!$B$4:$B$300,$A77,Распис!$C$4:$C$300,"&lt;="&amp;M$1,Распис!$D$4:$D$300,"&gt;="&amp;M$1),SUMIF(База!$B$3:$B$305,$A77,База!$F$3:$F$152))</f>
        <v>0</v>
      </c>
      <c r="N77" s="191">
        <f ca="1">IF(COUNTIFS(Распис!$B$4:$B$300,$A77,Распис!$C$4:$C$300,"&lt;="&amp;N$1,Распис!$D$4:$D$300,"&gt;="&amp;N$1)&gt;0,SUMIFS(Распис!$G$4:$G$300,Распис!$B$4:$B$300,$A77,Распис!$C$4:$C$300,"&lt;="&amp;N$1,Распис!$D$4:$D$300,"&gt;="&amp;N$1),SUMIF(База!$B$3:$B$305,$A77,База!$G$3:$G$152))</f>
        <v>0</v>
      </c>
      <c r="O77" s="191">
        <f ca="1">IF(COUNTIFS(Распис!$B$4:$B$300,$A77,Распис!$C$4:$C$300,"&lt;="&amp;O$1,Распис!$D$4:$D$300,"&gt;="&amp;O$1)&gt;0,SUMIFS(Распис!$H$4:$H$300,Распис!$B$4:$B$300,$A77,Распис!$C$4:$C$300,"&lt;="&amp;O$1,Распис!$D$4:$D$300,"&gt;="&amp;O$1),SUMIF(База!$B$3:$B$305,$A77,База!$H$3:$H$152))</f>
        <v>0</v>
      </c>
      <c r="P77" s="191">
        <f ca="1">IF(COUNTIFS(Распис!$B$4:$B$300,$A77,Распис!$C$4:$C$300,"&lt;="&amp;P$1,Распис!$D$4:$D$300,"&gt;="&amp;P$1)&gt;0,SUMIFS(Распис!$I$4:$I$300,Распис!$B$4:$B$300,$A77,Распис!$C$4:$C$300,"&lt;="&amp;P$1,Распис!$D$4:$D$300,"&gt;="&amp;P$1),SUMIF(База!$B$3:$B$305,$A77,База!$I$3:$I$152))</f>
        <v>0</v>
      </c>
      <c r="Q77" s="191">
        <f ca="1">IF(COUNTIFS(Распис!$B$4:$B$300,$A77,Распис!$C$4:$C$300,"&lt;="&amp;Q$1,Распис!$D$4:$D$300,"&gt;="&amp;Q$1)&gt;0,SUMIFS(Распис!$J$4:$J$300,Распис!$B$4:$B$300,$A77,Распис!$C$4:$C$300,"&lt;="&amp;Q$1,Распис!$D$4:$D$300,"&gt;="&amp;Q$1),SUMIF(База!$B$3:$B$305,$A77,База!$J$3:$J$152))</f>
        <v>0</v>
      </c>
      <c r="R77" s="191">
        <f ca="1">IF(COUNTIFS(Распис!$B$4:$B$300,$A77,Распис!$C$4:$C$300,"&lt;="&amp;R$1,Распис!$D$4:$D$300,"&gt;="&amp;R$1)&gt;0,SUMIFS(Распис!$K$4:$K$300,Распис!$B$4:$B$300,$A77,Распис!$C$4:$C$300,"&lt;="&amp;R$1,Распис!$D$4:$D$300,"&gt;="&amp;R$1),SUMIF(База!$B$3:$B$305,$A77,База!$K$3:$K$152))</f>
        <v>0</v>
      </c>
      <c r="S77" s="191" t="s">
        <v>23</v>
      </c>
      <c r="T77" s="191" t="s">
        <v>25</v>
      </c>
      <c r="U77" s="191" t="s">
        <v>25</v>
      </c>
      <c r="V77" s="191" t="s">
        <v>24</v>
      </c>
      <c r="W77" s="191" t="s">
        <v>24</v>
      </c>
      <c r="X77" s="191" t="s">
        <v>24</v>
      </c>
      <c r="Y77" s="191" t="s">
        <v>25</v>
      </c>
      <c r="Z77" s="191" t="s">
        <v>23</v>
      </c>
      <c r="AA77" s="191">
        <f ca="1">IF(COUNTIFS(Распис!$B$4:$B$300,$A77,Распис!$C$4:$C$300,"&lt;="&amp;AA$1,Распис!$D$4:$D$300,"&gt;="&amp;AA$1)&gt;0,SUMIFS(Распис!$F$4:$F$300,Распис!$B$4:$B$300,$A77,Распис!$C$4:$C$300,"&lt;="&amp;AA$1,Распис!$D$4:$D$300,"&gt;="&amp;AA$1),SUMIF(База!$B$3:$B$305,$A77,База!$F$3:$F$152))</f>
        <v>0</v>
      </c>
      <c r="AB77" s="191">
        <f ca="1">IF(COUNTIFS(Распис!$B$4:$B$300,$A77,Распис!$C$4:$C$300,"&lt;="&amp;AB$1,Распис!$D$4:$D$300,"&gt;="&amp;AB$1)&gt;0,SUMIFS(Распис!$G$4:$G$300,Распис!$B$4:$B$300,$A77,Распис!$C$4:$C$300,"&lt;="&amp;AB$1,Распис!$D$4:$D$300,"&gt;="&amp;AB$1),SUMIF(База!$B$3:$B$305,$A77,База!$G$3:$G$152))</f>
        <v>0</v>
      </c>
      <c r="AC77" s="191">
        <f ca="1">IF(COUNTIFS(Распис!$B$4:$B$300,$A77,Распис!$C$4:$C$300,"&lt;="&amp;AC$1,Распис!$D$4:$D$300,"&gt;="&amp;AC$1)&gt;0,SUMIFS(Распис!$H$4:$H$300,Распис!$B$4:$B$300,$A77,Распис!$C$4:$C$300,"&lt;="&amp;AC$1,Распис!$D$4:$D$300,"&gt;="&amp;AC$1),SUMIF(База!$B$3:$B$305,$A77,База!$H$3:$H$152))</f>
        <v>0</v>
      </c>
      <c r="AD77" s="191">
        <f ca="1">IF(COUNTIFS(Распис!$B$4:$B$300,$A77,Распис!$C$4:$C$300,"&lt;="&amp;AD$1,Распис!$D$4:$D$300,"&gt;="&amp;AD$1)&gt;0,SUMIFS(Распис!$I$4:$I$300,Распис!$B$4:$B$300,$A77,Распис!$C$4:$C$300,"&lt;="&amp;AD$1,Распис!$D$4:$D$300,"&gt;="&amp;AD$1),SUMIF(База!$B$3:$B$305,$A77,База!$I$3:$I$152))</f>
        <v>0</v>
      </c>
      <c r="AE77" s="191">
        <f ca="1">IF(COUNTIFS(Распис!$B$4:$B$300,$A77,Распис!$C$4:$C$300,"&lt;="&amp;AE$1,Распис!$D$4:$D$300,"&gt;="&amp;AE$1)&gt;0,SUMIFS(Распис!$J$4:$J$300,Распис!$B$4:$B$300,$A77,Распис!$C$4:$C$300,"&lt;="&amp;AE$1,Распис!$D$4:$D$300,"&gt;="&amp;AE$1),SUMIF(База!$B$3:$B$305,$A77,База!$J$3:$J$152))</f>
        <v>0</v>
      </c>
      <c r="AF77" s="191">
        <f ca="1">IF(COUNTIFS(Распис!$B$4:$B$300,$A77,Распис!$C$4:$C$300,"&lt;="&amp;AF$1,Распис!$D$4:$D$300,"&gt;="&amp;AF$1)&gt;0,SUMIFS(Распис!$K$4:$K$300,Распис!$B$4:$B$300,$A77,Распис!$C$4:$C$300,"&lt;="&amp;AF$1,Распис!$D$4:$D$300,"&gt;="&amp;AF$1),SUMIF(База!$B$3:$B$305,$A77,База!$K$3:$K$152))</f>
        <v>0</v>
      </c>
      <c r="AG77" s="190">
        <f t="shared" ca="1" si="11"/>
        <v>0</v>
      </c>
      <c r="AH77" s="191">
        <f ca="1">AG77-SUMIFS(Распред!$G$4:$G$300,Распред!$B$4:$B$300,"март",Распред!$F$4:$F$300,A77)</f>
        <v>0</v>
      </c>
      <c r="AI77" s="191">
        <f ca="1">AH77+(COUNTIF(B77:AF77,"КД")+SUMIFS(Распред!$AH$4:$AH$300,Распред!$F$4:$F$300,A77,Распред!$B$4:$B$300,"март"))*4</f>
        <v>12</v>
      </c>
      <c r="AJ77" s="191">
        <f t="shared" ca="1" si="12"/>
        <v>0</v>
      </c>
      <c r="AK77" s="191">
        <f t="shared" ca="1" si="13"/>
        <v>0</v>
      </c>
      <c r="AL77" s="191">
        <f>SUMIFS(Распред!$K$4:$K$300,Распред!$B$4:$B$300,"март",Распред!$J$4:$J$300,A77)+SUMIFS(Распред!$M$4:$M$300,Распред!$B$4:$B$300,"март",Распред!$L$4:$L$300,A77)+SUMIFS(Распред!$O$4:$O$300,Распред!$B$4:$B$300,"март",Распред!$N$4:$N$300,A77)+SUMIFS(Распред!$Q$4:$Q$300,Распред!$B$4:$B$300,"март",Распред!$P$4:$P$300,A77)+SUMIFS(Распред!$S$4:$S$300,Распред!$B$4:$B$300,"март",Распред!$R$4:$R$300,A77)+SUMIFS(Распред!$U$4:$U$300,Распред!$B$4:$B$300,"март",Распред!$T$4:$T$300,A77)+SUMIFS(Распред!$W$4:$W$300,Распред!$B$4:$B$300,"март",Распред!$V$4:$V$300,A77)+SUMIFS(Распред!$Y$4:$Y$300,Распред!$B$4:$B$300,"март",Распред!$X$4:$X$300,A77)+SUMIFS(Распред!$AA$4:$AA$300,Распред!$B$4:$B$300,"март",Распред!$Z$4:$Z$300,A77)+SUMIFS(Распред!$AC$4:$AC$300,Распред!$B$4:$B$300,"март",Распред!$AB$4:$AB$300,A77)</f>
        <v>0</v>
      </c>
      <c r="AM77" s="191">
        <f t="shared" ca="1" si="14"/>
        <v>0</v>
      </c>
      <c r="AN77" s="191">
        <f t="shared" ca="1" si="15"/>
        <v>0</v>
      </c>
      <c r="AO77" s="191">
        <f t="shared" ca="1" si="16"/>
        <v>0</v>
      </c>
      <c r="AP77" s="191">
        <f>январь!AP77</f>
        <v>0</v>
      </c>
      <c r="AQ77" s="46">
        <f ca="1">IF(AM77&gt;24,AP77*30%,AP77*20%)</f>
        <v>0</v>
      </c>
      <c r="AR77" s="190"/>
      <c r="AS77" s="190">
        <f t="shared" ca="1" si="18"/>
        <v>0</v>
      </c>
      <c r="AT77" s="190" t="s">
        <v>116</v>
      </c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</row>
    <row r="78" spans="1:58" s="56" customFormat="1" x14ac:dyDescent="0.25">
      <c r="A78" s="47">
        <f>База!B78</f>
        <v>0</v>
      </c>
      <c r="B78" s="46">
        <f ca="1">IF(COUNTIFS(Распис!$B$4:$B$300,$A78,Распис!$C$4:$C$300,"&lt;="&amp;B$1,Распис!$D$4:$D$300,"&gt;="&amp;B$1)&gt;0,SUMIFS(Распис!$I$4:$I$300,Распис!$B$4:$B$300,$A78,Распис!$C$4:$C$300,"&lt;="&amp;B$1,Распис!$D$4:$D$300,"&gt;="&amp;B$1),SUMIF(База!$B$3:$B$305,$A78,База!$I$3:$I$152))</f>
        <v>0</v>
      </c>
      <c r="C78" s="46">
        <f ca="1">IF(COUNTIFS(Распис!$B$4:$B$300,$A78,Распис!$C$4:$C$300,"&lt;="&amp;C$1,Распис!$D$4:$D$300,"&gt;="&amp;C$1)&gt;0,SUMIFS(Распис!$J$4:$J$300,Распис!$B$4:$B$300,$A78,Распис!$C$4:$C$300,"&lt;="&amp;C$1,Распис!$D$4:$D$300,"&gt;="&amp;C$1),SUMIF(База!$B$3:$B$305,$A78,База!$J$3:$J$152))</f>
        <v>0</v>
      </c>
      <c r="D78" s="46">
        <f ca="1">IF(COUNTIFS(Распис!$B$4:$B$300,$A78,Распис!$C$4:$C$300,"&lt;="&amp;D$1,Распис!$D$4:$D$300,"&gt;="&amp;D$1)&gt;0,SUMIFS(Распис!$K$4:$K$300,Распис!$B$4:$B$300,$A78,Распис!$C$4:$C$300,"&lt;="&amp;D$1,Распис!$D$4:$D$300,"&gt;="&amp;D$1),SUMIF(База!$B$3:$B$305,$A78,База!$K$3:$K$152))</f>
        <v>0</v>
      </c>
      <c r="E78" s="46" t="s">
        <v>23</v>
      </c>
      <c r="F78" s="46">
        <f ca="1">IF(COUNTIFS(Распис!$B$4:$B$300,$A78,Распис!$C$4:$C$300,"&lt;="&amp;F$1,Распис!$D$4:$D$300,"&gt;="&amp;F$1)&gt;0,SUMIFS(Распис!$F$4:$F$300,Распис!$B$4:$B$300,$A78,Распис!$C$4:$C$300,"&lt;="&amp;F$1,Распис!$D$4:$D$300,"&gt;="&amp;F$1),SUMIF(База!$B$3:$B$305,$A78,База!$F$3:$F$152))</f>
        <v>0</v>
      </c>
      <c r="G78" s="46">
        <f ca="1">IF(COUNTIFS(Распис!$B$4:$B$300,$A78,Распис!$C$4:$C$300,"&lt;="&amp;G$1,Распис!$D$4:$D$300,"&gt;="&amp;G$1)&gt;0,SUMIFS(Распис!$G$4:$G$300,Распис!$B$4:$B$300,$A78,Распис!$C$4:$C$300,"&lt;="&amp;G$1,Распис!$D$4:$D$300,"&gt;="&amp;G$1),SUMIF(База!$B$3:$B$305,$A78,База!$G$3:$G$152))</f>
        <v>0</v>
      </c>
      <c r="H78" s="46">
        <f ca="1">IF(COUNTIFS(Распис!$B$4:$B$300,$A78,Распис!$C$4:$C$300,"&lt;="&amp;H$1,Распис!$D$4:$D$300,"&gt;="&amp;H$1)&gt;0,SUMIFS(Распис!$H$4:$H$300,Распис!$B$4:$B$300,$A78,Распис!$C$4:$C$300,"&lt;="&amp;H$1,Распис!$D$4:$D$300,"&gt;="&amp;H$1),SUMIF(База!$B$3:$B$305,$A78,База!$H$3:$H$152))</f>
        <v>0</v>
      </c>
      <c r="I78" s="46" t="s">
        <v>24</v>
      </c>
      <c r="J78" s="46">
        <f ca="1">IF(COUNTIFS(Распис!$B$4:$B$300,$A78,Распис!$C$4:$C$300,"&lt;="&amp;J$1,Распис!$D$4:$D$300,"&gt;="&amp;J$1)&gt;0,SUMIFS(Распис!$J$4:$J$300,Распис!$B$4:$B$300,$A78,Распис!$C$4:$C$300,"&lt;="&amp;J$1,Распис!$D$4:$D$300,"&gt;="&amp;J$1),SUMIF(База!$B$3:$B$305,$A78,База!$J$3:$J$152))</f>
        <v>0</v>
      </c>
      <c r="K78" s="46">
        <f ca="1">IF(COUNTIFS(Распис!$B$4:$B$300,$A78,Распис!$C$4:$C$300,"&lt;="&amp;K$1,Распис!$D$4:$D$300,"&gt;="&amp;K$1)&gt;0,SUMIFS(Распис!$K$4:$K$300,Распис!$B$4:$B$300,$A78,Распис!$C$4:$C$300,"&lt;="&amp;K$1,Распис!$D$4:$D$300,"&gt;="&amp;K$1),SUMIF(База!$B$3:$B$305,$A78,База!$K$3:$K$152))</f>
        <v>0</v>
      </c>
      <c r="L78" s="46" t="s">
        <v>23</v>
      </c>
      <c r="M78" s="46">
        <f ca="1">IF(COUNTIFS(Распис!$B$4:$B$300,$A78,Распис!$C$4:$C$300,"&lt;="&amp;M$1,Распис!$D$4:$D$300,"&gt;="&amp;M$1)&gt;0,SUMIFS(Распис!$F$4:$F$300,Распис!$B$4:$B$300,$A78,Распис!$C$4:$C$300,"&lt;="&amp;M$1,Распис!$D$4:$D$300,"&gt;="&amp;M$1),SUMIF(База!$B$3:$B$305,$A78,База!$F$3:$F$152))</f>
        <v>0</v>
      </c>
      <c r="N78" s="46">
        <f ca="1">IF(COUNTIFS(Распис!$B$4:$B$300,$A78,Распис!$C$4:$C$300,"&lt;="&amp;N$1,Распис!$D$4:$D$300,"&gt;="&amp;N$1)&gt;0,SUMIFS(Распис!$G$4:$G$300,Распис!$B$4:$B$300,$A78,Распис!$C$4:$C$300,"&lt;="&amp;N$1,Распис!$D$4:$D$300,"&gt;="&amp;N$1),SUMIF(База!$B$3:$B$305,$A78,База!$G$3:$G$152))</f>
        <v>0</v>
      </c>
      <c r="O78" s="46">
        <f ca="1">IF(COUNTIFS(Распис!$B$4:$B$300,$A78,Распис!$C$4:$C$300,"&lt;="&amp;O$1,Распис!$D$4:$D$300,"&gt;="&amp;O$1)&gt;0,SUMIFS(Распис!$H$4:$H$300,Распис!$B$4:$B$300,$A78,Распис!$C$4:$C$300,"&lt;="&amp;O$1,Распис!$D$4:$D$300,"&gt;="&amp;O$1),SUMIF(База!$B$3:$B$305,$A78,База!$H$3:$H$152))</f>
        <v>0</v>
      </c>
      <c r="P78" s="46">
        <f ca="1">IF(COUNTIFS(Распис!$B$4:$B$300,$A78,Распис!$C$4:$C$300,"&lt;="&amp;P$1,Распис!$D$4:$D$300,"&gt;="&amp;P$1)&gt;0,SUMIFS(Распис!$I$4:$I$300,Распис!$B$4:$B$300,$A78,Распис!$C$4:$C$300,"&lt;="&amp;P$1,Распис!$D$4:$D$300,"&gt;="&amp;P$1),SUMIF(База!$B$3:$B$305,$A78,База!$I$3:$I$152))</f>
        <v>0</v>
      </c>
      <c r="Q78" s="46">
        <f ca="1">IF(COUNTIFS(Распис!$B$4:$B$300,$A78,Распис!$C$4:$C$300,"&lt;="&amp;Q$1,Распис!$D$4:$D$300,"&gt;="&amp;Q$1)&gt;0,SUMIFS(Распис!$J$4:$J$300,Распис!$B$4:$B$300,$A78,Распис!$C$4:$C$300,"&lt;="&amp;Q$1,Распис!$D$4:$D$300,"&gt;="&amp;Q$1),SUMIF(База!$B$3:$B$305,$A78,База!$J$3:$J$152))</f>
        <v>0</v>
      </c>
      <c r="R78" s="46">
        <f ca="1">IF(COUNTIFS(Распис!$B$4:$B$300,$A78,Распис!$C$4:$C$300,"&lt;="&amp;R$1,Распис!$D$4:$D$300,"&gt;="&amp;R$1)&gt;0,SUMIFS(Распис!$K$4:$K$300,Распис!$B$4:$B$300,$A78,Распис!$C$4:$C$300,"&lt;="&amp;R$1,Распис!$D$4:$D$300,"&gt;="&amp;R$1),SUMIF(База!$B$3:$B$305,$A78,База!$K$3:$K$152))</f>
        <v>0</v>
      </c>
      <c r="S78" s="46" t="s">
        <v>23</v>
      </c>
      <c r="T78" s="46" t="s">
        <v>25</v>
      </c>
      <c r="U78" s="46" t="s">
        <v>25</v>
      </c>
      <c r="V78" s="46" t="s">
        <v>24</v>
      </c>
      <c r="W78" s="46" t="s">
        <v>24</v>
      </c>
      <c r="X78" s="46" t="s">
        <v>24</v>
      </c>
      <c r="Y78" s="46" t="s">
        <v>25</v>
      </c>
      <c r="Z78" s="46" t="s">
        <v>23</v>
      </c>
      <c r="AA78" s="46">
        <f ca="1">IF(COUNTIFS(Распис!$B$4:$B$300,$A78,Распис!$C$4:$C$300,"&lt;="&amp;AA$1,Распис!$D$4:$D$300,"&gt;="&amp;AA$1)&gt;0,SUMIFS(Распис!$F$4:$F$300,Распис!$B$4:$B$300,$A78,Распис!$C$4:$C$300,"&lt;="&amp;AA$1,Распис!$D$4:$D$300,"&gt;="&amp;AA$1),SUMIF(База!$B$3:$B$305,$A78,База!$F$3:$F$152))</f>
        <v>0</v>
      </c>
      <c r="AB78" s="46">
        <f ca="1">IF(COUNTIFS(Распис!$B$4:$B$300,$A78,Распис!$C$4:$C$300,"&lt;="&amp;AB$1,Распис!$D$4:$D$300,"&gt;="&amp;AB$1)&gt;0,SUMIFS(Распис!$G$4:$G$300,Распис!$B$4:$B$300,$A78,Распис!$C$4:$C$300,"&lt;="&amp;AB$1,Распис!$D$4:$D$300,"&gt;="&amp;AB$1),SUMIF(База!$B$3:$B$305,$A78,База!$G$3:$G$152))</f>
        <v>0</v>
      </c>
      <c r="AC78" s="46">
        <f ca="1">IF(COUNTIFS(Распис!$B$4:$B$300,$A78,Распис!$C$4:$C$300,"&lt;="&amp;AC$1,Распис!$D$4:$D$300,"&gt;="&amp;AC$1)&gt;0,SUMIFS(Распис!$H$4:$H$300,Распис!$B$4:$B$300,$A78,Распис!$C$4:$C$300,"&lt;="&amp;AC$1,Распис!$D$4:$D$300,"&gt;="&amp;AC$1),SUMIF(База!$B$3:$B$305,$A78,База!$H$3:$H$152))</f>
        <v>0</v>
      </c>
      <c r="AD78" s="46">
        <f ca="1">IF(COUNTIFS(Распис!$B$4:$B$300,$A78,Распис!$C$4:$C$300,"&lt;="&amp;AD$1,Распис!$D$4:$D$300,"&gt;="&amp;AD$1)&gt;0,SUMIFS(Распис!$I$4:$I$300,Распис!$B$4:$B$300,$A78,Распис!$C$4:$C$300,"&lt;="&amp;AD$1,Распис!$D$4:$D$300,"&gt;="&amp;AD$1),SUMIF(База!$B$3:$B$305,$A78,База!$I$3:$I$152))</f>
        <v>0</v>
      </c>
      <c r="AE78" s="46">
        <f ca="1">IF(COUNTIFS(Распис!$B$4:$B$300,$A78,Распис!$C$4:$C$300,"&lt;="&amp;AE$1,Распис!$D$4:$D$300,"&gt;="&amp;AE$1)&gt;0,SUMIFS(Распис!$J$4:$J$300,Распис!$B$4:$B$300,$A78,Распис!$C$4:$C$300,"&lt;="&amp;AE$1,Распис!$D$4:$D$300,"&gt;="&amp;AE$1),SUMIF(База!$B$3:$B$305,$A78,База!$J$3:$J$152))</f>
        <v>0</v>
      </c>
      <c r="AF78" s="46">
        <f ca="1">IF(COUNTIFS(Распис!$B$4:$B$300,$A78,Распис!$C$4:$C$300,"&lt;="&amp;AF$1,Распис!$D$4:$D$300,"&gt;="&amp;AF$1)&gt;0,SUMIFS(Распис!$K$4:$K$300,Распис!$B$4:$B$300,$A78,Распис!$C$4:$C$300,"&lt;="&amp;AF$1,Распис!$D$4:$D$300,"&gt;="&amp;AF$1),SUMIF(База!$B$3:$B$305,$A78,База!$K$3:$K$152))</f>
        <v>0</v>
      </c>
      <c r="AG78" s="47">
        <f t="shared" ca="1" si="11"/>
        <v>0</v>
      </c>
      <c r="AH78" s="46">
        <f ca="1">AG78-SUMIFS(Распред!$G$4:$G$300,Распред!$B$4:$B$300,"март",Распред!$F$4:$F$300,A78)</f>
        <v>0</v>
      </c>
      <c r="AI78" s="46">
        <f ca="1">AH78+(COUNTIF(B78:AF78,"КД")+SUMIFS(Распред!$AH$4:$AH$300,Распред!$F$4:$F$300,A78,Распред!$B$4:$B$300,"март"))*4</f>
        <v>12</v>
      </c>
      <c r="AJ78" s="46">
        <f t="shared" ca="1" si="12"/>
        <v>0</v>
      </c>
      <c r="AK78" s="46">
        <f t="shared" ca="1" si="13"/>
        <v>0</v>
      </c>
      <c r="AL78" s="46">
        <f>SUMIFS(Распред!$K$4:$K$300,Распред!$B$4:$B$300,"март",Распред!$J$4:$J$300,A78)+SUMIFS(Распред!$M$4:$M$300,Распред!$B$4:$B$300,"март",Распред!$L$4:$L$300,A78)+SUMIFS(Распред!$O$4:$O$300,Распред!$B$4:$B$300,"март",Распред!$N$4:$N$300,A78)+SUMIFS(Распред!$Q$4:$Q$300,Распред!$B$4:$B$300,"март",Распред!$P$4:$P$300,A78)+SUMIFS(Распред!$S$4:$S$300,Распред!$B$4:$B$300,"март",Распред!$R$4:$R$300,A78)+SUMIFS(Распред!$U$4:$U$300,Распред!$B$4:$B$300,"март",Распред!$T$4:$T$300,A78)+SUMIFS(Распред!$W$4:$W$300,Распред!$B$4:$B$300,"март",Распред!$V$4:$V$300,A78)+SUMIFS(Распред!$Y$4:$Y$300,Распред!$B$4:$B$300,"март",Распред!$X$4:$X$300,A78)+SUMIFS(Распред!$AA$4:$AA$300,Распред!$B$4:$B$300,"март",Распред!$Z$4:$Z$300,A78)+SUMIFS(Распред!$AC$4:$AC$300,Распред!$B$4:$B$300,"март",Распред!$AB$4:$AB$300,A78)</f>
        <v>0</v>
      </c>
      <c r="AM78" s="46">
        <f t="shared" ca="1" si="14"/>
        <v>0</v>
      </c>
      <c r="AN78" s="46">
        <f t="shared" ca="1" si="15"/>
        <v>0</v>
      </c>
      <c r="AO78" s="46">
        <f t="shared" ca="1" si="16"/>
        <v>0</v>
      </c>
      <c r="AP78" s="46">
        <f>январь!AP78</f>
        <v>0</v>
      </c>
      <c r="AQ78" s="46">
        <f t="shared" ca="1" si="17"/>
        <v>0</v>
      </c>
      <c r="AR78" s="47"/>
      <c r="AS78" s="47">
        <f t="shared" ca="1" si="18"/>
        <v>0</v>
      </c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</row>
    <row r="79" spans="1:58" s="56" customFormat="1" x14ac:dyDescent="0.25">
      <c r="A79" s="47">
        <f>База!B79</f>
        <v>0</v>
      </c>
      <c r="B79" s="46">
        <f ca="1">IF(COUNTIFS(Распис!$B$4:$B$300,$A79,Распис!$C$4:$C$300,"&lt;="&amp;B$1,Распис!$D$4:$D$300,"&gt;="&amp;B$1)&gt;0,SUMIFS(Распис!$I$4:$I$300,Распис!$B$4:$B$300,$A79,Распис!$C$4:$C$300,"&lt;="&amp;B$1,Распис!$D$4:$D$300,"&gt;="&amp;B$1),SUMIF(База!$B$3:$B$305,$A79,База!$I$3:$I$152))</f>
        <v>0</v>
      </c>
      <c r="C79" s="46">
        <f ca="1">IF(COUNTIFS(Распис!$B$4:$B$300,$A79,Распис!$C$4:$C$300,"&lt;="&amp;C$1,Распис!$D$4:$D$300,"&gt;="&amp;C$1)&gt;0,SUMIFS(Распис!$J$4:$J$300,Распис!$B$4:$B$300,$A79,Распис!$C$4:$C$300,"&lt;="&amp;C$1,Распис!$D$4:$D$300,"&gt;="&amp;C$1),SUMIF(База!$B$3:$B$305,$A79,База!$J$3:$J$152))</f>
        <v>0</v>
      </c>
      <c r="D79" s="46">
        <f ca="1">IF(COUNTIFS(Распис!$B$4:$B$300,$A79,Распис!$C$4:$C$300,"&lt;="&amp;D$1,Распис!$D$4:$D$300,"&gt;="&amp;D$1)&gt;0,SUMIFS(Распис!$K$4:$K$300,Распис!$B$4:$B$300,$A79,Распис!$C$4:$C$300,"&lt;="&amp;D$1,Распис!$D$4:$D$300,"&gt;="&amp;D$1),SUMIF(База!$B$3:$B$305,$A79,База!$K$3:$K$152))</f>
        <v>0</v>
      </c>
      <c r="E79" s="46" t="s">
        <v>23</v>
      </c>
      <c r="F79" s="46">
        <f ca="1">IF(COUNTIFS(Распис!$B$4:$B$300,$A79,Распис!$C$4:$C$300,"&lt;="&amp;F$1,Распис!$D$4:$D$300,"&gt;="&amp;F$1)&gt;0,SUMIFS(Распис!$F$4:$F$300,Распис!$B$4:$B$300,$A79,Распис!$C$4:$C$300,"&lt;="&amp;F$1,Распис!$D$4:$D$300,"&gt;="&amp;F$1),SUMIF(База!$B$3:$B$305,$A79,База!$F$3:$F$152))</f>
        <v>0</v>
      </c>
      <c r="G79" s="46">
        <f ca="1">IF(COUNTIFS(Распис!$B$4:$B$300,$A79,Распис!$C$4:$C$300,"&lt;="&amp;G$1,Распис!$D$4:$D$300,"&gt;="&amp;G$1)&gt;0,SUMIFS(Распис!$G$4:$G$300,Распис!$B$4:$B$300,$A79,Распис!$C$4:$C$300,"&lt;="&amp;G$1,Распис!$D$4:$D$300,"&gt;="&amp;G$1),SUMIF(База!$B$3:$B$305,$A79,База!$G$3:$G$152))</f>
        <v>0</v>
      </c>
      <c r="H79" s="46">
        <f ca="1">IF(COUNTIFS(Распис!$B$4:$B$300,$A79,Распис!$C$4:$C$300,"&lt;="&amp;H$1,Распис!$D$4:$D$300,"&gt;="&amp;H$1)&gt;0,SUMIFS(Распис!$H$4:$H$300,Распис!$B$4:$B$300,$A79,Распис!$C$4:$C$300,"&lt;="&amp;H$1,Распис!$D$4:$D$300,"&gt;="&amp;H$1),SUMIF(База!$B$3:$B$305,$A79,База!$H$3:$H$152))</f>
        <v>0</v>
      </c>
      <c r="I79" s="46" t="s">
        <v>24</v>
      </c>
      <c r="J79" s="46">
        <f ca="1">IF(COUNTIFS(Распис!$B$4:$B$300,$A79,Распис!$C$4:$C$300,"&lt;="&amp;J$1,Распис!$D$4:$D$300,"&gt;="&amp;J$1)&gt;0,SUMIFS(Распис!$J$4:$J$300,Распис!$B$4:$B$300,$A79,Распис!$C$4:$C$300,"&lt;="&amp;J$1,Распис!$D$4:$D$300,"&gt;="&amp;J$1),SUMIF(База!$B$3:$B$305,$A79,База!$J$3:$J$152))</f>
        <v>0</v>
      </c>
      <c r="K79" s="46">
        <f ca="1">IF(COUNTIFS(Распис!$B$4:$B$300,$A79,Распис!$C$4:$C$300,"&lt;="&amp;K$1,Распис!$D$4:$D$300,"&gt;="&amp;K$1)&gt;0,SUMIFS(Распис!$K$4:$K$300,Распис!$B$4:$B$300,$A79,Распис!$C$4:$C$300,"&lt;="&amp;K$1,Распис!$D$4:$D$300,"&gt;="&amp;K$1),SUMIF(База!$B$3:$B$305,$A79,База!$K$3:$K$152))</f>
        <v>0</v>
      </c>
      <c r="L79" s="46" t="s">
        <v>23</v>
      </c>
      <c r="M79" s="46">
        <f ca="1">IF(COUNTIFS(Распис!$B$4:$B$300,$A79,Распис!$C$4:$C$300,"&lt;="&amp;M$1,Распис!$D$4:$D$300,"&gt;="&amp;M$1)&gt;0,SUMIFS(Распис!$F$4:$F$300,Распис!$B$4:$B$300,$A79,Распис!$C$4:$C$300,"&lt;="&amp;M$1,Распис!$D$4:$D$300,"&gt;="&amp;M$1),SUMIF(База!$B$3:$B$305,$A79,База!$F$3:$F$152))</f>
        <v>0</v>
      </c>
      <c r="N79" s="46">
        <f ca="1">IF(COUNTIFS(Распис!$B$4:$B$300,$A79,Распис!$C$4:$C$300,"&lt;="&amp;N$1,Распис!$D$4:$D$300,"&gt;="&amp;N$1)&gt;0,SUMIFS(Распис!$G$4:$G$300,Распис!$B$4:$B$300,$A79,Распис!$C$4:$C$300,"&lt;="&amp;N$1,Распис!$D$4:$D$300,"&gt;="&amp;N$1),SUMIF(База!$B$3:$B$305,$A79,База!$G$3:$G$152))</f>
        <v>0</v>
      </c>
      <c r="O79" s="46">
        <f ca="1">IF(COUNTIFS(Распис!$B$4:$B$300,$A79,Распис!$C$4:$C$300,"&lt;="&amp;O$1,Распис!$D$4:$D$300,"&gt;="&amp;O$1)&gt;0,SUMIFS(Распис!$H$4:$H$300,Распис!$B$4:$B$300,$A79,Распис!$C$4:$C$300,"&lt;="&amp;O$1,Распис!$D$4:$D$300,"&gt;="&amp;O$1),SUMIF(База!$B$3:$B$305,$A79,База!$H$3:$H$152))</f>
        <v>0</v>
      </c>
      <c r="P79" s="46">
        <f ca="1">IF(COUNTIFS(Распис!$B$4:$B$300,$A79,Распис!$C$4:$C$300,"&lt;="&amp;P$1,Распис!$D$4:$D$300,"&gt;="&amp;P$1)&gt;0,SUMIFS(Распис!$I$4:$I$300,Распис!$B$4:$B$300,$A79,Распис!$C$4:$C$300,"&lt;="&amp;P$1,Распис!$D$4:$D$300,"&gt;="&amp;P$1),SUMIF(База!$B$3:$B$305,$A79,База!$I$3:$I$152))</f>
        <v>0</v>
      </c>
      <c r="Q79" s="46">
        <f ca="1">IF(COUNTIFS(Распис!$B$4:$B$300,$A79,Распис!$C$4:$C$300,"&lt;="&amp;Q$1,Распис!$D$4:$D$300,"&gt;="&amp;Q$1)&gt;0,SUMIFS(Распис!$J$4:$J$300,Распис!$B$4:$B$300,$A79,Распис!$C$4:$C$300,"&lt;="&amp;Q$1,Распис!$D$4:$D$300,"&gt;="&amp;Q$1),SUMIF(База!$B$3:$B$305,$A79,База!$J$3:$J$152))</f>
        <v>0</v>
      </c>
      <c r="R79" s="46">
        <f ca="1">IF(COUNTIFS(Распис!$B$4:$B$300,$A79,Распис!$C$4:$C$300,"&lt;="&amp;R$1,Распис!$D$4:$D$300,"&gt;="&amp;R$1)&gt;0,SUMIFS(Распис!$K$4:$K$300,Распис!$B$4:$B$300,$A79,Распис!$C$4:$C$300,"&lt;="&amp;R$1,Распис!$D$4:$D$300,"&gt;="&amp;R$1),SUMIF(База!$B$3:$B$305,$A79,База!$K$3:$K$152))</f>
        <v>0</v>
      </c>
      <c r="S79" s="46" t="s">
        <v>23</v>
      </c>
      <c r="T79" s="46" t="s">
        <v>25</v>
      </c>
      <c r="U79" s="46" t="s">
        <v>25</v>
      </c>
      <c r="V79" s="46" t="s">
        <v>24</v>
      </c>
      <c r="W79" s="46" t="s">
        <v>24</v>
      </c>
      <c r="X79" s="46" t="s">
        <v>24</v>
      </c>
      <c r="Y79" s="46" t="s">
        <v>25</v>
      </c>
      <c r="Z79" s="46" t="s">
        <v>23</v>
      </c>
      <c r="AA79" s="46">
        <f ca="1">IF(COUNTIFS(Распис!$B$4:$B$300,$A79,Распис!$C$4:$C$300,"&lt;="&amp;AA$1,Распис!$D$4:$D$300,"&gt;="&amp;AA$1)&gt;0,SUMIFS(Распис!$F$4:$F$300,Распис!$B$4:$B$300,$A79,Распис!$C$4:$C$300,"&lt;="&amp;AA$1,Распис!$D$4:$D$300,"&gt;="&amp;AA$1),SUMIF(База!$B$3:$B$305,$A79,База!$F$3:$F$152))</f>
        <v>0</v>
      </c>
      <c r="AB79" s="46">
        <f ca="1">IF(COUNTIFS(Распис!$B$4:$B$300,$A79,Распис!$C$4:$C$300,"&lt;="&amp;AB$1,Распис!$D$4:$D$300,"&gt;="&amp;AB$1)&gt;0,SUMIFS(Распис!$G$4:$G$300,Распис!$B$4:$B$300,$A79,Распис!$C$4:$C$300,"&lt;="&amp;AB$1,Распис!$D$4:$D$300,"&gt;="&amp;AB$1),SUMIF(База!$B$3:$B$305,$A79,База!$G$3:$G$152))</f>
        <v>0</v>
      </c>
      <c r="AC79" s="46">
        <f ca="1">IF(COUNTIFS(Распис!$B$4:$B$300,$A79,Распис!$C$4:$C$300,"&lt;="&amp;AC$1,Распис!$D$4:$D$300,"&gt;="&amp;AC$1)&gt;0,SUMIFS(Распис!$H$4:$H$300,Распис!$B$4:$B$300,$A79,Распис!$C$4:$C$300,"&lt;="&amp;AC$1,Распис!$D$4:$D$300,"&gt;="&amp;AC$1),SUMIF(База!$B$3:$B$305,$A79,База!$H$3:$H$152))</f>
        <v>0</v>
      </c>
      <c r="AD79" s="46">
        <f ca="1">IF(COUNTIFS(Распис!$B$4:$B$300,$A79,Распис!$C$4:$C$300,"&lt;="&amp;AD$1,Распис!$D$4:$D$300,"&gt;="&amp;AD$1)&gt;0,SUMIFS(Распис!$I$4:$I$300,Распис!$B$4:$B$300,$A79,Распис!$C$4:$C$300,"&lt;="&amp;AD$1,Распис!$D$4:$D$300,"&gt;="&amp;AD$1),SUMIF(База!$B$3:$B$305,$A79,База!$I$3:$I$152))</f>
        <v>0</v>
      </c>
      <c r="AE79" s="46">
        <f ca="1">IF(COUNTIFS(Распис!$B$4:$B$300,$A79,Распис!$C$4:$C$300,"&lt;="&amp;AE$1,Распис!$D$4:$D$300,"&gt;="&amp;AE$1)&gt;0,SUMIFS(Распис!$J$4:$J$300,Распис!$B$4:$B$300,$A79,Распис!$C$4:$C$300,"&lt;="&amp;AE$1,Распис!$D$4:$D$300,"&gt;="&amp;AE$1),SUMIF(База!$B$3:$B$305,$A79,База!$J$3:$J$152))</f>
        <v>0</v>
      </c>
      <c r="AF79" s="46">
        <f ca="1">IF(COUNTIFS(Распис!$B$4:$B$300,$A79,Распис!$C$4:$C$300,"&lt;="&amp;AF$1,Распис!$D$4:$D$300,"&gt;="&amp;AF$1)&gt;0,SUMIFS(Распис!$K$4:$K$300,Распис!$B$4:$B$300,$A79,Распис!$C$4:$C$300,"&lt;="&amp;AF$1,Распис!$D$4:$D$300,"&gt;="&amp;AF$1),SUMIF(База!$B$3:$B$305,$A79,База!$K$3:$K$152))</f>
        <v>0</v>
      </c>
      <c r="AG79" s="47">
        <f t="shared" ca="1" si="11"/>
        <v>0</v>
      </c>
      <c r="AH79" s="46">
        <f ca="1">AG79-SUMIFS(Распред!$G$4:$G$300,Распред!$B$4:$B$300,"март",Распред!$F$4:$F$300,A79)</f>
        <v>0</v>
      </c>
      <c r="AI79" s="46">
        <f ca="1">AH79+(COUNTIF(B79:AF79,"КД")+SUMIFS(Распред!$AH$4:$AH$300,Распред!$F$4:$F$300,A79,Распред!$B$4:$B$300,"март"))*4</f>
        <v>12</v>
      </c>
      <c r="AJ79" s="46">
        <f t="shared" ca="1" si="12"/>
        <v>0</v>
      </c>
      <c r="AK79" s="46">
        <f t="shared" ca="1" si="13"/>
        <v>0</v>
      </c>
      <c r="AL79" s="46">
        <f>SUMIFS(Распред!$K$4:$K$300,Распред!$B$4:$B$300,"март",Распред!$J$4:$J$300,A79)+SUMIFS(Распред!$M$4:$M$300,Распред!$B$4:$B$300,"март",Распред!$L$4:$L$300,A79)+SUMIFS(Распред!$O$4:$O$300,Распред!$B$4:$B$300,"март",Распред!$N$4:$N$300,A79)+SUMIFS(Распред!$Q$4:$Q$300,Распред!$B$4:$B$300,"март",Распред!$P$4:$P$300,A79)+SUMIFS(Распред!$S$4:$S$300,Распред!$B$4:$B$300,"март",Распред!$R$4:$R$300,A79)+SUMIFS(Распред!$U$4:$U$300,Распред!$B$4:$B$300,"март",Распред!$T$4:$T$300,A79)+SUMIFS(Распред!$W$4:$W$300,Распред!$B$4:$B$300,"март",Распред!$V$4:$V$300,A79)+SUMIFS(Распред!$Y$4:$Y$300,Распред!$B$4:$B$300,"март",Распред!$X$4:$X$300,A79)+SUMIFS(Распред!$AA$4:$AA$300,Распред!$B$4:$B$300,"март",Распред!$Z$4:$Z$300,A79)+SUMIFS(Распред!$AC$4:$AC$300,Распред!$B$4:$B$300,"март",Распред!$AB$4:$AB$300,A79)</f>
        <v>0</v>
      </c>
      <c r="AM79" s="46">
        <f t="shared" ca="1" si="14"/>
        <v>0</v>
      </c>
      <c r="AN79" s="46">
        <f t="shared" ca="1" si="15"/>
        <v>0</v>
      </c>
      <c r="AO79" s="46">
        <f t="shared" ca="1" si="16"/>
        <v>0</v>
      </c>
      <c r="AP79" s="46">
        <f>январь!AP79</f>
        <v>0</v>
      </c>
      <c r="AQ79" s="46">
        <f t="shared" ca="1" si="17"/>
        <v>0</v>
      </c>
      <c r="AR79" s="47"/>
      <c r="AS79" s="47">
        <f t="shared" ca="1" si="18"/>
        <v>0</v>
      </c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</row>
    <row r="80" spans="1:58" s="56" customFormat="1" x14ac:dyDescent="0.25">
      <c r="A80" s="47">
        <f>База!B80</f>
        <v>0</v>
      </c>
      <c r="B80" s="46">
        <f ca="1">IF(COUNTIFS(Распис!$B$4:$B$300,$A80,Распис!$C$4:$C$300,"&lt;="&amp;B$1,Распис!$D$4:$D$300,"&gt;="&amp;B$1)&gt;0,SUMIFS(Распис!$I$4:$I$300,Распис!$B$4:$B$300,$A80,Распис!$C$4:$C$300,"&lt;="&amp;B$1,Распис!$D$4:$D$300,"&gt;="&amp;B$1),SUMIF(База!$B$3:$B$305,$A80,База!$I$3:$I$152))</f>
        <v>0</v>
      </c>
      <c r="C80" s="46">
        <f ca="1">IF(COUNTIFS(Распис!$B$4:$B$300,$A80,Распис!$C$4:$C$300,"&lt;="&amp;C$1,Распис!$D$4:$D$300,"&gt;="&amp;C$1)&gt;0,SUMIFS(Распис!$J$4:$J$300,Распис!$B$4:$B$300,$A80,Распис!$C$4:$C$300,"&lt;="&amp;C$1,Распис!$D$4:$D$300,"&gt;="&amp;C$1),SUMIF(База!$B$3:$B$305,$A80,База!$J$3:$J$152))</f>
        <v>0</v>
      </c>
      <c r="D80" s="46">
        <f ca="1">IF(COUNTIFS(Распис!$B$4:$B$300,$A80,Распис!$C$4:$C$300,"&lt;="&amp;D$1,Распис!$D$4:$D$300,"&gt;="&amp;D$1)&gt;0,SUMIFS(Распис!$K$4:$K$300,Распис!$B$4:$B$300,$A80,Распис!$C$4:$C$300,"&lt;="&amp;D$1,Распис!$D$4:$D$300,"&gt;="&amp;D$1),SUMIF(База!$B$3:$B$305,$A80,База!$K$3:$K$152))</f>
        <v>0</v>
      </c>
      <c r="E80" s="46" t="s">
        <v>23</v>
      </c>
      <c r="F80" s="46">
        <f ca="1">IF(COUNTIFS(Распис!$B$4:$B$300,$A80,Распис!$C$4:$C$300,"&lt;="&amp;F$1,Распис!$D$4:$D$300,"&gt;="&amp;F$1)&gt;0,SUMIFS(Распис!$F$4:$F$300,Распис!$B$4:$B$300,$A80,Распис!$C$4:$C$300,"&lt;="&amp;F$1,Распис!$D$4:$D$300,"&gt;="&amp;F$1),SUMIF(База!$B$3:$B$305,$A80,База!$F$3:$F$152))</f>
        <v>0</v>
      </c>
      <c r="G80" s="46">
        <f ca="1">IF(COUNTIFS(Распис!$B$4:$B$300,$A80,Распис!$C$4:$C$300,"&lt;="&amp;G$1,Распис!$D$4:$D$300,"&gt;="&amp;G$1)&gt;0,SUMIFS(Распис!$G$4:$G$300,Распис!$B$4:$B$300,$A80,Распис!$C$4:$C$300,"&lt;="&amp;G$1,Распис!$D$4:$D$300,"&gt;="&amp;G$1),SUMIF(База!$B$3:$B$305,$A80,База!$G$3:$G$152))</f>
        <v>0</v>
      </c>
      <c r="H80" s="46">
        <f ca="1">IF(COUNTIFS(Распис!$B$4:$B$300,$A80,Распис!$C$4:$C$300,"&lt;="&amp;H$1,Распис!$D$4:$D$300,"&gt;="&amp;H$1)&gt;0,SUMIFS(Распис!$H$4:$H$300,Распис!$B$4:$B$300,$A80,Распис!$C$4:$C$300,"&lt;="&amp;H$1,Распис!$D$4:$D$300,"&gt;="&amp;H$1),SUMIF(База!$B$3:$B$305,$A80,База!$H$3:$H$152))</f>
        <v>0</v>
      </c>
      <c r="I80" s="46" t="s">
        <v>24</v>
      </c>
      <c r="J80" s="46">
        <f ca="1">IF(COUNTIFS(Распис!$B$4:$B$300,$A80,Распис!$C$4:$C$300,"&lt;="&amp;J$1,Распис!$D$4:$D$300,"&gt;="&amp;J$1)&gt;0,SUMIFS(Распис!$J$4:$J$300,Распис!$B$4:$B$300,$A80,Распис!$C$4:$C$300,"&lt;="&amp;J$1,Распис!$D$4:$D$300,"&gt;="&amp;J$1),SUMIF(База!$B$3:$B$305,$A80,База!$J$3:$J$152))</f>
        <v>0</v>
      </c>
      <c r="K80" s="46">
        <f ca="1">IF(COUNTIFS(Распис!$B$4:$B$300,$A80,Распис!$C$4:$C$300,"&lt;="&amp;K$1,Распис!$D$4:$D$300,"&gt;="&amp;K$1)&gt;0,SUMIFS(Распис!$K$4:$K$300,Распис!$B$4:$B$300,$A80,Распис!$C$4:$C$300,"&lt;="&amp;K$1,Распис!$D$4:$D$300,"&gt;="&amp;K$1),SUMIF(База!$B$3:$B$305,$A80,База!$K$3:$K$152))</f>
        <v>0</v>
      </c>
      <c r="L80" s="46" t="s">
        <v>23</v>
      </c>
      <c r="M80" s="46">
        <f ca="1">IF(COUNTIFS(Распис!$B$4:$B$300,$A80,Распис!$C$4:$C$300,"&lt;="&amp;M$1,Распис!$D$4:$D$300,"&gt;="&amp;M$1)&gt;0,SUMIFS(Распис!$F$4:$F$300,Распис!$B$4:$B$300,$A80,Распис!$C$4:$C$300,"&lt;="&amp;M$1,Распис!$D$4:$D$300,"&gt;="&amp;M$1),SUMIF(База!$B$3:$B$305,$A80,База!$F$3:$F$152))</f>
        <v>0</v>
      </c>
      <c r="N80" s="46">
        <f ca="1">IF(COUNTIFS(Распис!$B$4:$B$300,$A80,Распис!$C$4:$C$300,"&lt;="&amp;N$1,Распис!$D$4:$D$300,"&gt;="&amp;N$1)&gt;0,SUMIFS(Распис!$G$4:$G$300,Распис!$B$4:$B$300,$A80,Распис!$C$4:$C$300,"&lt;="&amp;N$1,Распис!$D$4:$D$300,"&gt;="&amp;N$1),SUMIF(База!$B$3:$B$305,$A80,База!$G$3:$G$152))</f>
        <v>0</v>
      </c>
      <c r="O80" s="46">
        <f ca="1">IF(COUNTIFS(Распис!$B$4:$B$300,$A80,Распис!$C$4:$C$300,"&lt;="&amp;O$1,Распис!$D$4:$D$300,"&gt;="&amp;O$1)&gt;0,SUMIFS(Распис!$H$4:$H$300,Распис!$B$4:$B$300,$A80,Распис!$C$4:$C$300,"&lt;="&amp;O$1,Распис!$D$4:$D$300,"&gt;="&amp;O$1),SUMIF(База!$B$3:$B$305,$A80,База!$H$3:$H$152))</f>
        <v>0</v>
      </c>
      <c r="P80" s="46">
        <f ca="1">IF(COUNTIFS(Распис!$B$4:$B$300,$A80,Распис!$C$4:$C$300,"&lt;="&amp;P$1,Распис!$D$4:$D$300,"&gt;="&amp;P$1)&gt;0,SUMIFS(Распис!$I$4:$I$300,Распис!$B$4:$B$300,$A80,Распис!$C$4:$C$300,"&lt;="&amp;P$1,Распис!$D$4:$D$300,"&gt;="&amp;P$1),SUMIF(База!$B$3:$B$305,$A80,База!$I$3:$I$152))</f>
        <v>0</v>
      </c>
      <c r="Q80" s="46">
        <f ca="1">IF(COUNTIFS(Распис!$B$4:$B$300,$A80,Распис!$C$4:$C$300,"&lt;="&amp;Q$1,Распис!$D$4:$D$300,"&gt;="&amp;Q$1)&gt;0,SUMIFS(Распис!$J$4:$J$300,Распис!$B$4:$B$300,$A80,Распис!$C$4:$C$300,"&lt;="&amp;Q$1,Распис!$D$4:$D$300,"&gt;="&amp;Q$1),SUMIF(База!$B$3:$B$305,$A80,База!$J$3:$J$152))</f>
        <v>0</v>
      </c>
      <c r="R80" s="46">
        <f ca="1">IF(COUNTIFS(Распис!$B$4:$B$300,$A80,Распис!$C$4:$C$300,"&lt;="&amp;R$1,Распис!$D$4:$D$300,"&gt;="&amp;R$1)&gt;0,SUMIFS(Распис!$K$4:$K$300,Распис!$B$4:$B$300,$A80,Распис!$C$4:$C$300,"&lt;="&amp;R$1,Распис!$D$4:$D$300,"&gt;="&amp;R$1),SUMIF(База!$B$3:$B$305,$A80,База!$K$3:$K$152))</f>
        <v>0</v>
      </c>
      <c r="S80" s="46" t="s">
        <v>23</v>
      </c>
      <c r="T80" s="46" t="s">
        <v>25</v>
      </c>
      <c r="U80" s="46" t="s">
        <v>25</v>
      </c>
      <c r="V80" s="46" t="s">
        <v>24</v>
      </c>
      <c r="W80" s="46" t="s">
        <v>24</v>
      </c>
      <c r="X80" s="46" t="s">
        <v>24</v>
      </c>
      <c r="Y80" s="46" t="s">
        <v>25</v>
      </c>
      <c r="Z80" s="46" t="s">
        <v>23</v>
      </c>
      <c r="AA80" s="46">
        <f ca="1">IF(COUNTIFS(Распис!$B$4:$B$300,$A80,Распис!$C$4:$C$300,"&lt;="&amp;AA$1,Распис!$D$4:$D$300,"&gt;="&amp;AA$1)&gt;0,SUMIFS(Распис!$F$4:$F$300,Распис!$B$4:$B$300,$A80,Распис!$C$4:$C$300,"&lt;="&amp;AA$1,Распис!$D$4:$D$300,"&gt;="&amp;AA$1),SUMIF(База!$B$3:$B$305,$A80,База!$F$3:$F$152))</f>
        <v>0</v>
      </c>
      <c r="AB80" s="46">
        <f ca="1">IF(COUNTIFS(Распис!$B$4:$B$300,$A80,Распис!$C$4:$C$300,"&lt;="&amp;AB$1,Распис!$D$4:$D$300,"&gt;="&amp;AB$1)&gt;0,SUMIFS(Распис!$G$4:$G$300,Распис!$B$4:$B$300,$A80,Распис!$C$4:$C$300,"&lt;="&amp;AB$1,Распис!$D$4:$D$300,"&gt;="&amp;AB$1),SUMIF(База!$B$3:$B$305,$A80,База!$G$3:$G$152))</f>
        <v>0</v>
      </c>
      <c r="AC80" s="46">
        <f ca="1">IF(COUNTIFS(Распис!$B$4:$B$300,$A80,Распис!$C$4:$C$300,"&lt;="&amp;AC$1,Распис!$D$4:$D$300,"&gt;="&amp;AC$1)&gt;0,SUMIFS(Распис!$H$4:$H$300,Распис!$B$4:$B$300,$A80,Распис!$C$4:$C$300,"&lt;="&amp;AC$1,Распис!$D$4:$D$300,"&gt;="&amp;AC$1),SUMIF(База!$B$3:$B$305,$A80,База!$H$3:$H$152))</f>
        <v>0</v>
      </c>
      <c r="AD80" s="46">
        <f ca="1">IF(COUNTIFS(Распис!$B$4:$B$300,$A80,Распис!$C$4:$C$300,"&lt;="&amp;AD$1,Распис!$D$4:$D$300,"&gt;="&amp;AD$1)&gt;0,SUMIFS(Распис!$I$4:$I$300,Распис!$B$4:$B$300,$A80,Распис!$C$4:$C$300,"&lt;="&amp;AD$1,Распис!$D$4:$D$300,"&gt;="&amp;AD$1),SUMIF(База!$B$3:$B$305,$A80,База!$I$3:$I$152))</f>
        <v>0</v>
      </c>
      <c r="AE80" s="46">
        <f ca="1">IF(COUNTIFS(Распис!$B$4:$B$300,$A80,Распис!$C$4:$C$300,"&lt;="&amp;AE$1,Распис!$D$4:$D$300,"&gt;="&amp;AE$1)&gt;0,SUMIFS(Распис!$J$4:$J$300,Распис!$B$4:$B$300,$A80,Распис!$C$4:$C$300,"&lt;="&amp;AE$1,Распис!$D$4:$D$300,"&gt;="&amp;AE$1),SUMIF(База!$B$3:$B$305,$A80,База!$J$3:$J$152))</f>
        <v>0</v>
      </c>
      <c r="AF80" s="46">
        <f ca="1">IF(COUNTIFS(Распис!$B$4:$B$300,$A80,Распис!$C$4:$C$300,"&lt;="&amp;AF$1,Распис!$D$4:$D$300,"&gt;="&amp;AF$1)&gt;0,SUMIFS(Распис!$K$4:$K$300,Распис!$B$4:$B$300,$A80,Распис!$C$4:$C$300,"&lt;="&amp;AF$1,Распис!$D$4:$D$300,"&gt;="&amp;AF$1),SUMIF(База!$B$3:$B$305,$A80,База!$K$3:$K$152))</f>
        <v>0</v>
      </c>
      <c r="AG80" s="47">
        <f t="shared" ca="1" si="11"/>
        <v>0</v>
      </c>
      <c r="AH80" s="46">
        <f ca="1">AG80-SUMIFS(Распред!$G$4:$G$300,Распред!$B$4:$B$300,"март",Распред!$F$4:$F$300,A80)</f>
        <v>0</v>
      </c>
      <c r="AI80" s="46">
        <f ca="1">AH80+(COUNTIF(B80:AF80,"КД")+SUMIFS(Распред!$AH$4:$AH$300,Распред!$F$4:$F$300,A80,Распред!$B$4:$B$300,"март"))*4</f>
        <v>12</v>
      </c>
      <c r="AJ80" s="46">
        <f t="shared" ca="1" si="12"/>
        <v>0</v>
      </c>
      <c r="AK80" s="46">
        <f t="shared" ca="1" si="13"/>
        <v>0</v>
      </c>
      <c r="AL80" s="46">
        <f>SUMIFS(Распред!$K$4:$K$300,Распред!$B$4:$B$300,"март",Распред!$J$4:$J$300,A80)+SUMIFS(Распред!$M$4:$M$300,Распред!$B$4:$B$300,"март",Распред!$L$4:$L$300,A80)+SUMIFS(Распред!$O$4:$O$300,Распред!$B$4:$B$300,"март",Распред!$N$4:$N$300,A80)+SUMIFS(Распред!$Q$4:$Q$300,Распред!$B$4:$B$300,"март",Распред!$P$4:$P$300,A80)+SUMIFS(Распред!$S$4:$S$300,Распред!$B$4:$B$300,"март",Распред!$R$4:$R$300,A80)+SUMIFS(Распред!$U$4:$U$300,Распред!$B$4:$B$300,"март",Распред!$T$4:$T$300,A80)+SUMIFS(Распред!$W$4:$W$300,Распред!$B$4:$B$300,"март",Распред!$V$4:$V$300,A80)+SUMIFS(Распред!$Y$4:$Y$300,Распред!$B$4:$B$300,"март",Распред!$X$4:$X$300,A80)+SUMIFS(Распред!$AA$4:$AA$300,Распред!$B$4:$B$300,"март",Распред!$Z$4:$Z$300,A80)+SUMIFS(Распред!$AC$4:$AC$300,Распред!$B$4:$B$300,"март",Распред!$AB$4:$AB$300,A80)</f>
        <v>0</v>
      </c>
      <c r="AM80" s="46">
        <f t="shared" ca="1" si="14"/>
        <v>0</v>
      </c>
      <c r="AN80" s="46">
        <f t="shared" ca="1" si="15"/>
        <v>0</v>
      </c>
      <c r="AO80" s="46">
        <f t="shared" ca="1" si="16"/>
        <v>0</v>
      </c>
      <c r="AP80" s="46">
        <f>январь!AP80</f>
        <v>0</v>
      </c>
      <c r="AQ80" s="46">
        <f t="shared" ca="1" si="17"/>
        <v>0</v>
      </c>
      <c r="AR80" s="47"/>
      <c r="AS80" s="47">
        <f t="shared" ca="1" si="18"/>
        <v>0</v>
      </c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</row>
    <row r="81" spans="1:58" s="56" customFormat="1" x14ac:dyDescent="0.25">
      <c r="A81" s="47">
        <f>База!B81</f>
        <v>0</v>
      </c>
      <c r="B81" s="46">
        <f ca="1">IF(COUNTIFS(Распис!$B$4:$B$300,$A81,Распис!$C$4:$C$300,"&lt;="&amp;B$1,Распис!$D$4:$D$300,"&gt;="&amp;B$1)&gt;0,SUMIFS(Распис!$I$4:$I$300,Распис!$B$4:$B$300,$A81,Распис!$C$4:$C$300,"&lt;="&amp;B$1,Распис!$D$4:$D$300,"&gt;="&amp;B$1),SUMIF(База!$B$3:$B$305,$A81,База!$I$3:$I$152))</f>
        <v>0</v>
      </c>
      <c r="C81" s="46">
        <f ca="1">IF(COUNTIFS(Распис!$B$4:$B$300,$A81,Распис!$C$4:$C$300,"&lt;="&amp;C$1,Распис!$D$4:$D$300,"&gt;="&amp;C$1)&gt;0,SUMIFS(Распис!$J$4:$J$300,Распис!$B$4:$B$300,$A81,Распис!$C$4:$C$300,"&lt;="&amp;C$1,Распис!$D$4:$D$300,"&gt;="&amp;C$1),SUMIF(База!$B$3:$B$305,$A81,База!$J$3:$J$152))</f>
        <v>0</v>
      </c>
      <c r="D81" s="46">
        <f ca="1">IF(COUNTIFS(Распис!$B$4:$B$300,$A81,Распис!$C$4:$C$300,"&lt;="&amp;D$1,Распис!$D$4:$D$300,"&gt;="&amp;D$1)&gt;0,SUMIFS(Распис!$K$4:$K$300,Распис!$B$4:$B$300,$A81,Распис!$C$4:$C$300,"&lt;="&amp;D$1,Распис!$D$4:$D$300,"&gt;="&amp;D$1),SUMIF(База!$B$3:$B$305,$A81,База!$K$3:$K$152))</f>
        <v>0</v>
      </c>
      <c r="E81" s="46" t="s">
        <v>23</v>
      </c>
      <c r="F81" s="46">
        <f ca="1">IF(COUNTIFS(Распис!$B$4:$B$300,$A81,Распис!$C$4:$C$300,"&lt;="&amp;F$1,Распис!$D$4:$D$300,"&gt;="&amp;F$1)&gt;0,SUMIFS(Распис!$F$4:$F$300,Распис!$B$4:$B$300,$A81,Распис!$C$4:$C$300,"&lt;="&amp;F$1,Распис!$D$4:$D$300,"&gt;="&amp;F$1),SUMIF(База!$B$3:$B$305,$A81,База!$F$3:$F$152))</f>
        <v>0</v>
      </c>
      <c r="G81" s="46">
        <f ca="1">IF(COUNTIFS(Распис!$B$4:$B$300,$A81,Распис!$C$4:$C$300,"&lt;="&amp;G$1,Распис!$D$4:$D$300,"&gt;="&amp;G$1)&gt;0,SUMIFS(Распис!$G$4:$G$300,Распис!$B$4:$B$300,$A81,Распис!$C$4:$C$300,"&lt;="&amp;G$1,Распис!$D$4:$D$300,"&gt;="&amp;G$1),SUMIF(База!$B$3:$B$305,$A81,База!$G$3:$G$152))</f>
        <v>0</v>
      </c>
      <c r="H81" s="46">
        <f ca="1">IF(COUNTIFS(Распис!$B$4:$B$300,$A81,Распис!$C$4:$C$300,"&lt;="&amp;H$1,Распис!$D$4:$D$300,"&gt;="&amp;H$1)&gt;0,SUMIFS(Распис!$H$4:$H$300,Распис!$B$4:$B$300,$A81,Распис!$C$4:$C$300,"&lt;="&amp;H$1,Распис!$D$4:$D$300,"&gt;="&amp;H$1),SUMIF(База!$B$3:$B$305,$A81,База!$H$3:$H$152))</f>
        <v>0</v>
      </c>
      <c r="I81" s="46" t="s">
        <v>24</v>
      </c>
      <c r="J81" s="46">
        <f ca="1">IF(COUNTIFS(Распис!$B$4:$B$300,$A81,Распис!$C$4:$C$300,"&lt;="&amp;J$1,Распис!$D$4:$D$300,"&gt;="&amp;J$1)&gt;0,SUMIFS(Распис!$J$4:$J$300,Распис!$B$4:$B$300,$A81,Распис!$C$4:$C$300,"&lt;="&amp;J$1,Распис!$D$4:$D$300,"&gt;="&amp;J$1),SUMIF(База!$B$3:$B$305,$A81,База!$J$3:$J$152))</f>
        <v>0</v>
      </c>
      <c r="K81" s="46">
        <f ca="1">IF(COUNTIFS(Распис!$B$4:$B$300,$A81,Распис!$C$4:$C$300,"&lt;="&amp;K$1,Распис!$D$4:$D$300,"&gt;="&amp;K$1)&gt;0,SUMIFS(Распис!$K$4:$K$300,Распис!$B$4:$B$300,$A81,Распис!$C$4:$C$300,"&lt;="&amp;K$1,Распис!$D$4:$D$300,"&gt;="&amp;K$1),SUMIF(База!$B$3:$B$305,$A81,База!$K$3:$K$152))</f>
        <v>0</v>
      </c>
      <c r="L81" s="46" t="s">
        <v>23</v>
      </c>
      <c r="M81" s="46">
        <f ca="1">IF(COUNTIFS(Распис!$B$4:$B$300,$A81,Распис!$C$4:$C$300,"&lt;="&amp;M$1,Распис!$D$4:$D$300,"&gt;="&amp;M$1)&gt;0,SUMIFS(Распис!$F$4:$F$300,Распис!$B$4:$B$300,$A81,Распис!$C$4:$C$300,"&lt;="&amp;M$1,Распис!$D$4:$D$300,"&gt;="&amp;M$1),SUMIF(База!$B$3:$B$305,$A81,База!$F$3:$F$152))</f>
        <v>0</v>
      </c>
      <c r="N81" s="46">
        <f ca="1">IF(COUNTIFS(Распис!$B$4:$B$300,$A81,Распис!$C$4:$C$300,"&lt;="&amp;N$1,Распис!$D$4:$D$300,"&gt;="&amp;N$1)&gt;0,SUMIFS(Распис!$G$4:$G$300,Распис!$B$4:$B$300,$A81,Распис!$C$4:$C$300,"&lt;="&amp;N$1,Распис!$D$4:$D$300,"&gt;="&amp;N$1),SUMIF(База!$B$3:$B$305,$A81,База!$G$3:$G$152))</f>
        <v>0</v>
      </c>
      <c r="O81" s="46">
        <f ca="1">IF(COUNTIFS(Распис!$B$4:$B$300,$A81,Распис!$C$4:$C$300,"&lt;="&amp;O$1,Распис!$D$4:$D$300,"&gt;="&amp;O$1)&gt;0,SUMIFS(Распис!$H$4:$H$300,Распис!$B$4:$B$300,$A81,Распис!$C$4:$C$300,"&lt;="&amp;O$1,Распис!$D$4:$D$300,"&gt;="&amp;O$1),SUMIF(База!$B$3:$B$305,$A81,База!$H$3:$H$152))</f>
        <v>0</v>
      </c>
      <c r="P81" s="46">
        <f ca="1">IF(COUNTIFS(Распис!$B$4:$B$300,$A81,Распис!$C$4:$C$300,"&lt;="&amp;P$1,Распис!$D$4:$D$300,"&gt;="&amp;P$1)&gt;0,SUMIFS(Распис!$I$4:$I$300,Распис!$B$4:$B$300,$A81,Распис!$C$4:$C$300,"&lt;="&amp;P$1,Распис!$D$4:$D$300,"&gt;="&amp;P$1),SUMIF(База!$B$3:$B$305,$A81,База!$I$3:$I$152))</f>
        <v>0</v>
      </c>
      <c r="Q81" s="46">
        <f ca="1">IF(COUNTIFS(Распис!$B$4:$B$300,$A81,Распис!$C$4:$C$300,"&lt;="&amp;Q$1,Распис!$D$4:$D$300,"&gt;="&amp;Q$1)&gt;0,SUMIFS(Распис!$J$4:$J$300,Распис!$B$4:$B$300,$A81,Распис!$C$4:$C$300,"&lt;="&amp;Q$1,Распис!$D$4:$D$300,"&gt;="&amp;Q$1),SUMIF(База!$B$3:$B$305,$A81,База!$J$3:$J$152))</f>
        <v>0</v>
      </c>
      <c r="R81" s="46">
        <f ca="1">IF(COUNTIFS(Распис!$B$4:$B$300,$A81,Распис!$C$4:$C$300,"&lt;="&amp;R$1,Распис!$D$4:$D$300,"&gt;="&amp;R$1)&gt;0,SUMIFS(Распис!$K$4:$K$300,Распис!$B$4:$B$300,$A81,Распис!$C$4:$C$300,"&lt;="&amp;R$1,Распис!$D$4:$D$300,"&gt;="&amp;R$1),SUMIF(База!$B$3:$B$305,$A81,База!$K$3:$K$152))</f>
        <v>0</v>
      </c>
      <c r="S81" s="46" t="s">
        <v>23</v>
      </c>
      <c r="T81" s="46" t="s">
        <v>25</v>
      </c>
      <c r="U81" s="46" t="s">
        <v>25</v>
      </c>
      <c r="V81" s="46" t="s">
        <v>24</v>
      </c>
      <c r="W81" s="46" t="s">
        <v>24</v>
      </c>
      <c r="X81" s="46" t="s">
        <v>24</v>
      </c>
      <c r="Y81" s="46" t="s">
        <v>25</v>
      </c>
      <c r="Z81" s="46" t="s">
        <v>23</v>
      </c>
      <c r="AA81" s="46">
        <f ca="1">IF(COUNTIFS(Распис!$B$4:$B$300,$A81,Распис!$C$4:$C$300,"&lt;="&amp;AA$1,Распис!$D$4:$D$300,"&gt;="&amp;AA$1)&gt;0,SUMIFS(Распис!$F$4:$F$300,Распис!$B$4:$B$300,$A81,Распис!$C$4:$C$300,"&lt;="&amp;AA$1,Распис!$D$4:$D$300,"&gt;="&amp;AA$1),SUMIF(База!$B$3:$B$305,$A81,База!$F$3:$F$152))</f>
        <v>0</v>
      </c>
      <c r="AB81" s="46">
        <f ca="1">IF(COUNTIFS(Распис!$B$4:$B$300,$A81,Распис!$C$4:$C$300,"&lt;="&amp;AB$1,Распис!$D$4:$D$300,"&gt;="&amp;AB$1)&gt;0,SUMIFS(Распис!$G$4:$G$300,Распис!$B$4:$B$300,$A81,Распис!$C$4:$C$300,"&lt;="&amp;AB$1,Распис!$D$4:$D$300,"&gt;="&amp;AB$1),SUMIF(База!$B$3:$B$305,$A81,База!$G$3:$G$152))</f>
        <v>0</v>
      </c>
      <c r="AC81" s="46">
        <f ca="1">IF(COUNTIFS(Распис!$B$4:$B$300,$A81,Распис!$C$4:$C$300,"&lt;="&amp;AC$1,Распис!$D$4:$D$300,"&gt;="&amp;AC$1)&gt;0,SUMIFS(Распис!$H$4:$H$300,Распис!$B$4:$B$300,$A81,Распис!$C$4:$C$300,"&lt;="&amp;AC$1,Распис!$D$4:$D$300,"&gt;="&amp;AC$1),SUMIF(База!$B$3:$B$305,$A81,База!$H$3:$H$152))</f>
        <v>0</v>
      </c>
      <c r="AD81" s="46">
        <f ca="1">IF(COUNTIFS(Распис!$B$4:$B$300,$A81,Распис!$C$4:$C$300,"&lt;="&amp;AD$1,Распис!$D$4:$D$300,"&gt;="&amp;AD$1)&gt;0,SUMIFS(Распис!$I$4:$I$300,Распис!$B$4:$B$300,$A81,Распис!$C$4:$C$300,"&lt;="&amp;AD$1,Распис!$D$4:$D$300,"&gt;="&amp;AD$1),SUMIF(База!$B$3:$B$305,$A81,База!$I$3:$I$152))</f>
        <v>0</v>
      </c>
      <c r="AE81" s="46">
        <f ca="1">IF(COUNTIFS(Распис!$B$4:$B$300,$A81,Распис!$C$4:$C$300,"&lt;="&amp;AE$1,Распис!$D$4:$D$300,"&gt;="&amp;AE$1)&gt;0,SUMIFS(Распис!$J$4:$J$300,Распис!$B$4:$B$300,$A81,Распис!$C$4:$C$300,"&lt;="&amp;AE$1,Распис!$D$4:$D$300,"&gt;="&amp;AE$1),SUMIF(База!$B$3:$B$305,$A81,База!$J$3:$J$152))</f>
        <v>0</v>
      </c>
      <c r="AF81" s="46">
        <f ca="1">IF(COUNTIFS(Распис!$B$4:$B$300,$A81,Распис!$C$4:$C$300,"&lt;="&amp;AF$1,Распис!$D$4:$D$300,"&gt;="&amp;AF$1)&gt;0,SUMIFS(Распис!$K$4:$K$300,Распис!$B$4:$B$300,$A81,Распис!$C$4:$C$300,"&lt;="&amp;AF$1,Распис!$D$4:$D$300,"&gt;="&amp;AF$1),SUMIF(База!$B$3:$B$305,$A81,База!$K$3:$K$152))</f>
        <v>0</v>
      </c>
      <c r="AG81" s="47">
        <f t="shared" ca="1" si="11"/>
        <v>0</v>
      </c>
      <c r="AH81" s="46">
        <f ca="1">AG81-SUMIFS(Распред!$G$4:$G$300,Распред!$B$4:$B$300,"март",Распред!$F$4:$F$300,A81)</f>
        <v>0</v>
      </c>
      <c r="AI81" s="46">
        <f ca="1">AH81+(COUNTIF(B81:AF81,"КД")+SUMIFS(Распред!$AH$4:$AH$300,Распред!$F$4:$F$300,A81,Распред!$B$4:$B$300,"март"))*4</f>
        <v>12</v>
      </c>
      <c r="AJ81" s="46">
        <f t="shared" ca="1" si="12"/>
        <v>0</v>
      </c>
      <c r="AK81" s="46">
        <f t="shared" ca="1" si="13"/>
        <v>0</v>
      </c>
      <c r="AL81" s="46">
        <f>SUMIFS(Распред!$K$4:$K$300,Распред!$B$4:$B$300,"март",Распред!$J$4:$J$300,A81)+SUMIFS(Распред!$M$4:$M$300,Распред!$B$4:$B$300,"март",Распред!$L$4:$L$300,A81)+SUMIFS(Распред!$O$4:$O$300,Распред!$B$4:$B$300,"март",Распред!$N$4:$N$300,A81)+SUMIFS(Распред!$Q$4:$Q$300,Распред!$B$4:$B$300,"март",Распред!$P$4:$P$300,A81)+SUMIFS(Распред!$S$4:$S$300,Распред!$B$4:$B$300,"март",Распред!$R$4:$R$300,A81)+SUMIFS(Распред!$U$4:$U$300,Распред!$B$4:$B$300,"март",Распред!$T$4:$T$300,A81)+SUMIFS(Распред!$W$4:$W$300,Распред!$B$4:$B$300,"март",Распред!$V$4:$V$300,A81)+SUMIFS(Распред!$Y$4:$Y$300,Распред!$B$4:$B$300,"март",Распред!$X$4:$X$300,A81)+SUMIFS(Распред!$AA$4:$AA$300,Распред!$B$4:$B$300,"март",Распред!$Z$4:$Z$300,A81)+SUMIFS(Распред!$AC$4:$AC$300,Распред!$B$4:$B$300,"март",Распред!$AB$4:$AB$300,A81)</f>
        <v>0</v>
      </c>
      <c r="AM81" s="46">
        <f t="shared" ca="1" si="14"/>
        <v>0</v>
      </c>
      <c r="AN81" s="46">
        <f t="shared" ca="1" si="15"/>
        <v>0</v>
      </c>
      <c r="AO81" s="46">
        <f t="shared" ca="1" si="16"/>
        <v>0</v>
      </c>
      <c r="AP81" s="46">
        <f>январь!AP81</f>
        <v>0</v>
      </c>
      <c r="AQ81" s="46">
        <f t="shared" ca="1" si="17"/>
        <v>0</v>
      </c>
      <c r="AR81" s="47"/>
      <c r="AS81" s="47">
        <f t="shared" ca="1" si="18"/>
        <v>0</v>
      </c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</row>
    <row r="82" spans="1:58" s="56" customFormat="1" x14ac:dyDescent="0.25">
      <c r="A82" s="47">
        <f>База!B82</f>
        <v>0</v>
      </c>
      <c r="B82" s="46">
        <f ca="1">IF(COUNTIFS(Распис!$B$4:$B$300,$A82,Распис!$C$4:$C$300,"&lt;="&amp;B$1,Распис!$D$4:$D$300,"&gt;="&amp;B$1)&gt;0,SUMIFS(Распис!$I$4:$I$300,Распис!$B$4:$B$300,$A82,Распис!$C$4:$C$300,"&lt;="&amp;B$1,Распис!$D$4:$D$300,"&gt;="&amp;B$1),SUMIF(База!$B$3:$B$305,$A82,База!$I$3:$I$152))</f>
        <v>0</v>
      </c>
      <c r="C82" s="46">
        <f ca="1">IF(COUNTIFS(Распис!$B$4:$B$300,$A82,Распис!$C$4:$C$300,"&lt;="&amp;C$1,Распис!$D$4:$D$300,"&gt;="&amp;C$1)&gt;0,SUMIFS(Распис!$J$4:$J$300,Распис!$B$4:$B$300,$A82,Распис!$C$4:$C$300,"&lt;="&amp;C$1,Распис!$D$4:$D$300,"&gt;="&amp;C$1),SUMIF(База!$B$3:$B$305,$A82,База!$J$3:$J$152))</f>
        <v>0</v>
      </c>
      <c r="D82" s="46">
        <f ca="1">IF(COUNTIFS(Распис!$B$4:$B$300,$A82,Распис!$C$4:$C$300,"&lt;="&amp;D$1,Распис!$D$4:$D$300,"&gt;="&amp;D$1)&gt;0,SUMIFS(Распис!$K$4:$K$300,Распис!$B$4:$B$300,$A82,Распис!$C$4:$C$300,"&lt;="&amp;D$1,Распис!$D$4:$D$300,"&gt;="&amp;D$1),SUMIF(База!$B$3:$B$305,$A82,База!$K$3:$K$152))</f>
        <v>0</v>
      </c>
      <c r="E82" s="46" t="s">
        <v>23</v>
      </c>
      <c r="F82" s="46">
        <f ca="1">IF(COUNTIFS(Распис!$B$4:$B$300,$A82,Распис!$C$4:$C$300,"&lt;="&amp;F$1,Распис!$D$4:$D$300,"&gt;="&amp;F$1)&gt;0,SUMIFS(Распис!$F$4:$F$300,Распис!$B$4:$B$300,$A82,Распис!$C$4:$C$300,"&lt;="&amp;F$1,Распис!$D$4:$D$300,"&gt;="&amp;F$1),SUMIF(База!$B$3:$B$305,$A82,База!$F$3:$F$152))</f>
        <v>0</v>
      </c>
      <c r="G82" s="46">
        <f ca="1">IF(COUNTIFS(Распис!$B$4:$B$300,$A82,Распис!$C$4:$C$300,"&lt;="&amp;G$1,Распис!$D$4:$D$300,"&gt;="&amp;G$1)&gt;0,SUMIFS(Распис!$G$4:$G$300,Распис!$B$4:$B$300,$A82,Распис!$C$4:$C$300,"&lt;="&amp;G$1,Распис!$D$4:$D$300,"&gt;="&amp;G$1),SUMIF(База!$B$3:$B$305,$A82,База!$G$3:$G$152))</f>
        <v>0</v>
      </c>
      <c r="H82" s="46">
        <f ca="1">IF(COUNTIFS(Распис!$B$4:$B$300,$A82,Распис!$C$4:$C$300,"&lt;="&amp;H$1,Распис!$D$4:$D$300,"&gt;="&amp;H$1)&gt;0,SUMIFS(Распис!$H$4:$H$300,Распис!$B$4:$B$300,$A82,Распис!$C$4:$C$300,"&lt;="&amp;H$1,Распис!$D$4:$D$300,"&gt;="&amp;H$1),SUMIF(База!$B$3:$B$305,$A82,База!$H$3:$H$152))</f>
        <v>0</v>
      </c>
      <c r="I82" s="46" t="s">
        <v>24</v>
      </c>
      <c r="J82" s="46">
        <f ca="1">IF(COUNTIFS(Распис!$B$4:$B$300,$A82,Распис!$C$4:$C$300,"&lt;="&amp;J$1,Распис!$D$4:$D$300,"&gt;="&amp;J$1)&gt;0,SUMIFS(Распис!$J$4:$J$300,Распис!$B$4:$B$300,$A82,Распис!$C$4:$C$300,"&lt;="&amp;J$1,Распис!$D$4:$D$300,"&gt;="&amp;J$1),SUMIF(База!$B$3:$B$305,$A82,База!$J$3:$J$152))</f>
        <v>0</v>
      </c>
      <c r="K82" s="46">
        <f ca="1">IF(COUNTIFS(Распис!$B$4:$B$300,$A82,Распис!$C$4:$C$300,"&lt;="&amp;K$1,Распис!$D$4:$D$300,"&gt;="&amp;K$1)&gt;0,SUMIFS(Распис!$K$4:$K$300,Распис!$B$4:$B$300,$A82,Распис!$C$4:$C$300,"&lt;="&amp;K$1,Распис!$D$4:$D$300,"&gt;="&amp;K$1),SUMIF(База!$B$3:$B$305,$A82,База!$K$3:$K$152))</f>
        <v>0</v>
      </c>
      <c r="L82" s="46" t="s">
        <v>23</v>
      </c>
      <c r="M82" s="46">
        <f ca="1">IF(COUNTIFS(Распис!$B$4:$B$300,$A82,Распис!$C$4:$C$300,"&lt;="&amp;M$1,Распис!$D$4:$D$300,"&gt;="&amp;M$1)&gt;0,SUMIFS(Распис!$F$4:$F$300,Распис!$B$4:$B$300,$A82,Распис!$C$4:$C$300,"&lt;="&amp;M$1,Распис!$D$4:$D$300,"&gt;="&amp;M$1),SUMIF(База!$B$3:$B$305,$A82,База!$F$3:$F$152))</f>
        <v>0</v>
      </c>
      <c r="N82" s="46">
        <f ca="1">IF(COUNTIFS(Распис!$B$4:$B$300,$A82,Распис!$C$4:$C$300,"&lt;="&amp;N$1,Распис!$D$4:$D$300,"&gt;="&amp;N$1)&gt;0,SUMIFS(Распис!$G$4:$G$300,Распис!$B$4:$B$300,$A82,Распис!$C$4:$C$300,"&lt;="&amp;N$1,Распис!$D$4:$D$300,"&gt;="&amp;N$1),SUMIF(База!$B$3:$B$305,$A82,База!$G$3:$G$152))</f>
        <v>0</v>
      </c>
      <c r="O82" s="46">
        <f ca="1">IF(COUNTIFS(Распис!$B$4:$B$300,$A82,Распис!$C$4:$C$300,"&lt;="&amp;O$1,Распис!$D$4:$D$300,"&gt;="&amp;O$1)&gt;0,SUMIFS(Распис!$H$4:$H$300,Распис!$B$4:$B$300,$A82,Распис!$C$4:$C$300,"&lt;="&amp;O$1,Распис!$D$4:$D$300,"&gt;="&amp;O$1),SUMIF(База!$B$3:$B$305,$A82,База!$H$3:$H$152))</f>
        <v>0</v>
      </c>
      <c r="P82" s="46">
        <f ca="1">IF(COUNTIFS(Распис!$B$4:$B$300,$A82,Распис!$C$4:$C$300,"&lt;="&amp;P$1,Распис!$D$4:$D$300,"&gt;="&amp;P$1)&gt;0,SUMIFS(Распис!$I$4:$I$300,Распис!$B$4:$B$300,$A82,Распис!$C$4:$C$300,"&lt;="&amp;P$1,Распис!$D$4:$D$300,"&gt;="&amp;P$1),SUMIF(База!$B$3:$B$305,$A82,База!$I$3:$I$152))</f>
        <v>0</v>
      </c>
      <c r="Q82" s="46">
        <f ca="1">IF(COUNTIFS(Распис!$B$4:$B$300,$A82,Распис!$C$4:$C$300,"&lt;="&amp;Q$1,Распис!$D$4:$D$300,"&gt;="&amp;Q$1)&gt;0,SUMIFS(Распис!$J$4:$J$300,Распис!$B$4:$B$300,$A82,Распис!$C$4:$C$300,"&lt;="&amp;Q$1,Распис!$D$4:$D$300,"&gt;="&amp;Q$1),SUMIF(База!$B$3:$B$305,$A82,База!$J$3:$J$152))</f>
        <v>0</v>
      </c>
      <c r="R82" s="46">
        <f ca="1">IF(COUNTIFS(Распис!$B$4:$B$300,$A82,Распис!$C$4:$C$300,"&lt;="&amp;R$1,Распис!$D$4:$D$300,"&gt;="&amp;R$1)&gt;0,SUMIFS(Распис!$K$4:$K$300,Распис!$B$4:$B$300,$A82,Распис!$C$4:$C$300,"&lt;="&amp;R$1,Распис!$D$4:$D$300,"&gt;="&amp;R$1),SUMIF(База!$B$3:$B$305,$A82,База!$K$3:$K$152))</f>
        <v>0</v>
      </c>
      <c r="S82" s="46" t="s">
        <v>23</v>
      </c>
      <c r="T82" s="46" t="s">
        <v>25</v>
      </c>
      <c r="U82" s="46" t="s">
        <v>25</v>
      </c>
      <c r="V82" s="46" t="s">
        <v>24</v>
      </c>
      <c r="W82" s="46" t="s">
        <v>24</v>
      </c>
      <c r="X82" s="46" t="s">
        <v>24</v>
      </c>
      <c r="Y82" s="46" t="s">
        <v>25</v>
      </c>
      <c r="Z82" s="46" t="s">
        <v>23</v>
      </c>
      <c r="AA82" s="46">
        <f ca="1">IF(COUNTIFS(Распис!$B$4:$B$300,$A82,Распис!$C$4:$C$300,"&lt;="&amp;AA$1,Распис!$D$4:$D$300,"&gt;="&amp;AA$1)&gt;0,SUMIFS(Распис!$F$4:$F$300,Распис!$B$4:$B$300,$A82,Распис!$C$4:$C$300,"&lt;="&amp;AA$1,Распис!$D$4:$D$300,"&gt;="&amp;AA$1),SUMIF(База!$B$3:$B$305,$A82,База!$F$3:$F$152))</f>
        <v>0</v>
      </c>
      <c r="AB82" s="46">
        <f ca="1">IF(COUNTIFS(Распис!$B$4:$B$300,$A82,Распис!$C$4:$C$300,"&lt;="&amp;AB$1,Распис!$D$4:$D$300,"&gt;="&amp;AB$1)&gt;0,SUMIFS(Распис!$G$4:$G$300,Распис!$B$4:$B$300,$A82,Распис!$C$4:$C$300,"&lt;="&amp;AB$1,Распис!$D$4:$D$300,"&gt;="&amp;AB$1),SUMIF(База!$B$3:$B$305,$A82,База!$G$3:$G$152))</f>
        <v>0</v>
      </c>
      <c r="AC82" s="46">
        <f ca="1">IF(COUNTIFS(Распис!$B$4:$B$300,$A82,Распис!$C$4:$C$300,"&lt;="&amp;AC$1,Распис!$D$4:$D$300,"&gt;="&amp;AC$1)&gt;0,SUMIFS(Распис!$H$4:$H$300,Распис!$B$4:$B$300,$A82,Распис!$C$4:$C$300,"&lt;="&amp;AC$1,Распис!$D$4:$D$300,"&gt;="&amp;AC$1),SUMIF(База!$B$3:$B$305,$A82,База!$H$3:$H$152))</f>
        <v>0</v>
      </c>
      <c r="AD82" s="46">
        <f ca="1">IF(COUNTIFS(Распис!$B$4:$B$300,$A82,Распис!$C$4:$C$300,"&lt;="&amp;AD$1,Распис!$D$4:$D$300,"&gt;="&amp;AD$1)&gt;0,SUMIFS(Распис!$I$4:$I$300,Распис!$B$4:$B$300,$A82,Распис!$C$4:$C$300,"&lt;="&amp;AD$1,Распис!$D$4:$D$300,"&gt;="&amp;AD$1),SUMIF(База!$B$3:$B$305,$A82,База!$I$3:$I$152))</f>
        <v>0</v>
      </c>
      <c r="AE82" s="46">
        <f ca="1">IF(COUNTIFS(Распис!$B$4:$B$300,$A82,Распис!$C$4:$C$300,"&lt;="&amp;AE$1,Распис!$D$4:$D$300,"&gt;="&amp;AE$1)&gt;0,SUMIFS(Распис!$J$4:$J$300,Распис!$B$4:$B$300,$A82,Распис!$C$4:$C$300,"&lt;="&amp;AE$1,Распис!$D$4:$D$300,"&gt;="&amp;AE$1),SUMIF(База!$B$3:$B$305,$A82,База!$J$3:$J$152))</f>
        <v>0</v>
      </c>
      <c r="AF82" s="46">
        <f ca="1">IF(COUNTIFS(Распис!$B$4:$B$300,$A82,Распис!$C$4:$C$300,"&lt;="&amp;AF$1,Распис!$D$4:$D$300,"&gt;="&amp;AF$1)&gt;0,SUMIFS(Распис!$K$4:$K$300,Распис!$B$4:$B$300,$A82,Распис!$C$4:$C$300,"&lt;="&amp;AF$1,Распис!$D$4:$D$300,"&gt;="&amp;AF$1),SUMIF(База!$B$3:$B$305,$A82,База!$K$3:$K$152))</f>
        <v>0</v>
      </c>
      <c r="AG82" s="47">
        <f t="shared" ca="1" si="11"/>
        <v>0</v>
      </c>
      <c r="AH82" s="46">
        <f ca="1">AG82-SUMIFS(Распред!$G$4:$G$300,Распред!$B$4:$B$300,"март",Распред!$F$4:$F$300,A82)</f>
        <v>0</v>
      </c>
      <c r="AI82" s="46">
        <f ca="1">AH82+(COUNTIF(B82:AF82,"КД")+SUMIFS(Распред!$AH$4:$AH$300,Распред!$F$4:$F$300,A82,Распред!$B$4:$B$300,"март"))*4</f>
        <v>12</v>
      </c>
      <c r="AJ82" s="46">
        <f t="shared" ca="1" si="12"/>
        <v>0</v>
      </c>
      <c r="AK82" s="46">
        <f t="shared" ca="1" si="13"/>
        <v>0</v>
      </c>
      <c r="AL82" s="46">
        <f>SUMIFS(Распред!$K$4:$K$300,Распред!$B$4:$B$300,"март",Распред!$J$4:$J$300,A82)+SUMIFS(Распред!$M$4:$M$300,Распред!$B$4:$B$300,"март",Распред!$L$4:$L$300,A82)+SUMIFS(Распред!$O$4:$O$300,Распред!$B$4:$B$300,"март",Распред!$N$4:$N$300,A82)+SUMIFS(Распред!$Q$4:$Q$300,Распред!$B$4:$B$300,"март",Распред!$P$4:$P$300,A82)+SUMIFS(Распред!$S$4:$S$300,Распред!$B$4:$B$300,"март",Распред!$R$4:$R$300,A82)+SUMIFS(Распред!$U$4:$U$300,Распред!$B$4:$B$300,"март",Распред!$T$4:$T$300,A82)+SUMIFS(Распред!$W$4:$W$300,Распред!$B$4:$B$300,"март",Распред!$V$4:$V$300,A82)+SUMIFS(Распред!$Y$4:$Y$300,Распред!$B$4:$B$300,"март",Распред!$X$4:$X$300,A82)+SUMIFS(Распред!$AA$4:$AA$300,Распред!$B$4:$B$300,"март",Распред!$Z$4:$Z$300,A82)+SUMIFS(Распред!$AC$4:$AC$300,Распред!$B$4:$B$300,"март",Распред!$AB$4:$AB$300,A82)</f>
        <v>0</v>
      </c>
      <c r="AM82" s="46">
        <f t="shared" ca="1" si="14"/>
        <v>0</v>
      </c>
      <c r="AN82" s="46">
        <f t="shared" ca="1" si="15"/>
        <v>0</v>
      </c>
      <c r="AO82" s="46">
        <f t="shared" ca="1" si="16"/>
        <v>0</v>
      </c>
      <c r="AP82" s="46">
        <f>январь!AP82</f>
        <v>0</v>
      </c>
      <c r="AQ82" s="46">
        <f t="shared" ca="1" si="17"/>
        <v>0</v>
      </c>
      <c r="AR82" s="47"/>
      <c r="AS82" s="47">
        <f t="shared" ca="1" si="18"/>
        <v>0</v>
      </c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</row>
    <row r="83" spans="1:58" s="56" customFormat="1" x14ac:dyDescent="0.25">
      <c r="A83" s="47">
        <f>База!B83</f>
        <v>0</v>
      </c>
      <c r="B83" s="46">
        <f ca="1">IF(COUNTIFS(Распис!$B$4:$B$300,$A83,Распис!$C$4:$C$300,"&lt;="&amp;B$1,Распис!$D$4:$D$300,"&gt;="&amp;B$1)&gt;0,SUMIFS(Распис!$I$4:$I$300,Распис!$B$4:$B$300,$A83,Распис!$C$4:$C$300,"&lt;="&amp;B$1,Распис!$D$4:$D$300,"&gt;="&amp;B$1),SUMIF(База!$B$3:$B$305,$A83,База!$I$3:$I$152))</f>
        <v>0</v>
      </c>
      <c r="C83" s="46">
        <f ca="1">IF(COUNTIFS(Распис!$B$4:$B$300,$A83,Распис!$C$4:$C$300,"&lt;="&amp;C$1,Распис!$D$4:$D$300,"&gt;="&amp;C$1)&gt;0,SUMIFS(Распис!$J$4:$J$300,Распис!$B$4:$B$300,$A83,Распис!$C$4:$C$300,"&lt;="&amp;C$1,Распис!$D$4:$D$300,"&gt;="&amp;C$1),SUMIF(База!$B$3:$B$305,$A83,База!$J$3:$J$152))</f>
        <v>0</v>
      </c>
      <c r="D83" s="46">
        <f ca="1">IF(COUNTIFS(Распис!$B$4:$B$300,$A83,Распис!$C$4:$C$300,"&lt;="&amp;D$1,Распис!$D$4:$D$300,"&gt;="&amp;D$1)&gt;0,SUMIFS(Распис!$K$4:$K$300,Распис!$B$4:$B$300,$A83,Распис!$C$4:$C$300,"&lt;="&amp;D$1,Распис!$D$4:$D$300,"&gt;="&amp;D$1),SUMIF(База!$B$3:$B$305,$A83,База!$K$3:$K$152))</f>
        <v>0</v>
      </c>
      <c r="E83" s="46" t="s">
        <v>23</v>
      </c>
      <c r="F83" s="46">
        <f ca="1">IF(COUNTIFS(Распис!$B$4:$B$300,$A83,Распис!$C$4:$C$300,"&lt;="&amp;F$1,Распис!$D$4:$D$300,"&gt;="&amp;F$1)&gt;0,SUMIFS(Распис!$F$4:$F$300,Распис!$B$4:$B$300,$A83,Распис!$C$4:$C$300,"&lt;="&amp;F$1,Распис!$D$4:$D$300,"&gt;="&amp;F$1),SUMIF(База!$B$3:$B$305,$A83,База!$F$3:$F$152))</f>
        <v>0</v>
      </c>
      <c r="G83" s="46">
        <f ca="1">IF(COUNTIFS(Распис!$B$4:$B$300,$A83,Распис!$C$4:$C$300,"&lt;="&amp;G$1,Распис!$D$4:$D$300,"&gt;="&amp;G$1)&gt;0,SUMIFS(Распис!$G$4:$G$300,Распис!$B$4:$B$300,$A83,Распис!$C$4:$C$300,"&lt;="&amp;G$1,Распис!$D$4:$D$300,"&gt;="&amp;G$1),SUMIF(База!$B$3:$B$305,$A83,База!$G$3:$G$152))</f>
        <v>0</v>
      </c>
      <c r="H83" s="46">
        <f ca="1">IF(COUNTIFS(Распис!$B$4:$B$300,$A83,Распис!$C$4:$C$300,"&lt;="&amp;H$1,Распис!$D$4:$D$300,"&gt;="&amp;H$1)&gt;0,SUMIFS(Распис!$H$4:$H$300,Распис!$B$4:$B$300,$A83,Распис!$C$4:$C$300,"&lt;="&amp;H$1,Распис!$D$4:$D$300,"&gt;="&amp;H$1),SUMIF(База!$B$3:$B$305,$A83,База!$H$3:$H$152))</f>
        <v>0</v>
      </c>
      <c r="I83" s="46" t="s">
        <v>24</v>
      </c>
      <c r="J83" s="46">
        <f ca="1">IF(COUNTIFS(Распис!$B$4:$B$300,$A83,Распис!$C$4:$C$300,"&lt;="&amp;J$1,Распис!$D$4:$D$300,"&gt;="&amp;J$1)&gt;0,SUMIFS(Распис!$J$4:$J$300,Распис!$B$4:$B$300,$A83,Распис!$C$4:$C$300,"&lt;="&amp;J$1,Распис!$D$4:$D$300,"&gt;="&amp;J$1),SUMIF(База!$B$3:$B$305,$A83,База!$J$3:$J$152))</f>
        <v>0</v>
      </c>
      <c r="K83" s="46">
        <f ca="1">IF(COUNTIFS(Распис!$B$4:$B$300,$A83,Распис!$C$4:$C$300,"&lt;="&amp;K$1,Распис!$D$4:$D$300,"&gt;="&amp;K$1)&gt;0,SUMIFS(Распис!$K$4:$K$300,Распис!$B$4:$B$300,$A83,Распис!$C$4:$C$300,"&lt;="&amp;K$1,Распис!$D$4:$D$300,"&gt;="&amp;K$1),SUMIF(База!$B$3:$B$305,$A83,База!$K$3:$K$152))</f>
        <v>0</v>
      </c>
      <c r="L83" s="46" t="s">
        <v>23</v>
      </c>
      <c r="M83" s="46">
        <f ca="1">IF(COUNTIFS(Распис!$B$4:$B$300,$A83,Распис!$C$4:$C$300,"&lt;="&amp;M$1,Распис!$D$4:$D$300,"&gt;="&amp;M$1)&gt;0,SUMIFS(Распис!$F$4:$F$300,Распис!$B$4:$B$300,$A83,Распис!$C$4:$C$300,"&lt;="&amp;M$1,Распис!$D$4:$D$300,"&gt;="&amp;M$1),SUMIF(База!$B$3:$B$305,$A83,База!$F$3:$F$152))</f>
        <v>0</v>
      </c>
      <c r="N83" s="46">
        <f ca="1">IF(COUNTIFS(Распис!$B$4:$B$300,$A83,Распис!$C$4:$C$300,"&lt;="&amp;N$1,Распис!$D$4:$D$300,"&gt;="&amp;N$1)&gt;0,SUMIFS(Распис!$G$4:$G$300,Распис!$B$4:$B$300,$A83,Распис!$C$4:$C$300,"&lt;="&amp;N$1,Распис!$D$4:$D$300,"&gt;="&amp;N$1),SUMIF(База!$B$3:$B$305,$A83,База!$G$3:$G$152))</f>
        <v>0</v>
      </c>
      <c r="O83" s="46">
        <f ca="1">IF(COUNTIFS(Распис!$B$4:$B$300,$A83,Распис!$C$4:$C$300,"&lt;="&amp;O$1,Распис!$D$4:$D$300,"&gt;="&amp;O$1)&gt;0,SUMIFS(Распис!$H$4:$H$300,Распис!$B$4:$B$300,$A83,Распис!$C$4:$C$300,"&lt;="&amp;O$1,Распис!$D$4:$D$300,"&gt;="&amp;O$1),SUMIF(База!$B$3:$B$305,$A83,База!$H$3:$H$152))</f>
        <v>0</v>
      </c>
      <c r="P83" s="46">
        <f ca="1">IF(COUNTIFS(Распис!$B$4:$B$300,$A83,Распис!$C$4:$C$300,"&lt;="&amp;P$1,Распис!$D$4:$D$300,"&gt;="&amp;P$1)&gt;0,SUMIFS(Распис!$I$4:$I$300,Распис!$B$4:$B$300,$A83,Распис!$C$4:$C$300,"&lt;="&amp;P$1,Распис!$D$4:$D$300,"&gt;="&amp;P$1),SUMIF(База!$B$3:$B$305,$A83,База!$I$3:$I$152))</f>
        <v>0</v>
      </c>
      <c r="Q83" s="46">
        <f ca="1">IF(COUNTIFS(Распис!$B$4:$B$300,$A83,Распис!$C$4:$C$300,"&lt;="&amp;Q$1,Распис!$D$4:$D$300,"&gt;="&amp;Q$1)&gt;0,SUMIFS(Распис!$J$4:$J$300,Распис!$B$4:$B$300,$A83,Распис!$C$4:$C$300,"&lt;="&amp;Q$1,Распис!$D$4:$D$300,"&gt;="&amp;Q$1),SUMIF(База!$B$3:$B$305,$A83,База!$J$3:$J$152))</f>
        <v>0</v>
      </c>
      <c r="R83" s="46">
        <f ca="1">IF(COUNTIFS(Распис!$B$4:$B$300,$A83,Распис!$C$4:$C$300,"&lt;="&amp;R$1,Распис!$D$4:$D$300,"&gt;="&amp;R$1)&gt;0,SUMIFS(Распис!$K$4:$K$300,Распис!$B$4:$B$300,$A83,Распис!$C$4:$C$300,"&lt;="&amp;R$1,Распис!$D$4:$D$300,"&gt;="&amp;R$1),SUMIF(База!$B$3:$B$305,$A83,База!$K$3:$K$152))</f>
        <v>0</v>
      </c>
      <c r="S83" s="46" t="s">
        <v>23</v>
      </c>
      <c r="T83" s="46" t="s">
        <v>25</v>
      </c>
      <c r="U83" s="46" t="s">
        <v>25</v>
      </c>
      <c r="V83" s="46" t="s">
        <v>24</v>
      </c>
      <c r="W83" s="46" t="s">
        <v>24</v>
      </c>
      <c r="X83" s="46" t="s">
        <v>24</v>
      </c>
      <c r="Y83" s="46" t="s">
        <v>25</v>
      </c>
      <c r="Z83" s="46" t="s">
        <v>23</v>
      </c>
      <c r="AA83" s="46">
        <f ca="1">IF(COUNTIFS(Распис!$B$4:$B$300,$A83,Распис!$C$4:$C$300,"&lt;="&amp;AA$1,Распис!$D$4:$D$300,"&gt;="&amp;AA$1)&gt;0,SUMIFS(Распис!$F$4:$F$300,Распис!$B$4:$B$300,$A83,Распис!$C$4:$C$300,"&lt;="&amp;AA$1,Распис!$D$4:$D$300,"&gt;="&amp;AA$1),SUMIF(База!$B$3:$B$305,$A83,База!$F$3:$F$152))</f>
        <v>0</v>
      </c>
      <c r="AB83" s="46">
        <f ca="1">IF(COUNTIFS(Распис!$B$4:$B$300,$A83,Распис!$C$4:$C$300,"&lt;="&amp;AB$1,Распис!$D$4:$D$300,"&gt;="&amp;AB$1)&gt;0,SUMIFS(Распис!$G$4:$G$300,Распис!$B$4:$B$300,$A83,Распис!$C$4:$C$300,"&lt;="&amp;AB$1,Распис!$D$4:$D$300,"&gt;="&amp;AB$1),SUMIF(База!$B$3:$B$305,$A83,База!$G$3:$G$152))</f>
        <v>0</v>
      </c>
      <c r="AC83" s="46">
        <f ca="1">IF(COUNTIFS(Распис!$B$4:$B$300,$A83,Распис!$C$4:$C$300,"&lt;="&amp;AC$1,Распис!$D$4:$D$300,"&gt;="&amp;AC$1)&gt;0,SUMIFS(Распис!$H$4:$H$300,Распис!$B$4:$B$300,$A83,Распис!$C$4:$C$300,"&lt;="&amp;AC$1,Распис!$D$4:$D$300,"&gt;="&amp;AC$1),SUMIF(База!$B$3:$B$305,$A83,База!$H$3:$H$152))</f>
        <v>0</v>
      </c>
      <c r="AD83" s="46">
        <f ca="1">IF(COUNTIFS(Распис!$B$4:$B$300,$A83,Распис!$C$4:$C$300,"&lt;="&amp;AD$1,Распис!$D$4:$D$300,"&gt;="&amp;AD$1)&gt;0,SUMIFS(Распис!$I$4:$I$300,Распис!$B$4:$B$300,$A83,Распис!$C$4:$C$300,"&lt;="&amp;AD$1,Распис!$D$4:$D$300,"&gt;="&amp;AD$1),SUMIF(База!$B$3:$B$305,$A83,База!$I$3:$I$152))</f>
        <v>0</v>
      </c>
      <c r="AE83" s="46">
        <f ca="1">IF(COUNTIFS(Распис!$B$4:$B$300,$A83,Распис!$C$4:$C$300,"&lt;="&amp;AE$1,Распис!$D$4:$D$300,"&gt;="&amp;AE$1)&gt;0,SUMIFS(Распис!$J$4:$J$300,Распис!$B$4:$B$300,$A83,Распис!$C$4:$C$300,"&lt;="&amp;AE$1,Распис!$D$4:$D$300,"&gt;="&amp;AE$1),SUMIF(База!$B$3:$B$305,$A83,База!$J$3:$J$152))</f>
        <v>0</v>
      </c>
      <c r="AF83" s="46">
        <f ca="1">IF(COUNTIFS(Распис!$B$4:$B$300,$A83,Распис!$C$4:$C$300,"&lt;="&amp;AF$1,Распис!$D$4:$D$300,"&gt;="&amp;AF$1)&gt;0,SUMIFS(Распис!$K$4:$K$300,Распис!$B$4:$B$300,$A83,Распис!$C$4:$C$300,"&lt;="&amp;AF$1,Распис!$D$4:$D$300,"&gt;="&amp;AF$1),SUMIF(База!$B$3:$B$305,$A83,База!$K$3:$K$152))</f>
        <v>0</v>
      </c>
      <c r="AG83" s="47">
        <f t="shared" ca="1" si="11"/>
        <v>0</v>
      </c>
      <c r="AH83" s="46">
        <f ca="1">AG83-SUMIFS(Распред!$G$4:$G$300,Распред!$B$4:$B$300,"март",Распред!$F$4:$F$300,A83)</f>
        <v>0</v>
      </c>
      <c r="AI83" s="46">
        <f ca="1">AH83+(COUNTIF(B83:AF83,"КД")+SUMIFS(Распред!$AH$4:$AH$300,Распред!$F$4:$F$300,A83,Распред!$B$4:$B$300,"март"))*4</f>
        <v>12</v>
      </c>
      <c r="AJ83" s="46">
        <f t="shared" ca="1" si="12"/>
        <v>0</v>
      </c>
      <c r="AK83" s="46">
        <f t="shared" ca="1" si="13"/>
        <v>0</v>
      </c>
      <c r="AL83" s="46">
        <f>SUMIFS(Распред!$K$4:$K$300,Распред!$B$4:$B$300,"март",Распред!$J$4:$J$300,A83)+SUMIFS(Распред!$M$4:$M$300,Распред!$B$4:$B$300,"март",Распред!$L$4:$L$300,A83)+SUMIFS(Распред!$O$4:$O$300,Распред!$B$4:$B$300,"март",Распред!$N$4:$N$300,A83)+SUMIFS(Распред!$Q$4:$Q$300,Распред!$B$4:$B$300,"март",Распред!$P$4:$P$300,A83)+SUMIFS(Распред!$S$4:$S$300,Распред!$B$4:$B$300,"март",Распред!$R$4:$R$300,A83)+SUMIFS(Распред!$U$4:$U$300,Распред!$B$4:$B$300,"март",Распред!$T$4:$T$300,A83)+SUMIFS(Распред!$W$4:$W$300,Распред!$B$4:$B$300,"март",Распред!$V$4:$V$300,A83)+SUMIFS(Распред!$Y$4:$Y$300,Распред!$B$4:$B$300,"март",Распред!$X$4:$X$300,A83)+SUMIFS(Распред!$AA$4:$AA$300,Распред!$B$4:$B$300,"март",Распред!$Z$4:$Z$300,A83)+SUMIFS(Распред!$AC$4:$AC$300,Распред!$B$4:$B$300,"март",Распред!$AB$4:$AB$300,A83)</f>
        <v>0</v>
      </c>
      <c r="AM83" s="46">
        <f t="shared" ca="1" si="14"/>
        <v>0</v>
      </c>
      <c r="AN83" s="46">
        <f t="shared" ca="1" si="15"/>
        <v>0</v>
      </c>
      <c r="AO83" s="46">
        <f t="shared" ca="1" si="16"/>
        <v>0</v>
      </c>
      <c r="AP83" s="46">
        <f>январь!AP83</f>
        <v>0</v>
      </c>
      <c r="AQ83" s="46">
        <f t="shared" ca="1" si="17"/>
        <v>0</v>
      </c>
      <c r="AR83" s="47"/>
      <c r="AS83" s="47">
        <f t="shared" ca="1" si="18"/>
        <v>0</v>
      </c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</row>
    <row r="84" spans="1:58" s="56" customFormat="1" x14ac:dyDescent="0.25">
      <c r="A84" s="47">
        <f>База!B84</f>
        <v>0</v>
      </c>
      <c r="B84" s="46">
        <f ca="1">IF(COUNTIFS(Распис!$B$4:$B$300,$A84,Распис!$C$4:$C$300,"&lt;="&amp;B$1,Распис!$D$4:$D$300,"&gt;="&amp;B$1)&gt;0,SUMIFS(Распис!$I$4:$I$300,Распис!$B$4:$B$300,$A84,Распис!$C$4:$C$300,"&lt;="&amp;B$1,Распис!$D$4:$D$300,"&gt;="&amp;B$1),SUMIF(База!$B$3:$B$305,$A84,База!$I$3:$I$152))</f>
        <v>0</v>
      </c>
      <c r="C84" s="46">
        <f ca="1">IF(COUNTIFS(Распис!$B$4:$B$300,$A84,Распис!$C$4:$C$300,"&lt;="&amp;C$1,Распис!$D$4:$D$300,"&gt;="&amp;C$1)&gt;0,SUMIFS(Распис!$J$4:$J$300,Распис!$B$4:$B$300,$A84,Распис!$C$4:$C$300,"&lt;="&amp;C$1,Распис!$D$4:$D$300,"&gt;="&amp;C$1),SUMIF(База!$B$3:$B$305,$A84,База!$J$3:$J$152))</f>
        <v>0</v>
      </c>
      <c r="D84" s="46">
        <f ca="1">IF(COUNTIFS(Распис!$B$4:$B$300,$A84,Распис!$C$4:$C$300,"&lt;="&amp;D$1,Распис!$D$4:$D$300,"&gt;="&amp;D$1)&gt;0,SUMIFS(Распис!$K$4:$K$300,Распис!$B$4:$B$300,$A84,Распис!$C$4:$C$300,"&lt;="&amp;D$1,Распис!$D$4:$D$300,"&gt;="&amp;D$1),SUMIF(База!$B$3:$B$305,$A84,База!$K$3:$K$152))</f>
        <v>0</v>
      </c>
      <c r="E84" s="46" t="s">
        <v>23</v>
      </c>
      <c r="F84" s="46">
        <f ca="1">IF(COUNTIFS(Распис!$B$4:$B$300,$A84,Распис!$C$4:$C$300,"&lt;="&amp;F$1,Распис!$D$4:$D$300,"&gt;="&amp;F$1)&gt;0,SUMIFS(Распис!$F$4:$F$300,Распис!$B$4:$B$300,$A84,Распис!$C$4:$C$300,"&lt;="&amp;F$1,Распис!$D$4:$D$300,"&gt;="&amp;F$1),SUMIF(База!$B$3:$B$305,$A84,База!$F$3:$F$152))</f>
        <v>0</v>
      </c>
      <c r="G84" s="46">
        <f ca="1">IF(COUNTIFS(Распис!$B$4:$B$300,$A84,Распис!$C$4:$C$300,"&lt;="&amp;G$1,Распис!$D$4:$D$300,"&gt;="&amp;G$1)&gt;0,SUMIFS(Распис!$G$4:$G$300,Распис!$B$4:$B$300,$A84,Распис!$C$4:$C$300,"&lt;="&amp;G$1,Распис!$D$4:$D$300,"&gt;="&amp;G$1),SUMIF(База!$B$3:$B$305,$A84,База!$G$3:$G$152))</f>
        <v>0</v>
      </c>
      <c r="H84" s="46">
        <f ca="1">IF(COUNTIFS(Распис!$B$4:$B$300,$A84,Распис!$C$4:$C$300,"&lt;="&amp;H$1,Распис!$D$4:$D$300,"&gt;="&amp;H$1)&gt;0,SUMIFS(Распис!$H$4:$H$300,Распис!$B$4:$B$300,$A84,Распис!$C$4:$C$300,"&lt;="&amp;H$1,Распис!$D$4:$D$300,"&gt;="&amp;H$1),SUMIF(База!$B$3:$B$305,$A84,База!$H$3:$H$152))</f>
        <v>0</v>
      </c>
      <c r="I84" s="46" t="s">
        <v>24</v>
      </c>
      <c r="J84" s="46">
        <f ca="1">IF(COUNTIFS(Распис!$B$4:$B$300,$A84,Распис!$C$4:$C$300,"&lt;="&amp;J$1,Распис!$D$4:$D$300,"&gt;="&amp;J$1)&gt;0,SUMIFS(Распис!$J$4:$J$300,Распис!$B$4:$B$300,$A84,Распис!$C$4:$C$300,"&lt;="&amp;J$1,Распис!$D$4:$D$300,"&gt;="&amp;J$1),SUMIF(База!$B$3:$B$305,$A84,База!$J$3:$J$152))</f>
        <v>0</v>
      </c>
      <c r="K84" s="46">
        <f ca="1">IF(COUNTIFS(Распис!$B$4:$B$300,$A84,Распис!$C$4:$C$300,"&lt;="&amp;K$1,Распис!$D$4:$D$300,"&gt;="&amp;K$1)&gt;0,SUMIFS(Распис!$K$4:$K$300,Распис!$B$4:$B$300,$A84,Распис!$C$4:$C$300,"&lt;="&amp;K$1,Распис!$D$4:$D$300,"&gt;="&amp;K$1),SUMIF(База!$B$3:$B$305,$A84,База!$K$3:$K$152))</f>
        <v>0</v>
      </c>
      <c r="L84" s="46" t="s">
        <v>23</v>
      </c>
      <c r="M84" s="46">
        <f ca="1">IF(COUNTIFS(Распис!$B$4:$B$300,$A84,Распис!$C$4:$C$300,"&lt;="&amp;M$1,Распис!$D$4:$D$300,"&gt;="&amp;M$1)&gt;0,SUMIFS(Распис!$F$4:$F$300,Распис!$B$4:$B$300,$A84,Распис!$C$4:$C$300,"&lt;="&amp;M$1,Распис!$D$4:$D$300,"&gt;="&amp;M$1),SUMIF(База!$B$3:$B$305,$A84,База!$F$3:$F$152))</f>
        <v>0</v>
      </c>
      <c r="N84" s="46">
        <f ca="1">IF(COUNTIFS(Распис!$B$4:$B$300,$A84,Распис!$C$4:$C$300,"&lt;="&amp;N$1,Распис!$D$4:$D$300,"&gt;="&amp;N$1)&gt;0,SUMIFS(Распис!$G$4:$G$300,Распис!$B$4:$B$300,$A84,Распис!$C$4:$C$300,"&lt;="&amp;N$1,Распис!$D$4:$D$300,"&gt;="&amp;N$1),SUMIF(База!$B$3:$B$305,$A84,База!$G$3:$G$152))</f>
        <v>0</v>
      </c>
      <c r="O84" s="46">
        <f ca="1">IF(COUNTIFS(Распис!$B$4:$B$300,$A84,Распис!$C$4:$C$300,"&lt;="&amp;O$1,Распис!$D$4:$D$300,"&gt;="&amp;O$1)&gt;0,SUMIFS(Распис!$H$4:$H$300,Распис!$B$4:$B$300,$A84,Распис!$C$4:$C$300,"&lt;="&amp;O$1,Распис!$D$4:$D$300,"&gt;="&amp;O$1),SUMIF(База!$B$3:$B$305,$A84,База!$H$3:$H$152))</f>
        <v>0</v>
      </c>
      <c r="P84" s="46">
        <f ca="1">IF(COUNTIFS(Распис!$B$4:$B$300,$A84,Распис!$C$4:$C$300,"&lt;="&amp;P$1,Распис!$D$4:$D$300,"&gt;="&amp;P$1)&gt;0,SUMIFS(Распис!$I$4:$I$300,Распис!$B$4:$B$300,$A84,Распис!$C$4:$C$300,"&lt;="&amp;P$1,Распис!$D$4:$D$300,"&gt;="&amp;P$1),SUMIF(База!$B$3:$B$305,$A84,База!$I$3:$I$152))</f>
        <v>0</v>
      </c>
      <c r="Q84" s="46">
        <f ca="1">IF(COUNTIFS(Распис!$B$4:$B$300,$A84,Распис!$C$4:$C$300,"&lt;="&amp;Q$1,Распис!$D$4:$D$300,"&gt;="&amp;Q$1)&gt;0,SUMIFS(Распис!$J$4:$J$300,Распис!$B$4:$B$300,$A84,Распис!$C$4:$C$300,"&lt;="&amp;Q$1,Распис!$D$4:$D$300,"&gt;="&amp;Q$1),SUMIF(База!$B$3:$B$305,$A84,База!$J$3:$J$152))</f>
        <v>0</v>
      </c>
      <c r="R84" s="46">
        <f ca="1">IF(COUNTIFS(Распис!$B$4:$B$300,$A84,Распис!$C$4:$C$300,"&lt;="&amp;R$1,Распис!$D$4:$D$300,"&gt;="&amp;R$1)&gt;0,SUMIFS(Распис!$K$4:$K$300,Распис!$B$4:$B$300,$A84,Распис!$C$4:$C$300,"&lt;="&amp;R$1,Распис!$D$4:$D$300,"&gt;="&amp;R$1),SUMIF(База!$B$3:$B$305,$A84,База!$K$3:$K$152))</f>
        <v>0</v>
      </c>
      <c r="S84" s="46" t="s">
        <v>23</v>
      </c>
      <c r="T84" s="46" t="s">
        <v>25</v>
      </c>
      <c r="U84" s="46" t="s">
        <v>25</v>
      </c>
      <c r="V84" s="46" t="s">
        <v>24</v>
      </c>
      <c r="W84" s="46" t="s">
        <v>24</v>
      </c>
      <c r="X84" s="46" t="s">
        <v>24</v>
      </c>
      <c r="Y84" s="46" t="s">
        <v>25</v>
      </c>
      <c r="Z84" s="46" t="s">
        <v>23</v>
      </c>
      <c r="AA84" s="46">
        <f ca="1">IF(COUNTIFS(Распис!$B$4:$B$300,$A84,Распис!$C$4:$C$300,"&lt;="&amp;AA$1,Распис!$D$4:$D$300,"&gt;="&amp;AA$1)&gt;0,SUMIFS(Распис!$F$4:$F$300,Распис!$B$4:$B$300,$A84,Распис!$C$4:$C$300,"&lt;="&amp;AA$1,Распис!$D$4:$D$300,"&gt;="&amp;AA$1),SUMIF(База!$B$3:$B$305,$A84,База!$F$3:$F$152))</f>
        <v>0</v>
      </c>
      <c r="AB84" s="46">
        <f ca="1">IF(COUNTIFS(Распис!$B$4:$B$300,$A84,Распис!$C$4:$C$300,"&lt;="&amp;AB$1,Распис!$D$4:$D$300,"&gt;="&amp;AB$1)&gt;0,SUMIFS(Распис!$G$4:$G$300,Распис!$B$4:$B$300,$A84,Распис!$C$4:$C$300,"&lt;="&amp;AB$1,Распис!$D$4:$D$300,"&gt;="&amp;AB$1),SUMIF(База!$B$3:$B$305,$A84,База!$G$3:$G$152))</f>
        <v>0</v>
      </c>
      <c r="AC84" s="46">
        <f ca="1">IF(COUNTIFS(Распис!$B$4:$B$300,$A84,Распис!$C$4:$C$300,"&lt;="&amp;AC$1,Распис!$D$4:$D$300,"&gt;="&amp;AC$1)&gt;0,SUMIFS(Распис!$H$4:$H$300,Распис!$B$4:$B$300,$A84,Распис!$C$4:$C$300,"&lt;="&amp;AC$1,Распис!$D$4:$D$300,"&gt;="&amp;AC$1),SUMIF(База!$B$3:$B$305,$A84,База!$H$3:$H$152))</f>
        <v>0</v>
      </c>
      <c r="AD84" s="46">
        <f ca="1">IF(COUNTIFS(Распис!$B$4:$B$300,$A84,Распис!$C$4:$C$300,"&lt;="&amp;AD$1,Распис!$D$4:$D$300,"&gt;="&amp;AD$1)&gt;0,SUMIFS(Распис!$I$4:$I$300,Распис!$B$4:$B$300,$A84,Распис!$C$4:$C$300,"&lt;="&amp;AD$1,Распис!$D$4:$D$300,"&gt;="&amp;AD$1),SUMIF(База!$B$3:$B$305,$A84,База!$I$3:$I$152))</f>
        <v>0</v>
      </c>
      <c r="AE84" s="46">
        <f ca="1">IF(COUNTIFS(Распис!$B$4:$B$300,$A84,Распис!$C$4:$C$300,"&lt;="&amp;AE$1,Распис!$D$4:$D$300,"&gt;="&amp;AE$1)&gt;0,SUMIFS(Распис!$J$4:$J$300,Распис!$B$4:$B$300,$A84,Распис!$C$4:$C$300,"&lt;="&amp;AE$1,Распис!$D$4:$D$300,"&gt;="&amp;AE$1),SUMIF(База!$B$3:$B$305,$A84,База!$J$3:$J$152))</f>
        <v>0</v>
      </c>
      <c r="AF84" s="46">
        <f ca="1">IF(COUNTIFS(Распис!$B$4:$B$300,$A84,Распис!$C$4:$C$300,"&lt;="&amp;AF$1,Распис!$D$4:$D$300,"&gt;="&amp;AF$1)&gt;0,SUMIFS(Распис!$K$4:$K$300,Распис!$B$4:$B$300,$A84,Распис!$C$4:$C$300,"&lt;="&amp;AF$1,Распис!$D$4:$D$300,"&gt;="&amp;AF$1),SUMIF(База!$B$3:$B$305,$A84,База!$K$3:$K$152))</f>
        <v>0</v>
      </c>
      <c r="AG84" s="47">
        <f t="shared" ca="1" si="11"/>
        <v>0</v>
      </c>
      <c r="AH84" s="46">
        <f ca="1">AG84-SUMIFS(Распред!$G$4:$G$300,Распред!$B$4:$B$300,"март",Распред!$F$4:$F$300,A84)</f>
        <v>0</v>
      </c>
      <c r="AI84" s="46">
        <f ca="1">AH84+(COUNTIF(B84:AF84,"КД")+SUMIFS(Распред!$AH$4:$AH$300,Распред!$F$4:$F$300,A84,Распред!$B$4:$B$300,"март"))*4</f>
        <v>12</v>
      </c>
      <c r="AJ84" s="46">
        <f t="shared" ca="1" si="12"/>
        <v>0</v>
      </c>
      <c r="AK84" s="46">
        <f t="shared" ca="1" si="13"/>
        <v>0</v>
      </c>
      <c r="AL84" s="46">
        <f>SUMIFS(Распред!$K$4:$K$300,Распред!$B$4:$B$300,"март",Распред!$J$4:$J$300,A84)+SUMIFS(Распред!$M$4:$M$300,Распред!$B$4:$B$300,"март",Распред!$L$4:$L$300,A84)+SUMIFS(Распред!$O$4:$O$300,Распред!$B$4:$B$300,"март",Распред!$N$4:$N$300,A84)+SUMIFS(Распред!$Q$4:$Q$300,Распред!$B$4:$B$300,"март",Распред!$P$4:$P$300,A84)+SUMIFS(Распред!$S$4:$S$300,Распред!$B$4:$B$300,"март",Распред!$R$4:$R$300,A84)+SUMIFS(Распред!$U$4:$U$300,Распред!$B$4:$B$300,"март",Распред!$T$4:$T$300,A84)+SUMIFS(Распред!$W$4:$W$300,Распред!$B$4:$B$300,"март",Распред!$V$4:$V$300,A84)+SUMIFS(Распред!$Y$4:$Y$300,Распред!$B$4:$B$300,"март",Распред!$X$4:$X$300,A84)+SUMIFS(Распред!$AA$4:$AA$300,Распред!$B$4:$B$300,"март",Распред!$Z$4:$Z$300,A84)+SUMIFS(Распред!$AC$4:$AC$300,Распред!$B$4:$B$300,"март",Распред!$AB$4:$AB$300,A84)</f>
        <v>0</v>
      </c>
      <c r="AM84" s="46">
        <f t="shared" ca="1" si="14"/>
        <v>0</v>
      </c>
      <c r="AN84" s="46">
        <f t="shared" ca="1" si="15"/>
        <v>0</v>
      </c>
      <c r="AO84" s="46">
        <f t="shared" ca="1" si="16"/>
        <v>0</v>
      </c>
      <c r="AP84" s="46">
        <f>январь!AP84</f>
        <v>0</v>
      </c>
      <c r="AQ84" s="46">
        <f t="shared" ca="1" si="17"/>
        <v>0</v>
      </c>
      <c r="AR84" s="47"/>
      <c r="AS84" s="47">
        <f t="shared" ca="1" si="18"/>
        <v>0</v>
      </c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</row>
    <row r="85" spans="1:58" s="56" customFormat="1" x14ac:dyDescent="0.25">
      <c r="A85" s="47">
        <f>База!B85</f>
        <v>0</v>
      </c>
      <c r="B85" s="46">
        <f ca="1">IF(COUNTIFS(Распис!$B$4:$B$300,$A85,Распис!$C$4:$C$300,"&lt;="&amp;B$1,Распис!$D$4:$D$300,"&gt;="&amp;B$1)&gt;0,SUMIFS(Распис!$I$4:$I$300,Распис!$B$4:$B$300,$A85,Распис!$C$4:$C$300,"&lt;="&amp;B$1,Распис!$D$4:$D$300,"&gt;="&amp;B$1),SUMIF(База!$B$3:$B$305,$A85,База!$I$3:$I$152))</f>
        <v>0</v>
      </c>
      <c r="C85" s="46">
        <f ca="1">IF(COUNTIFS(Распис!$B$4:$B$300,$A85,Распис!$C$4:$C$300,"&lt;="&amp;C$1,Распис!$D$4:$D$300,"&gt;="&amp;C$1)&gt;0,SUMIFS(Распис!$J$4:$J$300,Распис!$B$4:$B$300,$A85,Распис!$C$4:$C$300,"&lt;="&amp;C$1,Распис!$D$4:$D$300,"&gt;="&amp;C$1),SUMIF(База!$B$3:$B$305,$A85,База!$J$3:$J$152))</f>
        <v>0</v>
      </c>
      <c r="D85" s="46">
        <f ca="1">IF(COUNTIFS(Распис!$B$4:$B$300,$A85,Распис!$C$4:$C$300,"&lt;="&amp;D$1,Распис!$D$4:$D$300,"&gt;="&amp;D$1)&gt;0,SUMIFS(Распис!$K$4:$K$300,Распис!$B$4:$B$300,$A85,Распис!$C$4:$C$300,"&lt;="&amp;D$1,Распис!$D$4:$D$300,"&gt;="&amp;D$1),SUMIF(База!$B$3:$B$305,$A85,База!$K$3:$K$152))</f>
        <v>0</v>
      </c>
      <c r="E85" s="46" t="s">
        <v>23</v>
      </c>
      <c r="F85" s="46">
        <f ca="1">IF(COUNTIFS(Распис!$B$4:$B$300,$A85,Распис!$C$4:$C$300,"&lt;="&amp;F$1,Распис!$D$4:$D$300,"&gt;="&amp;F$1)&gt;0,SUMIFS(Распис!$F$4:$F$300,Распис!$B$4:$B$300,$A85,Распис!$C$4:$C$300,"&lt;="&amp;F$1,Распис!$D$4:$D$300,"&gt;="&amp;F$1),SUMIF(База!$B$3:$B$305,$A85,База!$F$3:$F$152))</f>
        <v>0</v>
      </c>
      <c r="G85" s="46">
        <f ca="1">IF(COUNTIFS(Распис!$B$4:$B$300,$A85,Распис!$C$4:$C$300,"&lt;="&amp;G$1,Распис!$D$4:$D$300,"&gt;="&amp;G$1)&gt;0,SUMIFS(Распис!$G$4:$G$300,Распис!$B$4:$B$300,$A85,Распис!$C$4:$C$300,"&lt;="&amp;G$1,Распис!$D$4:$D$300,"&gt;="&amp;G$1),SUMIF(База!$B$3:$B$305,$A85,База!$G$3:$G$152))</f>
        <v>0</v>
      </c>
      <c r="H85" s="46">
        <f ca="1">IF(COUNTIFS(Распис!$B$4:$B$300,$A85,Распис!$C$4:$C$300,"&lt;="&amp;H$1,Распис!$D$4:$D$300,"&gt;="&amp;H$1)&gt;0,SUMIFS(Распис!$H$4:$H$300,Распис!$B$4:$B$300,$A85,Распис!$C$4:$C$300,"&lt;="&amp;H$1,Распис!$D$4:$D$300,"&gt;="&amp;H$1),SUMIF(База!$B$3:$B$305,$A85,База!$H$3:$H$152))</f>
        <v>0</v>
      </c>
      <c r="I85" s="46" t="s">
        <v>24</v>
      </c>
      <c r="J85" s="46">
        <f ca="1">IF(COUNTIFS(Распис!$B$4:$B$300,$A85,Распис!$C$4:$C$300,"&lt;="&amp;J$1,Распис!$D$4:$D$300,"&gt;="&amp;J$1)&gt;0,SUMIFS(Распис!$J$4:$J$300,Распис!$B$4:$B$300,$A85,Распис!$C$4:$C$300,"&lt;="&amp;J$1,Распис!$D$4:$D$300,"&gt;="&amp;J$1),SUMIF(База!$B$3:$B$305,$A85,База!$J$3:$J$152))</f>
        <v>0</v>
      </c>
      <c r="K85" s="46">
        <f ca="1">IF(COUNTIFS(Распис!$B$4:$B$300,$A85,Распис!$C$4:$C$300,"&lt;="&amp;K$1,Распис!$D$4:$D$300,"&gt;="&amp;K$1)&gt;0,SUMIFS(Распис!$K$4:$K$300,Распис!$B$4:$B$300,$A85,Распис!$C$4:$C$300,"&lt;="&amp;K$1,Распис!$D$4:$D$300,"&gt;="&amp;K$1),SUMIF(База!$B$3:$B$305,$A85,База!$K$3:$K$152))</f>
        <v>0</v>
      </c>
      <c r="L85" s="46" t="s">
        <v>23</v>
      </c>
      <c r="M85" s="46">
        <f ca="1">IF(COUNTIFS(Распис!$B$4:$B$300,$A85,Распис!$C$4:$C$300,"&lt;="&amp;M$1,Распис!$D$4:$D$300,"&gt;="&amp;M$1)&gt;0,SUMIFS(Распис!$F$4:$F$300,Распис!$B$4:$B$300,$A85,Распис!$C$4:$C$300,"&lt;="&amp;M$1,Распис!$D$4:$D$300,"&gt;="&amp;M$1),SUMIF(База!$B$3:$B$305,$A85,База!$F$3:$F$152))</f>
        <v>0</v>
      </c>
      <c r="N85" s="46">
        <f ca="1">IF(COUNTIFS(Распис!$B$4:$B$300,$A85,Распис!$C$4:$C$300,"&lt;="&amp;N$1,Распис!$D$4:$D$300,"&gt;="&amp;N$1)&gt;0,SUMIFS(Распис!$G$4:$G$300,Распис!$B$4:$B$300,$A85,Распис!$C$4:$C$300,"&lt;="&amp;N$1,Распис!$D$4:$D$300,"&gt;="&amp;N$1),SUMIF(База!$B$3:$B$305,$A85,База!$G$3:$G$152))</f>
        <v>0</v>
      </c>
      <c r="O85" s="46">
        <f ca="1">IF(COUNTIFS(Распис!$B$4:$B$300,$A85,Распис!$C$4:$C$300,"&lt;="&amp;O$1,Распис!$D$4:$D$300,"&gt;="&amp;O$1)&gt;0,SUMIFS(Распис!$H$4:$H$300,Распис!$B$4:$B$300,$A85,Распис!$C$4:$C$300,"&lt;="&amp;O$1,Распис!$D$4:$D$300,"&gt;="&amp;O$1),SUMIF(База!$B$3:$B$305,$A85,База!$H$3:$H$152))</f>
        <v>0</v>
      </c>
      <c r="P85" s="46">
        <f ca="1">IF(COUNTIFS(Распис!$B$4:$B$300,$A85,Распис!$C$4:$C$300,"&lt;="&amp;P$1,Распис!$D$4:$D$300,"&gt;="&amp;P$1)&gt;0,SUMIFS(Распис!$I$4:$I$300,Распис!$B$4:$B$300,$A85,Распис!$C$4:$C$300,"&lt;="&amp;P$1,Распис!$D$4:$D$300,"&gt;="&amp;P$1),SUMIF(База!$B$3:$B$305,$A85,База!$I$3:$I$152))</f>
        <v>0</v>
      </c>
      <c r="Q85" s="46">
        <f ca="1">IF(COUNTIFS(Распис!$B$4:$B$300,$A85,Распис!$C$4:$C$300,"&lt;="&amp;Q$1,Распис!$D$4:$D$300,"&gt;="&amp;Q$1)&gt;0,SUMIFS(Распис!$J$4:$J$300,Распис!$B$4:$B$300,$A85,Распис!$C$4:$C$300,"&lt;="&amp;Q$1,Распис!$D$4:$D$300,"&gt;="&amp;Q$1),SUMIF(База!$B$3:$B$305,$A85,База!$J$3:$J$152))</f>
        <v>0</v>
      </c>
      <c r="R85" s="46">
        <f ca="1">IF(COUNTIFS(Распис!$B$4:$B$300,$A85,Распис!$C$4:$C$300,"&lt;="&amp;R$1,Распис!$D$4:$D$300,"&gt;="&amp;R$1)&gt;0,SUMIFS(Распис!$K$4:$K$300,Распис!$B$4:$B$300,$A85,Распис!$C$4:$C$300,"&lt;="&amp;R$1,Распис!$D$4:$D$300,"&gt;="&amp;R$1),SUMIF(База!$B$3:$B$305,$A85,База!$K$3:$K$152))</f>
        <v>0</v>
      </c>
      <c r="S85" s="46" t="s">
        <v>23</v>
      </c>
      <c r="T85" s="46" t="s">
        <v>25</v>
      </c>
      <c r="U85" s="46" t="s">
        <v>25</v>
      </c>
      <c r="V85" s="46" t="s">
        <v>24</v>
      </c>
      <c r="W85" s="46" t="s">
        <v>24</v>
      </c>
      <c r="X85" s="46" t="s">
        <v>24</v>
      </c>
      <c r="Y85" s="46" t="s">
        <v>25</v>
      </c>
      <c r="Z85" s="46" t="s">
        <v>23</v>
      </c>
      <c r="AA85" s="46">
        <f ca="1">IF(COUNTIFS(Распис!$B$4:$B$300,$A85,Распис!$C$4:$C$300,"&lt;="&amp;AA$1,Распис!$D$4:$D$300,"&gt;="&amp;AA$1)&gt;0,SUMIFS(Распис!$F$4:$F$300,Распис!$B$4:$B$300,$A85,Распис!$C$4:$C$300,"&lt;="&amp;AA$1,Распис!$D$4:$D$300,"&gt;="&amp;AA$1),SUMIF(База!$B$3:$B$305,$A85,База!$F$3:$F$152))</f>
        <v>0</v>
      </c>
      <c r="AB85" s="46">
        <f ca="1">IF(COUNTIFS(Распис!$B$4:$B$300,$A85,Распис!$C$4:$C$300,"&lt;="&amp;AB$1,Распис!$D$4:$D$300,"&gt;="&amp;AB$1)&gt;0,SUMIFS(Распис!$G$4:$G$300,Распис!$B$4:$B$300,$A85,Распис!$C$4:$C$300,"&lt;="&amp;AB$1,Распис!$D$4:$D$300,"&gt;="&amp;AB$1),SUMIF(База!$B$3:$B$305,$A85,База!$G$3:$G$152))</f>
        <v>0</v>
      </c>
      <c r="AC85" s="46">
        <f ca="1">IF(COUNTIFS(Распис!$B$4:$B$300,$A85,Распис!$C$4:$C$300,"&lt;="&amp;AC$1,Распис!$D$4:$D$300,"&gt;="&amp;AC$1)&gt;0,SUMIFS(Распис!$H$4:$H$300,Распис!$B$4:$B$300,$A85,Распис!$C$4:$C$300,"&lt;="&amp;AC$1,Распис!$D$4:$D$300,"&gt;="&amp;AC$1),SUMIF(База!$B$3:$B$305,$A85,База!$H$3:$H$152))</f>
        <v>0</v>
      </c>
      <c r="AD85" s="46">
        <f ca="1">IF(COUNTIFS(Распис!$B$4:$B$300,$A85,Распис!$C$4:$C$300,"&lt;="&amp;AD$1,Распис!$D$4:$D$300,"&gt;="&amp;AD$1)&gt;0,SUMIFS(Распис!$I$4:$I$300,Распис!$B$4:$B$300,$A85,Распис!$C$4:$C$300,"&lt;="&amp;AD$1,Распис!$D$4:$D$300,"&gt;="&amp;AD$1),SUMIF(База!$B$3:$B$305,$A85,База!$I$3:$I$152))</f>
        <v>0</v>
      </c>
      <c r="AE85" s="46">
        <f ca="1">IF(COUNTIFS(Распис!$B$4:$B$300,$A85,Распис!$C$4:$C$300,"&lt;="&amp;AE$1,Распис!$D$4:$D$300,"&gt;="&amp;AE$1)&gt;0,SUMIFS(Распис!$J$4:$J$300,Распис!$B$4:$B$300,$A85,Распис!$C$4:$C$300,"&lt;="&amp;AE$1,Распис!$D$4:$D$300,"&gt;="&amp;AE$1),SUMIF(База!$B$3:$B$305,$A85,База!$J$3:$J$152))</f>
        <v>0</v>
      </c>
      <c r="AF85" s="46">
        <f ca="1">IF(COUNTIFS(Распис!$B$4:$B$300,$A85,Распис!$C$4:$C$300,"&lt;="&amp;AF$1,Распис!$D$4:$D$300,"&gt;="&amp;AF$1)&gt;0,SUMIFS(Распис!$K$4:$K$300,Распис!$B$4:$B$300,$A85,Распис!$C$4:$C$300,"&lt;="&amp;AF$1,Распис!$D$4:$D$300,"&gt;="&amp;AF$1),SUMIF(База!$B$3:$B$305,$A85,База!$K$3:$K$152))</f>
        <v>0</v>
      </c>
      <c r="AG85" s="47">
        <f t="shared" ca="1" si="11"/>
        <v>0</v>
      </c>
      <c r="AH85" s="46">
        <f ca="1">AG85-SUMIFS(Распред!$G$4:$G$300,Распред!$B$4:$B$300,"март",Распред!$F$4:$F$300,A85)</f>
        <v>0</v>
      </c>
      <c r="AI85" s="46">
        <f ca="1">AH85+(COUNTIF(B85:AF85,"КД")+SUMIFS(Распред!$AH$4:$AH$300,Распред!$F$4:$F$300,A85,Распред!$B$4:$B$300,"март"))*4</f>
        <v>12</v>
      </c>
      <c r="AJ85" s="46">
        <f t="shared" ca="1" si="12"/>
        <v>0</v>
      </c>
      <c r="AK85" s="46">
        <f t="shared" ca="1" si="13"/>
        <v>0</v>
      </c>
      <c r="AL85" s="46">
        <f>SUMIFS(Распред!$K$4:$K$300,Распред!$B$4:$B$300,"март",Распред!$J$4:$J$300,A85)+SUMIFS(Распред!$M$4:$M$300,Распред!$B$4:$B$300,"март",Распред!$L$4:$L$300,A85)+SUMIFS(Распред!$O$4:$O$300,Распред!$B$4:$B$300,"март",Распред!$N$4:$N$300,A85)+SUMIFS(Распред!$Q$4:$Q$300,Распред!$B$4:$B$300,"март",Распред!$P$4:$P$300,A85)+SUMIFS(Распред!$S$4:$S$300,Распред!$B$4:$B$300,"март",Распред!$R$4:$R$300,A85)+SUMIFS(Распред!$U$4:$U$300,Распред!$B$4:$B$300,"март",Распред!$T$4:$T$300,A85)+SUMIFS(Распред!$W$4:$W$300,Распред!$B$4:$B$300,"март",Распред!$V$4:$V$300,A85)+SUMIFS(Распред!$Y$4:$Y$300,Распред!$B$4:$B$300,"март",Распред!$X$4:$X$300,A85)+SUMIFS(Распред!$AA$4:$AA$300,Распред!$B$4:$B$300,"март",Распред!$Z$4:$Z$300,A85)+SUMIFS(Распред!$AC$4:$AC$300,Распред!$B$4:$B$300,"март",Распред!$AB$4:$AB$300,A85)</f>
        <v>0</v>
      </c>
      <c r="AM85" s="46">
        <f t="shared" ca="1" si="14"/>
        <v>0</v>
      </c>
      <c r="AN85" s="46">
        <f t="shared" ca="1" si="15"/>
        <v>0</v>
      </c>
      <c r="AO85" s="46">
        <f t="shared" ca="1" si="16"/>
        <v>0</v>
      </c>
      <c r="AP85" s="46">
        <f>январь!AP85</f>
        <v>0</v>
      </c>
      <c r="AQ85" s="46">
        <f t="shared" ca="1" si="17"/>
        <v>0</v>
      </c>
      <c r="AR85" s="47"/>
      <c r="AS85" s="47">
        <f t="shared" ca="1" si="18"/>
        <v>0</v>
      </c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</row>
    <row r="86" spans="1:58" s="56" customFormat="1" x14ac:dyDescent="0.25">
      <c r="A86" s="47">
        <f>База!B86</f>
        <v>0</v>
      </c>
      <c r="B86" s="46">
        <f ca="1">IF(COUNTIFS(Распис!$B$4:$B$300,$A86,Распис!$C$4:$C$300,"&lt;="&amp;B$1,Распис!$D$4:$D$300,"&gt;="&amp;B$1)&gt;0,SUMIFS(Распис!$I$4:$I$300,Распис!$B$4:$B$300,$A86,Распис!$C$4:$C$300,"&lt;="&amp;B$1,Распис!$D$4:$D$300,"&gt;="&amp;B$1),SUMIF(База!$B$3:$B$305,$A86,База!$I$3:$I$152))</f>
        <v>0</v>
      </c>
      <c r="C86" s="46">
        <f ca="1">IF(COUNTIFS(Распис!$B$4:$B$300,$A86,Распис!$C$4:$C$300,"&lt;="&amp;C$1,Распис!$D$4:$D$300,"&gt;="&amp;C$1)&gt;0,SUMIFS(Распис!$J$4:$J$300,Распис!$B$4:$B$300,$A86,Распис!$C$4:$C$300,"&lt;="&amp;C$1,Распис!$D$4:$D$300,"&gt;="&amp;C$1),SUMIF(База!$B$3:$B$305,$A86,База!$J$3:$J$152))</f>
        <v>0</v>
      </c>
      <c r="D86" s="46">
        <f ca="1">IF(COUNTIFS(Распис!$B$4:$B$300,$A86,Распис!$C$4:$C$300,"&lt;="&amp;D$1,Распис!$D$4:$D$300,"&gt;="&amp;D$1)&gt;0,SUMIFS(Распис!$K$4:$K$300,Распис!$B$4:$B$300,$A86,Распис!$C$4:$C$300,"&lt;="&amp;D$1,Распис!$D$4:$D$300,"&gt;="&amp;D$1),SUMIF(База!$B$3:$B$305,$A86,База!$K$3:$K$152))</f>
        <v>0</v>
      </c>
      <c r="E86" s="46" t="s">
        <v>23</v>
      </c>
      <c r="F86" s="46">
        <f ca="1">IF(COUNTIFS(Распис!$B$4:$B$300,$A86,Распис!$C$4:$C$300,"&lt;="&amp;F$1,Распис!$D$4:$D$300,"&gt;="&amp;F$1)&gt;0,SUMIFS(Распис!$F$4:$F$300,Распис!$B$4:$B$300,$A86,Распис!$C$4:$C$300,"&lt;="&amp;F$1,Распис!$D$4:$D$300,"&gt;="&amp;F$1),SUMIF(База!$B$3:$B$305,$A86,База!$F$3:$F$152))</f>
        <v>0</v>
      </c>
      <c r="G86" s="46">
        <f ca="1">IF(COUNTIFS(Распис!$B$4:$B$300,$A86,Распис!$C$4:$C$300,"&lt;="&amp;G$1,Распис!$D$4:$D$300,"&gt;="&amp;G$1)&gt;0,SUMIFS(Распис!$G$4:$G$300,Распис!$B$4:$B$300,$A86,Распис!$C$4:$C$300,"&lt;="&amp;G$1,Распис!$D$4:$D$300,"&gt;="&amp;G$1),SUMIF(База!$B$3:$B$305,$A86,База!$G$3:$G$152))</f>
        <v>0</v>
      </c>
      <c r="H86" s="46">
        <f ca="1">IF(COUNTIFS(Распис!$B$4:$B$300,$A86,Распис!$C$4:$C$300,"&lt;="&amp;H$1,Распис!$D$4:$D$300,"&gt;="&amp;H$1)&gt;0,SUMIFS(Распис!$H$4:$H$300,Распис!$B$4:$B$300,$A86,Распис!$C$4:$C$300,"&lt;="&amp;H$1,Распис!$D$4:$D$300,"&gt;="&amp;H$1),SUMIF(База!$B$3:$B$305,$A86,База!$H$3:$H$152))</f>
        <v>0</v>
      </c>
      <c r="I86" s="46" t="s">
        <v>24</v>
      </c>
      <c r="J86" s="46">
        <f ca="1">IF(COUNTIFS(Распис!$B$4:$B$300,$A86,Распис!$C$4:$C$300,"&lt;="&amp;J$1,Распис!$D$4:$D$300,"&gt;="&amp;J$1)&gt;0,SUMIFS(Распис!$J$4:$J$300,Распис!$B$4:$B$300,$A86,Распис!$C$4:$C$300,"&lt;="&amp;J$1,Распис!$D$4:$D$300,"&gt;="&amp;J$1),SUMIF(База!$B$3:$B$305,$A86,База!$J$3:$J$152))</f>
        <v>0</v>
      </c>
      <c r="K86" s="46">
        <f ca="1">IF(COUNTIFS(Распис!$B$4:$B$300,$A86,Распис!$C$4:$C$300,"&lt;="&amp;K$1,Распис!$D$4:$D$300,"&gt;="&amp;K$1)&gt;0,SUMIFS(Распис!$K$4:$K$300,Распис!$B$4:$B$300,$A86,Распис!$C$4:$C$300,"&lt;="&amp;K$1,Распис!$D$4:$D$300,"&gt;="&amp;K$1),SUMIF(База!$B$3:$B$305,$A86,База!$K$3:$K$152))</f>
        <v>0</v>
      </c>
      <c r="L86" s="46" t="s">
        <v>23</v>
      </c>
      <c r="M86" s="46">
        <f ca="1">IF(COUNTIFS(Распис!$B$4:$B$300,$A86,Распис!$C$4:$C$300,"&lt;="&amp;M$1,Распис!$D$4:$D$300,"&gt;="&amp;M$1)&gt;0,SUMIFS(Распис!$F$4:$F$300,Распис!$B$4:$B$300,$A86,Распис!$C$4:$C$300,"&lt;="&amp;M$1,Распис!$D$4:$D$300,"&gt;="&amp;M$1),SUMIF(База!$B$3:$B$305,$A86,База!$F$3:$F$152))</f>
        <v>0</v>
      </c>
      <c r="N86" s="46">
        <f ca="1">IF(COUNTIFS(Распис!$B$4:$B$300,$A86,Распис!$C$4:$C$300,"&lt;="&amp;N$1,Распис!$D$4:$D$300,"&gt;="&amp;N$1)&gt;0,SUMIFS(Распис!$G$4:$G$300,Распис!$B$4:$B$300,$A86,Распис!$C$4:$C$300,"&lt;="&amp;N$1,Распис!$D$4:$D$300,"&gt;="&amp;N$1),SUMIF(База!$B$3:$B$305,$A86,База!$G$3:$G$152))</f>
        <v>0</v>
      </c>
      <c r="O86" s="46">
        <f ca="1">IF(COUNTIFS(Распис!$B$4:$B$300,$A86,Распис!$C$4:$C$300,"&lt;="&amp;O$1,Распис!$D$4:$D$300,"&gt;="&amp;O$1)&gt;0,SUMIFS(Распис!$H$4:$H$300,Распис!$B$4:$B$300,$A86,Распис!$C$4:$C$300,"&lt;="&amp;O$1,Распис!$D$4:$D$300,"&gt;="&amp;O$1),SUMIF(База!$B$3:$B$305,$A86,База!$H$3:$H$152))</f>
        <v>0</v>
      </c>
      <c r="P86" s="46">
        <f ca="1">IF(COUNTIFS(Распис!$B$4:$B$300,$A86,Распис!$C$4:$C$300,"&lt;="&amp;P$1,Распис!$D$4:$D$300,"&gt;="&amp;P$1)&gt;0,SUMIFS(Распис!$I$4:$I$300,Распис!$B$4:$B$300,$A86,Распис!$C$4:$C$300,"&lt;="&amp;P$1,Распис!$D$4:$D$300,"&gt;="&amp;P$1),SUMIF(База!$B$3:$B$305,$A86,База!$I$3:$I$152))</f>
        <v>0</v>
      </c>
      <c r="Q86" s="46">
        <f ca="1">IF(COUNTIFS(Распис!$B$4:$B$300,$A86,Распис!$C$4:$C$300,"&lt;="&amp;Q$1,Распис!$D$4:$D$300,"&gt;="&amp;Q$1)&gt;0,SUMIFS(Распис!$J$4:$J$300,Распис!$B$4:$B$300,$A86,Распис!$C$4:$C$300,"&lt;="&amp;Q$1,Распис!$D$4:$D$300,"&gt;="&amp;Q$1),SUMIF(База!$B$3:$B$305,$A86,База!$J$3:$J$152))</f>
        <v>0</v>
      </c>
      <c r="R86" s="46">
        <f ca="1">IF(COUNTIFS(Распис!$B$4:$B$300,$A86,Распис!$C$4:$C$300,"&lt;="&amp;R$1,Распис!$D$4:$D$300,"&gt;="&amp;R$1)&gt;0,SUMIFS(Распис!$K$4:$K$300,Распис!$B$4:$B$300,$A86,Распис!$C$4:$C$300,"&lt;="&amp;R$1,Распис!$D$4:$D$300,"&gt;="&amp;R$1),SUMIF(База!$B$3:$B$305,$A86,База!$K$3:$K$152))</f>
        <v>0</v>
      </c>
      <c r="S86" s="46" t="s">
        <v>23</v>
      </c>
      <c r="T86" s="46" t="s">
        <v>25</v>
      </c>
      <c r="U86" s="46" t="s">
        <v>25</v>
      </c>
      <c r="V86" s="46" t="s">
        <v>24</v>
      </c>
      <c r="W86" s="46" t="s">
        <v>24</v>
      </c>
      <c r="X86" s="46" t="s">
        <v>24</v>
      </c>
      <c r="Y86" s="46" t="s">
        <v>25</v>
      </c>
      <c r="Z86" s="46" t="s">
        <v>23</v>
      </c>
      <c r="AA86" s="46">
        <f ca="1">IF(COUNTIFS(Распис!$B$4:$B$300,$A86,Распис!$C$4:$C$300,"&lt;="&amp;AA$1,Распис!$D$4:$D$300,"&gt;="&amp;AA$1)&gt;0,SUMIFS(Распис!$F$4:$F$300,Распис!$B$4:$B$300,$A86,Распис!$C$4:$C$300,"&lt;="&amp;AA$1,Распис!$D$4:$D$300,"&gt;="&amp;AA$1),SUMIF(База!$B$3:$B$305,$A86,База!$F$3:$F$152))</f>
        <v>0</v>
      </c>
      <c r="AB86" s="46">
        <f ca="1">IF(COUNTIFS(Распис!$B$4:$B$300,$A86,Распис!$C$4:$C$300,"&lt;="&amp;AB$1,Распис!$D$4:$D$300,"&gt;="&amp;AB$1)&gt;0,SUMIFS(Распис!$G$4:$G$300,Распис!$B$4:$B$300,$A86,Распис!$C$4:$C$300,"&lt;="&amp;AB$1,Распис!$D$4:$D$300,"&gt;="&amp;AB$1),SUMIF(База!$B$3:$B$305,$A86,База!$G$3:$G$152))</f>
        <v>0</v>
      </c>
      <c r="AC86" s="46">
        <f ca="1">IF(COUNTIFS(Распис!$B$4:$B$300,$A86,Распис!$C$4:$C$300,"&lt;="&amp;AC$1,Распис!$D$4:$D$300,"&gt;="&amp;AC$1)&gt;0,SUMIFS(Распис!$H$4:$H$300,Распис!$B$4:$B$300,$A86,Распис!$C$4:$C$300,"&lt;="&amp;AC$1,Распис!$D$4:$D$300,"&gt;="&amp;AC$1),SUMIF(База!$B$3:$B$305,$A86,База!$H$3:$H$152))</f>
        <v>0</v>
      </c>
      <c r="AD86" s="46">
        <f ca="1">IF(COUNTIFS(Распис!$B$4:$B$300,$A86,Распис!$C$4:$C$300,"&lt;="&amp;AD$1,Распис!$D$4:$D$300,"&gt;="&amp;AD$1)&gt;0,SUMIFS(Распис!$I$4:$I$300,Распис!$B$4:$B$300,$A86,Распис!$C$4:$C$300,"&lt;="&amp;AD$1,Распис!$D$4:$D$300,"&gt;="&amp;AD$1),SUMIF(База!$B$3:$B$305,$A86,База!$I$3:$I$152))</f>
        <v>0</v>
      </c>
      <c r="AE86" s="46">
        <f ca="1">IF(COUNTIFS(Распис!$B$4:$B$300,$A86,Распис!$C$4:$C$300,"&lt;="&amp;AE$1,Распис!$D$4:$D$300,"&gt;="&amp;AE$1)&gt;0,SUMIFS(Распис!$J$4:$J$300,Распис!$B$4:$B$300,$A86,Распис!$C$4:$C$300,"&lt;="&amp;AE$1,Распис!$D$4:$D$300,"&gt;="&amp;AE$1),SUMIF(База!$B$3:$B$305,$A86,База!$J$3:$J$152))</f>
        <v>0</v>
      </c>
      <c r="AF86" s="46">
        <f ca="1">IF(COUNTIFS(Распис!$B$4:$B$300,$A86,Распис!$C$4:$C$300,"&lt;="&amp;AF$1,Распис!$D$4:$D$300,"&gt;="&amp;AF$1)&gt;0,SUMIFS(Распис!$K$4:$K$300,Распис!$B$4:$B$300,$A86,Распис!$C$4:$C$300,"&lt;="&amp;AF$1,Распис!$D$4:$D$300,"&gt;="&amp;AF$1),SUMIF(База!$B$3:$B$305,$A86,База!$K$3:$K$152))</f>
        <v>0</v>
      </c>
      <c r="AG86" s="47">
        <f t="shared" ca="1" si="11"/>
        <v>0</v>
      </c>
      <c r="AH86" s="46">
        <f ca="1">AG86-SUMIFS(Распред!$G$4:$G$300,Распред!$B$4:$B$300,"март",Распред!$F$4:$F$300,A86)</f>
        <v>0</v>
      </c>
      <c r="AI86" s="46">
        <f ca="1">AH86+(COUNTIF(B86:AF86,"КД")+SUMIFS(Распред!$AH$4:$AH$300,Распред!$F$4:$F$300,A86,Распред!$B$4:$B$300,"март"))*4</f>
        <v>12</v>
      </c>
      <c r="AJ86" s="46">
        <f t="shared" ca="1" si="12"/>
        <v>0</v>
      </c>
      <c r="AK86" s="46">
        <f t="shared" ca="1" si="13"/>
        <v>0</v>
      </c>
      <c r="AL86" s="46">
        <f>SUMIFS(Распред!$K$4:$K$300,Распред!$B$4:$B$300,"март",Распред!$J$4:$J$300,A86)+SUMIFS(Распред!$M$4:$M$300,Распред!$B$4:$B$300,"март",Распред!$L$4:$L$300,A86)+SUMIFS(Распред!$O$4:$O$300,Распред!$B$4:$B$300,"март",Распред!$N$4:$N$300,A86)+SUMIFS(Распред!$Q$4:$Q$300,Распред!$B$4:$B$300,"март",Распред!$P$4:$P$300,A86)+SUMIFS(Распред!$S$4:$S$300,Распред!$B$4:$B$300,"март",Распред!$R$4:$R$300,A86)+SUMIFS(Распред!$U$4:$U$300,Распред!$B$4:$B$300,"март",Распред!$T$4:$T$300,A86)+SUMIFS(Распред!$W$4:$W$300,Распред!$B$4:$B$300,"март",Распред!$V$4:$V$300,A86)+SUMIFS(Распред!$Y$4:$Y$300,Распред!$B$4:$B$300,"март",Распред!$X$4:$X$300,A86)+SUMIFS(Распред!$AA$4:$AA$300,Распред!$B$4:$B$300,"март",Распред!$Z$4:$Z$300,A86)+SUMIFS(Распред!$AC$4:$AC$300,Распред!$B$4:$B$300,"март",Распред!$AB$4:$AB$300,A86)</f>
        <v>0</v>
      </c>
      <c r="AM86" s="46">
        <f t="shared" ca="1" si="14"/>
        <v>0</v>
      </c>
      <c r="AN86" s="46">
        <f t="shared" ca="1" si="15"/>
        <v>0</v>
      </c>
      <c r="AO86" s="46">
        <f t="shared" ca="1" si="16"/>
        <v>0</v>
      </c>
      <c r="AP86" s="46">
        <f>январь!AP86</f>
        <v>0</v>
      </c>
      <c r="AQ86" s="46">
        <f t="shared" ca="1" si="17"/>
        <v>0</v>
      </c>
      <c r="AR86" s="47"/>
      <c r="AS86" s="47">
        <f t="shared" ca="1" si="18"/>
        <v>0</v>
      </c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</row>
    <row r="87" spans="1:58" s="56" customFormat="1" x14ac:dyDescent="0.25">
      <c r="A87" s="47">
        <f>База!B87</f>
        <v>0</v>
      </c>
      <c r="B87" s="46">
        <f ca="1">IF(COUNTIFS(Распис!$B$4:$B$300,$A87,Распис!$C$4:$C$300,"&lt;="&amp;B$1,Распис!$D$4:$D$300,"&gt;="&amp;B$1)&gt;0,SUMIFS(Распис!$I$4:$I$300,Распис!$B$4:$B$300,$A87,Распис!$C$4:$C$300,"&lt;="&amp;B$1,Распис!$D$4:$D$300,"&gt;="&amp;B$1),SUMIF(База!$B$3:$B$305,$A87,База!$I$3:$I$152))</f>
        <v>0</v>
      </c>
      <c r="C87" s="46">
        <f ca="1">IF(COUNTIFS(Распис!$B$4:$B$300,$A87,Распис!$C$4:$C$300,"&lt;="&amp;C$1,Распис!$D$4:$D$300,"&gt;="&amp;C$1)&gt;0,SUMIFS(Распис!$J$4:$J$300,Распис!$B$4:$B$300,$A87,Распис!$C$4:$C$300,"&lt;="&amp;C$1,Распис!$D$4:$D$300,"&gt;="&amp;C$1),SUMIF(База!$B$3:$B$305,$A87,База!$J$3:$J$152))</f>
        <v>0</v>
      </c>
      <c r="D87" s="46">
        <f ca="1">IF(COUNTIFS(Распис!$B$4:$B$300,$A87,Распис!$C$4:$C$300,"&lt;="&amp;D$1,Распис!$D$4:$D$300,"&gt;="&amp;D$1)&gt;0,SUMIFS(Распис!$K$4:$K$300,Распис!$B$4:$B$300,$A87,Распис!$C$4:$C$300,"&lt;="&amp;D$1,Распис!$D$4:$D$300,"&gt;="&amp;D$1),SUMIF(База!$B$3:$B$305,$A87,База!$K$3:$K$152))</f>
        <v>0</v>
      </c>
      <c r="E87" s="46" t="s">
        <v>23</v>
      </c>
      <c r="F87" s="46">
        <f ca="1">IF(COUNTIFS(Распис!$B$4:$B$300,$A87,Распис!$C$4:$C$300,"&lt;="&amp;F$1,Распис!$D$4:$D$300,"&gt;="&amp;F$1)&gt;0,SUMIFS(Распис!$F$4:$F$300,Распис!$B$4:$B$300,$A87,Распис!$C$4:$C$300,"&lt;="&amp;F$1,Распис!$D$4:$D$300,"&gt;="&amp;F$1),SUMIF(База!$B$3:$B$305,$A87,База!$F$3:$F$152))</f>
        <v>0</v>
      </c>
      <c r="G87" s="46">
        <f ca="1">IF(COUNTIFS(Распис!$B$4:$B$300,$A87,Распис!$C$4:$C$300,"&lt;="&amp;G$1,Распис!$D$4:$D$300,"&gt;="&amp;G$1)&gt;0,SUMIFS(Распис!$G$4:$G$300,Распис!$B$4:$B$300,$A87,Распис!$C$4:$C$300,"&lt;="&amp;G$1,Распис!$D$4:$D$300,"&gt;="&amp;G$1),SUMIF(База!$B$3:$B$305,$A87,База!$G$3:$G$152))</f>
        <v>0</v>
      </c>
      <c r="H87" s="46">
        <f ca="1">IF(COUNTIFS(Распис!$B$4:$B$300,$A87,Распис!$C$4:$C$300,"&lt;="&amp;H$1,Распис!$D$4:$D$300,"&gt;="&amp;H$1)&gt;0,SUMIFS(Распис!$H$4:$H$300,Распис!$B$4:$B$300,$A87,Распис!$C$4:$C$300,"&lt;="&amp;H$1,Распис!$D$4:$D$300,"&gt;="&amp;H$1),SUMIF(База!$B$3:$B$305,$A87,База!$H$3:$H$152))</f>
        <v>0</v>
      </c>
      <c r="I87" s="46" t="s">
        <v>24</v>
      </c>
      <c r="J87" s="46">
        <f ca="1">IF(COUNTIFS(Распис!$B$4:$B$300,$A87,Распис!$C$4:$C$300,"&lt;="&amp;J$1,Распис!$D$4:$D$300,"&gt;="&amp;J$1)&gt;0,SUMIFS(Распис!$J$4:$J$300,Распис!$B$4:$B$300,$A87,Распис!$C$4:$C$300,"&lt;="&amp;J$1,Распис!$D$4:$D$300,"&gt;="&amp;J$1),SUMIF(База!$B$3:$B$305,$A87,База!$J$3:$J$152))</f>
        <v>0</v>
      </c>
      <c r="K87" s="46">
        <f ca="1">IF(COUNTIFS(Распис!$B$4:$B$300,$A87,Распис!$C$4:$C$300,"&lt;="&amp;K$1,Распис!$D$4:$D$300,"&gt;="&amp;K$1)&gt;0,SUMIFS(Распис!$K$4:$K$300,Распис!$B$4:$B$300,$A87,Распис!$C$4:$C$300,"&lt;="&amp;K$1,Распис!$D$4:$D$300,"&gt;="&amp;K$1),SUMIF(База!$B$3:$B$305,$A87,База!$K$3:$K$152))</f>
        <v>0</v>
      </c>
      <c r="L87" s="46" t="s">
        <v>23</v>
      </c>
      <c r="M87" s="46">
        <f ca="1">IF(COUNTIFS(Распис!$B$4:$B$300,$A87,Распис!$C$4:$C$300,"&lt;="&amp;M$1,Распис!$D$4:$D$300,"&gt;="&amp;M$1)&gt;0,SUMIFS(Распис!$F$4:$F$300,Распис!$B$4:$B$300,$A87,Распис!$C$4:$C$300,"&lt;="&amp;M$1,Распис!$D$4:$D$300,"&gt;="&amp;M$1),SUMIF(База!$B$3:$B$305,$A87,База!$F$3:$F$152))</f>
        <v>0</v>
      </c>
      <c r="N87" s="46">
        <f ca="1">IF(COUNTIFS(Распис!$B$4:$B$300,$A87,Распис!$C$4:$C$300,"&lt;="&amp;N$1,Распис!$D$4:$D$300,"&gt;="&amp;N$1)&gt;0,SUMIFS(Распис!$G$4:$G$300,Распис!$B$4:$B$300,$A87,Распис!$C$4:$C$300,"&lt;="&amp;N$1,Распис!$D$4:$D$300,"&gt;="&amp;N$1),SUMIF(База!$B$3:$B$305,$A87,База!$G$3:$G$152))</f>
        <v>0</v>
      </c>
      <c r="O87" s="46">
        <f ca="1">IF(COUNTIFS(Распис!$B$4:$B$300,$A87,Распис!$C$4:$C$300,"&lt;="&amp;O$1,Распис!$D$4:$D$300,"&gt;="&amp;O$1)&gt;0,SUMIFS(Распис!$H$4:$H$300,Распис!$B$4:$B$300,$A87,Распис!$C$4:$C$300,"&lt;="&amp;O$1,Распис!$D$4:$D$300,"&gt;="&amp;O$1),SUMIF(База!$B$3:$B$305,$A87,База!$H$3:$H$152))</f>
        <v>0</v>
      </c>
      <c r="P87" s="46">
        <f ca="1">IF(COUNTIFS(Распис!$B$4:$B$300,$A87,Распис!$C$4:$C$300,"&lt;="&amp;P$1,Распис!$D$4:$D$300,"&gt;="&amp;P$1)&gt;0,SUMIFS(Распис!$I$4:$I$300,Распис!$B$4:$B$300,$A87,Распис!$C$4:$C$300,"&lt;="&amp;P$1,Распис!$D$4:$D$300,"&gt;="&amp;P$1),SUMIF(База!$B$3:$B$305,$A87,База!$I$3:$I$152))</f>
        <v>0</v>
      </c>
      <c r="Q87" s="46">
        <f ca="1">IF(COUNTIFS(Распис!$B$4:$B$300,$A87,Распис!$C$4:$C$300,"&lt;="&amp;Q$1,Распис!$D$4:$D$300,"&gt;="&amp;Q$1)&gt;0,SUMIFS(Распис!$J$4:$J$300,Распис!$B$4:$B$300,$A87,Распис!$C$4:$C$300,"&lt;="&amp;Q$1,Распис!$D$4:$D$300,"&gt;="&amp;Q$1),SUMIF(База!$B$3:$B$305,$A87,База!$J$3:$J$152))</f>
        <v>0</v>
      </c>
      <c r="R87" s="46">
        <f ca="1">IF(COUNTIFS(Распис!$B$4:$B$300,$A87,Распис!$C$4:$C$300,"&lt;="&amp;R$1,Распис!$D$4:$D$300,"&gt;="&amp;R$1)&gt;0,SUMIFS(Распис!$K$4:$K$300,Распис!$B$4:$B$300,$A87,Распис!$C$4:$C$300,"&lt;="&amp;R$1,Распис!$D$4:$D$300,"&gt;="&amp;R$1),SUMIF(База!$B$3:$B$305,$A87,База!$K$3:$K$152))</f>
        <v>0</v>
      </c>
      <c r="S87" s="46" t="s">
        <v>23</v>
      </c>
      <c r="T87" s="46" t="s">
        <v>25</v>
      </c>
      <c r="U87" s="46" t="s">
        <v>25</v>
      </c>
      <c r="V87" s="46" t="s">
        <v>24</v>
      </c>
      <c r="W87" s="46" t="s">
        <v>24</v>
      </c>
      <c r="X87" s="46" t="s">
        <v>24</v>
      </c>
      <c r="Y87" s="46" t="s">
        <v>25</v>
      </c>
      <c r="Z87" s="46" t="s">
        <v>23</v>
      </c>
      <c r="AA87" s="46">
        <f ca="1">IF(COUNTIFS(Распис!$B$4:$B$300,$A87,Распис!$C$4:$C$300,"&lt;="&amp;AA$1,Распис!$D$4:$D$300,"&gt;="&amp;AA$1)&gt;0,SUMIFS(Распис!$F$4:$F$300,Распис!$B$4:$B$300,$A87,Распис!$C$4:$C$300,"&lt;="&amp;AA$1,Распис!$D$4:$D$300,"&gt;="&amp;AA$1),SUMIF(База!$B$3:$B$305,$A87,База!$F$3:$F$152))</f>
        <v>0</v>
      </c>
      <c r="AB87" s="46">
        <f ca="1">IF(COUNTIFS(Распис!$B$4:$B$300,$A87,Распис!$C$4:$C$300,"&lt;="&amp;AB$1,Распис!$D$4:$D$300,"&gt;="&amp;AB$1)&gt;0,SUMIFS(Распис!$G$4:$G$300,Распис!$B$4:$B$300,$A87,Распис!$C$4:$C$300,"&lt;="&amp;AB$1,Распис!$D$4:$D$300,"&gt;="&amp;AB$1),SUMIF(База!$B$3:$B$305,$A87,База!$G$3:$G$152))</f>
        <v>0</v>
      </c>
      <c r="AC87" s="46">
        <f ca="1">IF(COUNTIFS(Распис!$B$4:$B$300,$A87,Распис!$C$4:$C$300,"&lt;="&amp;AC$1,Распис!$D$4:$D$300,"&gt;="&amp;AC$1)&gt;0,SUMIFS(Распис!$H$4:$H$300,Распис!$B$4:$B$300,$A87,Распис!$C$4:$C$300,"&lt;="&amp;AC$1,Распис!$D$4:$D$300,"&gt;="&amp;AC$1),SUMIF(База!$B$3:$B$305,$A87,База!$H$3:$H$152))</f>
        <v>0</v>
      </c>
      <c r="AD87" s="46">
        <f ca="1">IF(COUNTIFS(Распис!$B$4:$B$300,$A87,Распис!$C$4:$C$300,"&lt;="&amp;AD$1,Распис!$D$4:$D$300,"&gt;="&amp;AD$1)&gt;0,SUMIFS(Распис!$I$4:$I$300,Распис!$B$4:$B$300,$A87,Распис!$C$4:$C$300,"&lt;="&amp;AD$1,Распис!$D$4:$D$300,"&gt;="&amp;AD$1),SUMIF(База!$B$3:$B$305,$A87,База!$I$3:$I$152))</f>
        <v>0</v>
      </c>
      <c r="AE87" s="46">
        <f ca="1">IF(COUNTIFS(Распис!$B$4:$B$300,$A87,Распис!$C$4:$C$300,"&lt;="&amp;AE$1,Распис!$D$4:$D$300,"&gt;="&amp;AE$1)&gt;0,SUMIFS(Распис!$J$4:$J$300,Распис!$B$4:$B$300,$A87,Распис!$C$4:$C$300,"&lt;="&amp;AE$1,Распис!$D$4:$D$300,"&gt;="&amp;AE$1),SUMIF(База!$B$3:$B$305,$A87,База!$J$3:$J$152))</f>
        <v>0</v>
      </c>
      <c r="AF87" s="46">
        <f ca="1">IF(COUNTIFS(Распис!$B$4:$B$300,$A87,Распис!$C$4:$C$300,"&lt;="&amp;AF$1,Распис!$D$4:$D$300,"&gt;="&amp;AF$1)&gt;0,SUMIFS(Распис!$K$4:$K$300,Распис!$B$4:$B$300,$A87,Распис!$C$4:$C$300,"&lt;="&amp;AF$1,Распис!$D$4:$D$300,"&gt;="&amp;AF$1),SUMIF(База!$B$3:$B$305,$A87,База!$K$3:$K$152))</f>
        <v>0</v>
      </c>
      <c r="AG87" s="47">
        <f t="shared" ca="1" si="11"/>
        <v>0</v>
      </c>
      <c r="AH87" s="46">
        <f ca="1">AG87-SUMIFS(Распред!$G$4:$G$300,Распред!$B$4:$B$300,"март",Распред!$F$4:$F$300,A87)</f>
        <v>0</v>
      </c>
      <c r="AI87" s="46">
        <f ca="1">AH87+(COUNTIF(B87:AF87,"КД")+SUMIFS(Распред!$AH$4:$AH$300,Распред!$F$4:$F$300,A87,Распред!$B$4:$B$300,"март"))*4</f>
        <v>12</v>
      </c>
      <c r="AJ87" s="46">
        <f t="shared" ca="1" si="12"/>
        <v>0</v>
      </c>
      <c r="AK87" s="46">
        <f t="shared" ca="1" si="13"/>
        <v>0</v>
      </c>
      <c r="AL87" s="46">
        <f>SUMIFS(Распред!$K$4:$K$300,Распред!$B$4:$B$300,"март",Распред!$J$4:$J$300,A87)+SUMIFS(Распред!$M$4:$M$300,Распред!$B$4:$B$300,"март",Распред!$L$4:$L$300,A87)+SUMIFS(Распред!$O$4:$O$300,Распред!$B$4:$B$300,"март",Распред!$N$4:$N$300,A87)+SUMIFS(Распред!$Q$4:$Q$300,Распред!$B$4:$B$300,"март",Распред!$P$4:$P$300,A87)+SUMIFS(Распред!$S$4:$S$300,Распред!$B$4:$B$300,"март",Распред!$R$4:$R$300,A87)+SUMIFS(Распред!$U$4:$U$300,Распред!$B$4:$B$300,"март",Распред!$T$4:$T$300,A87)+SUMIFS(Распред!$W$4:$W$300,Распред!$B$4:$B$300,"март",Распред!$V$4:$V$300,A87)+SUMIFS(Распред!$Y$4:$Y$300,Распред!$B$4:$B$300,"март",Распред!$X$4:$X$300,A87)+SUMIFS(Распред!$AA$4:$AA$300,Распред!$B$4:$B$300,"март",Распред!$Z$4:$Z$300,A87)+SUMIFS(Распред!$AC$4:$AC$300,Распред!$B$4:$B$300,"март",Распред!$AB$4:$AB$300,A87)</f>
        <v>0</v>
      </c>
      <c r="AM87" s="46">
        <f t="shared" ca="1" si="14"/>
        <v>0</v>
      </c>
      <c r="AN87" s="46">
        <f t="shared" ca="1" si="15"/>
        <v>0</v>
      </c>
      <c r="AO87" s="46">
        <f t="shared" ca="1" si="16"/>
        <v>0</v>
      </c>
      <c r="AP87" s="46">
        <f>январь!AP87</f>
        <v>0</v>
      </c>
      <c r="AQ87" s="46">
        <f t="shared" ca="1" si="17"/>
        <v>0</v>
      </c>
      <c r="AR87" s="47"/>
      <c r="AS87" s="47">
        <f t="shared" ca="1" si="18"/>
        <v>0</v>
      </c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</row>
    <row r="88" spans="1:58" s="56" customFormat="1" x14ac:dyDescent="0.25">
      <c r="A88" s="47">
        <f>База!B88</f>
        <v>0</v>
      </c>
      <c r="B88" s="46">
        <f ca="1">IF(COUNTIFS(Распис!$B$4:$B$300,$A88,Распис!$C$4:$C$300,"&lt;="&amp;B$1,Распис!$D$4:$D$300,"&gt;="&amp;B$1)&gt;0,SUMIFS(Распис!$I$4:$I$300,Распис!$B$4:$B$300,$A88,Распис!$C$4:$C$300,"&lt;="&amp;B$1,Распис!$D$4:$D$300,"&gt;="&amp;B$1),SUMIF(База!$B$3:$B$305,$A88,База!$I$3:$I$152))</f>
        <v>0</v>
      </c>
      <c r="C88" s="46">
        <f ca="1">IF(COUNTIFS(Распис!$B$4:$B$300,$A88,Распис!$C$4:$C$300,"&lt;="&amp;C$1,Распис!$D$4:$D$300,"&gt;="&amp;C$1)&gt;0,SUMIFS(Распис!$J$4:$J$300,Распис!$B$4:$B$300,$A88,Распис!$C$4:$C$300,"&lt;="&amp;C$1,Распис!$D$4:$D$300,"&gt;="&amp;C$1),SUMIF(База!$B$3:$B$305,$A88,База!$J$3:$J$152))</f>
        <v>0</v>
      </c>
      <c r="D88" s="46">
        <f ca="1">IF(COUNTIFS(Распис!$B$4:$B$300,$A88,Распис!$C$4:$C$300,"&lt;="&amp;D$1,Распис!$D$4:$D$300,"&gt;="&amp;D$1)&gt;0,SUMIFS(Распис!$K$4:$K$300,Распис!$B$4:$B$300,$A88,Распис!$C$4:$C$300,"&lt;="&amp;D$1,Распис!$D$4:$D$300,"&gt;="&amp;D$1),SUMIF(База!$B$3:$B$305,$A88,База!$K$3:$K$152))</f>
        <v>0</v>
      </c>
      <c r="E88" s="46" t="s">
        <v>23</v>
      </c>
      <c r="F88" s="46">
        <f ca="1">IF(COUNTIFS(Распис!$B$4:$B$300,$A88,Распис!$C$4:$C$300,"&lt;="&amp;F$1,Распис!$D$4:$D$300,"&gt;="&amp;F$1)&gt;0,SUMIFS(Распис!$F$4:$F$300,Распис!$B$4:$B$300,$A88,Распис!$C$4:$C$300,"&lt;="&amp;F$1,Распис!$D$4:$D$300,"&gt;="&amp;F$1),SUMIF(База!$B$3:$B$305,$A88,База!$F$3:$F$152))</f>
        <v>0</v>
      </c>
      <c r="G88" s="46">
        <f ca="1">IF(COUNTIFS(Распис!$B$4:$B$300,$A88,Распис!$C$4:$C$300,"&lt;="&amp;G$1,Распис!$D$4:$D$300,"&gt;="&amp;G$1)&gt;0,SUMIFS(Распис!$G$4:$G$300,Распис!$B$4:$B$300,$A88,Распис!$C$4:$C$300,"&lt;="&amp;G$1,Распис!$D$4:$D$300,"&gt;="&amp;G$1),SUMIF(База!$B$3:$B$305,$A88,База!$G$3:$G$152))</f>
        <v>0</v>
      </c>
      <c r="H88" s="46">
        <f ca="1">IF(COUNTIFS(Распис!$B$4:$B$300,$A88,Распис!$C$4:$C$300,"&lt;="&amp;H$1,Распис!$D$4:$D$300,"&gt;="&amp;H$1)&gt;0,SUMIFS(Распис!$H$4:$H$300,Распис!$B$4:$B$300,$A88,Распис!$C$4:$C$300,"&lt;="&amp;H$1,Распис!$D$4:$D$300,"&gt;="&amp;H$1),SUMIF(База!$B$3:$B$305,$A88,База!$H$3:$H$152))</f>
        <v>0</v>
      </c>
      <c r="I88" s="46" t="s">
        <v>24</v>
      </c>
      <c r="J88" s="46">
        <f ca="1">IF(COUNTIFS(Распис!$B$4:$B$300,$A88,Распис!$C$4:$C$300,"&lt;="&amp;J$1,Распис!$D$4:$D$300,"&gt;="&amp;J$1)&gt;0,SUMIFS(Распис!$J$4:$J$300,Распис!$B$4:$B$300,$A88,Распис!$C$4:$C$300,"&lt;="&amp;J$1,Распис!$D$4:$D$300,"&gt;="&amp;J$1),SUMIF(База!$B$3:$B$305,$A88,База!$J$3:$J$152))</f>
        <v>0</v>
      </c>
      <c r="K88" s="46">
        <f ca="1">IF(COUNTIFS(Распис!$B$4:$B$300,$A88,Распис!$C$4:$C$300,"&lt;="&amp;K$1,Распис!$D$4:$D$300,"&gt;="&amp;K$1)&gt;0,SUMIFS(Распис!$K$4:$K$300,Распис!$B$4:$B$300,$A88,Распис!$C$4:$C$300,"&lt;="&amp;K$1,Распис!$D$4:$D$300,"&gt;="&amp;K$1),SUMIF(База!$B$3:$B$305,$A88,База!$K$3:$K$152))</f>
        <v>0</v>
      </c>
      <c r="L88" s="46" t="s">
        <v>23</v>
      </c>
      <c r="M88" s="46">
        <f ca="1">IF(COUNTIFS(Распис!$B$4:$B$300,$A88,Распис!$C$4:$C$300,"&lt;="&amp;M$1,Распис!$D$4:$D$300,"&gt;="&amp;M$1)&gt;0,SUMIFS(Распис!$F$4:$F$300,Распис!$B$4:$B$300,$A88,Распис!$C$4:$C$300,"&lt;="&amp;M$1,Распис!$D$4:$D$300,"&gt;="&amp;M$1),SUMIF(База!$B$3:$B$305,$A88,База!$F$3:$F$152))</f>
        <v>0</v>
      </c>
      <c r="N88" s="46">
        <f ca="1">IF(COUNTIFS(Распис!$B$4:$B$300,$A88,Распис!$C$4:$C$300,"&lt;="&amp;N$1,Распис!$D$4:$D$300,"&gt;="&amp;N$1)&gt;0,SUMIFS(Распис!$G$4:$G$300,Распис!$B$4:$B$300,$A88,Распис!$C$4:$C$300,"&lt;="&amp;N$1,Распис!$D$4:$D$300,"&gt;="&amp;N$1),SUMIF(База!$B$3:$B$305,$A88,База!$G$3:$G$152))</f>
        <v>0</v>
      </c>
      <c r="O88" s="46">
        <f ca="1">IF(COUNTIFS(Распис!$B$4:$B$300,$A88,Распис!$C$4:$C$300,"&lt;="&amp;O$1,Распис!$D$4:$D$300,"&gt;="&amp;O$1)&gt;0,SUMIFS(Распис!$H$4:$H$300,Распис!$B$4:$B$300,$A88,Распис!$C$4:$C$300,"&lt;="&amp;O$1,Распис!$D$4:$D$300,"&gt;="&amp;O$1),SUMIF(База!$B$3:$B$305,$A88,База!$H$3:$H$152))</f>
        <v>0</v>
      </c>
      <c r="P88" s="46">
        <f ca="1">IF(COUNTIFS(Распис!$B$4:$B$300,$A88,Распис!$C$4:$C$300,"&lt;="&amp;P$1,Распис!$D$4:$D$300,"&gt;="&amp;P$1)&gt;0,SUMIFS(Распис!$I$4:$I$300,Распис!$B$4:$B$300,$A88,Распис!$C$4:$C$300,"&lt;="&amp;P$1,Распис!$D$4:$D$300,"&gt;="&amp;P$1),SUMIF(База!$B$3:$B$305,$A88,База!$I$3:$I$152))</f>
        <v>0</v>
      </c>
      <c r="Q88" s="46">
        <f ca="1">IF(COUNTIFS(Распис!$B$4:$B$300,$A88,Распис!$C$4:$C$300,"&lt;="&amp;Q$1,Распис!$D$4:$D$300,"&gt;="&amp;Q$1)&gt;0,SUMIFS(Распис!$J$4:$J$300,Распис!$B$4:$B$300,$A88,Распис!$C$4:$C$300,"&lt;="&amp;Q$1,Распис!$D$4:$D$300,"&gt;="&amp;Q$1),SUMIF(База!$B$3:$B$305,$A88,База!$J$3:$J$152))</f>
        <v>0</v>
      </c>
      <c r="R88" s="46">
        <f ca="1">IF(COUNTIFS(Распис!$B$4:$B$300,$A88,Распис!$C$4:$C$300,"&lt;="&amp;R$1,Распис!$D$4:$D$300,"&gt;="&amp;R$1)&gt;0,SUMIFS(Распис!$K$4:$K$300,Распис!$B$4:$B$300,$A88,Распис!$C$4:$C$300,"&lt;="&amp;R$1,Распис!$D$4:$D$300,"&gt;="&amp;R$1),SUMIF(База!$B$3:$B$305,$A88,База!$K$3:$K$152))</f>
        <v>0</v>
      </c>
      <c r="S88" s="46" t="s">
        <v>23</v>
      </c>
      <c r="T88" s="46" t="s">
        <v>25</v>
      </c>
      <c r="U88" s="46" t="s">
        <v>25</v>
      </c>
      <c r="V88" s="46" t="s">
        <v>24</v>
      </c>
      <c r="W88" s="46" t="s">
        <v>24</v>
      </c>
      <c r="X88" s="46" t="s">
        <v>24</v>
      </c>
      <c r="Y88" s="46" t="s">
        <v>25</v>
      </c>
      <c r="Z88" s="46" t="s">
        <v>23</v>
      </c>
      <c r="AA88" s="46">
        <f ca="1">IF(COUNTIFS(Распис!$B$4:$B$300,$A88,Распис!$C$4:$C$300,"&lt;="&amp;AA$1,Распис!$D$4:$D$300,"&gt;="&amp;AA$1)&gt;0,SUMIFS(Распис!$F$4:$F$300,Распис!$B$4:$B$300,$A88,Распис!$C$4:$C$300,"&lt;="&amp;AA$1,Распис!$D$4:$D$300,"&gt;="&amp;AA$1),SUMIF(База!$B$3:$B$305,$A88,База!$F$3:$F$152))</f>
        <v>0</v>
      </c>
      <c r="AB88" s="46">
        <f ca="1">IF(COUNTIFS(Распис!$B$4:$B$300,$A88,Распис!$C$4:$C$300,"&lt;="&amp;AB$1,Распис!$D$4:$D$300,"&gt;="&amp;AB$1)&gt;0,SUMIFS(Распис!$G$4:$G$300,Распис!$B$4:$B$300,$A88,Распис!$C$4:$C$300,"&lt;="&amp;AB$1,Распис!$D$4:$D$300,"&gt;="&amp;AB$1),SUMIF(База!$B$3:$B$305,$A88,База!$G$3:$G$152))</f>
        <v>0</v>
      </c>
      <c r="AC88" s="46">
        <f ca="1">IF(COUNTIFS(Распис!$B$4:$B$300,$A88,Распис!$C$4:$C$300,"&lt;="&amp;AC$1,Распис!$D$4:$D$300,"&gt;="&amp;AC$1)&gt;0,SUMIFS(Распис!$H$4:$H$300,Распис!$B$4:$B$300,$A88,Распис!$C$4:$C$300,"&lt;="&amp;AC$1,Распис!$D$4:$D$300,"&gt;="&amp;AC$1),SUMIF(База!$B$3:$B$305,$A88,База!$H$3:$H$152))</f>
        <v>0</v>
      </c>
      <c r="AD88" s="46">
        <f ca="1">IF(COUNTIFS(Распис!$B$4:$B$300,$A88,Распис!$C$4:$C$300,"&lt;="&amp;AD$1,Распис!$D$4:$D$300,"&gt;="&amp;AD$1)&gt;0,SUMIFS(Распис!$I$4:$I$300,Распис!$B$4:$B$300,$A88,Распис!$C$4:$C$300,"&lt;="&amp;AD$1,Распис!$D$4:$D$300,"&gt;="&amp;AD$1),SUMIF(База!$B$3:$B$305,$A88,База!$I$3:$I$152))</f>
        <v>0</v>
      </c>
      <c r="AE88" s="46">
        <f ca="1">IF(COUNTIFS(Распис!$B$4:$B$300,$A88,Распис!$C$4:$C$300,"&lt;="&amp;AE$1,Распис!$D$4:$D$300,"&gt;="&amp;AE$1)&gt;0,SUMIFS(Распис!$J$4:$J$300,Распис!$B$4:$B$300,$A88,Распис!$C$4:$C$300,"&lt;="&amp;AE$1,Распис!$D$4:$D$300,"&gt;="&amp;AE$1),SUMIF(База!$B$3:$B$305,$A88,База!$J$3:$J$152))</f>
        <v>0</v>
      </c>
      <c r="AF88" s="46">
        <f ca="1">IF(COUNTIFS(Распис!$B$4:$B$300,$A88,Распис!$C$4:$C$300,"&lt;="&amp;AF$1,Распис!$D$4:$D$300,"&gt;="&amp;AF$1)&gt;0,SUMIFS(Распис!$K$4:$K$300,Распис!$B$4:$B$300,$A88,Распис!$C$4:$C$300,"&lt;="&amp;AF$1,Распис!$D$4:$D$300,"&gt;="&amp;AF$1),SUMIF(База!$B$3:$B$305,$A88,База!$K$3:$K$152))</f>
        <v>0</v>
      </c>
      <c r="AG88" s="47">
        <f t="shared" ca="1" si="11"/>
        <v>0</v>
      </c>
      <c r="AH88" s="46">
        <f ca="1">AG88-SUMIFS(Распред!$G$4:$G$300,Распред!$B$4:$B$300,"март",Распред!$F$4:$F$300,A88)</f>
        <v>0</v>
      </c>
      <c r="AI88" s="46">
        <f ca="1">AH88+(COUNTIF(B88:AF88,"КД")+SUMIFS(Распред!$AH$4:$AH$300,Распред!$F$4:$F$300,A88,Распред!$B$4:$B$300,"март"))*4</f>
        <v>12</v>
      </c>
      <c r="AJ88" s="46">
        <f t="shared" ca="1" si="12"/>
        <v>0</v>
      </c>
      <c r="AK88" s="46">
        <f t="shared" ca="1" si="13"/>
        <v>0</v>
      </c>
      <c r="AL88" s="46">
        <f>SUMIFS(Распред!$K$4:$K$300,Распред!$B$4:$B$300,"март",Распред!$J$4:$J$300,A88)+SUMIFS(Распред!$M$4:$M$300,Распред!$B$4:$B$300,"март",Распред!$L$4:$L$300,A88)+SUMIFS(Распред!$O$4:$O$300,Распред!$B$4:$B$300,"март",Распред!$N$4:$N$300,A88)+SUMIFS(Распред!$Q$4:$Q$300,Распред!$B$4:$B$300,"март",Распред!$P$4:$P$300,A88)+SUMIFS(Распред!$S$4:$S$300,Распред!$B$4:$B$300,"март",Распред!$R$4:$R$300,A88)+SUMIFS(Распред!$U$4:$U$300,Распред!$B$4:$B$300,"март",Распред!$T$4:$T$300,A88)+SUMIFS(Распред!$W$4:$W$300,Распред!$B$4:$B$300,"март",Распред!$V$4:$V$300,A88)+SUMIFS(Распред!$Y$4:$Y$300,Распред!$B$4:$B$300,"март",Распред!$X$4:$X$300,A88)+SUMIFS(Распред!$AA$4:$AA$300,Распред!$B$4:$B$300,"март",Распред!$Z$4:$Z$300,A88)+SUMIFS(Распред!$AC$4:$AC$300,Распред!$B$4:$B$300,"март",Распред!$AB$4:$AB$300,A88)</f>
        <v>0</v>
      </c>
      <c r="AM88" s="46">
        <f t="shared" ca="1" si="14"/>
        <v>0</v>
      </c>
      <c r="AN88" s="46">
        <f t="shared" ca="1" si="15"/>
        <v>0</v>
      </c>
      <c r="AO88" s="46">
        <f t="shared" ca="1" si="16"/>
        <v>0</v>
      </c>
      <c r="AP88" s="46">
        <f>январь!AP88</f>
        <v>0</v>
      </c>
      <c r="AQ88" s="46">
        <f t="shared" ca="1" si="17"/>
        <v>0</v>
      </c>
      <c r="AR88" s="47"/>
      <c r="AS88" s="47">
        <f t="shared" ca="1" si="18"/>
        <v>0</v>
      </c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</row>
    <row r="89" spans="1:58" s="56" customFormat="1" x14ac:dyDescent="0.25">
      <c r="A89" s="47">
        <f>База!B89</f>
        <v>0</v>
      </c>
      <c r="B89" s="46">
        <f ca="1">IF(COUNTIFS(Распис!$B$4:$B$300,$A89,Распис!$C$4:$C$300,"&lt;="&amp;B$1,Распис!$D$4:$D$300,"&gt;="&amp;B$1)&gt;0,SUMIFS(Распис!$I$4:$I$300,Распис!$B$4:$B$300,$A89,Распис!$C$4:$C$300,"&lt;="&amp;B$1,Распис!$D$4:$D$300,"&gt;="&amp;B$1),SUMIF(База!$B$3:$B$305,$A89,База!$I$3:$I$152))</f>
        <v>0</v>
      </c>
      <c r="C89" s="46">
        <f ca="1">IF(COUNTIFS(Распис!$B$4:$B$300,$A89,Распис!$C$4:$C$300,"&lt;="&amp;C$1,Распис!$D$4:$D$300,"&gt;="&amp;C$1)&gt;0,SUMIFS(Распис!$J$4:$J$300,Распис!$B$4:$B$300,$A89,Распис!$C$4:$C$300,"&lt;="&amp;C$1,Распис!$D$4:$D$300,"&gt;="&amp;C$1),SUMIF(База!$B$3:$B$305,$A89,База!$J$3:$J$152))</f>
        <v>0</v>
      </c>
      <c r="D89" s="46">
        <f ca="1">IF(COUNTIFS(Распис!$B$4:$B$300,$A89,Распис!$C$4:$C$300,"&lt;="&amp;D$1,Распис!$D$4:$D$300,"&gt;="&amp;D$1)&gt;0,SUMIFS(Распис!$K$4:$K$300,Распис!$B$4:$B$300,$A89,Распис!$C$4:$C$300,"&lt;="&amp;D$1,Распис!$D$4:$D$300,"&gt;="&amp;D$1),SUMIF(База!$B$3:$B$305,$A89,База!$K$3:$K$152))</f>
        <v>0</v>
      </c>
      <c r="E89" s="46" t="s">
        <v>23</v>
      </c>
      <c r="F89" s="46">
        <f ca="1">IF(COUNTIFS(Распис!$B$4:$B$300,$A89,Распис!$C$4:$C$300,"&lt;="&amp;F$1,Распис!$D$4:$D$300,"&gt;="&amp;F$1)&gt;0,SUMIFS(Распис!$F$4:$F$300,Распис!$B$4:$B$300,$A89,Распис!$C$4:$C$300,"&lt;="&amp;F$1,Распис!$D$4:$D$300,"&gt;="&amp;F$1),SUMIF(База!$B$3:$B$305,$A89,База!$F$3:$F$152))</f>
        <v>0</v>
      </c>
      <c r="G89" s="46">
        <f ca="1">IF(COUNTIFS(Распис!$B$4:$B$300,$A89,Распис!$C$4:$C$300,"&lt;="&amp;G$1,Распис!$D$4:$D$300,"&gt;="&amp;G$1)&gt;0,SUMIFS(Распис!$G$4:$G$300,Распис!$B$4:$B$300,$A89,Распис!$C$4:$C$300,"&lt;="&amp;G$1,Распис!$D$4:$D$300,"&gt;="&amp;G$1),SUMIF(База!$B$3:$B$305,$A89,База!$G$3:$G$152))</f>
        <v>0</v>
      </c>
      <c r="H89" s="46">
        <f ca="1">IF(COUNTIFS(Распис!$B$4:$B$300,$A89,Распис!$C$4:$C$300,"&lt;="&amp;H$1,Распис!$D$4:$D$300,"&gt;="&amp;H$1)&gt;0,SUMIFS(Распис!$H$4:$H$300,Распис!$B$4:$B$300,$A89,Распис!$C$4:$C$300,"&lt;="&amp;H$1,Распис!$D$4:$D$300,"&gt;="&amp;H$1),SUMIF(База!$B$3:$B$305,$A89,База!$H$3:$H$152))</f>
        <v>0</v>
      </c>
      <c r="I89" s="46" t="s">
        <v>24</v>
      </c>
      <c r="J89" s="46">
        <f ca="1">IF(COUNTIFS(Распис!$B$4:$B$300,$A89,Распис!$C$4:$C$300,"&lt;="&amp;J$1,Распис!$D$4:$D$300,"&gt;="&amp;J$1)&gt;0,SUMIFS(Распис!$J$4:$J$300,Распис!$B$4:$B$300,$A89,Распис!$C$4:$C$300,"&lt;="&amp;J$1,Распис!$D$4:$D$300,"&gt;="&amp;J$1),SUMIF(База!$B$3:$B$305,$A89,База!$J$3:$J$152))</f>
        <v>0</v>
      </c>
      <c r="K89" s="46">
        <f ca="1">IF(COUNTIFS(Распис!$B$4:$B$300,$A89,Распис!$C$4:$C$300,"&lt;="&amp;K$1,Распис!$D$4:$D$300,"&gt;="&amp;K$1)&gt;0,SUMIFS(Распис!$K$4:$K$300,Распис!$B$4:$B$300,$A89,Распис!$C$4:$C$300,"&lt;="&amp;K$1,Распис!$D$4:$D$300,"&gt;="&amp;K$1),SUMIF(База!$B$3:$B$305,$A89,База!$K$3:$K$152))</f>
        <v>0</v>
      </c>
      <c r="L89" s="46" t="s">
        <v>23</v>
      </c>
      <c r="M89" s="46">
        <f ca="1">IF(COUNTIFS(Распис!$B$4:$B$300,$A89,Распис!$C$4:$C$300,"&lt;="&amp;M$1,Распис!$D$4:$D$300,"&gt;="&amp;M$1)&gt;0,SUMIFS(Распис!$F$4:$F$300,Распис!$B$4:$B$300,$A89,Распис!$C$4:$C$300,"&lt;="&amp;M$1,Распис!$D$4:$D$300,"&gt;="&amp;M$1),SUMIF(База!$B$3:$B$305,$A89,База!$F$3:$F$152))</f>
        <v>0</v>
      </c>
      <c r="N89" s="46">
        <f ca="1">IF(COUNTIFS(Распис!$B$4:$B$300,$A89,Распис!$C$4:$C$300,"&lt;="&amp;N$1,Распис!$D$4:$D$300,"&gt;="&amp;N$1)&gt;0,SUMIFS(Распис!$G$4:$G$300,Распис!$B$4:$B$300,$A89,Распис!$C$4:$C$300,"&lt;="&amp;N$1,Распис!$D$4:$D$300,"&gt;="&amp;N$1),SUMIF(База!$B$3:$B$305,$A89,База!$G$3:$G$152))</f>
        <v>0</v>
      </c>
      <c r="O89" s="46">
        <f ca="1">IF(COUNTIFS(Распис!$B$4:$B$300,$A89,Распис!$C$4:$C$300,"&lt;="&amp;O$1,Распис!$D$4:$D$300,"&gt;="&amp;O$1)&gt;0,SUMIFS(Распис!$H$4:$H$300,Распис!$B$4:$B$300,$A89,Распис!$C$4:$C$300,"&lt;="&amp;O$1,Распис!$D$4:$D$300,"&gt;="&amp;O$1),SUMIF(База!$B$3:$B$305,$A89,База!$H$3:$H$152))</f>
        <v>0</v>
      </c>
      <c r="P89" s="46">
        <f ca="1">IF(COUNTIFS(Распис!$B$4:$B$300,$A89,Распис!$C$4:$C$300,"&lt;="&amp;P$1,Распис!$D$4:$D$300,"&gt;="&amp;P$1)&gt;0,SUMIFS(Распис!$I$4:$I$300,Распис!$B$4:$B$300,$A89,Распис!$C$4:$C$300,"&lt;="&amp;P$1,Распис!$D$4:$D$300,"&gt;="&amp;P$1),SUMIF(База!$B$3:$B$305,$A89,База!$I$3:$I$152))</f>
        <v>0</v>
      </c>
      <c r="Q89" s="46">
        <f ca="1">IF(COUNTIFS(Распис!$B$4:$B$300,$A89,Распис!$C$4:$C$300,"&lt;="&amp;Q$1,Распис!$D$4:$D$300,"&gt;="&amp;Q$1)&gt;0,SUMIFS(Распис!$J$4:$J$300,Распис!$B$4:$B$300,$A89,Распис!$C$4:$C$300,"&lt;="&amp;Q$1,Распис!$D$4:$D$300,"&gt;="&amp;Q$1),SUMIF(База!$B$3:$B$305,$A89,База!$J$3:$J$152))</f>
        <v>0</v>
      </c>
      <c r="R89" s="46">
        <f ca="1">IF(COUNTIFS(Распис!$B$4:$B$300,$A89,Распис!$C$4:$C$300,"&lt;="&amp;R$1,Распис!$D$4:$D$300,"&gt;="&amp;R$1)&gt;0,SUMIFS(Распис!$K$4:$K$300,Распис!$B$4:$B$300,$A89,Распис!$C$4:$C$300,"&lt;="&amp;R$1,Распис!$D$4:$D$300,"&gt;="&amp;R$1),SUMIF(База!$B$3:$B$305,$A89,База!$K$3:$K$152))</f>
        <v>0</v>
      </c>
      <c r="S89" s="46" t="s">
        <v>23</v>
      </c>
      <c r="T89" s="46" t="s">
        <v>25</v>
      </c>
      <c r="U89" s="46" t="s">
        <v>25</v>
      </c>
      <c r="V89" s="46" t="s">
        <v>24</v>
      </c>
      <c r="W89" s="46" t="s">
        <v>24</v>
      </c>
      <c r="X89" s="46" t="s">
        <v>24</v>
      </c>
      <c r="Y89" s="46" t="s">
        <v>25</v>
      </c>
      <c r="Z89" s="46" t="s">
        <v>23</v>
      </c>
      <c r="AA89" s="46">
        <f ca="1">IF(COUNTIFS(Распис!$B$4:$B$300,$A89,Распис!$C$4:$C$300,"&lt;="&amp;AA$1,Распис!$D$4:$D$300,"&gt;="&amp;AA$1)&gt;0,SUMIFS(Распис!$F$4:$F$300,Распис!$B$4:$B$300,$A89,Распис!$C$4:$C$300,"&lt;="&amp;AA$1,Распис!$D$4:$D$300,"&gt;="&amp;AA$1),SUMIF(База!$B$3:$B$305,$A89,База!$F$3:$F$152))</f>
        <v>0</v>
      </c>
      <c r="AB89" s="46">
        <f ca="1">IF(COUNTIFS(Распис!$B$4:$B$300,$A89,Распис!$C$4:$C$300,"&lt;="&amp;AB$1,Распис!$D$4:$D$300,"&gt;="&amp;AB$1)&gt;0,SUMIFS(Распис!$G$4:$G$300,Распис!$B$4:$B$300,$A89,Распис!$C$4:$C$300,"&lt;="&amp;AB$1,Распис!$D$4:$D$300,"&gt;="&amp;AB$1),SUMIF(База!$B$3:$B$305,$A89,База!$G$3:$G$152))</f>
        <v>0</v>
      </c>
      <c r="AC89" s="46">
        <f ca="1">IF(COUNTIFS(Распис!$B$4:$B$300,$A89,Распис!$C$4:$C$300,"&lt;="&amp;AC$1,Распис!$D$4:$D$300,"&gt;="&amp;AC$1)&gt;0,SUMIFS(Распис!$H$4:$H$300,Распис!$B$4:$B$300,$A89,Распис!$C$4:$C$300,"&lt;="&amp;AC$1,Распис!$D$4:$D$300,"&gt;="&amp;AC$1),SUMIF(База!$B$3:$B$305,$A89,База!$H$3:$H$152))</f>
        <v>0</v>
      </c>
      <c r="AD89" s="46">
        <f ca="1">IF(COUNTIFS(Распис!$B$4:$B$300,$A89,Распис!$C$4:$C$300,"&lt;="&amp;AD$1,Распис!$D$4:$D$300,"&gt;="&amp;AD$1)&gt;0,SUMIFS(Распис!$I$4:$I$300,Распис!$B$4:$B$300,$A89,Распис!$C$4:$C$300,"&lt;="&amp;AD$1,Распис!$D$4:$D$300,"&gt;="&amp;AD$1),SUMIF(База!$B$3:$B$305,$A89,База!$I$3:$I$152))</f>
        <v>0</v>
      </c>
      <c r="AE89" s="46">
        <f ca="1">IF(COUNTIFS(Распис!$B$4:$B$300,$A89,Распис!$C$4:$C$300,"&lt;="&amp;AE$1,Распис!$D$4:$D$300,"&gt;="&amp;AE$1)&gt;0,SUMIFS(Распис!$J$4:$J$300,Распис!$B$4:$B$300,$A89,Распис!$C$4:$C$300,"&lt;="&amp;AE$1,Распис!$D$4:$D$300,"&gt;="&amp;AE$1),SUMIF(База!$B$3:$B$305,$A89,База!$J$3:$J$152))</f>
        <v>0</v>
      </c>
      <c r="AF89" s="46">
        <f ca="1">IF(COUNTIFS(Распис!$B$4:$B$300,$A89,Распис!$C$4:$C$300,"&lt;="&amp;AF$1,Распис!$D$4:$D$300,"&gt;="&amp;AF$1)&gt;0,SUMIFS(Распис!$K$4:$K$300,Распис!$B$4:$B$300,$A89,Распис!$C$4:$C$300,"&lt;="&amp;AF$1,Распис!$D$4:$D$300,"&gt;="&amp;AF$1),SUMIF(База!$B$3:$B$305,$A89,База!$K$3:$K$152))</f>
        <v>0</v>
      </c>
      <c r="AG89" s="47">
        <f t="shared" ca="1" si="11"/>
        <v>0</v>
      </c>
      <c r="AH89" s="46">
        <f ca="1">AG89-SUMIFS(Распред!$G$4:$G$300,Распред!$B$4:$B$300,"март",Распред!$F$4:$F$300,A89)</f>
        <v>0</v>
      </c>
      <c r="AI89" s="46">
        <f ca="1">AH89+(COUNTIF(B89:AF89,"КД")+SUMIFS(Распред!$AH$4:$AH$300,Распред!$F$4:$F$300,A89,Распред!$B$4:$B$300,"март"))*4</f>
        <v>12</v>
      </c>
      <c r="AJ89" s="46">
        <f t="shared" ca="1" si="12"/>
        <v>0</v>
      </c>
      <c r="AK89" s="46">
        <f t="shared" ca="1" si="13"/>
        <v>0</v>
      </c>
      <c r="AL89" s="46">
        <f>SUMIFS(Распред!$K$4:$K$300,Распред!$B$4:$B$300,"март",Распред!$J$4:$J$300,A89)+SUMIFS(Распред!$M$4:$M$300,Распред!$B$4:$B$300,"март",Распред!$L$4:$L$300,A89)+SUMIFS(Распред!$O$4:$O$300,Распред!$B$4:$B$300,"март",Распред!$N$4:$N$300,A89)+SUMIFS(Распред!$Q$4:$Q$300,Распред!$B$4:$B$300,"март",Распред!$P$4:$P$300,A89)+SUMIFS(Распред!$S$4:$S$300,Распред!$B$4:$B$300,"март",Распред!$R$4:$R$300,A89)+SUMIFS(Распред!$U$4:$U$300,Распред!$B$4:$B$300,"март",Распред!$T$4:$T$300,A89)+SUMIFS(Распред!$W$4:$W$300,Распред!$B$4:$B$300,"март",Распред!$V$4:$V$300,A89)+SUMIFS(Распред!$Y$4:$Y$300,Распред!$B$4:$B$300,"март",Распред!$X$4:$X$300,A89)+SUMIFS(Распред!$AA$4:$AA$300,Распред!$B$4:$B$300,"март",Распред!$Z$4:$Z$300,A89)+SUMIFS(Распред!$AC$4:$AC$300,Распред!$B$4:$B$300,"март",Распред!$AB$4:$AB$300,A89)</f>
        <v>0</v>
      </c>
      <c r="AM89" s="46">
        <f t="shared" ca="1" si="14"/>
        <v>0</v>
      </c>
      <c r="AN89" s="46">
        <f t="shared" ca="1" si="15"/>
        <v>0</v>
      </c>
      <c r="AO89" s="46">
        <f t="shared" ca="1" si="16"/>
        <v>0</v>
      </c>
      <c r="AP89" s="46">
        <f>январь!AP89</f>
        <v>0</v>
      </c>
      <c r="AQ89" s="46">
        <f t="shared" ca="1" si="17"/>
        <v>0</v>
      </c>
      <c r="AR89" s="47"/>
      <c r="AS89" s="47">
        <f t="shared" ca="1" si="18"/>
        <v>0</v>
      </c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</row>
    <row r="90" spans="1:58" s="56" customFormat="1" x14ac:dyDescent="0.25">
      <c r="A90" s="47">
        <f>База!B90</f>
        <v>0</v>
      </c>
      <c r="B90" s="46">
        <f ca="1">IF(COUNTIFS(Распис!$B$4:$B$300,$A90,Распис!$C$4:$C$300,"&lt;="&amp;B$1,Распис!$D$4:$D$300,"&gt;="&amp;B$1)&gt;0,SUMIFS(Распис!$I$4:$I$300,Распис!$B$4:$B$300,$A90,Распис!$C$4:$C$300,"&lt;="&amp;B$1,Распис!$D$4:$D$300,"&gt;="&amp;B$1),SUMIF(База!$B$3:$B$305,$A90,База!$I$3:$I$152))</f>
        <v>0</v>
      </c>
      <c r="C90" s="46">
        <f ca="1">IF(COUNTIFS(Распис!$B$4:$B$300,$A90,Распис!$C$4:$C$300,"&lt;="&amp;C$1,Распис!$D$4:$D$300,"&gt;="&amp;C$1)&gt;0,SUMIFS(Распис!$J$4:$J$300,Распис!$B$4:$B$300,$A90,Распис!$C$4:$C$300,"&lt;="&amp;C$1,Распис!$D$4:$D$300,"&gt;="&amp;C$1),SUMIF(База!$B$3:$B$305,$A90,База!$J$3:$J$152))</f>
        <v>0</v>
      </c>
      <c r="D90" s="46">
        <f ca="1">IF(COUNTIFS(Распис!$B$4:$B$300,$A90,Распис!$C$4:$C$300,"&lt;="&amp;D$1,Распис!$D$4:$D$300,"&gt;="&amp;D$1)&gt;0,SUMIFS(Распис!$K$4:$K$300,Распис!$B$4:$B$300,$A90,Распис!$C$4:$C$300,"&lt;="&amp;D$1,Распис!$D$4:$D$300,"&gt;="&amp;D$1),SUMIF(База!$B$3:$B$305,$A90,База!$K$3:$K$152))</f>
        <v>0</v>
      </c>
      <c r="E90" s="46" t="s">
        <v>23</v>
      </c>
      <c r="F90" s="46">
        <f ca="1">IF(COUNTIFS(Распис!$B$4:$B$300,$A90,Распис!$C$4:$C$300,"&lt;="&amp;F$1,Распис!$D$4:$D$300,"&gt;="&amp;F$1)&gt;0,SUMIFS(Распис!$F$4:$F$300,Распис!$B$4:$B$300,$A90,Распис!$C$4:$C$300,"&lt;="&amp;F$1,Распис!$D$4:$D$300,"&gt;="&amp;F$1),SUMIF(База!$B$3:$B$305,$A90,База!$F$3:$F$152))</f>
        <v>0</v>
      </c>
      <c r="G90" s="46">
        <f ca="1">IF(COUNTIFS(Распис!$B$4:$B$300,$A90,Распис!$C$4:$C$300,"&lt;="&amp;G$1,Распис!$D$4:$D$300,"&gt;="&amp;G$1)&gt;0,SUMIFS(Распис!$G$4:$G$300,Распис!$B$4:$B$300,$A90,Распис!$C$4:$C$300,"&lt;="&amp;G$1,Распис!$D$4:$D$300,"&gt;="&amp;G$1),SUMIF(База!$B$3:$B$305,$A90,База!$G$3:$G$152))</f>
        <v>0</v>
      </c>
      <c r="H90" s="46">
        <f ca="1">IF(COUNTIFS(Распис!$B$4:$B$300,$A90,Распис!$C$4:$C$300,"&lt;="&amp;H$1,Распис!$D$4:$D$300,"&gt;="&amp;H$1)&gt;0,SUMIFS(Распис!$H$4:$H$300,Распис!$B$4:$B$300,$A90,Распис!$C$4:$C$300,"&lt;="&amp;H$1,Распис!$D$4:$D$300,"&gt;="&amp;H$1),SUMIF(База!$B$3:$B$305,$A90,База!$H$3:$H$152))</f>
        <v>0</v>
      </c>
      <c r="I90" s="46" t="s">
        <v>24</v>
      </c>
      <c r="J90" s="46">
        <f ca="1">IF(COUNTIFS(Распис!$B$4:$B$300,$A90,Распис!$C$4:$C$300,"&lt;="&amp;J$1,Распис!$D$4:$D$300,"&gt;="&amp;J$1)&gt;0,SUMIFS(Распис!$J$4:$J$300,Распис!$B$4:$B$300,$A90,Распис!$C$4:$C$300,"&lt;="&amp;J$1,Распис!$D$4:$D$300,"&gt;="&amp;J$1),SUMIF(База!$B$3:$B$305,$A90,База!$J$3:$J$152))</f>
        <v>0</v>
      </c>
      <c r="K90" s="46">
        <f ca="1">IF(COUNTIFS(Распис!$B$4:$B$300,$A90,Распис!$C$4:$C$300,"&lt;="&amp;K$1,Распис!$D$4:$D$300,"&gt;="&amp;K$1)&gt;0,SUMIFS(Распис!$K$4:$K$300,Распис!$B$4:$B$300,$A90,Распис!$C$4:$C$300,"&lt;="&amp;K$1,Распис!$D$4:$D$300,"&gt;="&amp;K$1),SUMIF(База!$B$3:$B$305,$A90,База!$K$3:$K$152))</f>
        <v>0</v>
      </c>
      <c r="L90" s="46" t="s">
        <v>23</v>
      </c>
      <c r="M90" s="46">
        <f ca="1">IF(COUNTIFS(Распис!$B$4:$B$300,$A90,Распис!$C$4:$C$300,"&lt;="&amp;M$1,Распис!$D$4:$D$300,"&gt;="&amp;M$1)&gt;0,SUMIFS(Распис!$F$4:$F$300,Распис!$B$4:$B$300,$A90,Распис!$C$4:$C$300,"&lt;="&amp;M$1,Распис!$D$4:$D$300,"&gt;="&amp;M$1),SUMIF(База!$B$3:$B$305,$A90,База!$F$3:$F$152))</f>
        <v>0</v>
      </c>
      <c r="N90" s="46">
        <f ca="1">IF(COUNTIFS(Распис!$B$4:$B$300,$A90,Распис!$C$4:$C$300,"&lt;="&amp;N$1,Распис!$D$4:$D$300,"&gt;="&amp;N$1)&gt;0,SUMIFS(Распис!$G$4:$G$300,Распис!$B$4:$B$300,$A90,Распис!$C$4:$C$300,"&lt;="&amp;N$1,Распис!$D$4:$D$300,"&gt;="&amp;N$1),SUMIF(База!$B$3:$B$305,$A90,База!$G$3:$G$152))</f>
        <v>0</v>
      </c>
      <c r="O90" s="46">
        <f ca="1">IF(COUNTIFS(Распис!$B$4:$B$300,$A90,Распис!$C$4:$C$300,"&lt;="&amp;O$1,Распис!$D$4:$D$300,"&gt;="&amp;O$1)&gt;0,SUMIFS(Распис!$H$4:$H$300,Распис!$B$4:$B$300,$A90,Распис!$C$4:$C$300,"&lt;="&amp;O$1,Распис!$D$4:$D$300,"&gt;="&amp;O$1),SUMIF(База!$B$3:$B$305,$A90,База!$H$3:$H$152))</f>
        <v>0</v>
      </c>
      <c r="P90" s="46">
        <f ca="1">IF(COUNTIFS(Распис!$B$4:$B$300,$A90,Распис!$C$4:$C$300,"&lt;="&amp;P$1,Распис!$D$4:$D$300,"&gt;="&amp;P$1)&gt;0,SUMIFS(Распис!$I$4:$I$300,Распис!$B$4:$B$300,$A90,Распис!$C$4:$C$300,"&lt;="&amp;P$1,Распис!$D$4:$D$300,"&gt;="&amp;P$1),SUMIF(База!$B$3:$B$305,$A90,База!$I$3:$I$152))</f>
        <v>0</v>
      </c>
      <c r="Q90" s="46">
        <f ca="1">IF(COUNTIFS(Распис!$B$4:$B$300,$A90,Распис!$C$4:$C$300,"&lt;="&amp;Q$1,Распис!$D$4:$D$300,"&gt;="&amp;Q$1)&gt;0,SUMIFS(Распис!$J$4:$J$300,Распис!$B$4:$B$300,$A90,Распис!$C$4:$C$300,"&lt;="&amp;Q$1,Распис!$D$4:$D$300,"&gt;="&amp;Q$1),SUMIF(База!$B$3:$B$305,$A90,База!$J$3:$J$152))</f>
        <v>0</v>
      </c>
      <c r="R90" s="46">
        <f ca="1">IF(COUNTIFS(Распис!$B$4:$B$300,$A90,Распис!$C$4:$C$300,"&lt;="&amp;R$1,Распис!$D$4:$D$300,"&gt;="&amp;R$1)&gt;0,SUMIFS(Распис!$K$4:$K$300,Распис!$B$4:$B$300,$A90,Распис!$C$4:$C$300,"&lt;="&amp;R$1,Распис!$D$4:$D$300,"&gt;="&amp;R$1),SUMIF(База!$B$3:$B$305,$A90,База!$K$3:$K$152))</f>
        <v>0</v>
      </c>
      <c r="S90" s="46" t="s">
        <v>23</v>
      </c>
      <c r="T90" s="46" t="s">
        <v>25</v>
      </c>
      <c r="U90" s="46" t="s">
        <v>25</v>
      </c>
      <c r="V90" s="46" t="s">
        <v>24</v>
      </c>
      <c r="W90" s="46" t="s">
        <v>24</v>
      </c>
      <c r="X90" s="46" t="s">
        <v>24</v>
      </c>
      <c r="Y90" s="46" t="s">
        <v>25</v>
      </c>
      <c r="Z90" s="46" t="s">
        <v>23</v>
      </c>
      <c r="AA90" s="46">
        <f ca="1">IF(COUNTIFS(Распис!$B$4:$B$300,$A90,Распис!$C$4:$C$300,"&lt;="&amp;AA$1,Распис!$D$4:$D$300,"&gt;="&amp;AA$1)&gt;0,SUMIFS(Распис!$F$4:$F$300,Распис!$B$4:$B$300,$A90,Распис!$C$4:$C$300,"&lt;="&amp;AA$1,Распис!$D$4:$D$300,"&gt;="&amp;AA$1),SUMIF(База!$B$3:$B$305,$A90,База!$F$3:$F$152))</f>
        <v>0</v>
      </c>
      <c r="AB90" s="46">
        <f ca="1">IF(COUNTIFS(Распис!$B$4:$B$300,$A90,Распис!$C$4:$C$300,"&lt;="&amp;AB$1,Распис!$D$4:$D$300,"&gt;="&amp;AB$1)&gt;0,SUMIFS(Распис!$G$4:$G$300,Распис!$B$4:$B$300,$A90,Распис!$C$4:$C$300,"&lt;="&amp;AB$1,Распис!$D$4:$D$300,"&gt;="&amp;AB$1),SUMIF(База!$B$3:$B$305,$A90,База!$G$3:$G$152))</f>
        <v>0</v>
      </c>
      <c r="AC90" s="46">
        <f ca="1">IF(COUNTIFS(Распис!$B$4:$B$300,$A90,Распис!$C$4:$C$300,"&lt;="&amp;AC$1,Распис!$D$4:$D$300,"&gt;="&amp;AC$1)&gt;0,SUMIFS(Распис!$H$4:$H$300,Распис!$B$4:$B$300,$A90,Распис!$C$4:$C$300,"&lt;="&amp;AC$1,Распис!$D$4:$D$300,"&gt;="&amp;AC$1),SUMIF(База!$B$3:$B$305,$A90,База!$H$3:$H$152))</f>
        <v>0</v>
      </c>
      <c r="AD90" s="46">
        <f ca="1">IF(COUNTIFS(Распис!$B$4:$B$300,$A90,Распис!$C$4:$C$300,"&lt;="&amp;AD$1,Распис!$D$4:$D$300,"&gt;="&amp;AD$1)&gt;0,SUMIFS(Распис!$I$4:$I$300,Распис!$B$4:$B$300,$A90,Распис!$C$4:$C$300,"&lt;="&amp;AD$1,Распис!$D$4:$D$300,"&gt;="&amp;AD$1),SUMIF(База!$B$3:$B$305,$A90,База!$I$3:$I$152))</f>
        <v>0</v>
      </c>
      <c r="AE90" s="46">
        <f ca="1">IF(COUNTIFS(Распис!$B$4:$B$300,$A90,Распис!$C$4:$C$300,"&lt;="&amp;AE$1,Распис!$D$4:$D$300,"&gt;="&amp;AE$1)&gt;0,SUMIFS(Распис!$J$4:$J$300,Распис!$B$4:$B$300,$A90,Распис!$C$4:$C$300,"&lt;="&amp;AE$1,Распис!$D$4:$D$300,"&gt;="&amp;AE$1),SUMIF(База!$B$3:$B$305,$A90,База!$J$3:$J$152))</f>
        <v>0</v>
      </c>
      <c r="AF90" s="46">
        <f ca="1">IF(COUNTIFS(Распис!$B$4:$B$300,$A90,Распис!$C$4:$C$300,"&lt;="&amp;AF$1,Распис!$D$4:$D$300,"&gt;="&amp;AF$1)&gt;0,SUMIFS(Распис!$K$4:$K$300,Распис!$B$4:$B$300,$A90,Распис!$C$4:$C$300,"&lt;="&amp;AF$1,Распис!$D$4:$D$300,"&gt;="&amp;AF$1),SUMIF(База!$B$3:$B$305,$A90,База!$K$3:$K$152))</f>
        <v>0</v>
      </c>
      <c r="AG90" s="47">
        <f t="shared" ca="1" si="11"/>
        <v>0</v>
      </c>
      <c r="AH90" s="46">
        <f ca="1">AG90-SUMIFS(Распред!$G$4:$G$300,Распред!$B$4:$B$300,"март",Распред!$F$4:$F$300,A90)</f>
        <v>0</v>
      </c>
      <c r="AI90" s="46">
        <f ca="1">AH90+(COUNTIF(B90:AF90,"КД")+SUMIFS(Распред!$AH$4:$AH$300,Распред!$F$4:$F$300,A90,Распред!$B$4:$B$300,"март"))*4</f>
        <v>12</v>
      </c>
      <c r="AJ90" s="46">
        <f t="shared" ca="1" si="12"/>
        <v>0</v>
      </c>
      <c r="AK90" s="46">
        <f t="shared" ca="1" si="13"/>
        <v>0</v>
      </c>
      <c r="AL90" s="46">
        <f>SUMIFS(Распред!$K$4:$K$300,Распред!$B$4:$B$300,"март",Распред!$J$4:$J$300,A90)+SUMIFS(Распред!$M$4:$M$300,Распред!$B$4:$B$300,"март",Распред!$L$4:$L$300,A90)+SUMIFS(Распред!$O$4:$O$300,Распред!$B$4:$B$300,"март",Распред!$N$4:$N$300,A90)+SUMIFS(Распред!$Q$4:$Q$300,Распред!$B$4:$B$300,"март",Распред!$P$4:$P$300,A90)+SUMIFS(Распред!$S$4:$S$300,Распред!$B$4:$B$300,"март",Распред!$R$4:$R$300,A90)+SUMIFS(Распред!$U$4:$U$300,Распред!$B$4:$B$300,"март",Распред!$T$4:$T$300,A90)+SUMIFS(Распред!$W$4:$W$300,Распред!$B$4:$B$300,"март",Распред!$V$4:$V$300,A90)+SUMIFS(Распред!$Y$4:$Y$300,Распред!$B$4:$B$300,"март",Распред!$X$4:$X$300,A90)+SUMIFS(Распред!$AA$4:$AA$300,Распред!$B$4:$B$300,"март",Распред!$Z$4:$Z$300,A90)+SUMIFS(Распред!$AC$4:$AC$300,Распред!$B$4:$B$300,"март",Распред!$AB$4:$AB$300,A90)</f>
        <v>0</v>
      </c>
      <c r="AM90" s="46">
        <f t="shared" ca="1" si="14"/>
        <v>0</v>
      </c>
      <c r="AN90" s="46">
        <f t="shared" ca="1" si="15"/>
        <v>0</v>
      </c>
      <c r="AO90" s="46">
        <f t="shared" ca="1" si="16"/>
        <v>0</v>
      </c>
      <c r="AP90" s="46">
        <f>январь!AP90</f>
        <v>0</v>
      </c>
      <c r="AQ90" s="46">
        <f t="shared" ca="1" si="17"/>
        <v>0</v>
      </c>
      <c r="AR90" s="47"/>
      <c r="AS90" s="47">
        <f t="shared" ca="1" si="18"/>
        <v>0</v>
      </c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</row>
    <row r="91" spans="1:58" s="56" customFormat="1" x14ac:dyDescent="0.25">
      <c r="A91" s="47">
        <f>База!B91</f>
        <v>0</v>
      </c>
      <c r="B91" s="46">
        <f ca="1">IF(COUNTIFS(Распис!$B$4:$B$300,$A91,Распис!$C$4:$C$300,"&lt;="&amp;B$1,Распис!$D$4:$D$300,"&gt;="&amp;B$1)&gt;0,SUMIFS(Распис!$I$4:$I$300,Распис!$B$4:$B$300,$A91,Распис!$C$4:$C$300,"&lt;="&amp;B$1,Распис!$D$4:$D$300,"&gt;="&amp;B$1),SUMIF(База!$B$3:$B$305,$A91,База!$I$3:$I$152))</f>
        <v>0</v>
      </c>
      <c r="C91" s="46">
        <f ca="1">IF(COUNTIFS(Распис!$B$4:$B$300,$A91,Распис!$C$4:$C$300,"&lt;="&amp;C$1,Распис!$D$4:$D$300,"&gt;="&amp;C$1)&gt;0,SUMIFS(Распис!$J$4:$J$300,Распис!$B$4:$B$300,$A91,Распис!$C$4:$C$300,"&lt;="&amp;C$1,Распис!$D$4:$D$300,"&gt;="&amp;C$1),SUMIF(База!$B$3:$B$305,$A91,База!$J$3:$J$152))</f>
        <v>0</v>
      </c>
      <c r="D91" s="46">
        <f ca="1">IF(COUNTIFS(Распис!$B$4:$B$300,$A91,Распис!$C$4:$C$300,"&lt;="&amp;D$1,Распис!$D$4:$D$300,"&gt;="&amp;D$1)&gt;0,SUMIFS(Распис!$K$4:$K$300,Распис!$B$4:$B$300,$A91,Распис!$C$4:$C$300,"&lt;="&amp;D$1,Распис!$D$4:$D$300,"&gt;="&amp;D$1),SUMIF(База!$B$3:$B$305,$A91,База!$K$3:$K$152))</f>
        <v>0</v>
      </c>
      <c r="E91" s="46" t="s">
        <v>23</v>
      </c>
      <c r="F91" s="46">
        <f ca="1">IF(COUNTIFS(Распис!$B$4:$B$300,$A91,Распис!$C$4:$C$300,"&lt;="&amp;F$1,Распис!$D$4:$D$300,"&gt;="&amp;F$1)&gt;0,SUMIFS(Распис!$F$4:$F$300,Распис!$B$4:$B$300,$A91,Распис!$C$4:$C$300,"&lt;="&amp;F$1,Распис!$D$4:$D$300,"&gt;="&amp;F$1),SUMIF(База!$B$3:$B$305,$A91,База!$F$3:$F$152))</f>
        <v>0</v>
      </c>
      <c r="G91" s="46">
        <f ca="1">IF(COUNTIFS(Распис!$B$4:$B$300,$A91,Распис!$C$4:$C$300,"&lt;="&amp;G$1,Распис!$D$4:$D$300,"&gt;="&amp;G$1)&gt;0,SUMIFS(Распис!$G$4:$G$300,Распис!$B$4:$B$300,$A91,Распис!$C$4:$C$300,"&lt;="&amp;G$1,Распис!$D$4:$D$300,"&gt;="&amp;G$1),SUMIF(База!$B$3:$B$305,$A91,База!$G$3:$G$152))</f>
        <v>0</v>
      </c>
      <c r="H91" s="46">
        <f ca="1">IF(COUNTIFS(Распис!$B$4:$B$300,$A91,Распис!$C$4:$C$300,"&lt;="&amp;H$1,Распис!$D$4:$D$300,"&gt;="&amp;H$1)&gt;0,SUMIFS(Распис!$H$4:$H$300,Распис!$B$4:$B$300,$A91,Распис!$C$4:$C$300,"&lt;="&amp;H$1,Распис!$D$4:$D$300,"&gt;="&amp;H$1),SUMIF(База!$B$3:$B$305,$A91,База!$H$3:$H$152))</f>
        <v>0</v>
      </c>
      <c r="I91" s="46" t="s">
        <v>24</v>
      </c>
      <c r="J91" s="46">
        <f ca="1">IF(COUNTIFS(Распис!$B$4:$B$300,$A91,Распис!$C$4:$C$300,"&lt;="&amp;J$1,Распис!$D$4:$D$300,"&gt;="&amp;J$1)&gt;0,SUMIFS(Распис!$J$4:$J$300,Распис!$B$4:$B$300,$A91,Распис!$C$4:$C$300,"&lt;="&amp;J$1,Распис!$D$4:$D$300,"&gt;="&amp;J$1),SUMIF(База!$B$3:$B$305,$A91,База!$J$3:$J$152))</f>
        <v>0</v>
      </c>
      <c r="K91" s="46">
        <f ca="1">IF(COUNTIFS(Распис!$B$4:$B$300,$A91,Распис!$C$4:$C$300,"&lt;="&amp;K$1,Распис!$D$4:$D$300,"&gt;="&amp;K$1)&gt;0,SUMIFS(Распис!$K$4:$K$300,Распис!$B$4:$B$300,$A91,Распис!$C$4:$C$300,"&lt;="&amp;K$1,Распис!$D$4:$D$300,"&gt;="&amp;K$1),SUMIF(База!$B$3:$B$305,$A91,База!$K$3:$K$152))</f>
        <v>0</v>
      </c>
      <c r="L91" s="46" t="s">
        <v>23</v>
      </c>
      <c r="M91" s="46">
        <f ca="1">IF(COUNTIFS(Распис!$B$4:$B$300,$A91,Распис!$C$4:$C$300,"&lt;="&amp;M$1,Распис!$D$4:$D$300,"&gt;="&amp;M$1)&gt;0,SUMIFS(Распис!$F$4:$F$300,Распис!$B$4:$B$300,$A91,Распис!$C$4:$C$300,"&lt;="&amp;M$1,Распис!$D$4:$D$300,"&gt;="&amp;M$1),SUMIF(База!$B$3:$B$305,$A91,База!$F$3:$F$152))</f>
        <v>0</v>
      </c>
      <c r="N91" s="46">
        <f ca="1">IF(COUNTIFS(Распис!$B$4:$B$300,$A91,Распис!$C$4:$C$300,"&lt;="&amp;N$1,Распис!$D$4:$D$300,"&gt;="&amp;N$1)&gt;0,SUMIFS(Распис!$G$4:$G$300,Распис!$B$4:$B$300,$A91,Распис!$C$4:$C$300,"&lt;="&amp;N$1,Распис!$D$4:$D$300,"&gt;="&amp;N$1),SUMIF(База!$B$3:$B$305,$A91,База!$G$3:$G$152))</f>
        <v>0</v>
      </c>
      <c r="O91" s="46">
        <f ca="1">IF(COUNTIFS(Распис!$B$4:$B$300,$A91,Распис!$C$4:$C$300,"&lt;="&amp;O$1,Распис!$D$4:$D$300,"&gt;="&amp;O$1)&gt;0,SUMIFS(Распис!$H$4:$H$300,Распис!$B$4:$B$300,$A91,Распис!$C$4:$C$300,"&lt;="&amp;O$1,Распис!$D$4:$D$300,"&gt;="&amp;O$1),SUMIF(База!$B$3:$B$305,$A91,База!$H$3:$H$152))</f>
        <v>0</v>
      </c>
      <c r="P91" s="46">
        <f ca="1">IF(COUNTIFS(Распис!$B$4:$B$300,$A91,Распис!$C$4:$C$300,"&lt;="&amp;P$1,Распис!$D$4:$D$300,"&gt;="&amp;P$1)&gt;0,SUMIFS(Распис!$I$4:$I$300,Распис!$B$4:$B$300,$A91,Распис!$C$4:$C$300,"&lt;="&amp;P$1,Распис!$D$4:$D$300,"&gt;="&amp;P$1),SUMIF(База!$B$3:$B$305,$A91,База!$I$3:$I$152))</f>
        <v>0</v>
      </c>
      <c r="Q91" s="46">
        <f ca="1">IF(COUNTIFS(Распис!$B$4:$B$300,$A91,Распис!$C$4:$C$300,"&lt;="&amp;Q$1,Распис!$D$4:$D$300,"&gt;="&amp;Q$1)&gt;0,SUMIFS(Распис!$J$4:$J$300,Распис!$B$4:$B$300,$A91,Распис!$C$4:$C$300,"&lt;="&amp;Q$1,Распис!$D$4:$D$300,"&gt;="&amp;Q$1),SUMIF(База!$B$3:$B$305,$A91,База!$J$3:$J$152))</f>
        <v>0</v>
      </c>
      <c r="R91" s="46">
        <f ca="1">IF(COUNTIFS(Распис!$B$4:$B$300,$A91,Распис!$C$4:$C$300,"&lt;="&amp;R$1,Распис!$D$4:$D$300,"&gt;="&amp;R$1)&gt;0,SUMIFS(Распис!$K$4:$K$300,Распис!$B$4:$B$300,$A91,Распис!$C$4:$C$300,"&lt;="&amp;R$1,Распис!$D$4:$D$300,"&gt;="&amp;R$1),SUMIF(База!$B$3:$B$305,$A91,База!$K$3:$K$152))</f>
        <v>0</v>
      </c>
      <c r="S91" s="46" t="s">
        <v>23</v>
      </c>
      <c r="T91" s="46" t="s">
        <v>25</v>
      </c>
      <c r="U91" s="46" t="s">
        <v>25</v>
      </c>
      <c r="V91" s="46" t="s">
        <v>24</v>
      </c>
      <c r="W91" s="46" t="s">
        <v>24</v>
      </c>
      <c r="X91" s="46" t="s">
        <v>24</v>
      </c>
      <c r="Y91" s="46" t="s">
        <v>25</v>
      </c>
      <c r="Z91" s="46" t="s">
        <v>23</v>
      </c>
      <c r="AA91" s="46">
        <f ca="1">IF(COUNTIFS(Распис!$B$4:$B$300,$A91,Распис!$C$4:$C$300,"&lt;="&amp;AA$1,Распис!$D$4:$D$300,"&gt;="&amp;AA$1)&gt;0,SUMIFS(Распис!$F$4:$F$300,Распис!$B$4:$B$300,$A91,Распис!$C$4:$C$300,"&lt;="&amp;AA$1,Распис!$D$4:$D$300,"&gt;="&amp;AA$1),SUMIF(База!$B$3:$B$305,$A91,База!$F$3:$F$152))</f>
        <v>0</v>
      </c>
      <c r="AB91" s="46">
        <f ca="1">IF(COUNTIFS(Распис!$B$4:$B$300,$A91,Распис!$C$4:$C$300,"&lt;="&amp;AB$1,Распис!$D$4:$D$300,"&gt;="&amp;AB$1)&gt;0,SUMIFS(Распис!$G$4:$G$300,Распис!$B$4:$B$300,$A91,Распис!$C$4:$C$300,"&lt;="&amp;AB$1,Распис!$D$4:$D$300,"&gt;="&amp;AB$1),SUMIF(База!$B$3:$B$305,$A91,База!$G$3:$G$152))</f>
        <v>0</v>
      </c>
      <c r="AC91" s="46">
        <f ca="1">IF(COUNTIFS(Распис!$B$4:$B$300,$A91,Распис!$C$4:$C$300,"&lt;="&amp;AC$1,Распис!$D$4:$D$300,"&gt;="&amp;AC$1)&gt;0,SUMIFS(Распис!$H$4:$H$300,Распис!$B$4:$B$300,$A91,Распис!$C$4:$C$300,"&lt;="&amp;AC$1,Распис!$D$4:$D$300,"&gt;="&amp;AC$1),SUMIF(База!$B$3:$B$305,$A91,База!$H$3:$H$152))</f>
        <v>0</v>
      </c>
      <c r="AD91" s="46">
        <f ca="1">IF(COUNTIFS(Распис!$B$4:$B$300,$A91,Распис!$C$4:$C$300,"&lt;="&amp;AD$1,Распис!$D$4:$D$300,"&gt;="&amp;AD$1)&gt;0,SUMIFS(Распис!$I$4:$I$300,Распис!$B$4:$B$300,$A91,Распис!$C$4:$C$300,"&lt;="&amp;AD$1,Распис!$D$4:$D$300,"&gt;="&amp;AD$1),SUMIF(База!$B$3:$B$305,$A91,База!$I$3:$I$152))</f>
        <v>0</v>
      </c>
      <c r="AE91" s="46">
        <f ca="1">IF(COUNTIFS(Распис!$B$4:$B$300,$A91,Распис!$C$4:$C$300,"&lt;="&amp;AE$1,Распис!$D$4:$D$300,"&gt;="&amp;AE$1)&gt;0,SUMIFS(Распис!$J$4:$J$300,Распис!$B$4:$B$300,$A91,Распис!$C$4:$C$300,"&lt;="&amp;AE$1,Распис!$D$4:$D$300,"&gt;="&amp;AE$1),SUMIF(База!$B$3:$B$305,$A91,База!$J$3:$J$152))</f>
        <v>0</v>
      </c>
      <c r="AF91" s="46">
        <f ca="1">IF(COUNTIFS(Распис!$B$4:$B$300,$A91,Распис!$C$4:$C$300,"&lt;="&amp;AF$1,Распис!$D$4:$D$300,"&gt;="&amp;AF$1)&gt;0,SUMIFS(Распис!$K$4:$K$300,Распис!$B$4:$B$300,$A91,Распис!$C$4:$C$300,"&lt;="&amp;AF$1,Распис!$D$4:$D$300,"&gt;="&amp;AF$1),SUMIF(База!$B$3:$B$305,$A91,База!$K$3:$K$152))</f>
        <v>0</v>
      </c>
      <c r="AG91" s="47">
        <f t="shared" ca="1" si="11"/>
        <v>0</v>
      </c>
      <c r="AH91" s="46">
        <f ca="1">AG91-SUMIFS(Распред!$G$4:$G$300,Распред!$B$4:$B$300,"март",Распред!$F$4:$F$300,A91)</f>
        <v>0</v>
      </c>
      <c r="AI91" s="46">
        <f ca="1">AH91+(COUNTIF(B91:AF91,"КД")+SUMIFS(Распред!$AH$4:$AH$300,Распред!$F$4:$F$300,A91,Распред!$B$4:$B$300,"март"))*4</f>
        <v>12</v>
      </c>
      <c r="AJ91" s="46">
        <f t="shared" ca="1" si="12"/>
        <v>0</v>
      </c>
      <c r="AK91" s="46">
        <f t="shared" ca="1" si="13"/>
        <v>0</v>
      </c>
      <c r="AL91" s="46">
        <f>SUMIFS(Распред!$K$4:$K$300,Распред!$B$4:$B$300,"март",Распред!$J$4:$J$300,A91)+SUMIFS(Распред!$M$4:$M$300,Распред!$B$4:$B$300,"март",Распред!$L$4:$L$300,A91)+SUMIFS(Распред!$O$4:$O$300,Распред!$B$4:$B$300,"март",Распред!$N$4:$N$300,A91)+SUMIFS(Распред!$Q$4:$Q$300,Распред!$B$4:$B$300,"март",Распред!$P$4:$P$300,A91)+SUMIFS(Распред!$S$4:$S$300,Распред!$B$4:$B$300,"март",Распред!$R$4:$R$300,A91)+SUMIFS(Распред!$U$4:$U$300,Распред!$B$4:$B$300,"март",Распред!$T$4:$T$300,A91)+SUMIFS(Распред!$W$4:$W$300,Распред!$B$4:$B$300,"март",Распред!$V$4:$V$300,A91)+SUMIFS(Распред!$Y$4:$Y$300,Распред!$B$4:$B$300,"март",Распред!$X$4:$X$300,A91)+SUMIFS(Распред!$AA$4:$AA$300,Распред!$B$4:$B$300,"март",Распред!$Z$4:$Z$300,A91)+SUMIFS(Распред!$AC$4:$AC$300,Распред!$B$4:$B$300,"март",Распред!$AB$4:$AB$300,A91)</f>
        <v>0</v>
      </c>
      <c r="AM91" s="46">
        <f t="shared" ca="1" si="14"/>
        <v>0</v>
      </c>
      <c r="AN91" s="46">
        <f t="shared" ca="1" si="15"/>
        <v>0</v>
      </c>
      <c r="AO91" s="46">
        <f t="shared" ca="1" si="16"/>
        <v>0</v>
      </c>
      <c r="AP91" s="46">
        <f>январь!AP91</f>
        <v>0</v>
      </c>
      <c r="AQ91" s="46">
        <f t="shared" ca="1" si="17"/>
        <v>0</v>
      </c>
      <c r="AR91" s="47"/>
      <c r="AS91" s="47">
        <f t="shared" ca="1" si="18"/>
        <v>0</v>
      </c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</row>
    <row r="92" spans="1:58" s="56" customFormat="1" x14ac:dyDescent="0.25">
      <c r="A92" s="47">
        <f>База!B92</f>
        <v>0</v>
      </c>
      <c r="B92" s="46">
        <f ca="1">IF(COUNTIFS(Распис!$B$4:$B$300,$A92,Распис!$C$4:$C$300,"&lt;="&amp;B$1,Распис!$D$4:$D$300,"&gt;="&amp;B$1)&gt;0,SUMIFS(Распис!$I$4:$I$300,Распис!$B$4:$B$300,$A92,Распис!$C$4:$C$300,"&lt;="&amp;B$1,Распис!$D$4:$D$300,"&gt;="&amp;B$1),SUMIF(База!$B$3:$B$305,$A92,База!$I$3:$I$152))</f>
        <v>0</v>
      </c>
      <c r="C92" s="46">
        <f ca="1">IF(COUNTIFS(Распис!$B$4:$B$300,$A92,Распис!$C$4:$C$300,"&lt;="&amp;C$1,Распис!$D$4:$D$300,"&gt;="&amp;C$1)&gt;0,SUMIFS(Распис!$J$4:$J$300,Распис!$B$4:$B$300,$A92,Распис!$C$4:$C$300,"&lt;="&amp;C$1,Распис!$D$4:$D$300,"&gt;="&amp;C$1),SUMIF(База!$B$3:$B$305,$A92,База!$J$3:$J$152))</f>
        <v>0</v>
      </c>
      <c r="D92" s="46">
        <f ca="1">IF(COUNTIFS(Распис!$B$4:$B$300,$A92,Распис!$C$4:$C$300,"&lt;="&amp;D$1,Распис!$D$4:$D$300,"&gt;="&amp;D$1)&gt;0,SUMIFS(Распис!$K$4:$K$300,Распис!$B$4:$B$300,$A92,Распис!$C$4:$C$300,"&lt;="&amp;D$1,Распис!$D$4:$D$300,"&gt;="&amp;D$1),SUMIF(База!$B$3:$B$305,$A92,База!$K$3:$K$152))</f>
        <v>0</v>
      </c>
      <c r="E92" s="46" t="s">
        <v>23</v>
      </c>
      <c r="F92" s="46">
        <f ca="1">IF(COUNTIFS(Распис!$B$4:$B$300,$A92,Распис!$C$4:$C$300,"&lt;="&amp;F$1,Распис!$D$4:$D$300,"&gt;="&amp;F$1)&gt;0,SUMIFS(Распис!$F$4:$F$300,Распис!$B$4:$B$300,$A92,Распис!$C$4:$C$300,"&lt;="&amp;F$1,Распис!$D$4:$D$300,"&gt;="&amp;F$1),SUMIF(База!$B$3:$B$305,$A92,База!$F$3:$F$152))</f>
        <v>0</v>
      </c>
      <c r="G92" s="46">
        <f ca="1">IF(COUNTIFS(Распис!$B$4:$B$300,$A92,Распис!$C$4:$C$300,"&lt;="&amp;G$1,Распис!$D$4:$D$300,"&gt;="&amp;G$1)&gt;0,SUMIFS(Распис!$G$4:$G$300,Распис!$B$4:$B$300,$A92,Распис!$C$4:$C$300,"&lt;="&amp;G$1,Распис!$D$4:$D$300,"&gt;="&amp;G$1),SUMIF(База!$B$3:$B$305,$A92,База!$G$3:$G$152))</f>
        <v>0</v>
      </c>
      <c r="H92" s="46">
        <f ca="1">IF(COUNTIFS(Распис!$B$4:$B$300,$A92,Распис!$C$4:$C$300,"&lt;="&amp;H$1,Распис!$D$4:$D$300,"&gt;="&amp;H$1)&gt;0,SUMIFS(Распис!$H$4:$H$300,Распис!$B$4:$B$300,$A92,Распис!$C$4:$C$300,"&lt;="&amp;H$1,Распис!$D$4:$D$300,"&gt;="&amp;H$1),SUMIF(База!$B$3:$B$305,$A92,База!$H$3:$H$152))</f>
        <v>0</v>
      </c>
      <c r="I92" s="46" t="s">
        <v>24</v>
      </c>
      <c r="J92" s="46">
        <f ca="1">IF(COUNTIFS(Распис!$B$4:$B$300,$A92,Распис!$C$4:$C$300,"&lt;="&amp;J$1,Распис!$D$4:$D$300,"&gt;="&amp;J$1)&gt;0,SUMIFS(Распис!$J$4:$J$300,Распис!$B$4:$B$300,$A92,Распис!$C$4:$C$300,"&lt;="&amp;J$1,Распис!$D$4:$D$300,"&gt;="&amp;J$1),SUMIF(База!$B$3:$B$305,$A92,База!$J$3:$J$152))</f>
        <v>0</v>
      </c>
      <c r="K92" s="46">
        <f ca="1">IF(COUNTIFS(Распис!$B$4:$B$300,$A92,Распис!$C$4:$C$300,"&lt;="&amp;K$1,Распис!$D$4:$D$300,"&gt;="&amp;K$1)&gt;0,SUMIFS(Распис!$K$4:$K$300,Распис!$B$4:$B$300,$A92,Распис!$C$4:$C$300,"&lt;="&amp;K$1,Распис!$D$4:$D$300,"&gt;="&amp;K$1),SUMIF(База!$B$3:$B$305,$A92,База!$K$3:$K$152))</f>
        <v>0</v>
      </c>
      <c r="L92" s="46" t="s">
        <v>23</v>
      </c>
      <c r="M92" s="46">
        <f ca="1">IF(COUNTIFS(Распис!$B$4:$B$300,$A92,Распис!$C$4:$C$300,"&lt;="&amp;M$1,Распис!$D$4:$D$300,"&gt;="&amp;M$1)&gt;0,SUMIFS(Распис!$F$4:$F$300,Распис!$B$4:$B$300,$A92,Распис!$C$4:$C$300,"&lt;="&amp;M$1,Распис!$D$4:$D$300,"&gt;="&amp;M$1),SUMIF(База!$B$3:$B$305,$A92,База!$F$3:$F$152))</f>
        <v>0</v>
      </c>
      <c r="N92" s="46">
        <f ca="1">IF(COUNTIFS(Распис!$B$4:$B$300,$A92,Распис!$C$4:$C$300,"&lt;="&amp;N$1,Распис!$D$4:$D$300,"&gt;="&amp;N$1)&gt;0,SUMIFS(Распис!$G$4:$G$300,Распис!$B$4:$B$300,$A92,Распис!$C$4:$C$300,"&lt;="&amp;N$1,Распис!$D$4:$D$300,"&gt;="&amp;N$1),SUMIF(База!$B$3:$B$305,$A92,База!$G$3:$G$152))</f>
        <v>0</v>
      </c>
      <c r="O92" s="46">
        <f ca="1">IF(COUNTIFS(Распис!$B$4:$B$300,$A92,Распис!$C$4:$C$300,"&lt;="&amp;O$1,Распис!$D$4:$D$300,"&gt;="&amp;O$1)&gt;0,SUMIFS(Распис!$H$4:$H$300,Распис!$B$4:$B$300,$A92,Распис!$C$4:$C$300,"&lt;="&amp;O$1,Распис!$D$4:$D$300,"&gt;="&amp;O$1),SUMIF(База!$B$3:$B$305,$A92,База!$H$3:$H$152))</f>
        <v>0</v>
      </c>
      <c r="P92" s="46">
        <f ca="1">IF(COUNTIFS(Распис!$B$4:$B$300,$A92,Распис!$C$4:$C$300,"&lt;="&amp;P$1,Распис!$D$4:$D$300,"&gt;="&amp;P$1)&gt;0,SUMIFS(Распис!$I$4:$I$300,Распис!$B$4:$B$300,$A92,Распис!$C$4:$C$300,"&lt;="&amp;P$1,Распис!$D$4:$D$300,"&gt;="&amp;P$1),SUMIF(База!$B$3:$B$305,$A92,База!$I$3:$I$152))</f>
        <v>0</v>
      </c>
      <c r="Q92" s="46">
        <f ca="1">IF(COUNTIFS(Распис!$B$4:$B$300,$A92,Распис!$C$4:$C$300,"&lt;="&amp;Q$1,Распис!$D$4:$D$300,"&gt;="&amp;Q$1)&gt;0,SUMIFS(Распис!$J$4:$J$300,Распис!$B$4:$B$300,$A92,Распис!$C$4:$C$300,"&lt;="&amp;Q$1,Распис!$D$4:$D$300,"&gt;="&amp;Q$1),SUMIF(База!$B$3:$B$305,$A92,База!$J$3:$J$152))</f>
        <v>0</v>
      </c>
      <c r="R92" s="46">
        <f ca="1">IF(COUNTIFS(Распис!$B$4:$B$300,$A92,Распис!$C$4:$C$300,"&lt;="&amp;R$1,Распис!$D$4:$D$300,"&gt;="&amp;R$1)&gt;0,SUMIFS(Распис!$K$4:$K$300,Распис!$B$4:$B$300,$A92,Распис!$C$4:$C$300,"&lt;="&amp;R$1,Распис!$D$4:$D$300,"&gt;="&amp;R$1),SUMIF(База!$B$3:$B$305,$A92,База!$K$3:$K$152))</f>
        <v>0</v>
      </c>
      <c r="S92" s="46" t="s">
        <v>23</v>
      </c>
      <c r="T92" s="46" t="s">
        <v>25</v>
      </c>
      <c r="U92" s="46" t="s">
        <v>25</v>
      </c>
      <c r="V92" s="46" t="s">
        <v>24</v>
      </c>
      <c r="W92" s="46" t="s">
        <v>24</v>
      </c>
      <c r="X92" s="46" t="s">
        <v>24</v>
      </c>
      <c r="Y92" s="46" t="s">
        <v>25</v>
      </c>
      <c r="Z92" s="46" t="s">
        <v>23</v>
      </c>
      <c r="AA92" s="46">
        <f ca="1">IF(COUNTIFS(Распис!$B$4:$B$300,$A92,Распис!$C$4:$C$300,"&lt;="&amp;AA$1,Распис!$D$4:$D$300,"&gt;="&amp;AA$1)&gt;0,SUMIFS(Распис!$F$4:$F$300,Распис!$B$4:$B$300,$A92,Распис!$C$4:$C$300,"&lt;="&amp;AA$1,Распис!$D$4:$D$300,"&gt;="&amp;AA$1),SUMIF(База!$B$3:$B$305,$A92,База!$F$3:$F$152))</f>
        <v>0</v>
      </c>
      <c r="AB92" s="46">
        <f ca="1">IF(COUNTIFS(Распис!$B$4:$B$300,$A92,Распис!$C$4:$C$300,"&lt;="&amp;AB$1,Распис!$D$4:$D$300,"&gt;="&amp;AB$1)&gt;0,SUMIFS(Распис!$G$4:$G$300,Распис!$B$4:$B$300,$A92,Распис!$C$4:$C$300,"&lt;="&amp;AB$1,Распис!$D$4:$D$300,"&gt;="&amp;AB$1),SUMIF(База!$B$3:$B$305,$A92,База!$G$3:$G$152))</f>
        <v>0</v>
      </c>
      <c r="AC92" s="46">
        <f ca="1">IF(COUNTIFS(Распис!$B$4:$B$300,$A92,Распис!$C$4:$C$300,"&lt;="&amp;AC$1,Распис!$D$4:$D$300,"&gt;="&amp;AC$1)&gt;0,SUMIFS(Распис!$H$4:$H$300,Распис!$B$4:$B$300,$A92,Распис!$C$4:$C$300,"&lt;="&amp;AC$1,Распис!$D$4:$D$300,"&gt;="&amp;AC$1),SUMIF(База!$B$3:$B$305,$A92,База!$H$3:$H$152))</f>
        <v>0</v>
      </c>
      <c r="AD92" s="46">
        <f ca="1">IF(COUNTIFS(Распис!$B$4:$B$300,$A92,Распис!$C$4:$C$300,"&lt;="&amp;AD$1,Распис!$D$4:$D$300,"&gt;="&amp;AD$1)&gt;0,SUMIFS(Распис!$I$4:$I$300,Распис!$B$4:$B$300,$A92,Распис!$C$4:$C$300,"&lt;="&amp;AD$1,Распис!$D$4:$D$300,"&gt;="&amp;AD$1),SUMIF(База!$B$3:$B$305,$A92,База!$I$3:$I$152))</f>
        <v>0</v>
      </c>
      <c r="AE92" s="46">
        <f ca="1">IF(COUNTIFS(Распис!$B$4:$B$300,$A92,Распис!$C$4:$C$300,"&lt;="&amp;AE$1,Распис!$D$4:$D$300,"&gt;="&amp;AE$1)&gt;0,SUMIFS(Распис!$J$4:$J$300,Распис!$B$4:$B$300,$A92,Распис!$C$4:$C$300,"&lt;="&amp;AE$1,Распис!$D$4:$D$300,"&gt;="&amp;AE$1),SUMIF(База!$B$3:$B$305,$A92,База!$J$3:$J$152))</f>
        <v>0</v>
      </c>
      <c r="AF92" s="46">
        <f ca="1">IF(COUNTIFS(Распис!$B$4:$B$300,$A92,Распис!$C$4:$C$300,"&lt;="&amp;AF$1,Распис!$D$4:$D$300,"&gt;="&amp;AF$1)&gt;0,SUMIFS(Распис!$K$4:$K$300,Распис!$B$4:$B$300,$A92,Распис!$C$4:$C$300,"&lt;="&amp;AF$1,Распис!$D$4:$D$300,"&gt;="&amp;AF$1),SUMIF(База!$B$3:$B$305,$A92,База!$K$3:$K$152))</f>
        <v>0</v>
      </c>
      <c r="AG92" s="47">
        <f t="shared" ca="1" si="11"/>
        <v>0</v>
      </c>
      <c r="AH92" s="46">
        <f ca="1">AG92-SUMIFS(Распред!$G$4:$G$300,Распред!$B$4:$B$300,"март",Распред!$F$4:$F$300,A92)</f>
        <v>0</v>
      </c>
      <c r="AI92" s="46">
        <f ca="1">AH92+(COUNTIF(B92:AF92,"КД")+SUMIFS(Распред!$AH$4:$AH$300,Распред!$F$4:$F$300,A92,Распред!$B$4:$B$300,"март"))*4</f>
        <v>12</v>
      </c>
      <c r="AJ92" s="46">
        <f t="shared" ca="1" si="12"/>
        <v>0</v>
      </c>
      <c r="AK92" s="46">
        <f t="shared" ca="1" si="13"/>
        <v>0</v>
      </c>
      <c r="AL92" s="46">
        <f>SUMIFS(Распред!$K$4:$K$300,Распред!$B$4:$B$300,"март",Распред!$J$4:$J$300,A92)+SUMIFS(Распред!$M$4:$M$300,Распред!$B$4:$B$300,"март",Распред!$L$4:$L$300,A92)+SUMIFS(Распред!$O$4:$O$300,Распред!$B$4:$B$300,"март",Распред!$N$4:$N$300,A92)+SUMIFS(Распред!$Q$4:$Q$300,Распред!$B$4:$B$300,"март",Распред!$P$4:$P$300,A92)+SUMIFS(Распред!$S$4:$S$300,Распред!$B$4:$B$300,"март",Распред!$R$4:$R$300,A92)+SUMIFS(Распред!$U$4:$U$300,Распред!$B$4:$B$300,"март",Распред!$T$4:$T$300,A92)+SUMIFS(Распред!$W$4:$W$300,Распред!$B$4:$B$300,"март",Распред!$V$4:$V$300,A92)+SUMIFS(Распред!$Y$4:$Y$300,Распред!$B$4:$B$300,"март",Распред!$X$4:$X$300,A92)+SUMIFS(Распред!$AA$4:$AA$300,Распред!$B$4:$B$300,"март",Распред!$Z$4:$Z$300,A92)+SUMIFS(Распред!$AC$4:$AC$300,Распред!$B$4:$B$300,"март",Распред!$AB$4:$AB$300,A92)</f>
        <v>0</v>
      </c>
      <c r="AM92" s="46">
        <f t="shared" ca="1" si="14"/>
        <v>0</v>
      </c>
      <c r="AN92" s="46">
        <f t="shared" ca="1" si="15"/>
        <v>0</v>
      </c>
      <c r="AO92" s="46">
        <f t="shared" ca="1" si="16"/>
        <v>0</v>
      </c>
      <c r="AP92" s="46">
        <f>январь!AP92</f>
        <v>0</v>
      </c>
      <c r="AQ92" s="46">
        <f t="shared" ca="1" si="17"/>
        <v>0</v>
      </c>
      <c r="AR92" s="47"/>
      <c r="AS92" s="47">
        <f t="shared" ca="1" si="18"/>
        <v>0</v>
      </c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</row>
    <row r="93" spans="1:58" s="12" customFormat="1" x14ac:dyDescent="0.25">
      <c r="A93" s="190">
        <f>База!B93</f>
        <v>0</v>
      </c>
      <c r="B93" s="191">
        <f ca="1">IF(COUNTIFS(Распис!$B$4:$B$300,$A93,Распис!$C$4:$C$300,"&lt;="&amp;B$1,Распис!$D$4:$D$300,"&gt;="&amp;B$1)&gt;0,SUMIFS(Распис!$I$4:$I$300,Распис!$B$4:$B$300,$A93,Распис!$C$4:$C$300,"&lt;="&amp;B$1,Распис!$D$4:$D$300,"&gt;="&amp;B$1),SUMIF(База!$B$3:$B$305,$A93,База!$I$3:$I$152))</f>
        <v>0</v>
      </c>
      <c r="C93" s="191">
        <f ca="1">IF(COUNTIFS(Распис!$B$4:$B$300,$A93,Распис!$C$4:$C$300,"&lt;="&amp;C$1,Распис!$D$4:$D$300,"&gt;="&amp;C$1)&gt;0,SUMIFS(Распис!$J$4:$J$300,Распис!$B$4:$B$300,$A93,Распис!$C$4:$C$300,"&lt;="&amp;C$1,Распис!$D$4:$D$300,"&gt;="&amp;C$1),SUMIF(База!$B$3:$B$305,$A93,База!$J$3:$J$152))</f>
        <v>0</v>
      </c>
      <c r="D93" s="191">
        <f ca="1">IF(COUNTIFS(Распис!$B$4:$B$300,$A93,Распис!$C$4:$C$300,"&lt;="&amp;D$1,Распис!$D$4:$D$300,"&gt;="&amp;D$1)&gt;0,SUMIFS(Распис!$K$4:$K$300,Распис!$B$4:$B$300,$A93,Распис!$C$4:$C$300,"&lt;="&amp;D$1,Распис!$D$4:$D$300,"&gt;="&amp;D$1),SUMIF(База!$B$3:$B$305,$A93,База!$K$3:$K$152))</f>
        <v>0</v>
      </c>
      <c r="E93" s="191" t="s">
        <v>23</v>
      </c>
      <c r="F93" s="191">
        <f ca="1">IF(COUNTIFS(Распис!$B$4:$B$300,$A93,Распис!$C$4:$C$300,"&lt;="&amp;F$1,Распис!$D$4:$D$300,"&gt;="&amp;F$1)&gt;0,SUMIFS(Распис!$F$4:$F$300,Распис!$B$4:$B$300,$A93,Распис!$C$4:$C$300,"&lt;="&amp;F$1,Распис!$D$4:$D$300,"&gt;="&amp;F$1),SUMIF(База!$B$3:$B$305,$A93,База!$F$3:$F$152))</f>
        <v>0</v>
      </c>
      <c r="G93" s="191">
        <f ca="1">IF(COUNTIFS(Распис!$B$4:$B$300,$A93,Распис!$C$4:$C$300,"&lt;="&amp;G$1,Распис!$D$4:$D$300,"&gt;="&amp;G$1)&gt;0,SUMIFS(Распис!$G$4:$G$300,Распис!$B$4:$B$300,$A93,Распис!$C$4:$C$300,"&lt;="&amp;G$1,Распис!$D$4:$D$300,"&gt;="&amp;G$1),SUMIF(База!$B$3:$B$305,$A93,База!$G$3:$G$152))</f>
        <v>0</v>
      </c>
      <c r="H93" s="191">
        <f ca="1">IF(COUNTIFS(Распис!$B$4:$B$300,$A93,Распис!$C$4:$C$300,"&lt;="&amp;H$1,Распис!$D$4:$D$300,"&gt;="&amp;H$1)&gt;0,SUMIFS(Распис!$H$4:$H$300,Распис!$B$4:$B$300,$A93,Распис!$C$4:$C$300,"&lt;="&amp;H$1,Распис!$D$4:$D$300,"&gt;="&amp;H$1),SUMIF(База!$B$3:$B$305,$A93,База!$H$3:$H$152))</f>
        <v>0</v>
      </c>
      <c r="I93" s="191" t="s">
        <v>24</v>
      </c>
      <c r="J93" s="191">
        <f ca="1">IF(COUNTIFS(Распис!$B$4:$B$300,$A93,Распис!$C$4:$C$300,"&lt;="&amp;J$1,Распис!$D$4:$D$300,"&gt;="&amp;J$1)&gt;0,SUMIFS(Распис!$J$4:$J$300,Распис!$B$4:$B$300,$A93,Распис!$C$4:$C$300,"&lt;="&amp;J$1,Распис!$D$4:$D$300,"&gt;="&amp;J$1),SUMIF(База!$B$3:$B$305,$A93,База!$J$3:$J$152))</f>
        <v>0</v>
      </c>
      <c r="K93" s="191">
        <f ca="1">IF(COUNTIFS(Распис!$B$4:$B$300,$A93,Распис!$C$4:$C$300,"&lt;="&amp;K$1,Распис!$D$4:$D$300,"&gt;="&amp;K$1)&gt;0,SUMIFS(Распис!$K$4:$K$300,Распис!$B$4:$B$300,$A93,Распис!$C$4:$C$300,"&lt;="&amp;K$1,Распис!$D$4:$D$300,"&gt;="&amp;K$1),SUMIF(База!$B$3:$B$305,$A93,База!$K$3:$K$152))</f>
        <v>0</v>
      </c>
      <c r="L93" s="191" t="s">
        <v>23</v>
      </c>
      <c r="M93" s="191">
        <f ca="1">IF(COUNTIFS(Распис!$B$4:$B$300,$A93,Распис!$C$4:$C$300,"&lt;="&amp;M$1,Распис!$D$4:$D$300,"&gt;="&amp;M$1)&gt;0,SUMIFS(Распис!$F$4:$F$300,Распис!$B$4:$B$300,$A93,Распис!$C$4:$C$300,"&lt;="&amp;M$1,Распис!$D$4:$D$300,"&gt;="&amp;M$1),SUMIF(База!$B$3:$B$305,$A93,База!$F$3:$F$152))</f>
        <v>0</v>
      </c>
      <c r="N93" s="191">
        <f ca="1">IF(COUNTIFS(Распис!$B$4:$B$300,$A93,Распис!$C$4:$C$300,"&lt;="&amp;N$1,Распис!$D$4:$D$300,"&gt;="&amp;N$1)&gt;0,SUMIFS(Распис!$G$4:$G$300,Распис!$B$4:$B$300,$A93,Распис!$C$4:$C$300,"&lt;="&amp;N$1,Распис!$D$4:$D$300,"&gt;="&amp;N$1),SUMIF(База!$B$3:$B$305,$A93,База!$G$3:$G$152))</f>
        <v>0</v>
      </c>
      <c r="O93" s="191">
        <f ca="1">IF(COUNTIFS(Распис!$B$4:$B$300,$A93,Распис!$C$4:$C$300,"&lt;="&amp;O$1,Распис!$D$4:$D$300,"&gt;="&amp;O$1)&gt;0,SUMIFS(Распис!$H$4:$H$300,Распис!$B$4:$B$300,$A93,Распис!$C$4:$C$300,"&lt;="&amp;O$1,Распис!$D$4:$D$300,"&gt;="&amp;O$1),SUMIF(База!$B$3:$B$305,$A93,База!$H$3:$H$152))</f>
        <v>0</v>
      </c>
      <c r="P93" s="191">
        <f ca="1">IF(COUNTIFS(Распис!$B$4:$B$300,$A93,Распис!$C$4:$C$300,"&lt;="&amp;P$1,Распис!$D$4:$D$300,"&gt;="&amp;P$1)&gt;0,SUMIFS(Распис!$I$4:$I$300,Распис!$B$4:$B$300,$A93,Распис!$C$4:$C$300,"&lt;="&amp;P$1,Распис!$D$4:$D$300,"&gt;="&amp;P$1),SUMIF(База!$B$3:$B$305,$A93,База!$I$3:$I$152))</f>
        <v>0</v>
      </c>
      <c r="Q93" s="191">
        <f ca="1">IF(COUNTIFS(Распис!$B$4:$B$300,$A93,Распис!$C$4:$C$300,"&lt;="&amp;Q$1,Распис!$D$4:$D$300,"&gt;="&amp;Q$1)&gt;0,SUMIFS(Распис!$J$4:$J$300,Распис!$B$4:$B$300,$A93,Распис!$C$4:$C$300,"&lt;="&amp;Q$1,Распис!$D$4:$D$300,"&gt;="&amp;Q$1),SUMIF(База!$B$3:$B$305,$A93,База!$J$3:$J$152))</f>
        <v>0</v>
      </c>
      <c r="R93" s="191">
        <f ca="1">IF(COUNTIFS(Распис!$B$4:$B$300,$A93,Распис!$C$4:$C$300,"&lt;="&amp;R$1,Распис!$D$4:$D$300,"&gt;="&amp;R$1)&gt;0,SUMIFS(Распис!$K$4:$K$300,Распис!$B$4:$B$300,$A93,Распис!$C$4:$C$300,"&lt;="&amp;R$1,Распис!$D$4:$D$300,"&gt;="&amp;R$1),SUMIF(База!$B$3:$B$305,$A93,База!$K$3:$K$152))</f>
        <v>0</v>
      </c>
      <c r="S93" s="191" t="s">
        <v>23</v>
      </c>
      <c r="T93" s="191" t="s">
        <v>25</v>
      </c>
      <c r="U93" s="191" t="s">
        <v>25</v>
      </c>
      <c r="V93" s="191" t="s">
        <v>24</v>
      </c>
      <c r="W93" s="191" t="s">
        <v>24</v>
      </c>
      <c r="X93" s="191" t="s">
        <v>24</v>
      </c>
      <c r="Y93" s="191" t="s">
        <v>25</v>
      </c>
      <c r="Z93" s="191" t="s">
        <v>23</v>
      </c>
      <c r="AA93" s="191">
        <f ca="1">IF(COUNTIFS(Распис!$B$4:$B$300,$A93,Распис!$C$4:$C$300,"&lt;="&amp;AA$1,Распис!$D$4:$D$300,"&gt;="&amp;AA$1)&gt;0,SUMIFS(Распис!$F$4:$F$300,Распис!$B$4:$B$300,$A93,Распис!$C$4:$C$300,"&lt;="&amp;AA$1,Распис!$D$4:$D$300,"&gt;="&amp;AA$1),SUMIF(База!$B$3:$B$305,$A93,База!$F$3:$F$152))</f>
        <v>0</v>
      </c>
      <c r="AB93" s="191">
        <f ca="1">IF(COUNTIFS(Распис!$B$4:$B$300,$A93,Распис!$C$4:$C$300,"&lt;="&amp;AB$1,Распис!$D$4:$D$300,"&gt;="&amp;AB$1)&gt;0,SUMIFS(Распис!$G$4:$G$300,Распис!$B$4:$B$300,$A93,Распис!$C$4:$C$300,"&lt;="&amp;AB$1,Распис!$D$4:$D$300,"&gt;="&amp;AB$1),SUMIF(База!$B$3:$B$305,$A93,База!$G$3:$G$152))</f>
        <v>0</v>
      </c>
      <c r="AC93" s="191">
        <f ca="1">IF(COUNTIFS(Распис!$B$4:$B$300,$A93,Распис!$C$4:$C$300,"&lt;="&amp;AC$1,Распис!$D$4:$D$300,"&gt;="&amp;AC$1)&gt;0,SUMIFS(Распис!$H$4:$H$300,Распис!$B$4:$B$300,$A93,Распис!$C$4:$C$300,"&lt;="&amp;AC$1,Распис!$D$4:$D$300,"&gt;="&amp;AC$1),SUMIF(База!$B$3:$B$305,$A93,База!$H$3:$H$152))</f>
        <v>0</v>
      </c>
      <c r="AD93" s="191">
        <f ca="1">IF(COUNTIFS(Распис!$B$4:$B$300,$A93,Распис!$C$4:$C$300,"&lt;="&amp;AD$1,Распис!$D$4:$D$300,"&gt;="&amp;AD$1)&gt;0,SUMIFS(Распис!$I$4:$I$300,Распис!$B$4:$B$300,$A93,Распис!$C$4:$C$300,"&lt;="&amp;AD$1,Распис!$D$4:$D$300,"&gt;="&amp;AD$1),SUMIF(База!$B$3:$B$305,$A93,База!$I$3:$I$152))</f>
        <v>0</v>
      </c>
      <c r="AE93" s="191">
        <f ca="1">IF(COUNTIFS(Распис!$B$4:$B$300,$A93,Распис!$C$4:$C$300,"&lt;="&amp;AE$1,Распис!$D$4:$D$300,"&gt;="&amp;AE$1)&gt;0,SUMIFS(Распис!$J$4:$J$300,Распис!$B$4:$B$300,$A93,Распис!$C$4:$C$300,"&lt;="&amp;AE$1,Распис!$D$4:$D$300,"&gt;="&amp;AE$1),SUMIF(База!$B$3:$B$305,$A93,База!$J$3:$J$152))</f>
        <v>0</v>
      </c>
      <c r="AF93" s="191">
        <f ca="1">IF(COUNTIFS(Распис!$B$4:$B$300,$A93,Распис!$C$4:$C$300,"&lt;="&amp;AF$1,Распис!$D$4:$D$300,"&gt;="&amp;AF$1)&gt;0,SUMIFS(Распис!$K$4:$K$300,Распис!$B$4:$B$300,$A93,Распис!$C$4:$C$300,"&lt;="&amp;AF$1,Распис!$D$4:$D$300,"&gt;="&amp;AF$1),SUMIF(База!$B$3:$B$305,$A93,База!$K$3:$K$152))</f>
        <v>0</v>
      </c>
      <c r="AG93" s="190">
        <f t="shared" ca="1" si="11"/>
        <v>0</v>
      </c>
      <c r="AH93" s="191">
        <f ca="1">AG93-SUMIFS(Распред!$G$4:$G$300,Распред!$B$4:$B$300,"март",Распред!$F$4:$F$300,A93)</f>
        <v>0</v>
      </c>
      <c r="AI93" s="191">
        <f ca="1">AH93+(COUNTIF(B93:AF93,"КД")+SUMIFS(Распред!$AH$4:$AH$300,Распред!$F$4:$F$300,A93,Распред!$B$4:$B$300,"март"))*4</f>
        <v>12</v>
      </c>
      <c r="AJ93" s="191">
        <f t="shared" ca="1" si="12"/>
        <v>0</v>
      </c>
      <c r="AK93" s="191">
        <f t="shared" ca="1" si="13"/>
        <v>0</v>
      </c>
      <c r="AL93" s="191">
        <f>SUMIFS(Распред!$K$4:$K$300,Распред!$B$4:$B$300,"март",Распред!$J$4:$J$300,A93)+SUMIFS(Распред!$M$4:$M$300,Распред!$B$4:$B$300,"март",Распред!$L$4:$L$300,A93)+SUMIFS(Распред!$O$4:$O$300,Распред!$B$4:$B$300,"март",Распред!$N$4:$N$300,A93)+SUMIFS(Распред!$Q$4:$Q$300,Распред!$B$4:$B$300,"март",Распред!$P$4:$P$300,A93)+SUMIFS(Распред!$S$4:$S$300,Распред!$B$4:$B$300,"март",Распред!$R$4:$R$300,A93)+SUMIFS(Распред!$U$4:$U$300,Распред!$B$4:$B$300,"март",Распред!$T$4:$T$300,A93)+SUMIFS(Распред!$W$4:$W$300,Распред!$B$4:$B$300,"март",Распред!$V$4:$V$300,A93)+SUMIFS(Распред!$Y$4:$Y$300,Распред!$B$4:$B$300,"март",Распред!$X$4:$X$300,A93)+SUMIFS(Распред!$AA$4:$AA$300,Распред!$B$4:$B$300,"март",Распред!$Z$4:$Z$300,A93)+SUMIFS(Распред!$AC$4:$AC$300,Распред!$B$4:$B$300,"март",Распред!$AB$4:$AB$300,A93)</f>
        <v>0</v>
      </c>
      <c r="AM93" s="191">
        <f t="shared" ca="1" si="14"/>
        <v>0</v>
      </c>
      <c r="AN93" s="191">
        <f t="shared" ca="1" si="15"/>
        <v>0</v>
      </c>
      <c r="AO93" s="191">
        <f t="shared" ca="1" si="16"/>
        <v>0</v>
      </c>
      <c r="AP93" s="191">
        <f>январь!AP93</f>
        <v>0</v>
      </c>
      <c r="AQ93" s="46">
        <f ca="1">IF(AM93&gt;24,AP93*30%,AP93*20%)</f>
        <v>0</v>
      </c>
      <c r="AR93" s="190"/>
      <c r="AS93" s="190">
        <f t="shared" ca="1" si="18"/>
        <v>0</v>
      </c>
      <c r="AT93" s="190" t="str">
        <f>январь!AT93</f>
        <v>Не признан 1 час недельной нагрузки по элективам</v>
      </c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</row>
    <row r="94" spans="1:58" s="56" customFormat="1" x14ac:dyDescent="0.25">
      <c r="A94" s="47">
        <f>База!B94</f>
        <v>0</v>
      </c>
      <c r="B94" s="46">
        <f ca="1">IF(COUNTIFS(Распис!$B$4:$B$300,$A94,Распис!$C$4:$C$300,"&lt;="&amp;B$1,Распис!$D$4:$D$300,"&gt;="&amp;B$1)&gt;0,SUMIFS(Распис!$I$4:$I$300,Распис!$B$4:$B$300,$A94,Распис!$C$4:$C$300,"&lt;="&amp;B$1,Распис!$D$4:$D$300,"&gt;="&amp;B$1),SUMIF(База!$B$3:$B$305,$A94,База!$I$3:$I$152))</f>
        <v>0</v>
      </c>
      <c r="C94" s="46">
        <f ca="1">IF(COUNTIFS(Распис!$B$4:$B$300,$A94,Распис!$C$4:$C$300,"&lt;="&amp;C$1,Распис!$D$4:$D$300,"&gt;="&amp;C$1)&gt;0,SUMIFS(Распис!$J$4:$J$300,Распис!$B$4:$B$300,$A94,Распис!$C$4:$C$300,"&lt;="&amp;C$1,Распис!$D$4:$D$300,"&gt;="&amp;C$1),SUMIF(База!$B$3:$B$305,$A94,База!$J$3:$J$152))</f>
        <v>0</v>
      </c>
      <c r="D94" s="46">
        <f ca="1">IF(COUNTIFS(Распис!$B$4:$B$300,$A94,Распис!$C$4:$C$300,"&lt;="&amp;D$1,Распис!$D$4:$D$300,"&gt;="&amp;D$1)&gt;0,SUMIFS(Распис!$K$4:$K$300,Распис!$B$4:$B$300,$A94,Распис!$C$4:$C$300,"&lt;="&amp;D$1,Распис!$D$4:$D$300,"&gt;="&amp;D$1),SUMIF(База!$B$3:$B$305,$A94,База!$K$3:$K$152))</f>
        <v>0</v>
      </c>
      <c r="E94" s="46" t="s">
        <v>23</v>
      </c>
      <c r="F94" s="46">
        <f ca="1">IF(COUNTIFS(Распис!$B$4:$B$300,$A94,Распис!$C$4:$C$300,"&lt;="&amp;F$1,Распис!$D$4:$D$300,"&gt;="&amp;F$1)&gt;0,SUMIFS(Распис!$F$4:$F$300,Распис!$B$4:$B$300,$A94,Распис!$C$4:$C$300,"&lt;="&amp;F$1,Распис!$D$4:$D$300,"&gt;="&amp;F$1),SUMIF(База!$B$3:$B$305,$A94,База!$F$3:$F$152))</f>
        <v>0</v>
      </c>
      <c r="G94" s="46">
        <f ca="1">IF(COUNTIFS(Распис!$B$4:$B$300,$A94,Распис!$C$4:$C$300,"&lt;="&amp;G$1,Распис!$D$4:$D$300,"&gt;="&amp;G$1)&gt;0,SUMIFS(Распис!$G$4:$G$300,Распис!$B$4:$B$300,$A94,Распис!$C$4:$C$300,"&lt;="&amp;G$1,Распис!$D$4:$D$300,"&gt;="&amp;G$1),SUMIF(База!$B$3:$B$305,$A94,База!$G$3:$G$152))</f>
        <v>0</v>
      </c>
      <c r="H94" s="46">
        <f ca="1">IF(COUNTIFS(Распис!$B$4:$B$300,$A94,Распис!$C$4:$C$300,"&lt;="&amp;H$1,Распис!$D$4:$D$300,"&gt;="&amp;H$1)&gt;0,SUMIFS(Распис!$H$4:$H$300,Распис!$B$4:$B$300,$A94,Распис!$C$4:$C$300,"&lt;="&amp;H$1,Распис!$D$4:$D$300,"&gt;="&amp;H$1),SUMIF(База!$B$3:$B$305,$A94,База!$H$3:$H$152))</f>
        <v>0</v>
      </c>
      <c r="I94" s="46" t="s">
        <v>24</v>
      </c>
      <c r="J94" s="46">
        <f ca="1">IF(COUNTIFS(Распис!$B$4:$B$300,$A94,Распис!$C$4:$C$300,"&lt;="&amp;J$1,Распис!$D$4:$D$300,"&gt;="&amp;J$1)&gt;0,SUMIFS(Распис!$J$4:$J$300,Распис!$B$4:$B$300,$A94,Распис!$C$4:$C$300,"&lt;="&amp;J$1,Распис!$D$4:$D$300,"&gt;="&amp;J$1),SUMIF(База!$B$3:$B$305,$A94,База!$J$3:$J$152))</f>
        <v>0</v>
      </c>
      <c r="K94" s="46">
        <f ca="1">IF(COUNTIFS(Распис!$B$4:$B$300,$A94,Распис!$C$4:$C$300,"&lt;="&amp;K$1,Распис!$D$4:$D$300,"&gt;="&amp;K$1)&gt;0,SUMIFS(Распис!$K$4:$K$300,Распис!$B$4:$B$300,$A94,Распис!$C$4:$C$300,"&lt;="&amp;K$1,Распис!$D$4:$D$300,"&gt;="&amp;K$1),SUMIF(База!$B$3:$B$305,$A94,База!$K$3:$K$152))</f>
        <v>0</v>
      </c>
      <c r="L94" s="46" t="s">
        <v>23</v>
      </c>
      <c r="M94" s="46">
        <f ca="1">IF(COUNTIFS(Распис!$B$4:$B$300,$A94,Распис!$C$4:$C$300,"&lt;="&amp;M$1,Распис!$D$4:$D$300,"&gt;="&amp;M$1)&gt;0,SUMIFS(Распис!$F$4:$F$300,Распис!$B$4:$B$300,$A94,Распис!$C$4:$C$300,"&lt;="&amp;M$1,Распис!$D$4:$D$300,"&gt;="&amp;M$1),SUMIF(База!$B$3:$B$305,$A94,База!$F$3:$F$152))</f>
        <v>0</v>
      </c>
      <c r="N94" s="46">
        <f ca="1">IF(COUNTIFS(Распис!$B$4:$B$300,$A94,Распис!$C$4:$C$300,"&lt;="&amp;N$1,Распис!$D$4:$D$300,"&gt;="&amp;N$1)&gt;0,SUMIFS(Распис!$G$4:$G$300,Распис!$B$4:$B$300,$A94,Распис!$C$4:$C$300,"&lt;="&amp;N$1,Распис!$D$4:$D$300,"&gt;="&amp;N$1),SUMIF(База!$B$3:$B$305,$A94,База!$G$3:$G$152))</f>
        <v>0</v>
      </c>
      <c r="O94" s="46">
        <f ca="1">IF(COUNTIFS(Распис!$B$4:$B$300,$A94,Распис!$C$4:$C$300,"&lt;="&amp;O$1,Распис!$D$4:$D$300,"&gt;="&amp;O$1)&gt;0,SUMIFS(Распис!$H$4:$H$300,Распис!$B$4:$B$300,$A94,Распис!$C$4:$C$300,"&lt;="&amp;O$1,Распис!$D$4:$D$300,"&gt;="&amp;O$1),SUMIF(База!$B$3:$B$305,$A94,База!$H$3:$H$152))</f>
        <v>0</v>
      </c>
      <c r="P94" s="46">
        <f ca="1">IF(COUNTIFS(Распис!$B$4:$B$300,$A94,Распис!$C$4:$C$300,"&lt;="&amp;P$1,Распис!$D$4:$D$300,"&gt;="&amp;P$1)&gt;0,SUMIFS(Распис!$I$4:$I$300,Распис!$B$4:$B$300,$A94,Распис!$C$4:$C$300,"&lt;="&amp;P$1,Распис!$D$4:$D$300,"&gt;="&amp;P$1),SUMIF(База!$B$3:$B$305,$A94,База!$I$3:$I$152))</f>
        <v>0</v>
      </c>
      <c r="Q94" s="46">
        <f ca="1">IF(COUNTIFS(Распис!$B$4:$B$300,$A94,Распис!$C$4:$C$300,"&lt;="&amp;Q$1,Распис!$D$4:$D$300,"&gt;="&amp;Q$1)&gt;0,SUMIFS(Распис!$J$4:$J$300,Распис!$B$4:$B$300,$A94,Распис!$C$4:$C$300,"&lt;="&amp;Q$1,Распис!$D$4:$D$300,"&gt;="&amp;Q$1),SUMIF(База!$B$3:$B$305,$A94,База!$J$3:$J$152))</f>
        <v>0</v>
      </c>
      <c r="R94" s="46">
        <f ca="1">IF(COUNTIFS(Распис!$B$4:$B$300,$A94,Распис!$C$4:$C$300,"&lt;="&amp;R$1,Распис!$D$4:$D$300,"&gt;="&amp;R$1)&gt;0,SUMIFS(Распис!$K$4:$K$300,Распис!$B$4:$B$300,$A94,Распис!$C$4:$C$300,"&lt;="&amp;R$1,Распис!$D$4:$D$300,"&gt;="&amp;R$1),SUMIF(База!$B$3:$B$305,$A94,База!$K$3:$K$152))</f>
        <v>0</v>
      </c>
      <c r="S94" s="46" t="s">
        <v>23</v>
      </c>
      <c r="T94" s="46" t="s">
        <v>25</v>
      </c>
      <c r="U94" s="46" t="s">
        <v>25</v>
      </c>
      <c r="V94" s="46" t="s">
        <v>24</v>
      </c>
      <c r="W94" s="46" t="s">
        <v>24</v>
      </c>
      <c r="X94" s="46" t="s">
        <v>24</v>
      </c>
      <c r="Y94" s="46" t="s">
        <v>25</v>
      </c>
      <c r="Z94" s="46" t="s">
        <v>23</v>
      </c>
      <c r="AA94" s="46">
        <f ca="1">IF(COUNTIFS(Распис!$B$4:$B$300,$A94,Распис!$C$4:$C$300,"&lt;="&amp;AA$1,Распис!$D$4:$D$300,"&gt;="&amp;AA$1)&gt;0,SUMIFS(Распис!$F$4:$F$300,Распис!$B$4:$B$300,$A94,Распис!$C$4:$C$300,"&lt;="&amp;AA$1,Распис!$D$4:$D$300,"&gt;="&amp;AA$1),SUMIF(База!$B$3:$B$305,$A94,База!$F$3:$F$152))</f>
        <v>0</v>
      </c>
      <c r="AB94" s="46">
        <f ca="1">IF(COUNTIFS(Распис!$B$4:$B$300,$A94,Распис!$C$4:$C$300,"&lt;="&amp;AB$1,Распис!$D$4:$D$300,"&gt;="&amp;AB$1)&gt;0,SUMIFS(Распис!$G$4:$G$300,Распис!$B$4:$B$300,$A94,Распис!$C$4:$C$300,"&lt;="&amp;AB$1,Распис!$D$4:$D$300,"&gt;="&amp;AB$1),SUMIF(База!$B$3:$B$305,$A94,База!$G$3:$G$152))</f>
        <v>0</v>
      </c>
      <c r="AC94" s="46">
        <f ca="1">IF(COUNTIFS(Распис!$B$4:$B$300,$A94,Распис!$C$4:$C$300,"&lt;="&amp;AC$1,Распис!$D$4:$D$300,"&gt;="&amp;AC$1)&gt;0,SUMIFS(Распис!$H$4:$H$300,Распис!$B$4:$B$300,$A94,Распис!$C$4:$C$300,"&lt;="&amp;AC$1,Распис!$D$4:$D$300,"&gt;="&amp;AC$1),SUMIF(База!$B$3:$B$305,$A94,База!$H$3:$H$152))</f>
        <v>0</v>
      </c>
      <c r="AD94" s="46">
        <f ca="1">IF(COUNTIFS(Распис!$B$4:$B$300,$A94,Распис!$C$4:$C$300,"&lt;="&amp;AD$1,Распис!$D$4:$D$300,"&gt;="&amp;AD$1)&gt;0,SUMIFS(Распис!$I$4:$I$300,Распис!$B$4:$B$300,$A94,Распис!$C$4:$C$300,"&lt;="&amp;AD$1,Распис!$D$4:$D$300,"&gt;="&amp;AD$1),SUMIF(База!$B$3:$B$305,$A94,База!$I$3:$I$152))</f>
        <v>0</v>
      </c>
      <c r="AE94" s="46">
        <f ca="1">IF(COUNTIFS(Распис!$B$4:$B$300,$A94,Распис!$C$4:$C$300,"&lt;="&amp;AE$1,Распис!$D$4:$D$300,"&gt;="&amp;AE$1)&gt;0,SUMIFS(Распис!$J$4:$J$300,Распис!$B$4:$B$300,$A94,Распис!$C$4:$C$300,"&lt;="&amp;AE$1,Распис!$D$4:$D$300,"&gt;="&amp;AE$1),SUMIF(База!$B$3:$B$305,$A94,База!$J$3:$J$152))</f>
        <v>0</v>
      </c>
      <c r="AF94" s="46">
        <f ca="1">IF(COUNTIFS(Распис!$B$4:$B$300,$A94,Распис!$C$4:$C$300,"&lt;="&amp;AF$1,Распис!$D$4:$D$300,"&gt;="&amp;AF$1)&gt;0,SUMIFS(Распис!$K$4:$K$300,Распис!$B$4:$B$300,$A94,Распис!$C$4:$C$300,"&lt;="&amp;AF$1,Распис!$D$4:$D$300,"&gt;="&amp;AF$1),SUMIF(База!$B$3:$B$305,$A94,База!$K$3:$K$152))</f>
        <v>0</v>
      </c>
      <c r="AG94" s="47">
        <f t="shared" ca="1" si="11"/>
        <v>0</v>
      </c>
      <c r="AH94" s="46">
        <f ca="1">AG94-SUMIFS(Распред!$G$4:$G$300,Распред!$B$4:$B$300,"март",Распред!$F$4:$F$300,A94)</f>
        <v>0</v>
      </c>
      <c r="AI94" s="46">
        <f ca="1">AH94+(COUNTIF(B94:AF94,"КД")+SUMIFS(Распред!$AH$4:$AH$300,Распред!$F$4:$F$300,A94,Распред!$B$4:$B$300,"март"))*4</f>
        <v>12</v>
      </c>
      <c r="AJ94" s="46">
        <f t="shared" ca="1" si="12"/>
        <v>0</v>
      </c>
      <c r="AK94" s="46">
        <f t="shared" ca="1" si="13"/>
        <v>0</v>
      </c>
      <c r="AL94" s="46">
        <f>SUMIFS(Распред!$K$4:$K$300,Распред!$B$4:$B$300,"март",Распред!$J$4:$J$300,A94)+SUMIFS(Распред!$M$4:$M$300,Распред!$B$4:$B$300,"март",Распред!$L$4:$L$300,A94)+SUMIFS(Распред!$O$4:$O$300,Распред!$B$4:$B$300,"март",Распред!$N$4:$N$300,A94)+SUMIFS(Распред!$Q$4:$Q$300,Распред!$B$4:$B$300,"март",Распред!$P$4:$P$300,A94)+SUMIFS(Распред!$S$4:$S$300,Распред!$B$4:$B$300,"март",Распред!$R$4:$R$300,A94)+SUMIFS(Распред!$U$4:$U$300,Распред!$B$4:$B$300,"март",Распред!$T$4:$T$300,A94)+SUMIFS(Распред!$W$4:$W$300,Распред!$B$4:$B$300,"март",Распред!$V$4:$V$300,A94)+SUMIFS(Распред!$Y$4:$Y$300,Распред!$B$4:$B$300,"март",Распред!$X$4:$X$300,A94)+SUMIFS(Распред!$AA$4:$AA$300,Распред!$B$4:$B$300,"март",Распред!$Z$4:$Z$300,A94)+SUMIFS(Распред!$AC$4:$AC$300,Распред!$B$4:$B$300,"март",Распред!$AB$4:$AB$300,A94)</f>
        <v>0</v>
      </c>
      <c r="AM94" s="46">
        <f t="shared" ca="1" si="14"/>
        <v>0</v>
      </c>
      <c r="AN94" s="46">
        <f t="shared" ca="1" si="15"/>
        <v>0</v>
      </c>
      <c r="AO94" s="46">
        <f t="shared" ca="1" si="16"/>
        <v>0</v>
      </c>
      <c r="AP94" s="46">
        <f>январь!AP94</f>
        <v>0</v>
      </c>
      <c r="AQ94" s="46">
        <f t="shared" ca="1" si="17"/>
        <v>0</v>
      </c>
      <c r="AR94" s="47"/>
      <c r="AS94" s="47">
        <f t="shared" ca="1" si="18"/>
        <v>0</v>
      </c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</row>
    <row r="95" spans="1:58" s="56" customFormat="1" x14ac:dyDescent="0.25">
      <c r="A95" s="47">
        <f>База!B95</f>
        <v>0</v>
      </c>
      <c r="B95" s="46">
        <f ca="1">IF(COUNTIFS(Распис!$B$4:$B$300,$A95,Распис!$C$4:$C$300,"&lt;="&amp;B$1,Распис!$D$4:$D$300,"&gt;="&amp;B$1)&gt;0,SUMIFS(Распис!$I$4:$I$300,Распис!$B$4:$B$300,$A95,Распис!$C$4:$C$300,"&lt;="&amp;B$1,Распис!$D$4:$D$300,"&gt;="&amp;B$1),SUMIF(База!$B$3:$B$305,$A95,База!$I$3:$I$152))</f>
        <v>0</v>
      </c>
      <c r="C95" s="46">
        <f ca="1">IF(COUNTIFS(Распис!$B$4:$B$300,$A95,Распис!$C$4:$C$300,"&lt;="&amp;C$1,Распис!$D$4:$D$300,"&gt;="&amp;C$1)&gt;0,SUMIFS(Распис!$J$4:$J$300,Распис!$B$4:$B$300,$A95,Распис!$C$4:$C$300,"&lt;="&amp;C$1,Распис!$D$4:$D$300,"&gt;="&amp;C$1),SUMIF(База!$B$3:$B$305,$A95,База!$J$3:$J$152))</f>
        <v>0</v>
      </c>
      <c r="D95" s="46">
        <f ca="1">IF(COUNTIFS(Распис!$B$4:$B$300,$A95,Распис!$C$4:$C$300,"&lt;="&amp;D$1,Распис!$D$4:$D$300,"&gt;="&amp;D$1)&gt;0,SUMIFS(Распис!$K$4:$K$300,Распис!$B$4:$B$300,$A95,Распис!$C$4:$C$300,"&lt;="&amp;D$1,Распис!$D$4:$D$300,"&gt;="&amp;D$1),SUMIF(База!$B$3:$B$305,$A95,База!$K$3:$K$152))</f>
        <v>0</v>
      </c>
      <c r="E95" s="46" t="s">
        <v>23</v>
      </c>
      <c r="F95" s="46">
        <f ca="1">IF(COUNTIFS(Распис!$B$4:$B$300,$A95,Распис!$C$4:$C$300,"&lt;="&amp;F$1,Распис!$D$4:$D$300,"&gt;="&amp;F$1)&gt;0,SUMIFS(Распис!$F$4:$F$300,Распис!$B$4:$B$300,$A95,Распис!$C$4:$C$300,"&lt;="&amp;F$1,Распис!$D$4:$D$300,"&gt;="&amp;F$1),SUMIF(База!$B$3:$B$305,$A95,База!$F$3:$F$152))</f>
        <v>0</v>
      </c>
      <c r="G95" s="46">
        <f ca="1">IF(COUNTIFS(Распис!$B$4:$B$300,$A95,Распис!$C$4:$C$300,"&lt;="&amp;G$1,Распис!$D$4:$D$300,"&gt;="&amp;G$1)&gt;0,SUMIFS(Распис!$G$4:$G$300,Распис!$B$4:$B$300,$A95,Распис!$C$4:$C$300,"&lt;="&amp;G$1,Распис!$D$4:$D$300,"&gt;="&amp;G$1),SUMIF(База!$B$3:$B$305,$A95,База!$G$3:$G$152))</f>
        <v>0</v>
      </c>
      <c r="H95" s="46">
        <f ca="1">IF(COUNTIFS(Распис!$B$4:$B$300,$A95,Распис!$C$4:$C$300,"&lt;="&amp;H$1,Распис!$D$4:$D$300,"&gt;="&amp;H$1)&gt;0,SUMIFS(Распис!$H$4:$H$300,Распис!$B$4:$B$300,$A95,Распис!$C$4:$C$300,"&lt;="&amp;H$1,Распис!$D$4:$D$300,"&gt;="&amp;H$1),SUMIF(База!$B$3:$B$305,$A95,База!$H$3:$H$152))</f>
        <v>0</v>
      </c>
      <c r="I95" s="46" t="s">
        <v>24</v>
      </c>
      <c r="J95" s="46">
        <f ca="1">IF(COUNTIFS(Распис!$B$4:$B$300,$A95,Распис!$C$4:$C$300,"&lt;="&amp;J$1,Распис!$D$4:$D$300,"&gt;="&amp;J$1)&gt;0,SUMIFS(Распис!$J$4:$J$300,Распис!$B$4:$B$300,$A95,Распис!$C$4:$C$300,"&lt;="&amp;J$1,Распис!$D$4:$D$300,"&gt;="&amp;J$1),SUMIF(База!$B$3:$B$305,$A95,База!$J$3:$J$152))</f>
        <v>0</v>
      </c>
      <c r="K95" s="46">
        <f ca="1">IF(COUNTIFS(Распис!$B$4:$B$300,$A95,Распис!$C$4:$C$300,"&lt;="&amp;K$1,Распис!$D$4:$D$300,"&gt;="&amp;K$1)&gt;0,SUMIFS(Распис!$K$4:$K$300,Распис!$B$4:$B$300,$A95,Распис!$C$4:$C$300,"&lt;="&amp;K$1,Распис!$D$4:$D$300,"&gt;="&amp;K$1),SUMIF(База!$B$3:$B$305,$A95,База!$K$3:$K$152))</f>
        <v>0</v>
      </c>
      <c r="L95" s="46" t="s">
        <v>23</v>
      </c>
      <c r="M95" s="46">
        <f ca="1">IF(COUNTIFS(Распис!$B$4:$B$300,$A95,Распис!$C$4:$C$300,"&lt;="&amp;M$1,Распис!$D$4:$D$300,"&gt;="&amp;M$1)&gt;0,SUMIFS(Распис!$F$4:$F$300,Распис!$B$4:$B$300,$A95,Распис!$C$4:$C$300,"&lt;="&amp;M$1,Распис!$D$4:$D$300,"&gt;="&amp;M$1),SUMIF(База!$B$3:$B$305,$A95,База!$F$3:$F$152))</f>
        <v>0</v>
      </c>
      <c r="N95" s="46">
        <f ca="1">IF(COUNTIFS(Распис!$B$4:$B$300,$A95,Распис!$C$4:$C$300,"&lt;="&amp;N$1,Распис!$D$4:$D$300,"&gt;="&amp;N$1)&gt;0,SUMIFS(Распис!$G$4:$G$300,Распис!$B$4:$B$300,$A95,Распис!$C$4:$C$300,"&lt;="&amp;N$1,Распис!$D$4:$D$300,"&gt;="&amp;N$1),SUMIF(База!$B$3:$B$305,$A95,База!$G$3:$G$152))</f>
        <v>0</v>
      </c>
      <c r="O95" s="46">
        <f ca="1">IF(COUNTIFS(Распис!$B$4:$B$300,$A95,Распис!$C$4:$C$300,"&lt;="&amp;O$1,Распис!$D$4:$D$300,"&gt;="&amp;O$1)&gt;0,SUMIFS(Распис!$H$4:$H$300,Распис!$B$4:$B$300,$A95,Распис!$C$4:$C$300,"&lt;="&amp;O$1,Распис!$D$4:$D$300,"&gt;="&amp;O$1),SUMIF(База!$B$3:$B$305,$A95,База!$H$3:$H$152))</f>
        <v>0</v>
      </c>
      <c r="P95" s="46">
        <f ca="1">IF(COUNTIFS(Распис!$B$4:$B$300,$A95,Распис!$C$4:$C$300,"&lt;="&amp;P$1,Распис!$D$4:$D$300,"&gt;="&amp;P$1)&gt;0,SUMIFS(Распис!$I$4:$I$300,Распис!$B$4:$B$300,$A95,Распис!$C$4:$C$300,"&lt;="&amp;P$1,Распис!$D$4:$D$300,"&gt;="&amp;P$1),SUMIF(База!$B$3:$B$305,$A95,База!$I$3:$I$152))</f>
        <v>0</v>
      </c>
      <c r="Q95" s="46">
        <f ca="1">IF(COUNTIFS(Распис!$B$4:$B$300,$A95,Распис!$C$4:$C$300,"&lt;="&amp;Q$1,Распис!$D$4:$D$300,"&gt;="&amp;Q$1)&gt;0,SUMIFS(Распис!$J$4:$J$300,Распис!$B$4:$B$300,$A95,Распис!$C$4:$C$300,"&lt;="&amp;Q$1,Распис!$D$4:$D$300,"&gt;="&amp;Q$1),SUMIF(База!$B$3:$B$305,$A95,База!$J$3:$J$152))</f>
        <v>0</v>
      </c>
      <c r="R95" s="46">
        <f ca="1">IF(COUNTIFS(Распис!$B$4:$B$300,$A95,Распис!$C$4:$C$300,"&lt;="&amp;R$1,Распис!$D$4:$D$300,"&gt;="&amp;R$1)&gt;0,SUMIFS(Распис!$K$4:$K$300,Распис!$B$4:$B$300,$A95,Распис!$C$4:$C$300,"&lt;="&amp;R$1,Распис!$D$4:$D$300,"&gt;="&amp;R$1),SUMIF(База!$B$3:$B$305,$A95,База!$K$3:$K$152))</f>
        <v>0</v>
      </c>
      <c r="S95" s="46" t="s">
        <v>23</v>
      </c>
      <c r="T95" s="46" t="s">
        <v>25</v>
      </c>
      <c r="U95" s="46" t="s">
        <v>25</v>
      </c>
      <c r="V95" s="46" t="s">
        <v>24</v>
      </c>
      <c r="W95" s="46" t="s">
        <v>24</v>
      </c>
      <c r="X95" s="46" t="s">
        <v>24</v>
      </c>
      <c r="Y95" s="46" t="s">
        <v>25</v>
      </c>
      <c r="Z95" s="46" t="s">
        <v>23</v>
      </c>
      <c r="AA95" s="46">
        <f ca="1">IF(COUNTIFS(Распис!$B$4:$B$300,$A95,Распис!$C$4:$C$300,"&lt;="&amp;AA$1,Распис!$D$4:$D$300,"&gt;="&amp;AA$1)&gt;0,SUMIFS(Распис!$F$4:$F$300,Распис!$B$4:$B$300,$A95,Распис!$C$4:$C$300,"&lt;="&amp;AA$1,Распис!$D$4:$D$300,"&gt;="&amp;AA$1),SUMIF(База!$B$3:$B$305,$A95,База!$F$3:$F$152))</f>
        <v>0</v>
      </c>
      <c r="AB95" s="46">
        <f ca="1">IF(COUNTIFS(Распис!$B$4:$B$300,$A95,Распис!$C$4:$C$300,"&lt;="&amp;AB$1,Распис!$D$4:$D$300,"&gt;="&amp;AB$1)&gt;0,SUMIFS(Распис!$G$4:$G$300,Распис!$B$4:$B$300,$A95,Распис!$C$4:$C$300,"&lt;="&amp;AB$1,Распис!$D$4:$D$300,"&gt;="&amp;AB$1),SUMIF(База!$B$3:$B$305,$A95,База!$G$3:$G$152))</f>
        <v>0</v>
      </c>
      <c r="AC95" s="46">
        <f ca="1">IF(COUNTIFS(Распис!$B$4:$B$300,$A95,Распис!$C$4:$C$300,"&lt;="&amp;AC$1,Распис!$D$4:$D$300,"&gt;="&amp;AC$1)&gt;0,SUMIFS(Распис!$H$4:$H$300,Распис!$B$4:$B$300,$A95,Распис!$C$4:$C$300,"&lt;="&amp;AC$1,Распис!$D$4:$D$300,"&gt;="&amp;AC$1),SUMIF(База!$B$3:$B$305,$A95,База!$H$3:$H$152))</f>
        <v>0</v>
      </c>
      <c r="AD95" s="46">
        <f ca="1">IF(COUNTIFS(Распис!$B$4:$B$300,$A95,Распис!$C$4:$C$300,"&lt;="&amp;AD$1,Распис!$D$4:$D$300,"&gt;="&amp;AD$1)&gt;0,SUMIFS(Распис!$I$4:$I$300,Распис!$B$4:$B$300,$A95,Распис!$C$4:$C$300,"&lt;="&amp;AD$1,Распис!$D$4:$D$300,"&gt;="&amp;AD$1),SUMIF(База!$B$3:$B$305,$A95,База!$I$3:$I$152))</f>
        <v>0</v>
      </c>
      <c r="AE95" s="46">
        <f ca="1">IF(COUNTIFS(Распис!$B$4:$B$300,$A95,Распис!$C$4:$C$300,"&lt;="&amp;AE$1,Распис!$D$4:$D$300,"&gt;="&amp;AE$1)&gt;0,SUMIFS(Распис!$J$4:$J$300,Распис!$B$4:$B$300,$A95,Распис!$C$4:$C$300,"&lt;="&amp;AE$1,Распис!$D$4:$D$300,"&gt;="&amp;AE$1),SUMIF(База!$B$3:$B$305,$A95,База!$J$3:$J$152))</f>
        <v>0</v>
      </c>
      <c r="AF95" s="46">
        <f ca="1">IF(COUNTIFS(Распис!$B$4:$B$300,$A95,Распис!$C$4:$C$300,"&lt;="&amp;AF$1,Распис!$D$4:$D$300,"&gt;="&amp;AF$1)&gt;0,SUMIFS(Распис!$K$4:$K$300,Распис!$B$4:$B$300,$A95,Распис!$C$4:$C$300,"&lt;="&amp;AF$1,Распис!$D$4:$D$300,"&gt;="&amp;AF$1),SUMIF(База!$B$3:$B$305,$A95,База!$K$3:$K$152))</f>
        <v>0</v>
      </c>
      <c r="AG95" s="47">
        <f t="shared" ca="1" si="11"/>
        <v>0</v>
      </c>
      <c r="AH95" s="46">
        <f ca="1">AG95-SUMIFS(Распред!$G$4:$G$300,Распред!$B$4:$B$300,"март",Распред!$F$4:$F$300,A95)</f>
        <v>0</v>
      </c>
      <c r="AI95" s="46">
        <f ca="1">AH95+(COUNTIF(B95:AF95,"КД")+SUMIFS(Распред!$AH$4:$AH$300,Распред!$F$4:$F$300,A95,Распред!$B$4:$B$300,"март"))*4</f>
        <v>12</v>
      </c>
      <c r="AJ95" s="46">
        <f t="shared" ca="1" si="12"/>
        <v>0</v>
      </c>
      <c r="AK95" s="46">
        <f t="shared" ca="1" si="13"/>
        <v>0</v>
      </c>
      <c r="AL95" s="46">
        <f>SUMIFS(Распред!$K$4:$K$300,Распред!$B$4:$B$300,"март",Распред!$J$4:$J$300,A95)+SUMIFS(Распред!$M$4:$M$300,Распред!$B$4:$B$300,"март",Распред!$L$4:$L$300,A95)+SUMIFS(Распред!$O$4:$O$300,Распред!$B$4:$B$300,"март",Распред!$N$4:$N$300,A95)+SUMIFS(Распред!$Q$4:$Q$300,Распред!$B$4:$B$300,"март",Распред!$P$4:$P$300,A95)+SUMIFS(Распред!$S$4:$S$300,Распред!$B$4:$B$300,"март",Распред!$R$4:$R$300,A95)+SUMIFS(Распред!$U$4:$U$300,Распред!$B$4:$B$300,"март",Распред!$T$4:$T$300,A95)+SUMIFS(Распред!$W$4:$W$300,Распред!$B$4:$B$300,"март",Распред!$V$4:$V$300,A95)+SUMIFS(Распред!$Y$4:$Y$300,Распред!$B$4:$B$300,"март",Распред!$X$4:$X$300,A95)+SUMIFS(Распред!$AA$4:$AA$300,Распред!$B$4:$B$300,"март",Распред!$Z$4:$Z$300,A95)+SUMIFS(Распред!$AC$4:$AC$300,Распред!$B$4:$B$300,"март",Распред!$AB$4:$AB$300,A95)</f>
        <v>0</v>
      </c>
      <c r="AM95" s="46">
        <f t="shared" ca="1" si="14"/>
        <v>0</v>
      </c>
      <c r="AN95" s="46">
        <f t="shared" ca="1" si="15"/>
        <v>0</v>
      </c>
      <c r="AO95" s="46">
        <f t="shared" ca="1" si="16"/>
        <v>0</v>
      </c>
      <c r="AP95" s="46">
        <f>январь!AP95</f>
        <v>0</v>
      </c>
      <c r="AQ95" s="46">
        <f t="shared" ca="1" si="17"/>
        <v>0</v>
      </c>
      <c r="AR95" s="47"/>
      <c r="AS95" s="47">
        <f t="shared" ca="1" si="18"/>
        <v>0</v>
      </c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</row>
    <row r="96" spans="1:58" s="56" customFormat="1" x14ac:dyDescent="0.25">
      <c r="A96" s="47">
        <f>База!B96</f>
        <v>0</v>
      </c>
      <c r="B96" s="46">
        <f ca="1">IF(COUNTIFS(Распис!$B$4:$B$300,$A96,Распис!$C$4:$C$300,"&lt;="&amp;B$1,Распис!$D$4:$D$300,"&gt;="&amp;B$1)&gt;0,SUMIFS(Распис!$I$4:$I$300,Распис!$B$4:$B$300,$A96,Распис!$C$4:$C$300,"&lt;="&amp;B$1,Распис!$D$4:$D$300,"&gt;="&amp;B$1),SUMIF(База!$B$3:$B$305,$A96,База!$I$3:$I$152))</f>
        <v>0</v>
      </c>
      <c r="C96" s="46">
        <f ca="1">IF(COUNTIFS(Распис!$B$4:$B$300,$A96,Распис!$C$4:$C$300,"&lt;="&amp;C$1,Распис!$D$4:$D$300,"&gt;="&amp;C$1)&gt;0,SUMIFS(Распис!$J$4:$J$300,Распис!$B$4:$B$300,$A96,Распис!$C$4:$C$300,"&lt;="&amp;C$1,Распис!$D$4:$D$300,"&gt;="&amp;C$1),SUMIF(База!$B$3:$B$305,$A96,База!$J$3:$J$152))</f>
        <v>0</v>
      </c>
      <c r="D96" s="46">
        <f ca="1">IF(COUNTIFS(Распис!$B$4:$B$300,$A96,Распис!$C$4:$C$300,"&lt;="&amp;D$1,Распис!$D$4:$D$300,"&gt;="&amp;D$1)&gt;0,SUMIFS(Распис!$K$4:$K$300,Распис!$B$4:$B$300,$A96,Распис!$C$4:$C$300,"&lt;="&amp;D$1,Распис!$D$4:$D$300,"&gt;="&amp;D$1),SUMIF(База!$B$3:$B$305,$A96,База!$K$3:$K$152))</f>
        <v>0</v>
      </c>
      <c r="E96" s="46" t="s">
        <v>23</v>
      </c>
      <c r="F96" s="46">
        <f ca="1">IF(COUNTIFS(Распис!$B$4:$B$300,$A96,Распис!$C$4:$C$300,"&lt;="&amp;F$1,Распис!$D$4:$D$300,"&gt;="&amp;F$1)&gt;0,SUMIFS(Распис!$F$4:$F$300,Распис!$B$4:$B$300,$A96,Распис!$C$4:$C$300,"&lt;="&amp;F$1,Распис!$D$4:$D$300,"&gt;="&amp;F$1),SUMIF(База!$B$3:$B$305,$A96,База!$F$3:$F$152))</f>
        <v>0</v>
      </c>
      <c r="G96" s="46">
        <f ca="1">IF(COUNTIFS(Распис!$B$4:$B$300,$A96,Распис!$C$4:$C$300,"&lt;="&amp;G$1,Распис!$D$4:$D$300,"&gt;="&amp;G$1)&gt;0,SUMIFS(Распис!$G$4:$G$300,Распис!$B$4:$B$300,$A96,Распис!$C$4:$C$300,"&lt;="&amp;G$1,Распис!$D$4:$D$300,"&gt;="&amp;G$1),SUMIF(База!$B$3:$B$305,$A96,База!$G$3:$G$152))</f>
        <v>0</v>
      </c>
      <c r="H96" s="46">
        <f ca="1">IF(COUNTIFS(Распис!$B$4:$B$300,$A96,Распис!$C$4:$C$300,"&lt;="&amp;H$1,Распис!$D$4:$D$300,"&gt;="&amp;H$1)&gt;0,SUMIFS(Распис!$H$4:$H$300,Распис!$B$4:$B$300,$A96,Распис!$C$4:$C$300,"&lt;="&amp;H$1,Распис!$D$4:$D$300,"&gt;="&amp;H$1),SUMIF(База!$B$3:$B$305,$A96,База!$H$3:$H$152))</f>
        <v>0</v>
      </c>
      <c r="I96" s="46" t="s">
        <v>24</v>
      </c>
      <c r="J96" s="46">
        <f ca="1">IF(COUNTIFS(Распис!$B$4:$B$300,$A96,Распис!$C$4:$C$300,"&lt;="&amp;J$1,Распис!$D$4:$D$300,"&gt;="&amp;J$1)&gt;0,SUMIFS(Распис!$J$4:$J$300,Распис!$B$4:$B$300,$A96,Распис!$C$4:$C$300,"&lt;="&amp;J$1,Распис!$D$4:$D$300,"&gt;="&amp;J$1),SUMIF(База!$B$3:$B$305,$A96,База!$J$3:$J$152))</f>
        <v>0</v>
      </c>
      <c r="K96" s="46">
        <f ca="1">IF(COUNTIFS(Распис!$B$4:$B$300,$A96,Распис!$C$4:$C$300,"&lt;="&amp;K$1,Распис!$D$4:$D$300,"&gt;="&amp;K$1)&gt;0,SUMIFS(Распис!$K$4:$K$300,Распис!$B$4:$B$300,$A96,Распис!$C$4:$C$300,"&lt;="&amp;K$1,Распис!$D$4:$D$300,"&gt;="&amp;K$1),SUMIF(База!$B$3:$B$305,$A96,База!$K$3:$K$152))</f>
        <v>0</v>
      </c>
      <c r="L96" s="46" t="s">
        <v>23</v>
      </c>
      <c r="M96" s="46">
        <f ca="1">IF(COUNTIFS(Распис!$B$4:$B$300,$A96,Распис!$C$4:$C$300,"&lt;="&amp;M$1,Распис!$D$4:$D$300,"&gt;="&amp;M$1)&gt;0,SUMIFS(Распис!$F$4:$F$300,Распис!$B$4:$B$300,$A96,Распис!$C$4:$C$300,"&lt;="&amp;M$1,Распис!$D$4:$D$300,"&gt;="&amp;M$1),SUMIF(База!$B$3:$B$305,$A96,База!$F$3:$F$152))</f>
        <v>0</v>
      </c>
      <c r="N96" s="46">
        <f ca="1">IF(COUNTIFS(Распис!$B$4:$B$300,$A96,Распис!$C$4:$C$300,"&lt;="&amp;N$1,Распис!$D$4:$D$300,"&gt;="&amp;N$1)&gt;0,SUMIFS(Распис!$G$4:$G$300,Распис!$B$4:$B$300,$A96,Распис!$C$4:$C$300,"&lt;="&amp;N$1,Распис!$D$4:$D$300,"&gt;="&amp;N$1),SUMIF(База!$B$3:$B$305,$A96,База!$G$3:$G$152))</f>
        <v>0</v>
      </c>
      <c r="O96" s="46">
        <f ca="1">IF(COUNTIFS(Распис!$B$4:$B$300,$A96,Распис!$C$4:$C$300,"&lt;="&amp;O$1,Распис!$D$4:$D$300,"&gt;="&amp;O$1)&gt;0,SUMIFS(Распис!$H$4:$H$300,Распис!$B$4:$B$300,$A96,Распис!$C$4:$C$300,"&lt;="&amp;O$1,Распис!$D$4:$D$300,"&gt;="&amp;O$1),SUMIF(База!$B$3:$B$305,$A96,База!$H$3:$H$152))</f>
        <v>0</v>
      </c>
      <c r="P96" s="46">
        <f ca="1">IF(COUNTIFS(Распис!$B$4:$B$300,$A96,Распис!$C$4:$C$300,"&lt;="&amp;P$1,Распис!$D$4:$D$300,"&gt;="&amp;P$1)&gt;0,SUMIFS(Распис!$I$4:$I$300,Распис!$B$4:$B$300,$A96,Распис!$C$4:$C$300,"&lt;="&amp;P$1,Распис!$D$4:$D$300,"&gt;="&amp;P$1),SUMIF(База!$B$3:$B$305,$A96,База!$I$3:$I$152))</f>
        <v>0</v>
      </c>
      <c r="Q96" s="46">
        <f ca="1">IF(COUNTIFS(Распис!$B$4:$B$300,$A96,Распис!$C$4:$C$300,"&lt;="&amp;Q$1,Распис!$D$4:$D$300,"&gt;="&amp;Q$1)&gt;0,SUMIFS(Распис!$J$4:$J$300,Распис!$B$4:$B$300,$A96,Распис!$C$4:$C$300,"&lt;="&amp;Q$1,Распис!$D$4:$D$300,"&gt;="&amp;Q$1),SUMIF(База!$B$3:$B$305,$A96,База!$J$3:$J$152))</f>
        <v>0</v>
      </c>
      <c r="R96" s="46">
        <f ca="1">IF(COUNTIFS(Распис!$B$4:$B$300,$A96,Распис!$C$4:$C$300,"&lt;="&amp;R$1,Распис!$D$4:$D$300,"&gt;="&amp;R$1)&gt;0,SUMIFS(Распис!$K$4:$K$300,Распис!$B$4:$B$300,$A96,Распис!$C$4:$C$300,"&lt;="&amp;R$1,Распис!$D$4:$D$300,"&gt;="&amp;R$1),SUMIF(База!$B$3:$B$305,$A96,База!$K$3:$K$152))</f>
        <v>0</v>
      </c>
      <c r="S96" s="46" t="s">
        <v>23</v>
      </c>
      <c r="T96" s="46" t="s">
        <v>25</v>
      </c>
      <c r="U96" s="46" t="s">
        <v>25</v>
      </c>
      <c r="V96" s="46" t="s">
        <v>24</v>
      </c>
      <c r="W96" s="46" t="s">
        <v>24</v>
      </c>
      <c r="X96" s="46" t="s">
        <v>24</v>
      </c>
      <c r="Y96" s="46" t="s">
        <v>25</v>
      </c>
      <c r="Z96" s="46" t="s">
        <v>23</v>
      </c>
      <c r="AA96" s="46">
        <f ca="1">IF(COUNTIFS(Распис!$B$4:$B$300,$A96,Распис!$C$4:$C$300,"&lt;="&amp;AA$1,Распис!$D$4:$D$300,"&gt;="&amp;AA$1)&gt;0,SUMIFS(Распис!$F$4:$F$300,Распис!$B$4:$B$300,$A96,Распис!$C$4:$C$300,"&lt;="&amp;AA$1,Распис!$D$4:$D$300,"&gt;="&amp;AA$1),SUMIF(База!$B$3:$B$305,$A96,База!$F$3:$F$152))</f>
        <v>0</v>
      </c>
      <c r="AB96" s="46">
        <f ca="1">IF(COUNTIFS(Распис!$B$4:$B$300,$A96,Распис!$C$4:$C$300,"&lt;="&amp;AB$1,Распис!$D$4:$D$300,"&gt;="&amp;AB$1)&gt;0,SUMIFS(Распис!$G$4:$G$300,Распис!$B$4:$B$300,$A96,Распис!$C$4:$C$300,"&lt;="&amp;AB$1,Распис!$D$4:$D$300,"&gt;="&amp;AB$1),SUMIF(База!$B$3:$B$305,$A96,База!$G$3:$G$152))</f>
        <v>0</v>
      </c>
      <c r="AC96" s="46">
        <f ca="1">IF(COUNTIFS(Распис!$B$4:$B$300,$A96,Распис!$C$4:$C$300,"&lt;="&amp;AC$1,Распис!$D$4:$D$300,"&gt;="&amp;AC$1)&gt;0,SUMIFS(Распис!$H$4:$H$300,Распис!$B$4:$B$300,$A96,Распис!$C$4:$C$300,"&lt;="&amp;AC$1,Распис!$D$4:$D$300,"&gt;="&amp;AC$1),SUMIF(База!$B$3:$B$305,$A96,База!$H$3:$H$152))</f>
        <v>0</v>
      </c>
      <c r="AD96" s="46">
        <f ca="1">IF(COUNTIFS(Распис!$B$4:$B$300,$A96,Распис!$C$4:$C$300,"&lt;="&amp;AD$1,Распис!$D$4:$D$300,"&gt;="&amp;AD$1)&gt;0,SUMIFS(Распис!$I$4:$I$300,Распис!$B$4:$B$300,$A96,Распис!$C$4:$C$300,"&lt;="&amp;AD$1,Распис!$D$4:$D$300,"&gt;="&amp;AD$1),SUMIF(База!$B$3:$B$305,$A96,База!$I$3:$I$152))</f>
        <v>0</v>
      </c>
      <c r="AE96" s="46">
        <f ca="1">IF(COUNTIFS(Распис!$B$4:$B$300,$A96,Распис!$C$4:$C$300,"&lt;="&amp;AE$1,Распис!$D$4:$D$300,"&gt;="&amp;AE$1)&gt;0,SUMIFS(Распис!$J$4:$J$300,Распис!$B$4:$B$300,$A96,Распис!$C$4:$C$300,"&lt;="&amp;AE$1,Распис!$D$4:$D$300,"&gt;="&amp;AE$1),SUMIF(База!$B$3:$B$305,$A96,База!$J$3:$J$152))</f>
        <v>0</v>
      </c>
      <c r="AF96" s="46">
        <f ca="1">IF(COUNTIFS(Распис!$B$4:$B$300,$A96,Распис!$C$4:$C$300,"&lt;="&amp;AF$1,Распис!$D$4:$D$300,"&gt;="&amp;AF$1)&gt;0,SUMIFS(Распис!$K$4:$K$300,Распис!$B$4:$B$300,$A96,Распис!$C$4:$C$300,"&lt;="&amp;AF$1,Распис!$D$4:$D$300,"&gt;="&amp;AF$1),SUMIF(База!$B$3:$B$305,$A96,База!$K$3:$K$152))</f>
        <v>0</v>
      </c>
      <c r="AG96" s="47">
        <f t="shared" ca="1" si="11"/>
        <v>0</v>
      </c>
      <c r="AH96" s="46">
        <f ca="1">AG96-SUMIFS(Распред!$G$4:$G$300,Распред!$B$4:$B$300,"март",Распред!$F$4:$F$300,A96)</f>
        <v>0</v>
      </c>
      <c r="AI96" s="46">
        <f ca="1">AH96+(COUNTIF(B96:AF96,"КД")+SUMIFS(Распред!$AH$4:$AH$300,Распред!$F$4:$F$300,A96,Распред!$B$4:$B$300,"март"))*4</f>
        <v>12</v>
      </c>
      <c r="AJ96" s="46">
        <f t="shared" ca="1" si="12"/>
        <v>0</v>
      </c>
      <c r="AK96" s="46">
        <f t="shared" ca="1" si="13"/>
        <v>0</v>
      </c>
      <c r="AL96" s="46">
        <f>SUMIFS(Распред!$K$4:$K$300,Распред!$B$4:$B$300,"март",Распред!$J$4:$J$300,A96)+SUMIFS(Распред!$M$4:$M$300,Распред!$B$4:$B$300,"март",Распред!$L$4:$L$300,A96)+SUMIFS(Распред!$O$4:$O$300,Распред!$B$4:$B$300,"март",Распред!$N$4:$N$300,A96)+SUMIFS(Распред!$Q$4:$Q$300,Распред!$B$4:$B$300,"март",Распред!$P$4:$P$300,A96)+SUMIFS(Распред!$S$4:$S$300,Распред!$B$4:$B$300,"март",Распред!$R$4:$R$300,A96)+SUMIFS(Распред!$U$4:$U$300,Распред!$B$4:$B$300,"март",Распред!$T$4:$T$300,A96)+SUMIFS(Распред!$W$4:$W$300,Распред!$B$4:$B$300,"март",Распред!$V$4:$V$300,A96)+SUMIFS(Распред!$Y$4:$Y$300,Распред!$B$4:$B$300,"март",Распред!$X$4:$X$300,A96)+SUMIFS(Распред!$AA$4:$AA$300,Распред!$B$4:$B$300,"март",Распред!$Z$4:$Z$300,A96)+SUMIFS(Распред!$AC$4:$AC$300,Распред!$B$4:$B$300,"март",Распред!$AB$4:$AB$300,A96)</f>
        <v>0</v>
      </c>
      <c r="AM96" s="46">
        <f t="shared" ca="1" si="14"/>
        <v>0</v>
      </c>
      <c r="AN96" s="46">
        <f t="shared" ca="1" si="15"/>
        <v>0</v>
      </c>
      <c r="AO96" s="46">
        <f t="shared" ca="1" si="16"/>
        <v>0</v>
      </c>
      <c r="AP96" s="46">
        <f>январь!AP96</f>
        <v>0</v>
      </c>
      <c r="AQ96" s="46">
        <f t="shared" ca="1" si="17"/>
        <v>0</v>
      </c>
      <c r="AR96" s="47"/>
      <c r="AS96" s="47">
        <f t="shared" ca="1" si="18"/>
        <v>0</v>
      </c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</row>
    <row r="97" spans="1:58" s="56" customFormat="1" x14ac:dyDescent="0.25">
      <c r="A97" s="47">
        <f>База!B97</f>
        <v>0</v>
      </c>
      <c r="B97" s="46">
        <f ca="1">IF(COUNTIFS(Распис!$B$4:$B$300,$A97,Распис!$C$4:$C$300,"&lt;="&amp;B$1,Распис!$D$4:$D$300,"&gt;="&amp;B$1)&gt;0,SUMIFS(Распис!$I$4:$I$300,Распис!$B$4:$B$300,$A97,Распис!$C$4:$C$300,"&lt;="&amp;B$1,Распис!$D$4:$D$300,"&gt;="&amp;B$1),SUMIF(База!$B$3:$B$305,$A97,База!$I$3:$I$152))</f>
        <v>0</v>
      </c>
      <c r="C97" s="46">
        <f ca="1">IF(COUNTIFS(Распис!$B$4:$B$300,$A97,Распис!$C$4:$C$300,"&lt;="&amp;C$1,Распис!$D$4:$D$300,"&gt;="&amp;C$1)&gt;0,SUMIFS(Распис!$J$4:$J$300,Распис!$B$4:$B$300,$A97,Распис!$C$4:$C$300,"&lt;="&amp;C$1,Распис!$D$4:$D$300,"&gt;="&amp;C$1),SUMIF(База!$B$3:$B$305,$A97,База!$J$3:$J$152))</f>
        <v>0</v>
      </c>
      <c r="D97" s="46">
        <f ca="1">IF(COUNTIFS(Распис!$B$4:$B$300,$A97,Распис!$C$4:$C$300,"&lt;="&amp;D$1,Распис!$D$4:$D$300,"&gt;="&amp;D$1)&gt;0,SUMIFS(Распис!$K$4:$K$300,Распис!$B$4:$B$300,$A97,Распис!$C$4:$C$300,"&lt;="&amp;D$1,Распис!$D$4:$D$300,"&gt;="&amp;D$1),SUMIF(База!$B$3:$B$305,$A97,База!$K$3:$K$152))</f>
        <v>0</v>
      </c>
      <c r="E97" s="46" t="s">
        <v>23</v>
      </c>
      <c r="F97" s="46">
        <f ca="1">IF(COUNTIFS(Распис!$B$4:$B$300,$A97,Распис!$C$4:$C$300,"&lt;="&amp;F$1,Распис!$D$4:$D$300,"&gt;="&amp;F$1)&gt;0,SUMIFS(Распис!$F$4:$F$300,Распис!$B$4:$B$300,$A97,Распис!$C$4:$C$300,"&lt;="&amp;F$1,Распис!$D$4:$D$300,"&gt;="&amp;F$1),SUMIF(База!$B$3:$B$305,$A97,База!$F$3:$F$152))</f>
        <v>0</v>
      </c>
      <c r="G97" s="46">
        <f ca="1">IF(COUNTIFS(Распис!$B$4:$B$300,$A97,Распис!$C$4:$C$300,"&lt;="&amp;G$1,Распис!$D$4:$D$300,"&gt;="&amp;G$1)&gt;0,SUMIFS(Распис!$G$4:$G$300,Распис!$B$4:$B$300,$A97,Распис!$C$4:$C$300,"&lt;="&amp;G$1,Распис!$D$4:$D$300,"&gt;="&amp;G$1),SUMIF(База!$B$3:$B$305,$A97,База!$G$3:$G$152))</f>
        <v>0</v>
      </c>
      <c r="H97" s="46">
        <f ca="1">IF(COUNTIFS(Распис!$B$4:$B$300,$A97,Распис!$C$4:$C$300,"&lt;="&amp;H$1,Распис!$D$4:$D$300,"&gt;="&amp;H$1)&gt;0,SUMIFS(Распис!$H$4:$H$300,Распис!$B$4:$B$300,$A97,Распис!$C$4:$C$300,"&lt;="&amp;H$1,Распис!$D$4:$D$300,"&gt;="&amp;H$1),SUMIF(База!$B$3:$B$305,$A97,База!$H$3:$H$152))</f>
        <v>0</v>
      </c>
      <c r="I97" s="46" t="s">
        <v>24</v>
      </c>
      <c r="J97" s="46">
        <f ca="1">IF(COUNTIFS(Распис!$B$4:$B$300,$A97,Распис!$C$4:$C$300,"&lt;="&amp;J$1,Распис!$D$4:$D$300,"&gt;="&amp;J$1)&gt;0,SUMIFS(Распис!$J$4:$J$300,Распис!$B$4:$B$300,$A97,Распис!$C$4:$C$300,"&lt;="&amp;J$1,Распис!$D$4:$D$300,"&gt;="&amp;J$1),SUMIF(База!$B$3:$B$305,$A97,База!$J$3:$J$152))</f>
        <v>0</v>
      </c>
      <c r="K97" s="46">
        <f ca="1">IF(COUNTIFS(Распис!$B$4:$B$300,$A97,Распис!$C$4:$C$300,"&lt;="&amp;K$1,Распис!$D$4:$D$300,"&gt;="&amp;K$1)&gt;0,SUMIFS(Распис!$K$4:$K$300,Распис!$B$4:$B$300,$A97,Распис!$C$4:$C$300,"&lt;="&amp;K$1,Распис!$D$4:$D$300,"&gt;="&amp;K$1),SUMIF(База!$B$3:$B$305,$A97,База!$K$3:$K$152))</f>
        <v>0</v>
      </c>
      <c r="L97" s="46" t="s">
        <v>23</v>
      </c>
      <c r="M97" s="46">
        <f ca="1">IF(COUNTIFS(Распис!$B$4:$B$300,$A97,Распис!$C$4:$C$300,"&lt;="&amp;M$1,Распис!$D$4:$D$300,"&gt;="&amp;M$1)&gt;0,SUMIFS(Распис!$F$4:$F$300,Распис!$B$4:$B$300,$A97,Распис!$C$4:$C$300,"&lt;="&amp;M$1,Распис!$D$4:$D$300,"&gt;="&amp;M$1),SUMIF(База!$B$3:$B$305,$A97,База!$F$3:$F$152))</f>
        <v>0</v>
      </c>
      <c r="N97" s="46">
        <f ca="1">IF(COUNTIFS(Распис!$B$4:$B$300,$A97,Распис!$C$4:$C$300,"&lt;="&amp;N$1,Распис!$D$4:$D$300,"&gt;="&amp;N$1)&gt;0,SUMIFS(Распис!$G$4:$G$300,Распис!$B$4:$B$300,$A97,Распис!$C$4:$C$300,"&lt;="&amp;N$1,Распис!$D$4:$D$300,"&gt;="&amp;N$1),SUMIF(База!$B$3:$B$305,$A97,База!$G$3:$G$152))</f>
        <v>0</v>
      </c>
      <c r="O97" s="46">
        <f ca="1">IF(COUNTIFS(Распис!$B$4:$B$300,$A97,Распис!$C$4:$C$300,"&lt;="&amp;O$1,Распис!$D$4:$D$300,"&gt;="&amp;O$1)&gt;0,SUMIFS(Распис!$H$4:$H$300,Распис!$B$4:$B$300,$A97,Распис!$C$4:$C$300,"&lt;="&amp;O$1,Распис!$D$4:$D$300,"&gt;="&amp;O$1),SUMIF(База!$B$3:$B$305,$A97,База!$H$3:$H$152))</f>
        <v>0</v>
      </c>
      <c r="P97" s="46">
        <f ca="1">IF(COUNTIFS(Распис!$B$4:$B$300,$A97,Распис!$C$4:$C$300,"&lt;="&amp;P$1,Распис!$D$4:$D$300,"&gt;="&amp;P$1)&gt;0,SUMIFS(Распис!$I$4:$I$300,Распис!$B$4:$B$300,$A97,Распис!$C$4:$C$300,"&lt;="&amp;P$1,Распис!$D$4:$D$300,"&gt;="&amp;P$1),SUMIF(База!$B$3:$B$305,$A97,База!$I$3:$I$152))</f>
        <v>0</v>
      </c>
      <c r="Q97" s="46">
        <f ca="1">IF(COUNTIFS(Распис!$B$4:$B$300,$A97,Распис!$C$4:$C$300,"&lt;="&amp;Q$1,Распис!$D$4:$D$300,"&gt;="&amp;Q$1)&gt;0,SUMIFS(Распис!$J$4:$J$300,Распис!$B$4:$B$300,$A97,Распис!$C$4:$C$300,"&lt;="&amp;Q$1,Распис!$D$4:$D$300,"&gt;="&amp;Q$1),SUMIF(База!$B$3:$B$305,$A97,База!$J$3:$J$152))</f>
        <v>0</v>
      </c>
      <c r="R97" s="46">
        <f ca="1">IF(COUNTIFS(Распис!$B$4:$B$300,$A97,Распис!$C$4:$C$300,"&lt;="&amp;R$1,Распис!$D$4:$D$300,"&gt;="&amp;R$1)&gt;0,SUMIFS(Распис!$K$4:$K$300,Распис!$B$4:$B$300,$A97,Распис!$C$4:$C$300,"&lt;="&amp;R$1,Распис!$D$4:$D$300,"&gt;="&amp;R$1),SUMIF(База!$B$3:$B$305,$A97,База!$K$3:$K$152))</f>
        <v>0</v>
      </c>
      <c r="S97" s="46" t="s">
        <v>23</v>
      </c>
      <c r="T97" s="46" t="s">
        <v>25</v>
      </c>
      <c r="U97" s="46" t="s">
        <v>25</v>
      </c>
      <c r="V97" s="46" t="s">
        <v>24</v>
      </c>
      <c r="W97" s="46" t="s">
        <v>24</v>
      </c>
      <c r="X97" s="46" t="s">
        <v>24</v>
      </c>
      <c r="Y97" s="46" t="s">
        <v>25</v>
      </c>
      <c r="Z97" s="46" t="s">
        <v>23</v>
      </c>
      <c r="AA97" s="46">
        <f ca="1">IF(COUNTIFS(Распис!$B$4:$B$300,$A97,Распис!$C$4:$C$300,"&lt;="&amp;AA$1,Распис!$D$4:$D$300,"&gt;="&amp;AA$1)&gt;0,SUMIFS(Распис!$F$4:$F$300,Распис!$B$4:$B$300,$A97,Распис!$C$4:$C$300,"&lt;="&amp;AA$1,Распис!$D$4:$D$300,"&gt;="&amp;AA$1),SUMIF(База!$B$3:$B$305,$A97,База!$F$3:$F$152))</f>
        <v>0</v>
      </c>
      <c r="AB97" s="46">
        <f ca="1">IF(COUNTIFS(Распис!$B$4:$B$300,$A97,Распис!$C$4:$C$300,"&lt;="&amp;AB$1,Распис!$D$4:$D$300,"&gt;="&amp;AB$1)&gt;0,SUMIFS(Распис!$G$4:$G$300,Распис!$B$4:$B$300,$A97,Распис!$C$4:$C$300,"&lt;="&amp;AB$1,Распис!$D$4:$D$300,"&gt;="&amp;AB$1),SUMIF(База!$B$3:$B$305,$A97,База!$G$3:$G$152))</f>
        <v>0</v>
      </c>
      <c r="AC97" s="46">
        <f ca="1">IF(COUNTIFS(Распис!$B$4:$B$300,$A97,Распис!$C$4:$C$300,"&lt;="&amp;AC$1,Распис!$D$4:$D$300,"&gt;="&amp;AC$1)&gt;0,SUMIFS(Распис!$H$4:$H$300,Распис!$B$4:$B$300,$A97,Распис!$C$4:$C$300,"&lt;="&amp;AC$1,Распис!$D$4:$D$300,"&gt;="&amp;AC$1),SUMIF(База!$B$3:$B$305,$A97,База!$H$3:$H$152))</f>
        <v>0</v>
      </c>
      <c r="AD97" s="46">
        <f ca="1">IF(COUNTIFS(Распис!$B$4:$B$300,$A97,Распис!$C$4:$C$300,"&lt;="&amp;AD$1,Распис!$D$4:$D$300,"&gt;="&amp;AD$1)&gt;0,SUMIFS(Распис!$I$4:$I$300,Распис!$B$4:$B$300,$A97,Распис!$C$4:$C$300,"&lt;="&amp;AD$1,Распис!$D$4:$D$300,"&gt;="&amp;AD$1),SUMIF(База!$B$3:$B$305,$A97,База!$I$3:$I$152))</f>
        <v>0</v>
      </c>
      <c r="AE97" s="46">
        <f ca="1">IF(COUNTIFS(Распис!$B$4:$B$300,$A97,Распис!$C$4:$C$300,"&lt;="&amp;AE$1,Распис!$D$4:$D$300,"&gt;="&amp;AE$1)&gt;0,SUMIFS(Распис!$J$4:$J$300,Распис!$B$4:$B$300,$A97,Распис!$C$4:$C$300,"&lt;="&amp;AE$1,Распис!$D$4:$D$300,"&gt;="&amp;AE$1),SUMIF(База!$B$3:$B$305,$A97,База!$J$3:$J$152))</f>
        <v>0</v>
      </c>
      <c r="AF97" s="46">
        <f ca="1">IF(COUNTIFS(Распис!$B$4:$B$300,$A97,Распис!$C$4:$C$300,"&lt;="&amp;AF$1,Распис!$D$4:$D$300,"&gt;="&amp;AF$1)&gt;0,SUMIFS(Распис!$K$4:$K$300,Распис!$B$4:$B$300,$A97,Распис!$C$4:$C$300,"&lt;="&amp;AF$1,Распис!$D$4:$D$300,"&gt;="&amp;AF$1),SUMIF(База!$B$3:$B$305,$A97,База!$K$3:$K$152))</f>
        <v>0</v>
      </c>
      <c r="AG97" s="47">
        <f t="shared" ca="1" si="11"/>
        <v>0</v>
      </c>
      <c r="AH97" s="46">
        <f ca="1">AG97-SUMIFS(Распред!$G$4:$G$300,Распред!$B$4:$B$300,"март",Распред!$F$4:$F$300,A97)</f>
        <v>0</v>
      </c>
      <c r="AI97" s="46">
        <f ca="1">AH97+(COUNTIF(B97:AF97,"КД")+SUMIFS(Распред!$AH$4:$AH$300,Распред!$F$4:$F$300,A97,Распред!$B$4:$B$300,"март"))*4</f>
        <v>12</v>
      </c>
      <c r="AJ97" s="46">
        <f t="shared" ca="1" si="12"/>
        <v>0</v>
      </c>
      <c r="AK97" s="46">
        <f t="shared" ca="1" si="13"/>
        <v>0</v>
      </c>
      <c r="AL97" s="46">
        <f>SUMIFS(Распред!$K$4:$K$300,Распред!$B$4:$B$300,"март",Распред!$J$4:$J$300,A97)+SUMIFS(Распред!$M$4:$M$300,Распред!$B$4:$B$300,"март",Распред!$L$4:$L$300,A97)+SUMIFS(Распред!$O$4:$O$300,Распред!$B$4:$B$300,"март",Распред!$N$4:$N$300,A97)+SUMIFS(Распред!$Q$4:$Q$300,Распред!$B$4:$B$300,"март",Распред!$P$4:$P$300,A97)+SUMIFS(Распред!$S$4:$S$300,Распред!$B$4:$B$300,"март",Распред!$R$4:$R$300,A97)+SUMIFS(Распред!$U$4:$U$300,Распред!$B$4:$B$300,"март",Распред!$T$4:$T$300,A97)+SUMIFS(Распред!$W$4:$W$300,Распред!$B$4:$B$300,"март",Распред!$V$4:$V$300,A97)+SUMIFS(Распред!$Y$4:$Y$300,Распред!$B$4:$B$300,"март",Распред!$X$4:$X$300,A97)+SUMIFS(Распред!$AA$4:$AA$300,Распред!$B$4:$B$300,"март",Распред!$Z$4:$Z$300,A97)+SUMIFS(Распред!$AC$4:$AC$300,Распред!$B$4:$B$300,"март",Распред!$AB$4:$AB$300,A97)</f>
        <v>0</v>
      </c>
      <c r="AM97" s="46">
        <f t="shared" ca="1" si="14"/>
        <v>0</v>
      </c>
      <c r="AN97" s="46">
        <f t="shared" ca="1" si="15"/>
        <v>0</v>
      </c>
      <c r="AO97" s="46">
        <f t="shared" ca="1" si="16"/>
        <v>0</v>
      </c>
      <c r="AP97" s="46">
        <f>январь!AP97</f>
        <v>0</v>
      </c>
      <c r="AQ97" s="46">
        <f t="shared" ca="1" si="17"/>
        <v>0</v>
      </c>
      <c r="AR97" s="47"/>
      <c r="AS97" s="47">
        <f t="shared" ca="1" si="18"/>
        <v>0</v>
      </c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</row>
    <row r="98" spans="1:58" s="56" customFormat="1" x14ac:dyDescent="0.25">
      <c r="A98" s="47">
        <f>База!B98</f>
        <v>0</v>
      </c>
      <c r="B98" s="46">
        <f ca="1">IF(COUNTIFS(Распис!$B$4:$B$300,$A98,Распис!$C$4:$C$300,"&lt;="&amp;B$1,Распис!$D$4:$D$300,"&gt;="&amp;B$1)&gt;0,SUMIFS(Распис!$I$4:$I$300,Распис!$B$4:$B$300,$A98,Распис!$C$4:$C$300,"&lt;="&amp;B$1,Распис!$D$4:$D$300,"&gt;="&amp;B$1),SUMIF(База!$B$3:$B$305,$A98,База!$I$3:$I$152))</f>
        <v>0</v>
      </c>
      <c r="C98" s="46">
        <f ca="1">IF(COUNTIFS(Распис!$B$4:$B$300,$A98,Распис!$C$4:$C$300,"&lt;="&amp;C$1,Распис!$D$4:$D$300,"&gt;="&amp;C$1)&gt;0,SUMIFS(Распис!$J$4:$J$300,Распис!$B$4:$B$300,$A98,Распис!$C$4:$C$300,"&lt;="&amp;C$1,Распис!$D$4:$D$300,"&gt;="&amp;C$1),SUMIF(База!$B$3:$B$305,$A98,База!$J$3:$J$152))</f>
        <v>0</v>
      </c>
      <c r="D98" s="46">
        <f ca="1">IF(COUNTIFS(Распис!$B$4:$B$300,$A98,Распис!$C$4:$C$300,"&lt;="&amp;D$1,Распис!$D$4:$D$300,"&gt;="&amp;D$1)&gt;0,SUMIFS(Распис!$K$4:$K$300,Распис!$B$4:$B$300,$A98,Распис!$C$4:$C$300,"&lt;="&amp;D$1,Распис!$D$4:$D$300,"&gt;="&amp;D$1),SUMIF(База!$B$3:$B$305,$A98,База!$K$3:$K$152))</f>
        <v>0</v>
      </c>
      <c r="E98" s="46" t="s">
        <v>23</v>
      </c>
      <c r="F98" s="46">
        <f ca="1">IF(COUNTIFS(Распис!$B$4:$B$300,$A98,Распис!$C$4:$C$300,"&lt;="&amp;F$1,Распис!$D$4:$D$300,"&gt;="&amp;F$1)&gt;0,SUMIFS(Распис!$F$4:$F$300,Распис!$B$4:$B$300,$A98,Распис!$C$4:$C$300,"&lt;="&amp;F$1,Распис!$D$4:$D$300,"&gt;="&amp;F$1),SUMIF(База!$B$3:$B$305,$A98,База!$F$3:$F$152))</f>
        <v>0</v>
      </c>
      <c r="G98" s="46">
        <f ca="1">IF(COUNTIFS(Распис!$B$4:$B$300,$A98,Распис!$C$4:$C$300,"&lt;="&amp;G$1,Распис!$D$4:$D$300,"&gt;="&amp;G$1)&gt;0,SUMIFS(Распис!$G$4:$G$300,Распис!$B$4:$B$300,$A98,Распис!$C$4:$C$300,"&lt;="&amp;G$1,Распис!$D$4:$D$300,"&gt;="&amp;G$1),SUMIF(База!$B$3:$B$305,$A98,База!$G$3:$G$152))</f>
        <v>0</v>
      </c>
      <c r="H98" s="46">
        <f ca="1">IF(COUNTIFS(Распис!$B$4:$B$300,$A98,Распис!$C$4:$C$300,"&lt;="&amp;H$1,Распис!$D$4:$D$300,"&gt;="&amp;H$1)&gt;0,SUMIFS(Распис!$H$4:$H$300,Распис!$B$4:$B$300,$A98,Распис!$C$4:$C$300,"&lt;="&amp;H$1,Распис!$D$4:$D$300,"&gt;="&amp;H$1),SUMIF(База!$B$3:$B$305,$A98,База!$H$3:$H$152))</f>
        <v>0</v>
      </c>
      <c r="I98" s="46" t="s">
        <v>24</v>
      </c>
      <c r="J98" s="46">
        <f ca="1">IF(COUNTIFS(Распис!$B$4:$B$300,$A98,Распис!$C$4:$C$300,"&lt;="&amp;J$1,Распис!$D$4:$D$300,"&gt;="&amp;J$1)&gt;0,SUMIFS(Распис!$J$4:$J$300,Распис!$B$4:$B$300,$A98,Распис!$C$4:$C$300,"&lt;="&amp;J$1,Распис!$D$4:$D$300,"&gt;="&amp;J$1),SUMIF(База!$B$3:$B$305,$A98,База!$J$3:$J$152))</f>
        <v>0</v>
      </c>
      <c r="K98" s="46">
        <f ca="1">IF(COUNTIFS(Распис!$B$4:$B$300,$A98,Распис!$C$4:$C$300,"&lt;="&amp;K$1,Распис!$D$4:$D$300,"&gt;="&amp;K$1)&gt;0,SUMIFS(Распис!$K$4:$K$300,Распис!$B$4:$B$300,$A98,Распис!$C$4:$C$300,"&lt;="&amp;K$1,Распис!$D$4:$D$300,"&gt;="&amp;K$1),SUMIF(База!$B$3:$B$305,$A98,База!$K$3:$K$152))</f>
        <v>0</v>
      </c>
      <c r="L98" s="46" t="s">
        <v>23</v>
      </c>
      <c r="M98" s="46">
        <f ca="1">IF(COUNTIFS(Распис!$B$4:$B$300,$A98,Распис!$C$4:$C$300,"&lt;="&amp;M$1,Распис!$D$4:$D$300,"&gt;="&amp;M$1)&gt;0,SUMIFS(Распис!$F$4:$F$300,Распис!$B$4:$B$300,$A98,Распис!$C$4:$C$300,"&lt;="&amp;M$1,Распис!$D$4:$D$300,"&gt;="&amp;M$1),SUMIF(База!$B$3:$B$305,$A98,База!$F$3:$F$152))</f>
        <v>0</v>
      </c>
      <c r="N98" s="46">
        <f ca="1">IF(COUNTIFS(Распис!$B$4:$B$300,$A98,Распис!$C$4:$C$300,"&lt;="&amp;N$1,Распис!$D$4:$D$300,"&gt;="&amp;N$1)&gt;0,SUMIFS(Распис!$G$4:$G$300,Распис!$B$4:$B$300,$A98,Распис!$C$4:$C$300,"&lt;="&amp;N$1,Распис!$D$4:$D$300,"&gt;="&amp;N$1),SUMIF(База!$B$3:$B$305,$A98,База!$G$3:$G$152))</f>
        <v>0</v>
      </c>
      <c r="O98" s="46">
        <f ca="1">IF(COUNTIFS(Распис!$B$4:$B$300,$A98,Распис!$C$4:$C$300,"&lt;="&amp;O$1,Распис!$D$4:$D$300,"&gt;="&amp;O$1)&gt;0,SUMIFS(Распис!$H$4:$H$300,Распис!$B$4:$B$300,$A98,Распис!$C$4:$C$300,"&lt;="&amp;O$1,Распис!$D$4:$D$300,"&gt;="&amp;O$1),SUMIF(База!$B$3:$B$305,$A98,База!$H$3:$H$152))</f>
        <v>0</v>
      </c>
      <c r="P98" s="46">
        <f ca="1">IF(COUNTIFS(Распис!$B$4:$B$300,$A98,Распис!$C$4:$C$300,"&lt;="&amp;P$1,Распис!$D$4:$D$300,"&gt;="&amp;P$1)&gt;0,SUMIFS(Распис!$I$4:$I$300,Распис!$B$4:$B$300,$A98,Распис!$C$4:$C$300,"&lt;="&amp;P$1,Распис!$D$4:$D$300,"&gt;="&amp;P$1),SUMIF(База!$B$3:$B$305,$A98,База!$I$3:$I$152))</f>
        <v>0</v>
      </c>
      <c r="Q98" s="46">
        <f ca="1">IF(COUNTIFS(Распис!$B$4:$B$300,$A98,Распис!$C$4:$C$300,"&lt;="&amp;Q$1,Распис!$D$4:$D$300,"&gt;="&amp;Q$1)&gt;0,SUMIFS(Распис!$J$4:$J$300,Распис!$B$4:$B$300,$A98,Распис!$C$4:$C$300,"&lt;="&amp;Q$1,Распис!$D$4:$D$300,"&gt;="&amp;Q$1),SUMIF(База!$B$3:$B$305,$A98,База!$J$3:$J$152))</f>
        <v>0</v>
      </c>
      <c r="R98" s="46">
        <f ca="1">IF(COUNTIFS(Распис!$B$4:$B$300,$A98,Распис!$C$4:$C$300,"&lt;="&amp;R$1,Распис!$D$4:$D$300,"&gt;="&amp;R$1)&gt;0,SUMIFS(Распис!$K$4:$K$300,Распис!$B$4:$B$300,$A98,Распис!$C$4:$C$300,"&lt;="&amp;R$1,Распис!$D$4:$D$300,"&gt;="&amp;R$1),SUMIF(База!$B$3:$B$305,$A98,База!$K$3:$K$152))</f>
        <v>0</v>
      </c>
      <c r="S98" s="46" t="s">
        <v>23</v>
      </c>
      <c r="T98" s="46" t="s">
        <v>25</v>
      </c>
      <c r="U98" s="46" t="s">
        <v>25</v>
      </c>
      <c r="V98" s="46" t="s">
        <v>24</v>
      </c>
      <c r="W98" s="46" t="s">
        <v>24</v>
      </c>
      <c r="X98" s="46" t="s">
        <v>24</v>
      </c>
      <c r="Y98" s="46" t="s">
        <v>25</v>
      </c>
      <c r="Z98" s="46" t="s">
        <v>23</v>
      </c>
      <c r="AA98" s="46">
        <f ca="1">IF(COUNTIFS(Распис!$B$4:$B$300,$A98,Распис!$C$4:$C$300,"&lt;="&amp;AA$1,Распис!$D$4:$D$300,"&gt;="&amp;AA$1)&gt;0,SUMIFS(Распис!$F$4:$F$300,Распис!$B$4:$B$300,$A98,Распис!$C$4:$C$300,"&lt;="&amp;AA$1,Распис!$D$4:$D$300,"&gt;="&amp;AA$1),SUMIF(База!$B$3:$B$305,$A98,База!$F$3:$F$152))</f>
        <v>0</v>
      </c>
      <c r="AB98" s="46">
        <f ca="1">IF(COUNTIFS(Распис!$B$4:$B$300,$A98,Распис!$C$4:$C$300,"&lt;="&amp;AB$1,Распис!$D$4:$D$300,"&gt;="&amp;AB$1)&gt;0,SUMIFS(Распис!$G$4:$G$300,Распис!$B$4:$B$300,$A98,Распис!$C$4:$C$300,"&lt;="&amp;AB$1,Распис!$D$4:$D$300,"&gt;="&amp;AB$1),SUMIF(База!$B$3:$B$305,$A98,База!$G$3:$G$152))</f>
        <v>0</v>
      </c>
      <c r="AC98" s="46">
        <f ca="1">IF(COUNTIFS(Распис!$B$4:$B$300,$A98,Распис!$C$4:$C$300,"&lt;="&amp;AC$1,Распис!$D$4:$D$300,"&gt;="&amp;AC$1)&gt;0,SUMIFS(Распис!$H$4:$H$300,Распис!$B$4:$B$300,$A98,Распис!$C$4:$C$300,"&lt;="&amp;AC$1,Распис!$D$4:$D$300,"&gt;="&amp;AC$1),SUMIF(База!$B$3:$B$305,$A98,База!$H$3:$H$152))</f>
        <v>0</v>
      </c>
      <c r="AD98" s="46">
        <f ca="1">IF(COUNTIFS(Распис!$B$4:$B$300,$A98,Распис!$C$4:$C$300,"&lt;="&amp;AD$1,Распис!$D$4:$D$300,"&gt;="&amp;AD$1)&gt;0,SUMIFS(Распис!$I$4:$I$300,Распис!$B$4:$B$300,$A98,Распис!$C$4:$C$300,"&lt;="&amp;AD$1,Распис!$D$4:$D$300,"&gt;="&amp;AD$1),SUMIF(База!$B$3:$B$305,$A98,База!$I$3:$I$152))</f>
        <v>0</v>
      </c>
      <c r="AE98" s="46">
        <f ca="1">IF(COUNTIFS(Распис!$B$4:$B$300,$A98,Распис!$C$4:$C$300,"&lt;="&amp;AE$1,Распис!$D$4:$D$300,"&gt;="&amp;AE$1)&gt;0,SUMIFS(Распис!$J$4:$J$300,Распис!$B$4:$B$300,$A98,Распис!$C$4:$C$300,"&lt;="&amp;AE$1,Распис!$D$4:$D$300,"&gt;="&amp;AE$1),SUMIF(База!$B$3:$B$305,$A98,База!$J$3:$J$152))</f>
        <v>0</v>
      </c>
      <c r="AF98" s="46">
        <f ca="1">IF(COUNTIFS(Распис!$B$4:$B$300,$A98,Распис!$C$4:$C$300,"&lt;="&amp;AF$1,Распис!$D$4:$D$300,"&gt;="&amp;AF$1)&gt;0,SUMIFS(Распис!$K$4:$K$300,Распис!$B$4:$B$300,$A98,Распис!$C$4:$C$300,"&lt;="&amp;AF$1,Распис!$D$4:$D$300,"&gt;="&amp;AF$1),SUMIF(База!$B$3:$B$305,$A98,База!$K$3:$K$152))</f>
        <v>0</v>
      </c>
      <c r="AG98" s="47">
        <f t="shared" ca="1" si="11"/>
        <v>0</v>
      </c>
      <c r="AH98" s="46">
        <f ca="1">AG98-SUMIFS(Распред!$G$4:$G$300,Распред!$B$4:$B$300,"март",Распред!$F$4:$F$300,A98)</f>
        <v>0</v>
      </c>
      <c r="AI98" s="46">
        <f ca="1">AH98+(COUNTIF(B98:AF98,"КД")+SUMIFS(Распред!$AH$4:$AH$300,Распред!$F$4:$F$300,A98,Распред!$B$4:$B$300,"март"))*4</f>
        <v>12</v>
      </c>
      <c r="AJ98" s="46">
        <f t="shared" ca="1" si="12"/>
        <v>0</v>
      </c>
      <c r="AK98" s="46">
        <f t="shared" ca="1" si="13"/>
        <v>0</v>
      </c>
      <c r="AL98" s="46">
        <f>SUMIFS(Распред!$K$4:$K$300,Распред!$B$4:$B$300,"март",Распред!$J$4:$J$300,A98)+SUMIFS(Распред!$M$4:$M$300,Распред!$B$4:$B$300,"март",Распред!$L$4:$L$300,A98)+SUMIFS(Распред!$O$4:$O$300,Распред!$B$4:$B$300,"март",Распред!$N$4:$N$300,A98)+SUMIFS(Распред!$Q$4:$Q$300,Распред!$B$4:$B$300,"март",Распред!$P$4:$P$300,A98)+SUMIFS(Распред!$S$4:$S$300,Распред!$B$4:$B$300,"март",Распред!$R$4:$R$300,A98)+SUMIFS(Распред!$U$4:$U$300,Распред!$B$4:$B$300,"март",Распред!$T$4:$T$300,A98)+SUMIFS(Распред!$W$4:$W$300,Распред!$B$4:$B$300,"март",Распред!$V$4:$V$300,A98)+SUMIFS(Распред!$Y$4:$Y$300,Распред!$B$4:$B$300,"март",Распред!$X$4:$X$300,A98)+SUMIFS(Распред!$AA$4:$AA$300,Распред!$B$4:$B$300,"март",Распред!$Z$4:$Z$300,A98)+SUMIFS(Распред!$AC$4:$AC$300,Распред!$B$4:$B$300,"март",Распред!$AB$4:$AB$300,A98)</f>
        <v>0</v>
      </c>
      <c r="AM98" s="46">
        <f t="shared" ca="1" si="14"/>
        <v>0</v>
      </c>
      <c r="AN98" s="46">
        <f t="shared" ca="1" si="15"/>
        <v>0</v>
      </c>
      <c r="AO98" s="46">
        <f t="shared" ca="1" si="16"/>
        <v>0</v>
      </c>
      <c r="AP98" s="46">
        <f>январь!AP98</f>
        <v>0</v>
      </c>
      <c r="AQ98" s="46">
        <f t="shared" ca="1" si="17"/>
        <v>0</v>
      </c>
      <c r="AR98" s="47"/>
      <c r="AS98" s="47">
        <f t="shared" ca="1" si="18"/>
        <v>0</v>
      </c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</row>
    <row r="99" spans="1:58" s="56" customFormat="1" x14ac:dyDescent="0.25">
      <c r="A99" s="47">
        <f>База!B99</f>
        <v>0</v>
      </c>
      <c r="B99" s="46">
        <f ca="1">IF(COUNTIFS(Распис!$B$4:$B$300,$A99,Распис!$C$4:$C$300,"&lt;="&amp;B$1,Распис!$D$4:$D$300,"&gt;="&amp;B$1)&gt;0,SUMIFS(Распис!$I$4:$I$300,Распис!$B$4:$B$300,$A99,Распис!$C$4:$C$300,"&lt;="&amp;B$1,Распис!$D$4:$D$300,"&gt;="&amp;B$1),SUMIF(База!$B$3:$B$305,$A99,База!$I$3:$I$152))</f>
        <v>0</v>
      </c>
      <c r="C99" s="46">
        <f ca="1">IF(COUNTIFS(Распис!$B$4:$B$300,$A99,Распис!$C$4:$C$300,"&lt;="&amp;C$1,Распис!$D$4:$D$300,"&gt;="&amp;C$1)&gt;0,SUMIFS(Распис!$J$4:$J$300,Распис!$B$4:$B$300,$A99,Распис!$C$4:$C$300,"&lt;="&amp;C$1,Распис!$D$4:$D$300,"&gt;="&amp;C$1),SUMIF(База!$B$3:$B$305,$A99,База!$J$3:$J$152))</f>
        <v>0</v>
      </c>
      <c r="D99" s="46">
        <f ca="1">IF(COUNTIFS(Распис!$B$4:$B$300,$A99,Распис!$C$4:$C$300,"&lt;="&amp;D$1,Распис!$D$4:$D$300,"&gt;="&amp;D$1)&gt;0,SUMIFS(Распис!$K$4:$K$300,Распис!$B$4:$B$300,$A99,Распис!$C$4:$C$300,"&lt;="&amp;D$1,Распис!$D$4:$D$300,"&gt;="&amp;D$1),SUMIF(База!$B$3:$B$305,$A99,База!$K$3:$K$152))</f>
        <v>0</v>
      </c>
      <c r="E99" s="46" t="s">
        <v>23</v>
      </c>
      <c r="F99" s="46">
        <f ca="1">IF(COUNTIFS(Распис!$B$4:$B$300,$A99,Распис!$C$4:$C$300,"&lt;="&amp;F$1,Распис!$D$4:$D$300,"&gt;="&amp;F$1)&gt;0,SUMIFS(Распис!$F$4:$F$300,Распис!$B$4:$B$300,$A99,Распис!$C$4:$C$300,"&lt;="&amp;F$1,Распис!$D$4:$D$300,"&gt;="&amp;F$1),SUMIF(База!$B$3:$B$305,$A99,База!$F$3:$F$152))</f>
        <v>0</v>
      </c>
      <c r="G99" s="46">
        <f ca="1">IF(COUNTIFS(Распис!$B$4:$B$300,$A99,Распис!$C$4:$C$300,"&lt;="&amp;G$1,Распис!$D$4:$D$300,"&gt;="&amp;G$1)&gt;0,SUMIFS(Распис!$G$4:$G$300,Распис!$B$4:$B$300,$A99,Распис!$C$4:$C$300,"&lt;="&amp;G$1,Распис!$D$4:$D$300,"&gt;="&amp;G$1),SUMIF(База!$B$3:$B$305,$A99,База!$G$3:$G$152))</f>
        <v>0</v>
      </c>
      <c r="H99" s="46">
        <f ca="1">IF(COUNTIFS(Распис!$B$4:$B$300,$A99,Распис!$C$4:$C$300,"&lt;="&amp;H$1,Распис!$D$4:$D$300,"&gt;="&amp;H$1)&gt;0,SUMIFS(Распис!$H$4:$H$300,Распис!$B$4:$B$300,$A99,Распис!$C$4:$C$300,"&lt;="&amp;H$1,Распис!$D$4:$D$300,"&gt;="&amp;H$1),SUMIF(База!$B$3:$B$305,$A99,База!$H$3:$H$152))</f>
        <v>0</v>
      </c>
      <c r="I99" s="46" t="s">
        <v>24</v>
      </c>
      <c r="J99" s="46">
        <f ca="1">IF(COUNTIFS(Распис!$B$4:$B$300,$A99,Распис!$C$4:$C$300,"&lt;="&amp;J$1,Распис!$D$4:$D$300,"&gt;="&amp;J$1)&gt;0,SUMIFS(Распис!$J$4:$J$300,Распис!$B$4:$B$300,$A99,Распис!$C$4:$C$300,"&lt;="&amp;J$1,Распис!$D$4:$D$300,"&gt;="&amp;J$1),SUMIF(База!$B$3:$B$305,$A99,База!$J$3:$J$152))</f>
        <v>0</v>
      </c>
      <c r="K99" s="46">
        <f ca="1">IF(COUNTIFS(Распис!$B$4:$B$300,$A99,Распис!$C$4:$C$300,"&lt;="&amp;K$1,Распис!$D$4:$D$300,"&gt;="&amp;K$1)&gt;0,SUMIFS(Распис!$K$4:$K$300,Распис!$B$4:$B$300,$A99,Распис!$C$4:$C$300,"&lt;="&amp;K$1,Распис!$D$4:$D$300,"&gt;="&amp;K$1),SUMIF(База!$B$3:$B$305,$A99,База!$K$3:$K$152))</f>
        <v>0</v>
      </c>
      <c r="L99" s="46" t="s">
        <v>23</v>
      </c>
      <c r="M99" s="46">
        <f ca="1">IF(COUNTIFS(Распис!$B$4:$B$300,$A99,Распис!$C$4:$C$300,"&lt;="&amp;M$1,Распис!$D$4:$D$300,"&gt;="&amp;M$1)&gt;0,SUMIFS(Распис!$F$4:$F$300,Распис!$B$4:$B$300,$A99,Распис!$C$4:$C$300,"&lt;="&amp;M$1,Распис!$D$4:$D$300,"&gt;="&amp;M$1),SUMIF(База!$B$3:$B$305,$A99,База!$F$3:$F$152))</f>
        <v>0</v>
      </c>
      <c r="N99" s="46">
        <f ca="1">IF(COUNTIFS(Распис!$B$4:$B$300,$A99,Распис!$C$4:$C$300,"&lt;="&amp;N$1,Распис!$D$4:$D$300,"&gt;="&amp;N$1)&gt;0,SUMIFS(Распис!$G$4:$G$300,Распис!$B$4:$B$300,$A99,Распис!$C$4:$C$300,"&lt;="&amp;N$1,Распис!$D$4:$D$300,"&gt;="&amp;N$1),SUMIF(База!$B$3:$B$305,$A99,База!$G$3:$G$152))</f>
        <v>0</v>
      </c>
      <c r="O99" s="46">
        <f ca="1">IF(COUNTIFS(Распис!$B$4:$B$300,$A99,Распис!$C$4:$C$300,"&lt;="&amp;O$1,Распис!$D$4:$D$300,"&gt;="&amp;O$1)&gt;0,SUMIFS(Распис!$H$4:$H$300,Распис!$B$4:$B$300,$A99,Распис!$C$4:$C$300,"&lt;="&amp;O$1,Распис!$D$4:$D$300,"&gt;="&amp;O$1),SUMIF(База!$B$3:$B$305,$A99,База!$H$3:$H$152))</f>
        <v>0</v>
      </c>
      <c r="P99" s="46">
        <f ca="1">IF(COUNTIFS(Распис!$B$4:$B$300,$A99,Распис!$C$4:$C$300,"&lt;="&amp;P$1,Распис!$D$4:$D$300,"&gt;="&amp;P$1)&gt;0,SUMIFS(Распис!$I$4:$I$300,Распис!$B$4:$B$300,$A99,Распис!$C$4:$C$300,"&lt;="&amp;P$1,Распис!$D$4:$D$300,"&gt;="&amp;P$1),SUMIF(База!$B$3:$B$305,$A99,База!$I$3:$I$152))</f>
        <v>0</v>
      </c>
      <c r="Q99" s="46">
        <f ca="1">IF(COUNTIFS(Распис!$B$4:$B$300,$A99,Распис!$C$4:$C$300,"&lt;="&amp;Q$1,Распис!$D$4:$D$300,"&gt;="&amp;Q$1)&gt;0,SUMIFS(Распис!$J$4:$J$300,Распис!$B$4:$B$300,$A99,Распис!$C$4:$C$300,"&lt;="&amp;Q$1,Распис!$D$4:$D$300,"&gt;="&amp;Q$1),SUMIF(База!$B$3:$B$305,$A99,База!$J$3:$J$152))</f>
        <v>0</v>
      </c>
      <c r="R99" s="46">
        <f ca="1">IF(COUNTIFS(Распис!$B$4:$B$300,$A99,Распис!$C$4:$C$300,"&lt;="&amp;R$1,Распис!$D$4:$D$300,"&gt;="&amp;R$1)&gt;0,SUMIFS(Распис!$K$4:$K$300,Распис!$B$4:$B$300,$A99,Распис!$C$4:$C$300,"&lt;="&amp;R$1,Распис!$D$4:$D$300,"&gt;="&amp;R$1),SUMIF(База!$B$3:$B$305,$A99,База!$K$3:$K$152))</f>
        <v>0</v>
      </c>
      <c r="S99" s="46" t="s">
        <v>23</v>
      </c>
      <c r="T99" s="46" t="s">
        <v>25</v>
      </c>
      <c r="U99" s="46" t="s">
        <v>25</v>
      </c>
      <c r="V99" s="46" t="s">
        <v>24</v>
      </c>
      <c r="W99" s="46" t="s">
        <v>24</v>
      </c>
      <c r="X99" s="46" t="s">
        <v>24</v>
      </c>
      <c r="Y99" s="46" t="s">
        <v>25</v>
      </c>
      <c r="Z99" s="46" t="s">
        <v>23</v>
      </c>
      <c r="AA99" s="46">
        <f ca="1">IF(COUNTIFS(Распис!$B$4:$B$300,$A99,Распис!$C$4:$C$300,"&lt;="&amp;AA$1,Распис!$D$4:$D$300,"&gt;="&amp;AA$1)&gt;0,SUMIFS(Распис!$F$4:$F$300,Распис!$B$4:$B$300,$A99,Распис!$C$4:$C$300,"&lt;="&amp;AA$1,Распис!$D$4:$D$300,"&gt;="&amp;AA$1),SUMIF(База!$B$3:$B$305,$A99,База!$F$3:$F$152))</f>
        <v>0</v>
      </c>
      <c r="AB99" s="46">
        <f ca="1">IF(COUNTIFS(Распис!$B$4:$B$300,$A99,Распис!$C$4:$C$300,"&lt;="&amp;AB$1,Распис!$D$4:$D$300,"&gt;="&amp;AB$1)&gt;0,SUMIFS(Распис!$G$4:$G$300,Распис!$B$4:$B$300,$A99,Распис!$C$4:$C$300,"&lt;="&amp;AB$1,Распис!$D$4:$D$300,"&gt;="&amp;AB$1),SUMIF(База!$B$3:$B$305,$A99,База!$G$3:$G$152))</f>
        <v>0</v>
      </c>
      <c r="AC99" s="46">
        <f ca="1">IF(COUNTIFS(Распис!$B$4:$B$300,$A99,Распис!$C$4:$C$300,"&lt;="&amp;AC$1,Распис!$D$4:$D$300,"&gt;="&amp;AC$1)&gt;0,SUMIFS(Распис!$H$4:$H$300,Распис!$B$4:$B$300,$A99,Распис!$C$4:$C$300,"&lt;="&amp;AC$1,Распис!$D$4:$D$300,"&gt;="&amp;AC$1),SUMIF(База!$B$3:$B$305,$A99,База!$H$3:$H$152))</f>
        <v>0</v>
      </c>
      <c r="AD99" s="46">
        <f ca="1">IF(COUNTIFS(Распис!$B$4:$B$300,$A99,Распис!$C$4:$C$300,"&lt;="&amp;AD$1,Распис!$D$4:$D$300,"&gt;="&amp;AD$1)&gt;0,SUMIFS(Распис!$I$4:$I$300,Распис!$B$4:$B$300,$A99,Распис!$C$4:$C$300,"&lt;="&amp;AD$1,Распис!$D$4:$D$300,"&gt;="&amp;AD$1),SUMIF(База!$B$3:$B$305,$A99,База!$I$3:$I$152))</f>
        <v>0</v>
      </c>
      <c r="AE99" s="46">
        <f ca="1">IF(COUNTIFS(Распис!$B$4:$B$300,$A99,Распис!$C$4:$C$300,"&lt;="&amp;AE$1,Распис!$D$4:$D$300,"&gt;="&amp;AE$1)&gt;0,SUMIFS(Распис!$J$4:$J$300,Распис!$B$4:$B$300,$A99,Распис!$C$4:$C$300,"&lt;="&amp;AE$1,Распис!$D$4:$D$300,"&gt;="&amp;AE$1),SUMIF(База!$B$3:$B$305,$A99,База!$J$3:$J$152))</f>
        <v>0</v>
      </c>
      <c r="AF99" s="46">
        <f ca="1">IF(COUNTIFS(Распис!$B$4:$B$300,$A99,Распис!$C$4:$C$300,"&lt;="&amp;AF$1,Распис!$D$4:$D$300,"&gt;="&amp;AF$1)&gt;0,SUMIFS(Распис!$K$4:$K$300,Распис!$B$4:$B$300,$A99,Распис!$C$4:$C$300,"&lt;="&amp;AF$1,Распис!$D$4:$D$300,"&gt;="&amp;AF$1),SUMIF(База!$B$3:$B$305,$A99,База!$K$3:$K$152))</f>
        <v>0</v>
      </c>
      <c r="AG99" s="47">
        <f t="shared" ca="1" si="11"/>
        <v>0</v>
      </c>
      <c r="AH99" s="46">
        <f ca="1">AG99-SUMIFS(Распред!$G$4:$G$300,Распред!$B$4:$B$300,"март",Распред!$F$4:$F$300,A99)</f>
        <v>0</v>
      </c>
      <c r="AI99" s="46">
        <f ca="1">AH99+(COUNTIF(B99:AF99,"КД")+SUMIFS(Распред!$AH$4:$AH$300,Распред!$F$4:$F$300,A99,Распред!$B$4:$B$300,"март"))*4</f>
        <v>12</v>
      </c>
      <c r="AJ99" s="46">
        <f t="shared" ca="1" si="12"/>
        <v>0</v>
      </c>
      <c r="AK99" s="46">
        <f t="shared" ca="1" si="13"/>
        <v>0</v>
      </c>
      <c r="AL99" s="46">
        <f>SUMIFS(Распред!$K$4:$K$300,Распред!$B$4:$B$300,"март",Распред!$J$4:$J$300,A99)+SUMIFS(Распред!$M$4:$M$300,Распред!$B$4:$B$300,"март",Распред!$L$4:$L$300,A99)+SUMIFS(Распред!$O$4:$O$300,Распред!$B$4:$B$300,"март",Распред!$N$4:$N$300,A99)+SUMIFS(Распред!$Q$4:$Q$300,Распред!$B$4:$B$300,"март",Распред!$P$4:$P$300,A99)+SUMIFS(Распред!$S$4:$S$300,Распред!$B$4:$B$300,"март",Распред!$R$4:$R$300,A99)+SUMIFS(Распред!$U$4:$U$300,Распред!$B$4:$B$300,"март",Распред!$T$4:$T$300,A99)+SUMIFS(Распред!$W$4:$W$300,Распред!$B$4:$B$300,"март",Распред!$V$4:$V$300,A99)+SUMIFS(Распред!$Y$4:$Y$300,Распред!$B$4:$B$300,"март",Распред!$X$4:$X$300,A99)+SUMIFS(Распред!$AA$4:$AA$300,Распред!$B$4:$B$300,"март",Распред!$Z$4:$Z$300,A99)+SUMIFS(Распред!$AC$4:$AC$300,Распред!$B$4:$B$300,"март",Распред!$AB$4:$AB$300,A99)</f>
        <v>0</v>
      </c>
      <c r="AM99" s="46">
        <f t="shared" ca="1" si="14"/>
        <v>0</v>
      </c>
      <c r="AN99" s="46">
        <f t="shared" ca="1" si="15"/>
        <v>0</v>
      </c>
      <c r="AO99" s="46">
        <f t="shared" ca="1" si="16"/>
        <v>0</v>
      </c>
      <c r="AP99" s="46">
        <f>январь!AP99</f>
        <v>0</v>
      </c>
      <c r="AQ99" s="46">
        <f t="shared" ca="1" si="17"/>
        <v>0</v>
      </c>
      <c r="AR99" s="47"/>
      <c r="AS99" s="47">
        <f t="shared" ca="1" si="18"/>
        <v>0</v>
      </c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</row>
    <row r="100" spans="1:58" s="56" customFormat="1" x14ac:dyDescent="0.25">
      <c r="A100" s="47">
        <f>База!B100</f>
        <v>0</v>
      </c>
      <c r="B100" s="46">
        <f ca="1">IF(COUNTIFS(Распис!$B$4:$B$300,$A100,Распис!$C$4:$C$300,"&lt;="&amp;B$1,Распис!$D$4:$D$300,"&gt;="&amp;B$1)&gt;0,SUMIFS(Распис!$I$4:$I$300,Распис!$B$4:$B$300,$A100,Распис!$C$4:$C$300,"&lt;="&amp;B$1,Распис!$D$4:$D$300,"&gt;="&amp;B$1),SUMIF(База!$B$3:$B$305,$A100,База!$I$3:$I$152))</f>
        <v>0</v>
      </c>
      <c r="C100" s="46">
        <f ca="1">IF(COUNTIFS(Распис!$B$4:$B$300,$A100,Распис!$C$4:$C$300,"&lt;="&amp;C$1,Распис!$D$4:$D$300,"&gt;="&amp;C$1)&gt;0,SUMIFS(Распис!$J$4:$J$300,Распис!$B$4:$B$300,$A100,Распис!$C$4:$C$300,"&lt;="&amp;C$1,Распис!$D$4:$D$300,"&gt;="&amp;C$1),SUMIF(База!$B$3:$B$305,$A100,База!$J$3:$J$152))</f>
        <v>0</v>
      </c>
      <c r="D100" s="46">
        <f ca="1">IF(COUNTIFS(Распис!$B$4:$B$300,$A100,Распис!$C$4:$C$300,"&lt;="&amp;D$1,Распис!$D$4:$D$300,"&gt;="&amp;D$1)&gt;0,SUMIFS(Распис!$K$4:$K$300,Распис!$B$4:$B$300,$A100,Распис!$C$4:$C$300,"&lt;="&amp;D$1,Распис!$D$4:$D$300,"&gt;="&amp;D$1),SUMIF(База!$B$3:$B$305,$A100,База!$K$3:$K$152))</f>
        <v>0</v>
      </c>
      <c r="E100" s="46" t="s">
        <v>23</v>
      </c>
      <c r="F100" s="46">
        <f ca="1">IF(COUNTIFS(Распис!$B$4:$B$300,$A100,Распис!$C$4:$C$300,"&lt;="&amp;F$1,Распис!$D$4:$D$300,"&gt;="&amp;F$1)&gt;0,SUMIFS(Распис!$F$4:$F$300,Распис!$B$4:$B$300,$A100,Распис!$C$4:$C$300,"&lt;="&amp;F$1,Распис!$D$4:$D$300,"&gt;="&amp;F$1),SUMIF(База!$B$3:$B$305,$A100,База!$F$3:$F$152))</f>
        <v>0</v>
      </c>
      <c r="G100" s="46">
        <f ca="1">IF(COUNTIFS(Распис!$B$4:$B$300,$A100,Распис!$C$4:$C$300,"&lt;="&amp;G$1,Распис!$D$4:$D$300,"&gt;="&amp;G$1)&gt;0,SUMIFS(Распис!$G$4:$G$300,Распис!$B$4:$B$300,$A100,Распис!$C$4:$C$300,"&lt;="&amp;G$1,Распис!$D$4:$D$300,"&gt;="&amp;G$1),SUMIF(База!$B$3:$B$305,$A100,База!$G$3:$G$152))</f>
        <v>0</v>
      </c>
      <c r="H100" s="46">
        <f ca="1">IF(COUNTIFS(Распис!$B$4:$B$300,$A100,Распис!$C$4:$C$300,"&lt;="&amp;H$1,Распис!$D$4:$D$300,"&gt;="&amp;H$1)&gt;0,SUMIFS(Распис!$H$4:$H$300,Распис!$B$4:$B$300,$A100,Распис!$C$4:$C$300,"&lt;="&amp;H$1,Распис!$D$4:$D$300,"&gt;="&amp;H$1),SUMIF(База!$B$3:$B$305,$A100,База!$H$3:$H$152))</f>
        <v>0</v>
      </c>
      <c r="I100" s="46" t="s">
        <v>24</v>
      </c>
      <c r="J100" s="46">
        <f ca="1">IF(COUNTIFS(Распис!$B$4:$B$300,$A100,Распис!$C$4:$C$300,"&lt;="&amp;J$1,Распис!$D$4:$D$300,"&gt;="&amp;J$1)&gt;0,SUMIFS(Распис!$J$4:$J$300,Распис!$B$4:$B$300,$A100,Распис!$C$4:$C$300,"&lt;="&amp;J$1,Распис!$D$4:$D$300,"&gt;="&amp;J$1),SUMIF(База!$B$3:$B$305,$A100,База!$J$3:$J$152))</f>
        <v>0</v>
      </c>
      <c r="K100" s="46">
        <f ca="1">IF(COUNTIFS(Распис!$B$4:$B$300,$A100,Распис!$C$4:$C$300,"&lt;="&amp;K$1,Распис!$D$4:$D$300,"&gt;="&amp;K$1)&gt;0,SUMIFS(Распис!$K$4:$K$300,Распис!$B$4:$B$300,$A100,Распис!$C$4:$C$300,"&lt;="&amp;K$1,Распис!$D$4:$D$300,"&gt;="&amp;K$1),SUMIF(База!$B$3:$B$305,$A100,База!$K$3:$K$152))</f>
        <v>0</v>
      </c>
      <c r="L100" s="46" t="s">
        <v>23</v>
      </c>
      <c r="M100" s="46">
        <f ca="1">IF(COUNTIFS(Распис!$B$4:$B$300,$A100,Распис!$C$4:$C$300,"&lt;="&amp;M$1,Распис!$D$4:$D$300,"&gt;="&amp;M$1)&gt;0,SUMIFS(Распис!$F$4:$F$300,Распис!$B$4:$B$300,$A100,Распис!$C$4:$C$300,"&lt;="&amp;M$1,Распис!$D$4:$D$300,"&gt;="&amp;M$1),SUMIF(База!$B$3:$B$305,$A100,База!$F$3:$F$152))</f>
        <v>0</v>
      </c>
      <c r="N100" s="46">
        <f ca="1">IF(COUNTIFS(Распис!$B$4:$B$300,$A100,Распис!$C$4:$C$300,"&lt;="&amp;N$1,Распис!$D$4:$D$300,"&gt;="&amp;N$1)&gt;0,SUMIFS(Распис!$G$4:$G$300,Распис!$B$4:$B$300,$A100,Распис!$C$4:$C$300,"&lt;="&amp;N$1,Распис!$D$4:$D$300,"&gt;="&amp;N$1),SUMIF(База!$B$3:$B$305,$A100,База!$G$3:$G$152))</f>
        <v>0</v>
      </c>
      <c r="O100" s="46">
        <f ca="1">IF(COUNTIFS(Распис!$B$4:$B$300,$A100,Распис!$C$4:$C$300,"&lt;="&amp;O$1,Распис!$D$4:$D$300,"&gt;="&amp;O$1)&gt;0,SUMIFS(Распис!$H$4:$H$300,Распис!$B$4:$B$300,$A100,Распис!$C$4:$C$300,"&lt;="&amp;O$1,Распис!$D$4:$D$300,"&gt;="&amp;O$1),SUMIF(База!$B$3:$B$305,$A100,База!$H$3:$H$152))</f>
        <v>0</v>
      </c>
      <c r="P100" s="46">
        <f ca="1">IF(COUNTIFS(Распис!$B$4:$B$300,$A100,Распис!$C$4:$C$300,"&lt;="&amp;P$1,Распис!$D$4:$D$300,"&gt;="&amp;P$1)&gt;0,SUMIFS(Распис!$I$4:$I$300,Распис!$B$4:$B$300,$A100,Распис!$C$4:$C$300,"&lt;="&amp;P$1,Распис!$D$4:$D$300,"&gt;="&amp;P$1),SUMIF(База!$B$3:$B$305,$A100,База!$I$3:$I$152))</f>
        <v>0</v>
      </c>
      <c r="Q100" s="46">
        <f ca="1">IF(COUNTIFS(Распис!$B$4:$B$300,$A100,Распис!$C$4:$C$300,"&lt;="&amp;Q$1,Распис!$D$4:$D$300,"&gt;="&amp;Q$1)&gt;0,SUMIFS(Распис!$J$4:$J$300,Распис!$B$4:$B$300,$A100,Распис!$C$4:$C$300,"&lt;="&amp;Q$1,Распис!$D$4:$D$300,"&gt;="&amp;Q$1),SUMIF(База!$B$3:$B$305,$A100,База!$J$3:$J$152))</f>
        <v>0</v>
      </c>
      <c r="R100" s="46">
        <f ca="1">IF(COUNTIFS(Распис!$B$4:$B$300,$A100,Распис!$C$4:$C$300,"&lt;="&amp;R$1,Распис!$D$4:$D$300,"&gt;="&amp;R$1)&gt;0,SUMIFS(Распис!$K$4:$K$300,Распис!$B$4:$B$300,$A100,Распис!$C$4:$C$300,"&lt;="&amp;R$1,Распис!$D$4:$D$300,"&gt;="&amp;R$1),SUMIF(База!$B$3:$B$305,$A100,База!$K$3:$K$152))</f>
        <v>0</v>
      </c>
      <c r="S100" s="46" t="s">
        <v>23</v>
      </c>
      <c r="T100" s="46" t="s">
        <v>25</v>
      </c>
      <c r="U100" s="46" t="s">
        <v>25</v>
      </c>
      <c r="V100" s="46" t="s">
        <v>24</v>
      </c>
      <c r="W100" s="46" t="s">
        <v>24</v>
      </c>
      <c r="X100" s="46" t="s">
        <v>24</v>
      </c>
      <c r="Y100" s="46" t="s">
        <v>25</v>
      </c>
      <c r="Z100" s="46" t="s">
        <v>23</v>
      </c>
      <c r="AA100" s="46">
        <f ca="1">IF(COUNTIFS(Распис!$B$4:$B$300,$A100,Распис!$C$4:$C$300,"&lt;="&amp;AA$1,Распис!$D$4:$D$300,"&gt;="&amp;AA$1)&gt;0,SUMIFS(Распис!$F$4:$F$300,Распис!$B$4:$B$300,$A100,Распис!$C$4:$C$300,"&lt;="&amp;AA$1,Распис!$D$4:$D$300,"&gt;="&amp;AA$1),SUMIF(База!$B$3:$B$305,$A100,База!$F$3:$F$152))</f>
        <v>0</v>
      </c>
      <c r="AB100" s="46">
        <f ca="1">IF(COUNTIFS(Распис!$B$4:$B$300,$A100,Распис!$C$4:$C$300,"&lt;="&amp;AB$1,Распис!$D$4:$D$300,"&gt;="&amp;AB$1)&gt;0,SUMIFS(Распис!$G$4:$G$300,Распис!$B$4:$B$300,$A100,Распис!$C$4:$C$300,"&lt;="&amp;AB$1,Распис!$D$4:$D$300,"&gt;="&amp;AB$1),SUMIF(База!$B$3:$B$305,$A100,База!$G$3:$G$152))</f>
        <v>0</v>
      </c>
      <c r="AC100" s="46">
        <f ca="1">IF(COUNTIFS(Распис!$B$4:$B$300,$A100,Распис!$C$4:$C$300,"&lt;="&amp;AC$1,Распис!$D$4:$D$300,"&gt;="&amp;AC$1)&gt;0,SUMIFS(Распис!$H$4:$H$300,Распис!$B$4:$B$300,$A100,Распис!$C$4:$C$300,"&lt;="&amp;AC$1,Распис!$D$4:$D$300,"&gt;="&amp;AC$1),SUMIF(База!$B$3:$B$305,$A100,База!$H$3:$H$152))</f>
        <v>0</v>
      </c>
      <c r="AD100" s="46">
        <f ca="1">IF(COUNTIFS(Распис!$B$4:$B$300,$A100,Распис!$C$4:$C$300,"&lt;="&amp;AD$1,Распис!$D$4:$D$300,"&gt;="&amp;AD$1)&gt;0,SUMIFS(Распис!$I$4:$I$300,Распис!$B$4:$B$300,$A100,Распис!$C$4:$C$300,"&lt;="&amp;AD$1,Распис!$D$4:$D$300,"&gt;="&amp;AD$1),SUMIF(База!$B$3:$B$305,$A100,База!$I$3:$I$152))</f>
        <v>0</v>
      </c>
      <c r="AE100" s="46">
        <f ca="1">IF(COUNTIFS(Распис!$B$4:$B$300,$A100,Распис!$C$4:$C$300,"&lt;="&amp;AE$1,Распис!$D$4:$D$300,"&gt;="&amp;AE$1)&gt;0,SUMIFS(Распис!$J$4:$J$300,Распис!$B$4:$B$300,$A100,Распис!$C$4:$C$300,"&lt;="&amp;AE$1,Распис!$D$4:$D$300,"&gt;="&amp;AE$1),SUMIF(База!$B$3:$B$305,$A100,База!$J$3:$J$152))</f>
        <v>0</v>
      </c>
      <c r="AF100" s="46">
        <f ca="1">IF(COUNTIFS(Распис!$B$4:$B$300,$A100,Распис!$C$4:$C$300,"&lt;="&amp;AF$1,Распис!$D$4:$D$300,"&gt;="&amp;AF$1)&gt;0,SUMIFS(Распис!$K$4:$K$300,Распис!$B$4:$B$300,$A100,Распис!$C$4:$C$300,"&lt;="&amp;AF$1,Распис!$D$4:$D$300,"&gt;="&amp;AF$1),SUMIF(База!$B$3:$B$305,$A100,База!$K$3:$K$152))</f>
        <v>0</v>
      </c>
      <c r="AG100" s="47">
        <f t="shared" ca="1" si="11"/>
        <v>0</v>
      </c>
      <c r="AH100" s="46">
        <f ca="1">AG100-SUMIFS(Распред!$G$4:$G$300,Распред!$B$4:$B$300,"март",Распред!$F$4:$F$300,A100)</f>
        <v>0</v>
      </c>
      <c r="AI100" s="46">
        <f ca="1">AH100+(COUNTIF(B100:AF100,"КД")+SUMIFS(Распред!$AH$4:$AH$300,Распред!$F$4:$F$300,A100,Распред!$B$4:$B$300,"март"))*4</f>
        <v>12</v>
      </c>
      <c r="AJ100" s="46">
        <f t="shared" ca="1" si="12"/>
        <v>0</v>
      </c>
      <c r="AK100" s="46">
        <f t="shared" ca="1" si="13"/>
        <v>0</v>
      </c>
      <c r="AL100" s="46">
        <f>SUMIFS(Распред!$K$4:$K$300,Распред!$B$4:$B$300,"март",Распред!$J$4:$J$300,A100)+SUMIFS(Распред!$M$4:$M$300,Распред!$B$4:$B$300,"март",Распред!$L$4:$L$300,A100)+SUMIFS(Распред!$O$4:$O$300,Распред!$B$4:$B$300,"март",Распред!$N$4:$N$300,A100)+SUMIFS(Распред!$Q$4:$Q$300,Распред!$B$4:$B$300,"март",Распред!$P$4:$P$300,A100)+SUMIFS(Распред!$S$4:$S$300,Распред!$B$4:$B$300,"март",Распред!$R$4:$R$300,A100)+SUMIFS(Распред!$U$4:$U$300,Распред!$B$4:$B$300,"март",Распред!$T$4:$T$300,A100)+SUMIFS(Распред!$W$4:$W$300,Распред!$B$4:$B$300,"март",Распред!$V$4:$V$300,A100)+SUMIFS(Распред!$Y$4:$Y$300,Распред!$B$4:$B$300,"март",Распред!$X$4:$X$300,A100)+SUMIFS(Распред!$AA$4:$AA$300,Распред!$B$4:$B$300,"март",Распред!$Z$4:$Z$300,A100)+SUMIFS(Распред!$AC$4:$AC$300,Распред!$B$4:$B$300,"март",Распред!$AB$4:$AB$300,A100)</f>
        <v>0</v>
      </c>
      <c r="AM100" s="46">
        <f t="shared" ca="1" si="14"/>
        <v>0</v>
      </c>
      <c r="AN100" s="46">
        <f t="shared" ca="1" si="15"/>
        <v>0</v>
      </c>
      <c r="AO100" s="46">
        <f t="shared" ca="1" si="16"/>
        <v>0</v>
      </c>
      <c r="AP100" s="46">
        <f>январь!AP100</f>
        <v>0</v>
      </c>
      <c r="AQ100" s="46">
        <f t="shared" ca="1" si="17"/>
        <v>0</v>
      </c>
      <c r="AR100" s="47"/>
      <c r="AS100" s="47">
        <f t="shared" ca="1" si="18"/>
        <v>0</v>
      </c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</row>
    <row r="101" spans="1:58" s="56" customFormat="1" x14ac:dyDescent="0.25">
      <c r="A101" s="47">
        <f>База!B101</f>
        <v>0</v>
      </c>
      <c r="B101" s="46">
        <f ca="1">IF(COUNTIFS(Распис!$B$4:$B$300,$A101,Распис!$C$4:$C$300,"&lt;="&amp;B$1,Распис!$D$4:$D$300,"&gt;="&amp;B$1)&gt;0,SUMIFS(Распис!$I$4:$I$300,Распис!$B$4:$B$300,$A101,Распис!$C$4:$C$300,"&lt;="&amp;B$1,Распис!$D$4:$D$300,"&gt;="&amp;B$1),SUMIF(База!$B$3:$B$305,$A101,База!$I$3:$I$152))</f>
        <v>0</v>
      </c>
      <c r="C101" s="46">
        <f ca="1">IF(COUNTIFS(Распис!$B$4:$B$300,$A101,Распис!$C$4:$C$300,"&lt;="&amp;C$1,Распис!$D$4:$D$300,"&gt;="&amp;C$1)&gt;0,SUMIFS(Распис!$J$4:$J$300,Распис!$B$4:$B$300,$A101,Распис!$C$4:$C$300,"&lt;="&amp;C$1,Распис!$D$4:$D$300,"&gt;="&amp;C$1),SUMIF(База!$B$3:$B$305,$A101,База!$J$3:$J$152))</f>
        <v>0</v>
      </c>
      <c r="D101" s="46">
        <f ca="1">IF(COUNTIFS(Распис!$B$4:$B$300,$A101,Распис!$C$4:$C$300,"&lt;="&amp;D$1,Распис!$D$4:$D$300,"&gt;="&amp;D$1)&gt;0,SUMIFS(Распис!$K$4:$K$300,Распис!$B$4:$B$300,$A101,Распис!$C$4:$C$300,"&lt;="&amp;D$1,Распис!$D$4:$D$300,"&gt;="&amp;D$1),SUMIF(База!$B$3:$B$305,$A101,База!$K$3:$K$152))</f>
        <v>0</v>
      </c>
      <c r="E101" s="46" t="s">
        <v>23</v>
      </c>
      <c r="F101" s="46">
        <f ca="1">IF(COUNTIFS(Распис!$B$4:$B$300,$A101,Распис!$C$4:$C$300,"&lt;="&amp;F$1,Распис!$D$4:$D$300,"&gt;="&amp;F$1)&gt;0,SUMIFS(Распис!$F$4:$F$300,Распис!$B$4:$B$300,$A101,Распис!$C$4:$C$300,"&lt;="&amp;F$1,Распис!$D$4:$D$300,"&gt;="&amp;F$1),SUMIF(База!$B$3:$B$305,$A101,База!$F$3:$F$152))</f>
        <v>0</v>
      </c>
      <c r="G101" s="46">
        <f ca="1">IF(COUNTIFS(Распис!$B$4:$B$300,$A101,Распис!$C$4:$C$300,"&lt;="&amp;G$1,Распис!$D$4:$D$300,"&gt;="&amp;G$1)&gt;0,SUMIFS(Распис!$G$4:$G$300,Распис!$B$4:$B$300,$A101,Распис!$C$4:$C$300,"&lt;="&amp;G$1,Распис!$D$4:$D$300,"&gt;="&amp;G$1),SUMIF(База!$B$3:$B$305,$A101,База!$G$3:$G$152))</f>
        <v>0</v>
      </c>
      <c r="H101" s="46">
        <f ca="1">IF(COUNTIFS(Распис!$B$4:$B$300,$A101,Распис!$C$4:$C$300,"&lt;="&amp;H$1,Распис!$D$4:$D$300,"&gt;="&amp;H$1)&gt;0,SUMIFS(Распис!$H$4:$H$300,Распис!$B$4:$B$300,$A101,Распис!$C$4:$C$300,"&lt;="&amp;H$1,Распис!$D$4:$D$300,"&gt;="&amp;H$1),SUMIF(База!$B$3:$B$305,$A101,База!$H$3:$H$152))</f>
        <v>0</v>
      </c>
      <c r="I101" s="46" t="s">
        <v>24</v>
      </c>
      <c r="J101" s="46">
        <f ca="1">IF(COUNTIFS(Распис!$B$4:$B$300,$A101,Распис!$C$4:$C$300,"&lt;="&amp;J$1,Распис!$D$4:$D$300,"&gt;="&amp;J$1)&gt;0,SUMIFS(Распис!$J$4:$J$300,Распис!$B$4:$B$300,$A101,Распис!$C$4:$C$300,"&lt;="&amp;J$1,Распис!$D$4:$D$300,"&gt;="&amp;J$1),SUMIF(База!$B$3:$B$305,$A101,База!$J$3:$J$152))</f>
        <v>0</v>
      </c>
      <c r="K101" s="46">
        <f ca="1">IF(COUNTIFS(Распис!$B$4:$B$300,$A101,Распис!$C$4:$C$300,"&lt;="&amp;K$1,Распис!$D$4:$D$300,"&gt;="&amp;K$1)&gt;0,SUMIFS(Распис!$K$4:$K$300,Распис!$B$4:$B$300,$A101,Распис!$C$4:$C$300,"&lt;="&amp;K$1,Распис!$D$4:$D$300,"&gt;="&amp;K$1),SUMIF(База!$B$3:$B$305,$A101,База!$K$3:$K$152))</f>
        <v>0</v>
      </c>
      <c r="L101" s="46" t="s">
        <v>23</v>
      </c>
      <c r="M101" s="46">
        <f ca="1">IF(COUNTIFS(Распис!$B$4:$B$300,$A101,Распис!$C$4:$C$300,"&lt;="&amp;M$1,Распис!$D$4:$D$300,"&gt;="&amp;M$1)&gt;0,SUMIFS(Распис!$F$4:$F$300,Распис!$B$4:$B$300,$A101,Распис!$C$4:$C$300,"&lt;="&amp;M$1,Распис!$D$4:$D$300,"&gt;="&amp;M$1),SUMIF(База!$B$3:$B$305,$A101,База!$F$3:$F$152))</f>
        <v>0</v>
      </c>
      <c r="N101" s="46">
        <f ca="1">IF(COUNTIFS(Распис!$B$4:$B$300,$A101,Распис!$C$4:$C$300,"&lt;="&amp;N$1,Распис!$D$4:$D$300,"&gt;="&amp;N$1)&gt;0,SUMIFS(Распис!$G$4:$G$300,Распис!$B$4:$B$300,$A101,Распис!$C$4:$C$300,"&lt;="&amp;N$1,Распис!$D$4:$D$300,"&gt;="&amp;N$1),SUMIF(База!$B$3:$B$305,$A101,База!$G$3:$G$152))</f>
        <v>0</v>
      </c>
      <c r="O101" s="46">
        <f ca="1">IF(COUNTIFS(Распис!$B$4:$B$300,$A101,Распис!$C$4:$C$300,"&lt;="&amp;O$1,Распис!$D$4:$D$300,"&gt;="&amp;O$1)&gt;0,SUMIFS(Распис!$H$4:$H$300,Распис!$B$4:$B$300,$A101,Распис!$C$4:$C$300,"&lt;="&amp;O$1,Распис!$D$4:$D$300,"&gt;="&amp;O$1),SUMIF(База!$B$3:$B$305,$A101,База!$H$3:$H$152))</f>
        <v>0</v>
      </c>
      <c r="P101" s="46">
        <f ca="1">IF(COUNTIFS(Распис!$B$4:$B$300,$A101,Распис!$C$4:$C$300,"&lt;="&amp;P$1,Распис!$D$4:$D$300,"&gt;="&amp;P$1)&gt;0,SUMIFS(Распис!$I$4:$I$300,Распис!$B$4:$B$300,$A101,Распис!$C$4:$C$300,"&lt;="&amp;P$1,Распис!$D$4:$D$300,"&gt;="&amp;P$1),SUMIF(База!$B$3:$B$305,$A101,База!$I$3:$I$152))</f>
        <v>0</v>
      </c>
      <c r="Q101" s="46">
        <f ca="1">IF(COUNTIFS(Распис!$B$4:$B$300,$A101,Распис!$C$4:$C$300,"&lt;="&amp;Q$1,Распис!$D$4:$D$300,"&gt;="&amp;Q$1)&gt;0,SUMIFS(Распис!$J$4:$J$300,Распис!$B$4:$B$300,$A101,Распис!$C$4:$C$300,"&lt;="&amp;Q$1,Распис!$D$4:$D$300,"&gt;="&amp;Q$1),SUMIF(База!$B$3:$B$305,$A101,База!$J$3:$J$152))</f>
        <v>0</v>
      </c>
      <c r="R101" s="46">
        <f ca="1">IF(COUNTIFS(Распис!$B$4:$B$300,$A101,Распис!$C$4:$C$300,"&lt;="&amp;R$1,Распис!$D$4:$D$300,"&gt;="&amp;R$1)&gt;0,SUMIFS(Распис!$K$4:$K$300,Распис!$B$4:$B$300,$A101,Распис!$C$4:$C$300,"&lt;="&amp;R$1,Распис!$D$4:$D$300,"&gt;="&amp;R$1),SUMIF(База!$B$3:$B$305,$A101,База!$K$3:$K$152))</f>
        <v>0</v>
      </c>
      <c r="S101" s="46" t="s">
        <v>23</v>
      </c>
      <c r="T101" s="46" t="s">
        <v>25</v>
      </c>
      <c r="U101" s="46" t="s">
        <v>25</v>
      </c>
      <c r="V101" s="46" t="s">
        <v>24</v>
      </c>
      <c r="W101" s="46" t="s">
        <v>24</v>
      </c>
      <c r="X101" s="46" t="s">
        <v>24</v>
      </c>
      <c r="Y101" s="46" t="s">
        <v>25</v>
      </c>
      <c r="Z101" s="46" t="s">
        <v>23</v>
      </c>
      <c r="AA101" s="46">
        <f ca="1">IF(COUNTIFS(Распис!$B$4:$B$300,$A101,Распис!$C$4:$C$300,"&lt;="&amp;AA$1,Распис!$D$4:$D$300,"&gt;="&amp;AA$1)&gt;0,SUMIFS(Распис!$F$4:$F$300,Распис!$B$4:$B$300,$A101,Распис!$C$4:$C$300,"&lt;="&amp;AA$1,Распис!$D$4:$D$300,"&gt;="&amp;AA$1),SUMIF(База!$B$3:$B$305,$A101,База!$F$3:$F$152))</f>
        <v>0</v>
      </c>
      <c r="AB101" s="46">
        <f ca="1">IF(COUNTIFS(Распис!$B$4:$B$300,$A101,Распис!$C$4:$C$300,"&lt;="&amp;AB$1,Распис!$D$4:$D$300,"&gt;="&amp;AB$1)&gt;0,SUMIFS(Распис!$G$4:$G$300,Распис!$B$4:$B$300,$A101,Распис!$C$4:$C$300,"&lt;="&amp;AB$1,Распис!$D$4:$D$300,"&gt;="&amp;AB$1),SUMIF(База!$B$3:$B$305,$A101,База!$G$3:$G$152))</f>
        <v>0</v>
      </c>
      <c r="AC101" s="46">
        <f ca="1">IF(COUNTIFS(Распис!$B$4:$B$300,$A101,Распис!$C$4:$C$300,"&lt;="&amp;AC$1,Распис!$D$4:$D$300,"&gt;="&amp;AC$1)&gt;0,SUMIFS(Распис!$H$4:$H$300,Распис!$B$4:$B$300,$A101,Распис!$C$4:$C$300,"&lt;="&amp;AC$1,Распис!$D$4:$D$300,"&gt;="&amp;AC$1),SUMIF(База!$B$3:$B$305,$A101,База!$H$3:$H$152))</f>
        <v>0</v>
      </c>
      <c r="AD101" s="46">
        <f ca="1">IF(COUNTIFS(Распис!$B$4:$B$300,$A101,Распис!$C$4:$C$300,"&lt;="&amp;AD$1,Распис!$D$4:$D$300,"&gt;="&amp;AD$1)&gt;0,SUMIFS(Распис!$I$4:$I$300,Распис!$B$4:$B$300,$A101,Распис!$C$4:$C$300,"&lt;="&amp;AD$1,Распис!$D$4:$D$300,"&gt;="&amp;AD$1),SUMIF(База!$B$3:$B$305,$A101,База!$I$3:$I$152))</f>
        <v>0</v>
      </c>
      <c r="AE101" s="46">
        <f ca="1">IF(COUNTIFS(Распис!$B$4:$B$300,$A101,Распис!$C$4:$C$300,"&lt;="&amp;AE$1,Распис!$D$4:$D$300,"&gt;="&amp;AE$1)&gt;0,SUMIFS(Распис!$J$4:$J$300,Распис!$B$4:$B$300,$A101,Распис!$C$4:$C$300,"&lt;="&amp;AE$1,Распис!$D$4:$D$300,"&gt;="&amp;AE$1),SUMIF(База!$B$3:$B$305,$A101,База!$J$3:$J$152))</f>
        <v>0</v>
      </c>
      <c r="AF101" s="46">
        <f ca="1">IF(COUNTIFS(Распис!$B$4:$B$300,$A101,Распис!$C$4:$C$300,"&lt;="&amp;AF$1,Распис!$D$4:$D$300,"&gt;="&amp;AF$1)&gt;0,SUMIFS(Распис!$K$4:$K$300,Распис!$B$4:$B$300,$A101,Распис!$C$4:$C$300,"&lt;="&amp;AF$1,Распис!$D$4:$D$300,"&gt;="&amp;AF$1),SUMIF(База!$B$3:$B$305,$A101,База!$K$3:$K$152))</f>
        <v>0</v>
      </c>
      <c r="AG101" s="47">
        <f t="shared" ca="1" si="11"/>
        <v>0</v>
      </c>
      <c r="AH101" s="46">
        <f ca="1">AG101-SUMIFS(Распред!$G$4:$G$300,Распред!$B$4:$B$300,"март",Распред!$F$4:$F$300,A101)</f>
        <v>0</v>
      </c>
      <c r="AI101" s="46">
        <f ca="1">AH101+(COUNTIF(B101:AF101,"КД")+SUMIFS(Распред!$AH$4:$AH$300,Распред!$F$4:$F$300,A101,Распред!$B$4:$B$300,"март"))*4</f>
        <v>12</v>
      </c>
      <c r="AJ101" s="46">
        <f t="shared" ca="1" si="12"/>
        <v>0</v>
      </c>
      <c r="AK101" s="46">
        <f t="shared" ca="1" si="13"/>
        <v>0</v>
      </c>
      <c r="AL101" s="46">
        <f>SUMIFS(Распред!$K$4:$K$300,Распред!$B$4:$B$300,"март",Распред!$J$4:$J$300,A101)+SUMIFS(Распред!$M$4:$M$300,Распред!$B$4:$B$300,"март",Распред!$L$4:$L$300,A101)+SUMIFS(Распред!$O$4:$O$300,Распред!$B$4:$B$300,"март",Распред!$N$4:$N$300,A101)+SUMIFS(Распред!$Q$4:$Q$300,Распред!$B$4:$B$300,"март",Распред!$P$4:$P$300,A101)+SUMIFS(Распред!$S$4:$S$300,Распред!$B$4:$B$300,"март",Распред!$R$4:$R$300,A101)+SUMIFS(Распред!$U$4:$U$300,Распред!$B$4:$B$300,"март",Распред!$T$4:$T$300,A101)+SUMIFS(Распред!$W$4:$W$300,Распред!$B$4:$B$300,"март",Распред!$V$4:$V$300,A101)+SUMIFS(Распред!$Y$4:$Y$300,Распред!$B$4:$B$300,"март",Распред!$X$4:$X$300,A101)+SUMIFS(Распред!$AA$4:$AA$300,Распред!$B$4:$B$300,"март",Распред!$Z$4:$Z$300,A101)+SUMIFS(Распред!$AC$4:$AC$300,Распред!$B$4:$B$300,"март",Распред!$AB$4:$AB$300,A101)</f>
        <v>0</v>
      </c>
      <c r="AM101" s="46">
        <f t="shared" ca="1" si="14"/>
        <v>0</v>
      </c>
      <c r="AN101" s="46">
        <f t="shared" ca="1" si="15"/>
        <v>0</v>
      </c>
      <c r="AO101" s="46">
        <f t="shared" ca="1" si="16"/>
        <v>0</v>
      </c>
      <c r="AP101" s="46">
        <f>январь!AP101</f>
        <v>0</v>
      </c>
      <c r="AQ101" s="46">
        <f t="shared" ca="1" si="17"/>
        <v>0</v>
      </c>
      <c r="AR101" s="47"/>
      <c r="AS101" s="47">
        <f t="shared" ca="1" si="18"/>
        <v>0</v>
      </c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</row>
    <row r="102" spans="1:58" s="56" customFormat="1" x14ac:dyDescent="0.25">
      <c r="A102" s="47">
        <f>База!B102</f>
        <v>0</v>
      </c>
      <c r="B102" s="46">
        <f ca="1">IF(COUNTIFS(Распис!$B$4:$B$300,$A102,Распис!$C$4:$C$300,"&lt;="&amp;B$1,Распис!$D$4:$D$300,"&gt;="&amp;B$1)&gt;0,SUMIFS(Распис!$I$4:$I$300,Распис!$B$4:$B$300,$A102,Распис!$C$4:$C$300,"&lt;="&amp;B$1,Распис!$D$4:$D$300,"&gt;="&amp;B$1),SUMIF(База!$B$3:$B$305,$A102,База!$I$3:$I$152))</f>
        <v>0</v>
      </c>
      <c r="C102" s="46">
        <f ca="1">IF(COUNTIFS(Распис!$B$4:$B$300,$A102,Распис!$C$4:$C$300,"&lt;="&amp;C$1,Распис!$D$4:$D$300,"&gt;="&amp;C$1)&gt;0,SUMIFS(Распис!$J$4:$J$300,Распис!$B$4:$B$300,$A102,Распис!$C$4:$C$300,"&lt;="&amp;C$1,Распис!$D$4:$D$300,"&gt;="&amp;C$1),SUMIF(База!$B$3:$B$305,$A102,База!$J$3:$J$152))</f>
        <v>0</v>
      </c>
      <c r="D102" s="46">
        <f ca="1">IF(COUNTIFS(Распис!$B$4:$B$300,$A102,Распис!$C$4:$C$300,"&lt;="&amp;D$1,Распис!$D$4:$D$300,"&gt;="&amp;D$1)&gt;0,SUMIFS(Распис!$K$4:$K$300,Распис!$B$4:$B$300,$A102,Распис!$C$4:$C$300,"&lt;="&amp;D$1,Распис!$D$4:$D$300,"&gt;="&amp;D$1),SUMIF(База!$B$3:$B$305,$A102,База!$K$3:$K$152))</f>
        <v>0</v>
      </c>
      <c r="E102" s="46" t="s">
        <v>23</v>
      </c>
      <c r="F102" s="46">
        <f ca="1">IF(COUNTIFS(Распис!$B$4:$B$300,$A102,Распис!$C$4:$C$300,"&lt;="&amp;F$1,Распис!$D$4:$D$300,"&gt;="&amp;F$1)&gt;0,SUMIFS(Распис!$F$4:$F$300,Распис!$B$4:$B$300,$A102,Распис!$C$4:$C$300,"&lt;="&amp;F$1,Распис!$D$4:$D$300,"&gt;="&amp;F$1),SUMIF(База!$B$3:$B$305,$A102,База!$F$3:$F$152))</f>
        <v>0</v>
      </c>
      <c r="G102" s="46">
        <f ca="1">IF(COUNTIFS(Распис!$B$4:$B$300,$A102,Распис!$C$4:$C$300,"&lt;="&amp;G$1,Распис!$D$4:$D$300,"&gt;="&amp;G$1)&gt;0,SUMIFS(Распис!$G$4:$G$300,Распис!$B$4:$B$300,$A102,Распис!$C$4:$C$300,"&lt;="&amp;G$1,Распис!$D$4:$D$300,"&gt;="&amp;G$1),SUMIF(База!$B$3:$B$305,$A102,База!$G$3:$G$152))</f>
        <v>0</v>
      </c>
      <c r="H102" s="46">
        <f ca="1">IF(COUNTIFS(Распис!$B$4:$B$300,$A102,Распис!$C$4:$C$300,"&lt;="&amp;H$1,Распис!$D$4:$D$300,"&gt;="&amp;H$1)&gt;0,SUMIFS(Распис!$H$4:$H$300,Распис!$B$4:$B$300,$A102,Распис!$C$4:$C$300,"&lt;="&amp;H$1,Распис!$D$4:$D$300,"&gt;="&amp;H$1),SUMIF(База!$B$3:$B$305,$A102,База!$H$3:$H$152))</f>
        <v>0</v>
      </c>
      <c r="I102" s="46" t="s">
        <v>24</v>
      </c>
      <c r="J102" s="46">
        <f ca="1">IF(COUNTIFS(Распис!$B$4:$B$300,$A102,Распис!$C$4:$C$300,"&lt;="&amp;J$1,Распис!$D$4:$D$300,"&gt;="&amp;J$1)&gt;0,SUMIFS(Распис!$J$4:$J$300,Распис!$B$4:$B$300,$A102,Распис!$C$4:$C$300,"&lt;="&amp;J$1,Распис!$D$4:$D$300,"&gt;="&amp;J$1),SUMIF(База!$B$3:$B$305,$A102,База!$J$3:$J$152))</f>
        <v>0</v>
      </c>
      <c r="K102" s="46">
        <f ca="1">IF(COUNTIFS(Распис!$B$4:$B$300,$A102,Распис!$C$4:$C$300,"&lt;="&amp;K$1,Распис!$D$4:$D$300,"&gt;="&amp;K$1)&gt;0,SUMIFS(Распис!$K$4:$K$300,Распис!$B$4:$B$300,$A102,Распис!$C$4:$C$300,"&lt;="&amp;K$1,Распис!$D$4:$D$300,"&gt;="&amp;K$1),SUMIF(База!$B$3:$B$305,$A102,База!$K$3:$K$152))</f>
        <v>0</v>
      </c>
      <c r="L102" s="46" t="s">
        <v>23</v>
      </c>
      <c r="M102" s="46">
        <f ca="1">IF(COUNTIFS(Распис!$B$4:$B$300,$A102,Распис!$C$4:$C$300,"&lt;="&amp;M$1,Распис!$D$4:$D$300,"&gt;="&amp;M$1)&gt;0,SUMIFS(Распис!$F$4:$F$300,Распис!$B$4:$B$300,$A102,Распис!$C$4:$C$300,"&lt;="&amp;M$1,Распис!$D$4:$D$300,"&gt;="&amp;M$1),SUMIF(База!$B$3:$B$305,$A102,База!$F$3:$F$152))</f>
        <v>0</v>
      </c>
      <c r="N102" s="46">
        <f ca="1">IF(COUNTIFS(Распис!$B$4:$B$300,$A102,Распис!$C$4:$C$300,"&lt;="&amp;N$1,Распис!$D$4:$D$300,"&gt;="&amp;N$1)&gt;0,SUMIFS(Распис!$G$4:$G$300,Распис!$B$4:$B$300,$A102,Распис!$C$4:$C$300,"&lt;="&amp;N$1,Распис!$D$4:$D$300,"&gt;="&amp;N$1),SUMIF(База!$B$3:$B$305,$A102,База!$G$3:$G$152))</f>
        <v>0</v>
      </c>
      <c r="O102" s="46">
        <f ca="1">IF(COUNTIFS(Распис!$B$4:$B$300,$A102,Распис!$C$4:$C$300,"&lt;="&amp;O$1,Распис!$D$4:$D$300,"&gt;="&amp;O$1)&gt;0,SUMIFS(Распис!$H$4:$H$300,Распис!$B$4:$B$300,$A102,Распис!$C$4:$C$300,"&lt;="&amp;O$1,Распис!$D$4:$D$300,"&gt;="&amp;O$1),SUMIF(База!$B$3:$B$305,$A102,База!$H$3:$H$152))</f>
        <v>0</v>
      </c>
      <c r="P102" s="46">
        <f ca="1">IF(COUNTIFS(Распис!$B$4:$B$300,$A102,Распис!$C$4:$C$300,"&lt;="&amp;P$1,Распис!$D$4:$D$300,"&gt;="&amp;P$1)&gt;0,SUMIFS(Распис!$I$4:$I$300,Распис!$B$4:$B$300,$A102,Распис!$C$4:$C$300,"&lt;="&amp;P$1,Распис!$D$4:$D$300,"&gt;="&amp;P$1),SUMIF(База!$B$3:$B$305,$A102,База!$I$3:$I$152))</f>
        <v>0</v>
      </c>
      <c r="Q102" s="46">
        <f ca="1">IF(COUNTIFS(Распис!$B$4:$B$300,$A102,Распис!$C$4:$C$300,"&lt;="&amp;Q$1,Распис!$D$4:$D$300,"&gt;="&amp;Q$1)&gt;0,SUMIFS(Распис!$J$4:$J$300,Распис!$B$4:$B$300,$A102,Распис!$C$4:$C$300,"&lt;="&amp;Q$1,Распис!$D$4:$D$300,"&gt;="&amp;Q$1),SUMIF(База!$B$3:$B$305,$A102,База!$J$3:$J$152))</f>
        <v>0</v>
      </c>
      <c r="R102" s="46">
        <f ca="1">IF(COUNTIFS(Распис!$B$4:$B$300,$A102,Распис!$C$4:$C$300,"&lt;="&amp;R$1,Распис!$D$4:$D$300,"&gt;="&amp;R$1)&gt;0,SUMIFS(Распис!$K$4:$K$300,Распис!$B$4:$B$300,$A102,Распис!$C$4:$C$300,"&lt;="&amp;R$1,Распис!$D$4:$D$300,"&gt;="&amp;R$1),SUMIF(База!$B$3:$B$305,$A102,База!$K$3:$K$152))</f>
        <v>0</v>
      </c>
      <c r="S102" s="46" t="s">
        <v>23</v>
      </c>
      <c r="T102" s="46" t="s">
        <v>25</v>
      </c>
      <c r="U102" s="46" t="s">
        <v>25</v>
      </c>
      <c r="V102" s="46" t="s">
        <v>24</v>
      </c>
      <c r="W102" s="46" t="s">
        <v>24</v>
      </c>
      <c r="X102" s="46" t="s">
        <v>24</v>
      </c>
      <c r="Y102" s="46" t="s">
        <v>25</v>
      </c>
      <c r="Z102" s="46" t="s">
        <v>23</v>
      </c>
      <c r="AA102" s="46">
        <f ca="1">IF(COUNTIFS(Распис!$B$4:$B$300,$A102,Распис!$C$4:$C$300,"&lt;="&amp;AA$1,Распис!$D$4:$D$300,"&gt;="&amp;AA$1)&gt;0,SUMIFS(Распис!$F$4:$F$300,Распис!$B$4:$B$300,$A102,Распис!$C$4:$C$300,"&lt;="&amp;AA$1,Распис!$D$4:$D$300,"&gt;="&amp;AA$1),SUMIF(База!$B$3:$B$305,$A102,База!$F$3:$F$152))</f>
        <v>0</v>
      </c>
      <c r="AB102" s="46">
        <f ca="1">IF(COUNTIFS(Распис!$B$4:$B$300,$A102,Распис!$C$4:$C$300,"&lt;="&amp;AB$1,Распис!$D$4:$D$300,"&gt;="&amp;AB$1)&gt;0,SUMIFS(Распис!$G$4:$G$300,Распис!$B$4:$B$300,$A102,Распис!$C$4:$C$300,"&lt;="&amp;AB$1,Распис!$D$4:$D$300,"&gt;="&amp;AB$1),SUMIF(База!$B$3:$B$305,$A102,База!$G$3:$G$152))</f>
        <v>0</v>
      </c>
      <c r="AC102" s="46">
        <f ca="1">IF(COUNTIFS(Распис!$B$4:$B$300,$A102,Распис!$C$4:$C$300,"&lt;="&amp;AC$1,Распис!$D$4:$D$300,"&gt;="&amp;AC$1)&gt;0,SUMIFS(Распис!$H$4:$H$300,Распис!$B$4:$B$300,$A102,Распис!$C$4:$C$300,"&lt;="&amp;AC$1,Распис!$D$4:$D$300,"&gt;="&amp;AC$1),SUMIF(База!$B$3:$B$305,$A102,База!$H$3:$H$152))</f>
        <v>0</v>
      </c>
      <c r="AD102" s="46">
        <f ca="1">IF(COUNTIFS(Распис!$B$4:$B$300,$A102,Распис!$C$4:$C$300,"&lt;="&amp;AD$1,Распис!$D$4:$D$300,"&gt;="&amp;AD$1)&gt;0,SUMIFS(Распис!$I$4:$I$300,Распис!$B$4:$B$300,$A102,Распис!$C$4:$C$300,"&lt;="&amp;AD$1,Распис!$D$4:$D$300,"&gt;="&amp;AD$1),SUMIF(База!$B$3:$B$305,$A102,База!$I$3:$I$152))</f>
        <v>0</v>
      </c>
      <c r="AE102" s="46">
        <f ca="1">IF(COUNTIFS(Распис!$B$4:$B$300,$A102,Распис!$C$4:$C$300,"&lt;="&amp;AE$1,Распис!$D$4:$D$300,"&gt;="&amp;AE$1)&gt;0,SUMIFS(Распис!$J$4:$J$300,Распис!$B$4:$B$300,$A102,Распис!$C$4:$C$300,"&lt;="&amp;AE$1,Распис!$D$4:$D$300,"&gt;="&amp;AE$1),SUMIF(База!$B$3:$B$305,$A102,База!$J$3:$J$152))</f>
        <v>0</v>
      </c>
      <c r="AF102" s="46">
        <f ca="1">IF(COUNTIFS(Распис!$B$4:$B$300,$A102,Распис!$C$4:$C$300,"&lt;="&amp;AF$1,Распис!$D$4:$D$300,"&gt;="&amp;AF$1)&gt;0,SUMIFS(Распис!$K$4:$K$300,Распис!$B$4:$B$300,$A102,Распис!$C$4:$C$300,"&lt;="&amp;AF$1,Распис!$D$4:$D$300,"&gt;="&amp;AF$1),SUMIF(База!$B$3:$B$305,$A102,База!$K$3:$K$152))</f>
        <v>0</v>
      </c>
      <c r="AG102" s="47">
        <f t="shared" ca="1" si="11"/>
        <v>0</v>
      </c>
      <c r="AH102" s="46">
        <f ca="1">AG102-SUMIFS(Распред!$G$4:$G$300,Распред!$B$4:$B$300,"март",Распред!$F$4:$F$300,A102)</f>
        <v>0</v>
      </c>
      <c r="AI102" s="46">
        <f ca="1">AH102+(COUNTIF(B102:AF102,"КД")+SUMIFS(Распред!$AH$4:$AH$300,Распред!$F$4:$F$300,A102,Распред!$B$4:$B$300,"март"))*4</f>
        <v>12</v>
      </c>
      <c r="AJ102" s="46">
        <f t="shared" ca="1" si="12"/>
        <v>0</v>
      </c>
      <c r="AK102" s="46">
        <f t="shared" ca="1" si="13"/>
        <v>0</v>
      </c>
      <c r="AL102" s="46">
        <f>SUMIFS(Распред!$K$4:$K$300,Распред!$B$4:$B$300,"март",Распред!$J$4:$J$300,A102)+SUMIFS(Распред!$M$4:$M$300,Распред!$B$4:$B$300,"март",Распред!$L$4:$L$300,A102)+SUMIFS(Распред!$O$4:$O$300,Распред!$B$4:$B$300,"март",Распред!$N$4:$N$300,A102)+SUMIFS(Распред!$Q$4:$Q$300,Распред!$B$4:$B$300,"март",Распред!$P$4:$P$300,A102)+SUMIFS(Распред!$S$4:$S$300,Распред!$B$4:$B$300,"март",Распред!$R$4:$R$300,A102)+SUMIFS(Распред!$U$4:$U$300,Распред!$B$4:$B$300,"март",Распред!$T$4:$T$300,A102)+SUMIFS(Распред!$W$4:$W$300,Распред!$B$4:$B$300,"март",Распред!$V$4:$V$300,A102)+SUMIFS(Распред!$Y$4:$Y$300,Распред!$B$4:$B$300,"март",Распред!$X$4:$X$300,A102)+SUMIFS(Распред!$AA$4:$AA$300,Распред!$B$4:$B$300,"март",Распред!$Z$4:$Z$300,A102)+SUMIFS(Распред!$AC$4:$AC$300,Распред!$B$4:$B$300,"март",Распред!$AB$4:$AB$300,A102)</f>
        <v>0</v>
      </c>
      <c r="AM102" s="46">
        <f t="shared" ca="1" si="14"/>
        <v>0</v>
      </c>
      <c r="AN102" s="46">
        <f t="shared" ca="1" si="15"/>
        <v>0</v>
      </c>
      <c r="AO102" s="46">
        <f t="shared" ca="1" si="16"/>
        <v>0</v>
      </c>
      <c r="AP102" s="46">
        <f>январь!AP102</f>
        <v>0</v>
      </c>
      <c r="AQ102" s="46">
        <f t="shared" ca="1" si="17"/>
        <v>0</v>
      </c>
      <c r="AR102" s="47"/>
      <c r="AS102" s="47">
        <f t="shared" ca="1" si="18"/>
        <v>0</v>
      </c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</row>
    <row r="103" spans="1:58" s="56" customFormat="1" x14ac:dyDescent="0.25">
      <c r="A103" s="47">
        <f>База!B103</f>
        <v>0</v>
      </c>
      <c r="B103" s="46">
        <f ca="1">IF(COUNTIFS(Распис!$B$4:$B$300,$A103,Распис!$C$4:$C$300,"&lt;="&amp;B$1,Распис!$D$4:$D$300,"&gt;="&amp;B$1)&gt;0,SUMIFS(Распис!$I$4:$I$300,Распис!$B$4:$B$300,$A103,Распис!$C$4:$C$300,"&lt;="&amp;B$1,Распис!$D$4:$D$300,"&gt;="&amp;B$1),SUMIF(База!$B$3:$B$305,$A103,База!$I$3:$I$152))</f>
        <v>0</v>
      </c>
      <c r="C103" s="46">
        <f ca="1">IF(COUNTIFS(Распис!$B$4:$B$300,$A103,Распис!$C$4:$C$300,"&lt;="&amp;C$1,Распис!$D$4:$D$300,"&gt;="&amp;C$1)&gt;0,SUMIFS(Распис!$J$4:$J$300,Распис!$B$4:$B$300,$A103,Распис!$C$4:$C$300,"&lt;="&amp;C$1,Распис!$D$4:$D$300,"&gt;="&amp;C$1),SUMIF(База!$B$3:$B$305,$A103,База!$J$3:$J$152))</f>
        <v>0</v>
      </c>
      <c r="D103" s="46">
        <f ca="1">IF(COUNTIFS(Распис!$B$4:$B$300,$A103,Распис!$C$4:$C$300,"&lt;="&amp;D$1,Распис!$D$4:$D$300,"&gt;="&amp;D$1)&gt;0,SUMIFS(Распис!$K$4:$K$300,Распис!$B$4:$B$300,$A103,Распис!$C$4:$C$300,"&lt;="&amp;D$1,Распис!$D$4:$D$300,"&gt;="&amp;D$1),SUMIF(База!$B$3:$B$305,$A103,База!$K$3:$K$152))</f>
        <v>0</v>
      </c>
      <c r="E103" s="46" t="s">
        <v>23</v>
      </c>
      <c r="F103" s="46">
        <f ca="1">IF(COUNTIFS(Распис!$B$4:$B$300,$A103,Распис!$C$4:$C$300,"&lt;="&amp;F$1,Распис!$D$4:$D$300,"&gt;="&amp;F$1)&gt;0,SUMIFS(Распис!$F$4:$F$300,Распис!$B$4:$B$300,$A103,Распис!$C$4:$C$300,"&lt;="&amp;F$1,Распис!$D$4:$D$300,"&gt;="&amp;F$1),SUMIF(База!$B$3:$B$305,$A103,База!$F$3:$F$152))</f>
        <v>0</v>
      </c>
      <c r="G103" s="46">
        <f ca="1">IF(COUNTIFS(Распис!$B$4:$B$300,$A103,Распис!$C$4:$C$300,"&lt;="&amp;G$1,Распис!$D$4:$D$300,"&gt;="&amp;G$1)&gt;0,SUMIFS(Распис!$G$4:$G$300,Распис!$B$4:$B$300,$A103,Распис!$C$4:$C$300,"&lt;="&amp;G$1,Распис!$D$4:$D$300,"&gt;="&amp;G$1),SUMIF(База!$B$3:$B$305,$A103,База!$G$3:$G$152))</f>
        <v>0</v>
      </c>
      <c r="H103" s="46">
        <f ca="1">IF(COUNTIFS(Распис!$B$4:$B$300,$A103,Распис!$C$4:$C$300,"&lt;="&amp;H$1,Распис!$D$4:$D$300,"&gt;="&amp;H$1)&gt;0,SUMIFS(Распис!$H$4:$H$300,Распис!$B$4:$B$300,$A103,Распис!$C$4:$C$300,"&lt;="&amp;H$1,Распис!$D$4:$D$300,"&gt;="&amp;H$1),SUMIF(База!$B$3:$B$305,$A103,База!$H$3:$H$152))</f>
        <v>0</v>
      </c>
      <c r="I103" s="46" t="s">
        <v>24</v>
      </c>
      <c r="J103" s="46">
        <f ca="1">IF(COUNTIFS(Распис!$B$4:$B$300,$A103,Распис!$C$4:$C$300,"&lt;="&amp;J$1,Распис!$D$4:$D$300,"&gt;="&amp;J$1)&gt;0,SUMIFS(Распис!$J$4:$J$300,Распис!$B$4:$B$300,$A103,Распис!$C$4:$C$300,"&lt;="&amp;J$1,Распис!$D$4:$D$300,"&gt;="&amp;J$1),SUMIF(База!$B$3:$B$305,$A103,База!$J$3:$J$152))</f>
        <v>0</v>
      </c>
      <c r="K103" s="46">
        <f ca="1">IF(COUNTIFS(Распис!$B$4:$B$300,$A103,Распис!$C$4:$C$300,"&lt;="&amp;K$1,Распис!$D$4:$D$300,"&gt;="&amp;K$1)&gt;0,SUMIFS(Распис!$K$4:$K$300,Распис!$B$4:$B$300,$A103,Распис!$C$4:$C$300,"&lt;="&amp;K$1,Распис!$D$4:$D$300,"&gt;="&amp;K$1),SUMIF(База!$B$3:$B$305,$A103,База!$K$3:$K$152))</f>
        <v>0</v>
      </c>
      <c r="L103" s="46" t="s">
        <v>23</v>
      </c>
      <c r="M103" s="46">
        <f ca="1">IF(COUNTIFS(Распис!$B$4:$B$300,$A103,Распис!$C$4:$C$300,"&lt;="&amp;M$1,Распис!$D$4:$D$300,"&gt;="&amp;M$1)&gt;0,SUMIFS(Распис!$F$4:$F$300,Распис!$B$4:$B$300,$A103,Распис!$C$4:$C$300,"&lt;="&amp;M$1,Распис!$D$4:$D$300,"&gt;="&amp;M$1),SUMIF(База!$B$3:$B$305,$A103,База!$F$3:$F$152))</f>
        <v>0</v>
      </c>
      <c r="N103" s="46">
        <f ca="1">IF(COUNTIFS(Распис!$B$4:$B$300,$A103,Распис!$C$4:$C$300,"&lt;="&amp;N$1,Распис!$D$4:$D$300,"&gt;="&amp;N$1)&gt;0,SUMIFS(Распис!$G$4:$G$300,Распис!$B$4:$B$300,$A103,Распис!$C$4:$C$300,"&lt;="&amp;N$1,Распис!$D$4:$D$300,"&gt;="&amp;N$1),SUMIF(База!$B$3:$B$305,$A103,База!$G$3:$G$152))</f>
        <v>0</v>
      </c>
      <c r="O103" s="46">
        <f ca="1">IF(COUNTIFS(Распис!$B$4:$B$300,$A103,Распис!$C$4:$C$300,"&lt;="&amp;O$1,Распис!$D$4:$D$300,"&gt;="&amp;O$1)&gt;0,SUMIFS(Распис!$H$4:$H$300,Распис!$B$4:$B$300,$A103,Распис!$C$4:$C$300,"&lt;="&amp;O$1,Распис!$D$4:$D$300,"&gt;="&amp;O$1),SUMIF(База!$B$3:$B$305,$A103,База!$H$3:$H$152))</f>
        <v>0</v>
      </c>
      <c r="P103" s="46">
        <f ca="1">IF(COUNTIFS(Распис!$B$4:$B$300,$A103,Распис!$C$4:$C$300,"&lt;="&amp;P$1,Распис!$D$4:$D$300,"&gt;="&amp;P$1)&gt;0,SUMIFS(Распис!$I$4:$I$300,Распис!$B$4:$B$300,$A103,Распис!$C$4:$C$300,"&lt;="&amp;P$1,Распис!$D$4:$D$300,"&gt;="&amp;P$1),SUMIF(База!$B$3:$B$305,$A103,База!$I$3:$I$152))</f>
        <v>0</v>
      </c>
      <c r="Q103" s="46">
        <f ca="1">IF(COUNTIFS(Распис!$B$4:$B$300,$A103,Распис!$C$4:$C$300,"&lt;="&amp;Q$1,Распис!$D$4:$D$300,"&gt;="&amp;Q$1)&gt;0,SUMIFS(Распис!$J$4:$J$300,Распис!$B$4:$B$300,$A103,Распис!$C$4:$C$300,"&lt;="&amp;Q$1,Распис!$D$4:$D$300,"&gt;="&amp;Q$1),SUMIF(База!$B$3:$B$305,$A103,База!$J$3:$J$152))</f>
        <v>0</v>
      </c>
      <c r="R103" s="46">
        <f ca="1">IF(COUNTIFS(Распис!$B$4:$B$300,$A103,Распис!$C$4:$C$300,"&lt;="&amp;R$1,Распис!$D$4:$D$300,"&gt;="&amp;R$1)&gt;0,SUMIFS(Распис!$K$4:$K$300,Распис!$B$4:$B$300,$A103,Распис!$C$4:$C$300,"&lt;="&amp;R$1,Распис!$D$4:$D$300,"&gt;="&amp;R$1),SUMIF(База!$B$3:$B$305,$A103,База!$K$3:$K$152))</f>
        <v>0</v>
      </c>
      <c r="S103" s="46" t="s">
        <v>23</v>
      </c>
      <c r="T103" s="46" t="s">
        <v>25</v>
      </c>
      <c r="U103" s="46" t="s">
        <v>25</v>
      </c>
      <c r="V103" s="46" t="s">
        <v>24</v>
      </c>
      <c r="W103" s="46" t="s">
        <v>24</v>
      </c>
      <c r="X103" s="46" t="s">
        <v>24</v>
      </c>
      <c r="Y103" s="46" t="s">
        <v>25</v>
      </c>
      <c r="Z103" s="46" t="s">
        <v>23</v>
      </c>
      <c r="AA103" s="46">
        <f ca="1">IF(COUNTIFS(Распис!$B$4:$B$300,$A103,Распис!$C$4:$C$300,"&lt;="&amp;AA$1,Распис!$D$4:$D$300,"&gt;="&amp;AA$1)&gt;0,SUMIFS(Распис!$F$4:$F$300,Распис!$B$4:$B$300,$A103,Распис!$C$4:$C$300,"&lt;="&amp;AA$1,Распис!$D$4:$D$300,"&gt;="&amp;AA$1),SUMIF(База!$B$3:$B$305,$A103,База!$F$3:$F$152))</f>
        <v>0</v>
      </c>
      <c r="AB103" s="46">
        <f ca="1">IF(COUNTIFS(Распис!$B$4:$B$300,$A103,Распис!$C$4:$C$300,"&lt;="&amp;AB$1,Распис!$D$4:$D$300,"&gt;="&amp;AB$1)&gt;0,SUMIFS(Распис!$G$4:$G$300,Распис!$B$4:$B$300,$A103,Распис!$C$4:$C$300,"&lt;="&amp;AB$1,Распис!$D$4:$D$300,"&gt;="&amp;AB$1),SUMIF(База!$B$3:$B$305,$A103,База!$G$3:$G$152))</f>
        <v>0</v>
      </c>
      <c r="AC103" s="46">
        <f ca="1">IF(COUNTIFS(Распис!$B$4:$B$300,$A103,Распис!$C$4:$C$300,"&lt;="&amp;AC$1,Распис!$D$4:$D$300,"&gt;="&amp;AC$1)&gt;0,SUMIFS(Распис!$H$4:$H$300,Распис!$B$4:$B$300,$A103,Распис!$C$4:$C$300,"&lt;="&amp;AC$1,Распис!$D$4:$D$300,"&gt;="&amp;AC$1),SUMIF(База!$B$3:$B$305,$A103,База!$H$3:$H$152))</f>
        <v>0</v>
      </c>
      <c r="AD103" s="46">
        <f ca="1">IF(COUNTIFS(Распис!$B$4:$B$300,$A103,Распис!$C$4:$C$300,"&lt;="&amp;AD$1,Распис!$D$4:$D$300,"&gt;="&amp;AD$1)&gt;0,SUMIFS(Распис!$I$4:$I$300,Распис!$B$4:$B$300,$A103,Распис!$C$4:$C$300,"&lt;="&amp;AD$1,Распис!$D$4:$D$300,"&gt;="&amp;AD$1),SUMIF(База!$B$3:$B$305,$A103,База!$I$3:$I$152))</f>
        <v>0</v>
      </c>
      <c r="AE103" s="46">
        <f ca="1">IF(COUNTIFS(Распис!$B$4:$B$300,$A103,Распис!$C$4:$C$300,"&lt;="&amp;AE$1,Распис!$D$4:$D$300,"&gt;="&amp;AE$1)&gt;0,SUMIFS(Распис!$J$4:$J$300,Распис!$B$4:$B$300,$A103,Распис!$C$4:$C$300,"&lt;="&amp;AE$1,Распис!$D$4:$D$300,"&gt;="&amp;AE$1),SUMIF(База!$B$3:$B$305,$A103,База!$J$3:$J$152))</f>
        <v>0</v>
      </c>
      <c r="AF103" s="46">
        <f ca="1">IF(COUNTIFS(Распис!$B$4:$B$300,$A103,Распис!$C$4:$C$300,"&lt;="&amp;AF$1,Распис!$D$4:$D$300,"&gt;="&amp;AF$1)&gt;0,SUMIFS(Распис!$K$4:$K$300,Распис!$B$4:$B$300,$A103,Распис!$C$4:$C$300,"&lt;="&amp;AF$1,Распис!$D$4:$D$300,"&gt;="&amp;AF$1),SUMIF(База!$B$3:$B$305,$A103,База!$K$3:$K$152))</f>
        <v>0</v>
      </c>
      <c r="AG103" s="47">
        <f t="shared" ca="1" si="11"/>
        <v>0</v>
      </c>
      <c r="AH103" s="46">
        <f ca="1">AG103-SUMIFS(Распред!$G$4:$G$300,Распред!$B$4:$B$300,"март",Распред!$F$4:$F$300,A103)</f>
        <v>0</v>
      </c>
      <c r="AI103" s="46">
        <f ca="1">AH103+(COUNTIF(B103:AF103,"КД")+SUMIFS(Распред!$AH$4:$AH$300,Распред!$F$4:$F$300,A103,Распред!$B$4:$B$300,"март"))*4</f>
        <v>12</v>
      </c>
      <c r="AJ103" s="46">
        <f t="shared" ca="1" si="12"/>
        <v>0</v>
      </c>
      <c r="AK103" s="46">
        <f t="shared" ca="1" si="13"/>
        <v>0</v>
      </c>
      <c r="AL103" s="46">
        <f>SUMIFS(Распред!$K$4:$K$300,Распред!$B$4:$B$300,"март",Распред!$J$4:$J$300,A103)+SUMIFS(Распред!$M$4:$M$300,Распред!$B$4:$B$300,"март",Распред!$L$4:$L$300,A103)+SUMIFS(Распред!$O$4:$O$300,Распред!$B$4:$B$300,"март",Распред!$N$4:$N$300,A103)+SUMIFS(Распред!$Q$4:$Q$300,Распред!$B$4:$B$300,"март",Распред!$P$4:$P$300,A103)+SUMIFS(Распред!$S$4:$S$300,Распред!$B$4:$B$300,"март",Распред!$R$4:$R$300,A103)+SUMIFS(Распред!$U$4:$U$300,Распред!$B$4:$B$300,"март",Распред!$T$4:$T$300,A103)+SUMIFS(Распред!$W$4:$W$300,Распред!$B$4:$B$300,"март",Распред!$V$4:$V$300,A103)+SUMIFS(Распред!$Y$4:$Y$300,Распред!$B$4:$B$300,"март",Распред!$X$4:$X$300,A103)+SUMIFS(Распред!$AA$4:$AA$300,Распред!$B$4:$B$300,"март",Распред!$Z$4:$Z$300,A103)+SUMIFS(Распред!$AC$4:$AC$300,Распред!$B$4:$B$300,"март",Распред!$AB$4:$AB$300,A103)</f>
        <v>0</v>
      </c>
      <c r="AM103" s="46">
        <f t="shared" ca="1" si="14"/>
        <v>0</v>
      </c>
      <c r="AN103" s="46">
        <f t="shared" ca="1" si="15"/>
        <v>0</v>
      </c>
      <c r="AO103" s="46">
        <f t="shared" ca="1" si="16"/>
        <v>0</v>
      </c>
      <c r="AP103" s="46">
        <f>январь!AP103</f>
        <v>0</v>
      </c>
      <c r="AQ103" s="46">
        <f t="shared" ca="1" si="17"/>
        <v>0</v>
      </c>
      <c r="AR103" s="47"/>
      <c r="AS103" s="47">
        <f t="shared" ca="1" si="18"/>
        <v>0</v>
      </c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</row>
    <row r="104" spans="1:58" s="56" customFormat="1" x14ac:dyDescent="0.25">
      <c r="A104" s="47">
        <f>База!B104</f>
        <v>0</v>
      </c>
      <c r="B104" s="46">
        <f ca="1">IF(COUNTIFS(Распис!$B$4:$B$300,$A104,Распис!$C$4:$C$300,"&lt;="&amp;B$1,Распис!$D$4:$D$300,"&gt;="&amp;B$1)&gt;0,SUMIFS(Распис!$I$4:$I$300,Распис!$B$4:$B$300,$A104,Распис!$C$4:$C$300,"&lt;="&amp;B$1,Распис!$D$4:$D$300,"&gt;="&amp;B$1),SUMIF(База!$B$3:$B$305,$A104,База!$I$3:$I$152))</f>
        <v>0</v>
      </c>
      <c r="C104" s="46">
        <f ca="1">IF(COUNTIFS(Распис!$B$4:$B$300,$A104,Распис!$C$4:$C$300,"&lt;="&amp;C$1,Распис!$D$4:$D$300,"&gt;="&amp;C$1)&gt;0,SUMIFS(Распис!$J$4:$J$300,Распис!$B$4:$B$300,$A104,Распис!$C$4:$C$300,"&lt;="&amp;C$1,Распис!$D$4:$D$300,"&gt;="&amp;C$1),SUMIF(База!$B$3:$B$305,$A104,База!$J$3:$J$152))</f>
        <v>0</v>
      </c>
      <c r="D104" s="46">
        <f ca="1">IF(COUNTIFS(Распис!$B$4:$B$300,$A104,Распис!$C$4:$C$300,"&lt;="&amp;D$1,Распис!$D$4:$D$300,"&gt;="&amp;D$1)&gt;0,SUMIFS(Распис!$K$4:$K$300,Распис!$B$4:$B$300,$A104,Распис!$C$4:$C$300,"&lt;="&amp;D$1,Распис!$D$4:$D$300,"&gt;="&amp;D$1),SUMIF(База!$B$3:$B$305,$A104,База!$K$3:$K$152))</f>
        <v>0</v>
      </c>
      <c r="E104" s="46" t="s">
        <v>23</v>
      </c>
      <c r="F104" s="46">
        <f ca="1">IF(COUNTIFS(Распис!$B$4:$B$300,$A104,Распис!$C$4:$C$300,"&lt;="&amp;F$1,Распис!$D$4:$D$300,"&gt;="&amp;F$1)&gt;0,SUMIFS(Распис!$F$4:$F$300,Распис!$B$4:$B$300,$A104,Распис!$C$4:$C$300,"&lt;="&amp;F$1,Распис!$D$4:$D$300,"&gt;="&amp;F$1),SUMIF(База!$B$3:$B$305,$A104,База!$F$3:$F$152))</f>
        <v>0</v>
      </c>
      <c r="G104" s="46">
        <f ca="1">IF(COUNTIFS(Распис!$B$4:$B$300,$A104,Распис!$C$4:$C$300,"&lt;="&amp;G$1,Распис!$D$4:$D$300,"&gt;="&amp;G$1)&gt;0,SUMIFS(Распис!$G$4:$G$300,Распис!$B$4:$B$300,$A104,Распис!$C$4:$C$300,"&lt;="&amp;G$1,Распис!$D$4:$D$300,"&gt;="&amp;G$1),SUMIF(База!$B$3:$B$305,$A104,База!$G$3:$G$152))</f>
        <v>0</v>
      </c>
      <c r="H104" s="46">
        <f ca="1">IF(COUNTIFS(Распис!$B$4:$B$300,$A104,Распис!$C$4:$C$300,"&lt;="&amp;H$1,Распис!$D$4:$D$300,"&gt;="&amp;H$1)&gt;0,SUMIFS(Распис!$H$4:$H$300,Распис!$B$4:$B$300,$A104,Распис!$C$4:$C$300,"&lt;="&amp;H$1,Распис!$D$4:$D$300,"&gt;="&amp;H$1),SUMIF(База!$B$3:$B$305,$A104,База!$H$3:$H$152))</f>
        <v>0</v>
      </c>
      <c r="I104" s="46" t="s">
        <v>24</v>
      </c>
      <c r="J104" s="46">
        <f ca="1">IF(COUNTIFS(Распис!$B$4:$B$300,$A104,Распис!$C$4:$C$300,"&lt;="&amp;J$1,Распис!$D$4:$D$300,"&gt;="&amp;J$1)&gt;0,SUMIFS(Распис!$J$4:$J$300,Распис!$B$4:$B$300,$A104,Распис!$C$4:$C$300,"&lt;="&amp;J$1,Распис!$D$4:$D$300,"&gt;="&amp;J$1),SUMIF(База!$B$3:$B$305,$A104,База!$J$3:$J$152))</f>
        <v>0</v>
      </c>
      <c r="K104" s="46">
        <f ca="1">IF(COUNTIFS(Распис!$B$4:$B$300,$A104,Распис!$C$4:$C$300,"&lt;="&amp;K$1,Распис!$D$4:$D$300,"&gt;="&amp;K$1)&gt;0,SUMIFS(Распис!$K$4:$K$300,Распис!$B$4:$B$300,$A104,Распис!$C$4:$C$300,"&lt;="&amp;K$1,Распис!$D$4:$D$300,"&gt;="&amp;K$1),SUMIF(База!$B$3:$B$305,$A104,База!$K$3:$K$152))</f>
        <v>0</v>
      </c>
      <c r="L104" s="46" t="s">
        <v>23</v>
      </c>
      <c r="M104" s="46">
        <f ca="1">IF(COUNTIFS(Распис!$B$4:$B$300,$A104,Распис!$C$4:$C$300,"&lt;="&amp;M$1,Распис!$D$4:$D$300,"&gt;="&amp;M$1)&gt;0,SUMIFS(Распис!$F$4:$F$300,Распис!$B$4:$B$300,$A104,Распис!$C$4:$C$300,"&lt;="&amp;M$1,Распис!$D$4:$D$300,"&gt;="&amp;M$1),SUMIF(База!$B$3:$B$305,$A104,База!$F$3:$F$152))</f>
        <v>0</v>
      </c>
      <c r="N104" s="46">
        <f ca="1">IF(COUNTIFS(Распис!$B$4:$B$300,$A104,Распис!$C$4:$C$300,"&lt;="&amp;N$1,Распис!$D$4:$D$300,"&gt;="&amp;N$1)&gt;0,SUMIFS(Распис!$G$4:$G$300,Распис!$B$4:$B$300,$A104,Распис!$C$4:$C$300,"&lt;="&amp;N$1,Распис!$D$4:$D$300,"&gt;="&amp;N$1),SUMIF(База!$B$3:$B$305,$A104,База!$G$3:$G$152))</f>
        <v>0</v>
      </c>
      <c r="O104" s="46">
        <f ca="1">IF(COUNTIFS(Распис!$B$4:$B$300,$A104,Распис!$C$4:$C$300,"&lt;="&amp;O$1,Распис!$D$4:$D$300,"&gt;="&amp;O$1)&gt;0,SUMIFS(Распис!$H$4:$H$300,Распис!$B$4:$B$300,$A104,Распис!$C$4:$C$300,"&lt;="&amp;O$1,Распис!$D$4:$D$300,"&gt;="&amp;O$1),SUMIF(База!$B$3:$B$305,$A104,База!$H$3:$H$152))</f>
        <v>0</v>
      </c>
      <c r="P104" s="46">
        <f ca="1">IF(COUNTIFS(Распис!$B$4:$B$300,$A104,Распис!$C$4:$C$300,"&lt;="&amp;P$1,Распис!$D$4:$D$300,"&gt;="&amp;P$1)&gt;0,SUMIFS(Распис!$I$4:$I$300,Распис!$B$4:$B$300,$A104,Распис!$C$4:$C$300,"&lt;="&amp;P$1,Распис!$D$4:$D$300,"&gt;="&amp;P$1),SUMIF(База!$B$3:$B$305,$A104,База!$I$3:$I$152))</f>
        <v>0</v>
      </c>
      <c r="Q104" s="46">
        <f ca="1">IF(COUNTIFS(Распис!$B$4:$B$300,$A104,Распис!$C$4:$C$300,"&lt;="&amp;Q$1,Распис!$D$4:$D$300,"&gt;="&amp;Q$1)&gt;0,SUMIFS(Распис!$J$4:$J$300,Распис!$B$4:$B$300,$A104,Распис!$C$4:$C$300,"&lt;="&amp;Q$1,Распис!$D$4:$D$300,"&gt;="&amp;Q$1),SUMIF(База!$B$3:$B$305,$A104,База!$J$3:$J$152))</f>
        <v>0</v>
      </c>
      <c r="R104" s="46">
        <f ca="1">IF(COUNTIFS(Распис!$B$4:$B$300,$A104,Распис!$C$4:$C$300,"&lt;="&amp;R$1,Распис!$D$4:$D$300,"&gt;="&amp;R$1)&gt;0,SUMIFS(Распис!$K$4:$K$300,Распис!$B$4:$B$300,$A104,Распис!$C$4:$C$300,"&lt;="&amp;R$1,Распис!$D$4:$D$300,"&gt;="&amp;R$1),SUMIF(База!$B$3:$B$305,$A104,База!$K$3:$K$152))</f>
        <v>0</v>
      </c>
      <c r="S104" s="46" t="s">
        <v>23</v>
      </c>
      <c r="T104" s="46" t="s">
        <v>25</v>
      </c>
      <c r="U104" s="46" t="s">
        <v>25</v>
      </c>
      <c r="V104" s="46" t="s">
        <v>24</v>
      </c>
      <c r="W104" s="46" t="s">
        <v>24</v>
      </c>
      <c r="X104" s="46" t="s">
        <v>24</v>
      </c>
      <c r="Y104" s="46" t="s">
        <v>25</v>
      </c>
      <c r="Z104" s="46" t="s">
        <v>23</v>
      </c>
      <c r="AA104" s="46">
        <f ca="1">IF(COUNTIFS(Распис!$B$4:$B$300,$A104,Распис!$C$4:$C$300,"&lt;="&amp;AA$1,Распис!$D$4:$D$300,"&gt;="&amp;AA$1)&gt;0,SUMIFS(Распис!$F$4:$F$300,Распис!$B$4:$B$300,$A104,Распис!$C$4:$C$300,"&lt;="&amp;AA$1,Распис!$D$4:$D$300,"&gt;="&amp;AA$1),SUMIF(База!$B$3:$B$305,$A104,База!$F$3:$F$152))</f>
        <v>0</v>
      </c>
      <c r="AB104" s="46">
        <f ca="1">IF(COUNTIFS(Распис!$B$4:$B$300,$A104,Распис!$C$4:$C$300,"&lt;="&amp;AB$1,Распис!$D$4:$D$300,"&gt;="&amp;AB$1)&gt;0,SUMIFS(Распис!$G$4:$G$300,Распис!$B$4:$B$300,$A104,Распис!$C$4:$C$300,"&lt;="&amp;AB$1,Распис!$D$4:$D$300,"&gt;="&amp;AB$1),SUMIF(База!$B$3:$B$305,$A104,База!$G$3:$G$152))</f>
        <v>0</v>
      </c>
      <c r="AC104" s="46">
        <f ca="1">IF(COUNTIFS(Распис!$B$4:$B$300,$A104,Распис!$C$4:$C$300,"&lt;="&amp;AC$1,Распис!$D$4:$D$300,"&gt;="&amp;AC$1)&gt;0,SUMIFS(Распис!$H$4:$H$300,Распис!$B$4:$B$300,$A104,Распис!$C$4:$C$300,"&lt;="&amp;AC$1,Распис!$D$4:$D$300,"&gt;="&amp;AC$1),SUMIF(База!$B$3:$B$305,$A104,База!$H$3:$H$152))</f>
        <v>0</v>
      </c>
      <c r="AD104" s="46">
        <f ca="1">IF(COUNTIFS(Распис!$B$4:$B$300,$A104,Распис!$C$4:$C$300,"&lt;="&amp;AD$1,Распис!$D$4:$D$300,"&gt;="&amp;AD$1)&gt;0,SUMIFS(Распис!$I$4:$I$300,Распис!$B$4:$B$300,$A104,Распис!$C$4:$C$300,"&lt;="&amp;AD$1,Распис!$D$4:$D$300,"&gt;="&amp;AD$1),SUMIF(База!$B$3:$B$305,$A104,База!$I$3:$I$152))</f>
        <v>0</v>
      </c>
      <c r="AE104" s="46">
        <f ca="1">IF(COUNTIFS(Распис!$B$4:$B$300,$A104,Распис!$C$4:$C$300,"&lt;="&amp;AE$1,Распис!$D$4:$D$300,"&gt;="&amp;AE$1)&gt;0,SUMIFS(Распис!$J$4:$J$300,Распис!$B$4:$B$300,$A104,Распис!$C$4:$C$300,"&lt;="&amp;AE$1,Распис!$D$4:$D$300,"&gt;="&amp;AE$1),SUMIF(База!$B$3:$B$305,$A104,База!$J$3:$J$152))</f>
        <v>0</v>
      </c>
      <c r="AF104" s="46">
        <f ca="1">IF(COUNTIFS(Распис!$B$4:$B$300,$A104,Распис!$C$4:$C$300,"&lt;="&amp;AF$1,Распис!$D$4:$D$300,"&gt;="&amp;AF$1)&gt;0,SUMIFS(Распис!$K$4:$K$300,Распис!$B$4:$B$300,$A104,Распис!$C$4:$C$300,"&lt;="&amp;AF$1,Распис!$D$4:$D$300,"&gt;="&amp;AF$1),SUMIF(База!$B$3:$B$305,$A104,База!$K$3:$K$152))</f>
        <v>0</v>
      </c>
      <c r="AG104" s="47">
        <f t="shared" ca="1" si="11"/>
        <v>0</v>
      </c>
      <c r="AH104" s="46">
        <f ca="1">AG104-SUMIFS(Распред!$G$4:$G$300,Распред!$B$4:$B$300,"март",Распред!$F$4:$F$300,A104)</f>
        <v>0</v>
      </c>
      <c r="AI104" s="46">
        <f ca="1">AH104+(COUNTIF(B104:AF104,"КД")+SUMIFS(Распред!$AH$4:$AH$300,Распред!$F$4:$F$300,A104,Распред!$B$4:$B$300,"март"))*4</f>
        <v>12</v>
      </c>
      <c r="AJ104" s="46">
        <f t="shared" ca="1" si="12"/>
        <v>0</v>
      </c>
      <c r="AK104" s="46">
        <f t="shared" ca="1" si="13"/>
        <v>0</v>
      </c>
      <c r="AL104" s="46">
        <f>SUMIFS(Распред!$K$4:$K$300,Распред!$B$4:$B$300,"март",Распред!$J$4:$J$300,A104)+SUMIFS(Распред!$M$4:$M$300,Распред!$B$4:$B$300,"март",Распред!$L$4:$L$300,A104)+SUMIFS(Распред!$O$4:$O$300,Распред!$B$4:$B$300,"март",Распред!$N$4:$N$300,A104)+SUMIFS(Распред!$Q$4:$Q$300,Распред!$B$4:$B$300,"март",Распред!$P$4:$P$300,A104)+SUMIFS(Распред!$S$4:$S$300,Распред!$B$4:$B$300,"март",Распред!$R$4:$R$300,A104)+SUMIFS(Распред!$U$4:$U$300,Распред!$B$4:$B$300,"март",Распред!$T$4:$T$300,A104)+SUMIFS(Распред!$W$4:$W$300,Распред!$B$4:$B$300,"март",Распред!$V$4:$V$300,A104)+SUMIFS(Распред!$Y$4:$Y$300,Распред!$B$4:$B$300,"март",Распред!$X$4:$X$300,A104)+SUMIFS(Распред!$AA$4:$AA$300,Распред!$B$4:$B$300,"март",Распред!$Z$4:$Z$300,A104)+SUMIFS(Распред!$AC$4:$AC$300,Распред!$B$4:$B$300,"март",Распред!$AB$4:$AB$300,A104)</f>
        <v>0</v>
      </c>
      <c r="AM104" s="46">
        <f t="shared" ca="1" si="14"/>
        <v>0</v>
      </c>
      <c r="AN104" s="46">
        <f t="shared" ca="1" si="15"/>
        <v>0</v>
      </c>
      <c r="AO104" s="46">
        <f t="shared" ca="1" si="16"/>
        <v>0</v>
      </c>
      <c r="AP104" s="46">
        <f>январь!AP104</f>
        <v>0</v>
      </c>
      <c r="AQ104" s="46">
        <f t="shared" ca="1" si="17"/>
        <v>0</v>
      </c>
      <c r="AR104" s="47"/>
      <c r="AS104" s="47">
        <f t="shared" ca="1" si="18"/>
        <v>0</v>
      </c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</row>
    <row r="105" spans="1:58" s="56" customFormat="1" x14ac:dyDescent="0.25">
      <c r="A105" s="47">
        <f>База!B105</f>
        <v>0</v>
      </c>
      <c r="B105" s="46">
        <f ca="1">IF(COUNTIFS(Распис!$B$4:$B$300,$A105,Распис!$C$4:$C$300,"&lt;="&amp;B$1,Распис!$D$4:$D$300,"&gt;="&amp;B$1)&gt;0,SUMIFS(Распис!$I$4:$I$300,Распис!$B$4:$B$300,$A105,Распис!$C$4:$C$300,"&lt;="&amp;B$1,Распис!$D$4:$D$300,"&gt;="&amp;B$1),SUMIF(База!$B$3:$B$305,$A105,База!$I$3:$I$152))</f>
        <v>0</v>
      </c>
      <c r="C105" s="46">
        <f ca="1">IF(COUNTIFS(Распис!$B$4:$B$300,$A105,Распис!$C$4:$C$300,"&lt;="&amp;C$1,Распис!$D$4:$D$300,"&gt;="&amp;C$1)&gt;0,SUMIFS(Распис!$J$4:$J$300,Распис!$B$4:$B$300,$A105,Распис!$C$4:$C$300,"&lt;="&amp;C$1,Распис!$D$4:$D$300,"&gt;="&amp;C$1),SUMIF(База!$B$3:$B$305,$A105,База!$J$3:$J$152))</f>
        <v>0</v>
      </c>
      <c r="D105" s="46">
        <f ca="1">IF(COUNTIFS(Распис!$B$4:$B$300,$A105,Распис!$C$4:$C$300,"&lt;="&amp;D$1,Распис!$D$4:$D$300,"&gt;="&amp;D$1)&gt;0,SUMIFS(Распис!$K$4:$K$300,Распис!$B$4:$B$300,$A105,Распис!$C$4:$C$300,"&lt;="&amp;D$1,Распис!$D$4:$D$300,"&gt;="&amp;D$1),SUMIF(База!$B$3:$B$305,$A105,База!$K$3:$K$152))</f>
        <v>0</v>
      </c>
      <c r="E105" s="46" t="s">
        <v>23</v>
      </c>
      <c r="F105" s="46">
        <f ca="1">IF(COUNTIFS(Распис!$B$4:$B$300,$A105,Распис!$C$4:$C$300,"&lt;="&amp;F$1,Распис!$D$4:$D$300,"&gt;="&amp;F$1)&gt;0,SUMIFS(Распис!$F$4:$F$300,Распис!$B$4:$B$300,$A105,Распис!$C$4:$C$300,"&lt;="&amp;F$1,Распис!$D$4:$D$300,"&gt;="&amp;F$1),SUMIF(База!$B$3:$B$305,$A105,База!$F$3:$F$152))</f>
        <v>0</v>
      </c>
      <c r="G105" s="46">
        <f ca="1">IF(COUNTIFS(Распис!$B$4:$B$300,$A105,Распис!$C$4:$C$300,"&lt;="&amp;G$1,Распис!$D$4:$D$300,"&gt;="&amp;G$1)&gt;0,SUMIFS(Распис!$G$4:$G$300,Распис!$B$4:$B$300,$A105,Распис!$C$4:$C$300,"&lt;="&amp;G$1,Распис!$D$4:$D$300,"&gt;="&amp;G$1),SUMIF(База!$B$3:$B$305,$A105,База!$G$3:$G$152))</f>
        <v>0</v>
      </c>
      <c r="H105" s="46">
        <f ca="1">IF(COUNTIFS(Распис!$B$4:$B$300,$A105,Распис!$C$4:$C$300,"&lt;="&amp;H$1,Распис!$D$4:$D$300,"&gt;="&amp;H$1)&gt;0,SUMIFS(Распис!$H$4:$H$300,Распис!$B$4:$B$300,$A105,Распис!$C$4:$C$300,"&lt;="&amp;H$1,Распис!$D$4:$D$300,"&gt;="&amp;H$1),SUMIF(База!$B$3:$B$305,$A105,База!$H$3:$H$152))</f>
        <v>0</v>
      </c>
      <c r="I105" s="46" t="s">
        <v>24</v>
      </c>
      <c r="J105" s="46">
        <f ca="1">IF(COUNTIFS(Распис!$B$4:$B$300,$A105,Распис!$C$4:$C$300,"&lt;="&amp;J$1,Распис!$D$4:$D$300,"&gt;="&amp;J$1)&gt;0,SUMIFS(Распис!$J$4:$J$300,Распис!$B$4:$B$300,$A105,Распис!$C$4:$C$300,"&lt;="&amp;J$1,Распис!$D$4:$D$300,"&gt;="&amp;J$1),SUMIF(База!$B$3:$B$305,$A105,База!$J$3:$J$152))</f>
        <v>0</v>
      </c>
      <c r="K105" s="46">
        <f ca="1">IF(COUNTIFS(Распис!$B$4:$B$300,$A105,Распис!$C$4:$C$300,"&lt;="&amp;K$1,Распис!$D$4:$D$300,"&gt;="&amp;K$1)&gt;0,SUMIFS(Распис!$K$4:$K$300,Распис!$B$4:$B$300,$A105,Распис!$C$4:$C$300,"&lt;="&amp;K$1,Распис!$D$4:$D$300,"&gt;="&amp;K$1),SUMIF(База!$B$3:$B$305,$A105,База!$K$3:$K$152))</f>
        <v>0</v>
      </c>
      <c r="L105" s="46" t="s">
        <v>23</v>
      </c>
      <c r="M105" s="46">
        <f ca="1">IF(COUNTIFS(Распис!$B$4:$B$300,$A105,Распис!$C$4:$C$300,"&lt;="&amp;M$1,Распис!$D$4:$D$300,"&gt;="&amp;M$1)&gt;0,SUMIFS(Распис!$F$4:$F$300,Распис!$B$4:$B$300,$A105,Распис!$C$4:$C$300,"&lt;="&amp;M$1,Распис!$D$4:$D$300,"&gt;="&amp;M$1),SUMIF(База!$B$3:$B$305,$A105,База!$F$3:$F$152))</f>
        <v>0</v>
      </c>
      <c r="N105" s="46">
        <f ca="1">IF(COUNTIFS(Распис!$B$4:$B$300,$A105,Распис!$C$4:$C$300,"&lt;="&amp;N$1,Распис!$D$4:$D$300,"&gt;="&amp;N$1)&gt;0,SUMIFS(Распис!$G$4:$G$300,Распис!$B$4:$B$300,$A105,Распис!$C$4:$C$300,"&lt;="&amp;N$1,Распис!$D$4:$D$300,"&gt;="&amp;N$1),SUMIF(База!$B$3:$B$305,$A105,База!$G$3:$G$152))</f>
        <v>0</v>
      </c>
      <c r="O105" s="46">
        <f ca="1">IF(COUNTIFS(Распис!$B$4:$B$300,$A105,Распис!$C$4:$C$300,"&lt;="&amp;O$1,Распис!$D$4:$D$300,"&gt;="&amp;O$1)&gt;0,SUMIFS(Распис!$H$4:$H$300,Распис!$B$4:$B$300,$A105,Распис!$C$4:$C$300,"&lt;="&amp;O$1,Распис!$D$4:$D$300,"&gt;="&amp;O$1),SUMIF(База!$B$3:$B$305,$A105,База!$H$3:$H$152))</f>
        <v>0</v>
      </c>
      <c r="P105" s="46">
        <f ca="1">IF(COUNTIFS(Распис!$B$4:$B$300,$A105,Распис!$C$4:$C$300,"&lt;="&amp;P$1,Распис!$D$4:$D$300,"&gt;="&amp;P$1)&gt;0,SUMIFS(Распис!$I$4:$I$300,Распис!$B$4:$B$300,$A105,Распис!$C$4:$C$300,"&lt;="&amp;P$1,Распис!$D$4:$D$300,"&gt;="&amp;P$1),SUMIF(База!$B$3:$B$305,$A105,База!$I$3:$I$152))</f>
        <v>0</v>
      </c>
      <c r="Q105" s="46">
        <f ca="1">IF(COUNTIFS(Распис!$B$4:$B$300,$A105,Распис!$C$4:$C$300,"&lt;="&amp;Q$1,Распис!$D$4:$D$300,"&gt;="&amp;Q$1)&gt;0,SUMIFS(Распис!$J$4:$J$300,Распис!$B$4:$B$300,$A105,Распис!$C$4:$C$300,"&lt;="&amp;Q$1,Распис!$D$4:$D$300,"&gt;="&amp;Q$1),SUMIF(База!$B$3:$B$305,$A105,База!$J$3:$J$152))</f>
        <v>0</v>
      </c>
      <c r="R105" s="46">
        <f ca="1">IF(COUNTIFS(Распис!$B$4:$B$300,$A105,Распис!$C$4:$C$300,"&lt;="&amp;R$1,Распис!$D$4:$D$300,"&gt;="&amp;R$1)&gt;0,SUMIFS(Распис!$K$4:$K$300,Распис!$B$4:$B$300,$A105,Распис!$C$4:$C$300,"&lt;="&amp;R$1,Распис!$D$4:$D$300,"&gt;="&amp;R$1),SUMIF(База!$B$3:$B$305,$A105,База!$K$3:$K$152))</f>
        <v>0</v>
      </c>
      <c r="S105" s="46" t="s">
        <v>23</v>
      </c>
      <c r="T105" s="46" t="s">
        <v>25</v>
      </c>
      <c r="U105" s="46" t="s">
        <v>25</v>
      </c>
      <c r="V105" s="46" t="s">
        <v>24</v>
      </c>
      <c r="W105" s="46" t="s">
        <v>24</v>
      </c>
      <c r="X105" s="46" t="s">
        <v>24</v>
      </c>
      <c r="Y105" s="46" t="s">
        <v>25</v>
      </c>
      <c r="Z105" s="46" t="s">
        <v>23</v>
      </c>
      <c r="AA105" s="46">
        <f ca="1">IF(COUNTIFS(Распис!$B$4:$B$300,$A105,Распис!$C$4:$C$300,"&lt;="&amp;AA$1,Распис!$D$4:$D$300,"&gt;="&amp;AA$1)&gt;0,SUMIFS(Распис!$F$4:$F$300,Распис!$B$4:$B$300,$A105,Распис!$C$4:$C$300,"&lt;="&amp;AA$1,Распис!$D$4:$D$300,"&gt;="&amp;AA$1),SUMIF(База!$B$3:$B$305,$A105,База!$F$3:$F$152))</f>
        <v>0</v>
      </c>
      <c r="AB105" s="46">
        <f ca="1">IF(COUNTIFS(Распис!$B$4:$B$300,$A105,Распис!$C$4:$C$300,"&lt;="&amp;AB$1,Распис!$D$4:$D$300,"&gt;="&amp;AB$1)&gt;0,SUMIFS(Распис!$G$4:$G$300,Распис!$B$4:$B$300,$A105,Распис!$C$4:$C$300,"&lt;="&amp;AB$1,Распис!$D$4:$D$300,"&gt;="&amp;AB$1),SUMIF(База!$B$3:$B$305,$A105,База!$G$3:$G$152))</f>
        <v>0</v>
      </c>
      <c r="AC105" s="46">
        <f ca="1">IF(COUNTIFS(Распис!$B$4:$B$300,$A105,Распис!$C$4:$C$300,"&lt;="&amp;AC$1,Распис!$D$4:$D$300,"&gt;="&amp;AC$1)&gt;0,SUMIFS(Распис!$H$4:$H$300,Распис!$B$4:$B$300,$A105,Распис!$C$4:$C$300,"&lt;="&amp;AC$1,Распис!$D$4:$D$300,"&gt;="&amp;AC$1),SUMIF(База!$B$3:$B$305,$A105,База!$H$3:$H$152))</f>
        <v>0</v>
      </c>
      <c r="AD105" s="46">
        <f ca="1">IF(COUNTIFS(Распис!$B$4:$B$300,$A105,Распис!$C$4:$C$300,"&lt;="&amp;AD$1,Распис!$D$4:$D$300,"&gt;="&amp;AD$1)&gt;0,SUMIFS(Распис!$I$4:$I$300,Распис!$B$4:$B$300,$A105,Распис!$C$4:$C$300,"&lt;="&amp;AD$1,Распис!$D$4:$D$300,"&gt;="&amp;AD$1),SUMIF(База!$B$3:$B$305,$A105,База!$I$3:$I$152))</f>
        <v>0</v>
      </c>
      <c r="AE105" s="46">
        <f ca="1">IF(COUNTIFS(Распис!$B$4:$B$300,$A105,Распис!$C$4:$C$300,"&lt;="&amp;AE$1,Распис!$D$4:$D$300,"&gt;="&amp;AE$1)&gt;0,SUMIFS(Распис!$J$4:$J$300,Распис!$B$4:$B$300,$A105,Распис!$C$4:$C$300,"&lt;="&amp;AE$1,Распис!$D$4:$D$300,"&gt;="&amp;AE$1),SUMIF(База!$B$3:$B$305,$A105,База!$J$3:$J$152))</f>
        <v>0</v>
      </c>
      <c r="AF105" s="46">
        <f ca="1">IF(COUNTIFS(Распис!$B$4:$B$300,$A105,Распис!$C$4:$C$300,"&lt;="&amp;AF$1,Распис!$D$4:$D$300,"&gt;="&amp;AF$1)&gt;0,SUMIFS(Распис!$K$4:$K$300,Распис!$B$4:$B$300,$A105,Распис!$C$4:$C$300,"&lt;="&amp;AF$1,Распис!$D$4:$D$300,"&gt;="&amp;AF$1),SUMIF(База!$B$3:$B$305,$A105,База!$K$3:$K$152))</f>
        <v>0</v>
      </c>
      <c r="AG105" s="47">
        <f t="shared" ca="1" si="11"/>
        <v>0</v>
      </c>
      <c r="AH105" s="46">
        <f ca="1">AG105-SUMIFS(Распред!$G$4:$G$300,Распред!$B$4:$B$300,"март",Распред!$F$4:$F$300,A105)</f>
        <v>0</v>
      </c>
      <c r="AI105" s="46">
        <f ca="1">AH105+(COUNTIF(B105:AF105,"КД")+SUMIFS(Распред!$AH$4:$AH$300,Распред!$F$4:$F$300,A105,Распред!$B$4:$B$300,"март"))*4</f>
        <v>12</v>
      </c>
      <c r="AJ105" s="46">
        <f t="shared" ca="1" si="12"/>
        <v>0</v>
      </c>
      <c r="AK105" s="46">
        <f t="shared" ca="1" si="13"/>
        <v>0</v>
      </c>
      <c r="AL105" s="46">
        <f>SUMIFS(Распред!$K$4:$K$300,Распред!$B$4:$B$300,"март",Распред!$J$4:$J$300,A105)+SUMIFS(Распред!$M$4:$M$300,Распред!$B$4:$B$300,"март",Распред!$L$4:$L$300,A105)+SUMIFS(Распред!$O$4:$O$300,Распред!$B$4:$B$300,"март",Распред!$N$4:$N$300,A105)+SUMIFS(Распред!$Q$4:$Q$300,Распред!$B$4:$B$300,"март",Распред!$P$4:$P$300,A105)+SUMIFS(Распред!$S$4:$S$300,Распред!$B$4:$B$300,"март",Распред!$R$4:$R$300,A105)+SUMIFS(Распред!$U$4:$U$300,Распред!$B$4:$B$300,"март",Распред!$T$4:$T$300,A105)+SUMIFS(Распред!$W$4:$W$300,Распред!$B$4:$B$300,"март",Распред!$V$4:$V$300,A105)+SUMIFS(Распред!$Y$4:$Y$300,Распред!$B$4:$B$300,"март",Распред!$X$4:$X$300,A105)+SUMIFS(Распред!$AA$4:$AA$300,Распред!$B$4:$B$300,"март",Распред!$Z$4:$Z$300,A105)+SUMIFS(Распред!$AC$4:$AC$300,Распред!$B$4:$B$300,"март",Распред!$AB$4:$AB$300,A105)</f>
        <v>0</v>
      </c>
      <c r="AM105" s="46">
        <f t="shared" ca="1" si="14"/>
        <v>0</v>
      </c>
      <c r="AN105" s="46">
        <f t="shared" ca="1" si="15"/>
        <v>0</v>
      </c>
      <c r="AO105" s="46">
        <f t="shared" ca="1" si="16"/>
        <v>0</v>
      </c>
      <c r="AP105" s="46">
        <f>январь!AP105</f>
        <v>0</v>
      </c>
      <c r="AQ105" s="46">
        <f t="shared" ca="1" si="17"/>
        <v>0</v>
      </c>
      <c r="AR105" s="47"/>
      <c r="AS105" s="47">
        <f t="shared" ca="1" si="18"/>
        <v>0</v>
      </c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</row>
    <row r="106" spans="1:58" s="56" customFormat="1" x14ac:dyDescent="0.25">
      <c r="A106" s="47">
        <f>База!B106</f>
        <v>0</v>
      </c>
      <c r="B106" s="46">
        <f ca="1">IF(COUNTIFS(Распис!$B$4:$B$300,$A106,Распис!$C$4:$C$300,"&lt;="&amp;B$1,Распис!$D$4:$D$300,"&gt;="&amp;B$1)&gt;0,SUMIFS(Распис!$I$4:$I$300,Распис!$B$4:$B$300,$A106,Распис!$C$4:$C$300,"&lt;="&amp;B$1,Распис!$D$4:$D$300,"&gt;="&amp;B$1),SUMIF(База!$B$3:$B$305,$A106,База!$I$3:$I$152))</f>
        <v>0</v>
      </c>
      <c r="C106" s="46">
        <f ca="1">IF(COUNTIFS(Распис!$B$4:$B$300,$A106,Распис!$C$4:$C$300,"&lt;="&amp;C$1,Распис!$D$4:$D$300,"&gt;="&amp;C$1)&gt;0,SUMIFS(Распис!$J$4:$J$300,Распис!$B$4:$B$300,$A106,Распис!$C$4:$C$300,"&lt;="&amp;C$1,Распис!$D$4:$D$300,"&gt;="&amp;C$1),SUMIF(База!$B$3:$B$305,$A106,База!$J$3:$J$152))</f>
        <v>0</v>
      </c>
      <c r="D106" s="46">
        <f ca="1">IF(COUNTIFS(Распис!$B$4:$B$300,$A106,Распис!$C$4:$C$300,"&lt;="&amp;D$1,Распис!$D$4:$D$300,"&gt;="&amp;D$1)&gt;0,SUMIFS(Распис!$K$4:$K$300,Распис!$B$4:$B$300,$A106,Распис!$C$4:$C$300,"&lt;="&amp;D$1,Распис!$D$4:$D$300,"&gt;="&amp;D$1),SUMIF(База!$B$3:$B$305,$A106,База!$K$3:$K$152))</f>
        <v>0</v>
      </c>
      <c r="E106" s="46" t="s">
        <v>23</v>
      </c>
      <c r="F106" s="46">
        <f ca="1">IF(COUNTIFS(Распис!$B$4:$B$300,$A106,Распис!$C$4:$C$300,"&lt;="&amp;F$1,Распис!$D$4:$D$300,"&gt;="&amp;F$1)&gt;0,SUMIFS(Распис!$F$4:$F$300,Распис!$B$4:$B$300,$A106,Распис!$C$4:$C$300,"&lt;="&amp;F$1,Распис!$D$4:$D$300,"&gt;="&amp;F$1),SUMIF(База!$B$3:$B$305,$A106,База!$F$3:$F$152))</f>
        <v>0</v>
      </c>
      <c r="G106" s="46">
        <f ca="1">IF(COUNTIFS(Распис!$B$4:$B$300,$A106,Распис!$C$4:$C$300,"&lt;="&amp;G$1,Распис!$D$4:$D$300,"&gt;="&amp;G$1)&gt;0,SUMIFS(Распис!$G$4:$G$300,Распис!$B$4:$B$300,$A106,Распис!$C$4:$C$300,"&lt;="&amp;G$1,Распис!$D$4:$D$300,"&gt;="&amp;G$1),SUMIF(База!$B$3:$B$305,$A106,База!$G$3:$G$152))</f>
        <v>0</v>
      </c>
      <c r="H106" s="46">
        <f ca="1">IF(COUNTIFS(Распис!$B$4:$B$300,$A106,Распис!$C$4:$C$300,"&lt;="&amp;H$1,Распис!$D$4:$D$300,"&gt;="&amp;H$1)&gt;0,SUMIFS(Распис!$H$4:$H$300,Распис!$B$4:$B$300,$A106,Распис!$C$4:$C$300,"&lt;="&amp;H$1,Распис!$D$4:$D$300,"&gt;="&amp;H$1),SUMIF(База!$B$3:$B$305,$A106,База!$H$3:$H$152))</f>
        <v>0</v>
      </c>
      <c r="I106" s="46" t="s">
        <v>24</v>
      </c>
      <c r="J106" s="46">
        <f ca="1">IF(COUNTIFS(Распис!$B$4:$B$300,$A106,Распис!$C$4:$C$300,"&lt;="&amp;J$1,Распис!$D$4:$D$300,"&gt;="&amp;J$1)&gt;0,SUMIFS(Распис!$J$4:$J$300,Распис!$B$4:$B$300,$A106,Распис!$C$4:$C$300,"&lt;="&amp;J$1,Распис!$D$4:$D$300,"&gt;="&amp;J$1),SUMIF(База!$B$3:$B$305,$A106,База!$J$3:$J$152))</f>
        <v>0</v>
      </c>
      <c r="K106" s="46">
        <f ca="1">IF(COUNTIFS(Распис!$B$4:$B$300,$A106,Распис!$C$4:$C$300,"&lt;="&amp;K$1,Распис!$D$4:$D$300,"&gt;="&amp;K$1)&gt;0,SUMIFS(Распис!$K$4:$K$300,Распис!$B$4:$B$300,$A106,Распис!$C$4:$C$300,"&lt;="&amp;K$1,Распис!$D$4:$D$300,"&gt;="&amp;K$1),SUMIF(База!$B$3:$B$305,$A106,База!$K$3:$K$152))</f>
        <v>0</v>
      </c>
      <c r="L106" s="46" t="s">
        <v>23</v>
      </c>
      <c r="M106" s="46">
        <f ca="1">IF(COUNTIFS(Распис!$B$4:$B$300,$A106,Распис!$C$4:$C$300,"&lt;="&amp;M$1,Распис!$D$4:$D$300,"&gt;="&amp;M$1)&gt;0,SUMIFS(Распис!$F$4:$F$300,Распис!$B$4:$B$300,$A106,Распис!$C$4:$C$300,"&lt;="&amp;M$1,Распис!$D$4:$D$300,"&gt;="&amp;M$1),SUMIF(База!$B$3:$B$305,$A106,База!$F$3:$F$152))</f>
        <v>0</v>
      </c>
      <c r="N106" s="46">
        <f ca="1">IF(COUNTIFS(Распис!$B$4:$B$300,$A106,Распис!$C$4:$C$300,"&lt;="&amp;N$1,Распис!$D$4:$D$300,"&gt;="&amp;N$1)&gt;0,SUMIFS(Распис!$G$4:$G$300,Распис!$B$4:$B$300,$A106,Распис!$C$4:$C$300,"&lt;="&amp;N$1,Распис!$D$4:$D$300,"&gt;="&amp;N$1),SUMIF(База!$B$3:$B$305,$A106,База!$G$3:$G$152))</f>
        <v>0</v>
      </c>
      <c r="O106" s="46">
        <f ca="1">IF(COUNTIFS(Распис!$B$4:$B$300,$A106,Распис!$C$4:$C$300,"&lt;="&amp;O$1,Распис!$D$4:$D$300,"&gt;="&amp;O$1)&gt;0,SUMIFS(Распис!$H$4:$H$300,Распис!$B$4:$B$300,$A106,Распис!$C$4:$C$300,"&lt;="&amp;O$1,Распис!$D$4:$D$300,"&gt;="&amp;O$1),SUMIF(База!$B$3:$B$305,$A106,База!$H$3:$H$152))</f>
        <v>0</v>
      </c>
      <c r="P106" s="46">
        <f ca="1">IF(COUNTIFS(Распис!$B$4:$B$300,$A106,Распис!$C$4:$C$300,"&lt;="&amp;P$1,Распис!$D$4:$D$300,"&gt;="&amp;P$1)&gt;0,SUMIFS(Распис!$I$4:$I$300,Распис!$B$4:$B$300,$A106,Распис!$C$4:$C$300,"&lt;="&amp;P$1,Распис!$D$4:$D$300,"&gt;="&amp;P$1),SUMIF(База!$B$3:$B$305,$A106,База!$I$3:$I$152))</f>
        <v>0</v>
      </c>
      <c r="Q106" s="46">
        <f ca="1">IF(COUNTIFS(Распис!$B$4:$B$300,$A106,Распис!$C$4:$C$300,"&lt;="&amp;Q$1,Распис!$D$4:$D$300,"&gt;="&amp;Q$1)&gt;0,SUMIFS(Распис!$J$4:$J$300,Распис!$B$4:$B$300,$A106,Распис!$C$4:$C$300,"&lt;="&amp;Q$1,Распис!$D$4:$D$300,"&gt;="&amp;Q$1),SUMIF(База!$B$3:$B$305,$A106,База!$J$3:$J$152))</f>
        <v>0</v>
      </c>
      <c r="R106" s="46">
        <f ca="1">IF(COUNTIFS(Распис!$B$4:$B$300,$A106,Распис!$C$4:$C$300,"&lt;="&amp;R$1,Распис!$D$4:$D$300,"&gt;="&amp;R$1)&gt;0,SUMIFS(Распис!$K$4:$K$300,Распис!$B$4:$B$300,$A106,Распис!$C$4:$C$300,"&lt;="&amp;R$1,Распис!$D$4:$D$300,"&gt;="&amp;R$1),SUMIF(База!$B$3:$B$305,$A106,База!$K$3:$K$152))</f>
        <v>0</v>
      </c>
      <c r="S106" s="46" t="s">
        <v>23</v>
      </c>
      <c r="T106" s="46" t="s">
        <v>25</v>
      </c>
      <c r="U106" s="46" t="s">
        <v>25</v>
      </c>
      <c r="V106" s="46" t="s">
        <v>24</v>
      </c>
      <c r="W106" s="46" t="s">
        <v>24</v>
      </c>
      <c r="X106" s="46" t="s">
        <v>24</v>
      </c>
      <c r="Y106" s="46" t="s">
        <v>25</v>
      </c>
      <c r="Z106" s="46" t="s">
        <v>23</v>
      </c>
      <c r="AA106" s="46">
        <f ca="1">IF(COUNTIFS(Распис!$B$4:$B$300,$A106,Распис!$C$4:$C$300,"&lt;="&amp;AA$1,Распис!$D$4:$D$300,"&gt;="&amp;AA$1)&gt;0,SUMIFS(Распис!$F$4:$F$300,Распис!$B$4:$B$300,$A106,Распис!$C$4:$C$300,"&lt;="&amp;AA$1,Распис!$D$4:$D$300,"&gt;="&amp;AA$1),SUMIF(База!$B$3:$B$305,$A106,База!$F$3:$F$152))</f>
        <v>0</v>
      </c>
      <c r="AB106" s="46">
        <f ca="1">IF(COUNTIFS(Распис!$B$4:$B$300,$A106,Распис!$C$4:$C$300,"&lt;="&amp;AB$1,Распис!$D$4:$D$300,"&gt;="&amp;AB$1)&gt;0,SUMIFS(Распис!$G$4:$G$300,Распис!$B$4:$B$300,$A106,Распис!$C$4:$C$300,"&lt;="&amp;AB$1,Распис!$D$4:$D$300,"&gt;="&amp;AB$1),SUMIF(База!$B$3:$B$305,$A106,База!$G$3:$G$152))</f>
        <v>0</v>
      </c>
      <c r="AC106" s="46">
        <f ca="1">IF(COUNTIFS(Распис!$B$4:$B$300,$A106,Распис!$C$4:$C$300,"&lt;="&amp;AC$1,Распис!$D$4:$D$300,"&gt;="&amp;AC$1)&gt;0,SUMIFS(Распис!$H$4:$H$300,Распис!$B$4:$B$300,$A106,Распис!$C$4:$C$300,"&lt;="&amp;AC$1,Распис!$D$4:$D$300,"&gt;="&amp;AC$1),SUMIF(База!$B$3:$B$305,$A106,База!$H$3:$H$152))</f>
        <v>0</v>
      </c>
      <c r="AD106" s="46">
        <f ca="1">IF(COUNTIFS(Распис!$B$4:$B$300,$A106,Распис!$C$4:$C$300,"&lt;="&amp;AD$1,Распис!$D$4:$D$300,"&gt;="&amp;AD$1)&gt;0,SUMIFS(Распис!$I$4:$I$300,Распис!$B$4:$B$300,$A106,Распис!$C$4:$C$300,"&lt;="&amp;AD$1,Распис!$D$4:$D$300,"&gt;="&amp;AD$1),SUMIF(База!$B$3:$B$305,$A106,База!$I$3:$I$152))</f>
        <v>0</v>
      </c>
      <c r="AE106" s="46">
        <f ca="1">IF(COUNTIFS(Распис!$B$4:$B$300,$A106,Распис!$C$4:$C$300,"&lt;="&amp;AE$1,Распис!$D$4:$D$300,"&gt;="&amp;AE$1)&gt;0,SUMIFS(Распис!$J$4:$J$300,Распис!$B$4:$B$300,$A106,Распис!$C$4:$C$300,"&lt;="&amp;AE$1,Распис!$D$4:$D$300,"&gt;="&amp;AE$1),SUMIF(База!$B$3:$B$305,$A106,База!$J$3:$J$152))</f>
        <v>0</v>
      </c>
      <c r="AF106" s="46">
        <f ca="1">IF(COUNTIFS(Распис!$B$4:$B$300,$A106,Распис!$C$4:$C$300,"&lt;="&amp;AF$1,Распис!$D$4:$D$300,"&gt;="&amp;AF$1)&gt;0,SUMIFS(Распис!$K$4:$K$300,Распис!$B$4:$B$300,$A106,Распис!$C$4:$C$300,"&lt;="&amp;AF$1,Распис!$D$4:$D$300,"&gt;="&amp;AF$1),SUMIF(База!$B$3:$B$305,$A106,База!$K$3:$K$152))</f>
        <v>0</v>
      </c>
      <c r="AG106" s="47">
        <f t="shared" ca="1" si="11"/>
        <v>0</v>
      </c>
      <c r="AH106" s="46">
        <f ca="1">AG106-SUMIFS(Распред!$G$4:$G$300,Распред!$B$4:$B$300,"март",Распред!$F$4:$F$300,A106)</f>
        <v>0</v>
      </c>
      <c r="AI106" s="46">
        <f ca="1">AH106+(COUNTIF(B106:AF106,"КД")+SUMIFS(Распред!$AH$4:$AH$300,Распред!$F$4:$F$300,A106,Распред!$B$4:$B$300,"март"))*4</f>
        <v>12</v>
      </c>
      <c r="AJ106" s="46">
        <f t="shared" ca="1" si="12"/>
        <v>0</v>
      </c>
      <c r="AK106" s="46">
        <f t="shared" ca="1" si="13"/>
        <v>0</v>
      </c>
      <c r="AL106" s="46">
        <f>SUMIFS(Распред!$K$4:$K$300,Распред!$B$4:$B$300,"март",Распред!$J$4:$J$300,A106)+SUMIFS(Распред!$M$4:$M$300,Распред!$B$4:$B$300,"март",Распред!$L$4:$L$300,A106)+SUMIFS(Распред!$O$4:$O$300,Распред!$B$4:$B$300,"март",Распред!$N$4:$N$300,A106)+SUMIFS(Распред!$Q$4:$Q$300,Распред!$B$4:$B$300,"март",Распред!$P$4:$P$300,A106)+SUMIFS(Распред!$S$4:$S$300,Распред!$B$4:$B$300,"март",Распред!$R$4:$R$300,A106)+SUMIFS(Распред!$U$4:$U$300,Распред!$B$4:$B$300,"март",Распред!$T$4:$T$300,A106)+SUMIFS(Распред!$W$4:$W$300,Распред!$B$4:$B$300,"март",Распред!$V$4:$V$300,A106)+SUMIFS(Распред!$Y$4:$Y$300,Распред!$B$4:$B$300,"март",Распред!$X$4:$X$300,A106)+SUMIFS(Распред!$AA$4:$AA$300,Распред!$B$4:$B$300,"март",Распред!$Z$4:$Z$300,A106)+SUMIFS(Распред!$AC$4:$AC$300,Распред!$B$4:$B$300,"март",Распред!$AB$4:$AB$300,A106)</f>
        <v>0</v>
      </c>
      <c r="AM106" s="46">
        <f t="shared" ca="1" si="14"/>
        <v>0</v>
      </c>
      <c r="AN106" s="46">
        <f t="shared" ca="1" si="15"/>
        <v>0</v>
      </c>
      <c r="AO106" s="46">
        <f t="shared" ca="1" si="16"/>
        <v>0</v>
      </c>
      <c r="AP106" s="46">
        <f>январь!AP106</f>
        <v>0</v>
      </c>
      <c r="AQ106" s="46">
        <f t="shared" ca="1" si="17"/>
        <v>0</v>
      </c>
      <c r="AR106" s="47"/>
      <c r="AS106" s="47">
        <f t="shared" ca="1" si="18"/>
        <v>0</v>
      </c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</row>
    <row r="107" spans="1:58" s="56" customFormat="1" x14ac:dyDescent="0.25">
      <c r="A107" s="47">
        <f>База!B107</f>
        <v>0</v>
      </c>
      <c r="B107" s="46">
        <f ca="1">IF(COUNTIFS(Распис!$B$4:$B$300,$A107,Распис!$C$4:$C$300,"&lt;="&amp;B$1,Распис!$D$4:$D$300,"&gt;="&amp;B$1)&gt;0,SUMIFS(Распис!$I$4:$I$300,Распис!$B$4:$B$300,$A107,Распис!$C$4:$C$300,"&lt;="&amp;B$1,Распис!$D$4:$D$300,"&gt;="&amp;B$1),SUMIF(База!$B$3:$B$305,$A107,База!$I$3:$I$152))</f>
        <v>0</v>
      </c>
      <c r="C107" s="46">
        <f ca="1">IF(COUNTIFS(Распис!$B$4:$B$300,$A107,Распис!$C$4:$C$300,"&lt;="&amp;C$1,Распис!$D$4:$D$300,"&gt;="&amp;C$1)&gt;0,SUMIFS(Распис!$J$4:$J$300,Распис!$B$4:$B$300,$A107,Распис!$C$4:$C$300,"&lt;="&amp;C$1,Распис!$D$4:$D$300,"&gt;="&amp;C$1),SUMIF(База!$B$3:$B$305,$A107,База!$J$3:$J$152))</f>
        <v>0</v>
      </c>
      <c r="D107" s="46">
        <f ca="1">IF(COUNTIFS(Распис!$B$4:$B$300,$A107,Распис!$C$4:$C$300,"&lt;="&amp;D$1,Распис!$D$4:$D$300,"&gt;="&amp;D$1)&gt;0,SUMIFS(Распис!$K$4:$K$300,Распис!$B$4:$B$300,$A107,Распис!$C$4:$C$300,"&lt;="&amp;D$1,Распис!$D$4:$D$300,"&gt;="&amp;D$1),SUMIF(База!$B$3:$B$305,$A107,База!$K$3:$K$152))</f>
        <v>0</v>
      </c>
      <c r="E107" s="46" t="s">
        <v>23</v>
      </c>
      <c r="F107" s="46">
        <f ca="1">IF(COUNTIFS(Распис!$B$4:$B$300,$A107,Распис!$C$4:$C$300,"&lt;="&amp;F$1,Распис!$D$4:$D$300,"&gt;="&amp;F$1)&gt;0,SUMIFS(Распис!$F$4:$F$300,Распис!$B$4:$B$300,$A107,Распис!$C$4:$C$300,"&lt;="&amp;F$1,Распис!$D$4:$D$300,"&gt;="&amp;F$1),SUMIF(База!$B$3:$B$305,$A107,База!$F$3:$F$152))</f>
        <v>0</v>
      </c>
      <c r="G107" s="46">
        <f ca="1">IF(COUNTIFS(Распис!$B$4:$B$300,$A107,Распис!$C$4:$C$300,"&lt;="&amp;G$1,Распис!$D$4:$D$300,"&gt;="&amp;G$1)&gt;0,SUMIFS(Распис!$G$4:$G$300,Распис!$B$4:$B$300,$A107,Распис!$C$4:$C$300,"&lt;="&amp;G$1,Распис!$D$4:$D$300,"&gt;="&amp;G$1),SUMIF(База!$B$3:$B$305,$A107,База!$G$3:$G$152))</f>
        <v>0</v>
      </c>
      <c r="H107" s="46">
        <f ca="1">IF(COUNTIFS(Распис!$B$4:$B$300,$A107,Распис!$C$4:$C$300,"&lt;="&amp;H$1,Распис!$D$4:$D$300,"&gt;="&amp;H$1)&gt;0,SUMIFS(Распис!$H$4:$H$300,Распис!$B$4:$B$300,$A107,Распис!$C$4:$C$300,"&lt;="&amp;H$1,Распис!$D$4:$D$300,"&gt;="&amp;H$1),SUMIF(База!$B$3:$B$305,$A107,База!$H$3:$H$152))</f>
        <v>0</v>
      </c>
      <c r="I107" s="46" t="s">
        <v>24</v>
      </c>
      <c r="J107" s="46">
        <f ca="1">IF(COUNTIFS(Распис!$B$4:$B$300,$A107,Распис!$C$4:$C$300,"&lt;="&amp;J$1,Распис!$D$4:$D$300,"&gt;="&amp;J$1)&gt;0,SUMIFS(Распис!$J$4:$J$300,Распис!$B$4:$B$300,$A107,Распис!$C$4:$C$300,"&lt;="&amp;J$1,Распис!$D$4:$D$300,"&gt;="&amp;J$1),SUMIF(База!$B$3:$B$305,$A107,База!$J$3:$J$152))</f>
        <v>0</v>
      </c>
      <c r="K107" s="46">
        <f ca="1">IF(COUNTIFS(Распис!$B$4:$B$300,$A107,Распис!$C$4:$C$300,"&lt;="&amp;K$1,Распис!$D$4:$D$300,"&gt;="&amp;K$1)&gt;0,SUMIFS(Распис!$K$4:$K$300,Распис!$B$4:$B$300,$A107,Распис!$C$4:$C$300,"&lt;="&amp;K$1,Распис!$D$4:$D$300,"&gt;="&amp;K$1),SUMIF(База!$B$3:$B$305,$A107,База!$K$3:$K$152))</f>
        <v>0</v>
      </c>
      <c r="L107" s="46" t="s">
        <v>23</v>
      </c>
      <c r="M107" s="46">
        <f ca="1">IF(COUNTIFS(Распис!$B$4:$B$300,$A107,Распис!$C$4:$C$300,"&lt;="&amp;M$1,Распис!$D$4:$D$300,"&gt;="&amp;M$1)&gt;0,SUMIFS(Распис!$F$4:$F$300,Распис!$B$4:$B$300,$A107,Распис!$C$4:$C$300,"&lt;="&amp;M$1,Распис!$D$4:$D$300,"&gt;="&amp;M$1),SUMIF(База!$B$3:$B$305,$A107,База!$F$3:$F$152))</f>
        <v>0</v>
      </c>
      <c r="N107" s="46">
        <f ca="1">IF(COUNTIFS(Распис!$B$4:$B$300,$A107,Распис!$C$4:$C$300,"&lt;="&amp;N$1,Распис!$D$4:$D$300,"&gt;="&amp;N$1)&gt;0,SUMIFS(Распис!$G$4:$G$300,Распис!$B$4:$B$300,$A107,Распис!$C$4:$C$300,"&lt;="&amp;N$1,Распис!$D$4:$D$300,"&gt;="&amp;N$1),SUMIF(База!$B$3:$B$305,$A107,База!$G$3:$G$152))</f>
        <v>0</v>
      </c>
      <c r="O107" s="46">
        <f ca="1">IF(COUNTIFS(Распис!$B$4:$B$300,$A107,Распис!$C$4:$C$300,"&lt;="&amp;O$1,Распис!$D$4:$D$300,"&gt;="&amp;O$1)&gt;0,SUMIFS(Распис!$H$4:$H$300,Распис!$B$4:$B$300,$A107,Распис!$C$4:$C$300,"&lt;="&amp;O$1,Распис!$D$4:$D$300,"&gt;="&amp;O$1),SUMIF(База!$B$3:$B$305,$A107,База!$H$3:$H$152))</f>
        <v>0</v>
      </c>
      <c r="P107" s="46">
        <f ca="1">IF(COUNTIFS(Распис!$B$4:$B$300,$A107,Распис!$C$4:$C$300,"&lt;="&amp;P$1,Распис!$D$4:$D$300,"&gt;="&amp;P$1)&gt;0,SUMIFS(Распис!$I$4:$I$300,Распис!$B$4:$B$300,$A107,Распис!$C$4:$C$300,"&lt;="&amp;P$1,Распис!$D$4:$D$300,"&gt;="&amp;P$1),SUMIF(База!$B$3:$B$305,$A107,База!$I$3:$I$152))</f>
        <v>0</v>
      </c>
      <c r="Q107" s="46">
        <f ca="1">IF(COUNTIFS(Распис!$B$4:$B$300,$A107,Распис!$C$4:$C$300,"&lt;="&amp;Q$1,Распис!$D$4:$D$300,"&gt;="&amp;Q$1)&gt;0,SUMIFS(Распис!$J$4:$J$300,Распис!$B$4:$B$300,$A107,Распис!$C$4:$C$300,"&lt;="&amp;Q$1,Распис!$D$4:$D$300,"&gt;="&amp;Q$1),SUMIF(База!$B$3:$B$305,$A107,База!$J$3:$J$152))</f>
        <v>0</v>
      </c>
      <c r="R107" s="46">
        <f ca="1">IF(COUNTIFS(Распис!$B$4:$B$300,$A107,Распис!$C$4:$C$300,"&lt;="&amp;R$1,Распис!$D$4:$D$300,"&gt;="&amp;R$1)&gt;0,SUMIFS(Распис!$K$4:$K$300,Распис!$B$4:$B$300,$A107,Распис!$C$4:$C$300,"&lt;="&amp;R$1,Распис!$D$4:$D$300,"&gt;="&amp;R$1),SUMIF(База!$B$3:$B$305,$A107,База!$K$3:$K$152))</f>
        <v>0</v>
      </c>
      <c r="S107" s="46" t="s">
        <v>23</v>
      </c>
      <c r="T107" s="46" t="s">
        <v>25</v>
      </c>
      <c r="U107" s="46" t="s">
        <v>25</v>
      </c>
      <c r="V107" s="46" t="s">
        <v>24</v>
      </c>
      <c r="W107" s="46" t="s">
        <v>24</v>
      </c>
      <c r="X107" s="46" t="s">
        <v>24</v>
      </c>
      <c r="Y107" s="46" t="s">
        <v>25</v>
      </c>
      <c r="Z107" s="46" t="s">
        <v>23</v>
      </c>
      <c r="AA107" s="46">
        <f ca="1">IF(COUNTIFS(Распис!$B$4:$B$300,$A107,Распис!$C$4:$C$300,"&lt;="&amp;AA$1,Распис!$D$4:$D$300,"&gt;="&amp;AA$1)&gt;0,SUMIFS(Распис!$F$4:$F$300,Распис!$B$4:$B$300,$A107,Распис!$C$4:$C$300,"&lt;="&amp;AA$1,Распис!$D$4:$D$300,"&gt;="&amp;AA$1),SUMIF(База!$B$3:$B$305,$A107,База!$F$3:$F$152))</f>
        <v>0</v>
      </c>
      <c r="AB107" s="46">
        <f ca="1">IF(COUNTIFS(Распис!$B$4:$B$300,$A107,Распис!$C$4:$C$300,"&lt;="&amp;AB$1,Распис!$D$4:$D$300,"&gt;="&amp;AB$1)&gt;0,SUMIFS(Распис!$G$4:$G$300,Распис!$B$4:$B$300,$A107,Распис!$C$4:$C$300,"&lt;="&amp;AB$1,Распис!$D$4:$D$300,"&gt;="&amp;AB$1),SUMIF(База!$B$3:$B$305,$A107,База!$G$3:$G$152))</f>
        <v>0</v>
      </c>
      <c r="AC107" s="46">
        <f ca="1">IF(COUNTIFS(Распис!$B$4:$B$300,$A107,Распис!$C$4:$C$300,"&lt;="&amp;AC$1,Распис!$D$4:$D$300,"&gt;="&amp;AC$1)&gt;0,SUMIFS(Распис!$H$4:$H$300,Распис!$B$4:$B$300,$A107,Распис!$C$4:$C$300,"&lt;="&amp;AC$1,Распис!$D$4:$D$300,"&gt;="&amp;AC$1),SUMIF(База!$B$3:$B$305,$A107,База!$H$3:$H$152))</f>
        <v>0</v>
      </c>
      <c r="AD107" s="46">
        <f ca="1">IF(COUNTIFS(Распис!$B$4:$B$300,$A107,Распис!$C$4:$C$300,"&lt;="&amp;AD$1,Распис!$D$4:$D$300,"&gt;="&amp;AD$1)&gt;0,SUMIFS(Распис!$I$4:$I$300,Распис!$B$4:$B$300,$A107,Распис!$C$4:$C$300,"&lt;="&amp;AD$1,Распис!$D$4:$D$300,"&gt;="&amp;AD$1),SUMIF(База!$B$3:$B$305,$A107,База!$I$3:$I$152))</f>
        <v>0</v>
      </c>
      <c r="AE107" s="46">
        <f ca="1">IF(COUNTIFS(Распис!$B$4:$B$300,$A107,Распис!$C$4:$C$300,"&lt;="&amp;AE$1,Распис!$D$4:$D$300,"&gt;="&amp;AE$1)&gt;0,SUMIFS(Распис!$J$4:$J$300,Распис!$B$4:$B$300,$A107,Распис!$C$4:$C$300,"&lt;="&amp;AE$1,Распис!$D$4:$D$300,"&gt;="&amp;AE$1),SUMIF(База!$B$3:$B$305,$A107,База!$J$3:$J$152))</f>
        <v>0</v>
      </c>
      <c r="AF107" s="46">
        <f ca="1">IF(COUNTIFS(Распис!$B$4:$B$300,$A107,Распис!$C$4:$C$300,"&lt;="&amp;AF$1,Распис!$D$4:$D$300,"&gt;="&amp;AF$1)&gt;0,SUMIFS(Распис!$K$4:$K$300,Распис!$B$4:$B$300,$A107,Распис!$C$4:$C$300,"&lt;="&amp;AF$1,Распис!$D$4:$D$300,"&gt;="&amp;AF$1),SUMIF(База!$B$3:$B$305,$A107,База!$K$3:$K$152))</f>
        <v>0</v>
      </c>
      <c r="AG107" s="47">
        <f t="shared" ca="1" si="11"/>
        <v>0</v>
      </c>
      <c r="AH107" s="46">
        <f ca="1">AG107-SUMIFS(Распред!$G$4:$G$300,Распред!$B$4:$B$300,"март",Распред!$F$4:$F$300,A107)</f>
        <v>0</v>
      </c>
      <c r="AI107" s="46">
        <f ca="1">AH107+(COUNTIF(B107:AF107,"КД")+SUMIFS(Распред!$AH$4:$AH$300,Распред!$F$4:$F$300,A107,Распред!$B$4:$B$300,"март"))*4</f>
        <v>12</v>
      </c>
      <c r="AJ107" s="46">
        <f t="shared" ca="1" si="12"/>
        <v>0</v>
      </c>
      <c r="AK107" s="46">
        <f t="shared" ca="1" si="13"/>
        <v>0</v>
      </c>
      <c r="AL107" s="46">
        <f>SUMIFS(Распред!$K$4:$K$300,Распред!$B$4:$B$300,"март",Распред!$J$4:$J$300,A107)+SUMIFS(Распред!$M$4:$M$300,Распред!$B$4:$B$300,"март",Распред!$L$4:$L$300,A107)+SUMIFS(Распред!$O$4:$O$300,Распред!$B$4:$B$300,"март",Распред!$N$4:$N$300,A107)+SUMIFS(Распред!$Q$4:$Q$300,Распред!$B$4:$B$300,"март",Распред!$P$4:$P$300,A107)+SUMIFS(Распред!$S$4:$S$300,Распред!$B$4:$B$300,"март",Распред!$R$4:$R$300,A107)+SUMIFS(Распред!$U$4:$U$300,Распред!$B$4:$B$300,"март",Распред!$T$4:$T$300,A107)+SUMIFS(Распред!$W$4:$W$300,Распред!$B$4:$B$300,"март",Распред!$V$4:$V$300,A107)+SUMIFS(Распред!$Y$4:$Y$300,Распред!$B$4:$B$300,"март",Распред!$X$4:$X$300,A107)+SUMIFS(Распред!$AA$4:$AA$300,Распред!$B$4:$B$300,"март",Распред!$Z$4:$Z$300,A107)+SUMIFS(Распред!$AC$4:$AC$300,Распред!$B$4:$B$300,"март",Распред!$AB$4:$AB$300,A107)</f>
        <v>0</v>
      </c>
      <c r="AM107" s="46">
        <f t="shared" ca="1" si="14"/>
        <v>0</v>
      </c>
      <c r="AN107" s="46">
        <f t="shared" ca="1" si="15"/>
        <v>0</v>
      </c>
      <c r="AO107" s="46">
        <f t="shared" ca="1" si="16"/>
        <v>0</v>
      </c>
      <c r="AP107" s="46">
        <f>январь!AP107</f>
        <v>0</v>
      </c>
      <c r="AQ107" s="46">
        <f t="shared" ca="1" si="17"/>
        <v>0</v>
      </c>
      <c r="AR107" s="47"/>
      <c r="AS107" s="47">
        <f t="shared" ca="1" si="18"/>
        <v>0</v>
      </c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</row>
    <row r="108" spans="1:58" s="56" customFormat="1" x14ac:dyDescent="0.25">
      <c r="A108" s="47">
        <f>База!B108</f>
        <v>0</v>
      </c>
      <c r="B108" s="46">
        <f ca="1">IF(COUNTIFS(Распис!$B$4:$B$300,$A108,Распис!$C$4:$C$300,"&lt;="&amp;B$1,Распис!$D$4:$D$300,"&gt;="&amp;B$1)&gt;0,SUMIFS(Распис!$I$4:$I$300,Распис!$B$4:$B$300,$A108,Распис!$C$4:$C$300,"&lt;="&amp;B$1,Распис!$D$4:$D$300,"&gt;="&amp;B$1),SUMIF(База!$B$3:$B$305,$A108,База!$I$3:$I$152))</f>
        <v>0</v>
      </c>
      <c r="C108" s="46">
        <f ca="1">IF(COUNTIFS(Распис!$B$4:$B$300,$A108,Распис!$C$4:$C$300,"&lt;="&amp;C$1,Распис!$D$4:$D$300,"&gt;="&amp;C$1)&gt;0,SUMIFS(Распис!$J$4:$J$300,Распис!$B$4:$B$300,$A108,Распис!$C$4:$C$300,"&lt;="&amp;C$1,Распис!$D$4:$D$300,"&gt;="&amp;C$1),SUMIF(База!$B$3:$B$305,$A108,База!$J$3:$J$152))</f>
        <v>0</v>
      </c>
      <c r="D108" s="46">
        <f ca="1">IF(COUNTIFS(Распис!$B$4:$B$300,$A108,Распис!$C$4:$C$300,"&lt;="&amp;D$1,Распис!$D$4:$D$300,"&gt;="&amp;D$1)&gt;0,SUMIFS(Распис!$K$4:$K$300,Распис!$B$4:$B$300,$A108,Распис!$C$4:$C$300,"&lt;="&amp;D$1,Распис!$D$4:$D$300,"&gt;="&amp;D$1),SUMIF(База!$B$3:$B$305,$A108,База!$K$3:$K$152))</f>
        <v>0</v>
      </c>
      <c r="E108" s="46" t="s">
        <v>23</v>
      </c>
      <c r="F108" s="46">
        <f ca="1">IF(COUNTIFS(Распис!$B$4:$B$300,$A108,Распис!$C$4:$C$300,"&lt;="&amp;F$1,Распис!$D$4:$D$300,"&gt;="&amp;F$1)&gt;0,SUMIFS(Распис!$F$4:$F$300,Распис!$B$4:$B$300,$A108,Распис!$C$4:$C$300,"&lt;="&amp;F$1,Распис!$D$4:$D$300,"&gt;="&amp;F$1),SUMIF(База!$B$3:$B$305,$A108,База!$F$3:$F$152))</f>
        <v>0</v>
      </c>
      <c r="G108" s="46">
        <f ca="1">IF(COUNTIFS(Распис!$B$4:$B$300,$A108,Распис!$C$4:$C$300,"&lt;="&amp;G$1,Распис!$D$4:$D$300,"&gt;="&amp;G$1)&gt;0,SUMIFS(Распис!$G$4:$G$300,Распис!$B$4:$B$300,$A108,Распис!$C$4:$C$300,"&lt;="&amp;G$1,Распис!$D$4:$D$300,"&gt;="&amp;G$1),SUMIF(База!$B$3:$B$305,$A108,База!$G$3:$G$152))</f>
        <v>0</v>
      </c>
      <c r="H108" s="46">
        <f ca="1">IF(COUNTIFS(Распис!$B$4:$B$300,$A108,Распис!$C$4:$C$300,"&lt;="&amp;H$1,Распис!$D$4:$D$300,"&gt;="&amp;H$1)&gt;0,SUMIFS(Распис!$H$4:$H$300,Распис!$B$4:$B$300,$A108,Распис!$C$4:$C$300,"&lt;="&amp;H$1,Распис!$D$4:$D$300,"&gt;="&amp;H$1),SUMIF(База!$B$3:$B$305,$A108,База!$H$3:$H$152))</f>
        <v>0</v>
      </c>
      <c r="I108" s="46" t="s">
        <v>24</v>
      </c>
      <c r="J108" s="46">
        <f ca="1">IF(COUNTIFS(Распис!$B$4:$B$300,$A108,Распис!$C$4:$C$300,"&lt;="&amp;J$1,Распис!$D$4:$D$300,"&gt;="&amp;J$1)&gt;0,SUMIFS(Распис!$J$4:$J$300,Распис!$B$4:$B$300,$A108,Распис!$C$4:$C$300,"&lt;="&amp;J$1,Распис!$D$4:$D$300,"&gt;="&amp;J$1),SUMIF(База!$B$3:$B$305,$A108,База!$J$3:$J$152))</f>
        <v>0</v>
      </c>
      <c r="K108" s="46">
        <f ca="1">IF(COUNTIFS(Распис!$B$4:$B$300,$A108,Распис!$C$4:$C$300,"&lt;="&amp;K$1,Распис!$D$4:$D$300,"&gt;="&amp;K$1)&gt;0,SUMIFS(Распис!$K$4:$K$300,Распис!$B$4:$B$300,$A108,Распис!$C$4:$C$300,"&lt;="&amp;K$1,Распис!$D$4:$D$300,"&gt;="&amp;K$1),SUMIF(База!$B$3:$B$305,$A108,База!$K$3:$K$152))</f>
        <v>0</v>
      </c>
      <c r="L108" s="46" t="s">
        <v>23</v>
      </c>
      <c r="M108" s="46">
        <f ca="1">IF(COUNTIFS(Распис!$B$4:$B$300,$A108,Распис!$C$4:$C$300,"&lt;="&amp;M$1,Распис!$D$4:$D$300,"&gt;="&amp;M$1)&gt;0,SUMIFS(Распис!$F$4:$F$300,Распис!$B$4:$B$300,$A108,Распис!$C$4:$C$300,"&lt;="&amp;M$1,Распис!$D$4:$D$300,"&gt;="&amp;M$1),SUMIF(База!$B$3:$B$305,$A108,База!$F$3:$F$152))</f>
        <v>0</v>
      </c>
      <c r="N108" s="46">
        <f ca="1">IF(COUNTIFS(Распис!$B$4:$B$300,$A108,Распис!$C$4:$C$300,"&lt;="&amp;N$1,Распис!$D$4:$D$300,"&gt;="&amp;N$1)&gt;0,SUMIFS(Распис!$G$4:$G$300,Распис!$B$4:$B$300,$A108,Распис!$C$4:$C$300,"&lt;="&amp;N$1,Распис!$D$4:$D$300,"&gt;="&amp;N$1),SUMIF(База!$B$3:$B$305,$A108,База!$G$3:$G$152))</f>
        <v>0</v>
      </c>
      <c r="O108" s="46">
        <f ca="1">IF(COUNTIFS(Распис!$B$4:$B$300,$A108,Распис!$C$4:$C$300,"&lt;="&amp;O$1,Распис!$D$4:$D$300,"&gt;="&amp;O$1)&gt;0,SUMIFS(Распис!$H$4:$H$300,Распис!$B$4:$B$300,$A108,Распис!$C$4:$C$300,"&lt;="&amp;O$1,Распис!$D$4:$D$300,"&gt;="&amp;O$1),SUMIF(База!$B$3:$B$305,$A108,База!$H$3:$H$152))</f>
        <v>0</v>
      </c>
      <c r="P108" s="46">
        <f ca="1">IF(COUNTIFS(Распис!$B$4:$B$300,$A108,Распис!$C$4:$C$300,"&lt;="&amp;P$1,Распис!$D$4:$D$300,"&gt;="&amp;P$1)&gt;0,SUMIFS(Распис!$I$4:$I$300,Распис!$B$4:$B$300,$A108,Распис!$C$4:$C$300,"&lt;="&amp;P$1,Распис!$D$4:$D$300,"&gt;="&amp;P$1),SUMIF(База!$B$3:$B$305,$A108,База!$I$3:$I$152))</f>
        <v>0</v>
      </c>
      <c r="Q108" s="46">
        <f ca="1">IF(COUNTIFS(Распис!$B$4:$B$300,$A108,Распис!$C$4:$C$300,"&lt;="&amp;Q$1,Распис!$D$4:$D$300,"&gt;="&amp;Q$1)&gt;0,SUMIFS(Распис!$J$4:$J$300,Распис!$B$4:$B$300,$A108,Распис!$C$4:$C$300,"&lt;="&amp;Q$1,Распис!$D$4:$D$300,"&gt;="&amp;Q$1),SUMIF(База!$B$3:$B$305,$A108,База!$J$3:$J$152))</f>
        <v>0</v>
      </c>
      <c r="R108" s="46">
        <f ca="1">IF(COUNTIFS(Распис!$B$4:$B$300,$A108,Распис!$C$4:$C$300,"&lt;="&amp;R$1,Распис!$D$4:$D$300,"&gt;="&amp;R$1)&gt;0,SUMIFS(Распис!$K$4:$K$300,Распис!$B$4:$B$300,$A108,Распис!$C$4:$C$300,"&lt;="&amp;R$1,Распис!$D$4:$D$300,"&gt;="&amp;R$1),SUMIF(База!$B$3:$B$305,$A108,База!$K$3:$K$152))</f>
        <v>0</v>
      </c>
      <c r="S108" s="46" t="s">
        <v>23</v>
      </c>
      <c r="T108" s="46" t="s">
        <v>25</v>
      </c>
      <c r="U108" s="46" t="s">
        <v>25</v>
      </c>
      <c r="V108" s="46" t="s">
        <v>24</v>
      </c>
      <c r="W108" s="46" t="s">
        <v>24</v>
      </c>
      <c r="X108" s="46" t="s">
        <v>24</v>
      </c>
      <c r="Y108" s="46" t="s">
        <v>25</v>
      </c>
      <c r="Z108" s="46" t="s">
        <v>23</v>
      </c>
      <c r="AA108" s="46">
        <f ca="1">IF(COUNTIFS(Распис!$B$4:$B$300,$A108,Распис!$C$4:$C$300,"&lt;="&amp;AA$1,Распис!$D$4:$D$300,"&gt;="&amp;AA$1)&gt;0,SUMIFS(Распис!$F$4:$F$300,Распис!$B$4:$B$300,$A108,Распис!$C$4:$C$300,"&lt;="&amp;AA$1,Распис!$D$4:$D$300,"&gt;="&amp;AA$1),SUMIF(База!$B$3:$B$305,$A108,База!$F$3:$F$152))</f>
        <v>0</v>
      </c>
      <c r="AB108" s="46">
        <f ca="1">IF(COUNTIFS(Распис!$B$4:$B$300,$A108,Распис!$C$4:$C$300,"&lt;="&amp;AB$1,Распис!$D$4:$D$300,"&gt;="&amp;AB$1)&gt;0,SUMIFS(Распис!$G$4:$G$300,Распис!$B$4:$B$300,$A108,Распис!$C$4:$C$300,"&lt;="&amp;AB$1,Распис!$D$4:$D$300,"&gt;="&amp;AB$1),SUMIF(База!$B$3:$B$305,$A108,База!$G$3:$G$152))</f>
        <v>0</v>
      </c>
      <c r="AC108" s="46">
        <f ca="1">IF(COUNTIFS(Распис!$B$4:$B$300,$A108,Распис!$C$4:$C$300,"&lt;="&amp;AC$1,Распис!$D$4:$D$300,"&gt;="&amp;AC$1)&gt;0,SUMIFS(Распис!$H$4:$H$300,Распис!$B$4:$B$300,$A108,Распис!$C$4:$C$300,"&lt;="&amp;AC$1,Распис!$D$4:$D$300,"&gt;="&amp;AC$1),SUMIF(База!$B$3:$B$305,$A108,База!$H$3:$H$152))</f>
        <v>0</v>
      </c>
      <c r="AD108" s="46">
        <f ca="1">IF(COUNTIFS(Распис!$B$4:$B$300,$A108,Распис!$C$4:$C$300,"&lt;="&amp;AD$1,Распис!$D$4:$D$300,"&gt;="&amp;AD$1)&gt;0,SUMIFS(Распис!$I$4:$I$300,Распис!$B$4:$B$300,$A108,Распис!$C$4:$C$300,"&lt;="&amp;AD$1,Распис!$D$4:$D$300,"&gt;="&amp;AD$1),SUMIF(База!$B$3:$B$305,$A108,База!$I$3:$I$152))</f>
        <v>0</v>
      </c>
      <c r="AE108" s="46">
        <f ca="1">IF(COUNTIFS(Распис!$B$4:$B$300,$A108,Распис!$C$4:$C$300,"&lt;="&amp;AE$1,Распис!$D$4:$D$300,"&gt;="&amp;AE$1)&gt;0,SUMIFS(Распис!$J$4:$J$300,Распис!$B$4:$B$300,$A108,Распис!$C$4:$C$300,"&lt;="&amp;AE$1,Распис!$D$4:$D$300,"&gt;="&amp;AE$1),SUMIF(База!$B$3:$B$305,$A108,База!$J$3:$J$152))</f>
        <v>0</v>
      </c>
      <c r="AF108" s="46">
        <f ca="1">IF(COUNTIFS(Распис!$B$4:$B$300,$A108,Распис!$C$4:$C$300,"&lt;="&amp;AF$1,Распис!$D$4:$D$300,"&gt;="&amp;AF$1)&gt;0,SUMIFS(Распис!$K$4:$K$300,Распис!$B$4:$B$300,$A108,Распис!$C$4:$C$300,"&lt;="&amp;AF$1,Распис!$D$4:$D$300,"&gt;="&amp;AF$1),SUMIF(База!$B$3:$B$305,$A108,База!$K$3:$K$152))</f>
        <v>0</v>
      </c>
      <c r="AG108" s="47">
        <f t="shared" ca="1" si="11"/>
        <v>0</v>
      </c>
      <c r="AH108" s="46">
        <f ca="1">AG108-SUMIFS(Распред!$G$4:$G$300,Распред!$B$4:$B$300,"март",Распред!$F$4:$F$300,A108)</f>
        <v>0</v>
      </c>
      <c r="AI108" s="46">
        <f ca="1">AH108+(COUNTIF(B108:AF108,"КД")+SUMIFS(Распред!$AH$4:$AH$300,Распред!$F$4:$F$300,A108,Распред!$B$4:$B$300,"март"))*4</f>
        <v>12</v>
      </c>
      <c r="AJ108" s="46">
        <f t="shared" ca="1" si="12"/>
        <v>0</v>
      </c>
      <c r="AK108" s="46">
        <f t="shared" ca="1" si="13"/>
        <v>0</v>
      </c>
      <c r="AL108" s="46">
        <f>SUMIFS(Распред!$K$4:$K$300,Распред!$B$4:$B$300,"март",Распред!$J$4:$J$300,A108)+SUMIFS(Распред!$M$4:$M$300,Распред!$B$4:$B$300,"март",Распред!$L$4:$L$300,A108)+SUMIFS(Распред!$O$4:$O$300,Распред!$B$4:$B$300,"март",Распред!$N$4:$N$300,A108)+SUMIFS(Распред!$Q$4:$Q$300,Распред!$B$4:$B$300,"март",Распред!$P$4:$P$300,A108)+SUMIFS(Распред!$S$4:$S$300,Распред!$B$4:$B$300,"март",Распред!$R$4:$R$300,A108)+SUMIFS(Распред!$U$4:$U$300,Распред!$B$4:$B$300,"март",Распред!$T$4:$T$300,A108)+SUMIFS(Распред!$W$4:$W$300,Распред!$B$4:$B$300,"март",Распред!$V$4:$V$300,A108)+SUMIFS(Распред!$Y$4:$Y$300,Распред!$B$4:$B$300,"март",Распред!$X$4:$X$300,A108)+SUMIFS(Распред!$AA$4:$AA$300,Распред!$B$4:$B$300,"март",Распред!$Z$4:$Z$300,A108)+SUMIFS(Распред!$AC$4:$AC$300,Распред!$B$4:$B$300,"март",Распред!$AB$4:$AB$300,A108)</f>
        <v>0</v>
      </c>
      <c r="AM108" s="46">
        <f t="shared" ca="1" si="14"/>
        <v>0</v>
      </c>
      <c r="AN108" s="46">
        <f t="shared" ca="1" si="15"/>
        <v>0</v>
      </c>
      <c r="AO108" s="46">
        <f t="shared" ca="1" si="16"/>
        <v>0</v>
      </c>
      <c r="AP108" s="46">
        <f>январь!AP108</f>
        <v>0</v>
      </c>
      <c r="AQ108" s="46">
        <f t="shared" ca="1" si="17"/>
        <v>0</v>
      </c>
      <c r="AR108" s="47"/>
      <c r="AS108" s="47">
        <f t="shared" ca="1" si="18"/>
        <v>0</v>
      </c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</row>
    <row r="109" spans="1:58" s="56" customFormat="1" x14ac:dyDescent="0.25">
      <c r="A109" s="47">
        <f>База!B109</f>
        <v>0</v>
      </c>
      <c r="B109" s="46">
        <f ca="1">IF(COUNTIFS(Распис!$B$4:$B$300,$A109,Распис!$C$4:$C$300,"&lt;="&amp;B$1,Распис!$D$4:$D$300,"&gt;="&amp;B$1)&gt;0,SUMIFS(Распис!$I$4:$I$300,Распис!$B$4:$B$300,$A109,Распис!$C$4:$C$300,"&lt;="&amp;B$1,Распис!$D$4:$D$300,"&gt;="&amp;B$1),SUMIF(База!$B$3:$B$305,$A109,База!$I$3:$I$152))</f>
        <v>0</v>
      </c>
      <c r="C109" s="46">
        <f ca="1">IF(COUNTIFS(Распис!$B$4:$B$300,$A109,Распис!$C$4:$C$300,"&lt;="&amp;C$1,Распис!$D$4:$D$300,"&gt;="&amp;C$1)&gt;0,SUMIFS(Распис!$J$4:$J$300,Распис!$B$4:$B$300,$A109,Распис!$C$4:$C$300,"&lt;="&amp;C$1,Распис!$D$4:$D$300,"&gt;="&amp;C$1),SUMIF(База!$B$3:$B$305,$A109,База!$J$3:$J$152))</f>
        <v>0</v>
      </c>
      <c r="D109" s="46">
        <f ca="1">IF(COUNTIFS(Распис!$B$4:$B$300,$A109,Распис!$C$4:$C$300,"&lt;="&amp;D$1,Распис!$D$4:$D$300,"&gt;="&amp;D$1)&gt;0,SUMIFS(Распис!$K$4:$K$300,Распис!$B$4:$B$300,$A109,Распис!$C$4:$C$300,"&lt;="&amp;D$1,Распис!$D$4:$D$300,"&gt;="&amp;D$1),SUMIF(База!$B$3:$B$305,$A109,База!$K$3:$K$152))</f>
        <v>0</v>
      </c>
      <c r="E109" s="46" t="s">
        <v>23</v>
      </c>
      <c r="F109" s="46">
        <f ca="1">IF(COUNTIFS(Распис!$B$4:$B$300,$A109,Распис!$C$4:$C$300,"&lt;="&amp;F$1,Распис!$D$4:$D$300,"&gt;="&amp;F$1)&gt;0,SUMIFS(Распис!$F$4:$F$300,Распис!$B$4:$B$300,$A109,Распис!$C$4:$C$300,"&lt;="&amp;F$1,Распис!$D$4:$D$300,"&gt;="&amp;F$1),SUMIF(База!$B$3:$B$305,$A109,База!$F$3:$F$152))</f>
        <v>0</v>
      </c>
      <c r="G109" s="46">
        <f ca="1">IF(COUNTIFS(Распис!$B$4:$B$300,$A109,Распис!$C$4:$C$300,"&lt;="&amp;G$1,Распис!$D$4:$D$300,"&gt;="&amp;G$1)&gt;0,SUMIFS(Распис!$G$4:$G$300,Распис!$B$4:$B$300,$A109,Распис!$C$4:$C$300,"&lt;="&amp;G$1,Распис!$D$4:$D$300,"&gt;="&amp;G$1),SUMIF(База!$B$3:$B$305,$A109,База!$G$3:$G$152))</f>
        <v>0</v>
      </c>
      <c r="H109" s="46">
        <f ca="1">IF(COUNTIFS(Распис!$B$4:$B$300,$A109,Распис!$C$4:$C$300,"&lt;="&amp;H$1,Распис!$D$4:$D$300,"&gt;="&amp;H$1)&gt;0,SUMIFS(Распис!$H$4:$H$300,Распис!$B$4:$B$300,$A109,Распис!$C$4:$C$300,"&lt;="&amp;H$1,Распис!$D$4:$D$300,"&gt;="&amp;H$1),SUMIF(База!$B$3:$B$305,$A109,База!$H$3:$H$152))</f>
        <v>0</v>
      </c>
      <c r="I109" s="46" t="s">
        <v>24</v>
      </c>
      <c r="J109" s="46">
        <f ca="1">IF(COUNTIFS(Распис!$B$4:$B$300,$A109,Распис!$C$4:$C$300,"&lt;="&amp;J$1,Распис!$D$4:$D$300,"&gt;="&amp;J$1)&gt;0,SUMIFS(Распис!$J$4:$J$300,Распис!$B$4:$B$300,$A109,Распис!$C$4:$C$300,"&lt;="&amp;J$1,Распис!$D$4:$D$300,"&gt;="&amp;J$1),SUMIF(База!$B$3:$B$305,$A109,База!$J$3:$J$152))</f>
        <v>0</v>
      </c>
      <c r="K109" s="46">
        <f ca="1">IF(COUNTIFS(Распис!$B$4:$B$300,$A109,Распис!$C$4:$C$300,"&lt;="&amp;K$1,Распис!$D$4:$D$300,"&gt;="&amp;K$1)&gt;0,SUMIFS(Распис!$K$4:$K$300,Распис!$B$4:$B$300,$A109,Распис!$C$4:$C$300,"&lt;="&amp;K$1,Распис!$D$4:$D$300,"&gt;="&amp;K$1),SUMIF(База!$B$3:$B$305,$A109,База!$K$3:$K$152))</f>
        <v>0</v>
      </c>
      <c r="L109" s="46" t="s">
        <v>23</v>
      </c>
      <c r="M109" s="46">
        <f ca="1">IF(COUNTIFS(Распис!$B$4:$B$300,$A109,Распис!$C$4:$C$300,"&lt;="&amp;M$1,Распис!$D$4:$D$300,"&gt;="&amp;M$1)&gt;0,SUMIFS(Распис!$F$4:$F$300,Распис!$B$4:$B$300,$A109,Распис!$C$4:$C$300,"&lt;="&amp;M$1,Распис!$D$4:$D$300,"&gt;="&amp;M$1),SUMIF(База!$B$3:$B$305,$A109,База!$F$3:$F$152))</f>
        <v>0</v>
      </c>
      <c r="N109" s="46">
        <f ca="1">IF(COUNTIFS(Распис!$B$4:$B$300,$A109,Распис!$C$4:$C$300,"&lt;="&amp;N$1,Распис!$D$4:$D$300,"&gt;="&amp;N$1)&gt;0,SUMIFS(Распис!$G$4:$G$300,Распис!$B$4:$B$300,$A109,Распис!$C$4:$C$300,"&lt;="&amp;N$1,Распис!$D$4:$D$300,"&gt;="&amp;N$1),SUMIF(База!$B$3:$B$305,$A109,База!$G$3:$G$152))</f>
        <v>0</v>
      </c>
      <c r="O109" s="46">
        <f ca="1">IF(COUNTIFS(Распис!$B$4:$B$300,$A109,Распис!$C$4:$C$300,"&lt;="&amp;O$1,Распис!$D$4:$D$300,"&gt;="&amp;O$1)&gt;0,SUMIFS(Распис!$H$4:$H$300,Распис!$B$4:$B$300,$A109,Распис!$C$4:$C$300,"&lt;="&amp;O$1,Распис!$D$4:$D$300,"&gt;="&amp;O$1),SUMIF(База!$B$3:$B$305,$A109,База!$H$3:$H$152))</f>
        <v>0</v>
      </c>
      <c r="P109" s="46">
        <f ca="1">IF(COUNTIFS(Распис!$B$4:$B$300,$A109,Распис!$C$4:$C$300,"&lt;="&amp;P$1,Распис!$D$4:$D$300,"&gt;="&amp;P$1)&gt;0,SUMIFS(Распис!$I$4:$I$300,Распис!$B$4:$B$300,$A109,Распис!$C$4:$C$300,"&lt;="&amp;P$1,Распис!$D$4:$D$300,"&gt;="&amp;P$1),SUMIF(База!$B$3:$B$305,$A109,База!$I$3:$I$152))</f>
        <v>0</v>
      </c>
      <c r="Q109" s="46">
        <f ca="1">IF(COUNTIFS(Распис!$B$4:$B$300,$A109,Распис!$C$4:$C$300,"&lt;="&amp;Q$1,Распис!$D$4:$D$300,"&gt;="&amp;Q$1)&gt;0,SUMIFS(Распис!$J$4:$J$300,Распис!$B$4:$B$300,$A109,Распис!$C$4:$C$300,"&lt;="&amp;Q$1,Распис!$D$4:$D$300,"&gt;="&amp;Q$1),SUMIF(База!$B$3:$B$305,$A109,База!$J$3:$J$152))</f>
        <v>0</v>
      </c>
      <c r="R109" s="46">
        <f ca="1">IF(COUNTIFS(Распис!$B$4:$B$300,$A109,Распис!$C$4:$C$300,"&lt;="&amp;R$1,Распис!$D$4:$D$300,"&gt;="&amp;R$1)&gt;0,SUMIFS(Распис!$K$4:$K$300,Распис!$B$4:$B$300,$A109,Распис!$C$4:$C$300,"&lt;="&amp;R$1,Распис!$D$4:$D$300,"&gt;="&amp;R$1),SUMIF(База!$B$3:$B$305,$A109,База!$K$3:$K$152))</f>
        <v>0</v>
      </c>
      <c r="S109" s="46" t="s">
        <v>23</v>
      </c>
      <c r="T109" s="46" t="s">
        <v>25</v>
      </c>
      <c r="U109" s="46" t="s">
        <v>25</v>
      </c>
      <c r="V109" s="46" t="s">
        <v>24</v>
      </c>
      <c r="W109" s="46" t="s">
        <v>24</v>
      </c>
      <c r="X109" s="46" t="s">
        <v>24</v>
      </c>
      <c r="Y109" s="46" t="s">
        <v>25</v>
      </c>
      <c r="Z109" s="46" t="s">
        <v>23</v>
      </c>
      <c r="AA109" s="46">
        <f ca="1">IF(COUNTIFS(Распис!$B$4:$B$300,$A109,Распис!$C$4:$C$300,"&lt;="&amp;AA$1,Распис!$D$4:$D$300,"&gt;="&amp;AA$1)&gt;0,SUMIFS(Распис!$F$4:$F$300,Распис!$B$4:$B$300,$A109,Распис!$C$4:$C$300,"&lt;="&amp;AA$1,Распис!$D$4:$D$300,"&gt;="&amp;AA$1),SUMIF(База!$B$3:$B$305,$A109,База!$F$3:$F$152))</f>
        <v>0</v>
      </c>
      <c r="AB109" s="46">
        <f ca="1">IF(COUNTIFS(Распис!$B$4:$B$300,$A109,Распис!$C$4:$C$300,"&lt;="&amp;AB$1,Распис!$D$4:$D$300,"&gt;="&amp;AB$1)&gt;0,SUMIFS(Распис!$G$4:$G$300,Распис!$B$4:$B$300,$A109,Распис!$C$4:$C$300,"&lt;="&amp;AB$1,Распис!$D$4:$D$300,"&gt;="&amp;AB$1),SUMIF(База!$B$3:$B$305,$A109,База!$G$3:$G$152))</f>
        <v>0</v>
      </c>
      <c r="AC109" s="46">
        <f ca="1">IF(COUNTIFS(Распис!$B$4:$B$300,$A109,Распис!$C$4:$C$300,"&lt;="&amp;AC$1,Распис!$D$4:$D$300,"&gt;="&amp;AC$1)&gt;0,SUMIFS(Распис!$H$4:$H$300,Распис!$B$4:$B$300,$A109,Распис!$C$4:$C$300,"&lt;="&amp;AC$1,Распис!$D$4:$D$300,"&gt;="&amp;AC$1),SUMIF(База!$B$3:$B$305,$A109,База!$H$3:$H$152))</f>
        <v>0</v>
      </c>
      <c r="AD109" s="46">
        <f ca="1">IF(COUNTIFS(Распис!$B$4:$B$300,$A109,Распис!$C$4:$C$300,"&lt;="&amp;AD$1,Распис!$D$4:$D$300,"&gt;="&amp;AD$1)&gt;0,SUMIFS(Распис!$I$4:$I$300,Распис!$B$4:$B$300,$A109,Распис!$C$4:$C$300,"&lt;="&amp;AD$1,Распис!$D$4:$D$300,"&gt;="&amp;AD$1),SUMIF(База!$B$3:$B$305,$A109,База!$I$3:$I$152))</f>
        <v>0</v>
      </c>
      <c r="AE109" s="46">
        <f ca="1">IF(COUNTIFS(Распис!$B$4:$B$300,$A109,Распис!$C$4:$C$300,"&lt;="&amp;AE$1,Распис!$D$4:$D$300,"&gt;="&amp;AE$1)&gt;0,SUMIFS(Распис!$J$4:$J$300,Распис!$B$4:$B$300,$A109,Распис!$C$4:$C$300,"&lt;="&amp;AE$1,Распис!$D$4:$D$300,"&gt;="&amp;AE$1),SUMIF(База!$B$3:$B$305,$A109,База!$J$3:$J$152))</f>
        <v>0</v>
      </c>
      <c r="AF109" s="46">
        <f ca="1">IF(COUNTIFS(Распис!$B$4:$B$300,$A109,Распис!$C$4:$C$300,"&lt;="&amp;AF$1,Распис!$D$4:$D$300,"&gt;="&amp;AF$1)&gt;0,SUMIFS(Распис!$K$4:$K$300,Распис!$B$4:$B$300,$A109,Распис!$C$4:$C$300,"&lt;="&amp;AF$1,Распис!$D$4:$D$300,"&gt;="&amp;AF$1),SUMIF(База!$B$3:$B$305,$A109,База!$K$3:$K$152))</f>
        <v>0</v>
      </c>
      <c r="AG109" s="47">
        <f t="shared" ca="1" si="11"/>
        <v>0</v>
      </c>
      <c r="AH109" s="46">
        <f ca="1">AG109-SUMIFS(Распред!$G$4:$G$300,Распред!$B$4:$B$300,"март",Распред!$F$4:$F$300,A109)</f>
        <v>0</v>
      </c>
      <c r="AI109" s="46">
        <f ca="1">AH109+(COUNTIF(B109:AF109,"КД")+SUMIFS(Распред!$AH$4:$AH$300,Распред!$F$4:$F$300,A109,Распред!$B$4:$B$300,"март"))*4</f>
        <v>12</v>
      </c>
      <c r="AJ109" s="46">
        <f t="shared" ca="1" si="12"/>
        <v>0</v>
      </c>
      <c r="AK109" s="46">
        <f t="shared" ca="1" si="13"/>
        <v>0</v>
      </c>
      <c r="AL109" s="46">
        <f>SUMIFS(Распред!$K$4:$K$300,Распред!$B$4:$B$300,"март",Распред!$J$4:$J$300,A109)+SUMIFS(Распред!$M$4:$M$300,Распред!$B$4:$B$300,"март",Распред!$L$4:$L$300,A109)+SUMIFS(Распред!$O$4:$O$300,Распред!$B$4:$B$300,"март",Распред!$N$4:$N$300,A109)+SUMIFS(Распред!$Q$4:$Q$300,Распред!$B$4:$B$300,"март",Распред!$P$4:$P$300,A109)+SUMIFS(Распред!$S$4:$S$300,Распред!$B$4:$B$300,"март",Распред!$R$4:$R$300,A109)+SUMIFS(Распред!$U$4:$U$300,Распред!$B$4:$B$300,"март",Распред!$T$4:$T$300,A109)+SUMIFS(Распред!$W$4:$W$300,Распред!$B$4:$B$300,"март",Распред!$V$4:$V$300,A109)+SUMIFS(Распред!$Y$4:$Y$300,Распред!$B$4:$B$300,"март",Распред!$X$4:$X$300,A109)+SUMIFS(Распред!$AA$4:$AA$300,Распред!$B$4:$B$300,"март",Распред!$Z$4:$Z$300,A109)+SUMIFS(Распред!$AC$4:$AC$300,Распред!$B$4:$B$300,"март",Распред!$AB$4:$AB$300,A109)</f>
        <v>0</v>
      </c>
      <c r="AM109" s="46">
        <f t="shared" ca="1" si="14"/>
        <v>0</v>
      </c>
      <c r="AN109" s="46">
        <f t="shared" ca="1" si="15"/>
        <v>0</v>
      </c>
      <c r="AO109" s="46">
        <f t="shared" ca="1" si="16"/>
        <v>0</v>
      </c>
      <c r="AP109" s="46">
        <f>январь!AP109</f>
        <v>0</v>
      </c>
      <c r="AQ109" s="46">
        <f t="shared" ca="1" si="17"/>
        <v>0</v>
      </c>
      <c r="AR109" s="47"/>
      <c r="AS109" s="47">
        <f t="shared" ca="1" si="18"/>
        <v>0</v>
      </c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</row>
    <row r="110" spans="1:58" s="56" customFormat="1" x14ac:dyDescent="0.25">
      <c r="A110" s="47">
        <f>База!B110</f>
        <v>0</v>
      </c>
      <c r="B110" s="46">
        <f ca="1">IF(COUNTIFS(Распис!$B$4:$B$300,$A110,Распис!$C$4:$C$300,"&lt;="&amp;B$1,Распис!$D$4:$D$300,"&gt;="&amp;B$1)&gt;0,SUMIFS(Распис!$I$4:$I$300,Распис!$B$4:$B$300,$A110,Распис!$C$4:$C$300,"&lt;="&amp;B$1,Распис!$D$4:$D$300,"&gt;="&amp;B$1),SUMIF(База!$B$3:$B$305,$A110,База!$I$3:$I$152))</f>
        <v>0</v>
      </c>
      <c r="C110" s="46">
        <f ca="1">IF(COUNTIFS(Распис!$B$4:$B$300,$A110,Распис!$C$4:$C$300,"&lt;="&amp;C$1,Распис!$D$4:$D$300,"&gt;="&amp;C$1)&gt;0,SUMIFS(Распис!$J$4:$J$300,Распис!$B$4:$B$300,$A110,Распис!$C$4:$C$300,"&lt;="&amp;C$1,Распис!$D$4:$D$300,"&gt;="&amp;C$1),SUMIF(База!$B$3:$B$305,$A110,База!$J$3:$J$152))</f>
        <v>0</v>
      </c>
      <c r="D110" s="46">
        <f ca="1">IF(COUNTIFS(Распис!$B$4:$B$300,$A110,Распис!$C$4:$C$300,"&lt;="&amp;D$1,Распис!$D$4:$D$300,"&gt;="&amp;D$1)&gt;0,SUMIFS(Распис!$K$4:$K$300,Распис!$B$4:$B$300,$A110,Распис!$C$4:$C$300,"&lt;="&amp;D$1,Распис!$D$4:$D$300,"&gt;="&amp;D$1),SUMIF(База!$B$3:$B$305,$A110,База!$K$3:$K$152))</f>
        <v>0</v>
      </c>
      <c r="E110" s="46" t="s">
        <v>23</v>
      </c>
      <c r="F110" s="46">
        <f ca="1">IF(COUNTIFS(Распис!$B$4:$B$300,$A110,Распис!$C$4:$C$300,"&lt;="&amp;F$1,Распис!$D$4:$D$300,"&gt;="&amp;F$1)&gt;0,SUMIFS(Распис!$F$4:$F$300,Распис!$B$4:$B$300,$A110,Распис!$C$4:$C$300,"&lt;="&amp;F$1,Распис!$D$4:$D$300,"&gt;="&amp;F$1),SUMIF(База!$B$3:$B$305,$A110,База!$F$3:$F$152))</f>
        <v>0</v>
      </c>
      <c r="G110" s="46">
        <f ca="1">IF(COUNTIFS(Распис!$B$4:$B$300,$A110,Распис!$C$4:$C$300,"&lt;="&amp;G$1,Распис!$D$4:$D$300,"&gt;="&amp;G$1)&gt;0,SUMIFS(Распис!$G$4:$G$300,Распис!$B$4:$B$300,$A110,Распис!$C$4:$C$300,"&lt;="&amp;G$1,Распис!$D$4:$D$300,"&gt;="&amp;G$1),SUMIF(База!$B$3:$B$305,$A110,База!$G$3:$G$152))</f>
        <v>0</v>
      </c>
      <c r="H110" s="46">
        <f ca="1">IF(COUNTIFS(Распис!$B$4:$B$300,$A110,Распис!$C$4:$C$300,"&lt;="&amp;H$1,Распис!$D$4:$D$300,"&gt;="&amp;H$1)&gt;0,SUMIFS(Распис!$H$4:$H$300,Распис!$B$4:$B$300,$A110,Распис!$C$4:$C$300,"&lt;="&amp;H$1,Распис!$D$4:$D$300,"&gt;="&amp;H$1),SUMIF(База!$B$3:$B$305,$A110,База!$H$3:$H$152))</f>
        <v>0</v>
      </c>
      <c r="I110" s="46" t="s">
        <v>24</v>
      </c>
      <c r="J110" s="46">
        <f ca="1">IF(COUNTIFS(Распис!$B$4:$B$300,$A110,Распис!$C$4:$C$300,"&lt;="&amp;J$1,Распис!$D$4:$D$300,"&gt;="&amp;J$1)&gt;0,SUMIFS(Распис!$J$4:$J$300,Распис!$B$4:$B$300,$A110,Распис!$C$4:$C$300,"&lt;="&amp;J$1,Распис!$D$4:$D$300,"&gt;="&amp;J$1),SUMIF(База!$B$3:$B$305,$A110,База!$J$3:$J$152))</f>
        <v>0</v>
      </c>
      <c r="K110" s="46">
        <f ca="1">IF(COUNTIFS(Распис!$B$4:$B$300,$A110,Распис!$C$4:$C$300,"&lt;="&amp;K$1,Распис!$D$4:$D$300,"&gt;="&amp;K$1)&gt;0,SUMIFS(Распис!$K$4:$K$300,Распис!$B$4:$B$300,$A110,Распис!$C$4:$C$300,"&lt;="&amp;K$1,Распис!$D$4:$D$300,"&gt;="&amp;K$1),SUMIF(База!$B$3:$B$305,$A110,База!$K$3:$K$152))</f>
        <v>0</v>
      </c>
      <c r="L110" s="46" t="s">
        <v>23</v>
      </c>
      <c r="M110" s="46">
        <f ca="1">IF(COUNTIFS(Распис!$B$4:$B$300,$A110,Распис!$C$4:$C$300,"&lt;="&amp;M$1,Распис!$D$4:$D$300,"&gt;="&amp;M$1)&gt;0,SUMIFS(Распис!$F$4:$F$300,Распис!$B$4:$B$300,$A110,Распис!$C$4:$C$300,"&lt;="&amp;M$1,Распис!$D$4:$D$300,"&gt;="&amp;M$1),SUMIF(База!$B$3:$B$305,$A110,База!$F$3:$F$152))</f>
        <v>0</v>
      </c>
      <c r="N110" s="46">
        <f ca="1">IF(COUNTIFS(Распис!$B$4:$B$300,$A110,Распис!$C$4:$C$300,"&lt;="&amp;N$1,Распис!$D$4:$D$300,"&gt;="&amp;N$1)&gt;0,SUMIFS(Распис!$G$4:$G$300,Распис!$B$4:$B$300,$A110,Распис!$C$4:$C$300,"&lt;="&amp;N$1,Распис!$D$4:$D$300,"&gt;="&amp;N$1),SUMIF(База!$B$3:$B$305,$A110,База!$G$3:$G$152))</f>
        <v>0</v>
      </c>
      <c r="O110" s="46">
        <f ca="1">IF(COUNTIFS(Распис!$B$4:$B$300,$A110,Распис!$C$4:$C$300,"&lt;="&amp;O$1,Распис!$D$4:$D$300,"&gt;="&amp;O$1)&gt;0,SUMIFS(Распис!$H$4:$H$300,Распис!$B$4:$B$300,$A110,Распис!$C$4:$C$300,"&lt;="&amp;O$1,Распис!$D$4:$D$300,"&gt;="&amp;O$1),SUMIF(База!$B$3:$B$305,$A110,База!$H$3:$H$152))</f>
        <v>0</v>
      </c>
      <c r="P110" s="46">
        <f ca="1">IF(COUNTIFS(Распис!$B$4:$B$300,$A110,Распис!$C$4:$C$300,"&lt;="&amp;P$1,Распис!$D$4:$D$300,"&gt;="&amp;P$1)&gt;0,SUMIFS(Распис!$I$4:$I$300,Распис!$B$4:$B$300,$A110,Распис!$C$4:$C$300,"&lt;="&amp;P$1,Распис!$D$4:$D$300,"&gt;="&amp;P$1),SUMIF(База!$B$3:$B$305,$A110,База!$I$3:$I$152))</f>
        <v>0</v>
      </c>
      <c r="Q110" s="46">
        <f ca="1">IF(COUNTIFS(Распис!$B$4:$B$300,$A110,Распис!$C$4:$C$300,"&lt;="&amp;Q$1,Распис!$D$4:$D$300,"&gt;="&amp;Q$1)&gt;0,SUMIFS(Распис!$J$4:$J$300,Распис!$B$4:$B$300,$A110,Распис!$C$4:$C$300,"&lt;="&amp;Q$1,Распис!$D$4:$D$300,"&gt;="&amp;Q$1),SUMIF(База!$B$3:$B$305,$A110,База!$J$3:$J$152))</f>
        <v>0</v>
      </c>
      <c r="R110" s="46">
        <f ca="1">IF(COUNTIFS(Распис!$B$4:$B$300,$A110,Распис!$C$4:$C$300,"&lt;="&amp;R$1,Распис!$D$4:$D$300,"&gt;="&amp;R$1)&gt;0,SUMIFS(Распис!$K$4:$K$300,Распис!$B$4:$B$300,$A110,Распис!$C$4:$C$300,"&lt;="&amp;R$1,Распис!$D$4:$D$300,"&gt;="&amp;R$1),SUMIF(База!$B$3:$B$305,$A110,База!$K$3:$K$152))</f>
        <v>0</v>
      </c>
      <c r="S110" s="46" t="s">
        <v>23</v>
      </c>
      <c r="T110" s="46" t="s">
        <v>25</v>
      </c>
      <c r="U110" s="46" t="s">
        <v>25</v>
      </c>
      <c r="V110" s="46" t="s">
        <v>24</v>
      </c>
      <c r="W110" s="46" t="s">
        <v>24</v>
      </c>
      <c r="X110" s="46" t="s">
        <v>24</v>
      </c>
      <c r="Y110" s="46" t="s">
        <v>25</v>
      </c>
      <c r="Z110" s="46" t="s">
        <v>23</v>
      </c>
      <c r="AA110" s="46">
        <f ca="1">IF(COUNTIFS(Распис!$B$4:$B$300,$A110,Распис!$C$4:$C$300,"&lt;="&amp;AA$1,Распис!$D$4:$D$300,"&gt;="&amp;AA$1)&gt;0,SUMIFS(Распис!$F$4:$F$300,Распис!$B$4:$B$300,$A110,Распис!$C$4:$C$300,"&lt;="&amp;AA$1,Распис!$D$4:$D$300,"&gt;="&amp;AA$1),SUMIF(База!$B$3:$B$305,$A110,База!$F$3:$F$152))</f>
        <v>0</v>
      </c>
      <c r="AB110" s="46">
        <f ca="1">IF(COUNTIFS(Распис!$B$4:$B$300,$A110,Распис!$C$4:$C$300,"&lt;="&amp;AB$1,Распис!$D$4:$D$300,"&gt;="&amp;AB$1)&gt;0,SUMIFS(Распис!$G$4:$G$300,Распис!$B$4:$B$300,$A110,Распис!$C$4:$C$300,"&lt;="&amp;AB$1,Распис!$D$4:$D$300,"&gt;="&amp;AB$1),SUMIF(База!$B$3:$B$305,$A110,База!$G$3:$G$152))</f>
        <v>0</v>
      </c>
      <c r="AC110" s="46">
        <f ca="1">IF(COUNTIFS(Распис!$B$4:$B$300,$A110,Распис!$C$4:$C$300,"&lt;="&amp;AC$1,Распис!$D$4:$D$300,"&gt;="&amp;AC$1)&gt;0,SUMIFS(Распис!$H$4:$H$300,Распис!$B$4:$B$300,$A110,Распис!$C$4:$C$300,"&lt;="&amp;AC$1,Распис!$D$4:$D$300,"&gt;="&amp;AC$1),SUMIF(База!$B$3:$B$305,$A110,База!$H$3:$H$152))</f>
        <v>0</v>
      </c>
      <c r="AD110" s="46">
        <f ca="1">IF(COUNTIFS(Распис!$B$4:$B$300,$A110,Распис!$C$4:$C$300,"&lt;="&amp;AD$1,Распис!$D$4:$D$300,"&gt;="&amp;AD$1)&gt;0,SUMIFS(Распис!$I$4:$I$300,Распис!$B$4:$B$300,$A110,Распис!$C$4:$C$300,"&lt;="&amp;AD$1,Распис!$D$4:$D$300,"&gt;="&amp;AD$1),SUMIF(База!$B$3:$B$305,$A110,База!$I$3:$I$152))</f>
        <v>0</v>
      </c>
      <c r="AE110" s="46">
        <f ca="1">IF(COUNTIFS(Распис!$B$4:$B$300,$A110,Распис!$C$4:$C$300,"&lt;="&amp;AE$1,Распис!$D$4:$D$300,"&gt;="&amp;AE$1)&gt;0,SUMIFS(Распис!$J$4:$J$300,Распис!$B$4:$B$300,$A110,Распис!$C$4:$C$300,"&lt;="&amp;AE$1,Распис!$D$4:$D$300,"&gt;="&amp;AE$1),SUMIF(База!$B$3:$B$305,$A110,База!$J$3:$J$152))</f>
        <v>0</v>
      </c>
      <c r="AF110" s="46">
        <f ca="1">IF(COUNTIFS(Распис!$B$4:$B$300,$A110,Распис!$C$4:$C$300,"&lt;="&amp;AF$1,Распис!$D$4:$D$300,"&gt;="&amp;AF$1)&gt;0,SUMIFS(Распис!$K$4:$K$300,Распис!$B$4:$B$300,$A110,Распис!$C$4:$C$300,"&lt;="&amp;AF$1,Распис!$D$4:$D$300,"&gt;="&amp;AF$1),SUMIF(База!$B$3:$B$305,$A110,База!$K$3:$K$152))</f>
        <v>0</v>
      </c>
      <c r="AG110" s="47">
        <f t="shared" ca="1" si="11"/>
        <v>0</v>
      </c>
      <c r="AH110" s="46">
        <f ca="1">AG110-SUMIFS(Распред!$G$4:$G$300,Распред!$B$4:$B$300,"март",Распред!$F$4:$F$300,A110)</f>
        <v>0</v>
      </c>
      <c r="AI110" s="46">
        <f ca="1">AH110+(COUNTIF(B110:AF110,"КД")+SUMIFS(Распред!$AH$4:$AH$300,Распред!$F$4:$F$300,A110,Распред!$B$4:$B$300,"март"))*4</f>
        <v>12</v>
      </c>
      <c r="AJ110" s="46">
        <f t="shared" ca="1" si="12"/>
        <v>0</v>
      </c>
      <c r="AK110" s="46">
        <f t="shared" ca="1" si="13"/>
        <v>0</v>
      </c>
      <c r="AL110" s="46">
        <f>SUMIFS(Распред!$K$4:$K$300,Распред!$B$4:$B$300,"март",Распред!$J$4:$J$300,A110)+SUMIFS(Распред!$M$4:$M$300,Распред!$B$4:$B$300,"март",Распред!$L$4:$L$300,A110)+SUMIFS(Распред!$O$4:$O$300,Распред!$B$4:$B$300,"март",Распред!$N$4:$N$300,A110)+SUMIFS(Распред!$Q$4:$Q$300,Распред!$B$4:$B$300,"март",Распред!$P$4:$P$300,A110)+SUMIFS(Распред!$S$4:$S$300,Распред!$B$4:$B$300,"март",Распред!$R$4:$R$300,A110)+SUMIFS(Распред!$U$4:$U$300,Распред!$B$4:$B$300,"март",Распред!$T$4:$T$300,A110)+SUMIFS(Распред!$W$4:$W$300,Распред!$B$4:$B$300,"март",Распред!$V$4:$V$300,A110)+SUMIFS(Распред!$Y$4:$Y$300,Распред!$B$4:$B$300,"март",Распред!$X$4:$X$300,A110)+SUMIFS(Распред!$AA$4:$AA$300,Распред!$B$4:$B$300,"март",Распред!$Z$4:$Z$300,A110)+SUMIFS(Распред!$AC$4:$AC$300,Распред!$B$4:$B$300,"март",Распред!$AB$4:$AB$300,A110)</f>
        <v>0</v>
      </c>
      <c r="AM110" s="46">
        <f t="shared" ca="1" si="14"/>
        <v>0</v>
      </c>
      <c r="AN110" s="46">
        <f t="shared" ca="1" si="15"/>
        <v>0</v>
      </c>
      <c r="AO110" s="46">
        <f t="shared" ca="1" si="16"/>
        <v>0</v>
      </c>
      <c r="AP110" s="46">
        <f>январь!AP110</f>
        <v>0</v>
      </c>
      <c r="AQ110" s="46">
        <f t="shared" ca="1" si="17"/>
        <v>0</v>
      </c>
      <c r="AR110" s="47"/>
      <c r="AS110" s="47">
        <f t="shared" ca="1" si="18"/>
        <v>0</v>
      </c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</row>
    <row r="111" spans="1:58" s="56" customFormat="1" x14ac:dyDescent="0.25">
      <c r="A111" s="47">
        <f>База!B111</f>
        <v>0</v>
      </c>
      <c r="B111" s="46">
        <f ca="1">IF(COUNTIFS(Распис!$B$4:$B$300,$A111,Распис!$C$4:$C$300,"&lt;="&amp;B$1,Распис!$D$4:$D$300,"&gt;="&amp;B$1)&gt;0,SUMIFS(Распис!$I$4:$I$300,Распис!$B$4:$B$300,$A111,Распис!$C$4:$C$300,"&lt;="&amp;B$1,Распис!$D$4:$D$300,"&gt;="&amp;B$1),SUMIF(База!$B$3:$B$305,$A111,База!$I$3:$I$152))</f>
        <v>0</v>
      </c>
      <c r="C111" s="46">
        <f ca="1">IF(COUNTIFS(Распис!$B$4:$B$300,$A111,Распис!$C$4:$C$300,"&lt;="&amp;C$1,Распис!$D$4:$D$300,"&gt;="&amp;C$1)&gt;0,SUMIFS(Распис!$J$4:$J$300,Распис!$B$4:$B$300,$A111,Распис!$C$4:$C$300,"&lt;="&amp;C$1,Распис!$D$4:$D$300,"&gt;="&amp;C$1),SUMIF(База!$B$3:$B$305,$A111,База!$J$3:$J$152))</f>
        <v>0</v>
      </c>
      <c r="D111" s="46">
        <f ca="1">IF(COUNTIFS(Распис!$B$4:$B$300,$A111,Распис!$C$4:$C$300,"&lt;="&amp;D$1,Распис!$D$4:$D$300,"&gt;="&amp;D$1)&gt;0,SUMIFS(Распис!$K$4:$K$300,Распис!$B$4:$B$300,$A111,Распис!$C$4:$C$300,"&lt;="&amp;D$1,Распис!$D$4:$D$300,"&gt;="&amp;D$1),SUMIF(База!$B$3:$B$305,$A111,База!$K$3:$K$152))</f>
        <v>0</v>
      </c>
      <c r="E111" s="46" t="s">
        <v>23</v>
      </c>
      <c r="F111" s="46">
        <f ca="1">IF(COUNTIFS(Распис!$B$4:$B$300,$A111,Распис!$C$4:$C$300,"&lt;="&amp;F$1,Распис!$D$4:$D$300,"&gt;="&amp;F$1)&gt;0,SUMIFS(Распис!$F$4:$F$300,Распис!$B$4:$B$300,$A111,Распис!$C$4:$C$300,"&lt;="&amp;F$1,Распис!$D$4:$D$300,"&gt;="&amp;F$1),SUMIF(База!$B$3:$B$305,$A111,База!$F$3:$F$152))</f>
        <v>0</v>
      </c>
      <c r="G111" s="46">
        <f ca="1">IF(COUNTIFS(Распис!$B$4:$B$300,$A111,Распис!$C$4:$C$300,"&lt;="&amp;G$1,Распис!$D$4:$D$300,"&gt;="&amp;G$1)&gt;0,SUMIFS(Распис!$G$4:$G$300,Распис!$B$4:$B$300,$A111,Распис!$C$4:$C$300,"&lt;="&amp;G$1,Распис!$D$4:$D$300,"&gt;="&amp;G$1),SUMIF(База!$B$3:$B$305,$A111,База!$G$3:$G$152))</f>
        <v>0</v>
      </c>
      <c r="H111" s="46">
        <f ca="1">IF(COUNTIFS(Распис!$B$4:$B$300,$A111,Распис!$C$4:$C$300,"&lt;="&amp;H$1,Распис!$D$4:$D$300,"&gt;="&amp;H$1)&gt;0,SUMIFS(Распис!$H$4:$H$300,Распис!$B$4:$B$300,$A111,Распис!$C$4:$C$300,"&lt;="&amp;H$1,Распис!$D$4:$D$300,"&gt;="&amp;H$1),SUMIF(База!$B$3:$B$305,$A111,База!$H$3:$H$152))</f>
        <v>0</v>
      </c>
      <c r="I111" s="46" t="s">
        <v>24</v>
      </c>
      <c r="J111" s="46">
        <f ca="1">IF(COUNTIFS(Распис!$B$4:$B$300,$A111,Распис!$C$4:$C$300,"&lt;="&amp;J$1,Распис!$D$4:$D$300,"&gt;="&amp;J$1)&gt;0,SUMIFS(Распис!$J$4:$J$300,Распис!$B$4:$B$300,$A111,Распис!$C$4:$C$300,"&lt;="&amp;J$1,Распис!$D$4:$D$300,"&gt;="&amp;J$1),SUMIF(База!$B$3:$B$305,$A111,База!$J$3:$J$152))</f>
        <v>0</v>
      </c>
      <c r="K111" s="46">
        <f ca="1">IF(COUNTIFS(Распис!$B$4:$B$300,$A111,Распис!$C$4:$C$300,"&lt;="&amp;K$1,Распис!$D$4:$D$300,"&gt;="&amp;K$1)&gt;0,SUMIFS(Распис!$K$4:$K$300,Распис!$B$4:$B$300,$A111,Распис!$C$4:$C$300,"&lt;="&amp;K$1,Распис!$D$4:$D$300,"&gt;="&amp;K$1),SUMIF(База!$B$3:$B$305,$A111,База!$K$3:$K$152))</f>
        <v>0</v>
      </c>
      <c r="L111" s="46" t="s">
        <v>23</v>
      </c>
      <c r="M111" s="46">
        <f ca="1">IF(COUNTIFS(Распис!$B$4:$B$300,$A111,Распис!$C$4:$C$300,"&lt;="&amp;M$1,Распис!$D$4:$D$300,"&gt;="&amp;M$1)&gt;0,SUMIFS(Распис!$F$4:$F$300,Распис!$B$4:$B$300,$A111,Распис!$C$4:$C$300,"&lt;="&amp;M$1,Распис!$D$4:$D$300,"&gt;="&amp;M$1),SUMIF(База!$B$3:$B$305,$A111,База!$F$3:$F$152))</f>
        <v>0</v>
      </c>
      <c r="N111" s="46">
        <f ca="1">IF(COUNTIFS(Распис!$B$4:$B$300,$A111,Распис!$C$4:$C$300,"&lt;="&amp;N$1,Распис!$D$4:$D$300,"&gt;="&amp;N$1)&gt;0,SUMIFS(Распис!$G$4:$G$300,Распис!$B$4:$B$300,$A111,Распис!$C$4:$C$300,"&lt;="&amp;N$1,Распис!$D$4:$D$300,"&gt;="&amp;N$1),SUMIF(База!$B$3:$B$305,$A111,База!$G$3:$G$152))</f>
        <v>0</v>
      </c>
      <c r="O111" s="46">
        <f ca="1">IF(COUNTIFS(Распис!$B$4:$B$300,$A111,Распис!$C$4:$C$300,"&lt;="&amp;O$1,Распис!$D$4:$D$300,"&gt;="&amp;O$1)&gt;0,SUMIFS(Распис!$H$4:$H$300,Распис!$B$4:$B$300,$A111,Распис!$C$4:$C$300,"&lt;="&amp;O$1,Распис!$D$4:$D$300,"&gt;="&amp;O$1),SUMIF(База!$B$3:$B$305,$A111,База!$H$3:$H$152))</f>
        <v>0</v>
      </c>
      <c r="P111" s="46">
        <f ca="1">IF(COUNTIFS(Распис!$B$4:$B$300,$A111,Распис!$C$4:$C$300,"&lt;="&amp;P$1,Распис!$D$4:$D$300,"&gt;="&amp;P$1)&gt;0,SUMIFS(Распис!$I$4:$I$300,Распис!$B$4:$B$300,$A111,Распис!$C$4:$C$300,"&lt;="&amp;P$1,Распис!$D$4:$D$300,"&gt;="&amp;P$1),SUMIF(База!$B$3:$B$305,$A111,База!$I$3:$I$152))</f>
        <v>0</v>
      </c>
      <c r="Q111" s="46">
        <f ca="1">IF(COUNTIFS(Распис!$B$4:$B$300,$A111,Распис!$C$4:$C$300,"&lt;="&amp;Q$1,Распис!$D$4:$D$300,"&gt;="&amp;Q$1)&gt;0,SUMIFS(Распис!$J$4:$J$300,Распис!$B$4:$B$300,$A111,Распис!$C$4:$C$300,"&lt;="&amp;Q$1,Распис!$D$4:$D$300,"&gt;="&amp;Q$1),SUMIF(База!$B$3:$B$305,$A111,База!$J$3:$J$152))</f>
        <v>0</v>
      </c>
      <c r="R111" s="46">
        <f ca="1">IF(COUNTIFS(Распис!$B$4:$B$300,$A111,Распис!$C$4:$C$300,"&lt;="&amp;R$1,Распис!$D$4:$D$300,"&gt;="&amp;R$1)&gt;0,SUMIFS(Распис!$K$4:$K$300,Распис!$B$4:$B$300,$A111,Распис!$C$4:$C$300,"&lt;="&amp;R$1,Распис!$D$4:$D$300,"&gt;="&amp;R$1),SUMIF(База!$B$3:$B$305,$A111,База!$K$3:$K$152))</f>
        <v>0</v>
      </c>
      <c r="S111" s="46" t="s">
        <v>23</v>
      </c>
      <c r="T111" s="46" t="s">
        <v>25</v>
      </c>
      <c r="U111" s="46" t="s">
        <v>25</v>
      </c>
      <c r="V111" s="46" t="s">
        <v>24</v>
      </c>
      <c r="W111" s="46" t="s">
        <v>24</v>
      </c>
      <c r="X111" s="46" t="s">
        <v>24</v>
      </c>
      <c r="Y111" s="46" t="s">
        <v>25</v>
      </c>
      <c r="Z111" s="46" t="s">
        <v>23</v>
      </c>
      <c r="AA111" s="46">
        <f ca="1">IF(COUNTIFS(Распис!$B$4:$B$300,$A111,Распис!$C$4:$C$300,"&lt;="&amp;AA$1,Распис!$D$4:$D$300,"&gt;="&amp;AA$1)&gt;0,SUMIFS(Распис!$F$4:$F$300,Распис!$B$4:$B$300,$A111,Распис!$C$4:$C$300,"&lt;="&amp;AA$1,Распис!$D$4:$D$300,"&gt;="&amp;AA$1),SUMIF(База!$B$3:$B$305,$A111,База!$F$3:$F$152))</f>
        <v>0</v>
      </c>
      <c r="AB111" s="46">
        <f ca="1">IF(COUNTIFS(Распис!$B$4:$B$300,$A111,Распис!$C$4:$C$300,"&lt;="&amp;AB$1,Распис!$D$4:$D$300,"&gt;="&amp;AB$1)&gt;0,SUMIFS(Распис!$G$4:$G$300,Распис!$B$4:$B$300,$A111,Распис!$C$4:$C$300,"&lt;="&amp;AB$1,Распис!$D$4:$D$300,"&gt;="&amp;AB$1),SUMIF(База!$B$3:$B$305,$A111,База!$G$3:$G$152))</f>
        <v>0</v>
      </c>
      <c r="AC111" s="46">
        <f ca="1">IF(COUNTIFS(Распис!$B$4:$B$300,$A111,Распис!$C$4:$C$300,"&lt;="&amp;AC$1,Распис!$D$4:$D$300,"&gt;="&amp;AC$1)&gt;0,SUMIFS(Распис!$H$4:$H$300,Распис!$B$4:$B$300,$A111,Распис!$C$4:$C$300,"&lt;="&amp;AC$1,Распис!$D$4:$D$300,"&gt;="&amp;AC$1),SUMIF(База!$B$3:$B$305,$A111,База!$H$3:$H$152))</f>
        <v>0</v>
      </c>
      <c r="AD111" s="46">
        <f ca="1">IF(COUNTIFS(Распис!$B$4:$B$300,$A111,Распис!$C$4:$C$300,"&lt;="&amp;AD$1,Распис!$D$4:$D$300,"&gt;="&amp;AD$1)&gt;0,SUMIFS(Распис!$I$4:$I$300,Распис!$B$4:$B$300,$A111,Распис!$C$4:$C$300,"&lt;="&amp;AD$1,Распис!$D$4:$D$300,"&gt;="&amp;AD$1),SUMIF(База!$B$3:$B$305,$A111,База!$I$3:$I$152))</f>
        <v>0</v>
      </c>
      <c r="AE111" s="46">
        <f ca="1">IF(COUNTIFS(Распис!$B$4:$B$300,$A111,Распис!$C$4:$C$300,"&lt;="&amp;AE$1,Распис!$D$4:$D$300,"&gt;="&amp;AE$1)&gt;0,SUMIFS(Распис!$J$4:$J$300,Распис!$B$4:$B$300,$A111,Распис!$C$4:$C$300,"&lt;="&amp;AE$1,Распис!$D$4:$D$300,"&gt;="&amp;AE$1),SUMIF(База!$B$3:$B$305,$A111,База!$J$3:$J$152))</f>
        <v>0</v>
      </c>
      <c r="AF111" s="46">
        <f ca="1">IF(COUNTIFS(Распис!$B$4:$B$300,$A111,Распис!$C$4:$C$300,"&lt;="&amp;AF$1,Распис!$D$4:$D$300,"&gt;="&amp;AF$1)&gt;0,SUMIFS(Распис!$K$4:$K$300,Распис!$B$4:$B$300,$A111,Распис!$C$4:$C$300,"&lt;="&amp;AF$1,Распис!$D$4:$D$300,"&gt;="&amp;AF$1),SUMIF(База!$B$3:$B$305,$A111,База!$K$3:$K$152))</f>
        <v>0</v>
      </c>
      <c r="AG111" s="47">
        <f t="shared" ca="1" si="11"/>
        <v>0</v>
      </c>
      <c r="AH111" s="46">
        <f ca="1">AG111-SUMIFS(Распред!$G$4:$G$300,Распред!$B$4:$B$300,"март",Распред!$F$4:$F$300,A111)</f>
        <v>0</v>
      </c>
      <c r="AI111" s="46">
        <f ca="1">AH111+(COUNTIF(B111:AF111,"КД")+SUMIFS(Распред!$AH$4:$AH$300,Распред!$F$4:$F$300,A111,Распред!$B$4:$B$300,"март"))*4</f>
        <v>12</v>
      </c>
      <c r="AJ111" s="46">
        <f t="shared" ca="1" si="12"/>
        <v>0</v>
      </c>
      <c r="AK111" s="46">
        <f t="shared" ca="1" si="13"/>
        <v>0</v>
      </c>
      <c r="AL111" s="46">
        <f>SUMIFS(Распред!$K$4:$K$300,Распред!$B$4:$B$300,"март",Распред!$J$4:$J$300,A111)+SUMIFS(Распред!$M$4:$M$300,Распред!$B$4:$B$300,"март",Распред!$L$4:$L$300,A111)+SUMIFS(Распред!$O$4:$O$300,Распред!$B$4:$B$300,"март",Распред!$N$4:$N$300,A111)+SUMIFS(Распред!$Q$4:$Q$300,Распред!$B$4:$B$300,"март",Распред!$P$4:$P$300,A111)+SUMIFS(Распред!$S$4:$S$300,Распред!$B$4:$B$300,"март",Распред!$R$4:$R$300,A111)+SUMIFS(Распред!$U$4:$U$300,Распред!$B$4:$B$300,"март",Распред!$T$4:$T$300,A111)+SUMIFS(Распред!$W$4:$W$300,Распред!$B$4:$B$300,"март",Распред!$V$4:$V$300,A111)+SUMIFS(Распред!$Y$4:$Y$300,Распред!$B$4:$B$300,"март",Распред!$X$4:$X$300,A111)+SUMIFS(Распред!$AA$4:$AA$300,Распред!$B$4:$B$300,"март",Распред!$Z$4:$Z$300,A111)+SUMIFS(Распред!$AC$4:$AC$300,Распред!$B$4:$B$300,"март",Распред!$AB$4:$AB$300,A111)</f>
        <v>0</v>
      </c>
      <c r="AM111" s="46">
        <f t="shared" ca="1" si="14"/>
        <v>0</v>
      </c>
      <c r="AN111" s="46">
        <f t="shared" ca="1" si="15"/>
        <v>0</v>
      </c>
      <c r="AO111" s="46">
        <f t="shared" ca="1" si="16"/>
        <v>0</v>
      </c>
      <c r="AP111" s="46">
        <f>январь!AP111</f>
        <v>0</v>
      </c>
      <c r="AQ111" s="46">
        <f t="shared" ca="1" si="17"/>
        <v>0</v>
      </c>
      <c r="AR111" s="47"/>
      <c r="AS111" s="47">
        <f t="shared" ca="1" si="18"/>
        <v>0</v>
      </c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</row>
    <row r="112" spans="1:58" s="56" customFormat="1" x14ac:dyDescent="0.25">
      <c r="A112" s="47">
        <f>База!B112</f>
        <v>0</v>
      </c>
      <c r="B112" s="46">
        <f ca="1">IF(COUNTIFS(Распис!$B$4:$B$300,$A112,Распис!$C$4:$C$300,"&lt;="&amp;B$1,Распис!$D$4:$D$300,"&gt;="&amp;B$1)&gt;0,SUMIFS(Распис!$I$4:$I$300,Распис!$B$4:$B$300,$A112,Распис!$C$4:$C$300,"&lt;="&amp;B$1,Распис!$D$4:$D$300,"&gt;="&amp;B$1),SUMIF(База!$B$3:$B$305,$A112,База!$I$3:$I$152))</f>
        <v>0</v>
      </c>
      <c r="C112" s="46">
        <f ca="1">IF(COUNTIFS(Распис!$B$4:$B$300,$A112,Распис!$C$4:$C$300,"&lt;="&amp;C$1,Распис!$D$4:$D$300,"&gt;="&amp;C$1)&gt;0,SUMIFS(Распис!$J$4:$J$300,Распис!$B$4:$B$300,$A112,Распис!$C$4:$C$300,"&lt;="&amp;C$1,Распис!$D$4:$D$300,"&gt;="&amp;C$1),SUMIF(База!$B$3:$B$305,$A112,База!$J$3:$J$152))</f>
        <v>0</v>
      </c>
      <c r="D112" s="46">
        <f ca="1">IF(COUNTIFS(Распис!$B$4:$B$300,$A112,Распис!$C$4:$C$300,"&lt;="&amp;D$1,Распис!$D$4:$D$300,"&gt;="&amp;D$1)&gt;0,SUMIFS(Распис!$K$4:$K$300,Распис!$B$4:$B$300,$A112,Распис!$C$4:$C$300,"&lt;="&amp;D$1,Распис!$D$4:$D$300,"&gt;="&amp;D$1),SUMIF(База!$B$3:$B$305,$A112,База!$K$3:$K$152))</f>
        <v>0</v>
      </c>
      <c r="E112" s="46" t="s">
        <v>23</v>
      </c>
      <c r="F112" s="46">
        <f ca="1">IF(COUNTIFS(Распис!$B$4:$B$300,$A112,Распис!$C$4:$C$300,"&lt;="&amp;F$1,Распис!$D$4:$D$300,"&gt;="&amp;F$1)&gt;0,SUMIFS(Распис!$F$4:$F$300,Распис!$B$4:$B$300,$A112,Распис!$C$4:$C$300,"&lt;="&amp;F$1,Распис!$D$4:$D$300,"&gt;="&amp;F$1),SUMIF(База!$B$3:$B$305,$A112,База!$F$3:$F$152))</f>
        <v>0</v>
      </c>
      <c r="G112" s="46">
        <f ca="1">IF(COUNTIFS(Распис!$B$4:$B$300,$A112,Распис!$C$4:$C$300,"&lt;="&amp;G$1,Распис!$D$4:$D$300,"&gt;="&amp;G$1)&gt;0,SUMIFS(Распис!$G$4:$G$300,Распис!$B$4:$B$300,$A112,Распис!$C$4:$C$300,"&lt;="&amp;G$1,Распис!$D$4:$D$300,"&gt;="&amp;G$1),SUMIF(База!$B$3:$B$305,$A112,База!$G$3:$G$152))</f>
        <v>0</v>
      </c>
      <c r="H112" s="46">
        <f ca="1">IF(COUNTIFS(Распис!$B$4:$B$300,$A112,Распис!$C$4:$C$300,"&lt;="&amp;H$1,Распис!$D$4:$D$300,"&gt;="&amp;H$1)&gt;0,SUMIFS(Распис!$H$4:$H$300,Распис!$B$4:$B$300,$A112,Распис!$C$4:$C$300,"&lt;="&amp;H$1,Распис!$D$4:$D$300,"&gt;="&amp;H$1),SUMIF(База!$B$3:$B$305,$A112,База!$H$3:$H$152))</f>
        <v>0</v>
      </c>
      <c r="I112" s="46" t="s">
        <v>24</v>
      </c>
      <c r="J112" s="46">
        <f ca="1">IF(COUNTIFS(Распис!$B$4:$B$300,$A112,Распис!$C$4:$C$300,"&lt;="&amp;J$1,Распис!$D$4:$D$300,"&gt;="&amp;J$1)&gt;0,SUMIFS(Распис!$J$4:$J$300,Распис!$B$4:$B$300,$A112,Распис!$C$4:$C$300,"&lt;="&amp;J$1,Распис!$D$4:$D$300,"&gt;="&amp;J$1),SUMIF(База!$B$3:$B$305,$A112,База!$J$3:$J$152))</f>
        <v>0</v>
      </c>
      <c r="K112" s="46">
        <f ca="1">IF(COUNTIFS(Распис!$B$4:$B$300,$A112,Распис!$C$4:$C$300,"&lt;="&amp;K$1,Распис!$D$4:$D$300,"&gt;="&amp;K$1)&gt;0,SUMIFS(Распис!$K$4:$K$300,Распис!$B$4:$B$300,$A112,Распис!$C$4:$C$300,"&lt;="&amp;K$1,Распис!$D$4:$D$300,"&gt;="&amp;K$1),SUMIF(База!$B$3:$B$305,$A112,База!$K$3:$K$152))</f>
        <v>0</v>
      </c>
      <c r="L112" s="46" t="s">
        <v>23</v>
      </c>
      <c r="M112" s="46">
        <f ca="1">IF(COUNTIFS(Распис!$B$4:$B$300,$A112,Распис!$C$4:$C$300,"&lt;="&amp;M$1,Распис!$D$4:$D$300,"&gt;="&amp;M$1)&gt;0,SUMIFS(Распис!$F$4:$F$300,Распис!$B$4:$B$300,$A112,Распис!$C$4:$C$300,"&lt;="&amp;M$1,Распис!$D$4:$D$300,"&gt;="&amp;M$1),SUMIF(База!$B$3:$B$305,$A112,База!$F$3:$F$152))</f>
        <v>0</v>
      </c>
      <c r="N112" s="46">
        <f ca="1">IF(COUNTIFS(Распис!$B$4:$B$300,$A112,Распис!$C$4:$C$300,"&lt;="&amp;N$1,Распис!$D$4:$D$300,"&gt;="&amp;N$1)&gt;0,SUMIFS(Распис!$G$4:$G$300,Распис!$B$4:$B$300,$A112,Распис!$C$4:$C$300,"&lt;="&amp;N$1,Распис!$D$4:$D$300,"&gt;="&amp;N$1),SUMIF(База!$B$3:$B$305,$A112,База!$G$3:$G$152))</f>
        <v>0</v>
      </c>
      <c r="O112" s="46">
        <f ca="1">IF(COUNTIFS(Распис!$B$4:$B$300,$A112,Распис!$C$4:$C$300,"&lt;="&amp;O$1,Распис!$D$4:$D$300,"&gt;="&amp;O$1)&gt;0,SUMIFS(Распис!$H$4:$H$300,Распис!$B$4:$B$300,$A112,Распис!$C$4:$C$300,"&lt;="&amp;O$1,Распис!$D$4:$D$300,"&gt;="&amp;O$1),SUMIF(База!$B$3:$B$305,$A112,База!$H$3:$H$152))</f>
        <v>0</v>
      </c>
      <c r="P112" s="46">
        <f ca="1">IF(COUNTIFS(Распис!$B$4:$B$300,$A112,Распис!$C$4:$C$300,"&lt;="&amp;P$1,Распис!$D$4:$D$300,"&gt;="&amp;P$1)&gt;0,SUMIFS(Распис!$I$4:$I$300,Распис!$B$4:$B$300,$A112,Распис!$C$4:$C$300,"&lt;="&amp;P$1,Распис!$D$4:$D$300,"&gt;="&amp;P$1),SUMIF(База!$B$3:$B$305,$A112,База!$I$3:$I$152))</f>
        <v>0</v>
      </c>
      <c r="Q112" s="46">
        <f ca="1">IF(COUNTIFS(Распис!$B$4:$B$300,$A112,Распис!$C$4:$C$300,"&lt;="&amp;Q$1,Распис!$D$4:$D$300,"&gt;="&amp;Q$1)&gt;0,SUMIFS(Распис!$J$4:$J$300,Распис!$B$4:$B$300,$A112,Распис!$C$4:$C$300,"&lt;="&amp;Q$1,Распис!$D$4:$D$300,"&gt;="&amp;Q$1),SUMIF(База!$B$3:$B$305,$A112,База!$J$3:$J$152))</f>
        <v>0</v>
      </c>
      <c r="R112" s="46">
        <f ca="1">IF(COUNTIFS(Распис!$B$4:$B$300,$A112,Распис!$C$4:$C$300,"&lt;="&amp;R$1,Распис!$D$4:$D$300,"&gt;="&amp;R$1)&gt;0,SUMIFS(Распис!$K$4:$K$300,Распис!$B$4:$B$300,$A112,Распис!$C$4:$C$300,"&lt;="&amp;R$1,Распис!$D$4:$D$300,"&gt;="&amp;R$1),SUMIF(База!$B$3:$B$305,$A112,База!$K$3:$K$152))</f>
        <v>0</v>
      </c>
      <c r="S112" s="46" t="s">
        <v>23</v>
      </c>
      <c r="T112" s="46" t="s">
        <v>25</v>
      </c>
      <c r="U112" s="46" t="s">
        <v>25</v>
      </c>
      <c r="V112" s="46" t="s">
        <v>24</v>
      </c>
      <c r="W112" s="46" t="s">
        <v>24</v>
      </c>
      <c r="X112" s="46" t="s">
        <v>24</v>
      </c>
      <c r="Y112" s="46" t="s">
        <v>25</v>
      </c>
      <c r="Z112" s="46" t="s">
        <v>23</v>
      </c>
      <c r="AA112" s="46">
        <f ca="1">IF(COUNTIFS(Распис!$B$4:$B$300,$A112,Распис!$C$4:$C$300,"&lt;="&amp;AA$1,Распис!$D$4:$D$300,"&gt;="&amp;AA$1)&gt;0,SUMIFS(Распис!$F$4:$F$300,Распис!$B$4:$B$300,$A112,Распис!$C$4:$C$300,"&lt;="&amp;AA$1,Распис!$D$4:$D$300,"&gt;="&amp;AA$1),SUMIF(База!$B$3:$B$305,$A112,База!$F$3:$F$152))</f>
        <v>0</v>
      </c>
      <c r="AB112" s="46">
        <f ca="1">IF(COUNTIFS(Распис!$B$4:$B$300,$A112,Распис!$C$4:$C$300,"&lt;="&amp;AB$1,Распис!$D$4:$D$300,"&gt;="&amp;AB$1)&gt;0,SUMIFS(Распис!$G$4:$G$300,Распис!$B$4:$B$300,$A112,Распис!$C$4:$C$300,"&lt;="&amp;AB$1,Распис!$D$4:$D$300,"&gt;="&amp;AB$1),SUMIF(База!$B$3:$B$305,$A112,База!$G$3:$G$152))</f>
        <v>0</v>
      </c>
      <c r="AC112" s="46">
        <f ca="1">IF(COUNTIFS(Распис!$B$4:$B$300,$A112,Распис!$C$4:$C$300,"&lt;="&amp;AC$1,Распис!$D$4:$D$300,"&gt;="&amp;AC$1)&gt;0,SUMIFS(Распис!$H$4:$H$300,Распис!$B$4:$B$300,$A112,Распис!$C$4:$C$300,"&lt;="&amp;AC$1,Распис!$D$4:$D$300,"&gt;="&amp;AC$1),SUMIF(База!$B$3:$B$305,$A112,База!$H$3:$H$152))</f>
        <v>0</v>
      </c>
      <c r="AD112" s="46">
        <f ca="1">IF(COUNTIFS(Распис!$B$4:$B$300,$A112,Распис!$C$4:$C$300,"&lt;="&amp;AD$1,Распис!$D$4:$D$300,"&gt;="&amp;AD$1)&gt;0,SUMIFS(Распис!$I$4:$I$300,Распис!$B$4:$B$300,$A112,Распис!$C$4:$C$300,"&lt;="&amp;AD$1,Распис!$D$4:$D$300,"&gt;="&amp;AD$1),SUMIF(База!$B$3:$B$305,$A112,База!$I$3:$I$152))</f>
        <v>0</v>
      </c>
      <c r="AE112" s="46">
        <f ca="1">IF(COUNTIFS(Распис!$B$4:$B$300,$A112,Распис!$C$4:$C$300,"&lt;="&amp;AE$1,Распис!$D$4:$D$300,"&gt;="&amp;AE$1)&gt;0,SUMIFS(Распис!$J$4:$J$300,Распис!$B$4:$B$300,$A112,Распис!$C$4:$C$300,"&lt;="&amp;AE$1,Распис!$D$4:$D$300,"&gt;="&amp;AE$1),SUMIF(База!$B$3:$B$305,$A112,База!$J$3:$J$152))</f>
        <v>0</v>
      </c>
      <c r="AF112" s="46">
        <f ca="1">IF(COUNTIFS(Распис!$B$4:$B$300,$A112,Распис!$C$4:$C$300,"&lt;="&amp;AF$1,Распис!$D$4:$D$300,"&gt;="&amp;AF$1)&gt;0,SUMIFS(Распис!$K$4:$K$300,Распис!$B$4:$B$300,$A112,Распис!$C$4:$C$300,"&lt;="&amp;AF$1,Распис!$D$4:$D$300,"&gt;="&amp;AF$1),SUMIF(База!$B$3:$B$305,$A112,База!$K$3:$K$152))</f>
        <v>0</v>
      </c>
      <c r="AG112" s="47">
        <f t="shared" ca="1" si="11"/>
        <v>0</v>
      </c>
      <c r="AH112" s="46">
        <f ca="1">AG112-SUMIFS(Распред!$G$4:$G$300,Распред!$B$4:$B$300,"март",Распред!$F$4:$F$300,A112)</f>
        <v>0</v>
      </c>
      <c r="AI112" s="46">
        <f ca="1">AH112+(COUNTIF(B112:AF112,"КД")+SUMIFS(Распред!$AH$4:$AH$300,Распред!$F$4:$F$300,A112,Распред!$B$4:$B$300,"март"))*4</f>
        <v>12</v>
      </c>
      <c r="AJ112" s="46">
        <f t="shared" ca="1" si="12"/>
        <v>0</v>
      </c>
      <c r="AK112" s="46">
        <f t="shared" ca="1" si="13"/>
        <v>0</v>
      </c>
      <c r="AL112" s="46">
        <f>SUMIFS(Распред!$K$4:$K$300,Распред!$B$4:$B$300,"март",Распред!$J$4:$J$300,A112)+SUMIFS(Распред!$M$4:$M$300,Распред!$B$4:$B$300,"март",Распред!$L$4:$L$300,A112)+SUMIFS(Распред!$O$4:$O$300,Распред!$B$4:$B$300,"март",Распред!$N$4:$N$300,A112)+SUMIFS(Распред!$Q$4:$Q$300,Распред!$B$4:$B$300,"март",Распред!$P$4:$P$300,A112)+SUMIFS(Распред!$S$4:$S$300,Распред!$B$4:$B$300,"март",Распред!$R$4:$R$300,A112)+SUMIFS(Распред!$U$4:$U$300,Распред!$B$4:$B$300,"март",Распред!$T$4:$T$300,A112)+SUMIFS(Распред!$W$4:$W$300,Распред!$B$4:$B$300,"март",Распред!$V$4:$V$300,A112)+SUMIFS(Распред!$Y$4:$Y$300,Распред!$B$4:$B$300,"март",Распред!$X$4:$X$300,A112)+SUMIFS(Распред!$AA$4:$AA$300,Распред!$B$4:$B$300,"март",Распред!$Z$4:$Z$300,A112)+SUMIFS(Распред!$AC$4:$AC$300,Распред!$B$4:$B$300,"март",Распред!$AB$4:$AB$300,A112)</f>
        <v>0</v>
      </c>
      <c r="AM112" s="46">
        <f t="shared" ca="1" si="14"/>
        <v>0</v>
      </c>
      <c r="AN112" s="46">
        <f t="shared" ca="1" si="15"/>
        <v>0</v>
      </c>
      <c r="AO112" s="46">
        <f t="shared" ca="1" si="16"/>
        <v>0</v>
      </c>
      <c r="AP112" s="46">
        <f>январь!AP112</f>
        <v>0</v>
      </c>
      <c r="AQ112" s="46">
        <f t="shared" ca="1" si="17"/>
        <v>0</v>
      </c>
      <c r="AR112" s="47"/>
      <c r="AS112" s="47">
        <f t="shared" ca="1" si="18"/>
        <v>0</v>
      </c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</row>
    <row r="113" spans="1:58" s="56" customFormat="1" x14ac:dyDescent="0.25">
      <c r="A113" s="47">
        <f>База!B113</f>
        <v>0</v>
      </c>
      <c r="B113" s="46">
        <f ca="1">IF(COUNTIFS(Распис!$B$4:$B$300,$A113,Распис!$C$4:$C$300,"&lt;="&amp;B$1,Распис!$D$4:$D$300,"&gt;="&amp;B$1)&gt;0,SUMIFS(Распис!$I$4:$I$300,Распис!$B$4:$B$300,$A113,Распис!$C$4:$C$300,"&lt;="&amp;B$1,Распис!$D$4:$D$300,"&gt;="&amp;B$1),SUMIF(База!$B$3:$B$305,$A113,База!$I$3:$I$152))</f>
        <v>0</v>
      </c>
      <c r="C113" s="46">
        <f ca="1">IF(COUNTIFS(Распис!$B$4:$B$300,$A113,Распис!$C$4:$C$300,"&lt;="&amp;C$1,Распис!$D$4:$D$300,"&gt;="&amp;C$1)&gt;0,SUMIFS(Распис!$J$4:$J$300,Распис!$B$4:$B$300,$A113,Распис!$C$4:$C$300,"&lt;="&amp;C$1,Распис!$D$4:$D$300,"&gt;="&amp;C$1),SUMIF(База!$B$3:$B$305,$A113,База!$J$3:$J$152))</f>
        <v>0</v>
      </c>
      <c r="D113" s="46">
        <f ca="1">IF(COUNTIFS(Распис!$B$4:$B$300,$A113,Распис!$C$4:$C$300,"&lt;="&amp;D$1,Распис!$D$4:$D$300,"&gt;="&amp;D$1)&gt;0,SUMIFS(Распис!$K$4:$K$300,Распис!$B$4:$B$300,$A113,Распис!$C$4:$C$300,"&lt;="&amp;D$1,Распис!$D$4:$D$300,"&gt;="&amp;D$1),SUMIF(База!$B$3:$B$305,$A113,База!$K$3:$K$152))</f>
        <v>0</v>
      </c>
      <c r="E113" s="46" t="s">
        <v>23</v>
      </c>
      <c r="F113" s="46">
        <f ca="1">IF(COUNTIFS(Распис!$B$4:$B$300,$A113,Распис!$C$4:$C$300,"&lt;="&amp;F$1,Распис!$D$4:$D$300,"&gt;="&amp;F$1)&gt;0,SUMIFS(Распис!$F$4:$F$300,Распис!$B$4:$B$300,$A113,Распис!$C$4:$C$300,"&lt;="&amp;F$1,Распис!$D$4:$D$300,"&gt;="&amp;F$1),SUMIF(База!$B$3:$B$305,$A113,База!$F$3:$F$152))</f>
        <v>0</v>
      </c>
      <c r="G113" s="46">
        <f ca="1">IF(COUNTIFS(Распис!$B$4:$B$300,$A113,Распис!$C$4:$C$300,"&lt;="&amp;G$1,Распис!$D$4:$D$300,"&gt;="&amp;G$1)&gt;0,SUMIFS(Распис!$G$4:$G$300,Распис!$B$4:$B$300,$A113,Распис!$C$4:$C$300,"&lt;="&amp;G$1,Распис!$D$4:$D$300,"&gt;="&amp;G$1),SUMIF(База!$B$3:$B$305,$A113,База!$G$3:$G$152))</f>
        <v>0</v>
      </c>
      <c r="H113" s="46">
        <f ca="1">IF(COUNTIFS(Распис!$B$4:$B$300,$A113,Распис!$C$4:$C$300,"&lt;="&amp;H$1,Распис!$D$4:$D$300,"&gt;="&amp;H$1)&gt;0,SUMIFS(Распис!$H$4:$H$300,Распис!$B$4:$B$300,$A113,Распис!$C$4:$C$300,"&lt;="&amp;H$1,Распис!$D$4:$D$300,"&gt;="&amp;H$1),SUMIF(База!$B$3:$B$305,$A113,База!$H$3:$H$152))</f>
        <v>0</v>
      </c>
      <c r="I113" s="46" t="s">
        <v>24</v>
      </c>
      <c r="J113" s="46">
        <f ca="1">IF(COUNTIFS(Распис!$B$4:$B$300,$A113,Распис!$C$4:$C$300,"&lt;="&amp;J$1,Распис!$D$4:$D$300,"&gt;="&amp;J$1)&gt;0,SUMIFS(Распис!$J$4:$J$300,Распис!$B$4:$B$300,$A113,Распис!$C$4:$C$300,"&lt;="&amp;J$1,Распис!$D$4:$D$300,"&gt;="&amp;J$1),SUMIF(База!$B$3:$B$305,$A113,База!$J$3:$J$152))</f>
        <v>0</v>
      </c>
      <c r="K113" s="46">
        <f ca="1">IF(COUNTIFS(Распис!$B$4:$B$300,$A113,Распис!$C$4:$C$300,"&lt;="&amp;K$1,Распис!$D$4:$D$300,"&gt;="&amp;K$1)&gt;0,SUMIFS(Распис!$K$4:$K$300,Распис!$B$4:$B$300,$A113,Распис!$C$4:$C$300,"&lt;="&amp;K$1,Распис!$D$4:$D$300,"&gt;="&amp;K$1),SUMIF(База!$B$3:$B$305,$A113,База!$K$3:$K$152))</f>
        <v>0</v>
      </c>
      <c r="L113" s="46" t="s">
        <v>23</v>
      </c>
      <c r="M113" s="46">
        <f ca="1">IF(COUNTIFS(Распис!$B$4:$B$300,$A113,Распис!$C$4:$C$300,"&lt;="&amp;M$1,Распис!$D$4:$D$300,"&gt;="&amp;M$1)&gt;0,SUMIFS(Распис!$F$4:$F$300,Распис!$B$4:$B$300,$A113,Распис!$C$4:$C$300,"&lt;="&amp;M$1,Распис!$D$4:$D$300,"&gt;="&amp;M$1),SUMIF(База!$B$3:$B$305,$A113,База!$F$3:$F$152))</f>
        <v>0</v>
      </c>
      <c r="N113" s="46">
        <f ca="1">IF(COUNTIFS(Распис!$B$4:$B$300,$A113,Распис!$C$4:$C$300,"&lt;="&amp;N$1,Распис!$D$4:$D$300,"&gt;="&amp;N$1)&gt;0,SUMIFS(Распис!$G$4:$G$300,Распис!$B$4:$B$300,$A113,Распис!$C$4:$C$300,"&lt;="&amp;N$1,Распис!$D$4:$D$300,"&gt;="&amp;N$1),SUMIF(База!$B$3:$B$305,$A113,База!$G$3:$G$152))</f>
        <v>0</v>
      </c>
      <c r="O113" s="46">
        <f ca="1">IF(COUNTIFS(Распис!$B$4:$B$300,$A113,Распис!$C$4:$C$300,"&lt;="&amp;O$1,Распис!$D$4:$D$300,"&gt;="&amp;O$1)&gt;0,SUMIFS(Распис!$H$4:$H$300,Распис!$B$4:$B$300,$A113,Распис!$C$4:$C$300,"&lt;="&amp;O$1,Распис!$D$4:$D$300,"&gt;="&amp;O$1),SUMIF(База!$B$3:$B$305,$A113,База!$H$3:$H$152))</f>
        <v>0</v>
      </c>
      <c r="P113" s="46">
        <f ca="1">IF(COUNTIFS(Распис!$B$4:$B$300,$A113,Распис!$C$4:$C$300,"&lt;="&amp;P$1,Распис!$D$4:$D$300,"&gt;="&amp;P$1)&gt;0,SUMIFS(Распис!$I$4:$I$300,Распис!$B$4:$B$300,$A113,Распис!$C$4:$C$300,"&lt;="&amp;P$1,Распис!$D$4:$D$300,"&gt;="&amp;P$1),SUMIF(База!$B$3:$B$305,$A113,База!$I$3:$I$152))</f>
        <v>0</v>
      </c>
      <c r="Q113" s="46">
        <f ca="1">IF(COUNTIFS(Распис!$B$4:$B$300,$A113,Распис!$C$4:$C$300,"&lt;="&amp;Q$1,Распис!$D$4:$D$300,"&gt;="&amp;Q$1)&gt;0,SUMIFS(Распис!$J$4:$J$300,Распис!$B$4:$B$300,$A113,Распис!$C$4:$C$300,"&lt;="&amp;Q$1,Распис!$D$4:$D$300,"&gt;="&amp;Q$1),SUMIF(База!$B$3:$B$305,$A113,База!$J$3:$J$152))</f>
        <v>0</v>
      </c>
      <c r="R113" s="46">
        <f ca="1">IF(COUNTIFS(Распис!$B$4:$B$300,$A113,Распис!$C$4:$C$300,"&lt;="&amp;R$1,Распис!$D$4:$D$300,"&gt;="&amp;R$1)&gt;0,SUMIFS(Распис!$K$4:$K$300,Распис!$B$4:$B$300,$A113,Распис!$C$4:$C$300,"&lt;="&amp;R$1,Распис!$D$4:$D$300,"&gt;="&amp;R$1),SUMIF(База!$B$3:$B$305,$A113,База!$K$3:$K$152))</f>
        <v>0</v>
      </c>
      <c r="S113" s="46" t="s">
        <v>23</v>
      </c>
      <c r="T113" s="46" t="s">
        <v>25</v>
      </c>
      <c r="U113" s="46" t="s">
        <v>25</v>
      </c>
      <c r="V113" s="46" t="s">
        <v>24</v>
      </c>
      <c r="W113" s="46" t="s">
        <v>24</v>
      </c>
      <c r="X113" s="46" t="s">
        <v>24</v>
      </c>
      <c r="Y113" s="46" t="s">
        <v>25</v>
      </c>
      <c r="Z113" s="46" t="s">
        <v>23</v>
      </c>
      <c r="AA113" s="46">
        <f ca="1">IF(COUNTIFS(Распис!$B$4:$B$300,$A113,Распис!$C$4:$C$300,"&lt;="&amp;AA$1,Распис!$D$4:$D$300,"&gt;="&amp;AA$1)&gt;0,SUMIFS(Распис!$F$4:$F$300,Распис!$B$4:$B$300,$A113,Распис!$C$4:$C$300,"&lt;="&amp;AA$1,Распис!$D$4:$D$300,"&gt;="&amp;AA$1),SUMIF(База!$B$3:$B$305,$A113,База!$F$3:$F$152))</f>
        <v>0</v>
      </c>
      <c r="AB113" s="46">
        <f ca="1">IF(COUNTIFS(Распис!$B$4:$B$300,$A113,Распис!$C$4:$C$300,"&lt;="&amp;AB$1,Распис!$D$4:$D$300,"&gt;="&amp;AB$1)&gt;0,SUMIFS(Распис!$G$4:$G$300,Распис!$B$4:$B$300,$A113,Распис!$C$4:$C$300,"&lt;="&amp;AB$1,Распис!$D$4:$D$300,"&gt;="&amp;AB$1),SUMIF(База!$B$3:$B$305,$A113,База!$G$3:$G$152))</f>
        <v>0</v>
      </c>
      <c r="AC113" s="46">
        <f ca="1">IF(COUNTIFS(Распис!$B$4:$B$300,$A113,Распис!$C$4:$C$300,"&lt;="&amp;AC$1,Распис!$D$4:$D$300,"&gt;="&amp;AC$1)&gt;0,SUMIFS(Распис!$H$4:$H$300,Распис!$B$4:$B$300,$A113,Распис!$C$4:$C$300,"&lt;="&amp;AC$1,Распис!$D$4:$D$300,"&gt;="&amp;AC$1),SUMIF(База!$B$3:$B$305,$A113,База!$H$3:$H$152))</f>
        <v>0</v>
      </c>
      <c r="AD113" s="46">
        <f ca="1">IF(COUNTIFS(Распис!$B$4:$B$300,$A113,Распис!$C$4:$C$300,"&lt;="&amp;AD$1,Распис!$D$4:$D$300,"&gt;="&amp;AD$1)&gt;0,SUMIFS(Распис!$I$4:$I$300,Распис!$B$4:$B$300,$A113,Распис!$C$4:$C$300,"&lt;="&amp;AD$1,Распис!$D$4:$D$300,"&gt;="&amp;AD$1),SUMIF(База!$B$3:$B$305,$A113,База!$I$3:$I$152))</f>
        <v>0</v>
      </c>
      <c r="AE113" s="46">
        <f ca="1">IF(COUNTIFS(Распис!$B$4:$B$300,$A113,Распис!$C$4:$C$300,"&lt;="&amp;AE$1,Распис!$D$4:$D$300,"&gt;="&amp;AE$1)&gt;0,SUMIFS(Распис!$J$4:$J$300,Распис!$B$4:$B$300,$A113,Распис!$C$4:$C$300,"&lt;="&amp;AE$1,Распис!$D$4:$D$300,"&gt;="&amp;AE$1),SUMIF(База!$B$3:$B$305,$A113,База!$J$3:$J$152))</f>
        <v>0</v>
      </c>
      <c r="AF113" s="46">
        <f ca="1">IF(COUNTIFS(Распис!$B$4:$B$300,$A113,Распис!$C$4:$C$300,"&lt;="&amp;AF$1,Распис!$D$4:$D$300,"&gt;="&amp;AF$1)&gt;0,SUMIFS(Распис!$K$4:$K$300,Распис!$B$4:$B$300,$A113,Распис!$C$4:$C$300,"&lt;="&amp;AF$1,Распис!$D$4:$D$300,"&gt;="&amp;AF$1),SUMIF(База!$B$3:$B$305,$A113,База!$K$3:$K$152))</f>
        <v>0</v>
      </c>
      <c r="AG113" s="47">
        <f t="shared" ca="1" si="11"/>
        <v>0</v>
      </c>
      <c r="AH113" s="46">
        <f ca="1">AG113-SUMIFS(Распред!$G$4:$G$300,Распред!$B$4:$B$300,"март",Распред!$F$4:$F$300,A113)</f>
        <v>0</v>
      </c>
      <c r="AI113" s="46">
        <f ca="1">AH113+(COUNTIF(B113:AF113,"КД")+SUMIFS(Распред!$AH$4:$AH$300,Распред!$F$4:$F$300,A113,Распред!$B$4:$B$300,"март"))*4</f>
        <v>12</v>
      </c>
      <c r="AJ113" s="46">
        <f t="shared" ca="1" si="12"/>
        <v>0</v>
      </c>
      <c r="AK113" s="46">
        <f t="shared" ca="1" si="13"/>
        <v>0</v>
      </c>
      <c r="AL113" s="46">
        <f>SUMIFS(Распред!$K$4:$K$300,Распред!$B$4:$B$300,"март",Распред!$J$4:$J$300,A113)+SUMIFS(Распред!$M$4:$M$300,Распред!$B$4:$B$300,"март",Распред!$L$4:$L$300,A113)+SUMIFS(Распред!$O$4:$O$300,Распред!$B$4:$B$300,"март",Распред!$N$4:$N$300,A113)+SUMIFS(Распред!$Q$4:$Q$300,Распред!$B$4:$B$300,"март",Распред!$P$4:$P$300,A113)+SUMIFS(Распред!$S$4:$S$300,Распред!$B$4:$B$300,"март",Распред!$R$4:$R$300,A113)+SUMIFS(Распред!$U$4:$U$300,Распред!$B$4:$B$300,"март",Распред!$T$4:$T$300,A113)+SUMIFS(Распред!$W$4:$W$300,Распред!$B$4:$B$300,"март",Распред!$V$4:$V$300,A113)+SUMIFS(Распред!$Y$4:$Y$300,Распред!$B$4:$B$300,"март",Распред!$X$4:$X$300,A113)+SUMIFS(Распред!$AA$4:$AA$300,Распред!$B$4:$B$300,"март",Распред!$Z$4:$Z$300,A113)+SUMIFS(Распред!$AC$4:$AC$300,Распред!$B$4:$B$300,"март",Распред!$AB$4:$AB$300,A113)</f>
        <v>0</v>
      </c>
      <c r="AM113" s="46">
        <f t="shared" ca="1" si="14"/>
        <v>0</v>
      </c>
      <c r="AN113" s="46">
        <f t="shared" ca="1" si="15"/>
        <v>0</v>
      </c>
      <c r="AO113" s="46">
        <f t="shared" ca="1" si="16"/>
        <v>0</v>
      </c>
      <c r="AP113" s="46">
        <f>январь!AP113</f>
        <v>0</v>
      </c>
      <c r="AQ113" s="46">
        <f t="shared" ca="1" si="17"/>
        <v>0</v>
      </c>
      <c r="AR113" s="47"/>
      <c r="AS113" s="47">
        <f t="shared" ca="1" si="18"/>
        <v>0</v>
      </c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</row>
    <row r="114" spans="1:58" s="56" customFormat="1" x14ac:dyDescent="0.25">
      <c r="A114" s="47">
        <f>База!B114</f>
        <v>0</v>
      </c>
      <c r="B114" s="46">
        <f ca="1">IF(COUNTIFS(Распис!$B$4:$B$300,$A114,Распис!$C$4:$C$300,"&lt;="&amp;B$1,Распис!$D$4:$D$300,"&gt;="&amp;B$1)&gt;0,SUMIFS(Распис!$I$4:$I$300,Распис!$B$4:$B$300,$A114,Распис!$C$4:$C$300,"&lt;="&amp;B$1,Распис!$D$4:$D$300,"&gt;="&amp;B$1),SUMIF(База!$B$3:$B$305,$A114,База!$I$3:$I$152))</f>
        <v>0</v>
      </c>
      <c r="C114" s="46">
        <f ca="1">IF(COUNTIFS(Распис!$B$4:$B$300,$A114,Распис!$C$4:$C$300,"&lt;="&amp;C$1,Распис!$D$4:$D$300,"&gt;="&amp;C$1)&gt;0,SUMIFS(Распис!$J$4:$J$300,Распис!$B$4:$B$300,$A114,Распис!$C$4:$C$300,"&lt;="&amp;C$1,Распис!$D$4:$D$300,"&gt;="&amp;C$1),SUMIF(База!$B$3:$B$305,$A114,База!$J$3:$J$152))</f>
        <v>0</v>
      </c>
      <c r="D114" s="46">
        <f ca="1">IF(COUNTIFS(Распис!$B$4:$B$300,$A114,Распис!$C$4:$C$300,"&lt;="&amp;D$1,Распис!$D$4:$D$300,"&gt;="&amp;D$1)&gt;0,SUMIFS(Распис!$K$4:$K$300,Распис!$B$4:$B$300,$A114,Распис!$C$4:$C$300,"&lt;="&amp;D$1,Распис!$D$4:$D$300,"&gt;="&amp;D$1),SUMIF(База!$B$3:$B$305,$A114,База!$K$3:$K$152))</f>
        <v>0</v>
      </c>
      <c r="E114" s="46" t="s">
        <v>23</v>
      </c>
      <c r="F114" s="46">
        <f ca="1">IF(COUNTIFS(Распис!$B$4:$B$300,$A114,Распис!$C$4:$C$300,"&lt;="&amp;F$1,Распис!$D$4:$D$300,"&gt;="&amp;F$1)&gt;0,SUMIFS(Распис!$F$4:$F$300,Распис!$B$4:$B$300,$A114,Распис!$C$4:$C$300,"&lt;="&amp;F$1,Распис!$D$4:$D$300,"&gt;="&amp;F$1),SUMIF(База!$B$3:$B$305,$A114,База!$F$3:$F$152))</f>
        <v>0</v>
      </c>
      <c r="G114" s="46">
        <f ca="1">IF(COUNTIFS(Распис!$B$4:$B$300,$A114,Распис!$C$4:$C$300,"&lt;="&amp;G$1,Распис!$D$4:$D$300,"&gt;="&amp;G$1)&gt;0,SUMIFS(Распис!$G$4:$G$300,Распис!$B$4:$B$300,$A114,Распис!$C$4:$C$300,"&lt;="&amp;G$1,Распис!$D$4:$D$300,"&gt;="&amp;G$1),SUMIF(База!$B$3:$B$305,$A114,База!$G$3:$G$152))</f>
        <v>0</v>
      </c>
      <c r="H114" s="46">
        <f ca="1">IF(COUNTIFS(Распис!$B$4:$B$300,$A114,Распис!$C$4:$C$300,"&lt;="&amp;H$1,Распис!$D$4:$D$300,"&gt;="&amp;H$1)&gt;0,SUMIFS(Распис!$H$4:$H$300,Распис!$B$4:$B$300,$A114,Распис!$C$4:$C$300,"&lt;="&amp;H$1,Распис!$D$4:$D$300,"&gt;="&amp;H$1),SUMIF(База!$B$3:$B$305,$A114,База!$H$3:$H$152))</f>
        <v>0</v>
      </c>
      <c r="I114" s="46" t="s">
        <v>24</v>
      </c>
      <c r="J114" s="46">
        <f ca="1">IF(COUNTIFS(Распис!$B$4:$B$300,$A114,Распис!$C$4:$C$300,"&lt;="&amp;J$1,Распис!$D$4:$D$300,"&gt;="&amp;J$1)&gt;0,SUMIFS(Распис!$J$4:$J$300,Распис!$B$4:$B$300,$A114,Распис!$C$4:$C$300,"&lt;="&amp;J$1,Распис!$D$4:$D$300,"&gt;="&amp;J$1),SUMIF(База!$B$3:$B$305,$A114,База!$J$3:$J$152))</f>
        <v>0</v>
      </c>
      <c r="K114" s="46">
        <f ca="1">IF(COUNTIFS(Распис!$B$4:$B$300,$A114,Распис!$C$4:$C$300,"&lt;="&amp;K$1,Распис!$D$4:$D$300,"&gt;="&amp;K$1)&gt;0,SUMIFS(Распис!$K$4:$K$300,Распис!$B$4:$B$300,$A114,Распис!$C$4:$C$300,"&lt;="&amp;K$1,Распис!$D$4:$D$300,"&gt;="&amp;K$1),SUMIF(База!$B$3:$B$305,$A114,База!$K$3:$K$152))</f>
        <v>0</v>
      </c>
      <c r="L114" s="46" t="s">
        <v>23</v>
      </c>
      <c r="M114" s="46">
        <f ca="1">IF(COUNTIFS(Распис!$B$4:$B$300,$A114,Распис!$C$4:$C$300,"&lt;="&amp;M$1,Распис!$D$4:$D$300,"&gt;="&amp;M$1)&gt;0,SUMIFS(Распис!$F$4:$F$300,Распис!$B$4:$B$300,$A114,Распис!$C$4:$C$300,"&lt;="&amp;M$1,Распис!$D$4:$D$300,"&gt;="&amp;M$1),SUMIF(База!$B$3:$B$305,$A114,База!$F$3:$F$152))</f>
        <v>0</v>
      </c>
      <c r="N114" s="46">
        <f ca="1">IF(COUNTIFS(Распис!$B$4:$B$300,$A114,Распис!$C$4:$C$300,"&lt;="&amp;N$1,Распис!$D$4:$D$300,"&gt;="&amp;N$1)&gt;0,SUMIFS(Распис!$G$4:$G$300,Распис!$B$4:$B$300,$A114,Распис!$C$4:$C$300,"&lt;="&amp;N$1,Распис!$D$4:$D$300,"&gt;="&amp;N$1),SUMIF(База!$B$3:$B$305,$A114,База!$G$3:$G$152))</f>
        <v>0</v>
      </c>
      <c r="O114" s="46">
        <f ca="1">IF(COUNTIFS(Распис!$B$4:$B$300,$A114,Распис!$C$4:$C$300,"&lt;="&amp;O$1,Распис!$D$4:$D$300,"&gt;="&amp;O$1)&gt;0,SUMIFS(Распис!$H$4:$H$300,Распис!$B$4:$B$300,$A114,Распис!$C$4:$C$300,"&lt;="&amp;O$1,Распис!$D$4:$D$300,"&gt;="&amp;O$1),SUMIF(База!$B$3:$B$305,$A114,База!$H$3:$H$152))</f>
        <v>0</v>
      </c>
      <c r="P114" s="46">
        <f ca="1">IF(COUNTIFS(Распис!$B$4:$B$300,$A114,Распис!$C$4:$C$300,"&lt;="&amp;P$1,Распис!$D$4:$D$300,"&gt;="&amp;P$1)&gt;0,SUMIFS(Распис!$I$4:$I$300,Распис!$B$4:$B$300,$A114,Распис!$C$4:$C$300,"&lt;="&amp;P$1,Распис!$D$4:$D$300,"&gt;="&amp;P$1),SUMIF(База!$B$3:$B$305,$A114,База!$I$3:$I$152))</f>
        <v>0</v>
      </c>
      <c r="Q114" s="46">
        <f ca="1">IF(COUNTIFS(Распис!$B$4:$B$300,$A114,Распис!$C$4:$C$300,"&lt;="&amp;Q$1,Распис!$D$4:$D$300,"&gt;="&amp;Q$1)&gt;0,SUMIFS(Распис!$J$4:$J$300,Распис!$B$4:$B$300,$A114,Распис!$C$4:$C$300,"&lt;="&amp;Q$1,Распис!$D$4:$D$300,"&gt;="&amp;Q$1),SUMIF(База!$B$3:$B$305,$A114,База!$J$3:$J$152))</f>
        <v>0</v>
      </c>
      <c r="R114" s="46">
        <f ca="1">IF(COUNTIFS(Распис!$B$4:$B$300,$A114,Распис!$C$4:$C$300,"&lt;="&amp;R$1,Распис!$D$4:$D$300,"&gt;="&amp;R$1)&gt;0,SUMIFS(Распис!$K$4:$K$300,Распис!$B$4:$B$300,$A114,Распис!$C$4:$C$300,"&lt;="&amp;R$1,Распис!$D$4:$D$300,"&gt;="&amp;R$1),SUMIF(База!$B$3:$B$305,$A114,База!$K$3:$K$152))</f>
        <v>0</v>
      </c>
      <c r="S114" s="46" t="s">
        <v>23</v>
      </c>
      <c r="T114" s="46" t="s">
        <v>25</v>
      </c>
      <c r="U114" s="46" t="s">
        <v>25</v>
      </c>
      <c r="V114" s="46" t="s">
        <v>24</v>
      </c>
      <c r="W114" s="46" t="s">
        <v>24</v>
      </c>
      <c r="X114" s="46" t="s">
        <v>24</v>
      </c>
      <c r="Y114" s="46" t="s">
        <v>25</v>
      </c>
      <c r="Z114" s="46" t="s">
        <v>23</v>
      </c>
      <c r="AA114" s="46">
        <f ca="1">IF(COUNTIFS(Распис!$B$4:$B$300,$A114,Распис!$C$4:$C$300,"&lt;="&amp;AA$1,Распис!$D$4:$D$300,"&gt;="&amp;AA$1)&gt;0,SUMIFS(Распис!$F$4:$F$300,Распис!$B$4:$B$300,$A114,Распис!$C$4:$C$300,"&lt;="&amp;AA$1,Распис!$D$4:$D$300,"&gt;="&amp;AA$1),SUMIF(База!$B$3:$B$305,$A114,База!$F$3:$F$152))</f>
        <v>0</v>
      </c>
      <c r="AB114" s="46">
        <f ca="1">IF(COUNTIFS(Распис!$B$4:$B$300,$A114,Распис!$C$4:$C$300,"&lt;="&amp;AB$1,Распис!$D$4:$D$300,"&gt;="&amp;AB$1)&gt;0,SUMIFS(Распис!$G$4:$G$300,Распис!$B$4:$B$300,$A114,Распис!$C$4:$C$300,"&lt;="&amp;AB$1,Распис!$D$4:$D$300,"&gt;="&amp;AB$1),SUMIF(База!$B$3:$B$305,$A114,База!$G$3:$G$152))</f>
        <v>0</v>
      </c>
      <c r="AC114" s="46">
        <f ca="1">IF(COUNTIFS(Распис!$B$4:$B$300,$A114,Распис!$C$4:$C$300,"&lt;="&amp;AC$1,Распис!$D$4:$D$300,"&gt;="&amp;AC$1)&gt;0,SUMIFS(Распис!$H$4:$H$300,Распис!$B$4:$B$300,$A114,Распис!$C$4:$C$300,"&lt;="&amp;AC$1,Распис!$D$4:$D$300,"&gt;="&amp;AC$1),SUMIF(База!$B$3:$B$305,$A114,База!$H$3:$H$152))</f>
        <v>0</v>
      </c>
      <c r="AD114" s="46">
        <f ca="1">IF(COUNTIFS(Распис!$B$4:$B$300,$A114,Распис!$C$4:$C$300,"&lt;="&amp;AD$1,Распис!$D$4:$D$300,"&gt;="&amp;AD$1)&gt;0,SUMIFS(Распис!$I$4:$I$300,Распис!$B$4:$B$300,$A114,Распис!$C$4:$C$300,"&lt;="&amp;AD$1,Распис!$D$4:$D$300,"&gt;="&amp;AD$1),SUMIF(База!$B$3:$B$305,$A114,База!$I$3:$I$152))</f>
        <v>0</v>
      </c>
      <c r="AE114" s="46">
        <f ca="1">IF(COUNTIFS(Распис!$B$4:$B$300,$A114,Распис!$C$4:$C$300,"&lt;="&amp;AE$1,Распис!$D$4:$D$300,"&gt;="&amp;AE$1)&gt;0,SUMIFS(Распис!$J$4:$J$300,Распис!$B$4:$B$300,$A114,Распис!$C$4:$C$300,"&lt;="&amp;AE$1,Распис!$D$4:$D$300,"&gt;="&amp;AE$1),SUMIF(База!$B$3:$B$305,$A114,База!$J$3:$J$152))</f>
        <v>0</v>
      </c>
      <c r="AF114" s="46">
        <f ca="1">IF(COUNTIFS(Распис!$B$4:$B$300,$A114,Распис!$C$4:$C$300,"&lt;="&amp;AF$1,Распис!$D$4:$D$300,"&gt;="&amp;AF$1)&gt;0,SUMIFS(Распис!$K$4:$K$300,Распис!$B$4:$B$300,$A114,Распис!$C$4:$C$300,"&lt;="&amp;AF$1,Распис!$D$4:$D$300,"&gt;="&amp;AF$1),SUMIF(База!$B$3:$B$305,$A114,База!$K$3:$K$152))</f>
        <v>0</v>
      </c>
      <c r="AG114" s="47">
        <f t="shared" ca="1" si="11"/>
        <v>0</v>
      </c>
      <c r="AH114" s="46">
        <f ca="1">AG114-SUMIFS(Распред!$G$4:$G$300,Распред!$B$4:$B$300,"март",Распред!$F$4:$F$300,A114)</f>
        <v>0</v>
      </c>
      <c r="AI114" s="46">
        <f ca="1">AH114+(COUNTIF(B114:AF114,"КД")+SUMIFS(Распред!$AH$4:$AH$300,Распред!$F$4:$F$300,A114,Распред!$B$4:$B$300,"март"))*4</f>
        <v>12</v>
      </c>
      <c r="AJ114" s="46">
        <f t="shared" ca="1" si="12"/>
        <v>0</v>
      </c>
      <c r="AK114" s="46">
        <f t="shared" ca="1" si="13"/>
        <v>0</v>
      </c>
      <c r="AL114" s="46">
        <f>SUMIFS(Распред!$K$4:$K$300,Распред!$B$4:$B$300,"март",Распред!$J$4:$J$300,A114)+SUMIFS(Распред!$M$4:$M$300,Распред!$B$4:$B$300,"март",Распред!$L$4:$L$300,A114)+SUMIFS(Распред!$O$4:$O$300,Распред!$B$4:$B$300,"март",Распред!$N$4:$N$300,A114)+SUMIFS(Распред!$Q$4:$Q$300,Распред!$B$4:$B$300,"март",Распред!$P$4:$P$300,A114)+SUMIFS(Распред!$S$4:$S$300,Распред!$B$4:$B$300,"март",Распред!$R$4:$R$300,A114)+SUMIFS(Распред!$U$4:$U$300,Распред!$B$4:$B$300,"март",Распред!$T$4:$T$300,A114)+SUMIFS(Распред!$W$4:$W$300,Распред!$B$4:$B$300,"март",Распред!$V$4:$V$300,A114)+SUMIFS(Распред!$Y$4:$Y$300,Распред!$B$4:$B$300,"март",Распред!$X$4:$X$300,A114)+SUMIFS(Распред!$AA$4:$AA$300,Распред!$B$4:$B$300,"март",Распред!$Z$4:$Z$300,A114)+SUMIFS(Распред!$AC$4:$AC$300,Распред!$B$4:$B$300,"март",Распред!$AB$4:$AB$300,A114)</f>
        <v>0</v>
      </c>
      <c r="AM114" s="46">
        <f t="shared" ca="1" si="14"/>
        <v>0</v>
      </c>
      <c r="AN114" s="46">
        <f t="shared" ca="1" si="15"/>
        <v>0</v>
      </c>
      <c r="AO114" s="46">
        <f t="shared" ca="1" si="16"/>
        <v>0</v>
      </c>
      <c r="AP114" s="46">
        <f>январь!AP114</f>
        <v>0</v>
      </c>
      <c r="AQ114" s="46">
        <f t="shared" ca="1" si="17"/>
        <v>0</v>
      </c>
      <c r="AR114" s="47"/>
      <c r="AS114" s="47">
        <f t="shared" ca="1" si="18"/>
        <v>0</v>
      </c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</row>
    <row r="115" spans="1:58" s="56" customFormat="1" x14ac:dyDescent="0.25">
      <c r="A115" s="47">
        <f>База!B115</f>
        <v>0</v>
      </c>
      <c r="B115" s="46">
        <f ca="1">IF(COUNTIFS(Распис!$B$4:$B$300,$A115,Распис!$C$4:$C$300,"&lt;="&amp;B$1,Распис!$D$4:$D$300,"&gt;="&amp;B$1)&gt;0,SUMIFS(Распис!$I$4:$I$300,Распис!$B$4:$B$300,$A115,Распис!$C$4:$C$300,"&lt;="&amp;B$1,Распис!$D$4:$D$300,"&gt;="&amp;B$1),SUMIF(База!$B$3:$B$305,$A115,База!$I$3:$I$152))</f>
        <v>0</v>
      </c>
      <c r="C115" s="46">
        <f ca="1">IF(COUNTIFS(Распис!$B$4:$B$300,$A115,Распис!$C$4:$C$300,"&lt;="&amp;C$1,Распис!$D$4:$D$300,"&gt;="&amp;C$1)&gt;0,SUMIFS(Распис!$J$4:$J$300,Распис!$B$4:$B$300,$A115,Распис!$C$4:$C$300,"&lt;="&amp;C$1,Распис!$D$4:$D$300,"&gt;="&amp;C$1),SUMIF(База!$B$3:$B$305,$A115,База!$J$3:$J$152))</f>
        <v>0</v>
      </c>
      <c r="D115" s="46">
        <f ca="1">IF(COUNTIFS(Распис!$B$4:$B$300,$A115,Распис!$C$4:$C$300,"&lt;="&amp;D$1,Распис!$D$4:$D$300,"&gt;="&amp;D$1)&gt;0,SUMIFS(Распис!$K$4:$K$300,Распис!$B$4:$B$300,$A115,Распис!$C$4:$C$300,"&lt;="&amp;D$1,Распис!$D$4:$D$300,"&gt;="&amp;D$1),SUMIF(База!$B$3:$B$305,$A115,База!$K$3:$K$152))</f>
        <v>0</v>
      </c>
      <c r="E115" s="46" t="s">
        <v>23</v>
      </c>
      <c r="F115" s="46">
        <f ca="1">IF(COUNTIFS(Распис!$B$4:$B$300,$A115,Распис!$C$4:$C$300,"&lt;="&amp;F$1,Распис!$D$4:$D$300,"&gt;="&amp;F$1)&gt;0,SUMIFS(Распис!$F$4:$F$300,Распис!$B$4:$B$300,$A115,Распис!$C$4:$C$300,"&lt;="&amp;F$1,Распис!$D$4:$D$300,"&gt;="&amp;F$1),SUMIF(База!$B$3:$B$305,$A115,База!$F$3:$F$152))</f>
        <v>0</v>
      </c>
      <c r="G115" s="46">
        <f ca="1">IF(COUNTIFS(Распис!$B$4:$B$300,$A115,Распис!$C$4:$C$300,"&lt;="&amp;G$1,Распис!$D$4:$D$300,"&gt;="&amp;G$1)&gt;0,SUMIFS(Распис!$G$4:$G$300,Распис!$B$4:$B$300,$A115,Распис!$C$4:$C$300,"&lt;="&amp;G$1,Распис!$D$4:$D$300,"&gt;="&amp;G$1),SUMIF(База!$B$3:$B$305,$A115,База!$G$3:$G$152))</f>
        <v>0</v>
      </c>
      <c r="H115" s="46">
        <f ca="1">IF(COUNTIFS(Распис!$B$4:$B$300,$A115,Распис!$C$4:$C$300,"&lt;="&amp;H$1,Распис!$D$4:$D$300,"&gt;="&amp;H$1)&gt;0,SUMIFS(Распис!$H$4:$H$300,Распис!$B$4:$B$300,$A115,Распис!$C$4:$C$300,"&lt;="&amp;H$1,Распис!$D$4:$D$300,"&gt;="&amp;H$1),SUMIF(База!$B$3:$B$305,$A115,База!$H$3:$H$152))</f>
        <v>0</v>
      </c>
      <c r="I115" s="46" t="s">
        <v>24</v>
      </c>
      <c r="J115" s="46">
        <f ca="1">IF(COUNTIFS(Распис!$B$4:$B$300,$A115,Распис!$C$4:$C$300,"&lt;="&amp;J$1,Распис!$D$4:$D$300,"&gt;="&amp;J$1)&gt;0,SUMIFS(Распис!$J$4:$J$300,Распис!$B$4:$B$300,$A115,Распис!$C$4:$C$300,"&lt;="&amp;J$1,Распис!$D$4:$D$300,"&gt;="&amp;J$1),SUMIF(База!$B$3:$B$305,$A115,База!$J$3:$J$152))</f>
        <v>0</v>
      </c>
      <c r="K115" s="46">
        <f ca="1">IF(COUNTIFS(Распис!$B$4:$B$300,$A115,Распис!$C$4:$C$300,"&lt;="&amp;K$1,Распис!$D$4:$D$300,"&gt;="&amp;K$1)&gt;0,SUMIFS(Распис!$K$4:$K$300,Распис!$B$4:$B$300,$A115,Распис!$C$4:$C$300,"&lt;="&amp;K$1,Распис!$D$4:$D$300,"&gt;="&amp;K$1),SUMIF(База!$B$3:$B$305,$A115,База!$K$3:$K$152))</f>
        <v>0</v>
      </c>
      <c r="L115" s="46" t="s">
        <v>23</v>
      </c>
      <c r="M115" s="46">
        <f ca="1">IF(COUNTIFS(Распис!$B$4:$B$300,$A115,Распис!$C$4:$C$300,"&lt;="&amp;M$1,Распис!$D$4:$D$300,"&gt;="&amp;M$1)&gt;0,SUMIFS(Распис!$F$4:$F$300,Распис!$B$4:$B$300,$A115,Распис!$C$4:$C$300,"&lt;="&amp;M$1,Распис!$D$4:$D$300,"&gt;="&amp;M$1),SUMIF(База!$B$3:$B$305,$A115,База!$F$3:$F$152))</f>
        <v>0</v>
      </c>
      <c r="N115" s="46">
        <f ca="1">IF(COUNTIFS(Распис!$B$4:$B$300,$A115,Распис!$C$4:$C$300,"&lt;="&amp;N$1,Распис!$D$4:$D$300,"&gt;="&amp;N$1)&gt;0,SUMIFS(Распис!$G$4:$G$300,Распис!$B$4:$B$300,$A115,Распис!$C$4:$C$300,"&lt;="&amp;N$1,Распис!$D$4:$D$300,"&gt;="&amp;N$1),SUMIF(База!$B$3:$B$305,$A115,База!$G$3:$G$152))</f>
        <v>0</v>
      </c>
      <c r="O115" s="46">
        <f ca="1">IF(COUNTIFS(Распис!$B$4:$B$300,$A115,Распис!$C$4:$C$300,"&lt;="&amp;O$1,Распис!$D$4:$D$300,"&gt;="&amp;O$1)&gt;0,SUMIFS(Распис!$H$4:$H$300,Распис!$B$4:$B$300,$A115,Распис!$C$4:$C$300,"&lt;="&amp;O$1,Распис!$D$4:$D$300,"&gt;="&amp;O$1),SUMIF(База!$B$3:$B$305,$A115,База!$H$3:$H$152))</f>
        <v>0</v>
      </c>
      <c r="P115" s="46">
        <f ca="1">IF(COUNTIFS(Распис!$B$4:$B$300,$A115,Распис!$C$4:$C$300,"&lt;="&amp;P$1,Распис!$D$4:$D$300,"&gt;="&amp;P$1)&gt;0,SUMIFS(Распис!$I$4:$I$300,Распис!$B$4:$B$300,$A115,Распис!$C$4:$C$300,"&lt;="&amp;P$1,Распис!$D$4:$D$300,"&gt;="&amp;P$1),SUMIF(База!$B$3:$B$305,$A115,База!$I$3:$I$152))</f>
        <v>0</v>
      </c>
      <c r="Q115" s="46">
        <f ca="1">IF(COUNTIFS(Распис!$B$4:$B$300,$A115,Распис!$C$4:$C$300,"&lt;="&amp;Q$1,Распис!$D$4:$D$300,"&gt;="&amp;Q$1)&gt;0,SUMIFS(Распис!$J$4:$J$300,Распис!$B$4:$B$300,$A115,Распис!$C$4:$C$300,"&lt;="&amp;Q$1,Распис!$D$4:$D$300,"&gt;="&amp;Q$1),SUMIF(База!$B$3:$B$305,$A115,База!$J$3:$J$152))</f>
        <v>0</v>
      </c>
      <c r="R115" s="46">
        <f ca="1">IF(COUNTIFS(Распис!$B$4:$B$300,$A115,Распис!$C$4:$C$300,"&lt;="&amp;R$1,Распис!$D$4:$D$300,"&gt;="&amp;R$1)&gt;0,SUMIFS(Распис!$K$4:$K$300,Распис!$B$4:$B$300,$A115,Распис!$C$4:$C$300,"&lt;="&amp;R$1,Распис!$D$4:$D$300,"&gt;="&amp;R$1),SUMIF(База!$B$3:$B$305,$A115,База!$K$3:$K$152))</f>
        <v>0</v>
      </c>
      <c r="S115" s="46" t="s">
        <v>23</v>
      </c>
      <c r="T115" s="46" t="s">
        <v>25</v>
      </c>
      <c r="U115" s="46" t="s">
        <v>25</v>
      </c>
      <c r="V115" s="46" t="s">
        <v>24</v>
      </c>
      <c r="W115" s="46" t="s">
        <v>24</v>
      </c>
      <c r="X115" s="46" t="s">
        <v>24</v>
      </c>
      <c r="Y115" s="46" t="s">
        <v>25</v>
      </c>
      <c r="Z115" s="46" t="s">
        <v>23</v>
      </c>
      <c r="AA115" s="46">
        <f ca="1">IF(COUNTIFS(Распис!$B$4:$B$300,$A115,Распис!$C$4:$C$300,"&lt;="&amp;AA$1,Распис!$D$4:$D$300,"&gt;="&amp;AA$1)&gt;0,SUMIFS(Распис!$F$4:$F$300,Распис!$B$4:$B$300,$A115,Распис!$C$4:$C$300,"&lt;="&amp;AA$1,Распис!$D$4:$D$300,"&gt;="&amp;AA$1),SUMIF(База!$B$3:$B$305,$A115,База!$F$3:$F$152))</f>
        <v>0</v>
      </c>
      <c r="AB115" s="46">
        <f ca="1">IF(COUNTIFS(Распис!$B$4:$B$300,$A115,Распис!$C$4:$C$300,"&lt;="&amp;AB$1,Распис!$D$4:$D$300,"&gt;="&amp;AB$1)&gt;0,SUMIFS(Распис!$G$4:$G$300,Распис!$B$4:$B$300,$A115,Распис!$C$4:$C$300,"&lt;="&amp;AB$1,Распис!$D$4:$D$300,"&gt;="&amp;AB$1),SUMIF(База!$B$3:$B$305,$A115,База!$G$3:$G$152))</f>
        <v>0</v>
      </c>
      <c r="AC115" s="46">
        <f ca="1">IF(COUNTIFS(Распис!$B$4:$B$300,$A115,Распис!$C$4:$C$300,"&lt;="&amp;AC$1,Распис!$D$4:$D$300,"&gt;="&amp;AC$1)&gt;0,SUMIFS(Распис!$H$4:$H$300,Распис!$B$4:$B$300,$A115,Распис!$C$4:$C$300,"&lt;="&amp;AC$1,Распис!$D$4:$D$300,"&gt;="&amp;AC$1),SUMIF(База!$B$3:$B$305,$A115,База!$H$3:$H$152))</f>
        <v>0</v>
      </c>
      <c r="AD115" s="46">
        <f ca="1">IF(COUNTIFS(Распис!$B$4:$B$300,$A115,Распис!$C$4:$C$300,"&lt;="&amp;AD$1,Распис!$D$4:$D$300,"&gt;="&amp;AD$1)&gt;0,SUMIFS(Распис!$I$4:$I$300,Распис!$B$4:$B$300,$A115,Распис!$C$4:$C$300,"&lt;="&amp;AD$1,Распис!$D$4:$D$300,"&gt;="&amp;AD$1),SUMIF(База!$B$3:$B$305,$A115,База!$I$3:$I$152))</f>
        <v>0</v>
      </c>
      <c r="AE115" s="46">
        <f ca="1">IF(COUNTIFS(Распис!$B$4:$B$300,$A115,Распис!$C$4:$C$300,"&lt;="&amp;AE$1,Распис!$D$4:$D$300,"&gt;="&amp;AE$1)&gt;0,SUMIFS(Распис!$J$4:$J$300,Распис!$B$4:$B$300,$A115,Распис!$C$4:$C$300,"&lt;="&amp;AE$1,Распис!$D$4:$D$300,"&gt;="&amp;AE$1),SUMIF(База!$B$3:$B$305,$A115,База!$J$3:$J$152))</f>
        <v>0</v>
      </c>
      <c r="AF115" s="46">
        <f ca="1">IF(COUNTIFS(Распис!$B$4:$B$300,$A115,Распис!$C$4:$C$300,"&lt;="&amp;AF$1,Распис!$D$4:$D$300,"&gt;="&amp;AF$1)&gt;0,SUMIFS(Распис!$K$4:$K$300,Распис!$B$4:$B$300,$A115,Распис!$C$4:$C$300,"&lt;="&amp;AF$1,Распис!$D$4:$D$300,"&gt;="&amp;AF$1),SUMIF(База!$B$3:$B$305,$A115,База!$K$3:$K$152))</f>
        <v>0</v>
      </c>
      <c r="AG115" s="47">
        <f t="shared" ca="1" si="11"/>
        <v>0</v>
      </c>
      <c r="AH115" s="46">
        <f ca="1">AG115-SUMIFS(Распред!$G$4:$G$300,Распред!$B$4:$B$300,"март",Распред!$F$4:$F$300,A115)</f>
        <v>0</v>
      </c>
      <c r="AI115" s="46">
        <f ca="1">AH115+(COUNTIF(B115:AF115,"КД")+SUMIFS(Распред!$AH$4:$AH$300,Распред!$F$4:$F$300,A115,Распред!$B$4:$B$300,"март"))*4</f>
        <v>12</v>
      </c>
      <c r="AJ115" s="46">
        <f t="shared" ca="1" si="12"/>
        <v>0</v>
      </c>
      <c r="AK115" s="46">
        <f t="shared" ca="1" si="13"/>
        <v>0</v>
      </c>
      <c r="AL115" s="46">
        <f>SUMIFS(Распред!$K$4:$K$300,Распред!$B$4:$B$300,"март",Распред!$J$4:$J$300,A115)+SUMIFS(Распред!$M$4:$M$300,Распред!$B$4:$B$300,"март",Распред!$L$4:$L$300,A115)+SUMIFS(Распред!$O$4:$O$300,Распред!$B$4:$B$300,"март",Распред!$N$4:$N$300,A115)+SUMIFS(Распред!$Q$4:$Q$300,Распред!$B$4:$B$300,"март",Распред!$P$4:$P$300,A115)+SUMIFS(Распред!$S$4:$S$300,Распред!$B$4:$B$300,"март",Распред!$R$4:$R$300,A115)+SUMIFS(Распред!$U$4:$U$300,Распред!$B$4:$B$300,"март",Распред!$T$4:$T$300,A115)+SUMIFS(Распред!$W$4:$W$300,Распред!$B$4:$B$300,"март",Распред!$V$4:$V$300,A115)+SUMIFS(Распред!$Y$4:$Y$300,Распред!$B$4:$B$300,"март",Распред!$X$4:$X$300,A115)+SUMIFS(Распред!$AA$4:$AA$300,Распред!$B$4:$B$300,"март",Распред!$Z$4:$Z$300,A115)+SUMIFS(Распред!$AC$4:$AC$300,Распред!$B$4:$B$300,"март",Распред!$AB$4:$AB$300,A115)</f>
        <v>0</v>
      </c>
      <c r="AM115" s="46">
        <f t="shared" ca="1" si="14"/>
        <v>0</v>
      </c>
      <c r="AN115" s="46">
        <f t="shared" ca="1" si="15"/>
        <v>0</v>
      </c>
      <c r="AO115" s="46">
        <f t="shared" ca="1" si="16"/>
        <v>0</v>
      </c>
      <c r="AP115" s="46">
        <f>январь!AP115</f>
        <v>0</v>
      </c>
      <c r="AQ115" s="46">
        <f t="shared" ca="1" si="17"/>
        <v>0</v>
      </c>
      <c r="AR115" s="47"/>
      <c r="AS115" s="47">
        <f t="shared" ca="1" si="18"/>
        <v>0</v>
      </c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</row>
    <row r="116" spans="1:58" s="56" customFormat="1" x14ac:dyDescent="0.25">
      <c r="A116" s="47">
        <f>База!B116</f>
        <v>0</v>
      </c>
      <c r="B116" s="46">
        <f ca="1">IF(COUNTIFS(Распис!$B$4:$B$300,$A116,Распис!$C$4:$C$300,"&lt;="&amp;B$1,Распис!$D$4:$D$300,"&gt;="&amp;B$1)&gt;0,SUMIFS(Распис!$I$4:$I$300,Распис!$B$4:$B$300,$A116,Распис!$C$4:$C$300,"&lt;="&amp;B$1,Распис!$D$4:$D$300,"&gt;="&amp;B$1),SUMIF(База!$B$3:$B$305,$A116,База!$I$3:$I$152))</f>
        <v>0</v>
      </c>
      <c r="C116" s="46">
        <f ca="1">IF(COUNTIFS(Распис!$B$4:$B$300,$A116,Распис!$C$4:$C$300,"&lt;="&amp;C$1,Распис!$D$4:$D$300,"&gt;="&amp;C$1)&gt;0,SUMIFS(Распис!$J$4:$J$300,Распис!$B$4:$B$300,$A116,Распис!$C$4:$C$300,"&lt;="&amp;C$1,Распис!$D$4:$D$300,"&gt;="&amp;C$1),SUMIF(База!$B$3:$B$305,$A116,База!$J$3:$J$152))</f>
        <v>0</v>
      </c>
      <c r="D116" s="46">
        <f ca="1">IF(COUNTIFS(Распис!$B$4:$B$300,$A116,Распис!$C$4:$C$300,"&lt;="&amp;D$1,Распис!$D$4:$D$300,"&gt;="&amp;D$1)&gt;0,SUMIFS(Распис!$K$4:$K$300,Распис!$B$4:$B$300,$A116,Распис!$C$4:$C$300,"&lt;="&amp;D$1,Распис!$D$4:$D$300,"&gt;="&amp;D$1),SUMIF(База!$B$3:$B$305,$A116,База!$K$3:$K$152))</f>
        <v>0</v>
      </c>
      <c r="E116" s="46" t="s">
        <v>23</v>
      </c>
      <c r="F116" s="46">
        <f ca="1">IF(COUNTIFS(Распис!$B$4:$B$300,$A116,Распис!$C$4:$C$300,"&lt;="&amp;F$1,Распис!$D$4:$D$300,"&gt;="&amp;F$1)&gt;0,SUMIFS(Распис!$F$4:$F$300,Распис!$B$4:$B$300,$A116,Распис!$C$4:$C$300,"&lt;="&amp;F$1,Распис!$D$4:$D$300,"&gt;="&amp;F$1),SUMIF(База!$B$3:$B$305,$A116,База!$F$3:$F$152))</f>
        <v>0</v>
      </c>
      <c r="G116" s="46">
        <f ca="1">IF(COUNTIFS(Распис!$B$4:$B$300,$A116,Распис!$C$4:$C$300,"&lt;="&amp;G$1,Распис!$D$4:$D$300,"&gt;="&amp;G$1)&gt;0,SUMIFS(Распис!$G$4:$G$300,Распис!$B$4:$B$300,$A116,Распис!$C$4:$C$300,"&lt;="&amp;G$1,Распис!$D$4:$D$300,"&gt;="&amp;G$1),SUMIF(База!$B$3:$B$305,$A116,База!$G$3:$G$152))</f>
        <v>0</v>
      </c>
      <c r="H116" s="46">
        <f ca="1">IF(COUNTIFS(Распис!$B$4:$B$300,$A116,Распис!$C$4:$C$300,"&lt;="&amp;H$1,Распис!$D$4:$D$300,"&gt;="&amp;H$1)&gt;0,SUMIFS(Распис!$H$4:$H$300,Распис!$B$4:$B$300,$A116,Распис!$C$4:$C$300,"&lt;="&amp;H$1,Распис!$D$4:$D$300,"&gt;="&amp;H$1),SUMIF(База!$B$3:$B$305,$A116,База!$H$3:$H$152))</f>
        <v>0</v>
      </c>
      <c r="I116" s="46" t="s">
        <v>24</v>
      </c>
      <c r="J116" s="46">
        <f ca="1">IF(COUNTIFS(Распис!$B$4:$B$300,$A116,Распис!$C$4:$C$300,"&lt;="&amp;J$1,Распис!$D$4:$D$300,"&gt;="&amp;J$1)&gt;0,SUMIFS(Распис!$J$4:$J$300,Распис!$B$4:$B$300,$A116,Распис!$C$4:$C$300,"&lt;="&amp;J$1,Распис!$D$4:$D$300,"&gt;="&amp;J$1),SUMIF(База!$B$3:$B$305,$A116,База!$J$3:$J$152))</f>
        <v>0</v>
      </c>
      <c r="K116" s="46">
        <f ca="1">IF(COUNTIFS(Распис!$B$4:$B$300,$A116,Распис!$C$4:$C$300,"&lt;="&amp;K$1,Распис!$D$4:$D$300,"&gt;="&amp;K$1)&gt;0,SUMIFS(Распис!$K$4:$K$300,Распис!$B$4:$B$300,$A116,Распис!$C$4:$C$300,"&lt;="&amp;K$1,Распис!$D$4:$D$300,"&gt;="&amp;K$1),SUMIF(База!$B$3:$B$305,$A116,База!$K$3:$K$152))</f>
        <v>0</v>
      </c>
      <c r="L116" s="46" t="s">
        <v>23</v>
      </c>
      <c r="M116" s="46">
        <f ca="1">IF(COUNTIFS(Распис!$B$4:$B$300,$A116,Распис!$C$4:$C$300,"&lt;="&amp;M$1,Распис!$D$4:$D$300,"&gt;="&amp;M$1)&gt;0,SUMIFS(Распис!$F$4:$F$300,Распис!$B$4:$B$300,$A116,Распис!$C$4:$C$300,"&lt;="&amp;M$1,Распис!$D$4:$D$300,"&gt;="&amp;M$1),SUMIF(База!$B$3:$B$305,$A116,База!$F$3:$F$152))</f>
        <v>0</v>
      </c>
      <c r="N116" s="46">
        <f ca="1">IF(COUNTIFS(Распис!$B$4:$B$300,$A116,Распис!$C$4:$C$300,"&lt;="&amp;N$1,Распис!$D$4:$D$300,"&gt;="&amp;N$1)&gt;0,SUMIFS(Распис!$G$4:$G$300,Распис!$B$4:$B$300,$A116,Распис!$C$4:$C$300,"&lt;="&amp;N$1,Распис!$D$4:$D$300,"&gt;="&amp;N$1),SUMIF(База!$B$3:$B$305,$A116,База!$G$3:$G$152))</f>
        <v>0</v>
      </c>
      <c r="O116" s="46">
        <f ca="1">IF(COUNTIFS(Распис!$B$4:$B$300,$A116,Распис!$C$4:$C$300,"&lt;="&amp;O$1,Распис!$D$4:$D$300,"&gt;="&amp;O$1)&gt;0,SUMIFS(Распис!$H$4:$H$300,Распис!$B$4:$B$300,$A116,Распис!$C$4:$C$300,"&lt;="&amp;O$1,Распис!$D$4:$D$300,"&gt;="&amp;O$1),SUMIF(База!$B$3:$B$305,$A116,База!$H$3:$H$152))</f>
        <v>0</v>
      </c>
      <c r="P116" s="46">
        <f ca="1">IF(COUNTIFS(Распис!$B$4:$B$300,$A116,Распис!$C$4:$C$300,"&lt;="&amp;P$1,Распис!$D$4:$D$300,"&gt;="&amp;P$1)&gt;0,SUMIFS(Распис!$I$4:$I$300,Распис!$B$4:$B$300,$A116,Распис!$C$4:$C$300,"&lt;="&amp;P$1,Распис!$D$4:$D$300,"&gt;="&amp;P$1),SUMIF(База!$B$3:$B$305,$A116,База!$I$3:$I$152))</f>
        <v>0</v>
      </c>
      <c r="Q116" s="46">
        <f ca="1">IF(COUNTIFS(Распис!$B$4:$B$300,$A116,Распис!$C$4:$C$300,"&lt;="&amp;Q$1,Распис!$D$4:$D$300,"&gt;="&amp;Q$1)&gt;0,SUMIFS(Распис!$J$4:$J$300,Распис!$B$4:$B$300,$A116,Распис!$C$4:$C$300,"&lt;="&amp;Q$1,Распис!$D$4:$D$300,"&gt;="&amp;Q$1),SUMIF(База!$B$3:$B$305,$A116,База!$J$3:$J$152))</f>
        <v>0</v>
      </c>
      <c r="R116" s="46">
        <f ca="1">IF(COUNTIFS(Распис!$B$4:$B$300,$A116,Распис!$C$4:$C$300,"&lt;="&amp;R$1,Распис!$D$4:$D$300,"&gt;="&amp;R$1)&gt;0,SUMIFS(Распис!$K$4:$K$300,Распис!$B$4:$B$300,$A116,Распис!$C$4:$C$300,"&lt;="&amp;R$1,Распис!$D$4:$D$300,"&gt;="&amp;R$1),SUMIF(База!$B$3:$B$305,$A116,База!$K$3:$K$152))</f>
        <v>0</v>
      </c>
      <c r="S116" s="46" t="s">
        <v>23</v>
      </c>
      <c r="T116" s="46" t="s">
        <v>25</v>
      </c>
      <c r="U116" s="46" t="s">
        <v>25</v>
      </c>
      <c r="V116" s="46" t="s">
        <v>24</v>
      </c>
      <c r="W116" s="46" t="s">
        <v>24</v>
      </c>
      <c r="X116" s="46" t="s">
        <v>24</v>
      </c>
      <c r="Y116" s="46" t="s">
        <v>25</v>
      </c>
      <c r="Z116" s="46" t="s">
        <v>23</v>
      </c>
      <c r="AA116" s="46">
        <f ca="1">IF(COUNTIFS(Распис!$B$4:$B$300,$A116,Распис!$C$4:$C$300,"&lt;="&amp;AA$1,Распис!$D$4:$D$300,"&gt;="&amp;AA$1)&gt;0,SUMIFS(Распис!$F$4:$F$300,Распис!$B$4:$B$300,$A116,Распис!$C$4:$C$300,"&lt;="&amp;AA$1,Распис!$D$4:$D$300,"&gt;="&amp;AA$1),SUMIF(База!$B$3:$B$305,$A116,База!$F$3:$F$152))</f>
        <v>0</v>
      </c>
      <c r="AB116" s="46">
        <f ca="1">IF(COUNTIFS(Распис!$B$4:$B$300,$A116,Распис!$C$4:$C$300,"&lt;="&amp;AB$1,Распис!$D$4:$D$300,"&gt;="&amp;AB$1)&gt;0,SUMIFS(Распис!$G$4:$G$300,Распис!$B$4:$B$300,$A116,Распис!$C$4:$C$300,"&lt;="&amp;AB$1,Распис!$D$4:$D$300,"&gt;="&amp;AB$1),SUMIF(База!$B$3:$B$305,$A116,База!$G$3:$G$152))</f>
        <v>0</v>
      </c>
      <c r="AC116" s="46">
        <f ca="1">IF(COUNTIFS(Распис!$B$4:$B$300,$A116,Распис!$C$4:$C$300,"&lt;="&amp;AC$1,Распис!$D$4:$D$300,"&gt;="&amp;AC$1)&gt;0,SUMIFS(Распис!$H$4:$H$300,Распис!$B$4:$B$300,$A116,Распис!$C$4:$C$300,"&lt;="&amp;AC$1,Распис!$D$4:$D$300,"&gt;="&amp;AC$1),SUMIF(База!$B$3:$B$305,$A116,База!$H$3:$H$152))</f>
        <v>0</v>
      </c>
      <c r="AD116" s="46">
        <f ca="1">IF(COUNTIFS(Распис!$B$4:$B$300,$A116,Распис!$C$4:$C$300,"&lt;="&amp;AD$1,Распис!$D$4:$D$300,"&gt;="&amp;AD$1)&gt;0,SUMIFS(Распис!$I$4:$I$300,Распис!$B$4:$B$300,$A116,Распис!$C$4:$C$300,"&lt;="&amp;AD$1,Распис!$D$4:$D$300,"&gt;="&amp;AD$1),SUMIF(База!$B$3:$B$305,$A116,База!$I$3:$I$152))</f>
        <v>0</v>
      </c>
      <c r="AE116" s="46">
        <f ca="1">IF(COUNTIFS(Распис!$B$4:$B$300,$A116,Распис!$C$4:$C$300,"&lt;="&amp;AE$1,Распис!$D$4:$D$300,"&gt;="&amp;AE$1)&gt;0,SUMIFS(Распис!$J$4:$J$300,Распис!$B$4:$B$300,$A116,Распис!$C$4:$C$300,"&lt;="&amp;AE$1,Распис!$D$4:$D$300,"&gt;="&amp;AE$1),SUMIF(База!$B$3:$B$305,$A116,База!$J$3:$J$152))</f>
        <v>0</v>
      </c>
      <c r="AF116" s="46">
        <f ca="1">IF(COUNTIFS(Распис!$B$4:$B$300,$A116,Распис!$C$4:$C$300,"&lt;="&amp;AF$1,Распис!$D$4:$D$300,"&gt;="&amp;AF$1)&gt;0,SUMIFS(Распис!$K$4:$K$300,Распис!$B$4:$B$300,$A116,Распис!$C$4:$C$300,"&lt;="&amp;AF$1,Распис!$D$4:$D$300,"&gt;="&amp;AF$1),SUMIF(База!$B$3:$B$305,$A116,База!$K$3:$K$152))</f>
        <v>0</v>
      </c>
      <c r="AG116" s="47">
        <f t="shared" ca="1" si="11"/>
        <v>0</v>
      </c>
      <c r="AH116" s="46">
        <f ca="1">AG116-SUMIFS(Распред!$G$4:$G$300,Распред!$B$4:$B$300,"март",Распред!$F$4:$F$300,A116)</f>
        <v>0</v>
      </c>
      <c r="AI116" s="46">
        <f ca="1">AH116+(COUNTIF(B116:AF116,"КД")+SUMIFS(Распред!$AH$4:$AH$300,Распред!$F$4:$F$300,A116,Распред!$B$4:$B$300,"март"))*4</f>
        <v>12</v>
      </c>
      <c r="AJ116" s="46">
        <f t="shared" ca="1" si="12"/>
        <v>0</v>
      </c>
      <c r="AK116" s="46">
        <f t="shared" ca="1" si="13"/>
        <v>0</v>
      </c>
      <c r="AL116" s="46">
        <f>SUMIFS(Распред!$K$4:$K$300,Распред!$B$4:$B$300,"март",Распред!$J$4:$J$300,A116)+SUMIFS(Распред!$M$4:$M$300,Распред!$B$4:$B$300,"март",Распред!$L$4:$L$300,A116)+SUMIFS(Распред!$O$4:$O$300,Распред!$B$4:$B$300,"март",Распред!$N$4:$N$300,A116)+SUMIFS(Распред!$Q$4:$Q$300,Распред!$B$4:$B$300,"март",Распред!$P$4:$P$300,A116)+SUMIFS(Распред!$S$4:$S$300,Распред!$B$4:$B$300,"март",Распред!$R$4:$R$300,A116)+SUMIFS(Распред!$U$4:$U$300,Распред!$B$4:$B$300,"март",Распред!$T$4:$T$300,A116)+SUMIFS(Распред!$W$4:$W$300,Распред!$B$4:$B$300,"март",Распред!$V$4:$V$300,A116)+SUMIFS(Распред!$Y$4:$Y$300,Распред!$B$4:$B$300,"март",Распред!$X$4:$X$300,A116)+SUMIFS(Распред!$AA$4:$AA$300,Распред!$B$4:$B$300,"март",Распред!$Z$4:$Z$300,A116)+SUMIFS(Распред!$AC$4:$AC$300,Распред!$B$4:$B$300,"март",Распред!$AB$4:$AB$300,A116)</f>
        <v>0</v>
      </c>
      <c r="AM116" s="46">
        <f t="shared" ca="1" si="14"/>
        <v>0</v>
      </c>
      <c r="AN116" s="46">
        <f t="shared" ca="1" si="15"/>
        <v>0</v>
      </c>
      <c r="AO116" s="46">
        <f t="shared" ca="1" si="16"/>
        <v>0</v>
      </c>
      <c r="AP116" s="46">
        <f>январь!AP116</f>
        <v>0</v>
      </c>
      <c r="AQ116" s="46">
        <f t="shared" ca="1" si="17"/>
        <v>0</v>
      </c>
      <c r="AR116" s="47"/>
      <c r="AS116" s="47">
        <f t="shared" ca="1" si="18"/>
        <v>0</v>
      </c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</row>
    <row r="117" spans="1:58" s="56" customFormat="1" x14ac:dyDescent="0.25">
      <c r="A117" s="47">
        <f>База!B117</f>
        <v>0</v>
      </c>
      <c r="B117" s="46">
        <f ca="1">IF(COUNTIFS(Распис!$B$4:$B$300,$A117,Распис!$C$4:$C$300,"&lt;="&amp;B$1,Распис!$D$4:$D$300,"&gt;="&amp;B$1)&gt;0,SUMIFS(Распис!$I$4:$I$300,Распис!$B$4:$B$300,$A117,Распис!$C$4:$C$300,"&lt;="&amp;B$1,Распис!$D$4:$D$300,"&gt;="&amp;B$1),SUMIF(База!$B$3:$B$305,$A117,База!$I$3:$I$152))</f>
        <v>0</v>
      </c>
      <c r="C117" s="46">
        <f ca="1">IF(COUNTIFS(Распис!$B$4:$B$300,$A117,Распис!$C$4:$C$300,"&lt;="&amp;C$1,Распис!$D$4:$D$300,"&gt;="&amp;C$1)&gt;0,SUMIFS(Распис!$J$4:$J$300,Распис!$B$4:$B$300,$A117,Распис!$C$4:$C$300,"&lt;="&amp;C$1,Распис!$D$4:$D$300,"&gt;="&amp;C$1),SUMIF(База!$B$3:$B$305,$A117,База!$J$3:$J$152))</f>
        <v>0</v>
      </c>
      <c r="D117" s="46">
        <f ca="1">IF(COUNTIFS(Распис!$B$4:$B$300,$A117,Распис!$C$4:$C$300,"&lt;="&amp;D$1,Распис!$D$4:$D$300,"&gt;="&amp;D$1)&gt;0,SUMIFS(Распис!$K$4:$K$300,Распис!$B$4:$B$300,$A117,Распис!$C$4:$C$300,"&lt;="&amp;D$1,Распис!$D$4:$D$300,"&gt;="&amp;D$1),SUMIF(База!$B$3:$B$305,$A117,База!$K$3:$K$152))</f>
        <v>0</v>
      </c>
      <c r="E117" s="46" t="s">
        <v>23</v>
      </c>
      <c r="F117" s="46">
        <f ca="1">IF(COUNTIFS(Распис!$B$4:$B$300,$A117,Распис!$C$4:$C$300,"&lt;="&amp;F$1,Распис!$D$4:$D$300,"&gt;="&amp;F$1)&gt;0,SUMIFS(Распис!$F$4:$F$300,Распис!$B$4:$B$300,$A117,Распис!$C$4:$C$300,"&lt;="&amp;F$1,Распис!$D$4:$D$300,"&gt;="&amp;F$1),SUMIF(База!$B$3:$B$305,$A117,База!$F$3:$F$152))</f>
        <v>0</v>
      </c>
      <c r="G117" s="46">
        <f ca="1">IF(COUNTIFS(Распис!$B$4:$B$300,$A117,Распис!$C$4:$C$300,"&lt;="&amp;G$1,Распис!$D$4:$D$300,"&gt;="&amp;G$1)&gt;0,SUMIFS(Распис!$G$4:$G$300,Распис!$B$4:$B$300,$A117,Распис!$C$4:$C$300,"&lt;="&amp;G$1,Распис!$D$4:$D$300,"&gt;="&amp;G$1),SUMIF(База!$B$3:$B$305,$A117,База!$G$3:$G$152))</f>
        <v>0</v>
      </c>
      <c r="H117" s="46">
        <f ca="1">IF(COUNTIFS(Распис!$B$4:$B$300,$A117,Распис!$C$4:$C$300,"&lt;="&amp;H$1,Распис!$D$4:$D$300,"&gt;="&amp;H$1)&gt;0,SUMIFS(Распис!$H$4:$H$300,Распис!$B$4:$B$300,$A117,Распис!$C$4:$C$300,"&lt;="&amp;H$1,Распис!$D$4:$D$300,"&gt;="&amp;H$1),SUMIF(База!$B$3:$B$305,$A117,База!$H$3:$H$152))</f>
        <v>0</v>
      </c>
      <c r="I117" s="46" t="s">
        <v>24</v>
      </c>
      <c r="J117" s="46">
        <f ca="1">IF(COUNTIFS(Распис!$B$4:$B$300,$A117,Распис!$C$4:$C$300,"&lt;="&amp;J$1,Распис!$D$4:$D$300,"&gt;="&amp;J$1)&gt;0,SUMIFS(Распис!$J$4:$J$300,Распис!$B$4:$B$300,$A117,Распис!$C$4:$C$300,"&lt;="&amp;J$1,Распис!$D$4:$D$300,"&gt;="&amp;J$1),SUMIF(База!$B$3:$B$305,$A117,База!$J$3:$J$152))</f>
        <v>0</v>
      </c>
      <c r="K117" s="46">
        <f ca="1">IF(COUNTIFS(Распис!$B$4:$B$300,$A117,Распис!$C$4:$C$300,"&lt;="&amp;K$1,Распис!$D$4:$D$300,"&gt;="&amp;K$1)&gt;0,SUMIFS(Распис!$K$4:$K$300,Распис!$B$4:$B$300,$A117,Распис!$C$4:$C$300,"&lt;="&amp;K$1,Распис!$D$4:$D$300,"&gt;="&amp;K$1),SUMIF(База!$B$3:$B$305,$A117,База!$K$3:$K$152))</f>
        <v>0</v>
      </c>
      <c r="L117" s="46" t="s">
        <v>23</v>
      </c>
      <c r="M117" s="46">
        <f ca="1">IF(COUNTIFS(Распис!$B$4:$B$300,$A117,Распис!$C$4:$C$300,"&lt;="&amp;M$1,Распис!$D$4:$D$300,"&gt;="&amp;M$1)&gt;0,SUMIFS(Распис!$F$4:$F$300,Распис!$B$4:$B$300,$A117,Распис!$C$4:$C$300,"&lt;="&amp;M$1,Распис!$D$4:$D$300,"&gt;="&amp;M$1),SUMIF(База!$B$3:$B$305,$A117,База!$F$3:$F$152))</f>
        <v>0</v>
      </c>
      <c r="N117" s="46">
        <f ca="1">IF(COUNTIFS(Распис!$B$4:$B$300,$A117,Распис!$C$4:$C$300,"&lt;="&amp;N$1,Распис!$D$4:$D$300,"&gt;="&amp;N$1)&gt;0,SUMIFS(Распис!$G$4:$G$300,Распис!$B$4:$B$300,$A117,Распис!$C$4:$C$300,"&lt;="&amp;N$1,Распис!$D$4:$D$300,"&gt;="&amp;N$1),SUMIF(База!$B$3:$B$305,$A117,База!$G$3:$G$152))</f>
        <v>0</v>
      </c>
      <c r="O117" s="46">
        <f ca="1">IF(COUNTIFS(Распис!$B$4:$B$300,$A117,Распис!$C$4:$C$300,"&lt;="&amp;O$1,Распис!$D$4:$D$300,"&gt;="&amp;O$1)&gt;0,SUMIFS(Распис!$H$4:$H$300,Распис!$B$4:$B$300,$A117,Распис!$C$4:$C$300,"&lt;="&amp;O$1,Распис!$D$4:$D$300,"&gt;="&amp;O$1),SUMIF(База!$B$3:$B$305,$A117,База!$H$3:$H$152))</f>
        <v>0</v>
      </c>
      <c r="P117" s="46">
        <f ca="1">IF(COUNTIFS(Распис!$B$4:$B$300,$A117,Распис!$C$4:$C$300,"&lt;="&amp;P$1,Распис!$D$4:$D$300,"&gt;="&amp;P$1)&gt;0,SUMIFS(Распис!$I$4:$I$300,Распис!$B$4:$B$300,$A117,Распис!$C$4:$C$300,"&lt;="&amp;P$1,Распис!$D$4:$D$300,"&gt;="&amp;P$1),SUMIF(База!$B$3:$B$305,$A117,База!$I$3:$I$152))</f>
        <v>0</v>
      </c>
      <c r="Q117" s="46">
        <f ca="1">IF(COUNTIFS(Распис!$B$4:$B$300,$A117,Распис!$C$4:$C$300,"&lt;="&amp;Q$1,Распис!$D$4:$D$300,"&gt;="&amp;Q$1)&gt;0,SUMIFS(Распис!$J$4:$J$300,Распис!$B$4:$B$300,$A117,Распис!$C$4:$C$300,"&lt;="&amp;Q$1,Распис!$D$4:$D$300,"&gt;="&amp;Q$1),SUMIF(База!$B$3:$B$305,$A117,База!$J$3:$J$152))</f>
        <v>0</v>
      </c>
      <c r="R117" s="46">
        <f ca="1">IF(COUNTIFS(Распис!$B$4:$B$300,$A117,Распис!$C$4:$C$300,"&lt;="&amp;R$1,Распис!$D$4:$D$300,"&gt;="&amp;R$1)&gt;0,SUMIFS(Распис!$K$4:$K$300,Распис!$B$4:$B$300,$A117,Распис!$C$4:$C$300,"&lt;="&amp;R$1,Распис!$D$4:$D$300,"&gt;="&amp;R$1),SUMIF(База!$B$3:$B$305,$A117,База!$K$3:$K$152))</f>
        <v>0</v>
      </c>
      <c r="S117" s="46" t="s">
        <v>23</v>
      </c>
      <c r="T117" s="46" t="s">
        <v>25</v>
      </c>
      <c r="U117" s="46" t="s">
        <v>25</v>
      </c>
      <c r="V117" s="46" t="s">
        <v>24</v>
      </c>
      <c r="W117" s="46" t="s">
        <v>24</v>
      </c>
      <c r="X117" s="46" t="s">
        <v>24</v>
      </c>
      <c r="Y117" s="46" t="s">
        <v>25</v>
      </c>
      <c r="Z117" s="46" t="s">
        <v>23</v>
      </c>
      <c r="AA117" s="46">
        <f ca="1">IF(COUNTIFS(Распис!$B$4:$B$300,$A117,Распис!$C$4:$C$300,"&lt;="&amp;AA$1,Распис!$D$4:$D$300,"&gt;="&amp;AA$1)&gt;0,SUMIFS(Распис!$F$4:$F$300,Распис!$B$4:$B$300,$A117,Распис!$C$4:$C$300,"&lt;="&amp;AA$1,Распис!$D$4:$D$300,"&gt;="&amp;AA$1),SUMIF(База!$B$3:$B$305,$A117,База!$F$3:$F$152))</f>
        <v>0</v>
      </c>
      <c r="AB117" s="46">
        <f ca="1">IF(COUNTIFS(Распис!$B$4:$B$300,$A117,Распис!$C$4:$C$300,"&lt;="&amp;AB$1,Распис!$D$4:$D$300,"&gt;="&amp;AB$1)&gt;0,SUMIFS(Распис!$G$4:$G$300,Распис!$B$4:$B$300,$A117,Распис!$C$4:$C$300,"&lt;="&amp;AB$1,Распис!$D$4:$D$300,"&gt;="&amp;AB$1),SUMIF(База!$B$3:$B$305,$A117,База!$G$3:$G$152))</f>
        <v>0</v>
      </c>
      <c r="AC117" s="46">
        <f ca="1">IF(COUNTIFS(Распис!$B$4:$B$300,$A117,Распис!$C$4:$C$300,"&lt;="&amp;AC$1,Распис!$D$4:$D$300,"&gt;="&amp;AC$1)&gt;0,SUMIFS(Распис!$H$4:$H$300,Распис!$B$4:$B$300,$A117,Распис!$C$4:$C$300,"&lt;="&amp;AC$1,Распис!$D$4:$D$300,"&gt;="&amp;AC$1),SUMIF(База!$B$3:$B$305,$A117,База!$H$3:$H$152))</f>
        <v>0</v>
      </c>
      <c r="AD117" s="46">
        <f ca="1">IF(COUNTIFS(Распис!$B$4:$B$300,$A117,Распис!$C$4:$C$300,"&lt;="&amp;AD$1,Распис!$D$4:$D$300,"&gt;="&amp;AD$1)&gt;0,SUMIFS(Распис!$I$4:$I$300,Распис!$B$4:$B$300,$A117,Распис!$C$4:$C$300,"&lt;="&amp;AD$1,Распис!$D$4:$D$300,"&gt;="&amp;AD$1),SUMIF(База!$B$3:$B$305,$A117,База!$I$3:$I$152))</f>
        <v>0</v>
      </c>
      <c r="AE117" s="46">
        <f ca="1">IF(COUNTIFS(Распис!$B$4:$B$300,$A117,Распис!$C$4:$C$300,"&lt;="&amp;AE$1,Распис!$D$4:$D$300,"&gt;="&amp;AE$1)&gt;0,SUMIFS(Распис!$J$4:$J$300,Распис!$B$4:$B$300,$A117,Распис!$C$4:$C$300,"&lt;="&amp;AE$1,Распис!$D$4:$D$300,"&gt;="&amp;AE$1),SUMIF(База!$B$3:$B$305,$A117,База!$J$3:$J$152))</f>
        <v>0</v>
      </c>
      <c r="AF117" s="46">
        <f ca="1">IF(COUNTIFS(Распис!$B$4:$B$300,$A117,Распис!$C$4:$C$300,"&lt;="&amp;AF$1,Распис!$D$4:$D$300,"&gt;="&amp;AF$1)&gt;0,SUMIFS(Распис!$K$4:$K$300,Распис!$B$4:$B$300,$A117,Распис!$C$4:$C$300,"&lt;="&amp;AF$1,Распис!$D$4:$D$300,"&gt;="&amp;AF$1),SUMIF(База!$B$3:$B$305,$A117,База!$K$3:$K$152))</f>
        <v>0</v>
      </c>
      <c r="AG117" s="47">
        <f t="shared" ca="1" si="11"/>
        <v>0</v>
      </c>
      <c r="AH117" s="46">
        <f ca="1">AG117-SUMIFS(Распред!$G$4:$G$300,Распред!$B$4:$B$300,"март",Распред!$F$4:$F$300,A117)</f>
        <v>0</v>
      </c>
      <c r="AI117" s="46">
        <f ca="1">AH117+(COUNTIF(B117:AF117,"КД")+SUMIFS(Распред!$AH$4:$AH$300,Распред!$F$4:$F$300,A117,Распред!$B$4:$B$300,"март"))*4</f>
        <v>12</v>
      </c>
      <c r="AJ117" s="46">
        <f t="shared" ca="1" si="12"/>
        <v>0</v>
      </c>
      <c r="AK117" s="46">
        <f t="shared" ca="1" si="13"/>
        <v>0</v>
      </c>
      <c r="AL117" s="46">
        <f>SUMIFS(Распред!$K$4:$K$300,Распред!$B$4:$B$300,"март",Распред!$J$4:$J$300,A117)+SUMIFS(Распред!$M$4:$M$300,Распред!$B$4:$B$300,"март",Распред!$L$4:$L$300,A117)+SUMIFS(Распред!$O$4:$O$300,Распред!$B$4:$B$300,"март",Распред!$N$4:$N$300,A117)+SUMIFS(Распред!$Q$4:$Q$300,Распред!$B$4:$B$300,"март",Распред!$P$4:$P$300,A117)+SUMIFS(Распред!$S$4:$S$300,Распред!$B$4:$B$300,"март",Распред!$R$4:$R$300,A117)+SUMIFS(Распред!$U$4:$U$300,Распред!$B$4:$B$300,"март",Распред!$T$4:$T$300,A117)+SUMIFS(Распред!$W$4:$W$300,Распред!$B$4:$B$300,"март",Распред!$V$4:$V$300,A117)+SUMIFS(Распред!$Y$4:$Y$300,Распред!$B$4:$B$300,"март",Распред!$X$4:$X$300,A117)+SUMIFS(Распред!$AA$4:$AA$300,Распред!$B$4:$B$300,"март",Распред!$Z$4:$Z$300,A117)+SUMIFS(Распред!$AC$4:$AC$300,Распред!$B$4:$B$300,"март",Распред!$AB$4:$AB$300,A117)</f>
        <v>0</v>
      </c>
      <c r="AM117" s="46">
        <f t="shared" ca="1" si="14"/>
        <v>0</v>
      </c>
      <c r="AN117" s="46">
        <f t="shared" ca="1" si="15"/>
        <v>0</v>
      </c>
      <c r="AO117" s="46">
        <f t="shared" ca="1" si="16"/>
        <v>0</v>
      </c>
      <c r="AP117" s="46">
        <f>январь!AP117</f>
        <v>0</v>
      </c>
      <c r="AQ117" s="46">
        <f t="shared" ca="1" si="17"/>
        <v>0</v>
      </c>
      <c r="AR117" s="47"/>
      <c r="AS117" s="47">
        <f t="shared" ca="1" si="18"/>
        <v>0</v>
      </c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</row>
    <row r="118" spans="1:58" s="56" customFormat="1" x14ac:dyDescent="0.25">
      <c r="A118" s="47">
        <f>База!B118</f>
        <v>0</v>
      </c>
      <c r="B118" s="46">
        <f ca="1">IF(COUNTIFS(Распис!$B$4:$B$300,$A118,Распис!$C$4:$C$300,"&lt;="&amp;B$1,Распис!$D$4:$D$300,"&gt;="&amp;B$1)&gt;0,SUMIFS(Распис!$I$4:$I$300,Распис!$B$4:$B$300,$A118,Распис!$C$4:$C$300,"&lt;="&amp;B$1,Распис!$D$4:$D$300,"&gt;="&amp;B$1),SUMIF(База!$B$3:$B$305,$A118,База!$I$3:$I$152))</f>
        <v>0</v>
      </c>
      <c r="C118" s="46">
        <f ca="1">IF(COUNTIFS(Распис!$B$4:$B$300,$A118,Распис!$C$4:$C$300,"&lt;="&amp;C$1,Распис!$D$4:$D$300,"&gt;="&amp;C$1)&gt;0,SUMIFS(Распис!$J$4:$J$300,Распис!$B$4:$B$300,$A118,Распис!$C$4:$C$300,"&lt;="&amp;C$1,Распис!$D$4:$D$300,"&gt;="&amp;C$1),SUMIF(База!$B$3:$B$305,$A118,База!$J$3:$J$152))</f>
        <v>0</v>
      </c>
      <c r="D118" s="46">
        <f ca="1">IF(COUNTIFS(Распис!$B$4:$B$300,$A118,Распис!$C$4:$C$300,"&lt;="&amp;D$1,Распис!$D$4:$D$300,"&gt;="&amp;D$1)&gt;0,SUMIFS(Распис!$K$4:$K$300,Распис!$B$4:$B$300,$A118,Распис!$C$4:$C$300,"&lt;="&amp;D$1,Распис!$D$4:$D$300,"&gt;="&amp;D$1),SUMIF(База!$B$3:$B$305,$A118,База!$K$3:$K$152))</f>
        <v>0</v>
      </c>
      <c r="E118" s="46" t="s">
        <v>23</v>
      </c>
      <c r="F118" s="46">
        <f ca="1">IF(COUNTIFS(Распис!$B$4:$B$300,$A118,Распис!$C$4:$C$300,"&lt;="&amp;F$1,Распис!$D$4:$D$300,"&gt;="&amp;F$1)&gt;0,SUMIFS(Распис!$F$4:$F$300,Распис!$B$4:$B$300,$A118,Распис!$C$4:$C$300,"&lt;="&amp;F$1,Распис!$D$4:$D$300,"&gt;="&amp;F$1),SUMIF(База!$B$3:$B$305,$A118,База!$F$3:$F$152))</f>
        <v>0</v>
      </c>
      <c r="G118" s="46">
        <f ca="1">IF(COUNTIFS(Распис!$B$4:$B$300,$A118,Распис!$C$4:$C$300,"&lt;="&amp;G$1,Распис!$D$4:$D$300,"&gt;="&amp;G$1)&gt;0,SUMIFS(Распис!$G$4:$G$300,Распис!$B$4:$B$300,$A118,Распис!$C$4:$C$300,"&lt;="&amp;G$1,Распис!$D$4:$D$300,"&gt;="&amp;G$1),SUMIF(База!$B$3:$B$305,$A118,База!$G$3:$G$152))</f>
        <v>0</v>
      </c>
      <c r="H118" s="46">
        <f ca="1">IF(COUNTIFS(Распис!$B$4:$B$300,$A118,Распис!$C$4:$C$300,"&lt;="&amp;H$1,Распис!$D$4:$D$300,"&gt;="&amp;H$1)&gt;0,SUMIFS(Распис!$H$4:$H$300,Распис!$B$4:$B$300,$A118,Распис!$C$4:$C$300,"&lt;="&amp;H$1,Распис!$D$4:$D$300,"&gt;="&amp;H$1),SUMIF(База!$B$3:$B$305,$A118,База!$H$3:$H$152))</f>
        <v>0</v>
      </c>
      <c r="I118" s="46" t="s">
        <v>24</v>
      </c>
      <c r="J118" s="46">
        <f ca="1">IF(COUNTIFS(Распис!$B$4:$B$300,$A118,Распис!$C$4:$C$300,"&lt;="&amp;J$1,Распис!$D$4:$D$300,"&gt;="&amp;J$1)&gt;0,SUMIFS(Распис!$J$4:$J$300,Распис!$B$4:$B$300,$A118,Распис!$C$4:$C$300,"&lt;="&amp;J$1,Распис!$D$4:$D$300,"&gt;="&amp;J$1),SUMIF(База!$B$3:$B$305,$A118,База!$J$3:$J$152))</f>
        <v>0</v>
      </c>
      <c r="K118" s="46">
        <f ca="1">IF(COUNTIFS(Распис!$B$4:$B$300,$A118,Распис!$C$4:$C$300,"&lt;="&amp;K$1,Распис!$D$4:$D$300,"&gt;="&amp;K$1)&gt;0,SUMIFS(Распис!$K$4:$K$300,Распис!$B$4:$B$300,$A118,Распис!$C$4:$C$300,"&lt;="&amp;K$1,Распис!$D$4:$D$300,"&gt;="&amp;K$1),SUMIF(База!$B$3:$B$305,$A118,База!$K$3:$K$152))</f>
        <v>0</v>
      </c>
      <c r="L118" s="46" t="s">
        <v>23</v>
      </c>
      <c r="M118" s="46">
        <f ca="1">IF(COUNTIFS(Распис!$B$4:$B$300,$A118,Распис!$C$4:$C$300,"&lt;="&amp;M$1,Распис!$D$4:$D$300,"&gt;="&amp;M$1)&gt;0,SUMIFS(Распис!$F$4:$F$300,Распис!$B$4:$B$300,$A118,Распис!$C$4:$C$300,"&lt;="&amp;M$1,Распис!$D$4:$D$300,"&gt;="&amp;M$1),SUMIF(База!$B$3:$B$305,$A118,База!$F$3:$F$152))</f>
        <v>0</v>
      </c>
      <c r="N118" s="46">
        <f ca="1">IF(COUNTIFS(Распис!$B$4:$B$300,$A118,Распис!$C$4:$C$300,"&lt;="&amp;N$1,Распис!$D$4:$D$300,"&gt;="&amp;N$1)&gt;0,SUMIFS(Распис!$G$4:$G$300,Распис!$B$4:$B$300,$A118,Распис!$C$4:$C$300,"&lt;="&amp;N$1,Распис!$D$4:$D$300,"&gt;="&amp;N$1),SUMIF(База!$B$3:$B$305,$A118,База!$G$3:$G$152))</f>
        <v>0</v>
      </c>
      <c r="O118" s="46">
        <f ca="1">IF(COUNTIFS(Распис!$B$4:$B$300,$A118,Распис!$C$4:$C$300,"&lt;="&amp;O$1,Распис!$D$4:$D$300,"&gt;="&amp;O$1)&gt;0,SUMIFS(Распис!$H$4:$H$300,Распис!$B$4:$B$300,$A118,Распис!$C$4:$C$300,"&lt;="&amp;O$1,Распис!$D$4:$D$300,"&gt;="&amp;O$1),SUMIF(База!$B$3:$B$305,$A118,База!$H$3:$H$152))</f>
        <v>0</v>
      </c>
      <c r="P118" s="46">
        <f ca="1">IF(COUNTIFS(Распис!$B$4:$B$300,$A118,Распис!$C$4:$C$300,"&lt;="&amp;P$1,Распис!$D$4:$D$300,"&gt;="&amp;P$1)&gt;0,SUMIFS(Распис!$I$4:$I$300,Распис!$B$4:$B$300,$A118,Распис!$C$4:$C$300,"&lt;="&amp;P$1,Распис!$D$4:$D$300,"&gt;="&amp;P$1),SUMIF(База!$B$3:$B$305,$A118,База!$I$3:$I$152))</f>
        <v>0</v>
      </c>
      <c r="Q118" s="46">
        <f ca="1">IF(COUNTIFS(Распис!$B$4:$B$300,$A118,Распис!$C$4:$C$300,"&lt;="&amp;Q$1,Распис!$D$4:$D$300,"&gt;="&amp;Q$1)&gt;0,SUMIFS(Распис!$J$4:$J$300,Распис!$B$4:$B$300,$A118,Распис!$C$4:$C$300,"&lt;="&amp;Q$1,Распис!$D$4:$D$300,"&gt;="&amp;Q$1),SUMIF(База!$B$3:$B$305,$A118,База!$J$3:$J$152))</f>
        <v>0</v>
      </c>
      <c r="R118" s="46">
        <f ca="1">IF(COUNTIFS(Распис!$B$4:$B$300,$A118,Распис!$C$4:$C$300,"&lt;="&amp;R$1,Распис!$D$4:$D$300,"&gt;="&amp;R$1)&gt;0,SUMIFS(Распис!$K$4:$K$300,Распис!$B$4:$B$300,$A118,Распис!$C$4:$C$300,"&lt;="&amp;R$1,Распис!$D$4:$D$300,"&gt;="&amp;R$1),SUMIF(База!$B$3:$B$305,$A118,База!$K$3:$K$152))</f>
        <v>0</v>
      </c>
      <c r="S118" s="46" t="s">
        <v>23</v>
      </c>
      <c r="T118" s="46" t="s">
        <v>25</v>
      </c>
      <c r="U118" s="46" t="s">
        <v>25</v>
      </c>
      <c r="V118" s="46" t="s">
        <v>24</v>
      </c>
      <c r="W118" s="46" t="s">
        <v>24</v>
      </c>
      <c r="X118" s="46" t="s">
        <v>24</v>
      </c>
      <c r="Y118" s="46" t="s">
        <v>25</v>
      </c>
      <c r="Z118" s="46" t="s">
        <v>23</v>
      </c>
      <c r="AA118" s="46">
        <f ca="1">IF(COUNTIFS(Распис!$B$4:$B$300,$A118,Распис!$C$4:$C$300,"&lt;="&amp;AA$1,Распис!$D$4:$D$300,"&gt;="&amp;AA$1)&gt;0,SUMIFS(Распис!$F$4:$F$300,Распис!$B$4:$B$300,$A118,Распис!$C$4:$C$300,"&lt;="&amp;AA$1,Распис!$D$4:$D$300,"&gt;="&amp;AA$1),SUMIF(База!$B$3:$B$305,$A118,База!$F$3:$F$152))</f>
        <v>0</v>
      </c>
      <c r="AB118" s="46">
        <f ca="1">IF(COUNTIFS(Распис!$B$4:$B$300,$A118,Распис!$C$4:$C$300,"&lt;="&amp;AB$1,Распис!$D$4:$D$300,"&gt;="&amp;AB$1)&gt;0,SUMIFS(Распис!$G$4:$G$300,Распис!$B$4:$B$300,$A118,Распис!$C$4:$C$300,"&lt;="&amp;AB$1,Распис!$D$4:$D$300,"&gt;="&amp;AB$1),SUMIF(База!$B$3:$B$305,$A118,База!$G$3:$G$152))</f>
        <v>0</v>
      </c>
      <c r="AC118" s="46">
        <f ca="1">IF(COUNTIFS(Распис!$B$4:$B$300,$A118,Распис!$C$4:$C$300,"&lt;="&amp;AC$1,Распис!$D$4:$D$300,"&gt;="&amp;AC$1)&gt;0,SUMIFS(Распис!$H$4:$H$300,Распис!$B$4:$B$300,$A118,Распис!$C$4:$C$300,"&lt;="&amp;AC$1,Распис!$D$4:$D$300,"&gt;="&amp;AC$1),SUMIF(База!$B$3:$B$305,$A118,База!$H$3:$H$152))</f>
        <v>0</v>
      </c>
      <c r="AD118" s="46">
        <f ca="1">IF(COUNTIFS(Распис!$B$4:$B$300,$A118,Распис!$C$4:$C$300,"&lt;="&amp;AD$1,Распис!$D$4:$D$300,"&gt;="&amp;AD$1)&gt;0,SUMIFS(Распис!$I$4:$I$300,Распис!$B$4:$B$300,$A118,Распис!$C$4:$C$300,"&lt;="&amp;AD$1,Распис!$D$4:$D$300,"&gt;="&amp;AD$1),SUMIF(База!$B$3:$B$305,$A118,База!$I$3:$I$152))</f>
        <v>0</v>
      </c>
      <c r="AE118" s="46">
        <f ca="1">IF(COUNTIFS(Распис!$B$4:$B$300,$A118,Распис!$C$4:$C$300,"&lt;="&amp;AE$1,Распис!$D$4:$D$300,"&gt;="&amp;AE$1)&gt;0,SUMIFS(Распис!$J$4:$J$300,Распис!$B$4:$B$300,$A118,Распис!$C$4:$C$300,"&lt;="&amp;AE$1,Распис!$D$4:$D$300,"&gt;="&amp;AE$1),SUMIF(База!$B$3:$B$305,$A118,База!$J$3:$J$152))</f>
        <v>0</v>
      </c>
      <c r="AF118" s="46">
        <f ca="1">IF(COUNTIFS(Распис!$B$4:$B$300,$A118,Распис!$C$4:$C$300,"&lt;="&amp;AF$1,Распис!$D$4:$D$300,"&gt;="&amp;AF$1)&gt;0,SUMIFS(Распис!$K$4:$K$300,Распис!$B$4:$B$300,$A118,Распис!$C$4:$C$300,"&lt;="&amp;AF$1,Распис!$D$4:$D$300,"&gt;="&amp;AF$1),SUMIF(База!$B$3:$B$305,$A118,База!$K$3:$K$152))</f>
        <v>0</v>
      </c>
      <c r="AG118" s="47">
        <f t="shared" ca="1" si="11"/>
        <v>0</v>
      </c>
      <c r="AH118" s="46">
        <f ca="1">AG118-SUMIFS(Распред!$G$4:$G$300,Распред!$B$4:$B$300,"март",Распред!$F$4:$F$300,A118)</f>
        <v>0</v>
      </c>
      <c r="AI118" s="46">
        <f ca="1">AH118+(COUNTIF(B118:AF118,"КД")+SUMIFS(Распред!$AH$4:$AH$300,Распред!$F$4:$F$300,A118,Распред!$B$4:$B$300,"март"))*4</f>
        <v>12</v>
      </c>
      <c r="AJ118" s="46">
        <f t="shared" ca="1" si="12"/>
        <v>0</v>
      </c>
      <c r="AK118" s="46">
        <f t="shared" ca="1" si="13"/>
        <v>0</v>
      </c>
      <c r="AL118" s="46">
        <f>SUMIFS(Распред!$K$4:$K$300,Распред!$B$4:$B$300,"март",Распред!$J$4:$J$300,A118)+SUMIFS(Распред!$M$4:$M$300,Распред!$B$4:$B$300,"март",Распред!$L$4:$L$300,A118)+SUMIFS(Распред!$O$4:$O$300,Распред!$B$4:$B$300,"март",Распред!$N$4:$N$300,A118)+SUMIFS(Распред!$Q$4:$Q$300,Распред!$B$4:$B$300,"март",Распред!$P$4:$P$300,A118)+SUMIFS(Распред!$S$4:$S$300,Распред!$B$4:$B$300,"март",Распред!$R$4:$R$300,A118)+SUMIFS(Распред!$U$4:$U$300,Распред!$B$4:$B$300,"март",Распред!$T$4:$T$300,A118)+SUMIFS(Распред!$W$4:$W$300,Распред!$B$4:$B$300,"март",Распред!$V$4:$V$300,A118)+SUMIFS(Распред!$Y$4:$Y$300,Распред!$B$4:$B$300,"март",Распред!$X$4:$X$300,A118)+SUMIFS(Распред!$AA$4:$AA$300,Распред!$B$4:$B$300,"март",Распред!$Z$4:$Z$300,A118)+SUMIFS(Распред!$AC$4:$AC$300,Распред!$B$4:$B$300,"март",Распред!$AB$4:$AB$300,A118)</f>
        <v>0</v>
      </c>
      <c r="AM118" s="46">
        <f t="shared" ca="1" si="14"/>
        <v>0</v>
      </c>
      <c r="AN118" s="46">
        <f t="shared" ca="1" si="15"/>
        <v>0</v>
      </c>
      <c r="AO118" s="46">
        <f t="shared" ca="1" si="16"/>
        <v>0</v>
      </c>
      <c r="AP118" s="46">
        <f>январь!AP118</f>
        <v>0</v>
      </c>
      <c r="AQ118" s="46">
        <f t="shared" ca="1" si="17"/>
        <v>0</v>
      </c>
      <c r="AR118" s="47"/>
      <c r="AS118" s="47">
        <f t="shared" ca="1" si="18"/>
        <v>0</v>
      </c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</row>
    <row r="119" spans="1:58" s="56" customFormat="1" x14ac:dyDescent="0.25">
      <c r="A119" s="47">
        <f>База!B119</f>
        <v>0</v>
      </c>
      <c r="B119" s="46">
        <f ca="1">IF(COUNTIFS(Распис!$B$4:$B$300,$A119,Распис!$C$4:$C$300,"&lt;="&amp;B$1,Распис!$D$4:$D$300,"&gt;="&amp;B$1)&gt;0,SUMIFS(Распис!$I$4:$I$300,Распис!$B$4:$B$300,$A119,Распис!$C$4:$C$300,"&lt;="&amp;B$1,Распис!$D$4:$D$300,"&gt;="&amp;B$1),SUMIF(База!$B$3:$B$305,$A119,База!$I$3:$I$152))</f>
        <v>0</v>
      </c>
      <c r="C119" s="46">
        <f ca="1">IF(COUNTIFS(Распис!$B$4:$B$300,$A119,Распис!$C$4:$C$300,"&lt;="&amp;C$1,Распис!$D$4:$D$300,"&gt;="&amp;C$1)&gt;0,SUMIFS(Распис!$J$4:$J$300,Распис!$B$4:$B$300,$A119,Распис!$C$4:$C$300,"&lt;="&amp;C$1,Распис!$D$4:$D$300,"&gt;="&amp;C$1),SUMIF(База!$B$3:$B$305,$A119,База!$J$3:$J$152))</f>
        <v>0</v>
      </c>
      <c r="D119" s="46">
        <f ca="1">IF(COUNTIFS(Распис!$B$4:$B$300,$A119,Распис!$C$4:$C$300,"&lt;="&amp;D$1,Распис!$D$4:$D$300,"&gt;="&amp;D$1)&gt;0,SUMIFS(Распис!$K$4:$K$300,Распис!$B$4:$B$300,$A119,Распис!$C$4:$C$300,"&lt;="&amp;D$1,Распис!$D$4:$D$300,"&gt;="&amp;D$1),SUMIF(База!$B$3:$B$305,$A119,База!$K$3:$K$152))</f>
        <v>0</v>
      </c>
      <c r="E119" s="46" t="s">
        <v>23</v>
      </c>
      <c r="F119" s="46">
        <f ca="1">IF(COUNTIFS(Распис!$B$4:$B$300,$A119,Распис!$C$4:$C$300,"&lt;="&amp;F$1,Распис!$D$4:$D$300,"&gt;="&amp;F$1)&gt;0,SUMIFS(Распис!$F$4:$F$300,Распис!$B$4:$B$300,$A119,Распис!$C$4:$C$300,"&lt;="&amp;F$1,Распис!$D$4:$D$300,"&gt;="&amp;F$1),SUMIF(База!$B$3:$B$305,$A119,База!$F$3:$F$152))</f>
        <v>0</v>
      </c>
      <c r="G119" s="46">
        <f ca="1">IF(COUNTIFS(Распис!$B$4:$B$300,$A119,Распис!$C$4:$C$300,"&lt;="&amp;G$1,Распис!$D$4:$D$300,"&gt;="&amp;G$1)&gt;0,SUMIFS(Распис!$G$4:$G$300,Распис!$B$4:$B$300,$A119,Распис!$C$4:$C$300,"&lt;="&amp;G$1,Распис!$D$4:$D$300,"&gt;="&amp;G$1),SUMIF(База!$B$3:$B$305,$A119,База!$G$3:$G$152))</f>
        <v>0</v>
      </c>
      <c r="H119" s="46">
        <f ca="1">IF(COUNTIFS(Распис!$B$4:$B$300,$A119,Распис!$C$4:$C$300,"&lt;="&amp;H$1,Распис!$D$4:$D$300,"&gt;="&amp;H$1)&gt;0,SUMIFS(Распис!$H$4:$H$300,Распис!$B$4:$B$300,$A119,Распис!$C$4:$C$300,"&lt;="&amp;H$1,Распис!$D$4:$D$300,"&gt;="&amp;H$1),SUMIF(База!$B$3:$B$305,$A119,База!$H$3:$H$152))</f>
        <v>0</v>
      </c>
      <c r="I119" s="46" t="s">
        <v>24</v>
      </c>
      <c r="J119" s="46">
        <f ca="1">IF(COUNTIFS(Распис!$B$4:$B$300,$A119,Распис!$C$4:$C$300,"&lt;="&amp;J$1,Распис!$D$4:$D$300,"&gt;="&amp;J$1)&gt;0,SUMIFS(Распис!$J$4:$J$300,Распис!$B$4:$B$300,$A119,Распис!$C$4:$C$300,"&lt;="&amp;J$1,Распис!$D$4:$D$300,"&gt;="&amp;J$1),SUMIF(База!$B$3:$B$305,$A119,База!$J$3:$J$152))</f>
        <v>0</v>
      </c>
      <c r="K119" s="46">
        <f ca="1">IF(COUNTIFS(Распис!$B$4:$B$300,$A119,Распис!$C$4:$C$300,"&lt;="&amp;K$1,Распис!$D$4:$D$300,"&gt;="&amp;K$1)&gt;0,SUMIFS(Распис!$K$4:$K$300,Распис!$B$4:$B$300,$A119,Распис!$C$4:$C$300,"&lt;="&amp;K$1,Распис!$D$4:$D$300,"&gt;="&amp;K$1),SUMIF(База!$B$3:$B$305,$A119,База!$K$3:$K$152))</f>
        <v>0</v>
      </c>
      <c r="L119" s="46" t="s">
        <v>23</v>
      </c>
      <c r="M119" s="46">
        <f ca="1">IF(COUNTIFS(Распис!$B$4:$B$300,$A119,Распис!$C$4:$C$300,"&lt;="&amp;M$1,Распис!$D$4:$D$300,"&gt;="&amp;M$1)&gt;0,SUMIFS(Распис!$F$4:$F$300,Распис!$B$4:$B$300,$A119,Распис!$C$4:$C$300,"&lt;="&amp;M$1,Распис!$D$4:$D$300,"&gt;="&amp;M$1),SUMIF(База!$B$3:$B$305,$A119,База!$F$3:$F$152))</f>
        <v>0</v>
      </c>
      <c r="N119" s="46">
        <f ca="1">IF(COUNTIFS(Распис!$B$4:$B$300,$A119,Распис!$C$4:$C$300,"&lt;="&amp;N$1,Распис!$D$4:$D$300,"&gt;="&amp;N$1)&gt;0,SUMIFS(Распис!$G$4:$G$300,Распис!$B$4:$B$300,$A119,Распис!$C$4:$C$300,"&lt;="&amp;N$1,Распис!$D$4:$D$300,"&gt;="&amp;N$1),SUMIF(База!$B$3:$B$305,$A119,База!$G$3:$G$152))</f>
        <v>0</v>
      </c>
      <c r="O119" s="46">
        <f ca="1">IF(COUNTIFS(Распис!$B$4:$B$300,$A119,Распис!$C$4:$C$300,"&lt;="&amp;O$1,Распис!$D$4:$D$300,"&gt;="&amp;O$1)&gt;0,SUMIFS(Распис!$H$4:$H$300,Распис!$B$4:$B$300,$A119,Распис!$C$4:$C$300,"&lt;="&amp;O$1,Распис!$D$4:$D$300,"&gt;="&amp;O$1),SUMIF(База!$B$3:$B$305,$A119,База!$H$3:$H$152))</f>
        <v>0</v>
      </c>
      <c r="P119" s="46">
        <f ca="1">IF(COUNTIFS(Распис!$B$4:$B$300,$A119,Распис!$C$4:$C$300,"&lt;="&amp;P$1,Распис!$D$4:$D$300,"&gt;="&amp;P$1)&gt;0,SUMIFS(Распис!$I$4:$I$300,Распис!$B$4:$B$300,$A119,Распис!$C$4:$C$300,"&lt;="&amp;P$1,Распис!$D$4:$D$300,"&gt;="&amp;P$1),SUMIF(База!$B$3:$B$305,$A119,База!$I$3:$I$152))</f>
        <v>0</v>
      </c>
      <c r="Q119" s="46">
        <f ca="1">IF(COUNTIFS(Распис!$B$4:$B$300,$A119,Распис!$C$4:$C$300,"&lt;="&amp;Q$1,Распис!$D$4:$D$300,"&gt;="&amp;Q$1)&gt;0,SUMIFS(Распис!$J$4:$J$300,Распис!$B$4:$B$300,$A119,Распис!$C$4:$C$300,"&lt;="&amp;Q$1,Распис!$D$4:$D$300,"&gt;="&amp;Q$1),SUMIF(База!$B$3:$B$305,$A119,База!$J$3:$J$152))</f>
        <v>0</v>
      </c>
      <c r="R119" s="46">
        <f ca="1">IF(COUNTIFS(Распис!$B$4:$B$300,$A119,Распис!$C$4:$C$300,"&lt;="&amp;R$1,Распис!$D$4:$D$300,"&gt;="&amp;R$1)&gt;0,SUMIFS(Распис!$K$4:$K$300,Распис!$B$4:$B$300,$A119,Распис!$C$4:$C$300,"&lt;="&amp;R$1,Распис!$D$4:$D$300,"&gt;="&amp;R$1),SUMIF(База!$B$3:$B$305,$A119,База!$K$3:$K$152))</f>
        <v>0</v>
      </c>
      <c r="S119" s="46" t="s">
        <v>23</v>
      </c>
      <c r="T119" s="46" t="s">
        <v>25</v>
      </c>
      <c r="U119" s="46" t="s">
        <v>25</v>
      </c>
      <c r="V119" s="46" t="s">
        <v>24</v>
      </c>
      <c r="W119" s="46" t="s">
        <v>24</v>
      </c>
      <c r="X119" s="46" t="s">
        <v>24</v>
      </c>
      <c r="Y119" s="46" t="s">
        <v>25</v>
      </c>
      <c r="Z119" s="46" t="s">
        <v>23</v>
      </c>
      <c r="AA119" s="46">
        <f ca="1">IF(COUNTIFS(Распис!$B$4:$B$300,$A119,Распис!$C$4:$C$300,"&lt;="&amp;AA$1,Распис!$D$4:$D$300,"&gt;="&amp;AA$1)&gt;0,SUMIFS(Распис!$F$4:$F$300,Распис!$B$4:$B$300,$A119,Распис!$C$4:$C$300,"&lt;="&amp;AA$1,Распис!$D$4:$D$300,"&gt;="&amp;AA$1),SUMIF(База!$B$3:$B$305,$A119,База!$F$3:$F$152))</f>
        <v>0</v>
      </c>
      <c r="AB119" s="46">
        <f ca="1">IF(COUNTIFS(Распис!$B$4:$B$300,$A119,Распис!$C$4:$C$300,"&lt;="&amp;AB$1,Распис!$D$4:$D$300,"&gt;="&amp;AB$1)&gt;0,SUMIFS(Распис!$G$4:$G$300,Распис!$B$4:$B$300,$A119,Распис!$C$4:$C$300,"&lt;="&amp;AB$1,Распис!$D$4:$D$300,"&gt;="&amp;AB$1),SUMIF(База!$B$3:$B$305,$A119,База!$G$3:$G$152))</f>
        <v>0</v>
      </c>
      <c r="AC119" s="46">
        <f ca="1">IF(COUNTIFS(Распис!$B$4:$B$300,$A119,Распис!$C$4:$C$300,"&lt;="&amp;AC$1,Распис!$D$4:$D$300,"&gt;="&amp;AC$1)&gt;0,SUMIFS(Распис!$H$4:$H$300,Распис!$B$4:$B$300,$A119,Распис!$C$4:$C$300,"&lt;="&amp;AC$1,Распис!$D$4:$D$300,"&gt;="&amp;AC$1),SUMIF(База!$B$3:$B$305,$A119,База!$H$3:$H$152))</f>
        <v>0</v>
      </c>
      <c r="AD119" s="46">
        <f ca="1">IF(COUNTIFS(Распис!$B$4:$B$300,$A119,Распис!$C$4:$C$300,"&lt;="&amp;AD$1,Распис!$D$4:$D$300,"&gt;="&amp;AD$1)&gt;0,SUMIFS(Распис!$I$4:$I$300,Распис!$B$4:$B$300,$A119,Распис!$C$4:$C$300,"&lt;="&amp;AD$1,Распис!$D$4:$D$300,"&gt;="&amp;AD$1),SUMIF(База!$B$3:$B$305,$A119,База!$I$3:$I$152))</f>
        <v>0</v>
      </c>
      <c r="AE119" s="46">
        <f ca="1">IF(COUNTIFS(Распис!$B$4:$B$300,$A119,Распис!$C$4:$C$300,"&lt;="&amp;AE$1,Распис!$D$4:$D$300,"&gt;="&amp;AE$1)&gt;0,SUMIFS(Распис!$J$4:$J$300,Распис!$B$4:$B$300,$A119,Распис!$C$4:$C$300,"&lt;="&amp;AE$1,Распис!$D$4:$D$300,"&gt;="&amp;AE$1),SUMIF(База!$B$3:$B$305,$A119,База!$J$3:$J$152))</f>
        <v>0</v>
      </c>
      <c r="AF119" s="46">
        <f ca="1">IF(COUNTIFS(Распис!$B$4:$B$300,$A119,Распис!$C$4:$C$300,"&lt;="&amp;AF$1,Распис!$D$4:$D$300,"&gt;="&amp;AF$1)&gt;0,SUMIFS(Распис!$K$4:$K$300,Распис!$B$4:$B$300,$A119,Распис!$C$4:$C$300,"&lt;="&amp;AF$1,Распис!$D$4:$D$300,"&gt;="&amp;AF$1),SUMIF(База!$B$3:$B$305,$A119,База!$K$3:$K$152))</f>
        <v>0</v>
      </c>
      <c r="AG119" s="47">
        <f t="shared" ca="1" si="11"/>
        <v>0</v>
      </c>
      <c r="AH119" s="46">
        <f ca="1">AG119-SUMIFS(Распред!$G$4:$G$300,Распред!$B$4:$B$300,"март",Распред!$F$4:$F$300,A119)</f>
        <v>0</v>
      </c>
      <c r="AI119" s="46">
        <f ca="1">AH119+(COUNTIF(B119:AF119,"КД")+SUMIFS(Распред!$AH$4:$AH$300,Распред!$F$4:$F$300,A119,Распред!$B$4:$B$300,"март"))*4</f>
        <v>12</v>
      </c>
      <c r="AJ119" s="46">
        <f t="shared" ca="1" si="12"/>
        <v>0</v>
      </c>
      <c r="AK119" s="46">
        <f t="shared" ca="1" si="13"/>
        <v>0</v>
      </c>
      <c r="AL119" s="46">
        <f>SUMIFS(Распред!$K$4:$K$300,Распред!$B$4:$B$300,"март",Распред!$J$4:$J$300,A119)+SUMIFS(Распред!$M$4:$M$300,Распред!$B$4:$B$300,"март",Распред!$L$4:$L$300,A119)+SUMIFS(Распред!$O$4:$O$300,Распред!$B$4:$B$300,"март",Распред!$N$4:$N$300,A119)+SUMIFS(Распред!$Q$4:$Q$300,Распред!$B$4:$B$300,"март",Распред!$P$4:$P$300,A119)+SUMIFS(Распред!$S$4:$S$300,Распред!$B$4:$B$300,"март",Распред!$R$4:$R$300,A119)+SUMIFS(Распред!$U$4:$U$300,Распред!$B$4:$B$300,"март",Распред!$T$4:$T$300,A119)+SUMIFS(Распред!$W$4:$W$300,Распред!$B$4:$B$300,"март",Распред!$V$4:$V$300,A119)+SUMIFS(Распред!$Y$4:$Y$300,Распред!$B$4:$B$300,"март",Распред!$X$4:$X$300,A119)+SUMIFS(Распред!$AA$4:$AA$300,Распред!$B$4:$B$300,"март",Распред!$Z$4:$Z$300,A119)+SUMIFS(Распред!$AC$4:$AC$300,Распред!$B$4:$B$300,"март",Распред!$AB$4:$AB$300,A119)</f>
        <v>0</v>
      </c>
      <c r="AM119" s="46">
        <f t="shared" ca="1" si="14"/>
        <v>0</v>
      </c>
      <c r="AN119" s="46">
        <f t="shared" ca="1" si="15"/>
        <v>0</v>
      </c>
      <c r="AO119" s="46">
        <f t="shared" ca="1" si="16"/>
        <v>0</v>
      </c>
      <c r="AP119" s="46">
        <f>январь!AP119</f>
        <v>0</v>
      </c>
      <c r="AQ119" s="46">
        <f t="shared" ca="1" si="17"/>
        <v>0</v>
      </c>
      <c r="AR119" s="47"/>
      <c r="AS119" s="47">
        <f t="shared" ca="1" si="18"/>
        <v>0</v>
      </c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</row>
    <row r="120" spans="1:58" s="56" customFormat="1" x14ac:dyDescent="0.25">
      <c r="A120" s="47">
        <f>База!B120</f>
        <v>0</v>
      </c>
      <c r="B120" s="46">
        <f ca="1">IF(COUNTIFS(Распис!$B$4:$B$300,$A120,Распис!$C$4:$C$300,"&lt;="&amp;B$1,Распис!$D$4:$D$300,"&gt;="&amp;B$1)&gt;0,SUMIFS(Распис!$I$4:$I$300,Распис!$B$4:$B$300,$A120,Распис!$C$4:$C$300,"&lt;="&amp;B$1,Распис!$D$4:$D$300,"&gt;="&amp;B$1),SUMIF(База!$B$3:$B$305,$A120,База!$I$3:$I$152))</f>
        <v>0</v>
      </c>
      <c r="C120" s="46">
        <f ca="1">IF(COUNTIFS(Распис!$B$4:$B$300,$A120,Распис!$C$4:$C$300,"&lt;="&amp;C$1,Распис!$D$4:$D$300,"&gt;="&amp;C$1)&gt;0,SUMIFS(Распис!$J$4:$J$300,Распис!$B$4:$B$300,$A120,Распис!$C$4:$C$300,"&lt;="&amp;C$1,Распис!$D$4:$D$300,"&gt;="&amp;C$1),SUMIF(База!$B$3:$B$305,$A120,База!$J$3:$J$152))</f>
        <v>0</v>
      </c>
      <c r="D120" s="46">
        <f ca="1">IF(COUNTIFS(Распис!$B$4:$B$300,$A120,Распис!$C$4:$C$300,"&lt;="&amp;D$1,Распис!$D$4:$D$300,"&gt;="&amp;D$1)&gt;0,SUMIFS(Распис!$K$4:$K$300,Распис!$B$4:$B$300,$A120,Распис!$C$4:$C$300,"&lt;="&amp;D$1,Распис!$D$4:$D$300,"&gt;="&amp;D$1),SUMIF(База!$B$3:$B$305,$A120,База!$K$3:$K$152))</f>
        <v>0</v>
      </c>
      <c r="E120" s="46" t="s">
        <v>23</v>
      </c>
      <c r="F120" s="46">
        <f ca="1">IF(COUNTIFS(Распис!$B$4:$B$300,$A120,Распис!$C$4:$C$300,"&lt;="&amp;F$1,Распис!$D$4:$D$300,"&gt;="&amp;F$1)&gt;0,SUMIFS(Распис!$F$4:$F$300,Распис!$B$4:$B$300,$A120,Распис!$C$4:$C$300,"&lt;="&amp;F$1,Распис!$D$4:$D$300,"&gt;="&amp;F$1),SUMIF(База!$B$3:$B$305,$A120,База!$F$3:$F$152))</f>
        <v>0</v>
      </c>
      <c r="G120" s="46">
        <f ca="1">IF(COUNTIFS(Распис!$B$4:$B$300,$A120,Распис!$C$4:$C$300,"&lt;="&amp;G$1,Распис!$D$4:$D$300,"&gt;="&amp;G$1)&gt;0,SUMIFS(Распис!$G$4:$G$300,Распис!$B$4:$B$300,$A120,Распис!$C$4:$C$300,"&lt;="&amp;G$1,Распис!$D$4:$D$300,"&gt;="&amp;G$1),SUMIF(База!$B$3:$B$305,$A120,База!$G$3:$G$152))</f>
        <v>0</v>
      </c>
      <c r="H120" s="46">
        <f ca="1">IF(COUNTIFS(Распис!$B$4:$B$300,$A120,Распис!$C$4:$C$300,"&lt;="&amp;H$1,Распис!$D$4:$D$300,"&gt;="&amp;H$1)&gt;0,SUMIFS(Распис!$H$4:$H$300,Распис!$B$4:$B$300,$A120,Распис!$C$4:$C$300,"&lt;="&amp;H$1,Распис!$D$4:$D$300,"&gt;="&amp;H$1),SUMIF(База!$B$3:$B$305,$A120,База!$H$3:$H$152))</f>
        <v>0</v>
      </c>
      <c r="I120" s="46" t="s">
        <v>24</v>
      </c>
      <c r="J120" s="46">
        <f ca="1">IF(COUNTIFS(Распис!$B$4:$B$300,$A120,Распис!$C$4:$C$300,"&lt;="&amp;J$1,Распис!$D$4:$D$300,"&gt;="&amp;J$1)&gt;0,SUMIFS(Распис!$J$4:$J$300,Распис!$B$4:$B$300,$A120,Распис!$C$4:$C$300,"&lt;="&amp;J$1,Распис!$D$4:$D$300,"&gt;="&amp;J$1),SUMIF(База!$B$3:$B$305,$A120,База!$J$3:$J$152))</f>
        <v>0</v>
      </c>
      <c r="K120" s="46">
        <f ca="1">IF(COUNTIFS(Распис!$B$4:$B$300,$A120,Распис!$C$4:$C$300,"&lt;="&amp;K$1,Распис!$D$4:$D$300,"&gt;="&amp;K$1)&gt;0,SUMIFS(Распис!$K$4:$K$300,Распис!$B$4:$B$300,$A120,Распис!$C$4:$C$300,"&lt;="&amp;K$1,Распис!$D$4:$D$300,"&gt;="&amp;K$1),SUMIF(База!$B$3:$B$305,$A120,База!$K$3:$K$152))</f>
        <v>0</v>
      </c>
      <c r="L120" s="46" t="s">
        <v>23</v>
      </c>
      <c r="M120" s="46">
        <f ca="1">IF(COUNTIFS(Распис!$B$4:$B$300,$A120,Распис!$C$4:$C$300,"&lt;="&amp;M$1,Распис!$D$4:$D$300,"&gt;="&amp;M$1)&gt;0,SUMIFS(Распис!$F$4:$F$300,Распис!$B$4:$B$300,$A120,Распис!$C$4:$C$300,"&lt;="&amp;M$1,Распис!$D$4:$D$300,"&gt;="&amp;M$1),SUMIF(База!$B$3:$B$305,$A120,База!$F$3:$F$152))</f>
        <v>0</v>
      </c>
      <c r="N120" s="46">
        <f ca="1">IF(COUNTIFS(Распис!$B$4:$B$300,$A120,Распис!$C$4:$C$300,"&lt;="&amp;N$1,Распис!$D$4:$D$300,"&gt;="&amp;N$1)&gt;0,SUMIFS(Распис!$G$4:$G$300,Распис!$B$4:$B$300,$A120,Распис!$C$4:$C$300,"&lt;="&amp;N$1,Распис!$D$4:$D$300,"&gt;="&amp;N$1),SUMIF(База!$B$3:$B$305,$A120,База!$G$3:$G$152))</f>
        <v>0</v>
      </c>
      <c r="O120" s="46">
        <f ca="1">IF(COUNTIFS(Распис!$B$4:$B$300,$A120,Распис!$C$4:$C$300,"&lt;="&amp;O$1,Распис!$D$4:$D$300,"&gt;="&amp;O$1)&gt;0,SUMIFS(Распис!$H$4:$H$300,Распис!$B$4:$B$300,$A120,Распис!$C$4:$C$300,"&lt;="&amp;O$1,Распис!$D$4:$D$300,"&gt;="&amp;O$1),SUMIF(База!$B$3:$B$305,$A120,База!$H$3:$H$152))</f>
        <v>0</v>
      </c>
      <c r="P120" s="46">
        <f ca="1">IF(COUNTIFS(Распис!$B$4:$B$300,$A120,Распис!$C$4:$C$300,"&lt;="&amp;P$1,Распис!$D$4:$D$300,"&gt;="&amp;P$1)&gt;0,SUMIFS(Распис!$I$4:$I$300,Распис!$B$4:$B$300,$A120,Распис!$C$4:$C$300,"&lt;="&amp;P$1,Распис!$D$4:$D$300,"&gt;="&amp;P$1),SUMIF(База!$B$3:$B$305,$A120,База!$I$3:$I$152))</f>
        <v>0</v>
      </c>
      <c r="Q120" s="46">
        <f ca="1">IF(COUNTIFS(Распис!$B$4:$B$300,$A120,Распис!$C$4:$C$300,"&lt;="&amp;Q$1,Распис!$D$4:$D$300,"&gt;="&amp;Q$1)&gt;0,SUMIFS(Распис!$J$4:$J$300,Распис!$B$4:$B$300,$A120,Распис!$C$4:$C$300,"&lt;="&amp;Q$1,Распис!$D$4:$D$300,"&gt;="&amp;Q$1),SUMIF(База!$B$3:$B$305,$A120,База!$J$3:$J$152))</f>
        <v>0</v>
      </c>
      <c r="R120" s="46">
        <f ca="1">IF(COUNTIFS(Распис!$B$4:$B$300,$A120,Распис!$C$4:$C$300,"&lt;="&amp;R$1,Распис!$D$4:$D$300,"&gt;="&amp;R$1)&gt;0,SUMIFS(Распис!$K$4:$K$300,Распис!$B$4:$B$300,$A120,Распис!$C$4:$C$300,"&lt;="&amp;R$1,Распис!$D$4:$D$300,"&gt;="&amp;R$1),SUMIF(База!$B$3:$B$305,$A120,База!$K$3:$K$152))</f>
        <v>0</v>
      </c>
      <c r="S120" s="46" t="s">
        <v>23</v>
      </c>
      <c r="T120" s="46" t="s">
        <v>25</v>
      </c>
      <c r="U120" s="46" t="s">
        <v>25</v>
      </c>
      <c r="V120" s="46" t="s">
        <v>24</v>
      </c>
      <c r="W120" s="46" t="s">
        <v>24</v>
      </c>
      <c r="X120" s="46" t="s">
        <v>24</v>
      </c>
      <c r="Y120" s="46" t="s">
        <v>25</v>
      </c>
      <c r="Z120" s="46" t="s">
        <v>23</v>
      </c>
      <c r="AA120" s="46">
        <f ca="1">IF(COUNTIFS(Распис!$B$4:$B$300,$A120,Распис!$C$4:$C$300,"&lt;="&amp;AA$1,Распис!$D$4:$D$300,"&gt;="&amp;AA$1)&gt;0,SUMIFS(Распис!$F$4:$F$300,Распис!$B$4:$B$300,$A120,Распис!$C$4:$C$300,"&lt;="&amp;AA$1,Распис!$D$4:$D$300,"&gt;="&amp;AA$1),SUMIF(База!$B$3:$B$305,$A120,База!$F$3:$F$152))</f>
        <v>0</v>
      </c>
      <c r="AB120" s="46">
        <f ca="1">IF(COUNTIFS(Распис!$B$4:$B$300,$A120,Распис!$C$4:$C$300,"&lt;="&amp;AB$1,Распис!$D$4:$D$300,"&gt;="&amp;AB$1)&gt;0,SUMIFS(Распис!$G$4:$G$300,Распис!$B$4:$B$300,$A120,Распис!$C$4:$C$300,"&lt;="&amp;AB$1,Распис!$D$4:$D$300,"&gt;="&amp;AB$1),SUMIF(База!$B$3:$B$305,$A120,База!$G$3:$G$152))</f>
        <v>0</v>
      </c>
      <c r="AC120" s="46">
        <f ca="1">IF(COUNTIFS(Распис!$B$4:$B$300,$A120,Распис!$C$4:$C$300,"&lt;="&amp;AC$1,Распис!$D$4:$D$300,"&gt;="&amp;AC$1)&gt;0,SUMIFS(Распис!$H$4:$H$300,Распис!$B$4:$B$300,$A120,Распис!$C$4:$C$300,"&lt;="&amp;AC$1,Распис!$D$4:$D$300,"&gt;="&amp;AC$1),SUMIF(База!$B$3:$B$305,$A120,База!$H$3:$H$152))</f>
        <v>0</v>
      </c>
      <c r="AD120" s="46">
        <f ca="1">IF(COUNTIFS(Распис!$B$4:$B$300,$A120,Распис!$C$4:$C$300,"&lt;="&amp;AD$1,Распис!$D$4:$D$300,"&gt;="&amp;AD$1)&gt;0,SUMIFS(Распис!$I$4:$I$300,Распис!$B$4:$B$300,$A120,Распис!$C$4:$C$300,"&lt;="&amp;AD$1,Распис!$D$4:$D$300,"&gt;="&amp;AD$1),SUMIF(База!$B$3:$B$305,$A120,База!$I$3:$I$152))</f>
        <v>0</v>
      </c>
      <c r="AE120" s="46">
        <f ca="1">IF(COUNTIFS(Распис!$B$4:$B$300,$A120,Распис!$C$4:$C$300,"&lt;="&amp;AE$1,Распис!$D$4:$D$300,"&gt;="&amp;AE$1)&gt;0,SUMIFS(Распис!$J$4:$J$300,Распис!$B$4:$B$300,$A120,Распис!$C$4:$C$300,"&lt;="&amp;AE$1,Распис!$D$4:$D$300,"&gt;="&amp;AE$1),SUMIF(База!$B$3:$B$305,$A120,База!$J$3:$J$152))</f>
        <v>0</v>
      </c>
      <c r="AF120" s="46">
        <f ca="1">IF(COUNTIFS(Распис!$B$4:$B$300,$A120,Распис!$C$4:$C$300,"&lt;="&amp;AF$1,Распис!$D$4:$D$300,"&gt;="&amp;AF$1)&gt;0,SUMIFS(Распис!$K$4:$K$300,Распис!$B$4:$B$300,$A120,Распис!$C$4:$C$300,"&lt;="&amp;AF$1,Распис!$D$4:$D$300,"&gt;="&amp;AF$1),SUMIF(База!$B$3:$B$305,$A120,База!$K$3:$K$152))</f>
        <v>0</v>
      </c>
      <c r="AG120" s="47">
        <f t="shared" ca="1" si="11"/>
        <v>0</v>
      </c>
      <c r="AH120" s="46">
        <f ca="1">AG120-SUMIFS(Распред!$G$4:$G$300,Распред!$B$4:$B$300,"март",Распред!$F$4:$F$300,A120)</f>
        <v>0</v>
      </c>
      <c r="AI120" s="46">
        <f ca="1">AH120+(COUNTIF(B120:AF120,"КД")+SUMIFS(Распред!$AH$4:$AH$300,Распред!$F$4:$F$300,A120,Распред!$B$4:$B$300,"март"))*4</f>
        <v>12</v>
      </c>
      <c r="AJ120" s="46">
        <f t="shared" ca="1" si="12"/>
        <v>0</v>
      </c>
      <c r="AK120" s="46">
        <f t="shared" ca="1" si="13"/>
        <v>0</v>
      </c>
      <c r="AL120" s="46">
        <f>SUMIFS(Распред!$K$4:$K$300,Распред!$B$4:$B$300,"март",Распред!$J$4:$J$300,A120)+SUMIFS(Распред!$M$4:$M$300,Распред!$B$4:$B$300,"март",Распред!$L$4:$L$300,A120)+SUMIFS(Распред!$O$4:$O$300,Распред!$B$4:$B$300,"март",Распред!$N$4:$N$300,A120)+SUMIFS(Распред!$Q$4:$Q$300,Распред!$B$4:$B$300,"март",Распред!$P$4:$P$300,A120)+SUMIFS(Распред!$S$4:$S$300,Распред!$B$4:$B$300,"март",Распред!$R$4:$R$300,A120)+SUMIFS(Распред!$U$4:$U$300,Распред!$B$4:$B$300,"март",Распред!$T$4:$T$300,A120)+SUMIFS(Распред!$W$4:$W$300,Распред!$B$4:$B$300,"март",Распред!$V$4:$V$300,A120)+SUMIFS(Распред!$Y$4:$Y$300,Распред!$B$4:$B$300,"март",Распред!$X$4:$X$300,A120)+SUMIFS(Распред!$AA$4:$AA$300,Распред!$B$4:$B$300,"март",Распред!$Z$4:$Z$300,A120)+SUMIFS(Распред!$AC$4:$AC$300,Распред!$B$4:$B$300,"март",Распред!$AB$4:$AB$300,A120)</f>
        <v>0</v>
      </c>
      <c r="AM120" s="46">
        <f t="shared" ca="1" si="14"/>
        <v>0</v>
      </c>
      <c r="AN120" s="46">
        <f t="shared" ca="1" si="15"/>
        <v>0</v>
      </c>
      <c r="AO120" s="46">
        <f t="shared" ca="1" si="16"/>
        <v>0</v>
      </c>
      <c r="AP120" s="46">
        <f>январь!AP120</f>
        <v>0</v>
      </c>
      <c r="AQ120" s="46">
        <f t="shared" ca="1" si="17"/>
        <v>0</v>
      </c>
      <c r="AR120" s="47"/>
      <c r="AS120" s="47">
        <f t="shared" ca="1" si="18"/>
        <v>0</v>
      </c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</row>
    <row r="121" spans="1:58" s="56" customFormat="1" x14ac:dyDescent="0.25">
      <c r="A121" s="47">
        <f>База!B121</f>
        <v>0</v>
      </c>
      <c r="B121" s="46">
        <f ca="1">IF(COUNTIFS(Распис!$B$4:$B$300,$A121,Распис!$C$4:$C$300,"&lt;="&amp;B$1,Распис!$D$4:$D$300,"&gt;="&amp;B$1)&gt;0,SUMIFS(Распис!$I$4:$I$300,Распис!$B$4:$B$300,$A121,Распис!$C$4:$C$300,"&lt;="&amp;B$1,Распис!$D$4:$D$300,"&gt;="&amp;B$1),SUMIF(База!$B$3:$B$305,$A121,База!$I$3:$I$152))</f>
        <v>0</v>
      </c>
      <c r="C121" s="46">
        <f ca="1">IF(COUNTIFS(Распис!$B$4:$B$300,$A121,Распис!$C$4:$C$300,"&lt;="&amp;C$1,Распис!$D$4:$D$300,"&gt;="&amp;C$1)&gt;0,SUMIFS(Распис!$J$4:$J$300,Распис!$B$4:$B$300,$A121,Распис!$C$4:$C$300,"&lt;="&amp;C$1,Распис!$D$4:$D$300,"&gt;="&amp;C$1),SUMIF(База!$B$3:$B$305,$A121,База!$J$3:$J$152))</f>
        <v>0</v>
      </c>
      <c r="D121" s="46">
        <f ca="1">IF(COUNTIFS(Распис!$B$4:$B$300,$A121,Распис!$C$4:$C$300,"&lt;="&amp;D$1,Распис!$D$4:$D$300,"&gt;="&amp;D$1)&gt;0,SUMIFS(Распис!$K$4:$K$300,Распис!$B$4:$B$300,$A121,Распис!$C$4:$C$300,"&lt;="&amp;D$1,Распис!$D$4:$D$300,"&gt;="&amp;D$1),SUMIF(База!$B$3:$B$305,$A121,База!$K$3:$K$152))</f>
        <v>0</v>
      </c>
      <c r="E121" s="46" t="s">
        <v>23</v>
      </c>
      <c r="F121" s="46">
        <f ca="1">IF(COUNTIFS(Распис!$B$4:$B$300,$A121,Распис!$C$4:$C$300,"&lt;="&amp;F$1,Распис!$D$4:$D$300,"&gt;="&amp;F$1)&gt;0,SUMIFS(Распис!$F$4:$F$300,Распис!$B$4:$B$300,$A121,Распис!$C$4:$C$300,"&lt;="&amp;F$1,Распис!$D$4:$D$300,"&gt;="&amp;F$1),SUMIF(База!$B$3:$B$305,$A121,База!$F$3:$F$152))</f>
        <v>0</v>
      </c>
      <c r="G121" s="46">
        <f ca="1">IF(COUNTIFS(Распис!$B$4:$B$300,$A121,Распис!$C$4:$C$300,"&lt;="&amp;G$1,Распис!$D$4:$D$300,"&gt;="&amp;G$1)&gt;0,SUMIFS(Распис!$G$4:$G$300,Распис!$B$4:$B$300,$A121,Распис!$C$4:$C$300,"&lt;="&amp;G$1,Распис!$D$4:$D$300,"&gt;="&amp;G$1),SUMIF(База!$B$3:$B$305,$A121,База!$G$3:$G$152))</f>
        <v>0</v>
      </c>
      <c r="H121" s="46">
        <f ca="1">IF(COUNTIFS(Распис!$B$4:$B$300,$A121,Распис!$C$4:$C$300,"&lt;="&amp;H$1,Распис!$D$4:$D$300,"&gt;="&amp;H$1)&gt;0,SUMIFS(Распис!$H$4:$H$300,Распис!$B$4:$B$300,$A121,Распис!$C$4:$C$300,"&lt;="&amp;H$1,Распис!$D$4:$D$300,"&gt;="&amp;H$1),SUMIF(База!$B$3:$B$305,$A121,База!$H$3:$H$152))</f>
        <v>0</v>
      </c>
      <c r="I121" s="46" t="s">
        <v>24</v>
      </c>
      <c r="J121" s="46">
        <f ca="1">IF(COUNTIFS(Распис!$B$4:$B$300,$A121,Распис!$C$4:$C$300,"&lt;="&amp;J$1,Распис!$D$4:$D$300,"&gt;="&amp;J$1)&gt;0,SUMIFS(Распис!$J$4:$J$300,Распис!$B$4:$B$300,$A121,Распис!$C$4:$C$300,"&lt;="&amp;J$1,Распис!$D$4:$D$300,"&gt;="&amp;J$1),SUMIF(База!$B$3:$B$305,$A121,База!$J$3:$J$152))</f>
        <v>0</v>
      </c>
      <c r="K121" s="46">
        <f ca="1">IF(COUNTIFS(Распис!$B$4:$B$300,$A121,Распис!$C$4:$C$300,"&lt;="&amp;K$1,Распис!$D$4:$D$300,"&gt;="&amp;K$1)&gt;0,SUMIFS(Распис!$K$4:$K$300,Распис!$B$4:$B$300,$A121,Распис!$C$4:$C$300,"&lt;="&amp;K$1,Распис!$D$4:$D$300,"&gt;="&amp;K$1),SUMIF(База!$B$3:$B$305,$A121,База!$K$3:$K$152))</f>
        <v>0</v>
      </c>
      <c r="L121" s="46" t="s">
        <v>23</v>
      </c>
      <c r="M121" s="46">
        <f ca="1">IF(COUNTIFS(Распис!$B$4:$B$300,$A121,Распис!$C$4:$C$300,"&lt;="&amp;M$1,Распис!$D$4:$D$300,"&gt;="&amp;M$1)&gt;0,SUMIFS(Распис!$F$4:$F$300,Распис!$B$4:$B$300,$A121,Распис!$C$4:$C$300,"&lt;="&amp;M$1,Распис!$D$4:$D$300,"&gt;="&amp;M$1),SUMIF(База!$B$3:$B$305,$A121,База!$F$3:$F$152))</f>
        <v>0</v>
      </c>
      <c r="N121" s="46">
        <f ca="1">IF(COUNTIFS(Распис!$B$4:$B$300,$A121,Распис!$C$4:$C$300,"&lt;="&amp;N$1,Распис!$D$4:$D$300,"&gt;="&amp;N$1)&gt;0,SUMIFS(Распис!$G$4:$G$300,Распис!$B$4:$B$300,$A121,Распис!$C$4:$C$300,"&lt;="&amp;N$1,Распис!$D$4:$D$300,"&gt;="&amp;N$1),SUMIF(База!$B$3:$B$305,$A121,База!$G$3:$G$152))</f>
        <v>0</v>
      </c>
      <c r="O121" s="46">
        <f ca="1">IF(COUNTIFS(Распис!$B$4:$B$300,$A121,Распис!$C$4:$C$300,"&lt;="&amp;O$1,Распис!$D$4:$D$300,"&gt;="&amp;O$1)&gt;0,SUMIFS(Распис!$H$4:$H$300,Распис!$B$4:$B$300,$A121,Распис!$C$4:$C$300,"&lt;="&amp;O$1,Распис!$D$4:$D$300,"&gt;="&amp;O$1),SUMIF(База!$B$3:$B$305,$A121,База!$H$3:$H$152))</f>
        <v>0</v>
      </c>
      <c r="P121" s="46">
        <f ca="1">IF(COUNTIFS(Распис!$B$4:$B$300,$A121,Распис!$C$4:$C$300,"&lt;="&amp;P$1,Распис!$D$4:$D$300,"&gt;="&amp;P$1)&gt;0,SUMIFS(Распис!$I$4:$I$300,Распис!$B$4:$B$300,$A121,Распис!$C$4:$C$300,"&lt;="&amp;P$1,Распис!$D$4:$D$300,"&gt;="&amp;P$1),SUMIF(База!$B$3:$B$305,$A121,База!$I$3:$I$152))</f>
        <v>0</v>
      </c>
      <c r="Q121" s="46">
        <f ca="1">IF(COUNTIFS(Распис!$B$4:$B$300,$A121,Распис!$C$4:$C$300,"&lt;="&amp;Q$1,Распис!$D$4:$D$300,"&gt;="&amp;Q$1)&gt;0,SUMIFS(Распис!$J$4:$J$300,Распис!$B$4:$B$300,$A121,Распис!$C$4:$C$300,"&lt;="&amp;Q$1,Распис!$D$4:$D$300,"&gt;="&amp;Q$1),SUMIF(База!$B$3:$B$305,$A121,База!$J$3:$J$152))</f>
        <v>0</v>
      </c>
      <c r="R121" s="46">
        <f ca="1">IF(COUNTIFS(Распис!$B$4:$B$300,$A121,Распис!$C$4:$C$300,"&lt;="&amp;R$1,Распис!$D$4:$D$300,"&gt;="&amp;R$1)&gt;0,SUMIFS(Распис!$K$4:$K$300,Распис!$B$4:$B$300,$A121,Распис!$C$4:$C$300,"&lt;="&amp;R$1,Распис!$D$4:$D$300,"&gt;="&amp;R$1),SUMIF(База!$B$3:$B$305,$A121,База!$K$3:$K$152))</f>
        <v>0</v>
      </c>
      <c r="S121" s="46" t="s">
        <v>23</v>
      </c>
      <c r="T121" s="46" t="s">
        <v>25</v>
      </c>
      <c r="U121" s="46" t="s">
        <v>25</v>
      </c>
      <c r="V121" s="46" t="s">
        <v>24</v>
      </c>
      <c r="W121" s="46" t="s">
        <v>24</v>
      </c>
      <c r="X121" s="46" t="s">
        <v>24</v>
      </c>
      <c r="Y121" s="46" t="s">
        <v>25</v>
      </c>
      <c r="Z121" s="46" t="s">
        <v>23</v>
      </c>
      <c r="AA121" s="46">
        <f ca="1">IF(COUNTIFS(Распис!$B$4:$B$300,$A121,Распис!$C$4:$C$300,"&lt;="&amp;AA$1,Распис!$D$4:$D$300,"&gt;="&amp;AA$1)&gt;0,SUMIFS(Распис!$F$4:$F$300,Распис!$B$4:$B$300,$A121,Распис!$C$4:$C$300,"&lt;="&amp;AA$1,Распис!$D$4:$D$300,"&gt;="&amp;AA$1),SUMIF(База!$B$3:$B$305,$A121,База!$F$3:$F$152))</f>
        <v>0</v>
      </c>
      <c r="AB121" s="46">
        <f ca="1">IF(COUNTIFS(Распис!$B$4:$B$300,$A121,Распис!$C$4:$C$300,"&lt;="&amp;AB$1,Распис!$D$4:$D$300,"&gt;="&amp;AB$1)&gt;0,SUMIFS(Распис!$G$4:$G$300,Распис!$B$4:$B$300,$A121,Распис!$C$4:$C$300,"&lt;="&amp;AB$1,Распис!$D$4:$D$300,"&gt;="&amp;AB$1),SUMIF(База!$B$3:$B$305,$A121,База!$G$3:$G$152))</f>
        <v>0</v>
      </c>
      <c r="AC121" s="46">
        <f ca="1">IF(COUNTIFS(Распис!$B$4:$B$300,$A121,Распис!$C$4:$C$300,"&lt;="&amp;AC$1,Распис!$D$4:$D$300,"&gt;="&amp;AC$1)&gt;0,SUMIFS(Распис!$H$4:$H$300,Распис!$B$4:$B$300,$A121,Распис!$C$4:$C$300,"&lt;="&amp;AC$1,Распис!$D$4:$D$300,"&gt;="&amp;AC$1),SUMIF(База!$B$3:$B$305,$A121,База!$H$3:$H$152))</f>
        <v>0</v>
      </c>
      <c r="AD121" s="46">
        <f ca="1">IF(COUNTIFS(Распис!$B$4:$B$300,$A121,Распис!$C$4:$C$300,"&lt;="&amp;AD$1,Распис!$D$4:$D$300,"&gt;="&amp;AD$1)&gt;0,SUMIFS(Распис!$I$4:$I$300,Распис!$B$4:$B$300,$A121,Распис!$C$4:$C$300,"&lt;="&amp;AD$1,Распис!$D$4:$D$300,"&gt;="&amp;AD$1),SUMIF(База!$B$3:$B$305,$A121,База!$I$3:$I$152))</f>
        <v>0</v>
      </c>
      <c r="AE121" s="46">
        <f ca="1">IF(COUNTIFS(Распис!$B$4:$B$300,$A121,Распис!$C$4:$C$300,"&lt;="&amp;AE$1,Распис!$D$4:$D$300,"&gt;="&amp;AE$1)&gt;0,SUMIFS(Распис!$J$4:$J$300,Распис!$B$4:$B$300,$A121,Распис!$C$4:$C$300,"&lt;="&amp;AE$1,Распис!$D$4:$D$300,"&gt;="&amp;AE$1),SUMIF(База!$B$3:$B$305,$A121,База!$J$3:$J$152))</f>
        <v>0</v>
      </c>
      <c r="AF121" s="46">
        <f ca="1">IF(COUNTIFS(Распис!$B$4:$B$300,$A121,Распис!$C$4:$C$300,"&lt;="&amp;AF$1,Распис!$D$4:$D$300,"&gt;="&amp;AF$1)&gt;0,SUMIFS(Распис!$K$4:$K$300,Распис!$B$4:$B$300,$A121,Распис!$C$4:$C$300,"&lt;="&amp;AF$1,Распис!$D$4:$D$300,"&gt;="&amp;AF$1),SUMIF(База!$B$3:$B$305,$A121,База!$K$3:$K$152))</f>
        <v>0</v>
      </c>
      <c r="AG121" s="47">
        <f t="shared" ca="1" si="11"/>
        <v>0</v>
      </c>
      <c r="AH121" s="46">
        <f ca="1">AG121-SUMIFS(Распред!$G$4:$G$300,Распред!$B$4:$B$300,"март",Распред!$F$4:$F$300,A121)</f>
        <v>0</v>
      </c>
      <c r="AI121" s="46">
        <f ca="1">AH121+(COUNTIF(B121:AF121,"КД")+SUMIFS(Распред!$AH$4:$AH$300,Распред!$F$4:$F$300,A121,Распред!$B$4:$B$300,"март"))*4</f>
        <v>12</v>
      </c>
      <c r="AJ121" s="46">
        <f t="shared" ca="1" si="12"/>
        <v>0</v>
      </c>
      <c r="AK121" s="46">
        <f t="shared" ca="1" si="13"/>
        <v>0</v>
      </c>
      <c r="AL121" s="46">
        <f>SUMIFS(Распред!$K$4:$K$300,Распред!$B$4:$B$300,"март",Распред!$J$4:$J$300,A121)+SUMIFS(Распред!$M$4:$M$300,Распред!$B$4:$B$300,"март",Распред!$L$4:$L$300,A121)+SUMIFS(Распред!$O$4:$O$300,Распред!$B$4:$B$300,"март",Распред!$N$4:$N$300,A121)+SUMIFS(Распред!$Q$4:$Q$300,Распред!$B$4:$B$300,"март",Распред!$P$4:$P$300,A121)+SUMIFS(Распред!$S$4:$S$300,Распред!$B$4:$B$300,"март",Распред!$R$4:$R$300,A121)+SUMIFS(Распред!$U$4:$U$300,Распред!$B$4:$B$300,"март",Распред!$T$4:$T$300,A121)+SUMIFS(Распред!$W$4:$W$300,Распред!$B$4:$B$300,"март",Распред!$V$4:$V$300,A121)+SUMIFS(Распред!$Y$4:$Y$300,Распред!$B$4:$B$300,"март",Распред!$X$4:$X$300,A121)+SUMIFS(Распред!$AA$4:$AA$300,Распред!$B$4:$B$300,"март",Распред!$Z$4:$Z$300,A121)+SUMIFS(Распред!$AC$4:$AC$300,Распред!$B$4:$B$300,"март",Распред!$AB$4:$AB$300,A121)</f>
        <v>0</v>
      </c>
      <c r="AM121" s="46">
        <f t="shared" ca="1" si="14"/>
        <v>0</v>
      </c>
      <c r="AN121" s="46">
        <f t="shared" ca="1" si="15"/>
        <v>0</v>
      </c>
      <c r="AO121" s="46">
        <f t="shared" ca="1" si="16"/>
        <v>0</v>
      </c>
      <c r="AP121" s="46">
        <f>январь!AP121</f>
        <v>0</v>
      </c>
      <c r="AQ121" s="46">
        <f t="shared" ca="1" si="17"/>
        <v>0</v>
      </c>
      <c r="AR121" s="47"/>
      <c r="AS121" s="47">
        <f t="shared" ca="1" si="18"/>
        <v>0</v>
      </c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</row>
    <row r="122" spans="1:58" s="56" customFormat="1" x14ac:dyDescent="0.25">
      <c r="A122" s="47">
        <f>База!B122</f>
        <v>0</v>
      </c>
      <c r="B122" s="46">
        <f ca="1">IF(COUNTIFS(Распис!$B$4:$B$300,$A122,Распис!$C$4:$C$300,"&lt;="&amp;B$1,Распис!$D$4:$D$300,"&gt;="&amp;B$1)&gt;0,SUMIFS(Распис!$I$4:$I$300,Распис!$B$4:$B$300,$A122,Распис!$C$4:$C$300,"&lt;="&amp;B$1,Распис!$D$4:$D$300,"&gt;="&amp;B$1),SUMIF(База!$B$3:$B$305,$A122,База!$I$3:$I$152))</f>
        <v>0</v>
      </c>
      <c r="C122" s="46">
        <f ca="1">IF(COUNTIFS(Распис!$B$4:$B$300,$A122,Распис!$C$4:$C$300,"&lt;="&amp;C$1,Распис!$D$4:$D$300,"&gt;="&amp;C$1)&gt;0,SUMIFS(Распис!$J$4:$J$300,Распис!$B$4:$B$300,$A122,Распис!$C$4:$C$300,"&lt;="&amp;C$1,Распис!$D$4:$D$300,"&gt;="&amp;C$1),SUMIF(База!$B$3:$B$305,$A122,База!$J$3:$J$152))</f>
        <v>0</v>
      </c>
      <c r="D122" s="46">
        <f ca="1">IF(COUNTIFS(Распис!$B$4:$B$300,$A122,Распис!$C$4:$C$300,"&lt;="&amp;D$1,Распис!$D$4:$D$300,"&gt;="&amp;D$1)&gt;0,SUMIFS(Распис!$K$4:$K$300,Распис!$B$4:$B$300,$A122,Распис!$C$4:$C$300,"&lt;="&amp;D$1,Распис!$D$4:$D$300,"&gt;="&amp;D$1),SUMIF(База!$B$3:$B$305,$A122,База!$K$3:$K$152))</f>
        <v>0</v>
      </c>
      <c r="E122" s="46" t="s">
        <v>23</v>
      </c>
      <c r="F122" s="46">
        <f ca="1">IF(COUNTIFS(Распис!$B$4:$B$300,$A122,Распис!$C$4:$C$300,"&lt;="&amp;F$1,Распис!$D$4:$D$300,"&gt;="&amp;F$1)&gt;0,SUMIFS(Распис!$F$4:$F$300,Распис!$B$4:$B$300,$A122,Распис!$C$4:$C$300,"&lt;="&amp;F$1,Распис!$D$4:$D$300,"&gt;="&amp;F$1),SUMIF(База!$B$3:$B$305,$A122,База!$F$3:$F$152))</f>
        <v>0</v>
      </c>
      <c r="G122" s="46">
        <f ca="1">IF(COUNTIFS(Распис!$B$4:$B$300,$A122,Распис!$C$4:$C$300,"&lt;="&amp;G$1,Распис!$D$4:$D$300,"&gt;="&amp;G$1)&gt;0,SUMIFS(Распис!$G$4:$G$300,Распис!$B$4:$B$300,$A122,Распис!$C$4:$C$300,"&lt;="&amp;G$1,Распис!$D$4:$D$300,"&gt;="&amp;G$1),SUMIF(База!$B$3:$B$305,$A122,База!$G$3:$G$152))</f>
        <v>0</v>
      </c>
      <c r="H122" s="46">
        <f ca="1">IF(COUNTIFS(Распис!$B$4:$B$300,$A122,Распис!$C$4:$C$300,"&lt;="&amp;H$1,Распис!$D$4:$D$300,"&gt;="&amp;H$1)&gt;0,SUMIFS(Распис!$H$4:$H$300,Распис!$B$4:$B$300,$A122,Распис!$C$4:$C$300,"&lt;="&amp;H$1,Распис!$D$4:$D$300,"&gt;="&amp;H$1),SUMIF(База!$B$3:$B$305,$A122,База!$H$3:$H$152))</f>
        <v>0</v>
      </c>
      <c r="I122" s="46" t="s">
        <v>24</v>
      </c>
      <c r="J122" s="46">
        <f ca="1">IF(COUNTIFS(Распис!$B$4:$B$300,$A122,Распис!$C$4:$C$300,"&lt;="&amp;J$1,Распис!$D$4:$D$300,"&gt;="&amp;J$1)&gt;0,SUMIFS(Распис!$J$4:$J$300,Распис!$B$4:$B$300,$A122,Распис!$C$4:$C$300,"&lt;="&amp;J$1,Распис!$D$4:$D$300,"&gt;="&amp;J$1),SUMIF(База!$B$3:$B$305,$A122,База!$J$3:$J$152))</f>
        <v>0</v>
      </c>
      <c r="K122" s="46">
        <f ca="1">IF(COUNTIFS(Распис!$B$4:$B$300,$A122,Распис!$C$4:$C$300,"&lt;="&amp;K$1,Распис!$D$4:$D$300,"&gt;="&amp;K$1)&gt;0,SUMIFS(Распис!$K$4:$K$300,Распис!$B$4:$B$300,$A122,Распис!$C$4:$C$300,"&lt;="&amp;K$1,Распис!$D$4:$D$300,"&gt;="&amp;K$1),SUMIF(База!$B$3:$B$305,$A122,База!$K$3:$K$152))</f>
        <v>0</v>
      </c>
      <c r="L122" s="46" t="s">
        <v>23</v>
      </c>
      <c r="M122" s="46">
        <f ca="1">IF(COUNTIFS(Распис!$B$4:$B$300,$A122,Распис!$C$4:$C$300,"&lt;="&amp;M$1,Распис!$D$4:$D$300,"&gt;="&amp;M$1)&gt;0,SUMIFS(Распис!$F$4:$F$300,Распис!$B$4:$B$300,$A122,Распис!$C$4:$C$300,"&lt;="&amp;M$1,Распис!$D$4:$D$300,"&gt;="&amp;M$1),SUMIF(База!$B$3:$B$305,$A122,База!$F$3:$F$152))</f>
        <v>0</v>
      </c>
      <c r="N122" s="46">
        <f ca="1">IF(COUNTIFS(Распис!$B$4:$B$300,$A122,Распис!$C$4:$C$300,"&lt;="&amp;N$1,Распис!$D$4:$D$300,"&gt;="&amp;N$1)&gt;0,SUMIFS(Распис!$G$4:$G$300,Распис!$B$4:$B$300,$A122,Распис!$C$4:$C$300,"&lt;="&amp;N$1,Распис!$D$4:$D$300,"&gt;="&amp;N$1),SUMIF(База!$B$3:$B$305,$A122,База!$G$3:$G$152))</f>
        <v>0</v>
      </c>
      <c r="O122" s="46">
        <f ca="1">IF(COUNTIFS(Распис!$B$4:$B$300,$A122,Распис!$C$4:$C$300,"&lt;="&amp;O$1,Распис!$D$4:$D$300,"&gt;="&amp;O$1)&gt;0,SUMIFS(Распис!$H$4:$H$300,Распис!$B$4:$B$300,$A122,Распис!$C$4:$C$300,"&lt;="&amp;O$1,Распис!$D$4:$D$300,"&gt;="&amp;O$1),SUMIF(База!$B$3:$B$305,$A122,База!$H$3:$H$152))</f>
        <v>0</v>
      </c>
      <c r="P122" s="46">
        <f ca="1">IF(COUNTIFS(Распис!$B$4:$B$300,$A122,Распис!$C$4:$C$300,"&lt;="&amp;P$1,Распис!$D$4:$D$300,"&gt;="&amp;P$1)&gt;0,SUMIFS(Распис!$I$4:$I$300,Распис!$B$4:$B$300,$A122,Распис!$C$4:$C$300,"&lt;="&amp;P$1,Распис!$D$4:$D$300,"&gt;="&amp;P$1),SUMIF(База!$B$3:$B$305,$A122,База!$I$3:$I$152))</f>
        <v>0</v>
      </c>
      <c r="Q122" s="46">
        <f ca="1">IF(COUNTIFS(Распис!$B$4:$B$300,$A122,Распис!$C$4:$C$300,"&lt;="&amp;Q$1,Распис!$D$4:$D$300,"&gt;="&amp;Q$1)&gt;0,SUMIFS(Распис!$J$4:$J$300,Распис!$B$4:$B$300,$A122,Распис!$C$4:$C$300,"&lt;="&amp;Q$1,Распис!$D$4:$D$300,"&gt;="&amp;Q$1),SUMIF(База!$B$3:$B$305,$A122,База!$J$3:$J$152))</f>
        <v>0</v>
      </c>
      <c r="R122" s="46">
        <f ca="1">IF(COUNTIFS(Распис!$B$4:$B$300,$A122,Распис!$C$4:$C$300,"&lt;="&amp;R$1,Распис!$D$4:$D$300,"&gt;="&amp;R$1)&gt;0,SUMIFS(Распис!$K$4:$K$300,Распис!$B$4:$B$300,$A122,Распис!$C$4:$C$300,"&lt;="&amp;R$1,Распис!$D$4:$D$300,"&gt;="&amp;R$1),SUMIF(База!$B$3:$B$305,$A122,База!$K$3:$K$152))</f>
        <v>0</v>
      </c>
      <c r="S122" s="46" t="s">
        <v>23</v>
      </c>
      <c r="T122" s="46" t="s">
        <v>25</v>
      </c>
      <c r="U122" s="46" t="s">
        <v>25</v>
      </c>
      <c r="V122" s="46" t="s">
        <v>24</v>
      </c>
      <c r="W122" s="46" t="s">
        <v>24</v>
      </c>
      <c r="X122" s="46" t="s">
        <v>24</v>
      </c>
      <c r="Y122" s="46" t="s">
        <v>25</v>
      </c>
      <c r="Z122" s="46" t="s">
        <v>23</v>
      </c>
      <c r="AA122" s="46">
        <f ca="1">IF(COUNTIFS(Распис!$B$4:$B$300,$A122,Распис!$C$4:$C$300,"&lt;="&amp;AA$1,Распис!$D$4:$D$300,"&gt;="&amp;AA$1)&gt;0,SUMIFS(Распис!$F$4:$F$300,Распис!$B$4:$B$300,$A122,Распис!$C$4:$C$300,"&lt;="&amp;AA$1,Распис!$D$4:$D$300,"&gt;="&amp;AA$1),SUMIF(База!$B$3:$B$305,$A122,База!$F$3:$F$152))</f>
        <v>0</v>
      </c>
      <c r="AB122" s="46">
        <f ca="1">IF(COUNTIFS(Распис!$B$4:$B$300,$A122,Распис!$C$4:$C$300,"&lt;="&amp;AB$1,Распис!$D$4:$D$300,"&gt;="&amp;AB$1)&gt;0,SUMIFS(Распис!$G$4:$G$300,Распис!$B$4:$B$300,$A122,Распис!$C$4:$C$300,"&lt;="&amp;AB$1,Распис!$D$4:$D$300,"&gt;="&amp;AB$1),SUMIF(База!$B$3:$B$305,$A122,База!$G$3:$G$152))</f>
        <v>0</v>
      </c>
      <c r="AC122" s="46">
        <f ca="1">IF(COUNTIFS(Распис!$B$4:$B$300,$A122,Распис!$C$4:$C$300,"&lt;="&amp;AC$1,Распис!$D$4:$D$300,"&gt;="&amp;AC$1)&gt;0,SUMIFS(Распис!$H$4:$H$300,Распис!$B$4:$B$300,$A122,Распис!$C$4:$C$300,"&lt;="&amp;AC$1,Распис!$D$4:$D$300,"&gt;="&amp;AC$1),SUMIF(База!$B$3:$B$305,$A122,База!$H$3:$H$152))</f>
        <v>0</v>
      </c>
      <c r="AD122" s="46">
        <f ca="1">IF(COUNTIFS(Распис!$B$4:$B$300,$A122,Распис!$C$4:$C$300,"&lt;="&amp;AD$1,Распис!$D$4:$D$300,"&gt;="&amp;AD$1)&gt;0,SUMIFS(Распис!$I$4:$I$300,Распис!$B$4:$B$300,$A122,Распис!$C$4:$C$300,"&lt;="&amp;AD$1,Распис!$D$4:$D$300,"&gt;="&amp;AD$1),SUMIF(База!$B$3:$B$305,$A122,База!$I$3:$I$152))</f>
        <v>0</v>
      </c>
      <c r="AE122" s="46">
        <f ca="1">IF(COUNTIFS(Распис!$B$4:$B$300,$A122,Распис!$C$4:$C$300,"&lt;="&amp;AE$1,Распис!$D$4:$D$300,"&gt;="&amp;AE$1)&gt;0,SUMIFS(Распис!$J$4:$J$300,Распис!$B$4:$B$300,$A122,Распис!$C$4:$C$300,"&lt;="&amp;AE$1,Распис!$D$4:$D$300,"&gt;="&amp;AE$1),SUMIF(База!$B$3:$B$305,$A122,База!$J$3:$J$152))</f>
        <v>0</v>
      </c>
      <c r="AF122" s="46">
        <f ca="1">IF(COUNTIFS(Распис!$B$4:$B$300,$A122,Распис!$C$4:$C$300,"&lt;="&amp;AF$1,Распис!$D$4:$D$300,"&gt;="&amp;AF$1)&gt;0,SUMIFS(Распис!$K$4:$K$300,Распис!$B$4:$B$300,$A122,Распис!$C$4:$C$300,"&lt;="&amp;AF$1,Распис!$D$4:$D$300,"&gt;="&amp;AF$1),SUMIF(База!$B$3:$B$305,$A122,База!$K$3:$K$152))</f>
        <v>0</v>
      </c>
      <c r="AG122" s="47">
        <f t="shared" ca="1" si="11"/>
        <v>0</v>
      </c>
      <c r="AH122" s="46">
        <f ca="1">AG122-SUMIFS(Распред!$G$4:$G$300,Распред!$B$4:$B$300,"март",Распред!$F$4:$F$300,A122)</f>
        <v>0</v>
      </c>
      <c r="AI122" s="46">
        <f ca="1">AH122+(COUNTIF(B122:AF122,"КД")+SUMIFS(Распред!$AH$4:$AH$300,Распред!$F$4:$F$300,A122,Распред!$B$4:$B$300,"март"))*4</f>
        <v>12</v>
      </c>
      <c r="AJ122" s="46">
        <f t="shared" ca="1" si="12"/>
        <v>0</v>
      </c>
      <c r="AK122" s="46">
        <f t="shared" ca="1" si="13"/>
        <v>0</v>
      </c>
      <c r="AL122" s="46">
        <f>SUMIFS(Распред!$K$4:$K$300,Распред!$B$4:$B$300,"март",Распред!$J$4:$J$300,A122)+SUMIFS(Распред!$M$4:$M$300,Распред!$B$4:$B$300,"март",Распред!$L$4:$L$300,A122)+SUMIFS(Распред!$O$4:$O$300,Распред!$B$4:$B$300,"март",Распред!$N$4:$N$300,A122)+SUMIFS(Распред!$Q$4:$Q$300,Распред!$B$4:$B$300,"март",Распред!$P$4:$P$300,A122)+SUMIFS(Распред!$S$4:$S$300,Распред!$B$4:$B$300,"март",Распред!$R$4:$R$300,A122)+SUMIFS(Распред!$U$4:$U$300,Распред!$B$4:$B$300,"март",Распред!$T$4:$T$300,A122)+SUMIFS(Распред!$W$4:$W$300,Распред!$B$4:$B$300,"март",Распред!$V$4:$V$300,A122)+SUMIFS(Распред!$Y$4:$Y$300,Распред!$B$4:$B$300,"март",Распред!$X$4:$X$300,A122)+SUMIFS(Распред!$AA$4:$AA$300,Распред!$B$4:$B$300,"март",Распред!$Z$4:$Z$300,A122)+SUMIFS(Распред!$AC$4:$AC$300,Распред!$B$4:$B$300,"март",Распред!$AB$4:$AB$300,A122)</f>
        <v>0</v>
      </c>
      <c r="AM122" s="46">
        <f t="shared" ca="1" si="14"/>
        <v>0</v>
      </c>
      <c r="AN122" s="46">
        <f t="shared" ca="1" si="15"/>
        <v>0</v>
      </c>
      <c r="AO122" s="46">
        <f t="shared" ca="1" si="16"/>
        <v>0</v>
      </c>
      <c r="AP122" s="46">
        <f>январь!AP122</f>
        <v>0</v>
      </c>
      <c r="AQ122" s="46">
        <f t="shared" ca="1" si="17"/>
        <v>0</v>
      </c>
      <c r="AR122" s="47"/>
      <c r="AS122" s="47">
        <f t="shared" ca="1" si="18"/>
        <v>0</v>
      </c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</row>
    <row r="123" spans="1:58" s="56" customFormat="1" x14ac:dyDescent="0.25">
      <c r="A123" s="47">
        <f>База!B123</f>
        <v>0</v>
      </c>
      <c r="B123" s="46">
        <f ca="1">IF(COUNTIFS(Распис!$B$4:$B$300,$A123,Распис!$C$4:$C$300,"&lt;="&amp;B$1,Распис!$D$4:$D$300,"&gt;="&amp;B$1)&gt;0,SUMIFS(Распис!$I$4:$I$300,Распис!$B$4:$B$300,$A123,Распис!$C$4:$C$300,"&lt;="&amp;B$1,Распис!$D$4:$D$300,"&gt;="&amp;B$1),SUMIF(База!$B$3:$B$305,$A123,База!$I$3:$I$152))</f>
        <v>0</v>
      </c>
      <c r="C123" s="46">
        <f ca="1">IF(COUNTIFS(Распис!$B$4:$B$300,$A123,Распис!$C$4:$C$300,"&lt;="&amp;C$1,Распис!$D$4:$D$300,"&gt;="&amp;C$1)&gt;0,SUMIFS(Распис!$J$4:$J$300,Распис!$B$4:$B$300,$A123,Распис!$C$4:$C$300,"&lt;="&amp;C$1,Распис!$D$4:$D$300,"&gt;="&amp;C$1),SUMIF(База!$B$3:$B$305,$A123,База!$J$3:$J$152))</f>
        <v>0</v>
      </c>
      <c r="D123" s="46">
        <f ca="1">IF(COUNTIFS(Распис!$B$4:$B$300,$A123,Распис!$C$4:$C$300,"&lt;="&amp;D$1,Распис!$D$4:$D$300,"&gt;="&amp;D$1)&gt;0,SUMIFS(Распис!$K$4:$K$300,Распис!$B$4:$B$300,$A123,Распис!$C$4:$C$300,"&lt;="&amp;D$1,Распис!$D$4:$D$300,"&gt;="&amp;D$1),SUMIF(База!$B$3:$B$305,$A123,База!$K$3:$K$152))</f>
        <v>0</v>
      </c>
      <c r="E123" s="46" t="s">
        <v>23</v>
      </c>
      <c r="F123" s="46">
        <f ca="1">IF(COUNTIFS(Распис!$B$4:$B$300,$A123,Распис!$C$4:$C$300,"&lt;="&amp;F$1,Распис!$D$4:$D$300,"&gt;="&amp;F$1)&gt;0,SUMIFS(Распис!$F$4:$F$300,Распис!$B$4:$B$300,$A123,Распис!$C$4:$C$300,"&lt;="&amp;F$1,Распис!$D$4:$D$300,"&gt;="&amp;F$1),SUMIF(База!$B$3:$B$305,$A123,База!$F$3:$F$152))</f>
        <v>0</v>
      </c>
      <c r="G123" s="46">
        <f ca="1">IF(COUNTIFS(Распис!$B$4:$B$300,$A123,Распис!$C$4:$C$300,"&lt;="&amp;G$1,Распис!$D$4:$D$300,"&gt;="&amp;G$1)&gt;0,SUMIFS(Распис!$G$4:$G$300,Распис!$B$4:$B$300,$A123,Распис!$C$4:$C$300,"&lt;="&amp;G$1,Распис!$D$4:$D$300,"&gt;="&amp;G$1),SUMIF(База!$B$3:$B$305,$A123,База!$G$3:$G$152))</f>
        <v>0</v>
      </c>
      <c r="H123" s="46">
        <f ca="1">IF(COUNTIFS(Распис!$B$4:$B$300,$A123,Распис!$C$4:$C$300,"&lt;="&amp;H$1,Распис!$D$4:$D$300,"&gt;="&amp;H$1)&gt;0,SUMIFS(Распис!$H$4:$H$300,Распис!$B$4:$B$300,$A123,Распис!$C$4:$C$300,"&lt;="&amp;H$1,Распис!$D$4:$D$300,"&gt;="&amp;H$1),SUMIF(База!$B$3:$B$305,$A123,База!$H$3:$H$152))</f>
        <v>0</v>
      </c>
      <c r="I123" s="46" t="s">
        <v>24</v>
      </c>
      <c r="J123" s="46">
        <f ca="1">IF(COUNTIFS(Распис!$B$4:$B$300,$A123,Распис!$C$4:$C$300,"&lt;="&amp;J$1,Распис!$D$4:$D$300,"&gt;="&amp;J$1)&gt;0,SUMIFS(Распис!$J$4:$J$300,Распис!$B$4:$B$300,$A123,Распис!$C$4:$C$300,"&lt;="&amp;J$1,Распис!$D$4:$D$300,"&gt;="&amp;J$1),SUMIF(База!$B$3:$B$305,$A123,База!$J$3:$J$152))</f>
        <v>0</v>
      </c>
      <c r="K123" s="46">
        <f ca="1">IF(COUNTIFS(Распис!$B$4:$B$300,$A123,Распис!$C$4:$C$300,"&lt;="&amp;K$1,Распис!$D$4:$D$300,"&gt;="&amp;K$1)&gt;0,SUMIFS(Распис!$K$4:$K$300,Распис!$B$4:$B$300,$A123,Распис!$C$4:$C$300,"&lt;="&amp;K$1,Распис!$D$4:$D$300,"&gt;="&amp;K$1),SUMIF(База!$B$3:$B$305,$A123,База!$K$3:$K$152))</f>
        <v>0</v>
      </c>
      <c r="L123" s="46" t="s">
        <v>23</v>
      </c>
      <c r="M123" s="46">
        <f ca="1">IF(COUNTIFS(Распис!$B$4:$B$300,$A123,Распис!$C$4:$C$300,"&lt;="&amp;M$1,Распис!$D$4:$D$300,"&gt;="&amp;M$1)&gt;0,SUMIFS(Распис!$F$4:$F$300,Распис!$B$4:$B$300,$A123,Распис!$C$4:$C$300,"&lt;="&amp;M$1,Распис!$D$4:$D$300,"&gt;="&amp;M$1),SUMIF(База!$B$3:$B$305,$A123,База!$F$3:$F$152))</f>
        <v>0</v>
      </c>
      <c r="N123" s="46">
        <f ca="1">IF(COUNTIFS(Распис!$B$4:$B$300,$A123,Распис!$C$4:$C$300,"&lt;="&amp;N$1,Распис!$D$4:$D$300,"&gt;="&amp;N$1)&gt;0,SUMIFS(Распис!$G$4:$G$300,Распис!$B$4:$B$300,$A123,Распис!$C$4:$C$300,"&lt;="&amp;N$1,Распис!$D$4:$D$300,"&gt;="&amp;N$1),SUMIF(База!$B$3:$B$305,$A123,База!$G$3:$G$152))</f>
        <v>0</v>
      </c>
      <c r="O123" s="46">
        <f ca="1">IF(COUNTIFS(Распис!$B$4:$B$300,$A123,Распис!$C$4:$C$300,"&lt;="&amp;O$1,Распис!$D$4:$D$300,"&gt;="&amp;O$1)&gt;0,SUMIFS(Распис!$H$4:$H$300,Распис!$B$4:$B$300,$A123,Распис!$C$4:$C$300,"&lt;="&amp;O$1,Распис!$D$4:$D$300,"&gt;="&amp;O$1),SUMIF(База!$B$3:$B$305,$A123,База!$H$3:$H$152))</f>
        <v>0</v>
      </c>
      <c r="P123" s="46">
        <f ca="1">IF(COUNTIFS(Распис!$B$4:$B$300,$A123,Распис!$C$4:$C$300,"&lt;="&amp;P$1,Распис!$D$4:$D$300,"&gt;="&amp;P$1)&gt;0,SUMIFS(Распис!$I$4:$I$300,Распис!$B$4:$B$300,$A123,Распис!$C$4:$C$300,"&lt;="&amp;P$1,Распис!$D$4:$D$300,"&gt;="&amp;P$1),SUMIF(База!$B$3:$B$305,$A123,База!$I$3:$I$152))</f>
        <v>0</v>
      </c>
      <c r="Q123" s="46">
        <f ca="1">IF(COUNTIFS(Распис!$B$4:$B$300,$A123,Распис!$C$4:$C$300,"&lt;="&amp;Q$1,Распис!$D$4:$D$300,"&gt;="&amp;Q$1)&gt;0,SUMIFS(Распис!$J$4:$J$300,Распис!$B$4:$B$300,$A123,Распис!$C$4:$C$300,"&lt;="&amp;Q$1,Распис!$D$4:$D$300,"&gt;="&amp;Q$1),SUMIF(База!$B$3:$B$305,$A123,База!$J$3:$J$152))</f>
        <v>0</v>
      </c>
      <c r="R123" s="46">
        <f ca="1">IF(COUNTIFS(Распис!$B$4:$B$300,$A123,Распис!$C$4:$C$300,"&lt;="&amp;R$1,Распис!$D$4:$D$300,"&gt;="&amp;R$1)&gt;0,SUMIFS(Распис!$K$4:$K$300,Распис!$B$4:$B$300,$A123,Распис!$C$4:$C$300,"&lt;="&amp;R$1,Распис!$D$4:$D$300,"&gt;="&amp;R$1),SUMIF(База!$B$3:$B$305,$A123,База!$K$3:$K$152))</f>
        <v>0</v>
      </c>
      <c r="S123" s="46" t="s">
        <v>23</v>
      </c>
      <c r="T123" s="46" t="s">
        <v>25</v>
      </c>
      <c r="U123" s="46" t="s">
        <v>25</v>
      </c>
      <c r="V123" s="46" t="s">
        <v>24</v>
      </c>
      <c r="W123" s="46" t="s">
        <v>24</v>
      </c>
      <c r="X123" s="46" t="s">
        <v>24</v>
      </c>
      <c r="Y123" s="46" t="s">
        <v>25</v>
      </c>
      <c r="Z123" s="46" t="s">
        <v>23</v>
      </c>
      <c r="AA123" s="46">
        <f ca="1">IF(COUNTIFS(Распис!$B$4:$B$300,$A123,Распис!$C$4:$C$300,"&lt;="&amp;AA$1,Распис!$D$4:$D$300,"&gt;="&amp;AA$1)&gt;0,SUMIFS(Распис!$F$4:$F$300,Распис!$B$4:$B$300,$A123,Распис!$C$4:$C$300,"&lt;="&amp;AA$1,Распис!$D$4:$D$300,"&gt;="&amp;AA$1),SUMIF(База!$B$3:$B$305,$A123,База!$F$3:$F$152))</f>
        <v>0</v>
      </c>
      <c r="AB123" s="46">
        <f ca="1">IF(COUNTIFS(Распис!$B$4:$B$300,$A123,Распис!$C$4:$C$300,"&lt;="&amp;AB$1,Распис!$D$4:$D$300,"&gt;="&amp;AB$1)&gt;0,SUMIFS(Распис!$G$4:$G$300,Распис!$B$4:$B$300,$A123,Распис!$C$4:$C$300,"&lt;="&amp;AB$1,Распис!$D$4:$D$300,"&gt;="&amp;AB$1),SUMIF(База!$B$3:$B$305,$A123,База!$G$3:$G$152))</f>
        <v>0</v>
      </c>
      <c r="AC123" s="46">
        <f ca="1">IF(COUNTIFS(Распис!$B$4:$B$300,$A123,Распис!$C$4:$C$300,"&lt;="&amp;AC$1,Распис!$D$4:$D$300,"&gt;="&amp;AC$1)&gt;0,SUMIFS(Распис!$H$4:$H$300,Распис!$B$4:$B$300,$A123,Распис!$C$4:$C$300,"&lt;="&amp;AC$1,Распис!$D$4:$D$300,"&gt;="&amp;AC$1),SUMIF(База!$B$3:$B$305,$A123,База!$H$3:$H$152))</f>
        <v>0</v>
      </c>
      <c r="AD123" s="46">
        <f ca="1">IF(COUNTIFS(Распис!$B$4:$B$300,$A123,Распис!$C$4:$C$300,"&lt;="&amp;AD$1,Распис!$D$4:$D$300,"&gt;="&amp;AD$1)&gt;0,SUMIFS(Распис!$I$4:$I$300,Распис!$B$4:$B$300,$A123,Распис!$C$4:$C$300,"&lt;="&amp;AD$1,Распис!$D$4:$D$300,"&gt;="&amp;AD$1),SUMIF(База!$B$3:$B$305,$A123,База!$I$3:$I$152))</f>
        <v>0</v>
      </c>
      <c r="AE123" s="46">
        <f ca="1">IF(COUNTIFS(Распис!$B$4:$B$300,$A123,Распис!$C$4:$C$300,"&lt;="&amp;AE$1,Распис!$D$4:$D$300,"&gt;="&amp;AE$1)&gt;0,SUMIFS(Распис!$J$4:$J$300,Распис!$B$4:$B$300,$A123,Распис!$C$4:$C$300,"&lt;="&amp;AE$1,Распис!$D$4:$D$300,"&gt;="&amp;AE$1),SUMIF(База!$B$3:$B$305,$A123,База!$J$3:$J$152))</f>
        <v>0</v>
      </c>
      <c r="AF123" s="46">
        <f ca="1">IF(COUNTIFS(Распис!$B$4:$B$300,$A123,Распис!$C$4:$C$300,"&lt;="&amp;AF$1,Распис!$D$4:$D$300,"&gt;="&amp;AF$1)&gt;0,SUMIFS(Распис!$K$4:$K$300,Распис!$B$4:$B$300,$A123,Распис!$C$4:$C$300,"&lt;="&amp;AF$1,Распис!$D$4:$D$300,"&gt;="&amp;AF$1),SUMIF(База!$B$3:$B$305,$A123,База!$K$3:$K$152))</f>
        <v>0</v>
      </c>
      <c r="AG123" s="47">
        <f t="shared" ca="1" si="11"/>
        <v>0</v>
      </c>
      <c r="AH123" s="46">
        <f ca="1">AG123-SUMIFS(Распред!$G$4:$G$300,Распред!$B$4:$B$300,"март",Распред!$F$4:$F$300,A123)</f>
        <v>0</v>
      </c>
      <c r="AI123" s="46">
        <f ca="1">AH123+(COUNTIF(B123:AF123,"КД")+SUMIFS(Распред!$AH$4:$AH$300,Распред!$F$4:$F$300,A123,Распред!$B$4:$B$300,"март"))*4</f>
        <v>12</v>
      </c>
      <c r="AJ123" s="46">
        <f t="shared" ca="1" si="12"/>
        <v>0</v>
      </c>
      <c r="AK123" s="46">
        <f t="shared" ca="1" si="13"/>
        <v>0</v>
      </c>
      <c r="AL123" s="46">
        <f>SUMIFS(Распред!$K$4:$K$300,Распред!$B$4:$B$300,"март",Распред!$J$4:$J$300,A123)+SUMIFS(Распред!$M$4:$M$300,Распред!$B$4:$B$300,"март",Распред!$L$4:$L$300,A123)+SUMIFS(Распред!$O$4:$O$300,Распред!$B$4:$B$300,"март",Распред!$N$4:$N$300,A123)+SUMIFS(Распред!$Q$4:$Q$300,Распред!$B$4:$B$300,"март",Распред!$P$4:$P$300,A123)+SUMIFS(Распред!$S$4:$S$300,Распред!$B$4:$B$300,"март",Распред!$R$4:$R$300,A123)+SUMIFS(Распред!$U$4:$U$300,Распред!$B$4:$B$300,"март",Распред!$T$4:$T$300,A123)+SUMIFS(Распред!$W$4:$W$300,Распред!$B$4:$B$300,"март",Распред!$V$4:$V$300,A123)+SUMIFS(Распред!$Y$4:$Y$300,Распред!$B$4:$B$300,"март",Распред!$X$4:$X$300,A123)+SUMIFS(Распред!$AA$4:$AA$300,Распред!$B$4:$B$300,"март",Распред!$Z$4:$Z$300,A123)+SUMIFS(Распред!$AC$4:$AC$300,Распред!$B$4:$B$300,"март",Распред!$AB$4:$AB$300,A123)</f>
        <v>0</v>
      </c>
      <c r="AM123" s="46">
        <f t="shared" ca="1" si="14"/>
        <v>0</v>
      </c>
      <c r="AN123" s="46">
        <f t="shared" ca="1" si="15"/>
        <v>0</v>
      </c>
      <c r="AO123" s="46">
        <f t="shared" ca="1" si="16"/>
        <v>0</v>
      </c>
      <c r="AP123" s="46">
        <f>январь!AP123</f>
        <v>0</v>
      </c>
      <c r="AQ123" s="46">
        <f t="shared" ca="1" si="17"/>
        <v>0</v>
      </c>
      <c r="AR123" s="47"/>
      <c r="AS123" s="47">
        <f t="shared" ca="1" si="18"/>
        <v>0</v>
      </c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</row>
    <row r="124" spans="1:58" s="56" customFormat="1" x14ac:dyDescent="0.25">
      <c r="A124" s="47">
        <f>База!B124</f>
        <v>0</v>
      </c>
      <c r="B124" s="46">
        <f ca="1">IF(COUNTIFS(Распис!$B$4:$B$300,$A124,Распис!$C$4:$C$300,"&lt;="&amp;B$1,Распис!$D$4:$D$300,"&gt;="&amp;B$1)&gt;0,SUMIFS(Распис!$I$4:$I$300,Распис!$B$4:$B$300,$A124,Распис!$C$4:$C$300,"&lt;="&amp;B$1,Распис!$D$4:$D$300,"&gt;="&amp;B$1),SUMIF(База!$B$3:$B$305,$A124,База!$I$3:$I$152))</f>
        <v>0</v>
      </c>
      <c r="C124" s="46">
        <f ca="1">IF(COUNTIFS(Распис!$B$4:$B$300,$A124,Распис!$C$4:$C$300,"&lt;="&amp;C$1,Распис!$D$4:$D$300,"&gt;="&amp;C$1)&gt;0,SUMIFS(Распис!$J$4:$J$300,Распис!$B$4:$B$300,$A124,Распис!$C$4:$C$300,"&lt;="&amp;C$1,Распис!$D$4:$D$300,"&gt;="&amp;C$1),SUMIF(База!$B$3:$B$305,$A124,База!$J$3:$J$152))</f>
        <v>0</v>
      </c>
      <c r="D124" s="46">
        <f ca="1">IF(COUNTIFS(Распис!$B$4:$B$300,$A124,Распис!$C$4:$C$300,"&lt;="&amp;D$1,Распис!$D$4:$D$300,"&gt;="&amp;D$1)&gt;0,SUMIFS(Распис!$K$4:$K$300,Распис!$B$4:$B$300,$A124,Распис!$C$4:$C$300,"&lt;="&amp;D$1,Распис!$D$4:$D$300,"&gt;="&amp;D$1),SUMIF(База!$B$3:$B$305,$A124,База!$K$3:$K$152))</f>
        <v>0</v>
      </c>
      <c r="E124" s="46" t="s">
        <v>23</v>
      </c>
      <c r="F124" s="46">
        <f ca="1">IF(COUNTIFS(Распис!$B$4:$B$300,$A124,Распис!$C$4:$C$300,"&lt;="&amp;F$1,Распис!$D$4:$D$300,"&gt;="&amp;F$1)&gt;0,SUMIFS(Распис!$F$4:$F$300,Распис!$B$4:$B$300,$A124,Распис!$C$4:$C$300,"&lt;="&amp;F$1,Распис!$D$4:$D$300,"&gt;="&amp;F$1),SUMIF(База!$B$3:$B$305,$A124,База!$F$3:$F$152))</f>
        <v>0</v>
      </c>
      <c r="G124" s="46">
        <f ca="1">IF(COUNTIFS(Распис!$B$4:$B$300,$A124,Распис!$C$4:$C$300,"&lt;="&amp;G$1,Распис!$D$4:$D$300,"&gt;="&amp;G$1)&gt;0,SUMIFS(Распис!$G$4:$G$300,Распис!$B$4:$B$300,$A124,Распис!$C$4:$C$300,"&lt;="&amp;G$1,Распис!$D$4:$D$300,"&gt;="&amp;G$1),SUMIF(База!$B$3:$B$305,$A124,База!$G$3:$G$152))</f>
        <v>0</v>
      </c>
      <c r="H124" s="46">
        <f ca="1">IF(COUNTIFS(Распис!$B$4:$B$300,$A124,Распис!$C$4:$C$300,"&lt;="&amp;H$1,Распис!$D$4:$D$300,"&gt;="&amp;H$1)&gt;0,SUMIFS(Распис!$H$4:$H$300,Распис!$B$4:$B$300,$A124,Распис!$C$4:$C$300,"&lt;="&amp;H$1,Распис!$D$4:$D$300,"&gt;="&amp;H$1),SUMIF(База!$B$3:$B$305,$A124,База!$H$3:$H$152))</f>
        <v>0</v>
      </c>
      <c r="I124" s="46" t="s">
        <v>24</v>
      </c>
      <c r="J124" s="46">
        <f ca="1">IF(COUNTIFS(Распис!$B$4:$B$300,$A124,Распис!$C$4:$C$300,"&lt;="&amp;J$1,Распис!$D$4:$D$300,"&gt;="&amp;J$1)&gt;0,SUMIFS(Распис!$J$4:$J$300,Распис!$B$4:$B$300,$A124,Распис!$C$4:$C$300,"&lt;="&amp;J$1,Распис!$D$4:$D$300,"&gt;="&amp;J$1),SUMIF(База!$B$3:$B$305,$A124,База!$J$3:$J$152))</f>
        <v>0</v>
      </c>
      <c r="K124" s="46">
        <f ca="1">IF(COUNTIFS(Распис!$B$4:$B$300,$A124,Распис!$C$4:$C$300,"&lt;="&amp;K$1,Распис!$D$4:$D$300,"&gt;="&amp;K$1)&gt;0,SUMIFS(Распис!$K$4:$K$300,Распис!$B$4:$B$300,$A124,Распис!$C$4:$C$300,"&lt;="&amp;K$1,Распис!$D$4:$D$300,"&gt;="&amp;K$1),SUMIF(База!$B$3:$B$305,$A124,База!$K$3:$K$152))</f>
        <v>0</v>
      </c>
      <c r="L124" s="46" t="s">
        <v>23</v>
      </c>
      <c r="M124" s="46">
        <f ca="1">IF(COUNTIFS(Распис!$B$4:$B$300,$A124,Распис!$C$4:$C$300,"&lt;="&amp;M$1,Распис!$D$4:$D$300,"&gt;="&amp;M$1)&gt;0,SUMIFS(Распис!$F$4:$F$300,Распис!$B$4:$B$300,$A124,Распис!$C$4:$C$300,"&lt;="&amp;M$1,Распис!$D$4:$D$300,"&gt;="&amp;M$1),SUMIF(База!$B$3:$B$305,$A124,База!$F$3:$F$152))</f>
        <v>0</v>
      </c>
      <c r="N124" s="46">
        <f ca="1">IF(COUNTIFS(Распис!$B$4:$B$300,$A124,Распис!$C$4:$C$300,"&lt;="&amp;N$1,Распис!$D$4:$D$300,"&gt;="&amp;N$1)&gt;0,SUMIFS(Распис!$G$4:$G$300,Распис!$B$4:$B$300,$A124,Распис!$C$4:$C$300,"&lt;="&amp;N$1,Распис!$D$4:$D$300,"&gt;="&amp;N$1),SUMIF(База!$B$3:$B$305,$A124,База!$G$3:$G$152))</f>
        <v>0</v>
      </c>
      <c r="O124" s="46">
        <f ca="1">IF(COUNTIFS(Распис!$B$4:$B$300,$A124,Распис!$C$4:$C$300,"&lt;="&amp;O$1,Распис!$D$4:$D$300,"&gt;="&amp;O$1)&gt;0,SUMIFS(Распис!$H$4:$H$300,Распис!$B$4:$B$300,$A124,Распис!$C$4:$C$300,"&lt;="&amp;O$1,Распис!$D$4:$D$300,"&gt;="&amp;O$1),SUMIF(База!$B$3:$B$305,$A124,База!$H$3:$H$152))</f>
        <v>0</v>
      </c>
      <c r="P124" s="46">
        <f ca="1">IF(COUNTIFS(Распис!$B$4:$B$300,$A124,Распис!$C$4:$C$300,"&lt;="&amp;P$1,Распис!$D$4:$D$300,"&gt;="&amp;P$1)&gt;0,SUMIFS(Распис!$I$4:$I$300,Распис!$B$4:$B$300,$A124,Распис!$C$4:$C$300,"&lt;="&amp;P$1,Распис!$D$4:$D$300,"&gt;="&amp;P$1),SUMIF(База!$B$3:$B$305,$A124,База!$I$3:$I$152))</f>
        <v>0</v>
      </c>
      <c r="Q124" s="46">
        <f ca="1">IF(COUNTIFS(Распис!$B$4:$B$300,$A124,Распис!$C$4:$C$300,"&lt;="&amp;Q$1,Распис!$D$4:$D$300,"&gt;="&amp;Q$1)&gt;0,SUMIFS(Распис!$J$4:$J$300,Распис!$B$4:$B$300,$A124,Распис!$C$4:$C$300,"&lt;="&amp;Q$1,Распис!$D$4:$D$300,"&gt;="&amp;Q$1),SUMIF(База!$B$3:$B$305,$A124,База!$J$3:$J$152))</f>
        <v>0</v>
      </c>
      <c r="R124" s="46">
        <f ca="1">IF(COUNTIFS(Распис!$B$4:$B$300,$A124,Распис!$C$4:$C$300,"&lt;="&amp;R$1,Распис!$D$4:$D$300,"&gt;="&amp;R$1)&gt;0,SUMIFS(Распис!$K$4:$K$300,Распис!$B$4:$B$300,$A124,Распис!$C$4:$C$300,"&lt;="&amp;R$1,Распис!$D$4:$D$300,"&gt;="&amp;R$1),SUMIF(База!$B$3:$B$305,$A124,База!$K$3:$K$152))</f>
        <v>0</v>
      </c>
      <c r="S124" s="46" t="s">
        <v>23</v>
      </c>
      <c r="T124" s="46" t="s">
        <v>25</v>
      </c>
      <c r="U124" s="46" t="s">
        <v>25</v>
      </c>
      <c r="V124" s="46" t="s">
        <v>24</v>
      </c>
      <c r="W124" s="46" t="s">
        <v>24</v>
      </c>
      <c r="X124" s="46" t="s">
        <v>24</v>
      </c>
      <c r="Y124" s="46" t="s">
        <v>25</v>
      </c>
      <c r="Z124" s="46" t="s">
        <v>23</v>
      </c>
      <c r="AA124" s="46">
        <f ca="1">IF(COUNTIFS(Распис!$B$4:$B$300,$A124,Распис!$C$4:$C$300,"&lt;="&amp;AA$1,Распис!$D$4:$D$300,"&gt;="&amp;AA$1)&gt;0,SUMIFS(Распис!$F$4:$F$300,Распис!$B$4:$B$300,$A124,Распис!$C$4:$C$300,"&lt;="&amp;AA$1,Распис!$D$4:$D$300,"&gt;="&amp;AA$1),SUMIF(База!$B$3:$B$305,$A124,База!$F$3:$F$152))</f>
        <v>0</v>
      </c>
      <c r="AB124" s="46">
        <f ca="1">IF(COUNTIFS(Распис!$B$4:$B$300,$A124,Распис!$C$4:$C$300,"&lt;="&amp;AB$1,Распис!$D$4:$D$300,"&gt;="&amp;AB$1)&gt;0,SUMIFS(Распис!$G$4:$G$300,Распис!$B$4:$B$300,$A124,Распис!$C$4:$C$300,"&lt;="&amp;AB$1,Распис!$D$4:$D$300,"&gt;="&amp;AB$1),SUMIF(База!$B$3:$B$305,$A124,База!$G$3:$G$152))</f>
        <v>0</v>
      </c>
      <c r="AC124" s="46">
        <f ca="1">IF(COUNTIFS(Распис!$B$4:$B$300,$A124,Распис!$C$4:$C$300,"&lt;="&amp;AC$1,Распис!$D$4:$D$300,"&gt;="&amp;AC$1)&gt;0,SUMIFS(Распис!$H$4:$H$300,Распис!$B$4:$B$300,$A124,Распис!$C$4:$C$300,"&lt;="&amp;AC$1,Распис!$D$4:$D$300,"&gt;="&amp;AC$1),SUMIF(База!$B$3:$B$305,$A124,База!$H$3:$H$152))</f>
        <v>0</v>
      </c>
      <c r="AD124" s="46">
        <f ca="1">IF(COUNTIFS(Распис!$B$4:$B$300,$A124,Распис!$C$4:$C$300,"&lt;="&amp;AD$1,Распис!$D$4:$D$300,"&gt;="&amp;AD$1)&gt;0,SUMIFS(Распис!$I$4:$I$300,Распис!$B$4:$B$300,$A124,Распис!$C$4:$C$300,"&lt;="&amp;AD$1,Распис!$D$4:$D$300,"&gt;="&amp;AD$1),SUMIF(База!$B$3:$B$305,$A124,База!$I$3:$I$152))</f>
        <v>0</v>
      </c>
      <c r="AE124" s="46">
        <f ca="1">IF(COUNTIFS(Распис!$B$4:$B$300,$A124,Распис!$C$4:$C$300,"&lt;="&amp;AE$1,Распис!$D$4:$D$300,"&gt;="&amp;AE$1)&gt;0,SUMIFS(Распис!$J$4:$J$300,Распис!$B$4:$B$300,$A124,Распис!$C$4:$C$300,"&lt;="&amp;AE$1,Распис!$D$4:$D$300,"&gt;="&amp;AE$1),SUMIF(База!$B$3:$B$305,$A124,База!$J$3:$J$152))</f>
        <v>0</v>
      </c>
      <c r="AF124" s="46">
        <f ca="1">IF(COUNTIFS(Распис!$B$4:$B$300,$A124,Распис!$C$4:$C$300,"&lt;="&amp;AF$1,Распис!$D$4:$D$300,"&gt;="&amp;AF$1)&gt;0,SUMIFS(Распис!$K$4:$K$300,Распис!$B$4:$B$300,$A124,Распис!$C$4:$C$300,"&lt;="&amp;AF$1,Распис!$D$4:$D$300,"&gt;="&amp;AF$1),SUMIF(База!$B$3:$B$305,$A124,База!$K$3:$K$152))</f>
        <v>0</v>
      </c>
      <c r="AG124" s="47">
        <f t="shared" ca="1" si="11"/>
        <v>0</v>
      </c>
      <c r="AH124" s="46">
        <f ca="1">AG124-SUMIFS(Распред!$G$4:$G$300,Распред!$B$4:$B$300,"март",Распред!$F$4:$F$300,A124)</f>
        <v>0</v>
      </c>
      <c r="AI124" s="46">
        <f ca="1">AH124+(COUNTIF(B124:AF124,"КД")+SUMIFS(Распред!$AH$4:$AH$300,Распред!$F$4:$F$300,A124,Распред!$B$4:$B$300,"март"))*4</f>
        <v>12</v>
      </c>
      <c r="AJ124" s="46">
        <f t="shared" ca="1" si="12"/>
        <v>0</v>
      </c>
      <c r="AK124" s="46">
        <f t="shared" ca="1" si="13"/>
        <v>0</v>
      </c>
      <c r="AL124" s="46">
        <f>SUMIFS(Распред!$K$4:$K$300,Распред!$B$4:$B$300,"март",Распред!$J$4:$J$300,A124)+SUMIFS(Распред!$M$4:$M$300,Распред!$B$4:$B$300,"март",Распред!$L$4:$L$300,A124)+SUMIFS(Распред!$O$4:$O$300,Распред!$B$4:$B$300,"март",Распред!$N$4:$N$300,A124)+SUMIFS(Распред!$Q$4:$Q$300,Распред!$B$4:$B$300,"март",Распред!$P$4:$P$300,A124)+SUMIFS(Распред!$S$4:$S$300,Распред!$B$4:$B$300,"март",Распред!$R$4:$R$300,A124)+SUMIFS(Распред!$U$4:$U$300,Распред!$B$4:$B$300,"март",Распред!$T$4:$T$300,A124)+SUMIFS(Распред!$W$4:$W$300,Распред!$B$4:$B$300,"март",Распред!$V$4:$V$300,A124)+SUMIFS(Распред!$Y$4:$Y$300,Распред!$B$4:$B$300,"март",Распред!$X$4:$X$300,A124)+SUMIFS(Распред!$AA$4:$AA$300,Распред!$B$4:$B$300,"март",Распред!$Z$4:$Z$300,A124)+SUMIFS(Распред!$AC$4:$AC$300,Распред!$B$4:$B$300,"март",Распред!$AB$4:$AB$300,A124)</f>
        <v>0</v>
      </c>
      <c r="AM124" s="46">
        <f t="shared" ca="1" si="14"/>
        <v>0</v>
      </c>
      <c r="AN124" s="46">
        <f t="shared" ca="1" si="15"/>
        <v>0</v>
      </c>
      <c r="AO124" s="46">
        <f t="shared" ca="1" si="16"/>
        <v>0</v>
      </c>
      <c r="AP124" s="46">
        <f>январь!AP124</f>
        <v>0</v>
      </c>
      <c r="AQ124" s="46">
        <f t="shared" ca="1" si="17"/>
        <v>0</v>
      </c>
      <c r="AR124" s="47"/>
      <c r="AS124" s="47">
        <f t="shared" ca="1" si="18"/>
        <v>0</v>
      </c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</row>
    <row r="125" spans="1:58" s="56" customFormat="1" x14ac:dyDescent="0.25">
      <c r="A125" s="47">
        <f>База!B125</f>
        <v>0</v>
      </c>
      <c r="B125" s="46">
        <f ca="1">IF(COUNTIFS(Распис!$B$4:$B$300,$A125,Распис!$C$4:$C$300,"&lt;="&amp;B$1,Распис!$D$4:$D$300,"&gt;="&amp;B$1)&gt;0,SUMIFS(Распис!$I$4:$I$300,Распис!$B$4:$B$300,$A125,Распис!$C$4:$C$300,"&lt;="&amp;B$1,Распис!$D$4:$D$300,"&gt;="&amp;B$1),SUMIF(База!$B$3:$B$305,$A125,База!$I$3:$I$152))</f>
        <v>0</v>
      </c>
      <c r="C125" s="46">
        <f ca="1">IF(COUNTIFS(Распис!$B$4:$B$300,$A125,Распис!$C$4:$C$300,"&lt;="&amp;C$1,Распис!$D$4:$D$300,"&gt;="&amp;C$1)&gt;0,SUMIFS(Распис!$J$4:$J$300,Распис!$B$4:$B$300,$A125,Распис!$C$4:$C$300,"&lt;="&amp;C$1,Распис!$D$4:$D$300,"&gt;="&amp;C$1),SUMIF(База!$B$3:$B$305,$A125,База!$J$3:$J$152))</f>
        <v>0</v>
      </c>
      <c r="D125" s="46">
        <f ca="1">IF(COUNTIFS(Распис!$B$4:$B$300,$A125,Распис!$C$4:$C$300,"&lt;="&amp;D$1,Распис!$D$4:$D$300,"&gt;="&amp;D$1)&gt;0,SUMIFS(Распис!$K$4:$K$300,Распис!$B$4:$B$300,$A125,Распис!$C$4:$C$300,"&lt;="&amp;D$1,Распис!$D$4:$D$300,"&gt;="&amp;D$1),SUMIF(База!$B$3:$B$305,$A125,База!$K$3:$K$152))</f>
        <v>0</v>
      </c>
      <c r="E125" s="46" t="s">
        <v>23</v>
      </c>
      <c r="F125" s="46">
        <f ca="1">IF(COUNTIFS(Распис!$B$4:$B$300,$A125,Распис!$C$4:$C$300,"&lt;="&amp;F$1,Распис!$D$4:$D$300,"&gt;="&amp;F$1)&gt;0,SUMIFS(Распис!$F$4:$F$300,Распис!$B$4:$B$300,$A125,Распис!$C$4:$C$300,"&lt;="&amp;F$1,Распис!$D$4:$D$300,"&gt;="&amp;F$1),SUMIF(База!$B$3:$B$305,$A125,База!$F$3:$F$152))</f>
        <v>0</v>
      </c>
      <c r="G125" s="46">
        <f ca="1">IF(COUNTIFS(Распис!$B$4:$B$300,$A125,Распис!$C$4:$C$300,"&lt;="&amp;G$1,Распис!$D$4:$D$300,"&gt;="&amp;G$1)&gt;0,SUMIFS(Распис!$G$4:$G$300,Распис!$B$4:$B$300,$A125,Распис!$C$4:$C$300,"&lt;="&amp;G$1,Распис!$D$4:$D$300,"&gt;="&amp;G$1),SUMIF(База!$B$3:$B$305,$A125,База!$G$3:$G$152))</f>
        <v>0</v>
      </c>
      <c r="H125" s="46">
        <f ca="1">IF(COUNTIFS(Распис!$B$4:$B$300,$A125,Распис!$C$4:$C$300,"&lt;="&amp;H$1,Распис!$D$4:$D$300,"&gt;="&amp;H$1)&gt;0,SUMIFS(Распис!$H$4:$H$300,Распис!$B$4:$B$300,$A125,Распис!$C$4:$C$300,"&lt;="&amp;H$1,Распис!$D$4:$D$300,"&gt;="&amp;H$1),SUMIF(База!$B$3:$B$305,$A125,База!$H$3:$H$152))</f>
        <v>0</v>
      </c>
      <c r="I125" s="46" t="s">
        <v>24</v>
      </c>
      <c r="J125" s="46">
        <f ca="1">IF(COUNTIFS(Распис!$B$4:$B$300,$A125,Распис!$C$4:$C$300,"&lt;="&amp;J$1,Распис!$D$4:$D$300,"&gt;="&amp;J$1)&gt;0,SUMIFS(Распис!$J$4:$J$300,Распис!$B$4:$B$300,$A125,Распис!$C$4:$C$300,"&lt;="&amp;J$1,Распис!$D$4:$D$300,"&gt;="&amp;J$1),SUMIF(База!$B$3:$B$305,$A125,База!$J$3:$J$152))</f>
        <v>0</v>
      </c>
      <c r="K125" s="46">
        <f ca="1">IF(COUNTIFS(Распис!$B$4:$B$300,$A125,Распис!$C$4:$C$300,"&lt;="&amp;K$1,Распис!$D$4:$D$300,"&gt;="&amp;K$1)&gt;0,SUMIFS(Распис!$K$4:$K$300,Распис!$B$4:$B$300,$A125,Распис!$C$4:$C$300,"&lt;="&amp;K$1,Распис!$D$4:$D$300,"&gt;="&amp;K$1),SUMIF(База!$B$3:$B$305,$A125,База!$K$3:$K$152))</f>
        <v>0</v>
      </c>
      <c r="L125" s="46" t="s">
        <v>23</v>
      </c>
      <c r="M125" s="46">
        <f ca="1">IF(COUNTIFS(Распис!$B$4:$B$300,$A125,Распис!$C$4:$C$300,"&lt;="&amp;M$1,Распис!$D$4:$D$300,"&gt;="&amp;M$1)&gt;0,SUMIFS(Распис!$F$4:$F$300,Распис!$B$4:$B$300,$A125,Распис!$C$4:$C$300,"&lt;="&amp;M$1,Распис!$D$4:$D$300,"&gt;="&amp;M$1),SUMIF(База!$B$3:$B$305,$A125,База!$F$3:$F$152))</f>
        <v>0</v>
      </c>
      <c r="N125" s="46">
        <f ca="1">IF(COUNTIFS(Распис!$B$4:$B$300,$A125,Распис!$C$4:$C$300,"&lt;="&amp;N$1,Распис!$D$4:$D$300,"&gt;="&amp;N$1)&gt;0,SUMIFS(Распис!$G$4:$G$300,Распис!$B$4:$B$300,$A125,Распис!$C$4:$C$300,"&lt;="&amp;N$1,Распис!$D$4:$D$300,"&gt;="&amp;N$1),SUMIF(База!$B$3:$B$305,$A125,База!$G$3:$G$152))</f>
        <v>0</v>
      </c>
      <c r="O125" s="46">
        <f ca="1">IF(COUNTIFS(Распис!$B$4:$B$300,$A125,Распис!$C$4:$C$300,"&lt;="&amp;O$1,Распис!$D$4:$D$300,"&gt;="&amp;O$1)&gt;0,SUMIFS(Распис!$H$4:$H$300,Распис!$B$4:$B$300,$A125,Распис!$C$4:$C$300,"&lt;="&amp;O$1,Распис!$D$4:$D$300,"&gt;="&amp;O$1),SUMIF(База!$B$3:$B$305,$A125,База!$H$3:$H$152))</f>
        <v>0</v>
      </c>
      <c r="P125" s="46">
        <f ca="1">IF(COUNTIFS(Распис!$B$4:$B$300,$A125,Распис!$C$4:$C$300,"&lt;="&amp;P$1,Распис!$D$4:$D$300,"&gt;="&amp;P$1)&gt;0,SUMIFS(Распис!$I$4:$I$300,Распис!$B$4:$B$300,$A125,Распис!$C$4:$C$300,"&lt;="&amp;P$1,Распис!$D$4:$D$300,"&gt;="&amp;P$1),SUMIF(База!$B$3:$B$305,$A125,База!$I$3:$I$152))</f>
        <v>0</v>
      </c>
      <c r="Q125" s="46">
        <f ca="1">IF(COUNTIFS(Распис!$B$4:$B$300,$A125,Распис!$C$4:$C$300,"&lt;="&amp;Q$1,Распис!$D$4:$D$300,"&gt;="&amp;Q$1)&gt;0,SUMIFS(Распис!$J$4:$J$300,Распис!$B$4:$B$300,$A125,Распис!$C$4:$C$300,"&lt;="&amp;Q$1,Распис!$D$4:$D$300,"&gt;="&amp;Q$1),SUMIF(База!$B$3:$B$305,$A125,База!$J$3:$J$152))</f>
        <v>0</v>
      </c>
      <c r="R125" s="46">
        <f ca="1">IF(COUNTIFS(Распис!$B$4:$B$300,$A125,Распис!$C$4:$C$300,"&lt;="&amp;R$1,Распис!$D$4:$D$300,"&gt;="&amp;R$1)&gt;0,SUMIFS(Распис!$K$4:$K$300,Распис!$B$4:$B$300,$A125,Распис!$C$4:$C$300,"&lt;="&amp;R$1,Распис!$D$4:$D$300,"&gt;="&amp;R$1),SUMIF(База!$B$3:$B$305,$A125,База!$K$3:$K$152))</f>
        <v>0</v>
      </c>
      <c r="S125" s="46" t="s">
        <v>23</v>
      </c>
      <c r="T125" s="46" t="s">
        <v>25</v>
      </c>
      <c r="U125" s="46" t="s">
        <v>25</v>
      </c>
      <c r="V125" s="46" t="s">
        <v>24</v>
      </c>
      <c r="W125" s="46" t="s">
        <v>24</v>
      </c>
      <c r="X125" s="46" t="s">
        <v>24</v>
      </c>
      <c r="Y125" s="46" t="s">
        <v>25</v>
      </c>
      <c r="Z125" s="46" t="s">
        <v>23</v>
      </c>
      <c r="AA125" s="46">
        <f ca="1">IF(COUNTIFS(Распис!$B$4:$B$300,$A125,Распис!$C$4:$C$300,"&lt;="&amp;AA$1,Распис!$D$4:$D$300,"&gt;="&amp;AA$1)&gt;0,SUMIFS(Распис!$F$4:$F$300,Распис!$B$4:$B$300,$A125,Распис!$C$4:$C$300,"&lt;="&amp;AA$1,Распис!$D$4:$D$300,"&gt;="&amp;AA$1),SUMIF(База!$B$3:$B$305,$A125,База!$F$3:$F$152))</f>
        <v>0</v>
      </c>
      <c r="AB125" s="46">
        <f ca="1">IF(COUNTIFS(Распис!$B$4:$B$300,$A125,Распис!$C$4:$C$300,"&lt;="&amp;AB$1,Распис!$D$4:$D$300,"&gt;="&amp;AB$1)&gt;0,SUMIFS(Распис!$G$4:$G$300,Распис!$B$4:$B$300,$A125,Распис!$C$4:$C$300,"&lt;="&amp;AB$1,Распис!$D$4:$D$300,"&gt;="&amp;AB$1),SUMIF(База!$B$3:$B$305,$A125,База!$G$3:$G$152))</f>
        <v>0</v>
      </c>
      <c r="AC125" s="46">
        <f ca="1">IF(COUNTIFS(Распис!$B$4:$B$300,$A125,Распис!$C$4:$C$300,"&lt;="&amp;AC$1,Распис!$D$4:$D$300,"&gt;="&amp;AC$1)&gt;0,SUMIFS(Распис!$H$4:$H$300,Распис!$B$4:$B$300,$A125,Распис!$C$4:$C$300,"&lt;="&amp;AC$1,Распис!$D$4:$D$300,"&gt;="&amp;AC$1),SUMIF(База!$B$3:$B$305,$A125,База!$H$3:$H$152))</f>
        <v>0</v>
      </c>
      <c r="AD125" s="46">
        <f ca="1">IF(COUNTIFS(Распис!$B$4:$B$300,$A125,Распис!$C$4:$C$300,"&lt;="&amp;AD$1,Распис!$D$4:$D$300,"&gt;="&amp;AD$1)&gt;0,SUMIFS(Распис!$I$4:$I$300,Распис!$B$4:$B$300,$A125,Распис!$C$4:$C$300,"&lt;="&amp;AD$1,Распис!$D$4:$D$300,"&gt;="&amp;AD$1),SUMIF(База!$B$3:$B$305,$A125,База!$I$3:$I$152))</f>
        <v>0</v>
      </c>
      <c r="AE125" s="46">
        <f ca="1">IF(COUNTIFS(Распис!$B$4:$B$300,$A125,Распис!$C$4:$C$300,"&lt;="&amp;AE$1,Распис!$D$4:$D$300,"&gt;="&amp;AE$1)&gt;0,SUMIFS(Распис!$J$4:$J$300,Распис!$B$4:$B$300,$A125,Распис!$C$4:$C$300,"&lt;="&amp;AE$1,Распис!$D$4:$D$300,"&gt;="&amp;AE$1),SUMIF(База!$B$3:$B$305,$A125,База!$J$3:$J$152))</f>
        <v>0</v>
      </c>
      <c r="AF125" s="46">
        <f ca="1">IF(COUNTIFS(Распис!$B$4:$B$300,$A125,Распис!$C$4:$C$300,"&lt;="&amp;AF$1,Распис!$D$4:$D$300,"&gt;="&amp;AF$1)&gt;0,SUMIFS(Распис!$K$4:$K$300,Распис!$B$4:$B$300,$A125,Распис!$C$4:$C$300,"&lt;="&amp;AF$1,Распис!$D$4:$D$300,"&gt;="&amp;AF$1),SUMIF(База!$B$3:$B$305,$A125,База!$K$3:$K$152))</f>
        <v>0</v>
      </c>
      <c r="AG125" s="47">
        <f t="shared" ca="1" si="11"/>
        <v>0</v>
      </c>
      <c r="AH125" s="46">
        <f ca="1">AG125-SUMIFS(Распред!$G$4:$G$300,Распред!$B$4:$B$300,"март",Распред!$F$4:$F$300,A125)</f>
        <v>0</v>
      </c>
      <c r="AI125" s="46">
        <f ca="1">AH125+(COUNTIF(B125:AF125,"КД")+SUMIFS(Распред!$AH$4:$AH$300,Распред!$F$4:$F$300,A125,Распред!$B$4:$B$300,"март"))*4</f>
        <v>12</v>
      </c>
      <c r="AJ125" s="46">
        <f t="shared" ca="1" si="12"/>
        <v>0</v>
      </c>
      <c r="AK125" s="46">
        <f t="shared" ca="1" si="13"/>
        <v>0</v>
      </c>
      <c r="AL125" s="46">
        <f>SUMIFS(Распред!$K$4:$K$300,Распред!$B$4:$B$300,"март",Распред!$J$4:$J$300,A125)+SUMIFS(Распред!$M$4:$M$300,Распред!$B$4:$B$300,"март",Распред!$L$4:$L$300,A125)+SUMIFS(Распред!$O$4:$O$300,Распред!$B$4:$B$300,"март",Распред!$N$4:$N$300,A125)+SUMIFS(Распред!$Q$4:$Q$300,Распред!$B$4:$B$300,"март",Распред!$P$4:$P$300,A125)+SUMIFS(Распред!$S$4:$S$300,Распред!$B$4:$B$300,"март",Распред!$R$4:$R$300,A125)+SUMIFS(Распред!$U$4:$U$300,Распред!$B$4:$B$300,"март",Распред!$T$4:$T$300,A125)+SUMIFS(Распред!$W$4:$W$300,Распред!$B$4:$B$300,"март",Распред!$V$4:$V$300,A125)+SUMIFS(Распред!$Y$4:$Y$300,Распред!$B$4:$B$300,"март",Распред!$X$4:$X$300,A125)+SUMIFS(Распред!$AA$4:$AA$300,Распред!$B$4:$B$300,"март",Распред!$Z$4:$Z$300,A125)+SUMIFS(Распред!$AC$4:$AC$300,Распред!$B$4:$B$300,"март",Распред!$AB$4:$AB$300,A125)</f>
        <v>0</v>
      </c>
      <c r="AM125" s="46">
        <f t="shared" ca="1" si="14"/>
        <v>0</v>
      </c>
      <c r="AN125" s="46">
        <f t="shared" ca="1" si="15"/>
        <v>0</v>
      </c>
      <c r="AO125" s="46">
        <f t="shared" ca="1" si="16"/>
        <v>0</v>
      </c>
      <c r="AP125" s="46">
        <f>январь!AP125</f>
        <v>0</v>
      </c>
      <c r="AQ125" s="46">
        <f t="shared" ca="1" si="17"/>
        <v>0</v>
      </c>
      <c r="AR125" s="47"/>
      <c r="AS125" s="47">
        <f t="shared" ca="1" si="18"/>
        <v>0</v>
      </c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</row>
    <row r="126" spans="1:58" s="56" customFormat="1" x14ac:dyDescent="0.25">
      <c r="A126" s="47">
        <f>База!B126</f>
        <v>0</v>
      </c>
      <c r="B126" s="46">
        <f ca="1">IF(COUNTIFS(Распис!$B$4:$B$300,$A126,Распис!$C$4:$C$300,"&lt;="&amp;B$1,Распис!$D$4:$D$300,"&gt;="&amp;B$1)&gt;0,SUMIFS(Распис!$I$4:$I$300,Распис!$B$4:$B$300,$A126,Распис!$C$4:$C$300,"&lt;="&amp;B$1,Распис!$D$4:$D$300,"&gt;="&amp;B$1),SUMIF(База!$B$3:$B$305,$A126,База!$I$3:$I$152))</f>
        <v>0</v>
      </c>
      <c r="C126" s="46">
        <f ca="1">IF(COUNTIFS(Распис!$B$4:$B$300,$A126,Распис!$C$4:$C$300,"&lt;="&amp;C$1,Распис!$D$4:$D$300,"&gt;="&amp;C$1)&gt;0,SUMIFS(Распис!$J$4:$J$300,Распис!$B$4:$B$300,$A126,Распис!$C$4:$C$300,"&lt;="&amp;C$1,Распис!$D$4:$D$300,"&gt;="&amp;C$1),SUMIF(База!$B$3:$B$305,$A126,База!$J$3:$J$152))</f>
        <v>0</v>
      </c>
      <c r="D126" s="46">
        <f ca="1">IF(COUNTIFS(Распис!$B$4:$B$300,$A126,Распис!$C$4:$C$300,"&lt;="&amp;D$1,Распис!$D$4:$D$300,"&gt;="&amp;D$1)&gt;0,SUMIFS(Распис!$K$4:$K$300,Распис!$B$4:$B$300,$A126,Распис!$C$4:$C$300,"&lt;="&amp;D$1,Распис!$D$4:$D$300,"&gt;="&amp;D$1),SUMIF(База!$B$3:$B$305,$A126,База!$K$3:$K$152))</f>
        <v>0</v>
      </c>
      <c r="E126" s="46" t="s">
        <v>23</v>
      </c>
      <c r="F126" s="46">
        <f ca="1">IF(COUNTIFS(Распис!$B$4:$B$300,$A126,Распис!$C$4:$C$300,"&lt;="&amp;F$1,Распис!$D$4:$D$300,"&gt;="&amp;F$1)&gt;0,SUMIFS(Распис!$F$4:$F$300,Распис!$B$4:$B$300,$A126,Распис!$C$4:$C$300,"&lt;="&amp;F$1,Распис!$D$4:$D$300,"&gt;="&amp;F$1),SUMIF(База!$B$3:$B$305,$A126,База!$F$3:$F$152))</f>
        <v>0</v>
      </c>
      <c r="G126" s="46">
        <f ca="1">IF(COUNTIFS(Распис!$B$4:$B$300,$A126,Распис!$C$4:$C$300,"&lt;="&amp;G$1,Распис!$D$4:$D$300,"&gt;="&amp;G$1)&gt;0,SUMIFS(Распис!$G$4:$G$300,Распис!$B$4:$B$300,$A126,Распис!$C$4:$C$300,"&lt;="&amp;G$1,Распис!$D$4:$D$300,"&gt;="&amp;G$1),SUMIF(База!$B$3:$B$305,$A126,База!$G$3:$G$152))</f>
        <v>0</v>
      </c>
      <c r="H126" s="46">
        <f ca="1">IF(COUNTIFS(Распис!$B$4:$B$300,$A126,Распис!$C$4:$C$300,"&lt;="&amp;H$1,Распис!$D$4:$D$300,"&gt;="&amp;H$1)&gt;0,SUMIFS(Распис!$H$4:$H$300,Распис!$B$4:$B$300,$A126,Распис!$C$4:$C$300,"&lt;="&amp;H$1,Распис!$D$4:$D$300,"&gt;="&amp;H$1),SUMIF(База!$B$3:$B$305,$A126,База!$H$3:$H$152))</f>
        <v>0</v>
      </c>
      <c r="I126" s="46" t="s">
        <v>24</v>
      </c>
      <c r="J126" s="46">
        <f ca="1">IF(COUNTIFS(Распис!$B$4:$B$300,$A126,Распис!$C$4:$C$300,"&lt;="&amp;J$1,Распис!$D$4:$D$300,"&gt;="&amp;J$1)&gt;0,SUMIFS(Распис!$J$4:$J$300,Распис!$B$4:$B$300,$A126,Распис!$C$4:$C$300,"&lt;="&amp;J$1,Распис!$D$4:$D$300,"&gt;="&amp;J$1),SUMIF(База!$B$3:$B$305,$A126,База!$J$3:$J$152))</f>
        <v>0</v>
      </c>
      <c r="K126" s="46">
        <f ca="1">IF(COUNTIFS(Распис!$B$4:$B$300,$A126,Распис!$C$4:$C$300,"&lt;="&amp;K$1,Распис!$D$4:$D$300,"&gt;="&amp;K$1)&gt;0,SUMIFS(Распис!$K$4:$K$300,Распис!$B$4:$B$300,$A126,Распис!$C$4:$C$300,"&lt;="&amp;K$1,Распис!$D$4:$D$300,"&gt;="&amp;K$1),SUMIF(База!$B$3:$B$305,$A126,База!$K$3:$K$152))</f>
        <v>0</v>
      </c>
      <c r="L126" s="46" t="s">
        <v>23</v>
      </c>
      <c r="M126" s="46">
        <f ca="1">IF(COUNTIFS(Распис!$B$4:$B$300,$A126,Распис!$C$4:$C$300,"&lt;="&amp;M$1,Распис!$D$4:$D$300,"&gt;="&amp;M$1)&gt;0,SUMIFS(Распис!$F$4:$F$300,Распис!$B$4:$B$300,$A126,Распис!$C$4:$C$300,"&lt;="&amp;M$1,Распис!$D$4:$D$300,"&gt;="&amp;M$1),SUMIF(База!$B$3:$B$305,$A126,База!$F$3:$F$152))</f>
        <v>0</v>
      </c>
      <c r="N126" s="46">
        <f ca="1">IF(COUNTIFS(Распис!$B$4:$B$300,$A126,Распис!$C$4:$C$300,"&lt;="&amp;N$1,Распис!$D$4:$D$300,"&gt;="&amp;N$1)&gt;0,SUMIFS(Распис!$G$4:$G$300,Распис!$B$4:$B$300,$A126,Распис!$C$4:$C$300,"&lt;="&amp;N$1,Распис!$D$4:$D$300,"&gt;="&amp;N$1),SUMIF(База!$B$3:$B$305,$A126,База!$G$3:$G$152))</f>
        <v>0</v>
      </c>
      <c r="O126" s="46">
        <f ca="1">IF(COUNTIFS(Распис!$B$4:$B$300,$A126,Распис!$C$4:$C$300,"&lt;="&amp;O$1,Распис!$D$4:$D$300,"&gt;="&amp;O$1)&gt;0,SUMIFS(Распис!$H$4:$H$300,Распис!$B$4:$B$300,$A126,Распис!$C$4:$C$300,"&lt;="&amp;O$1,Распис!$D$4:$D$300,"&gt;="&amp;O$1),SUMIF(База!$B$3:$B$305,$A126,База!$H$3:$H$152))</f>
        <v>0</v>
      </c>
      <c r="P126" s="46">
        <f ca="1">IF(COUNTIFS(Распис!$B$4:$B$300,$A126,Распис!$C$4:$C$300,"&lt;="&amp;P$1,Распис!$D$4:$D$300,"&gt;="&amp;P$1)&gt;0,SUMIFS(Распис!$I$4:$I$300,Распис!$B$4:$B$300,$A126,Распис!$C$4:$C$300,"&lt;="&amp;P$1,Распис!$D$4:$D$300,"&gt;="&amp;P$1),SUMIF(База!$B$3:$B$305,$A126,База!$I$3:$I$152))</f>
        <v>0</v>
      </c>
      <c r="Q126" s="46">
        <f ca="1">IF(COUNTIFS(Распис!$B$4:$B$300,$A126,Распис!$C$4:$C$300,"&lt;="&amp;Q$1,Распис!$D$4:$D$300,"&gt;="&amp;Q$1)&gt;0,SUMIFS(Распис!$J$4:$J$300,Распис!$B$4:$B$300,$A126,Распис!$C$4:$C$300,"&lt;="&amp;Q$1,Распис!$D$4:$D$300,"&gt;="&amp;Q$1),SUMIF(База!$B$3:$B$305,$A126,База!$J$3:$J$152))</f>
        <v>0</v>
      </c>
      <c r="R126" s="46">
        <f ca="1">IF(COUNTIFS(Распис!$B$4:$B$300,$A126,Распис!$C$4:$C$300,"&lt;="&amp;R$1,Распис!$D$4:$D$300,"&gt;="&amp;R$1)&gt;0,SUMIFS(Распис!$K$4:$K$300,Распис!$B$4:$B$300,$A126,Распис!$C$4:$C$300,"&lt;="&amp;R$1,Распис!$D$4:$D$300,"&gt;="&amp;R$1),SUMIF(База!$B$3:$B$305,$A126,База!$K$3:$K$152))</f>
        <v>0</v>
      </c>
      <c r="S126" s="46" t="s">
        <v>23</v>
      </c>
      <c r="T126" s="46" t="s">
        <v>25</v>
      </c>
      <c r="U126" s="46" t="s">
        <v>25</v>
      </c>
      <c r="V126" s="46" t="s">
        <v>24</v>
      </c>
      <c r="W126" s="46" t="s">
        <v>24</v>
      </c>
      <c r="X126" s="46" t="s">
        <v>24</v>
      </c>
      <c r="Y126" s="46" t="s">
        <v>25</v>
      </c>
      <c r="Z126" s="46" t="s">
        <v>23</v>
      </c>
      <c r="AA126" s="46">
        <f ca="1">IF(COUNTIFS(Распис!$B$4:$B$300,$A126,Распис!$C$4:$C$300,"&lt;="&amp;AA$1,Распис!$D$4:$D$300,"&gt;="&amp;AA$1)&gt;0,SUMIFS(Распис!$F$4:$F$300,Распис!$B$4:$B$300,$A126,Распис!$C$4:$C$300,"&lt;="&amp;AA$1,Распис!$D$4:$D$300,"&gt;="&amp;AA$1),SUMIF(База!$B$3:$B$305,$A126,База!$F$3:$F$152))</f>
        <v>0</v>
      </c>
      <c r="AB126" s="46">
        <f ca="1">IF(COUNTIFS(Распис!$B$4:$B$300,$A126,Распис!$C$4:$C$300,"&lt;="&amp;AB$1,Распис!$D$4:$D$300,"&gt;="&amp;AB$1)&gt;0,SUMIFS(Распис!$G$4:$G$300,Распис!$B$4:$B$300,$A126,Распис!$C$4:$C$300,"&lt;="&amp;AB$1,Распис!$D$4:$D$300,"&gt;="&amp;AB$1),SUMIF(База!$B$3:$B$305,$A126,База!$G$3:$G$152))</f>
        <v>0</v>
      </c>
      <c r="AC126" s="46">
        <f ca="1">IF(COUNTIFS(Распис!$B$4:$B$300,$A126,Распис!$C$4:$C$300,"&lt;="&amp;AC$1,Распис!$D$4:$D$300,"&gt;="&amp;AC$1)&gt;0,SUMIFS(Распис!$H$4:$H$300,Распис!$B$4:$B$300,$A126,Распис!$C$4:$C$300,"&lt;="&amp;AC$1,Распис!$D$4:$D$300,"&gt;="&amp;AC$1),SUMIF(База!$B$3:$B$305,$A126,База!$H$3:$H$152))</f>
        <v>0</v>
      </c>
      <c r="AD126" s="46">
        <f ca="1">IF(COUNTIFS(Распис!$B$4:$B$300,$A126,Распис!$C$4:$C$300,"&lt;="&amp;AD$1,Распис!$D$4:$D$300,"&gt;="&amp;AD$1)&gt;0,SUMIFS(Распис!$I$4:$I$300,Распис!$B$4:$B$300,$A126,Распис!$C$4:$C$300,"&lt;="&amp;AD$1,Распис!$D$4:$D$300,"&gt;="&amp;AD$1),SUMIF(База!$B$3:$B$305,$A126,База!$I$3:$I$152))</f>
        <v>0</v>
      </c>
      <c r="AE126" s="46">
        <f ca="1">IF(COUNTIFS(Распис!$B$4:$B$300,$A126,Распис!$C$4:$C$300,"&lt;="&amp;AE$1,Распис!$D$4:$D$300,"&gt;="&amp;AE$1)&gt;0,SUMIFS(Распис!$J$4:$J$300,Распис!$B$4:$B$300,$A126,Распис!$C$4:$C$300,"&lt;="&amp;AE$1,Распис!$D$4:$D$300,"&gt;="&amp;AE$1),SUMIF(База!$B$3:$B$305,$A126,База!$J$3:$J$152))</f>
        <v>0</v>
      </c>
      <c r="AF126" s="46">
        <f ca="1">IF(COUNTIFS(Распис!$B$4:$B$300,$A126,Распис!$C$4:$C$300,"&lt;="&amp;AF$1,Распис!$D$4:$D$300,"&gt;="&amp;AF$1)&gt;0,SUMIFS(Распис!$K$4:$K$300,Распис!$B$4:$B$300,$A126,Распис!$C$4:$C$300,"&lt;="&amp;AF$1,Распис!$D$4:$D$300,"&gt;="&amp;AF$1),SUMIF(База!$B$3:$B$305,$A126,База!$K$3:$K$152))</f>
        <v>0</v>
      </c>
      <c r="AG126" s="47">
        <f t="shared" ca="1" si="11"/>
        <v>0</v>
      </c>
      <c r="AH126" s="46">
        <f ca="1">AG126-SUMIFS(Распред!$G$4:$G$300,Распред!$B$4:$B$300,"март",Распред!$F$4:$F$300,A126)</f>
        <v>0</v>
      </c>
      <c r="AI126" s="46">
        <f ca="1">AH126+(COUNTIF(B126:AF126,"КД")+SUMIFS(Распред!$AH$4:$AH$300,Распред!$F$4:$F$300,A126,Распред!$B$4:$B$300,"март"))*4</f>
        <v>12</v>
      </c>
      <c r="AJ126" s="46">
        <f t="shared" ca="1" si="12"/>
        <v>0</v>
      </c>
      <c r="AK126" s="46">
        <f t="shared" ca="1" si="13"/>
        <v>0</v>
      </c>
      <c r="AL126" s="46">
        <f>SUMIFS(Распред!$K$4:$K$300,Распред!$B$4:$B$300,"март",Распред!$J$4:$J$300,A126)+SUMIFS(Распред!$M$4:$M$300,Распред!$B$4:$B$300,"март",Распред!$L$4:$L$300,A126)+SUMIFS(Распред!$O$4:$O$300,Распред!$B$4:$B$300,"март",Распред!$N$4:$N$300,A126)+SUMIFS(Распред!$Q$4:$Q$300,Распред!$B$4:$B$300,"март",Распред!$P$4:$P$300,A126)+SUMIFS(Распред!$S$4:$S$300,Распред!$B$4:$B$300,"март",Распред!$R$4:$R$300,A126)+SUMIFS(Распред!$U$4:$U$300,Распред!$B$4:$B$300,"март",Распред!$T$4:$T$300,A126)+SUMIFS(Распред!$W$4:$W$300,Распред!$B$4:$B$300,"март",Распред!$V$4:$V$300,A126)+SUMIFS(Распред!$Y$4:$Y$300,Распред!$B$4:$B$300,"март",Распред!$X$4:$X$300,A126)+SUMIFS(Распред!$AA$4:$AA$300,Распред!$B$4:$B$300,"март",Распред!$Z$4:$Z$300,A126)+SUMIFS(Распред!$AC$4:$AC$300,Распред!$B$4:$B$300,"март",Распред!$AB$4:$AB$300,A126)</f>
        <v>0</v>
      </c>
      <c r="AM126" s="46">
        <f t="shared" ca="1" si="14"/>
        <v>0</v>
      </c>
      <c r="AN126" s="46">
        <f t="shared" ca="1" si="15"/>
        <v>0</v>
      </c>
      <c r="AO126" s="46">
        <f t="shared" ca="1" si="16"/>
        <v>0</v>
      </c>
      <c r="AP126" s="46">
        <f>январь!AP126</f>
        <v>0</v>
      </c>
      <c r="AQ126" s="46">
        <f t="shared" ca="1" si="17"/>
        <v>0</v>
      </c>
      <c r="AR126" s="47"/>
      <c r="AS126" s="47">
        <f t="shared" ca="1" si="18"/>
        <v>0</v>
      </c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</row>
    <row r="127" spans="1:58" s="56" customFormat="1" x14ac:dyDescent="0.25">
      <c r="A127" s="47">
        <f>База!B127</f>
        <v>0</v>
      </c>
      <c r="B127" s="46">
        <f ca="1">IF(COUNTIFS(Распис!$B$4:$B$300,$A127,Распис!$C$4:$C$300,"&lt;="&amp;B$1,Распис!$D$4:$D$300,"&gt;="&amp;B$1)&gt;0,SUMIFS(Распис!$I$4:$I$300,Распис!$B$4:$B$300,$A127,Распис!$C$4:$C$300,"&lt;="&amp;B$1,Распис!$D$4:$D$300,"&gt;="&amp;B$1),SUMIF(База!$B$3:$B$305,$A127,База!$I$3:$I$152))</f>
        <v>0</v>
      </c>
      <c r="C127" s="46">
        <f ca="1">IF(COUNTIFS(Распис!$B$4:$B$300,$A127,Распис!$C$4:$C$300,"&lt;="&amp;C$1,Распис!$D$4:$D$300,"&gt;="&amp;C$1)&gt;0,SUMIFS(Распис!$J$4:$J$300,Распис!$B$4:$B$300,$A127,Распис!$C$4:$C$300,"&lt;="&amp;C$1,Распис!$D$4:$D$300,"&gt;="&amp;C$1),SUMIF(База!$B$3:$B$305,$A127,База!$J$3:$J$152))</f>
        <v>0</v>
      </c>
      <c r="D127" s="46">
        <f ca="1">IF(COUNTIFS(Распис!$B$4:$B$300,$A127,Распис!$C$4:$C$300,"&lt;="&amp;D$1,Распис!$D$4:$D$300,"&gt;="&amp;D$1)&gt;0,SUMIFS(Распис!$K$4:$K$300,Распис!$B$4:$B$300,$A127,Распис!$C$4:$C$300,"&lt;="&amp;D$1,Распис!$D$4:$D$300,"&gt;="&amp;D$1),SUMIF(База!$B$3:$B$305,$A127,База!$K$3:$K$152))</f>
        <v>0</v>
      </c>
      <c r="E127" s="46" t="s">
        <v>23</v>
      </c>
      <c r="F127" s="46">
        <f ca="1">IF(COUNTIFS(Распис!$B$4:$B$300,$A127,Распис!$C$4:$C$300,"&lt;="&amp;F$1,Распис!$D$4:$D$300,"&gt;="&amp;F$1)&gt;0,SUMIFS(Распис!$F$4:$F$300,Распис!$B$4:$B$300,$A127,Распис!$C$4:$C$300,"&lt;="&amp;F$1,Распис!$D$4:$D$300,"&gt;="&amp;F$1),SUMIF(База!$B$3:$B$305,$A127,База!$F$3:$F$152))</f>
        <v>0</v>
      </c>
      <c r="G127" s="46">
        <f ca="1">IF(COUNTIFS(Распис!$B$4:$B$300,$A127,Распис!$C$4:$C$300,"&lt;="&amp;G$1,Распис!$D$4:$D$300,"&gt;="&amp;G$1)&gt;0,SUMIFS(Распис!$G$4:$G$300,Распис!$B$4:$B$300,$A127,Распис!$C$4:$C$300,"&lt;="&amp;G$1,Распис!$D$4:$D$300,"&gt;="&amp;G$1),SUMIF(База!$B$3:$B$305,$A127,База!$G$3:$G$152))</f>
        <v>0</v>
      </c>
      <c r="H127" s="46">
        <f ca="1">IF(COUNTIFS(Распис!$B$4:$B$300,$A127,Распис!$C$4:$C$300,"&lt;="&amp;H$1,Распис!$D$4:$D$300,"&gt;="&amp;H$1)&gt;0,SUMIFS(Распис!$H$4:$H$300,Распис!$B$4:$B$300,$A127,Распис!$C$4:$C$300,"&lt;="&amp;H$1,Распис!$D$4:$D$300,"&gt;="&amp;H$1),SUMIF(База!$B$3:$B$305,$A127,База!$H$3:$H$152))</f>
        <v>0</v>
      </c>
      <c r="I127" s="46" t="s">
        <v>24</v>
      </c>
      <c r="J127" s="46">
        <f ca="1">IF(COUNTIFS(Распис!$B$4:$B$300,$A127,Распис!$C$4:$C$300,"&lt;="&amp;J$1,Распис!$D$4:$D$300,"&gt;="&amp;J$1)&gt;0,SUMIFS(Распис!$J$4:$J$300,Распис!$B$4:$B$300,$A127,Распис!$C$4:$C$300,"&lt;="&amp;J$1,Распис!$D$4:$D$300,"&gt;="&amp;J$1),SUMIF(База!$B$3:$B$305,$A127,База!$J$3:$J$152))</f>
        <v>0</v>
      </c>
      <c r="K127" s="46">
        <f ca="1">IF(COUNTIFS(Распис!$B$4:$B$300,$A127,Распис!$C$4:$C$300,"&lt;="&amp;K$1,Распис!$D$4:$D$300,"&gt;="&amp;K$1)&gt;0,SUMIFS(Распис!$K$4:$K$300,Распис!$B$4:$B$300,$A127,Распис!$C$4:$C$300,"&lt;="&amp;K$1,Распис!$D$4:$D$300,"&gt;="&amp;K$1),SUMIF(База!$B$3:$B$305,$A127,База!$K$3:$K$152))</f>
        <v>0</v>
      </c>
      <c r="L127" s="46" t="s">
        <v>23</v>
      </c>
      <c r="M127" s="46">
        <f ca="1">IF(COUNTIFS(Распис!$B$4:$B$300,$A127,Распис!$C$4:$C$300,"&lt;="&amp;M$1,Распис!$D$4:$D$300,"&gt;="&amp;M$1)&gt;0,SUMIFS(Распис!$F$4:$F$300,Распис!$B$4:$B$300,$A127,Распис!$C$4:$C$300,"&lt;="&amp;M$1,Распис!$D$4:$D$300,"&gt;="&amp;M$1),SUMIF(База!$B$3:$B$305,$A127,База!$F$3:$F$152))</f>
        <v>0</v>
      </c>
      <c r="N127" s="46">
        <f ca="1">IF(COUNTIFS(Распис!$B$4:$B$300,$A127,Распис!$C$4:$C$300,"&lt;="&amp;N$1,Распис!$D$4:$D$300,"&gt;="&amp;N$1)&gt;0,SUMIFS(Распис!$G$4:$G$300,Распис!$B$4:$B$300,$A127,Распис!$C$4:$C$300,"&lt;="&amp;N$1,Распис!$D$4:$D$300,"&gt;="&amp;N$1),SUMIF(База!$B$3:$B$305,$A127,База!$G$3:$G$152))</f>
        <v>0</v>
      </c>
      <c r="O127" s="46">
        <f ca="1">IF(COUNTIFS(Распис!$B$4:$B$300,$A127,Распис!$C$4:$C$300,"&lt;="&amp;O$1,Распис!$D$4:$D$300,"&gt;="&amp;O$1)&gt;0,SUMIFS(Распис!$H$4:$H$300,Распис!$B$4:$B$300,$A127,Распис!$C$4:$C$300,"&lt;="&amp;O$1,Распис!$D$4:$D$300,"&gt;="&amp;O$1),SUMIF(База!$B$3:$B$305,$A127,База!$H$3:$H$152))</f>
        <v>0</v>
      </c>
      <c r="P127" s="46">
        <f ca="1">IF(COUNTIFS(Распис!$B$4:$B$300,$A127,Распис!$C$4:$C$300,"&lt;="&amp;P$1,Распис!$D$4:$D$300,"&gt;="&amp;P$1)&gt;0,SUMIFS(Распис!$I$4:$I$300,Распис!$B$4:$B$300,$A127,Распис!$C$4:$C$300,"&lt;="&amp;P$1,Распис!$D$4:$D$300,"&gt;="&amp;P$1),SUMIF(База!$B$3:$B$305,$A127,База!$I$3:$I$152))</f>
        <v>0</v>
      </c>
      <c r="Q127" s="46">
        <f ca="1">IF(COUNTIFS(Распис!$B$4:$B$300,$A127,Распис!$C$4:$C$300,"&lt;="&amp;Q$1,Распис!$D$4:$D$300,"&gt;="&amp;Q$1)&gt;0,SUMIFS(Распис!$J$4:$J$300,Распис!$B$4:$B$300,$A127,Распис!$C$4:$C$300,"&lt;="&amp;Q$1,Распис!$D$4:$D$300,"&gt;="&amp;Q$1),SUMIF(База!$B$3:$B$305,$A127,База!$J$3:$J$152))</f>
        <v>0</v>
      </c>
      <c r="R127" s="46">
        <f ca="1">IF(COUNTIFS(Распис!$B$4:$B$300,$A127,Распис!$C$4:$C$300,"&lt;="&amp;R$1,Распис!$D$4:$D$300,"&gt;="&amp;R$1)&gt;0,SUMIFS(Распис!$K$4:$K$300,Распис!$B$4:$B$300,$A127,Распис!$C$4:$C$300,"&lt;="&amp;R$1,Распис!$D$4:$D$300,"&gt;="&amp;R$1),SUMIF(База!$B$3:$B$305,$A127,База!$K$3:$K$152))</f>
        <v>0</v>
      </c>
      <c r="S127" s="46" t="s">
        <v>23</v>
      </c>
      <c r="T127" s="46" t="s">
        <v>25</v>
      </c>
      <c r="U127" s="46" t="s">
        <v>25</v>
      </c>
      <c r="V127" s="46" t="s">
        <v>24</v>
      </c>
      <c r="W127" s="46" t="s">
        <v>24</v>
      </c>
      <c r="X127" s="46" t="s">
        <v>24</v>
      </c>
      <c r="Y127" s="46" t="s">
        <v>25</v>
      </c>
      <c r="Z127" s="46" t="s">
        <v>23</v>
      </c>
      <c r="AA127" s="46">
        <f ca="1">IF(COUNTIFS(Распис!$B$4:$B$300,$A127,Распис!$C$4:$C$300,"&lt;="&amp;AA$1,Распис!$D$4:$D$300,"&gt;="&amp;AA$1)&gt;0,SUMIFS(Распис!$F$4:$F$300,Распис!$B$4:$B$300,$A127,Распис!$C$4:$C$300,"&lt;="&amp;AA$1,Распис!$D$4:$D$300,"&gt;="&amp;AA$1),SUMIF(База!$B$3:$B$305,$A127,База!$F$3:$F$152))</f>
        <v>0</v>
      </c>
      <c r="AB127" s="46">
        <f ca="1">IF(COUNTIFS(Распис!$B$4:$B$300,$A127,Распис!$C$4:$C$300,"&lt;="&amp;AB$1,Распис!$D$4:$D$300,"&gt;="&amp;AB$1)&gt;0,SUMIFS(Распис!$G$4:$G$300,Распис!$B$4:$B$300,$A127,Распис!$C$4:$C$300,"&lt;="&amp;AB$1,Распис!$D$4:$D$300,"&gt;="&amp;AB$1),SUMIF(База!$B$3:$B$305,$A127,База!$G$3:$G$152))</f>
        <v>0</v>
      </c>
      <c r="AC127" s="46">
        <f ca="1">IF(COUNTIFS(Распис!$B$4:$B$300,$A127,Распис!$C$4:$C$300,"&lt;="&amp;AC$1,Распис!$D$4:$D$300,"&gt;="&amp;AC$1)&gt;0,SUMIFS(Распис!$H$4:$H$300,Распис!$B$4:$B$300,$A127,Распис!$C$4:$C$300,"&lt;="&amp;AC$1,Распис!$D$4:$D$300,"&gt;="&amp;AC$1),SUMIF(База!$B$3:$B$305,$A127,База!$H$3:$H$152))</f>
        <v>0</v>
      </c>
      <c r="AD127" s="46">
        <f ca="1">IF(COUNTIFS(Распис!$B$4:$B$300,$A127,Распис!$C$4:$C$300,"&lt;="&amp;AD$1,Распис!$D$4:$D$300,"&gt;="&amp;AD$1)&gt;0,SUMIFS(Распис!$I$4:$I$300,Распис!$B$4:$B$300,$A127,Распис!$C$4:$C$300,"&lt;="&amp;AD$1,Распис!$D$4:$D$300,"&gt;="&amp;AD$1),SUMIF(База!$B$3:$B$305,$A127,База!$I$3:$I$152))</f>
        <v>0</v>
      </c>
      <c r="AE127" s="46">
        <f ca="1">IF(COUNTIFS(Распис!$B$4:$B$300,$A127,Распис!$C$4:$C$300,"&lt;="&amp;AE$1,Распис!$D$4:$D$300,"&gt;="&amp;AE$1)&gt;0,SUMIFS(Распис!$J$4:$J$300,Распис!$B$4:$B$300,$A127,Распис!$C$4:$C$300,"&lt;="&amp;AE$1,Распис!$D$4:$D$300,"&gt;="&amp;AE$1),SUMIF(База!$B$3:$B$305,$A127,База!$J$3:$J$152))</f>
        <v>0</v>
      </c>
      <c r="AF127" s="46">
        <f ca="1">IF(COUNTIFS(Распис!$B$4:$B$300,$A127,Распис!$C$4:$C$300,"&lt;="&amp;AF$1,Распис!$D$4:$D$300,"&gt;="&amp;AF$1)&gt;0,SUMIFS(Распис!$K$4:$K$300,Распис!$B$4:$B$300,$A127,Распис!$C$4:$C$300,"&lt;="&amp;AF$1,Распис!$D$4:$D$300,"&gt;="&amp;AF$1),SUMIF(База!$B$3:$B$305,$A127,База!$K$3:$K$152))</f>
        <v>0</v>
      </c>
      <c r="AG127" s="47">
        <f t="shared" ca="1" si="11"/>
        <v>0</v>
      </c>
      <c r="AH127" s="46">
        <f ca="1">AG127-SUMIFS(Распред!$G$4:$G$300,Распред!$B$4:$B$300,"март",Распред!$F$4:$F$300,A127)</f>
        <v>0</v>
      </c>
      <c r="AI127" s="46">
        <f ca="1">AH127+(COUNTIF(B127:AF127,"КД")+SUMIFS(Распред!$AH$4:$AH$300,Распред!$F$4:$F$300,A127,Распред!$B$4:$B$300,"март"))*4</f>
        <v>12</v>
      </c>
      <c r="AJ127" s="46">
        <f t="shared" ca="1" si="12"/>
        <v>0</v>
      </c>
      <c r="AK127" s="46">
        <f t="shared" ca="1" si="13"/>
        <v>0</v>
      </c>
      <c r="AL127" s="46">
        <f>SUMIFS(Распред!$K$4:$K$300,Распред!$B$4:$B$300,"март",Распред!$J$4:$J$300,A127)+SUMIFS(Распред!$M$4:$M$300,Распред!$B$4:$B$300,"март",Распред!$L$4:$L$300,A127)+SUMIFS(Распред!$O$4:$O$300,Распред!$B$4:$B$300,"март",Распред!$N$4:$N$300,A127)+SUMIFS(Распред!$Q$4:$Q$300,Распред!$B$4:$B$300,"март",Распред!$P$4:$P$300,A127)+SUMIFS(Распред!$S$4:$S$300,Распред!$B$4:$B$300,"март",Распред!$R$4:$R$300,A127)+SUMIFS(Распред!$U$4:$U$300,Распред!$B$4:$B$300,"март",Распред!$T$4:$T$300,A127)+SUMIFS(Распред!$W$4:$W$300,Распред!$B$4:$B$300,"март",Распред!$V$4:$V$300,A127)+SUMIFS(Распред!$Y$4:$Y$300,Распред!$B$4:$B$300,"март",Распред!$X$4:$X$300,A127)+SUMIFS(Распред!$AA$4:$AA$300,Распред!$B$4:$B$300,"март",Распред!$Z$4:$Z$300,A127)+SUMIFS(Распред!$AC$4:$AC$300,Распред!$B$4:$B$300,"март",Распред!$AB$4:$AB$300,A127)</f>
        <v>0</v>
      </c>
      <c r="AM127" s="46">
        <f t="shared" ca="1" si="14"/>
        <v>0</v>
      </c>
      <c r="AN127" s="46">
        <f t="shared" ca="1" si="15"/>
        <v>0</v>
      </c>
      <c r="AO127" s="46">
        <f t="shared" ca="1" si="16"/>
        <v>0</v>
      </c>
      <c r="AP127" s="46">
        <f>январь!AP127</f>
        <v>0</v>
      </c>
      <c r="AQ127" s="46">
        <f t="shared" ca="1" si="17"/>
        <v>0</v>
      </c>
      <c r="AR127" s="47"/>
      <c r="AS127" s="47">
        <f t="shared" ca="1" si="18"/>
        <v>0</v>
      </c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</row>
    <row r="128" spans="1:58" s="56" customFormat="1" x14ac:dyDescent="0.25">
      <c r="A128" s="47">
        <f>База!B128</f>
        <v>0</v>
      </c>
      <c r="B128" s="46">
        <f ca="1">IF(COUNTIFS(Распис!$B$4:$B$300,$A128,Распис!$C$4:$C$300,"&lt;="&amp;B$1,Распис!$D$4:$D$300,"&gt;="&amp;B$1)&gt;0,SUMIFS(Распис!$I$4:$I$300,Распис!$B$4:$B$300,$A128,Распис!$C$4:$C$300,"&lt;="&amp;B$1,Распис!$D$4:$D$300,"&gt;="&amp;B$1),SUMIF(База!$B$3:$B$305,$A128,База!$I$3:$I$152))</f>
        <v>0</v>
      </c>
      <c r="C128" s="46">
        <f ca="1">IF(COUNTIFS(Распис!$B$4:$B$300,$A128,Распис!$C$4:$C$300,"&lt;="&amp;C$1,Распис!$D$4:$D$300,"&gt;="&amp;C$1)&gt;0,SUMIFS(Распис!$J$4:$J$300,Распис!$B$4:$B$300,$A128,Распис!$C$4:$C$300,"&lt;="&amp;C$1,Распис!$D$4:$D$300,"&gt;="&amp;C$1),SUMIF(База!$B$3:$B$305,$A128,База!$J$3:$J$152))</f>
        <v>0</v>
      </c>
      <c r="D128" s="46">
        <f ca="1">IF(COUNTIFS(Распис!$B$4:$B$300,$A128,Распис!$C$4:$C$300,"&lt;="&amp;D$1,Распис!$D$4:$D$300,"&gt;="&amp;D$1)&gt;0,SUMIFS(Распис!$K$4:$K$300,Распис!$B$4:$B$300,$A128,Распис!$C$4:$C$300,"&lt;="&amp;D$1,Распис!$D$4:$D$300,"&gt;="&amp;D$1),SUMIF(База!$B$3:$B$305,$A128,База!$K$3:$K$152))</f>
        <v>0</v>
      </c>
      <c r="E128" s="46" t="s">
        <v>23</v>
      </c>
      <c r="F128" s="46">
        <f ca="1">IF(COUNTIFS(Распис!$B$4:$B$300,$A128,Распис!$C$4:$C$300,"&lt;="&amp;F$1,Распис!$D$4:$D$300,"&gt;="&amp;F$1)&gt;0,SUMIFS(Распис!$F$4:$F$300,Распис!$B$4:$B$300,$A128,Распис!$C$4:$C$300,"&lt;="&amp;F$1,Распис!$D$4:$D$300,"&gt;="&amp;F$1),SUMIF(База!$B$3:$B$305,$A128,База!$F$3:$F$152))</f>
        <v>0</v>
      </c>
      <c r="G128" s="46">
        <f ca="1">IF(COUNTIFS(Распис!$B$4:$B$300,$A128,Распис!$C$4:$C$300,"&lt;="&amp;G$1,Распис!$D$4:$D$300,"&gt;="&amp;G$1)&gt;0,SUMIFS(Распис!$G$4:$G$300,Распис!$B$4:$B$300,$A128,Распис!$C$4:$C$300,"&lt;="&amp;G$1,Распис!$D$4:$D$300,"&gt;="&amp;G$1),SUMIF(База!$B$3:$B$305,$A128,База!$G$3:$G$152))</f>
        <v>0</v>
      </c>
      <c r="H128" s="46">
        <f ca="1">IF(COUNTIFS(Распис!$B$4:$B$300,$A128,Распис!$C$4:$C$300,"&lt;="&amp;H$1,Распис!$D$4:$D$300,"&gt;="&amp;H$1)&gt;0,SUMIFS(Распис!$H$4:$H$300,Распис!$B$4:$B$300,$A128,Распис!$C$4:$C$300,"&lt;="&amp;H$1,Распис!$D$4:$D$300,"&gt;="&amp;H$1),SUMIF(База!$B$3:$B$305,$A128,База!$H$3:$H$152))</f>
        <v>0</v>
      </c>
      <c r="I128" s="46" t="s">
        <v>24</v>
      </c>
      <c r="J128" s="46">
        <f ca="1">IF(COUNTIFS(Распис!$B$4:$B$300,$A128,Распис!$C$4:$C$300,"&lt;="&amp;J$1,Распис!$D$4:$D$300,"&gt;="&amp;J$1)&gt;0,SUMIFS(Распис!$J$4:$J$300,Распис!$B$4:$B$300,$A128,Распис!$C$4:$C$300,"&lt;="&amp;J$1,Распис!$D$4:$D$300,"&gt;="&amp;J$1),SUMIF(База!$B$3:$B$305,$A128,База!$J$3:$J$152))</f>
        <v>0</v>
      </c>
      <c r="K128" s="46">
        <f ca="1">IF(COUNTIFS(Распис!$B$4:$B$300,$A128,Распис!$C$4:$C$300,"&lt;="&amp;K$1,Распис!$D$4:$D$300,"&gt;="&amp;K$1)&gt;0,SUMIFS(Распис!$K$4:$K$300,Распис!$B$4:$B$300,$A128,Распис!$C$4:$C$300,"&lt;="&amp;K$1,Распис!$D$4:$D$300,"&gt;="&amp;K$1),SUMIF(База!$B$3:$B$305,$A128,База!$K$3:$K$152))</f>
        <v>0</v>
      </c>
      <c r="L128" s="46" t="s">
        <v>23</v>
      </c>
      <c r="M128" s="46">
        <f ca="1">IF(COUNTIFS(Распис!$B$4:$B$300,$A128,Распис!$C$4:$C$300,"&lt;="&amp;M$1,Распис!$D$4:$D$300,"&gt;="&amp;M$1)&gt;0,SUMIFS(Распис!$F$4:$F$300,Распис!$B$4:$B$300,$A128,Распис!$C$4:$C$300,"&lt;="&amp;M$1,Распис!$D$4:$D$300,"&gt;="&amp;M$1),SUMIF(База!$B$3:$B$305,$A128,База!$F$3:$F$152))</f>
        <v>0</v>
      </c>
      <c r="N128" s="46">
        <f ca="1">IF(COUNTIFS(Распис!$B$4:$B$300,$A128,Распис!$C$4:$C$300,"&lt;="&amp;N$1,Распис!$D$4:$D$300,"&gt;="&amp;N$1)&gt;0,SUMIFS(Распис!$G$4:$G$300,Распис!$B$4:$B$300,$A128,Распис!$C$4:$C$300,"&lt;="&amp;N$1,Распис!$D$4:$D$300,"&gt;="&amp;N$1),SUMIF(База!$B$3:$B$305,$A128,База!$G$3:$G$152))</f>
        <v>0</v>
      </c>
      <c r="O128" s="46">
        <f ca="1">IF(COUNTIFS(Распис!$B$4:$B$300,$A128,Распис!$C$4:$C$300,"&lt;="&amp;O$1,Распис!$D$4:$D$300,"&gt;="&amp;O$1)&gt;0,SUMIFS(Распис!$H$4:$H$300,Распис!$B$4:$B$300,$A128,Распис!$C$4:$C$300,"&lt;="&amp;O$1,Распис!$D$4:$D$300,"&gt;="&amp;O$1),SUMIF(База!$B$3:$B$305,$A128,База!$H$3:$H$152))</f>
        <v>0</v>
      </c>
      <c r="P128" s="46">
        <f ca="1">IF(COUNTIFS(Распис!$B$4:$B$300,$A128,Распис!$C$4:$C$300,"&lt;="&amp;P$1,Распис!$D$4:$D$300,"&gt;="&amp;P$1)&gt;0,SUMIFS(Распис!$I$4:$I$300,Распис!$B$4:$B$300,$A128,Распис!$C$4:$C$300,"&lt;="&amp;P$1,Распис!$D$4:$D$300,"&gt;="&amp;P$1),SUMIF(База!$B$3:$B$305,$A128,База!$I$3:$I$152))</f>
        <v>0</v>
      </c>
      <c r="Q128" s="46">
        <f ca="1">IF(COUNTIFS(Распис!$B$4:$B$300,$A128,Распис!$C$4:$C$300,"&lt;="&amp;Q$1,Распис!$D$4:$D$300,"&gt;="&amp;Q$1)&gt;0,SUMIFS(Распис!$J$4:$J$300,Распис!$B$4:$B$300,$A128,Распис!$C$4:$C$300,"&lt;="&amp;Q$1,Распис!$D$4:$D$300,"&gt;="&amp;Q$1),SUMIF(База!$B$3:$B$305,$A128,База!$J$3:$J$152))</f>
        <v>0</v>
      </c>
      <c r="R128" s="46">
        <f ca="1">IF(COUNTIFS(Распис!$B$4:$B$300,$A128,Распис!$C$4:$C$300,"&lt;="&amp;R$1,Распис!$D$4:$D$300,"&gt;="&amp;R$1)&gt;0,SUMIFS(Распис!$K$4:$K$300,Распис!$B$4:$B$300,$A128,Распис!$C$4:$C$300,"&lt;="&amp;R$1,Распис!$D$4:$D$300,"&gt;="&amp;R$1),SUMIF(База!$B$3:$B$305,$A128,База!$K$3:$K$152))</f>
        <v>0</v>
      </c>
      <c r="S128" s="46" t="s">
        <v>23</v>
      </c>
      <c r="T128" s="46" t="s">
        <v>25</v>
      </c>
      <c r="U128" s="46" t="s">
        <v>25</v>
      </c>
      <c r="V128" s="46" t="s">
        <v>24</v>
      </c>
      <c r="W128" s="46" t="s">
        <v>24</v>
      </c>
      <c r="X128" s="46" t="s">
        <v>24</v>
      </c>
      <c r="Y128" s="46" t="s">
        <v>25</v>
      </c>
      <c r="Z128" s="46" t="s">
        <v>23</v>
      </c>
      <c r="AA128" s="46">
        <f ca="1">IF(COUNTIFS(Распис!$B$4:$B$300,$A128,Распис!$C$4:$C$300,"&lt;="&amp;AA$1,Распис!$D$4:$D$300,"&gt;="&amp;AA$1)&gt;0,SUMIFS(Распис!$F$4:$F$300,Распис!$B$4:$B$300,$A128,Распис!$C$4:$C$300,"&lt;="&amp;AA$1,Распис!$D$4:$D$300,"&gt;="&amp;AA$1),SUMIF(База!$B$3:$B$305,$A128,База!$F$3:$F$152))</f>
        <v>0</v>
      </c>
      <c r="AB128" s="46">
        <f ca="1">IF(COUNTIFS(Распис!$B$4:$B$300,$A128,Распис!$C$4:$C$300,"&lt;="&amp;AB$1,Распис!$D$4:$D$300,"&gt;="&amp;AB$1)&gt;0,SUMIFS(Распис!$G$4:$G$300,Распис!$B$4:$B$300,$A128,Распис!$C$4:$C$300,"&lt;="&amp;AB$1,Распис!$D$4:$D$300,"&gt;="&amp;AB$1),SUMIF(База!$B$3:$B$305,$A128,База!$G$3:$G$152))</f>
        <v>0</v>
      </c>
      <c r="AC128" s="46">
        <f ca="1">IF(COUNTIFS(Распис!$B$4:$B$300,$A128,Распис!$C$4:$C$300,"&lt;="&amp;AC$1,Распис!$D$4:$D$300,"&gt;="&amp;AC$1)&gt;0,SUMIFS(Распис!$H$4:$H$300,Распис!$B$4:$B$300,$A128,Распис!$C$4:$C$300,"&lt;="&amp;AC$1,Распис!$D$4:$D$300,"&gt;="&amp;AC$1),SUMIF(База!$B$3:$B$305,$A128,База!$H$3:$H$152))</f>
        <v>0</v>
      </c>
      <c r="AD128" s="46">
        <f ca="1">IF(COUNTIFS(Распис!$B$4:$B$300,$A128,Распис!$C$4:$C$300,"&lt;="&amp;AD$1,Распис!$D$4:$D$300,"&gt;="&amp;AD$1)&gt;0,SUMIFS(Распис!$I$4:$I$300,Распис!$B$4:$B$300,$A128,Распис!$C$4:$C$300,"&lt;="&amp;AD$1,Распис!$D$4:$D$300,"&gt;="&amp;AD$1),SUMIF(База!$B$3:$B$305,$A128,База!$I$3:$I$152))</f>
        <v>0</v>
      </c>
      <c r="AE128" s="46">
        <f ca="1">IF(COUNTIFS(Распис!$B$4:$B$300,$A128,Распис!$C$4:$C$300,"&lt;="&amp;AE$1,Распис!$D$4:$D$300,"&gt;="&amp;AE$1)&gt;0,SUMIFS(Распис!$J$4:$J$300,Распис!$B$4:$B$300,$A128,Распис!$C$4:$C$300,"&lt;="&amp;AE$1,Распис!$D$4:$D$300,"&gt;="&amp;AE$1),SUMIF(База!$B$3:$B$305,$A128,База!$J$3:$J$152))</f>
        <v>0</v>
      </c>
      <c r="AF128" s="46">
        <f ca="1">IF(COUNTIFS(Распис!$B$4:$B$300,$A128,Распис!$C$4:$C$300,"&lt;="&amp;AF$1,Распис!$D$4:$D$300,"&gt;="&amp;AF$1)&gt;0,SUMIFS(Распис!$K$4:$K$300,Распис!$B$4:$B$300,$A128,Распис!$C$4:$C$300,"&lt;="&amp;AF$1,Распис!$D$4:$D$300,"&gt;="&amp;AF$1),SUMIF(База!$B$3:$B$305,$A128,База!$K$3:$K$152))</f>
        <v>0</v>
      </c>
      <c r="AG128" s="47">
        <f t="shared" ca="1" si="11"/>
        <v>0</v>
      </c>
      <c r="AH128" s="46">
        <f ca="1">AG128-SUMIFS(Распред!$G$4:$G$300,Распред!$B$4:$B$300,"март",Распред!$F$4:$F$300,A128)</f>
        <v>0</v>
      </c>
      <c r="AI128" s="46">
        <f ca="1">AH128+(COUNTIF(B128:AF128,"КД")+SUMIFS(Распред!$AH$4:$AH$300,Распред!$F$4:$F$300,A128,Распред!$B$4:$B$300,"март"))*4</f>
        <v>12</v>
      </c>
      <c r="AJ128" s="46">
        <f t="shared" ca="1" si="12"/>
        <v>0</v>
      </c>
      <c r="AK128" s="46">
        <f t="shared" ca="1" si="13"/>
        <v>0</v>
      </c>
      <c r="AL128" s="46">
        <f>SUMIFS(Распред!$K$4:$K$300,Распред!$B$4:$B$300,"март",Распред!$J$4:$J$300,A128)+SUMIFS(Распред!$M$4:$M$300,Распред!$B$4:$B$300,"март",Распред!$L$4:$L$300,A128)+SUMIFS(Распред!$O$4:$O$300,Распред!$B$4:$B$300,"март",Распред!$N$4:$N$300,A128)+SUMIFS(Распред!$Q$4:$Q$300,Распред!$B$4:$B$300,"март",Распред!$P$4:$P$300,A128)+SUMIFS(Распред!$S$4:$S$300,Распред!$B$4:$B$300,"март",Распред!$R$4:$R$300,A128)+SUMIFS(Распред!$U$4:$U$300,Распред!$B$4:$B$300,"март",Распред!$T$4:$T$300,A128)+SUMIFS(Распред!$W$4:$W$300,Распред!$B$4:$B$300,"март",Распред!$V$4:$V$300,A128)+SUMIFS(Распред!$Y$4:$Y$300,Распред!$B$4:$B$300,"март",Распред!$X$4:$X$300,A128)+SUMIFS(Распред!$AA$4:$AA$300,Распред!$B$4:$B$300,"март",Распред!$Z$4:$Z$300,A128)+SUMIFS(Распред!$AC$4:$AC$300,Распред!$B$4:$B$300,"март",Распред!$AB$4:$AB$300,A128)</f>
        <v>0</v>
      </c>
      <c r="AM128" s="46">
        <f t="shared" ca="1" si="14"/>
        <v>0</v>
      </c>
      <c r="AN128" s="46">
        <f t="shared" ca="1" si="15"/>
        <v>0</v>
      </c>
      <c r="AO128" s="46">
        <f t="shared" ca="1" si="16"/>
        <v>0</v>
      </c>
      <c r="AP128" s="46">
        <f>январь!AP128</f>
        <v>0</v>
      </c>
      <c r="AQ128" s="46">
        <f t="shared" ca="1" si="17"/>
        <v>0</v>
      </c>
      <c r="AR128" s="47"/>
      <c r="AS128" s="47">
        <f t="shared" ca="1" si="18"/>
        <v>0</v>
      </c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</row>
    <row r="129" spans="1:58" s="56" customFormat="1" x14ac:dyDescent="0.25">
      <c r="A129" s="47">
        <f>База!B129</f>
        <v>0</v>
      </c>
      <c r="B129" s="46">
        <f ca="1">IF(COUNTIFS(Распис!$B$4:$B$300,$A129,Распис!$C$4:$C$300,"&lt;="&amp;B$1,Распис!$D$4:$D$300,"&gt;="&amp;B$1)&gt;0,SUMIFS(Распис!$I$4:$I$300,Распис!$B$4:$B$300,$A129,Распис!$C$4:$C$300,"&lt;="&amp;B$1,Распис!$D$4:$D$300,"&gt;="&amp;B$1),SUMIF(База!$B$3:$B$305,$A129,База!$I$3:$I$152))</f>
        <v>0</v>
      </c>
      <c r="C129" s="46">
        <f ca="1">IF(COUNTIFS(Распис!$B$4:$B$300,$A129,Распис!$C$4:$C$300,"&lt;="&amp;C$1,Распис!$D$4:$D$300,"&gt;="&amp;C$1)&gt;0,SUMIFS(Распис!$J$4:$J$300,Распис!$B$4:$B$300,$A129,Распис!$C$4:$C$300,"&lt;="&amp;C$1,Распис!$D$4:$D$300,"&gt;="&amp;C$1),SUMIF(База!$B$3:$B$305,$A129,База!$J$3:$J$152))</f>
        <v>0</v>
      </c>
      <c r="D129" s="46">
        <f ca="1">IF(COUNTIFS(Распис!$B$4:$B$300,$A129,Распис!$C$4:$C$300,"&lt;="&amp;D$1,Распис!$D$4:$D$300,"&gt;="&amp;D$1)&gt;0,SUMIFS(Распис!$K$4:$K$300,Распис!$B$4:$B$300,$A129,Распис!$C$4:$C$300,"&lt;="&amp;D$1,Распис!$D$4:$D$300,"&gt;="&amp;D$1),SUMIF(База!$B$3:$B$305,$A129,База!$K$3:$K$152))</f>
        <v>0</v>
      </c>
      <c r="E129" s="46" t="s">
        <v>23</v>
      </c>
      <c r="F129" s="46">
        <f ca="1">IF(COUNTIFS(Распис!$B$4:$B$300,$A129,Распис!$C$4:$C$300,"&lt;="&amp;F$1,Распис!$D$4:$D$300,"&gt;="&amp;F$1)&gt;0,SUMIFS(Распис!$F$4:$F$300,Распис!$B$4:$B$300,$A129,Распис!$C$4:$C$300,"&lt;="&amp;F$1,Распис!$D$4:$D$300,"&gt;="&amp;F$1),SUMIF(База!$B$3:$B$305,$A129,База!$F$3:$F$152))</f>
        <v>0</v>
      </c>
      <c r="G129" s="46">
        <f ca="1">IF(COUNTIFS(Распис!$B$4:$B$300,$A129,Распис!$C$4:$C$300,"&lt;="&amp;G$1,Распис!$D$4:$D$300,"&gt;="&amp;G$1)&gt;0,SUMIFS(Распис!$G$4:$G$300,Распис!$B$4:$B$300,$A129,Распис!$C$4:$C$300,"&lt;="&amp;G$1,Распис!$D$4:$D$300,"&gt;="&amp;G$1),SUMIF(База!$B$3:$B$305,$A129,База!$G$3:$G$152))</f>
        <v>0</v>
      </c>
      <c r="H129" s="46">
        <f ca="1">IF(COUNTIFS(Распис!$B$4:$B$300,$A129,Распис!$C$4:$C$300,"&lt;="&amp;H$1,Распис!$D$4:$D$300,"&gt;="&amp;H$1)&gt;0,SUMIFS(Распис!$H$4:$H$300,Распис!$B$4:$B$300,$A129,Распис!$C$4:$C$300,"&lt;="&amp;H$1,Распис!$D$4:$D$300,"&gt;="&amp;H$1),SUMIF(База!$B$3:$B$305,$A129,База!$H$3:$H$152))</f>
        <v>0</v>
      </c>
      <c r="I129" s="46" t="s">
        <v>24</v>
      </c>
      <c r="J129" s="46">
        <f ca="1">IF(COUNTIFS(Распис!$B$4:$B$300,$A129,Распис!$C$4:$C$300,"&lt;="&amp;J$1,Распис!$D$4:$D$300,"&gt;="&amp;J$1)&gt;0,SUMIFS(Распис!$J$4:$J$300,Распис!$B$4:$B$300,$A129,Распис!$C$4:$C$300,"&lt;="&amp;J$1,Распис!$D$4:$D$300,"&gt;="&amp;J$1),SUMIF(База!$B$3:$B$305,$A129,База!$J$3:$J$152))</f>
        <v>0</v>
      </c>
      <c r="K129" s="46">
        <f ca="1">IF(COUNTIFS(Распис!$B$4:$B$300,$A129,Распис!$C$4:$C$300,"&lt;="&amp;K$1,Распис!$D$4:$D$300,"&gt;="&amp;K$1)&gt;0,SUMIFS(Распис!$K$4:$K$300,Распис!$B$4:$B$300,$A129,Распис!$C$4:$C$300,"&lt;="&amp;K$1,Распис!$D$4:$D$300,"&gt;="&amp;K$1),SUMIF(База!$B$3:$B$305,$A129,База!$K$3:$K$152))</f>
        <v>0</v>
      </c>
      <c r="L129" s="46" t="s">
        <v>23</v>
      </c>
      <c r="M129" s="46">
        <f ca="1">IF(COUNTIFS(Распис!$B$4:$B$300,$A129,Распис!$C$4:$C$300,"&lt;="&amp;M$1,Распис!$D$4:$D$300,"&gt;="&amp;M$1)&gt;0,SUMIFS(Распис!$F$4:$F$300,Распис!$B$4:$B$300,$A129,Распис!$C$4:$C$300,"&lt;="&amp;M$1,Распис!$D$4:$D$300,"&gt;="&amp;M$1),SUMIF(База!$B$3:$B$305,$A129,База!$F$3:$F$152))</f>
        <v>0</v>
      </c>
      <c r="N129" s="46">
        <f ca="1">IF(COUNTIFS(Распис!$B$4:$B$300,$A129,Распис!$C$4:$C$300,"&lt;="&amp;N$1,Распис!$D$4:$D$300,"&gt;="&amp;N$1)&gt;0,SUMIFS(Распис!$G$4:$G$300,Распис!$B$4:$B$300,$A129,Распис!$C$4:$C$300,"&lt;="&amp;N$1,Распис!$D$4:$D$300,"&gt;="&amp;N$1),SUMIF(База!$B$3:$B$305,$A129,База!$G$3:$G$152))</f>
        <v>0</v>
      </c>
      <c r="O129" s="46">
        <f ca="1">IF(COUNTIFS(Распис!$B$4:$B$300,$A129,Распис!$C$4:$C$300,"&lt;="&amp;O$1,Распис!$D$4:$D$300,"&gt;="&amp;O$1)&gt;0,SUMIFS(Распис!$H$4:$H$300,Распис!$B$4:$B$300,$A129,Распис!$C$4:$C$300,"&lt;="&amp;O$1,Распис!$D$4:$D$300,"&gt;="&amp;O$1),SUMIF(База!$B$3:$B$305,$A129,База!$H$3:$H$152))</f>
        <v>0</v>
      </c>
      <c r="P129" s="46">
        <f ca="1">IF(COUNTIFS(Распис!$B$4:$B$300,$A129,Распис!$C$4:$C$300,"&lt;="&amp;P$1,Распис!$D$4:$D$300,"&gt;="&amp;P$1)&gt;0,SUMIFS(Распис!$I$4:$I$300,Распис!$B$4:$B$300,$A129,Распис!$C$4:$C$300,"&lt;="&amp;P$1,Распис!$D$4:$D$300,"&gt;="&amp;P$1),SUMIF(База!$B$3:$B$305,$A129,База!$I$3:$I$152))</f>
        <v>0</v>
      </c>
      <c r="Q129" s="46">
        <f ca="1">IF(COUNTIFS(Распис!$B$4:$B$300,$A129,Распис!$C$4:$C$300,"&lt;="&amp;Q$1,Распис!$D$4:$D$300,"&gt;="&amp;Q$1)&gt;0,SUMIFS(Распис!$J$4:$J$300,Распис!$B$4:$B$300,$A129,Распис!$C$4:$C$300,"&lt;="&amp;Q$1,Распис!$D$4:$D$300,"&gt;="&amp;Q$1),SUMIF(База!$B$3:$B$305,$A129,База!$J$3:$J$152))</f>
        <v>0</v>
      </c>
      <c r="R129" s="46">
        <f ca="1">IF(COUNTIFS(Распис!$B$4:$B$300,$A129,Распис!$C$4:$C$300,"&lt;="&amp;R$1,Распис!$D$4:$D$300,"&gt;="&amp;R$1)&gt;0,SUMIFS(Распис!$K$4:$K$300,Распис!$B$4:$B$300,$A129,Распис!$C$4:$C$300,"&lt;="&amp;R$1,Распис!$D$4:$D$300,"&gt;="&amp;R$1),SUMIF(База!$B$3:$B$305,$A129,База!$K$3:$K$152))</f>
        <v>0</v>
      </c>
      <c r="S129" s="46" t="s">
        <v>23</v>
      </c>
      <c r="T129" s="46" t="s">
        <v>25</v>
      </c>
      <c r="U129" s="46" t="s">
        <v>25</v>
      </c>
      <c r="V129" s="46" t="s">
        <v>24</v>
      </c>
      <c r="W129" s="46" t="s">
        <v>24</v>
      </c>
      <c r="X129" s="46" t="s">
        <v>24</v>
      </c>
      <c r="Y129" s="46" t="s">
        <v>25</v>
      </c>
      <c r="Z129" s="46" t="s">
        <v>23</v>
      </c>
      <c r="AA129" s="46">
        <f ca="1">IF(COUNTIFS(Распис!$B$4:$B$300,$A129,Распис!$C$4:$C$300,"&lt;="&amp;AA$1,Распис!$D$4:$D$300,"&gt;="&amp;AA$1)&gt;0,SUMIFS(Распис!$F$4:$F$300,Распис!$B$4:$B$300,$A129,Распис!$C$4:$C$300,"&lt;="&amp;AA$1,Распис!$D$4:$D$300,"&gt;="&amp;AA$1),SUMIF(База!$B$3:$B$305,$A129,База!$F$3:$F$152))</f>
        <v>0</v>
      </c>
      <c r="AB129" s="46">
        <f ca="1">IF(COUNTIFS(Распис!$B$4:$B$300,$A129,Распис!$C$4:$C$300,"&lt;="&amp;AB$1,Распис!$D$4:$D$300,"&gt;="&amp;AB$1)&gt;0,SUMIFS(Распис!$G$4:$G$300,Распис!$B$4:$B$300,$A129,Распис!$C$4:$C$300,"&lt;="&amp;AB$1,Распис!$D$4:$D$300,"&gt;="&amp;AB$1),SUMIF(База!$B$3:$B$305,$A129,База!$G$3:$G$152))</f>
        <v>0</v>
      </c>
      <c r="AC129" s="46">
        <f ca="1">IF(COUNTIFS(Распис!$B$4:$B$300,$A129,Распис!$C$4:$C$300,"&lt;="&amp;AC$1,Распис!$D$4:$D$300,"&gt;="&amp;AC$1)&gt;0,SUMIFS(Распис!$H$4:$H$300,Распис!$B$4:$B$300,$A129,Распис!$C$4:$C$300,"&lt;="&amp;AC$1,Распис!$D$4:$D$300,"&gt;="&amp;AC$1),SUMIF(База!$B$3:$B$305,$A129,База!$H$3:$H$152))</f>
        <v>0</v>
      </c>
      <c r="AD129" s="46">
        <f ca="1">IF(COUNTIFS(Распис!$B$4:$B$300,$A129,Распис!$C$4:$C$300,"&lt;="&amp;AD$1,Распис!$D$4:$D$300,"&gt;="&amp;AD$1)&gt;0,SUMIFS(Распис!$I$4:$I$300,Распис!$B$4:$B$300,$A129,Распис!$C$4:$C$300,"&lt;="&amp;AD$1,Распис!$D$4:$D$300,"&gt;="&amp;AD$1),SUMIF(База!$B$3:$B$305,$A129,База!$I$3:$I$152))</f>
        <v>0</v>
      </c>
      <c r="AE129" s="46">
        <f ca="1">IF(COUNTIFS(Распис!$B$4:$B$300,$A129,Распис!$C$4:$C$300,"&lt;="&amp;AE$1,Распис!$D$4:$D$300,"&gt;="&amp;AE$1)&gt;0,SUMIFS(Распис!$J$4:$J$300,Распис!$B$4:$B$300,$A129,Распис!$C$4:$C$300,"&lt;="&amp;AE$1,Распис!$D$4:$D$300,"&gt;="&amp;AE$1),SUMIF(База!$B$3:$B$305,$A129,База!$J$3:$J$152))</f>
        <v>0</v>
      </c>
      <c r="AF129" s="46">
        <f ca="1">IF(COUNTIFS(Распис!$B$4:$B$300,$A129,Распис!$C$4:$C$300,"&lt;="&amp;AF$1,Распис!$D$4:$D$300,"&gt;="&amp;AF$1)&gt;0,SUMIFS(Распис!$K$4:$K$300,Распис!$B$4:$B$300,$A129,Распис!$C$4:$C$300,"&lt;="&amp;AF$1,Распис!$D$4:$D$300,"&gt;="&amp;AF$1),SUMIF(База!$B$3:$B$305,$A129,База!$K$3:$K$152))</f>
        <v>0</v>
      </c>
      <c r="AG129" s="47">
        <f t="shared" ca="1" si="11"/>
        <v>0</v>
      </c>
      <c r="AH129" s="46">
        <f ca="1">AG129-SUMIFS(Распред!$G$4:$G$300,Распред!$B$4:$B$300,"март",Распред!$F$4:$F$300,A129)</f>
        <v>0</v>
      </c>
      <c r="AI129" s="46">
        <f ca="1">AH129+(COUNTIF(B129:AF129,"КД")+SUMIFS(Распред!$AH$4:$AH$300,Распред!$F$4:$F$300,A129,Распред!$B$4:$B$300,"март"))*4</f>
        <v>12</v>
      </c>
      <c r="AJ129" s="46">
        <f t="shared" ca="1" si="12"/>
        <v>0</v>
      </c>
      <c r="AK129" s="46">
        <f t="shared" ca="1" si="13"/>
        <v>0</v>
      </c>
      <c r="AL129" s="46">
        <f>SUMIFS(Распред!$K$4:$K$300,Распред!$B$4:$B$300,"март",Распред!$J$4:$J$300,A129)+SUMIFS(Распред!$M$4:$M$300,Распред!$B$4:$B$300,"март",Распред!$L$4:$L$300,A129)+SUMIFS(Распред!$O$4:$O$300,Распред!$B$4:$B$300,"март",Распред!$N$4:$N$300,A129)+SUMIFS(Распред!$Q$4:$Q$300,Распред!$B$4:$B$300,"март",Распред!$P$4:$P$300,A129)+SUMIFS(Распред!$S$4:$S$300,Распред!$B$4:$B$300,"март",Распред!$R$4:$R$300,A129)+SUMIFS(Распред!$U$4:$U$300,Распред!$B$4:$B$300,"март",Распред!$T$4:$T$300,A129)+SUMIFS(Распред!$W$4:$W$300,Распред!$B$4:$B$300,"март",Распред!$V$4:$V$300,A129)+SUMIFS(Распред!$Y$4:$Y$300,Распред!$B$4:$B$300,"март",Распред!$X$4:$X$300,A129)+SUMIFS(Распред!$AA$4:$AA$300,Распред!$B$4:$B$300,"март",Распред!$Z$4:$Z$300,A129)+SUMIFS(Распред!$AC$4:$AC$300,Распред!$B$4:$B$300,"март",Распред!$AB$4:$AB$300,A129)</f>
        <v>0</v>
      </c>
      <c r="AM129" s="46">
        <f t="shared" ca="1" si="14"/>
        <v>0</v>
      </c>
      <c r="AN129" s="46">
        <f t="shared" ca="1" si="15"/>
        <v>0</v>
      </c>
      <c r="AO129" s="46">
        <f t="shared" ca="1" si="16"/>
        <v>0</v>
      </c>
      <c r="AP129" s="46">
        <f>январь!AP129</f>
        <v>0</v>
      </c>
      <c r="AQ129" s="46">
        <f t="shared" ca="1" si="17"/>
        <v>0</v>
      </c>
      <c r="AR129" s="47"/>
      <c r="AS129" s="47">
        <f t="shared" ca="1" si="18"/>
        <v>0</v>
      </c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</row>
    <row r="130" spans="1:58" s="56" customFormat="1" x14ac:dyDescent="0.25">
      <c r="A130" s="47">
        <f>База!B130</f>
        <v>0</v>
      </c>
      <c r="B130" s="46">
        <f ca="1">IF(COUNTIFS(Распис!$B$4:$B$300,$A130,Распис!$C$4:$C$300,"&lt;="&amp;B$1,Распис!$D$4:$D$300,"&gt;="&amp;B$1)&gt;0,SUMIFS(Распис!$I$4:$I$300,Распис!$B$4:$B$300,$A130,Распис!$C$4:$C$300,"&lt;="&amp;B$1,Распис!$D$4:$D$300,"&gt;="&amp;B$1),SUMIF(База!$B$3:$B$305,$A130,База!$I$3:$I$152))</f>
        <v>0</v>
      </c>
      <c r="C130" s="46">
        <f ca="1">IF(COUNTIFS(Распис!$B$4:$B$300,$A130,Распис!$C$4:$C$300,"&lt;="&amp;C$1,Распис!$D$4:$D$300,"&gt;="&amp;C$1)&gt;0,SUMIFS(Распис!$J$4:$J$300,Распис!$B$4:$B$300,$A130,Распис!$C$4:$C$300,"&lt;="&amp;C$1,Распис!$D$4:$D$300,"&gt;="&amp;C$1),SUMIF(База!$B$3:$B$305,$A130,База!$J$3:$J$152))</f>
        <v>0</v>
      </c>
      <c r="D130" s="46">
        <f ca="1">IF(COUNTIFS(Распис!$B$4:$B$300,$A130,Распис!$C$4:$C$300,"&lt;="&amp;D$1,Распис!$D$4:$D$300,"&gt;="&amp;D$1)&gt;0,SUMIFS(Распис!$K$4:$K$300,Распис!$B$4:$B$300,$A130,Распис!$C$4:$C$300,"&lt;="&amp;D$1,Распис!$D$4:$D$300,"&gt;="&amp;D$1),SUMIF(База!$B$3:$B$305,$A130,База!$K$3:$K$152))</f>
        <v>0</v>
      </c>
      <c r="E130" s="46" t="s">
        <v>23</v>
      </c>
      <c r="F130" s="46">
        <f ca="1">IF(COUNTIFS(Распис!$B$4:$B$300,$A130,Распис!$C$4:$C$300,"&lt;="&amp;F$1,Распис!$D$4:$D$300,"&gt;="&amp;F$1)&gt;0,SUMIFS(Распис!$F$4:$F$300,Распис!$B$4:$B$300,$A130,Распис!$C$4:$C$300,"&lt;="&amp;F$1,Распис!$D$4:$D$300,"&gt;="&amp;F$1),SUMIF(База!$B$3:$B$305,$A130,База!$F$3:$F$152))</f>
        <v>0</v>
      </c>
      <c r="G130" s="46">
        <f ca="1">IF(COUNTIFS(Распис!$B$4:$B$300,$A130,Распис!$C$4:$C$300,"&lt;="&amp;G$1,Распис!$D$4:$D$300,"&gt;="&amp;G$1)&gt;0,SUMIFS(Распис!$G$4:$G$300,Распис!$B$4:$B$300,$A130,Распис!$C$4:$C$300,"&lt;="&amp;G$1,Распис!$D$4:$D$300,"&gt;="&amp;G$1),SUMIF(База!$B$3:$B$305,$A130,База!$G$3:$G$152))</f>
        <v>0</v>
      </c>
      <c r="H130" s="46">
        <f ca="1">IF(COUNTIFS(Распис!$B$4:$B$300,$A130,Распис!$C$4:$C$300,"&lt;="&amp;H$1,Распис!$D$4:$D$300,"&gt;="&amp;H$1)&gt;0,SUMIFS(Распис!$H$4:$H$300,Распис!$B$4:$B$300,$A130,Распис!$C$4:$C$300,"&lt;="&amp;H$1,Распис!$D$4:$D$300,"&gt;="&amp;H$1),SUMIF(База!$B$3:$B$305,$A130,База!$H$3:$H$152))</f>
        <v>0</v>
      </c>
      <c r="I130" s="46" t="s">
        <v>24</v>
      </c>
      <c r="J130" s="46">
        <f ca="1">IF(COUNTIFS(Распис!$B$4:$B$300,$A130,Распис!$C$4:$C$300,"&lt;="&amp;J$1,Распис!$D$4:$D$300,"&gt;="&amp;J$1)&gt;0,SUMIFS(Распис!$J$4:$J$300,Распис!$B$4:$B$300,$A130,Распис!$C$4:$C$300,"&lt;="&amp;J$1,Распис!$D$4:$D$300,"&gt;="&amp;J$1),SUMIF(База!$B$3:$B$305,$A130,База!$J$3:$J$152))</f>
        <v>0</v>
      </c>
      <c r="K130" s="46">
        <f ca="1">IF(COUNTIFS(Распис!$B$4:$B$300,$A130,Распис!$C$4:$C$300,"&lt;="&amp;K$1,Распис!$D$4:$D$300,"&gt;="&amp;K$1)&gt;0,SUMIFS(Распис!$K$4:$K$300,Распис!$B$4:$B$300,$A130,Распис!$C$4:$C$300,"&lt;="&amp;K$1,Распис!$D$4:$D$300,"&gt;="&amp;K$1),SUMIF(База!$B$3:$B$305,$A130,База!$K$3:$K$152))</f>
        <v>0</v>
      </c>
      <c r="L130" s="46" t="s">
        <v>23</v>
      </c>
      <c r="M130" s="46">
        <f ca="1">IF(COUNTIFS(Распис!$B$4:$B$300,$A130,Распис!$C$4:$C$300,"&lt;="&amp;M$1,Распис!$D$4:$D$300,"&gt;="&amp;M$1)&gt;0,SUMIFS(Распис!$F$4:$F$300,Распис!$B$4:$B$300,$A130,Распис!$C$4:$C$300,"&lt;="&amp;M$1,Распис!$D$4:$D$300,"&gt;="&amp;M$1),SUMIF(База!$B$3:$B$305,$A130,База!$F$3:$F$152))</f>
        <v>0</v>
      </c>
      <c r="N130" s="46">
        <f ca="1">IF(COUNTIFS(Распис!$B$4:$B$300,$A130,Распис!$C$4:$C$300,"&lt;="&amp;N$1,Распис!$D$4:$D$300,"&gt;="&amp;N$1)&gt;0,SUMIFS(Распис!$G$4:$G$300,Распис!$B$4:$B$300,$A130,Распис!$C$4:$C$300,"&lt;="&amp;N$1,Распис!$D$4:$D$300,"&gt;="&amp;N$1),SUMIF(База!$B$3:$B$305,$A130,База!$G$3:$G$152))</f>
        <v>0</v>
      </c>
      <c r="O130" s="46">
        <f ca="1">IF(COUNTIFS(Распис!$B$4:$B$300,$A130,Распис!$C$4:$C$300,"&lt;="&amp;O$1,Распис!$D$4:$D$300,"&gt;="&amp;O$1)&gt;0,SUMIFS(Распис!$H$4:$H$300,Распис!$B$4:$B$300,$A130,Распис!$C$4:$C$300,"&lt;="&amp;O$1,Распис!$D$4:$D$300,"&gt;="&amp;O$1),SUMIF(База!$B$3:$B$305,$A130,База!$H$3:$H$152))</f>
        <v>0</v>
      </c>
      <c r="P130" s="46">
        <f ca="1">IF(COUNTIFS(Распис!$B$4:$B$300,$A130,Распис!$C$4:$C$300,"&lt;="&amp;P$1,Распис!$D$4:$D$300,"&gt;="&amp;P$1)&gt;0,SUMIFS(Распис!$I$4:$I$300,Распис!$B$4:$B$300,$A130,Распис!$C$4:$C$300,"&lt;="&amp;P$1,Распис!$D$4:$D$300,"&gt;="&amp;P$1),SUMIF(База!$B$3:$B$305,$A130,База!$I$3:$I$152))</f>
        <v>0</v>
      </c>
      <c r="Q130" s="46">
        <f ca="1">IF(COUNTIFS(Распис!$B$4:$B$300,$A130,Распис!$C$4:$C$300,"&lt;="&amp;Q$1,Распис!$D$4:$D$300,"&gt;="&amp;Q$1)&gt;0,SUMIFS(Распис!$J$4:$J$300,Распис!$B$4:$B$300,$A130,Распис!$C$4:$C$300,"&lt;="&amp;Q$1,Распис!$D$4:$D$300,"&gt;="&amp;Q$1),SUMIF(База!$B$3:$B$305,$A130,База!$J$3:$J$152))</f>
        <v>0</v>
      </c>
      <c r="R130" s="46">
        <f ca="1">IF(COUNTIFS(Распис!$B$4:$B$300,$A130,Распис!$C$4:$C$300,"&lt;="&amp;R$1,Распис!$D$4:$D$300,"&gt;="&amp;R$1)&gt;0,SUMIFS(Распис!$K$4:$K$300,Распис!$B$4:$B$300,$A130,Распис!$C$4:$C$300,"&lt;="&amp;R$1,Распис!$D$4:$D$300,"&gt;="&amp;R$1),SUMIF(База!$B$3:$B$305,$A130,База!$K$3:$K$152))</f>
        <v>0</v>
      </c>
      <c r="S130" s="46" t="s">
        <v>23</v>
      </c>
      <c r="T130" s="46" t="s">
        <v>25</v>
      </c>
      <c r="U130" s="46" t="s">
        <v>25</v>
      </c>
      <c r="V130" s="46" t="s">
        <v>24</v>
      </c>
      <c r="W130" s="46" t="s">
        <v>24</v>
      </c>
      <c r="X130" s="46" t="s">
        <v>24</v>
      </c>
      <c r="Y130" s="46" t="s">
        <v>25</v>
      </c>
      <c r="Z130" s="46" t="s">
        <v>23</v>
      </c>
      <c r="AA130" s="46">
        <f ca="1">IF(COUNTIFS(Распис!$B$4:$B$300,$A130,Распис!$C$4:$C$300,"&lt;="&amp;AA$1,Распис!$D$4:$D$300,"&gt;="&amp;AA$1)&gt;0,SUMIFS(Распис!$F$4:$F$300,Распис!$B$4:$B$300,$A130,Распис!$C$4:$C$300,"&lt;="&amp;AA$1,Распис!$D$4:$D$300,"&gt;="&amp;AA$1),SUMIF(База!$B$3:$B$305,$A130,База!$F$3:$F$152))</f>
        <v>0</v>
      </c>
      <c r="AB130" s="46">
        <f ca="1">IF(COUNTIFS(Распис!$B$4:$B$300,$A130,Распис!$C$4:$C$300,"&lt;="&amp;AB$1,Распис!$D$4:$D$300,"&gt;="&amp;AB$1)&gt;0,SUMIFS(Распис!$G$4:$G$300,Распис!$B$4:$B$300,$A130,Распис!$C$4:$C$300,"&lt;="&amp;AB$1,Распис!$D$4:$D$300,"&gt;="&amp;AB$1),SUMIF(База!$B$3:$B$305,$A130,База!$G$3:$G$152))</f>
        <v>0</v>
      </c>
      <c r="AC130" s="46">
        <f ca="1">IF(COUNTIFS(Распис!$B$4:$B$300,$A130,Распис!$C$4:$C$300,"&lt;="&amp;AC$1,Распис!$D$4:$D$300,"&gt;="&amp;AC$1)&gt;0,SUMIFS(Распис!$H$4:$H$300,Распис!$B$4:$B$300,$A130,Распис!$C$4:$C$300,"&lt;="&amp;AC$1,Распис!$D$4:$D$300,"&gt;="&amp;AC$1),SUMIF(База!$B$3:$B$305,$A130,База!$H$3:$H$152))</f>
        <v>0</v>
      </c>
      <c r="AD130" s="46">
        <f ca="1">IF(COUNTIFS(Распис!$B$4:$B$300,$A130,Распис!$C$4:$C$300,"&lt;="&amp;AD$1,Распис!$D$4:$D$300,"&gt;="&amp;AD$1)&gt;0,SUMIFS(Распис!$I$4:$I$300,Распис!$B$4:$B$300,$A130,Распис!$C$4:$C$300,"&lt;="&amp;AD$1,Распис!$D$4:$D$300,"&gt;="&amp;AD$1),SUMIF(База!$B$3:$B$305,$A130,База!$I$3:$I$152))</f>
        <v>0</v>
      </c>
      <c r="AE130" s="46">
        <f ca="1">IF(COUNTIFS(Распис!$B$4:$B$300,$A130,Распис!$C$4:$C$300,"&lt;="&amp;AE$1,Распис!$D$4:$D$300,"&gt;="&amp;AE$1)&gt;0,SUMIFS(Распис!$J$4:$J$300,Распис!$B$4:$B$300,$A130,Распис!$C$4:$C$300,"&lt;="&amp;AE$1,Распис!$D$4:$D$300,"&gt;="&amp;AE$1),SUMIF(База!$B$3:$B$305,$A130,База!$J$3:$J$152))</f>
        <v>0</v>
      </c>
      <c r="AF130" s="46">
        <f ca="1">IF(COUNTIFS(Распис!$B$4:$B$300,$A130,Распис!$C$4:$C$300,"&lt;="&amp;AF$1,Распис!$D$4:$D$300,"&gt;="&amp;AF$1)&gt;0,SUMIFS(Распис!$K$4:$K$300,Распис!$B$4:$B$300,$A130,Распис!$C$4:$C$300,"&lt;="&amp;AF$1,Распис!$D$4:$D$300,"&gt;="&amp;AF$1),SUMIF(База!$B$3:$B$305,$A130,База!$K$3:$K$152))</f>
        <v>0</v>
      </c>
      <c r="AG130" s="47">
        <f t="shared" ca="1" si="11"/>
        <v>0</v>
      </c>
      <c r="AH130" s="46">
        <f ca="1">AG130-SUMIFS(Распред!$G$4:$G$300,Распред!$B$4:$B$300,"март",Распред!$F$4:$F$300,A130)</f>
        <v>0</v>
      </c>
      <c r="AI130" s="46">
        <f ca="1">AH130+(COUNTIF(B130:AF130,"КД")+SUMIFS(Распред!$AH$4:$AH$300,Распред!$F$4:$F$300,A130,Распред!$B$4:$B$300,"март"))*4</f>
        <v>12</v>
      </c>
      <c r="AJ130" s="46">
        <f t="shared" ca="1" si="12"/>
        <v>0</v>
      </c>
      <c r="AK130" s="46">
        <f t="shared" ca="1" si="13"/>
        <v>0</v>
      </c>
      <c r="AL130" s="46">
        <f>SUMIFS(Распред!$K$4:$K$300,Распред!$B$4:$B$300,"март",Распред!$J$4:$J$300,A130)+SUMIFS(Распред!$M$4:$M$300,Распред!$B$4:$B$300,"март",Распред!$L$4:$L$300,A130)+SUMIFS(Распред!$O$4:$O$300,Распред!$B$4:$B$300,"март",Распред!$N$4:$N$300,A130)+SUMIFS(Распред!$Q$4:$Q$300,Распред!$B$4:$B$300,"март",Распред!$P$4:$P$300,A130)+SUMIFS(Распред!$S$4:$S$300,Распред!$B$4:$B$300,"март",Распред!$R$4:$R$300,A130)+SUMIFS(Распред!$U$4:$U$300,Распред!$B$4:$B$300,"март",Распред!$T$4:$T$300,A130)+SUMIFS(Распред!$W$4:$W$300,Распред!$B$4:$B$300,"март",Распред!$V$4:$V$300,A130)+SUMIFS(Распред!$Y$4:$Y$300,Распред!$B$4:$B$300,"март",Распред!$X$4:$X$300,A130)+SUMIFS(Распред!$AA$4:$AA$300,Распред!$B$4:$B$300,"март",Распред!$Z$4:$Z$300,A130)+SUMIFS(Распред!$AC$4:$AC$300,Распред!$B$4:$B$300,"март",Распред!$AB$4:$AB$300,A130)</f>
        <v>0</v>
      </c>
      <c r="AM130" s="46">
        <f t="shared" ca="1" si="14"/>
        <v>0</v>
      </c>
      <c r="AN130" s="46">
        <f t="shared" ca="1" si="15"/>
        <v>0</v>
      </c>
      <c r="AO130" s="46">
        <f t="shared" ca="1" si="16"/>
        <v>0</v>
      </c>
      <c r="AP130" s="46">
        <f>январь!AP130</f>
        <v>0</v>
      </c>
      <c r="AQ130" s="46">
        <f t="shared" ca="1" si="17"/>
        <v>0</v>
      </c>
      <c r="AR130" s="47"/>
      <c r="AS130" s="47">
        <f t="shared" ca="1" si="18"/>
        <v>0</v>
      </c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</row>
    <row r="131" spans="1:58" s="56" customFormat="1" x14ac:dyDescent="0.25">
      <c r="A131" s="47">
        <f>База!B131</f>
        <v>0</v>
      </c>
      <c r="B131" s="46">
        <f ca="1">IF(COUNTIFS(Распис!$B$4:$B$300,$A131,Распис!$C$4:$C$300,"&lt;="&amp;B$1,Распис!$D$4:$D$300,"&gt;="&amp;B$1)&gt;0,SUMIFS(Распис!$I$4:$I$300,Распис!$B$4:$B$300,$A131,Распис!$C$4:$C$300,"&lt;="&amp;B$1,Распис!$D$4:$D$300,"&gt;="&amp;B$1),SUMIF(База!$B$3:$B$305,$A131,База!$I$3:$I$152))</f>
        <v>0</v>
      </c>
      <c r="C131" s="46">
        <f ca="1">IF(COUNTIFS(Распис!$B$4:$B$300,$A131,Распис!$C$4:$C$300,"&lt;="&amp;C$1,Распис!$D$4:$D$300,"&gt;="&amp;C$1)&gt;0,SUMIFS(Распис!$J$4:$J$300,Распис!$B$4:$B$300,$A131,Распис!$C$4:$C$300,"&lt;="&amp;C$1,Распис!$D$4:$D$300,"&gt;="&amp;C$1),SUMIF(База!$B$3:$B$305,$A131,База!$J$3:$J$152))</f>
        <v>0</v>
      </c>
      <c r="D131" s="46">
        <f ca="1">IF(COUNTIFS(Распис!$B$4:$B$300,$A131,Распис!$C$4:$C$300,"&lt;="&amp;D$1,Распис!$D$4:$D$300,"&gt;="&amp;D$1)&gt;0,SUMIFS(Распис!$K$4:$K$300,Распис!$B$4:$B$300,$A131,Распис!$C$4:$C$300,"&lt;="&amp;D$1,Распис!$D$4:$D$300,"&gt;="&amp;D$1),SUMIF(База!$B$3:$B$305,$A131,База!$K$3:$K$152))</f>
        <v>0</v>
      </c>
      <c r="E131" s="46" t="s">
        <v>23</v>
      </c>
      <c r="F131" s="46">
        <f ca="1">IF(COUNTIFS(Распис!$B$4:$B$300,$A131,Распис!$C$4:$C$300,"&lt;="&amp;F$1,Распис!$D$4:$D$300,"&gt;="&amp;F$1)&gt;0,SUMIFS(Распис!$F$4:$F$300,Распис!$B$4:$B$300,$A131,Распис!$C$4:$C$300,"&lt;="&amp;F$1,Распис!$D$4:$D$300,"&gt;="&amp;F$1),SUMIF(База!$B$3:$B$305,$A131,База!$F$3:$F$152))</f>
        <v>0</v>
      </c>
      <c r="G131" s="46">
        <f ca="1">IF(COUNTIFS(Распис!$B$4:$B$300,$A131,Распис!$C$4:$C$300,"&lt;="&amp;G$1,Распис!$D$4:$D$300,"&gt;="&amp;G$1)&gt;0,SUMIFS(Распис!$G$4:$G$300,Распис!$B$4:$B$300,$A131,Распис!$C$4:$C$300,"&lt;="&amp;G$1,Распис!$D$4:$D$300,"&gt;="&amp;G$1),SUMIF(База!$B$3:$B$305,$A131,База!$G$3:$G$152))</f>
        <v>0</v>
      </c>
      <c r="H131" s="46">
        <f ca="1">IF(COUNTIFS(Распис!$B$4:$B$300,$A131,Распис!$C$4:$C$300,"&lt;="&amp;H$1,Распис!$D$4:$D$300,"&gt;="&amp;H$1)&gt;0,SUMIFS(Распис!$H$4:$H$300,Распис!$B$4:$B$300,$A131,Распис!$C$4:$C$300,"&lt;="&amp;H$1,Распис!$D$4:$D$300,"&gt;="&amp;H$1),SUMIF(База!$B$3:$B$305,$A131,База!$H$3:$H$152))</f>
        <v>0</v>
      </c>
      <c r="I131" s="46" t="s">
        <v>24</v>
      </c>
      <c r="J131" s="46">
        <f ca="1">IF(COUNTIFS(Распис!$B$4:$B$300,$A131,Распис!$C$4:$C$300,"&lt;="&amp;J$1,Распис!$D$4:$D$300,"&gt;="&amp;J$1)&gt;0,SUMIFS(Распис!$J$4:$J$300,Распис!$B$4:$B$300,$A131,Распис!$C$4:$C$300,"&lt;="&amp;J$1,Распис!$D$4:$D$300,"&gt;="&amp;J$1),SUMIF(База!$B$3:$B$305,$A131,База!$J$3:$J$152))</f>
        <v>0</v>
      </c>
      <c r="K131" s="46">
        <f ca="1">IF(COUNTIFS(Распис!$B$4:$B$300,$A131,Распис!$C$4:$C$300,"&lt;="&amp;K$1,Распис!$D$4:$D$300,"&gt;="&amp;K$1)&gt;0,SUMIFS(Распис!$K$4:$K$300,Распис!$B$4:$B$300,$A131,Распис!$C$4:$C$300,"&lt;="&amp;K$1,Распис!$D$4:$D$300,"&gt;="&amp;K$1),SUMIF(База!$B$3:$B$305,$A131,База!$K$3:$K$152))</f>
        <v>0</v>
      </c>
      <c r="L131" s="46" t="s">
        <v>23</v>
      </c>
      <c r="M131" s="46">
        <f ca="1">IF(COUNTIFS(Распис!$B$4:$B$300,$A131,Распис!$C$4:$C$300,"&lt;="&amp;M$1,Распис!$D$4:$D$300,"&gt;="&amp;M$1)&gt;0,SUMIFS(Распис!$F$4:$F$300,Распис!$B$4:$B$300,$A131,Распис!$C$4:$C$300,"&lt;="&amp;M$1,Распис!$D$4:$D$300,"&gt;="&amp;M$1),SUMIF(База!$B$3:$B$305,$A131,База!$F$3:$F$152))</f>
        <v>0</v>
      </c>
      <c r="N131" s="46">
        <f ca="1">IF(COUNTIFS(Распис!$B$4:$B$300,$A131,Распис!$C$4:$C$300,"&lt;="&amp;N$1,Распис!$D$4:$D$300,"&gt;="&amp;N$1)&gt;0,SUMIFS(Распис!$G$4:$G$300,Распис!$B$4:$B$300,$A131,Распис!$C$4:$C$300,"&lt;="&amp;N$1,Распис!$D$4:$D$300,"&gt;="&amp;N$1),SUMIF(База!$B$3:$B$305,$A131,База!$G$3:$G$152))</f>
        <v>0</v>
      </c>
      <c r="O131" s="46">
        <f ca="1">IF(COUNTIFS(Распис!$B$4:$B$300,$A131,Распис!$C$4:$C$300,"&lt;="&amp;O$1,Распис!$D$4:$D$300,"&gt;="&amp;O$1)&gt;0,SUMIFS(Распис!$H$4:$H$300,Распис!$B$4:$B$300,$A131,Распис!$C$4:$C$300,"&lt;="&amp;O$1,Распис!$D$4:$D$300,"&gt;="&amp;O$1),SUMIF(База!$B$3:$B$305,$A131,База!$H$3:$H$152))</f>
        <v>0</v>
      </c>
      <c r="P131" s="46">
        <f ca="1">IF(COUNTIFS(Распис!$B$4:$B$300,$A131,Распис!$C$4:$C$300,"&lt;="&amp;P$1,Распис!$D$4:$D$300,"&gt;="&amp;P$1)&gt;0,SUMIFS(Распис!$I$4:$I$300,Распис!$B$4:$B$300,$A131,Распис!$C$4:$C$300,"&lt;="&amp;P$1,Распис!$D$4:$D$300,"&gt;="&amp;P$1),SUMIF(База!$B$3:$B$305,$A131,База!$I$3:$I$152))</f>
        <v>0</v>
      </c>
      <c r="Q131" s="46">
        <f ca="1">IF(COUNTIFS(Распис!$B$4:$B$300,$A131,Распис!$C$4:$C$300,"&lt;="&amp;Q$1,Распис!$D$4:$D$300,"&gt;="&amp;Q$1)&gt;0,SUMIFS(Распис!$J$4:$J$300,Распис!$B$4:$B$300,$A131,Распис!$C$4:$C$300,"&lt;="&amp;Q$1,Распис!$D$4:$D$300,"&gt;="&amp;Q$1),SUMIF(База!$B$3:$B$305,$A131,База!$J$3:$J$152))</f>
        <v>0</v>
      </c>
      <c r="R131" s="46">
        <f ca="1">IF(COUNTIFS(Распис!$B$4:$B$300,$A131,Распис!$C$4:$C$300,"&lt;="&amp;R$1,Распис!$D$4:$D$300,"&gt;="&amp;R$1)&gt;0,SUMIFS(Распис!$K$4:$K$300,Распис!$B$4:$B$300,$A131,Распис!$C$4:$C$300,"&lt;="&amp;R$1,Распис!$D$4:$D$300,"&gt;="&amp;R$1),SUMIF(База!$B$3:$B$305,$A131,База!$K$3:$K$152))</f>
        <v>0</v>
      </c>
      <c r="S131" s="46" t="s">
        <v>23</v>
      </c>
      <c r="T131" s="46" t="s">
        <v>25</v>
      </c>
      <c r="U131" s="46" t="s">
        <v>25</v>
      </c>
      <c r="V131" s="46" t="s">
        <v>24</v>
      </c>
      <c r="W131" s="46" t="s">
        <v>24</v>
      </c>
      <c r="X131" s="46" t="s">
        <v>24</v>
      </c>
      <c r="Y131" s="46" t="s">
        <v>25</v>
      </c>
      <c r="Z131" s="46" t="s">
        <v>23</v>
      </c>
      <c r="AA131" s="46">
        <f ca="1">IF(COUNTIFS(Распис!$B$4:$B$300,$A131,Распис!$C$4:$C$300,"&lt;="&amp;AA$1,Распис!$D$4:$D$300,"&gt;="&amp;AA$1)&gt;0,SUMIFS(Распис!$F$4:$F$300,Распис!$B$4:$B$300,$A131,Распис!$C$4:$C$300,"&lt;="&amp;AA$1,Распис!$D$4:$D$300,"&gt;="&amp;AA$1),SUMIF(База!$B$3:$B$305,$A131,База!$F$3:$F$152))</f>
        <v>0</v>
      </c>
      <c r="AB131" s="46">
        <f ca="1">IF(COUNTIFS(Распис!$B$4:$B$300,$A131,Распис!$C$4:$C$300,"&lt;="&amp;AB$1,Распис!$D$4:$D$300,"&gt;="&amp;AB$1)&gt;0,SUMIFS(Распис!$G$4:$G$300,Распис!$B$4:$B$300,$A131,Распис!$C$4:$C$300,"&lt;="&amp;AB$1,Распис!$D$4:$D$300,"&gt;="&amp;AB$1),SUMIF(База!$B$3:$B$305,$A131,База!$G$3:$G$152))</f>
        <v>0</v>
      </c>
      <c r="AC131" s="46">
        <f ca="1">IF(COUNTIFS(Распис!$B$4:$B$300,$A131,Распис!$C$4:$C$300,"&lt;="&amp;AC$1,Распис!$D$4:$D$300,"&gt;="&amp;AC$1)&gt;0,SUMIFS(Распис!$H$4:$H$300,Распис!$B$4:$B$300,$A131,Распис!$C$4:$C$300,"&lt;="&amp;AC$1,Распис!$D$4:$D$300,"&gt;="&amp;AC$1),SUMIF(База!$B$3:$B$305,$A131,База!$H$3:$H$152))</f>
        <v>0</v>
      </c>
      <c r="AD131" s="46">
        <f ca="1">IF(COUNTIFS(Распис!$B$4:$B$300,$A131,Распис!$C$4:$C$300,"&lt;="&amp;AD$1,Распис!$D$4:$D$300,"&gt;="&amp;AD$1)&gt;0,SUMIFS(Распис!$I$4:$I$300,Распис!$B$4:$B$300,$A131,Распис!$C$4:$C$300,"&lt;="&amp;AD$1,Распис!$D$4:$D$300,"&gt;="&amp;AD$1),SUMIF(База!$B$3:$B$305,$A131,База!$I$3:$I$152))</f>
        <v>0</v>
      </c>
      <c r="AE131" s="46">
        <f ca="1">IF(COUNTIFS(Распис!$B$4:$B$300,$A131,Распис!$C$4:$C$300,"&lt;="&amp;AE$1,Распис!$D$4:$D$300,"&gt;="&amp;AE$1)&gt;0,SUMIFS(Распис!$J$4:$J$300,Распис!$B$4:$B$300,$A131,Распис!$C$4:$C$300,"&lt;="&amp;AE$1,Распис!$D$4:$D$300,"&gt;="&amp;AE$1),SUMIF(База!$B$3:$B$305,$A131,База!$J$3:$J$152))</f>
        <v>0</v>
      </c>
      <c r="AF131" s="46">
        <f ca="1">IF(COUNTIFS(Распис!$B$4:$B$300,$A131,Распис!$C$4:$C$300,"&lt;="&amp;AF$1,Распис!$D$4:$D$300,"&gt;="&amp;AF$1)&gt;0,SUMIFS(Распис!$K$4:$K$300,Распис!$B$4:$B$300,$A131,Распис!$C$4:$C$300,"&lt;="&amp;AF$1,Распис!$D$4:$D$300,"&gt;="&amp;AF$1),SUMIF(База!$B$3:$B$305,$A131,База!$K$3:$K$152))</f>
        <v>0</v>
      </c>
      <c r="AG131" s="47">
        <f t="shared" ca="1" si="11"/>
        <v>0</v>
      </c>
      <c r="AH131" s="46">
        <f ca="1">AG131-SUMIFS(Распред!$G$4:$G$300,Распред!$B$4:$B$300,"март",Распред!$F$4:$F$300,A131)</f>
        <v>0</v>
      </c>
      <c r="AI131" s="46">
        <f ca="1">AH131+(COUNTIF(B131:AF131,"КД")+SUMIFS(Распред!$AH$4:$AH$300,Распред!$F$4:$F$300,A131,Распред!$B$4:$B$300,"март"))*4</f>
        <v>12</v>
      </c>
      <c r="AJ131" s="46">
        <f t="shared" ca="1" si="12"/>
        <v>0</v>
      </c>
      <c r="AK131" s="46">
        <f t="shared" ca="1" si="13"/>
        <v>0</v>
      </c>
      <c r="AL131" s="46">
        <f>SUMIFS(Распред!$K$4:$K$300,Распред!$B$4:$B$300,"март",Распред!$J$4:$J$300,A131)+SUMIFS(Распред!$M$4:$M$300,Распред!$B$4:$B$300,"март",Распред!$L$4:$L$300,A131)+SUMIFS(Распред!$O$4:$O$300,Распред!$B$4:$B$300,"март",Распред!$N$4:$N$300,A131)+SUMIFS(Распред!$Q$4:$Q$300,Распред!$B$4:$B$300,"март",Распред!$P$4:$P$300,A131)+SUMIFS(Распред!$S$4:$S$300,Распред!$B$4:$B$300,"март",Распред!$R$4:$R$300,A131)+SUMIFS(Распред!$U$4:$U$300,Распред!$B$4:$B$300,"март",Распред!$T$4:$T$300,A131)+SUMIFS(Распред!$W$4:$W$300,Распред!$B$4:$B$300,"март",Распред!$V$4:$V$300,A131)+SUMIFS(Распред!$Y$4:$Y$300,Распред!$B$4:$B$300,"март",Распред!$X$4:$X$300,A131)+SUMIFS(Распред!$AA$4:$AA$300,Распред!$B$4:$B$300,"март",Распред!$Z$4:$Z$300,A131)+SUMIFS(Распред!$AC$4:$AC$300,Распред!$B$4:$B$300,"март",Распред!$AB$4:$AB$300,A131)</f>
        <v>0</v>
      </c>
      <c r="AM131" s="46">
        <f t="shared" ca="1" si="14"/>
        <v>0</v>
      </c>
      <c r="AN131" s="46">
        <f t="shared" ca="1" si="15"/>
        <v>0</v>
      </c>
      <c r="AO131" s="46">
        <f t="shared" ca="1" si="16"/>
        <v>0</v>
      </c>
      <c r="AP131" s="46">
        <f>январь!AP131</f>
        <v>0</v>
      </c>
      <c r="AQ131" s="46">
        <f t="shared" ca="1" si="17"/>
        <v>0</v>
      </c>
      <c r="AR131" s="47"/>
      <c r="AS131" s="47">
        <f t="shared" ca="1" si="18"/>
        <v>0</v>
      </c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</row>
    <row r="132" spans="1:58" s="56" customFormat="1" x14ac:dyDescent="0.25">
      <c r="A132" s="47">
        <f>База!B132</f>
        <v>0</v>
      </c>
      <c r="B132" s="46">
        <f ca="1">IF(COUNTIFS(Распис!$B$4:$B$300,$A132,Распис!$C$4:$C$300,"&lt;="&amp;B$1,Распис!$D$4:$D$300,"&gt;="&amp;B$1)&gt;0,SUMIFS(Распис!$I$4:$I$300,Распис!$B$4:$B$300,$A132,Распис!$C$4:$C$300,"&lt;="&amp;B$1,Распис!$D$4:$D$300,"&gt;="&amp;B$1),SUMIF(База!$B$3:$B$305,$A132,База!$I$3:$I$152))</f>
        <v>0</v>
      </c>
      <c r="C132" s="46">
        <f ca="1">IF(COUNTIFS(Распис!$B$4:$B$300,$A132,Распис!$C$4:$C$300,"&lt;="&amp;C$1,Распис!$D$4:$D$300,"&gt;="&amp;C$1)&gt;0,SUMIFS(Распис!$J$4:$J$300,Распис!$B$4:$B$300,$A132,Распис!$C$4:$C$300,"&lt;="&amp;C$1,Распис!$D$4:$D$300,"&gt;="&amp;C$1),SUMIF(База!$B$3:$B$305,$A132,База!$J$3:$J$152))</f>
        <v>0</v>
      </c>
      <c r="D132" s="46">
        <f ca="1">IF(COUNTIFS(Распис!$B$4:$B$300,$A132,Распис!$C$4:$C$300,"&lt;="&amp;D$1,Распис!$D$4:$D$300,"&gt;="&amp;D$1)&gt;0,SUMIFS(Распис!$K$4:$K$300,Распис!$B$4:$B$300,$A132,Распис!$C$4:$C$300,"&lt;="&amp;D$1,Распис!$D$4:$D$300,"&gt;="&amp;D$1),SUMIF(База!$B$3:$B$305,$A132,База!$K$3:$K$152))</f>
        <v>0</v>
      </c>
      <c r="E132" s="46" t="s">
        <v>23</v>
      </c>
      <c r="F132" s="46">
        <f ca="1">IF(COUNTIFS(Распис!$B$4:$B$300,$A132,Распис!$C$4:$C$300,"&lt;="&amp;F$1,Распис!$D$4:$D$300,"&gt;="&amp;F$1)&gt;0,SUMIFS(Распис!$F$4:$F$300,Распис!$B$4:$B$300,$A132,Распис!$C$4:$C$300,"&lt;="&amp;F$1,Распис!$D$4:$D$300,"&gt;="&amp;F$1),SUMIF(База!$B$3:$B$305,$A132,База!$F$3:$F$152))</f>
        <v>0</v>
      </c>
      <c r="G132" s="46">
        <f ca="1">IF(COUNTIFS(Распис!$B$4:$B$300,$A132,Распис!$C$4:$C$300,"&lt;="&amp;G$1,Распис!$D$4:$D$300,"&gt;="&amp;G$1)&gt;0,SUMIFS(Распис!$G$4:$G$300,Распис!$B$4:$B$300,$A132,Распис!$C$4:$C$300,"&lt;="&amp;G$1,Распис!$D$4:$D$300,"&gt;="&amp;G$1),SUMIF(База!$B$3:$B$305,$A132,База!$G$3:$G$152))</f>
        <v>0</v>
      </c>
      <c r="H132" s="46">
        <f ca="1">IF(COUNTIFS(Распис!$B$4:$B$300,$A132,Распис!$C$4:$C$300,"&lt;="&amp;H$1,Распис!$D$4:$D$300,"&gt;="&amp;H$1)&gt;0,SUMIFS(Распис!$H$4:$H$300,Распис!$B$4:$B$300,$A132,Распис!$C$4:$C$300,"&lt;="&amp;H$1,Распис!$D$4:$D$300,"&gt;="&amp;H$1),SUMIF(База!$B$3:$B$305,$A132,База!$H$3:$H$152))</f>
        <v>0</v>
      </c>
      <c r="I132" s="46" t="s">
        <v>24</v>
      </c>
      <c r="J132" s="46">
        <f ca="1">IF(COUNTIFS(Распис!$B$4:$B$300,$A132,Распис!$C$4:$C$300,"&lt;="&amp;J$1,Распис!$D$4:$D$300,"&gt;="&amp;J$1)&gt;0,SUMIFS(Распис!$J$4:$J$300,Распис!$B$4:$B$300,$A132,Распис!$C$4:$C$300,"&lt;="&amp;J$1,Распис!$D$4:$D$300,"&gt;="&amp;J$1),SUMIF(База!$B$3:$B$305,$A132,База!$J$3:$J$152))</f>
        <v>0</v>
      </c>
      <c r="K132" s="46">
        <f ca="1">IF(COUNTIFS(Распис!$B$4:$B$300,$A132,Распис!$C$4:$C$300,"&lt;="&amp;K$1,Распис!$D$4:$D$300,"&gt;="&amp;K$1)&gt;0,SUMIFS(Распис!$K$4:$K$300,Распис!$B$4:$B$300,$A132,Распис!$C$4:$C$300,"&lt;="&amp;K$1,Распис!$D$4:$D$300,"&gt;="&amp;K$1),SUMIF(База!$B$3:$B$305,$A132,База!$K$3:$K$152))</f>
        <v>0</v>
      </c>
      <c r="L132" s="46" t="s">
        <v>23</v>
      </c>
      <c r="M132" s="46">
        <f ca="1">IF(COUNTIFS(Распис!$B$4:$B$300,$A132,Распис!$C$4:$C$300,"&lt;="&amp;M$1,Распис!$D$4:$D$300,"&gt;="&amp;M$1)&gt;0,SUMIFS(Распис!$F$4:$F$300,Распис!$B$4:$B$300,$A132,Распис!$C$4:$C$300,"&lt;="&amp;M$1,Распис!$D$4:$D$300,"&gt;="&amp;M$1),SUMIF(База!$B$3:$B$305,$A132,База!$F$3:$F$152))</f>
        <v>0</v>
      </c>
      <c r="N132" s="46">
        <f ca="1">IF(COUNTIFS(Распис!$B$4:$B$300,$A132,Распис!$C$4:$C$300,"&lt;="&amp;N$1,Распис!$D$4:$D$300,"&gt;="&amp;N$1)&gt;0,SUMIFS(Распис!$G$4:$G$300,Распис!$B$4:$B$300,$A132,Распис!$C$4:$C$300,"&lt;="&amp;N$1,Распис!$D$4:$D$300,"&gt;="&amp;N$1),SUMIF(База!$B$3:$B$305,$A132,База!$G$3:$G$152))</f>
        <v>0</v>
      </c>
      <c r="O132" s="46">
        <f ca="1">IF(COUNTIFS(Распис!$B$4:$B$300,$A132,Распис!$C$4:$C$300,"&lt;="&amp;O$1,Распис!$D$4:$D$300,"&gt;="&amp;O$1)&gt;0,SUMIFS(Распис!$H$4:$H$300,Распис!$B$4:$B$300,$A132,Распис!$C$4:$C$300,"&lt;="&amp;O$1,Распис!$D$4:$D$300,"&gt;="&amp;O$1),SUMIF(База!$B$3:$B$305,$A132,База!$H$3:$H$152))</f>
        <v>0</v>
      </c>
      <c r="P132" s="46">
        <f ca="1">IF(COUNTIFS(Распис!$B$4:$B$300,$A132,Распис!$C$4:$C$300,"&lt;="&amp;P$1,Распис!$D$4:$D$300,"&gt;="&amp;P$1)&gt;0,SUMIFS(Распис!$I$4:$I$300,Распис!$B$4:$B$300,$A132,Распис!$C$4:$C$300,"&lt;="&amp;P$1,Распис!$D$4:$D$300,"&gt;="&amp;P$1),SUMIF(База!$B$3:$B$305,$A132,База!$I$3:$I$152))</f>
        <v>0</v>
      </c>
      <c r="Q132" s="46">
        <f ca="1">IF(COUNTIFS(Распис!$B$4:$B$300,$A132,Распис!$C$4:$C$300,"&lt;="&amp;Q$1,Распис!$D$4:$D$300,"&gt;="&amp;Q$1)&gt;0,SUMIFS(Распис!$J$4:$J$300,Распис!$B$4:$B$300,$A132,Распис!$C$4:$C$300,"&lt;="&amp;Q$1,Распис!$D$4:$D$300,"&gt;="&amp;Q$1),SUMIF(База!$B$3:$B$305,$A132,База!$J$3:$J$152))</f>
        <v>0</v>
      </c>
      <c r="R132" s="46">
        <f ca="1">IF(COUNTIFS(Распис!$B$4:$B$300,$A132,Распис!$C$4:$C$300,"&lt;="&amp;R$1,Распис!$D$4:$D$300,"&gt;="&amp;R$1)&gt;0,SUMIFS(Распис!$K$4:$K$300,Распис!$B$4:$B$300,$A132,Распис!$C$4:$C$300,"&lt;="&amp;R$1,Распис!$D$4:$D$300,"&gt;="&amp;R$1),SUMIF(База!$B$3:$B$305,$A132,База!$K$3:$K$152))</f>
        <v>0</v>
      </c>
      <c r="S132" s="46" t="s">
        <v>23</v>
      </c>
      <c r="T132" s="46" t="s">
        <v>25</v>
      </c>
      <c r="U132" s="46" t="s">
        <v>25</v>
      </c>
      <c r="V132" s="46" t="s">
        <v>24</v>
      </c>
      <c r="W132" s="46" t="s">
        <v>24</v>
      </c>
      <c r="X132" s="46" t="s">
        <v>24</v>
      </c>
      <c r="Y132" s="46" t="s">
        <v>25</v>
      </c>
      <c r="Z132" s="46" t="s">
        <v>23</v>
      </c>
      <c r="AA132" s="46">
        <f ca="1">IF(COUNTIFS(Распис!$B$4:$B$300,$A132,Распис!$C$4:$C$300,"&lt;="&amp;AA$1,Распис!$D$4:$D$300,"&gt;="&amp;AA$1)&gt;0,SUMIFS(Распис!$F$4:$F$300,Распис!$B$4:$B$300,$A132,Распис!$C$4:$C$300,"&lt;="&amp;AA$1,Распис!$D$4:$D$300,"&gt;="&amp;AA$1),SUMIF(База!$B$3:$B$305,$A132,База!$F$3:$F$152))</f>
        <v>0</v>
      </c>
      <c r="AB132" s="46">
        <f ca="1">IF(COUNTIFS(Распис!$B$4:$B$300,$A132,Распис!$C$4:$C$300,"&lt;="&amp;AB$1,Распис!$D$4:$D$300,"&gt;="&amp;AB$1)&gt;0,SUMIFS(Распис!$G$4:$G$300,Распис!$B$4:$B$300,$A132,Распис!$C$4:$C$300,"&lt;="&amp;AB$1,Распис!$D$4:$D$300,"&gt;="&amp;AB$1),SUMIF(База!$B$3:$B$305,$A132,База!$G$3:$G$152))</f>
        <v>0</v>
      </c>
      <c r="AC132" s="46">
        <f ca="1">IF(COUNTIFS(Распис!$B$4:$B$300,$A132,Распис!$C$4:$C$300,"&lt;="&amp;AC$1,Распис!$D$4:$D$300,"&gt;="&amp;AC$1)&gt;0,SUMIFS(Распис!$H$4:$H$300,Распис!$B$4:$B$300,$A132,Распис!$C$4:$C$300,"&lt;="&amp;AC$1,Распис!$D$4:$D$300,"&gt;="&amp;AC$1),SUMIF(База!$B$3:$B$305,$A132,База!$H$3:$H$152))</f>
        <v>0</v>
      </c>
      <c r="AD132" s="46">
        <f ca="1">IF(COUNTIFS(Распис!$B$4:$B$300,$A132,Распис!$C$4:$C$300,"&lt;="&amp;AD$1,Распис!$D$4:$D$300,"&gt;="&amp;AD$1)&gt;0,SUMIFS(Распис!$I$4:$I$300,Распис!$B$4:$B$300,$A132,Распис!$C$4:$C$300,"&lt;="&amp;AD$1,Распис!$D$4:$D$300,"&gt;="&amp;AD$1),SUMIF(База!$B$3:$B$305,$A132,База!$I$3:$I$152))</f>
        <v>0</v>
      </c>
      <c r="AE132" s="46">
        <f ca="1">IF(COUNTIFS(Распис!$B$4:$B$300,$A132,Распис!$C$4:$C$300,"&lt;="&amp;AE$1,Распис!$D$4:$D$300,"&gt;="&amp;AE$1)&gt;0,SUMIFS(Распис!$J$4:$J$300,Распис!$B$4:$B$300,$A132,Распис!$C$4:$C$300,"&lt;="&amp;AE$1,Распис!$D$4:$D$300,"&gt;="&amp;AE$1),SUMIF(База!$B$3:$B$305,$A132,База!$J$3:$J$152))</f>
        <v>0</v>
      </c>
      <c r="AF132" s="46">
        <f ca="1">IF(COUNTIFS(Распис!$B$4:$B$300,$A132,Распис!$C$4:$C$300,"&lt;="&amp;AF$1,Распис!$D$4:$D$300,"&gt;="&amp;AF$1)&gt;0,SUMIFS(Распис!$K$4:$K$300,Распис!$B$4:$B$300,$A132,Распис!$C$4:$C$300,"&lt;="&amp;AF$1,Распис!$D$4:$D$300,"&gt;="&amp;AF$1),SUMIF(База!$B$3:$B$305,$A132,База!$K$3:$K$152))</f>
        <v>0</v>
      </c>
      <c r="AG132" s="47">
        <f t="shared" ref="AG132:AG195" ca="1" si="19">SUM(B132:AF132)</f>
        <v>0</v>
      </c>
      <c r="AH132" s="46">
        <f ca="1">AG132-SUMIFS(Распред!$G$4:$G$300,Распред!$B$4:$B$300,"март",Распред!$F$4:$F$300,A132)</f>
        <v>0</v>
      </c>
      <c r="AI132" s="46">
        <f ca="1">AH132+(COUNTIF(B132:AF132,"КД")+SUMIFS(Распред!$AH$4:$AH$300,Распред!$F$4:$F$300,A132,Распред!$B$4:$B$300,"март"))*4</f>
        <v>12</v>
      </c>
      <c r="AJ132" s="46">
        <f t="shared" ref="AJ132:AJ195" ca="1" si="20">MAX(0,AI132-COUNTIFS(B132:AF132,"&lt;&gt;П",B132:AF132,"&lt;&gt;В",B132:AF132,"&lt;&gt;Н")*4)</f>
        <v>0</v>
      </c>
      <c r="AK132" s="46">
        <f t="shared" ref="AK132:AK195" ca="1" si="21">AH132-AJ132</f>
        <v>0</v>
      </c>
      <c r="AL132" s="46">
        <f>SUMIFS(Распред!$K$4:$K$300,Распред!$B$4:$B$300,"март",Распред!$J$4:$J$300,A132)+SUMIFS(Распред!$M$4:$M$300,Распред!$B$4:$B$300,"март",Распред!$L$4:$L$300,A132)+SUMIFS(Распред!$O$4:$O$300,Распред!$B$4:$B$300,"март",Распред!$N$4:$N$300,A132)+SUMIFS(Распред!$Q$4:$Q$300,Распред!$B$4:$B$300,"март",Распред!$P$4:$P$300,A132)+SUMIFS(Распред!$S$4:$S$300,Распред!$B$4:$B$300,"март",Распред!$R$4:$R$300,A132)+SUMIFS(Распред!$U$4:$U$300,Распред!$B$4:$B$300,"март",Распред!$T$4:$T$300,A132)+SUMIFS(Распред!$W$4:$W$300,Распред!$B$4:$B$300,"март",Распред!$V$4:$V$300,A132)+SUMIFS(Распред!$Y$4:$Y$300,Распред!$B$4:$B$300,"март",Распред!$X$4:$X$300,A132)+SUMIFS(Распред!$AA$4:$AA$300,Распред!$B$4:$B$300,"март",Распред!$Z$4:$Z$300,A132)+SUMIFS(Распред!$AC$4:$AC$300,Распред!$B$4:$B$300,"март",Распред!$AB$4:$AB$300,A132)</f>
        <v>0</v>
      </c>
      <c r="AM132" s="46">
        <f t="shared" ref="AM132:AM195" ca="1" si="22">AL132+AJ132+AK132</f>
        <v>0</v>
      </c>
      <c r="AN132" s="46">
        <f t="shared" ref="AN132:AN195" ca="1" si="23">MAX(MIN(AI132-AJ132,96)+AL132+AJ132-96,0)</f>
        <v>0</v>
      </c>
      <c r="AO132" s="46">
        <f t="shared" ref="AO132:AO195" ca="1" si="24">ROUND(AN132/72*60,0)</f>
        <v>0</v>
      </c>
      <c r="AP132" s="46">
        <f>январь!AP132</f>
        <v>0</v>
      </c>
      <c r="AQ132" s="46">
        <f t="shared" ref="AQ132:AQ171" ca="1" si="25">ROUND(AO132%*AP132,0)</f>
        <v>0</v>
      </c>
      <c r="AR132" s="47"/>
      <c r="AS132" s="47">
        <f t="shared" ref="AS132:AS195" ca="1" si="26">AQ132-AR132</f>
        <v>0</v>
      </c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</row>
    <row r="133" spans="1:58" s="56" customFormat="1" x14ac:dyDescent="0.25">
      <c r="A133" s="47">
        <f>База!B133</f>
        <v>0</v>
      </c>
      <c r="B133" s="46">
        <f ca="1">IF(COUNTIFS(Распис!$B$4:$B$300,$A133,Распис!$C$4:$C$300,"&lt;="&amp;B$1,Распис!$D$4:$D$300,"&gt;="&amp;B$1)&gt;0,SUMIFS(Распис!$I$4:$I$300,Распис!$B$4:$B$300,$A133,Распис!$C$4:$C$300,"&lt;="&amp;B$1,Распис!$D$4:$D$300,"&gt;="&amp;B$1),SUMIF(База!$B$3:$B$305,$A133,База!$I$3:$I$152))</f>
        <v>0</v>
      </c>
      <c r="C133" s="46">
        <f ca="1">IF(COUNTIFS(Распис!$B$4:$B$300,$A133,Распис!$C$4:$C$300,"&lt;="&amp;C$1,Распис!$D$4:$D$300,"&gt;="&amp;C$1)&gt;0,SUMIFS(Распис!$J$4:$J$300,Распис!$B$4:$B$300,$A133,Распис!$C$4:$C$300,"&lt;="&amp;C$1,Распис!$D$4:$D$300,"&gt;="&amp;C$1),SUMIF(База!$B$3:$B$305,$A133,База!$J$3:$J$152))</f>
        <v>0</v>
      </c>
      <c r="D133" s="46">
        <f ca="1">IF(COUNTIFS(Распис!$B$4:$B$300,$A133,Распис!$C$4:$C$300,"&lt;="&amp;D$1,Распис!$D$4:$D$300,"&gt;="&amp;D$1)&gt;0,SUMIFS(Распис!$K$4:$K$300,Распис!$B$4:$B$300,$A133,Распис!$C$4:$C$300,"&lt;="&amp;D$1,Распис!$D$4:$D$300,"&gt;="&amp;D$1),SUMIF(База!$B$3:$B$305,$A133,База!$K$3:$K$152))</f>
        <v>0</v>
      </c>
      <c r="E133" s="46" t="s">
        <v>23</v>
      </c>
      <c r="F133" s="46">
        <f ca="1">IF(COUNTIFS(Распис!$B$4:$B$300,$A133,Распис!$C$4:$C$300,"&lt;="&amp;F$1,Распис!$D$4:$D$300,"&gt;="&amp;F$1)&gt;0,SUMIFS(Распис!$F$4:$F$300,Распис!$B$4:$B$300,$A133,Распис!$C$4:$C$300,"&lt;="&amp;F$1,Распис!$D$4:$D$300,"&gt;="&amp;F$1),SUMIF(База!$B$3:$B$305,$A133,База!$F$3:$F$152))</f>
        <v>0</v>
      </c>
      <c r="G133" s="46">
        <f ca="1">IF(COUNTIFS(Распис!$B$4:$B$300,$A133,Распис!$C$4:$C$300,"&lt;="&amp;G$1,Распис!$D$4:$D$300,"&gt;="&amp;G$1)&gt;0,SUMIFS(Распис!$G$4:$G$300,Распис!$B$4:$B$300,$A133,Распис!$C$4:$C$300,"&lt;="&amp;G$1,Распис!$D$4:$D$300,"&gt;="&amp;G$1),SUMIF(База!$B$3:$B$305,$A133,База!$G$3:$G$152))</f>
        <v>0</v>
      </c>
      <c r="H133" s="46">
        <f ca="1">IF(COUNTIFS(Распис!$B$4:$B$300,$A133,Распис!$C$4:$C$300,"&lt;="&amp;H$1,Распис!$D$4:$D$300,"&gt;="&amp;H$1)&gt;0,SUMIFS(Распис!$H$4:$H$300,Распис!$B$4:$B$300,$A133,Распис!$C$4:$C$300,"&lt;="&amp;H$1,Распис!$D$4:$D$300,"&gt;="&amp;H$1),SUMIF(База!$B$3:$B$305,$A133,База!$H$3:$H$152))</f>
        <v>0</v>
      </c>
      <c r="I133" s="46" t="s">
        <v>24</v>
      </c>
      <c r="J133" s="46">
        <f ca="1">IF(COUNTIFS(Распис!$B$4:$B$300,$A133,Распис!$C$4:$C$300,"&lt;="&amp;J$1,Распис!$D$4:$D$300,"&gt;="&amp;J$1)&gt;0,SUMIFS(Распис!$J$4:$J$300,Распис!$B$4:$B$300,$A133,Распис!$C$4:$C$300,"&lt;="&amp;J$1,Распис!$D$4:$D$300,"&gt;="&amp;J$1),SUMIF(База!$B$3:$B$305,$A133,База!$J$3:$J$152))</f>
        <v>0</v>
      </c>
      <c r="K133" s="46">
        <f ca="1">IF(COUNTIFS(Распис!$B$4:$B$300,$A133,Распис!$C$4:$C$300,"&lt;="&amp;K$1,Распис!$D$4:$D$300,"&gt;="&amp;K$1)&gt;0,SUMIFS(Распис!$K$4:$K$300,Распис!$B$4:$B$300,$A133,Распис!$C$4:$C$300,"&lt;="&amp;K$1,Распис!$D$4:$D$300,"&gt;="&amp;K$1),SUMIF(База!$B$3:$B$305,$A133,База!$K$3:$K$152))</f>
        <v>0</v>
      </c>
      <c r="L133" s="46" t="s">
        <v>23</v>
      </c>
      <c r="M133" s="46">
        <f ca="1">IF(COUNTIFS(Распис!$B$4:$B$300,$A133,Распис!$C$4:$C$300,"&lt;="&amp;M$1,Распис!$D$4:$D$300,"&gt;="&amp;M$1)&gt;0,SUMIFS(Распис!$F$4:$F$300,Распис!$B$4:$B$300,$A133,Распис!$C$4:$C$300,"&lt;="&amp;M$1,Распис!$D$4:$D$300,"&gt;="&amp;M$1),SUMIF(База!$B$3:$B$305,$A133,База!$F$3:$F$152))</f>
        <v>0</v>
      </c>
      <c r="N133" s="46">
        <f ca="1">IF(COUNTIFS(Распис!$B$4:$B$300,$A133,Распис!$C$4:$C$300,"&lt;="&amp;N$1,Распис!$D$4:$D$300,"&gt;="&amp;N$1)&gt;0,SUMIFS(Распис!$G$4:$G$300,Распис!$B$4:$B$300,$A133,Распис!$C$4:$C$300,"&lt;="&amp;N$1,Распис!$D$4:$D$300,"&gt;="&amp;N$1),SUMIF(База!$B$3:$B$305,$A133,База!$G$3:$G$152))</f>
        <v>0</v>
      </c>
      <c r="O133" s="46">
        <f ca="1">IF(COUNTIFS(Распис!$B$4:$B$300,$A133,Распис!$C$4:$C$300,"&lt;="&amp;O$1,Распис!$D$4:$D$300,"&gt;="&amp;O$1)&gt;0,SUMIFS(Распис!$H$4:$H$300,Распис!$B$4:$B$300,$A133,Распис!$C$4:$C$300,"&lt;="&amp;O$1,Распис!$D$4:$D$300,"&gt;="&amp;O$1),SUMIF(База!$B$3:$B$305,$A133,База!$H$3:$H$152))</f>
        <v>0</v>
      </c>
      <c r="P133" s="46">
        <f ca="1">IF(COUNTIFS(Распис!$B$4:$B$300,$A133,Распис!$C$4:$C$300,"&lt;="&amp;P$1,Распис!$D$4:$D$300,"&gt;="&amp;P$1)&gt;0,SUMIFS(Распис!$I$4:$I$300,Распис!$B$4:$B$300,$A133,Распис!$C$4:$C$300,"&lt;="&amp;P$1,Распис!$D$4:$D$300,"&gt;="&amp;P$1),SUMIF(База!$B$3:$B$305,$A133,База!$I$3:$I$152))</f>
        <v>0</v>
      </c>
      <c r="Q133" s="46">
        <f ca="1">IF(COUNTIFS(Распис!$B$4:$B$300,$A133,Распис!$C$4:$C$300,"&lt;="&amp;Q$1,Распис!$D$4:$D$300,"&gt;="&amp;Q$1)&gt;0,SUMIFS(Распис!$J$4:$J$300,Распис!$B$4:$B$300,$A133,Распис!$C$4:$C$300,"&lt;="&amp;Q$1,Распис!$D$4:$D$300,"&gt;="&amp;Q$1),SUMIF(База!$B$3:$B$305,$A133,База!$J$3:$J$152))</f>
        <v>0</v>
      </c>
      <c r="R133" s="46">
        <f ca="1">IF(COUNTIFS(Распис!$B$4:$B$300,$A133,Распис!$C$4:$C$300,"&lt;="&amp;R$1,Распис!$D$4:$D$300,"&gt;="&amp;R$1)&gt;0,SUMIFS(Распис!$K$4:$K$300,Распис!$B$4:$B$300,$A133,Распис!$C$4:$C$300,"&lt;="&amp;R$1,Распис!$D$4:$D$300,"&gt;="&amp;R$1),SUMIF(База!$B$3:$B$305,$A133,База!$K$3:$K$152))</f>
        <v>0</v>
      </c>
      <c r="S133" s="46" t="s">
        <v>23</v>
      </c>
      <c r="T133" s="46" t="s">
        <v>25</v>
      </c>
      <c r="U133" s="46" t="s">
        <v>25</v>
      </c>
      <c r="V133" s="46" t="s">
        <v>24</v>
      </c>
      <c r="W133" s="46" t="s">
        <v>24</v>
      </c>
      <c r="X133" s="46" t="s">
        <v>24</v>
      </c>
      <c r="Y133" s="46" t="s">
        <v>25</v>
      </c>
      <c r="Z133" s="46" t="s">
        <v>23</v>
      </c>
      <c r="AA133" s="46">
        <f ca="1">IF(COUNTIFS(Распис!$B$4:$B$300,$A133,Распис!$C$4:$C$300,"&lt;="&amp;AA$1,Распис!$D$4:$D$300,"&gt;="&amp;AA$1)&gt;0,SUMIFS(Распис!$F$4:$F$300,Распис!$B$4:$B$300,$A133,Распис!$C$4:$C$300,"&lt;="&amp;AA$1,Распис!$D$4:$D$300,"&gt;="&amp;AA$1),SUMIF(База!$B$3:$B$305,$A133,База!$F$3:$F$152))</f>
        <v>0</v>
      </c>
      <c r="AB133" s="46">
        <f ca="1">IF(COUNTIFS(Распис!$B$4:$B$300,$A133,Распис!$C$4:$C$300,"&lt;="&amp;AB$1,Распис!$D$4:$D$300,"&gt;="&amp;AB$1)&gt;0,SUMIFS(Распис!$G$4:$G$300,Распис!$B$4:$B$300,$A133,Распис!$C$4:$C$300,"&lt;="&amp;AB$1,Распис!$D$4:$D$300,"&gt;="&amp;AB$1),SUMIF(База!$B$3:$B$305,$A133,База!$G$3:$G$152))</f>
        <v>0</v>
      </c>
      <c r="AC133" s="46">
        <f ca="1">IF(COUNTIFS(Распис!$B$4:$B$300,$A133,Распис!$C$4:$C$300,"&lt;="&amp;AC$1,Распис!$D$4:$D$300,"&gt;="&amp;AC$1)&gt;0,SUMIFS(Распис!$H$4:$H$300,Распис!$B$4:$B$300,$A133,Распис!$C$4:$C$300,"&lt;="&amp;AC$1,Распис!$D$4:$D$300,"&gt;="&amp;AC$1),SUMIF(База!$B$3:$B$305,$A133,База!$H$3:$H$152))</f>
        <v>0</v>
      </c>
      <c r="AD133" s="46">
        <f ca="1">IF(COUNTIFS(Распис!$B$4:$B$300,$A133,Распис!$C$4:$C$300,"&lt;="&amp;AD$1,Распис!$D$4:$D$300,"&gt;="&amp;AD$1)&gt;0,SUMIFS(Распис!$I$4:$I$300,Распис!$B$4:$B$300,$A133,Распис!$C$4:$C$300,"&lt;="&amp;AD$1,Распис!$D$4:$D$300,"&gt;="&amp;AD$1),SUMIF(База!$B$3:$B$305,$A133,База!$I$3:$I$152))</f>
        <v>0</v>
      </c>
      <c r="AE133" s="46">
        <f ca="1">IF(COUNTIFS(Распис!$B$4:$B$300,$A133,Распис!$C$4:$C$300,"&lt;="&amp;AE$1,Распис!$D$4:$D$300,"&gt;="&amp;AE$1)&gt;0,SUMIFS(Распис!$J$4:$J$300,Распис!$B$4:$B$300,$A133,Распис!$C$4:$C$300,"&lt;="&amp;AE$1,Распис!$D$4:$D$300,"&gt;="&amp;AE$1),SUMIF(База!$B$3:$B$305,$A133,База!$J$3:$J$152))</f>
        <v>0</v>
      </c>
      <c r="AF133" s="46">
        <f ca="1">IF(COUNTIFS(Распис!$B$4:$B$300,$A133,Распис!$C$4:$C$300,"&lt;="&amp;AF$1,Распис!$D$4:$D$300,"&gt;="&amp;AF$1)&gt;0,SUMIFS(Распис!$K$4:$K$300,Распис!$B$4:$B$300,$A133,Распис!$C$4:$C$300,"&lt;="&amp;AF$1,Распис!$D$4:$D$300,"&gt;="&amp;AF$1),SUMIF(База!$B$3:$B$305,$A133,База!$K$3:$K$152))</f>
        <v>0</v>
      </c>
      <c r="AG133" s="47">
        <f t="shared" ca="1" si="19"/>
        <v>0</v>
      </c>
      <c r="AH133" s="46">
        <f ca="1">AG133-SUMIFS(Распред!$G$4:$G$300,Распред!$B$4:$B$300,"март",Распред!$F$4:$F$300,A133)</f>
        <v>0</v>
      </c>
      <c r="AI133" s="46">
        <f ca="1">AH133+(COUNTIF(B133:AF133,"КД")+SUMIFS(Распред!$AH$4:$AH$300,Распред!$F$4:$F$300,A133,Распред!$B$4:$B$300,"март"))*4</f>
        <v>12</v>
      </c>
      <c r="AJ133" s="46">
        <f t="shared" ca="1" si="20"/>
        <v>0</v>
      </c>
      <c r="AK133" s="46">
        <f t="shared" ca="1" si="21"/>
        <v>0</v>
      </c>
      <c r="AL133" s="46">
        <f>SUMIFS(Распред!$K$4:$K$300,Распред!$B$4:$B$300,"март",Распред!$J$4:$J$300,A133)+SUMIFS(Распред!$M$4:$M$300,Распред!$B$4:$B$300,"март",Распред!$L$4:$L$300,A133)+SUMIFS(Распред!$O$4:$O$300,Распред!$B$4:$B$300,"март",Распред!$N$4:$N$300,A133)+SUMIFS(Распред!$Q$4:$Q$300,Распред!$B$4:$B$300,"март",Распред!$P$4:$P$300,A133)+SUMIFS(Распред!$S$4:$S$300,Распред!$B$4:$B$300,"март",Распред!$R$4:$R$300,A133)+SUMIFS(Распред!$U$4:$U$300,Распред!$B$4:$B$300,"март",Распред!$T$4:$T$300,A133)+SUMIFS(Распред!$W$4:$W$300,Распред!$B$4:$B$300,"март",Распред!$V$4:$V$300,A133)+SUMIFS(Распред!$Y$4:$Y$300,Распред!$B$4:$B$300,"март",Распред!$X$4:$X$300,A133)+SUMIFS(Распред!$AA$4:$AA$300,Распред!$B$4:$B$300,"март",Распред!$Z$4:$Z$300,A133)+SUMIFS(Распред!$AC$4:$AC$300,Распред!$B$4:$B$300,"март",Распред!$AB$4:$AB$300,A133)</f>
        <v>0</v>
      </c>
      <c r="AM133" s="46">
        <f t="shared" ca="1" si="22"/>
        <v>0</v>
      </c>
      <c r="AN133" s="46">
        <f t="shared" ca="1" si="23"/>
        <v>0</v>
      </c>
      <c r="AO133" s="46">
        <f t="shared" ca="1" si="24"/>
        <v>0</v>
      </c>
      <c r="AP133" s="46">
        <f>январь!AP133</f>
        <v>0</v>
      </c>
      <c r="AQ133" s="46">
        <f t="shared" ca="1" si="25"/>
        <v>0</v>
      </c>
      <c r="AR133" s="47"/>
      <c r="AS133" s="47">
        <f t="shared" ca="1" si="26"/>
        <v>0</v>
      </c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</row>
    <row r="134" spans="1:58" s="84" customFormat="1" x14ac:dyDescent="0.25">
      <c r="A134" s="47">
        <f>База!B134</f>
        <v>0</v>
      </c>
      <c r="B134" s="46">
        <f ca="1">IF(COUNTIFS(Распис!$B$4:$B$300,$A134,Распис!$C$4:$C$300,"&lt;="&amp;B$1,Распис!$D$4:$D$300,"&gt;="&amp;B$1)&gt;0,SUMIFS(Распис!$I$4:$I$300,Распис!$B$4:$B$300,$A134,Распис!$C$4:$C$300,"&lt;="&amp;B$1,Распис!$D$4:$D$300,"&gt;="&amp;B$1),SUMIF(База!$B$3:$B$305,$A134,База!$I$3:$I$152))</f>
        <v>0</v>
      </c>
      <c r="C134" s="46">
        <f ca="1">IF(COUNTIFS(Распис!$B$4:$B$300,$A134,Распис!$C$4:$C$300,"&lt;="&amp;C$1,Распис!$D$4:$D$300,"&gt;="&amp;C$1)&gt;0,SUMIFS(Распис!$J$4:$J$300,Распис!$B$4:$B$300,$A134,Распис!$C$4:$C$300,"&lt;="&amp;C$1,Распис!$D$4:$D$300,"&gt;="&amp;C$1),SUMIF(База!$B$3:$B$305,$A134,База!$J$3:$J$152))</f>
        <v>0</v>
      </c>
      <c r="D134" s="46">
        <f ca="1">IF(COUNTIFS(Распис!$B$4:$B$300,$A134,Распис!$C$4:$C$300,"&lt;="&amp;D$1,Распис!$D$4:$D$300,"&gt;="&amp;D$1)&gt;0,SUMIFS(Распис!$K$4:$K$300,Распис!$B$4:$B$300,$A134,Распис!$C$4:$C$300,"&lt;="&amp;D$1,Распис!$D$4:$D$300,"&gt;="&amp;D$1),SUMIF(База!$B$3:$B$305,$A134,База!$K$3:$K$152))</f>
        <v>0</v>
      </c>
      <c r="E134" s="46" t="s">
        <v>23</v>
      </c>
      <c r="F134" s="46">
        <f ca="1">IF(COUNTIFS(Распис!$B$4:$B$300,$A134,Распис!$C$4:$C$300,"&lt;="&amp;F$1,Распис!$D$4:$D$300,"&gt;="&amp;F$1)&gt;0,SUMIFS(Распис!$F$4:$F$300,Распис!$B$4:$B$300,$A134,Распис!$C$4:$C$300,"&lt;="&amp;F$1,Распис!$D$4:$D$300,"&gt;="&amp;F$1),SUMIF(База!$B$3:$B$305,$A134,База!$F$3:$F$152))</f>
        <v>0</v>
      </c>
      <c r="G134" s="46">
        <f ca="1">IF(COUNTIFS(Распис!$B$4:$B$300,$A134,Распис!$C$4:$C$300,"&lt;="&amp;G$1,Распис!$D$4:$D$300,"&gt;="&amp;G$1)&gt;0,SUMIFS(Распис!$G$4:$G$300,Распис!$B$4:$B$300,$A134,Распис!$C$4:$C$300,"&lt;="&amp;G$1,Распис!$D$4:$D$300,"&gt;="&amp;G$1),SUMIF(База!$B$3:$B$305,$A134,База!$G$3:$G$152))</f>
        <v>0</v>
      </c>
      <c r="H134" s="46">
        <f ca="1">IF(COUNTIFS(Распис!$B$4:$B$300,$A134,Распис!$C$4:$C$300,"&lt;="&amp;H$1,Распис!$D$4:$D$300,"&gt;="&amp;H$1)&gt;0,SUMIFS(Распис!$H$4:$H$300,Распис!$B$4:$B$300,$A134,Распис!$C$4:$C$300,"&lt;="&amp;H$1,Распис!$D$4:$D$300,"&gt;="&amp;H$1),SUMIF(База!$B$3:$B$305,$A134,База!$H$3:$H$152))</f>
        <v>0</v>
      </c>
      <c r="I134" s="46" t="s">
        <v>24</v>
      </c>
      <c r="J134" s="46">
        <f ca="1">IF(COUNTIFS(Распис!$B$4:$B$300,$A134,Распис!$C$4:$C$300,"&lt;="&amp;J$1,Распис!$D$4:$D$300,"&gt;="&amp;J$1)&gt;0,SUMIFS(Распис!$J$4:$J$300,Распис!$B$4:$B$300,$A134,Распис!$C$4:$C$300,"&lt;="&amp;J$1,Распис!$D$4:$D$300,"&gt;="&amp;J$1),SUMIF(База!$B$3:$B$305,$A134,База!$J$3:$J$152))</f>
        <v>0</v>
      </c>
      <c r="K134" s="46">
        <f ca="1">IF(COUNTIFS(Распис!$B$4:$B$300,$A134,Распис!$C$4:$C$300,"&lt;="&amp;K$1,Распис!$D$4:$D$300,"&gt;="&amp;K$1)&gt;0,SUMIFS(Распис!$K$4:$K$300,Распис!$B$4:$B$300,$A134,Распис!$C$4:$C$300,"&lt;="&amp;K$1,Распис!$D$4:$D$300,"&gt;="&amp;K$1),SUMIF(База!$B$3:$B$305,$A134,База!$K$3:$K$152))</f>
        <v>0</v>
      </c>
      <c r="L134" s="46" t="s">
        <v>23</v>
      </c>
      <c r="M134" s="46">
        <f ca="1">IF(COUNTIFS(Распис!$B$4:$B$300,$A134,Распис!$C$4:$C$300,"&lt;="&amp;M$1,Распис!$D$4:$D$300,"&gt;="&amp;M$1)&gt;0,SUMIFS(Распис!$F$4:$F$300,Распис!$B$4:$B$300,$A134,Распис!$C$4:$C$300,"&lt;="&amp;M$1,Распис!$D$4:$D$300,"&gt;="&amp;M$1),SUMIF(База!$B$3:$B$305,$A134,База!$F$3:$F$152))</f>
        <v>0</v>
      </c>
      <c r="N134" s="46">
        <f ca="1">IF(COUNTIFS(Распис!$B$4:$B$300,$A134,Распис!$C$4:$C$300,"&lt;="&amp;N$1,Распис!$D$4:$D$300,"&gt;="&amp;N$1)&gt;0,SUMIFS(Распис!$G$4:$G$300,Распис!$B$4:$B$300,$A134,Распис!$C$4:$C$300,"&lt;="&amp;N$1,Распис!$D$4:$D$300,"&gt;="&amp;N$1),SUMIF(База!$B$3:$B$305,$A134,База!$G$3:$G$152))</f>
        <v>0</v>
      </c>
      <c r="O134" s="46">
        <f ca="1">IF(COUNTIFS(Распис!$B$4:$B$300,$A134,Распис!$C$4:$C$300,"&lt;="&amp;O$1,Распис!$D$4:$D$300,"&gt;="&amp;O$1)&gt;0,SUMIFS(Распис!$H$4:$H$300,Распис!$B$4:$B$300,$A134,Распис!$C$4:$C$300,"&lt;="&amp;O$1,Распис!$D$4:$D$300,"&gt;="&amp;O$1),SUMIF(База!$B$3:$B$305,$A134,База!$H$3:$H$152))</f>
        <v>0</v>
      </c>
      <c r="P134" s="46">
        <f ca="1">IF(COUNTIFS(Распис!$B$4:$B$300,$A134,Распис!$C$4:$C$300,"&lt;="&amp;P$1,Распис!$D$4:$D$300,"&gt;="&amp;P$1)&gt;0,SUMIFS(Распис!$I$4:$I$300,Распис!$B$4:$B$300,$A134,Распис!$C$4:$C$300,"&lt;="&amp;P$1,Распис!$D$4:$D$300,"&gt;="&amp;P$1),SUMIF(База!$B$3:$B$305,$A134,База!$I$3:$I$152))</f>
        <v>0</v>
      </c>
      <c r="Q134" s="46">
        <f ca="1">IF(COUNTIFS(Распис!$B$4:$B$300,$A134,Распис!$C$4:$C$300,"&lt;="&amp;Q$1,Распис!$D$4:$D$300,"&gt;="&amp;Q$1)&gt;0,SUMIFS(Распис!$J$4:$J$300,Распис!$B$4:$B$300,$A134,Распис!$C$4:$C$300,"&lt;="&amp;Q$1,Распис!$D$4:$D$300,"&gt;="&amp;Q$1),SUMIF(База!$B$3:$B$305,$A134,База!$J$3:$J$152))</f>
        <v>0</v>
      </c>
      <c r="R134" s="46">
        <f ca="1">IF(COUNTIFS(Распис!$B$4:$B$300,$A134,Распис!$C$4:$C$300,"&lt;="&amp;R$1,Распис!$D$4:$D$300,"&gt;="&amp;R$1)&gt;0,SUMIFS(Распис!$K$4:$K$300,Распис!$B$4:$B$300,$A134,Распис!$C$4:$C$300,"&lt;="&amp;R$1,Распис!$D$4:$D$300,"&gt;="&amp;R$1),SUMIF(База!$B$3:$B$305,$A134,База!$K$3:$K$152))</f>
        <v>0</v>
      </c>
      <c r="S134" s="46" t="s">
        <v>23</v>
      </c>
      <c r="T134" s="46" t="s">
        <v>25</v>
      </c>
      <c r="U134" s="46" t="s">
        <v>25</v>
      </c>
      <c r="V134" s="46" t="s">
        <v>24</v>
      </c>
      <c r="W134" s="46" t="s">
        <v>24</v>
      </c>
      <c r="X134" s="46" t="s">
        <v>24</v>
      </c>
      <c r="Y134" s="46" t="s">
        <v>25</v>
      </c>
      <c r="Z134" s="46" t="s">
        <v>23</v>
      </c>
      <c r="AA134" s="46">
        <f ca="1">IF(COUNTIFS(Распис!$B$4:$B$300,$A134,Распис!$C$4:$C$300,"&lt;="&amp;AA$1,Распис!$D$4:$D$300,"&gt;="&amp;AA$1)&gt;0,SUMIFS(Распис!$F$4:$F$300,Распис!$B$4:$B$300,$A134,Распис!$C$4:$C$300,"&lt;="&amp;AA$1,Распис!$D$4:$D$300,"&gt;="&amp;AA$1),SUMIF(База!$B$3:$B$305,$A134,База!$F$3:$F$152))</f>
        <v>0</v>
      </c>
      <c r="AB134" s="46">
        <f ca="1">IF(COUNTIFS(Распис!$B$4:$B$300,$A134,Распис!$C$4:$C$300,"&lt;="&amp;AB$1,Распис!$D$4:$D$300,"&gt;="&amp;AB$1)&gt;0,SUMIFS(Распис!$G$4:$G$300,Распис!$B$4:$B$300,$A134,Распис!$C$4:$C$300,"&lt;="&amp;AB$1,Распис!$D$4:$D$300,"&gt;="&amp;AB$1),SUMIF(База!$B$3:$B$305,$A134,База!$G$3:$G$152))</f>
        <v>0</v>
      </c>
      <c r="AC134" s="46">
        <f ca="1">IF(COUNTIFS(Распис!$B$4:$B$300,$A134,Распис!$C$4:$C$300,"&lt;="&amp;AC$1,Распис!$D$4:$D$300,"&gt;="&amp;AC$1)&gt;0,SUMIFS(Распис!$H$4:$H$300,Распис!$B$4:$B$300,$A134,Распис!$C$4:$C$300,"&lt;="&amp;AC$1,Распис!$D$4:$D$300,"&gt;="&amp;AC$1),SUMIF(База!$B$3:$B$305,$A134,База!$H$3:$H$152))</f>
        <v>0</v>
      </c>
      <c r="AD134" s="46">
        <f ca="1">IF(COUNTIFS(Распис!$B$4:$B$300,$A134,Распис!$C$4:$C$300,"&lt;="&amp;AD$1,Распис!$D$4:$D$300,"&gt;="&amp;AD$1)&gt;0,SUMIFS(Распис!$I$4:$I$300,Распис!$B$4:$B$300,$A134,Распис!$C$4:$C$300,"&lt;="&amp;AD$1,Распис!$D$4:$D$300,"&gt;="&amp;AD$1),SUMIF(База!$B$3:$B$305,$A134,База!$I$3:$I$152))</f>
        <v>0</v>
      </c>
      <c r="AE134" s="46">
        <f ca="1">IF(COUNTIFS(Распис!$B$4:$B$300,$A134,Распис!$C$4:$C$300,"&lt;="&amp;AE$1,Распис!$D$4:$D$300,"&gt;="&amp;AE$1)&gt;0,SUMIFS(Распис!$J$4:$J$300,Распис!$B$4:$B$300,$A134,Распис!$C$4:$C$300,"&lt;="&amp;AE$1,Распис!$D$4:$D$300,"&gt;="&amp;AE$1),SUMIF(База!$B$3:$B$305,$A134,База!$J$3:$J$152))</f>
        <v>0</v>
      </c>
      <c r="AF134" s="46">
        <f ca="1">IF(COUNTIFS(Распис!$B$4:$B$300,$A134,Распис!$C$4:$C$300,"&lt;="&amp;AF$1,Распис!$D$4:$D$300,"&gt;="&amp;AF$1)&gt;0,SUMIFS(Распис!$K$4:$K$300,Распис!$B$4:$B$300,$A134,Распис!$C$4:$C$300,"&lt;="&amp;AF$1,Распис!$D$4:$D$300,"&gt;="&amp;AF$1),SUMIF(База!$B$3:$B$305,$A134,База!$K$3:$K$152))</f>
        <v>0</v>
      </c>
      <c r="AG134" s="47">
        <f t="shared" ca="1" si="19"/>
        <v>0</v>
      </c>
      <c r="AH134" s="46">
        <f ca="1">AG134-SUMIFS(Распред!$G$4:$G$300,Распред!$B$4:$B$300,"март",Распред!$F$4:$F$300,A134)</f>
        <v>0</v>
      </c>
      <c r="AI134" s="46">
        <f ca="1">AH134+(COUNTIF(B134:AF134,"КД")+SUMIFS(Распред!$AH$4:$AH$300,Распред!$F$4:$F$300,A134,Распред!$B$4:$B$300,"март"))*4</f>
        <v>12</v>
      </c>
      <c r="AJ134" s="46">
        <f t="shared" ca="1" si="20"/>
        <v>0</v>
      </c>
      <c r="AK134" s="46">
        <f t="shared" ca="1" si="21"/>
        <v>0</v>
      </c>
      <c r="AL134" s="46">
        <f>SUMIFS(Распред!$K$4:$K$300,Распред!$B$4:$B$300,"март",Распред!$J$4:$J$300,A134)+SUMIFS(Распред!$M$4:$M$300,Распред!$B$4:$B$300,"март",Распред!$L$4:$L$300,A134)+SUMIFS(Распред!$O$4:$O$300,Распред!$B$4:$B$300,"март",Распред!$N$4:$N$300,A134)+SUMIFS(Распред!$Q$4:$Q$300,Распред!$B$4:$B$300,"март",Распред!$P$4:$P$300,A134)+SUMIFS(Распред!$S$4:$S$300,Распред!$B$4:$B$300,"март",Распред!$R$4:$R$300,A134)+SUMIFS(Распред!$U$4:$U$300,Распред!$B$4:$B$300,"март",Распред!$T$4:$T$300,A134)+SUMIFS(Распред!$W$4:$W$300,Распред!$B$4:$B$300,"март",Распред!$V$4:$V$300,A134)+SUMIFS(Распред!$Y$4:$Y$300,Распред!$B$4:$B$300,"март",Распред!$X$4:$X$300,A134)+SUMIFS(Распред!$AA$4:$AA$300,Распред!$B$4:$B$300,"март",Распред!$Z$4:$Z$300,A134)+SUMIFS(Распред!$AC$4:$AC$300,Распред!$B$4:$B$300,"март",Распред!$AB$4:$AB$300,A134)</f>
        <v>0</v>
      </c>
      <c r="AM134" s="46">
        <f t="shared" ca="1" si="22"/>
        <v>0</v>
      </c>
      <c r="AN134" s="46">
        <f ca="1">MAX(MIN(AI134-AJ134,96)+AL134+AJ134-96,0)</f>
        <v>0</v>
      </c>
      <c r="AO134" s="46">
        <f t="shared" ca="1" si="24"/>
        <v>0</v>
      </c>
      <c r="AP134" s="46">
        <f>январь!AP134</f>
        <v>0</v>
      </c>
      <c r="AQ134" s="46">
        <f t="shared" ca="1" si="25"/>
        <v>0</v>
      </c>
      <c r="AR134" s="47"/>
      <c r="AS134" s="47">
        <f t="shared" ca="1" si="26"/>
        <v>0</v>
      </c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</row>
    <row r="135" spans="1:58" s="56" customFormat="1" x14ac:dyDescent="0.25">
      <c r="A135" s="47">
        <f>База!B135</f>
        <v>0</v>
      </c>
      <c r="B135" s="46">
        <f ca="1">IF(COUNTIFS(Распис!$B$4:$B$300,$A135,Распис!$C$4:$C$300,"&lt;="&amp;B$1,Распис!$D$4:$D$300,"&gt;="&amp;B$1)&gt;0,SUMIFS(Распис!$I$4:$I$300,Распис!$B$4:$B$300,$A135,Распис!$C$4:$C$300,"&lt;="&amp;B$1,Распис!$D$4:$D$300,"&gt;="&amp;B$1),SUMIF(База!$B$3:$B$305,$A135,База!$I$3:$I$152))</f>
        <v>0</v>
      </c>
      <c r="C135" s="46">
        <f ca="1">IF(COUNTIFS(Распис!$B$4:$B$300,$A135,Распис!$C$4:$C$300,"&lt;="&amp;C$1,Распис!$D$4:$D$300,"&gt;="&amp;C$1)&gt;0,SUMIFS(Распис!$J$4:$J$300,Распис!$B$4:$B$300,$A135,Распис!$C$4:$C$300,"&lt;="&amp;C$1,Распис!$D$4:$D$300,"&gt;="&amp;C$1),SUMIF(База!$B$3:$B$305,$A135,База!$J$3:$J$152))</f>
        <v>0</v>
      </c>
      <c r="D135" s="46">
        <f ca="1">IF(COUNTIFS(Распис!$B$4:$B$300,$A135,Распис!$C$4:$C$300,"&lt;="&amp;D$1,Распис!$D$4:$D$300,"&gt;="&amp;D$1)&gt;0,SUMIFS(Распис!$K$4:$K$300,Распис!$B$4:$B$300,$A135,Распис!$C$4:$C$300,"&lt;="&amp;D$1,Распис!$D$4:$D$300,"&gt;="&amp;D$1),SUMIF(База!$B$3:$B$305,$A135,База!$K$3:$K$152))</f>
        <v>0</v>
      </c>
      <c r="E135" s="46" t="s">
        <v>23</v>
      </c>
      <c r="F135" s="46">
        <f ca="1">IF(COUNTIFS(Распис!$B$4:$B$300,$A135,Распис!$C$4:$C$300,"&lt;="&amp;F$1,Распис!$D$4:$D$300,"&gt;="&amp;F$1)&gt;0,SUMIFS(Распис!$F$4:$F$300,Распис!$B$4:$B$300,$A135,Распис!$C$4:$C$300,"&lt;="&amp;F$1,Распис!$D$4:$D$300,"&gt;="&amp;F$1),SUMIF(База!$B$3:$B$305,$A135,База!$F$3:$F$152))</f>
        <v>0</v>
      </c>
      <c r="G135" s="46">
        <f ca="1">IF(COUNTIFS(Распис!$B$4:$B$300,$A135,Распис!$C$4:$C$300,"&lt;="&amp;G$1,Распис!$D$4:$D$300,"&gt;="&amp;G$1)&gt;0,SUMIFS(Распис!$G$4:$G$300,Распис!$B$4:$B$300,$A135,Распис!$C$4:$C$300,"&lt;="&amp;G$1,Распис!$D$4:$D$300,"&gt;="&amp;G$1),SUMIF(База!$B$3:$B$305,$A135,База!$G$3:$G$152))</f>
        <v>0</v>
      </c>
      <c r="H135" s="46">
        <f ca="1">IF(COUNTIFS(Распис!$B$4:$B$300,$A135,Распис!$C$4:$C$300,"&lt;="&amp;H$1,Распис!$D$4:$D$300,"&gt;="&amp;H$1)&gt;0,SUMIFS(Распис!$H$4:$H$300,Распис!$B$4:$B$300,$A135,Распис!$C$4:$C$300,"&lt;="&amp;H$1,Распис!$D$4:$D$300,"&gt;="&amp;H$1),SUMIF(База!$B$3:$B$305,$A135,База!$H$3:$H$152))</f>
        <v>0</v>
      </c>
      <c r="I135" s="46" t="s">
        <v>24</v>
      </c>
      <c r="J135" s="46">
        <f ca="1">IF(COUNTIFS(Распис!$B$4:$B$300,$A135,Распис!$C$4:$C$300,"&lt;="&amp;J$1,Распис!$D$4:$D$300,"&gt;="&amp;J$1)&gt;0,SUMIFS(Распис!$J$4:$J$300,Распис!$B$4:$B$300,$A135,Распис!$C$4:$C$300,"&lt;="&amp;J$1,Распис!$D$4:$D$300,"&gt;="&amp;J$1),SUMIF(База!$B$3:$B$305,$A135,База!$J$3:$J$152))</f>
        <v>0</v>
      </c>
      <c r="K135" s="46">
        <f ca="1">IF(COUNTIFS(Распис!$B$4:$B$300,$A135,Распис!$C$4:$C$300,"&lt;="&amp;K$1,Распис!$D$4:$D$300,"&gt;="&amp;K$1)&gt;0,SUMIFS(Распис!$K$4:$K$300,Распис!$B$4:$B$300,$A135,Распис!$C$4:$C$300,"&lt;="&amp;K$1,Распис!$D$4:$D$300,"&gt;="&amp;K$1),SUMIF(База!$B$3:$B$305,$A135,База!$K$3:$K$152))</f>
        <v>0</v>
      </c>
      <c r="L135" s="46" t="s">
        <v>23</v>
      </c>
      <c r="M135" s="46">
        <f ca="1">IF(COUNTIFS(Распис!$B$4:$B$300,$A135,Распис!$C$4:$C$300,"&lt;="&amp;M$1,Распис!$D$4:$D$300,"&gt;="&amp;M$1)&gt;0,SUMIFS(Распис!$F$4:$F$300,Распис!$B$4:$B$300,$A135,Распис!$C$4:$C$300,"&lt;="&amp;M$1,Распис!$D$4:$D$300,"&gt;="&amp;M$1),SUMIF(База!$B$3:$B$305,$A135,База!$F$3:$F$152))</f>
        <v>0</v>
      </c>
      <c r="N135" s="46">
        <f ca="1">IF(COUNTIFS(Распис!$B$4:$B$300,$A135,Распис!$C$4:$C$300,"&lt;="&amp;N$1,Распис!$D$4:$D$300,"&gt;="&amp;N$1)&gt;0,SUMIFS(Распис!$G$4:$G$300,Распис!$B$4:$B$300,$A135,Распис!$C$4:$C$300,"&lt;="&amp;N$1,Распис!$D$4:$D$300,"&gt;="&amp;N$1),SUMIF(База!$B$3:$B$305,$A135,База!$G$3:$G$152))</f>
        <v>0</v>
      </c>
      <c r="O135" s="46">
        <f ca="1">IF(COUNTIFS(Распис!$B$4:$B$300,$A135,Распис!$C$4:$C$300,"&lt;="&amp;O$1,Распис!$D$4:$D$300,"&gt;="&amp;O$1)&gt;0,SUMIFS(Распис!$H$4:$H$300,Распис!$B$4:$B$300,$A135,Распис!$C$4:$C$300,"&lt;="&amp;O$1,Распис!$D$4:$D$300,"&gt;="&amp;O$1),SUMIF(База!$B$3:$B$305,$A135,База!$H$3:$H$152))</f>
        <v>0</v>
      </c>
      <c r="P135" s="46">
        <f ca="1">IF(COUNTIFS(Распис!$B$4:$B$300,$A135,Распис!$C$4:$C$300,"&lt;="&amp;P$1,Распис!$D$4:$D$300,"&gt;="&amp;P$1)&gt;0,SUMIFS(Распис!$I$4:$I$300,Распис!$B$4:$B$300,$A135,Распис!$C$4:$C$300,"&lt;="&amp;P$1,Распис!$D$4:$D$300,"&gt;="&amp;P$1),SUMIF(База!$B$3:$B$305,$A135,База!$I$3:$I$152))</f>
        <v>0</v>
      </c>
      <c r="Q135" s="46">
        <f ca="1">IF(COUNTIFS(Распис!$B$4:$B$300,$A135,Распис!$C$4:$C$300,"&lt;="&amp;Q$1,Распис!$D$4:$D$300,"&gt;="&amp;Q$1)&gt;0,SUMIFS(Распис!$J$4:$J$300,Распис!$B$4:$B$300,$A135,Распис!$C$4:$C$300,"&lt;="&amp;Q$1,Распис!$D$4:$D$300,"&gt;="&amp;Q$1),SUMIF(База!$B$3:$B$305,$A135,База!$J$3:$J$152))</f>
        <v>0</v>
      </c>
      <c r="R135" s="46">
        <f ca="1">IF(COUNTIFS(Распис!$B$4:$B$300,$A135,Распис!$C$4:$C$300,"&lt;="&amp;R$1,Распис!$D$4:$D$300,"&gt;="&amp;R$1)&gt;0,SUMIFS(Распис!$K$4:$K$300,Распис!$B$4:$B$300,$A135,Распис!$C$4:$C$300,"&lt;="&amp;R$1,Распис!$D$4:$D$300,"&gt;="&amp;R$1),SUMIF(База!$B$3:$B$305,$A135,База!$K$3:$K$152))</f>
        <v>0</v>
      </c>
      <c r="S135" s="46" t="s">
        <v>23</v>
      </c>
      <c r="T135" s="46" t="s">
        <v>25</v>
      </c>
      <c r="U135" s="46" t="s">
        <v>25</v>
      </c>
      <c r="V135" s="46" t="s">
        <v>24</v>
      </c>
      <c r="W135" s="46" t="s">
        <v>24</v>
      </c>
      <c r="X135" s="46" t="s">
        <v>24</v>
      </c>
      <c r="Y135" s="46" t="s">
        <v>25</v>
      </c>
      <c r="Z135" s="46" t="s">
        <v>23</v>
      </c>
      <c r="AA135" s="46">
        <f ca="1">IF(COUNTIFS(Распис!$B$4:$B$300,$A135,Распис!$C$4:$C$300,"&lt;="&amp;AA$1,Распис!$D$4:$D$300,"&gt;="&amp;AA$1)&gt;0,SUMIFS(Распис!$F$4:$F$300,Распис!$B$4:$B$300,$A135,Распис!$C$4:$C$300,"&lt;="&amp;AA$1,Распис!$D$4:$D$300,"&gt;="&amp;AA$1),SUMIF(База!$B$3:$B$305,$A135,База!$F$3:$F$152))</f>
        <v>0</v>
      </c>
      <c r="AB135" s="46">
        <f ca="1">IF(COUNTIFS(Распис!$B$4:$B$300,$A135,Распис!$C$4:$C$300,"&lt;="&amp;AB$1,Распис!$D$4:$D$300,"&gt;="&amp;AB$1)&gt;0,SUMIFS(Распис!$G$4:$G$300,Распис!$B$4:$B$300,$A135,Распис!$C$4:$C$300,"&lt;="&amp;AB$1,Распис!$D$4:$D$300,"&gt;="&amp;AB$1),SUMIF(База!$B$3:$B$305,$A135,База!$G$3:$G$152))</f>
        <v>0</v>
      </c>
      <c r="AC135" s="46">
        <f ca="1">IF(COUNTIFS(Распис!$B$4:$B$300,$A135,Распис!$C$4:$C$300,"&lt;="&amp;AC$1,Распис!$D$4:$D$300,"&gt;="&amp;AC$1)&gt;0,SUMIFS(Распис!$H$4:$H$300,Распис!$B$4:$B$300,$A135,Распис!$C$4:$C$300,"&lt;="&amp;AC$1,Распис!$D$4:$D$300,"&gt;="&amp;AC$1),SUMIF(База!$B$3:$B$305,$A135,База!$H$3:$H$152))</f>
        <v>0</v>
      </c>
      <c r="AD135" s="46">
        <f ca="1">IF(COUNTIFS(Распис!$B$4:$B$300,$A135,Распис!$C$4:$C$300,"&lt;="&amp;AD$1,Распис!$D$4:$D$300,"&gt;="&amp;AD$1)&gt;0,SUMIFS(Распис!$I$4:$I$300,Распис!$B$4:$B$300,$A135,Распис!$C$4:$C$300,"&lt;="&amp;AD$1,Распис!$D$4:$D$300,"&gt;="&amp;AD$1),SUMIF(База!$B$3:$B$305,$A135,База!$I$3:$I$152))</f>
        <v>0</v>
      </c>
      <c r="AE135" s="46">
        <f ca="1">IF(COUNTIFS(Распис!$B$4:$B$300,$A135,Распис!$C$4:$C$300,"&lt;="&amp;AE$1,Распис!$D$4:$D$300,"&gt;="&amp;AE$1)&gt;0,SUMIFS(Распис!$J$4:$J$300,Распис!$B$4:$B$300,$A135,Распис!$C$4:$C$300,"&lt;="&amp;AE$1,Распис!$D$4:$D$300,"&gt;="&amp;AE$1),SUMIF(База!$B$3:$B$305,$A135,База!$J$3:$J$152))</f>
        <v>0</v>
      </c>
      <c r="AF135" s="46">
        <f ca="1">IF(COUNTIFS(Распис!$B$4:$B$300,$A135,Распис!$C$4:$C$300,"&lt;="&amp;AF$1,Распис!$D$4:$D$300,"&gt;="&amp;AF$1)&gt;0,SUMIFS(Распис!$K$4:$K$300,Распис!$B$4:$B$300,$A135,Распис!$C$4:$C$300,"&lt;="&amp;AF$1,Распис!$D$4:$D$300,"&gt;="&amp;AF$1),SUMIF(База!$B$3:$B$305,$A135,База!$K$3:$K$152))</f>
        <v>0</v>
      </c>
      <c r="AG135" s="47">
        <f t="shared" ca="1" si="19"/>
        <v>0</v>
      </c>
      <c r="AH135" s="46">
        <f ca="1">AG135-SUMIFS(Распред!$G$4:$G$300,Распред!$B$4:$B$300,"март",Распред!$F$4:$F$300,A135)</f>
        <v>0</v>
      </c>
      <c r="AI135" s="46">
        <f ca="1">AH135+(COUNTIF(B135:AF135,"КД")+SUMIFS(Распред!$AH$4:$AH$300,Распред!$F$4:$F$300,A135,Распред!$B$4:$B$300,"март"))*4</f>
        <v>12</v>
      </c>
      <c r="AJ135" s="46">
        <f t="shared" ca="1" si="20"/>
        <v>0</v>
      </c>
      <c r="AK135" s="46">
        <f t="shared" ca="1" si="21"/>
        <v>0</v>
      </c>
      <c r="AL135" s="46">
        <f>SUMIFS(Распред!$K$4:$K$300,Распред!$B$4:$B$300,"март",Распред!$J$4:$J$300,A135)+SUMIFS(Распред!$M$4:$M$300,Распред!$B$4:$B$300,"март",Распред!$L$4:$L$300,A135)+SUMIFS(Распред!$O$4:$O$300,Распред!$B$4:$B$300,"март",Распред!$N$4:$N$300,A135)+SUMIFS(Распред!$Q$4:$Q$300,Распред!$B$4:$B$300,"март",Распред!$P$4:$P$300,A135)+SUMIFS(Распред!$S$4:$S$300,Распред!$B$4:$B$300,"март",Распред!$R$4:$R$300,A135)+SUMIFS(Распред!$U$4:$U$300,Распред!$B$4:$B$300,"март",Распред!$T$4:$T$300,A135)+SUMIFS(Распред!$W$4:$W$300,Распред!$B$4:$B$300,"март",Распред!$V$4:$V$300,A135)+SUMIFS(Распред!$Y$4:$Y$300,Распред!$B$4:$B$300,"март",Распред!$X$4:$X$300,A135)+SUMIFS(Распред!$AA$4:$AA$300,Распред!$B$4:$B$300,"март",Распред!$Z$4:$Z$300,A135)+SUMIFS(Распред!$AC$4:$AC$300,Распред!$B$4:$B$300,"март",Распред!$AB$4:$AB$300,A135)</f>
        <v>0</v>
      </c>
      <c r="AM135" s="46">
        <f t="shared" ca="1" si="22"/>
        <v>0</v>
      </c>
      <c r="AN135" s="46">
        <f t="shared" ca="1" si="23"/>
        <v>0</v>
      </c>
      <c r="AO135" s="46">
        <f t="shared" ca="1" si="24"/>
        <v>0</v>
      </c>
      <c r="AP135" s="46">
        <f>январь!AP135</f>
        <v>0</v>
      </c>
      <c r="AQ135" s="46">
        <f t="shared" ca="1" si="25"/>
        <v>0</v>
      </c>
      <c r="AR135" s="47"/>
      <c r="AS135" s="47">
        <f t="shared" ca="1" si="26"/>
        <v>0</v>
      </c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</row>
    <row r="136" spans="1:58" s="56" customFormat="1" x14ac:dyDescent="0.25">
      <c r="A136" s="47">
        <f>База!B136</f>
        <v>0</v>
      </c>
      <c r="B136" s="46">
        <f ca="1">IF(COUNTIFS(Распис!$B$4:$B$300,$A136,Распис!$C$4:$C$300,"&lt;="&amp;B$1,Распис!$D$4:$D$300,"&gt;="&amp;B$1)&gt;0,SUMIFS(Распис!$I$4:$I$300,Распис!$B$4:$B$300,$A136,Распис!$C$4:$C$300,"&lt;="&amp;B$1,Распис!$D$4:$D$300,"&gt;="&amp;B$1),SUMIF(База!$B$3:$B$305,$A136,База!$I$3:$I$152))</f>
        <v>0</v>
      </c>
      <c r="C136" s="46">
        <f ca="1">IF(COUNTIFS(Распис!$B$4:$B$300,$A136,Распис!$C$4:$C$300,"&lt;="&amp;C$1,Распис!$D$4:$D$300,"&gt;="&amp;C$1)&gt;0,SUMIFS(Распис!$J$4:$J$300,Распис!$B$4:$B$300,$A136,Распис!$C$4:$C$300,"&lt;="&amp;C$1,Распис!$D$4:$D$300,"&gt;="&amp;C$1),SUMIF(База!$B$3:$B$305,$A136,База!$J$3:$J$152))</f>
        <v>0</v>
      </c>
      <c r="D136" s="46">
        <f ca="1">IF(COUNTIFS(Распис!$B$4:$B$300,$A136,Распис!$C$4:$C$300,"&lt;="&amp;D$1,Распис!$D$4:$D$300,"&gt;="&amp;D$1)&gt;0,SUMIFS(Распис!$K$4:$K$300,Распис!$B$4:$B$300,$A136,Распис!$C$4:$C$300,"&lt;="&amp;D$1,Распис!$D$4:$D$300,"&gt;="&amp;D$1),SUMIF(База!$B$3:$B$305,$A136,База!$K$3:$K$152))</f>
        <v>0</v>
      </c>
      <c r="E136" s="46" t="s">
        <v>23</v>
      </c>
      <c r="F136" s="46">
        <f ca="1">IF(COUNTIFS(Распис!$B$4:$B$300,$A136,Распис!$C$4:$C$300,"&lt;="&amp;F$1,Распис!$D$4:$D$300,"&gt;="&amp;F$1)&gt;0,SUMIFS(Распис!$F$4:$F$300,Распис!$B$4:$B$300,$A136,Распис!$C$4:$C$300,"&lt;="&amp;F$1,Распис!$D$4:$D$300,"&gt;="&amp;F$1),SUMIF(База!$B$3:$B$305,$A136,База!$F$3:$F$152))</f>
        <v>0</v>
      </c>
      <c r="G136" s="46">
        <f ca="1">IF(COUNTIFS(Распис!$B$4:$B$300,$A136,Распис!$C$4:$C$300,"&lt;="&amp;G$1,Распис!$D$4:$D$300,"&gt;="&amp;G$1)&gt;0,SUMIFS(Распис!$G$4:$G$300,Распис!$B$4:$B$300,$A136,Распис!$C$4:$C$300,"&lt;="&amp;G$1,Распис!$D$4:$D$300,"&gt;="&amp;G$1),SUMIF(База!$B$3:$B$305,$A136,База!$G$3:$G$152))</f>
        <v>0</v>
      </c>
      <c r="H136" s="46">
        <f ca="1">IF(COUNTIFS(Распис!$B$4:$B$300,$A136,Распис!$C$4:$C$300,"&lt;="&amp;H$1,Распис!$D$4:$D$300,"&gt;="&amp;H$1)&gt;0,SUMIFS(Распис!$H$4:$H$300,Распис!$B$4:$B$300,$A136,Распис!$C$4:$C$300,"&lt;="&amp;H$1,Распис!$D$4:$D$300,"&gt;="&amp;H$1),SUMIF(База!$B$3:$B$305,$A136,База!$H$3:$H$152))</f>
        <v>0</v>
      </c>
      <c r="I136" s="46" t="s">
        <v>24</v>
      </c>
      <c r="J136" s="46">
        <f ca="1">IF(COUNTIFS(Распис!$B$4:$B$300,$A136,Распис!$C$4:$C$300,"&lt;="&amp;J$1,Распис!$D$4:$D$300,"&gt;="&amp;J$1)&gt;0,SUMIFS(Распис!$J$4:$J$300,Распис!$B$4:$B$300,$A136,Распис!$C$4:$C$300,"&lt;="&amp;J$1,Распис!$D$4:$D$300,"&gt;="&amp;J$1),SUMIF(База!$B$3:$B$305,$A136,База!$J$3:$J$152))</f>
        <v>0</v>
      </c>
      <c r="K136" s="46">
        <f ca="1">IF(COUNTIFS(Распис!$B$4:$B$300,$A136,Распис!$C$4:$C$300,"&lt;="&amp;K$1,Распис!$D$4:$D$300,"&gt;="&amp;K$1)&gt;0,SUMIFS(Распис!$K$4:$K$300,Распис!$B$4:$B$300,$A136,Распис!$C$4:$C$300,"&lt;="&amp;K$1,Распис!$D$4:$D$300,"&gt;="&amp;K$1),SUMIF(База!$B$3:$B$305,$A136,База!$K$3:$K$152))</f>
        <v>0</v>
      </c>
      <c r="L136" s="46" t="s">
        <v>23</v>
      </c>
      <c r="M136" s="46">
        <f ca="1">IF(COUNTIFS(Распис!$B$4:$B$300,$A136,Распис!$C$4:$C$300,"&lt;="&amp;M$1,Распис!$D$4:$D$300,"&gt;="&amp;M$1)&gt;0,SUMIFS(Распис!$F$4:$F$300,Распис!$B$4:$B$300,$A136,Распис!$C$4:$C$300,"&lt;="&amp;M$1,Распис!$D$4:$D$300,"&gt;="&amp;M$1),SUMIF(База!$B$3:$B$305,$A136,База!$F$3:$F$152))</f>
        <v>0</v>
      </c>
      <c r="N136" s="46">
        <f ca="1">IF(COUNTIFS(Распис!$B$4:$B$300,$A136,Распис!$C$4:$C$300,"&lt;="&amp;N$1,Распис!$D$4:$D$300,"&gt;="&amp;N$1)&gt;0,SUMIFS(Распис!$G$4:$G$300,Распис!$B$4:$B$300,$A136,Распис!$C$4:$C$300,"&lt;="&amp;N$1,Распис!$D$4:$D$300,"&gt;="&amp;N$1),SUMIF(База!$B$3:$B$305,$A136,База!$G$3:$G$152))</f>
        <v>0</v>
      </c>
      <c r="O136" s="46">
        <f ca="1">IF(COUNTIFS(Распис!$B$4:$B$300,$A136,Распис!$C$4:$C$300,"&lt;="&amp;O$1,Распис!$D$4:$D$300,"&gt;="&amp;O$1)&gt;0,SUMIFS(Распис!$H$4:$H$300,Распис!$B$4:$B$300,$A136,Распис!$C$4:$C$300,"&lt;="&amp;O$1,Распис!$D$4:$D$300,"&gt;="&amp;O$1),SUMIF(База!$B$3:$B$305,$A136,База!$H$3:$H$152))</f>
        <v>0</v>
      </c>
      <c r="P136" s="46">
        <f ca="1">IF(COUNTIFS(Распис!$B$4:$B$300,$A136,Распис!$C$4:$C$300,"&lt;="&amp;P$1,Распис!$D$4:$D$300,"&gt;="&amp;P$1)&gt;0,SUMIFS(Распис!$I$4:$I$300,Распис!$B$4:$B$300,$A136,Распис!$C$4:$C$300,"&lt;="&amp;P$1,Распис!$D$4:$D$300,"&gt;="&amp;P$1),SUMIF(База!$B$3:$B$305,$A136,База!$I$3:$I$152))</f>
        <v>0</v>
      </c>
      <c r="Q136" s="46">
        <f ca="1">IF(COUNTIFS(Распис!$B$4:$B$300,$A136,Распис!$C$4:$C$300,"&lt;="&amp;Q$1,Распис!$D$4:$D$300,"&gt;="&amp;Q$1)&gt;0,SUMIFS(Распис!$J$4:$J$300,Распис!$B$4:$B$300,$A136,Распис!$C$4:$C$300,"&lt;="&amp;Q$1,Распис!$D$4:$D$300,"&gt;="&amp;Q$1),SUMIF(База!$B$3:$B$305,$A136,База!$J$3:$J$152))</f>
        <v>0</v>
      </c>
      <c r="R136" s="46">
        <f ca="1">IF(COUNTIFS(Распис!$B$4:$B$300,$A136,Распис!$C$4:$C$300,"&lt;="&amp;R$1,Распис!$D$4:$D$300,"&gt;="&amp;R$1)&gt;0,SUMIFS(Распис!$K$4:$K$300,Распис!$B$4:$B$300,$A136,Распис!$C$4:$C$300,"&lt;="&amp;R$1,Распис!$D$4:$D$300,"&gt;="&amp;R$1),SUMIF(База!$B$3:$B$305,$A136,База!$K$3:$K$152))</f>
        <v>0</v>
      </c>
      <c r="S136" s="46" t="s">
        <v>23</v>
      </c>
      <c r="T136" s="46" t="s">
        <v>25</v>
      </c>
      <c r="U136" s="46" t="s">
        <v>25</v>
      </c>
      <c r="V136" s="46" t="s">
        <v>24</v>
      </c>
      <c r="W136" s="46" t="s">
        <v>24</v>
      </c>
      <c r="X136" s="46" t="s">
        <v>24</v>
      </c>
      <c r="Y136" s="46" t="s">
        <v>25</v>
      </c>
      <c r="Z136" s="46" t="s">
        <v>23</v>
      </c>
      <c r="AA136" s="46">
        <f ca="1">IF(COUNTIFS(Распис!$B$4:$B$300,$A136,Распис!$C$4:$C$300,"&lt;="&amp;AA$1,Распис!$D$4:$D$300,"&gt;="&amp;AA$1)&gt;0,SUMIFS(Распис!$F$4:$F$300,Распис!$B$4:$B$300,$A136,Распис!$C$4:$C$300,"&lt;="&amp;AA$1,Распис!$D$4:$D$300,"&gt;="&amp;AA$1),SUMIF(База!$B$3:$B$305,$A136,База!$F$3:$F$152))</f>
        <v>0</v>
      </c>
      <c r="AB136" s="46">
        <f ca="1">IF(COUNTIFS(Распис!$B$4:$B$300,$A136,Распис!$C$4:$C$300,"&lt;="&amp;AB$1,Распис!$D$4:$D$300,"&gt;="&amp;AB$1)&gt;0,SUMIFS(Распис!$G$4:$G$300,Распис!$B$4:$B$300,$A136,Распис!$C$4:$C$300,"&lt;="&amp;AB$1,Распис!$D$4:$D$300,"&gt;="&amp;AB$1),SUMIF(База!$B$3:$B$305,$A136,База!$G$3:$G$152))</f>
        <v>0</v>
      </c>
      <c r="AC136" s="46">
        <f ca="1">IF(COUNTIFS(Распис!$B$4:$B$300,$A136,Распис!$C$4:$C$300,"&lt;="&amp;AC$1,Распис!$D$4:$D$300,"&gt;="&amp;AC$1)&gt;0,SUMIFS(Распис!$H$4:$H$300,Распис!$B$4:$B$300,$A136,Распис!$C$4:$C$300,"&lt;="&amp;AC$1,Распис!$D$4:$D$300,"&gt;="&amp;AC$1),SUMIF(База!$B$3:$B$305,$A136,База!$H$3:$H$152))</f>
        <v>0</v>
      </c>
      <c r="AD136" s="46">
        <f ca="1">IF(COUNTIFS(Распис!$B$4:$B$300,$A136,Распис!$C$4:$C$300,"&lt;="&amp;AD$1,Распис!$D$4:$D$300,"&gt;="&amp;AD$1)&gt;0,SUMIFS(Распис!$I$4:$I$300,Распис!$B$4:$B$300,$A136,Распис!$C$4:$C$300,"&lt;="&amp;AD$1,Распис!$D$4:$D$300,"&gt;="&amp;AD$1),SUMIF(База!$B$3:$B$305,$A136,База!$I$3:$I$152))</f>
        <v>0</v>
      </c>
      <c r="AE136" s="46">
        <f ca="1">IF(COUNTIFS(Распис!$B$4:$B$300,$A136,Распис!$C$4:$C$300,"&lt;="&amp;AE$1,Распис!$D$4:$D$300,"&gt;="&amp;AE$1)&gt;0,SUMIFS(Распис!$J$4:$J$300,Распис!$B$4:$B$300,$A136,Распис!$C$4:$C$300,"&lt;="&amp;AE$1,Распис!$D$4:$D$300,"&gt;="&amp;AE$1),SUMIF(База!$B$3:$B$305,$A136,База!$J$3:$J$152))</f>
        <v>0</v>
      </c>
      <c r="AF136" s="46">
        <f ca="1">IF(COUNTIFS(Распис!$B$4:$B$300,$A136,Распис!$C$4:$C$300,"&lt;="&amp;AF$1,Распис!$D$4:$D$300,"&gt;="&amp;AF$1)&gt;0,SUMIFS(Распис!$K$4:$K$300,Распис!$B$4:$B$300,$A136,Распис!$C$4:$C$300,"&lt;="&amp;AF$1,Распис!$D$4:$D$300,"&gt;="&amp;AF$1),SUMIF(База!$B$3:$B$305,$A136,База!$K$3:$K$152))</f>
        <v>0</v>
      </c>
      <c r="AG136" s="47">
        <f t="shared" ca="1" si="19"/>
        <v>0</v>
      </c>
      <c r="AH136" s="46">
        <f ca="1">AG136-SUMIFS(Распред!$G$4:$G$300,Распред!$B$4:$B$300,"март",Распред!$F$4:$F$300,A136)</f>
        <v>0</v>
      </c>
      <c r="AI136" s="46">
        <f ca="1">AH136+(COUNTIF(B136:AF136,"КД")+SUMIFS(Распред!$AH$4:$AH$300,Распред!$F$4:$F$300,A136,Распред!$B$4:$B$300,"март"))*4</f>
        <v>12</v>
      </c>
      <c r="AJ136" s="46">
        <f t="shared" ca="1" si="20"/>
        <v>0</v>
      </c>
      <c r="AK136" s="46">
        <f t="shared" ca="1" si="21"/>
        <v>0</v>
      </c>
      <c r="AL136" s="46">
        <f>SUMIFS(Распред!$K$4:$K$300,Распред!$B$4:$B$300,"март",Распред!$J$4:$J$300,A136)+SUMIFS(Распред!$M$4:$M$300,Распред!$B$4:$B$300,"март",Распред!$L$4:$L$300,A136)+SUMIFS(Распред!$O$4:$O$300,Распред!$B$4:$B$300,"март",Распред!$N$4:$N$300,A136)+SUMIFS(Распред!$Q$4:$Q$300,Распред!$B$4:$B$300,"март",Распред!$P$4:$P$300,A136)+SUMIFS(Распред!$S$4:$S$300,Распред!$B$4:$B$300,"март",Распред!$R$4:$R$300,A136)+SUMIFS(Распред!$U$4:$U$300,Распред!$B$4:$B$300,"март",Распред!$T$4:$T$300,A136)+SUMIFS(Распред!$W$4:$W$300,Распред!$B$4:$B$300,"март",Распред!$V$4:$V$300,A136)+SUMIFS(Распред!$Y$4:$Y$300,Распред!$B$4:$B$300,"март",Распред!$X$4:$X$300,A136)+SUMIFS(Распред!$AA$4:$AA$300,Распред!$B$4:$B$300,"март",Распред!$Z$4:$Z$300,A136)+SUMIFS(Распред!$AC$4:$AC$300,Распред!$B$4:$B$300,"март",Распред!$AB$4:$AB$300,A136)</f>
        <v>0</v>
      </c>
      <c r="AM136" s="46">
        <f t="shared" ca="1" si="22"/>
        <v>0</v>
      </c>
      <c r="AN136" s="46">
        <f t="shared" ca="1" si="23"/>
        <v>0</v>
      </c>
      <c r="AO136" s="46">
        <f t="shared" ca="1" si="24"/>
        <v>0</v>
      </c>
      <c r="AP136" s="46">
        <f>январь!AP136</f>
        <v>0</v>
      </c>
      <c r="AQ136" s="46">
        <f t="shared" ca="1" si="25"/>
        <v>0</v>
      </c>
      <c r="AR136" s="47"/>
      <c r="AS136" s="47">
        <f t="shared" ca="1" si="26"/>
        <v>0</v>
      </c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</row>
    <row r="137" spans="1:58" s="56" customFormat="1" x14ac:dyDescent="0.25">
      <c r="A137" s="47">
        <f>База!B137</f>
        <v>0</v>
      </c>
      <c r="B137" s="46">
        <f ca="1">IF(COUNTIFS(Распис!$B$4:$B$300,$A137,Распис!$C$4:$C$300,"&lt;="&amp;B$1,Распис!$D$4:$D$300,"&gt;="&amp;B$1)&gt;0,SUMIFS(Распис!$I$4:$I$300,Распис!$B$4:$B$300,$A137,Распис!$C$4:$C$300,"&lt;="&amp;B$1,Распис!$D$4:$D$300,"&gt;="&amp;B$1),SUMIF(База!$B$3:$B$305,$A137,База!$I$3:$I$152))</f>
        <v>0</v>
      </c>
      <c r="C137" s="46">
        <f ca="1">IF(COUNTIFS(Распис!$B$4:$B$300,$A137,Распис!$C$4:$C$300,"&lt;="&amp;C$1,Распис!$D$4:$D$300,"&gt;="&amp;C$1)&gt;0,SUMIFS(Распис!$J$4:$J$300,Распис!$B$4:$B$300,$A137,Распис!$C$4:$C$300,"&lt;="&amp;C$1,Распис!$D$4:$D$300,"&gt;="&amp;C$1),SUMIF(База!$B$3:$B$305,$A137,База!$J$3:$J$152))</f>
        <v>0</v>
      </c>
      <c r="D137" s="46">
        <f ca="1">IF(COUNTIFS(Распис!$B$4:$B$300,$A137,Распис!$C$4:$C$300,"&lt;="&amp;D$1,Распис!$D$4:$D$300,"&gt;="&amp;D$1)&gt;0,SUMIFS(Распис!$K$4:$K$300,Распис!$B$4:$B$300,$A137,Распис!$C$4:$C$300,"&lt;="&amp;D$1,Распис!$D$4:$D$300,"&gt;="&amp;D$1),SUMIF(База!$B$3:$B$305,$A137,База!$K$3:$K$152))</f>
        <v>0</v>
      </c>
      <c r="E137" s="46" t="s">
        <v>23</v>
      </c>
      <c r="F137" s="46">
        <f ca="1">IF(COUNTIFS(Распис!$B$4:$B$300,$A137,Распис!$C$4:$C$300,"&lt;="&amp;F$1,Распис!$D$4:$D$300,"&gt;="&amp;F$1)&gt;0,SUMIFS(Распис!$F$4:$F$300,Распис!$B$4:$B$300,$A137,Распис!$C$4:$C$300,"&lt;="&amp;F$1,Распис!$D$4:$D$300,"&gt;="&amp;F$1),SUMIF(База!$B$3:$B$305,$A137,База!$F$3:$F$152))</f>
        <v>0</v>
      </c>
      <c r="G137" s="46">
        <f ca="1">IF(COUNTIFS(Распис!$B$4:$B$300,$A137,Распис!$C$4:$C$300,"&lt;="&amp;G$1,Распис!$D$4:$D$300,"&gt;="&amp;G$1)&gt;0,SUMIFS(Распис!$G$4:$G$300,Распис!$B$4:$B$300,$A137,Распис!$C$4:$C$300,"&lt;="&amp;G$1,Распис!$D$4:$D$300,"&gt;="&amp;G$1),SUMIF(База!$B$3:$B$305,$A137,База!$G$3:$G$152))</f>
        <v>0</v>
      </c>
      <c r="H137" s="46">
        <f ca="1">IF(COUNTIFS(Распис!$B$4:$B$300,$A137,Распис!$C$4:$C$300,"&lt;="&amp;H$1,Распис!$D$4:$D$300,"&gt;="&amp;H$1)&gt;0,SUMIFS(Распис!$H$4:$H$300,Распис!$B$4:$B$300,$A137,Распис!$C$4:$C$300,"&lt;="&amp;H$1,Распис!$D$4:$D$300,"&gt;="&amp;H$1),SUMIF(База!$B$3:$B$305,$A137,База!$H$3:$H$152))</f>
        <v>0</v>
      </c>
      <c r="I137" s="46" t="s">
        <v>24</v>
      </c>
      <c r="J137" s="46">
        <f ca="1">IF(COUNTIFS(Распис!$B$4:$B$300,$A137,Распис!$C$4:$C$300,"&lt;="&amp;J$1,Распис!$D$4:$D$300,"&gt;="&amp;J$1)&gt;0,SUMIFS(Распис!$J$4:$J$300,Распис!$B$4:$B$300,$A137,Распис!$C$4:$C$300,"&lt;="&amp;J$1,Распис!$D$4:$D$300,"&gt;="&amp;J$1),SUMIF(База!$B$3:$B$305,$A137,База!$J$3:$J$152))</f>
        <v>0</v>
      </c>
      <c r="K137" s="46">
        <f ca="1">IF(COUNTIFS(Распис!$B$4:$B$300,$A137,Распис!$C$4:$C$300,"&lt;="&amp;K$1,Распис!$D$4:$D$300,"&gt;="&amp;K$1)&gt;0,SUMIFS(Распис!$K$4:$K$300,Распис!$B$4:$B$300,$A137,Распис!$C$4:$C$300,"&lt;="&amp;K$1,Распис!$D$4:$D$300,"&gt;="&amp;K$1),SUMIF(База!$B$3:$B$305,$A137,База!$K$3:$K$152))</f>
        <v>0</v>
      </c>
      <c r="L137" s="46" t="s">
        <v>23</v>
      </c>
      <c r="M137" s="46">
        <f ca="1">IF(COUNTIFS(Распис!$B$4:$B$300,$A137,Распис!$C$4:$C$300,"&lt;="&amp;M$1,Распис!$D$4:$D$300,"&gt;="&amp;M$1)&gt;0,SUMIFS(Распис!$F$4:$F$300,Распис!$B$4:$B$300,$A137,Распис!$C$4:$C$300,"&lt;="&amp;M$1,Распис!$D$4:$D$300,"&gt;="&amp;M$1),SUMIF(База!$B$3:$B$305,$A137,База!$F$3:$F$152))</f>
        <v>0</v>
      </c>
      <c r="N137" s="46">
        <f ca="1">IF(COUNTIFS(Распис!$B$4:$B$300,$A137,Распис!$C$4:$C$300,"&lt;="&amp;N$1,Распис!$D$4:$D$300,"&gt;="&amp;N$1)&gt;0,SUMIFS(Распис!$G$4:$G$300,Распис!$B$4:$B$300,$A137,Распис!$C$4:$C$300,"&lt;="&amp;N$1,Распис!$D$4:$D$300,"&gt;="&amp;N$1),SUMIF(База!$B$3:$B$305,$A137,База!$G$3:$G$152))</f>
        <v>0</v>
      </c>
      <c r="O137" s="46">
        <f ca="1">IF(COUNTIFS(Распис!$B$4:$B$300,$A137,Распис!$C$4:$C$300,"&lt;="&amp;O$1,Распис!$D$4:$D$300,"&gt;="&amp;O$1)&gt;0,SUMIFS(Распис!$H$4:$H$300,Распис!$B$4:$B$300,$A137,Распис!$C$4:$C$300,"&lt;="&amp;O$1,Распис!$D$4:$D$300,"&gt;="&amp;O$1),SUMIF(База!$B$3:$B$305,$A137,База!$H$3:$H$152))</f>
        <v>0</v>
      </c>
      <c r="P137" s="46">
        <f ca="1">IF(COUNTIFS(Распис!$B$4:$B$300,$A137,Распис!$C$4:$C$300,"&lt;="&amp;P$1,Распис!$D$4:$D$300,"&gt;="&amp;P$1)&gt;0,SUMIFS(Распис!$I$4:$I$300,Распис!$B$4:$B$300,$A137,Распис!$C$4:$C$300,"&lt;="&amp;P$1,Распис!$D$4:$D$300,"&gt;="&amp;P$1),SUMIF(База!$B$3:$B$305,$A137,База!$I$3:$I$152))</f>
        <v>0</v>
      </c>
      <c r="Q137" s="46">
        <f ca="1">IF(COUNTIFS(Распис!$B$4:$B$300,$A137,Распис!$C$4:$C$300,"&lt;="&amp;Q$1,Распис!$D$4:$D$300,"&gt;="&amp;Q$1)&gt;0,SUMIFS(Распис!$J$4:$J$300,Распис!$B$4:$B$300,$A137,Распис!$C$4:$C$300,"&lt;="&amp;Q$1,Распис!$D$4:$D$300,"&gt;="&amp;Q$1),SUMIF(База!$B$3:$B$305,$A137,База!$J$3:$J$152))</f>
        <v>0</v>
      </c>
      <c r="R137" s="46">
        <f ca="1">IF(COUNTIFS(Распис!$B$4:$B$300,$A137,Распис!$C$4:$C$300,"&lt;="&amp;R$1,Распис!$D$4:$D$300,"&gt;="&amp;R$1)&gt;0,SUMIFS(Распис!$K$4:$K$300,Распис!$B$4:$B$300,$A137,Распис!$C$4:$C$300,"&lt;="&amp;R$1,Распис!$D$4:$D$300,"&gt;="&amp;R$1),SUMIF(База!$B$3:$B$305,$A137,База!$K$3:$K$152))</f>
        <v>0</v>
      </c>
      <c r="S137" s="46" t="s">
        <v>23</v>
      </c>
      <c r="T137" s="46" t="s">
        <v>25</v>
      </c>
      <c r="U137" s="46" t="s">
        <v>25</v>
      </c>
      <c r="V137" s="46" t="s">
        <v>24</v>
      </c>
      <c r="W137" s="46" t="s">
        <v>24</v>
      </c>
      <c r="X137" s="46" t="s">
        <v>24</v>
      </c>
      <c r="Y137" s="46" t="s">
        <v>25</v>
      </c>
      <c r="Z137" s="46" t="s">
        <v>23</v>
      </c>
      <c r="AA137" s="46">
        <f ca="1">IF(COUNTIFS(Распис!$B$4:$B$300,$A137,Распис!$C$4:$C$300,"&lt;="&amp;AA$1,Распис!$D$4:$D$300,"&gt;="&amp;AA$1)&gt;0,SUMIFS(Распис!$F$4:$F$300,Распис!$B$4:$B$300,$A137,Распис!$C$4:$C$300,"&lt;="&amp;AA$1,Распис!$D$4:$D$300,"&gt;="&amp;AA$1),SUMIF(База!$B$3:$B$305,$A137,База!$F$3:$F$152))</f>
        <v>0</v>
      </c>
      <c r="AB137" s="46">
        <f ca="1">IF(COUNTIFS(Распис!$B$4:$B$300,$A137,Распис!$C$4:$C$300,"&lt;="&amp;AB$1,Распис!$D$4:$D$300,"&gt;="&amp;AB$1)&gt;0,SUMIFS(Распис!$G$4:$G$300,Распис!$B$4:$B$300,$A137,Распис!$C$4:$C$300,"&lt;="&amp;AB$1,Распис!$D$4:$D$300,"&gt;="&amp;AB$1),SUMIF(База!$B$3:$B$305,$A137,База!$G$3:$G$152))</f>
        <v>0</v>
      </c>
      <c r="AC137" s="46">
        <f ca="1">IF(COUNTIFS(Распис!$B$4:$B$300,$A137,Распис!$C$4:$C$300,"&lt;="&amp;AC$1,Распис!$D$4:$D$300,"&gt;="&amp;AC$1)&gt;0,SUMIFS(Распис!$H$4:$H$300,Распис!$B$4:$B$300,$A137,Распис!$C$4:$C$300,"&lt;="&amp;AC$1,Распис!$D$4:$D$300,"&gt;="&amp;AC$1),SUMIF(База!$B$3:$B$305,$A137,База!$H$3:$H$152))</f>
        <v>0</v>
      </c>
      <c r="AD137" s="46">
        <f ca="1">IF(COUNTIFS(Распис!$B$4:$B$300,$A137,Распис!$C$4:$C$300,"&lt;="&amp;AD$1,Распис!$D$4:$D$300,"&gt;="&amp;AD$1)&gt;0,SUMIFS(Распис!$I$4:$I$300,Распис!$B$4:$B$300,$A137,Распис!$C$4:$C$300,"&lt;="&amp;AD$1,Распис!$D$4:$D$300,"&gt;="&amp;AD$1),SUMIF(База!$B$3:$B$305,$A137,База!$I$3:$I$152))</f>
        <v>0</v>
      </c>
      <c r="AE137" s="46">
        <f ca="1">IF(COUNTIFS(Распис!$B$4:$B$300,$A137,Распис!$C$4:$C$300,"&lt;="&amp;AE$1,Распис!$D$4:$D$300,"&gt;="&amp;AE$1)&gt;0,SUMIFS(Распис!$J$4:$J$300,Распис!$B$4:$B$300,$A137,Распис!$C$4:$C$300,"&lt;="&amp;AE$1,Распис!$D$4:$D$300,"&gt;="&amp;AE$1),SUMIF(База!$B$3:$B$305,$A137,База!$J$3:$J$152))</f>
        <v>0</v>
      </c>
      <c r="AF137" s="46">
        <f ca="1">IF(COUNTIFS(Распис!$B$4:$B$300,$A137,Распис!$C$4:$C$300,"&lt;="&amp;AF$1,Распис!$D$4:$D$300,"&gt;="&amp;AF$1)&gt;0,SUMIFS(Распис!$K$4:$K$300,Распис!$B$4:$B$300,$A137,Распис!$C$4:$C$300,"&lt;="&amp;AF$1,Распис!$D$4:$D$300,"&gt;="&amp;AF$1),SUMIF(База!$B$3:$B$305,$A137,База!$K$3:$K$152))</f>
        <v>0</v>
      </c>
      <c r="AG137" s="47">
        <f t="shared" ca="1" si="19"/>
        <v>0</v>
      </c>
      <c r="AH137" s="46">
        <f ca="1">AG137-SUMIFS(Распред!$G$4:$G$300,Распред!$B$4:$B$300,"март",Распред!$F$4:$F$300,A137)</f>
        <v>0</v>
      </c>
      <c r="AI137" s="46">
        <f ca="1">AH137+(COUNTIF(B137:AF137,"КД")+SUMIFS(Распред!$AH$4:$AH$300,Распред!$F$4:$F$300,A137,Распред!$B$4:$B$300,"март"))*4</f>
        <v>12</v>
      </c>
      <c r="AJ137" s="46">
        <f t="shared" ca="1" si="20"/>
        <v>0</v>
      </c>
      <c r="AK137" s="46">
        <f t="shared" ca="1" si="21"/>
        <v>0</v>
      </c>
      <c r="AL137" s="46">
        <f>SUMIFS(Распред!$K$4:$K$300,Распред!$B$4:$B$300,"март",Распред!$J$4:$J$300,A137)+SUMIFS(Распред!$M$4:$M$300,Распред!$B$4:$B$300,"март",Распред!$L$4:$L$300,A137)+SUMIFS(Распред!$O$4:$O$300,Распред!$B$4:$B$300,"март",Распред!$N$4:$N$300,A137)+SUMIFS(Распред!$Q$4:$Q$300,Распред!$B$4:$B$300,"март",Распред!$P$4:$P$300,A137)+SUMIFS(Распред!$S$4:$S$300,Распред!$B$4:$B$300,"март",Распред!$R$4:$R$300,A137)+SUMIFS(Распред!$U$4:$U$300,Распред!$B$4:$B$300,"март",Распред!$T$4:$T$300,A137)+SUMIFS(Распред!$W$4:$W$300,Распред!$B$4:$B$300,"март",Распред!$V$4:$V$300,A137)+SUMIFS(Распред!$Y$4:$Y$300,Распред!$B$4:$B$300,"март",Распред!$X$4:$X$300,A137)+SUMIFS(Распред!$AA$4:$AA$300,Распред!$B$4:$B$300,"март",Распред!$Z$4:$Z$300,A137)+SUMIFS(Распред!$AC$4:$AC$300,Распред!$B$4:$B$300,"март",Распред!$AB$4:$AB$300,A137)</f>
        <v>0</v>
      </c>
      <c r="AM137" s="46">
        <f t="shared" ca="1" si="22"/>
        <v>0</v>
      </c>
      <c r="AN137" s="46">
        <f t="shared" ca="1" si="23"/>
        <v>0</v>
      </c>
      <c r="AO137" s="46">
        <f t="shared" ca="1" si="24"/>
        <v>0</v>
      </c>
      <c r="AP137" s="46">
        <f>январь!AP137</f>
        <v>0</v>
      </c>
      <c r="AQ137" s="46">
        <f t="shared" ca="1" si="25"/>
        <v>0</v>
      </c>
      <c r="AR137" s="47"/>
      <c r="AS137" s="47">
        <f t="shared" ca="1" si="26"/>
        <v>0</v>
      </c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</row>
    <row r="138" spans="1:58" s="56" customFormat="1" x14ac:dyDescent="0.25">
      <c r="A138" s="47">
        <f>База!B138</f>
        <v>0</v>
      </c>
      <c r="B138" s="46">
        <f ca="1">IF(COUNTIFS(Распис!$B$4:$B$300,$A138,Распис!$C$4:$C$300,"&lt;="&amp;B$1,Распис!$D$4:$D$300,"&gt;="&amp;B$1)&gt;0,SUMIFS(Распис!$I$4:$I$300,Распис!$B$4:$B$300,$A138,Распис!$C$4:$C$300,"&lt;="&amp;B$1,Распис!$D$4:$D$300,"&gt;="&amp;B$1),SUMIF(База!$B$3:$B$305,$A138,База!$I$3:$I$152))</f>
        <v>0</v>
      </c>
      <c r="C138" s="46">
        <f ca="1">IF(COUNTIFS(Распис!$B$4:$B$300,$A138,Распис!$C$4:$C$300,"&lt;="&amp;C$1,Распис!$D$4:$D$300,"&gt;="&amp;C$1)&gt;0,SUMIFS(Распис!$J$4:$J$300,Распис!$B$4:$B$300,$A138,Распис!$C$4:$C$300,"&lt;="&amp;C$1,Распис!$D$4:$D$300,"&gt;="&amp;C$1),SUMIF(База!$B$3:$B$305,$A138,База!$J$3:$J$152))</f>
        <v>0</v>
      </c>
      <c r="D138" s="46">
        <f ca="1">IF(COUNTIFS(Распис!$B$4:$B$300,$A138,Распис!$C$4:$C$300,"&lt;="&amp;D$1,Распис!$D$4:$D$300,"&gt;="&amp;D$1)&gt;0,SUMIFS(Распис!$K$4:$K$300,Распис!$B$4:$B$300,$A138,Распис!$C$4:$C$300,"&lt;="&amp;D$1,Распис!$D$4:$D$300,"&gt;="&amp;D$1),SUMIF(База!$B$3:$B$305,$A138,База!$K$3:$K$152))</f>
        <v>0</v>
      </c>
      <c r="E138" s="46" t="s">
        <v>23</v>
      </c>
      <c r="F138" s="46">
        <f ca="1">IF(COUNTIFS(Распис!$B$4:$B$300,$A138,Распис!$C$4:$C$300,"&lt;="&amp;F$1,Распис!$D$4:$D$300,"&gt;="&amp;F$1)&gt;0,SUMIFS(Распис!$F$4:$F$300,Распис!$B$4:$B$300,$A138,Распис!$C$4:$C$300,"&lt;="&amp;F$1,Распис!$D$4:$D$300,"&gt;="&amp;F$1),SUMIF(База!$B$3:$B$305,$A138,База!$F$3:$F$152))</f>
        <v>0</v>
      </c>
      <c r="G138" s="46">
        <f ca="1">IF(COUNTIFS(Распис!$B$4:$B$300,$A138,Распис!$C$4:$C$300,"&lt;="&amp;G$1,Распис!$D$4:$D$300,"&gt;="&amp;G$1)&gt;0,SUMIFS(Распис!$G$4:$G$300,Распис!$B$4:$B$300,$A138,Распис!$C$4:$C$300,"&lt;="&amp;G$1,Распис!$D$4:$D$300,"&gt;="&amp;G$1),SUMIF(База!$B$3:$B$305,$A138,База!$G$3:$G$152))</f>
        <v>0</v>
      </c>
      <c r="H138" s="46">
        <f ca="1">IF(COUNTIFS(Распис!$B$4:$B$300,$A138,Распис!$C$4:$C$300,"&lt;="&amp;H$1,Распис!$D$4:$D$300,"&gt;="&amp;H$1)&gt;0,SUMIFS(Распис!$H$4:$H$300,Распис!$B$4:$B$300,$A138,Распис!$C$4:$C$300,"&lt;="&amp;H$1,Распис!$D$4:$D$300,"&gt;="&amp;H$1),SUMIF(База!$B$3:$B$305,$A138,База!$H$3:$H$152))</f>
        <v>0</v>
      </c>
      <c r="I138" s="46" t="s">
        <v>24</v>
      </c>
      <c r="J138" s="46">
        <f ca="1">IF(COUNTIFS(Распис!$B$4:$B$300,$A138,Распис!$C$4:$C$300,"&lt;="&amp;J$1,Распис!$D$4:$D$300,"&gt;="&amp;J$1)&gt;0,SUMIFS(Распис!$J$4:$J$300,Распис!$B$4:$B$300,$A138,Распис!$C$4:$C$300,"&lt;="&amp;J$1,Распис!$D$4:$D$300,"&gt;="&amp;J$1),SUMIF(База!$B$3:$B$305,$A138,База!$J$3:$J$152))</f>
        <v>0</v>
      </c>
      <c r="K138" s="46">
        <f ca="1">IF(COUNTIFS(Распис!$B$4:$B$300,$A138,Распис!$C$4:$C$300,"&lt;="&amp;K$1,Распис!$D$4:$D$300,"&gt;="&amp;K$1)&gt;0,SUMIFS(Распис!$K$4:$K$300,Распис!$B$4:$B$300,$A138,Распис!$C$4:$C$300,"&lt;="&amp;K$1,Распис!$D$4:$D$300,"&gt;="&amp;K$1),SUMIF(База!$B$3:$B$305,$A138,База!$K$3:$K$152))</f>
        <v>0</v>
      </c>
      <c r="L138" s="46" t="s">
        <v>23</v>
      </c>
      <c r="M138" s="46">
        <f ca="1">IF(COUNTIFS(Распис!$B$4:$B$300,$A138,Распис!$C$4:$C$300,"&lt;="&amp;M$1,Распис!$D$4:$D$300,"&gt;="&amp;M$1)&gt;0,SUMIFS(Распис!$F$4:$F$300,Распис!$B$4:$B$300,$A138,Распис!$C$4:$C$300,"&lt;="&amp;M$1,Распис!$D$4:$D$300,"&gt;="&amp;M$1),SUMIF(База!$B$3:$B$305,$A138,База!$F$3:$F$152))</f>
        <v>0</v>
      </c>
      <c r="N138" s="46">
        <f ca="1">IF(COUNTIFS(Распис!$B$4:$B$300,$A138,Распис!$C$4:$C$300,"&lt;="&amp;N$1,Распис!$D$4:$D$300,"&gt;="&amp;N$1)&gt;0,SUMIFS(Распис!$G$4:$G$300,Распис!$B$4:$B$300,$A138,Распис!$C$4:$C$300,"&lt;="&amp;N$1,Распис!$D$4:$D$300,"&gt;="&amp;N$1),SUMIF(База!$B$3:$B$305,$A138,База!$G$3:$G$152))</f>
        <v>0</v>
      </c>
      <c r="O138" s="46">
        <f ca="1">IF(COUNTIFS(Распис!$B$4:$B$300,$A138,Распис!$C$4:$C$300,"&lt;="&amp;O$1,Распис!$D$4:$D$300,"&gt;="&amp;O$1)&gt;0,SUMIFS(Распис!$H$4:$H$300,Распис!$B$4:$B$300,$A138,Распис!$C$4:$C$300,"&lt;="&amp;O$1,Распис!$D$4:$D$300,"&gt;="&amp;O$1),SUMIF(База!$B$3:$B$305,$A138,База!$H$3:$H$152))</f>
        <v>0</v>
      </c>
      <c r="P138" s="46">
        <f ca="1">IF(COUNTIFS(Распис!$B$4:$B$300,$A138,Распис!$C$4:$C$300,"&lt;="&amp;P$1,Распис!$D$4:$D$300,"&gt;="&amp;P$1)&gt;0,SUMIFS(Распис!$I$4:$I$300,Распис!$B$4:$B$300,$A138,Распис!$C$4:$C$300,"&lt;="&amp;P$1,Распис!$D$4:$D$300,"&gt;="&amp;P$1),SUMIF(База!$B$3:$B$305,$A138,База!$I$3:$I$152))</f>
        <v>0</v>
      </c>
      <c r="Q138" s="46">
        <f ca="1">IF(COUNTIFS(Распис!$B$4:$B$300,$A138,Распис!$C$4:$C$300,"&lt;="&amp;Q$1,Распис!$D$4:$D$300,"&gt;="&amp;Q$1)&gt;0,SUMIFS(Распис!$J$4:$J$300,Распис!$B$4:$B$300,$A138,Распис!$C$4:$C$300,"&lt;="&amp;Q$1,Распис!$D$4:$D$300,"&gt;="&amp;Q$1),SUMIF(База!$B$3:$B$305,$A138,База!$J$3:$J$152))</f>
        <v>0</v>
      </c>
      <c r="R138" s="46">
        <f ca="1">IF(COUNTIFS(Распис!$B$4:$B$300,$A138,Распис!$C$4:$C$300,"&lt;="&amp;R$1,Распис!$D$4:$D$300,"&gt;="&amp;R$1)&gt;0,SUMIFS(Распис!$K$4:$K$300,Распис!$B$4:$B$300,$A138,Распис!$C$4:$C$300,"&lt;="&amp;R$1,Распис!$D$4:$D$300,"&gt;="&amp;R$1),SUMIF(База!$B$3:$B$305,$A138,База!$K$3:$K$152))</f>
        <v>0</v>
      </c>
      <c r="S138" s="46" t="s">
        <v>23</v>
      </c>
      <c r="T138" s="46" t="s">
        <v>25</v>
      </c>
      <c r="U138" s="46" t="s">
        <v>25</v>
      </c>
      <c r="V138" s="46" t="s">
        <v>24</v>
      </c>
      <c r="W138" s="46" t="s">
        <v>24</v>
      </c>
      <c r="X138" s="46" t="s">
        <v>24</v>
      </c>
      <c r="Y138" s="46" t="s">
        <v>25</v>
      </c>
      <c r="Z138" s="46" t="s">
        <v>23</v>
      </c>
      <c r="AA138" s="46">
        <f ca="1">IF(COUNTIFS(Распис!$B$4:$B$300,$A138,Распис!$C$4:$C$300,"&lt;="&amp;AA$1,Распис!$D$4:$D$300,"&gt;="&amp;AA$1)&gt;0,SUMIFS(Распис!$F$4:$F$300,Распис!$B$4:$B$300,$A138,Распис!$C$4:$C$300,"&lt;="&amp;AA$1,Распис!$D$4:$D$300,"&gt;="&amp;AA$1),SUMIF(База!$B$3:$B$305,$A138,База!$F$3:$F$152))</f>
        <v>0</v>
      </c>
      <c r="AB138" s="46">
        <f ca="1">IF(COUNTIFS(Распис!$B$4:$B$300,$A138,Распис!$C$4:$C$300,"&lt;="&amp;AB$1,Распис!$D$4:$D$300,"&gt;="&amp;AB$1)&gt;0,SUMIFS(Распис!$G$4:$G$300,Распис!$B$4:$B$300,$A138,Распис!$C$4:$C$300,"&lt;="&amp;AB$1,Распис!$D$4:$D$300,"&gt;="&amp;AB$1),SUMIF(База!$B$3:$B$305,$A138,База!$G$3:$G$152))</f>
        <v>0</v>
      </c>
      <c r="AC138" s="46">
        <f ca="1">IF(COUNTIFS(Распис!$B$4:$B$300,$A138,Распис!$C$4:$C$300,"&lt;="&amp;AC$1,Распис!$D$4:$D$300,"&gt;="&amp;AC$1)&gt;0,SUMIFS(Распис!$H$4:$H$300,Распис!$B$4:$B$300,$A138,Распис!$C$4:$C$300,"&lt;="&amp;AC$1,Распис!$D$4:$D$300,"&gt;="&amp;AC$1),SUMIF(База!$B$3:$B$305,$A138,База!$H$3:$H$152))</f>
        <v>0</v>
      </c>
      <c r="AD138" s="46">
        <f ca="1">IF(COUNTIFS(Распис!$B$4:$B$300,$A138,Распис!$C$4:$C$300,"&lt;="&amp;AD$1,Распис!$D$4:$D$300,"&gt;="&amp;AD$1)&gt;0,SUMIFS(Распис!$I$4:$I$300,Распис!$B$4:$B$300,$A138,Распис!$C$4:$C$300,"&lt;="&amp;AD$1,Распис!$D$4:$D$300,"&gt;="&amp;AD$1),SUMIF(База!$B$3:$B$305,$A138,База!$I$3:$I$152))</f>
        <v>0</v>
      </c>
      <c r="AE138" s="46">
        <f ca="1">IF(COUNTIFS(Распис!$B$4:$B$300,$A138,Распис!$C$4:$C$300,"&lt;="&amp;AE$1,Распис!$D$4:$D$300,"&gt;="&amp;AE$1)&gt;0,SUMIFS(Распис!$J$4:$J$300,Распис!$B$4:$B$300,$A138,Распис!$C$4:$C$300,"&lt;="&amp;AE$1,Распис!$D$4:$D$300,"&gt;="&amp;AE$1),SUMIF(База!$B$3:$B$305,$A138,База!$J$3:$J$152))</f>
        <v>0</v>
      </c>
      <c r="AF138" s="46">
        <f ca="1">IF(COUNTIFS(Распис!$B$4:$B$300,$A138,Распис!$C$4:$C$300,"&lt;="&amp;AF$1,Распис!$D$4:$D$300,"&gt;="&amp;AF$1)&gt;0,SUMIFS(Распис!$K$4:$K$300,Распис!$B$4:$B$300,$A138,Распис!$C$4:$C$300,"&lt;="&amp;AF$1,Распис!$D$4:$D$300,"&gt;="&amp;AF$1),SUMIF(База!$B$3:$B$305,$A138,База!$K$3:$K$152))</f>
        <v>0</v>
      </c>
      <c r="AG138" s="47">
        <f t="shared" ca="1" si="19"/>
        <v>0</v>
      </c>
      <c r="AH138" s="46">
        <f ca="1">AG138-SUMIFS(Распред!$G$4:$G$300,Распред!$B$4:$B$300,"март",Распред!$F$4:$F$300,A138)</f>
        <v>0</v>
      </c>
      <c r="AI138" s="46">
        <f ca="1">AH138+(COUNTIF(B138:AF138,"КД")+SUMIFS(Распред!$AH$4:$AH$300,Распред!$F$4:$F$300,A138,Распред!$B$4:$B$300,"март"))*4</f>
        <v>12</v>
      </c>
      <c r="AJ138" s="46">
        <f t="shared" ca="1" si="20"/>
        <v>0</v>
      </c>
      <c r="AK138" s="46">
        <f t="shared" ca="1" si="21"/>
        <v>0</v>
      </c>
      <c r="AL138" s="46">
        <f>SUMIFS(Распред!$K$4:$K$300,Распред!$B$4:$B$300,"март",Распред!$J$4:$J$300,A138)+SUMIFS(Распред!$M$4:$M$300,Распред!$B$4:$B$300,"март",Распред!$L$4:$L$300,A138)+SUMIFS(Распред!$O$4:$O$300,Распред!$B$4:$B$300,"март",Распред!$N$4:$N$300,A138)+SUMIFS(Распред!$Q$4:$Q$300,Распред!$B$4:$B$300,"март",Распред!$P$4:$P$300,A138)+SUMIFS(Распред!$S$4:$S$300,Распред!$B$4:$B$300,"март",Распред!$R$4:$R$300,A138)+SUMIFS(Распред!$U$4:$U$300,Распред!$B$4:$B$300,"март",Распред!$T$4:$T$300,A138)+SUMIFS(Распред!$W$4:$W$300,Распред!$B$4:$B$300,"март",Распред!$V$4:$V$300,A138)+SUMIFS(Распред!$Y$4:$Y$300,Распред!$B$4:$B$300,"март",Распред!$X$4:$X$300,A138)+SUMIFS(Распред!$AA$4:$AA$300,Распред!$B$4:$B$300,"март",Распред!$Z$4:$Z$300,A138)+SUMIFS(Распред!$AC$4:$AC$300,Распред!$B$4:$B$300,"март",Распред!$AB$4:$AB$300,A138)</f>
        <v>0</v>
      </c>
      <c r="AM138" s="46">
        <f t="shared" ca="1" si="22"/>
        <v>0</v>
      </c>
      <c r="AN138" s="46">
        <f t="shared" ca="1" si="23"/>
        <v>0</v>
      </c>
      <c r="AO138" s="46">
        <f t="shared" ca="1" si="24"/>
        <v>0</v>
      </c>
      <c r="AP138" s="46">
        <f>январь!AP138</f>
        <v>0</v>
      </c>
      <c r="AQ138" s="46">
        <f t="shared" ca="1" si="25"/>
        <v>0</v>
      </c>
      <c r="AR138" s="47"/>
      <c r="AS138" s="47">
        <f t="shared" ca="1" si="26"/>
        <v>0</v>
      </c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</row>
    <row r="139" spans="1:58" s="56" customFormat="1" x14ac:dyDescent="0.25">
      <c r="A139" s="47">
        <f>База!B139</f>
        <v>0</v>
      </c>
      <c r="B139" s="46">
        <f ca="1">IF(COUNTIFS(Распис!$B$4:$B$300,$A139,Распис!$C$4:$C$300,"&lt;="&amp;B$1,Распис!$D$4:$D$300,"&gt;="&amp;B$1)&gt;0,SUMIFS(Распис!$I$4:$I$300,Распис!$B$4:$B$300,$A139,Распис!$C$4:$C$300,"&lt;="&amp;B$1,Распис!$D$4:$D$300,"&gt;="&amp;B$1),SUMIF(База!$B$3:$B$305,$A139,База!$I$3:$I$152))</f>
        <v>0</v>
      </c>
      <c r="C139" s="46">
        <f ca="1">IF(COUNTIFS(Распис!$B$4:$B$300,$A139,Распис!$C$4:$C$300,"&lt;="&amp;C$1,Распис!$D$4:$D$300,"&gt;="&amp;C$1)&gt;0,SUMIFS(Распис!$J$4:$J$300,Распис!$B$4:$B$300,$A139,Распис!$C$4:$C$300,"&lt;="&amp;C$1,Распис!$D$4:$D$300,"&gt;="&amp;C$1),SUMIF(База!$B$3:$B$305,$A139,База!$J$3:$J$152))</f>
        <v>0</v>
      </c>
      <c r="D139" s="46">
        <f ca="1">IF(COUNTIFS(Распис!$B$4:$B$300,$A139,Распис!$C$4:$C$300,"&lt;="&amp;D$1,Распис!$D$4:$D$300,"&gt;="&amp;D$1)&gt;0,SUMIFS(Распис!$K$4:$K$300,Распис!$B$4:$B$300,$A139,Распис!$C$4:$C$300,"&lt;="&amp;D$1,Распис!$D$4:$D$300,"&gt;="&amp;D$1),SUMIF(База!$B$3:$B$305,$A139,База!$K$3:$K$152))</f>
        <v>0</v>
      </c>
      <c r="E139" s="46" t="s">
        <v>23</v>
      </c>
      <c r="F139" s="46">
        <f ca="1">IF(COUNTIFS(Распис!$B$4:$B$300,$A139,Распис!$C$4:$C$300,"&lt;="&amp;F$1,Распис!$D$4:$D$300,"&gt;="&amp;F$1)&gt;0,SUMIFS(Распис!$F$4:$F$300,Распис!$B$4:$B$300,$A139,Распис!$C$4:$C$300,"&lt;="&amp;F$1,Распис!$D$4:$D$300,"&gt;="&amp;F$1),SUMIF(База!$B$3:$B$305,$A139,База!$F$3:$F$152))</f>
        <v>0</v>
      </c>
      <c r="G139" s="46">
        <f ca="1">IF(COUNTIFS(Распис!$B$4:$B$300,$A139,Распис!$C$4:$C$300,"&lt;="&amp;G$1,Распис!$D$4:$D$300,"&gt;="&amp;G$1)&gt;0,SUMIFS(Распис!$G$4:$G$300,Распис!$B$4:$B$300,$A139,Распис!$C$4:$C$300,"&lt;="&amp;G$1,Распис!$D$4:$D$300,"&gt;="&amp;G$1),SUMIF(База!$B$3:$B$305,$A139,База!$G$3:$G$152))</f>
        <v>0</v>
      </c>
      <c r="H139" s="46">
        <f ca="1">IF(COUNTIFS(Распис!$B$4:$B$300,$A139,Распис!$C$4:$C$300,"&lt;="&amp;H$1,Распис!$D$4:$D$300,"&gt;="&amp;H$1)&gt;0,SUMIFS(Распис!$H$4:$H$300,Распис!$B$4:$B$300,$A139,Распис!$C$4:$C$300,"&lt;="&amp;H$1,Распис!$D$4:$D$300,"&gt;="&amp;H$1),SUMIF(База!$B$3:$B$305,$A139,База!$H$3:$H$152))</f>
        <v>0</v>
      </c>
      <c r="I139" s="46" t="s">
        <v>24</v>
      </c>
      <c r="J139" s="46">
        <f ca="1">IF(COUNTIFS(Распис!$B$4:$B$300,$A139,Распис!$C$4:$C$300,"&lt;="&amp;J$1,Распис!$D$4:$D$300,"&gt;="&amp;J$1)&gt;0,SUMIFS(Распис!$J$4:$J$300,Распис!$B$4:$B$300,$A139,Распис!$C$4:$C$300,"&lt;="&amp;J$1,Распис!$D$4:$D$300,"&gt;="&amp;J$1),SUMIF(База!$B$3:$B$305,$A139,База!$J$3:$J$152))</f>
        <v>0</v>
      </c>
      <c r="K139" s="46">
        <f ca="1">IF(COUNTIFS(Распис!$B$4:$B$300,$A139,Распис!$C$4:$C$300,"&lt;="&amp;K$1,Распис!$D$4:$D$300,"&gt;="&amp;K$1)&gt;0,SUMIFS(Распис!$K$4:$K$300,Распис!$B$4:$B$300,$A139,Распис!$C$4:$C$300,"&lt;="&amp;K$1,Распис!$D$4:$D$300,"&gt;="&amp;K$1),SUMIF(База!$B$3:$B$305,$A139,База!$K$3:$K$152))</f>
        <v>0</v>
      </c>
      <c r="L139" s="46" t="s">
        <v>23</v>
      </c>
      <c r="M139" s="46">
        <f ca="1">IF(COUNTIFS(Распис!$B$4:$B$300,$A139,Распис!$C$4:$C$300,"&lt;="&amp;M$1,Распис!$D$4:$D$300,"&gt;="&amp;M$1)&gt;0,SUMIFS(Распис!$F$4:$F$300,Распис!$B$4:$B$300,$A139,Распис!$C$4:$C$300,"&lt;="&amp;M$1,Распис!$D$4:$D$300,"&gt;="&amp;M$1),SUMIF(База!$B$3:$B$305,$A139,База!$F$3:$F$152))</f>
        <v>0</v>
      </c>
      <c r="N139" s="46">
        <f ca="1">IF(COUNTIFS(Распис!$B$4:$B$300,$A139,Распис!$C$4:$C$300,"&lt;="&amp;N$1,Распис!$D$4:$D$300,"&gt;="&amp;N$1)&gt;0,SUMIFS(Распис!$G$4:$G$300,Распис!$B$4:$B$300,$A139,Распис!$C$4:$C$300,"&lt;="&amp;N$1,Распис!$D$4:$D$300,"&gt;="&amp;N$1),SUMIF(База!$B$3:$B$305,$A139,База!$G$3:$G$152))</f>
        <v>0</v>
      </c>
      <c r="O139" s="46">
        <f ca="1">IF(COUNTIFS(Распис!$B$4:$B$300,$A139,Распис!$C$4:$C$300,"&lt;="&amp;O$1,Распис!$D$4:$D$300,"&gt;="&amp;O$1)&gt;0,SUMIFS(Распис!$H$4:$H$300,Распис!$B$4:$B$300,$A139,Распис!$C$4:$C$300,"&lt;="&amp;O$1,Распис!$D$4:$D$300,"&gt;="&amp;O$1),SUMIF(База!$B$3:$B$305,$A139,База!$H$3:$H$152))</f>
        <v>0</v>
      </c>
      <c r="P139" s="46">
        <f ca="1">IF(COUNTIFS(Распис!$B$4:$B$300,$A139,Распис!$C$4:$C$300,"&lt;="&amp;P$1,Распис!$D$4:$D$300,"&gt;="&amp;P$1)&gt;0,SUMIFS(Распис!$I$4:$I$300,Распис!$B$4:$B$300,$A139,Распис!$C$4:$C$300,"&lt;="&amp;P$1,Распис!$D$4:$D$300,"&gt;="&amp;P$1),SUMIF(База!$B$3:$B$305,$A139,База!$I$3:$I$152))</f>
        <v>0</v>
      </c>
      <c r="Q139" s="46">
        <f ca="1">IF(COUNTIFS(Распис!$B$4:$B$300,$A139,Распис!$C$4:$C$300,"&lt;="&amp;Q$1,Распис!$D$4:$D$300,"&gt;="&amp;Q$1)&gt;0,SUMIFS(Распис!$J$4:$J$300,Распис!$B$4:$B$300,$A139,Распис!$C$4:$C$300,"&lt;="&amp;Q$1,Распис!$D$4:$D$300,"&gt;="&amp;Q$1),SUMIF(База!$B$3:$B$305,$A139,База!$J$3:$J$152))</f>
        <v>0</v>
      </c>
      <c r="R139" s="46">
        <f ca="1">IF(COUNTIFS(Распис!$B$4:$B$300,$A139,Распис!$C$4:$C$300,"&lt;="&amp;R$1,Распис!$D$4:$D$300,"&gt;="&amp;R$1)&gt;0,SUMIFS(Распис!$K$4:$K$300,Распис!$B$4:$B$300,$A139,Распис!$C$4:$C$300,"&lt;="&amp;R$1,Распис!$D$4:$D$300,"&gt;="&amp;R$1),SUMIF(База!$B$3:$B$305,$A139,База!$K$3:$K$152))</f>
        <v>0</v>
      </c>
      <c r="S139" s="46" t="s">
        <v>23</v>
      </c>
      <c r="T139" s="46" t="s">
        <v>25</v>
      </c>
      <c r="U139" s="46" t="s">
        <v>25</v>
      </c>
      <c r="V139" s="46" t="s">
        <v>24</v>
      </c>
      <c r="W139" s="46" t="s">
        <v>24</v>
      </c>
      <c r="X139" s="46" t="s">
        <v>24</v>
      </c>
      <c r="Y139" s="46" t="s">
        <v>25</v>
      </c>
      <c r="Z139" s="46" t="s">
        <v>23</v>
      </c>
      <c r="AA139" s="46">
        <f ca="1">IF(COUNTIFS(Распис!$B$4:$B$300,$A139,Распис!$C$4:$C$300,"&lt;="&amp;AA$1,Распис!$D$4:$D$300,"&gt;="&amp;AA$1)&gt;0,SUMIFS(Распис!$F$4:$F$300,Распис!$B$4:$B$300,$A139,Распис!$C$4:$C$300,"&lt;="&amp;AA$1,Распис!$D$4:$D$300,"&gt;="&amp;AA$1),SUMIF(База!$B$3:$B$305,$A139,База!$F$3:$F$152))</f>
        <v>0</v>
      </c>
      <c r="AB139" s="46">
        <f ca="1">IF(COUNTIFS(Распис!$B$4:$B$300,$A139,Распис!$C$4:$C$300,"&lt;="&amp;AB$1,Распис!$D$4:$D$300,"&gt;="&amp;AB$1)&gt;0,SUMIFS(Распис!$G$4:$G$300,Распис!$B$4:$B$300,$A139,Распис!$C$4:$C$300,"&lt;="&amp;AB$1,Распис!$D$4:$D$300,"&gt;="&amp;AB$1),SUMIF(База!$B$3:$B$305,$A139,База!$G$3:$G$152))</f>
        <v>0</v>
      </c>
      <c r="AC139" s="46">
        <f ca="1">IF(COUNTIFS(Распис!$B$4:$B$300,$A139,Распис!$C$4:$C$300,"&lt;="&amp;AC$1,Распис!$D$4:$D$300,"&gt;="&amp;AC$1)&gt;0,SUMIFS(Распис!$H$4:$H$300,Распис!$B$4:$B$300,$A139,Распис!$C$4:$C$300,"&lt;="&amp;AC$1,Распис!$D$4:$D$300,"&gt;="&amp;AC$1),SUMIF(База!$B$3:$B$305,$A139,База!$H$3:$H$152))</f>
        <v>0</v>
      </c>
      <c r="AD139" s="46">
        <f ca="1">IF(COUNTIFS(Распис!$B$4:$B$300,$A139,Распис!$C$4:$C$300,"&lt;="&amp;AD$1,Распис!$D$4:$D$300,"&gt;="&amp;AD$1)&gt;0,SUMIFS(Распис!$I$4:$I$300,Распис!$B$4:$B$300,$A139,Распис!$C$4:$C$300,"&lt;="&amp;AD$1,Распис!$D$4:$D$300,"&gt;="&amp;AD$1),SUMIF(База!$B$3:$B$305,$A139,База!$I$3:$I$152))</f>
        <v>0</v>
      </c>
      <c r="AE139" s="46">
        <f ca="1">IF(COUNTIFS(Распис!$B$4:$B$300,$A139,Распис!$C$4:$C$300,"&lt;="&amp;AE$1,Распис!$D$4:$D$300,"&gt;="&amp;AE$1)&gt;0,SUMIFS(Распис!$J$4:$J$300,Распис!$B$4:$B$300,$A139,Распис!$C$4:$C$300,"&lt;="&amp;AE$1,Распис!$D$4:$D$300,"&gt;="&amp;AE$1),SUMIF(База!$B$3:$B$305,$A139,База!$J$3:$J$152))</f>
        <v>0</v>
      </c>
      <c r="AF139" s="46">
        <f ca="1">IF(COUNTIFS(Распис!$B$4:$B$300,$A139,Распис!$C$4:$C$300,"&lt;="&amp;AF$1,Распис!$D$4:$D$300,"&gt;="&amp;AF$1)&gt;0,SUMIFS(Распис!$K$4:$K$300,Распис!$B$4:$B$300,$A139,Распис!$C$4:$C$300,"&lt;="&amp;AF$1,Распис!$D$4:$D$300,"&gt;="&amp;AF$1),SUMIF(База!$B$3:$B$305,$A139,База!$K$3:$K$152))</f>
        <v>0</v>
      </c>
      <c r="AG139" s="47">
        <f t="shared" ca="1" si="19"/>
        <v>0</v>
      </c>
      <c r="AH139" s="46">
        <f ca="1">AG139-SUMIFS(Распред!$G$4:$G$300,Распред!$B$4:$B$300,"март",Распред!$F$4:$F$300,A139)</f>
        <v>0</v>
      </c>
      <c r="AI139" s="46">
        <f ca="1">AH139+(COUNTIF(B139:AF139,"КД")+SUMIFS(Распред!$AH$4:$AH$300,Распред!$F$4:$F$300,A139,Распред!$B$4:$B$300,"март"))*4</f>
        <v>12</v>
      </c>
      <c r="AJ139" s="46">
        <f t="shared" ca="1" si="20"/>
        <v>0</v>
      </c>
      <c r="AK139" s="46">
        <f t="shared" ca="1" si="21"/>
        <v>0</v>
      </c>
      <c r="AL139" s="46">
        <f>SUMIFS(Распред!$K$4:$K$300,Распред!$B$4:$B$300,"март",Распред!$J$4:$J$300,A139)+SUMIFS(Распред!$M$4:$M$300,Распред!$B$4:$B$300,"март",Распред!$L$4:$L$300,A139)+SUMIFS(Распред!$O$4:$O$300,Распред!$B$4:$B$300,"март",Распред!$N$4:$N$300,A139)+SUMIFS(Распред!$Q$4:$Q$300,Распред!$B$4:$B$300,"март",Распред!$P$4:$P$300,A139)+SUMIFS(Распред!$S$4:$S$300,Распред!$B$4:$B$300,"март",Распред!$R$4:$R$300,A139)+SUMIFS(Распред!$U$4:$U$300,Распред!$B$4:$B$300,"март",Распред!$T$4:$T$300,A139)+SUMIFS(Распред!$W$4:$W$300,Распред!$B$4:$B$300,"март",Распред!$V$4:$V$300,A139)+SUMIFS(Распред!$Y$4:$Y$300,Распред!$B$4:$B$300,"март",Распред!$X$4:$X$300,A139)+SUMIFS(Распред!$AA$4:$AA$300,Распред!$B$4:$B$300,"март",Распред!$Z$4:$Z$300,A139)+SUMIFS(Распред!$AC$4:$AC$300,Распред!$B$4:$B$300,"март",Распред!$AB$4:$AB$300,A139)</f>
        <v>0</v>
      </c>
      <c r="AM139" s="46">
        <f t="shared" ca="1" si="22"/>
        <v>0</v>
      </c>
      <c r="AN139" s="46">
        <f t="shared" ca="1" si="23"/>
        <v>0</v>
      </c>
      <c r="AO139" s="46">
        <f t="shared" ca="1" si="24"/>
        <v>0</v>
      </c>
      <c r="AP139" s="46">
        <f>январь!AP139</f>
        <v>0</v>
      </c>
      <c r="AQ139" s="46">
        <f t="shared" ca="1" si="25"/>
        <v>0</v>
      </c>
      <c r="AR139" s="47"/>
      <c r="AS139" s="47">
        <f t="shared" ca="1" si="26"/>
        <v>0</v>
      </c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</row>
    <row r="140" spans="1:58" s="56" customFormat="1" x14ac:dyDescent="0.25">
      <c r="A140" s="47">
        <f>База!B140</f>
        <v>0</v>
      </c>
      <c r="B140" s="46">
        <f ca="1">IF(COUNTIFS(Распис!$B$4:$B$300,$A140,Распис!$C$4:$C$300,"&lt;="&amp;B$1,Распис!$D$4:$D$300,"&gt;="&amp;B$1)&gt;0,SUMIFS(Распис!$I$4:$I$300,Распис!$B$4:$B$300,$A140,Распис!$C$4:$C$300,"&lt;="&amp;B$1,Распис!$D$4:$D$300,"&gt;="&amp;B$1),SUMIF(База!$B$3:$B$305,$A140,База!$I$3:$I$152))</f>
        <v>0</v>
      </c>
      <c r="C140" s="46">
        <f ca="1">IF(COUNTIFS(Распис!$B$4:$B$300,$A140,Распис!$C$4:$C$300,"&lt;="&amp;C$1,Распис!$D$4:$D$300,"&gt;="&amp;C$1)&gt;0,SUMIFS(Распис!$J$4:$J$300,Распис!$B$4:$B$300,$A140,Распис!$C$4:$C$300,"&lt;="&amp;C$1,Распис!$D$4:$D$300,"&gt;="&amp;C$1),SUMIF(База!$B$3:$B$305,$A140,База!$J$3:$J$152))</f>
        <v>0</v>
      </c>
      <c r="D140" s="46">
        <f ca="1">IF(COUNTIFS(Распис!$B$4:$B$300,$A140,Распис!$C$4:$C$300,"&lt;="&amp;D$1,Распис!$D$4:$D$300,"&gt;="&amp;D$1)&gt;0,SUMIFS(Распис!$K$4:$K$300,Распис!$B$4:$B$300,$A140,Распис!$C$4:$C$300,"&lt;="&amp;D$1,Распис!$D$4:$D$300,"&gt;="&amp;D$1),SUMIF(База!$B$3:$B$305,$A140,База!$K$3:$K$152))</f>
        <v>0</v>
      </c>
      <c r="E140" s="46" t="s">
        <v>23</v>
      </c>
      <c r="F140" s="46">
        <f ca="1">IF(COUNTIFS(Распис!$B$4:$B$300,$A140,Распис!$C$4:$C$300,"&lt;="&amp;F$1,Распис!$D$4:$D$300,"&gt;="&amp;F$1)&gt;0,SUMIFS(Распис!$F$4:$F$300,Распис!$B$4:$B$300,$A140,Распис!$C$4:$C$300,"&lt;="&amp;F$1,Распис!$D$4:$D$300,"&gt;="&amp;F$1),SUMIF(База!$B$3:$B$305,$A140,База!$F$3:$F$152))</f>
        <v>0</v>
      </c>
      <c r="G140" s="46">
        <f ca="1">IF(COUNTIFS(Распис!$B$4:$B$300,$A140,Распис!$C$4:$C$300,"&lt;="&amp;G$1,Распис!$D$4:$D$300,"&gt;="&amp;G$1)&gt;0,SUMIFS(Распис!$G$4:$G$300,Распис!$B$4:$B$300,$A140,Распис!$C$4:$C$300,"&lt;="&amp;G$1,Распис!$D$4:$D$300,"&gt;="&amp;G$1),SUMIF(База!$B$3:$B$305,$A140,База!$G$3:$G$152))</f>
        <v>0</v>
      </c>
      <c r="H140" s="46">
        <f ca="1">IF(COUNTIFS(Распис!$B$4:$B$300,$A140,Распис!$C$4:$C$300,"&lt;="&amp;H$1,Распис!$D$4:$D$300,"&gt;="&amp;H$1)&gt;0,SUMIFS(Распис!$H$4:$H$300,Распис!$B$4:$B$300,$A140,Распис!$C$4:$C$300,"&lt;="&amp;H$1,Распис!$D$4:$D$300,"&gt;="&amp;H$1),SUMIF(База!$B$3:$B$305,$A140,База!$H$3:$H$152))</f>
        <v>0</v>
      </c>
      <c r="I140" s="46" t="s">
        <v>24</v>
      </c>
      <c r="J140" s="46">
        <f ca="1">IF(COUNTIFS(Распис!$B$4:$B$300,$A140,Распис!$C$4:$C$300,"&lt;="&amp;J$1,Распис!$D$4:$D$300,"&gt;="&amp;J$1)&gt;0,SUMIFS(Распис!$J$4:$J$300,Распис!$B$4:$B$300,$A140,Распис!$C$4:$C$300,"&lt;="&amp;J$1,Распис!$D$4:$D$300,"&gt;="&amp;J$1),SUMIF(База!$B$3:$B$305,$A140,База!$J$3:$J$152))</f>
        <v>0</v>
      </c>
      <c r="K140" s="46">
        <f ca="1">IF(COUNTIFS(Распис!$B$4:$B$300,$A140,Распис!$C$4:$C$300,"&lt;="&amp;K$1,Распис!$D$4:$D$300,"&gt;="&amp;K$1)&gt;0,SUMIFS(Распис!$K$4:$K$300,Распис!$B$4:$B$300,$A140,Распис!$C$4:$C$300,"&lt;="&amp;K$1,Распис!$D$4:$D$300,"&gt;="&amp;K$1),SUMIF(База!$B$3:$B$305,$A140,База!$K$3:$K$152))</f>
        <v>0</v>
      </c>
      <c r="L140" s="46" t="s">
        <v>23</v>
      </c>
      <c r="M140" s="46">
        <f ca="1">IF(COUNTIFS(Распис!$B$4:$B$300,$A140,Распис!$C$4:$C$300,"&lt;="&amp;M$1,Распис!$D$4:$D$300,"&gt;="&amp;M$1)&gt;0,SUMIFS(Распис!$F$4:$F$300,Распис!$B$4:$B$300,$A140,Распис!$C$4:$C$300,"&lt;="&amp;M$1,Распис!$D$4:$D$300,"&gt;="&amp;M$1),SUMIF(База!$B$3:$B$305,$A140,База!$F$3:$F$152))</f>
        <v>0</v>
      </c>
      <c r="N140" s="46">
        <f ca="1">IF(COUNTIFS(Распис!$B$4:$B$300,$A140,Распис!$C$4:$C$300,"&lt;="&amp;N$1,Распис!$D$4:$D$300,"&gt;="&amp;N$1)&gt;0,SUMIFS(Распис!$G$4:$G$300,Распис!$B$4:$B$300,$A140,Распис!$C$4:$C$300,"&lt;="&amp;N$1,Распис!$D$4:$D$300,"&gt;="&amp;N$1),SUMIF(База!$B$3:$B$305,$A140,База!$G$3:$G$152))</f>
        <v>0</v>
      </c>
      <c r="O140" s="46">
        <f ca="1">IF(COUNTIFS(Распис!$B$4:$B$300,$A140,Распис!$C$4:$C$300,"&lt;="&amp;O$1,Распис!$D$4:$D$300,"&gt;="&amp;O$1)&gt;0,SUMIFS(Распис!$H$4:$H$300,Распис!$B$4:$B$300,$A140,Распис!$C$4:$C$300,"&lt;="&amp;O$1,Распис!$D$4:$D$300,"&gt;="&amp;O$1),SUMIF(База!$B$3:$B$305,$A140,База!$H$3:$H$152))</f>
        <v>0</v>
      </c>
      <c r="P140" s="46">
        <f ca="1">IF(COUNTIFS(Распис!$B$4:$B$300,$A140,Распис!$C$4:$C$300,"&lt;="&amp;P$1,Распис!$D$4:$D$300,"&gt;="&amp;P$1)&gt;0,SUMIFS(Распис!$I$4:$I$300,Распис!$B$4:$B$300,$A140,Распис!$C$4:$C$300,"&lt;="&amp;P$1,Распис!$D$4:$D$300,"&gt;="&amp;P$1),SUMIF(База!$B$3:$B$305,$A140,База!$I$3:$I$152))</f>
        <v>0</v>
      </c>
      <c r="Q140" s="46">
        <f ca="1">IF(COUNTIFS(Распис!$B$4:$B$300,$A140,Распис!$C$4:$C$300,"&lt;="&amp;Q$1,Распис!$D$4:$D$300,"&gt;="&amp;Q$1)&gt;0,SUMIFS(Распис!$J$4:$J$300,Распис!$B$4:$B$300,$A140,Распис!$C$4:$C$300,"&lt;="&amp;Q$1,Распис!$D$4:$D$300,"&gt;="&amp;Q$1),SUMIF(База!$B$3:$B$305,$A140,База!$J$3:$J$152))</f>
        <v>0</v>
      </c>
      <c r="R140" s="46">
        <f ca="1">IF(COUNTIFS(Распис!$B$4:$B$300,$A140,Распис!$C$4:$C$300,"&lt;="&amp;R$1,Распис!$D$4:$D$300,"&gt;="&amp;R$1)&gt;0,SUMIFS(Распис!$K$4:$K$300,Распис!$B$4:$B$300,$A140,Распис!$C$4:$C$300,"&lt;="&amp;R$1,Распис!$D$4:$D$300,"&gt;="&amp;R$1),SUMIF(База!$B$3:$B$305,$A140,База!$K$3:$K$152))</f>
        <v>0</v>
      </c>
      <c r="S140" s="46" t="s">
        <v>23</v>
      </c>
      <c r="T140" s="46" t="s">
        <v>25</v>
      </c>
      <c r="U140" s="46" t="s">
        <v>25</v>
      </c>
      <c r="V140" s="46" t="s">
        <v>24</v>
      </c>
      <c r="W140" s="46" t="s">
        <v>24</v>
      </c>
      <c r="X140" s="46" t="s">
        <v>24</v>
      </c>
      <c r="Y140" s="46" t="s">
        <v>25</v>
      </c>
      <c r="Z140" s="46" t="s">
        <v>23</v>
      </c>
      <c r="AA140" s="46">
        <f ca="1">IF(COUNTIFS(Распис!$B$4:$B$300,$A140,Распис!$C$4:$C$300,"&lt;="&amp;AA$1,Распис!$D$4:$D$300,"&gt;="&amp;AA$1)&gt;0,SUMIFS(Распис!$F$4:$F$300,Распис!$B$4:$B$300,$A140,Распис!$C$4:$C$300,"&lt;="&amp;AA$1,Распис!$D$4:$D$300,"&gt;="&amp;AA$1),SUMIF(База!$B$3:$B$305,$A140,База!$F$3:$F$152))</f>
        <v>0</v>
      </c>
      <c r="AB140" s="46">
        <f ca="1">IF(COUNTIFS(Распис!$B$4:$B$300,$A140,Распис!$C$4:$C$300,"&lt;="&amp;AB$1,Распис!$D$4:$D$300,"&gt;="&amp;AB$1)&gt;0,SUMIFS(Распис!$G$4:$G$300,Распис!$B$4:$B$300,$A140,Распис!$C$4:$C$300,"&lt;="&amp;AB$1,Распис!$D$4:$D$300,"&gt;="&amp;AB$1),SUMIF(База!$B$3:$B$305,$A140,База!$G$3:$G$152))</f>
        <v>0</v>
      </c>
      <c r="AC140" s="46">
        <f ca="1">IF(COUNTIFS(Распис!$B$4:$B$300,$A140,Распис!$C$4:$C$300,"&lt;="&amp;AC$1,Распис!$D$4:$D$300,"&gt;="&amp;AC$1)&gt;0,SUMIFS(Распис!$H$4:$H$300,Распис!$B$4:$B$300,$A140,Распис!$C$4:$C$300,"&lt;="&amp;AC$1,Распис!$D$4:$D$300,"&gt;="&amp;AC$1),SUMIF(База!$B$3:$B$305,$A140,База!$H$3:$H$152))</f>
        <v>0</v>
      </c>
      <c r="AD140" s="46">
        <f ca="1">IF(COUNTIFS(Распис!$B$4:$B$300,$A140,Распис!$C$4:$C$300,"&lt;="&amp;AD$1,Распис!$D$4:$D$300,"&gt;="&amp;AD$1)&gt;0,SUMIFS(Распис!$I$4:$I$300,Распис!$B$4:$B$300,$A140,Распис!$C$4:$C$300,"&lt;="&amp;AD$1,Распис!$D$4:$D$300,"&gt;="&amp;AD$1),SUMIF(База!$B$3:$B$305,$A140,База!$I$3:$I$152))</f>
        <v>0</v>
      </c>
      <c r="AE140" s="46">
        <f ca="1">IF(COUNTIFS(Распис!$B$4:$B$300,$A140,Распис!$C$4:$C$300,"&lt;="&amp;AE$1,Распис!$D$4:$D$300,"&gt;="&amp;AE$1)&gt;0,SUMIFS(Распис!$J$4:$J$300,Распис!$B$4:$B$300,$A140,Распис!$C$4:$C$300,"&lt;="&amp;AE$1,Распис!$D$4:$D$300,"&gt;="&amp;AE$1),SUMIF(База!$B$3:$B$305,$A140,База!$J$3:$J$152))</f>
        <v>0</v>
      </c>
      <c r="AF140" s="46">
        <f ca="1">IF(COUNTIFS(Распис!$B$4:$B$300,$A140,Распис!$C$4:$C$300,"&lt;="&amp;AF$1,Распис!$D$4:$D$300,"&gt;="&amp;AF$1)&gt;0,SUMIFS(Распис!$K$4:$K$300,Распис!$B$4:$B$300,$A140,Распис!$C$4:$C$300,"&lt;="&amp;AF$1,Распис!$D$4:$D$300,"&gt;="&amp;AF$1),SUMIF(База!$B$3:$B$305,$A140,База!$K$3:$K$152))</f>
        <v>0</v>
      </c>
      <c r="AG140" s="47">
        <f t="shared" ca="1" si="19"/>
        <v>0</v>
      </c>
      <c r="AH140" s="46">
        <f ca="1">AG140-SUMIFS(Распред!$G$4:$G$300,Распред!$B$4:$B$300,"март",Распред!$F$4:$F$300,A140)</f>
        <v>0</v>
      </c>
      <c r="AI140" s="46">
        <f ca="1">AH140+(COUNTIF(B140:AF140,"КД")+SUMIFS(Распред!$AH$4:$AH$300,Распред!$F$4:$F$300,A140,Распред!$B$4:$B$300,"март"))*4</f>
        <v>12</v>
      </c>
      <c r="AJ140" s="46">
        <f t="shared" ca="1" si="20"/>
        <v>0</v>
      </c>
      <c r="AK140" s="46">
        <f t="shared" ca="1" si="21"/>
        <v>0</v>
      </c>
      <c r="AL140" s="46">
        <f>SUMIFS(Распред!$K$4:$K$300,Распред!$B$4:$B$300,"март",Распред!$J$4:$J$300,A140)+SUMIFS(Распред!$M$4:$M$300,Распред!$B$4:$B$300,"март",Распред!$L$4:$L$300,A140)+SUMIFS(Распред!$O$4:$O$300,Распред!$B$4:$B$300,"март",Распред!$N$4:$N$300,A140)+SUMIFS(Распред!$Q$4:$Q$300,Распред!$B$4:$B$300,"март",Распред!$P$4:$P$300,A140)+SUMIFS(Распред!$S$4:$S$300,Распред!$B$4:$B$300,"март",Распред!$R$4:$R$300,A140)+SUMIFS(Распред!$U$4:$U$300,Распред!$B$4:$B$300,"март",Распред!$T$4:$T$300,A140)+SUMIFS(Распред!$W$4:$W$300,Распред!$B$4:$B$300,"март",Распред!$V$4:$V$300,A140)+SUMIFS(Распред!$Y$4:$Y$300,Распред!$B$4:$B$300,"март",Распред!$X$4:$X$300,A140)+SUMIFS(Распред!$AA$4:$AA$300,Распред!$B$4:$B$300,"март",Распред!$Z$4:$Z$300,A140)+SUMIFS(Распред!$AC$4:$AC$300,Распред!$B$4:$B$300,"март",Распред!$AB$4:$AB$300,A140)</f>
        <v>0</v>
      </c>
      <c r="AM140" s="46">
        <f t="shared" ca="1" si="22"/>
        <v>0</v>
      </c>
      <c r="AN140" s="46">
        <f t="shared" ca="1" si="23"/>
        <v>0</v>
      </c>
      <c r="AO140" s="46">
        <f t="shared" ca="1" si="24"/>
        <v>0</v>
      </c>
      <c r="AP140" s="46">
        <f>январь!AP140</f>
        <v>0</v>
      </c>
      <c r="AQ140" s="46">
        <f t="shared" ca="1" si="25"/>
        <v>0</v>
      </c>
      <c r="AR140" s="47"/>
      <c r="AS140" s="47">
        <f t="shared" ca="1" si="26"/>
        <v>0</v>
      </c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</row>
    <row r="141" spans="1:58" s="12" customFormat="1" x14ac:dyDescent="0.25">
      <c r="A141" s="190">
        <f>База!B141</f>
        <v>0</v>
      </c>
      <c r="B141" s="191">
        <f ca="1">IF(COUNTIFS(Распис!$B$4:$B$300,$A141,Распис!$C$4:$C$300,"&lt;="&amp;B$1,Распис!$D$4:$D$300,"&gt;="&amp;B$1)&gt;0,SUMIFS(Распис!$I$4:$I$300,Распис!$B$4:$B$300,$A141,Распис!$C$4:$C$300,"&lt;="&amp;B$1,Распис!$D$4:$D$300,"&gt;="&amp;B$1),SUMIF(База!$B$3:$B$305,$A141,База!$I$3:$I$152))</f>
        <v>0</v>
      </c>
      <c r="C141" s="191">
        <f ca="1">IF(COUNTIFS(Распис!$B$4:$B$300,$A141,Распис!$C$4:$C$300,"&lt;="&amp;C$1,Распис!$D$4:$D$300,"&gt;="&amp;C$1)&gt;0,SUMIFS(Распис!$J$4:$J$300,Распис!$B$4:$B$300,$A141,Распис!$C$4:$C$300,"&lt;="&amp;C$1,Распис!$D$4:$D$300,"&gt;="&amp;C$1),SUMIF(База!$B$3:$B$305,$A141,База!$J$3:$J$152))</f>
        <v>0</v>
      </c>
      <c r="D141" s="191">
        <f ca="1">IF(COUNTIFS(Распис!$B$4:$B$300,$A141,Распис!$C$4:$C$300,"&lt;="&amp;D$1,Распис!$D$4:$D$300,"&gt;="&amp;D$1)&gt;0,SUMIFS(Распис!$K$4:$K$300,Распис!$B$4:$B$300,$A141,Распис!$C$4:$C$300,"&lt;="&amp;D$1,Распис!$D$4:$D$300,"&gt;="&amp;D$1),SUMIF(База!$B$3:$B$305,$A141,База!$K$3:$K$152))</f>
        <v>0</v>
      </c>
      <c r="E141" s="191" t="s">
        <v>23</v>
      </c>
      <c r="F141" s="191">
        <f ca="1">IF(COUNTIFS(Распис!$B$4:$B$300,$A141,Распис!$C$4:$C$300,"&lt;="&amp;F$1,Распис!$D$4:$D$300,"&gt;="&amp;F$1)&gt;0,SUMIFS(Распис!$F$4:$F$300,Распис!$B$4:$B$300,$A141,Распис!$C$4:$C$300,"&lt;="&amp;F$1,Распис!$D$4:$D$300,"&gt;="&amp;F$1),SUMIF(База!$B$3:$B$305,$A141,База!$F$3:$F$152))</f>
        <v>0</v>
      </c>
      <c r="G141" s="191">
        <f ca="1">IF(COUNTIFS(Распис!$B$4:$B$300,$A141,Распис!$C$4:$C$300,"&lt;="&amp;G$1,Распис!$D$4:$D$300,"&gt;="&amp;G$1)&gt;0,SUMIFS(Распис!$G$4:$G$300,Распис!$B$4:$B$300,$A141,Распис!$C$4:$C$300,"&lt;="&amp;G$1,Распис!$D$4:$D$300,"&gt;="&amp;G$1),SUMIF(База!$B$3:$B$305,$A141,База!$G$3:$G$152))</f>
        <v>0</v>
      </c>
      <c r="H141" s="191">
        <f ca="1">IF(COUNTIFS(Распис!$B$4:$B$300,$A141,Распис!$C$4:$C$300,"&lt;="&amp;H$1,Распис!$D$4:$D$300,"&gt;="&amp;H$1)&gt;0,SUMIFS(Распис!$H$4:$H$300,Распис!$B$4:$B$300,$A141,Распис!$C$4:$C$300,"&lt;="&amp;H$1,Распис!$D$4:$D$300,"&gt;="&amp;H$1),SUMIF(База!$B$3:$B$305,$A141,База!$H$3:$H$152))</f>
        <v>0</v>
      </c>
      <c r="I141" s="191" t="s">
        <v>24</v>
      </c>
      <c r="J141" s="191">
        <f ca="1">IF(COUNTIFS(Распис!$B$4:$B$300,$A141,Распис!$C$4:$C$300,"&lt;="&amp;J$1,Распис!$D$4:$D$300,"&gt;="&amp;J$1)&gt;0,SUMIFS(Распис!$J$4:$J$300,Распис!$B$4:$B$300,$A141,Распис!$C$4:$C$300,"&lt;="&amp;J$1,Распис!$D$4:$D$300,"&gt;="&amp;J$1),SUMIF(База!$B$3:$B$305,$A141,База!$J$3:$J$152))</f>
        <v>0</v>
      </c>
      <c r="K141" s="191">
        <f ca="1">IF(COUNTIFS(Распис!$B$4:$B$300,$A141,Распис!$C$4:$C$300,"&lt;="&amp;K$1,Распис!$D$4:$D$300,"&gt;="&amp;K$1)&gt;0,SUMIFS(Распис!$K$4:$K$300,Распис!$B$4:$B$300,$A141,Распис!$C$4:$C$300,"&lt;="&amp;K$1,Распис!$D$4:$D$300,"&gt;="&amp;K$1),SUMIF(База!$B$3:$B$305,$A141,База!$K$3:$K$152))</f>
        <v>0</v>
      </c>
      <c r="L141" s="191" t="s">
        <v>23</v>
      </c>
      <c r="M141" s="191">
        <f ca="1">IF(COUNTIFS(Распис!$B$4:$B$300,$A141,Распис!$C$4:$C$300,"&lt;="&amp;M$1,Распис!$D$4:$D$300,"&gt;="&amp;M$1)&gt;0,SUMIFS(Распис!$F$4:$F$300,Распис!$B$4:$B$300,$A141,Распис!$C$4:$C$300,"&lt;="&amp;M$1,Распис!$D$4:$D$300,"&gt;="&amp;M$1),SUMIF(База!$B$3:$B$305,$A141,База!$F$3:$F$152))</f>
        <v>0</v>
      </c>
      <c r="N141" s="191">
        <f ca="1">IF(COUNTIFS(Распис!$B$4:$B$300,$A141,Распис!$C$4:$C$300,"&lt;="&amp;N$1,Распис!$D$4:$D$300,"&gt;="&amp;N$1)&gt;0,SUMIFS(Распис!$G$4:$G$300,Распис!$B$4:$B$300,$A141,Распис!$C$4:$C$300,"&lt;="&amp;N$1,Распис!$D$4:$D$300,"&gt;="&amp;N$1),SUMIF(База!$B$3:$B$305,$A141,База!$G$3:$G$152))</f>
        <v>0</v>
      </c>
      <c r="O141" s="191">
        <f ca="1">IF(COUNTIFS(Распис!$B$4:$B$300,$A141,Распис!$C$4:$C$300,"&lt;="&amp;O$1,Распис!$D$4:$D$300,"&gt;="&amp;O$1)&gt;0,SUMIFS(Распис!$H$4:$H$300,Распис!$B$4:$B$300,$A141,Распис!$C$4:$C$300,"&lt;="&amp;O$1,Распис!$D$4:$D$300,"&gt;="&amp;O$1),SUMIF(База!$B$3:$B$305,$A141,База!$H$3:$H$152))</f>
        <v>0</v>
      </c>
      <c r="P141" s="191">
        <f ca="1">IF(COUNTIFS(Распис!$B$4:$B$300,$A141,Распис!$C$4:$C$300,"&lt;="&amp;P$1,Распис!$D$4:$D$300,"&gt;="&amp;P$1)&gt;0,SUMIFS(Распис!$I$4:$I$300,Распис!$B$4:$B$300,$A141,Распис!$C$4:$C$300,"&lt;="&amp;P$1,Распис!$D$4:$D$300,"&gt;="&amp;P$1),SUMIF(База!$B$3:$B$305,$A141,База!$I$3:$I$152))</f>
        <v>0</v>
      </c>
      <c r="Q141" s="191">
        <f ca="1">IF(COUNTIFS(Распис!$B$4:$B$300,$A141,Распис!$C$4:$C$300,"&lt;="&amp;Q$1,Распис!$D$4:$D$300,"&gt;="&amp;Q$1)&gt;0,SUMIFS(Распис!$J$4:$J$300,Распис!$B$4:$B$300,$A141,Распис!$C$4:$C$300,"&lt;="&amp;Q$1,Распис!$D$4:$D$300,"&gt;="&amp;Q$1),SUMIF(База!$B$3:$B$305,$A141,База!$J$3:$J$152))</f>
        <v>0</v>
      </c>
      <c r="R141" s="191">
        <f ca="1">IF(COUNTIFS(Распис!$B$4:$B$300,$A141,Распис!$C$4:$C$300,"&lt;="&amp;R$1,Распис!$D$4:$D$300,"&gt;="&amp;R$1)&gt;0,SUMIFS(Распис!$K$4:$K$300,Распис!$B$4:$B$300,$A141,Распис!$C$4:$C$300,"&lt;="&amp;R$1,Распис!$D$4:$D$300,"&gt;="&amp;R$1),SUMIF(База!$B$3:$B$305,$A141,База!$K$3:$K$152))</f>
        <v>0</v>
      </c>
      <c r="S141" s="191" t="s">
        <v>23</v>
      </c>
      <c r="T141" s="191" t="s">
        <v>25</v>
      </c>
      <c r="U141" s="191" t="s">
        <v>25</v>
      </c>
      <c r="V141" s="191" t="s">
        <v>24</v>
      </c>
      <c r="W141" s="191" t="s">
        <v>24</v>
      </c>
      <c r="X141" s="191" t="s">
        <v>24</v>
      </c>
      <c r="Y141" s="191" t="s">
        <v>25</v>
      </c>
      <c r="Z141" s="191" t="s">
        <v>23</v>
      </c>
      <c r="AA141" s="191">
        <f ca="1">IF(COUNTIFS(Распис!$B$4:$B$300,$A141,Распис!$C$4:$C$300,"&lt;="&amp;AA$1,Распис!$D$4:$D$300,"&gt;="&amp;AA$1)&gt;0,SUMIFS(Распис!$F$4:$F$300,Распис!$B$4:$B$300,$A141,Распис!$C$4:$C$300,"&lt;="&amp;AA$1,Распис!$D$4:$D$300,"&gt;="&amp;AA$1),SUMIF(База!$B$3:$B$305,$A141,База!$F$3:$F$152))</f>
        <v>0</v>
      </c>
      <c r="AB141" s="191">
        <f ca="1">IF(COUNTIFS(Распис!$B$4:$B$300,$A141,Распис!$C$4:$C$300,"&lt;="&amp;AB$1,Распис!$D$4:$D$300,"&gt;="&amp;AB$1)&gt;0,SUMIFS(Распис!$G$4:$G$300,Распис!$B$4:$B$300,$A141,Распис!$C$4:$C$300,"&lt;="&amp;AB$1,Распис!$D$4:$D$300,"&gt;="&amp;AB$1),SUMIF(База!$B$3:$B$305,$A141,База!$G$3:$G$152))</f>
        <v>0</v>
      </c>
      <c r="AC141" s="191">
        <f ca="1">IF(COUNTIFS(Распис!$B$4:$B$300,$A141,Распис!$C$4:$C$300,"&lt;="&amp;AC$1,Распис!$D$4:$D$300,"&gt;="&amp;AC$1)&gt;0,SUMIFS(Распис!$H$4:$H$300,Распис!$B$4:$B$300,$A141,Распис!$C$4:$C$300,"&lt;="&amp;AC$1,Распис!$D$4:$D$300,"&gt;="&amp;AC$1),SUMIF(База!$B$3:$B$305,$A141,База!$H$3:$H$152))</f>
        <v>0</v>
      </c>
      <c r="AD141" s="191">
        <f ca="1">IF(COUNTIFS(Распис!$B$4:$B$300,$A141,Распис!$C$4:$C$300,"&lt;="&amp;AD$1,Распис!$D$4:$D$300,"&gt;="&amp;AD$1)&gt;0,SUMIFS(Распис!$I$4:$I$300,Распис!$B$4:$B$300,$A141,Распис!$C$4:$C$300,"&lt;="&amp;AD$1,Распис!$D$4:$D$300,"&gt;="&amp;AD$1),SUMIF(База!$B$3:$B$305,$A141,База!$I$3:$I$152))</f>
        <v>0</v>
      </c>
      <c r="AE141" s="191">
        <f ca="1">IF(COUNTIFS(Распис!$B$4:$B$300,$A141,Распис!$C$4:$C$300,"&lt;="&amp;AE$1,Распис!$D$4:$D$300,"&gt;="&amp;AE$1)&gt;0,SUMIFS(Распис!$J$4:$J$300,Распис!$B$4:$B$300,$A141,Распис!$C$4:$C$300,"&lt;="&amp;AE$1,Распис!$D$4:$D$300,"&gt;="&amp;AE$1),SUMIF(База!$B$3:$B$305,$A141,База!$J$3:$J$152))</f>
        <v>0</v>
      </c>
      <c r="AF141" s="191">
        <f ca="1">IF(COUNTIFS(Распис!$B$4:$B$300,$A141,Распис!$C$4:$C$300,"&lt;="&amp;AF$1,Распис!$D$4:$D$300,"&gt;="&amp;AF$1)&gt;0,SUMIFS(Распис!$K$4:$K$300,Распис!$B$4:$B$300,$A141,Распис!$C$4:$C$300,"&lt;="&amp;AF$1,Распис!$D$4:$D$300,"&gt;="&amp;AF$1),SUMIF(База!$B$3:$B$305,$A141,База!$K$3:$K$152))</f>
        <v>0</v>
      </c>
      <c r="AG141" s="190">
        <f t="shared" ca="1" si="19"/>
        <v>0</v>
      </c>
      <c r="AH141" s="191">
        <f ca="1">AG141-SUMIFS(Распред!$G$4:$G$300,Распред!$B$4:$B$300,"март",Распред!$F$4:$F$300,A141)</f>
        <v>0</v>
      </c>
      <c r="AI141" s="191">
        <f ca="1">AH141+(COUNTIF(B141:AF141,"КД")+SUMIFS(Распред!$AH$4:$AH$300,Распред!$F$4:$F$300,A141,Распред!$B$4:$B$300,"март"))*4</f>
        <v>12</v>
      </c>
      <c r="AJ141" s="191">
        <f t="shared" ca="1" si="20"/>
        <v>0</v>
      </c>
      <c r="AK141" s="191">
        <f t="shared" ca="1" si="21"/>
        <v>0</v>
      </c>
      <c r="AL141" s="191">
        <f>SUMIFS(Распред!$K$4:$K$300,Распред!$B$4:$B$300,"март",Распред!$J$4:$J$300,A141)+SUMIFS(Распред!$M$4:$M$300,Распред!$B$4:$B$300,"март",Распред!$L$4:$L$300,A141)+SUMIFS(Распред!$O$4:$O$300,Распред!$B$4:$B$300,"март",Распред!$N$4:$N$300,A141)+SUMIFS(Распред!$Q$4:$Q$300,Распред!$B$4:$B$300,"март",Распред!$P$4:$P$300,A141)+SUMIFS(Распред!$S$4:$S$300,Распред!$B$4:$B$300,"март",Распред!$R$4:$R$300,A141)+SUMIFS(Распред!$U$4:$U$300,Распред!$B$4:$B$300,"март",Распред!$T$4:$T$300,A141)+SUMIFS(Распред!$W$4:$W$300,Распред!$B$4:$B$300,"март",Распред!$V$4:$V$300,A141)+SUMIFS(Распред!$Y$4:$Y$300,Распред!$B$4:$B$300,"март",Распред!$X$4:$X$300,A141)+SUMIFS(Распред!$AA$4:$AA$300,Распред!$B$4:$B$300,"март",Распред!$Z$4:$Z$300,A141)+SUMIFS(Распред!$AC$4:$AC$300,Распред!$B$4:$B$300,"март",Распред!$AB$4:$AB$300,A141)</f>
        <v>0</v>
      </c>
      <c r="AM141" s="191">
        <f t="shared" ca="1" si="22"/>
        <v>0</v>
      </c>
      <c r="AN141" s="191">
        <f t="shared" ca="1" si="23"/>
        <v>0</v>
      </c>
      <c r="AO141" s="191">
        <f t="shared" ca="1" si="24"/>
        <v>0</v>
      </c>
      <c r="AP141" s="191">
        <f>январь!AP141</f>
        <v>0</v>
      </c>
      <c r="AQ141" s="191">
        <f ca="1">IF(AM141&gt;24,AP141*30%,AP141*20%)</f>
        <v>0</v>
      </c>
      <c r="AR141" s="190"/>
      <c r="AS141" s="190">
        <f t="shared" ca="1" si="26"/>
        <v>0</v>
      </c>
      <c r="AT141" s="192" t="str">
        <f>январь!AT141</f>
        <v>Не признаны 2 часа недельной нагрузки по элективам</v>
      </c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</row>
    <row r="142" spans="1:58" s="56" customFormat="1" x14ac:dyDescent="0.25">
      <c r="A142" s="47">
        <f>База!B142</f>
        <v>0</v>
      </c>
      <c r="B142" s="46">
        <f ca="1">IF(COUNTIFS(Распис!$B$4:$B$300,$A142,Распис!$C$4:$C$300,"&lt;="&amp;B$1,Распис!$D$4:$D$300,"&gt;="&amp;B$1)&gt;0,SUMIFS(Распис!$I$4:$I$300,Распис!$B$4:$B$300,$A142,Распис!$C$4:$C$300,"&lt;="&amp;B$1,Распис!$D$4:$D$300,"&gt;="&amp;B$1),SUMIF(База!$B$3:$B$305,$A142,База!$I$3:$I$152))</f>
        <v>0</v>
      </c>
      <c r="C142" s="46">
        <f ca="1">IF(COUNTIFS(Распис!$B$4:$B$300,$A142,Распис!$C$4:$C$300,"&lt;="&amp;C$1,Распис!$D$4:$D$300,"&gt;="&amp;C$1)&gt;0,SUMIFS(Распис!$J$4:$J$300,Распис!$B$4:$B$300,$A142,Распис!$C$4:$C$300,"&lt;="&amp;C$1,Распис!$D$4:$D$300,"&gt;="&amp;C$1),SUMIF(База!$B$3:$B$305,$A142,База!$J$3:$J$152))</f>
        <v>0</v>
      </c>
      <c r="D142" s="46">
        <f ca="1">IF(COUNTIFS(Распис!$B$4:$B$300,$A142,Распис!$C$4:$C$300,"&lt;="&amp;D$1,Распис!$D$4:$D$300,"&gt;="&amp;D$1)&gt;0,SUMIFS(Распис!$K$4:$K$300,Распис!$B$4:$B$300,$A142,Распис!$C$4:$C$300,"&lt;="&amp;D$1,Распис!$D$4:$D$300,"&gt;="&amp;D$1),SUMIF(База!$B$3:$B$305,$A142,База!$K$3:$K$152))</f>
        <v>0</v>
      </c>
      <c r="E142" s="46" t="s">
        <v>23</v>
      </c>
      <c r="F142" s="46">
        <f ca="1">IF(COUNTIFS(Распис!$B$4:$B$300,$A142,Распис!$C$4:$C$300,"&lt;="&amp;F$1,Распис!$D$4:$D$300,"&gt;="&amp;F$1)&gt;0,SUMIFS(Распис!$F$4:$F$300,Распис!$B$4:$B$300,$A142,Распис!$C$4:$C$300,"&lt;="&amp;F$1,Распис!$D$4:$D$300,"&gt;="&amp;F$1),SUMIF(База!$B$3:$B$305,$A142,База!$F$3:$F$152))</f>
        <v>0</v>
      </c>
      <c r="G142" s="46">
        <f ca="1">IF(COUNTIFS(Распис!$B$4:$B$300,$A142,Распис!$C$4:$C$300,"&lt;="&amp;G$1,Распис!$D$4:$D$300,"&gt;="&amp;G$1)&gt;0,SUMIFS(Распис!$G$4:$G$300,Распис!$B$4:$B$300,$A142,Распис!$C$4:$C$300,"&lt;="&amp;G$1,Распис!$D$4:$D$300,"&gt;="&amp;G$1),SUMIF(База!$B$3:$B$305,$A142,База!$G$3:$G$152))</f>
        <v>0</v>
      </c>
      <c r="H142" s="46">
        <f ca="1">IF(COUNTIFS(Распис!$B$4:$B$300,$A142,Распис!$C$4:$C$300,"&lt;="&amp;H$1,Распис!$D$4:$D$300,"&gt;="&amp;H$1)&gt;0,SUMIFS(Распис!$H$4:$H$300,Распис!$B$4:$B$300,$A142,Распис!$C$4:$C$300,"&lt;="&amp;H$1,Распис!$D$4:$D$300,"&gt;="&amp;H$1),SUMIF(База!$B$3:$B$305,$A142,База!$H$3:$H$152))</f>
        <v>0</v>
      </c>
      <c r="I142" s="46" t="s">
        <v>24</v>
      </c>
      <c r="J142" s="46">
        <f ca="1">IF(COUNTIFS(Распис!$B$4:$B$300,$A142,Распис!$C$4:$C$300,"&lt;="&amp;J$1,Распис!$D$4:$D$300,"&gt;="&amp;J$1)&gt;0,SUMIFS(Распис!$J$4:$J$300,Распис!$B$4:$B$300,$A142,Распис!$C$4:$C$300,"&lt;="&amp;J$1,Распис!$D$4:$D$300,"&gt;="&amp;J$1),SUMIF(База!$B$3:$B$305,$A142,База!$J$3:$J$152))</f>
        <v>0</v>
      </c>
      <c r="K142" s="46">
        <f ca="1">IF(COUNTIFS(Распис!$B$4:$B$300,$A142,Распис!$C$4:$C$300,"&lt;="&amp;K$1,Распис!$D$4:$D$300,"&gt;="&amp;K$1)&gt;0,SUMIFS(Распис!$K$4:$K$300,Распис!$B$4:$B$300,$A142,Распис!$C$4:$C$300,"&lt;="&amp;K$1,Распис!$D$4:$D$300,"&gt;="&amp;K$1),SUMIF(База!$B$3:$B$305,$A142,База!$K$3:$K$152))</f>
        <v>0</v>
      </c>
      <c r="L142" s="46" t="s">
        <v>23</v>
      </c>
      <c r="M142" s="46">
        <f ca="1">IF(COUNTIFS(Распис!$B$4:$B$300,$A142,Распис!$C$4:$C$300,"&lt;="&amp;M$1,Распис!$D$4:$D$300,"&gt;="&amp;M$1)&gt;0,SUMIFS(Распис!$F$4:$F$300,Распис!$B$4:$B$300,$A142,Распис!$C$4:$C$300,"&lt;="&amp;M$1,Распис!$D$4:$D$300,"&gt;="&amp;M$1),SUMIF(База!$B$3:$B$305,$A142,База!$F$3:$F$152))</f>
        <v>0</v>
      </c>
      <c r="N142" s="46">
        <f ca="1">IF(COUNTIFS(Распис!$B$4:$B$300,$A142,Распис!$C$4:$C$300,"&lt;="&amp;N$1,Распис!$D$4:$D$300,"&gt;="&amp;N$1)&gt;0,SUMIFS(Распис!$G$4:$G$300,Распис!$B$4:$B$300,$A142,Распис!$C$4:$C$300,"&lt;="&amp;N$1,Распис!$D$4:$D$300,"&gt;="&amp;N$1),SUMIF(База!$B$3:$B$305,$A142,База!$G$3:$G$152))</f>
        <v>0</v>
      </c>
      <c r="O142" s="46">
        <f ca="1">IF(COUNTIFS(Распис!$B$4:$B$300,$A142,Распис!$C$4:$C$300,"&lt;="&amp;O$1,Распис!$D$4:$D$300,"&gt;="&amp;O$1)&gt;0,SUMIFS(Распис!$H$4:$H$300,Распис!$B$4:$B$300,$A142,Распис!$C$4:$C$300,"&lt;="&amp;O$1,Распис!$D$4:$D$300,"&gt;="&amp;O$1),SUMIF(База!$B$3:$B$305,$A142,База!$H$3:$H$152))</f>
        <v>0</v>
      </c>
      <c r="P142" s="46">
        <f ca="1">IF(COUNTIFS(Распис!$B$4:$B$300,$A142,Распис!$C$4:$C$300,"&lt;="&amp;P$1,Распис!$D$4:$D$300,"&gt;="&amp;P$1)&gt;0,SUMIFS(Распис!$I$4:$I$300,Распис!$B$4:$B$300,$A142,Распис!$C$4:$C$300,"&lt;="&amp;P$1,Распис!$D$4:$D$300,"&gt;="&amp;P$1),SUMIF(База!$B$3:$B$305,$A142,База!$I$3:$I$152))</f>
        <v>0</v>
      </c>
      <c r="Q142" s="46">
        <f ca="1">IF(COUNTIFS(Распис!$B$4:$B$300,$A142,Распис!$C$4:$C$300,"&lt;="&amp;Q$1,Распис!$D$4:$D$300,"&gt;="&amp;Q$1)&gt;0,SUMIFS(Распис!$J$4:$J$300,Распис!$B$4:$B$300,$A142,Распис!$C$4:$C$300,"&lt;="&amp;Q$1,Распис!$D$4:$D$300,"&gt;="&amp;Q$1),SUMIF(База!$B$3:$B$305,$A142,База!$J$3:$J$152))</f>
        <v>0</v>
      </c>
      <c r="R142" s="46">
        <f ca="1">IF(COUNTIFS(Распис!$B$4:$B$300,$A142,Распис!$C$4:$C$300,"&lt;="&amp;R$1,Распис!$D$4:$D$300,"&gt;="&amp;R$1)&gt;0,SUMIFS(Распис!$K$4:$K$300,Распис!$B$4:$B$300,$A142,Распис!$C$4:$C$300,"&lt;="&amp;R$1,Распис!$D$4:$D$300,"&gt;="&amp;R$1),SUMIF(База!$B$3:$B$305,$A142,База!$K$3:$K$152))</f>
        <v>0</v>
      </c>
      <c r="S142" s="46" t="s">
        <v>23</v>
      </c>
      <c r="T142" s="46" t="s">
        <v>25</v>
      </c>
      <c r="U142" s="46" t="s">
        <v>25</v>
      </c>
      <c r="V142" s="46" t="s">
        <v>24</v>
      </c>
      <c r="W142" s="46" t="s">
        <v>24</v>
      </c>
      <c r="X142" s="46" t="s">
        <v>24</v>
      </c>
      <c r="Y142" s="46" t="s">
        <v>25</v>
      </c>
      <c r="Z142" s="46" t="s">
        <v>23</v>
      </c>
      <c r="AA142" s="46">
        <f ca="1">IF(COUNTIFS(Распис!$B$4:$B$300,$A142,Распис!$C$4:$C$300,"&lt;="&amp;AA$1,Распис!$D$4:$D$300,"&gt;="&amp;AA$1)&gt;0,SUMIFS(Распис!$F$4:$F$300,Распис!$B$4:$B$300,$A142,Распис!$C$4:$C$300,"&lt;="&amp;AA$1,Распис!$D$4:$D$300,"&gt;="&amp;AA$1),SUMIF(База!$B$3:$B$305,$A142,База!$F$3:$F$152))</f>
        <v>0</v>
      </c>
      <c r="AB142" s="46">
        <f ca="1">IF(COUNTIFS(Распис!$B$4:$B$300,$A142,Распис!$C$4:$C$300,"&lt;="&amp;AB$1,Распис!$D$4:$D$300,"&gt;="&amp;AB$1)&gt;0,SUMIFS(Распис!$G$4:$G$300,Распис!$B$4:$B$300,$A142,Распис!$C$4:$C$300,"&lt;="&amp;AB$1,Распис!$D$4:$D$300,"&gt;="&amp;AB$1),SUMIF(База!$B$3:$B$305,$A142,База!$G$3:$G$152))</f>
        <v>0</v>
      </c>
      <c r="AC142" s="46">
        <f ca="1">IF(COUNTIFS(Распис!$B$4:$B$300,$A142,Распис!$C$4:$C$300,"&lt;="&amp;AC$1,Распис!$D$4:$D$300,"&gt;="&amp;AC$1)&gt;0,SUMIFS(Распис!$H$4:$H$300,Распис!$B$4:$B$300,$A142,Распис!$C$4:$C$300,"&lt;="&amp;AC$1,Распис!$D$4:$D$300,"&gt;="&amp;AC$1),SUMIF(База!$B$3:$B$305,$A142,База!$H$3:$H$152))</f>
        <v>0</v>
      </c>
      <c r="AD142" s="46">
        <f ca="1">IF(COUNTIFS(Распис!$B$4:$B$300,$A142,Распис!$C$4:$C$300,"&lt;="&amp;AD$1,Распис!$D$4:$D$300,"&gt;="&amp;AD$1)&gt;0,SUMIFS(Распис!$I$4:$I$300,Распис!$B$4:$B$300,$A142,Распис!$C$4:$C$300,"&lt;="&amp;AD$1,Распис!$D$4:$D$300,"&gt;="&amp;AD$1),SUMIF(База!$B$3:$B$305,$A142,База!$I$3:$I$152))</f>
        <v>0</v>
      </c>
      <c r="AE142" s="46">
        <f ca="1">IF(COUNTIFS(Распис!$B$4:$B$300,$A142,Распис!$C$4:$C$300,"&lt;="&amp;AE$1,Распис!$D$4:$D$300,"&gt;="&amp;AE$1)&gt;0,SUMIFS(Распис!$J$4:$J$300,Распис!$B$4:$B$300,$A142,Распис!$C$4:$C$300,"&lt;="&amp;AE$1,Распис!$D$4:$D$300,"&gt;="&amp;AE$1),SUMIF(База!$B$3:$B$305,$A142,База!$J$3:$J$152))</f>
        <v>0</v>
      </c>
      <c r="AF142" s="46">
        <f ca="1">IF(COUNTIFS(Распис!$B$4:$B$300,$A142,Распис!$C$4:$C$300,"&lt;="&amp;AF$1,Распис!$D$4:$D$300,"&gt;="&amp;AF$1)&gt;0,SUMIFS(Распис!$K$4:$K$300,Распис!$B$4:$B$300,$A142,Распис!$C$4:$C$300,"&lt;="&amp;AF$1,Распис!$D$4:$D$300,"&gt;="&amp;AF$1),SUMIF(База!$B$3:$B$305,$A142,База!$K$3:$K$152))</f>
        <v>0</v>
      </c>
      <c r="AG142" s="47">
        <f t="shared" ca="1" si="19"/>
        <v>0</v>
      </c>
      <c r="AH142" s="46">
        <f ca="1">AG142-SUMIFS(Распред!$G$4:$G$300,Распред!$B$4:$B$300,"март",Распред!$F$4:$F$300,A142)</f>
        <v>0</v>
      </c>
      <c r="AI142" s="46">
        <f ca="1">AH142+(COUNTIF(B142:AF142,"КД")+SUMIFS(Распред!$AH$4:$AH$300,Распред!$F$4:$F$300,A142,Распред!$B$4:$B$300,"март"))*4</f>
        <v>12</v>
      </c>
      <c r="AJ142" s="46">
        <f t="shared" ca="1" si="20"/>
        <v>0</v>
      </c>
      <c r="AK142" s="46">
        <f t="shared" ca="1" si="21"/>
        <v>0</v>
      </c>
      <c r="AL142" s="46">
        <f>SUMIFS(Распред!$K$4:$K$300,Распред!$B$4:$B$300,"март",Распред!$J$4:$J$300,A142)+SUMIFS(Распред!$M$4:$M$300,Распред!$B$4:$B$300,"март",Распред!$L$4:$L$300,A142)+SUMIFS(Распред!$O$4:$O$300,Распред!$B$4:$B$300,"март",Распред!$N$4:$N$300,A142)+SUMIFS(Распред!$Q$4:$Q$300,Распред!$B$4:$B$300,"март",Распред!$P$4:$P$300,A142)+SUMIFS(Распред!$S$4:$S$300,Распред!$B$4:$B$300,"март",Распред!$R$4:$R$300,A142)+SUMIFS(Распред!$U$4:$U$300,Распред!$B$4:$B$300,"март",Распред!$T$4:$T$300,A142)+SUMIFS(Распред!$W$4:$W$300,Распред!$B$4:$B$300,"март",Распред!$V$4:$V$300,A142)+SUMIFS(Распред!$Y$4:$Y$300,Распред!$B$4:$B$300,"март",Распред!$X$4:$X$300,A142)+SUMIFS(Распред!$AA$4:$AA$300,Распред!$B$4:$B$300,"март",Распред!$Z$4:$Z$300,A142)+SUMIFS(Распред!$AC$4:$AC$300,Распред!$B$4:$B$300,"март",Распред!$AB$4:$AB$300,A142)</f>
        <v>0</v>
      </c>
      <c r="AM142" s="46">
        <f t="shared" ca="1" si="22"/>
        <v>0</v>
      </c>
      <c r="AN142" s="46">
        <f t="shared" ca="1" si="23"/>
        <v>0</v>
      </c>
      <c r="AO142" s="46">
        <f t="shared" ca="1" si="24"/>
        <v>0</v>
      </c>
      <c r="AP142" s="46">
        <f>январь!AP142</f>
        <v>0</v>
      </c>
      <c r="AQ142" s="46">
        <f t="shared" ca="1" si="25"/>
        <v>0</v>
      </c>
      <c r="AR142" s="47"/>
      <c r="AS142" s="47">
        <f t="shared" ca="1" si="26"/>
        <v>0</v>
      </c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</row>
    <row r="143" spans="1:58" s="56" customFormat="1" x14ac:dyDescent="0.25">
      <c r="A143" s="47">
        <f>База!B143</f>
        <v>0</v>
      </c>
      <c r="B143" s="46">
        <f ca="1">IF(COUNTIFS(Распис!$B$4:$B$300,$A143,Распис!$C$4:$C$300,"&lt;="&amp;B$1,Распис!$D$4:$D$300,"&gt;="&amp;B$1)&gt;0,SUMIFS(Распис!$I$4:$I$300,Распис!$B$4:$B$300,$A143,Распис!$C$4:$C$300,"&lt;="&amp;B$1,Распис!$D$4:$D$300,"&gt;="&amp;B$1),SUMIF(База!$B$3:$B$305,$A143,База!$I$3:$I$152))</f>
        <v>0</v>
      </c>
      <c r="C143" s="46">
        <f ca="1">IF(COUNTIFS(Распис!$B$4:$B$300,$A143,Распис!$C$4:$C$300,"&lt;="&amp;C$1,Распис!$D$4:$D$300,"&gt;="&amp;C$1)&gt;0,SUMIFS(Распис!$J$4:$J$300,Распис!$B$4:$B$300,$A143,Распис!$C$4:$C$300,"&lt;="&amp;C$1,Распис!$D$4:$D$300,"&gt;="&amp;C$1),SUMIF(База!$B$3:$B$305,$A143,База!$J$3:$J$152))</f>
        <v>0</v>
      </c>
      <c r="D143" s="46">
        <f ca="1">IF(COUNTIFS(Распис!$B$4:$B$300,$A143,Распис!$C$4:$C$300,"&lt;="&amp;D$1,Распис!$D$4:$D$300,"&gt;="&amp;D$1)&gt;0,SUMIFS(Распис!$K$4:$K$300,Распис!$B$4:$B$300,$A143,Распис!$C$4:$C$300,"&lt;="&amp;D$1,Распис!$D$4:$D$300,"&gt;="&amp;D$1),SUMIF(База!$B$3:$B$305,$A143,База!$K$3:$K$152))</f>
        <v>0</v>
      </c>
      <c r="E143" s="46" t="s">
        <v>23</v>
      </c>
      <c r="F143" s="46">
        <f ca="1">IF(COUNTIFS(Распис!$B$4:$B$300,$A143,Распис!$C$4:$C$300,"&lt;="&amp;F$1,Распис!$D$4:$D$300,"&gt;="&amp;F$1)&gt;0,SUMIFS(Распис!$F$4:$F$300,Распис!$B$4:$B$300,$A143,Распис!$C$4:$C$300,"&lt;="&amp;F$1,Распис!$D$4:$D$300,"&gt;="&amp;F$1),SUMIF(База!$B$3:$B$305,$A143,База!$F$3:$F$152))</f>
        <v>0</v>
      </c>
      <c r="G143" s="46">
        <f ca="1">IF(COUNTIFS(Распис!$B$4:$B$300,$A143,Распис!$C$4:$C$300,"&lt;="&amp;G$1,Распис!$D$4:$D$300,"&gt;="&amp;G$1)&gt;0,SUMIFS(Распис!$G$4:$G$300,Распис!$B$4:$B$300,$A143,Распис!$C$4:$C$300,"&lt;="&amp;G$1,Распис!$D$4:$D$300,"&gt;="&amp;G$1),SUMIF(База!$B$3:$B$305,$A143,База!$G$3:$G$152))</f>
        <v>0</v>
      </c>
      <c r="H143" s="46">
        <f ca="1">IF(COUNTIFS(Распис!$B$4:$B$300,$A143,Распис!$C$4:$C$300,"&lt;="&amp;H$1,Распис!$D$4:$D$300,"&gt;="&amp;H$1)&gt;0,SUMIFS(Распис!$H$4:$H$300,Распис!$B$4:$B$300,$A143,Распис!$C$4:$C$300,"&lt;="&amp;H$1,Распис!$D$4:$D$300,"&gt;="&amp;H$1),SUMIF(База!$B$3:$B$305,$A143,База!$H$3:$H$152))</f>
        <v>0</v>
      </c>
      <c r="I143" s="46" t="s">
        <v>24</v>
      </c>
      <c r="J143" s="46">
        <f ca="1">IF(COUNTIFS(Распис!$B$4:$B$300,$A143,Распис!$C$4:$C$300,"&lt;="&amp;J$1,Распис!$D$4:$D$300,"&gt;="&amp;J$1)&gt;0,SUMIFS(Распис!$J$4:$J$300,Распис!$B$4:$B$300,$A143,Распис!$C$4:$C$300,"&lt;="&amp;J$1,Распис!$D$4:$D$300,"&gt;="&amp;J$1),SUMIF(База!$B$3:$B$305,$A143,База!$J$3:$J$152))</f>
        <v>0</v>
      </c>
      <c r="K143" s="46">
        <f ca="1">IF(COUNTIFS(Распис!$B$4:$B$300,$A143,Распис!$C$4:$C$300,"&lt;="&amp;K$1,Распис!$D$4:$D$300,"&gt;="&amp;K$1)&gt;0,SUMIFS(Распис!$K$4:$K$300,Распис!$B$4:$B$300,$A143,Распис!$C$4:$C$300,"&lt;="&amp;K$1,Распис!$D$4:$D$300,"&gt;="&amp;K$1),SUMIF(База!$B$3:$B$305,$A143,База!$K$3:$K$152))</f>
        <v>0</v>
      </c>
      <c r="L143" s="46" t="s">
        <v>23</v>
      </c>
      <c r="M143" s="46">
        <f ca="1">IF(COUNTIFS(Распис!$B$4:$B$300,$A143,Распис!$C$4:$C$300,"&lt;="&amp;M$1,Распис!$D$4:$D$300,"&gt;="&amp;M$1)&gt;0,SUMIFS(Распис!$F$4:$F$300,Распис!$B$4:$B$300,$A143,Распис!$C$4:$C$300,"&lt;="&amp;M$1,Распис!$D$4:$D$300,"&gt;="&amp;M$1),SUMIF(База!$B$3:$B$305,$A143,База!$F$3:$F$152))</f>
        <v>0</v>
      </c>
      <c r="N143" s="46">
        <f ca="1">IF(COUNTIFS(Распис!$B$4:$B$300,$A143,Распис!$C$4:$C$300,"&lt;="&amp;N$1,Распис!$D$4:$D$300,"&gt;="&amp;N$1)&gt;0,SUMIFS(Распис!$G$4:$G$300,Распис!$B$4:$B$300,$A143,Распис!$C$4:$C$300,"&lt;="&amp;N$1,Распис!$D$4:$D$300,"&gt;="&amp;N$1),SUMIF(База!$B$3:$B$305,$A143,База!$G$3:$G$152))</f>
        <v>0</v>
      </c>
      <c r="O143" s="46">
        <f ca="1">IF(COUNTIFS(Распис!$B$4:$B$300,$A143,Распис!$C$4:$C$300,"&lt;="&amp;O$1,Распис!$D$4:$D$300,"&gt;="&amp;O$1)&gt;0,SUMIFS(Распис!$H$4:$H$300,Распис!$B$4:$B$300,$A143,Распис!$C$4:$C$300,"&lt;="&amp;O$1,Распис!$D$4:$D$300,"&gt;="&amp;O$1),SUMIF(База!$B$3:$B$305,$A143,База!$H$3:$H$152))</f>
        <v>0</v>
      </c>
      <c r="P143" s="46">
        <f ca="1">IF(COUNTIFS(Распис!$B$4:$B$300,$A143,Распис!$C$4:$C$300,"&lt;="&amp;P$1,Распис!$D$4:$D$300,"&gt;="&amp;P$1)&gt;0,SUMIFS(Распис!$I$4:$I$300,Распис!$B$4:$B$300,$A143,Распис!$C$4:$C$300,"&lt;="&amp;P$1,Распис!$D$4:$D$300,"&gt;="&amp;P$1),SUMIF(База!$B$3:$B$305,$A143,База!$I$3:$I$152))</f>
        <v>0</v>
      </c>
      <c r="Q143" s="46">
        <f ca="1">IF(COUNTIFS(Распис!$B$4:$B$300,$A143,Распис!$C$4:$C$300,"&lt;="&amp;Q$1,Распис!$D$4:$D$300,"&gt;="&amp;Q$1)&gt;0,SUMIFS(Распис!$J$4:$J$300,Распис!$B$4:$B$300,$A143,Распис!$C$4:$C$300,"&lt;="&amp;Q$1,Распис!$D$4:$D$300,"&gt;="&amp;Q$1),SUMIF(База!$B$3:$B$305,$A143,База!$J$3:$J$152))</f>
        <v>0</v>
      </c>
      <c r="R143" s="46">
        <f ca="1">IF(COUNTIFS(Распис!$B$4:$B$300,$A143,Распис!$C$4:$C$300,"&lt;="&amp;R$1,Распис!$D$4:$D$300,"&gt;="&amp;R$1)&gt;0,SUMIFS(Распис!$K$4:$K$300,Распис!$B$4:$B$300,$A143,Распис!$C$4:$C$300,"&lt;="&amp;R$1,Распис!$D$4:$D$300,"&gt;="&amp;R$1),SUMIF(База!$B$3:$B$305,$A143,База!$K$3:$K$152))</f>
        <v>0</v>
      </c>
      <c r="S143" s="46" t="s">
        <v>23</v>
      </c>
      <c r="T143" s="46" t="s">
        <v>25</v>
      </c>
      <c r="U143" s="46" t="s">
        <v>25</v>
      </c>
      <c r="V143" s="46" t="s">
        <v>24</v>
      </c>
      <c r="W143" s="46" t="s">
        <v>24</v>
      </c>
      <c r="X143" s="46" t="s">
        <v>24</v>
      </c>
      <c r="Y143" s="46" t="s">
        <v>25</v>
      </c>
      <c r="Z143" s="46" t="s">
        <v>23</v>
      </c>
      <c r="AA143" s="46">
        <f ca="1">IF(COUNTIFS(Распис!$B$4:$B$300,$A143,Распис!$C$4:$C$300,"&lt;="&amp;AA$1,Распис!$D$4:$D$300,"&gt;="&amp;AA$1)&gt;0,SUMIFS(Распис!$F$4:$F$300,Распис!$B$4:$B$300,$A143,Распис!$C$4:$C$300,"&lt;="&amp;AA$1,Распис!$D$4:$D$300,"&gt;="&amp;AA$1),SUMIF(База!$B$3:$B$305,$A143,База!$F$3:$F$152))</f>
        <v>0</v>
      </c>
      <c r="AB143" s="46">
        <f ca="1">IF(COUNTIFS(Распис!$B$4:$B$300,$A143,Распис!$C$4:$C$300,"&lt;="&amp;AB$1,Распис!$D$4:$D$300,"&gt;="&amp;AB$1)&gt;0,SUMIFS(Распис!$G$4:$G$300,Распис!$B$4:$B$300,$A143,Распис!$C$4:$C$300,"&lt;="&amp;AB$1,Распис!$D$4:$D$300,"&gt;="&amp;AB$1),SUMIF(База!$B$3:$B$305,$A143,База!$G$3:$G$152))</f>
        <v>0</v>
      </c>
      <c r="AC143" s="46">
        <f ca="1">IF(COUNTIFS(Распис!$B$4:$B$300,$A143,Распис!$C$4:$C$300,"&lt;="&amp;AC$1,Распис!$D$4:$D$300,"&gt;="&amp;AC$1)&gt;0,SUMIFS(Распис!$H$4:$H$300,Распис!$B$4:$B$300,$A143,Распис!$C$4:$C$300,"&lt;="&amp;AC$1,Распис!$D$4:$D$300,"&gt;="&amp;AC$1),SUMIF(База!$B$3:$B$305,$A143,База!$H$3:$H$152))</f>
        <v>0</v>
      </c>
      <c r="AD143" s="46">
        <f ca="1">IF(COUNTIFS(Распис!$B$4:$B$300,$A143,Распис!$C$4:$C$300,"&lt;="&amp;AD$1,Распис!$D$4:$D$300,"&gt;="&amp;AD$1)&gt;0,SUMIFS(Распис!$I$4:$I$300,Распис!$B$4:$B$300,$A143,Распис!$C$4:$C$300,"&lt;="&amp;AD$1,Распис!$D$4:$D$300,"&gt;="&amp;AD$1),SUMIF(База!$B$3:$B$305,$A143,База!$I$3:$I$152))</f>
        <v>0</v>
      </c>
      <c r="AE143" s="46">
        <f ca="1">IF(COUNTIFS(Распис!$B$4:$B$300,$A143,Распис!$C$4:$C$300,"&lt;="&amp;AE$1,Распис!$D$4:$D$300,"&gt;="&amp;AE$1)&gt;0,SUMIFS(Распис!$J$4:$J$300,Распис!$B$4:$B$300,$A143,Распис!$C$4:$C$300,"&lt;="&amp;AE$1,Распис!$D$4:$D$300,"&gt;="&amp;AE$1),SUMIF(База!$B$3:$B$305,$A143,База!$J$3:$J$152))</f>
        <v>0</v>
      </c>
      <c r="AF143" s="46">
        <f ca="1">IF(COUNTIFS(Распис!$B$4:$B$300,$A143,Распис!$C$4:$C$300,"&lt;="&amp;AF$1,Распис!$D$4:$D$300,"&gt;="&amp;AF$1)&gt;0,SUMIFS(Распис!$K$4:$K$300,Распис!$B$4:$B$300,$A143,Распис!$C$4:$C$300,"&lt;="&amp;AF$1,Распис!$D$4:$D$300,"&gt;="&amp;AF$1),SUMIF(База!$B$3:$B$305,$A143,База!$K$3:$K$152))</f>
        <v>0</v>
      </c>
      <c r="AG143" s="47">
        <f t="shared" ca="1" si="19"/>
        <v>0</v>
      </c>
      <c r="AH143" s="46">
        <f ca="1">AG143-SUMIFS(Распред!$G$4:$G$300,Распред!$B$4:$B$300,"март",Распред!$F$4:$F$300,A143)</f>
        <v>0</v>
      </c>
      <c r="AI143" s="46">
        <f ca="1">AH143+(COUNTIF(B143:AF143,"КД")+SUMIFS(Распред!$AH$4:$AH$300,Распред!$F$4:$F$300,A143,Распред!$B$4:$B$300,"март"))*4</f>
        <v>12</v>
      </c>
      <c r="AJ143" s="46">
        <f t="shared" ca="1" si="20"/>
        <v>0</v>
      </c>
      <c r="AK143" s="46">
        <f t="shared" ca="1" si="21"/>
        <v>0</v>
      </c>
      <c r="AL143" s="46">
        <f>SUMIFS(Распред!$K$4:$K$300,Распред!$B$4:$B$300,"март",Распред!$J$4:$J$300,A143)+SUMIFS(Распред!$M$4:$M$300,Распред!$B$4:$B$300,"март",Распред!$L$4:$L$300,A143)+SUMIFS(Распред!$O$4:$O$300,Распред!$B$4:$B$300,"март",Распред!$N$4:$N$300,A143)+SUMIFS(Распред!$Q$4:$Q$300,Распред!$B$4:$B$300,"март",Распред!$P$4:$P$300,A143)+SUMIFS(Распред!$S$4:$S$300,Распред!$B$4:$B$300,"март",Распред!$R$4:$R$300,A143)+SUMIFS(Распред!$U$4:$U$300,Распред!$B$4:$B$300,"март",Распред!$T$4:$T$300,A143)+SUMIFS(Распред!$W$4:$W$300,Распред!$B$4:$B$300,"март",Распред!$V$4:$V$300,A143)+SUMIFS(Распред!$Y$4:$Y$300,Распред!$B$4:$B$300,"март",Распред!$X$4:$X$300,A143)+SUMIFS(Распред!$AA$4:$AA$300,Распред!$B$4:$B$300,"март",Распред!$Z$4:$Z$300,A143)+SUMIFS(Распред!$AC$4:$AC$300,Распред!$B$4:$B$300,"март",Распред!$AB$4:$AB$300,A143)</f>
        <v>0</v>
      </c>
      <c r="AM143" s="46">
        <f t="shared" ca="1" si="22"/>
        <v>0</v>
      </c>
      <c r="AN143" s="46">
        <f t="shared" ca="1" si="23"/>
        <v>0</v>
      </c>
      <c r="AO143" s="46">
        <f t="shared" ca="1" si="24"/>
        <v>0</v>
      </c>
      <c r="AP143" s="46">
        <f>январь!AP143</f>
        <v>0</v>
      </c>
      <c r="AQ143" s="46">
        <f t="shared" ca="1" si="25"/>
        <v>0</v>
      </c>
      <c r="AR143" s="47"/>
      <c r="AS143" s="47">
        <f t="shared" ca="1" si="26"/>
        <v>0</v>
      </c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</row>
    <row r="144" spans="1:58" s="84" customFormat="1" x14ac:dyDescent="0.25">
      <c r="A144" s="47">
        <f>База!B144</f>
        <v>0</v>
      </c>
      <c r="B144" s="46">
        <f ca="1">IF(COUNTIFS(Распис!$B$4:$B$300,$A144,Распис!$C$4:$C$300,"&lt;="&amp;B$1,Распис!$D$4:$D$300,"&gt;="&amp;B$1)&gt;0,SUMIFS(Распис!$I$4:$I$300,Распис!$B$4:$B$300,$A144,Распис!$C$4:$C$300,"&lt;="&amp;B$1,Распис!$D$4:$D$300,"&gt;="&amp;B$1),SUMIF(База!$B$3:$B$305,$A144,База!$I$3:$I$152))</f>
        <v>0</v>
      </c>
      <c r="C144" s="46">
        <f ca="1">IF(COUNTIFS(Распис!$B$4:$B$300,$A144,Распис!$C$4:$C$300,"&lt;="&amp;C$1,Распис!$D$4:$D$300,"&gt;="&amp;C$1)&gt;0,SUMIFS(Распис!$J$4:$J$300,Распис!$B$4:$B$300,$A144,Распис!$C$4:$C$300,"&lt;="&amp;C$1,Распис!$D$4:$D$300,"&gt;="&amp;C$1),SUMIF(База!$B$3:$B$305,$A144,База!$J$3:$J$152))</f>
        <v>0</v>
      </c>
      <c r="D144" s="46">
        <f ca="1">IF(COUNTIFS(Распис!$B$4:$B$300,$A144,Распис!$C$4:$C$300,"&lt;="&amp;D$1,Распис!$D$4:$D$300,"&gt;="&amp;D$1)&gt;0,SUMIFS(Распис!$K$4:$K$300,Распис!$B$4:$B$300,$A144,Распис!$C$4:$C$300,"&lt;="&amp;D$1,Распис!$D$4:$D$300,"&gt;="&amp;D$1),SUMIF(База!$B$3:$B$305,$A144,База!$K$3:$K$152))</f>
        <v>0</v>
      </c>
      <c r="E144" s="46" t="s">
        <v>23</v>
      </c>
      <c r="F144" s="46">
        <f ca="1">IF(COUNTIFS(Распис!$B$4:$B$300,$A144,Распис!$C$4:$C$300,"&lt;="&amp;F$1,Распис!$D$4:$D$300,"&gt;="&amp;F$1)&gt;0,SUMIFS(Распис!$F$4:$F$300,Распис!$B$4:$B$300,$A144,Распис!$C$4:$C$300,"&lt;="&amp;F$1,Распис!$D$4:$D$300,"&gt;="&amp;F$1),SUMIF(База!$B$3:$B$305,$A144,База!$F$3:$F$152))</f>
        <v>0</v>
      </c>
      <c r="G144" s="46">
        <f ca="1">IF(COUNTIFS(Распис!$B$4:$B$300,$A144,Распис!$C$4:$C$300,"&lt;="&amp;G$1,Распис!$D$4:$D$300,"&gt;="&amp;G$1)&gt;0,SUMIFS(Распис!$G$4:$G$300,Распис!$B$4:$B$300,$A144,Распис!$C$4:$C$300,"&lt;="&amp;G$1,Распис!$D$4:$D$300,"&gt;="&amp;G$1),SUMIF(База!$B$3:$B$305,$A144,База!$G$3:$G$152))</f>
        <v>0</v>
      </c>
      <c r="H144" s="46">
        <f ca="1">IF(COUNTIFS(Распис!$B$4:$B$300,$A144,Распис!$C$4:$C$300,"&lt;="&amp;H$1,Распис!$D$4:$D$300,"&gt;="&amp;H$1)&gt;0,SUMIFS(Распис!$H$4:$H$300,Распис!$B$4:$B$300,$A144,Распис!$C$4:$C$300,"&lt;="&amp;H$1,Распис!$D$4:$D$300,"&gt;="&amp;H$1),SUMIF(База!$B$3:$B$305,$A144,База!$H$3:$H$152))</f>
        <v>0</v>
      </c>
      <c r="I144" s="46" t="s">
        <v>24</v>
      </c>
      <c r="J144" s="46">
        <f ca="1">IF(COUNTIFS(Распис!$B$4:$B$300,$A144,Распис!$C$4:$C$300,"&lt;="&amp;J$1,Распис!$D$4:$D$300,"&gt;="&amp;J$1)&gt;0,SUMIFS(Распис!$J$4:$J$300,Распис!$B$4:$B$300,$A144,Распис!$C$4:$C$300,"&lt;="&amp;J$1,Распис!$D$4:$D$300,"&gt;="&amp;J$1),SUMIF(База!$B$3:$B$305,$A144,База!$J$3:$J$152))</f>
        <v>0</v>
      </c>
      <c r="K144" s="46">
        <f ca="1">IF(COUNTIFS(Распис!$B$4:$B$300,$A144,Распис!$C$4:$C$300,"&lt;="&amp;K$1,Распис!$D$4:$D$300,"&gt;="&amp;K$1)&gt;0,SUMIFS(Распис!$K$4:$K$300,Распис!$B$4:$B$300,$A144,Распис!$C$4:$C$300,"&lt;="&amp;K$1,Распис!$D$4:$D$300,"&gt;="&amp;K$1),SUMIF(База!$B$3:$B$305,$A144,База!$K$3:$K$152))</f>
        <v>0</v>
      </c>
      <c r="L144" s="46" t="s">
        <v>23</v>
      </c>
      <c r="M144" s="46">
        <f ca="1">IF(COUNTIFS(Распис!$B$4:$B$300,$A144,Распис!$C$4:$C$300,"&lt;="&amp;M$1,Распис!$D$4:$D$300,"&gt;="&amp;M$1)&gt;0,SUMIFS(Распис!$F$4:$F$300,Распис!$B$4:$B$300,$A144,Распис!$C$4:$C$300,"&lt;="&amp;M$1,Распис!$D$4:$D$300,"&gt;="&amp;M$1),SUMIF(База!$B$3:$B$305,$A144,База!$F$3:$F$152))</f>
        <v>0</v>
      </c>
      <c r="N144" s="46">
        <f ca="1">IF(COUNTIFS(Распис!$B$4:$B$300,$A144,Распис!$C$4:$C$300,"&lt;="&amp;N$1,Распис!$D$4:$D$300,"&gt;="&amp;N$1)&gt;0,SUMIFS(Распис!$G$4:$G$300,Распис!$B$4:$B$300,$A144,Распис!$C$4:$C$300,"&lt;="&amp;N$1,Распис!$D$4:$D$300,"&gt;="&amp;N$1),SUMIF(База!$B$3:$B$305,$A144,База!$G$3:$G$152))</f>
        <v>0</v>
      </c>
      <c r="O144" s="46">
        <f ca="1">IF(COUNTIFS(Распис!$B$4:$B$300,$A144,Распис!$C$4:$C$300,"&lt;="&amp;O$1,Распис!$D$4:$D$300,"&gt;="&amp;O$1)&gt;0,SUMIFS(Распис!$H$4:$H$300,Распис!$B$4:$B$300,$A144,Распис!$C$4:$C$300,"&lt;="&amp;O$1,Распис!$D$4:$D$300,"&gt;="&amp;O$1),SUMIF(База!$B$3:$B$305,$A144,База!$H$3:$H$152))</f>
        <v>0</v>
      </c>
      <c r="P144" s="46">
        <f ca="1">IF(COUNTIFS(Распис!$B$4:$B$300,$A144,Распис!$C$4:$C$300,"&lt;="&amp;P$1,Распис!$D$4:$D$300,"&gt;="&amp;P$1)&gt;0,SUMIFS(Распис!$I$4:$I$300,Распис!$B$4:$B$300,$A144,Распис!$C$4:$C$300,"&lt;="&amp;P$1,Распис!$D$4:$D$300,"&gt;="&amp;P$1),SUMIF(База!$B$3:$B$305,$A144,База!$I$3:$I$152))</f>
        <v>0</v>
      </c>
      <c r="Q144" s="46">
        <f ca="1">IF(COUNTIFS(Распис!$B$4:$B$300,$A144,Распис!$C$4:$C$300,"&lt;="&amp;Q$1,Распис!$D$4:$D$300,"&gt;="&amp;Q$1)&gt;0,SUMIFS(Распис!$J$4:$J$300,Распис!$B$4:$B$300,$A144,Распис!$C$4:$C$300,"&lt;="&amp;Q$1,Распис!$D$4:$D$300,"&gt;="&amp;Q$1),SUMIF(База!$B$3:$B$305,$A144,База!$J$3:$J$152))</f>
        <v>0</v>
      </c>
      <c r="R144" s="46">
        <f ca="1">IF(COUNTIFS(Распис!$B$4:$B$300,$A144,Распис!$C$4:$C$300,"&lt;="&amp;R$1,Распис!$D$4:$D$300,"&gt;="&amp;R$1)&gt;0,SUMIFS(Распис!$K$4:$K$300,Распис!$B$4:$B$300,$A144,Распис!$C$4:$C$300,"&lt;="&amp;R$1,Распис!$D$4:$D$300,"&gt;="&amp;R$1),SUMIF(База!$B$3:$B$305,$A144,База!$K$3:$K$152))</f>
        <v>0</v>
      </c>
      <c r="S144" s="46" t="s">
        <v>23</v>
      </c>
      <c r="T144" s="46" t="s">
        <v>25</v>
      </c>
      <c r="U144" s="46" t="s">
        <v>25</v>
      </c>
      <c r="V144" s="46" t="s">
        <v>24</v>
      </c>
      <c r="W144" s="46" t="s">
        <v>24</v>
      </c>
      <c r="X144" s="46" t="s">
        <v>24</v>
      </c>
      <c r="Y144" s="46" t="s">
        <v>25</v>
      </c>
      <c r="Z144" s="46" t="s">
        <v>23</v>
      </c>
      <c r="AA144" s="46">
        <f ca="1">IF(COUNTIFS(Распис!$B$4:$B$300,$A144,Распис!$C$4:$C$300,"&lt;="&amp;AA$1,Распис!$D$4:$D$300,"&gt;="&amp;AA$1)&gt;0,SUMIFS(Распис!$F$4:$F$300,Распис!$B$4:$B$300,$A144,Распис!$C$4:$C$300,"&lt;="&amp;AA$1,Распис!$D$4:$D$300,"&gt;="&amp;AA$1),SUMIF(База!$B$3:$B$305,$A144,База!$F$3:$F$152))</f>
        <v>0</v>
      </c>
      <c r="AB144" s="46">
        <f ca="1">IF(COUNTIFS(Распис!$B$4:$B$300,$A144,Распис!$C$4:$C$300,"&lt;="&amp;AB$1,Распис!$D$4:$D$300,"&gt;="&amp;AB$1)&gt;0,SUMIFS(Распис!$G$4:$G$300,Распис!$B$4:$B$300,$A144,Распис!$C$4:$C$300,"&lt;="&amp;AB$1,Распис!$D$4:$D$300,"&gt;="&amp;AB$1),SUMIF(База!$B$3:$B$305,$A144,База!$G$3:$G$152))</f>
        <v>0</v>
      </c>
      <c r="AC144" s="46">
        <f ca="1">IF(COUNTIFS(Распис!$B$4:$B$300,$A144,Распис!$C$4:$C$300,"&lt;="&amp;AC$1,Распис!$D$4:$D$300,"&gt;="&amp;AC$1)&gt;0,SUMIFS(Распис!$H$4:$H$300,Распис!$B$4:$B$300,$A144,Распис!$C$4:$C$300,"&lt;="&amp;AC$1,Распис!$D$4:$D$300,"&gt;="&amp;AC$1),SUMIF(База!$B$3:$B$305,$A144,База!$H$3:$H$152))</f>
        <v>0</v>
      </c>
      <c r="AD144" s="46">
        <f ca="1">IF(COUNTIFS(Распис!$B$4:$B$300,$A144,Распис!$C$4:$C$300,"&lt;="&amp;AD$1,Распис!$D$4:$D$300,"&gt;="&amp;AD$1)&gt;0,SUMIFS(Распис!$I$4:$I$300,Распис!$B$4:$B$300,$A144,Распис!$C$4:$C$300,"&lt;="&amp;AD$1,Распис!$D$4:$D$300,"&gt;="&amp;AD$1),SUMIF(База!$B$3:$B$305,$A144,База!$I$3:$I$152))</f>
        <v>0</v>
      </c>
      <c r="AE144" s="46">
        <f ca="1">IF(COUNTIFS(Распис!$B$4:$B$300,$A144,Распис!$C$4:$C$300,"&lt;="&amp;AE$1,Распис!$D$4:$D$300,"&gt;="&amp;AE$1)&gt;0,SUMIFS(Распис!$J$4:$J$300,Распис!$B$4:$B$300,$A144,Распис!$C$4:$C$300,"&lt;="&amp;AE$1,Распис!$D$4:$D$300,"&gt;="&amp;AE$1),SUMIF(База!$B$3:$B$305,$A144,База!$J$3:$J$152))</f>
        <v>0</v>
      </c>
      <c r="AF144" s="46">
        <f ca="1">IF(COUNTIFS(Распис!$B$4:$B$300,$A144,Распис!$C$4:$C$300,"&lt;="&amp;AF$1,Распис!$D$4:$D$300,"&gt;="&amp;AF$1)&gt;0,SUMIFS(Распис!$K$4:$K$300,Распис!$B$4:$B$300,$A144,Распис!$C$4:$C$300,"&lt;="&amp;AF$1,Распис!$D$4:$D$300,"&gt;="&amp;AF$1),SUMIF(База!$B$3:$B$305,$A144,База!$K$3:$K$152))</f>
        <v>0</v>
      </c>
      <c r="AG144" s="47">
        <f t="shared" ca="1" si="19"/>
        <v>0</v>
      </c>
      <c r="AH144" s="46">
        <f ca="1">AG144-SUMIFS(Распред!$G$4:$G$300,Распред!$B$4:$B$300,"март",Распред!$F$4:$F$300,A144)</f>
        <v>0</v>
      </c>
      <c r="AI144" s="46">
        <f ca="1">AH144+(COUNTIF(B144:AF144,"КД")+SUMIFS(Распред!$AH$4:$AH$300,Распред!$F$4:$F$300,A144,Распред!$B$4:$B$300,"март"))*4</f>
        <v>12</v>
      </c>
      <c r="AJ144" s="46">
        <f t="shared" ca="1" si="20"/>
        <v>0</v>
      </c>
      <c r="AK144" s="46">
        <f t="shared" ca="1" si="21"/>
        <v>0</v>
      </c>
      <c r="AL144" s="46">
        <f>SUMIFS(Распред!$K$4:$K$300,Распред!$B$4:$B$300,"март",Распред!$J$4:$J$300,A144)+SUMIFS(Распред!$M$4:$M$300,Распред!$B$4:$B$300,"март",Распред!$L$4:$L$300,A144)+SUMIFS(Распред!$O$4:$O$300,Распред!$B$4:$B$300,"март",Распред!$N$4:$N$300,A144)+SUMIFS(Распред!$Q$4:$Q$300,Распред!$B$4:$B$300,"март",Распред!$P$4:$P$300,A144)+SUMIFS(Распред!$S$4:$S$300,Распред!$B$4:$B$300,"март",Распред!$R$4:$R$300,A144)+SUMIFS(Распред!$U$4:$U$300,Распред!$B$4:$B$300,"март",Распред!$T$4:$T$300,A144)+SUMIFS(Распред!$W$4:$W$300,Распред!$B$4:$B$300,"март",Распред!$V$4:$V$300,A144)+SUMIFS(Распред!$Y$4:$Y$300,Распред!$B$4:$B$300,"март",Распред!$X$4:$X$300,A144)+SUMIFS(Распред!$AA$4:$AA$300,Распред!$B$4:$B$300,"март",Распред!$Z$4:$Z$300,A144)+SUMIFS(Распред!$AC$4:$AC$300,Распред!$B$4:$B$300,"март",Распред!$AB$4:$AB$300,A144)</f>
        <v>0</v>
      </c>
      <c r="AM144" s="46">
        <f t="shared" ca="1" si="22"/>
        <v>0</v>
      </c>
      <c r="AN144" s="46">
        <f t="shared" ca="1" si="23"/>
        <v>0</v>
      </c>
      <c r="AO144" s="46">
        <f t="shared" ca="1" si="24"/>
        <v>0</v>
      </c>
      <c r="AP144" s="46">
        <f>январь!AP144</f>
        <v>0</v>
      </c>
      <c r="AQ144" s="46">
        <f t="shared" ca="1" si="25"/>
        <v>0</v>
      </c>
      <c r="AR144" s="47"/>
      <c r="AS144" s="47">
        <f t="shared" ca="1" si="26"/>
        <v>0</v>
      </c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</row>
    <row r="145" spans="1:59" s="56" customFormat="1" x14ac:dyDescent="0.25">
      <c r="A145" s="47">
        <f>База!B145</f>
        <v>0</v>
      </c>
      <c r="B145" s="46">
        <f ca="1">IF(COUNTIFS(Распис!$B$4:$B$300,$A145,Распис!$C$4:$C$300,"&lt;="&amp;B$1,Распис!$D$4:$D$300,"&gt;="&amp;B$1)&gt;0,SUMIFS(Распис!$I$4:$I$300,Распис!$B$4:$B$300,$A145,Распис!$C$4:$C$300,"&lt;="&amp;B$1,Распис!$D$4:$D$300,"&gt;="&amp;B$1),SUMIF(База!$B$3:$B$305,$A145,База!$I$3:$I$152))</f>
        <v>0</v>
      </c>
      <c r="C145" s="46">
        <f ca="1">IF(COUNTIFS(Распис!$B$4:$B$300,$A145,Распис!$C$4:$C$300,"&lt;="&amp;C$1,Распис!$D$4:$D$300,"&gt;="&amp;C$1)&gt;0,SUMIFS(Распис!$J$4:$J$300,Распис!$B$4:$B$300,$A145,Распис!$C$4:$C$300,"&lt;="&amp;C$1,Распис!$D$4:$D$300,"&gt;="&amp;C$1),SUMIF(База!$B$3:$B$305,$A145,База!$J$3:$J$152))</f>
        <v>0</v>
      </c>
      <c r="D145" s="46">
        <f ca="1">IF(COUNTIFS(Распис!$B$4:$B$300,$A145,Распис!$C$4:$C$300,"&lt;="&amp;D$1,Распис!$D$4:$D$300,"&gt;="&amp;D$1)&gt;0,SUMIFS(Распис!$K$4:$K$300,Распис!$B$4:$B$300,$A145,Распис!$C$4:$C$300,"&lt;="&amp;D$1,Распис!$D$4:$D$300,"&gt;="&amp;D$1),SUMIF(База!$B$3:$B$305,$A145,База!$K$3:$K$152))</f>
        <v>0</v>
      </c>
      <c r="E145" s="46" t="s">
        <v>23</v>
      </c>
      <c r="F145" s="46">
        <f ca="1">IF(COUNTIFS(Распис!$B$4:$B$300,$A145,Распис!$C$4:$C$300,"&lt;="&amp;F$1,Распис!$D$4:$D$300,"&gt;="&amp;F$1)&gt;0,SUMIFS(Распис!$F$4:$F$300,Распис!$B$4:$B$300,$A145,Распис!$C$4:$C$300,"&lt;="&amp;F$1,Распис!$D$4:$D$300,"&gt;="&amp;F$1),SUMIF(База!$B$3:$B$305,$A145,База!$F$3:$F$152))</f>
        <v>0</v>
      </c>
      <c r="G145" s="46">
        <f ca="1">IF(COUNTIFS(Распис!$B$4:$B$300,$A145,Распис!$C$4:$C$300,"&lt;="&amp;G$1,Распис!$D$4:$D$300,"&gt;="&amp;G$1)&gt;0,SUMIFS(Распис!$G$4:$G$300,Распис!$B$4:$B$300,$A145,Распис!$C$4:$C$300,"&lt;="&amp;G$1,Распис!$D$4:$D$300,"&gt;="&amp;G$1),SUMIF(База!$B$3:$B$305,$A145,База!$G$3:$G$152))</f>
        <v>0</v>
      </c>
      <c r="H145" s="46">
        <f ca="1">IF(COUNTIFS(Распис!$B$4:$B$300,$A145,Распис!$C$4:$C$300,"&lt;="&amp;H$1,Распис!$D$4:$D$300,"&gt;="&amp;H$1)&gt;0,SUMIFS(Распис!$H$4:$H$300,Распис!$B$4:$B$300,$A145,Распис!$C$4:$C$300,"&lt;="&amp;H$1,Распис!$D$4:$D$300,"&gt;="&amp;H$1),SUMIF(База!$B$3:$B$305,$A145,База!$H$3:$H$152))</f>
        <v>0</v>
      </c>
      <c r="I145" s="46" t="s">
        <v>24</v>
      </c>
      <c r="J145" s="46">
        <f ca="1">IF(COUNTIFS(Распис!$B$4:$B$300,$A145,Распис!$C$4:$C$300,"&lt;="&amp;J$1,Распис!$D$4:$D$300,"&gt;="&amp;J$1)&gt;0,SUMIFS(Распис!$J$4:$J$300,Распис!$B$4:$B$300,$A145,Распис!$C$4:$C$300,"&lt;="&amp;J$1,Распис!$D$4:$D$300,"&gt;="&amp;J$1),SUMIF(База!$B$3:$B$305,$A145,База!$J$3:$J$152))</f>
        <v>0</v>
      </c>
      <c r="K145" s="46">
        <f ca="1">IF(COUNTIFS(Распис!$B$4:$B$300,$A145,Распис!$C$4:$C$300,"&lt;="&amp;K$1,Распис!$D$4:$D$300,"&gt;="&amp;K$1)&gt;0,SUMIFS(Распис!$K$4:$K$300,Распис!$B$4:$B$300,$A145,Распис!$C$4:$C$300,"&lt;="&amp;K$1,Распис!$D$4:$D$300,"&gt;="&amp;K$1),SUMIF(База!$B$3:$B$305,$A145,База!$K$3:$K$152))</f>
        <v>0</v>
      </c>
      <c r="L145" s="46" t="s">
        <v>23</v>
      </c>
      <c r="M145" s="46">
        <f ca="1">IF(COUNTIFS(Распис!$B$4:$B$300,$A145,Распис!$C$4:$C$300,"&lt;="&amp;M$1,Распис!$D$4:$D$300,"&gt;="&amp;M$1)&gt;0,SUMIFS(Распис!$F$4:$F$300,Распис!$B$4:$B$300,$A145,Распис!$C$4:$C$300,"&lt;="&amp;M$1,Распис!$D$4:$D$300,"&gt;="&amp;M$1),SUMIF(База!$B$3:$B$305,$A145,База!$F$3:$F$152))</f>
        <v>0</v>
      </c>
      <c r="N145" s="46">
        <f ca="1">IF(COUNTIFS(Распис!$B$4:$B$300,$A145,Распис!$C$4:$C$300,"&lt;="&amp;N$1,Распис!$D$4:$D$300,"&gt;="&amp;N$1)&gt;0,SUMIFS(Распис!$G$4:$G$300,Распис!$B$4:$B$300,$A145,Распис!$C$4:$C$300,"&lt;="&amp;N$1,Распис!$D$4:$D$300,"&gt;="&amp;N$1),SUMIF(База!$B$3:$B$305,$A145,База!$G$3:$G$152))</f>
        <v>0</v>
      </c>
      <c r="O145" s="46">
        <f ca="1">IF(COUNTIFS(Распис!$B$4:$B$300,$A145,Распис!$C$4:$C$300,"&lt;="&amp;O$1,Распис!$D$4:$D$300,"&gt;="&amp;O$1)&gt;0,SUMIFS(Распис!$H$4:$H$300,Распис!$B$4:$B$300,$A145,Распис!$C$4:$C$300,"&lt;="&amp;O$1,Распис!$D$4:$D$300,"&gt;="&amp;O$1),SUMIF(База!$B$3:$B$305,$A145,База!$H$3:$H$152))</f>
        <v>0</v>
      </c>
      <c r="P145" s="46">
        <f ca="1">IF(COUNTIFS(Распис!$B$4:$B$300,$A145,Распис!$C$4:$C$300,"&lt;="&amp;P$1,Распис!$D$4:$D$300,"&gt;="&amp;P$1)&gt;0,SUMIFS(Распис!$I$4:$I$300,Распис!$B$4:$B$300,$A145,Распис!$C$4:$C$300,"&lt;="&amp;P$1,Распис!$D$4:$D$300,"&gt;="&amp;P$1),SUMIF(База!$B$3:$B$305,$A145,База!$I$3:$I$152))</f>
        <v>0</v>
      </c>
      <c r="Q145" s="46">
        <f ca="1">IF(COUNTIFS(Распис!$B$4:$B$300,$A145,Распис!$C$4:$C$300,"&lt;="&amp;Q$1,Распис!$D$4:$D$300,"&gt;="&amp;Q$1)&gt;0,SUMIFS(Распис!$J$4:$J$300,Распис!$B$4:$B$300,$A145,Распис!$C$4:$C$300,"&lt;="&amp;Q$1,Распис!$D$4:$D$300,"&gt;="&amp;Q$1),SUMIF(База!$B$3:$B$305,$A145,База!$J$3:$J$152))</f>
        <v>0</v>
      </c>
      <c r="R145" s="46">
        <f ca="1">IF(COUNTIFS(Распис!$B$4:$B$300,$A145,Распис!$C$4:$C$300,"&lt;="&amp;R$1,Распис!$D$4:$D$300,"&gt;="&amp;R$1)&gt;0,SUMIFS(Распис!$K$4:$K$300,Распис!$B$4:$B$300,$A145,Распис!$C$4:$C$300,"&lt;="&amp;R$1,Распис!$D$4:$D$300,"&gt;="&amp;R$1),SUMIF(База!$B$3:$B$305,$A145,База!$K$3:$K$152))</f>
        <v>0</v>
      </c>
      <c r="S145" s="46" t="s">
        <v>23</v>
      </c>
      <c r="T145" s="46" t="s">
        <v>25</v>
      </c>
      <c r="U145" s="46" t="s">
        <v>25</v>
      </c>
      <c r="V145" s="46" t="s">
        <v>24</v>
      </c>
      <c r="W145" s="46" t="s">
        <v>24</v>
      </c>
      <c r="X145" s="46" t="s">
        <v>24</v>
      </c>
      <c r="Y145" s="46" t="s">
        <v>25</v>
      </c>
      <c r="Z145" s="46" t="s">
        <v>23</v>
      </c>
      <c r="AA145" s="46">
        <f ca="1">IF(COUNTIFS(Распис!$B$4:$B$300,$A145,Распис!$C$4:$C$300,"&lt;="&amp;AA$1,Распис!$D$4:$D$300,"&gt;="&amp;AA$1)&gt;0,SUMIFS(Распис!$F$4:$F$300,Распис!$B$4:$B$300,$A145,Распис!$C$4:$C$300,"&lt;="&amp;AA$1,Распис!$D$4:$D$300,"&gt;="&amp;AA$1),SUMIF(База!$B$3:$B$305,$A145,База!$F$3:$F$152))</f>
        <v>0</v>
      </c>
      <c r="AB145" s="46">
        <f ca="1">IF(COUNTIFS(Распис!$B$4:$B$300,$A145,Распис!$C$4:$C$300,"&lt;="&amp;AB$1,Распис!$D$4:$D$300,"&gt;="&amp;AB$1)&gt;0,SUMIFS(Распис!$G$4:$G$300,Распис!$B$4:$B$300,$A145,Распис!$C$4:$C$300,"&lt;="&amp;AB$1,Распис!$D$4:$D$300,"&gt;="&amp;AB$1),SUMIF(База!$B$3:$B$305,$A145,База!$G$3:$G$152))</f>
        <v>0</v>
      </c>
      <c r="AC145" s="46">
        <f ca="1">IF(COUNTIFS(Распис!$B$4:$B$300,$A145,Распис!$C$4:$C$300,"&lt;="&amp;AC$1,Распис!$D$4:$D$300,"&gt;="&amp;AC$1)&gt;0,SUMIFS(Распис!$H$4:$H$300,Распис!$B$4:$B$300,$A145,Распис!$C$4:$C$300,"&lt;="&amp;AC$1,Распис!$D$4:$D$300,"&gt;="&amp;AC$1),SUMIF(База!$B$3:$B$305,$A145,База!$H$3:$H$152))</f>
        <v>0</v>
      </c>
      <c r="AD145" s="46">
        <f ca="1">IF(COUNTIFS(Распис!$B$4:$B$300,$A145,Распис!$C$4:$C$300,"&lt;="&amp;AD$1,Распис!$D$4:$D$300,"&gt;="&amp;AD$1)&gt;0,SUMIFS(Распис!$I$4:$I$300,Распис!$B$4:$B$300,$A145,Распис!$C$4:$C$300,"&lt;="&amp;AD$1,Распис!$D$4:$D$300,"&gt;="&amp;AD$1),SUMIF(База!$B$3:$B$305,$A145,База!$I$3:$I$152))</f>
        <v>0</v>
      </c>
      <c r="AE145" s="46">
        <f ca="1">IF(COUNTIFS(Распис!$B$4:$B$300,$A145,Распис!$C$4:$C$300,"&lt;="&amp;AE$1,Распис!$D$4:$D$300,"&gt;="&amp;AE$1)&gt;0,SUMIFS(Распис!$J$4:$J$300,Распис!$B$4:$B$300,$A145,Распис!$C$4:$C$300,"&lt;="&amp;AE$1,Распис!$D$4:$D$300,"&gt;="&amp;AE$1),SUMIF(База!$B$3:$B$305,$A145,База!$J$3:$J$152))</f>
        <v>0</v>
      </c>
      <c r="AF145" s="46">
        <f ca="1">IF(COUNTIFS(Распис!$B$4:$B$300,$A145,Распис!$C$4:$C$300,"&lt;="&amp;AF$1,Распис!$D$4:$D$300,"&gt;="&amp;AF$1)&gt;0,SUMIFS(Распис!$K$4:$K$300,Распис!$B$4:$B$300,$A145,Распис!$C$4:$C$300,"&lt;="&amp;AF$1,Распис!$D$4:$D$300,"&gt;="&amp;AF$1),SUMIF(База!$B$3:$B$305,$A145,База!$K$3:$K$152))</f>
        <v>0</v>
      </c>
      <c r="AG145" s="47">
        <f t="shared" ca="1" si="19"/>
        <v>0</v>
      </c>
      <c r="AH145" s="46">
        <f ca="1">AG145-SUMIFS(Распред!$G$4:$G$300,Распред!$B$4:$B$300,"март",Распред!$F$4:$F$300,A145)</f>
        <v>0</v>
      </c>
      <c r="AI145" s="46">
        <f ca="1">AH145+(COUNTIF(B145:AF145,"КД")+SUMIFS(Распред!$AH$4:$AH$300,Распред!$F$4:$F$300,A145,Распред!$B$4:$B$300,"март"))*4</f>
        <v>12</v>
      </c>
      <c r="AJ145" s="46">
        <f t="shared" ca="1" si="20"/>
        <v>0</v>
      </c>
      <c r="AK145" s="46">
        <f t="shared" ca="1" si="21"/>
        <v>0</v>
      </c>
      <c r="AL145" s="46">
        <f>SUMIFS(Распред!$K$4:$K$300,Распред!$B$4:$B$300,"март",Распред!$J$4:$J$300,A145)+SUMIFS(Распред!$M$4:$M$300,Распред!$B$4:$B$300,"март",Распред!$L$4:$L$300,A145)+SUMIFS(Распред!$O$4:$O$300,Распред!$B$4:$B$300,"март",Распред!$N$4:$N$300,A145)+SUMIFS(Распред!$Q$4:$Q$300,Распред!$B$4:$B$300,"март",Распред!$P$4:$P$300,A145)+SUMIFS(Распред!$S$4:$S$300,Распред!$B$4:$B$300,"март",Распред!$R$4:$R$300,A145)+SUMIFS(Распред!$U$4:$U$300,Распред!$B$4:$B$300,"март",Распред!$T$4:$T$300,A145)+SUMIFS(Распред!$W$4:$W$300,Распред!$B$4:$B$300,"март",Распред!$V$4:$V$300,A145)+SUMIFS(Распред!$Y$4:$Y$300,Распред!$B$4:$B$300,"март",Распред!$X$4:$X$300,A145)+SUMIFS(Распред!$AA$4:$AA$300,Распред!$B$4:$B$300,"март",Распред!$Z$4:$Z$300,A145)+SUMIFS(Распред!$AC$4:$AC$300,Распред!$B$4:$B$300,"март",Распред!$AB$4:$AB$300,A145)</f>
        <v>0</v>
      </c>
      <c r="AM145" s="46">
        <f t="shared" ca="1" si="22"/>
        <v>0</v>
      </c>
      <c r="AN145" s="46">
        <f t="shared" ca="1" si="23"/>
        <v>0</v>
      </c>
      <c r="AO145" s="46">
        <f t="shared" ca="1" si="24"/>
        <v>0</v>
      </c>
      <c r="AP145" s="46">
        <f>январь!AP145</f>
        <v>0</v>
      </c>
      <c r="AQ145" s="46">
        <f t="shared" ca="1" si="25"/>
        <v>0</v>
      </c>
      <c r="AR145" s="47"/>
      <c r="AS145" s="47">
        <f t="shared" ca="1" si="26"/>
        <v>0</v>
      </c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</row>
    <row r="146" spans="1:59" s="37" customFormat="1" x14ac:dyDescent="0.25">
      <c r="A146" s="47">
        <f>База!B146</f>
        <v>0</v>
      </c>
      <c r="B146" s="46">
        <f ca="1">IF(COUNTIFS(Распис!$B$4:$B$300,$A146,Распис!$C$4:$C$300,"&lt;="&amp;B$1,Распис!$D$4:$D$300,"&gt;="&amp;B$1)&gt;0,SUMIFS(Распис!$I$4:$I$300,Распис!$B$4:$B$300,$A146,Распис!$C$4:$C$300,"&lt;="&amp;B$1,Распис!$D$4:$D$300,"&gt;="&amp;B$1),SUMIF(База!$B$3:$B$305,$A146,База!$I$3:$I$152))</f>
        <v>0</v>
      </c>
      <c r="C146" s="46">
        <f ca="1">IF(COUNTIFS(Распис!$B$4:$B$300,$A146,Распис!$C$4:$C$300,"&lt;="&amp;C$1,Распис!$D$4:$D$300,"&gt;="&amp;C$1)&gt;0,SUMIFS(Распис!$J$4:$J$300,Распис!$B$4:$B$300,$A146,Распис!$C$4:$C$300,"&lt;="&amp;C$1,Распис!$D$4:$D$300,"&gt;="&amp;C$1),SUMIF(База!$B$3:$B$305,$A146,База!$J$3:$J$152))</f>
        <v>0</v>
      </c>
      <c r="D146" s="46">
        <f ca="1">IF(COUNTIFS(Распис!$B$4:$B$300,$A146,Распис!$C$4:$C$300,"&lt;="&amp;D$1,Распис!$D$4:$D$300,"&gt;="&amp;D$1)&gt;0,SUMIFS(Распис!$K$4:$K$300,Распис!$B$4:$B$300,$A146,Распис!$C$4:$C$300,"&lt;="&amp;D$1,Распис!$D$4:$D$300,"&gt;="&amp;D$1),SUMIF(База!$B$3:$B$305,$A146,База!$K$3:$K$152))</f>
        <v>0</v>
      </c>
      <c r="E146" s="46" t="s">
        <v>23</v>
      </c>
      <c r="F146" s="46">
        <f ca="1">IF(COUNTIFS(Распис!$B$4:$B$300,$A146,Распис!$C$4:$C$300,"&lt;="&amp;F$1,Распис!$D$4:$D$300,"&gt;="&amp;F$1)&gt;0,SUMIFS(Распис!$F$4:$F$300,Распис!$B$4:$B$300,$A146,Распис!$C$4:$C$300,"&lt;="&amp;F$1,Распис!$D$4:$D$300,"&gt;="&amp;F$1),SUMIF(База!$B$3:$B$305,$A146,База!$F$3:$F$152))</f>
        <v>0</v>
      </c>
      <c r="G146" s="46">
        <f ca="1">IF(COUNTIFS(Распис!$B$4:$B$300,$A146,Распис!$C$4:$C$300,"&lt;="&amp;G$1,Распис!$D$4:$D$300,"&gt;="&amp;G$1)&gt;0,SUMIFS(Распис!$G$4:$G$300,Распис!$B$4:$B$300,$A146,Распис!$C$4:$C$300,"&lt;="&amp;G$1,Распис!$D$4:$D$300,"&gt;="&amp;G$1),SUMIF(База!$B$3:$B$305,$A146,База!$G$3:$G$152))</f>
        <v>0</v>
      </c>
      <c r="H146" s="46">
        <f ca="1">IF(COUNTIFS(Распис!$B$4:$B$300,$A146,Распис!$C$4:$C$300,"&lt;="&amp;H$1,Распис!$D$4:$D$300,"&gt;="&amp;H$1)&gt;0,SUMIFS(Распис!$H$4:$H$300,Распис!$B$4:$B$300,$A146,Распис!$C$4:$C$300,"&lt;="&amp;H$1,Распис!$D$4:$D$300,"&gt;="&amp;H$1),SUMIF(База!$B$3:$B$305,$A146,База!$H$3:$H$152))</f>
        <v>0</v>
      </c>
      <c r="I146" s="46" t="s">
        <v>24</v>
      </c>
      <c r="J146" s="46">
        <f ca="1">IF(COUNTIFS(Распис!$B$4:$B$300,$A146,Распис!$C$4:$C$300,"&lt;="&amp;J$1,Распис!$D$4:$D$300,"&gt;="&amp;J$1)&gt;0,SUMIFS(Распис!$J$4:$J$300,Распис!$B$4:$B$300,$A146,Распис!$C$4:$C$300,"&lt;="&amp;J$1,Распис!$D$4:$D$300,"&gt;="&amp;J$1),SUMIF(База!$B$3:$B$305,$A146,База!$J$3:$J$152))</f>
        <v>0</v>
      </c>
      <c r="K146" s="46">
        <f ca="1">IF(COUNTIFS(Распис!$B$4:$B$300,$A146,Распис!$C$4:$C$300,"&lt;="&amp;K$1,Распис!$D$4:$D$300,"&gt;="&amp;K$1)&gt;0,SUMIFS(Распис!$K$4:$K$300,Распис!$B$4:$B$300,$A146,Распис!$C$4:$C$300,"&lt;="&amp;K$1,Распис!$D$4:$D$300,"&gt;="&amp;K$1),SUMIF(База!$B$3:$B$305,$A146,База!$K$3:$K$152))</f>
        <v>0</v>
      </c>
      <c r="L146" s="46" t="s">
        <v>23</v>
      </c>
      <c r="M146" s="46">
        <f ca="1">IF(COUNTIFS(Распис!$B$4:$B$300,$A146,Распис!$C$4:$C$300,"&lt;="&amp;M$1,Распис!$D$4:$D$300,"&gt;="&amp;M$1)&gt;0,SUMIFS(Распис!$F$4:$F$300,Распис!$B$4:$B$300,$A146,Распис!$C$4:$C$300,"&lt;="&amp;M$1,Распис!$D$4:$D$300,"&gt;="&amp;M$1),SUMIF(База!$B$3:$B$305,$A146,База!$F$3:$F$152))</f>
        <v>0</v>
      </c>
      <c r="N146" s="46">
        <f ca="1">IF(COUNTIFS(Распис!$B$4:$B$300,$A146,Распис!$C$4:$C$300,"&lt;="&amp;N$1,Распис!$D$4:$D$300,"&gt;="&amp;N$1)&gt;0,SUMIFS(Распис!$G$4:$G$300,Распис!$B$4:$B$300,$A146,Распис!$C$4:$C$300,"&lt;="&amp;N$1,Распис!$D$4:$D$300,"&gt;="&amp;N$1),SUMIF(База!$B$3:$B$305,$A146,База!$G$3:$G$152))</f>
        <v>0</v>
      </c>
      <c r="O146" s="46">
        <f ca="1">IF(COUNTIFS(Распис!$B$4:$B$300,$A146,Распис!$C$4:$C$300,"&lt;="&amp;O$1,Распис!$D$4:$D$300,"&gt;="&amp;O$1)&gt;0,SUMIFS(Распис!$H$4:$H$300,Распис!$B$4:$B$300,$A146,Распис!$C$4:$C$300,"&lt;="&amp;O$1,Распис!$D$4:$D$300,"&gt;="&amp;O$1),SUMIF(База!$B$3:$B$305,$A146,База!$H$3:$H$152))</f>
        <v>0</v>
      </c>
      <c r="P146" s="46">
        <f ca="1">IF(COUNTIFS(Распис!$B$4:$B$300,$A146,Распис!$C$4:$C$300,"&lt;="&amp;P$1,Распис!$D$4:$D$300,"&gt;="&amp;P$1)&gt;0,SUMIFS(Распис!$I$4:$I$300,Распис!$B$4:$B$300,$A146,Распис!$C$4:$C$300,"&lt;="&amp;P$1,Распис!$D$4:$D$300,"&gt;="&amp;P$1),SUMIF(База!$B$3:$B$305,$A146,База!$I$3:$I$152))</f>
        <v>0</v>
      </c>
      <c r="Q146" s="46">
        <f ca="1">IF(COUNTIFS(Распис!$B$4:$B$300,$A146,Распис!$C$4:$C$300,"&lt;="&amp;Q$1,Распис!$D$4:$D$300,"&gt;="&amp;Q$1)&gt;0,SUMIFS(Распис!$J$4:$J$300,Распис!$B$4:$B$300,$A146,Распис!$C$4:$C$300,"&lt;="&amp;Q$1,Распис!$D$4:$D$300,"&gt;="&amp;Q$1),SUMIF(База!$B$3:$B$305,$A146,База!$J$3:$J$152))</f>
        <v>0</v>
      </c>
      <c r="R146" s="46">
        <f ca="1">IF(COUNTIFS(Распис!$B$4:$B$300,$A146,Распис!$C$4:$C$300,"&lt;="&amp;R$1,Распис!$D$4:$D$300,"&gt;="&amp;R$1)&gt;0,SUMIFS(Распис!$K$4:$K$300,Распис!$B$4:$B$300,$A146,Распис!$C$4:$C$300,"&lt;="&amp;R$1,Распис!$D$4:$D$300,"&gt;="&amp;R$1),SUMIF(База!$B$3:$B$305,$A146,База!$K$3:$K$152))</f>
        <v>0</v>
      </c>
      <c r="S146" s="46" t="s">
        <v>23</v>
      </c>
      <c r="T146" s="46" t="s">
        <v>25</v>
      </c>
      <c r="U146" s="46" t="s">
        <v>25</v>
      </c>
      <c r="V146" s="46" t="s">
        <v>24</v>
      </c>
      <c r="W146" s="46" t="s">
        <v>24</v>
      </c>
      <c r="X146" s="46" t="s">
        <v>24</v>
      </c>
      <c r="Y146" s="46" t="s">
        <v>25</v>
      </c>
      <c r="Z146" s="46" t="s">
        <v>23</v>
      </c>
      <c r="AA146" s="46">
        <f ca="1">IF(COUNTIFS(Распис!$B$4:$B$300,$A146,Распис!$C$4:$C$300,"&lt;="&amp;AA$1,Распис!$D$4:$D$300,"&gt;="&amp;AA$1)&gt;0,SUMIFS(Распис!$F$4:$F$300,Распис!$B$4:$B$300,$A146,Распис!$C$4:$C$300,"&lt;="&amp;AA$1,Распис!$D$4:$D$300,"&gt;="&amp;AA$1),SUMIF(База!$B$3:$B$305,$A146,База!$F$3:$F$152))</f>
        <v>0</v>
      </c>
      <c r="AB146" s="46">
        <f ca="1">IF(COUNTIFS(Распис!$B$4:$B$300,$A146,Распис!$C$4:$C$300,"&lt;="&amp;AB$1,Распис!$D$4:$D$300,"&gt;="&amp;AB$1)&gt;0,SUMIFS(Распис!$G$4:$G$300,Распис!$B$4:$B$300,$A146,Распис!$C$4:$C$300,"&lt;="&amp;AB$1,Распис!$D$4:$D$300,"&gt;="&amp;AB$1),SUMIF(База!$B$3:$B$305,$A146,База!$G$3:$G$152))</f>
        <v>0</v>
      </c>
      <c r="AC146" s="46">
        <f ca="1">IF(COUNTIFS(Распис!$B$4:$B$300,$A146,Распис!$C$4:$C$300,"&lt;="&amp;AC$1,Распис!$D$4:$D$300,"&gt;="&amp;AC$1)&gt;0,SUMIFS(Распис!$H$4:$H$300,Распис!$B$4:$B$300,$A146,Распис!$C$4:$C$300,"&lt;="&amp;AC$1,Распис!$D$4:$D$300,"&gt;="&amp;AC$1),SUMIF(База!$B$3:$B$305,$A146,База!$H$3:$H$152))</f>
        <v>0</v>
      </c>
      <c r="AD146" s="46">
        <f ca="1">IF(COUNTIFS(Распис!$B$4:$B$300,$A146,Распис!$C$4:$C$300,"&lt;="&amp;AD$1,Распис!$D$4:$D$300,"&gt;="&amp;AD$1)&gt;0,SUMIFS(Распис!$I$4:$I$300,Распис!$B$4:$B$300,$A146,Распис!$C$4:$C$300,"&lt;="&amp;AD$1,Распис!$D$4:$D$300,"&gt;="&amp;AD$1),SUMIF(База!$B$3:$B$305,$A146,База!$I$3:$I$152))</f>
        <v>0</v>
      </c>
      <c r="AE146" s="46">
        <f ca="1">IF(COUNTIFS(Распис!$B$4:$B$300,$A146,Распис!$C$4:$C$300,"&lt;="&amp;AE$1,Распис!$D$4:$D$300,"&gt;="&amp;AE$1)&gt;0,SUMIFS(Распис!$J$4:$J$300,Распис!$B$4:$B$300,$A146,Распис!$C$4:$C$300,"&lt;="&amp;AE$1,Распис!$D$4:$D$300,"&gt;="&amp;AE$1),SUMIF(База!$B$3:$B$305,$A146,База!$J$3:$J$152))</f>
        <v>0</v>
      </c>
      <c r="AF146" s="46">
        <f ca="1">IF(COUNTIFS(Распис!$B$4:$B$300,$A146,Распис!$C$4:$C$300,"&lt;="&amp;AF$1,Распис!$D$4:$D$300,"&gt;="&amp;AF$1)&gt;0,SUMIFS(Распис!$K$4:$K$300,Распис!$B$4:$B$300,$A146,Распис!$C$4:$C$300,"&lt;="&amp;AF$1,Распис!$D$4:$D$300,"&gt;="&amp;AF$1),SUMIF(База!$B$3:$B$305,$A146,База!$K$3:$K$152))</f>
        <v>0</v>
      </c>
      <c r="AG146" s="47">
        <f t="shared" ca="1" si="19"/>
        <v>0</v>
      </c>
      <c r="AH146" s="46">
        <f ca="1">AG146-SUMIFS(Распред!$G$4:$G$300,Распред!$B$4:$B$300,"март",Распред!$F$4:$F$300,A146)</f>
        <v>0</v>
      </c>
      <c r="AI146" s="46">
        <f ca="1">AH146+(COUNTIF(B146:AF146,"КД")+SUMIFS(Распред!$AH$4:$AH$300,Распред!$F$4:$F$300,A146,Распред!$B$4:$B$300,"март"))*4</f>
        <v>12</v>
      </c>
      <c r="AJ146" s="46">
        <f t="shared" ca="1" si="20"/>
        <v>0</v>
      </c>
      <c r="AK146" s="46">
        <f t="shared" ca="1" si="21"/>
        <v>0</v>
      </c>
      <c r="AL146" s="46">
        <f>SUMIFS(Распред!$K$4:$K$300,Распред!$B$4:$B$300,"март",Распред!$J$4:$J$300,A146)+SUMIFS(Распред!$M$4:$M$300,Распред!$B$4:$B$300,"март",Распред!$L$4:$L$300,A146)+SUMIFS(Распред!$O$4:$O$300,Распред!$B$4:$B$300,"март",Распред!$N$4:$N$300,A146)+SUMIFS(Распред!$Q$4:$Q$300,Распред!$B$4:$B$300,"март",Распред!$P$4:$P$300,A146)+SUMIFS(Распред!$S$4:$S$300,Распред!$B$4:$B$300,"март",Распред!$R$4:$R$300,A146)+SUMIFS(Распред!$U$4:$U$300,Распред!$B$4:$B$300,"март",Распред!$T$4:$T$300,A146)+SUMIFS(Распред!$W$4:$W$300,Распред!$B$4:$B$300,"март",Распред!$V$4:$V$300,A146)+SUMIFS(Распред!$Y$4:$Y$300,Распред!$B$4:$B$300,"март",Распред!$X$4:$X$300,A146)+SUMIFS(Распред!$AA$4:$AA$300,Распред!$B$4:$B$300,"март",Распред!$Z$4:$Z$300,A146)+SUMIFS(Распред!$AC$4:$AC$300,Распред!$B$4:$B$300,"март",Распред!$AB$4:$AB$300,A146)</f>
        <v>0</v>
      </c>
      <c r="AM146" s="46">
        <f t="shared" ca="1" si="22"/>
        <v>0</v>
      </c>
      <c r="AN146" s="46">
        <f t="shared" ca="1" si="23"/>
        <v>0</v>
      </c>
      <c r="AO146" s="46">
        <f t="shared" ca="1" si="24"/>
        <v>0</v>
      </c>
      <c r="AP146" s="46">
        <f>январь!AP146</f>
        <v>0</v>
      </c>
      <c r="AQ146" s="46">
        <f t="shared" ca="1" si="25"/>
        <v>0</v>
      </c>
      <c r="AR146" s="47"/>
      <c r="AS146" s="47">
        <f t="shared" ca="1" si="26"/>
        <v>0</v>
      </c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194"/>
    </row>
    <row r="147" spans="1:59" s="56" customFormat="1" x14ac:dyDescent="0.25">
      <c r="A147" s="47">
        <f>База!B147</f>
        <v>0</v>
      </c>
      <c r="B147" s="46">
        <f ca="1">IF(COUNTIFS(Распис!$B$4:$B$300,$A147,Распис!$C$4:$C$300,"&lt;="&amp;B$1,Распис!$D$4:$D$300,"&gt;="&amp;B$1)&gt;0,SUMIFS(Распис!$I$4:$I$300,Распис!$B$4:$B$300,$A147,Распис!$C$4:$C$300,"&lt;="&amp;B$1,Распис!$D$4:$D$300,"&gt;="&amp;B$1),SUMIF(База!$B$3:$B$305,$A147,База!$I$3:$I$152))</f>
        <v>0</v>
      </c>
      <c r="C147" s="46">
        <f ca="1">IF(COUNTIFS(Распис!$B$4:$B$300,$A147,Распис!$C$4:$C$300,"&lt;="&amp;C$1,Распис!$D$4:$D$300,"&gt;="&amp;C$1)&gt;0,SUMIFS(Распис!$J$4:$J$300,Распис!$B$4:$B$300,$A147,Распис!$C$4:$C$300,"&lt;="&amp;C$1,Распис!$D$4:$D$300,"&gt;="&amp;C$1),SUMIF(База!$B$3:$B$305,$A147,База!$J$3:$J$152))</f>
        <v>0</v>
      </c>
      <c r="D147" s="46">
        <f ca="1">IF(COUNTIFS(Распис!$B$4:$B$300,$A147,Распис!$C$4:$C$300,"&lt;="&amp;D$1,Распис!$D$4:$D$300,"&gt;="&amp;D$1)&gt;0,SUMIFS(Распис!$K$4:$K$300,Распис!$B$4:$B$300,$A147,Распис!$C$4:$C$300,"&lt;="&amp;D$1,Распис!$D$4:$D$300,"&gt;="&amp;D$1),SUMIF(База!$B$3:$B$305,$A147,База!$K$3:$K$152))</f>
        <v>0</v>
      </c>
      <c r="E147" s="46" t="s">
        <v>23</v>
      </c>
      <c r="F147" s="46">
        <f ca="1">IF(COUNTIFS(Распис!$B$4:$B$300,$A147,Распис!$C$4:$C$300,"&lt;="&amp;F$1,Распис!$D$4:$D$300,"&gt;="&amp;F$1)&gt;0,SUMIFS(Распис!$F$4:$F$300,Распис!$B$4:$B$300,$A147,Распис!$C$4:$C$300,"&lt;="&amp;F$1,Распис!$D$4:$D$300,"&gt;="&amp;F$1),SUMIF(База!$B$3:$B$305,$A147,База!$F$3:$F$152))</f>
        <v>0</v>
      </c>
      <c r="G147" s="46">
        <f ca="1">IF(COUNTIFS(Распис!$B$4:$B$300,$A147,Распис!$C$4:$C$300,"&lt;="&amp;G$1,Распис!$D$4:$D$300,"&gt;="&amp;G$1)&gt;0,SUMIFS(Распис!$G$4:$G$300,Распис!$B$4:$B$300,$A147,Распис!$C$4:$C$300,"&lt;="&amp;G$1,Распис!$D$4:$D$300,"&gt;="&amp;G$1),SUMIF(База!$B$3:$B$305,$A147,База!$G$3:$G$152))</f>
        <v>0</v>
      </c>
      <c r="H147" s="46">
        <f ca="1">IF(COUNTIFS(Распис!$B$4:$B$300,$A147,Распис!$C$4:$C$300,"&lt;="&amp;H$1,Распис!$D$4:$D$300,"&gt;="&amp;H$1)&gt;0,SUMIFS(Распис!$H$4:$H$300,Распис!$B$4:$B$300,$A147,Распис!$C$4:$C$300,"&lt;="&amp;H$1,Распис!$D$4:$D$300,"&gt;="&amp;H$1),SUMIF(База!$B$3:$B$305,$A147,База!$H$3:$H$152))</f>
        <v>0</v>
      </c>
      <c r="I147" s="46" t="s">
        <v>24</v>
      </c>
      <c r="J147" s="46">
        <f ca="1">IF(COUNTIFS(Распис!$B$4:$B$300,$A147,Распис!$C$4:$C$300,"&lt;="&amp;J$1,Распис!$D$4:$D$300,"&gt;="&amp;J$1)&gt;0,SUMIFS(Распис!$J$4:$J$300,Распис!$B$4:$B$300,$A147,Распис!$C$4:$C$300,"&lt;="&amp;J$1,Распис!$D$4:$D$300,"&gt;="&amp;J$1),SUMIF(База!$B$3:$B$305,$A147,База!$J$3:$J$152))</f>
        <v>0</v>
      </c>
      <c r="K147" s="46">
        <f ca="1">IF(COUNTIFS(Распис!$B$4:$B$300,$A147,Распис!$C$4:$C$300,"&lt;="&amp;K$1,Распис!$D$4:$D$300,"&gt;="&amp;K$1)&gt;0,SUMIFS(Распис!$K$4:$K$300,Распис!$B$4:$B$300,$A147,Распис!$C$4:$C$300,"&lt;="&amp;K$1,Распис!$D$4:$D$300,"&gt;="&amp;K$1),SUMIF(База!$B$3:$B$305,$A147,База!$K$3:$K$152))</f>
        <v>0</v>
      </c>
      <c r="L147" s="46" t="s">
        <v>23</v>
      </c>
      <c r="M147" s="46">
        <f ca="1">IF(COUNTIFS(Распис!$B$4:$B$300,$A147,Распис!$C$4:$C$300,"&lt;="&amp;M$1,Распис!$D$4:$D$300,"&gt;="&amp;M$1)&gt;0,SUMIFS(Распис!$F$4:$F$300,Распис!$B$4:$B$300,$A147,Распис!$C$4:$C$300,"&lt;="&amp;M$1,Распис!$D$4:$D$300,"&gt;="&amp;M$1),SUMIF(База!$B$3:$B$305,$A147,База!$F$3:$F$152))</f>
        <v>0</v>
      </c>
      <c r="N147" s="46">
        <f ca="1">IF(COUNTIFS(Распис!$B$4:$B$300,$A147,Распис!$C$4:$C$300,"&lt;="&amp;N$1,Распис!$D$4:$D$300,"&gt;="&amp;N$1)&gt;0,SUMIFS(Распис!$G$4:$G$300,Распис!$B$4:$B$300,$A147,Распис!$C$4:$C$300,"&lt;="&amp;N$1,Распис!$D$4:$D$300,"&gt;="&amp;N$1),SUMIF(База!$B$3:$B$305,$A147,База!$G$3:$G$152))</f>
        <v>0</v>
      </c>
      <c r="O147" s="46">
        <f ca="1">IF(COUNTIFS(Распис!$B$4:$B$300,$A147,Распис!$C$4:$C$300,"&lt;="&amp;O$1,Распис!$D$4:$D$300,"&gt;="&amp;O$1)&gt;0,SUMIFS(Распис!$H$4:$H$300,Распис!$B$4:$B$300,$A147,Распис!$C$4:$C$300,"&lt;="&amp;O$1,Распис!$D$4:$D$300,"&gt;="&amp;O$1),SUMIF(База!$B$3:$B$305,$A147,База!$H$3:$H$152))</f>
        <v>0</v>
      </c>
      <c r="P147" s="46">
        <f ca="1">IF(COUNTIFS(Распис!$B$4:$B$300,$A147,Распис!$C$4:$C$300,"&lt;="&amp;P$1,Распис!$D$4:$D$300,"&gt;="&amp;P$1)&gt;0,SUMIFS(Распис!$I$4:$I$300,Распис!$B$4:$B$300,$A147,Распис!$C$4:$C$300,"&lt;="&amp;P$1,Распис!$D$4:$D$300,"&gt;="&amp;P$1),SUMIF(База!$B$3:$B$305,$A147,База!$I$3:$I$152))</f>
        <v>0</v>
      </c>
      <c r="Q147" s="46">
        <f ca="1">IF(COUNTIFS(Распис!$B$4:$B$300,$A147,Распис!$C$4:$C$300,"&lt;="&amp;Q$1,Распис!$D$4:$D$300,"&gt;="&amp;Q$1)&gt;0,SUMIFS(Распис!$J$4:$J$300,Распис!$B$4:$B$300,$A147,Распис!$C$4:$C$300,"&lt;="&amp;Q$1,Распис!$D$4:$D$300,"&gt;="&amp;Q$1),SUMIF(База!$B$3:$B$305,$A147,База!$J$3:$J$152))</f>
        <v>0</v>
      </c>
      <c r="R147" s="46">
        <f ca="1">IF(COUNTIFS(Распис!$B$4:$B$300,$A147,Распис!$C$4:$C$300,"&lt;="&amp;R$1,Распис!$D$4:$D$300,"&gt;="&amp;R$1)&gt;0,SUMIFS(Распис!$K$4:$K$300,Распис!$B$4:$B$300,$A147,Распис!$C$4:$C$300,"&lt;="&amp;R$1,Распис!$D$4:$D$300,"&gt;="&amp;R$1),SUMIF(База!$B$3:$B$305,$A147,База!$K$3:$K$152))</f>
        <v>0</v>
      </c>
      <c r="S147" s="46" t="s">
        <v>23</v>
      </c>
      <c r="T147" s="46" t="s">
        <v>25</v>
      </c>
      <c r="U147" s="46" t="s">
        <v>25</v>
      </c>
      <c r="V147" s="46" t="s">
        <v>24</v>
      </c>
      <c r="W147" s="46" t="s">
        <v>24</v>
      </c>
      <c r="X147" s="46" t="s">
        <v>24</v>
      </c>
      <c r="Y147" s="46" t="s">
        <v>25</v>
      </c>
      <c r="Z147" s="46" t="s">
        <v>23</v>
      </c>
      <c r="AA147" s="46">
        <f ca="1">IF(COUNTIFS(Распис!$B$4:$B$300,$A147,Распис!$C$4:$C$300,"&lt;="&amp;AA$1,Распис!$D$4:$D$300,"&gt;="&amp;AA$1)&gt;0,SUMIFS(Распис!$F$4:$F$300,Распис!$B$4:$B$300,$A147,Распис!$C$4:$C$300,"&lt;="&amp;AA$1,Распис!$D$4:$D$300,"&gt;="&amp;AA$1),SUMIF(База!$B$3:$B$305,$A147,База!$F$3:$F$152))</f>
        <v>0</v>
      </c>
      <c r="AB147" s="46">
        <f ca="1">IF(COUNTIFS(Распис!$B$4:$B$300,$A147,Распис!$C$4:$C$300,"&lt;="&amp;AB$1,Распис!$D$4:$D$300,"&gt;="&amp;AB$1)&gt;0,SUMIFS(Распис!$G$4:$G$300,Распис!$B$4:$B$300,$A147,Распис!$C$4:$C$300,"&lt;="&amp;AB$1,Распис!$D$4:$D$300,"&gt;="&amp;AB$1),SUMIF(База!$B$3:$B$305,$A147,База!$G$3:$G$152))</f>
        <v>0</v>
      </c>
      <c r="AC147" s="46">
        <f ca="1">IF(COUNTIFS(Распис!$B$4:$B$300,$A147,Распис!$C$4:$C$300,"&lt;="&amp;AC$1,Распис!$D$4:$D$300,"&gt;="&amp;AC$1)&gt;0,SUMIFS(Распис!$H$4:$H$300,Распис!$B$4:$B$300,$A147,Распис!$C$4:$C$300,"&lt;="&amp;AC$1,Распис!$D$4:$D$300,"&gt;="&amp;AC$1),SUMIF(База!$B$3:$B$305,$A147,База!$H$3:$H$152))</f>
        <v>0</v>
      </c>
      <c r="AD147" s="46">
        <f ca="1">IF(COUNTIFS(Распис!$B$4:$B$300,$A147,Распис!$C$4:$C$300,"&lt;="&amp;AD$1,Распис!$D$4:$D$300,"&gt;="&amp;AD$1)&gt;0,SUMIFS(Распис!$I$4:$I$300,Распис!$B$4:$B$300,$A147,Распис!$C$4:$C$300,"&lt;="&amp;AD$1,Распис!$D$4:$D$300,"&gt;="&amp;AD$1),SUMIF(База!$B$3:$B$305,$A147,База!$I$3:$I$152))</f>
        <v>0</v>
      </c>
      <c r="AE147" s="46">
        <f ca="1">IF(COUNTIFS(Распис!$B$4:$B$300,$A147,Распис!$C$4:$C$300,"&lt;="&amp;AE$1,Распис!$D$4:$D$300,"&gt;="&amp;AE$1)&gt;0,SUMIFS(Распис!$J$4:$J$300,Распис!$B$4:$B$300,$A147,Распис!$C$4:$C$300,"&lt;="&amp;AE$1,Распис!$D$4:$D$300,"&gt;="&amp;AE$1),SUMIF(База!$B$3:$B$305,$A147,База!$J$3:$J$152))</f>
        <v>0</v>
      </c>
      <c r="AF147" s="46">
        <f ca="1">IF(COUNTIFS(Распис!$B$4:$B$300,$A147,Распис!$C$4:$C$300,"&lt;="&amp;AF$1,Распис!$D$4:$D$300,"&gt;="&amp;AF$1)&gt;0,SUMIFS(Распис!$K$4:$K$300,Распис!$B$4:$B$300,$A147,Распис!$C$4:$C$300,"&lt;="&amp;AF$1,Распис!$D$4:$D$300,"&gt;="&amp;AF$1),SUMIF(База!$B$3:$B$305,$A147,База!$K$3:$K$152))</f>
        <v>0</v>
      </c>
      <c r="AG147" s="47">
        <f t="shared" ref="AG147:AG171" ca="1" si="27">SUM(B147:AF147)</f>
        <v>0</v>
      </c>
      <c r="AH147" s="46">
        <f ca="1">AG147-SUMIFS(Распред!$G$4:$G$300,Распред!$B$4:$B$300,"март",Распред!$F$4:$F$300,A147)</f>
        <v>0</v>
      </c>
      <c r="AI147" s="46">
        <f ca="1">AH147+(COUNTIF(B147:AF147,"КД")+SUMIFS(Распред!$AH$4:$AH$300,Распред!$F$4:$F$300,A147,Распред!$B$4:$B$300,"март"))*4</f>
        <v>12</v>
      </c>
      <c r="AJ147" s="46">
        <f t="shared" ref="AJ147:AJ171" ca="1" si="28">MAX(0,AI147-COUNTIFS(B147:AF147,"&lt;&gt;П",B147:AF147,"&lt;&gt;В",B147:AF147,"&lt;&gt;Н")*4)</f>
        <v>0</v>
      </c>
      <c r="AK147" s="46">
        <f t="shared" ref="AK147:AK171" ca="1" si="29">AH147-AJ147</f>
        <v>0</v>
      </c>
      <c r="AL147" s="46">
        <f>SUMIFS(Распред!$K$4:$K$300,Распред!$B$4:$B$300,"март",Распред!$J$4:$J$300,A147)+SUMIFS(Распред!$M$4:$M$300,Распред!$B$4:$B$300,"март",Распред!$L$4:$L$300,A147)+SUMIFS(Распред!$O$4:$O$300,Распред!$B$4:$B$300,"март",Распред!$N$4:$N$300,A147)+SUMIFS(Распред!$Q$4:$Q$300,Распред!$B$4:$B$300,"март",Распред!$P$4:$P$300,A147)+SUMIFS(Распред!$S$4:$S$300,Распред!$B$4:$B$300,"март",Распред!$R$4:$R$300,A147)+SUMIFS(Распред!$U$4:$U$300,Распред!$B$4:$B$300,"март",Распред!$T$4:$T$300,A147)+SUMIFS(Распред!$W$4:$W$300,Распред!$B$4:$B$300,"март",Распред!$V$4:$V$300,A147)+SUMIFS(Распред!$Y$4:$Y$300,Распред!$B$4:$B$300,"март",Распред!$X$4:$X$300,A147)+SUMIFS(Распред!$AA$4:$AA$300,Распред!$B$4:$B$300,"март",Распред!$Z$4:$Z$300,A147)+SUMIFS(Распред!$AC$4:$AC$300,Распред!$B$4:$B$300,"март",Распред!$AB$4:$AB$300,A147)</f>
        <v>0</v>
      </c>
      <c r="AM147" s="46">
        <f t="shared" ref="AM147:AM171" ca="1" si="30">AL147+AJ147+AK147</f>
        <v>0</v>
      </c>
      <c r="AN147" s="46">
        <f t="shared" ref="AN147:AN171" ca="1" si="31">MAX(MIN(AI147-AJ147,96)+AL147+AJ147-96,0)</f>
        <v>0</v>
      </c>
      <c r="AO147" s="46">
        <f t="shared" ref="AO147:AO171" ca="1" si="32">ROUND(AN147/72*60,0)</f>
        <v>0</v>
      </c>
      <c r="AP147" s="46">
        <f>январь!AP147</f>
        <v>0</v>
      </c>
      <c r="AQ147" s="46">
        <f t="shared" ca="1" si="25"/>
        <v>0</v>
      </c>
      <c r="AR147" s="47"/>
      <c r="AS147" s="47">
        <f t="shared" ref="AS147:AS171" ca="1" si="33">AQ147-AR147</f>
        <v>0</v>
      </c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</row>
    <row r="148" spans="1:59" s="56" customFormat="1" x14ac:dyDescent="0.25">
      <c r="A148" s="47">
        <f>База!B148</f>
        <v>0</v>
      </c>
      <c r="B148" s="46">
        <f ca="1">IF(COUNTIFS(Распис!$B$4:$B$300,$A148,Распис!$C$4:$C$300,"&lt;="&amp;B$1,Распис!$D$4:$D$300,"&gt;="&amp;B$1)&gt;0,SUMIFS(Распис!$I$4:$I$300,Распис!$B$4:$B$300,$A148,Распис!$C$4:$C$300,"&lt;="&amp;B$1,Распис!$D$4:$D$300,"&gt;="&amp;B$1),SUMIF(База!$B$3:$B$305,$A148,База!$I$3:$I$152))</f>
        <v>0</v>
      </c>
      <c r="C148" s="46">
        <f ca="1">IF(COUNTIFS(Распис!$B$4:$B$300,$A148,Распис!$C$4:$C$300,"&lt;="&amp;C$1,Распис!$D$4:$D$300,"&gt;="&amp;C$1)&gt;0,SUMIFS(Распис!$J$4:$J$300,Распис!$B$4:$B$300,$A148,Распис!$C$4:$C$300,"&lt;="&amp;C$1,Распис!$D$4:$D$300,"&gt;="&amp;C$1),SUMIF(База!$B$3:$B$305,$A148,База!$J$3:$J$152))</f>
        <v>0</v>
      </c>
      <c r="D148" s="46">
        <f ca="1">IF(COUNTIFS(Распис!$B$4:$B$300,$A148,Распис!$C$4:$C$300,"&lt;="&amp;D$1,Распис!$D$4:$D$300,"&gt;="&amp;D$1)&gt;0,SUMIFS(Распис!$K$4:$K$300,Распис!$B$4:$B$300,$A148,Распис!$C$4:$C$300,"&lt;="&amp;D$1,Распис!$D$4:$D$300,"&gt;="&amp;D$1),SUMIF(База!$B$3:$B$305,$A148,База!$K$3:$K$152))</f>
        <v>0</v>
      </c>
      <c r="E148" s="46" t="s">
        <v>23</v>
      </c>
      <c r="F148" s="46">
        <f ca="1">IF(COUNTIFS(Распис!$B$4:$B$300,$A148,Распис!$C$4:$C$300,"&lt;="&amp;F$1,Распис!$D$4:$D$300,"&gt;="&amp;F$1)&gt;0,SUMIFS(Распис!$F$4:$F$300,Распис!$B$4:$B$300,$A148,Распис!$C$4:$C$300,"&lt;="&amp;F$1,Распис!$D$4:$D$300,"&gt;="&amp;F$1),SUMIF(База!$B$3:$B$305,$A148,База!$F$3:$F$152))</f>
        <v>0</v>
      </c>
      <c r="G148" s="46">
        <f ca="1">IF(COUNTIFS(Распис!$B$4:$B$300,$A148,Распис!$C$4:$C$300,"&lt;="&amp;G$1,Распис!$D$4:$D$300,"&gt;="&amp;G$1)&gt;0,SUMIFS(Распис!$G$4:$G$300,Распис!$B$4:$B$300,$A148,Распис!$C$4:$C$300,"&lt;="&amp;G$1,Распис!$D$4:$D$300,"&gt;="&amp;G$1),SUMIF(База!$B$3:$B$305,$A148,База!$G$3:$G$152))</f>
        <v>0</v>
      </c>
      <c r="H148" s="46">
        <f ca="1">IF(COUNTIFS(Распис!$B$4:$B$300,$A148,Распис!$C$4:$C$300,"&lt;="&amp;H$1,Распис!$D$4:$D$300,"&gt;="&amp;H$1)&gt;0,SUMIFS(Распис!$H$4:$H$300,Распис!$B$4:$B$300,$A148,Распис!$C$4:$C$300,"&lt;="&amp;H$1,Распис!$D$4:$D$300,"&gt;="&amp;H$1),SUMIF(База!$B$3:$B$305,$A148,База!$H$3:$H$152))</f>
        <v>0</v>
      </c>
      <c r="I148" s="46" t="s">
        <v>24</v>
      </c>
      <c r="J148" s="46">
        <f ca="1">IF(COUNTIFS(Распис!$B$4:$B$300,$A148,Распис!$C$4:$C$300,"&lt;="&amp;J$1,Распис!$D$4:$D$300,"&gt;="&amp;J$1)&gt;0,SUMIFS(Распис!$J$4:$J$300,Распис!$B$4:$B$300,$A148,Распис!$C$4:$C$300,"&lt;="&amp;J$1,Распис!$D$4:$D$300,"&gt;="&amp;J$1),SUMIF(База!$B$3:$B$305,$A148,База!$J$3:$J$152))</f>
        <v>0</v>
      </c>
      <c r="K148" s="46">
        <f ca="1">IF(COUNTIFS(Распис!$B$4:$B$300,$A148,Распис!$C$4:$C$300,"&lt;="&amp;K$1,Распис!$D$4:$D$300,"&gt;="&amp;K$1)&gt;0,SUMIFS(Распис!$K$4:$K$300,Распис!$B$4:$B$300,$A148,Распис!$C$4:$C$300,"&lt;="&amp;K$1,Распис!$D$4:$D$300,"&gt;="&amp;K$1),SUMIF(База!$B$3:$B$305,$A148,База!$K$3:$K$152))</f>
        <v>0</v>
      </c>
      <c r="L148" s="46" t="s">
        <v>23</v>
      </c>
      <c r="M148" s="46">
        <f ca="1">IF(COUNTIFS(Распис!$B$4:$B$300,$A148,Распис!$C$4:$C$300,"&lt;="&amp;M$1,Распис!$D$4:$D$300,"&gt;="&amp;M$1)&gt;0,SUMIFS(Распис!$F$4:$F$300,Распис!$B$4:$B$300,$A148,Распис!$C$4:$C$300,"&lt;="&amp;M$1,Распис!$D$4:$D$300,"&gt;="&amp;M$1),SUMIF(База!$B$3:$B$305,$A148,База!$F$3:$F$152))</f>
        <v>0</v>
      </c>
      <c r="N148" s="46">
        <f ca="1">IF(COUNTIFS(Распис!$B$4:$B$300,$A148,Распис!$C$4:$C$300,"&lt;="&amp;N$1,Распис!$D$4:$D$300,"&gt;="&amp;N$1)&gt;0,SUMIFS(Распис!$G$4:$G$300,Распис!$B$4:$B$300,$A148,Распис!$C$4:$C$300,"&lt;="&amp;N$1,Распис!$D$4:$D$300,"&gt;="&amp;N$1),SUMIF(База!$B$3:$B$305,$A148,База!$G$3:$G$152))</f>
        <v>0</v>
      </c>
      <c r="O148" s="46">
        <f ca="1">IF(COUNTIFS(Распис!$B$4:$B$300,$A148,Распис!$C$4:$C$300,"&lt;="&amp;O$1,Распис!$D$4:$D$300,"&gt;="&amp;O$1)&gt;0,SUMIFS(Распис!$H$4:$H$300,Распис!$B$4:$B$300,$A148,Распис!$C$4:$C$300,"&lt;="&amp;O$1,Распис!$D$4:$D$300,"&gt;="&amp;O$1),SUMIF(База!$B$3:$B$305,$A148,База!$H$3:$H$152))</f>
        <v>0</v>
      </c>
      <c r="P148" s="46">
        <f ca="1">IF(COUNTIFS(Распис!$B$4:$B$300,$A148,Распис!$C$4:$C$300,"&lt;="&amp;P$1,Распис!$D$4:$D$300,"&gt;="&amp;P$1)&gt;0,SUMIFS(Распис!$I$4:$I$300,Распис!$B$4:$B$300,$A148,Распис!$C$4:$C$300,"&lt;="&amp;P$1,Распис!$D$4:$D$300,"&gt;="&amp;P$1),SUMIF(База!$B$3:$B$305,$A148,База!$I$3:$I$152))</f>
        <v>0</v>
      </c>
      <c r="Q148" s="46">
        <f ca="1">IF(COUNTIFS(Распис!$B$4:$B$300,$A148,Распис!$C$4:$C$300,"&lt;="&amp;Q$1,Распис!$D$4:$D$300,"&gt;="&amp;Q$1)&gt;0,SUMIFS(Распис!$J$4:$J$300,Распис!$B$4:$B$300,$A148,Распис!$C$4:$C$300,"&lt;="&amp;Q$1,Распис!$D$4:$D$300,"&gt;="&amp;Q$1),SUMIF(База!$B$3:$B$305,$A148,База!$J$3:$J$152))</f>
        <v>0</v>
      </c>
      <c r="R148" s="46">
        <f ca="1">IF(COUNTIFS(Распис!$B$4:$B$300,$A148,Распис!$C$4:$C$300,"&lt;="&amp;R$1,Распис!$D$4:$D$300,"&gt;="&amp;R$1)&gt;0,SUMIFS(Распис!$K$4:$K$300,Распис!$B$4:$B$300,$A148,Распис!$C$4:$C$300,"&lt;="&amp;R$1,Распис!$D$4:$D$300,"&gt;="&amp;R$1),SUMIF(База!$B$3:$B$305,$A148,База!$K$3:$K$152))</f>
        <v>0</v>
      </c>
      <c r="S148" s="46" t="s">
        <v>23</v>
      </c>
      <c r="T148" s="46" t="s">
        <v>25</v>
      </c>
      <c r="U148" s="46" t="s">
        <v>25</v>
      </c>
      <c r="V148" s="46" t="s">
        <v>24</v>
      </c>
      <c r="W148" s="46" t="s">
        <v>24</v>
      </c>
      <c r="X148" s="46" t="s">
        <v>24</v>
      </c>
      <c r="Y148" s="46" t="s">
        <v>25</v>
      </c>
      <c r="Z148" s="46" t="s">
        <v>23</v>
      </c>
      <c r="AA148" s="46">
        <f ca="1">IF(COUNTIFS(Распис!$B$4:$B$300,$A148,Распис!$C$4:$C$300,"&lt;="&amp;AA$1,Распис!$D$4:$D$300,"&gt;="&amp;AA$1)&gt;0,SUMIFS(Распис!$F$4:$F$300,Распис!$B$4:$B$300,$A148,Распис!$C$4:$C$300,"&lt;="&amp;AA$1,Распис!$D$4:$D$300,"&gt;="&amp;AA$1),SUMIF(База!$B$3:$B$305,$A148,База!$F$3:$F$152))</f>
        <v>0</v>
      </c>
      <c r="AB148" s="46">
        <f ca="1">IF(COUNTIFS(Распис!$B$4:$B$300,$A148,Распис!$C$4:$C$300,"&lt;="&amp;AB$1,Распис!$D$4:$D$300,"&gt;="&amp;AB$1)&gt;0,SUMIFS(Распис!$G$4:$G$300,Распис!$B$4:$B$300,$A148,Распис!$C$4:$C$300,"&lt;="&amp;AB$1,Распис!$D$4:$D$300,"&gt;="&amp;AB$1),SUMIF(База!$B$3:$B$305,$A148,База!$G$3:$G$152))</f>
        <v>0</v>
      </c>
      <c r="AC148" s="46">
        <f ca="1">IF(COUNTIFS(Распис!$B$4:$B$300,$A148,Распис!$C$4:$C$300,"&lt;="&amp;AC$1,Распис!$D$4:$D$300,"&gt;="&amp;AC$1)&gt;0,SUMIFS(Распис!$H$4:$H$300,Распис!$B$4:$B$300,$A148,Распис!$C$4:$C$300,"&lt;="&amp;AC$1,Распис!$D$4:$D$300,"&gt;="&amp;AC$1),SUMIF(База!$B$3:$B$305,$A148,База!$H$3:$H$152))</f>
        <v>0</v>
      </c>
      <c r="AD148" s="46">
        <f ca="1">IF(COUNTIFS(Распис!$B$4:$B$300,$A148,Распис!$C$4:$C$300,"&lt;="&amp;AD$1,Распис!$D$4:$D$300,"&gt;="&amp;AD$1)&gt;0,SUMIFS(Распис!$I$4:$I$300,Распис!$B$4:$B$300,$A148,Распис!$C$4:$C$300,"&lt;="&amp;AD$1,Распис!$D$4:$D$300,"&gt;="&amp;AD$1),SUMIF(База!$B$3:$B$305,$A148,База!$I$3:$I$152))</f>
        <v>0</v>
      </c>
      <c r="AE148" s="46">
        <f ca="1">IF(COUNTIFS(Распис!$B$4:$B$300,$A148,Распис!$C$4:$C$300,"&lt;="&amp;AE$1,Распис!$D$4:$D$300,"&gt;="&amp;AE$1)&gt;0,SUMIFS(Распис!$J$4:$J$300,Распис!$B$4:$B$300,$A148,Распис!$C$4:$C$300,"&lt;="&amp;AE$1,Распис!$D$4:$D$300,"&gt;="&amp;AE$1),SUMIF(База!$B$3:$B$305,$A148,База!$J$3:$J$152))</f>
        <v>0</v>
      </c>
      <c r="AF148" s="46">
        <f ca="1">IF(COUNTIFS(Распис!$B$4:$B$300,$A148,Распис!$C$4:$C$300,"&lt;="&amp;AF$1,Распис!$D$4:$D$300,"&gt;="&amp;AF$1)&gt;0,SUMIFS(Распис!$K$4:$K$300,Распис!$B$4:$B$300,$A148,Распис!$C$4:$C$300,"&lt;="&amp;AF$1,Распис!$D$4:$D$300,"&gt;="&amp;AF$1),SUMIF(База!$B$3:$B$305,$A148,База!$K$3:$K$152))</f>
        <v>0</v>
      </c>
      <c r="AG148" s="47">
        <f t="shared" ca="1" si="27"/>
        <v>0</v>
      </c>
      <c r="AH148" s="46">
        <f ca="1">AG148-SUMIFS(Распред!$G$4:$G$300,Распред!$B$4:$B$300,"март",Распред!$F$4:$F$300,A148)</f>
        <v>0</v>
      </c>
      <c r="AI148" s="46">
        <f ca="1">AH148+(COUNTIF(B148:AF148,"КД")+SUMIFS(Распред!$AH$4:$AH$300,Распред!$F$4:$F$300,A148,Распред!$B$4:$B$300,"март"))*4</f>
        <v>12</v>
      </c>
      <c r="AJ148" s="46">
        <f t="shared" ca="1" si="28"/>
        <v>0</v>
      </c>
      <c r="AK148" s="46">
        <f t="shared" ca="1" si="29"/>
        <v>0</v>
      </c>
      <c r="AL148" s="46">
        <f>SUMIFS(Распред!$K$4:$K$300,Распред!$B$4:$B$300,"март",Распред!$J$4:$J$300,A148)+SUMIFS(Распред!$M$4:$M$300,Распред!$B$4:$B$300,"март",Распред!$L$4:$L$300,A148)+SUMIFS(Распред!$O$4:$O$300,Распред!$B$4:$B$300,"март",Распред!$N$4:$N$300,A148)+SUMIFS(Распред!$Q$4:$Q$300,Распред!$B$4:$B$300,"март",Распред!$P$4:$P$300,A148)+SUMIFS(Распред!$S$4:$S$300,Распред!$B$4:$B$300,"март",Распред!$R$4:$R$300,A148)+SUMIFS(Распред!$U$4:$U$300,Распред!$B$4:$B$300,"март",Распред!$T$4:$T$300,A148)+SUMIFS(Распред!$W$4:$W$300,Распред!$B$4:$B$300,"март",Распред!$V$4:$V$300,A148)+SUMIFS(Распред!$Y$4:$Y$300,Распред!$B$4:$B$300,"март",Распред!$X$4:$X$300,A148)+SUMIFS(Распред!$AA$4:$AA$300,Распред!$B$4:$B$300,"март",Распред!$Z$4:$Z$300,A148)+SUMIFS(Распред!$AC$4:$AC$300,Распред!$B$4:$B$300,"март",Распред!$AB$4:$AB$300,A148)</f>
        <v>0</v>
      </c>
      <c r="AM148" s="46">
        <f t="shared" ca="1" si="30"/>
        <v>0</v>
      </c>
      <c r="AN148" s="46">
        <f t="shared" ca="1" si="31"/>
        <v>0</v>
      </c>
      <c r="AO148" s="46">
        <f t="shared" ca="1" si="32"/>
        <v>0</v>
      </c>
      <c r="AP148" s="46">
        <f>январь!AP148</f>
        <v>0</v>
      </c>
      <c r="AQ148" s="46">
        <f t="shared" ca="1" si="25"/>
        <v>0</v>
      </c>
      <c r="AR148" s="47"/>
      <c r="AS148" s="47">
        <f t="shared" ca="1" si="33"/>
        <v>0</v>
      </c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</row>
    <row r="149" spans="1:59" s="56" customFormat="1" x14ac:dyDescent="0.25">
      <c r="A149" s="47">
        <f>База!B149</f>
        <v>0</v>
      </c>
      <c r="B149" s="46">
        <f ca="1">IF(COUNTIFS(Распис!$B$4:$B$300,$A149,Распис!$C$4:$C$300,"&lt;="&amp;B$1,Распис!$D$4:$D$300,"&gt;="&amp;B$1)&gt;0,SUMIFS(Распис!$I$4:$I$300,Распис!$B$4:$B$300,$A149,Распис!$C$4:$C$300,"&lt;="&amp;B$1,Распис!$D$4:$D$300,"&gt;="&amp;B$1),SUMIF(База!$B$3:$B$305,$A149,База!$I$3:$I$152))</f>
        <v>0</v>
      </c>
      <c r="C149" s="46">
        <f ca="1">IF(COUNTIFS(Распис!$B$4:$B$300,$A149,Распис!$C$4:$C$300,"&lt;="&amp;C$1,Распис!$D$4:$D$300,"&gt;="&amp;C$1)&gt;0,SUMIFS(Распис!$J$4:$J$300,Распис!$B$4:$B$300,$A149,Распис!$C$4:$C$300,"&lt;="&amp;C$1,Распис!$D$4:$D$300,"&gt;="&amp;C$1),SUMIF(База!$B$3:$B$305,$A149,База!$J$3:$J$152))</f>
        <v>0</v>
      </c>
      <c r="D149" s="46">
        <f ca="1">IF(COUNTIFS(Распис!$B$4:$B$300,$A149,Распис!$C$4:$C$300,"&lt;="&amp;D$1,Распис!$D$4:$D$300,"&gt;="&amp;D$1)&gt;0,SUMIFS(Распис!$K$4:$K$300,Распис!$B$4:$B$300,$A149,Распис!$C$4:$C$300,"&lt;="&amp;D$1,Распис!$D$4:$D$300,"&gt;="&amp;D$1),SUMIF(База!$B$3:$B$305,$A149,База!$K$3:$K$152))</f>
        <v>0</v>
      </c>
      <c r="E149" s="46" t="s">
        <v>23</v>
      </c>
      <c r="F149" s="46">
        <f ca="1">IF(COUNTIFS(Распис!$B$4:$B$300,$A149,Распис!$C$4:$C$300,"&lt;="&amp;F$1,Распис!$D$4:$D$300,"&gt;="&amp;F$1)&gt;0,SUMIFS(Распис!$F$4:$F$300,Распис!$B$4:$B$300,$A149,Распис!$C$4:$C$300,"&lt;="&amp;F$1,Распис!$D$4:$D$300,"&gt;="&amp;F$1),SUMIF(База!$B$3:$B$305,$A149,База!$F$3:$F$152))</f>
        <v>0</v>
      </c>
      <c r="G149" s="46">
        <f ca="1">IF(COUNTIFS(Распис!$B$4:$B$300,$A149,Распис!$C$4:$C$300,"&lt;="&amp;G$1,Распис!$D$4:$D$300,"&gt;="&amp;G$1)&gt;0,SUMIFS(Распис!$G$4:$G$300,Распис!$B$4:$B$300,$A149,Распис!$C$4:$C$300,"&lt;="&amp;G$1,Распис!$D$4:$D$300,"&gt;="&amp;G$1),SUMIF(База!$B$3:$B$305,$A149,База!$G$3:$G$152))</f>
        <v>0</v>
      </c>
      <c r="H149" s="46">
        <f ca="1">IF(COUNTIFS(Распис!$B$4:$B$300,$A149,Распис!$C$4:$C$300,"&lt;="&amp;H$1,Распис!$D$4:$D$300,"&gt;="&amp;H$1)&gt;0,SUMIFS(Распис!$H$4:$H$300,Распис!$B$4:$B$300,$A149,Распис!$C$4:$C$300,"&lt;="&amp;H$1,Распис!$D$4:$D$300,"&gt;="&amp;H$1),SUMIF(База!$B$3:$B$305,$A149,База!$H$3:$H$152))</f>
        <v>0</v>
      </c>
      <c r="I149" s="46" t="s">
        <v>24</v>
      </c>
      <c r="J149" s="46">
        <f ca="1">IF(COUNTIFS(Распис!$B$4:$B$300,$A149,Распис!$C$4:$C$300,"&lt;="&amp;J$1,Распис!$D$4:$D$300,"&gt;="&amp;J$1)&gt;0,SUMIFS(Распис!$J$4:$J$300,Распис!$B$4:$B$300,$A149,Распис!$C$4:$C$300,"&lt;="&amp;J$1,Распис!$D$4:$D$300,"&gt;="&amp;J$1),SUMIF(База!$B$3:$B$305,$A149,База!$J$3:$J$152))</f>
        <v>0</v>
      </c>
      <c r="K149" s="46">
        <f ca="1">IF(COUNTIFS(Распис!$B$4:$B$300,$A149,Распис!$C$4:$C$300,"&lt;="&amp;K$1,Распис!$D$4:$D$300,"&gt;="&amp;K$1)&gt;0,SUMIFS(Распис!$K$4:$K$300,Распис!$B$4:$B$300,$A149,Распис!$C$4:$C$300,"&lt;="&amp;K$1,Распис!$D$4:$D$300,"&gt;="&amp;K$1),SUMIF(База!$B$3:$B$305,$A149,База!$K$3:$K$152))</f>
        <v>0</v>
      </c>
      <c r="L149" s="46" t="s">
        <v>23</v>
      </c>
      <c r="M149" s="46">
        <f ca="1">IF(COUNTIFS(Распис!$B$4:$B$300,$A149,Распис!$C$4:$C$300,"&lt;="&amp;M$1,Распис!$D$4:$D$300,"&gt;="&amp;M$1)&gt;0,SUMIFS(Распис!$F$4:$F$300,Распис!$B$4:$B$300,$A149,Распис!$C$4:$C$300,"&lt;="&amp;M$1,Распис!$D$4:$D$300,"&gt;="&amp;M$1),SUMIF(База!$B$3:$B$305,$A149,База!$F$3:$F$152))</f>
        <v>0</v>
      </c>
      <c r="N149" s="46">
        <f ca="1">IF(COUNTIFS(Распис!$B$4:$B$300,$A149,Распис!$C$4:$C$300,"&lt;="&amp;N$1,Распис!$D$4:$D$300,"&gt;="&amp;N$1)&gt;0,SUMIFS(Распис!$G$4:$G$300,Распис!$B$4:$B$300,$A149,Распис!$C$4:$C$300,"&lt;="&amp;N$1,Распис!$D$4:$D$300,"&gt;="&amp;N$1),SUMIF(База!$B$3:$B$305,$A149,База!$G$3:$G$152))</f>
        <v>0</v>
      </c>
      <c r="O149" s="46">
        <f ca="1">IF(COUNTIFS(Распис!$B$4:$B$300,$A149,Распис!$C$4:$C$300,"&lt;="&amp;O$1,Распис!$D$4:$D$300,"&gt;="&amp;O$1)&gt;0,SUMIFS(Распис!$H$4:$H$300,Распис!$B$4:$B$300,$A149,Распис!$C$4:$C$300,"&lt;="&amp;O$1,Распис!$D$4:$D$300,"&gt;="&amp;O$1),SUMIF(База!$B$3:$B$305,$A149,База!$H$3:$H$152))</f>
        <v>0</v>
      </c>
      <c r="P149" s="46">
        <f ca="1">IF(COUNTIFS(Распис!$B$4:$B$300,$A149,Распис!$C$4:$C$300,"&lt;="&amp;P$1,Распис!$D$4:$D$300,"&gt;="&amp;P$1)&gt;0,SUMIFS(Распис!$I$4:$I$300,Распис!$B$4:$B$300,$A149,Распис!$C$4:$C$300,"&lt;="&amp;P$1,Распис!$D$4:$D$300,"&gt;="&amp;P$1),SUMIF(База!$B$3:$B$305,$A149,База!$I$3:$I$152))</f>
        <v>0</v>
      </c>
      <c r="Q149" s="46">
        <f ca="1">IF(COUNTIFS(Распис!$B$4:$B$300,$A149,Распис!$C$4:$C$300,"&lt;="&amp;Q$1,Распис!$D$4:$D$300,"&gt;="&amp;Q$1)&gt;0,SUMIFS(Распис!$J$4:$J$300,Распис!$B$4:$B$300,$A149,Распис!$C$4:$C$300,"&lt;="&amp;Q$1,Распис!$D$4:$D$300,"&gt;="&amp;Q$1),SUMIF(База!$B$3:$B$305,$A149,База!$J$3:$J$152))</f>
        <v>0</v>
      </c>
      <c r="R149" s="46">
        <f ca="1">IF(COUNTIFS(Распис!$B$4:$B$300,$A149,Распис!$C$4:$C$300,"&lt;="&amp;R$1,Распис!$D$4:$D$300,"&gt;="&amp;R$1)&gt;0,SUMIFS(Распис!$K$4:$K$300,Распис!$B$4:$B$300,$A149,Распис!$C$4:$C$300,"&lt;="&amp;R$1,Распис!$D$4:$D$300,"&gt;="&amp;R$1),SUMIF(База!$B$3:$B$305,$A149,База!$K$3:$K$152))</f>
        <v>0</v>
      </c>
      <c r="S149" s="46" t="s">
        <v>23</v>
      </c>
      <c r="T149" s="46" t="s">
        <v>25</v>
      </c>
      <c r="U149" s="46" t="s">
        <v>25</v>
      </c>
      <c r="V149" s="46" t="s">
        <v>24</v>
      </c>
      <c r="W149" s="46" t="s">
        <v>24</v>
      </c>
      <c r="X149" s="46" t="s">
        <v>24</v>
      </c>
      <c r="Y149" s="46" t="s">
        <v>25</v>
      </c>
      <c r="Z149" s="46" t="s">
        <v>23</v>
      </c>
      <c r="AA149" s="46">
        <f ca="1">IF(COUNTIFS(Распис!$B$4:$B$300,$A149,Распис!$C$4:$C$300,"&lt;="&amp;AA$1,Распис!$D$4:$D$300,"&gt;="&amp;AA$1)&gt;0,SUMIFS(Распис!$F$4:$F$300,Распис!$B$4:$B$300,$A149,Распис!$C$4:$C$300,"&lt;="&amp;AA$1,Распис!$D$4:$D$300,"&gt;="&amp;AA$1),SUMIF(База!$B$3:$B$305,$A149,База!$F$3:$F$152))</f>
        <v>0</v>
      </c>
      <c r="AB149" s="46">
        <f ca="1">IF(COUNTIFS(Распис!$B$4:$B$300,$A149,Распис!$C$4:$C$300,"&lt;="&amp;AB$1,Распис!$D$4:$D$300,"&gt;="&amp;AB$1)&gt;0,SUMIFS(Распис!$G$4:$G$300,Распис!$B$4:$B$300,$A149,Распис!$C$4:$C$300,"&lt;="&amp;AB$1,Распис!$D$4:$D$300,"&gt;="&amp;AB$1),SUMIF(База!$B$3:$B$305,$A149,База!$G$3:$G$152))</f>
        <v>0</v>
      </c>
      <c r="AC149" s="46">
        <f ca="1">IF(COUNTIFS(Распис!$B$4:$B$300,$A149,Распис!$C$4:$C$300,"&lt;="&amp;AC$1,Распис!$D$4:$D$300,"&gt;="&amp;AC$1)&gt;0,SUMIFS(Распис!$H$4:$H$300,Распис!$B$4:$B$300,$A149,Распис!$C$4:$C$300,"&lt;="&amp;AC$1,Распис!$D$4:$D$300,"&gt;="&amp;AC$1),SUMIF(База!$B$3:$B$305,$A149,База!$H$3:$H$152))</f>
        <v>0</v>
      </c>
      <c r="AD149" s="46">
        <f ca="1">IF(COUNTIFS(Распис!$B$4:$B$300,$A149,Распис!$C$4:$C$300,"&lt;="&amp;AD$1,Распис!$D$4:$D$300,"&gt;="&amp;AD$1)&gt;0,SUMIFS(Распис!$I$4:$I$300,Распис!$B$4:$B$300,$A149,Распис!$C$4:$C$300,"&lt;="&amp;AD$1,Распис!$D$4:$D$300,"&gt;="&amp;AD$1),SUMIF(База!$B$3:$B$305,$A149,База!$I$3:$I$152))</f>
        <v>0</v>
      </c>
      <c r="AE149" s="46">
        <f ca="1">IF(COUNTIFS(Распис!$B$4:$B$300,$A149,Распис!$C$4:$C$300,"&lt;="&amp;AE$1,Распис!$D$4:$D$300,"&gt;="&amp;AE$1)&gt;0,SUMIFS(Распис!$J$4:$J$300,Распис!$B$4:$B$300,$A149,Распис!$C$4:$C$300,"&lt;="&amp;AE$1,Распис!$D$4:$D$300,"&gt;="&amp;AE$1),SUMIF(База!$B$3:$B$305,$A149,База!$J$3:$J$152))</f>
        <v>0</v>
      </c>
      <c r="AF149" s="46">
        <f ca="1">IF(COUNTIFS(Распис!$B$4:$B$300,$A149,Распис!$C$4:$C$300,"&lt;="&amp;AF$1,Распис!$D$4:$D$300,"&gt;="&amp;AF$1)&gt;0,SUMIFS(Распис!$K$4:$K$300,Распис!$B$4:$B$300,$A149,Распис!$C$4:$C$300,"&lt;="&amp;AF$1,Распис!$D$4:$D$300,"&gt;="&amp;AF$1),SUMIF(База!$B$3:$B$305,$A149,База!$K$3:$K$152))</f>
        <v>0</v>
      </c>
      <c r="AG149" s="47">
        <f t="shared" ca="1" si="27"/>
        <v>0</v>
      </c>
      <c r="AH149" s="46">
        <f ca="1">AG149-SUMIFS(Распред!$G$4:$G$300,Распред!$B$4:$B$300,"март",Распред!$F$4:$F$300,A149)</f>
        <v>0</v>
      </c>
      <c r="AI149" s="46">
        <f ca="1">AH149+(COUNTIF(B149:AF149,"КД")+SUMIFS(Распред!$AH$4:$AH$300,Распред!$F$4:$F$300,A149,Распред!$B$4:$B$300,"март"))*4</f>
        <v>12</v>
      </c>
      <c r="AJ149" s="46">
        <f t="shared" ca="1" si="28"/>
        <v>0</v>
      </c>
      <c r="AK149" s="46">
        <f t="shared" ca="1" si="29"/>
        <v>0</v>
      </c>
      <c r="AL149" s="46">
        <f>SUMIFS(Распред!$K$4:$K$300,Распред!$B$4:$B$300,"март",Распред!$J$4:$J$300,A149)+SUMIFS(Распред!$M$4:$M$300,Распред!$B$4:$B$300,"март",Распред!$L$4:$L$300,A149)+SUMIFS(Распред!$O$4:$O$300,Распред!$B$4:$B$300,"март",Распред!$N$4:$N$300,A149)+SUMIFS(Распред!$Q$4:$Q$300,Распред!$B$4:$B$300,"март",Распред!$P$4:$P$300,A149)+SUMIFS(Распред!$S$4:$S$300,Распред!$B$4:$B$300,"март",Распред!$R$4:$R$300,A149)+SUMIFS(Распред!$U$4:$U$300,Распред!$B$4:$B$300,"март",Распред!$T$4:$T$300,A149)+SUMIFS(Распред!$W$4:$W$300,Распред!$B$4:$B$300,"март",Распред!$V$4:$V$300,A149)+SUMIFS(Распред!$Y$4:$Y$300,Распред!$B$4:$B$300,"март",Распред!$X$4:$X$300,A149)+SUMIFS(Распред!$AA$4:$AA$300,Распред!$B$4:$B$300,"март",Распред!$Z$4:$Z$300,A149)+SUMIFS(Распред!$AC$4:$AC$300,Распред!$B$4:$B$300,"март",Распред!$AB$4:$AB$300,A149)</f>
        <v>0</v>
      </c>
      <c r="AM149" s="46">
        <f t="shared" ca="1" si="30"/>
        <v>0</v>
      </c>
      <c r="AN149" s="46">
        <f t="shared" ca="1" si="31"/>
        <v>0</v>
      </c>
      <c r="AO149" s="46">
        <f t="shared" ca="1" si="32"/>
        <v>0</v>
      </c>
      <c r="AP149" s="46">
        <f>январь!AP149</f>
        <v>0</v>
      </c>
      <c r="AQ149" s="46">
        <f t="shared" ca="1" si="25"/>
        <v>0</v>
      </c>
      <c r="AR149" s="47"/>
      <c r="AS149" s="47">
        <f t="shared" ca="1" si="33"/>
        <v>0</v>
      </c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</row>
    <row r="150" spans="1:59" s="56" customFormat="1" x14ac:dyDescent="0.25">
      <c r="A150" s="47">
        <f>База!B150</f>
        <v>0</v>
      </c>
      <c r="B150" s="46">
        <f ca="1">IF(COUNTIFS(Распис!$B$4:$B$300,$A150,Распис!$C$4:$C$300,"&lt;="&amp;B$1,Распис!$D$4:$D$300,"&gt;="&amp;B$1)&gt;0,SUMIFS(Распис!$I$4:$I$300,Распис!$B$4:$B$300,$A150,Распис!$C$4:$C$300,"&lt;="&amp;B$1,Распис!$D$4:$D$300,"&gt;="&amp;B$1),SUMIF(База!$B$3:$B$305,$A150,База!$I$3:$I$152))</f>
        <v>0</v>
      </c>
      <c r="C150" s="46">
        <f ca="1">IF(COUNTIFS(Распис!$B$4:$B$300,$A150,Распис!$C$4:$C$300,"&lt;="&amp;C$1,Распис!$D$4:$D$300,"&gt;="&amp;C$1)&gt;0,SUMIFS(Распис!$J$4:$J$300,Распис!$B$4:$B$300,$A150,Распис!$C$4:$C$300,"&lt;="&amp;C$1,Распис!$D$4:$D$300,"&gt;="&amp;C$1),SUMIF(База!$B$3:$B$305,$A150,База!$J$3:$J$152))</f>
        <v>0</v>
      </c>
      <c r="D150" s="46">
        <f ca="1">IF(COUNTIFS(Распис!$B$4:$B$300,$A150,Распис!$C$4:$C$300,"&lt;="&amp;D$1,Распис!$D$4:$D$300,"&gt;="&amp;D$1)&gt;0,SUMIFS(Распис!$K$4:$K$300,Распис!$B$4:$B$300,$A150,Распис!$C$4:$C$300,"&lt;="&amp;D$1,Распис!$D$4:$D$300,"&gt;="&amp;D$1),SUMIF(База!$B$3:$B$305,$A150,База!$K$3:$K$152))</f>
        <v>0</v>
      </c>
      <c r="E150" s="46" t="s">
        <v>23</v>
      </c>
      <c r="F150" s="46">
        <f ca="1">IF(COUNTIFS(Распис!$B$4:$B$300,$A150,Распис!$C$4:$C$300,"&lt;="&amp;F$1,Распис!$D$4:$D$300,"&gt;="&amp;F$1)&gt;0,SUMIFS(Распис!$F$4:$F$300,Распис!$B$4:$B$300,$A150,Распис!$C$4:$C$300,"&lt;="&amp;F$1,Распис!$D$4:$D$300,"&gt;="&amp;F$1),SUMIF(База!$B$3:$B$305,$A150,База!$F$3:$F$152))</f>
        <v>0</v>
      </c>
      <c r="G150" s="46">
        <f ca="1">IF(COUNTIFS(Распис!$B$4:$B$300,$A150,Распис!$C$4:$C$300,"&lt;="&amp;G$1,Распис!$D$4:$D$300,"&gt;="&amp;G$1)&gt;0,SUMIFS(Распис!$G$4:$G$300,Распис!$B$4:$B$300,$A150,Распис!$C$4:$C$300,"&lt;="&amp;G$1,Распис!$D$4:$D$300,"&gt;="&amp;G$1),SUMIF(База!$B$3:$B$305,$A150,База!$G$3:$G$152))</f>
        <v>0</v>
      </c>
      <c r="H150" s="46">
        <f ca="1">IF(COUNTIFS(Распис!$B$4:$B$300,$A150,Распис!$C$4:$C$300,"&lt;="&amp;H$1,Распис!$D$4:$D$300,"&gt;="&amp;H$1)&gt;0,SUMIFS(Распис!$H$4:$H$300,Распис!$B$4:$B$300,$A150,Распис!$C$4:$C$300,"&lt;="&amp;H$1,Распис!$D$4:$D$300,"&gt;="&amp;H$1),SUMIF(База!$B$3:$B$305,$A150,База!$H$3:$H$152))</f>
        <v>0</v>
      </c>
      <c r="I150" s="46" t="s">
        <v>24</v>
      </c>
      <c r="J150" s="46">
        <f ca="1">IF(COUNTIFS(Распис!$B$4:$B$300,$A150,Распис!$C$4:$C$300,"&lt;="&amp;J$1,Распис!$D$4:$D$300,"&gt;="&amp;J$1)&gt;0,SUMIFS(Распис!$J$4:$J$300,Распис!$B$4:$B$300,$A150,Распис!$C$4:$C$300,"&lt;="&amp;J$1,Распис!$D$4:$D$300,"&gt;="&amp;J$1),SUMIF(База!$B$3:$B$305,$A150,База!$J$3:$J$152))</f>
        <v>0</v>
      </c>
      <c r="K150" s="46">
        <f ca="1">IF(COUNTIFS(Распис!$B$4:$B$300,$A150,Распис!$C$4:$C$300,"&lt;="&amp;K$1,Распис!$D$4:$D$300,"&gt;="&amp;K$1)&gt;0,SUMIFS(Распис!$K$4:$K$300,Распис!$B$4:$B$300,$A150,Распис!$C$4:$C$300,"&lt;="&amp;K$1,Распис!$D$4:$D$300,"&gt;="&amp;K$1),SUMIF(База!$B$3:$B$305,$A150,База!$K$3:$K$152))</f>
        <v>0</v>
      </c>
      <c r="L150" s="46" t="s">
        <v>23</v>
      </c>
      <c r="M150" s="46">
        <f ca="1">IF(COUNTIFS(Распис!$B$4:$B$300,$A150,Распис!$C$4:$C$300,"&lt;="&amp;M$1,Распис!$D$4:$D$300,"&gt;="&amp;M$1)&gt;0,SUMIFS(Распис!$F$4:$F$300,Распис!$B$4:$B$300,$A150,Распис!$C$4:$C$300,"&lt;="&amp;M$1,Распис!$D$4:$D$300,"&gt;="&amp;M$1),SUMIF(База!$B$3:$B$305,$A150,База!$F$3:$F$152))</f>
        <v>0</v>
      </c>
      <c r="N150" s="46">
        <f ca="1">IF(COUNTIFS(Распис!$B$4:$B$300,$A150,Распис!$C$4:$C$300,"&lt;="&amp;N$1,Распис!$D$4:$D$300,"&gt;="&amp;N$1)&gt;0,SUMIFS(Распис!$G$4:$G$300,Распис!$B$4:$B$300,$A150,Распис!$C$4:$C$300,"&lt;="&amp;N$1,Распис!$D$4:$D$300,"&gt;="&amp;N$1),SUMIF(База!$B$3:$B$305,$A150,База!$G$3:$G$152))</f>
        <v>0</v>
      </c>
      <c r="O150" s="46">
        <f ca="1">IF(COUNTIFS(Распис!$B$4:$B$300,$A150,Распис!$C$4:$C$300,"&lt;="&amp;O$1,Распис!$D$4:$D$300,"&gt;="&amp;O$1)&gt;0,SUMIFS(Распис!$H$4:$H$300,Распис!$B$4:$B$300,$A150,Распис!$C$4:$C$300,"&lt;="&amp;O$1,Распис!$D$4:$D$300,"&gt;="&amp;O$1),SUMIF(База!$B$3:$B$305,$A150,База!$H$3:$H$152))</f>
        <v>0</v>
      </c>
      <c r="P150" s="46">
        <f ca="1">IF(COUNTIFS(Распис!$B$4:$B$300,$A150,Распис!$C$4:$C$300,"&lt;="&amp;P$1,Распис!$D$4:$D$300,"&gt;="&amp;P$1)&gt;0,SUMIFS(Распис!$I$4:$I$300,Распис!$B$4:$B$300,$A150,Распис!$C$4:$C$300,"&lt;="&amp;P$1,Распис!$D$4:$D$300,"&gt;="&amp;P$1),SUMIF(База!$B$3:$B$305,$A150,База!$I$3:$I$152))</f>
        <v>0</v>
      </c>
      <c r="Q150" s="46">
        <f ca="1">IF(COUNTIFS(Распис!$B$4:$B$300,$A150,Распис!$C$4:$C$300,"&lt;="&amp;Q$1,Распис!$D$4:$D$300,"&gt;="&amp;Q$1)&gt;0,SUMIFS(Распис!$J$4:$J$300,Распис!$B$4:$B$300,$A150,Распис!$C$4:$C$300,"&lt;="&amp;Q$1,Распис!$D$4:$D$300,"&gt;="&amp;Q$1),SUMIF(База!$B$3:$B$305,$A150,База!$J$3:$J$152))</f>
        <v>0</v>
      </c>
      <c r="R150" s="46">
        <f ca="1">IF(COUNTIFS(Распис!$B$4:$B$300,$A150,Распис!$C$4:$C$300,"&lt;="&amp;R$1,Распис!$D$4:$D$300,"&gt;="&amp;R$1)&gt;0,SUMIFS(Распис!$K$4:$K$300,Распис!$B$4:$B$300,$A150,Распис!$C$4:$C$300,"&lt;="&amp;R$1,Распис!$D$4:$D$300,"&gt;="&amp;R$1),SUMIF(База!$B$3:$B$305,$A150,База!$K$3:$K$152))</f>
        <v>0</v>
      </c>
      <c r="S150" s="46" t="s">
        <v>23</v>
      </c>
      <c r="T150" s="46" t="s">
        <v>25</v>
      </c>
      <c r="U150" s="46" t="s">
        <v>25</v>
      </c>
      <c r="V150" s="46" t="s">
        <v>24</v>
      </c>
      <c r="W150" s="46" t="s">
        <v>24</v>
      </c>
      <c r="X150" s="46" t="s">
        <v>24</v>
      </c>
      <c r="Y150" s="46" t="s">
        <v>25</v>
      </c>
      <c r="Z150" s="46" t="s">
        <v>23</v>
      </c>
      <c r="AA150" s="46">
        <f ca="1">IF(COUNTIFS(Распис!$B$4:$B$300,$A150,Распис!$C$4:$C$300,"&lt;="&amp;AA$1,Распис!$D$4:$D$300,"&gt;="&amp;AA$1)&gt;0,SUMIFS(Распис!$F$4:$F$300,Распис!$B$4:$B$300,$A150,Распис!$C$4:$C$300,"&lt;="&amp;AA$1,Распис!$D$4:$D$300,"&gt;="&amp;AA$1),SUMIF(База!$B$3:$B$305,$A150,База!$F$3:$F$152))</f>
        <v>0</v>
      </c>
      <c r="AB150" s="46">
        <f ca="1">IF(COUNTIFS(Распис!$B$4:$B$300,$A150,Распис!$C$4:$C$300,"&lt;="&amp;AB$1,Распис!$D$4:$D$300,"&gt;="&amp;AB$1)&gt;0,SUMIFS(Распис!$G$4:$G$300,Распис!$B$4:$B$300,$A150,Распис!$C$4:$C$300,"&lt;="&amp;AB$1,Распис!$D$4:$D$300,"&gt;="&amp;AB$1),SUMIF(База!$B$3:$B$305,$A150,База!$G$3:$G$152))</f>
        <v>0</v>
      </c>
      <c r="AC150" s="46">
        <f ca="1">IF(COUNTIFS(Распис!$B$4:$B$300,$A150,Распис!$C$4:$C$300,"&lt;="&amp;AC$1,Распис!$D$4:$D$300,"&gt;="&amp;AC$1)&gt;0,SUMIFS(Распис!$H$4:$H$300,Распис!$B$4:$B$300,$A150,Распис!$C$4:$C$300,"&lt;="&amp;AC$1,Распис!$D$4:$D$300,"&gt;="&amp;AC$1),SUMIF(База!$B$3:$B$305,$A150,База!$H$3:$H$152))</f>
        <v>0</v>
      </c>
      <c r="AD150" s="46">
        <f ca="1">IF(COUNTIFS(Распис!$B$4:$B$300,$A150,Распис!$C$4:$C$300,"&lt;="&amp;AD$1,Распис!$D$4:$D$300,"&gt;="&amp;AD$1)&gt;0,SUMIFS(Распис!$I$4:$I$300,Распис!$B$4:$B$300,$A150,Распис!$C$4:$C$300,"&lt;="&amp;AD$1,Распис!$D$4:$D$300,"&gt;="&amp;AD$1),SUMIF(База!$B$3:$B$305,$A150,База!$I$3:$I$152))</f>
        <v>0</v>
      </c>
      <c r="AE150" s="46">
        <f ca="1">IF(COUNTIFS(Распис!$B$4:$B$300,$A150,Распис!$C$4:$C$300,"&lt;="&amp;AE$1,Распис!$D$4:$D$300,"&gt;="&amp;AE$1)&gt;0,SUMIFS(Распис!$J$4:$J$300,Распис!$B$4:$B$300,$A150,Распис!$C$4:$C$300,"&lt;="&amp;AE$1,Распис!$D$4:$D$300,"&gt;="&amp;AE$1),SUMIF(База!$B$3:$B$305,$A150,База!$J$3:$J$152))</f>
        <v>0</v>
      </c>
      <c r="AF150" s="46">
        <f ca="1">IF(COUNTIFS(Распис!$B$4:$B$300,$A150,Распис!$C$4:$C$300,"&lt;="&amp;AF$1,Распис!$D$4:$D$300,"&gt;="&amp;AF$1)&gt;0,SUMIFS(Распис!$K$4:$K$300,Распис!$B$4:$B$300,$A150,Распис!$C$4:$C$300,"&lt;="&amp;AF$1,Распис!$D$4:$D$300,"&gt;="&amp;AF$1),SUMIF(База!$B$3:$B$305,$A150,База!$K$3:$K$152))</f>
        <v>0</v>
      </c>
      <c r="AG150" s="47">
        <f t="shared" ca="1" si="27"/>
        <v>0</v>
      </c>
      <c r="AH150" s="46">
        <f ca="1">AG150-SUMIFS(Распред!$G$4:$G$300,Распред!$B$4:$B$300,"март",Распред!$F$4:$F$300,A150)</f>
        <v>0</v>
      </c>
      <c r="AI150" s="46">
        <f ca="1">AH150+(COUNTIF(B150:AF150,"КД")+SUMIFS(Распред!$AH$4:$AH$300,Распред!$F$4:$F$300,A150,Распред!$B$4:$B$300,"март"))*4</f>
        <v>12</v>
      </c>
      <c r="AJ150" s="46">
        <f t="shared" ca="1" si="28"/>
        <v>0</v>
      </c>
      <c r="AK150" s="46">
        <f t="shared" ca="1" si="29"/>
        <v>0</v>
      </c>
      <c r="AL150" s="46">
        <f>SUMIFS(Распред!$K$4:$K$300,Распред!$B$4:$B$300,"март",Распред!$J$4:$J$300,A150)+SUMIFS(Распред!$M$4:$M$300,Распред!$B$4:$B$300,"март",Распред!$L$4:$L$300,A150)+SUMIFS(Распред!$O$4:$O$300,Распред!$B$4:$B$300,"март",Распред!$N$4:$N$300,A150)+SUMIFS(Распред!$Q$4:$Q$300,Распред!$B$4:$B$300,"март",Распред!$P$4:$P$300,A150)+SUMIFS(Распред!$S$4:$S$300,Распред!$B$4:$B$300,"март",Распред!$R$4:$R$300,A150)+SUMIFS(Распред!$U$4:$U$300,Распред!$B$4:$B$300,"март",Распред!$T$4:$T$300,A150)+SUMIFS(Распред!$W$4:$W$300,Распред!$B$4:$B$300,"март",Распред!$V$4:$V$300,A150)+SUMIFS(Распред!$Y$4:$Y$300,Распред!$B$4:$B$300,"март",Распред!$X$4:$X$300,A150)+SUMIFS(Распред!$AA$4:$AA$300,Распред!$B$4:$B$300,"март",Распред!$Z$4:$Z$300,A150)+SUMIFS(Распред!$AC$4:$AC$300,Распред!$B$4:$B$300,"март",Распред!$AB$4:$AB$300,A150)</f>
        <v>0</v>
      </c>
      <c r="AM150" s="46">
        <f t="shared" ca="1" si="30"/>
        <v>0</v>
      </c>
      <c r="AN150" s="46">
        <f t="shared" ca="1" si="31"/>
        <v>0</v>
      </c>
      <c r="AO150" s="46">
        <f t="shared" ca="1" si="32"/>
        <v>0</v>
      </c>
      <c r="AP150" s="46">
        <f>январь!AP150</f>
        <v>0</v>
      </c>
      <c r="AQ150" s="46">
        <f t="shared" ca="1" si="25"/>
        <v>0</v>
      </c>
      <c r="AR150" s="47"/>
      <c r="AS150" s="47">
        <f t="shared" ca="1" si="33"/>
        <v>0</v>
      </c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</row>
    <row r="151" spans="1:59" s="56" customFormat="1" x14ac:dyDescent="0.25">
      <c r="A151" s="47">
        <f>База!B151</f>
        <v>0</v>
      </c>
      <c r="B151" s="46">
        <f ca="1">IF(COUNTIFS(Распис!$B$4:$B$300,$A151,Распис!$C$4:$C$300,"&lt;="&amp;B$1,Распис!$D$4:$D$300,"&gt;="&amp;B$1)&gt;0,SUMIFS(Распис!$I$4:$I$300,Распис!$B$4:$B$300,$A151,Распис!$C$4:$C$300,"&lt;="&amp;B$1,Распис!$D$4:$D$300,"&gt;="&amp;B$1),SUMIF(База!$B$3:$B$305,$A151,База!$I$3:$I$152))</f>
        <v>0</v>
      </c>
      <c r="C151" s="46">
        <f ca="1">IF(COUNTIFS(Распис!$B$4:$B$300,$A151,Распис!$C$4:$C$300,"&lt;="&amp;C$1,Распис!$D$4:$D$300,"&gt;="&amp;C$1)&gt;0,SUMIFS(Распис!$J$4:$J$300,Распис!$B$4:$B$300,$A151,Распис!$C$4:$C$300,"&lt;="&amp;C$1,Распис!$D$4:$D$300,"&gt;="&amp;C$1),SUMIF(База!$B$3:$B$305,$A151,База!$J$3:$J$152))</f>
        <v>0</v>
      </c>
      <c r="D151" s="46">
        <f ca="1">IF(COUNTIFS(Распис!$B$4:$B$300,$A151,Распис!$C$4:$C$300,"&lt;="&amp;D$1,Распис!$D$4:$D$300,"&gt;="&amp;D$1)&gt;0,SUMIFS(Распис!$K$4:$K$300,Распис!$B$4:$B$300,$A151,Распис!$C$4:$C$300,"&lt;="&amp;D$1,Распис!$D$4:$D$300,"&gt;="&amp;D$1),SUMIF(База!$B$3:$B$305,$A151,База!$K$3:$K$152))</f>
        <v>0</v>
      </c>
      <c r="E151" s="46" t="s">
        <v>23</v>
      </c>
      <c r="F151" s="46">
        <f ca="1">IF(COUNTIFS(Распис!$B$4:$B$300,$A151,Распис!$C$4:$C$300,"&lt;="&amp;F$1,Распис!$D$4:$D$300,"&gt;="&amp;F$1)&gt;0,SUMIFS(Распис!$F$4:$F$300,Распис!$B$4:$B$300,$A151,Распис!$C$4:$C$300,"&lt;="&amp;F$1,Распис!$D$4:$D$300,"&gt;="&amp;F$1),SUMIF(База!$B$3:$B$305,$A151,База!$F$3:$F$152))</f>
        <v>0</v>
      </c>
      <c r="G151" s="46">
        <f ca="1">IF(COUNTIFS(Распис!$B$4:$B$300,$A151,Распис!$C$4:$C$300,"&lt;="&amp;G$1,Распис!$D$4:$D$300,"&gt;="&amp;G$1)&gt;0,SUMIFS(Распис!$G$4:$G$300,Распис!$B$4:$B$300,$A151,Распис!$C$4:$C$300,"&lt;="&amp;G$1,Распис!$D$4:$D$300,"&gt;="&amp;G$1),SUMIF(База!$B$3:$B$305,$A151,База!$G$3:$G$152))</f>
        <v>0</v>
      </c>
      <c r="H151" s="46">
        <f ca="1">IF(COUNTIFS(Распис!$B$4:$B$300,$A151,Распис!$C$4:$C$300,"&lt;="&amp;H$1,Распис!$D$4:$D$300,"&gt;="&amp;H$1)&gt;0,SUMIFS(Распис!$H$4:$H$300,Распис!$B$4:$B$300,$A151,Распис!$C$4:$C$300,"&lt;="&amp;H$1,Распис!$D$4:$D$300,"&gt;="&amp;H$1),SUMIF(База!$B$3:$B$305,$A151,База!$H$3:$H$152))</f>
        <v>0</v>
      </c>
      <c r="I151" s="46" t="s">
        <v>24</v>
      </c>
      <c r="J151" s="46">
        <f ca="1">IF(COUNTIFS(Распис!$B$4:$B$300,$A151,Распис!$C$4:$C$300,"&lt;="&amp;J$1,Распис!$D$4:$D$300,"&gt;="&amp;J$1)&gt;0,SUMIFS(Распис!$J$4:$J$300,Распис!$B$4:$B$300,$A151,Распис!$C$4:$C$300,"&lt;="&amp;J$1,Распис!$D$4:$D$300,"&gt;="&amp;J$1),SUMIF(База!$B$3:$B$305,$A151,База!$J$3:$J$152))</f>
        <v>0</v>
      </c>
      <c r="K151" s="46">
        <f ca="1">IF(COUNTIFS(Распис!$B$4:$B$300,$A151,Распис!$C$4:$C$300,"&lt;="&amp;K$1,Распис!$D$4:$D$300,"&gt;="&amp;K$1)&gt;0,SUMIFS(Распис!$K$4:$K$300,Распис!$B$4:$B$300,$A151,Распис!$C$4:$C$300,"&lt;="&amp;K$1,Распис!$D$4:$D$300,"&gt;="&amp;K$1),SUMIF(База!$B$3:$B$305,$A151,База!$K$3:$K$152))</f>
        <v>0</v>
      </c>
      <c r="L151" s="46" t="s">
        <v>23</v>
      </c>
      <c r="M151" s="46">
        <f ca="1">IF(COUNTIFS(Распис!$B$4:$B$300,$A151,Распис!$C$4:$C$300,"&lt;="&amp;M$1,Распис!$D$4:$D$300,"&gt;="&amp;M$1)&gt;0,SUMIFS(Распис!$F$4:$F$300,Распис!$B$4:$B$300,$A151,Распис!$C$4:$C$300,"&lt;="&amp;M$1,Распис!$D$4:$D$300,"&gt;="&amp;M$1),SUMIF(База!$B$3:$B$305,$A151,База!$F$3:$F$152))</f>
        <v>0</v>
      </c>
      <c r="N151" s="46">
        <f ca="1">IF(COUNTIFS(Распис!$B$4:$B$300,$A151,Распис!$C$4:$C$300,"&lt;="&amp;N$1,Распис!$D$4:$D$300,"&gt;="&amp;N$1)&gt;0,SUMIFS(Распис!$G$4:$G$300,Распис!$B$4:$B$300,$A151,Распис!$C$4:$C$300,"&lt;="&amp;N$1,Распис!$D$4:$D$300,"&gt;="&amp;N$1),SUMIF(База!$B$3:$B$305,$A151,База!$G$3:$G$152))</f>
        <v>0</v>
      </c>
      <c r="O151" s="46">
        <f ca="1">IF(COUNTIFS(Распис!$B$4:$B$300,$A151,Распис!$C$4:$C$300,"&lt;="&amp;O$1,Распис!$D$4:$D$300,"&gt;="&amp;O$1)&gt;0,SUMIFS(Распис!$H$4:$H$300,Распис!$B$4:$B$300,$A151,Распис!$C$4:$C$300,"&lt;="&amp;O$1,Распис!$D$4:$D$300,"&gt;="&amp;O$1),SUMIF(База!$B$3:$B$305,$A151,База!$H$3:$H$152))</f>
        <v>0</v>
      </c>
      <c r="P151" s="46">
        <f ca="1">IF(COUNTIFS(Распис!$B$4:$B$300,$A151,Распис!$C$4:$C$300,"&lt;="&amp;P$1,Распис!$D$4:$D$300,"&gt;="&amp;P$1)&gt;0,SUMIFS(Распис!$I$4:$I$300,Распис!$B$4:$B$300,$A151,Распис!$C$4:$C$300,"&lt;="&amp;P$1,Распис!$D$4:$D$300,"&gt;="&amp;P$1),SUMIF(База!$B$3:$B$305,$A151,База!$I$3:$I$152))</f>
        <v>0</v>
      </c>
      <c r="Q151" s="46">
        <f ca="1">IF(COUNTIFS(Распис!$B$4:$B$300,$A151,Распис!$C$4:$C$300,"&lt;="&amp;Q$1,Распис!$D$4:$D$300,"&gt;="&amp;Q$1)&gt;0,SUMIFS(Распис!$J$4:$J$300,Распис!$B$4:$B$300,$A151,Распис!$C$4:$C$300,"&lt;="&amp;Q$1,Распис!$D$4:$D$300,"&gt;="&amp;Q$1),SUMIF(База!$B$3:$B$305,$A151,База!$J$3:$J$152))</f>
        <v>0</v>
      </c>
      <c r="R151" s="46">
        <f ca="1">IF(COUNTIFS(Распис!$B$4:$B$300,$A151,Распис!$C$4:$C$300,"&lt;="&amp;R$1,Распис!$D$4:$D$300,"&gt;="&amp;R$1)&gt;0,SUMIFS(Распис!$K$4:$K$300,Распис!$B$4:$B$300,$A151,Распис!$C$4:$C$300,"&lt;="&amp;R$1,Распис!$D$4:$D$300,"&gt;="&amp;R$1),SUMIF(База!$B$3:$B$305,$A151,База!$K$3:$K$152))</f>
        <v>0</v>
      </c>
      <c r="S151" s="46" t="s">
        <v>23</v>
      </c>
      <c r="T151" s="46" t="s">
        <v>25</v>
      </c>
      <c r="U151" s="46" t="s">
        <v>25</v>
      </c>
      <c r="V151" s="46" t="s">
        <v>24</v>
      </c>
      <c r="W151" s="46" t="s">
        <v>24</v>
      </c>
      <c r="X151" s="46" t="s">
        <v>24</v>
      </c>
      <c r="Y151" s="46" t="s">
        <v>25</v>
      </c>
      <c r="Z151" s="46" t="s">
        <v>23</v>
      </c>
      <c r="AA151" s="46">
        <f ca="1">IF(COUNTIFS(Распис!$B$4:$B$300,$A151,Распис!$C$4:$C$300,"&lt;="&amp;AA$1,Распис!$D$4:$D$300,"&gt;="&amp;AA$1)&gt;0,SUMIFS(Распис!$F$4:$F$300,Распис!$B$4:$B$300,$A151,Распис!$C$4:$C$300,"&lt;="&amp;AA$1,Распис!$D$4:$D$300,"&gt;="&amp;AA$1),SUMIF(База!$B$3:$B$305,$A151,База!$F$3:$F$152))</f>
        <v>0</v>
      </c>
      <c r="AB151" s="46">
        <f ca="1">IF(COUNTIFS(Распис!$B$4:$B$300,$A151,Распис!$C$4:$C$300,"&lt;="&amp;AB$1,Распис!$D$4:$D$300,"&gt;="&amp;AB$1)&gt;0,SUMIFS(Распис!$G$4:$G$300,Распис!$B$4:$B$300,$A151,Распис!$C$4:$C$300,"&lt;="&amp;AB$1,Распис!$D$4:$D$300,"&gt;="&amp;AB$1),SUMIF(База!$B$3:$B$305,$A151,База!$G$3:$G$152))</f>
        <v>0</v>
      </c>
      <c r="AC151" s="46">
        <f ca="1">IF(COUNTIFS(Распис!$B$4:$B$300,$A151,Распис!$C$4:$C$300,"&lt;="&amp;AC$1,Распис!$D$4:$D$300,"&gt;="&amp;AC$1)&gt;0,SUMIFS(Распис!$H$4:$H$300,Распис!$B$4:$B$300,$A151,Распис!$C$4:$C$300,"&lt;="&amp;AC$1,Распис!$D$4:$D$300,"&gt;="&amp;AC$1),SUMIF(База!$B$3:$B$305,$A151,База!$H$3:$H$152))</f>
        <v>0</v>
      </c>
      <c r="AD151" s="46">
        <f ca="1">IF(COUNTIFS(Распис!$B$4:$B$300,$A151,Распис!$C$4:$C$300,"&lt;="&amp;AD$1,Распис!$D$4:$D$300,"&gt;="&amp;AD$1)&gt;0,SUMIFS(Распис!$I$4:$I$300,Распис!$B$4:$B$300,$A151,Распис!$C$4:$C$300,"&lt;="&amp;AD$1,Распис!$D$4:$D$300,"&gt;="&amp;AD$1),SUMIF(База!$B$3:$B$305,$A151,База!$I$3:$I$152))</f>
        <v>0</v>
      </c>
      <c r="AE151" s="46">
        <f ca="1">IF(COUNTIFS(Распис!$B$4:$B$300,$A151,Распис!$C$4:$C$300,"&lt;="&amp;AE$1,Распис!$D$4:$D$300,"&gt;="&amp;AE$1)&gt;0,SUMIFS(Распис!$J$4:$J$300,Распис!$B$4:$B$300,$A151,Распис!$C$4:$C$300,"&lt;="&amp;AE$1,Распис!$D$4:$D$300,"&gt;="&amp;AE$1),SUMIF(База!$B$3:$B$305,$A151,База!$J$3:$J$152))</f>
        <v>0</v>
      </c>
      <c r="AF151" s="46">
        <f ca="1">IF(COUNTIFS(Распис!$B$4:$B$300,$A151,Распис!$C$4:$C$300,"&lt;="&amp;AF$1,Распис!$D$4:$D$300,"&gt;="&amp;AF$1)&gt;0,SUMIFS(Распис!$K$4:$K$300,Распис!$B$4:$B$300,$A151,Распис!$C$4:$C$300,"&lt;="&amp;AF$1,Распис!$D$4:$D$300,"&gt;="&amp;AF$1),SUMIF(База!$B$3:$B$305,$A151,База!$K$3:$K$152))</f>
        <v>0</v>
      </c>
      <c r="AG151" s="47">
        <f t="shared" ca="1" si="27"/>
        <v>0</v>
      </c>
      <c r="AH151" s="46">
        <f ca="1">AG151-SUMIFS(Распред!$G$4:$G$300,Распред!$B$4:$B$300,"март",Распред!$F$4:$F$300,A151)</f>
        <v>0</v>
      </c>
      <c r="AI151" s="46">
        <f ca="1">AH151+(COUNTIF(B151:AF151,"КД")+SUMIFS(Распред!$AH$4:$AH$300,Распред!$F$4:$F$300,A151,Распред!$B$4:$B$300,"март"))*4</f>
        <v>12</v>
      </c>
      <c r="AJ151" s="46">
        <f t="shared" ca="1" si="28"/>
        <v>0</v>
      </c>
      <c r="AK151" s="46">
        <f t="shared" ca="1" si="29"/>
        <v>0</v>
      </c>
      <c r="AL151" s="46">
        <f>SUMIFS(Распред!$K$4:$K$300,Распред!$B$4:$B$300,"март",Распред!$J$4:$J$300,A151)+SUMIFS(Распред!$M$4:$M$300,Распред!$B$4:$B$300,"март",Распред!$L$4:$L$300,A151)+SUMIFS(Распред!$O$4:$O$300,Распред!$B$4:$B$300,"март",Распред!$N$4:$N$300,A151)+SUMIFS(Распред!$Q$4:$Q$300,Распред!$B$4:$B$300,"март",Распред!$P$4:$P$300,A151)+SUMIFS(Распред!$S$4:$S$300,Распред!$B$4:$B$300,"март",Распред!$R$4:$R$300,A151)+SUMIFS(Распред!$U$4:$U$300,Распред!$B$4:$B$300,"март",Распред!$T$4:$T$300,A151)+SUMIFS(Распред!$W$4:$W$300,Распред!$B$4:$B$300,"март",Распред!$V$4:$V$300,A151)+SUMIFS(Распред!$Y$4:$Y$300,Распред!$B$4:$B$300,"март",Распред!$X$4:$X$300,A151)+SUMIFS(Распред!$AA$4:$AA$300,Распред!$B$4:$B$300,"март",Распред!$Z$4:$Z$300,A151)+SUMIFS(Распред!$AC$4:$AC$300,Распред!$B$4:$B$300,"март",Распред!$AB$4:$AB$300,A151)</f>
        <v>0</v>
      </c>
      <c r="AM151" s="46">
        <f t="shared" ca="1" si="30"/>
        <v>0</v>
      </c>
      <c r="AN151" s="46">
        <f t="shared" ca="1" si="31"/>
        <v>0</v>
      </c>
      <c r="AO151" s="46">
        <f t="shared" ca="1" si="32"/>
        <v>0</v>
      </c>
      <c r="AP151" s="46">
        <f>январь!AP151</f>
        <v>0</v>
      </c>
      <c r="AQ151" s="46">
        <f t="shared" ca="1" si="25"/>
        <v>0</v>
      </c>
      <c r="AR151" s="47"/>
      <c r="AS151" s="47">
        <f t="shared" ca="1" si="33"/>
        <v>0</v>
      </c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</row>
    <row r="152" spans="1:59" s="56" customFormat="1" x14ac:dyDescent="0.25">
      <c r="A152" s="47">
        <f>База!B152</f>
        <v>0</v>
      </c>
      <c r="B152" s="46">
        <f ca="1">IF(COUNTIFS(Распис!$B$4:$B$300,$A152,Распис!$C$4:$C$300,"&lt;="&amp;B$1,Распис!$D$4:$D$300,"&gt;="&amp;B$1)&gt;0,SUMIFS(Распис!$I$4:$I$300,Распис!$B$4:$B$300,$A152,Распис!$C$4:$C$300,"&lt;="&amp;B$1,Распис!$D$4:$D$300,"&gt;="&amp;B$1),SUMIF(База!$B$3:$B$305,$A152,База!$I$3:$I$152))</f>
        <v>0</v>
      </c>
      <c r="C152" s="46">
        <f ca="1">IF(COUNTIFS(Распис!$B$4:$B$300,$A152,Распис!$C$4:$C$300,"&lt;="&amp;C$1,Распис!$D$4:$D$300,"&gt;="&amp;C$1)&gt;0,SUMIFS(Распис!$J$4:$J$300,Распис!$B$4:$B$300,$A152,Распис!$C$4:$C$300,"&lt;="&amp;C$1,Распис!$D$4:$D$300,"&gt;="&amp;C$1),SUMIF(База!$B$3:$B$305,$A152,База!$J$3:$J$152))</f>
        <v>0</v>
      </c>
      <c r="D152" s="46">
        <f ca="1">IF(COUNTIFS(Распис!$B$4:$B$300,$A152,Распис!$C$4:$C$300,"&lt;="&amp;D$1,Распис!$D$4:$D$300,"&gt;="&amp;D$1)&gt;0,SUMIFS(Распис!$K$4:$K$300,Распис!$B$4:$B$300,$A152,Распис!$C$4:$C$300,"&lt;="&amp;D$1,Распис!$D$4:$D$300,"&gt;="&amp;D$1),SUMIF(База!$B$3:$B$305,$A152,База!$K$3:$K$152))</f>
        <v>0</v>
      </c>
      <c r="E152" s="46" t="s">
        <v>23</v>
      </c>
      <c r="F152" s="46">
        <f ca="1">IF(COUNTIFS(Распис!$B$4:$B$300,$A152,Распис!$C$4:$C$300,"&lt;="&amp;F$1,Распис!$D$4:$D$300,"&gt;="&amp;F$1)&gt;0,SUMIFS(Распис!$F$4:$F$300,Распис!$B$4:$B$300,$A152,Распис!$C$4:$C$300,"&lt;="&amp;F$1,Распис!$D$4:$D$300,"&gt;="&amp;F$1),SUMIF(База!$B$3:$B$305,$A152,База!$F$3:$F$152))</f>
        <v>0</v>
      </c>
      <c r="G152" s="46">
        <f ca="1">IF(COUNTIFS(Распис!$B$4:$B$300,$A152,Распис!$C$4:$C$300,"&lt;="&amp;G$1,Распис!$D$4:$D$300,"&gt;="&amp;G$1)&gt;0,SUMIFS(Распис!$G$4:$G$300,Распис!$B$4:$B$300,$A152,Распис!$C$4:$C$300,"&lt;="&amp;G$1,Распис!$D$4:$D$300,"&gt;="&amp;G$1),SUMIF(База!$B$3:$B$305,$A152,База!$G$3:$G$152))</f>
        <v>0</v>
      </c>
      <c r="H152" s="46">
        <f ca="1">IF(COUNTIFS(Распис!$B$4:$B$300,$A152,Распис!$C$4:$C$300,"&lt;="&amp;H$1,Распис!$D$4:$D$300,"&gt;="&amp;H$1)&gt;0,SUMIFS(Распис!$H$4:$H$300,Распис!$B$4:$B$300,$A152,Распис!$C$4:$C$300,"&lt;="&amp;H$1,Распис!$D$4:$D$300,"&gt;="&amp;H$1),SUMIF(База!$B$3:$B$305,$A152,База!$H$3:$H$152))</f>
        <v>0</v>
      </c>
      <c r="I152" s="46" t="s">
        <v>24</v>
      </c>
      <c r="J152" s="46">
        <f ca="1">IF(COUNTIFS(Распис!$B$4:$B$300,$A152,Распис!$C$4:$C$300,"&lt;="&amp;J$1,Распис!$D$4:$D$300,"&gt;="&amp;J$1)&gt;0,SUMIFS(Распис!$J$4:$J$300,Распис!$B$4:$B$300,$A152,Распис!$C$4:$C$300,"&lt;="&amp;J$1,Распис!$D$4:$D$300,"&gt;="&amp;J$1),SUMIF(База!$B$3:$B$305,$A152,База!$J$3:$J$152))</f>
        <v>0</v>
      </c>
      <c r="K152" s="46">
        <f ca="1">IF(COUNTIFS(Распис!$B$4:$B$300,$A152,Распис!$C$4:$C$300,"&lt;="&amp;K$1,Распис!$D$4:$D$300,"&gt;="&amp;K$1)&gt;0,SUMIFS(Распис!$K$4:$K$300,Распис!$B$4:$B$300,$A152,Распис!$C$4:$C$300,"&lt;="&amp;K$1,Распис!$D$4:$D$300,"&gt;="&amp;K$1),SUMIF(База!$B$3:$B$305,$A152,База!$K$3:$K$152))</f>
        <v>0</v>
      </c>
      <c r="L152" s="46" t="s">
        <v>23</v>
      </c>
      <c r="M152" s="46">
        <f ca="1">IF(COUNTIFS(Распис!$B$4:$B$300,$A152,Распис!$C$4:$C$300,"&lt;="&amp;M$1,Распис!$D$4:$D$300,"&gt;="&amp;M$1)&gt;0,SUMIFS(Распис!$F$4:$F$300,Распис!$B$4:$B$300,$A152,Распис!$C$4:$C$300,"&lt;="&amp;M$1,Распис!$D$4:$D$300,"&gt;="&amp;M$1),SUMIF(База!$B$3:$B$305,$A152,База!$F$3:$F$152))</f>
        <v>0</v>
      </c>
      <c r="N152" s="46">
        <f ca="1">IF(COUNTIFS(Распис!$B$4:$B$300,$A152,Распис!$C$4:$C$300,"&lt;="&amp;N$1,Распис!$D$4:$D$300,"&gt;="&amp;N$1)&gt;0,SUMIFS(Распис!$G$4:$G$300,Распис!$B$4:$B$300,$A152,Распис!$C$4:$C$300,"&lt;="&amp;N$1,Распис!$D$4:$D$300,"&gt;="&amp;N$1),SUMIF(База!$B$3:$B$305,$A152,База!$G$3:$G$152))</f>
        <v>0</v>
      </c>
      <c r="O152" s="46">
        <f ca="1">IF(COUNTIFS(Распис!$B$4:$B$300,$A152,Распис!$C$4:$C$300,"&lt;="&amp;O$1,Распис!$D$4:$D$300,"&gt;="&amp;O$1)&gt;0,SUMIFS(Распис!$H$4:$H$300,Распис!$B$4:$B$300,$A152,Распис!$C$4:$C$300,"&lt;="&amp;O$1,Распис!$D$4:$D$300,"&gt;="&amp;O$1),SUMIF(База!$B$3:$B$305,$A152,База!$H$3:$H$152))</f>
        <v>0</v>
      </c>
      <c r="P152" s="46">
        <f ca="1">IF(COUNTIFS(Распис!$B$4:$B$300,$A152,Распис!$C$4:$C$300,"&lt;="&amp;P$1,Распис!$D$4:$D$300,"&gt;="&amp;P$1)&gt;0,SUMIFS(Распис!$I$4:$I$300,Распис!$B$4:$B$300,$A152,Распис!$C$4:$C$300,"&lt;="&amp;P$1,Распис!$D$4:$D$300,"&gt;="&amp;P$1),SUMIF(База!$B$3:$B$305,$A152,База!$I$3:$I$152))</f>
        <v>0</v>
      </c>
      <c r="Q152" s="46">
        <f ca="1">IF(COUNTIFS(Распис!$B$4:$B$300,$A152,Распис!$C$4:$C$300,"&lt;="&amp;Q$1,Распис!$D$4:$D$300,"&gt;="&amp;Q$1)&gt;0,SUMIFS(Распис!$J$4:$J$300,Распис!$B$4:$B$300,$A152,Распис!$C$4:$C$300,"&lt;="&amp;Q$1,Распис!$D$4:$D$300,"&gt;="&amp;Q$1),SUMIF(База!$B$3:$B$305,$A152,База!$J$3:$J$152))</f>
        <v>0</v>
      </c>
      <c r="R152" s="46">
        <f ca="1">IF(COUNTIFS(Распис!$B$4:$B$300,$A152,Распис!$C$4:$C$300,"&lt;="&amp;R$1,Распис!$D$4:$D$300,"&gt;="&amp;R$1)&gt;0,SUMIFS(Распис!$K$4:$K$300,Распис!$B$4:$B$300,$A152,Распис!$C$4:$C$300,"&lt;="&amp;R$1,Распис!$D$4:$D$300,"&gt;="&amp;R$1),SUMIF(База!$B$3:$B$305,$A152,База!$K$3:$K$152))</f>
        <v>0</v>
      </c>
      <c r="S152" s="46" t="s">
        <v>23</v>
      </c>
      <c r="T152" s="46" t="s">
        <v>25</v>
      </c>
      <c r="U152" s="46" t="s">
        <v>25</v>
      </c>
      <c r="V152" s="46" t="s">
        <v>24</v>
      </c>
      <c r="W152" s="46" t="s">
        <v>24</v>
      </c>
      <c r="X152" s="46" t="s">
        <v>24</v>
      </c>
      <c r="Y152" s="46" t="s">
        <v>25</v>
      </c>
      <c r="Z152" s="46" t="s">
        <v>23</v>
      </c>
      <c r="AA152" s="46">
        <f ca="1">IF(COUNTIFS(Распис!$B$4:$B$300,$A152,Распис!$C$4:$C$300,"&lt;="&amp;AA$1,Распис!$D$4:$D$300,"&gt;="&amp;AA$1)&gt;0,SUMIFS(Распис!$F$4:$F$300,Распис!$B$4:$B$300,$A152,Распис!$C$4:$C$300,"&lt;="&amp;AA$1,Распис!$D$4:$D$300,"&gt;="&amp;AA$1),SUMIF(База!$B$3:$B$305,$A152,База!$F$3:$F$152))</f>
        <v>0</v>
      </c>
      <c r="AB152" s="46">
        <f ca="1">IF(COUNTIFS(Распис!$B$4:$B$300,$A152,Распис!$C$4:$C$300,"&lt;="&amp;AB$1,Распис!$D$4:$D$300,"&gt;="&amp;AB$1)&gt;0,SUMIFS(Распис!$G$4:$G$300,Распис!$B$4:$B$300,$A152,Распис!$C$4:$C$300,"&lt;="&amp;AB$1,Распис!$D$4:$D$300,"&gt;="&amp;AB$1),SUMIF(База!$B$3:$B$305,$A152,База!$G$3:$G$152))</f>
        <v>0</v>
      </c>
      <c r="AC152" s="46">
        <f ca="1">IF(COUNTIFS(Распис!$B$4:$B$300,$A152,Распис!$C$4:$C$300,"&lt;="&amp;AC$1,Распис!$D$4:$D$300,"&gt;="&amp;AC$1)&gt;0,SUMIFS(Распис!$H$4:$H$300,Распис!$B$4:$B$300,$A152,Распис!$C$4:$C$300,"&lt;="&amp;AC$1,Распис!$D$4:$D$300,"&gt;="&amp;AC$1),SUMIF(База!$B$3:$B$305,$A152,База!$H$3:$H$152))</f>
        <v>0</v>
      </c>
      <c r="AD152" s="46">
        <f ca="1">IF(COUNTIFS(Распис!$B$4:$B$300,$A152,Распис!$C$4:$C$300,"&lt;="&amp;AD$1,Распис!$D$4:$D$300,"&gt;="&amp;AD$1)&gt;0,SUMIFS(Распис!$I$4:$I$300,Распис!$B$4:$B$300,$A152,Распис!$C$4:$C$300,"&lt;="&amp;AD$1,Распис!$D$4:$D$300,"&gt;="&amp;AD$1),SUMIF(База!$B$3:$B$305,$A152,База!$I$3:$I$152))</f>
        <v>0</v>
      </c>
      <c r="AE152" s="46">
        <f ca="1">IF(COUNTIFS(Распис!$B$4:$B$300,$A152,Распис!$C$4:$C$300,"&lt;="&amp;AE$1,Распис!$D$4:$D$300,"&gt;="&amp;AE$1)&gt;0,SUMIFS(Распис!$J$4:$J$300,Распис!$B$4:$B$300,$A152,Распис!$C$4:$C$300,"&lt;="&amp;AE$1,Распис!$D$4:$D$300,"&gt;="&amp;AE$1),SUMIF(База!$B$3:$B$305,$A152,База!$J$3:$J$152))</f>
        <v>0</v>
      </c>
      <c r="AF152" s="46">
        <f ca="1">IF(COUNTIFS(Распис!$B$4:$B$300,$A152,Распис!$C$4:$C$300,"&lt;="&amp;AF$1,Распис!$D$4:$D$300,"&gt;="&amp;AF$1)&gt;0,SUMIFS(Распис!$K$4:$K$300,Распис!$B$4:$B$300,$A152,Распис!$C$4:$C$300,"&lt;="&amp;AF$1,Распис!$D$4:$D$300,"&gt;="&amp;AF$1),SUMIF(База!$B$3:$B$305,$A152,База!$K$3:$K$152))</f>
        <v>0</v>
      </c>
      <c r="AG152" s="47">
        <f t="shared" ca="1" si="27"/>
        <v>0</v>
      </c>
      <c r="AH152" s="46">
        <f ca="1">AG152-SUMIFS(Распред!$G$4:$G$300,Распред!$B$4:$B$300,"март",Распред!$F$4:$F$300,A152)</f>
        <v>0</v>
      </c>
      <c r="AI152" s="46">
        <f ca="1">AH152+(COUNTIF(B152:AF152,"КД")+SUMIFS(Распред!$AH$4:$AH$300,Распред!$F$4:$F$300,A152,Распред!$B$4:$B$300,"март"))*4</f>
        <v>12</v>
      </c>
      <c r="AJ152" s="46">
        <f t="shared" ca="1" si="28"/>
        <v>0</v>
      </c>
      <c r="AK152" s="46">
        <f t="shared" ca="1" si="29"/>
        <v>0</v>
      </c>
      <c r="AL152" s="46">
        <f>SUMIFS(Распред!$K$4:$K$300,Распред!$B$4:$B$300,"март",Распред!$J$4:$J$300,A152)+SUMIFS(Распред!$M$4:$M$300,Распред!$B$4:$B$300,"март",Распред!$L$4:$L$300,A152)+SUMIFS(Распред!$O$4:$O$300,Распред!$B$4:$B$300,"март",Распред!$N$4:$N$300,A152)+SUMIFS(Распред!$Q$4:$Q$300,Распред!$B$4:$B$300,"март",Распред!$P$4:$P$300,A152)+SUMIFS(Распред!$S$4:$S$300,Распред!$B$4:$B$300,"март",Распред!$R$4:$R$300,A152)+SUMIFS(Распред!$U$4:$U$300,Распред!$B$4:$B$300,"март",Распред!$T$4:$T$300,A152)+SUMIFS(Распред!$W$4:$W$300,Распред!$B$4:$B$300,"март",Распред!$V$4:$V$300,A152)+SUMIFS(Распред!$Y$4:$Y$300,Распред!$B$4:$B$300,"март",Распред!$X$4:$X$300,A152)+SUMIFS(Распред!$AA$4:$AA$300,Распред!$B$4:$B$300,"март",Распред!$Z$4:$Z$300,A152)+SUMIFS(Распред!$AC$4:$AC$300,Распред!$B$4:$B$300,"март",Распред!$AB$4:$AB$300,A152)</f>
        <v>0</v>
      </c>
      <c r="AM152" s="46">
        <f t="shared" ca="1" si="30"/>
        <v>0</v>
      </c>
      <c r="AN152" s="46">
        <f t="shared" ca="1" si="31"/>
        <v>0</v>
      </c>
      <c r="AO152" s="46">
        <f t="shared" ca="1" si="32"/>
        <v>0</v>
      </c>
      <c r="AP152" s="46">
        <f>январь!AP152</f>
        <v>0</v>
      </c>
      <c r="AQ152" s="46">
        <f t="shared" ca="1" si="25"/>
        <v>0</v>
      </c>
      <c r="AR152" s="47"/>
      <c r="AS152" s="47">
        <f t="shared" ca="1" si="33"/>
        <v>0</v>
      </c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</row>
    <row r="153" spans="1:59" s="56" customFormat="1" x14ac:dyDescent="0.25">
      <c r="A153" s="47">
        <f>База!B153</f>
        <v>0</v>
      </c>
      <c r="B153" s="46">
        <f ca="1">IF(COUNTIFS(Распис!$B$4:$B$300,$A153,Распис!$C$4:$C$300,"&lt;="&amp;B$1,Распис!$D$4:$D$300,"&gt;="&amp;B$1)&gt;0,SUMIFS(Распис!$I$4:$I$300,Распис!$B$4:$B$300,$A153,Распис!$C$4:$C$300,"&lt;="&amp;B$1,Распис!$D$4:$D$300,"&gt;="&amp;B$1),SUMIF(База!$B$3:$B$305,$A153,База!$I$3:$I$152))</f>
        <v>0</v>
      </c>
      <c r="C153" s="46">
        <f ca="1">IF(COUNTIFS(Распис!$B$4:$B$300,$A153,Распис!$C$4:$C$300,"&lt;="&amp;C$1,Распис!$D$4:$D$300,"&gt;="&amp;C$1)&gt;0,SUMIFS(Распис!$J$4:$J$300,Распис!$B$4:$B$300,$A153,Распис!$C$4:$C$300,"&lt;="&amp;C$1,Распис!$D$4:$D$300,"&gt;="&amp;C$1),SUMIF(База!$B$3:$B$305,$A153,База!$J$3:$J$152))</f>
        <v>0</v>
      </c>
      <c r="D153" s="46">
        <f ca="1">IF(COUNTIFS(Распис!$B$4:$B$300,$A153,Распис!$C$4:$C$300,"&lt;="&amp;D$1,Распис!$D$4:$D$300,"&gt;="&amp;D$1)&gt;0,SUMIFS(Распис!$K$4:$K$300,Распис!$B$4:$B$300,$A153,Распис!$C$4:$C$300,"&lt;="&amp;D$1,Распис!$D$4:$D$300,"&gt;="&amp;D$1),SUMIF(База!$B$3:$B$305,$A153,База!$K$3:$K$152))</f>
        <v>0</v>
      </c>
      <c r="E153" s="46" t="s">
        <v>23</v>
      </c>
      <c r="F153" s="46">
        <f ca="1">IF(COUNTIFS(Распис!$B$4:$B$300,$A153,Распис!$C$4:$C$300,"&lt;="&amp;F$1,Распис!$D$4:$D$300,"&gt;="&amp;F$1)&gt;0,SUMIFS(Распис!$F$4:$F$300,Распис!$B$4:$B$300,$A153,Распис!$C$4:$C$300,"&lt;="&amp;F$1,Распис!$D$4:$D$300,"&gt;="&amp;F$1),SUMIF(База!$B$3:$B$305,$A153,База!$F$3:$F$152))</f>
        <v>0</v>
      </c>
      <c r="G153" s="46">
        <f ca="1">IF(COUNTIFS(Распис!$B$4:$B$300,$A153,Распис!$C$4:$C$300,"&lt;="&amp;G$1,Распис!$D$4:$D$300,"&gt;="&amp;G$1)&gt;0,SUMIFS(Распис!$G$4:$G$300,Распис!$B$4:$B$300,$A153,Распис!$C$4:$C$300,"&lt;="&amp;G$1,Распис!$D$4:$D$300,"&gt;="&amp;G$1),SUMIF(База!$B$3:$B$305,$A153,База!$G$3:$G$152))</f>
        <v>0</v>
      </c>
      <c r="H153" s="46">
        <f ca="1">IF(COUNTIFS(Распис!$B$4:$B$300,$A153,Распис!$C$4:$C$300,"&lt;="&amp;H$1,Распис!$D$4:$D$300,"&gt;="&amp;H$1)&gt;0,SUMIFS(Распис!$H$4:$H$300,Распис!$B$4:$B$300,$A153,Распис!$C$4:$C$300,"&lt;="&amp;H$1,Распис!$D$4:$D$300,"&gt;="&amp;H$1),SUMIF(База!$B$3:$B$305,$A153,База!$H$3:$H$152))</f>
        <v>0</v>
      </c>
      <c r="I153" s="46" t="s">
        <v>24</v>
      </c>
      <c r="J153" s="46">
        <f ca="1">IF(COUNTIFS(Распис!$B$4:$B$300,$A153,Распис!$C$4:$C$300,"&lt;="&amp;J$1,Распис!$D$4:$D$300,"&gt;="&amp;J$1)&gt;0,SUMIFS(Распис!$J$4:$J$300,Распис!$B$4:$B$300,$A153,Распис!$C$4:$C$300,"&lt;="&amp;J$1,Распис!$D$4:$D$300,"&gt;="&amp;J$1),SUMIF(База!$B$3:$B$305,$A153,База!$J$3:$J$152))</f>
        <v>0</v>
      </c>
      <c r="K153" s="46">
        <f ca="1">IF(COUNTIFS(Распис!$B$4:$B$300,$A153,Распис!$C$4:$C$300,"&lt;="&amp;K$1,Распис!$D$4:$D$300,"&gt;="&amp;K$1)&gt;0,SUMIFS(Распис!$K$4:$K$300,Распис!$B$4:$B$300,$A153,Распис!$C$4:$C$300,"&lt;="&amp;K$1,Распис!$D$4:$D$300,"&gt;="&amp;K$1),SUMIF(База!$B$3:$B$305,$A153,База!$K$3:$K$152))</f>
        <v>0</v>
      </c>
      <c r="L153" s="46" t="s">
        <v>23</v>
      </c>
      <c r="M153" s="46">
        <f ca="1">IF(COUNTIFS(Распис!$B$4:$B$300,$A153,Распис!$C$4:$C$300,"&lt;="&amp;M$1,Распис!$D$4:$D$300,"&gt;="&amp;M$1)&gt;0,SUMIFS(Распис!$F$4:$F$300,Распис!$B$4:$B$300,$A153,Распис!$C$4:$C$300,"&lt;="&amp;M$1,Распис!$D$4:$D$300,"&gt;="&amp;M$1),SUMIF(База!$B$3:$B$305,$A153,База!$F$3:$F$152))</f>
        <v>0</v>
      </c>
      <c r="N153" s="46">
        <f ca="1">IF(COUNTIFS(Распис!$B$4:$B$300,$A153,Распис!$C$4:$C$300,"&lt;="&amp;N$1,Распис!$D$4:$D$300,"&gt;="&amp;N$1)&gt;0,SUMIFS(Распис!$G$4:$G$300,Распис!$B$4:$B$300,$A153,Распис!$C$4:$C$300,"&lt;="&amp;N$1,Распис!$D$4:$D$300,"&gt;="&amp;N$1),SUMIF(База!$B$3:$B$305,$A153,База!$G$3:$G$152))</f>
        <v>0</v>
      </c>
      <c r="O153" s="46">
        <f ca="1">IF(COUNTIFS(Распис!$B$4:$B$300,$A153,Распис!$C$4:$C$300,"&lt;="&amp;O$1,Распис!$D$4:$D$300,"&gt;="&amp;O$1)&gt;0,SUMIFS(Распис!$H$4:$H$300,Распис!$B$4:$B$300,$A153,Распис!$C$4:$C$300,"&lt;="&amp;O$1,Распис!$D$4:$D$300,"&gt;="&amp;O$1),SUMIF(База!$B$3:$B$305,$A153,База!$H$3:$H$152))</f>
        <v>0</v>
      </c>
      <c r="P153" s="46">
        <f ca="1">IF(COUNTIFS(Распис!$B$4:$B$300,$A153,Распис!$C$4:$C$300,"&lt;="&amp;P$1,Распис!$D$4:$D$300,"&gt;="&amp;P$1)&gt;0,SUMIFS(Распис!$I$4:$I$300,Распис!$B$4:$B$300,$A153,Распис!$C$4:$C$300,"&lt;="&amp;P$1,Распис!$D$4:$D$300,"&gt;="&amp;P$1),SUMIF(База!$B$3:$B$305,$A153,База!$I$3:$I$152))</f>
        <v>0</v>
      </c>
      <c r="Q153" s="46">
        <f ca="1">IF(COUNTIFS(Распис!$B$4:$B$300,$A153,Распис!$C$4:$C$300,"&lt;="&amp;Q$1,Распис!$D$4:$D$300,"&gt;="&amp;Q$1)&gt;0,SUMIFS(Распис!$J$4:$J$300,Распис!$B$4:$B$300,$A153,Распис!$C$4:$C$300,"&lt;="&amp;Q$1,Распис!$D$4:$D$300,"&gt;="&amp;Q$1),SUMIF(База!$B$3:$B$305,$A153,База!$J$3:$J$152))</f>
        <v>0</v>
      </c>
      <c r="R153" s="46">
        <f ca="1">IF(COUNTIFS(Распис!$B$4:$B$300,$A153,Распис!$C$4:$C$300,"&lt;="&amp;R$1,Распис!$D$4:$D$300,"&gt;="&amp;R$1)&gt;0,SUMIFS(Распис!$K$4:$K$300,Распис!$B$4:$B$300,$A153,Распис!$C$4:$C$300,"&lt;="&amp;R$1,Распис!$D$4:$D$300,"&gt;="&amp;R$1),SUMIF(База!$B$3:$B$305,$A153,База!$K$3:$K$152))</f>
        <v>0</v>
      </c>
      <c r="S153" s="46" t="s">
        <v>23</v>
      </c>
      <c r="T153" s="46" t="s">
        <v>25</v>
      </c>
      <c r="U153" s="46" t="s">
        <v>25</v>
      </c>
      <c r="V153" s="46" t="s">
        <v>24</v>
      </c>
      <c r="W153" s="46" t="s">
        <v>24</v>
      </c>
      <c r="X153" s="46" t="s">
        <v>24</v>
      </c>
      <c r="Y153" s="46" t="s">
        <v>25</v>
      </c>
      <c r="Z153" s="46" t="s">
        <v>23</v>
      </c>
      <c r="AA153" s="46">
        <f ca="1">IF(COUNTIFS(Распис!$B$4:$B$300,$A153,Распис!$C$4:$C$300,"&lt;="&amp;AA$1,Распис!$D$4:$D$300,"&gt;="&amp;AA$1)&gt;0,SUMIFS(Распис!$F$4:$F$300,Распис!$B$4:$B$300,$A153,Распис!$C$4:$C$300,"&lt;="&amp;AA$1,Распис!$D$4:$D$300,"&gt;="&amp;AA$1),SUMIF(База!$B$3:$B$305,$A153,База!$F$3:$F$152))</f>
        <v>0</v>
      </c>
      <c r="AB153" s="46">
        <f ca="1">IF(COUNTIFS(Распис!$B$4:$B$300,$A153,Распис!$C$4:$C$300,"&lt;="&amp;AB$1,Распис!$D$4:$D$300,"&gt;="&amp;AB$1)&gt;0,SUMIFS(Распис!$G$4:$G$300,Распис!$B$4:$B$300,$A153,Распис!$C$4:$C$300,"&lt;="&amp;AB$1,Распис!$D$4:$D$300,"&gt;="&amp;AB$1),SUMIF(База!$B$3:$B$305,$A153,База!$G$3:$G$152))</f>
        <v>0</v>
      </c>
      <c r="AC153" s="46">
        <f ca="1">IF(COUNTIFS(Распис!$B$4:$B$300,$A153,Распис!$C$4:$C$300,"&lt;="&amp;AC$1,Распис!$D$4:$D$300,"&gt;="&amp;AC$1)&gt;0,SUMIFS(Распис!$H$4:$H$300,Распис!$B$4:$B$300,$A153,Распис!$C$4:$C$300,"&lt;="&amp;AC$1,Распис!$D$4:$D$300,"&gt;="&amp;AC$1),SUMIF(База!$B$3:$B$305,$A153,База!$H$3:$H$152))</f>
        <v>0</v>
      </c>
      <c r="AD153" s="46">
        <f ca="1">IF(COUNTIFS(Распис!$B$4:$B$300,$A153,Распис!$C$4:$C$300,"&lt;="&amp;AD$1,Распис!$D$4:$D$300,"&gt;="&amp;AD$1)&gt;0,SUMIFS(Распис!$I$4:$I$300,Распис!$B$4:$B$300,$A153,Распис!$C$4:$C$300,"&lt;="&amp;AD$1,Распис!$D$4:$D$300,"&gt;="&amp;AD$1),SUMIF(База!$B$3:$B$305,$A153,База!$I$3:$I$152))</f>
        <v>0</v>
      </c>
      <c r="AE153" s="46">
        <f ca="1">IF(COUNTIFS(Распис!$B$4:$B$300,$A153,Распис!$C$4:$C$300,"&lt;="&amp;AE$1,Распис!$D$4:$D$300,"&gt;="&amp;AE$1)&gt;0,SUMIFS(Распис!$J$4:$J$300,Распис!$B$4:$B$300,$A153,Распис!$C$4:$C$300,"&lt;="&amp;AE$1,Распис!$D$4:$D$300,"&gt;="&amp;AE$1),SUMIF(База!$B$3:$B$305,$A153,База!$J$3:$J$152))</f>
        <v>0</v>
      </c>
      <c r="AF153" s="46">
        <f ca="1">IF(COUNTIFS(Распис!$B$4:$B$300,$A153,Распис!$C$4:$C$300,"&lt;="&amp;AF$1,Распис!$D$4:$D$300,"&gt;="&amp;AF$1)&gt;0,SUMIFS(Распис!$K$4:$K$300,Распис!$B$4:$B$300,$A153,Распис!$C$4:$C$300,"&lt;="&amp;AF$1,Распис!$D$4:$D$300,"&gt;="&amp;AF$1),SUMIF(База!$B$3:$B$305,$A153,База!$K$3:$K$152))</f>
        <v>0</v>
      </c>
      <c r="AG153" s="47">
        <f t="shared" ca="1" si="27"/>
        <v>0</v>
      </c>
      <c r="AH153" s="46">
        <f ca="1">AG153-SUMIFS(Распред!$G$4:$G$300,Распред!$B$4:$B$300,"март",Распред!$F$4:$F$300,A153)</f>
        <v>0</v>
      </c>
      <c r="AI153" s="46">
        <f ca="1">AH153+(COUNTIF(B153:AF153,"КД")+SUMIFS(Распред!$AH$4:$AH$300,Распред!$F$4:$F$300,A153,Распред!$B$4:$B$300,"март"))*4</f>
        <v>12</v>
      </c>
      <c r="AJ153" s="46">
        <f t="shared" ca="1" si="28"/>
        <v>0</v>
      </c>
      <c r="AK153" s="46">
        <f t="shared" ca="1" si="29"/>
        <v>0</v>
      </c>
      <c r="AL153" s="46">
        <f>SUMIFS(Распред!$K$4:$K$300,Распред!$B$4:$B$300,"март",Распред!$J$4:$J$300,A153)+SUMIFS(Распред!$M$4:$M$300,Распред!$B$4:$B$300,"март",Распред!$L$4:$L$300,A153)+SUMIFS(Распред!$O$4:$O$300,Распред!$B$4:$B$300,"март",Распред!$N$4:$N$300,A153)+SUMIFS(Распред!$Q$4:$Q$300,Распред!$B$4:$B$300,"март",Распред!$P$4:$P$300,A153)+SUMIFS(Распред!$S$4:$S$300,Распред!$B$4:$B$300,"март",Распред!$R$4:$R$300,A153)+SUMIFS(Распред!$U$4:$U$300,Распред!$B$4:$B$300,"март",Распред!$T$4:$T$300,A153)+SUMIFS(Распред!$W$4:$W$300,Распред!$B$4:$B$300,"март",Распред!$V$4:$V$300,A153)+SUMIFS(Распред!$Y$4:$Y$300,Распред!$B$4:$B$300,"март",Распред!$X$4:$X$300,A153)+SUMIFS(Распред!$AA$4:$AA$300,Распред!$B$4:$B$300,"март",Распред!$Z$4:$Z$300,A153)+SUMIFS(Распред!$AC$4:$AC$300,Распред!$B$4:$B$300,"март",Распред!$AB$4:$AB$300,A153)</f>
        <v>0</v>
      </c>
      <c r="AM153" s="46">
        <f t="shared" ca="1" si="30"/>
        <v>0</v>
      </c>
      <c r="AN153" s="46">
        <f t="shared" ca="1" si="31"/>
        <v>0</v>
      </c>
      <c r="AO153" s="46">
        <f t="shared" ca="1" si="32"/>
        <v>0</v>
      </c>
      <c r="AP153" s="46">
        <f>январь!AP153</f>
        <v>0</v>
      </c>
      <c r="AQ153" s="46">
        <f t="shared" ca="1" si="25"/>
        <v>0</v>
      </c>
      <c r="AR153" s="47"/>
      <c r="AS153" s="47">
        <f t="shared" ca="1" si="33"/>
        <v>0</v>
      </c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</row>
    <row r="154" spans="1:59" s="56" customFormat="1" x14ac:dyDescent="0.25">
      <c r="A154" s="47">
        <f>База!B154</f>
        <v>0</v>
      </c>
      <c r="B154" s="46">
        <f ca="1">IF(COUNTIFS(Распис!$B$4:$B$300,$A154,Распис!$C$4:$C$300,"&lt;="&amp;B$1,Распис!$D$4:$D$300,"&gt;="&amp;B$1)&gt;0,SUMIFS(Распис!$I$4:$I$300,Распис!$B$4:$B$300,$A154,Распис!$C$4:$C$300,"&lt;="&amp;B$1,Распис!$D$4:$D$300,"&gt;="&amp;B$1),SUMIF(База!$B$3:$B$305,$A154,База!$I$3:$I$152))</f>
        <v>0</v>
      </c>
      <c r="C154" s="46">
        <f ca="1">IF(COUNTIFS(Распис!$B$4:$B$300,$A154,Распис!$C$4:$C$300,"&lt;="&amp;C$1,Распис!$D$4:$D$300,"&gt;="&amp;C$1)&gt;0,SUMIFS(Распис!$J$4:$J$300,Распис!$B$4:$B$300,$A154,Распис!$C$4:$C$300,"&lt;="&amp;C$1,Распис!$D$4:$D$300,"&gt;="&amp;C$1),SUMIF(База!$B$3:$B$305,$A154,База!$J$3:$J$152))</f>
        <v>0</v>
      </c>
      <c r="D154" s="46">
        <f ca="1">IF(COUNTIFS(Распис!$B$4:$B$300,$A154,Распис!$C$4:$C$300,"&lt;="&amp;D$1,Распис!$D$4:$D$300,"&gt;="&amp;D$1)&gt;0,SUMIFS(Распис!$K$4:$K$300,Распис!$B$4:$B$300,$A154,Распис!$C$4:$C$300,"&lt;="&amp;D$1,Распис!$D$4:$D$300,"&gt;="&amp;D$1),SUMIF(База!$B$3:$B$305,$A154,База!$K$3:$K$152))</f>
        <v>0</v>
      </c>
      <c r="E154" s="46" t="s">
        <v>23</v>
      </c>
      <c r="F154" s="46">
        <f ca="1">IF(COUNTIFS(Распис!$B$4:$B$300,$A154,Распис!$C$4:$C$300,"&lt;="&amp;F$1,Распис!$D$4:$D$300,"&gt;="&amp;F$1)&gt;0,SUMIFS(Распис!$F$4:$F$300,Распис!$B$4:$B$300,$A154,Распис!$C$4:$C$300,"&lt;="&amp;F$1,Распис!$D$4:$D$300,"&gt;="&amp;F$1),SUMIF(База!$B$3:$B$305,$A154,База!$F$3:$F$152))</f>
        <v>0</v>
      </c>
      <c r="G154" s="46">
        <f ca="1">IF(COUNTIFS(Распис!$B$4:$B$300,$A154,Распис!$C$4:$C$300,"&lt;="&amp;G$1,Распис!$D$4:$D$300,"&gt;="&amp;G$1)&gt;0,SUMIFS(Распис!$G$4:$G$300,Распис!$B$4:$B$300,$A154,Распис!$C$4:$C$300,"&lt;="&amp;G$1,Распис!$D$4:$D$300,"&gt;="&amp;G$1),SUMIF(База!$B$3:$B$305,$A154,База!$G$3:$G$152))</f>
        <v>0</v>
      </c>
      <c r="H154" s="46">
        <f ca="1">IF(COUNTIFS(Распис!$B$4:$B$300,$A154,Распис!$C$4:$C$300,"&lt;="&amp;H$1,Распис!$D$4:$D$300,"&gt;="&amp;H$1)&gt;0,SUMIFS(Распис!$H$4:$H$300,Распис!$B$4:$B$300,$A154,Распис!$C$4:$C$300,"&lt;="&amp;H$1,Распис!$D$4:$D$300,"&gt;="&amp;H$1),SUMIF(База!$B$3:$B$305,$A154,База!$H$3:$H$152))</f>
        <v>0</v>
      </c>
      <c r="I154" s="46" t="s">
        <v>24</v>
      </c>
      <c r="J154" s="46">
        <f ca="1">IF(COUNTIFS(Распис!$B$4:$B$300,$A154,Распис!$C$4:$C$300,"&lt;="&amp;J$1,Распис!$D$4:$D$300,"&gt;="&amp;J$1)&gt;0,SUMIFS(Распис!$J$4:$J$300,Распис!$B$4:$B$300,$A154,Распис!$C$4:$C$300,"&lt;="&amp;J$1,Распис!$D$4:$D$300,"&gt;="&amp;J$1),SUMIF(База!$B$3:$B$305,$A154,База!$J$3:$J$152))</f>
        <v>0</v>
      </c>
      <c r="K154" s="46">
        <f ca="1">IF(COUNTIFS(Распис!$B$4:$B$300,$A154,Распис!$C$4:$C$300,"&lt;="&amp;K$1,Распис!$D$4:$D$300,"&gt;="&amp;K$1)&gt;0,SUMIFS(Распис!$K$4:$K$300,Распис!$B$4:$B$300,$A154,Распис!$C$4:$C$300,"&lt;="&amp;K$1,Распис!$D$4:$D$300,"&gt;="&amp;K$1),SUMIF(База!$B$3:$B$305,$A154,База!$K$3:$K$152))</f>
        <v>0</v>
      </c>
      <c r="L154" s="46" t="s">
        <v>23</v>
      </c>
      <c r="M154" s="46">
        <f ca="1">IF(COUNTIFS(Распис!$B$4:$B$300,$A154,Распис!$C$4:$C$300,"&lt;="&amp;M$1,Распис!$D$4:$D$300,"&gt;="&amp;M$1)&gt;0,SUMIFS(Распис!$F$4:$F$300,Распис!$B$4:$B$300,$A154,Распис!$C$4:$C$300,"&lt;="&amp;M$1,Распис!$D$4:$D$300,"&gt;="&amp;M$1),SUMIF(База!$B$3:$B$305,$A154,База!$F$3:$F$152))</f>
        <v>0</v>
      </c>
      <c r="N154" s="46">
        <f ca="1">IF(COUNTIFS(Распис!$B$4:$B$300,$A154,Распис!$C$4:$C$300,"&lt;="&amp;N$1,Распис!$D$4:$D$300,"&gt;="&amp;N$1)&gt;0,SUMIFS(Распис!$G$4:$G$300,Распис!$B$4:$B$300,$A154,Распис!$C$4:$C$300,"&lt;="&amp;N$1,Распис!$D$4:$D$300,"&gt;="&amp;N$1),SUMIF(База!$B$3:$B$305,$A154,База!$G$3:$G$152))</f>
        <v>0</v>
      </c>
      <c r="O154" s="46">
        <f ca="1">IF(COUNTIFS(Распис!$B$4:$B$300,$A154,Распис!$C$4:$C$300,"&lt;="&amp;O$1,Распис!$D$4:$D$300,"&gt;="&amp;O$1)&gt;0,SUMIFS(Распис!$H$4:$H$300,Распис!$B$4:$B$300,$A154,Распис!$C$4:$C$300,"&lt;="&amp;O$1,Распис!$D$4:$D$300,"&gt;="&amp;O$1),SUMIF(База!$B$3:$B$305,$A154,База!$H$3:$H$152))</f>
        <v>0</v>
      </c>
      <c r="P154" s="46">
        <f ca="1">IF(COUNTIFS(Распис!$B$4:$B$300,$A154,Распис!$C$4:$C$300,"&lt;="&amp;P$1,Распис!$D$4:$D$300,"&gt;="&amp;P$1)&gt;0,SUMIFS(Распис!$I$4:$I$300,Распис!$B$4:$B$300,$A154,Распис!$C$4:$C$300,"&lt;="&amp;P$1,Распис!$D$4:$D$300,"&gt;="&amp;P$1),SUMIF(База!$B$3:$B$305,$A154,База!$I$3:$I$152))</f>
        <v>0</v>
      </c>
      <c r="Q154" s="46">
        <f ca="1">IF(COUNTIFS(Распис!$B$4:$B$300,$A154,Распис!$C$4:$C$300,"&lt;="&amp;Q$1,Распис!$D$4:$D$300,"&gt;="&amp;Q$1)&gt;0,SUMIFS(Распис!$J$4:$J$300,Распис!$B$4:$B$300,$A154,Распис!$C$4:$C$300,"&lt;="&amp;Q$1,Распис!$D$4:$D$300,"&gt;="&amp;Q$1),SUMIF(База!$B$3:$B$305,$A154,База!$J$3:$J$152))</f>
        <v>0</v>
      </c>
      <c r="R154" s="46">
        <f ca="1">IF(COUNTIFS(Распис!$B$4:$B$300,$A154,Распис!$C$4:$C$300,"&lt;="&amp;R$1,Распис!$D$4:$D$300,"&gt;="&amp;R$1)&gt;0,SUMIFS(Распис!$K$4:$K$300,Распис!$B$4:$B$300,$A154,Распис!$C$4:$C$300,"&lt;="&amp;R$1,Распис!$D$4:$D$300,"&gt;="&amp;R$1),SUMIF(База!$B$3:$B$305,$A154,База!$K$3:$K$152))</f>
        <v>0</v>
      </c>
      <c r="S154" s="46" t="s">
        <v>23</v>
      </c>
      <c r="T154" s="46" t="s">
        <v>25</v>
      </c>
      <c r="U154" s="46" t="s">
        <v>25</v>
      </c>
      <c r="V154" s="46" t="s">
        <v>24</v>
      </c>
      <c r="W154" s="46" t="s">
        <v>24</v>
      </c>
      <c r="X154" s="46" t="s">
        <v>24</v>
      </c>
      <c r="Y154" s="46" t="s">
        <v>25</v>
      </c>
      <c r="Z154" s="46" t="s">
        <v>23</v>
      </c>
      <c r="AA154" s="46">
        <f ca="1">IF(COUNTIFS(Распис!$B$4:$B$300,$A154,Распис!$C$4:$C$300,"&lt;="&amp;AA$1,Распис!$D$4:$D$300,"&gt;="&amp;AA$1)&gt;0,SUMIFS(Распис!$F$4:$F$300,Распис!$B$4:$B$300,$A154,Распис!$C$4:$C$300,"&lt;="&amp;AA$1,Распис!$D$4:$D$300,"&gt;="&amp;AA$1),SUMIF(База!$B$3:$B$305,$A154,База!$F$3:$F$152))</f>
        <v>0</v>
      </c>
      <c r="AB154" s="46">
        <f ca="1">IF(COUNTIFS(Распис!$B$4:$B$300,$A154,Распис!$C$4:$C$300,"&lt;="&amp;AB$1,Распис!$D$4:$D$300,"&gt;="&amp;AB$1)&gt;0,SUMIFS(Распис!$G$4:$G$300,Распис!$B$4:$B$300,$A154,Распис!$C$4:$C$300,"&lt;="&amp;AB$1,Распис!$D$4:$D$300,"&gt;="&amp;AB$1),SUMIF(База!$B$3:$B$305,$A154,База!$G$3:$G$152))</f>
        <v>0</v>
      </c>
      <c r="AC154" s="46">
        <f ca="1">IF(COUNTIFS(Распис!$B$4:$B$300,$A154,Распис!$C$4:$C$300,"&lt;="&amp;AC$1,Распис!$D$4:$D$300,"&gt;="&amp;AC$1)&gt;0,SUMIFS(Распис!$H$4:$H$300,Распис!$B$4:$B$300,$A154,Распис!$C$4:$C$300,"&lt;="&amp;AC$1,Распис!$D$4:$D$300,"&gt;="&amp;AC$1),SUMIF(База!$B$3:$B$305,$A154,База!$H$3:$H$152))</f>
        <v>0</v>
      </c>
      <c r="AD154" s="46">
        <f ca="1">IF(COUNTIFS(Распис!$B$4:$B$300,$A154,Распис!$C$4:$C$300,"&lt;="&amp;AD$1,Распис!$D$4:$D$300,"&gt;="&amp;AD$1)&gt;0,SUMIFS(Распис!$I$4:$I$300,Распис!$B$4:$B$300,$A154,Распис!$C$4:$C$300,"&lt;="&amp;AD$1,Распис!$D$4:$D$300,"&gt;="&amp;AD$1),SUMIF(База!$B$3:$B$305,$A154,База!$I$3:$I$152))</f>
        <v>0</v>
      </c>
      <c r="AE154" s="46">
        <f ca="1">IF(COUNTIFS(Распис!$B$4:$B$300,$A154,Распис!$C$4:$C$300,"&lt;="&amp;AE$1,Распис!$D$4:$D$300,"&gt;="&amp;AE$1)&gt;0,SUMIFS(Распис!$J$4:$J$300,Распис!$B$4:$B$300,$A154,Распис!$C$4:$C$300,"&lt;="&amp;AE$1,Распис!$D$4:$D$300,"&gt;="&amp;AE$1),SUMIF(База!$B$3:$B$305,$A154,База!$J$3:$J$152))</f>
        <v>0</v>
      </c>
      <c r="AF154" s="46">
        <f ca="1">IF(COUNTIFS(Распис!$B$4:$B$300,$A154,Распис!$C$4:$C$300,"&lt;="&amp;AF$1,Распис!$D$4:$D$300,"&gt;="&amp;AF$1)&gt;0,SUMIFS(Распис!$K$4:$K$300,Распис!$B$4:$B$300,$A154,Распис!$C$4:$C$300,"&lt;="&amp;AF$1,Распис!$D$4:$D$300,"&gt;="&amp;AF$1),SUMIF(База!$B$3:$B$305,$A154,База!$K$3:$K$152))</f>
        <v>0</v>
      </c>
      <c r="AG154" s="47">
        <f t="shared" ca="1" si="27"/>
        <v>0</v>
      </c>
      <c r="AH154" s="46">
        <f ca="1">AG154-SUMIFS(Распред!$G$4:$G$300,Распред!$B$4:$B$300,"март",Распред!$F$4:$F$300,A154)</f>
        <v>0</v>
      </c>
      <c r="AI154" s="46">
        <f ca="1">AH154+(COUNTIF(B154:AF154,"КД")+SUMIFS(Распред!$AH$4:$AH$300,Распред!$F$4:$F$300,A154,Распред!$B$4:$B$300,"март"))*4</f>
        <v>12</v>
      </c>
      <c r="AJ154" s="46">
        <f t="shared" ca="1" si="28"/>
        <v>0</v>
      </c>
      <c r="AK154" s="46">
        <f t="shared" ca="1" si="29"/>
        <v>0</v>
      </c>
      <c r="AL154" s="46">
        <f>SUMIFS(Распред!$K$4:$K$300,Распред!$B$4:$B$300,"март",Распред!$J$4:$J$300,A154)+SUMIFS(Распред!$M$4:$M$300,Распред!$B$4:$B$300,"март",Распред!$L$4:$L$300,A154)+SUMIFS(Распред!$O$4:$O$300,Распред!$B$4:$B$300,"март",Распред!$N$4:$N$300,A154)+SUMIFS(Распред!$Q$4:$Q$300,Распред!$B$4:$B$300,"март",Распред!$P$4:$P$300,A154)+SUMIFS(Распред!$S$4:$S$300,Распред!$B$4:$B$300,"март",Распред!$R$4:$R$300,A154)+SUMIFS(Распред!$U$4:$U$300,Распред!$B$4:$B$300,"март",Распред!$T$4:$T$300,A154)+SUMIFS(Распред!$W$4:$W$300,Распред!$B$4:$B$300,"март",Распред!$V$4:$V$300,A154)+SUMIFS(Распред!$Y$4:$Y$300,Распред!$B$4:$B$300,"март",Распред!$X$4:$X$300,A154)+SUMIFS(Распред!$AA$4:$AA$300,Распред!$B$4:$B$300,"март",Распред!$Z$4:$Z$300,A154)+SUMIFS(Распред!$AC$4:$AC$300,Распред!$B$4:$B$300,"март",Распред!$AB$4:$AB$300,A154)</f>
        <v>0</v>
      </c>
      <c r="AM154" s="46">
        <f t="shared" ca="1" si="30"/>
        <v>0</v>
      </c>
      <c r="AN154" s="46">
        <f t="shared" ca="1" si="31"/>
        <v>0</v>
      </c>
      <c r="AO154" s="46">
        <f t="shared" ca="1" si="32"/>
        <v>0</v>
      </c>
      <c r="AP154" s="46">
        <f>январь!AP154</f>
        <v>0</v>
      </c>
      <c r="AQ154" s="46">
        <f t="shared" ca="1" si="25"/>
        <v>0</v>
      </c>
      <c r="AR154" s="47"/>
      <c r="AS154" s="47">
        <f t="shared" ca="1" si="33"/>
        <v>0</v>
      </c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</row>
    <row r="155" spans="1:59" s="56" customFormat="1" x14ac:dyDescent="0.25">
      <c r="A155" s="47">
        <f>База!B155</f>
        <v>0</v>
      </c>
      <c r="B155" s="46">
        <f ca="1">IF(COUNTIFS(Распис!$B$4:$B$300,$A155,Распис!$C$4:$C$300,"&lt;="&amp;B$1,Распис!$D$4:$D$300,"&gt;="&amp;B$1)&gt;0,SUMIFS(Распис!$I$4:$I$300,Распис!$B$4:$B$300,$A155,Распис!$C$4:$C$300,"&lt;="&amp;B$1,Распис!$D$4:$D$300,"&gt;="&amp;B$1),SUMIF(База!$B$3:$B$305,$A155,База!$I$3:$I$152))</f>
        <v>0</v>
      </c>
      <c r="C155" s="46">
        <f ca="1">IF(COUNTIFS(Распис!$B$4:$B$300,$A155,Распис!$C$4:$C$300,"&lt;="&amp;C$1,Распис!$D$4:$D$300,"&gt;="&amp;C$1)&gt;0,SUMIFS(Распис!$J$4:$J$300,Распис!$B$4:$B$300,$A155,Распис!$C$4:$C$300,"&lt;="&amp;C$1,Распис!$D$4:$D$300,"&gt;="&amp;C$1),SUMIF(База!$B$3:$B$305,$A155,База!$J$3:$J$152))</f>
        <v>0</v>
      </c>
      <c r="D155" s="46">
        <f ca="1">IF(COUNTIFS(Распис!$B$4:$B$300,$A155,Распис!$C$4:$C$300,"&lt;="&amp;D$1,Распис!$D$4:$D$300,"&gt;="&amp;D$1)&gt;0,SUMIFS(Распис!$K$4:$K$300,Распис!$B$4:$B$300,$A155,Распис!$C$4:$C$300,"&lt;="&amp;D$1,Распис!$D$4:$D$300,"&gt;="&amp;D$1),SUMIF(База!$B$3:$B$305,$A155,База!$K$3:$K$152))</f>
        <v>0</v>
      </c>
      <c r="E155" s="46" t="s">
        <v>23</v>
      </c>
      <c r="F155" s="46">
        <f ca="1">IF(COUNTIFS(Распис!$B$4:$B$300,$A155,Распис!$C$4:$C$300,"&lt;="&amp;F$1,Распис!$D$4:$D$300,"&gt;="&amp;F$1)&gt;0,SUMIFS(Распис!$F$4:$F$300,Распис!$B$4:$B$300,$A155,Распис!$C$4:$C$300,"&lt;="&amp;F$1,Распис!$D$4:$D$300,"&gt;="&amp;F$1),SUMIF(База!$B$3:$B$305,$A155,База!$F$3:$F$152))</f>
        <v>0</v>
      </c>
      <c r="G155" s="46">
        <f ca="1">IF(COUNTIFS(Распис!$B$4:$B$300,$A155,Распис!$C$4:$C$300,"&lt;="&amp;G$1,Распис!$D$4:$D$300,"&gt;="&amp;G$1)&gt;0,SUMIFS(Распис!$G$4:$G$300,Распис!$B$4:$B$300,$A155,Распис!$C$4:$C$300,"&lt;="&amp;G$1,Распис!$D$4:$D$300,"&gt;="&amp;G$1),SUMIF(База!$B$3:$B$305,$A155,База!$G$3:$G$152))</f>
        <v>0</v>
      </c>
      <c r="H155" s="46">
        <f ca="1">IF(COUNTIFS(Распис!$B$4:$B$300,$A155,Распис!$C$4:$C$300,"&lt;="&amp;H$1,Распис!$D$4:$D$300,"&gt;="&amp;H$1)&gt;0,SUMIFS(Распис!$H$4:$H$300,Распис!$B$4:$B$300,$A155,Распис!$C$4:$C$300,"&lt;="&amp;H$1,Распис!$D$4:$D$300,"&gt;="&amp;H$1),SUMIF(База!$B$3:$B$305,$A155,База!$H$3:$H$152))</f>
        <v>0</v>
      </c>
      <c r="I155" s="46" t="s">
        <v>24</v>
      </c>
      <c r="J155" s="46">
        <f ca="1">IF(COUNTIFS(Распис!$B$4:$B$300,$A155,Распис!$C$4:$C$300,"&lt;="&amp;J$1,Распис!$D$4:$D$300,"&gt;="&amp;J$1)&gt;0,SUMIFS(Распис!$J$4:$J$300,Распис!$B$4:$B$300,$A155,Распис!$C$4:$C$300,"&lt;="&amp;J$1,Распис!$D$4:$D$300,"&gt;="&amp;J$1),SUMIF(База!$B$3:$B$305,$A155,База!$J$3:$J$152))</f>
        <v>0</v>
      </c>
      <c r="K155" s="46">
        <f ca="1">IF(COUNTIFS(Распис!$B$4:$B$300,$A155,Распис!$C$4:$C$300,"&lt;="&amp;K$1,Распис!$D$4:$D$300,"&gt;="&amp;K$1)&gt;0,SUMIFS(Распис!$K$4:$K$300,Распис!$B$4:$B$300,$A155,Распис!$C$4:$C$300,"&lt;="&amp;K$1,Распис!$D$4:$D$300,"&gt;="&amp;K$1),SUMIF(База!$B$3:$B$305,$A155,База!$K$3:$K$152))</f>
        <v>0</v>
      </c>
      <c r="L155" s="46" t="s">
        <v>23</v>
      </c>
      <c r="M155" s="46">
        <f ca="1">IF(COUNTIFS(Распис!$B$4:$B$300,$A155,Распис!$C$4:$C$300,"&lt;="&amp;M$1,Распис!$D$4:$D$300,"&gt;="&amp;M$1)&gt;0,SUMIFS(Распис!$F$4:$F$300,Распис!$B$4:$B$300,$A155,Распис!$C$4:$C$300,"&lt;="&amp;M$1,Распис!$D$4:$D$300,"&gt;="&amp;M$1),SUMIF(База!$B$3:$B$305,$A155,База!$F$3:$F$152))</f>
        <v>0</v>
      </c>
      <c r="N155" s="46">
        <f ca="1">IF(COUNTIFS(Распис!$B$4:$B$300,$A155,Распис!$C$4:$C$300,"&lt;="&amp;N$1,Распис!$D$4:$D$300,"&gt;="&amp;N$1)&gt;0,SUMIFS(Распис!$G$4:$G$300,Распис!$B$4:$B$300,$A155,Распис!$C$4:$C$300,"&lt;="&amp;N$1,Распис!$D$4:$D$300,"&gt;="&amp;N$1),SUMIF(База!$B$3:$B$305,$A155,База!$G$3:$G$152))</f>
        <v>0</v>
      </c>
      <c r="O155" s="46">
        <f ca="1">IF(COUNTIFS(Распис!$B$4:$B$300,$A155,Распис!$C$4:$C$300,"&lt;="&amp;O$1,Распис!$D$4:$D$300,"&gt;="&amp;O$1)&gt;0,SUMIFS(Распис!$H$4:$H$300,Распис!$B$4:$B$300,$A155,Распис!$C$4:$C$300,"&lt;="&amp;O$1,Распис!$D$4:$D$300,"&gt;="&amp;O$1),SUMIF(База!$B$3:$B$305,$A155,База!$H$3:$H$152))</f>
        <v>0</v>
      </c>
      <c r="P155" s="46">
        <f ca="1">IF(COUNTIFS(Распис!$B$4:$B$300,$A155,Распис!$C$4:$C$300,"&lt;="&amp;P$1,Распис!$D$4:$D$300,"&gt;="&amp;P$1)&gt;0,SUMIFS(Распис!$I$4:$I$300,Распис!$B$4:$B$300,$A155,Распис!$C$4:$C$300,"&lt;="&amp;P$1,Распис!$D$4:$D$300,"&gt;="&amp;P$1),SUMIF(База!$B$3:$B$305,$A155,База!$I$3:$I$152))</f>
        <v>0</v>
      </c>
      <c r="Q155" s="46">
        <f ca="1">IF(COUNTIFS(Распис!$B$4:$B$300,$A155,Распис!$C$4:$C$300,"&lt;="&amp;Q$1,Распис!$D$4:$D$300,"&gt;="&amp;Q$1)&gt;0,SUMIFS(Распис!$J$4:$J$300,Распис!$B$4:$B$300,$A155,Распис!$C$4:$C$300,"&lt;="&amp;Q$1,Распис!$D$4:$D$300,"&gt;="&amp;Q$1),SUMIF(База!$B$3:$B$305,$A155,База!$J$3:$J$152))</f>
        <v>0</v>
      </c>
      <c r="R155" s="46">
        <f ca="1">IF(COUNTIFS(Распис!$B$4:$B$300,$A155,Распис!$C$4:$C$300,"&lt;="&amp;R$1,Распис!$D$4:$D$300,"&gt;="&amp;R$1)&gt;0,SUMIFS(Распис!$K$4:$K$300,Распис!$B$4:$B$300,$A155,Распис!$C$4:$C$300,"&lt;="&amp;R$1,Распис!$D$4:$D$300,"&gt;="&amp;R$1),SUMIF(База!$B$3:$B$305,$A155,База!$K$3:$K$152))</f>
        <v>0</v>
      </c>
      <c r="S155" s="46" t="s">
        <v>23</v>
      </c>
      <c r="T155" s="46" t="s">
        <v>25</v>
      </c>
      <c r="U155" s="46" t="s">
        <v>25</v>
      </c>
      <c r="V155" s="46" t="s">
        <v>24</v>
      </c>
      <c r="W155" s="46" t="s">
        <v>24</v>
      </c>
      <c r="X155" s="46" t="s">
        <v>24</v>
      </c>
      <c r="Y155" s="46" t="s">
        <v>25</v>
      </c>
      <c r="Z155" s="46" t="s">
        <v>23</v>
      </c>
      <c r="AA155" s="46">
        <f ca="1">IF(COUNTIFS(Распис!$B$4:$B$300,$A155,Распис!$C$4:$C$300,"&lt;="&amp;AA$1,Распис!$D$4:$D$300,"&gt;="&amp;AA$1)&gt;0,SUMIFS(Распис!$F$4:$F$300,Распис!$B$4:$B$300,$A155,Распис!$C$4:$C$300,"&lt;="&amp;AA$1,Распис!$D$4:$D$300,"&gt;="&amp;AA$1),SUMIF(База!$B$3:$B$305,$A155,База!$F$3:$F$152))</f>
        <v>0</v>
      </c>
      <c r="AB155" s="46">
        <f ca="1">IF(COUNTIFS(Распис!$B$4:$B$300,$A155,Распис!$C$4:$C$300,"&lt;="&amp;AB$1,Распис!$D$4:$D$300,"&gt;="&amp;AB$1)&gt;0,SUMIFS(Распис!$G$4:$G$300,Распис!$B$4:$B$300,$A155,Распис!$C$4:$C$300,"&lt;="&amp;AB$1,Распис!$D$4:$D$300,"&gt;="&amp;AB$1),SUMIF(База!$B$3:$B$305,$A155,База!$G$3:$G$152))</f>
        <v>0</v>
      </c>
      <c r="AC155" s="46">
        <f ca="1">IF(COUNTIFS(Распис!$B$4:$B$300,$A155,Распис!$C$4:$C$300,"&lt;="&amp;AC$1,Распис!$D$4:$D$300,"&gt;="&amp;AC$1)&gt;0,SUMIFS(Распис!$H$4:$H$300,Распис!$B$4:$B$300,$A155,Распис!$C$4:$C$300,"&lt;="&amp;AC$1,Распис!$D$4:$D$300,"&gt;="&amp;AC$1),SUMIF(База!$B$3:$B$305,$A155,База!$H$3:$H$152))</f>
        <v>0</v>
      </c>
      <c r="AD155" s="46">
        <f ca="1">IF(COUNTIFS(Распис!$B$4:$B$300,$A155,Распис!$C$4:$C$300,"&lt;="&amp;AD$1,Распис!$D$4:$D$300,"&gt;="&amp;AD$1)&gt;0,SUMIFS(Распис!$I$4:$I$300,Распис!$B$4:$B$300,$A155,Распис!$C$4:$C$300,"&lt;="&amp;AD$1,Распис!$D$4:$D$300,"&gt;="&amp;AD$1),SUMIF(База!$B$3:$B$305,$A155,База!$I$3:$I$152))</f>
        <v>0</v>
      </c>
      <c r="AE155" s="46">
        <f ca="1">IF(COUNTIFS(Распис!$B$4:$B$300,$A155,Распис!$C$4:$C$300,"&lt;="&amp;AE$1,Распис!$D$4:$D$300,"&gt;="&amp;AE$1)&gt;0,SUMIFS(Распис!$J$4:$J$300,Распис!$B$4:$B$300,$A155,Распис!$C$4:$C$300,"&lt;="&amp;AE$1,Распис!$D$4:$D$300,"&gt;="&amp;AE$1),SUMIF(База!$B$3:$B$305,$A155,База!$J$3:$J$152))</f>
        <v>0</v>
      </c>
      <c r="AF155" s="46">
        <f ca="1">IF(COUNTIFS(Распис!$B$4:$B$300,$A155,Распис!$C$4:$C$300,"&lt;="&amp;AF$1,Распис!$D$4:$D$300,"&gt;="&amp;AF$1)&gt;0,SUMIFS(Распис!$K$4:$K$300,Распис!$B$4:$B$300,$A155,Распис!$C$4:$C$300,"&lt;="&amp;AF$1,Распис!$D$4:$D$300,"&gt;="&amp;AF$1),SUMIF(База!$B$3:$B$305,$A155,База!$K$3:$K$152))</f>
        <v>0</v>
      </c>
      <c r="AG155" s="47">
        <f t="shared" ca="1" si="27"/>
        <v>0</v>
      </c>
      <c r="AH155" s="46">
        <f ca="1">AG155-SUMIFS(Распред!$G$4:$G$300,Распред!$B$4:$B$300,"март",Распред!$F$4:$F$300,A155)</f>
        <v>0</v>
      </c>
      <c r="AI155" s="46">
        <f ca="1">AH155+(COUNTIF(B155:AF155,"КД")+SUMIFS(Распред!$AH$4:$AH$300,Распред!$F$4:$F$300,A155,Распред!$B$4:$B$300,"март"))*4</f>
        <v>12</v>
      </c>
      <c r="AJ155" s="46">
        <f t="shared" ca="1" si="28"/>
        <v>0</v>
      </c>
      <c r="AK155" s="46">
        <f t="shared" ca="1" si="29"/>
        <v>0</v>
      </c>
      <c r="AL155" s="46">
        <f>SUMIFS(Распред!$K$4:$K$300,Распред!$B$4:$B$300,"март",Распред!$J$4:$J$300,A155)+SUMIFS(Распред!$M$4:$M$300,Распред!$B$4:$B$300,"март",Распред!$L$4:$L$300,A155)+SUMIFS(Распред!$O$4:$O$300,Распред!$B$4:$B$300,"март",Распред!$N$4:$N$300,A155)+SUMIFS(Распред!$Q$4:$Q$300,Распред!$B$4:$B$300,"март",Распред!$P$4:$P$300,A155)+SUMIFS(Распред!$S$4:$S$300,Распред!$B$4:$B$300,"март",Распред!$R$4:$R$300,A155)+SUMIFS(Распред!$U$4:$U$300,Распред!$B$4:$B$300,"март",Распред!$T$4:$T$300,A155)+SUMIFS(Распред!$W$4:$W$300,Распред!$B$4:$B$300,"март",Распред!$V$4:$V$300,A155)+SUMIFS(Распред!$Y$4:$Y$300,Распред!$B$4:$B$300,"март",Распред!$X$4:$X$300,A155)+SUMIFS(Распред!$AA$4:$AA$300,Распред!$B$4:$B$300,"март",Распред!$Z$4:$Z$300,A155)+SUMIFS(Распред!$AC$4:$AC$300,Распред!$B$4:$B$300,"март",Распред!$AB$4:$AB$300,A155)</f>
        <v>0</v>
      </c>
      <c r="AM155" s="46">
        <f t="shared" ca="1" si="30"/>
        <v>0</v>
      </c>
      <c r="AN155" s="46">
        <f t="shared" ca="1" si="31"/>
        <v>0</v>
      </c>
      <c r="AO155" s="46">
        <f t="shared" ca="1" si="32"/>
        <v>0</v>
      </c>
      <c r="AP155" s="46">
        <f>январь!AP155</f>
        <v>0</v>
      </c>
      <c r="AQ155" s="46">
        <f t="shared" ca="1" si="25"/>
        <v>0</v>
      </c>
      <c r="AR155" s="47"/>
      <c r="AS155" s="47">
        <f t="shared" ca="1" si="33"/>
        <v>0</v>
      </c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</row>
    <row r="156" spans="1:59" s="56" customFormat="1" x14ac:dyDescent="0.25">
      <c r="A156" s="47">
        <f>База!B156</f>
        <v>0</v>
      </c>
      <c r="B156" s="46">
        <f ca="1">IF(COUNTIFS(Распис!$B$4:$B$300,$A156,Распис!$C$4:$C$300,"&lt;="&amp;B$1,Распис!$D$4:$D$300,"&gt;="&amp;B$1)&gt;0,SUMIFS(Распис!$I$4:$I$300,Распис!$B$4:$B$300,$A156,Распис!$C$4:$C$300,"&lt;="&amp;B$1,Распис!$D$4:$D$300,"&gt;="&amp;B$1),SUMIF(База!$B$3:$B$305,$A156,База!$I$3:$I$152))</f>
        <v>0</v>
      </c>
      <c r="C156" s="46">
        <f ca="1">IF(COUNTIFS(Распис!$B$4:$B$300,$A156,Распис!$C$4:$C$300,"&lt;="&amp;C$1,Распис!$D$4:$D$300,"&gt;="&amp;C$1)&gt;0,SUMIFS(Распис!$J$4:$J$300,Распис!$B$4:$B$300,$A156,Распис!$C$4:$C$300,"&lt;="&amp;C$1,Распис!$D$4:$D$300,"&gt;="&amp;C$1),SUMIF(База!$B$3:$B$305,$A156,База!$J$3:$J$152))</f>
        <v>0</v>
      </c>
      <c r="D156" s="46">
        <f ca="1">IF(COUNTIFS(Распис!$B$4:$B$300,$A156,Распис!$C$4:$C$300,"&lt;="&amp;D$1,Распис!$D$4:$D$300,"&gt;="&amp;D$1)&gt;0,SUMIFS(Распис!$K$4:$K$300,Распис!$B$4:$B$300,$A156,Распис!$C$4:$C$300,"&lt;="&amp;D$1,Распис!$D$4:$D$300,"&gt;="&amp;D$1),SUMIF(База!$B$3:$B$305,$A156,База!$K$3:$K$152))</f>
        <v>0</v>
      </c>
      <c r="E156" s="46" t="s">
        <v>23</v>
      </c>
      <c r="F156" s="46">
        <f ca="1">IF(COUNTIFS(Распис!$B$4:$B$300,$A156,Распис!$C$4:$C$300,"&lt;="&amp;F$1,Распис!$D$4:$D$300,"&gt;="&amp;F$1)&gt;0,SUMIFS(Распис!$F$4:$F$300,Распис!$B$4:$B$300,$A156,Распис!$C$4:$C$300,"&lt;="&amp;F$1,Распис!$D$4:$D$300,"&gt;="&amp;F$1),SUMIF(База!$B$3:$B$305,$A156,База!$F$3:$F$152))</f>
        <v>0</v>
      </c>
      <c r="G156" s="46">
        <f ca="1">IF(COUNTIFS(Распис!$B$4:$B$300,$A156,Распис!$C$4:$C$300,"&lt;="&amp;G$1,Распис!$D$4:$D$300,"&gt;="&amp;G$1)&gt;0,SUMIFS(Распис!$G$4:$G$300,Распис!$B$4:$B$300,$A156,Распис!$C$4:$C$300,"&lt;="&amp;G$1,Распис!$D$4:$D$300,"&gt;="&amp;G$1),SUMIF(База!$B$3:$B$305,$A156,База!$G$3:$G$152))</f>
        <v>0</v>
      </c>
      <c r="H156" s="46">
        <f ca="1">IF(COUNTIFS(Распис!$B$4:$B$300,$A156,Распис!$C$4:$C$300,"&lt;="&amp;H$1,Распис!$D$4:$D$300,"&gt;="&amp;H$1)&gt;0,SUMIFS(Распис!$H$4:$H$300,Распис!$B$4:$B$300,$A156,Распис!$C$4:$C$300,"&lt;="&amp;H$1,Распис!$D$4:$D$300,"&gt;="&amp;H$1),SUMIF(База!$B$3:$B$305,$A156,База!$H$3:$H$152))</f>
        <v>0</v>
      </c>
      <c r="I156" s="46" t="s">
        <v>24</v>
      </c>
      <c r="J156" s="46">
        <f ca="1">IF(COUNTIFS(Распис!$B$4:$B$300,$A156,Распис!$C$4:$C$300,"&lt;="&amp;J$1,Распис!$D$4:$D$300,"&gt;="&amp;J$1)&gt;0,SUMIFS(Распис!$J$4:$J$300,Распис!$B$4:$B$300,$A156,Распис!$C$4:$C$300,"&lt;="&amp;J$1,Распис!$D$4:$D$300,"&gt;="&amp;J$1),SUMIF(База!$B$3:$B$305,$A156,База!$J$3:$J$152))</f>
        <v>0</v>
      </c>
      <c r="K156" s="46">
        <f ca="1">IF(COUNTIFS(Распис!$B$4:$B$300,$A156,Распис!$C$4:$C$300,"&lt;="&amp;K$1,Распис!$D$4:$D$300,"&gt;="&amp;K$1)&gt;0,SUMIFS(Распис!$K$4:$K$300,Распис!$B$4:$B$300,$A156,Распис!$C$4:$C$300,"&lt;="&amp;K$1,Распис!$D$4:$D$300,"&gt;="&amp;K$1),SUMIF(База!$B$3:$B$305,$A156,База!$K$3:$K$152))</f>
        <v>0</v>
      </c>
      <c r="L156" s="46" t="s">
        <v>23</v>
      </c>
      <c r="M156" s="46">
        <f ca="1">IF(COUNTIFS(Распис!$B$4:$B$300,$A156,Распис!$C$4:$C$300,"&lt;="&amp;M$1,Распис!$D$4:$D$300,"&gt;="&amp;M$1)&gt;0,SUMIFS(Распис!$F$4:$F$300,Распис!$B$4:$B$300,$A156,Распис!$C$4:$C$300,"&lt;="&amp;M$1,Распис!$D$4:$D$300,"&gt;="&amp;M$1),SUMIF(База!$B$3:$B$305,$A156,База!$F$3:$F$152))</f>
        <v>0</v>
      </c>
      <c r="N156" s="46">
        <f ca="1">IF(COUNTIFS(Распис!$B$4:$B$300,$A156,Распис!$C$4:$C$300,"&lt;="&amp;N$1,Распис!$D$4:$D$300,"&gt;="&amp;N$1)&gt;0,SUMIFS(Распис!$G$4:$G$300,Распис!$B$4:$B$300,$A156,Распис!$C$4:$C$300,"&lt;="&amp;N$1,Распис!$D$4:$D$300,"&gt;="&amp;N$1),SUMIF(База!$B$3:$B$305,$A156,База!$G$3:$G$152))</f>
        <v>0</v>
      </c>
      <c r="O156" s="46">
        <f ca="1">IF(COUNTIFS(Распис!$B$4:$B$300,$A156,Распис!$C$4:$C$300,"&lt;="&amp;O$1,Распис!$D$4:$D$300,"&gt;="&amp;O$1)&gt;0,SUMIFS(Распис!$H$4:$H$300,Распис!$B$4:$B$300,$A156,Распис!$C$4:$C$300,"&lt;="&amp;O$1,Распис!$D$4:$D$300,"&gt;="&amp;O$1),SUMIF(База!$B$3:$B$305,$A156,База!$H$3:$H$152))</f>
        <v>0</v>
      </c>
      <c r="P156" s="46">
        <f ca="1">IF(COUNTIFS(Распис!$B$4:$B$300,$A156,Распис!$C$4:$C$300,"&lt;="&amp;P$1,Распис!$D$4:$D$300,"&gt;="&amp;P$1)&gt;0,SUMIFS(Распис!$I$4:$I$300,Распис!$B$4:$B$300,$A156,Распис!$C$4:$C$300,"&lt;="&amp;P$1,Распис!$D$4:$D$300,"&gt;="&amp;P$1),SUMIF(База!$B$3:$B$305,$A156,База!$I$3:$I$152))</f>
        <v>0</v>
      </c>
      <c r="Q156" s="46">
        <f ca="1">IF(COUNTIFS(Распис!$B$4:$B$300,$A156,Распис!$C$4:$C$300,"&lt;="&amp;Q$1,Распис!$D$4:$D$300,"&gt;="&amp;Q$1)&gt;0,SUMIFS(Распис!$J$4:$J$300,Распис!$B$4:$B$300,$A156,Распис!$C$4:$C$300,"&lt;="&amp;Q$1,Распис!$D$4:$D$300,"&gt;="&amp;Q$1),SUMIF(База!$B$3:$B$305,$A156,База!$J$3:$J$152))</f>
        <v>0</v>
      </c>
      <c r="R156" s="46">
        <f ca="1">IF(COUNTIFS(Распис!$B$4:$B$300,$A156,Распис!$C$4:$C$300,"&lt;="&amp;R$1,Распис!$D$4:$D$300,"&gt;="&amp;R$1)&gt;0,SUMIFS(Распис!$K$4:$K$300,Распис!$B$4:$B$300,$A156,Распис!$C$4:$C$300,"&lt;="&amp;R$1,Распис!$D$4:$D$300,"&gt;="&amp;R$1),SUMIF(База!$B$3:$B$305,$A156,База!$K$3:$K$152))</f>
        <v>0</v>
      </c>
      <c r="S156" s="46" t="s">
        <v>23</v>
      </c>
      <c r="T156" s="46" t="s">
        <v>25</v>
      </c>
      <c r="U156" s="46" t="s">
        <v>25</v>
      </c>
      <c r="V156" s="46" t="s">
        <v>24</v>
      </c>
      <c r="W156" s="46" t="s">
        <v>24</v>
      </c>
      <c r="X156" s="46" t="s">
        <v>24</v>
      </c>
      <c r="Y156" s="46" t="s">
        <v>25</v>
      </c>
      <c r="Z156" s="46" t="s">
        <v>23</v>
      </c>
      <c r="AA156" s="46">
        <f ca="1">IF(COUNTIFS(Распис!$B$4:$B$300,$A156,Распис!$C$4:$C$300,"&lt;="&amp;AA$1,Распис!$D$4:$D$300,"&gt;="&amp;AA$1)&gt;0,SUMIFS(Распис!$F$4:$F$300,Распис!$B$4:$B$300,$A156,Распис!$C$4:$C$300,"&lt;="&amp;AA$1,Распис!$D$4:$D$300,"&gt;="&amp;AA$1),SUMIF(База!$B$3:$B$305,$A156,База!$F$3:$F$152))</f>
        <v>0</v>
      </c>
      <c r="AB156" s="46">
        <f ca="1">IF(COUNTIFS(Распис!$B$4:$B$300,$A156,Распис!$C$4:$C$300,"&lt;="&amp;AB$1,Распис!$D$4:$D$300,"&gt;="&amp;AB$1)&gt;0,SUMIFS(Распис!$G$4:$G$300,Распис!$B$4:$B$300,$A156,Распис!$C$4:$C$300,"&lt;="&amp;AB$1,Распис!$D$4:$D$300,"&gt;="&amp;AB$1),SUMIF(База!$B$3:$B$305,$A156,База!$G$3:$G$152))</f>
        <v>0</v>
      </c>
      <c r="AC156" s="46">
        <f ca="1">IF(COUNTIFS(Распис!$B$4:$B$300,$A156,Распис!$C$4:$C$300,"&lt;="&amp;AC$1,Распис!$D$4:$D$300,"&gt;="&amp;AC$1)&gt;0,SUMIFS(Распис!$H$4:$H$300,Распис!$B$4:$B$300,$A156,Распис!$C$4:$C$300,"&lt;="&amp;AC$1,Распис!$D$4:$D$300,"&gt;="&amp;AC$1),SUMIF(База!$B$3:$B$305,$A156,База!$H$3:$H$152))</f>
        <v>0</v>
      </c>
      <c r="AD156" s="46">
        <f ca="1">IF(COUNTIFS(Распис!$B$4:$B$300,$A156,Распис!$C$4:$C$300,"&lt;="&amp;AD$1,Распис!$D$4:$D$300,"&gt;="&amp;AD$1)&gt;0,SUMIFS(Распис!$I$4:$I$300,Распис!$B$4:$B$300,$A156,Распис!$C$4:$C$300,"&lt;="&amp;AD$1,Распис!$D$4:$D$300,"&gt;="&amp;AD$1),SUMIF(База!$B$3:$B$305,$A156,База!$I$3:$I$152))</f>
        <v>0</v>
      </c>
      <c r="AE156" s="46">
        <f ca="1">IF(COUNTIFS(Распис!$B$4:$B$300,$A156,Распис!$C$4:$C$300,"&lt;="&amp;AE$1,Распис!$D$4:$D$300,"&gt;="&amp;AE$1)&gt;0,SUMIFS(Распис!$J$4:$J$300,Распис!$B$4:$B$300,$A156,Распис!$C$4:$C$300,"&lt;="&amp;AE$1,Распис!$D$4:$D$300,"&gt;="&amp;AE$1),SUMIF(База!$B$3:$B$305,$A156,База!$J$3:$J$152))</f>
        <v>0</v>
      </c>
      <c r="AF156" s="46">
        <f ca="1">IF(COUNTIFS(Распис!$B$4:$B$300,$A156,Распис!$C$4:$C$300,"&lt;="&amp;AF$1,Распис!$D$4:$D$300,"&gt;="&amp;AF$1)&gt;0,SUMIFS(Распис!$K$4:$K$300,Распис!$B$4:$B$300,$A156,Распис!$C$4:$C$300,"&lt;="&amp;AF$1,Распис!$D$4:$D$300,"&gt;="&amp;AF$1),SUMIF(База!$B$3:$B$305,$A156,База!$K$3:$K$152))</f>
        <v>0</v>
      </c>
      <c r="AG156" s="47">
        <f t="shared" ca="1" si="27"/>
        <v>0</v>
      </c>
      <c r="AH156" s="46">
        <f ca="1">AG156-SUMIFS(Распред!$G$4:$G$300,Распред!$B$4:$B$300,"март",Распред!$F$4:$F$300,A156)</f>
        <v>0</v>
      </c>
      <c r="AI156" s="46">
        <f ca="1">AH156+(COUNTIF(B156:AF156,"КД")+SUMIFS(Распред!$AH$4:$AH$300,Распред!$F$4:$F$300,A156,Распред!$B$4:$B$300,"март"))*4</f>
        <v>12</v>
      </c>
      <c r="AJ156" s="46">
        <f t="shared" ca="1" si="28"/>
        <v>0</v>
      </c>
      <c r="AK156" s="46">
        <f t="shared" ca="1" si="29"/>
        <v>0</v>
      </c>
      <c r="AL156" s="46">
        <f>SUMIFS(Распред!$K$4:$K$300,Распред!$B$4:$B$300,"март",Распред!$J$4:$J$300,A156)+SUMIFS(Распред!$M$4:$M$300,Распред!$B$4:$B$300,"март",Распред!$L$4:$L$300,A156)+SUMIFS(Распред!$O$4:$O$300,Распред!$B$4:$B$300,"март",Распред!$N$4:$N$300,A156)+SUMIFS(Распред!$Q$4:$Q$300,Распред!$B$4:$B$300,"март",Распред!$P$4:$P$300,A156)+SUMIFS(Распред!$S$4:$S$300,Распред!$B$4:$B$300,"март",Распред!$R$4:$R$300,A156)+SUMIFS(Распред!$U$4:$U$300,Распред!$B$4:$B$300,"март",Распред!$T$4:$T$300,A156)+SUMIFS(Распред!$W$4:$W$300,Распред!$B$4:$B$300,"март",Распред!$V$4:$V$300,A156)+SUMIFS(Распред!$Y$4:$Y$300,Распред!$B$4:$B$300,"март",Распред!$X$4:$X$300,A156)+SUMIFS(Распред!$AA$4:$AA$300,Распред!$B$4:$B$300,"март",Распред!$Z$4:$Z$300,A156)+SUMIFS(Распред!$AC$4:$AC$300,Распред!$B$4:$B$300,"март",Распред!$AB$4:$AB$300,A156)</f>
        <v>0</v>
      </c>
      <c r="AM156" s="46">
        <f t="shared" ca="1" si="30"/>
        <v>0</v>
      </c>
      <c r="AN156" s="46">
        <f t="shared" ca="1" si="31"/>
        <v>0</v>
      </c>
      <c r="AO156" s="46">
        <f t="shared" ca="1" si="32"/>
        <v>0</v>
      </c>
      <c r="AP156" s="46">
        <f>январь!AP156</f>
        <v>0</v>
      </c>
      <c r="AQ156" s="46">
        <f t="shared" ca="1" si="25"/>
        <v>0</v>
      </c>
      <c r="AR156" s="47"/>
      <c r="AS156" s="47">
        <f t="shared" ca="1" si="33"/>
        <v>0</v>
      </c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</row>
    <row r="157" spans="1:59" s="56" customFormat="1" x14ac:dyDescent="0.25">
      <c r="A157" s="47">
        <f>База!B157</f>
        <v>0</v>
      </c>
      <c r="B157" s="46">
        <f ca="1">IF(COUNTIFS(Распис!$B$4:$B$300,$A157,Распис!$C$4:$C$300,"&lt;="&amp;B$1,Распис!$D$4:$D$300,"&gt;="&amp;B$1)&gt;0,SUMIFS(Распис!$I$4:$I$300,Распис!$B$4:$B$300,$A157,Распис!$C$4:$C$300,"&lt;="&amp;B$1,Распис!$D$4:$D$300,"&gt;="&amp;B$1),SUMIF(База!$B$3:$B$305,$A157,База!$I$3:$I$152))</f>
        <v>0</v>
      </c>
      <c r="C157" s="46">
        <f ca="1">IF(COUNTIFS(Распис!$B$4:$B$300,$A157,Распис!$C$4:$C$300,"&lt;="&amp;C$1,Распис!$D$4:$D$300,"&gt;="&amp;C$1)&gt;0,SUMIFS(Распис!$J$4:$J$300,Распис!$B$4:$B$300,$A157,Распис!$C$4:$C$300,"&lt;="&amp;C$1,Распис!$D$4:$D$300,"&gt;="&amp;C$1),SUMIF(База!$B$3:$B$305,$A157,База!$J$3:$J$152))</f>
        <v>0</v>
      </c>
      <c r="D157" s="46">
        <f ca="1">IF(COUNTIFS(Распис!$B$4:$B$300,$A157,Распис!$C$4:$C$300,"&lt;="&amp;D$1,Распис!$D$4:$D$300,"&gt;="&amp;D$1)&gt;0,SUMIFS(Распис!$K$4:$K$300,Распис!$B$4:$B$300,$A157,Распис!$C$4:$C$300,"&lt;="&amp;D$1,Распис!$D$4:$D$300,"&gt;="&amp;D$1),SUMIF(База!$B$3:$B$305,$A157,База!$K$3:$K$152))</f>
        <v>0</v>
      </c>
      <c r="E157" s="46" t="s">
        <v>23</v>
      </c>
      <c r="F157" s="46">
        <f ca="1">IF(COUNTIFS(Распис!$B$4:$B$300,$A157,Распис!$C$4:$C$300,"&lt;="&amp;F$1,Распис!$D$4:$D$300,"&gt;="&amp;F$1)&gt;0,SUMIFS(Распис!$F$4:$F$300,Распис!$B$4:$B$300,$A157,Распис!$C$4:$C$300,"&lt;="&amp;F$1,Распис!$D$4:$D$300,"&gt;="&amp;F$1),SUMIF(База!$B$3:$B$305,$A157,База!$F$3:$F$152))</f>
        <v>0</v>
      </c>
      <c r="G157" s="46">
        <f ca="1">IF(COUNTIFS(Распис!$B$4:$B$300,$A157,Распис!$C$4:$C$300,"&lt;="&amp;G$1,Распис!$D$4:$D$300,"&gt;="&amp;G$1)&gt;0,SUMIFS(Распис!$G$4:$G$300,Распис!$B$4:$B$300,$A157,Распис!$C$4:$C$300,"&lt;="&amp;G$1,Распис!$D$4:$D$300,"&gt;="&amp;G$1),SUMIF(База!$B$3:$B$305,$A157,База!$G$3:$G$152))</f>
        <v>0</v>
      </c>
      <c r="H157" s="46">
        <f ca="1">IF(COUNTIFS(Распис!$B$4:$B$300,$A157,Распис!$C$4:$C$300,"&lt;="&amp;H$1,Распис!$D$4:$D$300,"&gt;="&amp;H$1)&gt;0,SUMIFS(Распис!$H$4:$H$300,Распис!$B$4:$B$300,$A157,Распис!$C$4:$C$300,"&lt;="&amp;H$1,Распис!$D$4:$D$300,"&gt;="&amp;H$1),SUMIF(База!$B$3:$B$305,$A157,База!$H$3:$H$152))</f>
        <v>0</v>
      </c>
      <c r="I157" s="46" t="s">
        <v>24</v>
      </c>
      <c r="J157" s="46">
        <f ca="1">IF(COUNTIFS(Распис!$B$4:$B$300,$A157,Распис!$C$4:$C$300,"&lt;="&amp;J$1,Распис!$D$4:$D$300,"&gt;="&amp;J$1)&gt;0,SUMIFS(Распис!$J$4:$J$300,Распис!$B$4:$B$300,$A157,Распис!$C$4:$C$300,"&lt;="&amp;J$1,Распис!$D$4:$D$300,"&gt;="&amp;J$1),SUMIF(База!$B$3:$B$305,$A157,База!$J$3:$J$152))</f>
        <v>0</v>
      </c>
      <c r="K157" s="46">
        <f ca="1">IF(COUNTIFS(Распис!$B$4:$B$300,$A157,Распис!$C$4:$C$300,"&lt;="&amp;K$1,Распис!$D$4:$D$300,"&gt;="&amp;K$1)&gt;0,SUMIFS(Распис!$K$4:$K$300,Распис!$B$4:$B$300,$A157,Распис!$C$4:$C$300,"&lt;="&amp;K$1,Распис!$D$4:$D$300,"&gt;="&amp;K$1),SUMIF(База!$B$3:$B$305,$A157,База!$K$3:$K$152))</f>
        <v>0</v>
      </c>
      <c r="L157" s="46" t="s">
        <v>23</v>
      </c>
      <c r="M157" s="46">
        <f ca="1">IF(COUNTIFS(Распис!$B$4:$B$300,$A157,Распис!$C$4:$C$300,"&lt;="&amp;M$1,Распис!$D$4:$D$300,"&gt;="&amp;M$1)&gt;0,SUMIFS(Распис!$F$4:$F$300,Распис!$B$4:$B$300,$A157,Распис!$C$4:$C$300,"&lt;="&amp;M$1,Распис!$D$4:$D$300,"&gt;="&amp;M$1),SUMIF(База!$B$3:$B$305,$A157,База!$F$3:$F$152))</f>
        <v>0</v>
      </c>
      <c r="N157" s="46">
        <f ca="1">IF(COUNTIFS(Распис!$B$4:$B$300,$A157,Распис!$C$4:$C$300,"&lt;="&amp;N$1,Распис!$D$4:$D$300,"&gt;="&amp;N$1)&gt;0,SUMIFS(Распис!$G$4:$G$300,Распис!$B$4:$B$300,$A157,Распис!$C$4:$C$300,"&lt;="&amp;N$1,Распис!$D$4:$D$300,"&gt;="&amp;N$1),SUMIF(База!$B$3:$B$305,$A157,База!$G$3:$G$152))</f>
        <v>0</v>
      </c>
      <c r="O157" s="46">
        <f ca="1">IF(COUNTIFS(Распис!$B$4:$B$300,$A157,Распис!$C$4:$C$300,"&lt;="&amp;O$1,Распис!$D$4:$D$300,"&gt;="&amp;O$1)&gt;0,SUMIFS(Распис!$H$4:$H$300,Распис!$B$4:$B$300,$A157,Распис!$C$4:$C$300,"&lt;="&amp;O$1,Распис!$D$4:$D$300,"&gt;="&amp;O$1),SUMIF(База!$B$3:$B$305,$A157,База!$H$3:$H$152))</f>
        <v>0</v>
      </c>
      <c r="P157" s="46">
        <f ca="1">IF(COUNTIFS(Распис!$B$4:$B$300,$A157,Распис!$C$4:$C$300,"&lt;="&amp;P$1,Распис!$D$4:$D$300,"&gt;="&amp;P$1)&gt;0,SUMIFS(Распис!$I$4:$I$300,Распис!$B$4:$B$300,$A157,Распис!$C$4:$C$300,"&lt;="&amp;P$1,Распис!$D$4:$D$300,"&gt;="&amp;P$1),SUMIF(База!$B$3:$B$305,$A157,База!$I$3:$I$152))</f>
        <v>0</v>
      </c>
      <c r="Q157" s="46">
        <f ca="1">IF(COUNTIFS(Распис!$B$4:$B$300,$A157,Распис!$C$4:$C$300,"&lt;="&amp;Q$1,Распис!$D$4:$D$300,"&gt;="&amp;Q$1)&gt;0,SUMIFS(Распис!$J$4:$J$300,Распис!$B$4:$B$300,$A157,Распис!$C$4:$C$300,"&lt;="&amp;Q$1,Распис!$D$4:$D$300,"&gt;="&amp;Q$1),SUMIF(База!$B$3:$B$305,$A157,База!$J$3:$J$152))</f>
        <v>0</v>
      </c>
      <c r="R157" s="46">
        <f ca="1">IF(COUNTIFS(Распис!$B$4:$B$300,$A157,Распис!$C$4:$C$300,"&lt;="&amp;R$1,Распис!$D$4:$D$300,"&gt;="&amp;R$1)&gt;0,SUMIFS(Распис!$K$4:$K$300,Распис!$B$4:$B$300,$A157,Распис!$C$4:$C$300,"&lt;="&amp;R$1,Распис!$D$4:$D$300,"&gt;="&amp;R$1),SUMIF(База!$B$3:$B$305,$A157,База!$K$3:$K$152))</f>
        <v>0</v>
      </c>
      <c r="S157" s="46" t="s">
        <v>23</v>
      </c>
      <c r="T157" s="46" t="s">
        <v>25</v>
      </c>
      <c r="U157" s="46" t="s">
        <v>25</v>
      </c>
      <c r="V157" s="46" t="s">
        <v>24</v>
      </c>
      <c r="W157" s="46" t="s">
        <v>24</v>
      </c>
      <c r="X157" s="46" t="s">
        <v>24</v>
      </c>
      <c r="Y157" s="46" t="s">
        <v>25</v>
      </c>
      <c r="Z157" s="46" t="s">
        <v>23</v>
      </c>
      <c r="AA157" s="46">
        <f ca="1">IF(COUNTIFS(Распис!$B$4:$B$300,$A157,Распис!$C$4:$C$300,"&lt;="&amp;AA$1,Распис!$D$4:$D$300,"&gt;="&amp;AA$1)&gt;0,SUMIFS(Распис!$F$4:$F$300,Распис!$B$4:$B$300,$A157,Распис!$C$4:$C$300,"&lt;="&amp;AA$1,Распис!$D$4:$D$300,"&gt;="&amp;AA$1),SUMIF(База!$B$3:$B$305,$A157,База!$F$3:$F$152))</f>
        <v>0</v>
      </c>
      <c r="AB157" s="46">
        <f ca="1">IF(COUNTIFS(Распис!$B$4:$B$300,$A157,Распис!$C$4:$C$300,"&lt;="&amp;AB$1,Распис!$D$4:$D$300,"&gt;="&amp;AB$1)&gt;0,SUMIFS(Распис!$G$4:$G$300,Распис!$B$4:$B$300,$A157,Распис!$C$4:$C$300,"&lt;="&amp;AB$1,Распис!$D$4:$D$300,"&gt;="&amp;AB$1),SUMIF(База!$B$3:$B$305,$A157,База!$G$3:$G$152))</f>
        <v>0</v>
      </c>
      <c r="AC157" s="46">
        <f ca="1">IF(COUNTIFS(Распис!$B$4:$B$300,$A157,Распис!$C$4:$C$300,"&lt;="&amp;AC$1,Распис!$D$4:$D$300,"&gt;="&amp;AC$1)&gt;0,SUMIFS(Распис!$H$4:$H$300,Распис!$B$4:$B$300,$A157,Распис!$C$4:$C$300,"&lt;="&amp;AC$1,Распис!$D$4:$D$300,"&gt;="&amp;AC$1),SUMIF(База!$B$3:$B$305,$A157,База!$H$3:$H$152))</f>
        <v>0</v>
      </c>
      <c r="AD157" s="46">
        <f ca="1">IF(COUNTIFS(Распис!$B$4:$B$300,$A157,Распис!$C$4:$C$300,"&lt;="&amp;AD$1,Распис!$D$4:$D$300,"&gt;="&amp;AD$1)&gt;0,SUMIFS(Распис!$I$4:$I$300,Распис!$B$4:$B$300,$A157,Распис!$C$4:$C$300,"&lt;="&amp;AD$1,Распис!$D$4:$D$300,"&gt;="&amp;AD$1),SUMIF(База!$B$3:$B$305,$A157,База!$I$3:$I$152))</f>
        <v>0</v>
      </c>
      <c r="AE157" s="46">
        <f ca="1">IF(COUNTIFS(Распис!$B$4:$B$300,$A157,Распис!$C$4:$C$300,"&lt;="&amp;AE$1,Распис!$D$4:$D$300,"&gt;="&amp;AE$1)&gt;0,SUMIFS(Распис!$J$4:$J$300,Распис!$B$4:$B$300,$A157,Распис!$C$4:$C$300,"&lt;="&amp;AE$1,Распис!$D$4:$D$300,"&gt;="&amp;AE$1),SUMIF(База!$B$3:$B$305,$A157,База!$J$3:$J$152))</f>
        <v>0</v>
      </c>
      <c r="AF157" s="46">
        <f ca="1">IF(COUNTIFS(Распис!$B$4:$B$300,$A157,Распис!$C$4:$C$300,"&lt;="&amp;AF$1,Распис!$D$4:$D$300,"&gt;="&amp;AF$1)&gt;0,SUMIFS(Распис!$K$4:$K$300,Распис!$B$4:$B$300,$A157,Распис!$C$4:$C$300,"&lt;="&amp;AF$1,Распис!$D$4:$D$300,"&gt;="&amp;AF$1),SUMIF(База!$B$3:$B$305,$A157,База!$K$3:$K$152))</f>
        <v>0</v>
      </c>
      <c r="AG157" s="47">
        <f t="shared" ca="1" si="27"/>
        <v>0</v>
      </c>
      <c r="AH157" s="46">
        <f ca="1">AG157-SUMIFS(Распред!$G$4:$G$300,Распред!$B$4:$B$300,"март",Распред!$F$4:$F$300,A157)</f>
        <v>0</v>
      </c>
      <c r="AI157" s="46">
        <f ca="1">AH157+(COUNTIF(B157:AF157,"КД")+SUMIFS(Распред!$AH$4:$AH$300,Распред!$F$4:$F$300,A157,Распред!$B$4:$B$300,"март"))*4</f>
        <v>12</v>
      </c>
      <c r="AJ157" s="46">
        <f t="shared" ca="1" si="28"/>
        <v>0</v>
      </c>
      <c r="AK157" s="46">
        <f t="shared" ca="1" si="29"/>
        <v>0</v>
      </c>
      <c r="AL157" s="46">
        <f>SUMIFS(Распред!$K$4:$K$300,Распред!$B$4:$B$300,"март",Распред!$J$4:$J$300,A157)+SUMIFS(Распред!$M$4:$M$300,Распред!$B$4:$B$300,"март",Распред!$L$4:$L$300,A157)+SUMIFS(Распред!$O$4:$O$300,Распред!$B$4:$B$300,"март",Распред!$N$4:$N$300,A157)+SUMIFS(Распред!$Q$4:$Q$300,Распред!$B$4:$B$300,"март",Распред!$P$4:$P$300,A157)+SUMIFS(Распред!$S$4:$S$300,Распред!$B$4:$B$300,"март",Распред!$R$4:$R$300,A157)+SUMIFS(Распред!$U$4:$U$300,Распред!$B$4:$B$300,"март",Распред!$T$4:$T$300,A157)+SUMIFS(Распред!$W$4:$W$300,Распред!$B$4:$B$300,"март",Распред!$V$4:$V$300,A157)+SUMIFS(Распред!$Y$4:$Y$300,Распред!$B$4:$B$300,"март",Распред!$X$4:$X$300,A157)+SUMIFS(Распред!$AA$4:$AA$300,Распред!$B$4:$B$300,"март",Распред!$Z$4:$Z$300,A157)+SUMIFS(Распред!$AC$4:$AC$300,Распред!$B$4:$B$300,"март",Распред!$AB$4:$AB$300,A157)</f>
        <v>0</v>
      </c>
      <c r="AM157" s="46">
        <f t="shared" ca="1" si="30"/>
        <v>0</v>
      </c>
      <c r="AN157" s="46">
        <f t="shared" ca="1" si="31"/>
        <v>0</v>
      </c>
      <c r="AO157" s="46">
        <f t="shared" ca="1" si="32"/>
        <v>0</v>
      </c>
      <c r="AP157" s="46">
        <f>январь!AP157</f>
        <v>0</v>
      </c>
      <c r="AQ157" s="46">
        <f t="shared" ca="1" si="25"/>
        <v>0</v>
      </c>
      <c r="AR157" s="47"/>
      <c r="AS157" s="47">
        <f t="shared" ca="1" si="33"/>
        <v>0</v>
      </c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</row>
    <row r="158" spans="1:59" s="56" customFormat="1" x14ac:dyDescent="0.25">
      <c r="A158" s="47">
        <f>База!B158</f>
        <v>0</v>
      </c>
      <c r="B158" s="46">
        <f ca="1">IF(COUNTIFS(Распис!$B$4:$B$300,$A158,Распис!$C$4:$C$300,"&lt;="&amp;B$1,Распис!$D$4:$D$300,"&gt;="&amp;B$1)&gt;0,SUMIFS(Распис!$I$4:$I$300,Распис!$B$4:$B$300,$A158,Распис!$C$4:$C$300,"&lt;="&amp;B$1,Распис!$D$4:$D$300,"&gt;="&amp;B$1),SUMIF(База!$B$3:$B$305,$A158,База!$I$3:$I$152))</f>
        <v>0</v>
      </c>
      <c r="C158" s="46">
        <f ca="1">IF(COUNTIFS(Распис!$B$4:$B$300,$A158,Распис!$C$4:$C$300,"&lt;="&amp;C$1,Распис!$D$4:$D$300,"&gt;="&amp;C$1)&gt;0,SUMIFS(Распис!$J$4:$J$300,Распис!$B$4:$B$300,$A158,Распис!$C$4:$C$300,"&lt;="&amp;C$1,Распис!$D$4:$D$300,"&gt;="&amp;C$1),SUMIF(База!$B$3:$B$305,$A158,База!$J$3:$J$152))</f>
        <v>0</v>
      </c>
      <c r="D158" s="46">
        <f ca="1">IF(COUNTIFS(Распис!$B$4:$B$300,$A158,Распис!$C$4:$C$300,"&lt;="&amp;D$1,Распис!$D$4:$D$300,"&gt;="&amp;D$1)&gt;0,SUMIFS(Распис!$K$4:$K$300,Распис!$B$4:$B$300,$A158,Распис!$C$4:$C$300,"&lt;="&amp;D$1,Распис!$D$4:$D$300,"&gt;="&amp;D$1),SUMIF(База!$B$3:$B$305,$A158,База!$K$3:$K$152))</f>
        <v>0</v>
      </c>
      <c r="E158" s="46" t="s">
        <v>23</v>
      </c>
      <c r="F158" s="46">
        <f ca="1">IF(COUNTIFS(Распис!$B$4:$B$300,$A158,Распис!$C$4:$C$300,"&lt;="&amp;F$1,Распис!$D$4:$D$300,"&gt;="&amp;F$1)&gt;0,SUMIFS(Распис!$F$4:$F$300,Распис!$B$4:$B$300,$A158,Распис!$C$4:$C$300,"&lt;="&amp;F$1,Распис!$D$4:$D$300,"&gt;="&amp;F$1),SUMIF(База!$B$3:$B$305,$A158,База!$F$3:$F$152))</f>
        <v>0</v>
      </c>
      <c r="G158" s="46">
        <f ca="1">IF(COUNTIFS(Распис!$B$4:$B$300,$A158,Распис!$C$4:$C$300,"&lt;="&amp;G$1,Распис!$D$4:$D$300,"&gt;="&amp;G$1)&gt;0,SUMIFS(Распис!$G$4:$G$300,Распис!$B$4:$B$300,$A158,Распис!$C$4:$C$300,"&lt;="&amp;G$1,Распис!$D$4:$D$300,"&gt;="&amp;G$1),SUMIF(База!$B$3:$B$305,$A158,База!$G$3:$G$152))</f>
        <v>0</v>
      </c>
      <c r="H158" s="46">
        <f ca="1">IF(COUNTIFS(Распис!$B$4:$B$300,$A158,Распис!$C$4:$C$300,"&lt;="&amp;H$1,Распис!$D$4:$D$300,"&gt;="&amp;H$1)&gt;0,SUMIFS(Распис!$H$4:$H$300,Распис!$B$4:$B$300,$A158,Распис!$C$4:$C$300,"&lt;="&amp;H$1,Распис!$D$4:$D$300,"&gt;="&amp;H$1),SUMIF(База!$B$3:$B$305,$A158,База!$H$3:$H$152))</f>
        <v>0</v>
      </c>
      <c r="I158" s="46" t="s">
        <v>24</v>
      </c>
      <c r="J158" s="46">
        <f ca="1">IF(COUNTIFS(Распис!$B$4:$B$300,$A158,Распис!$C$4:$C$300,"&lt;="&amp;J$1,Распис!$D$4:$D$300,"&gt;="&amp;J$1)&gt;0,SUMIFS(Распис!$J$4:$J$300,Распис!$B$4:$B$300,$A158,Распис!$C$4:$C$300,"&lt;="&amp;J$1,Распис!$D$4:$D$300,"&gt;="&amp;J$1),SUMIF(База!$B$3:$B$305,$A158,База!$J$3:$J$152))</f>
        <v>0</v>
      </c>
      <c r="K158" s="46">
        <f ca="1">IF(COUNTIFS(Распис!$B$4:$B$300,$A158,Распис!$C$4:$C$300,"&lt;="&amp;K$1,Распис!$D$4:$D$300,"&gt;="&amp;K$1)&gt;0,SUMIFS(Распис!$K$4:$K$300,Распис!$B$4:$B$300,$A158,Распис!$C$4:$C$300,"&lt;="&amp;K$1,Распис!$D$4:$D$300,"&gt;="&amp;K$1),SUMIF(База!$B$3:$B$305,$A158,База!$K$3:$K$152))</f>
        <v>0</v>
      </c>
      <c r="L158" s="46" t="s">
        <v>23</v>
      </c>
      <c r="M158" s="46">
        <f ca="1">IF(COUNTIFS(Распис!$B$4:$B$300,$A158,Распис!$C$4:$C$300,"&lt;="&amp;M$1,Распис!$D$4:$D$300,"&gt;="&amp;M$1)&gt;0,SUMIFS(Распис!$F$4:$F$300,Распис!$B$4:$B$300,$A158,Распис!$C$4:$C$300,"&lt;="&amp;M$1,Распис!$D$4:$D$300,"&gt;="&amp;M$1),SUMIF(База!$B$3:$B$305,$A158,База!$F$3:$F$152))</f>
        <v>0</v>
      </c>
      <c r="N158" s="46">
        <f ca="1">IF(COUNTIFS(Распис!$B$4:$B$300,$A158,Распис!$C$4:$C$300,"&lt;="&amp;N$1,Распис!$D$4:$D$300,"&gt;="&amp;N$1)&gt;0,SUMIFS(Распис!$G$4:$G$300,Распис!$B$4:$B$300,$A158,Распис!$C$4:$C$300,"&lt;="&amp;N$1,Распис!$D$4:$D$300,"&gt;="&amp;N$1),SUMIF(База!$B$3:$B$305,$A158,База!$G$3:$G$152))</f>
        <v>0</v>
      </c>
      <c r="O158" s="46">
        <f ca="1">IF(COUNTIFS(Распис!$B$4:$B$300,$A158,Распис!$C$4:$C$300,"&lt;="&amp;O$1,Распис!$D$4:$D$300,"&gt;="&amp;O$1)&gt;0,SUMIFS(Распис!$H$4:$H$300,Распис!$B$4:$B$300,$A158,Распис!$C$4:$C$300,"&lt;="&amp;O$1,Распис!$D$4:$D$300,"&gt;="&amp;O$1),SUMIF(База!$B$3:$B$305,$A158,База!$H$3:$H$152))</f>
        <v>0</v>
      </c>
      <c r="P158" s="46">
        <f ca="1">IF(COUNTIFS(Распис!$B$4:$B$300,$A158,Распис!$C$4:$C$300,"&lt;="&amp;P$1,Распис!$D$4:$D$300,"&gt;="&amp;P$1)&gt;0,SUMIFS(Распис!$I$4:$I$300,Распис!$B$4:$B$300,$A158,Распис!$C$4:$C$300,"&lt;="&amp;P$1,Распис!$D$4:$D$300,"&gt;="&amp;P$1),SUMIF(База!$B$3:$B$305,$A158,База!$I$3:$I$152))</f>
        <v>0</v>
      </c>
      <c r="Q158" s="46">
        <f ca="1">IF(COUNTIFS(Распис!$B$4:$B$300,$A158,Распис!$C$4:$C$300,"&lt;="&amp;Q$1,Распис!$D$4:$D$300,"&gt;="&amp;Q$1)&gt;0,SUMIFS(Распис!$J$4:$J$300,Распис!$B$4:$B$300,$A158,Распис!$C$4:$C$300,"&lt;="&amp;Q$1,Распис!$D$4:$D$300,"&gt;="&amp;Q$1),SUMIF(База!$B$3:$B$305,$A158,База!$J$3:$J$152))</f>
        <v>0</v>
      </c>
      <c r="R158" s="46">
        <f ca="1">IF(COUNTIFS(Распис!$B$4:$B$300,$A158,Распис!$C$4:$C$300,"&lt;="&amp;R$1,Распис!$D$4:$D$300,"&gt;="&amp;R$1)&gt;0,SUMIFS(Распис!$K$4:$K$300,Распис!$B$4:$B$300,$A158,Распис!$C$4:$C$300,"&lt;="&amp;R$1,Распис!$D$4:$D$300,"&gt;="&amp;R$1),SUMIF(База!$B$3:$B$305,$A158,База!$K$3:$K$152))</f>
        <v>0</v>
      </c>
      <c r="S158" s="46" t="s">
        <v>23</v>
      </c>
      <c r="T158" s="46" t="s">
        <v>25</v>
      </c>
      <c r="U158" s="46" t="s">
        <v>25</v>
      </c>
      <c r="V158" s="46" t="s">
        <v>24</v>
      </c>
      <c r="W158" s="46" t="s">
        <v>24</v>
      </c>
      <c r="X158" s="46" t="s">
        <v>24</v>
      </c>
      <c r="Y158" s="46" t="s">
        <v>25</v>
      </c>
      <c r="Z158" s="46" t="s">
        <v>23</v>
      </c>
      <c r="AA158" s="46">
        <f ca="1">IF(COUNTIFS(Распис!$B$4:$B$300,$A158,Распис!$C$4:$C$300,"&lt;="&amp;AA$1,Распис!$D$4:$D$300,"&gt;="&amp;AA$1)&gt;0,SUMIFS(Распис!$F$4:$F$300,Распис!$B$4:$B$300,$A158,Распис!$C$4:$C$300,"&lt;="&amp;AA$1,Распис!$D$4:$D$300,"&gt;="&amp;AA$1),SUMIF(База!$B$3:$B$305,$A158,База!$F$3:$F$152))</f>
        <v>0</v>
      </c>
      <c r="AB158" s="46">
        <f ca="1">IF(COUNTIFS(Распис!$B$4:$B$300,$A158,Распис!$C$4:$C$300,"&lt;="&amp;AB$1,Распис!$D$4:$D$300,"&gt;="&amp;AB$1)&gt;0,SUMIFS(Распис!$G$4:$G$300,Распис!$B$4:$B$300,$A158,Распис!$C$4:$C$300,"&lt;="&amp;AB$1,Распис!$D$4:$D$300,"&gt;="&amp;AB$1),SUMIF(База!$B$3:$B$305,$A158,База!$G$3:$G$152))</f>
        <v>0</v>
      </c>
      <c r="AC158" s="46">
        <f ca="1">IF(COUNTIFS(Распис!$B$4:$B$300,$A158,Распис!$C$4:$C$300,"&lt;="&amp;AC$1,Распис!$D$4:$D$300,"&gt;="&amp;AC$1)&gt;0,SUMIFS(Распис!$H$4:$H$300,Распис!$B$4:$B$300,$A158,Распис!$C$4:$C$300,"&lt;="&amp;AC$1,Распис!$D$4:$D$300,"&gt;="&amp;AC$1),SUMIF(База!$B$3:$B$305,$A158,База!$H$3:$H$152))</f>
        <v>0</v>
      </c>
      <c r="AD158" s="46">
        <f ca="1">IF(COUNTIFS(Распис!$B$4:$B$300,$A158,Распис!$C$4:$C$300,"&lt;="&amp;AD$1,Распис!$D$4:$D$300,"&gt;="&amp;AD$1)&gt;0,SUMIFS(Распис!$I$4:$I$300,Распис!$B$4:$B$300,$A158,Распис!$C$4:$C$300,"&lt;="&amp;AD$1,Распис!$D$4:$D$300,"&gt;="&amp;AD$1),SUMIF(База!$B$3:$B$305,$A158,База!$I$3:$I$152))</f>
        <v>0</v>
      </c>
      <c r="AE158" s="46">
        <f ca="1">IF(COUNTIFS(Распис!$B$4:$B$300,$A158,Распис!$C$4:$C$300,"&lt;="&amp;AE$1,Распис!$D$4:$D$300,"&gt;="&amp;AE$1)&gt;0,SUMIFS(Распис!$J$4:$J$300,Распис!$B$4:$B$300,$A158,Распис!$C$4:$C$300,"&lt;="&amp;AE$1,Распис!$D$4:$D$300,"&gt;="&amp;AE$1),SUMIF(База!$B$3:$B$305,$A158,База!$J$3:$J$152))</f>
        <v>0</v>
      </c>
      <c r="AF158" s="46">
        <f ca="1">IF(COUNTIFS(Распис!$B$4:$B$300,$A158,Распис!$C$4:$C$300,"&lt;="&amp;AF$1,Распис!$D$4:$D$300,"&gt;="&amp;AF$1)&gt;0,SUMIFS(Распис!$K$4:$K$300,Распис!$B$4:$B$300,$A158,Распис!$C$4:$C$300,"&lt;="&amp;AF$1,Распис!$D$4:$D$300,"&gt;="&amp;AF$1),SUMIF(База!$B$3:$B$305,$A158,База!$K$3:$K$152))</f>
        <v>0</v>
      </c>
      <c r="AG158" s="47">
        <f t="shared" ca="1" si="27"/>
        <v>0</v>
      </c>
      <c r="AH158" s="46">
        <f ca="1">AG158-SUMIFS(Распред!$G$4:$G$300,Распред!$B$4:$B$300,"март",Распред!$F$4:$F$300,A158)</f>
        <v>0</v>
      </c>
      <c r="AI158" s="46">
        <f ca="1">AH158+(COUNTIF(B158:AF158,"КД")+SUMIFS(Распред!$AH$4:$AH$300,Распред!$F$4:$F$300,A158,Распред!$B$4:$B$300,"март"))*4</f>
        <v>12</v>
      </c>
      <c r="AJ158" s="46">
        <f t="shared" ca="1" si="28"/>
        <v>0</v>
      </c>
      <c r="AK158" s="46">
        <f t="shared" ca="1" si="29"/>
        <v>0</v>
      </c>
      <c r="AL158" s="46">
        <f>SUMIFS(Распред!$K$4:$K$300,Распред!$B$4:$B$300,"март",Распред!$J$4:$J$300,A158)+SUMIFS(Распред!$M$4:$M$300,Распред!$B$4:$B$300,"март",Распред!$L$4:$L$300,A158)+SUMIFS(Распред!$O$4:$O$300,Распред!$B$4:$B$300,"март",Распред!$N$4:$N$300,A158)+SUMIFS(Распред!$Q$4:$Q$300,Распред!$B$4:$B$300,"март",Распред!$P$4:$P$300,A158)+SUMIFS(Распред!$S$4:$S$300,Распред!$B$4:$B$300,"март",Распред!$R$4:$R$300,A158)+SUMIFS(Распред!$U$4:$U$300,Распред!$B$4:$B$300,"март",Распред!$T$4:$T$300,A158)+SUMIFS(Распред!$W$4:$W$300,Распред!$B$4:$B$300,"март",Распред!$V$4:$V$300,A158)+SUMIFS(Распред!$Y$4:$Y$300,Распред!$B$4:$B$300,"март",Распред!$X$4:$X$300,A158)+SUMIFS(Распред!$AA$4:$AA$300,Распред!$B$4:$B$300,"март",Распред!$Z$4:$Z$300,A158)+SUMIFS(Распред!$AC$4:$AC$300,Распред!$B$4:$B$300,"март",Распред!$AB$4:$AB$300,A158)</f>
        <v>0</v>
      </c>
      <c r="AM158" s="46">
        <f t="shared" ca="1" si="30"/>
        <v>0</v>
      </c>
      <c r="AN158" s="46">
        <f t="shared" ca="1" si="31"/>
        <v>0</v>
      </c>
      <c r="AO158" s="46">
        <f t="shared" ca="1" si="32"/>
        <v>0</v>
      </c>
      <c r="AP158" s="46">
        <f>январь!AP158</f>
        <v>0</v>
      </c>
      <c r="AQ158" s="46">
        <f t="shared" ca="1" si="25"/>
        <v>0</v>
      </c>
      <c r="AR158" s="47"/>
      <c r="AS158" s="47">
        <f t="shared" ca="1" si="33"/>
        <v>0</v>
      </c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</row>
    <row r="159" spans="1:59" s="56" customFormat="1" x14ac:dyDescent="0.25">
      <c r="A159" s="47">
        <f>База!B159</f>
        <v>0</v>
      </c>
      <c r="B159" s="46">
        <f ca="1">IF(COUNTIFS(Распис!$B$4:$B$300,$A159,Распис!$C$4:$C$300,"&lt;="&amp;B$1,Распис!$D$4:$D$300,"&gt;="&amp;B$1)&gt;0,SUMIFS(Распис!$I$4:$I$300,Распис!$B$4:$B$300,$A159,Распис!$C$4:$C$300,"&lt;="&amp;B$1,Распис!$D$4:$D$300,"&gt;="&amp;B$1),SUMIF(База!$B$3:$B$305,$A159,База!$I$3:$I$152))</f>
        <v>0</v>
      </c>
      <c r="C159" s="46">
        <f ca="1">IF(COUNTIFS(Распис!$B$4:$B$300,$A159,Распис!$C$4:$C$300,"&lt;="&amp;C$1,Распис!$D$4:$D$300,"&gt;="&amp;C$1)&gt;0,SUMIFS(Распис!$J$4:$J$300,Распис!$B$4:$B$300,$A159,Распис!$C$4:$C$300,"&lt;="&amp;C$1,Распис!$D$4:$D$300,"&gt;="&amp;C$1),SUMIF(База!$B$3:$B$305,$A159,База!$J$3:$J$152))</f>
        <v>0</v>
      </c>
      <c r="D159" s="46">
        <f ca="1">IF(COUNTIFS(Распис!$B$4:$B$300,$A159,Распис!$C$4:$C$300,"&lt;="&amp;D$1,Распис!$D$4:$D$300,"&gt;="&amp;D$1)&gt;0,SUMIFS(Распис!$K$4:$K$300,Распис!$B$4:$B$300,$A159,Распис!$C$4:$C$300,"&lt;="&amp;D$1,Распис!$D$4:$D$300,"&gt;="&amp;D$1),SUMIF(База!$B$3:$B$305,$A159,База!$K$3:$K$152))</f>
        <v>0</v>
      </c>
      <c r="E159" s="46" t="s">
        <v>23</v>
      </c>
      <c r="F159" s="46">
        <f ca="1">IF(COUNTIFS(Распис!$B$4:$B$300,$A159,Распис!$C$4:$C$300,"&lt;="&amp;F$1,Распис!$D$4:$D$300,"&gt;="&amp;F$1)&gt;0,SUMIFS(Распис!$F$4:$F$300,Распис!$B$4:$B$300,$A159,Распис!$C$4:$C$300,"&lt;="&amp;F$1,Распис!$D$4:$D$300,"&gt;="&amp;F$1),SUMIF(База!$B$3:$B$305,$A159,База!$F$3:$F$152))</f>
        <v>0</v>
      </c>
      <c r="G159" s="46">
        <f ca="1">IF(COUNTIFS(Распис!$B$4:$B$300,$A159,Распис!$C$4:$C$300,"&lt;="&amp;G$1,Распис!$D$4:$D$300,"&gt;="&amp;G$1)&gt;0,SUMIFS(Распис!$G$4:$G$300,Распис!$B$4:$B$300,$A159,Распис!$C$4:$C$300,"&lt;="&amp;G$1,Распис!$D$4:$D$300,"&gt;="&amp;G$1),SUMIF(База!$B$3:$B$305,$A159,База!$G$3:$G$152))</f>
        <v>0</v>
      </c>
      <c r="H159" s="46">
        <f ca="1">IF(COUNTIFS(Распис!$B$4:$B$300,$A159,Распис!$C$4:$C$300,"&lt;="&amp;H$1,Распис!$D$4:$D$300,"&gt;="&amp;H$1)&gt;0,SUMIFS(Распис!$H$4:$H$300,Распис!$B$4:$B$300,$A159,Распис!$C$4:$C$300,"&lt;="&amp;H$1,Распис!$D$4:$D$300,"&gt;="&amp;H$1),SUMIF(База!$B$3:$B$305,$A159,База!$H$3:$H$152))</f>
        <v>0</v>
      </c>
      <c r="I159" s="46" t="s">
        <v>24</v>
      </c>
      <c r="J159" s="46">
        <f ca="1">IF(COUNTIFS(Распис!$B$4:$B$300,$A159,Распис!$C$4:$C$300,"&lt;="&amp;J$1,Распис!$D$4:$D$300,"&gt;="&amp;J$1)&gt;0,SUMIFS(Распис!$J$4:$J$300,Распис!$B$4:$B$300,$A159,Распис!$C$4:$C$300,"&lt;="&amp;J$1,Распис!$D$4:$D$300,"&gt;="&amp;J$1),SUMIF(База!$B$3:$B$305,$A159,База!$J$3:$J$152))</f>
        <v>0</v>
      </c>
      <c r="K159" s="46">
        <f ca="1">IF(COUNTIFS(Распис!$B$4:$B$300,$A159,Распис!$C$4:$C$300,"&lt;="&amp;K$1,Распис!$D$4:$D$300,"&gt;="&amp;K$1)&gt;0,SUMIFS(Распис!$K$4:$K$300,Распис!$B$4:$B$300,$A159,Распис!$C$4:$C$300,"&lt;="&amp;K$1,Распис!$D$4:$D$300,"&gt;="&amp;K$1),SUMIF(База!$B$3:$B$305,$A159,База!$K$3:$K$152))</f>
        <v>0</v>
      </c>
      <c r="L159" s="46" t="s">
        <v>23</v>
      </c>
      <c r="M159" s="46">
        <f ca="1">IF(COUNTIFS(Распис!$B$4:$B$300,$A159,Распис!$C$4:$C$300,"&lt;="&amp;M$1,Распис!$D$4:$D$300,"&gt;="&amp;M$1)&gt;0,SUMIFS(Распис!$F$4:$F$300,Распис!$B$4:$B$300,$A159,Распис!$C$4:$C$300,"&lt;="&amp;M$1,Распис!$D$4:$D$300,"&gt;="&amp;M$1),SUMIF(База!$B$3:$B$305,$A159,База!$F$3:$F$152))</f>
        <v>0</v>
      </c>
      <c r="N159" s="46">
        <f ca="1">IF(COUNTIFS(Распис!$B$4:$B$300,$A159,Распис!$C$4:$C$300,"&lt;="&amp;N$1,Распис!$D$4:$D$300,"&gt;="&amp;N$1)&gt;0,SUMIFS(Распис!$G$4:$G$300,Распис!$B$4:$B$300,$A159,Распис!$C$4:$C$300,"&lt;="&amp;N$1,Распис!$D$4:$D$300,"&gt;="&amp;N$1),SUMIF(База!$B$3:$B$305,$A159,База!$G$3:$G$152))</f>
        <v>0</v>
      </c>
      <c r="O159" s="46">
        <f ca="1">IF(COUNTIFS(Распис!$B$4:$B$300,$A159,Распис!$C$4:$C$300,"&lt;="&amp;O$1,Распис!$D$4:$D$300,"&gt;="&amp;O$1)&gt;0,SUMIFS(Распис!$H$4:$H$300,Распис!$B$4:$B$300,$A159,Распис!$C$4:$C$300,"&lt;="&amp;O$1,Распис!$D$4:$D$300,"&gt;="&amp;O$1),SUMIF(База!$B$3:$B$305,$A159,База!$H$3:$H$152))</f>
        <v>0</v>
      </c>
      <c r="P159" s="46">
        <f ca="1">IF(COUNTIFS(Распис!$B$4:$B$300,$A159,Распис!$C$4:$C$300,"&lt;="&amp;P$1,Распис!$D$4:$D$300,"&gt;="&amp;P$1)&gt;0,SUMIFS(Распис!$I$4:$I$300,Распис!$B$4:$B$300,$A159,Распис!$C$4:$C$300,"&lt;="&amp;P$1,Распис!$D$4:$D$300,"&gt;="&amp;P$1),SUMIF(База!$B$3:$B$305,$A159,База!$I$3:$I$152))</f>
        <v>0</v>
      </c>
      <c r="Q159" s="46">
        <f ca="1">IF(COUNTIFS(Распис!$B$4:$B$300,$A159,Распис!$C$4:$C$300,"&lt;="&amp;Q$1,Распис!$D$4:$D$300,"&gt;="&amp;Q$1)&gt;0,SUMIFS(Распис!$J$4:$J$300,Распис!$B$4:$B$300,$A159,Распис!$C$4:$C$300,"&lt;="&amp;Q$1,Распис!$D$4:$D$300,"&gt;="&amp;Q$1),SUMIF(База!$B$3:$B$305,$A159,База!$J$3:$J$152))</f>
        <v>0</v>
      </c>
      <c r="R159" s="46">
        <f ca="1">IF(COUNTIFS(Распис!$B$4:$B$300,$A159,Распис!$C$4:$C$300,"&lt;="&amp;R$1,Распис!$D$4:$D$300,"&gt;="&amp;R$1)&gt;0,SUMIFS(Распис!$K$4:$K$300,Распис!$B$4:$B$300,$A159,Распис!$C$4:$C$300,"&lt;="&amp;R$1,Распис!$D$4:$D$300,"&gt;="&amp;R$1),SUMIF(База!$B$3:$B$305,$A159,База!$K$3:$K$152))</f>
        <v>0</v>
      </c>
      <c r="S159" s="46" t="s">
        <v>23</v>
      </c>
      <c r="T159" s="46" t="s">
        <v>25</v>
      </c>
      <c r="U159" s="46" t="s">
        <v>25</v>
      </c>
      <c r="V159" s="46" t="s">
        <v>24</v>
      </c>
      <c r="W159" s="46" t="s">
        <v>24</v>
      </c>
      <c r="X159" s="46" t="s">
        <v>24</v>
      </c>
      <c r="Y159" s="46" t="s">
        <v>25</v>
      </c>
      <c r="Z159" s="46" t="s">
        <v>23</v>
      </c>
      <c r="AA159" s="46">
        <f ca="1">IF(COUNTIFS(Распис!$B$4:$B$300,$A159,Распис!$C$4:$C$300,"&lt;="&amp;AA$1,Распис!$D$4:$D$300,"&gt;="&amp;AA$1)&gt;0,SUMIFS(Распис!$F$4:$F$300,Распис!$B$4:$B$300,$A159,Распис!$C$4:$C$300,"&lt;="&amp;AA$1,Распис!$D$4:$D$300,"&gt;="&amp;AA$1),SUMIF(База!$B$3:$B$305,$A159,База!$F$3:$F$152))</f>
        <v>0</v>
      </c>
      <c r="AB159" s="46">
        <f ca="1">IF(COUNTIFS(Распис!$B$4:$B$300,$A159,Распис!$C$4:$C$300,"&lt;="&amp;AB$1,Распис!$D$4:$D$300,"&gt;="&amp;AB$1)&gt;0,SUMIFS(Распис!$G$4:$G$300,Распис!$B$4:$B$300,$A159,Распис!$C$4:$C$300,"&lt;="&amp;AB$1,Распис!$D$4:$D$300,"&gt;="&amp;AB$1),SUMIF(База!$B$3:$B$305,$A159,База!$G$3:$G$152))</f>
        <v>0</v>
      </c>
      <c r="AC159" s="46">
        <f ca="1">IF(COUNTIFS(Распис!$B$4:$B$300,$A159,Распис!$C$4:$C$300,"&lt;="&amp;AC$1,Распис!$D$4:$D$300,"&gt;="&amp;AC$1)&gt;0,SUMIFS(Распис!$H$4:$H$300,Распис!$B$4:$B$300,$A159,Распис!$C$4:$C$300,"&lt;="&amp;AC$1,Распис!$D$4:$D$300,"&gt;="&amp;AC$1),SUMIF(База!$B$3:$B$305,$A159,База!$H$3:$H$152))</f>
        <v>0</v>
      </c>
      <c r="AD159" s="46">
        <f ca="1">IF(COUNTIFS(Распис!$B$4:$B$300,$A159,Распис!$C$4:$C$300,"&lt;="&amp;AD$1,Распис!$D$4:$D$300,"&gt;="&amp;AD$1)&gt;0,SUMIFS(Распис!$I$4:$I$300,Распис!$B$4:$B$300,$A159,Распис!$C$4:$C$300,"&lt;="&amp;AD$1,Распис!$D$4:$D$300,"&gt;="&amp;AD$1),SUMIF(База!$B$3:$B$305,$A159,База!$I$3:$I$152))</f>
        <v>0</v>
      </c>
      <c r="AE159" s="46">
        <f ca="1">IF(COUNTIFS(Распис!$B$4:$B$300,$A159,Распис!$C$4:$C$300,"&lt;="&amp;AE$1,Распис!$D$4:$D$300,"&gt;="&amp;AE$1)&gt;0,SUMIFS(Распис!$J$4:$J$300,Распис!$B$4:$B$300,$A159,Распис!$C$4:$C$300,"&lt;="&amp;AE$1,Распис!$D$4:$D$300,"&gt;="&amp;AE$1),SUMIF(База!$B$3:$B$305,$A159,База!$J$3:$J$152))</f>
        <v>0</v>
      </c>
      <c r="AF159" s="46">
        <f ca="1">IF(COUNTIFS(Распис!$B$4:$B$300,$A159,Распис!$C$4:$C$300,"&lt;="&amp;AF$1,Распис!$D$4:$D$300,"&gt;="&amp;AF$1)&gt;0,SUMIFS(Распис!$K$4:$K$300,Распис!$B$4:$B$300,$A159,Распис!$C$4:$C$300,"&lt;="&amp;AF$1,Распис!$D$4:$D$300,"&gt;="&amp;AF$1),SUMIF(База!$B$3:$B$305,$A159,База!$K$3:$K$152))</f>
        <v>0</v>
      </c>
      <c r="AG159" s="47">
        <f t="shared" ca="1" si="27"/>
        <v>0</v>
      </c>
      <c r="AH159" s="46">
        <f ca="1">AG159-SUMIFS(Распред!$G$4:$G$300,Распред!$B$4:$B$300,"март",Распред!$F$4:$F$300,A159)</f>
        <v>0</v>
      </c>
      <c r="AI159" s="46">
        <f ca="1">AH159+(COUNTIF(B159:AF159,"КД")+SUMIFS(Распред!$AH$4:$AH$300,Распред!$F$4:$F$300,A159,Распред!$B$4:$B$300,"март"))*4</f>
        <v>12</v>
      </c>
      <c r="AJ159" s="46">
        <f t="shared" ca="1" si="28"/>
        <v>0</v>
      </c>
      <c r="AK159" s="46">
        <f t="shared" ca="1" si="29"/>
        <v>0</v>
      </c>
      <c r="AL159" s="46">
        <f>SUMIFS(Распред!$K$4:$K$300,Распред!$B$4:$B$300,"март",Распред!$J$4:$J$300,A159)+SUMIFS(Распред!$M$4:$M$300,Распред!$B$4:$B$300,"март",Распред!$L$4:$L$300,A159)+SUMIFS(Распред!$O$4:$O$300,Распред!$B$4:$B$300,"март",Распред!$N$4:$N$300,A159)+SUMIFS(Распред!$Q$4:$Q$300,Распред!$B$4:$B$300,"март",Распред!$P$4:$P$300,A159)+SUMIFS(Распред!$S$4:$S$300,Распред!$B$4:$B$300,"март",Распред!$R$4:$R$300,A159)+SUMIFS(Распред!$U$4:$U$300,Распред!$B$4:$B$300,"март",Распред!$T$4:$T$300,A159)+SUMIFS(Распред!$W$4:$W$300,Распред!$B$4:$B$300,"март",Распред!$V$4:$V$300,A159)+SUMIFS(Распред!$Y$4:$Y$300,Распред!$B$4:$B$300,"март",Распред!$X$4:$X$300,A159)+SUMIFS(Распред!$AA$4:$AA$300,Распред!$B$4:$B$300,"март",Распред!$Z$4:$Z$300,A159)+SUMIFS(Распред!$AC$4:$AC$300,Распред!$B$4:$B$300,"март",Распред!$AB$4:$AB$300,A159)</f>
        <v>0</v>
      </c>
      <c r="AM159" s="46">
        <f t="shared" ca="1" si="30"/>
        <v>0</v>
      </c>
      <c r="AN159" s="46">
        <f t="shared" ca="1" si="31"/>
        <v>0</v>
      </c>
      <c r="AO159" s="46">
        <f t="shared" ca="1" si="32"/>
        <v>0</v>
      </c>
      <c r="AP159" s="46">
        <f>январь!AP159</f>
        <v>0</v>
      </c>
      <c r="AQ159" s="46">
        <f t="shared" ca="1" si="25"/>
        <v>0</v>
      </c>
      <c r="AR159" s="47"/>
      <c r="AS159" s="47">
        <f t="shared" ca="1" si="33"/>
        <v>0</v>
      </c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</row>
    <row r="160" spans="1:59" s="56" customFormat="1" x14ac:dyDescent="0.25">
      <c r="A160" s="47">
        <f>База!B160</f>
        <v>0</v>
      </c>
      <c r="B160" s="46">
        <f ca="1">IF(COUNTIFS(Распис!$B$4:$B$300,$A160,Распис!$C$4:$C$300,"&lt;="&amp;B$1,Распис!$D$4:$D$300,"&gt;="&amp;B$1)&gt;0,SUMIFS(Распис!$I$4:$I$300,Распис!$B$4:$B$300,$A160,Распис!$C$4:$C$300,"&lt;="&amp;B$1,Распис!$D$4:$D$300,"&gt;="&amp;B$1),SUMIF(База!$B$3:$B$305,$A160,База!$I$3:$I$152))</f>
        <v>0</v>
      </c>
      <c r="C160" s="46">
        <f ca="1">IF(COUNTIFS(Распис!$B$4:$B$300,$A160,Распис!$C$4:$C$300,"&lt;="&amp;C$1,Распис!$D$4:$D$300,"&gt;="&amp;C$1)&gt;0,SUMIFS(Распис!$J$4:$J$300,Распис!$B$4:$B$300,$A160,Распис!$C$4:$C$300,"&lt;="&amp;C$1,Распис!$D$4:$D$300,"&gt;="&amp;C$1),SUMIF(База!$B$3:$B$305,$A160,База!$J$3:$J$152))</f>
        <v>0</v>
      </c>
      <c r="D160" s="46">
        <f ca="1">IF(COUNTIFS(Распис!$B$4:$B$300,$A160,Распис!$C$4:$C$300,"&lt;="&amp;D$1,Распис!$D$4:$D$300,"&gt;="&amp;D$1)&gt;0,SUMIFS(Распис!$K$4:$K$300,Распис!$B$4:$B$300,$A160,Распис!$C$4:$C$300,"&lt;="&amp;D$1,Распис!$D$4:$D$300,"&gt;="&amp;D$1),SUMIF(База!$B$3:$B$305,$A160,База!$K$3:$K$152))</f>
        <v>0</v>
      </c>
      <c r="E160" s="46" t="s">
        <v>23</v>
      </c>
      <c r="F160" s="46">
        <f ca="1">IF(COUNTIFS(Распис!$B$4:$B$300,$A160,Распис!$C$4:$C$300,"&lt;="&amp;F$1,Распис!$D$4:$D$300,"&gt;="&amp;F$1)&gt;0,SUMIFS(Распис!$F$4:$F$300,Распис!$B$4:$B$300,$A160,Распис!$C$4:$C$300,"&lt;="&amp;F$1,Распис!$D$4:$D$300,"&gt;="&amp;F$1),SUMIF(База!$B$3:$B$305,$A160,База!$F$3:$F$152))</f>
        <v>0</v>
      </c>
      <c r="G160" s="46">
        <f ca="1">IF(COUNTIFS(Распис!$B$4:$B$300,$A160,Распис!$C$4:$C$300,"&lt;="&amp;G$1,Распис!$D$4:$D$300,"&gt;="&amp;G$1)&gt;0,SUMIFS(Распис!$G$4:$G$300,Распис!$B$4:$B$300,$A160,Распис!$C$4:$C$300,"&lt;="&amp;G$1,Распис!$D$4:$D$300,"&gt;="&amp;G$1),SUMIF(База!$B$3:$B$305,$A160,База!$G$3:$G$152))</f>
        <v>0</v>
      </c>
      <c r="H160" s="46">
        <f ca="1">IF(COUNTIFS(Распис!$B$4:$B$300,$A160,Распис!$C$4:$C$300,"&lt;="&amp;H$1,Распис!$D$4:$D$300,"&gt;="&amp;H$1)&gt;0,SUMIFS(Распис!$H$4:$H$300,Распис!$B$4:$B$300,$A160,Распис!$C$4:$C$300,"&lt;="&amp;H$1,Распис!$D$4:$D$300,"&gt;="&amp;H$1),SUMIF(База!$B$3:$B$305,$A160,База!$H$3:$H$152))</f>
        <v>0</v>
      </c>
      <c r="I160" s="46" t="s">
        <v>24</v>
      </c>
      <c r="J160" s="46">
        <f ca="1">IF(COUNTIFS(Распис!$B$4:$B$300,$A160,Распис!$C$4:$C$300,"&lt;="&amp;J$1,Распис!$D$4:$D$300,"&gt;="&amp;J$1)&gt;0,SUMIFS(Распис!$J$4:$J$300,Распис!$B$4:$B$300,$A160,Распис!$C$4:$C$300,"&lt;="&amp;J$1,Распис!$D$4:$D$300,"&gt;="&amp;J$1),SUMIF(База!$B$3:$B$305,$A160,База!$J$3:$J$152))</f>
        <v>0</v>
      </c>
      <c r="K160" s="46">
        <f ca="1">IF(COUNTIFS(Распис!$B$4:$B$300,$A160,Распис!$C$4:$C$300,"&lt;="&amp;K$1,Распис!$D$4:$D$300,"&gt;="&amp;K$1)&gt;0,SUMIFS(Распис!$K$4:$K$300,Распис!$B$4:$B$300,$A160,Распис!$C$4:$C$300,"&lt;="&amp;K$1,Распис!$D$4:$D$300,"&gt;="&amp;K$1),SUMIF(База!$B$3:$B$305,$A160,База!$K$3:$K$152))</f>
        <v>0</v>
      </c>
      <c r="L160" s="46" t="s">
        <v>23</v>
      </c>
      <c r="M160" s="46">
        <f ca="1">IF(COUNTIFS(Распис!$B$4:$B$300,$A160,Распис!$C$4:$C$300,"&lt;="&amp;M$1,Распис!$D$4:$D$300,"&gt;="&amp;M$1)&gt;0,SUMIFS(Распис!$F$4:$F$300,Распис!$B$4:$B$300,$A160,Распис!$C$4:$C$300,"&lt;="&amp;M$1,Распис!$D$4:$D$300,"&gt;="&amp;M$1),SUMIF(База!$B$3:$B$305,$A160,База!$F$3:$F$152))</f>
        <v>0</v>
      </c>
      <c r="N160" s="46">
        <f ca="1">IF(COUNTIFS(Распис!$B$4:$B$300,$A160,Распис!$C$4:$C$300,"&lt;="&amp;N$1,Распис!$D$4:$D$300,"&gt;="&amp;N$1)&gt;0,SUMIFS(Распис!$G$4:$G$300,Распис!$B$4:$B$300,$A160,Распис!$C$4:$C$300,"&lt;="&amp;N$1,Распис!$D$4:$D$300,"&gt;="&amp;N$1),SUMIF(База!$B$3:$B$305,$A160,База!$G$3:$G$152))</f>
        <v>0</v>
      </c>
      <c r="O160" s="46">
        <f ca="1">IF(COUNTIFS(Распис!$B$4:$B$300,$A160,Распис!$C$4:$C$300,"&lt;="&amp;O$1,Распис!$D$4:$D$300,"&gt;="&amp;O$1)&gt;0,SUMIFS(Распис!$H$4:$H$300,Распис!$B$4:$B$300,$A160,Распис!$C$4:$C$300,"&lt;="&amp;O$1,Распис!$D$4:$D$300,"&gt;="&amp;O$1),SUMIF(База!$B$3:$B$305,$A160,База!$H$3:$H$152))</f>
        <v>0</v>
      </c>
      <c r="P160" s="46">
        <f ca="1">IF(COUNTIFS(Распис!$B$4:$B$300,$A160,Распис!$C$4:$C$300,"&lt;="&amp;P$1,Распис!$D$4:$D$300,"&gt;="&amp;P$1)&gt;0,SUMIFS(Распис!$I$4:$I$300,Распис!$B$4:$B$300,$A160,Распис!$C$4:$C$300,"&lt;="&amp;P$1,Распис!$D$4:$D$300,"&gt;="&amp;P$1),SUMIF(База!$B$3:$B$305,$A160,База!$I$3:$I$152))</f>
        <v>0</v>
      </c>
      <c r="Q160" s="46">
        <f ca="1">IF(COUNTIFS(Распис!$B$4:$B$300,$A160,Распис!$C$4:$C$300,"&lt;="&amp;Q$1,Распис!$D$4:$D$300,"&gt;="&amp;Q$1)&gt;0,SUMIFS(Распис!$J$4:$J$300,Распис!$B$4:$B$300,$A160,Распис!$C$4:$C$300,"&lt;="&amp;Q$1,Распис!$D$4:$D$300,"&gt;="&amp;Q$1),SUMIF(База!$B$3:$B$305,$A160,База!$J$3:$J$152))</f>
        <v>0</v>
      </c>
      <c r="R160" s="46">
        <f ca="1">IF(COUNTIFS(Распис!$B$4:$B$300,$A160,Распис!$C$4:$C$300,"&lt;="&amp;R$1,Распис!$D$4:$D$300,"&gt;="&amp;R$1)&gt;0,SUMIFS(Распис!$K$4:$K$300,Распис!$B$4:$B$300,$A160,Распис!$C$4:$C$300,"&lt;="&amp;R$1,Распис!$D$4:$D$300,"&gt;="&amp;R$1),SUMIF(База!$B$3:$B$305,$A160,База!$K$3:$K$152))</f>
        <v>0</v>
      </c>
      <c r="S160" s="46" t="s">
        <v>23</v>
      </c>
      <c r="T160" s="46" t="s">
        <v>25</v>
      </c>
      <c r="U160" s="46" t="s">
        <v>25</v>
      </c>
      <c r="V160" s="46" t="s">
        <v>24</v>
      </c>
      <c r="W160" s="46" t="s">
        <v>24</v>
      </c>
      <c r="X160" s="46" t="s">
        <v>24</v>
      </c>
      <c r="Y160" s="46" t="s">
        <v>25</v>
      </c>
      <c r="Z160" s="46" t="s">
        <v>23</v>
      </c>
      <c r="AA160" s="46">
        <f ca="1">IF(COUNTIFS(Распис!$B$4:$B$300,$A160,Распис!$C$4:$C$300,"&lt;="&amp;AA$1,Распис!$D$4:$D$300,"&gt;="&amp;AA$1)&gt;0,SUMIFS(Распис!$F$4:$F$300,Распис!$B$4:$B$300,$A160,Распис!$C$4:$C$300,"&lt;="&amp;AA$1,Распис!$D$4:$D$300,"&gt;="&amp;AA$1),SUMIF(База!$B$3:$B$305,$A160,База!$F$3:$F$152))</f>
        <v>0</v>
      </c>
      <c r="AB160" s="46">
        <f ca="1">IF(COUNTIFS(Распис!$B$4:$B$300,$A160,Распис!$C$4:$C$300,"&lt;="&amp;AB$1,Распис!$D$4:$D$300,"&gt;="&amp;AB$1)&gt;0,SUMIFS(Распис!$G$4:$G$300,Распис!$B$4:$B$300,$A160,Распис!$C$4:$C$300,"&lt;="&amp;AB$1,Распис!$D$4:$D$300,"&gt;="&amp;AB$1),SUMIF(База!$B$3:$B$305,$A160,База!$G$3:$G$152))</f>
        <v>0</v>
      </c>
      <c r="AC160" s="46">
        <f ca="1">IF(COUNTIFS(Распис!$B$4:$B$300,$A160,Распис!$C$4:$C$300,"&lt;="&amp;AC$1,Распис!$D$4:$D$300,"&gt;="&amp;AC$1)&gt;0,SUMIFS(Распис!$H$4:$H$300,Распис!$B$4:$B$300,$A160,Распис!$C$4:$C$300,"&lt;="&amp;AC$1,Распис!$D$4:$D$300,"&gt;="&amp;AC$1),SUMIF(База!$B$3:$B$305,$A160,База!$H$3:$H$152))</f>
        <v>0</v>
      </c>
      <c r="AD160" s="46">
        <f ca="1">IF(COUNTIFS(Распис!$B$4:$B$300,$A160,Распис!$C$4:$C$300,"&lt;="&amp;AD$1,Распис!$D$4:$D$300,"&gt;="&amp;AD$1)&gt;0,SUMIFS(Распис!$I$4:$I$300,Распис!$B$4:$B$300,$A160,Распис!$C$4:$C$300,"&lt;="&amp;AD$1,Распис!$D$4:$D$300,"&gt;="&amp;AD$1),SUMIF(База!$B$3:$B$305,$A160,База!$I$3:$I$152))</f>
        <v>0</v>
      </c>
      <c r="AE160" s="46">
        <f ca="1">IF(COUNTIFS(Распис!$B$4:$B$300,$A160,Распис!$C$4:$C$300,"&lt;="&amp;AE$1,Распис!$D$4:$D$300,"&gt;="&amp;AE$1)&gt;0,SUMIFS(Распис!$J$4:$J$300,Распис!$B$4:$B$300,$A160,Распис!$C$4:$C$300,"&lt;="&amp;AE$1,Распис!$D$4:$D$300,"&gt;="&amp;AE$1),SUMIF(База!$B$3:$B$305,$A160,База!$J$3:$J$152))</f>
        <v>0</v>
      </c>
      <c r="AF160" s="46">
        <f ca="1">IF(COUNTIFS(Распис!$B$4:$B$300,$A160,Распис!$C$4:$C$300,"&lt;="&amp;AF$1,Распис!$D$4:$D$300,"&gt;="&amp;AF$1)&gt;0,SUMIFS(Распис!$K$4:$K$300,Распис!$B$4:$B$300,$A160,Распис!$C$4:$C$300,"&lt;="&amp;AF$1,Распис!$D$4:$D$300,"&gt;="&amp;AF$1),SUMIF(База!$B$3:$B$305,$A160,База!$K$3:$K$152))</f>
        <v>0</v>
      </c>
      <c r="AG160" s="47">
        <f t="shared" ca="1" si="27"/>
        <v>0</v>
      </c>
      <c r="AH160" s="46">
        <f ca="1">AG160-SUMIFS(Распред!$G$4:$G$300,Распред!$B$4:$B$300,"март",Распред!$F$4:$F$300,A160)</f>
        <v>0</v>
      </c>
      <c r="AI160" s="46">
        <f ca="1">AH160+(COUNTIF(B160:AF160,"КД")+SUMIFS(Распред!$AH$4:$AH$300,Распред!$F$4:$F$300,A160,Распред!$B$4:$B$300,"март"))*4</f>
        <v>12</v>
      </c>
      <c r="AJ160" s="46">
        <f t="shared" ca="1" si="28"/>
        <v>0</v>
      </c>
      <c r="AK160" s="46">
        <f t="shared" ca="1" si="29"/>
        <v>0</v>
      </c>
      <c r="AL160" s="46">
        <f>SUMIFS(Распред!$K$4:$K$300,Распред!$B$4:$B$300,"март",Распред!$J$4:$J$300,A160)+SUMIFS(Распред!$M$4:$M$300,Распред!$B$4:$B$300,"март",Распред!$L$4:$L$300,A160)+SUMIFS(Распред!$O$4:$O$300,Распред!$B$4:$B$300,"март",Распред!$N$4:$N$300,A160)+SUMIFS(Распред!$Q$4:$Q$300,Распред!$B$4:$B$300,"март",Распред!$P$4:$P$300,A160)+SUMIFS(Распред!$S$4:$S$300,Распред!$B$4:$B$300,"март",Распред!$R$4:$R$300,A160)+SUMIFS(Распред!$U$4:$U$300,Распред!$B$4:$B$300,"март",Распред!$T$4:$T$300,A160)+SUMIFS(Распред!$W$4:$W$300,Распред!$B$4:$B$300,"март",Распред!$V$4:$V$300,A160)+SUMIFS(Распред!$Y$4:$Y$300,Распред!$B$4:$B$300,"март",Распред!$X$4:$X$300,A160)+SUMIFS(Распред!$AA$4:$AA$300,Распред!$B$4:$B$300,"март",Распред!$Z$4:$Z$300,A160)+SUMIFS(Распред!$AC$4:$AC$300,Распред!$B$4:$B$300,"март",Распред!$AB$4:$AB$300,A160)</f>
        <v>0</v>
      </c>
      <c r="AM160" s="46">
        <f t="shared" ca="1" si="30"/>
        <v>0</v>
      </c>
      <c r="AN160" s="46">
        <f t="shared" ca="1" si="31"/>
        <v>0</v>
      </c>
      <c r="AO160" s="46">
        <f t="shared" ca="1" si="32"/>
        <v>0</v>
      </c>
      <c r="AP160" s="46">
        <f>январь!AP160</f>
        <v>0</v>
      </c>
      <c r="AQ160" s="46">
        <f t="shared" ca="1" si="25"/>
        <v>0</v>
      </c>
      <c r="AR160" s="47"/>
      <c r="AS160" s="47">
        <f t="shared" ca="1" si="33"/>
        <v>0</v>
      </c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</row>
    <row r="161" spans="1:58" s="56" customFormat="1" x14ac:dyDescent="0.25">
      <c r="A161" s="47">
        <f>База!B161</f>
        <v>0</v>
      </c>
      <c r="B161" s="46">
        <f ca="1">IF(COUNTIFS(Распис!$B$4:$B$300,$A161,Распис!$C$4:$C$300,"&lt;="&amp;B$1,Распис!$D$4:$D$300,"&gt;="&amp;B$1)&gt;0,SUMIFS(Распис!$I$4:$I$300,Распис!$B$4:$B$300,$A161,Распис!$C$4:$C$300,"&lt;="&amp;B$1,Распис!$D$4:$D$300,"&gt;="&amp;B$1),SUMIF(База!$B$3:$B$305,$A161,База!$I$3:$I$152))</f>
        <v>0</v>
      </c>
      <c r="C161" s="46">
        <f ca="1">IF(COUNTIFS(Распис!$B$4:$B$300,$A161,Распис!$C$4:$C$300,"&lt;="&amp;C$1,Распис!$D$4:$D$300,"&gt;="&amp;C$1)&gt;0,SUMIFS(Распис!$J$4:$J$300,Распис!$B$4:$B$300,$A161,Распис!$C$4:$C$300,"&lt;="&amp;C$1,Распис!$D$4:$D$300,"&gt;="&amp;C$1),SUMIF(База!$B$3:$B$305,$A161,База!$J$3:$J$152))</f>
        <v>0</v>
      </c>
      <c r="D161" s="46">
        <f ca="1">IF(COUNTIFS(Распис!$B$4:$B$300,$A161,Распис!$C$4:$C$300,"&lt;="&amp;D$1,Распис!$D$4:$D$300,"&gt;="&amp;D$1)&gt;0,SUMIFS(Распис!$K$4:$K$300,Распис!$B$4:$B$300,$A161,Распис!$C$4:$C$300,"&lt;="&amp;D$1,Распис!$D$4:$D$300,"&gt;="&amp;D$1),SUMIF(База!$B$3:$B$305,$A161,База!$K$3:$K$152))</f>
        <v>0</v>
      </c>
      <c r="E161" s="46" t="s">
        <v>23</v>
      </c>
      <c r="F161" s="46">
        <f ca="1">IF(COUNTIFS(Распис!$B$4:$B$300,$A161,Распис!$C$4:$C$300,"&lt;="&amp;F$1,Распис!$D$4:$D$300,"&gt;="&amp;F$1)&gt;0,SUMIFS(Распис!$F$4:$F$300,Распис!$B$4:$B$300,$A161,Распис!$C$4:$C$300,"&lt;="&amp;F$1,Распис!$D$4:$D$300,"&gt;="&amp;F$1),SUMIF(База!$B$3:$B$305,$A161,База!$F$3:$F$152))</f>
        <v>0</v>
      </c>
      <c r="G161" s="46">
        <f ca="1">IF(COUNTIFS(Распис!$B$4:$B$300,$A161,Распис!$C$4:$C$300,"&lt;="&amp;G$1,Распис!$D$4:$D$300,"&gt;="&amp;G$1)&gt;0,SUMIFS(Распис!$G$4:$G$300,Распис!$B$4:$B$300,$A161,Распис!$C$4:$C$300,"&lt;="&amp;G$1,Распис!$D$4:$D$300,"&gt;="&amp;G$1),SUMIF(База!$B$3:$B$305,$A161,База!$G$3:$G$152))</f>
        <v>0</v>
      </c>
      <c r="H161" s="46">
        <f ca="1">IF(COUNTIFS(Распис!$B$4:$B$300,$A161,Распис!$C$4:$C$300,"&lt;="&amp;H$1,Распис!$D$4:$D$300,"&gt;="&amp;H$1)&gt;0,SUMIFS(Распис!$H$4:$H$300,Распис!$B$4:$B$300,$A161,Распис!$C$4:$C$300,"&lt;="&amp;H$1,Распис!$D$4:$D$300,"&gt;="&amp;H$1),SUMIF(База!$B$3:$B$305,$A161,База!$H$3:$H$152))</f>
        <v>0</v>
      </c>
      <c r="I161" s="46" t="s">
        <v>24</v>
      </c>
      <c r="J161" s="46">
        <f ca="1">IF(COUNTIFS(Распис!$B$4:$B$300,$A161,Распис!$C$4:$C$300,"&lt;="&amp;J$1,Распис!$D$4:$D$300,"&gt;="&amp;J$1)&gt;0,SUMIFS(Распис!$J$4:$J$300,Распис!$B$4:$B$300,$A161,Распис!$C$4:$C$300,"&lt;="&amp;J$1,Распис!$D$4:$D$300,"&gt;="&amp;J$1),SUMIF(База!$B$3:$B$305,$A161,База!$J$3:$J$152))</f>
        <v>0</v>
      </c>
      <c r="K161" s="46">
        <f ca="1">IF(COUNTIFS(Распис!$B$4:$B$300,$A161,Распис!$C$4:$C$300,"&lt;="&amp;K$1,Распис!$D$4:$D$300,"&gt;="&amp;K$1)&gt;0,SUMIFS(Распис!$K$4:$K$300,Распис!$B$4:$B$300,$A161,Распис!$C$4:$C$300,"&lt;="&amp;K$1,Распис!$D$4:$D$300,"&gt;="&amp;K$1),SUMIF(База!$B$3:$B$305,$A161,База!$K$3:$K$152))</f>
        <v>0</v>
      </c>
      <c r="L161" s="46" t="s">
        <v>23</v>
      </c>
      <c r="M161" s="46">
        <f ca="1">IF(COUNTIFS(Распис!$B$4:$B$300,$A161,Распис!$C$4:$C$300,"&lt;="&amp;M$1,Распис!$D$4:$D$300,"&gt;="&amp;M$1)&gt;0,SUMIFS(Распис!$F$4:$F$300,Распис!$B$4:$B$300,$A161,Распис!$C$4:$C$300,"&lt;="&amp;M$1,Распис!$D$4:$D$300,"&gt;="&amp;M$1),SUMIF(База!$B$3:$B$305,$A161,База!$F$3:$F$152))</f>
        <v>0</v>
      </c>
      <c r="N161" s="46">
        <f ca="1">IF(COUNTIFS(Распис!$B$4:$B$300,$A161,Распис!$C$4:$C$300,"&lt;="&amp;N$1,Распис!$D$4:$D$300,"&gt;="&amp;N$1)&gt;0,SUMIFS(Распис!$G$4:$G$300,Распис!$B$4:$B$300,$A161,Распис!$C$4:$C$300,"&lt;="&amp;N$1,Распис!$D$4:$D$300,"&gt;="&amp;N$1),SUMIF(База!$B$3:$B$305,$A161,База!$G$3:$G$152))</f>
        <v>0</v>
      </c>
      <c r="O161" s="46">
        <f ca="1">IF(COUNTIFS(Распис!$B$4:$B$300,$A161,Распис!$C$4:$C$300,"&lt;="&amp;O$1,Распис!$D$4:$D$300,"&gt;="&amp;O$1)&gt;0,SUMIFS(Распис!$H$4:$H$300,Распис!$B$4:$B$300,$A161,Распис!$C$4:$C$300,"&lt;="&amp;O$1,Распис!$D$4:$D$300,"&gt;="&amp;O$1),SUMIF(База!$B$3:$B$305,$A161,База!$H$3:$H$152))</f>
        <v>0</v>
      </c>
      <c r="P161" s="46">
        <f ca="1">IF(COUNTIFS(Распис!$B$4:$B$300,$A161,Распис!$C$4:$C$300,"&lt;="&amp;P$1,Распис!$D$4:$D$300,"&gt;="&amp;P$1)&gt;0,SUMIFS(Распис!$I$4:$I$300,Распис!$B$4:$B$300,$A161,Распис!$C$4:$C$300,"&lt;="&amp;P$1,Распис!$D$4:$D$300,"&gt;="&amp;P$1),SUMIF(База!$B$3:$B$305,$A161,База!$I$3:$I$152))</f>
        <v>0</v>
      </c>
      <c r="Q161" s="46">
        <f ca="1">IF(COUNTIFS(Распис!$B$4:$B$300,$A161,Распис!$C$4:$C$300,"&lt;="&amp;Q$1,Распис!$D$4:$D$300,"&gt;="&amp;Q$1)&gt;0,SUMIFS(Распис!$J$4:$J$300,Распис!$B$4:$B$300,$A161,Распис!$C$4:$C$300,"&lt;="&amp;Q$1,Распис!$D$4:$D$300,"&gt;="&amp;Q$1),SUMIF(База!$B$3:$B$305,$A161,База!$J$3:$J$152))</f>
        <v>0</v>
      </c>
      <c r="R161" s="46">
        <f ca="1">IF(COUNTIFS(Распис!$B$4:$B$300,$A161,Распис!$C$4:$C$300,"&lt;="&amp;R$1,Распис!$D$4:$D$300,"&gt;="&amp;R$1)&gt;0,SUMIFS(Распис!$K$4:$K$300,Распис!$B$4:$B$300,$A161,Распис!$C$4:$C$300,"&lt;="&amp;R$1,Распис!$D$4:$D$300,"&gt;="&amp;R$1),SUMIF(База!$B$3:$B$305,$A161,База!$K$3:$K$152))</f>
        <v>0</v>
      </c>
      <c r="S161" s="46" t="s">
        <v>23</v>
      </c>
      <c r="T161" s="46" t="s">
        <v>25</v>
      </c>
      <c r="U161" s="46" t="s">
        <v>25</v>
      </c>
      <c r="V161" s="46" t="s">
        <v>24</v>
      </c>
      <c r="W161" s="46" t="s">
        <v>24</v>
      </c>
      <c r="X161" s="46" t="s">
        <v>24</v>
      </c>
      <c r="Y161" s="46" t="s">
        <v>25</v>
      </c>
      <c r="Z161" s="46" t="s">
        <v>23</v>
      </c>
      <c r="AA161" s="46">
        <f ca="1">IF(COUNTIFS(Распис!$B$4:$B$300,$A161,Распис!$C$4:$C$300,"&lt;="&amp;AA$1,Распис!$D$4:$D$300,"&gt;="&amp;AA$1)&gt;0,SUMIFS(Распис!$F$4:$F$300,Распис!$B$4:$B$300,$A161,Распис!$C$4:$C$300,"&lt;="&amp;AA$1,Распис!$D$4:$D$300,"&gt;="&amp;AA$1),SUMIF(База!$B$3:$B$305,$A161,База!$F$3:$F$152))</f>
        <v>0</v>
      </c>
      <c r="AB161" s="46">
        <f ca="1">IF(COUNTIFS(Распис!$B$4:$B$300,$A161,Распис!$C$4:$C$300,"&lt;="&amp;AB$1,Распис!$D$4:$D$300,"&gt;="&amp;AB$1)&gt;0,SUMIFS(Распис!$G$4:$G$300,Распис!$B$4:$B$300,$A161,Распис!$C$4:$C$300,"&lt;="&amp;AB$1,Распис!$D$4:$D$300,"&gt;="&amp;AB$1),SUMIF(База!$B$3:$B$305,$A161,База!$G$3:$G$152))</f>
        <v>0</v>
      </c>
      <c r="AC161" s="46">
        <f ca="1">IF(COUNTIFS(Распис!$B$4:$B$300,$A161,Распис!$C$4:$C$300,"&lt;="&amp;AC$1,Распис!$D$4:$D$300,"&gt;="&amp;AC$1)&gt;0,SUMIFS(Распис!$H$4:$H$300,Распис!$B$4:$B$300,$A161,Распис!$C$4:$C$300,"&lt;="&amp;AC$1,Распис!$D$4:$D$300,"&gt;="&amp;AC$1),SUMIF(База!$B$3:$B$305,$A161,База!$H$3:$H$152))</f>
        <v>0</v>
      </c>
      <c r="AD161" s="46">
        <f ca="1">IF(COUNTIFS(Распис!$B$4:$B$300,$A161,Распис!$C$4:$C$300,"&lt;="&amp;AD$1,Распис!$D$4:$D$300,"&gt;="&amp;AD$1)&gt;0,SUMIFS(Распис!$I$4:$I$300,Распис!$B$4:$B$300,$A161,Распис!$C$4:$C$300,"&lt;="&amp;AD$1,Распис!$D$4:$D$300,"&gt;="&amp;AD$1),SUMIF(База!$B$3:$B$305,$A161,База!$I$3:$I$152))</f>
        <v>0</v>
      </c>
      <c r="AE161" s="46">
        <f ca="1">IF(COUNTIFS(Распис!$B$4:$B$300,$A161,Распис!$C$4:$C$300,"&lt;="&amp;AE$1,Распис!$D$4:$D$300,"&gt;="&amp;AE$1)&gt;0,SUMIFS(Распис!$J$4:$J$300,Распис!$B$4:$B$300,$A161,Распис!$C$4:$C$300,"&lt;="&amp;AE$1,Распис!$D$4:$D$300,"&gt;="&amp;AE$1),SUMIF(База!$B$3:$B$305,$A161,База!$J$3:$J$152))</f>
        <v>0</v>
      </c>
      <c r="AF161" s="46">
        <f ca="1">IF(COUNTIFS(Распис!$B$4:$B$300,$A161,Распис!$C$4:$C$300,"&lt;="&amp;AF$1,Распис!$D$4:$D$300,"&gt;="&amp;AF$1)&gt;0,SUMIFS(Распис!$K$4:$K$300,Распис!$B$4:$B$300,$A161,Распис!$C$4:$C$300,"&lt;="&amp;AF$1,Распис!$D$4:$D$300,"&gt;="&amp;AF$1),SUMIF(База!$B$3:$B$305,$A161,База!$K$3:$K$152))</f>
        <v>0</v>
      </c>
      <c r="AG161" s="47">
        <f t="shared" ca="1" si="27"/>
        <v>0</v>
      </c>
      <c r="AH161" s="46">
        <f ca="1">AG161-SUMIFS(Распред!$G$4:$G$300,Распред!$B$4:$B$300,"март",Распред!$F$4:$F$300,A161)</f>
        <v>0</v>
      </c>
      <c r="AI161" s="46">
        <f ca="1">AH161+(COUNTIF(B161:AF161,"КД")+SUMIFS(Распред!$AH$4:$AH$300,Распред!$F$4:$F$300,A161,Распред!$B$4:$B$300,"март"))*4</f>
        <v>12</v>
      </c>
      <c r="AJ161" s="46">
        <f t="shared" ca="1" si="28"/>
        <v>0</v>
      </c>
      <c r="AK161" s="46">
        <f t="shared" ca="1" si="29"/>
        <v>0</v>
      </c>
      <c r="AL161" s="46">
        <f>SUMIFS(Распред!$K$4:$K$300,Распред!$B$4:$B$300,"март",Распред!$J$4:$J$300,A161)+SUMIFS(Распред!$M$4:$M$300,Распред!$B$4:$B$300,"март",Распред!$L$4:$L$300,A161)+SUMIFS(Распред!$O$4:$O$300,Распред!$B$4:$B$300,"март",Распред!$N$4:$N$300,A161)+SUMIFS(Распред!$Q$4:$Q$300,Распред!$B$4:$B$300,"март",Распред!$P$4:$P$300,A161)+SUMIFS(Распред!$S$4:$S$300,Распред!$B$4:$B$300,"март",Распред!$R$4:$R$300,A161)+SUMIFS(Распред!$U$4:$U$300,Распред!$B$4:$B$300,"март",Распред!$T$4:$T$300,A161)+SUMIFS(Распред!$W$4:$W$300,Распред!$B$4:$B$300,"март",Распред!$V$4:$V$300,A161)+SUMIFS(Распред!$Y$4:$Y$300,Распред!$B$4:$B$300,"март",Распред!$X$4:$X$300,A161)+SUMIFS(Распред!$AA$4:$AA$300,Распред!$B$4:$B$300,"март",Распред!$Z$4:$Z$300,A161)+SUMIFS(Распред!$AC$4:$AC$300,Распред!$B$4:$B$300,"март",Распред!$AB$4:$AB$300,A161)</f>
        <v>0</v>
      </c>
      <c r="AM161" s="46">
        <f t="shared" ca="1" si="30"/>
        <v>0</v>
      </c>
      <c r="AN161" s="46">
        <f t="shared" ca="1" si="31"/>
        <v>0</v>
      </c>
      <c r="AO161" s="46">
        <f t="shared" ca="1" si="32"/>
        <v>0</v>
      </c>
      <c r="AP161" s="46">
        <f>январь!AP161</f>
        <v>0</v>
      </c>
      <c r="AQ161" s="46">
        <f t="shared" ca="1" si="25"/>
        <v>0</v>
      </c>
      <c r="AR161" s="47"/>
      <c r="AS161" s="47">
        <f t="shared" ca="1" si="33"/>
        <v>0</v>
      </c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</row>
    <row r="162" spans="1:58" s="56" customFormat="1" x14ac:dyDescent="0.25">
      <c r="A162" s="47">
        <f>База!B162</f>
        <v>0</v>
      </c>
      <c r="B162" s="46">
        <f ca="1">IF(COUNTIFS(Распис!$B$4:$B$300,$A162,Распис!$C$4:$C$300,"&lt;="&amp;B$1,Распис!$D$4:$D$300,"&gt;="&amp;B$1)&gt;0,SUMIFS(Распис!$I$4:$I$300,Распис!$B$4:$B$300,$A162,Распис!$C$4:$C$300,"&lt;="&amp;B$1,Распис!$D$4:$D$300,"&gt;="&amp;B$1),SUMIF(База!$B$3:$B$305,$A162,База!$I$3:$I$152))</f>
        <v>0</v>
      </c>
      <c r="C162" s="46">
        <f ca="1">IF(COUNTIFS(Распис!$B$4:$B$300,$A162,Распис!$C$4:$C$300,"&lt;="&amp;C$1,Распис!$D$4:$D$300,"&gt;="&amp;C$1)&gt;0,SUMIFS(Распис!$J$4:$J$300,Распис!$B$4:$B$300,$A162,Распис!$C$4:$C$300,"&lt;="&amp;C$1,Распис!$D$4:$D$300,"&gt;="&amp;C$1),SUMIF(База!$B$3:$B$305,$A162,База!$J$3:$J$152))</f>
        <v>0</v>
      </c>
      <c r="D162" s="46">
        <f ca="1">IF(COUNTIFS(Распис!$B$4:$B$300,$A162,Распис!$C$4:$C$300,"&lt;="&amp;D$1,Распис!$D$4:$D$300,"&gt;="&amp;D$1)&gt;0,SUMIFS(Распис!$K$4:$K$300,Распис!$B$4:$B$300,$A162,Распис!$C$4:$C$300,"&lt;="&amp;D$1,Распис!$D$4:$D$300,"&gt;="&amp;D$1),SUMIF(База!$B$3:$B$305,$A162,База!$K$3:$K$152))</f>
        <v>0</v>
      </c>
      <c r="E162" s="46" t="s">
        <v>23</v>
      </c>
      <c r="F162" s="46">
        <f ca="1">IF(COUNTIFS(Распис!$B$4:$B$300,$A162,Распис!$C$4:$C$300,"&lt;="&amp;F$1,Распис!$D$4:$D$300,"&gt;="&amp;F$1)&gt;0,SUMIFS(Распис!$F$4:$F$300,Распис!$B$4:$B$300,$A162,Распис!$C$4:$C$300,"&lt;="&amp;F$1,Распис!$D$4:$D$300,"&gt;="&amp;F$1),SUMIF(База!$B$3:$B$305,$A162,База!$F$3:$F$152))</f>
        <v>0</v>
      </c>
      <c r="G162" s="46">
        <f ca="1">IF(COUNTIFS(Распис!$B$4:$B$300,$A162,Распис!$C$4:$C$300,"&lt;="&amp;G$1,Распис!$D$4:$D$300,"&gt;="&amp;G$1)&gt;0,SUMIFS(Распис!$G$4:$G$300,Распис!$B$4:$B$300,$A162,Распис!$C$4:$C$300,"&lt;="&amp;G$1,Распис!$D$4:$D$300,"&gt;="&amp;G$1),SUMIF(База!$B$3:$B$305,$A162,База!$G$3:$G$152))</f>
        <v>0</v>
      </c>
      <c r="H162" s="46">
        <f ca="1">IF(COUNTIFS(Распис!$B$4:$B$300,$A162,Распис!$C$4:$C$300,"&lt;="&amp;H$1,Распис!$D$4:$D$300,"&gt;="&amp;H$1)&gt;0,SUMIFS(Распис!$H$4:$H$300,Распис!$B$4:$B$300,$A162,Распис!$C$4:$C$300,"&lt;="&amp;H$1,Распис!$D$4:$D$300,"&gt;="&amp;H$1),SUMIF(База!$B$3:$B$305,$A162,База!$H$3:$H$152))</f>
        <v>0</v>
      </c>
      <c r="I162" s="46" t="s">
        <v>24</v>
      </c>
      <c r="J162" s="46">
        <f ca="1">IF(COUNTIFS(Распис!$B$4:$B$300,$A162,Распис!$C$4:$C$300,"&lt;="&amp;J$1,Распис!$D$4:$D$300,"&gt;="&amp;J$1)&gt;0,SUMIFS(Распис!$J$4:$J$300,Распис!$B$4:$B$300,$A162,Распис!$C$4:$C$300,"&lt;="&amp;J$1,Распис!$D$4:$D$300,"&gt;="&amp;J$1),SUMIF(База!$B$3:$B$305,$A162,База!$J$3:$J$152))</f>
        <v>0</v>
      </c>
      <c r="K162" s="46">
        <f ca="1">IF(COUNTIFS(Распис!$B$4:$B$300,$A162,Распис!$C$4:$C$300,"&lt;="&amp;K$1,Распис!$D$4:$D$300,"&gt;="&amp;K$1)&gt;0,SUMIFS(Распис!$K$4:$K$300,Распис!$B$4:$B$300,$A162,Распис!$C$4:$C$300,"&lt;="&amp;K$1,Распис!$D$4:$D$300,"&gt;="&amp;K$1),SUMIF(База!$B$3:$B$305,$A162,База!$K$3:$K$152))</f>
        <v>0</v>
      </c>
      <c r="L162" s="46" t="s">
        <v>23</v>
      </c>
      <c r="M162" s="46">
        <f ca="1">IF(COUNTIFS(Распис!$B$4:$B$300,$A162,Распис!$C$4:$C$300,"&lt;="&amp;M$1,Распис!$D$4:$D$300,"&gt;="&amp;M$1)&gt;0,SUMIFS(Распис!$F$4:$F$300,Распис!$B$4:$B$300,$A162,Распис!$C$4:$C$300,"&lt;="&amp;M$1,Распис!$D$4:$D$300,"&gt;="&amp;M$1),SUMIF(База!$B$3:$B$305,$A162,База!$F$3:$F$152))</f>
        <v>0</v>
      </c>
      <c r="N162" s="46">
        <f ca="1">IF(COUNTIFS(Распис!$B$4:$B$300,$A162,Распис!$C$4:$C$300,"&lt;="&amp;N$1,Распис!$D$4:$D$300,"&gt;="&amp;N$1)&gt;0,SUMIFS(Распис!$G$4:$G$300,Распис!$B$4:$B$300,$A162,Распис!$C$4:$C$300,"&lt;="&amp;N$1,Распис!$D$4:$D$300,"&gt;="&amp;N$1),SUMIF(База!$B$3:$B$305,$A162,База!$G$3:$G$152))</f>
        <v>0</v>
      </c>
      <c r="O162" s="46">
        <f ca="1">IF(COUNTIFS(Распис!$B$4:$B$300,$A162,Распис!$C$4:$C$300,"&lt;="&amp;O$1,Распис!$D$4:$D$300,"&gt;="&amp;O$1)&gt;0,SUMIFS(Распис!$H$4:$H$300,Распис!$B$4:$B$300,$A162,Распис!$C$4:$C$300,"&lt;="&amp;O$1,Распис!$D$4:$D$300,"&gt;="&amp;O$1),SUMIF(База!$B$3:$B$305,$A162,База!$H$3:$H$152))</f>
        <v>0</v>
      </c>
      <c r="P162" s="46">
        <f ca="1">IF(COUNTIFS(Распис!$B$4:$B$300,$A162,Распис!$C$4:$C$300,"&lt;="&amp;P$1,Распис!$D$4:$D$300,"&gt;="&amp;P$1)&gt;0,SUMIFS(Распис!$I$4:$I$300,Распис!$B$4:$B$300,$A162,Распис!$C$4:$C$300,"&lt;="&amp;P$1,Распис!$D$4:$D$300,"&gt;="&amp;P$1),SUMIF(База!$B$3:$B$305,$A162,База!$I$3:$I$152))</f>
        <v>0</v>
      </c>
      <c r="Q162" s="46">
        <f ca="1">IF(COUNTIFS(Распис!$B$4:$B$300,$A162,Распис!$C$4:$C$300,"&lt;="&amp;Q$1,Распис!$D$4:$D$300,"&gt;="&amp;Q$1)&gt;0,SUMIFS(Распис!$J$4:$J$300,Распис!$B$4:$B$300,$A162,Распис!$C$4:$C$300,"&lt;="&amp;Q$1,Распис!$D$4:$D$300,"&gt;="&amp;Q$1),SUMIF(База!$B$3:$B$305,$A162,База!$J$3:$J$152))</f>
        <v>0</v>
      </c>
      <c r="R162" s="46">
        <f ca="1">IF(COUNTIFS(Распис!$B$4:$B$300,$A162,Распис!$C$4:$C$300,"&lt;="&amp;R$1,Распис!$D$4:$D$300,"&gt;="&amp;R$1)&gt;0,SUMIFS(Распис!$K$4:$K$300,Распис!$B$4:$B$300,$A162,Распис!$C$4:$C$300,"&lt;="&amp;R$1,Распис!$D$4:$D$300,"&gt;="&amp;R$1),SUMIF(База!$B$3:$B$305,$A162,База!$K$3:$K$152))</f>
        <v>0</v>
      </c>
      <c r="S162" s="46" t="s">
        <v>23</v>
      </c>
      <c r="T162" s="46" t="s">
        <v>25</v>
      </c>
      <c r="U162" s="46" t="s">
        <v>25</v>
      </c>
      <c r="V162" s="46" t="s">
        <v>24</v>
      </c>
      <c r="W162" s="46" t="s">
        <v>24</v>
      </c>
      <c r="X162" s="46" t="s">
        <v>24</v>
      </c>
      <c r="Y162" s="46" t="s">
        <v>25</v>
      </c>
      <c r="Z162" s="46" t="s">
        <v>23</v>
      </c>
      <c r="AA162" s="46">
        <f ca="1">IF(COUNTIFS(Распис!$B$4:$B$300,$A162,Распис!$C$4:$C$300,"&lt;="&amp;AA$1,Распис!$D$4:$D$300,"&gt;="&amp;AA$1)&gt;0,SUMIFS(Распис!$F$4:$F$300,Распис!$B$4:$B$300,$A162,Распис!$C$4:$C$300,"&lt;="&amp;AA$1,Распис!$D$4:$D$300,"&gt;="&amp;AA$1),SUMIF(База!$B$3:$B$305,$A162,База!$F$3:$F$152))</f>
        <v>0</v>
      </c>
      <c r="AB162" s="46">
        <f ca="1">IF(COUNTIFS(Распис!$B$4:$B$300,$A162,Распис!$C$4:$C$300,"&lt;="&amp;AB$1,Распис!$D$4:$D$300,"&gt;="&amp;AB$1)&gt;0,SUMIFS(Распис!$G$4:$G$300,Распис!$B$4:$B$300,$A162,Распис!$C$4:$C$300,"&lt;="&amp;AB$1,Распис!$D$4:$D$300,"&gt;="&amp;AB$1),SUMIF(База!$B$3:$B$305,$A162,База!$G$3:$G$152))</f>
        <v>0</v>
      </c>
      <c r="AC162" s="46">
        <f ca="1">IF(COUNTIFS(Распис!$B$4:$B$300,$A162,Распис!$C$4:$C$300,"&lt;="&amp;AC$1,Распис!$D$4:$D$300,"&gt;="&amp;AC$1)&gt;0,SUMIFS(Распис!$H$4:$H$300,Распис!$B$4:$B$300,$A162,Распис!$C$4:$C$300,"&lt;="&amp;AC$1,Распис!$D$4:$D$300,"&gt;="&amp;AC$1),SUMIF(База!$B$3:$B$305,$A162,База!$H$3:$H$152))</f>
        <v>0</v>
      </c>
      <c r="AD162" s="46">
        <f ca="1">IF(COUNTIFS(Распис!$B$4:$B$300,$A162,Распис!$C$4:$C$300,"&lt;="&amp;AD$1,Распис!$D$4:$D$300,"&gt;="&amp;AD$1)&gt;0,SUMIFS(Распис!$I$4:$I$300,Распис!$B$4:$B$300,$A162,Распис!$C$4:$C$300,"&lt;="&amp;AD$1,Распис!$D$4:$D$300,"&gt;="&amp;AD$1),SUMIF(База!$B$3:$B$305,$A162,База!$I$3:$I$152))</f>
        <v>0</v>
      </c>
      <c r="AE162" s="46">
        <f ca="1">IF(COUNTIFS(Распис!$B$4:$B$300,$A162,Распис!$C$4:$C$300,"&lt;="&amp;AE$1,Распис!$D$4:$D$300,"&gt;="&amp;AE$1)&gt;0,SUMIFS(Распис!$J$4:$J$300,Распис!$B$4:$B$300,$A162,Распис!$C$4:$C$300,"&lt;="&amp;AE$1,Распис!$D$4:$D$300,"&gt;="&amp;AE$1),SUMIF(База!$B$3:$B$305,$A162,База!$J$3:$J$152))</f>
        <v>0</v>
      </c>
      <c r="AF162" s="46">
        <f ca="1">IF(COUNTIFS(Распис!$B$4:$B$300,$A162,Распис!$C$4:$C$300,"&lt;="&amp;AF$1,Распис!$D$4:$D$300,"&gt;="&amp;AF$1)&gt;0,SUMIFS(Распис!$K$4:$K$300,Распис!$B$4:$B$300,$A162,Распис!$C$4:$C$300,"&lt;="&amp;AF$1,Распис!$D$4:$D$300,"&gt;="&amp;AF$1),SUMIF(База!$B$3:$B$305,$A162,База!$K$3:$K$152))</f>
        <v>0</v>
      </c>
      <c r="AG162" s="47">
        <f t="shared" ca="1" si="27"/>
        <v>0</v>
      </c>
      <c r="AH162" s="46">
        <f ca="1">AG162-SUMIFS(Распред!$G$4:$G$300,Распред!$B$4:$B$300,"март",Распред!$F$4:$F$300,A162)</f>
        <v>0</v>
      </c>
      <c r="AI162" s="46">
        <f ca="1">AH162+(COUNTIF(B162:AF162,"КД")+SUMIFS(Распред!$AH$4:$AH$300,Распред!$F$4:$F$300,A162,Распред!$B$4:$B$300,"март"))*4</f>
        <v>12</v>
      </c>
      <c r="AJ162" s="46">
        <f t="shared" ca="1" si="28"/>
        <v>0</v>
      </c>
      <c r="AK162" s="46">
        <f t="shared" ca="1" si="29"/>
        <v>0</v>
      </c>
      <c r="AL162" s="46">
        <f>SUMIFS(Распред!$K$4:$K$300,Распред!$B$4:$B$300,"март",Распред!$J$4:$J$300,A162)+SUMIFS(Распред!$M$4:$M$300,Распред!$B$4:$B$300,"март",Распред!$L$4:$L$300,A162)+SUMIFS(Распред!$O$4:$O$300,Распред!$B$4:$B$300,"март",Распред!$N$4:$N$300,A162)+SUMIFS(Распред!$Q$4:$Q$300,Распред!$B$4:$B$300,"март",Распред!$P$4:$P$300,A162)+SUMIFS(Распред!$S$4:$S$300,Распред!$B$4:$B$300,"март",Распред!$R$4:$R$300,A162)+SUMIFS(Распред!$U$4:$U$300,Распред!$B$4:$B$300,"март",Распред!$T$4:$T$300,A162)+SUMIFS(Распред!$W$4:$W$300,Распред!$B$4:$B$300,"март",Распред!$V$4:$V$300,A162)+SUMIFS(Распред!$Y$4:$Y$300,Распред!$B$4:$B$300,"март",Распред!$X$4:$X$300,A162)+SUMIFS(Распред!$AA$4:$AA$300,Распред!$B$4:$B$300,"март",Распред!$Z$4:$Z$300,A162)+SUMIFS(Распред!$AC$4:$AC$300,Распред!$B$4:$B$300,"март",Распред!$AB$4:$AB$300,A162)</f>
        <v>0</v>
      </c>
      <c r="AM162" s="46">
        <f t="shared" ca="1" si="30"/>
        <v>0</v>
      </c>
      <c r="AN162" s="46">
        <f t="shared" ca="1" si="31"/>
        <v>0</v>
      </c>
      <c r="AO162" s="46">
        <f t="shared" ca="1" si="32"/>
        <v>0</v>
      </c>
      <c r="AP162" s="46">
        <f>январь!AP162</f>
        <v>0</v>
      </c>
      <c r="AQ162" s="46">
        <f t="shared" ca="1" si="25"/>
        <v>0</v>
      </c>
      <c r="AR162" s="47"/>
      <c r="AS162" s="47">
        <f t="shared" ca="1" si="33"/>
        <v>0</v>
      </c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</row>
    <row r="163" spans="1:58" s="56" customFormat="1" x14ac:dyDescent="0.25">
      <c r="A163" s="47">
        <f>База!B163</f>
        <v>0</v>
      </c>
      <c r="B163" s="46">
        <f ca="1">IF(COUNTIFS(Распис!$B$4:$B$300,$A163,Распис!$C$4:$C$300,"&lt;="&amp;B$1,Распис!$D$4:$D$300,"&gt;="&amp;B$1)&gt;0,SUMIFS(Распис!$I$4:$I$300,Распис!$B$4:$B$300,$A163,Распис!$C$4:$C$300,"&lt;="&amp;B$1,Распис!$D$4:$D$300,"&gt;="&amp;B$1),SUMIF(База!$B$3:$B$305,$A163,База!$I$3:$I$152))</f>
        <v>0</v>
      </c>
      <c r="C163" s="46">
        <f ca="1">IF(COUNTIFS(Распис!$B$4:$B$300,$A163,Распис!$C$4:$C$300,"&lt;="&amp;C$1,Распис!$D$4:$D$300,"&gt;="&amp;C$1)&gt;0,SUMIFS(Распис!$J$4:$J$300,Распис!$B$4:$B$300,$A163,Распис!$C$4:$C$300,"&lt;="&amp;C$1,Распис!$D$4:$D$300,"&gt;="&amp;C$1),SUMIF(База!$B$3:$B$305,$A163,База!$J$3:$J$152))</f>
        <v>0</v>
      </c>
      <c r="D163" s="46">
        <f ca="1">IF(COUNTIFS(Распис!$B$4:$B$300,$A163,Распис!$C$4:$C$300,"&lt;="&amp;D$1,Распис!$D$4:$D$300,"&gt;="&amp;D$1)&gt;0,SUMIFS(Распис!$K$4:$K$300,Распис!$B$4:$B$300,$A163,Распис!$C$4:$C$300,"&lt;="&amp;D$1,Распис!$D$4:$D$300,"&gt;="&amp;D$1),SUMIF(База!$B$3:$B$305,$A163,База!$K$3:$K$152))</f>
        <v>0</v>
      </c>
      <c r="E163" s="46" t="s">
        <v>23</v>
      </c>
      <c r="F163" s="46">
        <f ca="1">IF(COUNTIFS(Распис!$B$4:$B$300,$A163,Распис!$C$4:$C$300,"&lt;="&amp;F$1,Распис!$D$4:$D$300,"&gt;="&amp;F$1)&gt;0,SUMIFS(Распис!$F$4:$F$300,Распис!$B$4:$B$300,$A163,Распис!$C$4:$C$300,"&lt;="&amp;F$1,Распис!$D$4:$D$300,"&gt;="&amp;F$1),SUMIF(База!$B$3:$B$305,$A163,База!$F$3:$F$152))</f>
        <v>0</v>
      </c>
      <c r="G163" s="46">
        <f ca="1">IF(COUNTIFS(Распис!$B$4:$B$300,$A163,Распис!$C$4:$C$300,"&lt;="&amp;G$1,Распис!$D$4:$D$300,"&gt;="&amp;G$1)&gt;0,SUMIFS(Распис!$G$4:$G$300,Распис!$B$4:$B$300,$A163,Распис!$C$4:$C$300,"&lt;="&amp;G$1,Распис!$D$4:$D$300,"&gt;="&amp;G$1),SUMIF(База!$B$3:$B$305,$A163,База!$G$3:$G$152))</f>
        <v>0</v>
      </c>
      <c r="H163" s="46">
        <f ca="1">IF(COUNTIFS(Распис!$B$4:$B$300,$A163,Распис!$C$4:$C$300,"&lt;="&amp;H$1,Распис!$D$4:$D$300,"&gt;="&amp;H$1)&gt;0,SUMIFS(Распис!$H$4:$H$300,Распис!$B$4:$B$300,$A163,Распис!$C$4:$C$300,"&lt;="&amp;H$1,Распис!$D$4:$D$300,"&gt;="&amp;H$1),SUMIF(База!$B$3:$B$305,$A163,База!$H$3:$H$152))</f>
        <v>0</v>
      </c>
      <c r="I163" s="46" t="s">
        <v>24</v>
      </c>
      <c r="J163" s="46">
        <f ca="1">IF(COUNTIFS(Распис!$B$4:$B$300,$A163,Распис!$C$4:$C$300,"&lt;="&amp;J$1,Распис!$D$4:$D$300,"&gt;="&amp;J$1)&gt;0,SUMIFS(Распис!$J$4:$J$300,Распис!$B$4:$B$300,$A163,Распис!$C$4:$C$300,"&lt;="&amp;J$1,Распис!$D$4:$D$300,"&gt;="&amp;J$1),SUMIF(База!$B$3:$B$305,$A163,База!$J$3:$J$152))</f>
        <v>0</v>
      </c>
      <c r="K163" s="46">
        <f ca="1">IF(COUNTIFS(Распис!$B$4:$B$300,$A163,Распис!$C$4:$C$300,"&lt;="&amp;K$1,Распис!$D$4:$D$300,"&gt;="&amp;K$1)&gt;0,SUMIFS(Распис!$K$4:$K$300,Распис!$B$4:$B$300,$A163,Распис!$C$4:$C$300,"&lt;="&amp;K$1,Распис!$D$4:$D$300,"&gt;="&amp;K$1),SUMIF(База!$B$3:$B$305,$A163,База!$K$3:$K$152))</f>
        <v>0</v>
      </c>
      <c r="L163" s="46" t="s">
        <v>23</v>
      </c>
      <c r="M163" s="46">
        <f ca="1">IF(COUNTIFS(Распис!$B$4:$B$300,$A163,Распис!$C$4:$C$300,"&lt;="&amp;M$1,Распис!$D$4:$D$300,"&gt;="&amp;M$1)&gt;0,SUMIFS(Распис!$F$4:$F$300,Распис!$B$4:$B$300,$A163,Распис!$C$4:$C$300,"&lt;="&amp;M$1,Распис!$D$4:$D$300,"&gt;="&amp;M$1),SUMIF(База!$B$3:$B$305,$A163,База!$F$3:$F$152))</f>
        <v>0</v>
      </c>
      <c r="N163" s="46">
        <f ca="1">IF(COUNTIFS(Распис!$B$4:$B$300,$A163,Распис!$C$4:$C$300,"&lt;="&amp;N$1,Распис!$D$4:$D$300,"&gt;="&amp;N$1)&gt;0,SUMIFS(Распис!$G$4:$G$300,Распис!$B$4:$B$300,$A163,Распис!$C$4:$C$300,"&lt;="&amp;N$1,Распис!$D$4:$D$300,"&gt;="&amp;N$1),SUMIF(База!$B$3:$B$305,$A163,База!$G$3:$G$152))</f>
        <v>0</v>
      </c>
      <c r="O163" s="46">
        <f ca="1">IF(COUNTIFS(Распис!$B$4:$B$300,$A163,Распис!$C$4:$C$300,"&lt;="&amp;O$1,Распис!$D$4:$D$300,"&gt;="&amp;O$1)&gt;0,SUMIFS(Распис!$H$4:$H$300,Распис!$B$4:$B$300,$A163,Распис!$C$4:$C$300,"&lt;="&amp;O$1,Распис!$D$4:$D$300,"&gt;="&amp;O$1),SUMIF(База!$B$3:$B$305,$A163,База!$H$3:$H$152))</f>
        <v>0</v>
      </c>
      <c r="P163" s="46">
        <f ca="1">IF(COUNTIFS(Распис!$B$4:$B$300,$A163,Распис!$C$4:$C$300,"&lt;="&amp;P$1,Распис!$D$4:$D$300,"&gt;="&amp;P$1)&gt;0,SUMIFS(Распис!$I$4:$I$300,Распис!$B$4:$B$300,$A163,Распис!$C$4:$C$300,"&lt;="&amp;P$1,Распис!$D$4:$D$300,"&gt;="&amp;P$1),SUMIF(База!$B$3:$B$305,$A163,База!$I$3:$I$152))</f>
        <v>0</v>
      </c>
      <c r="Q163" s="46">
        <f ca="1">IF(COUNTIFS(Распис!$B$4:$B$300,$A163,Распис!$C$4:$C$300,"&lt;="&amp;Q$1,Распис!$D$4:$D$300,"&gt;="&amp;Q$1)&gt;0,SUMIFS(Распис!$J$4:$J$300,Распис!$B$4:$B$300,$A163,Распис!$C$4:$C$300,"&lt;="&amp;Q$1,Распис!$D$4:$D$300,"&gt;="&amp;Q$1),SUMIF(База!$B$3:$B$305,$A163,База!$J$3:$J$152))</f>
        <v>0</v>
      </c>
      <c r="R163" s="46">
        <f ca="1">IF(COUNTIFS(Распис!$B$4:$B$300,$A163,Распис!$C$4:$C$300,"&lt;="&amp;R$1,Распис!$D$4:$D$300,"&gt;="&amp;R$1)&gt;0,SUMIFS(Распис!$K$4:$K$300,Распис!$B$4:$B$300,$A163,Распис!$C$4:$C$300,"&lt;="&amp;R$1,Распис!$D$4:$D$300,"&gt;="&amp;R$1),SUMIF(База!$B$3:$B$305,$A163,База!$K$3:$K$152))</f>
        <v>0</v>
      </c>
      <c r="S163" s="46" t="s">
        <v>23</v>
      </c>
      <c r="T163" s="46" t="s">
        <v>25</v>
      </c>
      <c r="U163" s="46" t="s">
        <v>25</v>
      </c>
      <c r="V163" s="46" t="s">
        <v>24</v>
      </c>
      <c r="W163" s="46" t="s">
        <v>24</v>
      </c>
      <c r="X163" s="46" t="s">
        <v>24</v>
      </c>
      <c r="Y163" s="46" t="s">
        <v>25</v>
      </c>
      <c r="Z163" s="46" t="s">
        <v>23</v>
      </c>
      <c r="AA163" s="46">
        <f ca="1">IF(COUNTIFS(Распис!$B$4:$B$300,$A163,Распис!$C$4:$C$300,"&lt;="&amp;AA$1,Распис!$D$4:$D$300,"&gt;="&amp;AA$1)&gt;0,SUMIFS(Распис!$F$4:$F$300,Распис!$B$4:$B$300,$A163,Распис!$C$4:$C$300,"&lt;="&amp;AA$1,Распис!$D$4:$D$300,"&gt;="&amp;AA$1),SUMIF(База!$B$3:$B$305,$A163,База!$F$3:$F$152))</f>
        <v>0</v>
      </c>
      <c r="AB163" s="46">
        <f ca="1">IF(COUNTIFS(Распис!$B$4:$B$300,$A163,Распис!$C$4:$C$300,"&lt;="&amp;AB$1,Распис!$D$4:$D$300,"&gt;="&amp;AB$1)&gt;0,SUMIFS(Распис!$G$4:$G$300,Распис!$B$4:$B$300,$A163,Распис!$C$4:$C$300,"&lt;="&amp;AB$1,Распис!$D$4:$D$300,"&gt;="&amp;AB$1),SUMIF(База!$B$3:$B$305,$A163,База!$G$3:$G$152))</f>
        <v>0</v>
      </c>
      <c r="AC163" s="46">
        <f ca="1">IF(COUNTIFS(Распис!$B$4:$B$300,$A163,Распис!$C$4:$C$300,"&lt;="&amp;AC$1,Распис!$D$4:$D$300,"&gt;="&amp;AC$1)&gt;0,SUMIFS(Распис!$H$4:$H$300,Распис!$B$4:$B$300,$A163,Распис!$C$4:$C$300,"&lt;="&amp;AC$1,Распис!$D$4:$D$300,"&gt;="&amp;AC$1),SUMIF(База!$B$3:$B$305,$A163,База!$H$3:$H$152))</f>
        <v>0</v>
      </c>
      <c r="AD163" s="46">
        <f ca="1">IF(COUNTIFS(Распис!$B$4:$B$300,$A163,Распис!$C$4:$C$300,"&lt;="&amp;AD$1,Распис!$D$4:$D$300,"&gt;="&amp;AD$1)&gt;0,SUMIFS(Распис!$I$4:$I$300,Распис!$B$4:$B$300,$A163,Распис!$C$4:$C$300,"&lt;="&amp;AD$1,Распис!$D$4:$D$300,"&gt;="&amp;AD$1),SUMIF(База!$B$3:$B$305,$A163,База!$I$3:$I$152))</f>
        <v>0</v>
      </c>
      <c r="AE163" s="46">
        <f ca="1">IF(COUNTIFS(Распис!$B$4:$B$300,$A163,Распис!$C$4:$C$300,"&lt;="&amp;AE$1,Распис!$D$4:$D$300,"&gt;="&amp;AE$1)&gt;0,SUMIFS(Распис!$J$4:$J$300,Распис!$B$4:$B$300,$A163,Распис!$C$4:$C$300,"&lt;="&amp;AE$1,Распис!$D$4:$D$300,"&gt;="&amp;AE$1),SUMIF(База!$B$3:$B$305,$A163,База!$J$3:$J$152))</f>
        <v>0</v>
      </c>
      <c r="AF163" s="46">
        <f ca="1">IF(COUNTIFS(Распис!$B$4:$B$300,$A163,Распис!$C$4:$C$300,"&lt;="&amp;AF$1,Распис!$D$4:$D$300,"&gt;="&amp;AF$1)&gt;0,SUMIFS(Распис!$K$4:$K$300,Распис!$B$4:$B$300,$A163,Распис!$C$4:$C$300,"&lt;="&amp;AF$1,Распис!$D$4:$D$300,"&gt;="&amp;AF$1),SUMIF(База!$B$3:$B$305,$A163,База!$K$3:$K$152))</f>
        <v>0</v>
      </c>
      <c r="AG163" s="47">
        <f t="shared" ca="1" si="27"/>
        <v>0</v>
      </c>
      <c r="AH163" s="46">
        <f ca="1">AG163-SUMIFS(Распред!$G$4:$G$300,Распред!$B$4:$B$300,"март",Распред!$F$4:$F$300,A163)</f>
        <v>0</v>
      </c>
      <c r="AI163" s="46">
        <f ca="1">AH163+(COUNTIF(B163:AF163,"КД")+SUMIFS(Распред!$AH$4:$AH$300,Распред!$F$4:$F$300,A163,Распред!$B$4:$B$300,"март"))*4</f>
        <v>12</v>
      </c>
      <c r="AJ163" s="46">
        <f t="shared" ca="1" si="28"/>
        <v>0</v>
      </c>
      <c r="AK163" s="46">
        <f t="shared" ca="1" si="29"/>
        <v>0</v>
      </c>
      <c r="AL163" s="46">
        <f>SUMIFS(Распред!$K$4:$K$300,Распред!$B$4:$B$300,"март",Распред!$J$4:$J$300,A163)+SUMIFS(Распред!$M$4:$M$300,Распред!$B$4:$B$300,"март",Распред!$L$4:$L$300,A163)+SUMIFS(Распред!$O$4:$O$300,Распред!$B$4:$B$300,"март",Распред!$N$4:$N$300,A163)+SUMIFS(Распред!$Q$4:$Q$300,Распред!$B$4:$B$300,"март",Распред!$P$4:$P$300,A163)+SUMIFS(Распред!$S$4:$S$300,Распред!$B$4:$B$300,"март",Распред!$R$4:$R$300,A163)+SUMIFS(Распред!$U$4:$U$300,Распред!$B$4:$B$300,"март",Распред!$T$4:$T$300,A163)+SUMIFS(Распред!$W$4:$W$300,Распред!$B$4:$B$300,"март",Распред!$V$4:$V$300,A163)+SUMIFS(Распред!$Y$4:$Y$300,Распред!$B$4:$B$300,"март",Распред!$X$4:$X$300,A163)+SUMIFS(Распред!$AA$4:$AA$300,Распред!$B$4:$B$300,"март",Распред!$Z$4:$Z$300,A163)+SUMIFS(Распред!$AC$4:$AC$300,Распред!$B$4:$B$300,"март",Распред!$AB$4:$AB$300,A163)</f>
        <v>0</v>
      </c>
      <c r="AM163" s="46">
        <f t="shared" ca="1" si="30"/>
        <v>0</v>
      </c>
      <c r="AN163" s="46">
        <f t="shared" ca="1" si="31"/>
        <v>0</v>
      </c>
      <c r="AO163" s="46">
        <f t="shared" ca="1" si="32"/>
        <v>0</v>
      </c>
      <c r="AP163" s="46">
        <f>январь!AP163</f>
        <v>0</v>
      </c>
      <c r="AQ163" s="46">
        <f t="shared" ca="1" si="25"/>
        <v>0</v>
      </c>
      <c r="AR163" s="47"/>
      <c r="AS163" s="47">
        <f t="shared" ca="1" si="33"/>
        <v>0</v>
      </c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</row>
    <row r="164" spans="1:58" s="56" customFormat="1" x14ac:dyDescent="0.25">
      <c r="A164" s="47">
        <f>База!B164</f>
        <v>0</v>
      </c>
      <c r="B164" s="46">
        <f ca="1">IF(COUNTIFS(Распис!$B$4:$B$300,$A164,Распис!$C$4:$C$300,"&lt;="&amp;B$1,Распис!$D$4:$D$300,"&gt;="&amp;B$1)&gt;0,SUMIFS(Распис!$I$4:$I$300,Распис!$B$4:$B$300,$A164,Распис!$C$4:$C$300,"&lt;="&amp;B$1,Распис!$D$4:$D$300,"&gt;="&amp;B$1),SUMIF(База!$B$3:$B$305,$A164,База!$I$3:$I$152))</f>
        <v>0</v>
      </c>
      <c r="C164" s="46">
        <f ca="1">IF(COUNTIFS(Распис!$B$4:$B$300,$A164,Распис!$C$4:$C$300,"&lt;="&amp;C$1,Распис!$D$4:$D$300,"&gt;="&amp;C$1)&gt;0,SUMIFS(Распис!$J$4:$J$300,Распис!$B$4:$B$300,$A164,Распис!$C$4:$C$300,"&lt;="&amp;C$1,Распис!$D$4:$D$300,"&gt;="&amp;C$1),SUMIF(База!$B$3:$B$305,$A164,База!$J$3:$J$152))</f>
        <v>0</v>
      </c>
      <c r="D164" s="46">
        <f ca="1">IF(COUNTIFS(Распис!$B$4:$B$300,$A164,Распис!$C$4:$C$300,"&lt;="&amp;D$1,Распис!$D$4:$D$300,"&gt;="&amp;D$1)&gt;0,SUMIFS(Распис!$K$4:$K$300,Распис!$B$4:$B$300,$A164,Распис!$C$4:$C$300,"&lt;="&amp;D$1,Распис!$D$4:$D$300,"&gt;="&amp;D$1),SUMIF(База!$B$3:$B$305,$A164,База!$K$3:$K$152))</f>
        <v>0</v>
      </c>
      <c r="E164" s="46" t="s">
        <v>23</v>
      </c>
      <c r="F164" s="46">
        <f ca="1">IF(COUNTIFS(Распис!$B$4:$B$300,$A164,Распис!$C$4:$C$300,"&lt;="&amp;F$1,Распис!$D$4:$D$300,"&gt;="&amp;F$1)&gt;0,SUMIFS(Распис!$F$4:$F$300,Распис!$B$4:$B$300,$A164,Распис!$C$4:$C$300,"&lt;="&amp;F$1,Распис!$D$4:$D$300,"&gt;="&amp;F$1),SUMIF(База!$B$3:$B$305,$A164,База!$F$3:$F$152))</f>
        <v>0</v>
      </c>
      <c r="G164" s="46">
        <f ca="1">IF(COUNTIFS(Распис!$B$4:$B$300,$A164,Распис!$C$4:$C$300,"&lt;="&amp;G$1,Распис!$D$4:$D$300,"&gt;="&amp;G$1)&gt;0,SUMIFS(Распис!$G$4:$G$300,Распис!$B$4:$B$300,$A164,Распис!$C$4:$C$300,"&lt;="&amp;G$1,Распис!$D$4:$D$300,"&gt;="&amp;G$1),SUMIF(База!$B$3:$B$305,$A164,База!$G$3:$G$152))</f>
        <v>0</v>
      </c>
      <c r="H164" s="46">
        <f ca="1">IF(COUNTIFS(Распис!$B$4:$B$300,$A164,Распис!$C$4:$C$300,"&lt;="&amp;H$1,Распис!$D$4:$D$300,"&gt;="&amp;H$1)&gt;0,SUMIFS(Распис!$H$4:$H$300,Распис!$B$4:$B$300,$A164,Распис!$C$4:$C$300,"&lt;="&amp;H$1,Распис!$D$4:$D$300,"&gt;="&amp;H$1),SUMIF(База!$B$3:$B$305,$A164,База!$H$3:$H$152))</f>
        <v>0</v>
      </c>
      <c r="I164" s="46" t="s">
        <v>24</v>
      </c>
      <c r="J164" s="46">
        <f ca="1">IF(COUNTIFS(Распис!$B$4:$B$300,$A164,Распис!$C$4:$C$300,"&lt;="&amp;J$1,Распис!$D$4:$D$300,"&gt;="&amp;J$1)&gt;0,SUMIFS(Распис!$J$4:$J$300,Распис!$B$4:$B$300,$A164,Распис!$C$4:$C$300,"&lt;="&amp;J$1,Распис!$D$4:$D$300,"&gt;="&amp;J$1),SUMIF(База!$B$3:$B$305,$A164,База!$J$3:$J$152))</f>
        <v>0</v>
      </c>
      <c r="K164" s="46">
        <f ca="1">IF(COUNTIFS(Распис!$B$4:$B$300,$A164,Распис!$C$4:$C$300,"&lt;="&amp;K$1,Распис!$D$4:$D$300,"&gt;="&amp;K$1)&gt;0,SUMIFS(Распис!$K$4:$K$300,Распис!$B$4:$B$300,$A164,Распис!$C$4:$C$300,"&lt;="&amp;K$1,Распис!$D$4:$D$300,"&gt;="&amp;K$1),SUMIF(База!$B$3:$B$305,$A164,База!$K$3:$K$152))</f>
        <v>0</v>
      </c>
      <c r="L164" s="46" t="s">
        <v>23</v>
      </c>
      <c r="M164" s="46">
        <f ca="1">IF(COUNTIFS(Распис!$B$4:$B$300,$A164,Распис!$C$4:$C$300,"&lt;="&amp;M$1,Распис!$D$4:$D$300,"&gt;="&amp;M$1)&gt;0,SUMIFS(Распис!$F$4:$F$300,Распис!$B$4:$B$300,$A164,Распис!$C$4:$C$300,"&lt;="&amp;M$1,Распис!$D$4:$D$300,"&gt;="&amp;M$1),SUMIF(База!$B$3:$B$305,$A164,База!$F$3:$F$152))</f>
        <v>0</v>
      </c>
      <c r="N164" s="46">
        <f ca="1">IF(COUNTIFS(Распис!$B$4:$B$300,$A164,Распис!$C$4:$C$300,"&lt;="&amp;N$1,Распис!$D$4:$D$300,"&gt;="&amp;N$1)&gt;0,SUMIFS(Распис!$G$4:$G$300,Распис!$B$4:$B$300,$A164,Распис!$C$4:$C$300,"&lt;="&amp;N$1,Распис!$D$4:$D$300,"&gt;="&amp;N$1),SUMIF(База!$B$3:$B$305,$A164,База!$G$3:$G$152))</f>
        <v>0</v>
      </c>
      <c r="O164" s="46">
        <f ca="1">IF(COUNTIFS(Распис!$B$4:$B$300,$A164,Распис!$C$4:$C$300,"&lt;="&amp;O$1,Распис!$D$4:$D$300,"&gt;="&amp;O$1)&gt;0,SUMIFS(Распис!$H$4:$H$300,Распис!$B$4:$B$300,$A164,Распис!$C$4:$C$300,"&lt;="&amp;O$1,Распис!$D$4:$D$300,"&gt;="&amp;O$1),SUMIF(База!$B$3:$B$305,$A164,База!$H$3:$H$152))</f>
        <v>0</v>
      </c>
      <c r="P164" s="46">
        <f ca="1">IF(COUNTIFS(Распис!$B$4:$B$300,$A164,Распис!$C$4:$C$300,"&lt;="&amp;P$1,Распис!$D$4:$D$300,"&gt;="&amp;P$1)&gt;0,SUMIFS(Распис!$I$4:$I$300,Распис!$B$4:$B$300,$A164,Распис!$C$4:$C$300,"&lt;="&amp;P$1,Распис!$D$4:$D$300,"&gt;="&amp;P$1),SUMIF(База!$B$3:$B$305,$A164,База!$I$3:$I$152))</f>
        <v>0</v>
      </c>
      <c r="Q164" s="46">
        <f ca="1">IF(COUNTIFS(Распис!$B$4:$B$300,$A164,Распис!$C$4:$C$300,"&lt;="&amp;Q$1,Распис!$D$4:$D$300,"&gt;="&amp;Q$1)&gt;0,SUMIFS(Распис!$J$4:$J$300,Распис!$B$4:$B$300,$A164,Распис!$C$4:$C$300,"&lt;="&amp;Q$1,Распис!$D$4:$D$300,"&gt;="&amp;Q$1),SUMIF(База!$B$3:$B$305,$A164,База!$J$3:$J$152))</f>
        <v>0</v>
      </c>
      <c r="R164" s="46">
        <f ca="1">IF(COUNTIFS(Распис!$B$4:$B$300,$A164,Распис!$C$4:$C$300,"&lt;="&amp;R$1,Распис!$D$4:$D$300,"&gt;="&amp;R$1)&gt;0,SUMIFS(Распис!$K$4:$K$300,Распис!$B$4:$B$300,$A164,Распис!$C$4:$C$300,"&lt;="&amp;R$1,Распис!$D$4:$D$300,"&gt;="&amp;R$1),SUMIF(База!$B$3:$B$305,$A164,База!$K$3:$K$152))</f>
        <v>0</v>
      </c>
      <c r="S164" s="46" t="s">
        <v>23</v>
      </c>
      <c r="T164" s="46" t="s">
        <v>25</v>
      </c>
      <c r="U164" s="46" t="s">
        <v>25</v>
      </c>
      <c r="V164" s="46" t="s">
        <v>24</v>
      </c>
      <c r="W164" s="46" t="s">
        <v>24</v>
      </c>
      <c r="X164" s="46" t="s">
        <v>24</v>
      </c>
      <c r="Y164" s="46" t="s">
        <v>25</v>
      </c>
      <c r="Z164" s="46" t="s">
        <v>23</v>
      </c>
      <c r="AA164" s="46">
        <f ca="1">IF(COUNTIFS(Распис!$B$4:$B$300,$A164,Распис!$C$4:$C$300,"&lt;="&amp;AA$1,Распис!$D$4:$D$300,"&gt;="&amp;AA$1)&gt;0,SUMIFS(Распис!$F$4:$F$300,Распис!$B$4:$B$300,$A164,Распис!$C$4:$C$300,"&lt;="&amp;AA$1,Распис!$D$4:$D$300,"&gt;="&amp;AA$1),SUMIF(База!$B$3:$B$305,$A164,База!$F$3:$F$152))</f>
        <v>0</v>
      </c>
      <c r="AB164" s="46">
        <f ca="1">IF(COUNTIFS(Распис!$B$4:$B$300,$A164,Распис!$C$4:$C$300,"&lt;="&amp;AB$1,Распис!$D$4:$D$300,"&gt;="&amp;AB$1)&gt;0,SUMIFS(Распис!$G$4:$G$300,Распис!$B$4:$B$300,$A164,Распис!$C$4:$C$300,"&lt;="&amp;AB$1,Распис!$D$4:$D$300,"&gt;="&amp;AB$1),SUMIF(База!$B$3:$B$305,$A164,База!$G$3:$G$152))</f>
        <v>0</v>
      </c>
      <c r="AC164" s="46">
        <f ca="1">IF(COUNTIFS(Распис!$B$4:$B$300,$A164,Распис!$C$4:$C$300,"&lt;="&amp;AC$1,Распис!$D$4:$D$300,"&gt;="&amp;AC$1)&gt;0,SUMIFS(Распис!$H$4:$H$300,Распис!$B$4:$B$300,$A164,Распис!$C$4:$C$300,"&lt;="&amp;AC$1,Распис!$D$4:$D$300,"&gt;="&amp;AC$1),SUMIF(База!$B$3:$B$305,$A164,База!$H$3:$H$152))</f>
        <v>0</v>
      </c>
      <c r="AD164" s="46">
        <f ca="1">IF(COUNTIFS(Распис!$B$4:$B$300,$A164,Распис!$C$4:$C$300,"&lt;="&amp;AD$1,Распис!$D$4:$D$300,"&gt;="&amp;AD$1)&gt;0,SUMIFS(Распис!$I$4:$I$300,Распис!$B$4:$B$300,$A164,Распис!$C$4:$C$300,"&lt;="&amp;AD$1,Распис!$D$4:$D$300,"&gt;="&amp;AD$1),SUMIF(База!$B$3:$B$305,$A164,База!$I$3:$I$152))</f>
        <v>0</v>
      </c>
      <c r="AE164" s="46">
        <f ca="1">IF(COUNTIFS(Распис!$B$4:$B$300,$A164,Распис!$C$4:$C$300,"&lt;="&amp;AE$1,Распис!$D$4:$D$300,"&gt;="&amp;AE$1)&gt;0,SUMIFS(Распис!$J$4:$J$300,Распис!$B$4:$B$300,$A164,Распис!$C$4:$C$300,"&lt;="&amp;AE$1,Распис!$D$4:$D$300,"&gt;="&amp;AE$1),SUMIF(База!$B$3:$B$305,$A164,База!$J$3:$J$152))</f>
        <v>0</v>
      </c>
      <c r="AF164" s="46">
        <f ca="1">IF(COUNTIFS(Распис!$B$4:$B$300,$A164,Распис!$C$4:$C$300,"&lt;="&amp;AF$1,Распис!$D$4:$D$300,"&gt;="&amp;AF$1)&gt;0,SUMIFS(Распис!$K$4:$K$300,Распис!$B$4:$B$300,$A164,Распис!$C$4:$C$300,"&lt;="&amp;AF$1,Распис!$D$4:$D$300,"&gt;="&amp;AF$1),SUMIF(База!$B$3:$B$305,$A164,База!$K$3:$K$152))</f>
        <v>0</v>
      </c>
      <c r="AG164" s="47">
        <f t="shared" ca="1" si="27"/>
        <v>0</v>
      </c>
      <c r="AH164" s="46">
        <f ca="1">AG164-SUMIFS(Распред!$G$4:$G$300,Распред!$B$4:$B$300,"март",Распред!$F$4:$F$300,A164)</f>
        <v>0</v>
      </c>
      <c r="AI164" s="46">
        <f ca="1">AH164+(COUNTIF(B164:AF164,"КД")+SUMIFS(Распред!$AH$4:$AH$300,Распред!$F$4:$F$300,A164,Распред!$B$4:$B$300,"март"))*4</f>
        <v>12</v>
      </c>
      <c r="AJ164" s="46">
        <f t="shared" ca="1" si="28"/>
        <v>0</v>
      </c>
      <c r="AK164" s="46">
        <f t="shared" ca="1" si="29"/>
        <v>0</v>
      </c>
      <c r="AL164" s="46">
        <f>SUMIFS(Распред!$K$4:$K$300,Распред!$B$4:$B$300,"март",Распред!$J$4:$J$300,A164)+SUMIFS(Распред!$M$4:$M$300,Распред!$B$4:$B$300,"март",Распред!$L$4:$L$300,A164)+SUMIFS(Распред!$O$4:$O$300,Распред!$B$4:$B$300,"март",Распред!$N$4:$N$300,A164)+SUMIFS(Распред!$Q$4:$Q$300,Распред!$B$4:$B$300,"март",Распред!$P$4:$P$300,A164)+SUMIFS(Распред!$S$4:$S$300,Распред!$B$4:$B$300,"март",Распред!$R$4:$R$300,A164)+SUMIFS(Распред!$U$4:$U$300,Распред!$B$4:$B$300,"март",Распред!$T$4:$T$300,A164)+SUMIFS(Распред!$W$4:$W$300,Распред!$B$4:$B$300,"март",Распред!$V$4:$V$300,A164)+SUMIFS(Распред!$Y$4:$Y$300,Распред!$B$4:$B$300,"март",Распред!$X$4:$X$300,A164)+SUMIFS(Распред!$AA$4:$AA$300,Распред!$B$4:$B$300,"март",Распред!$Z$4:$Z$300,A164)+SUMIFS(Распред!$AC$4:$AC$300,Распред!$B$4:$B$300,"март",Распред!$AB$4:$AB$300,A164)</f>
        <v>0</v>
      </c>
      <c r="AM164" s="46">
        <f t="shared" ca="1" si="30"/>
        <v>0</v>
      </c>
      <c r="AN164" s="46">
        <f t="shared" ca="1" si="31"/>
        <v>0</v>
      </c>
      <c r="AO164" s="46">
        <f t="shared" ca="1" si="32"/>
        <v>0</v>
      </c>
      <c r="AP164" s="46">
        <f>январь!AP164</f>
        <v>0</v>
      </c>
      <c r="AQ164" s="46">
        <f t="shared" ca="1" si="25"/>
        <v>0</v>
      </c>
      <c r="AR164" s="47"/>
      <c r="AS164" s="47">
        <f t="shared" ca="1" si="33"/>
        <v>0</v>
      </c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</row>
    <row r="165" spans="1:58" s="56" customFormat="1" x14ac:dyDescent="0.25">
      <c r="A165" s="47">
        <f>База!B165</f>
        <v>0</v>
      </c>
      <c r="B165" s="46">
        <f ca="1">IF(COUNTIFS(Распис!$B$4:$B$300,$A165,Распис!$C$4:$C$300,"&lt;="&amp;B$1,Распис!$D$4:$D$300,"&gt;="&amp;B$1)&gt;0,SUMIFS(Распис!$I$4:$I$300,Распис!$B$4:$B$300,$A165,Распис!$C$4:$C$300,"&lt;="&amp;B$1,Распис!$D$4:$D$300,"&gt;="&amp;B$1),SUMIF(База!$B$3:$B$305,$A165,База!$I$3:$I$152))</f>
        <v>0</v>
      </c>
      <c r="C165" s="46">
        <f ca="1">IF(COUNTIFS(Распис!$B$4:$B$300,$A165,Распис!$C$4:$C$300,"&lt;="&amp;C$1,Распис!$D$4:$D$300,"&gt;="&amp;C$1)&gt;0,SUMIFS(Распис!$J$4:$J$300,Распис!$B$4:$B$300,$A165,Распис!$C$4:$C$300,"&lt;="&amp;C$1,Распис!$D$4:$D$300,"&gt;="&amp;C$1),SUMIF(База!$B$3:$B$305,$A165,База!$J$3:$J$152))</f>
        <v>0</v>
      </c>
      <c r="D165" s="46">
        <f ca="1">IF(COUNTIFS(Распис!$B$4:$B$300,$A165,Распис!$C$4:$C$300,"&lt;="&amp;D$1,Распис!$D$4:$D$300,"&gt;="&amp;D$1)&gt;0,SUMIFS(Распис!$K$4:$K$300,Распис!$B$4:$B$300,$A165,Распис!$C$4:$C$300,"&lt;="&amp;D$1,Распис!$D$4:$D$300,"&gt;="&amp;D$1),SUMIF(База!$B$3:$B$305,$A165,База!$K$3:$K$152))</f>
        <v>0</v>
      </c>
      <c r="E165" s="46" t="s">
        <v>23</v>
      </c>
      <c r="F165" s="46">
        <f ca="1">IF(COUNTIFS(Распис!$B$4:$B$300,$A165,Распис!$C$4:$C$300,"&lt;="&amp;F$1,Распис!$D$4:$D$300,"&gt;="&amp;F$1)&gt;0,SUMIFS(Распис!$F$4:$F$300,Распис!$B$4:$B$300,$A165,Распис!$C$4:$C$300,"&lt;="&amp;F$1,Распис!$D$4:$D$300,"&gt;="&amp;F$1),SUMIF(База!$B$3:$B$305,$A165,База!$F$3:$F$152))</f>
        <v>0</v>
      </c>
      <c r="G165" s="46">
        <f ca="1">IF(COUNTIFS(Распис!$B$4:$B$300,$A165,Распис!$C$4:$C$300,"&lt;="&amp;G$1,Распис!$D$4:$D$300,"&gt;="&amp;G$1)&gt;0,SUMIFS(Распис!$G$4:$G$300,Распис!$B$4:$B$300,$A165,Распис!$C$4:$C$300,"&lt;="&amp;G$1,Распис!$D$4:$D$300,"&gt;="&amp;G$1),SUMIF(База!$B$3:$B$305,$A165,База!$G$3:$G$152))</f>
        <v>0</v>
      </c>
      <c r="H165" s="46">
        <f ca="1">IF(COUNTIFS(Распис!$B$4:$B$300,$A165,Распис!$C$4:$C$300,"&lt;="&amp;H$1,Распис!$D$4:$D$300,"&gt;="&amp;H$1)&gt;0,SUMIFS(Распис!$H$4:$H$300,Распис!$B$4:$B$300,$A165,Распис!$C$4:$C$300,"&lt;="&amp;H$1,Распис!$D$4:$D$300,"&gt;="&amp;H$1),SUMIF(База!$B$3:$B$305,$A165,База!$H$3:$H$152))</f>
        <v>0</v>
      </c>
      <c r="I165" s="46" t="s">
        <v>24</v>
      </c>
      <c r="J165" s="46">
        <f ca="1">IF(COUNTIFS(Распис!$B$4:$B$300,$A165,Распис!$C$4:$C$300,"&lt;="&amp;J$1,Распис!$D$4:$D$300,"&gt;="&amp;J$1)&gt;0,SUMIFS(Распис!$J$4:$J$300,Распис!$B$4:$B$300,$A165,Распис!$C$4:$C$300,"&lt;="&amp;J$1,Распис!$D$4:$D$300,"&gt;="&amp;J$1),SUMIF(База!$B$3:$B$305,$A165,База!$J$3:$J$152))</f>
        <v>0</v>
      </c>
      <c r="K165" s="46">
        <f ca="1">IF(COUNTIFS(Распис!$B$4:$B$300,$A165,Распис!$C$4:$C$300,"&lt;="&amp;K$1,Распис!$D$4:$D$300,"&gt;="&amp;K$1)&gt;0,SUMIFS(Распис!$K$4:$K$300,Распис!$B$4:$B$300,$A165,Распис!$C$4:$C$300,"&lt;="&amp;K$1,Распис!$D$4:$D$300,"&gt;="&amp;K$1),SUMIF(База!$B$3:$B$305,$A165,База!$K$3:$K$152))</f>
        <v>0</v>
      </c>
      <c r="L165" s="46" t="s">
        <v>23</v>
      </c>
      <c r="M165" s="46">
        <f ca="1">IF(COUNTIFS(Распис!$B$4:$B$300,$A165,Распис!$C$4:$C$300,"&lt;="&amp;M$1,Распис!$D$4:$D$300,"&gt;="&amp;M$1)&gt;0,SUMIFS(Распис!$F$4:$F$300,Распис!$B$4:$B$300,$A165,Распис!$C$4:$C$300,"&lt;="&amp;M$1,Распис!$D$4:$D$300,"&gt;="&amp;M$1),SUMIF(База!$B$3:$B$305,$A165,База!$F$3:$F$152))</f>
        <v>0</v>
      </c>
      <c r="N165" s="46">
        <f ca="1">IF(COUNTIFS(Распис!$B$4:$B$300,$A165,Распис!$C$4:$C$300,"&lt;="&amp;N$1,Распис!$D$4:$D$300,"&gt;="&amp;N$1)&gt;0,SUMIFS(Распис!$G$4:$G$300,Распис!$B$4:$B$300,$A165,Распис!$C$4:$C$300,"&lt;="&amp;N$1,Распис!$D$4:$D$300,"&gt;="&amp;N$1),SUMIF(База!$B$3:$B$305,$A165,База!$G$3:$G$152))</f>
        <v>0</v>
      </c>
      <c r="O165" s="46">
        <f ca="1">IF(COUNTIFS(Распис!$B$4:$B$300,$A165,Распис!$C$4:$C$300,"&lt;="&amp;O$1,Распис!$D$4:$D$300,"&gt;="&amp;O$1)&gt;0,SUMIFS(Распис!$H$4:$H$300,Распис!$B$4:$B$300,$A165,Распис!$C$4:$C$300,"&lt;="&amp;O$1,Распис!$D$4:$D$300,"&gt;="&amp;O$1),SUMIF(База!$B$3:$B$305,$A165,База!$H$3:$H$152))</f>
        <v>0</v>
      </c>
      <c r="P165" s="46">
        <f ca="1">IF(COUNTIFS(Распис!$B$4:$B$300,$A165,Распис!$C$4:$C$300,"&lt;="&amp;P$1,Распис!$D$4:$D$300,"&gt;="&amp;P$1)&gt;0,SUMIFS(Распис!$I$4:$I$300,Распис!$B$4:$B$300,$A165,Распис!$C$4:$C$300,"&lt;="&amp;P$1,Распис!$D$4:$D$300,"&gt;="&amp;P$1),SUMIF(База!$B$3:$B$305,$A165,База!$I$3:$I$152))</f>
        <v>0</v>
      </c>
      <c r="Q165" s="46">
        <f ca="1">IF(COUNTIFS(Распис!$B$4:$B$300,$A165,Распис!$C$4:$C$300,"&lt;="&amp;Q$1,Распис!$D$4:$D$300,"&gt;="&amp;Q$1)&gt;0,SUMIFS(Распис!$J$4:$J$300,Распис!$B$4:$B$300,$A165,Распис!$C$4:$C$300,"&lt;="&amp;Q$1,Распис!$D$4:$D$300,"&gt;="&amp;Q$1),SUMIF(База!$B$3:$B$305,$A165,База!$J$3:$J$152))</f>
        <v>0</v>
      </c>
      <c r="R165" s="46">
        <f ca="1">IF(COUNTIFS(Распис!$B$4:$B$300,$A165,Распис!$C$4:$C$300,"&lt;="&amp;R$1,Распис!$D$4:$D$300,"&gt;="&amp;R$1)&gt;0,SUMIFS(Распис!$K$4:$K$300,Распис!$B$4:$B$300,$A165,Распис!$C$4:$C$300,"&lt;="&amp;R$1,Распис!$D$4:$D$300,"&gt;="&amp;R$1),SUMIF(База!$B$3:$B$305,$A165,База!$K$3:$K$152))</f>
        <v>0</v>
      </c>
      <c r="S165" s="46" t="s">
        <v>23</v>
      </c>
      <c r="T165" s="46" t="s">
        <v>25</v>
      </c>
      <c r="U165" s="46" t="s">
        <v>25</v>
      </c>
      <c r="V165" s="46" t="s">
        <v>24</v>
      </c>
      <c r="W165" s="46" t="s">
        <v>24</v>
      </c>
      <c r="X165" s="46" t="s">
        <v>24</v>
      </c>
      <c r="Y165" s="46" t="s">
        <v>25</v>
      </c>
      <c r="Z165" s="46" t="s">
        <v>23</v>
      </c>
      <c r="AA165" s="46">
        <f ca="1">IF(COUNTIFS(Распис!$B$4:$B$300,$A165,Распис!$C$4:$C$300,"&lt;="&amp;AA$1,Распис!$D$4:$D$300,"&gt;="&amp;AA$1)&gt;0,SUMIFS(Распис!$F$4:$F$300,Распис!$B$4:$B$300,$A165,Распис!$C$4:$C$300,"&lt;="&amp;AA$1,Распис!$D$4:$D$300,"&gt;="&amp;AA$1),SUMIF(База!$B$3:$B$305,$A165,База!$F$3:$F$152))</f>
        <v>0</v>
      </c>
      <c r="AB165" s="46">
        <f ca="1">IF(COUNTIFS(Распис!$B$4:$B$300,$A165,Распис!$C$4:$C$300,"&lt;="&amp;AB$1,Распис!$D$4:$D$300,"&gt;="&amp;AB$1)&gt;0,SUMIFS(Распис!$G$4:$G$300,Распис!$B$4:$B$300,$A165,Распис!$C$4:$C$300,"&lt;="&amp;AB$1,Распис!$D$4:$D$300,"&gt;="&amp;AB$1),SUMIF(База!$B$3:$B$305,$A165,База!$G$3:$G$152))</f>
        <v>0</v>
      </c>
      <c r="AC165" s="46">
        <f ca="1">IF(COUNTIFS(Распис!$B$4:$B$300,$A165,Распис!$C$4:$C$300,"&lt;="&amp;AC$1,Распис!$D$4:$D$300,"&gt;="&amp;AC$1)&gt;0,SUMIFS(Распис!$H$4:$H$300,Распис!$B$4:$B$300,$A165,Распис!$C$4:$C$300,"&lt;="&amp;AC$1,Распис!$D$4:$D$300,"&gt;="&amp;AC$1),SUMIF(База!$B$3:$B$305,$A165,База!$H$3:$H$152))</f>
        <v>0</v>
      </c>
      <c r="AD165" s="46">
        <f ca="1">IF(COUNTIFS(Распис!$B$4:$B$300,$A165,Распис!$C$4:$C$300,"&lt;="&amp;AD$1,Распис!$D$4:$D$300,"&gt;="&amp;AD$1)&gt;0,SUMIFS(Распис!$I$4:$I$300,Распис!$B$4:$B$300,$A165,Распис!$C$4:$C$300,"&lt;="&amp;AD$1,Распис!$D$4:$D$300,"&gt;="&amp;AD$1),SUMIF(База!$B$3:$B$305,$A165,База!$I$3:$I$152))</f>
        <v>0</v>
      </c>
      <c r="AE165" s="46">
        <f ca="1">IF(COUNTIFS(Распис!$B$4:$B$300,$A165,Распис!$C$4:$C$300,"&lt;="&amp;AE$1,Распис!$D$4:$D$300,"&gt;="&amp;AE$1)&gt;0,SUMIFS(Распис!$J$4:$J$300,Распис!$B$4:$B$300,$A165,Распис!$C$4:$C$300,"&lt;="&amp;AE$1,Распис!$D$4:$D$300,"&gt;="&amp;AE$1),SUMIF(База!$B$3:$B$305,$A165,База!$J$3:$J$152))</f>
        <v>0</v>
      </c>
      <c r="AF165" s="46">
        <f ca="1">IF(COUNTIFS(Распис!$B$4:$B$300,$A165,Распис!$C$4:$C$300,"&lt;="&amp;AF$1,Распис!$D$4:$D$300,"&gt;="&amp;AF$1)&gt;0,SUMIFS(Распис!$K$4:$K$300,Распис!$B$4:$B$300,$A165,Распис!$C$4:$C$300,"&lt;="&amp;AF$1,Распис!$D$4:$D$300,"&gt;="&amp;AF$1),SUMIF(База!$B$3:$B$305,$A165,База!$K$3:$K$152))</f>
        <v>0</v>
      </c>
      <c r="AG165" s="47">
        <f t="shared" ca="1" si="27"/>
        <v>0</v>
      </c>
      <c r="AH165" s="46">
        <f ca="1">AG165-SUMIFS(Распред!$G$4:$G$300,Распред!$B$4:$B$300,"март",Распред!$F$4:$F$300,A165)</f>
        <v>0</v>
      </c>
      <c r="AI165" s="46">
        <f ca="1">AH165+(COUNTIF(B165:AF165,"КД")+SUMIFS(Распред!$AH$4:$AH$300,Распред!$F$4:$F$300,A165,Распред!$B$4:$B$300,"март"))*4</f>
        <v>12</v>
      </c>
      <c r="AJ165" s="46">
        <f t="shared" ca="1" si="28"/>
        <v>0</v>
      </c>
      <c r="AK165" s="46">
        <f t="shared" ca="1" si="29"/>
        <v>0</v>
      </c>
      <c r="AL165" s="46">
        <f>SUMIFS(Распред!$K$4:$K$300,Распред!$B$4:$B$300,"март",Распред!$J$4:$J$300,A165)+SUMIFS(Распред!$M$4:$M$300,Распред!$B$4:$B$300,"март",Распред!$L$4:$L$300,A165)+SUMIFS(Распред!$O$4:$O$300,Распред!$B$4:$B$300,"март",Распред!$N$4:$N$300,A165)+SUMIFS(Распред!$Q$4:$Q$300,Распред!$B$4:$B$300,"март",Распред!$P$4:$P$300,A165)+SUMIFS(Распред!$S$4:$S$300,Распред!$B$4:$B$300,"март",Распред!$R$4:$R$300,A165)+SUMIFS(Распред!$U$4:$U$300,Распред!$B$4:$B$300,"март",Распред!$T$4:$T$300,A165)+SUMIFS(Распред!$W$4:$W$300,Распред!$B$4:$B$300,"март",Распред!$V$4:$V$300,A165)+SUMIFS(Распред!$Y$4:$Y$300,Распред!$B$4:$B$300,"март",Распред!$X$4:$X$300,A165)+SUMIFS(Распред!$AA$4:$AA$300,Распред!$B$4:$B$300,"март",Распред!$Z$4:$Z$300,A165)+SUMIFS(Распред!$AC$4:$AC$300,Распред!$B$4:$B$300,"март",Распред!$AB$4:$AB$300,A165)</f>
        <v>0</v>
      </c>
      <c r="AM165" s="46">
        <f t="shared" ca="1" si="30"/>
        <v>0</v>
      </c>
      <c r="AN165" s="46">
        <f t="shared" ca="1" si="31"/>
        <v>0</v>
      </c>
      <c r="AO165" s="46">
        <f t="shared" ca="1" si="32"/>
        <v>0</v>
      </c>
      <c r="AP165" s="46">
        <f>январь!AP165</f>
        <v>0</v>
      </c>
      <c r="AQ165" s="46">
        <f t="shared" ca="1" si="25"/>
        <v>0</v>
      </c>
      <c r="AR165" s="47"/>
      <c r="AS165" s="47">
        <f t="shared" ca="1" si="33"/>
        <v>0</v>
      </c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</row>
    <row r="166" spans="1:58" s="56" customFormat="1" x14ac:dyDescent="0.25">
      <c r="A166" s="47">
        <f>База!B166</f>
        <v>0</v>
      </c>
      <c r="B166" s="46">
        <f ca="1">IF(COUNTIFS(Распис!$B$4:$B$300,$A166,Распис!$C$4:$C$300,"&lt;="&amp;B$1,Распис!$D$4:$D$300,"&gt;="&amp;B$1)&gt;0,SUMIFS(Распис!$I$4:$I$300,Распис!$B$4:$B$300,$A166,Распис!$C$4:$C$300,"&lt;="&amp;B$1,Распис!$D$4:$D$300,"&gt;="&amp;B$1),SUMIF(База!$B$3:$B$305,$A166,База!$I$3:$I$152))</f>
        <v>0</v>
      </c>
      <c r="C166" s="46">
        <f ca="1">IF(COUNTIFS(Распис!$B$4:$B$300,$A166,Распис!$C$4:$C$300,"&lt;="&amp;C$1,Распис!$D$4:$D$300,"&gt;="&amp;C$1)&gt;0,SUMIFS(Распис!$J$4:$J$300,Распис!$B$4:$B$300,$A166,Распис!$C$4:$C$300,"&lt;="&amp;C$1,Распис!$D$4:$D$300,"&gt;="&amp;C$1),SUMIF(База!$B$3:$B$305,$A166,База!$J$3:$J$152))</f>
        <v>0</v>
      </c>
      <c r="D166" s="46">
        <f ca="1">IF(COUNTIFS(Распис!$B$4:$B$300,$A166,Распис!$C$4:$C$300,"&lt;="&amp;D$1,Распис!$D$4:$D$300,"&gt;="&amp;D$1)&gt;0,SUMIFS(Распис!$K$4:$K$300,Распис!$B$4:$B$300,$A166,Распис!$C$4:$C$300,"&lt;="&amp;D$1,Распис!$D$4:$D$300,"&gt;="&amp;D$1),SUMIF(База!$B$3:$B$305,$A166,База!$K$3:$K$152))</f>
        <v>0</v>
      </c>
      <c r="E166" s="46" t="s">
        <v>23</v>
      </c>
      <c r="F166" s="46">
        <f ca="1">IF(COUNTIFS(Распис!$B$4:$B$300,$A166,Распис!$C$4:$C$300,"&lt;="&amp;F$1,Распис!$D$4:$D$300,"&gt;="&amp;F$1)&gt;0,SUMIFS(Распис!$F$4:$F$300,Распис!$B$4:$B$300,$A166,Распис!$C$4:$C$300,"&lt;="&amp;F$1,Распис!$D$4:$D$300,"&gt;="&amp;F$1),SUMIF(База!$B$3:$B$305,$A166,База!$F$3:$F$152))</f>
        <v>0</v>
      </c>
      <c r="G166" s="46">
        <f ca="1">IF(COUNTIFS(Распис!$B$4:$B$300,$A166,Распис!$C$4:$C$300,"&lt;="&amp;G$1,Распис!$D$4:$D$300,"&gt;="&amp;G$1)&gt;0,SUMIFS(Распис!$G$4:$G$300,Распис!$B$4:$B$300,$A166,Распис!$C$4:$C$300,"&lt;="&amp;G$1,Распис!$D$4:$D$300,"&gt;="&amp;G$1),SUMIF(База!$B$3:$B$305,$A166,База!$G$3:$G$152))</f>
        <v>0</v>
      </c>
      <c r="H166" s="46">
        <f ca="1">IF(COUNTIFS(Распис!$B$4:$B$300,$A166,Распис!$C$4:$C$300,"&lt;="&amp;H$1,Распис!$D$4:$D$300,"&gt;="&amp;H$1)&gt;0,SUMIFS(Распис!$H$4:$H$300,Распис!$B$4:$B$300,$A166,Распис!$C$4:$C$300,"&lt;="&amp;H$1,Распис!$D$4:$D$300,"&gt;="&amp;H$1),SUMIF(База!$B$3:$B$305,$A166,База!$H$3:$H$152))</f>
        <v>0</v>
      </c>
      <c r="I166" s="46" t="s">
        <v>24</v>
      </c>
      <c r="J166" s="46">
        <f ca="1">IF(COUNTIFS(Распис!$B$4:$B$300,$A166,Распис!$C$4:$C$300,"&lt;="&amp;J$1,Распис!$D$4:$D$300,"&gt;="&amp;J$1)&gt;0,SUMIFS(Распис!$J$4:$J$300,Распис!$B$4:$B$300,$A166,Распис!$C$4:$C$300,"&lt;="&amp;J$1,Распис!$D$4:$D$300,"&gt;="&amp;J$1),SUMIF(База!$B$3:$B$305,$A166,База!$J$3:$J$152))</f>
        <v>0</v>
      </c>
      <c r="K166" s="46">
        <f ca="1">IF(COUNTIFS(Распис!$B$4:$B$300,$A166,Распис!$C$4:$C$300,"&lt;="&amp;K$1,Распис!$D$4:$D$300,"&gt;="&amp;K$1)&gt;0,SUMIFS(Распис!$K$4:$K$300,Распис!$B$4:$B$300,$A166,Распис!$C$4:$C$300,"&lt;="&amp;K$1,Распис!$D$4:$D$300,"&gt;="&amp;K$1),SUMIF(База!$B$3:$B$305,$A166,База!$K$3:$K$152))</f>
        <v>0</v>
      </c>
      <c r="L166" s="46" t="s">
        <v>23</v>
      </c>
      <c r="M166" s="46">
        <f ca="1">IF(COUNTIFS(Распис!$B$4:$B$300,$A166,Распис!$C$4:$C$300,"&lt;="&amp;M$1,Распис!$D$4:$D$300,"&gt;="&amp;M$1)&gt;0,SUMIFS(Распис!$F$4:$F$300,Распис!$B$4:$B$300,$A166,Распис!$C$4:$C$300,"&lt;="&amp;M$1,Распис!$D$4:$D$300,"&gt;="&amp;M$1),SUMIF(База!$B$3:$B$305,$A166,База!$F$3:$F$152))</f>
        <v>0</v>
      </c>
      <c r="N166" s="46">
        <f ca="1">IF(COUNTIFS(Распис!$B$4:$B$300,$A166,Распис!$C$4:$C$300,"&lt;="&amp;N$1,Распис!$D$4:$D$300,"&gt;="&amp;N$1)&gt;0,SUMIFS(Распис!$G$4:$G$300,Распис!$B$4:$B$300,$A166,Распис!$C$4:$C$300,"&lt;="&amp;N$1,Распис!$D$4:$D$300,"&gt;="&amp;N$1),SUMIF(База!$B$3:$B$305,$A166,База!$G$3:$G$152))</f>
        <v>0</v>
      </c>
      <c r="O166" s="46">
        <f ca="1">IF(COUNTIFS(Распис!$B$4:$B$300,$A166,Распис!$C$4:$C$300,"&lt;="&amp;O$1,Распис!$D$4:$D$300,"&gt;="&amp;O$1)&gt;0,SUMIFS(Распис!$H$4:$H$300,Распис!$B$4:$B$300,$A166,Распис!$C$4:$C$300,"&lt;="&amp;O$1,Распис!$D$4:$D$300,"&gt;="&amp;O$1),SUMIF(База!$B$3:$B$305,$A166,База!$H$3:$H$152))</f>
        <v>0</v>
      </c>
      <c r="P166" s="46">
        <f ca="1">IF(COUNTIFS(Распис!$B$4:$B$300,$A166,Распис!$C$4:$C$300,"&lt;="&amp;P$1,Распис!$D$4:$D$300,"&gt;="&amp;P$1)&gt;0,SUMIFS(Распис!$I$4:$I$300,Распис!$B$4:$B$300,$A166,Распис!$C$4:$C$300,"&lt;="&amp;P$1,Распис!$D$4:$D$300,"&gt;="&amp;P$1),SUMIF(База!$B$3:$B$305,$A166,База!$I$3:$I$152))</f>
        <v>0</v>
      </c>
      <c r="Q166" s="46">
        <f ca="1">IF(COUNTIFS(Распис!$B$4:$B$300,$A166,Распис!$C$4:$C$300,"&lt;="&amp;Q$1,Распис!$D$4:$D$300,"&gt;="&amp;Q$1)&gt;0,SUMIFS(Распис!$J$4:$J$300,Распис!$B$4:$B$300,$A166,Распис!$C$4:$C$300,"&lt;="&amp;Q$1,Распис!$D$4:$D$300,"&gt;="&amp;Q$1),SUMIF(База!$B$3:$B$305,$A166,База!$J$3:$J$152))</f>
        <v>0</v>
      </c>
      <c r="R166" s="46">
        <f ca="1">IF(COUNTIFS(Распис!$B$4:$B$300,$A166,Распис!$C$4:$C$300,"&lt;="&amp;R$1,Распис!$D$4:$D$300,"&gt;="&amp;R$1)&gt;0,SUMIFS(Распис!$K$4:$K$300,Распис!$B$4:$B$300,$A166,Распис!$C$4:$C$300,"&lt;="&amp;R$1,Распис!$D$4:$D$300,"&gt;="&amp;R$1),SUMIF(База!$B$3:$B$305,$A166,База!$K$3:$K$152))</f>
        <v>0</v>
      </c>
      <c r="S166" s="46" t="s">
        <v>23</v>
      </c>
      <c r="T166" s="46" t="s">
        <v>25</v>
      </c>
      <c r="U166" s="46" t="s">
        <v>25</v>
      </c>
      <c r="V166" s="46" t="s">
        <v>24</v>
      </c>
      <c r="W166" s="46" t="s">
        <v>24</v>
      </c>
      <c r="X166" s="46" t="s">
        <v>24</v>
      </c>
      <c r="Y166" s="46" t="s">
        <v>25</v>
      </c>
      <c r="Z166" s="46" t="s">
        <v>23</v>
      </c>
      <c r="AA166" s="46">
        <f ca="1">IF(COUNTIFS(Распис!$B$4:$B$300,$A166,Распис!$C$4:$C$300,"&lt;="&amp;AA$1,Распис!$D$4:$D$300,"&gt;="&amp;AA$1)&gt;0,SUMIFS(Распис!$F$4:$F$300,Распис!$B$4:$B$300,$A166,Распис!$C$4:$C$300,"&lt;="&amp;AA$1,Распис!$D$4:$D$300,"&gt;="&amp;AA$1),SUMIF(База!$B$3:$B$305,$A166,База!$F$3:$F$152))</f>
        <v>0</v>
      </c>
      <c r="AB166" s="46">
        <f ca="1">IF(COUNTIFS(Распис!$B$4:$B$300,$A166,Распис!$C$4:$C$300,"&lt;="&amp;AB$1,Распис!$D$4:$D$300,"&gt;="&amp;AB$1)&gt;0,SUMIFS(Распис!$G$4:$G$300,Распис!$B$4:$B$300,$A166,Распис!$C$4:$C$300,"&lt;="&amp;AB$1,Распис!$D$4:$D$300,"&gt;="&amp;AB$1),SUMIF(База!$B$3:$B$305,$A166,База!$G$3:$G$152))</f>
        <v>0</v>
      </c>
      <c r="AC166" s="46">
        <f ca="1">IF(COUNTIFS(Распис!$B$4:$B$300,$A166,Распис!$C$4:$C$300,"&lt;="&amp;AC$1,Распис!$D$4:$D$300,"&gt;="&amp;AC$1)&gt;0,SUMIFS(Распис!$H$4:$H$300,Распис!$B$4:$B$300,$A166,Распис!$C$4:$C$300,"&lt;="&amp;AC$1,Распис!$D$4:$D$300,"&gt;="&amp;AC$1),SUMIF(База!$B$3:$B$305,$A166,База!$H$3:$H$152))</f>
        <v>0</v>
      </c>
      <c r="AD166" s="46">
        <f ca="1">IF(COUNTIFS(Распис!$B$4:$B$300,$A166,Распис!$C$4:$C$300,"&lt;="&amp;AD$1,Распис!$D$4:$D$300,"&gt;="&amp;AD$1)&gt;0,SUMIFS(Распис!$I$4:$I$300,Распис!$B$4:$B$300,$A166,Распис!$C$4:$C$300,"&lt;="&amp;AD$1,Распис!$D$4:$D$300,"&gt;="&amp;AD$1),SUMIF(База!$B$3:$B$305,$A166,База!$I$3:$I$152))</f>
        <v>0</v>
      </c>
      <c r="AE166" s="46">
        <f ca="1">IF(COUNTIFS(Распис!$B$4:$B$300,$A166,Распис!$C$4:$C$300,"&lt;="&amp;AE$1,Распис!$D$4:$D$300,"&gt;="&amp;AE$1)&gt;0,SUMIFS(Распис!$J$4:$J$300,Распис!$B$4:$B$300,$A166,Распис!$C$4:$C$300,"&lt;="&amp;AE$1,Распис!$D$4:$D$300,"&gt;="&amp;AE$1),SUMIF(База!$B$3:$B$305,$A166,База!$J$3:$J$152))</f>
        <v>0</v>
      </c>
      <c r="AF166" s="46">
        <f ca="1">IF(COUNTIFS(Распис!$B$4:$B$300,$A166,Распис!$C$4:$C$300,"&lt;="&amp;AF$1,Распис!$D$4:$D$300,"&gt;="&amp;AF$1)&gt;0,SUMIFS(Распис!$K$4:$K$300,Распис!$B$4:$B$300,$A166,Распис!$C$4:$C$300,"&lt;="&amp;AF$1,Распис!$D$4:$D$300,"&gt;="&amp;AF$1),SUMIF(База!$B$3:$B$305,$A166,База!$K$3:$K$152))</f>
        <v>0</v>
      </c>
      <c r="AG166" s="47">
        <f t="shared" ca="1" si="27"/>
        <v>0</v>
      </c>
      <c r="AH166" s="46">
        <f ca="1">AG166-SUMIFS(Распред!$G$4:$G$300,Распред!$B$4:$B$300,"март",Распред!$F$4:$F$300,A166)</f>
        <v>0</v>
      </c>
      <c r="AI166" s="46">
        <f ca="1">AH166+(COUNTIF(B166:AF166,"КД")+SUMIFS(Распред!$AH$4:$AH$300,Распред!$F$4:$F$300,A166,Распред!$B$4:$B$300,"март"))*4</f>
        <v>12</v>
      </c>
      <c r="AJ166" s="46">
        <f t="shared" ca="1" si="28"/>
        <v>0</v>
      </c>
      <c r="AK166" s="46">
        <f t="shared" ca="1" si="29"/>
        <v>0</v>
      </c>
      <c r="AL166" s="46">
        <f>SUMIFS(Распред!$K$4:$K$300,Распред!$B$4:$B$300,"март",Распред!$J$4:$J$300,A166)+SUMIFS(Распред!$M$4:$M$300,Распред!$B$4:$B$300,"март",Распред!$L$4:$L$300,A166)+SUMIFS(Распред!$O$4:$O$300,Распред!$B$4:$B$300,"март",Распред!$N$4:$N$300,A166)+SUMIFS(Распред!$Q$4:$Q$300,Распред!$B$4:$B$300,"март",Распред!$P$4:$P$300,A166)+SUMIFS(Распред!$S$4:$S$300,Распред!$B$4:$B$300,"март",Распред!$R$4:$R$300,A166)+SUMIFS(Распред!$U$4:$U$300,Распред!$B$4:$B$300,"март",Распред!$T$4:$T$300,A166)+SUMIFS(Распред!$W$4:$W$300,Распред!$B$4:$B$300,"март",Распред!$V$4:$V$300,A166)+SUMIFS(Распред!$Y$4:$Y$300,Распред!$B$4:$B$300,"март",Распред!$X$4:$X$300,A166)+SUMIFS(Распред!$AA$4:$AA$300,Распред!$B$4:$B$300,"март",Распред!$Z$4:$Z$300,A166)+SUMIFS(Распред!$AC$4:$AC$300,Распред!$B$4:$B$300,"март",Распред!$AB$4:$AB$300,A166)</f>
        <v>0</v>
      </c>
      <c r="AM166" s="46">
        <f t="shared" ca="1" si="30"/>
        <v>0</v>
      </c>
      <c r="AN166" s="46">
        <f t="shared" ca="1" si="31"/>
        <v>0</v>
      </c>
      <c r="AO166" s="46">
        <f t="shared" ca="1" si="32"/>
        <v>0</v>
      </c>
      <c r="AP166" s="46">
        <f>январь!AP166</f>
        <v>0</v>
      </c>
      <c r="AQ166" s="46">
        <f t="shared" ca="1" si="25"/>
        <v>0</v>
      </c>
      <c r="AR166" s="47"/>
      <c r="AS166" s="47">
        <f t="shared" ca="1" si="33"/>
        <v>0</v>
      </c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</row>
    <row r="167" spans="1:58" s="56" customFormat="1" x14ac:dyDescent="0.25">
      <c r="A167" s="47">
        <f>База!B167</f>
        <v>0</v>
      </c>
      <c r="B167" s="46">
        <f ca="1">IF(COUNTIFS(Распис!$B$4:$B$300,$A167,Распис!$C$4:$C$300,"&lt;="&amp;B$1,Распис!$D$4:$D$300,"&gt;="&amp;B$1)&gt;0,SUMIFS(Распис!$I$4:$I$300,Распис!$B$4:$B$300,$A167,Распис!$C$4:$C$300,"&lt;="&amp;B$1,Распис!$D$4:$D$300,"&gt;="&amp;B$1),SUMIF(База!$B$3:$B$305,$A167,База!$I$3:$I$152))</f>
        <v>0</v>
      </c>
      <c r="C167" s="46">
        <f ca="1">IF(COUNTIFS(Распис!$B$4:$B$300,$A167,Распис!$C$4:$C$300,"&lt;="&amp;C$1,Распис!$D$4:$D$300,"&gt;="&amp;C$1)&gt;0,SUMIFS(Распис!$J$4:$J$300,Распис!$B$4:$B$300,$A167,Распис!$C$4:$C$300,"&lt;="&amp;C$1,Распис!$D$4:$D$300,"&gt;="&amp;C$1),SUMIF(База!$B$3:$B$305,$A167,База!$J$3:$J$152))</f>
        <v>0</v>
      </c>
      <c r="D167" s="46">
        <f ca="1">IF(COUNTIFS(Распис!$B$4:$B$300,$A167,Распис!$C$4:$C$300,"&lt;="&amp;D$1,Распис!$D$4:$D$300,"&gt;="&amp;D$1)&gt;0,SUMIFS(Распис!$K$4:$K$300,Распис!$B$4:$B$300,$A167,Распис!$C$4:$C$300,"&lt;="&amp;D$1,Распис!$D$4:$D$300,"&gt;="&amp;D$1),SUMIF(База!$B$3:$B$305,$A167,База!$K$3:$K$152))</f>
        <v>0</v>
      </c>
      <c r="E167" s="46" t="s">
        <v>23</v>
      </c>
      <c r="F167" s="46">
        <f ca="1">IF(COUNTIFS(Распис!$B$4:$B$300,$A167,Распис!$C$4:$C$300,"&lt;="&amp;F$1,Распис!$D$4:$D$300,"&gt;="&amp;F$1)&gt;0,SUMIFS(Распис!$F$4:$F$300,Распис!$B$4:$B$300,$A167,Распис!$C$4:$C$300,"&lt;="&amp;F$1,Распис!$D$4:$D$300,"&gt;="&amp;F$1),SUMIF(База!$B$3:$B$305,$A167,База!$F$3:$F$152))</f>
        <v>0</v>
      </c>
      <c r="G167" s="46">
        <f ca="1">IF(COUNTIFS(Распис!$B$4:$B$300,$A167,Распис!$C$4:$C$300,"&lt;="&amp;G$1,Распис!$D$4:$D$300,"&gt;="&amp;G$1)&gt;0,SUMIFS(Распис!$G$4:$G$300,Распис!$B$4:$B$300,$A167,Распис!$C$4:$C$300,"&lt;="&amp;G$1,Распис!$D$4:$D$300,"&gt;="&amp;G$1),SUMIF(База!$B$3:$B$305,$A167,База!$G$3:$G$152))</f>
        <v>0</v>
      </c>
      <c r="H167" s="46">
        <f ca="1">IF(COUNTIFS(Распис!$B$4:$B$300,$A167,Распис!$C$4:$C$300,"&lt;="&amp;H$1,Распис!$D$4:$D$300,"&gt;="&amp;H$1)&gt;0,SUMIFS(Распис!$H$4:$H$300,Распис!$B$4:$B$300,$A167,Распис!$C$4:$C$300,"&lt;="&amp;H$1,Распис!$D$4:$D$300,"&gt;="&amp;H$1),SUMIF(База!$B$3:$B$305,$A167,База!$H$3:$H$152))</f>
        <v>0</v>
      </c>
      <c r="I167" s="46" t="s">
        <v>24</v>
      </c>
      <c r="J167" s="46">
        <f ca="1">IF(COUNTIFS(Распис!$B$4:$B$300,$A167,Распис!$C$4:$C$300,"&lt;="&amp;J$1,Распис!$D$4:$D$300,"&gt;="&amp;J$1)&gt;0,SUMIFS(Распис!$J$4:$J$300,Распис!$B$4:$B$300,$A167,Распис!$C$4:$C$300,"&lt;="&amp;J$1,Распис!$D$4:$D$300,"&gt;="&amp;J$1),SUMIF(База!$B$3:$B$305,$A167,База!$J$3:$J$152))</f>
        <v>0</v>
      </c>
      <c r="K167" s="46">
        <f ca="1">IF(COUNTIFS(Распис!$B$4:$B$300,$A167,Распис!$C$4:$C$300,"&lt;="&amp;K$1,Распис!$D$4:$D$300,"&gt;="&amp;K$1)&gt;0,SUMIFS(Распис!$K$4:$K$300,Распис!$B$4:$B$300,$A167,Распис!$C$4:$C$300,"&lt;="&amp;K$1,Распис!$D$4:$D$300,"&gt;="&amp;K$1),SUMIF(База!$B$3:$B$305,$A167,База!$K$3:$K$152))</f>
        <v>0</v>
      </c>
      <c r="L167" s="46" t="s">
        <v>23</v>
      </c>
      <c r="M167" s="46">
        <f ca="1">IF(COUNTIFS(Распис!$B$4:$B$300,$A167,Распис!$C$4:$C$300,"&lt;="&amp;M$1,Распис!$D$4:$D$300,"&gt;="&amp;M$1)&gt;0,SUMIFS(Распис!$F$4:$F$300,Распис!$B$4:$B$300,$A167,Распис!$C$4:$C$300,"&lt;="&amp;M$1,Распис!$D$4:$D$300,"&gt;="&amp;M$1),SUMIF(База!$B$3:$B$305,$A167,База!$F$3:$F$152))</f>
        <v>0</v>
      </c>
      <c r="N167" s="46">
        <f ca="1">IF(COUNTIFS(Распис!$B$4:$B$300,$A167,Распис!$C$4:$C$300,"&lt;="&amp;N$1,Распис!$D$4:$D$300,"&gt;="&amp;N$1)&gt;0,SUMIFS(Распис!$G$4:$G$300,Распис!$B$4:$B$300,$A167,Распис!$C$4:$C$300,"&lt;="&amp;N$1,Распис!$D$4:$D$300,"&gt;="&amp;N$1),SUMIF(База!$B$3:$B$305,$A167,База!$G$3:$G$152))</f>
        <v>0</v>
      </c>
      <c r="O167" s="46">
        <f ca="1">IF(COUNTIFS(Распис!$B$4:$B$300,$A167,Распис!$C$4:$C$300,"&lt;="&amp;O$1,Распис!$D$4:$D$300,"&gt;="&amp;O$1)&gt;0,SUMIFS(Распис!$H$4:$H$300,Распис!$B$4:$B$300,$A167,Распис!$C$4:$C$300,"&lt;="&amp;O$1,Распис!$D$4:$D$300,"&gt;="&amp;O$1),SUMIF(База!$B$3:$B$305,$A167,База!$H$3:$H$152))</f>
        <v>0</v>
      </c>
      <c r="P167" s="46">
        <f ca="1">IF(COUNTIFS(Распис!$B$4:$B$300,$A167,Распис!$C$4:$C$300,"&lt;="&amp;P$1,Распис!$D$4:$D$300,"&gt;="&amp;P$1)&gt;0,SUMIFS(Распис!$I$4:$I$300,Распис!$B$4:$B$300,$A167,Распис!$C$4:$C$300,"&lt;="&amp;P$1,Распис!$D$4:$D$300,"&gt;="&amp;P$1),SUMIF(База!$B$3:$B$305,$A167,База!$I$3:$I$152))</f>
        <v>0</v>
      </c>
      <c r="Q167" s="46">
        <f ca="1">IF(COUNTIFS(Распис!$B$4:$B$300,$A167,Распис!$C$4:$C$300,"&lt;="&amp;Q$1,Распис!$D$4:$D$300,"&gt;="&amp;Q$1)&gt;0,SUMIFS(Распис!$J$4:$J$300,Распис!$B$4:$B$300,$A167,Распис!$C$4:$C$300,"&lt;="&amp;Q$1,Распис!$D$4:$D$300,"&gt;="&amp;Q$1),SUMIF(База!$B$3:$B$305,$A167,База!$J$3:$J$152))</f>
        <v>0</v>
      </c>
      <c r="R167" s="46">
        <f ca="1">IF(COUNTIFS(Распис!$B$4:$B$300,$A167,Распис!$C$4:$C$300,"&lt;="&amp;R$1,Распис!$D$4:$D$300,"&gt;="&amp;R$1)&gt;0,SUMIFS(Распис!$K$4:$K$300,Распис!$B$4:$B$300,$A167,Распис!$C$4:$C$300,"&lt;="&amp;R$1,Распис!$D$4:$D$300,"&gt;="&amp;R$1),SUMIF(База!$B$3:$B$305,$A167,База!$K$3:$K$152))</f>
        <v>0</v>
      </c>
      <c r="S167" s="46" t="s">
        <v>23</v>
      </c>
      <c r="T167" s="46" t="s">
        <v>25</v>
      </c>
      <c r="U167" s="46" t="s">
        <v>25</v>
      </c>
      <c r="V167" s="46" t="s">
        <v>24</v>
      </c>
      <c r="W167" s="46" t="s">
        <v>24</v>
      </c>
      <c r="X167" s="46" t="s">
        <v>24</v>
      </c>
      <c r="Y167" s="46" t="s">
        <v>25</v>
      </c>
      <c r="Z167" s="46" t="s">
        <v>23</v>
      </c>
      <c r="AA167" s="46">
        <f ca="1">IF(COUNTIFS(Распис!$B$4:$B$300,$A167,Распис!$C$4:$C$300,"&lt;="&amp;AA$1,Распис!$D$4:$D$300,"&gt;="&amp;AA$1)&gt;0,SUMIFS(Распис!$F$4:$F$300,Распис!$B$4:$B$300,$A167,Распис!$C$4:$C$300,"&lt;="&amp;AA$1,Распис!$D$4:$D$300,"&gt;="&amp;AA$1),SUMIF(База!$B$3:$B$305,$A167,База!$F$3:$F$152))</f>
        <v>0</v>
      </c>
      <c r="AB167" s="46">
        <f ca="1">IF(COUNTIFS(Распис!$B$4:$B$300,$A167,Распис!$C$4:$C$300,"&lt;="&amp;AB$1,Распис!$D$4:$D$300,"&gt;="&amp;AB$1)&gt;0,SUMIFS(Распис!$G$4:$G$300,Распис!$B$4:$B$300,$A167,Распис!$C$4:$C$300,"&lt;="&amp;AB$1,Распис!$D$4:$D$300,"&gt;="&amp;AB$1),SUMIF(База!$B$3:$B$305,$A167,База!$G$3:$G$152))</f>
        <v>0</v>
      </c>
      <c r="AC167" s="46">
        <f ca="1">IF(COUNTIFS(Распис!$B$4:$B$300,$A167,Распис!$C$4:$C$300,"&lt;="&amp;AC$1,Распис!$D$4:$D$300,"&gt;="&amp;AC$1)&gt;0,SUMIFS(Распис!$H$4:$H$300,Распис!$B$4:$B$300,$A167,Распис!$C$4:$C$300,"&lt;="&amp;AC$1,Распис!$D$4:$D$300,"&gt;="&amp;AC$1),SUMIF(База!$B$3:$B$305,$A167,База!$H$3:$H$152))</f>
        <v>0</v>
      </c>
      <c r="AD167" s="46">
        <f ca="1">IF(COUNTIFS(Распис!$B$4:$B$300,$A167,Распис!$C$4:$C$300,"&lt;="&amp;AD$1,Распис!$D$4:$D$300,"&gt;="&amp;AD$1)&gt;0,SUMIFS(Распис!$I$4:$I$300,Распис!$B$4:$B$300,$A167,Распис!$C$4:$C$300,"&lt;="&amp;AD$1,Распис!$D$4:$D$300,"&gt;="&amp;AD$1),SUMIF(База!$B$3:$B$305,$A167,База!$I$3:$I$152))</f>
        <v>0</v>
      </c>
      <c r="AE167" s="46">
        <f ca="1">IF(COUNTIFS(Распис!$B$4:$B$300,$A167,Распис!$C$4:$C$300,"&lt;="&amp;AE$1,Распис!$D$4:$D$300,"&gt;="&amp;AE$1)&gt;0,SUMIFS(Распис!$J$4:$J$300,Распис!$B$4:$B$300,$A167,Распис!$C$4:$C$300,"&lt;="&amp;AE$1,Распис!$D$4:$D$300,"&gt;="&amp;AE$1),SUMIF(База!$B$3:$B$305,$A167,База!$J$3:$J$152))</f>
        <v>0</v>
      </c>
      <c r="AF167" s="46">
        <f ca="1">IF(COUNTIFS(Распис!$B$4:$B$300,$A167,Распис!$C$4:$C$300,"&lt;="&amp;AF$1,Распис!$D$4:$D$300,"&gt;="&amp;AF$1)&gt;0,SUMIFS(Распис!$K$4:$K$300,Распис!$B$4:$B$300,$A167,Распис!$C$4:$C$300,"&lt;="&amp;AF$1,Распис!$D$4:$D$300,"&gt;="&amp;AF$1),SUMIF(База!$B$3:$B$305,$A167,База!$K$3:$K$152))</f>
        <v>0</v>
      </c>
      <c r="AG167" s="47">
        <f t="shared" ca="1" si="27"/>
        <v>0</v>
      </c>
      <c r="AH167" s="46">
        <f ca="1">AG167-SUMIFS(Распред!$G$4:$G$300,Распред!$B$4:$B$300,"март",Распред!$F$4:$F$300,A167)</f>
        <v>0</v>
      </c>
      <c r="AI167" s="46">
        <f ca="1">AH167+(COUNTIF(B167:AF167,"КД")+SUMIFS(Распред!$AH$4:$AH$300,Распред!$F$4:$F$300,A167,Распред!$B$4:$B$300,"март"))*4</f>
        <v>12</v>
      </c>
      <c r="AJ167" s="46">
        <f t="shared" ca="1" si="28"/>
        <v>0</v>
      </c>
      <c r="AK167" s="46">
        <f t="shared" ca="1" si="29"/>
        <v>0</v>
      </c>
      <c r="AL167" s="46">
        <f>SUMIFS(Распред!$K$4:$K$300,Распред!$B$4:$B$300,"март",Распред!$J$4:$J$300,A167)+SUMIFS(Распред!$M$4:$M$300,Распред!$B$4:$B$300,"март",Распред!$L$4:$L$300,A167)+SUMIFS(Распред!$O$4:$O$300,Распред!$B$4:$B$300,"март",Распред!$N$4:$N$300,A167)+SUMIFS(Распред!$Q$4:$Q$300,Распред!$B$4:$B$300,"март",Распред!$P$4:$P$300,A167)+SUMIFS(Распред!$S$4:$S$300,Распред!$B$4:$B$300,"март",Распред!$R$4:$R$300,A167)+SUMIFS(Распред!$U$4:$U$300,Распред!$B$4:$B$300,"март",Распред!$T$4:$T$300,A167)+SUMIFS(Распред!$W$4:$W$300,Распред!$B$4:$B$300,"март",Распред!$V$4:$V$300,A167)+SUMIFS(Распред!$Y$4:$Y$300,Распред!$B$4:$B$300,"март",Распред!$X$4:$X$300,A167)+SUMIFS(Распред!$AA$4:$AA$300,Распред!$B$4:$B$300,"март",Распред!$Z$4:$Z$300,A167)+SUMIFS(Распред!$AC$4:$AC$300,Распред!$B$4:$B$300,"март",Распред!$AB$4:$AB$300,A167)</f>
        <v>0</v>
      </c>
      <c r="AM167" s="46">
        <f t="shared" ca="1" si="30"/>
        <v>0</v>
      </c>
      <c r="AN167" s="46">
        <f t="shared" ca="1" si="31"/>
        <v>0</v>
      </c>
      <c r="AO167" s="46">
        <f t="shared" ca="1" si="32"/>
        <v>0</v>
      </c>
      <c r="AP167" s="46">
        <f>январь!AP167</f>
        <v>0</v>
      </c>
      <c r="AQ167" s="46">
        <f t="shared" ca="1" si="25"/>
        <v>0</v>
      </c>
      <c r="AR167" s="47"/>
      <c r="AS167" s="47">
        <f t="shared" ca="1" si="33"/>
        <v>0</v>
      </c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</row>
    <row r="168" spans="1:58" s="56" customFormat="1" x14ac:dyDescent="0.25">
      <c r="A168" s="47">
        <f>База!B168</f>
        <v>0</v>
      </c>
      <c r="B168" s="46">
        <f ca="1">IF(COUNTIFS(Распис!$B$4:$B$300,$A168,Распис!$C$4:$C$300,"&lt;="&amp;B$1,Распис!$D$4:$D$300,"&gt;="&amp;B$1)&gt;0,SUMIFS(Распис!$I$4:$I$300,Распис!$B$4:$B$300,$A168,Распис!$C$4:$C$300,"&lt;="&amp;B$1,Распис!$D$4:$D$300,"&gt;="&amp;B$1),SUMIF(База!$B$3:$B$305,$A168,База!$I$3:$I$152))</f>
        <v>0</v>
      </c>
      <c r="C168" s="46">
        <f ca="1">IF(COUNTIFS(Распис!$B$4:$B$300,$A168,Распис!$C$4:$C$300,"&lt;="&amp;C$1,Распис!$D$4:$D$300,"&gt;="&amp;C$1)&gt;0,SUMIFS(Распис!$J$4:$J$300,Распис!$B$4:$B$300,$A168,Распис!$C$4:$C$300,"&lt;="&amp;C$1,Распис!$D$4:$D$300,"&gt;="&amp;C$1),SUMIF(База!$B$3:$B$305,$A168,База!$J$3:$J$152))</f>
        <v>0</v>
      </c>
      <c r="D168" s="46">
        <f ca="1">IF(COUNTIFS(Распис!$B$4:$B$300,$A168,Распис!$C$4:$C$300,"&lt;="&amp;D$1,Распис!$D$4:$D$300,"&gt;="&amp;D$1)&gt;0,SUMIFS(Распис!$K$4:$K$300,Распис!$B$4:$B$300,$A168,Распис!$C$4:$C$300,"&lt;="&amp;D$1,Распис!$D$4:$D$300,"&gt;="&amp;D$1),SUMIF(База!$B$3:$B$305,$A168,База!$K$3:$K$152))</f>
        <v>0</v>
      </c>
      <c r="E168" s="46" t="s">
        <v>23</v>
      </c>
      <c r="F168" s="46">
        <f ca="1">IF(COUNTIFS(Распис!$B$4:$B$300,$A168,Распис!$C$4:$C$300,"&lt;="&amp;F$1,Распис!$D$4:$D$300,"&gt;="&amp;F$1)&gt;0,SUMIFS(Распис!$F$4:$F$300,Распис!$B$4:$B$300,$A168,Распис!$C$4:$C$300,"&lt;="&amp;F$1,Распис!$D$4:$D$300,"&gt;="&amp;F$1),SUMIF(База!$B$3:$B$305,$A168,База!$F$3:$F$152))</f>
        <v>0</v>
      </c>
      <c r="G168" s="46">
        <f ca="1">IF(COUNTIFS(Распис!$B$4:$B$300,$A168,Распис!$C$4:$C$300,"&lt;="&amp;G$1,Распис!$D$4:$D$300,"&gt;="&amp;G$1)&gt;0,SUMIFS(Распис!$G$4:$G$300,Распис!$B$4:$B$300,$A168,Распис!$C$4:$C$300,"&lt;="&amp;G$1,Распис!$D$4:$D$300,"&gt;="&amp;G$1),SUMIF(База!$B$3:$B$305,$A168,База!$G$3:$G$152))</f>
        <v>0</v>
      </c>
      <c r="H168" s="46">
        <f ca="1">IF(COUNTIFS(Распис!$B$4:$B$300,$A168,Распис!$C$4:$C$300,"&lt;="&amp;H$1,Распис!$D$4:$D$300,"&gt;="&amp;H$1)&gt;0,SUMIFS(Распис!$H$4:$H$300,Распис!$B$4:$B$300,$A168,Распис!$C$4:$C$300,"&lt;="&amp;H$1,Распис!$D$4:$D$300,"&gt;="&amp;H$1),SUMIF(База!$B$3:$B$305,$A168,База!$H$3:$H$152))</f>
        <v>0</v>
      </c>
      <c r="I168" s="46" t="s">
        <v>24</v>
      </c>
      <c r="J168" s="46">
        <f ca="1">IF(COUNTIFS(Распис!$B$4:$B$300,$A168,Распис!$C$4:$C$300,"&lt;="&amp;J$1,Распис!$D$4:$D$300,"&gt;="&amp;J$1)&gt;0,SUMIFS(Распис!$J$4:$J$300,Распис!$B$4:$B$300,$A168,Распис!$C$4:$C$300,"&lt;="&amp;J$1,Распис!$D$4:$D$300,"&gt;="&amp;J$1),SUMIF(База!$B$3:$B$305,$A168,База!$J$3:$J$152))</f>
        <v>0</v>
      </c>
      <c r="K168" s="46">
        <f ca="1">IF(COUNTIFS(Распис!$B$4:$B$300,$A168,Распис!$C$4:$C$300,"&lt;="&amp;K$1,Распис!$D$4:$D$300,"&gt;="&amp;K$1)&gt;0,SUMIFS(Распис!$K$4:$K$300,Распис!$B$4:$B$300,$A168,Распис!$C$4:$C$300,"&lt;="&amp;K$1,Распис!$D$4:$D$300,"&gt;="&amp;K$1),SUMIF(База!$B$3:$B$305,$A168,База!$K$3:$K$152))</f>
        <v>0</v>
      </c>
      <c r="L168" s="46" t="s">
        <v>23</v>
      </c>
      <c r="M168" s="46">
        <f ca="1">IF(COUNTIFS(Распис!$B$4:$B$300,$A168,Распис!$C$4:$C$300,"&lt;="&amp;M$1,Распис!$D$4:$D$300,"&gt;="&amp;M$1)&gt;0,SUMIFS(Распис!$F$4:$F$300,Распис!$B$4:$B$300,$A168,Распис!$C$4:$C$300,"&lt;="&amp;M$1,Распис!$D$4:$D$300,"&gt;="&amp;M$1),SUMIF(База!$B$3:$B$305,$A168,База!$F$3:$F$152))</f>
        <v>0</v>
      </c>
      <c r="N168" s="46">
        <f ca="1">IF(COUNTIFS(Распис!$B$4:$B$300,$A168,Распис!$C$4:$C$300,"&lt;="&amp;N$1,Распис!$D$4:$D$300,"&gt;="&amp;N$1)&gt;0,SUMIFS(Распис!$G$4:$G$300,Распис!$B$4:$B$300,$A168,Распис!$C$4:$C$300,"&lt;="&amp;N$1,Распис!$D$4:$D$300,"&gt;="&amp;N$1),SUMIF(База!$B$3:$B$305,$A168,База!$G$3:$G$152))</f>
        <v>0</v>
      </c>
      <c r="O168" s="46">
        <f ca="1">IF(COUNTIFS(Распис!$B$4:$B$300,$A168,Распис!$C$4:$C$300,"&lt;="&amp;O$1,Распис!$D$4:$D$300,"&gt;="&amp;O$1)&gt;0,SUMIFS(Распис!$H$4:$H$300,Распис!$B$4:$B$300,$A168,Распис!$C$4:$C$300,"&lt;="&amp;O$1,Распис!$D$4:$D$300,"&gt;="&amp;O$1),SUMIF(База!$B$3:$B$305,$A168,База!$H$3:$H$152))</f>
        <v>0</v>
      </c>
      <c r="P168" s="46">
        <f ca="1">IF(COUNTIFS(Распис!$B$4:$B$300,$A168,Распис!$C$4:$C$300,"&lt;="&amp;P$1,Распис!$D$4:$D$300,"&gt;="&amp;P$1)&gt;0,SUMIFS(Распис!$I$4:$I$300,Распис!$B$4:$B$300,$A168,Распис!$C$4:$C$300,"&lt;="&amp;P$1,Распис!$D$4:$D$300,"&gt;="&amp;P$1),SUMIF(База!$B$3:$B$305,$A168,База!$I$3:$I$152))</f>
        <v>0</v>
      </c>
      <c r="Q168" s="46">
        <f ca="1">IF(COUNTIFS(Распис!$B$4:$B$300,$A168,Распис!$C$4:$C$300,"&lt;="&amp;Q$1,Распис!$D$4:$D$300,"&gt;="&amp;Q$1)&gt;0,SUMIFS(Распис!$J$4:$J$300,Распис!$B$4:$B$300,$A168,Распис!$C$4:$C$300,"&lt;="&amp;Q$1,Распис!$D$4:$D$300,"&gt;="&amp;Q$1),SUMIF(База!$B$3:$B$305,$A168,База!$J$3:$J$152))</f>
        <v>0</v>
      </c>
      <c r="R168" s="46">
        <f ca="1">IF(COUNTIFS(Распис!$B$4:$B$300,$A168,Распис!$C$4:$C$300,"&lt;="&amp;R$1,Распис!$D$4:$D$300,"&gt;="&amp;R$1)&gt;0,SUMIFS(Распис!$K$4:$K$300,Распис!$B$4:$B$300,$A168,Распис!$C$4:$C$300,"&lt;="&amp;R$1,Распис!$D$4:$D$300,"&gt;="&amp;R$1),SUMIF(База!$B$3:$B$305,$A168,База!$K$3:$K$152))</f>
        <v>0</v>
      </c>
      <c r="S168" s="46" t="s">
        <v>23</v>
      </c>
      <c r="T168" s="46" t="s">
        <v>25</v>
      </c>
      <c r="U168" s="46" t="s">
        <v>25</v>
      </c>
      <c r="V168" s="46" t="s">
        <v>24</v>
      </c>
      <c r="W168" s="46" t="s">
        <v>24</v>
      </c>
      <c r="X168" s="46" t="s">
        <v>24</v>
      </c>
      <c r="Y168" s="46" t="s">
        <v>25</v>
      </c>
      <c r="Z168" s="46" t="s">
        <v>23</v>
      </c>
      <c r="AA168" s="46">
        <f ca="1">IF(COUNTIFS(Распис!$B$4:$B$300,$A168,Распис!$C$4:$C$300,"&lt;="&amp;AA$1,Распис!$D$4:$D$300,"&gt;="&amp;AA$1)&gt;0,SUMIFS(Распис!$F$4:$F$300,Распис!$B$4:$B$300,$A168,Распис!$C$4:$C$300,"&lt;="&amp;AA$1,Распис!$D$4:$D$300,"&gt;="&amp;AA$1),SUMIF(База!$B$3:$B$305,$A168,База!$F$3:$F$152))</f>
        <v>0</v>
      </c>
      <c r="AB168" s="46">
        <f ca="1">IF(COUNTIFS(Распис!$B$4:$B$300,$A168,Распис!$C$4:$C$300,"&lt;="&amp;AB$1,Распис!$D$4:$D$300,"&gt;="&amp;AB$1)&gt;0,SUMIFS(Распис!$G$4:$G$300,Распис!$B$4:$B$300,$A168,Распис!$C$4:$C$300,"&lt;="&amp;AB$1,Распис!$D$4:$D$300,"&gt;="&amp;AB$1),SUMIF(База!$B$3:$B$305,$A168,База!$G$3:$G$152))</f>
        <v>0</v>
      </c>
      <c r="AC168" s="46">
        <f ca="1">IF(COUNTIFS(Распис!$B$4:$B$300,$A168,Распис!$C$4:$C$300,"&lt;="&amp;AC$1,Распис!$D$4:$D$300,"&gt;="&amp;AC$1)&gt;0,SUMIFS(Распис!$H$4:$H$300,Распис!$B$4:$B$300,$A168,Распис!$C$4:$C$300,"&lt;="&amp;AC$1,Распис!$D$4:$D$300,"&gt;="&amp;AC$1),SUMIF(База!$B$3:$B$305,$A168,База!$H$3:$H$152))</f>
        <v>0</v>
      </c>
      <c r="AD168" s="46">
        <f ca="1">IF(COUNTIFS(Распис!$B$4:$B$300,$A168,Распис!$C$4:$C$300,"&lt;="&amp;AD$1,Распис!$D$4:$D$300,"&gt;="&amp;AD$1)&gt;0,SUMIFS(Распис!$I$4:$I$300,Распис!$B$4:$B$300,$A168,Распис!$C$4:$C$300,"&lt;="&amp;AD$1,Распис!$D$4:$D$300,"&gt;="&amp;AD$1),SUMIF(База!$B$3:$B$305,$A168,База!$I$3:$I$152))</f>
        <v>0</v>
      </c>
      <c r="AE168" s="46">
        <f ca="1">IF(COUNTIFS(Распис!$B$4:$B$300,$A168,Распис!$C$4:$C$300,"&lt;="&amp;AE$1,Распис!$D$4:$D$300,"&gt;="&amp;AE$1)&gt;0,SUMIFS(Распис!$J$4:$J$300,Распис!$B$4:$B$300,$A168,Распис!$C$4:$C$300,"&lt;="&amp;AE$1,Распис!$D$4:$D$300,"&gt;="&amp;AE$1),SUMIF(База!$B$3:$B$305,$A168,База!$J$3:$J$152))</f>
        <v>0</v>
      </c>
      <c r="AF168" s="46">
        <f ca="1">IF(COUNTIFS(Распис!$B$4:$B$300,$A168,Распис!$C$4:$C$300,"&lt;="&amp;AF$1,Распис!$D$4:$D$300,"&gt;="&amp;AF$1)&gt;0,SUMIFS(Распис!$K$4:$K$300,Распис!$B$4:$B$300,$A168,Распис!$C$4:$C$300,"&lt;="&amp;AF$1,Распис!$D$4:$D$300,"&gt;="&amp;AF$1),SUMIF(База!$B$3:$B$305,$A168,База!$K$3:$K$152))</f>
        <v>0</v>
      </c>
      <c r="AG168" s="47">
        <f t="shared" ca="1" si="27"/>
        <v>0</v>
      </c>
      <c r="AH168" s="46">
        <f ca="1">AG168-SUMIFS(Распред!$G$4:$G$300,Распред!$B$4:$B$300,"март",Распред!$F$4:$F$300,A168)</f>
        <v>0</v>
      </c>
      <c r="AI168" s="46">
        <f ca="1">AH168+(COUNTIF(B168:AF168,"КД")+SUMIFS(Распред!$AH$4:$AH$300,Распред!$F$4:$F$300,A168,Распред!$B$4:$B$300,"март"))*4</f>
        <v>12</v>
      </c>
      <c r="AJ168" s="46">
        <f t="shared" ca="1" si="28"/>
        <v>0</v>
      </c>
      <c r="AK168" s="46">
        <f t="shared" ca="1" si="29"/>
        <v>0</v>
      </c>
      <c r="AL168" s="46">
        <f>SUMIFS(Распред!$K$4:$K$300,Распред!$B$4:$B$300,"март",Распред!$J$4:$J$300,A168)+SUMIFS(Распред!$M$4:$M$300,Распред!$B$4:$B$300,"март",Распред!$L$4:$L$300,A168)+SUMIFS(Распред!$O$4:$O$300,Распред!$B$4:$B$300,"март",Распред!$N$4:$N$300,A168)+SUMIFS(Распред!$Q$4:$Q$300,Распред!$B$4:$B$300,"март",Распред!$P$4:$P$300,A168)+SUMIFS(Распред!$S$4:$S$300,Распред!$B$4:$B$300,"март",Распред!$R$4:$R$300,A168)+SUMIFS(Распред!$U$4:$U$300,Распред!$B$4:$B$300,"март",Распред!$T$4:$T$300,A168)+SUMIFS(Распред!$W$4:$W$300,Распред!$B$4:$B$300,"март",Распред!$V$4:$V$300,A168)+SUMIFS(Распред!$Y$4:$Y$300,Распред!$B$4:$B$300,"март",Распред!$X$4:$X$300,A168)+SUMIFS(Распред!$AA$4:$AA$300,Распред!$B$4:$B$300,"март",Распред!$Z$4:$Z$300,A168)+SUMIFS(Распред!$AC$4:$AC$300,Распред!$B$4:$B$300,"март",Распред!$AB$4:$AB$300,A168)</f>
        <v>0</v>
      </c>
      <c r="AM168" s="46">
        <f t="shared" ca="1" si="30"/>
        <v>0</v>
      </c>
      <c r="AN168" s="46">
        <f t="shared" ca="1" si="31"/>
        <v>0</v>
      </c>
      <c r="AO168" s="46">
        <f t="shared" ca="1" si="32"/>
        <v>0</v>
      </c>
      <c r="AP168" s="46">
        <f>январь!AP168</f>
        <v>0</v>
      </c>
      <c r="AQ168" s="46">
        <f t="shared" ca="1" si="25"/>
        <v>0</v>
      </c>
      <c r="AR168" s="47"/>
      <c r="AS168" s="47">
        <f t="shared" ca="1" si="33"/>
        <v>0</v>
      </c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</row>
    <row r="169" spans="1:58" s="56" customFormat="1" x14ac:dyDescent="0.25">
      <c r="A169" s="47">
        <f>База!B169</f>
        <v>0</v>
      </c>
      <c r="B169" s="46">
        <f ca="1">IF(COUNTIFS(Распис!$B$4:$B$300,$A169,Распис!$C$4:$C$300,"&lt;="&amp;B$1,Распис!$D$4:$D$300,"&gt;="&amp;B$1)&gt;0,SUMIFS(Распис!$I$4:$I$300,Распис!$B$4:$B$300,$A169,Распис!$C$4:$C$300,"&lt;="&amp;B$1,Распис!$D$4:$D$300,"&gt;="&amp;B$1),SUMIF(База!$B$3:$B$305,$A169,База!$I$3:$I$152))</f>
        <v>0</v>
      </c>
      <c r="C169" s="46">
        <f ca="1">IF(COUNTIFS(Распис!$B$4:$B$300,$A169,Распис!$C$4:$C$300,"&lt;="&amp;C$1,Распис!$D$4:$D$300,"&gt;="&amp;C$1)&gt;0,SUMIFS(Распис!$J$4:$J$300,Распис!$B$4:$B$300,$A169,Распис!$C$4:$C$300,"&lt;="&amp;C$1,Распис!$D$4:$D$300,"&gt;="&amp;C$1),SUMIF(База!$B$3:$B$305,$A169,База!$J$3:$J$152))</f>
        <v>0</v>
      </c>
      <c r="D169" s="46">
        <f ca="1">IF(COUNTIFS(Распис!$B$4:$B$300,$A169,Распис!$C$4:$C$300,"&lt;="&amp;D$1,Распис!$D$4:$D$300,"&gt;="&amp;D$1)&gt;0,SUMIFS(Распис!$K$4:$K$300,Распис!$B$4:$B$300,$A169,Распис!$C$4:$C$300,"&lt;="&amp;D$1,Распис!$D$4:$D$300,"&gt;="&amp;D$1),SUMIF(База!$B$3:$B$305,$A169,База!$K$3:$K$152))</f>
        <v>0</v>
      </c>
      <c r="E169" s="46" t="s">
        <v>23</v>
      </c>
      <c r="F169" s="46">
        <f ca="1">IF(COUNTIFS(Распис!$B$4:$B$300,$A169,Распис!$C$4:$C$300,"&lt;="&amp;F$1,Распис!$D$4:$D$300,"&gt;="&amp;F$1)&gt;0,SUMIFS(Распис!$F$4:$F$300,Распис!$B$4:$B$300,$A169,Распис!$C$4:$C$300,"&lt;="&amp;F$1,Распис!$D$4:$D$300,"&gt;="&amp;F$1),SUMIF(База!$B$3:$B$305,$A169,База!$F$3:$F$152))</f>
        <v>0</v>
      </c>
      <c r="G169" s="46">
        <f ca="1">IF(COUNTIFS(Распис!$B$4:$B$300,$A169,Распис!$C$4:$C$300,"&lt;="&amp;G$1,Распис!$D$4:$D$300,"&gt;="&amp;G$1)&gt;0,SUMIFS(Распис!$G$4:$G$300,Распис!$B$4:$B$300,$A169,Распис!$C$4:$C$300,"&lt;="&amp;G$1,Распис!$D$4:$D$300,"&gt;="&amp;G$1),SUMIF(База!$B$3:$B$305,$A169,База!$G$3:$G$152))</f>
        <v>0</v>
      </c>
      <c r="H169" s="46">
        <f ca="1">IF(COUNTIFS(Распис!$B$4:$B$300,$A169,Распис!$C$4:$C$300,"&lt;="&amp;H$1,Распис!$D$4:$D$300,"&gt;="&amp;H$1)&gt;0,SUMIFS(Распис!$H$4:$H$300,Распис!$B$4:$B$300,$A169,Распис!$C$4:$C$300,"&lt;="&amp;H$1,Распис!$D$4:$D$300,"&gt;="&amp;H$1),SUMIF(База!$B$3:$B$305,$A169,База!$H$3:$H$152))</f>
        <v>0</v>
      </c>
      <c r="I169" s="46" t="s">
        <v>24</v>
      </c>
      <c r="J169" s="46">
        <f ca="1">IF(COUNTIFS(Распис!$B$4:$B$300,$A169,Распис!$C$4:$C$300,"&lt;="&amp;J$1,Распис!$D$4:$D$300,"&gt;="&amp;J$1)&gt;0,SUMIFS(Распис!$J$4:$J$300,Распис!$B$4:$B$300,$A169,Распис!$C$4:$C$300,"&lt;="&amp;J$1,Распис!$D$4:$D$300,"&gt;="&amp;J$1),SUMIF(База!$B$3:$B$305,$A169,База!$J$3:$J$152))</f>
        <v>0</v>
      </c>
      <c r="K169" s="46">
        <f ca="1">IF(COUNTIFS(Распис!$B$4:$B$300,$A169,Распис!$C$4:$C$300,"&lt;="&amp;K$1,Распис!$D$4:$D$300,"&gt;="&amp;K$1)&gt;0,SUMIFS(Распис!$K$4:$K$300,Распис!$B$4:$B$300,$A169,Распис!$C$4:$C$300,"&lt;="&amp;K$1,Распис!$D$4:$D$300,"&gt;="&amp;K$1),SUMIF(База!$B$3:$B$305,$A169,База!$K$3:$K$152))</f>
        <v>0</v>
      </c>
      <c r="L169" s="46" t="s">
        <v>23</v>
      </c>
      <c r="M169" s="46">
        <f ca="1">IF(COUNTIFS(Распис!$B$4:$B$300,$A169,Распис!$C$4:$C$300,"&lt;="&amp;M$1,Распис!$D$4:$D$300,"&gt;="&amp;M$1)&gt;0,SUMIFS(Распис!$F$4:$F$300,Распис!$B$4:$B$300,$A169,Распис!$C$4:$C$300,"&lt;="&amp;M$1,Распис!$D$4:$D$300,"&gt;="&amp;M$1),SUMIF(База!$B$3:$B$305,$A169,База!$F$3:$F$152))</f>
        <v>0</v>
      </c>
      <c r="N169" s="46">
        <f ca="1">IF(COUNTIFS(Распис!$B$4:$B$300,$A169,Распис!$C$4:$C$300,"&lt;="&amp;N$1,Распис!$D$4:$D$300,"&gt;="&amp;N$1)&gt;0,SUMIFS(Распис!$G$4:$G$300,Распис!$B$4:$B$300,$A169,Распис!$C$4:$C$300,"&lt;="&amp;N$1,Распис!$D$4:$D$300,"&gt;="&amp;N$1),SUMIF(База!$B$3:$B$305,$A169,База!$G$3:$G$152))</f>
        <v>0</v>
      </c>
      <c r="O169" s="46">
        <f ca="1">IF(COUNTIFS(Распис!$B$4:$B$300,$A169,Распис!$C$4:$C$300,"&lt;="&amp;O$1,Распис!$D$4:$D$300,"&gt;="&amp;O$1)&gt;0,SUMIFS(Распис!$H$4:$H$300,Распис!$B$4:$B$300,$A169,Распис!$C$4:$C$300,"&lt;="&amp;O$1,Распис!$D$4:$D$300,"&gt;="&amp;O$1),SUMIF(База!$B$3:$B$305,$A169,База!$H$3:$H$152))</f>
        <v>0</v>
      </c>
      <c r="P169" s="46">
        <f ca="1">IF(COUNTIFS(Распис!$B$4:$B$300,$A169,Распис!$C$4:$C$300,"&lt;="&amp;P$1,Распис!$D$4:$D$300,"&gt;="&amp;P$1)&gt;0,SUMIFS(Распис!$I$4:$I$300,Распис!$B$4:$B$300,$A169,Распис!$C$4:$C$300,"&lt;="&amp;P$1,Распис!$D$4:$D$300,"&gt;="&amp;P$1),SUMIF(База!$B$3:$B$305,$A169,База!$I$3:$I$152))</f>
        <v>0</v>
      </c>
      <c r="Q169" s="46">
        <f ca="1">IF(COUNTIFS(Распис!$B$4:$B$300,$A169,Распис!$C$4:$C$300,"&lt;="&amp;Q$1,Распис!$D$4:$D$300,"&gt;="&amp;Q$1)&gt;0,SUMIFS(Распис!$J$4:$J$300,Распис!$B$4:$B$300,$A169,Распис!$C$4:$C$300,"&lt;="&amp;Q$1,Распис!$D$4:$D$300,"&gt;="&amp;Q$1),SUMIF(База!$B$3:$B$305,$A169,База!$J$3:$J$152))</f>
        <v>0</v>
      </c>
      <c r="R169" s="46">
        <f ca="1">IF(COUNTIFS(Распис!$B$4:$B$300,$A169,Распис!$C$4:$C$300,"&lt;="&amp;R$1,Распис!$D$4:$D$300,"&gt;="&amp;R$1)&gt;0,SUMIFS(Распис!$K$4:$K$300,Распис!$B$4:$B$300,$A169,Распис!$C$4:$C$300,"&lt;="&amp;R$1,Распис!$D$4:$D$300,"&gt;="&amp;R$1),SUMIF(База!$B$3:$B$305,$A169,База!$K$3:$K$152))</f>
        <v>0</v>
      </c>
      <c r="S169" s="46" t="s">
        <v>23</v>
      </c>
      <c r="T169" s="46" t="s">
        <v>25</v>
      </c>
      <c r="U169" s="46" t="s">
        <v>25</v>
      </c>
      <c r="V169" s="46" t="s">
        <v>24</v>
      </c>
      <c r="W169" s="46" t="s">
        <v>24</v>
      </c>
      <c r="X169" s="46" t="s">
        <v>24</v>
      </c>
      <c r="Y169" s="46" t="s">
        <v>25</v>
      </c>
      <c r="Z169" s="46" t="s">
        <v>23</v>
      </c>
      <c r="AA169" s="46">
        <f ca="1">IF(COUNTIFS(Распис!$B$4:$B$300,$A169,Распис!$C$4:$C$300,"&lt;="&amp;AA$1,Распис!$D$4:$D$300,"&gt;="&amp;AA$1)&gt;0,SUMIFS(Распис!$F$4:$F$300,Распис!$B$4:$B$300,$A169,Распис!$C$4:$C$300,"&lt;="&amp;AA$1,Распис!$D$4:$D$300,"&gt;="&amp;AA$1),SUMIF(База!$B$3:$B$305,$A169,База!$F$3:$F$152))</f>
        <v>0</v>
      </c>
      <c r="AB169" s="46">
        <f ca="1">IF(COUNTIFS(Распис!$B$4:$B$300,$A169,Распис!$C$4:$C$300,"&lt;="&amp;AB$1,Распис!$D$4:$D$300,"&gt;="&amp;AB$1)&gt;0,SUMIFS(Распис!$G$4:$G$300,Распис!$B$4:$B$300,$A169,Распис!$C$4:$C$300,"&lt;="&amp;AB$1,Распис!$D$4:$D$300,"&gt;="&amp;AB$1),SUMIF(База!$B$3:$B$305,$A169,База!$G$3:$G$152))</f>
        <v>0</v>
      </c>
      <c r="AC169" s="46">
        <f ca="1">IF(COUNTIFS(Распис!$B$4:$B$300,$A169,Распис!$C$4:$C$300,"&lt;="&amp;AC$1,Распис!$D$4:$D$300,"&gt;="&amp;AC$1)&gt;0,SUMIFS(Распис!$H$4:$H$300,Распис!$B$4:$B$300,$A169,Распис!$C$4:$C$300,"&lt;="&amp;AC$1,Распис!$D$4:$D$300,"&gt;="&amp;AC$1),SUMIF(База!$B$3:$B$305,$A169,База!$H$3:$H$152))</f>
        <v>0</v>
      </c>
      <c r="AD169" s="46">
        <f ca="1">IF(COUNTIFS(Распис!$B$4:$B$300,$A169,Распис!$C$4:$C$300,"&lt;="&amp;AD$1,Распис!$D$4:$D$300,"&gt;="&amp;AD$1)&gt;0,SUMIFS(Распис!$I$4:$I$300,Распис!$B$4:$B$300,$A169,Распис!$C$4:$C$300,"&lt;="&amp;AD$1,Распис!$D$4:$D$300,"&gt;="&amp;AD$1),SUMIF(База!$B$3:$B$305,$A169,База!$I$3:$I$152))</f>
        <v>0</v>
      </c>
      <c r="AE169" s="46">
        <f ca="1">IF(COUNTIFS(Распис!$B$4:$B$300,$A169,Распис!$C$4:$C$300,"&lt;="&amp;AE$1,Распис!$D$4:$D$300,"&gt;="&amp;AE$1)&gt;0,SUMIFS(Распис!$J$4:$J$300,Распис!$B$4:$B$300,$A169,Распис!$C$4:$C$300,"&lt;="&amp;AE$1,Распис!$D$4:$D$300,"&gt;="&amp;AE$1),SUMIF(База!$B$3:$B$305,$A169,База!$J$3:$J$152))</f>
        <v>0</v>
      </c>
      <c r="AF169" s="46">
        <f ca="1">IF(COUNTIFS(Распис!$B$4:$B$300,$A169,Распис!$C$4:$C$300,"&lt;="&amp;AF$1,Распис!$D$4:$D$300,"&gt;="&amp;AF$1)&gt;0,SUMIFS(Распис!$K$4:$K$300,Распис!$B$4:$B$300,$A169,Распис!$C$4:$C$300,"&lt;="&amp;AF$1,Распис!$D$4:$D$300,"&gt;="&amp;AF$1),SUMIF(База!$B$3:$B$305,$A169,База!$K$3:$K$152))</f>
        <v>0</v>
      </c>
      <c r="AG169" s="47">
        <f t="shared" ca="1" si="27"/>
        <v>0</v>
      </c>
      <c r="AH169" s="46">
        <f ca="1">AG169-SUMIFS(Распред!$G$4:$G$300,Распред!$B$4:$B$300,"март",Распред!$F$4:$F$300,A169)</f>
        <v>0</v>
      </c>
      <c r="AI169" s="46">
        <f ca="1">AH169+(COUNTIF(B169:AF169,"КД")+SUMIFS(Распред!$AH$4:$AH$300,Распред!$F$4:$F$300,A169,Распред!$B$4:$B$300,"март"))*4</f>
        <v>12</v>
      </c>
      <c r="AJ169" s="46">
        <f t="shared" ca="1" si="28"/>
        <v>0</v>
      </c>
      <c r="AK169" s="46">
        <f t="shared" ca="1" si="29"/>
        <v>0</v>
      </c>
      <c r="AL169" s="46">
        <f>SUMIFS(Распред!$K$4:$K$300,Распред!$B$4:$B$300,"март",Распред!$J$4:$J$300,A169)+SUMIFS(Распред!$M$4:$M$300,Распред!$B$4:$B$300,"март",Распред!$L$4:$L$300,A169)+SUMIFS(Распред!$O$4:$O$300,Распред!$B$4:$B$300,"март",Распред!$N$4:$N$300,A169)+SUMIFS(Распред!$Q$4:$Q$300,Распред!$B$4:$B$300,"март",Распред!$P$4:$P$300,A169)+SUMIFS(Распред!$S$4:$S$300,Распред!$B$4:$B$300,"март",Распред!$R$4:$R$300,A169)+SUMIFS(Распред!$U$4:$U$300,Распред!$B$4:$B$300,"март",Распред!$T$4:$T$300,A169)+SUMIFS(Распред!$W$4:$W$300,Распред!$B$4:$B$300,"март",Распред!$V$4:$V$300,A169)+SUMIFS(Распред!$Y$4:$Y$300,Распред!$B$4:$B$300,"март",Распред!$X$4:$X$300,A169)+SUMIFS(Распред!$AA$4:$AA$300,Распред!$B$4:$B$300,"март",Распред!$Z$4:$Z$300,A169)+SUMIFS(Распред!$AC$4:$AC$300,Распред!$B$4:$B$300,"март",Распред!$AB$4:$AB$300,A169)</f>
        <v>0</v>
      </c>
      <c r="AM169" s="46">
        <f t="shared" ca="1" si="30"/>
        <v>0</v>
      </c>
      <c r="AN169" s="46">
        <f t="shared" ca="1" si="31"/>
        <v>0</v>
      </c>
      <c r="AO169" s="46">
        <f t="shared" ca="1" si="32"/>
        <v>0</v>
      </c>
      <c r="AP169" s="46">
        <f>январь!AP169</f>
        <v>0</v>
      </c>
      <c r="AQ169" s="46">
        <f t="shared" ca="1" si="25"/>
        <v>0</v>
      </c>
      <c r="AR169" s="47"/>
      <c r="AS169" s="47">
        <f t="shared" ca="1" si="33"/>
        <v>0</v>
      </c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</row>
    <row r="170" spans="1:58" s="56" customFormat="1" x14ac:dyDescent="0.25">
      <c r="A170" s="47">
        <f>База!B170</f>
        <v>0</v>
      </c>
      <c r="B170" s="46">
        <f ca="1">IF(COUNTIFS(Распис!$B$4:$B$300,$A170,Распис!$C$4:$C$300,"&lt;="&amp;B$1,Распис!$D$4:$D$300,"&gt;="&amp;B$1)&gt;0,SUMIFS(Распис!$I$4:$I$300,Распис!$B$4:$B$300,$A170,Распис!$C$4:$C$300,"&lt;="&amp;B$1,Распис!$D$4:$D$300,"&gt;="&amp;B$1),SUMIF(База!$B$3:$B$305,$A170,База!$I$3:$I$152))</f>
        <v>0</v>
      </c>
      <c r="C170" s="46">
        <f ca="1">IF(COUNTIFS(Распис!$B$4:$B$300,$A170,Распис!$C$4:$C$300,"&lt;="&amp;C$1,Распис!$D$4:$D$300,"&gt;="&amp;C$1)&gt;0,SUMIFS(Распис!$J$4:$J$300,Распис!$B$4:$B$300,$A170,Распис!$C$4:$C$300,"&lt;="&amp;C$1,Распис!$D$4:$D$300,"&gt;="&amp;C$1),SUMIF(База!$B$3:$B$305,$A170,База!$J$3:$J$152))</f>
        <v>0</v>
      </c>
      <c r="D170" s="46">
        <f ca="1">IF(COUNTIFS(Распис!$B$4:$B$300,$A170,Распис!$C$4:$C$300,"&lt;="&amp;D$1,Распис!$D$4:$D$300,"&gt;="&amp;D$1)&gt;0,SUMIFS(Распис!$K$4:$K$300,Распис!$B$4:$B$300,$A170,Распис!$C$4:$C$300,"&lt;="&amp;D$1,Распис!$D$4:$D$300,"&gt;="&amp;D$1),SUMIF(База!$B$3:$B$305,$A170,База!$K$3:$K$152))</f>
        <v>0</v>
      </c>
      <c r="E170" s="46" t="s">
        <v>23</v>
      </c>
      <c r="F170" s="46">
        <f ca="1">IF(COUNTIFS(Распис!$B$4:$B$300,$A170,Распис!$C$4:$C$300,"&lt;="&amp;F$1,Распис!$D$4:$D$300,"&gt;="&amp;F$1)&gt;0,SUMIFS(Распис!$F$4:$F$300,Распис!$B$4:$B$300,$A170,Распис!$C$4:$C$300,"&lt;="&amp;F$1,Распис!$D$4:$D$300,"&gt;="&amp;F$1),SUMIF(База!$B$3:$B$305,$A170,База!$F$3:$F$152))</f>
        <v>0</v>
      </c>
      <c r="G170" s="46">
        <f ca="1">IF(COUNTIFS(Распис!$B$4:$B$300,$A170,Распис!$C$4:$C$300,"&lt;="&amp;G$1,Распис!$D$4:$D$300,"&gt;="&amp;G$1)&gt;0,SUMIFS(Распис!$G$4:$G$300,Распис!$B$4:$B$300,$A170,Распис!$C$4:$C$300,"&lt;="&amp;G$1,Распис!$D$4:$D$300,"&gt;="&amp;G$1),SUMIF(База!$B$3:$B$305,$A170,База!$G$3:$G$152))</f>
        <v>0</v>
      </c>
      <c r="H170" s="46">
        <f ca="1">IF(COUNTIFS(Распис!$B$4:$B$300,$A170,Распис!$C$4:$C$300,"&lt;="&amp;H$1,Распис!$D$4:$D$300,"&gt;="&amp;H$1)&gt;0,SUMIFS(Распис!$H$4:$H$300,Распис!$B$4:$B$300,$A170,Распис!$C$4:$C$300,"&lt;="&amp;H$1,Распис!$D$4:$D$300,"&gt;="&amp;H$1),SUMIF(База!$B$3:$B$305,$A170,База!$H$3:$H$152))</f>
        <v>0</v>
      </c>
      <c r="I170" s="46" t="s">
        <v>24</v>
      </c>
      <c r="J170" s="46">
        <f ca="1">IF(COUNTIFS(Распис!$B$4:$B$300,$A170,Распис!$C$4:$C$300,"&lt;="&amp;J$1,Распис!$D$4:$D$300,"&gt;="&amp;J$1)&gt;0,SUMIFS(Распис!$J$4:$J$300,Распис!$B$4:$B$300,$A170,Распис!$C$4:$C$300,"&lt;="&amp;J$1,Распис!$D$4:$D$300,"&gt;="&amp;J$1),SUMIF(База!$B$3:$B$305,$A170,База!$J$3:$J$152))</f>
        <v>0</v>
      </c>
      <c r="K170" s="46">
        <f ca="1">IF(COUNTIFS(Распис!$B$4:$B$300,$A170,Распис!$C$4:$C$300,"&lt;="&amp;K$1,Распис!$D$4:$D$300,"&gt;="&amp;K$1)&gt;0,SUMIFS(Распис!$K$4:$K$300,Распис!$B$4:$B$300,$A170,Распис!$C$4:$C$300,"&lt;="&amp;K$1,Распис!$D$4:$D$300,"&gt;="&amp;K$1),SUMIF(База!$B$3:$B$305,$A170,База!$K$3:$K$152))</f>
        <v>0</v>
      </c>
      <c r="L170" s="46" t="s">
        <v>23</v>
      </c>
      <c r="M170" s="46">
        <f ca="1">IF(COUNTIFS(Распис!$B$4:$B$300,$A170,Распис!$C$4:$C$300,"&lt;="&amp;M$1,Распис!$D$4:$D$300,"&gt;="&amp;M$1)&gt;0,SUMIFS(Распис!$F$4:$F$300,Распис!$B$4:$B$300,$A170,Распис!$C$4:$C$300,"&lt;="&amp;M$1,Распис!$D$4:$D$300,"&gt;="&amp;M$1),SUMIF(База!$B$3:$B$305,$A170,База!$F$3:$F$152))</f>
        <v>0</v>
      </c>
      <c r="N170" s="46">
        <f ca="1">IF(COUNTIFS(Распис!$B$4:$B$300,$A170,Распис!$C$4:$C$300,"&lt;="&amp;N$1,Распис!$D$4:$D$300,"&gt;="&amp;N$1)&gt;0,SUMIFS(Распис!$G$4:$G$300,Распис!$B$4:$B$300,$A170,Распис!$C$4:$C$300,"&lt;="&amp;N$1,Распис!$D$4:$D$300,"&gt;="&amp;N$1),SUMIF(База!$B$3:$B$305,$A170,База!$G$3:$G$152))</f>
        <v>0</v>
      </c>
      <c r="O170" s="46">
        <f ca="1">IF(COUNTIFS(Распис!$B$4:$B$300,$A170,Распис!$C$4:$C$300,"&lt;="&amp;O$1,Распис!$D$4:$D$300,"&gt;="&amp;O$1)&gt;0,SUMIFS(Распис!$H$4:$H$300,Распис!$B$4:$B$300,$A170,Распис!$C$4:$C$300,"&lt;="&amp;O$1,Распис!$D$4:$D$300,"&gt;="&amp;O$1),SUMIF(База!$B$3:$B$305,$A170,База!$H$3:$H$152))</f>
        <v>0</v>
      </c>
      <c r="P170" s="46">
        <f ca="1">IF(COUNTIFS(Распис!$B$4:$B$300,$A170,Распис!$C$4:$C$300,"&lt;="&amp;P$1,Распис!$D$4:$D$300,"&gt;="&amp;P$1)&gt;0,SUMIFS(Распис!$I$4:$I$300,Распис!$B$4:$B$300,$A170,Распис!$C$4:$C$300,"&lt;="&amp;P$1,Распис!$D$4:$D$300,"&gt;="&amp;P$1),SUMIF(База!$B$3:$B$305,$A170,База!$I$3:$I$152))</f>
        <v>0</v>
      </c>
      <c r="Q170" s="46">
        <f ca="1">IF(COUNTIFS(Распис!$B$4:$B$300,$A170,Распис!$C$4:$C$300,"&lt;="&amp;Q$1,Распис!$D$4:$D$300,"&gt;="&amp;Q$1)&gt;0,SUMIFS(Распис!$J$4:$J$300,Распис!$B$4:$B$300,$A170,Распис!$C$4:$C$300,"&lt;="&amp;Q$1,Распис!$D$4:$D$300,"&gt;="&amp;Q$1),SUMIF(База!$B$3:$B$305,$A170,База!$J$3:$J$152))</f>
        <v>0</v>
      </c>
      <c r="R170" s="46">
        <f ca="1">IF(COUNTIFS(Распис!$B$4:$B$300,$A170,Распис!$C$4:$C$300,"&lt;="&amp;R$1,Распис!$D$4:$D$300,"&gt;="&amp;R$1)&gt;0,SUMIFS(Распис!$K$4:$K$300,Распис!$B$4:$B$300,$A170,Распис!$C$4:$C$300,"&lt;="&amp;R$1,Распис!$D$4:$D$300,"&gt;="&amp;R$1),SUMIF(База!$B$3:$B$305,$A170,База!$K$3:$K$152))</f>
        <v>0</v>
      </c>
      <c r="S170" s="46" t="s">
        <v>23</v>
      </c>
      <c r="T170" s="46" t="s">
        <v>25</v>
      </c>
      <c r="U170" s="46" t="s">
        <v>25</v>
      </c>
      <c r="V170" s="46" t="s">
        <v>24</v>
      </c>
      <c r="W170" s="46" t="s">
        <v>24</v>
      </c>
      <c r="X170" s="46" t="s">
        <v>24</v>
      </c>
      <c r="Y170" s="46" t="s">
        <v>25</v>
      </c>
      <c r="Z170" s="46" t="s">
        <v>23</v>
      </c>
      <c r="AA170" s="46">
        <f ca="1">IF(COUNTIFS(Распис!$B$4:$B$300,$A170,Распис!$C$4:$C$300,"&lt;="&amp;AA$1,Распис!$D$4:$D$300,"&gt;="&amp;AA$1)&gt;0,SUMIFS(Распис!$F$4:$F$300,Распис!$B$4:$B$300,$A170,Распис!$C$4:$C$300,"&lt;="&amp;AA$1,Распис!$D$4:$D$300,"&gt;="&amp;AA$1),SUMIF(База!$B$3:$B$305,$A170,База!$F$3:$F$152))</f>
        <v>0</v>
      </c>
      <c r="AB170" s="46">
        <f ca="1">IF(COUNTIFS(Распис!$B$4:$B$300,$A170,Распис!$C$4:$C$300,"&lt;="&amp;AB$1,Распис!$D$4:$D$300,"&gt;="&amp;AB$1)&gt;0,SUMIFS(Распис!$G$4:$G$300,Распис!$B$4:$B$300,$A170,Распис!$C$4:$C$300,"&lt;="&amp;AB$1,Распис!$D$4:$D$300,"&gt;="&amp;AB$1),SUMIF(База!$B$3:$B$305,$A170,База!$G$3:$G$152))</f>
        <v>0</v>
      </c>
      <c r="AC170" s="46">
        <f ca="1">IF(COUNTIFS(Распис!$B$4:$B$300,$A170,Распис!$C$4:$C$300,"&lt;="&amp;AC$1,Распис!$D$4:$D$300,"&gt;="&amp;AC$1)&gt;0,SUMIFS(Распис!$H$4:$H$300,Распис!$B$4:$B$300,$A170,Распис!$C$4:$C$300,"&lt;="&amp;AC$1,Распис!$D$4:$D$300,"&gt;="&amp;AC$1),SUMIF(База!$B$3:$B$305,$A170,База!$H$3:$H$152))</f>
        <v>0</v>
      </c>
      <c r="AD170" s="46">
        <f ca="1">IF(COUNTIFS(Распис!$B$4:$B$300,$A170,Распис!$C$4:$C$300,"&lt;="&amp;AD$1,Распис!$D$4:$D$300,"&gt;="&amp;AD$1)&gt;0,SUMIFS(Распис!$I$4:$I$300,Распис!$B$4:$B$300,$A170,Распис!$C$4:$C$300,"&lt;="&amp;AD$1,Распис!$D$4:$D$300,"&gt;="&amp;AD$1),SUMIF(База!$B$3:$B$305,$A170,База!$I$3:$I$152))</f>
        <v>0</v>
      </c>
      <c r="AE170" s="46">
        <f ca="1">IF(COUNTIFS(Распис!$B$4:$B$300,$A170,Распис!$C$4:$C$300,"&lt;="&amp;AE$1,Распис!$D$4:$D$300,"&gt;="&amp;AE$1)&gt;0,SUMIFS(Распис!$J$4:$J$300,Распис!$B$4:$B$300,$A170,Распис!$C$4:$C$300,"&lt;="&amp;AE$1,Распис!$D$4:$D$300,"&gt;="&amp;AE$1),SUMIF(База!$B$3:$B$305,$A170,База!$J$3:$J$152))</f>
        <v>0</v>
      </c>
      <c r="AF170" s="46">
        <f ca="1">IF(COUNTIFS(Распис!$B$4:$B$300,$A170,Распис!$C$4:$C$300,"&lt;="&amp;AF$1,Распис!$D$4:$D$300,"&gt;="&amp;AF$1)&gt;0,SUMIFS(Распис!$K$4:$K$300,Распис!$B$4:$B$300,$A170,Распис!$C$4:$C$300,"&lt;="&amp;AF$1,Распис!$D$4:$D$300,"&gt;="&amp;AF$1),SUMIF(База!$B$3:$B$305,$A170,База!$K$3:$K$152))</f>
        <v>0</v>
      </c>
      <c r="AG170" s="47">
        <f t="shared" ca="1" si="27"/>
        <v>0</v>
      </c>
      <c r="AH170" s="46">
        <f ca="1">AG170-SUMIFS(Распред!$G$4:$G$300,Распред!$B$4:$B$300,"март",Распред!$F$4:$F$300,A170)</f>
        <v>0</v>
      </c>
      <c r="AI170" s="46">
        <f ca="1">AH170+(COUNTIF(B170:AF170,"КД")+SUMIFS(Распред!$AH$4:$AH$300,Распред!$F$4:$F$300,A170,Распред!$B$4:$B$300,"март"))*4</f>
        <v>12</v>
      </c>
      <c r="AJ170" s="46">
        <f t="shared" ca="1" si="28"/>
        <v>0</v>
      </c>
      <c r="AK170" s="46">
        <f t="shared" ca="1" si="29"/>
        <v>0</v>
      </c>
      <c r="AL170" s="46">
        <f>SUMIFS(Распред!$K$4:$K$300,Распред!$B$4:$B$300,"март",Распред!$J$4:$J$300,A170)+SUMIFS(Распред!$M$4:$M$300,Распред!$B$4:$B$300,"март",Распред!$L$4:$L$300,A170)+SUMIFS(Распред!$O$4:$O$300,Распред!$B$4:$B$300,"март",Распред!$N$4:$N$300,A170)+SUMIFS(Распред!$Q$4:$Q$300,Распред!$B$4:$B$300,"март",Распред!$P$4:$P$300,A170)+SUMIFS(Распред!$S$4:$S$300,Распред!$B$4:$B$300,"март",Распред!$R$4:$R$300,A170)+SUMIFS(Распред!$U$4:$U$300,Распред!$B$4:$B$300,"март",Распред!$T$4:$T$300,A170)+SUMIFS(Распред!$W$4:$W$300,Распред!$B$4:$B$300,"март",Распред!$V$4:$V$300,A170)+SUMIFS(Распред!$Y$4:$Y$300,Распред!$B$4:$B$300,"март",Распред!$X$4:$X$300,A170)+SUMIFS(Распред!$AA$4:$AA$300,Распред!$B$4:$B$300,"март",Распред!$Z$4:$Z$300,A170)+SUMIFS(Распред!$AC$4:$AC$300,Распред!$B$4:$B$300,"март",Распред!$AB$4:$AB$300,A170)</f>
        <v>0</v>
      </c>
      <c r="AM170" s="46">
        <f t="shared" ca="1" si="30"/>
        <v>0</v>
      </c>
      <c r="AN170" s="46">
        <f t="shared" ca="1" si="31"/>
        <v>0</v>
      </c>
      <c r="AO170" s="46">
        <f t="shared" ca="1" si="32"/>
        <v>0</v>
      </c>
      <c r="AP170" s="46">
        <f>январь!AP170</f>
        <v>0</v>
      </c>
      <c r="AQ170" s="46">
        <f t="shared" ca="1" si="25"/>
        <v>0</v>
      </c>
      <c r="AR170" s="47"/>
      <c r="AS170" s="47">
        <f t="shared" ca="1" si="33"/>
        <v>0</v>
      </c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</row>
    <row r="171" spans="1:58" s="56" customFormat="1" x14ac:dyDescent="0.25">
      <c r="A171" s="47">
        <f>База!B171</f>
        <v>0</v>
      </c>
      <c r="B171" s="46">
        <f ca="1">IF(COUNTIFS(Распис!$B$4:$B$300,$A171,Распис!$C$4:$C$300,"&lt;="&amp;B$1,Распис!$D$4:$D$300,"&gt;="&amp;B$1)&gt;0,SUMIFS(Распис!$I$4:$I$300,Распис!$B$4:$B$300,$A171,Распис!$C$4:$C$300,"&lt;="&amp;B$1,Распис!$D$4:$D$300,"&gt;="&amp;B$1),SUMIF(База!$B$3:$B$305,$A171,База!$I$3:$I$152))</f>
        <v>0</v>
      </c>
      <c r="C171" s="46">
        <f ca="1">IF(COUNTIFS(Распис!$B$4:$B$300,$A171,Распис!$C$4:$C$300,"&lt;="&amp;C$1,Распис!$D$4:$D$300,"&gt;="&amp;C$1)&gt;0,SUMIFS(Распис!$J$4:$J$300,Распис!$B$4:$B$300,$A171,Распис!$C$4:$C$300,"&lt;="&amp;C$1,Распис!$D$4:$D$300,"&gt;="&amp;C$1),SUMIF(База!$B$3:$B$305,$A171,База!$J$3:$J$152))</f>
        <v>0</v>
      </c>
      <c r="D171" s="46">
        <f ca="1">IF(COUNTIFS(Распис!$B$4:$B$300,$A171,Распис!$C$4:$C$300,"&lt;="&amp;D$1,Распис!$D$4:$D$300,"&gt;="&amp;D$1)&gt;0,SUMIFS(Распис!$K$4:$K$300,Распис!$B$4:$B$300,$A171,Распис!$C$4:$C$300,"&lt;="&amp;D$1,Распис!$D$4:$D$300,"&gt;="&amp;D$1),SUMIF(База!$B$3:$B$305,$A171,База!$K$3:$K$152))</f>
        <v>0</v>
      </c>
      <c r="E171" s="46" t="s">
        <v>23</v>
      </c>
      <c r="F171" s="46">
        <f ca="1">IF(COUNTIFS(Распис!$B$4:$B$300,$A171,Распис!$C$4:$C$300,"&lt;="&amp;F$1,Распис!$D$4:$D$300,"&gt;="&amp;F$1)&gt;0,SUMIFS(Распис!$F$4:$F$300,Распис!$B$4:$B$300,$A171,Распис!$C$4:$C$300,"&lt;="&amp;F$1,Распис!$D$4:$D$300,"&gt;="&amp;F$1),SUMIF(База!$B$3:$B$305,$A171,База!$F$3:$F$152))</f>
        <v>0</v>
      </c>
      <c r="G171" s="46">
        <f ca="1">IF(COUNTIFS(Распис!$B$4:$B$300,$A171,Распис!$C$4:$C$300,"&lt;="&amp;G$1,Распис!$D$4:$D$300,"&gt;="&amp;G$1)&gt;0,SUMIFS(Распис!$G$4:$G$300,Распис!$B$4:$B$300,$A171,Распис!$C$4:$C$300,"&lt;="&amp;G$1,Распис!$D$4:$D$300,"&gt;="&amp;G$1),SUMIF(База!$B$3:$B$305,$A171,База!$G$3:$G$152))</f>
        <v>0</v>
      </c>
      <c r="H171" s="46">
        <f ca="1">IF(COUNTIFS(Распис!$B$4:$B$300,$A171,Распис!$C$4:$C$300,"&lt;="&amp;H$1,Распис!$D$4:$D$300,"&gt;="&amp;H$1)&gt;0,SUMIFS(Распис!$H$4:$H$300,Распис!$B$4:$B$300,$A171,Распис!$C$4:$C$300,"&lt;="&amp;H$1,Распис!$D$4:$D$300,"&gt;="&amp;H$1),SUMIF(База!$B$3:$B$305,$A171,База!$H$3:$H$152))</f>
        <v>0</v>
      </c>
      <c r="I171" s="46" t="s">
        <v>24</v>
      </c>
      <c r="J171" s="46">
        <f ca="1">IF(COUNTIFS(Распис!$B$4:$B$300,$A171,Распис!$C$4:$C$300,"&lt;="&amp;J$1,Распис!$D$4:$D$300,"&gt;="&amp;J$1)&gt;0,SUMIFS(Распис!$J$4:$J$300,Распис!$B$4:$B$300,$A171,Распис!$C$4:$C$300,"&lt;="&amp;J$1,Распис!$D$4:$D$300,"&gt;="&amp;J$1),SUMIF(База!$B$3:$B$305,$A171,База!$J$3:$J$152))</f>
        <v>0</v>
      </c>
      <c r="K171" s="46">
        <f ca="1">IF(COUNTIFS(Распис!$B$4:$B$300,$A171,Распис!$C$4:$C$300,"&lt;="&amp;K$1,Распис!$D$4:$D$300,"&gt;="&amp;K$1)&gt;0,SUMIFS(Распис!$K$4:$K$300,Распис!$B$4:$B$300,$A171,Распис!$C$4:$C$300,"&lt;="&amp;K$1,Распис!$D$4:$D$300,"&gt;="&amp;K$1),SUMIF(База!$B$3:$B$305,$A171,База!$K$3:$K$152))</f>
        <v>0</v>
      </c>
      <c r="L171" s="46" t="s">
        <v>23</v>
      </c>
      <c r="M171" s="46">
        <f ca="1">IF(COUNTIFS(Распис!$B$4:$B$300,$A171,Распис!$C$4:$C$300,"&lt;="&amp;M$1,Распис!$D$4:$D$300,"&gt;="&amp;M$1)&gt;0,SUMIFS(Распис!$F$4:$F$300,Распис!$B$4:$B$300,$A171,Распис!$C$4:$C$300,"&lt;="&amp;M$1,Распис!$D$4:$D$300,"&gt;="&amp;M$1),SUMIF(База!$B$3:$B$305,$A171,База!$F$3:$F$152))</f>
        <v>0</v>
      </c>
      <c r="N171" s="46">
        <f ca="1">IF(COUNTIFS(Распис!$B$4:$B$300,$A171,Распис!$C$4:$C$300,"&lt;="&amp;N$1,Распис!$D$4:$D$300,"&gt;="&amp;N$1)&gt;0,SUMIFS(Распис!$G$4:$G$300,Распис!$B$4:$B$300,$A171,Распис!$C$4:$C$300,"&lt;="&amp;N$1,Распис!$D$4:$D$300,"&gt;="&amp;N$1),SUMIF(База!$B$3:$B$305,$A171,База!$G$3:$G$152))</f>
        <v>0</v>
      </c>
      <c r="O171" s="46">
        <f ca="1">IF(COUNTIFS(Распис!$B$4:$B$300,$A171,Распис!$C$4:$C$300,"&lt;="&amp;O$1,Распис!$D$4:$D$300,"&gt;="&amp;O$1)&gt;0,SUMIFS(Распис!$H$4:$H$300,Распис!$B$4:$B$300,$A171,Распис!$C$4:$C$300,"&lt;="&amp;O$1,Распис!$D$4:$D$300,"&gt;="&amp;O$1),SUMIF(База!$B$3:$B$305,$A171,База!$H$3:$H$152))</f>
        <v>0</v>
      </c>
      <c r="P171" s="46">
        <f ca="1">IF(COUNTIFS(Распис!$B$4:$B$300,$A171,Распис!$C$4:$C$300,"&lt;="&amp;P$1,Распис!$D$4:$D$300,"&gt;="&amp;P$1)&gt;0,SUMIFS(Распис!$I$4:$I$300,Распис!$B$4:$B$300,$A171,Распис!$C$4:$C$300,"&lt;="&amp;P$1,Распис!$D$4:$D$300,"&gt;="&amp;P$1),SUMIF(База!$B$3:$B$305,$A171,База!$I$3:$I$152))</f>
        <v>0</v>
      </c>
      <c r="Q171" s="46">
        <f ca="1">IF(COUNTIFS(Распис!$B$4:$B$300,$A171,Распис!$C$4:$C$300,"&lt;="&amp;Q$1,Распис!$D$4:$D$300,"&gt;="&amp;Q$1)&gt;0,SUMIFS(Распис!$J$4:$J$300,Распис!$B$4:$B$300,$A171,Распис!$C$4:$C$300,"&lt;="&amp;Q$1,Распис!$D$4:$D$300,"&gt;="&amp;Q$1),SUMIF(База!$B$3:$B$305,$A171,База!$J$3:$J$152))</f>
        <v>0</v>
      </c>
      <c r="R171" s="46">
        <f ca="1">IF(COUNTIFS(Распис!$B$4:$B$300,$A171,Распис!$C$4:$C$300,"&lt;="&amp;R$1,Распис!$D$4:$D$300,"&gt;="&amp;R$1)&gt;0,SUMIFS(Распис!$K$4:$K$300,Распис!$B$4:$B$300,$A171,Распис!$C$4:$C$300,"&lt;="&amp;R$1,Распис!$D$4:$D$300,"&gt;="&amp;R$1),SUMIF(База!$B$3:$B$305,$A171,База!$K$3:$K$152))</f>
        <v>0</v>
      </c>
      <c r="S171" s="46" t="s">
        <v>23</v>
      </c>
      <c r="T171" s="46" t="s">
        <v>25</v>
      </c>
      <c r="U171" s="46" t="s">
        <v>25</v>
      </c>
      <c r="V171" s="46" t="s">
        <v>24</v>
      </c>
      <c r="W171" s="46" t="s">
        <v>24</v>
      </c>
      <c r="X171" s="46" t="s">
        <v>24</v>
      </c>
      <c r="Y171" s="46" t="s">
        <v>25</v>
      </c>
      <c r="Z171" s="46" t="s">
        <v>23</v>
      </c>
      <c r="AA171" s="46">
        <f ca="1">IF(COUNTIFS(Распис!$B$4:$B$300,$A171,Распис!$C$4:$C$300,"&lt;="&amp;AA$1,Распис!$D$4:$D$300,"&gt;="&amp;AA$1)&gt;0,SUMIFS(Распис!$F$4:$F$300,Распис!$B$4:$B$300,$A171,Распис!$C$4:$C$300,"&lt;="&amp;AA$1,Распис!$D$4:$D$300,"&gt;="&amp;AA$1),SUMIF(База!$B$3:$B$305,$A171,База!$F$3:$F$152))</f>
        <v>0</v>
      </c>
      <c r="AB171" s="46">
        <f ca="1">IF(COUNTIFS(Распис!$B$4:$B$300,$A171,Распис!$C$4:$C$300,"&lt;="&amp;AB$1,Распис!$D$4:$D$300,"&gt;="&amp;AB$1)&gt;0,SUMIFS(Распис!$G$4:$G$300,Распис!$B$4:$B$300,$A171,Распис!$C$4:$C$300,"&lt;="&amp;AB$1,Распис!$D$4:$D$300,"&gt;="&amp;AB$1),SUMIF(База!$B$3:$B$305,$A171,База!$G$3:$G$152))</f>
        <v>0</v>
      </c>
      <c r="AC171" s="46">
        <f ca="1">IF(COUNTIFS(Распис!$B$4:$B$300,$A171,Распис!$C$4:$C$300,"&lt;="&amp;AC$1,Распис!$D$4:$D$300,"&gt;="&amp;AC$1)&gt;0,SUMIFS(Распис!$H$4:$H$300,Распис!$B$4:$B$300,$A171,Распис!$C$4:$C$300,"&lt;="&amp;AC$1,Распис!$D$4:$D$300,"&gt;="&amp;AC$1),SUMIF(База!$B$3:$B$305,$A171,База!$H$3:$H$152))</f>
        <v>0</v>
      </c>
      <c r="AD171" s="46">
        <f ca="1">IF(COUNTIFS(Распис!$B$4:$B$300,$A171,Распис!$C$4:$C$300,"&lt;="&amp;AD$1,Распис!$D$4:$D$300,"&gt;="&amp;AD$1)&gt;0,SUMIFS(Распис!$I$4:$I$300,Распис!$B$4:$B$300,$A171,Распис!$C$4:$C$300,"&lt;="&amp;AD$1,Распис!$D$4:$D$300,"&gt;="&amp;AD$1),SUMIF(База!$B$3:$B$305,$A171,База!$I$3:$I$152))</f>
        <v>0</v>
      </c>
      <c r="AE171" s="46">
        <f ca="1">IF(COUNTIFS(Распис!$B$4:$B$300,$A171,Распис!$C$4:$C$300,"&lt;="&amp;AE$1,Распис!$D$4:$D$300,"&gt;="&amp;AE$1)&gt;0,SUMIFS(Распис!$J$4:$J$300,Распис!$B$4:$B$300,$A171,Распис!$C$4:$C$300,"&lt;="&amp;AE$1,Распис!$D$4:$D$300,"&gt;="&amp;AE$1),SUMIF(База!$B$3:$B$305,$A171,База!$J$3:$J$152))</f>
        <v>0</v>
      </c>
      <c r="AF171" s="46">
        <f ca="1">IF(COUNTIFS(Распис!$B$4:$B$300,$A171,Распис!$C$4:$C$300,"&lt;="&amp;AF$1,Распис!$D$4:$D$300,"&gt;="&amp;AF$1)&gt;0,SUMIFS(Распис!$K$4:$K$300,Распис!$B$4:$B$300,$A171,Распис!$C$4:$C$300,"&lt;="&amp;AF$1,Распис!$D$4:$D$300,"&gt;="&amp;AF$1),SUMIF(База!$B$3:$B$305,$A171,База!$K$3:$K$152))</f>
        <v>0</v>
      </c>
      <c r="AG171" s="47">
        <f t="shared" ca="1" si="27"/>
        <v>0</v>
      </c>
      <c r="AH171" s="46">
        <f ca="1">AG171-SUMIFS(Распред!$G$4:$G$300,Распред!$B$4:$B$300,"март",Распред!$F$4:$F$300,A171)</f>
        <v>0</v>
      </c>
      <c r="AI171" s="46">
        <f ca="1">AH171+(COUNTIF(B171:AF171,"КД")+SUMIFS(Распред!$AH$4:$AH$300,Распред!$F$4:$F$300,A171,Распред!$B$4:$B$300,"март"))*4</f>
        <v>12</v>
      </c>
      <c r="AJ171" s="46">
        <f t="shared" ca="1" si="28"/>
        <v>0</v>
      </c>
      <c r="AK171" s="46">
        <f t="shared" ca="1" si="29"/>
        <v>0</v>
      </c>
      <c r="AL171" s="46">
        <f>SUMIFS(Распред!$K$4:$K$300,Распред!$B$4:$B$300,"март",Распред!$J$4:$J$300,A171)+SUMIFS(Распред!$M$4:$M$300,Распред!$B$4:$B$300,"март",Распред!$L$4:$L$300,A171)+SUMIFS(Распред!$O$4:$O$300,Распред!$B$4:$B$300,"март",Распред!$N$4:$N$300,A171)+SUMIFS(Распред!$Q$4:$Q$300,Распред!$B$4:$B$300,"март",Распред!$P$4:$P$300,A171)+SUMIFS(Распред!$S$4:$S$300,Распред!$B$4:$B$300,"март",Распред!$R$4:$R$300,A171)+SUMIFS(Распред!$U$4:$U$300,Распред!$B$4:$B$300,"март",Распред!$T$4:$T$300,A171)+SUMIFS(Распред!$W$4:$W$300,Распред!$B$4:$B$300,"март",Распред!$V$4:$V$300,A171)+SUMIFS(Распред!$Y$4:$Y$300,Распред!$B$4:$B$300,"март",Распред!$X$4:$X$300,A171)+SUMIFS(Распред!$AA$4:$AA$300,Распред!$B$4:$B$300,"март",Распред!$Z$4:$Z$300,A171)+SUMIFS(Распред!$AC$4:$AC$300,Распред!$B$4:$B$300,"март",Распред!$AB$4:$AB$300,A171)</f>
        <v>0</v>
      </c>
      <c r="AM171" s="46">
        <f t="shared" ca="1" si="30"/>
        <v>0</v>
      </c>
      <c r="AN171" s="46">
        <f t="shared" ca="1" si="31"/>
        <v>0</v>
      </c>
      <c r="AO171" s="46">
        <f t="shared" ca="1" si="32"/>
        <v>0</v>
      </c>
      <c r="AP171" s="46">
        <f>январь!AP171</f>
        <v>0</v>
      </c>
      <c r="AQ171" s="46">
        <f t="shared" ca="1" si="25"/>
        <v>0</v>
      </c>
      <c r="AR171" s="47"/>
      <c r="AS171" s="47">
        <f t="shared" ca="1" si="33"/>
        <v>0</v>
      </c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</row>
    <row r="172" spans="1:58" x14ac:dyDescent="0.25">
      <c r="A172" s="47">
        <f>База!B172</f>
        <v>0</v>
      </c>
      <c r="B172" s="46">
        <f ca="1">IF(COUNTIFS(Распис!$B$4:$B$300,$A172,Распис!$C$4:$C$300,"&lt;="&amp;B$1,Распис!$D$4:$D$300,"&gt;="&amp;B$1)&gt;0,SUMIFS(Распис!$I$4:$I$300,Распис!$B$4:$B$300,$A172,Распис!$C$4:$C$300,"&lt;="&amp;B$1,Распис!$D$4:$D$300,"&gt;="&amp;B$1),SUMIF(База!$B$3:$B$305,$A172,База!$I$3:$I$152))</f>
        <v>0</v>
      </c>
      <c r="C172" s="46">
        <f ca="1">IF(COUNTIFS(Распис!$B$4:$B$300,$A172,Распис!$C$4:$C$300,"&lt;="&amp;C$1,Распис!$D$4:$D$300,"&gt;="&amp;C$1)&gt;0,SUMIFS(Распис!$J$4:$J$300,Распис!$B$4:$B$300,$A172,Распис!$C$4:$C$300,"&lt;="&amp;C$1,Распис!$D$4:$D$300,"&gt;="&amp;C$1),SUMIF(База!$B$3:$B$305,$A172,База!$J$3:$J$152))</f>
        <v>0</v>
      </c>
      <c r="D172" s="46">
        <f ca="1">IF(COUNTIFS(Распис!$B$4:$B$300,$A172,Распис!$C$4:$C$300,"&lt;="&amp;D$1,Распис!$D$4:$D$300,"&gt;="&amp;D$1)&gt;0,SUMIFS(Распис!$K$4:$K$300,Распис!$B$4:$B$300,$A172,Распис!$C$4:$C$300,"&lt;="&amp;D$1,Распис!$D$4:$D$300,"&gt;="&amp;D$1),SUMIF(База!$B$3:$B$305,$A172,База!$K$3:$K$152))</f>
        <v>0</v>
      </c>
      <c r="E172" s="46" t="s">
        <v>23</v>
      </c>
      <c r="F172" s="46">
        <f ca="1">IF(COUNTIFS(Распис!$B$4:$B$300,$A172,Распис!$C$4:$C$300,"&lt;="&amp;F$1,Распис!$D$4:$D$300,"&gt;="&amp;F$1)&gt;0,SUMIFS(Распис!$F$4:$F$300,Распис!$B$4:$B$300,$A172,Распис!$C$4:$C$300,"&lt;="&amp;F$1,Распис!$D$4:$D$300,"&gt;="&amp;F$1),SUMIF(База!$B$3:$B$305,$A172,База!$F$3:$F$152))</f>
        <v>0</v>
      </c>
      <c r="G172" s="46">
        <f ca="1">IF(COUNTIFS(Распис!$B$4:$B$300,$A172,Распис!$C$4:$C$300,"&lt;="&amp;G$1,Распис!$D$4:$D$300,"&gt;="&amp;G$1)&gt;0,SUMIFS(Распис!$G$4:$G$300,Распис!$B$4:$B$300,$A172,Распис!$C$4:$C$300,"&lt;="&amp;G$1,Распис!$D$4:$D$300,"&gt;="&amp;G$1),SUMIF(База!$B$3:$B$305,$A172,База!$G$3:$G$152))</f>
        <v>0</v>
      </c>
      <c r="H172" s="46">
        <f ca="1">IF(COUNTIFS(Распис!$B$4:$B$300,$A172,Распис!$C$4:$C$300,"&lt;="&amp;H$1,Распис!$D$4:$D$300,"&gt;="&amp;H$1)&gt;0,SUMIFS(Распис!$H$4:$H$300,Распис!$B$4:$B$300,$A172,Распис!$C$4:$C$300,"&lt;="&amp;H$1,Распис!$D$4:$D$300,"&gt;="&amp;H$1),SUMIF(База!$B$3:$B$305,$A172,База!$H$3:$H$152))</f>
        <v>0</v>
      </c>
      <c r="I172" s="46" t="s">
        <v>24</v>
      </c>
      <c r="J172" s="46">
        <f ca="1">IF(COUNTIFS(Распис!$B$4:$B$300,$A172,Распис!$C$4:$C$300,"&lt;="&amp;J$1,Распис!$D$4:$D$300,"&gt;="&amp;J$1)&gt;0,SUMIFS(Распис!$J$4:$J$300,Распис!$B$4:$B$300,$A172,Распис!$C$4:$C$300,"&lt;="&amp;J$1,Распис!$D$4:$D$300,"&gt;="&amp;J$1),SUMIF(База!$B$3:$B$305,$A172,База!$J$3:$J$152))</f>
        <v>0</v>
      </c>
      <c r="K172" s="46">
        <f ca="1">IF(COUNTIFS(Распис!$B$4:$B$300,$A172,Распис!$C$4:$C$300,"&lt;="&amp;K$1,Распис!$D$4:$D$300,"&gt;="&amp;K$1)&gt;0,SUMIFS(Распис!$K$4:$K$300,Распис!$B$4:$B$300,$A172,Распис!$C$4:$C$300,"&lt;="&amp;K$1,Распис!$D$4:$D$300,"&gt;="&amp;K$1),SUMIF(База!$B$3:$B$305,$A172,База!$K$3:$K$152))</f>
        <v>0</v>
      </c>
      <c r="L172" s="46" t="s">
        <v>23</v>
      </c>
      <c r="M172" s="46">
        <f ca="1">IF(COUNTIFS(Распис!$B$4:$B$300,$A172,Распис!$C$4:$C$300,"&lt;="&amp;M$1,Распис!$D$4:$D$300,"&gt;="&amp;M$1)&gt;0,SUMIFS(Распис!$F$4:$F$300,Распис!$B$4:$B$300,$A172,Распис!$C$4:$C$300,"&lt;="&amp;M$1,Распис!$D$4:$D$300,"&gt;="&amp;M$1),SUMIF(База!$B$3:$B$305,$A172,База!$F$3:$F$152))</f>
        <v>0</v>
      </c>
      <c r="N172" s="46">
        <f ca="1">IF(COUNTIFS(Распис!$B$4:$B$300,$A172,Распис!$C$4:$C$300,"&lt;="&amp;N$1,Распис!$D$4:$D$300,"&gt;="&amp;N$1)&gt;0,SUMIFS(Распис!$G$4:$G$300,Распис!$B$4:$B$300,$A172,Распис!$C$4:$C$300,"&lt;="&amp;N$1,Распис!$D$4:$D$300,"&gt;="&amp;N$1),SUMIF(База!$B$3:$B$305,$A172,База!$G$3:$G$152))</f>
        <v>0</v>
      </c>
      <c r="O172" s="46">
        <f ca="1">IF(COUNTIFS(Распис!$B$4:$B$300,$A172,Распис!$C$4:$C$300,"&lt;="&amp;O$1,Распис!$D$4:$D$300,"&gt;="&amp;O$1)&gt;0,SUMIFS(Распис!$H$4:$H$300,Распис!$B$4:$B$300,$A172,Распис!$C$4:$C$300,"&lt;="&amp;O$1,Распис!$D$4:$D$300,"&gt;="&amp;O$1),SUMIF(База!$B$3:$B$305,$A172,База!$H$3:$H$152))</f>
        <v>0</v>
      </c>
      <c r="P172" s="46">
        <f ca="1">IF(COUNTIFS(Распис!$B$4:$B$300,$A172,Распис!$C$4:$C$300,"&lt;="&amp;P$1,Распис!$D$4:$D$300,"&gt;="&amp;P$1)&gt;0,SUMIFS(Распис!$I$4:$I$300,Распис!$B$4:$B$300,$A172,Распис!$C$4:$C$300,"&lt;="&amp;P$1,Распис!$D$4:$D$300,"&gt;="&amp;P$1),SUMIF(База!$B$3:$B$305,$A172,База!$I$3:$I$152))</f>
        <v>0</v>
      </c>
      <c r="Q172" s="46">
        <f ca="1">IF(COUNTIFS(Распис!$B$4:$B$300,$A172,Распис!$C$4:$C$300,"&lt;="&amp;Q$1,Распис!$D$4:$D$300,"&gt;="&amp;Q$1)&gt;0,SUMIFS(Распис!$J$4:$J$300,Распис!$B$4:$B$300,$A172,Распис!$C$4:$C$300,"&lt;="&amp;Q$1,Распис!$D$4:$D$300,"&gt;="&amp;Q$1),SUMIF(База!$B$3:$B$305,$A172,База!$J$3:$J$152))</f>
        <v>0</v>
      </c>
      <c r="R172" s="46">
        <f ca="1">IF(COUNTIFS(Распис!$B$4:$B$300,$A172,Распис!$C$4:$C$300,"&lt;="&amp;R$1,Распис!$D$4:$D$300,"&gt;="&amp;R$1)&gt;0,SUMIFS(Распис!$K$4:$K$300,Распис!$B$4:$B$300,$A172,Распис!$C$4:$C$300,"&lt;="&amp;R$1,Распис!$D$4:$D$300,"&gt;="&amp;R$1),SUMIF(База!$B$3:$B$305,$A172,База!$K$3:$K$152))</f>
        <v>0</v>
      </c>
      <c r="S172" s="46" t="s">
        <v>23</v>
      </c>
      <c r="T172" s="46" t="s">
        <v>25</v>
      </c>
      <c r="U172" s="46" t="s">
        <v>25</v>
      </c>
      <c r="V172" s="46" t="s">
        <v>24</v>
      </c>
      <c r="W172" s="46" t="s">
        <v>24</v>
      </c>
      <c r="X172" s="46" t="s">
        <v>24</v>
      </c>
      <c r="Y172" s="46" t="s">
        <v>25</v>
      </c>
      <c r="Z172" s="46" t="s">
        <v>23</v>
      </c>
      <c r="AA172" s="46">
        <f ca="1">IF(COUNTIFS(Распис!$B$4:$B$300,$A172,Распис!$C$4:$C$300,"&lt;="&amp;AA$1,Распис!$D$4:$D$300,"&gt;="&amp;AA$1)&gt;0,SUMIFS(Распис!$F$4:$F$300,Распис!$B$4:$B$300,$A172,Распис!$C$4:$C$300,"&lt;="&amp;AA$1,Распис!$D$4:$D$300,"&gt;="&amp;AA$1),SUMIF(База!$B$3:$B$305,$A172,База!$F$3:$F$152))</f>
        <v>0</v>
      </c>
      <c r="AB172" s="46">
        <f ca="1">IF(COUNTIFS(Распис!$B$4:$B$300,$A172,Распис!$C$4:$C$300,"&lt;="&amp;AB$1,Распис!$D$4:$D$300,"&gt;="&amp;AB$1)&gt;0,SUMIFS(Распис!$G$4:$G$300,Распис!$B$4:$B$300,$A172,Распис!$C$4:$C$300,"&lt;="&amp;AB$1,Распис!$D$4:$D$300,"&gt;="&amp;AB$1),SUMIF(База!$B$3:$B$305,$A172,База!$G$3:$G$152))</f>
        <v>0</v>
      </c>
      <c r="AC172" s="46">
        <f ca="1">IF(COUNTIFS(Распис!$B$4:$B$300,$A172,Распис!$C$4:$C$300,"&lt;="&amp;AC$1,Распис!$D$4:$D$300,"&gt;="&amp;AC$1)&gt;0,SUMIFS(Распис!$H$4:$H$300,Распис!$B$4:$B$300,$A172,Распис!$C$4:$C$300,"&lt;="&amp;AC$1,Распис!$D$4:$D$300,"&gt;="&amp;AC$1),SUMIF(База!$B$3:$B$305,$A172,База!$H$3:$H$152))</f>
        <v>0</v>
      </c>
      <c r="AD172" s="46">
        <f ca="1">IF(COUNTIFS(Распис!$B$4:$B$300,$A172,Распис!$C$4:$C$300,"&lt;="&amp;AD$1,Распис!$D$4:$D$300,"&gt;="&amp;AD$1)&gt;0,SUMIFS(Распис!$I$4:$I$300,Распис!$B$4:$B$300,$A172,Распис!$C$4:$C$300,"&lt;="&amp;AD$1,Распис!$D$4:$D$300,"&gt;="&amp;AD$1),SUMIF(База!$B$3:$B$305,$A172,База!$I$3:$I$152))</f>
        <v>0</v>
      </c>
      <c r="AE172" s="46">
        <f ca="1">IF(COUNTIFS(Распис!$B$4:$B$300,$A172,Распис!$C$4:$C$300,"&lt;="&amp;AE$1,Распис!$D$4:$D$300,"&gt;="&amp;AE$1)&gt;0,SUMIFS(Распис!$J$4:$J$300,Распис!$B$4:$B$300,$A172,Распис!$C$4:$C$300,"&lt;="&amp;AE$1,Распис!$D$4:$D$300,"&gt;="&amp;AE$1),SUMIF(База!$B$3:$B$305,$A172,База!$J$3:$J$152))</f>
        <v>0</v>
      </c>
      <c r="AF172" s="46">
        <f ca="1">IF(COUNTIFS(Распис!$B$4:$B$300,$A172,Распис!$C$4:$C$300,"&lt;="&amp;AF$1,Распис!$D$4:$D$300,"&gt;="&amp;AF$1)&gt;0,SUMIFS(Распис!$K$4:$K$300,Распис!$B$4:$B$300,$A172,Распис!$C$4:$C$300,"&lt;="&amp;AF$1,Распис!$D$4:$D$300,"&gt;="&amp;AF$1),SUMIF(База!$B$3:$B$305,$A172,База!$K$3:$K$152))</f>
        <v>0</v>
      </c>
      <c r="AG172" s="47">
        <f t="shared" ca="1" si="19"/>
        <v>0</v>
      </c>
      <c r="AH172" s="46">
        <f ca="1">AG172-SUMIFS(Распред!$G$4:$G$300,Распред!$B$4:$B$300,"март",Распред!$F$4:$F$300,A172)</f>
        <v>0</v>
      </c>
      <c r="AI172" s="46">
        <f ca="1">AH172+(COUNTIF(B172:AF172,"КД")+SUMIFS(Распред!$AH$4:$AH$300,Распред!$F$4:$F$300,A172,Распред!$B$4:$B$300,"март"))*4</f>
        <v>12</v>
      </c>
      <c r="AJ172" s="46">
        <f t="shared" ca="1" si="20"/>
        <v>0</v>
      </c>
      <c r="AK172" s="46">
        <f t="shared" ca="1" si="21"/>
        <v>0</v>
      </c>
      <c r="AL172" s="46">
        <f>SUMIFS(Распред!$K$4:$K$300,Распред!$B$4:$B$300,"март",Распред!$J$4:$J$300,A172)+SUMIFS(Распред!$M$4:$M$300,Распред!$B$4:$B$300,"март",Распред!$L$4:$L$300,A172)+SUMIFS(Распред!$O$4:$O$300,Распред!$B$4:$B$300,"март",Распред!$N$4:$N$300,A172)+SUMIFS(Распред!$Q$4:$Q$300,Распред!$B$4:$B$300,"март",Распред!$P$4:$P$300,A172)+SUMIFS(Распред!$S$4:$S$300,Распред!$B$4:$B$300,"март",Распред!$R$4:$R$300,A172)+SUMIFS(Распред!$U$4:$U$300,Распред!$B$4:$B$300,"март",Распред!$T$4:$T$300,A172)+SUMIFS(Распред!$W$4:$W$300,Распред!$B$4:$B$300,"март",Распред!$V$4:$V$300,A172)+SUMIFS(Распред!$Y$4:$Y$300,Распред!$B$4:$B$300,"март",Распред!$X$4:$X$300,A172)+SUMIFS(Распред!$AA$4:$AA$300,Распред!$B$4:$B$300,"март",Распред!$Z$4:$Z$300,A172)+SUMIFS(Распред!$AC$4:$AC$300,Распред!$B$4:$B$300,"март",Распред!$AB$4:$AB$300,A172)</f>
        <v>0</v>
      </c>
      <c r="AM172" s="46">
        <f t="shared" ca="1" si="22"/>
        <v>0</v>
      </c>
      <c r="AN172" s="46">
        <f t="shared" ca="1" si="23"/>
        <v>0</v>
      </c>
      <c r="AO172" s="46">
        <f t="shared" ca="1" si="24"/>
        <v>0</v>
      </c>
      <c r="AP172" s="46">
        <f>январь!AP172</f>
        <v>0</v>
      </c>
      <c r="AQ172" s="46">
        <f t="shared" ref="AQ172:AQ195" ca="1" si="34">ROUND(AO172%*AP172,0)</f>
        <v>0</v>
      </c>
      <c r="AR172" s="47"/>
      <c r="AS172" s="47">
        <f t="shared" ca="1" si="26"/>
        <v>0</v>
      </c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</row>
    <row r="173" spans="1:58" x14ac:dyDescent="0.25">
      <c r="A173" s="47">
        <f>База!B173</f>
        <v>0</v>
      </c>
      <c r="B173" s="46">
        <f ca="1">IF(COUNTIFS(Распис!$B$4:$B$300,$A173,Распис!$C$4:$C$300,"&lt;="&amp;B$1,Распис!$D$4:$D$300,"&gt;="&amp;B$1)&gt;0,SUMIFS(Распис!$I$4:$I$300,Распис!$B$4:$B$300,$A173,Распис!$C$4:$C$300,"&lt;="&amp;B$1,Распис!$D$4:$D$300,"&gt;="&amp;B$1),SUMIF(База!$B$3:$B$305,$A173,База!$I$3:$I$152))</f>
        <v>0</v>
      </c>
      <c r="C173" s="46">
        <f ca="1">IF(COUNTIFS(Распис!$B$4:$B$300,$A173,Распис!$C$4:$C$300,"&lt;="&amp;C$1,Распис!$D$4:$D$300,"&gt;="&amp;C$1)&gt;0,SUMIFS(Распис!$J$4:$J$300,Распис!$B$4:$B$300,$A173,Распис!$C$4:$C$300,"&lt;="&amp;C$1,Распис!$D$4:$D$300,"&gt;="&amp;C$1),SUMIF(База!$B$3:$B$305,$A173,База!$J$3:$J$152))</f>
        <v>0</v>
      </c>
      <c r="D173" s="46">
        <f ca="1">IF(COUNTIFS(Распис!$B$4:$B$300,$A173,Распис!$C$4:$C$300,"&lt;="&amp;D$1,Распис!$D$4:$D$300,"&gt;="&amp;D$1)&gt;0,SUMIFS(Распис!$K$4:$K$300,Распис!$B$4:$B$300,$A173,Распис!$C$4:$C$300,"&lt;="&amp;D$1,Распис!$D$4:$D$300,"&gt;="&amp;D$1),SUMIF(База!$B$3:$B$305,$A173,База!$K$3:$K$152))</f>
        <v>0</v>
      </c>
      <c r="E173" s="46" t="s">
        <v>23</v>
      </c>
      <c r="F173" s="46">
        <f ca="1">IF(COUNTIFS(Распис!$B$4:$B$300,$A173,Распис!$C$4:$C$300,"&lt;="&amp;F$1,Распис!$D$4:$D$300,"&gt;="&amp;F$1)&gt;0,SUMIFS(Распис!$F$4:$F$300,Распис!$B$4:$B$300,$A173,Распис!$C$4:$C$300,"&lt;="&amp;F$1,Распис!$D$4:$D$300,"&gt;="&amp;F$1),SUMIF(База!$B$3:$B$305,$A173,База!$F$3:$F$152))</f>
        <v>0</v>
      </c>
      <c r="G173" s="46">
        <f ca="1">IF(COUNTIFS(Распис!$B$4:$B$300,$A173,Распис!$C$4:$C$300,"&lt;="&amp;G$1,Распис!$D$4:$D$300,"&gt;="&amp;G$1)&gt;0,SUMIFS(Распис!$G$4:$G$300,Распис!$B$4:$B$300,$A173,Распис!$C$4:$C$300,"&lt;="&amp;G$1,Распис!$D$4:$D$300,"&gt;="&amp;G$1),SUMIF(База!$B$3:$B$305,$A173,База!$G$3:$G$152))</f>
        <v>0</v>
      </c>
      <c r="H173" s="46">
        <f ca="1">IF(COUNTIFS(Распис!$B$4:$B$300,$A173,Распис!$C$4:$C$300,"&lt;="&amp;H$1,Распис!$D$4:$D$300,"&gt;="&amp;H$1)&gt;0,SUMIFS(Распис!$H$4:$H$300,Распис!$B$4:$B$300,$A173,Распис!$C$4:$C$300,"&lt;="&amp;H$1,Распис!$D$4:$D$300,"&gt;="&amp;H$1),SUMIF(База!$B$3:$B$305,$A173,База!$H$3:$H$152))</f>
        <v>0</v>
      </c>
      <c r="I173" s="46" t="s">
        <v>24</v>
      </c>
      <c r="J173" s="46">
        <f ca="1">IF(COUNTIFS(Распис!$B$4:$B$300,$A173,Распис!$C$4:$C$300,"&lt;="&amp;J$1,Распис!$D$4:$D$300,"&gt;="&amp;J$1)&gt;0,SUMIFS(Распис!$J$4:$J$300,Распис!$B$4:$B$300,$A173,Распис!$C$4:$C$300,"&lt;="&amp;J$1,Распис!$D$4:$D$300,"&gt;="&amp;J$1),SUMIF(База!$B$3:$B$305,$A173,База!$J$3:$J$152))</f>
        <v>0</v>
      </c>
      <c r="K173" s="46">
        <f ca="1">IF(COUNTIFS(Распис!$B$4:$B$300,$A173,Распис!$C$4:$C$300,"&lt;="&amp;K$1,Распис!$D$4:$D$300,"&gt;="&amp;K$1)&gt;0,SUMIFS(Распис!$K$4:$K$300,Распис!$B$4:$B$300,$A173,Распис!$C$4:$C$300,"&lt;="&amp;K$1,Распис!$D$4:$D$300,"&gt;="&amp;K$1),SUMIF(База!$B$3:$B$305,$A173,База!$K$3:$K$152))</f>
        <v>0</v>
      </c>
      <c r="L173" s="46" t="s">
        <v>23</v>
      </c>
      <c r="M173" s="46">
        <f ca="1">IF(COUNTIFS(Распис!$B$4:$B$300,$A173,Распис!$C$4:$C$300,"&lt;="&amp;M$1,Распис!$D$4:$D$300,"&gt;="&amp;M$1)&gt;0,SUMIFS(Распис!$F$4:$F$300,Распис!$B$4:$B$300,$A173,Распис!$C$4:$C$300,"&lt;="&amp;M$1,Распис!$D$4:$D$300,"&gt;="&amp;M$1),SUMIF(База!$B$3:$B$305,$A173,База!$F$3:$F$152))</f>
        <v>0</v>
      </c>
      <c r="N173" s="46">
        <f ca="1">IF(COUNTIFS(Распис!$B$4:$B$300,$A173,Распис!$C$4:$C$300,"&lt;="&amp;N$1,Распис!$D$4:$D$300,"&gt;="&amp;N$1)&gt;0,SUMIFS(Распис!$G$4:$G$300,Распис!$B$4:$B$300,$A173,Распис!$C$4:$C$300,"&lt;="&amp;N$1,Распис!$D$4:$D$300,"&gt;="&amp;N$1),SUMIF(База!$B$3:$B$305,$A173,База!$G$3:$G$152))</f>
        <v>0</v>
      </c>
      <c r="O173" s="46">
        <f ca="1">IF(COUNTIFS(Распис!$B$4:$B$300,$A173,Распис!$C$4:$C$300,"&lt;="&amp;O$1,Распис!$D$4:$D$300,"&gt;="&amp;O$1)&gt;0,SUMIFS(Распис!$H$4:$H$300,Распис!$B$4:$B$300,$A173,Распис!$C$4:$C$300,"&lt;="&amp;O$1,Распис!$D$4:$D$300,"&gt;="&amp;O$1),SUMIF(База!$B$3:$B$305,$A173,База!$H$3:$H$152))</f>
        <v>0</v>
      </c>
      <c r="P173" s="46">
        <f ca="1">IF(COUNTIFS(Распис!$B$4:$B$300,$A173,Распис!$C$4:$C$300,"&lt;="&amp;P$1,Распис!$D$4:$D$300,"&gt;="&amp;P$1)&gt;0,SUMIFS(Распис!$I$4:$I$300,Распис!$B$4:$B$300,$A173,Распис!$C$4:$C$300,"&lt;="&amp;P$1,Распис!$D$4:$D$300,"&gt;="&amp;P$1),SUMIF(База!$B$3:$B$305,$A173,База!$I$3:$I$152))</f>
        <v>0</v>
      </c>
      <c r="Q173" s="46">
        <f ca="1">IF(COUNTIFS(Распис!$B$4:$B$300,$A173,Распис!$C$4:$C$300,"&lt;="&amp;Q$1,Распис!$D$4:$D$300,"&gt;="&amp;Q$1)&gt;0,SUMIFS(Распис!$J$4:$J$300,Распис!$B$4:$B$300,$A173,Распис!$C$4:$C$300,"&lt;="&amp;Q$1,Распис!$D$4:$D$300,"&gt;="&amp;Q$1),SUMIF(База!$B$3:$B$305,$A173,База!$J$3:$J$152))</f>
        <v>0</v>
      </c>
      <c r="R173" s="46">
        <f ca="1">IF(COUNTIFS(Распис!$B$4:$B$300,$A173,Распис!$C$4:$C$300,"&lt;="&amp;R$1,Распис!$D$4:$D$300,"&gt;="&amp;R$1)&gt;0,SUMIFS(Распис!$K$4:$K$300,Распис!$B$4:$B$300,$A173,Распис!$C$4:$C$300,"&lt;="&amp;R$1,Распис!$D$4:$D$300,"&gt;="&amp;R$1),SUMIF(База!$B$3:$B$305,$A173,База!$K$3:$K$152))</f>
        <v>0</v>
      </c>
      <c r="S173" s="46" t="s">
        <v>23</v>
      </c>
      <c r="T173" s="46" t="s">
        <v>25</v>
      </c>
      <c r="U173" s="46" t="s">
        <v>25</v>
      </c>
      <c r="V173" s="46" t="s">
        <v>24</v>
      </c>
      <c r="W173" s="46" t="s">
        <v>24</v>
      </c>
      <c r="X173" s="46" t="s">
        <v>24</v>
      </c>
      <c r="Y173" s="46" t="s">
        <v>25</v>
      </c>
      <c r="Z173" s="46" t="s">
        <v>23</v>
      </c>
      <c r="AA173" s="46">
        <f ca="1">IF(COUNTIFS(Распис!$B$4:$B$300,$A173,Распис!$C$4:$C$300,"&lt;="&amp;AA$1,Распис!$D$4:$D$300,"&gt;="&amp;AA$1)&gt;0,SUMIFS(Распис!$F$4:$F$300,Распис!$B$4:$B$300,$A173,Распис!$C$4:$C$300,"&lt;="&amp;AA$1,Распис!$D$4:$D$300,"&gt;="&amp;AA$1),SUMIF(База!$B$3:$B$305,$A173,База!$F$3:$F$152))</f>
        <v>0</v>
      </c>
      <c r="AB173" s="46">
        <f ca="1">IF(COUNTIFS(Распис!$B$4:$B$300,$A173,Распис!$C$4:$C$300,"&lt;="&amp;AB$1,Распис!$D$4:$D$300,"&gt;="&amp;AB$1)&gt;0,SUMIFS(Распис!$G$4:$G$300,Распис!$B$4:$B$300,$A173,Распис!$C$4:$C$300,"&lt;="&amp;AB$1,Распис!$D$4:$D$300,"&gt;="&amp;AB$1),SUMIF(База!$B$3:$B$305,$A173,База!$G$3:$G$152))</f>
        <v>0</v>
      </c>
      <c r="AC173" s="46">
        <f ca="1">IF(COUNTIFS(Распис!$B$4:$B$300,$A173,Распис!$C$4:$C$300,"&lt;="&amp;AC$1,Распис!$D$4:$D$300,"&gt;="&amp;AC$1)&gt;0,SUMIFS(Распис!$H$4:$H$300,Распис!$B$4:$B$300,$A173,Распис!$C$4:$C$300,"&lt;="&amp;AC$1,Распис!$D$4:$D$300,"&gt;="&amp;AC$1),SUMIF(База!$B$3:$B$305,$A173,База!$H$3:$H$152))</f>
        <v>0</v>
      </c>
      <c r="AD173" s="46">
        <f ca="1">IF(COUNTIFS(Распис!$B$4:$B$300,$A173,Распис!$C$4:$C$300,"&lt;="&amp;AD$1,Распис!$D$4:$D$300,"&gt;="&amp;AD$1)&gt;0,SUMIFS(Распис!$I$4:$I$300,Распис!$B$4:$B$300,$A173,Распис!$C$4:$C$300,"&lt;="&amp;AD$1,Распис!$D$4:$D$300,"&gt;="&amp;AD$1),SUMIF(База!$B$3:$B$305,$A173,База!$I$3:$I$152))</f>
        <v>0</v>
      </c>
      <c r="AE173" s="46">
        <f ca="1">IF(COUNTIFS(Распис!$B$4:$B$300,$A173,Распис!$C$4:$C$300,"&lt;="&amp;AE$1,Распис!$D$4:$D$300,"&gt;="&amp;AE$1)&gt;0,SUMIFS(Распис!$J$4:$J$300,Распис!$B$4:$B$300,$A173,Распис!$C$4:$C$300,"&lt;="&amp;AE$1,Распис!$D$4:$D$300,"&gt;="&amp;AE$1),SUMIF(База!$B$3:$B$305,$A173,База!$J$3:$J$152))</f>
        <v>0</v>
      </c>
      <c r="AF173" s="46">
        <f ca="1">IF(COUNTIFS(Распис!$B$4:$B$300,$A173,Распис!$C$4:$C$300,"&lt;="&amp;AF$1,Распис!$D$4:$D$300,"&gt;="&amp;AF$1)&gt;0,SUMIFS(Распис!$K$4:$K$300,Распис!$B$4:$B$300,$A173,Распис!$C$4:$C$300,"&lt;="&amp;AF$1,Распис!$D$4:$D$300,"&gt;="&amp;AF$1),SUMIF(База!$B$3:$B$305,$A173,База!$K$3:$K$152))</f>
        <v>0</v>
      </c>
      <c r="AG173" s="47">
        <f t="shared" ca="1" si="19"/>
        <v>0</v>
      </c>
      <c r="AH173" s="46">
        <f ca="1">AG173-SUMIFS(Распред!$G$4:$G$300,Распред!$B$4:$B$300,"март",Распред!$F$4:$F$300,A173)</f>
        <v>0</v>
      </c>
      <c r="AI173" s="46">
        <f ca="1">AH173+(COUNTIF(B173:AF173,"КД")+SUMIFS(Распред!$AH$4:$AH$300,Распред!$F$4:$F$300,A173,Распред!$B$4:$B$300,"март"))*4</f>
        <v>12</v>
      </c>
      <c r="AJ173" s="46">
        <f t="shared" ca="1" si="20"/>
        <v>0</v>
      </c>
      <c r="AK173" s="46">
        <f t="shared" ca="1" si="21"/>
        <v>0</v>
      </c>
      <c r="AL173" s="46">
        <f>SUMIFS(Распред!$K$4:$K$300,Распред!$B$4:$B$300,"март",Распред!$J$4:$J$300,A173)+SUMIFS(Распред!$M$4:$M$300,Распред!$B$4:$B$300,"март",Распред!$L$4:$L$300,A173)+SUMIFS(Распред!$O$4:$O$300,Распред!$B$4:$B$300,"март",Распред!$N$4:$N$300,A173)+SUMIFS(Распред!$Q$4:$Q$300,Распред!$B$4:$B$300,"март",Распред!$P$4:$P$300,A173)+SUMIFS(Распред!$S$4:$S$300,Распред!$B$4:$B$300,"март",Распред!$R$4:$R$300,A173)+SUMIFS(Распред!$U$4:$U$300,Распред!$B$4:$B$300,"март",Распред!$T$4:$T$300,A173)+SUMIFS(Распред!$W$4:$W$300,Распред!$B$4:$B$300,"март",Распред!$V$4:$V$300,A173)+SUMIFS(Распред!$Y$4:$Y$300,Распред!$B$4:$B$300,"март",Распред!$X$4:$X$300,A173)+SUMIFS(Распред!$AA$4:$AA$300,Распред!$B$4:$B$300,"март",Распред!$Z$4:$Z$300,A173)+SUMIFS(Распред!$AC$4:$AC$300,Распред!$B$4:$B$300,"март",Распред!$AB$4:$AB$300,A173)</f>
        <v>0</v>
      </c>
      <c r="AM173" s="46">
        <f t="shared" ca="1" si="22"/>
        <v>0</v>
      </c>
      <c r="AN173" s="46">
        <f t="shared" ca="1" si="23"/>
        <v>0</v>
      </c>
      <c r="AO173" s="46">
        <f t="shared" ca="1" si="24"/>
        <v>0</v>
      </c>
      <c r="AP173" s="46">
        <f>январь!AP173</f>
        <v>0</v>
      </c>
      <c r="AQ173" s="46">
        <f t="shared" ca="1" si="34"/>
        <v>0</v>
      </c>
      <c r="AR173" s="47"/>
      <c r="AS173" s="47">
        <f t="shared" ca="1" si="26"/>
        <v>0</v>
      </c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</row>
    <row r="174" spans="1:58" x14ac:dyDescent="0.25">
      <c r="A174" s="47">
        <f>База!B174</f>
        <v>0</v>
      </c>
      <c r="B174" s="46">
        <f ca="1">IF(COUNTIFS(Распис!$B$4:$B$300,$A174,Распис!$C$4:$C$300,"&lt;="&amp;B$1,Распис!$D$4:$D$300,"&gt;="&amp;B$1)&gt;0,SUMIFS(Распис!$I$4:$I$300,Распис!$B$4:$B$300,$A174,Распис!$C$4:$C$300,"&lt;="&amp;B$1,Распис!$D$4:$D$300,"&gt;="&amp;B$1),SUMIF(База!$B$3:$B$305,$A174,База!$I$3:$I$152))</f>
        <v>0</v>
      </c>
      <c r="C174" s="46">
        <f ca="1">IF(COUNTIFS(Распис!$B$4:$B$300,$A174,Распис!$C$4:$C$300,"&lt;="&amp;C$1,Распис!$D$4:$D$300,"&gt;="&amp;C$1)&gt;0,SUMIFS(Распис!$J$4:$J$300,Распис!$B$4:$B$300,$A174,Распис!$C$4:$C$300,"&lt;="&amp;C$1,Распис!$D$4:$D$300,"&gt;="&amp;C$1),SUMIF(База!$B$3:$B$305,$A174,База!$J$3:$J$152))</f>
        <v>0</v>
      </c>
      <c r="D174" s="46">
        <f ca="1">IF(COUNTIFS(Распис!$B$4:$B$300,$A174,Распис!$C$4:$C$300,"&lt;="&amp;D$1,Распис!$D$4:$D$300,"&gt;="&amp;D$1)&gt;0,SUMIFS(Распис!$K$4:$K$300,Распис!$B$4:$B$300,$A174,Распис!$C$4:$C$300,"&lt;="&amp;D$1,Распис!$D$4:$D$300,"&gt;="&amp;D$1),SUMIF(База!$B$3:$B$305,$A174,База!$K$3:$K$152))</f>
        <v>0</v>
      </c>
      <c r="E174" s="46" t="s">
        <v>23</v>
      </c>
      <c r="F174" s="46">
        <f ca="1">IF(COUNTIFS(Распис!$B$4:$B$300,$A174,Распис!$C$4:$C$300,"&lt;="&amp;F$1,Распис!$D$4:$D$300,"&gt;="&amp;F$1)&gt;0,SUMIFS(Распис!$F$4:$F$300,Распис!$B$4:$B$300,$A174,Распис!$C$4:$C$300,"&lt;="&amp;F$1,Распис!$D$4:$D$300,"&gt;="&amp;F$1),SUMIF(База!$B$3:$B$305,$A174,База!$F$3:$F$152))</f>
        <v>0</v>
      </c>
      <c r="G174" s="46">
        <f ca="1">IF(COUNTIFS(Распис!$B$4:$B$300,$A174,Распис!$C$4:$C$300,"&lt;="&amp;G$1,Распис!$D$4:$D$300,"&gt;="&amp;G$1)&gt;0,SUMIFS(Распис!$G$4:$G$300,Распис!$B$4:$B$300,$A174,Распис!$C$4:$C$300,"&lt;="&amp;G$1,Распис!$D$4:$D$300,"&gt;="&amp;G$1),SUMIF(База!$B$3:$B$305,$A174,База!$G$3:$G$152))</f>
        <v>0</v>
      </c>
      <c r="H174" s="46">
        <f ca="1">IF(COUNTIFS(Распис!$B$4:$B$300,$A174,Распис!$C$4:$C$300,"&lt;="&amp;H$1,Распис!$D$4:$D$300,"&gt;="&amp;H$1)&gt;0,SUMIFS(Распис!$H$4:$H$300,Распис!$B$4:$B$300,$A174,Распис!$C$4:$C$300,"&lt;="&amp;H$1,Распис!$D$4:$D$300,"&gt;="&amp;H$1),SUMIF(База!$B$3:$B$305,$A174,База!$H$3:$H$152))</f>
        <v>0</v>
      </c>
      <c r="I174" s="46" t="s">
        <v>24</v>
      </c>
      <c r="J174" s="46">
        <f ca="1">IF(COUNTIFS(Распис!$B$4:$B$300,$A174,Распис!$C$4:$C$300,"&lt;="&amp;J$1,Распис!$D$4:$D$300,"&gt;="&amp;J$1)&gt;0,SUMIFS(Распис!$J$4:$J$300,Распис!$B$4:$B$300,$A174,Распис!$C$4:$C$300,"&lt;="&amp;J$1,Распис!$D$4:$D$300,"&gt;="&amp;J$1),SUMIF(База!$B$3:$B$305,$A174,База!$J$3:$J$152))</f>
        <v>0</v>
      </c>
      <c r="K174" s="46">
        <f ca="1">IF(COUNTIFS(Распис!$B$4:$B$300,$A174,Распис!$C$4:$C$300,"&lt;="&amp;K$1,Распис!$D$4:$D$300,"&gt;="&amp;K$1)&gt;0,SUMIFS(Распис!$K$4:$K$300,Распис!$B$4:$B$300,$A174,Распис!$C$4:$C$300,"&lt;="&amp;K$1,Распис!$D$4:$D$300,"&gt;="&amp;K$1),SUMIF(База!$B$3:$B$305,$A174,База!$K$3:$K$152))</f>
        <v>0</v>
      </c>
      <c r="L174" s="46" t="s">
        <v>23</v>
      </c>
      <c r="M174" s="46">
        <f ca="1">IF(COUNTIFS(Распис!$B$4:$B$300,$A174,Распис!$C$4:$C$300,"&lt;="&amp;M$1,Распис!$D$4:$D$300,"&gt;="&amp;M$1)&gt;0,SUMIFS(Распис!$F$4:$F$300,Распис!$B$4:$B$300,$A174,Распис!$C$4:$C$300,"&lt;="&amp;M$1,Распис!$D$4:$D$300,"&gt;="&amp;M$1),SUMIF(База!$B$3:$B$305,$A174,База!$F$3:$F$152))</f>
        <v>0</v>
      </c>
      <c r="N174" s="46">
        <f ca="1">IF(COUNTIFS(Распис!$B$4:$B$300,$A174,Распис!$C$4:$C$300,"&lt;="&amp;N$1,Распис!$D$4:$D$300,"&gt;="&amp;N$1)&gt;0,SUMIFS(Распис!$G$4:$G$300,Распис!$B$4:$B$300,$A174,Распис!$C$4:$C$300,"&lt;="&amp;N$1,Распис!$D$4:$D$300,"&gt;="&amp;N$1),SUMIF(База!$B$3:$B$305,$A174,База!$G$3:$G$152))</f>
        <v>0</v>
      </c>
      <c r="O174" s="46">
        <f ca="1">IF(COUNTIFS(Распис!$B$4:$B$300,$A174,Распис!$C$4:$C$300,"&lt;="&amp;O$1,Распис!$D$4:$D$300,"&gt;="&amp;O$1)&gt;0,SUMIFS(Распис!$H$4:$H$300,Распис!$B$4:$B$300,$A174,Распис!$C$4:$C$300,"&lt;="&amp;O$1,Распис!$D$4:$D$300,"&gt;="&amp;O$1),SUMIF(База!$B$3:$B$305,$A174,База!$H$3:$H$152))</f>
        <v>0</v>
      </c>
      <c r="P174" s="46">
        <f ca="1">IF(COUNTIFS(Распис!$B$4:$B$300,$A174,Распис!$C$4:$C$300,"&lt;="&amp;P$1,Распис!$D$4:$D$300,"&gt;="&amp;P$1)&gt;0,SUMIFS(Распис!$I$4:$I$300,Распис!$B$4:$B$300,$A174,Распис!$C$4:$C$300,"&lt;="&amp;P$1,Распис!$D$4:$D$300,"&gt;="&amp;P$1),SUMIF(База!$B$3:$B$305,$A174,База!$I$3:$I$152))</f>
        <v>0</v>
      </c>
      <c r="Q174" s="46">
        <f ca="1">IF(COUNTIFS(Распис!$B$4:$B$300,$A174,Распис!$C$4:$C$300,"&lt;="&amp;Q$1,Распис!$D$4:$D$300,"&gt;="&amp;Q$1)&gt;0,SUMIFS(Распис!$J$4:$J$300,Распис!$B$4:$B$300,$A174,Распис!$C$4:$C$300,"&lt;="&amp;Q$1,Распис!$D$4:$D$300,"&gt;="&amp;Q$1),SUMIF(База!$B$3:$B$305,$A174,База!$J$3:$J$152))</f>
        <v>0</v>
      </c>
      <c r="R174" s="46">
        <f ca="1">IF(COUNTIFS(Распис!$B$4:$B$300,$A174,Распис!$C$4:$C$300,"&lt;="&amp;R$1,Распис!$D$4:$D$300,"&gt;="&amp;R$1)&gt;0,SUMIFS(Распис!$K$4:$K$300,Распис!$B$4:$B$300,$A174,Распис!$C$4:$C$300,"&lt;="&amp;R$1,Распис!$D$4:$D$300,"&gt;="&amp;R$1),SUMIF(База!$B$3:$B$305,$A174,База!$K$3:$K$152))</f>
        <v>0</v>
      </c>
      <c r="S174" s="46" t="s">
        <v>23</v>
      </c>
      <c r="T174" s="46" t="s">
        <v>25</v>
      </c>
      <c r="U174" s="46" t="s">
        <v>25</v>
      </c>
      <c r="V174" s="46" t="s">
        <v>24</v>
      </c>
      <c r="W174" s="46" t="s">
        <v>24</v>
      </c>
      <c r="X174" s="46" t="s">
        <v>24</v>
      </c>
      <c r="Y174" s="46" t="s">
        <v>25</v>
      </c>
      <c r="Z174" s="46" t="s">
        <v>23</v>
      </c>
      <c r="AA174" s="46">
        <f ca="1">IF(COUNTIFS(Распис!$B$4:$B$300,$A174,Распис!$C$4:$C$300,"&lt;="&amp;AA$1,Распис!$D$4:$D$300,"&gt;="&amp;AA$1)&gt;0,SUMIFS(Распис!$F$4:$F$300,Распис!$B$4:$B$300,$A174,Распис!$C$4:$C$300,"&lt;="&amp;AA$1,Распис!$D$4:$D$300,"&gt;="&amp;AA$1),SUMIF(База!$B$3:$B$305,$A174,База!$F$3:$F$152))</f>
        <v>0</v>
      </c>
      <c r="AB174" s="46">
        <f ca="1">IF(COUNTIFS(Распис!$B$4:$B$300,$A174,Распис!$C$4:$C$300,"&lt;="&amp;AB$1,Распис!$D$4:$D$300,"&gt;="&amp;AB$1)&gt;0,SUMIFS(Распис!$G$4:$G$300,Распис!$B$4:$B$300,$A174,Распис!$C$4:$C$300,"&lt;="&amp;AB$1,Распис!$D$4:$D$300,"&gt;="&amp;AB$1),SUMIF(База!$B$3:$B$305,$A174,База!$G$3:$G$152))</f>
        <v>0</v>
      </c>
      <c r="AC174" s="46">
        <f ca="1">IF(COUNTIFS(Распис!$B$4:$B$300,$A174,Распис!$C$4:$C$300,"&lt;="&amp;AC$1,Распис!$D$4:$D$300,"&gt;="&amp;AC$1)&gt;0,SUMIFS(Распис!$H$4:$H$300,Распис!$B$4:$B$300,$A174,Распис!$C$4:$C$300,"&lt;="&amp;AC$1,Распис!$D$4:$D$300,"&gt;="&amp;AC$1),SUMIF(База!$B$3:$B$305,$A174,База!$H$3:$H$152))</f>
        <v>0</v>
      </c>
      <c r="AD174" s="46">
        <f ca="1">IF(COUNTIFS(Распис!$B$4:$B$300,$A174,Распис!$C$4:$C$300,"&lt;="&amp;AD$1,Распис!$D$4:$D$300,"&gt;="&amp;AD$1)&gt;0,SUMIFS(Распис!$I$4:$I$300,Распис!$B$4:$B$300,$A174,Распис!$C$4:$C$300,"&lt;="&amp;AD$1,Распис!$D$4:$D$300,"&gt;="&amp;AD$1),SUMIF(База!$B$3:$B$305,$A174,База!$I$3:$I$152))</f>
        <v>0</v>
      </c>
      <c r="AE174" s="46">
        <f ca="1">IF(COUNTIFS(Распис!$B$4:$B$300,$A174,Распис!$C$4:$C$300,"&lt;="&amp;AE$1,Распис!$D$4:$D$300,"&gt;="&amp;AE$1)&gt;0,SUMIFS(Распис!$J$4:$J$300,Распис!$B$4:$B$300,$A174,Распис!$C$4:$C$300,"&lt;="&amp;AE$1,Распис!$D$4:$D$300,"&gt;="&amp;AE$1),SUMIF(База!$B$3:$B$305,$A174,База!$J$3:$J$152))</f>
        <v>0</v>
      </c>
      <c r="AF174" s="46">
        <f ca="1">IF(COUNTIFS(Распис!$B$4:$B$300,$A174,Распис!$C$4:$C$300,"&lt;="&amp;AF$1,Распис!$D$4:$D$300,"&gt;="&amp;AF$1)&gt;0,SUMIFS(Распис!$K$4:$K$300,Распис!$B$4:$B$300,$A174,Распис!$C$4:$C$300,"&lt;="&amp;AF$1,Распис!$D$4:$D$300,"&gt;="&amp;AF$1),SUMIF(База!$B$3:$B$305,$A174,База!$K$3:$K$152))</f>
        <v>0</v>
      </c>
      <c r="AG174" s="47">
        <f t="shared" ca="1" si="19"/>
        <v>0</v>
      </c>
      <c r="AH174" s="46">
        <f ca="1">AG174-SUMIFS(Распред!$G$4:$G$300,Распред!$B$4:$B$300,"март",Распред!$F$4:$F$300,A174)</f>
        <v>0</v>
      </c>
      <c r="AI174" s="46">
        <f ca="1">AH174+(COUNTIF(B174:AF174,"КД")+SUMIFS(Распред!$AH$4:$AH$300,Распред!$F$4:$F$300,A174,Распред!$B$4:$B$300,"март"))*4</f>
        <v>12</v>
      </c>
      <c r="AJ174" s="46">
        <f t="shared" ca="1" si="20"/>
        <v>0</v>
      </c>
      <c r="AK174" s="46">
        <f t="shared" ca="1" si="21"/>
        <v>0</v>
      </c>
      <c r="AL174" s="46">
        <f>SUMIFS(Распред!$K$4:$K$300,Распред!$B$4:$B$300,"март",Распред!$J$4:$J$300,A174)+SUMIFS(Распред!$M$4:$M$300,Распред!$B$4:$B$300,"март",Распред!$L$4:$L$300,A174)+SUMIFS(Распред!$O$4:$O$300,Распред!$B$4:$B$300,"март",Распред!$N$4:$N$300,A174)+SUMIFS(Распред!$Q$4:$Q$300,Распред!$B$4:$B$300,"март",Распред!$P$4:$P$300,A174)+SUMIFS(Распред!$S$4:$S$300,Распред!$B$4:$B$300,"март",Распред!$R$4:$R$300,A174)+SUMIFS(Распред!$U$4:$U$300,Распред!$B$4:$B$300,"март",Распред!$T$4:$T$300,A174)+SUMIFS(Распред!$W$4:$W$300,Распред!$B$4:$B$300,"март",Распред!$V$4:$V$300,A174)+SUMIFS(Распред!$Y$4:$Y$300,Распред!$B$4:$B$300,"март",Распред!$X$4:$X$300,A174)+SUMIFS(Распред!$AA$4:$AA$300,Распред!$B$4:$B$300,"март",Распред!$Z$4:$Z$300,A174)+SUMIFS(Распред!$AC$4:$AC$300,Распред!$B$4:$B$300,"март",Распред!$AB$4:$AB$300,A174)</f>
        <v>0</v>
      </c>
      <c r="AM174" s="46">
        <f t="shared" ca="1" si="22"/>
        <v>0</v>
      </c>
      <c r="AN174" s="46">
        <f t="shared" ca="1" si="23"/>
        <v>0</v>
      </c>
      <c r="AO174" s="46">
        <f t="shared" ca="1" si="24"/>
        <v>0</v>
      </c>
      <c r="AP174" s="46">
        <f>январь!AP174</f>
        <v>0</v>
      </c>
      <c r="AQ174" s="46">
        <f t="shared" ca="1" si="34"/>
        <v>0</v>
      </c>
      <c r="AR174" s="47"/>
      <c r="AS174" s="47">
        <f t="shared" ca="1" si="26"/>
        <v>0</v>
      </c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</row>
    <row r="175" spans="1:58" x14ac:dyDescent="0.25">
      <c r="A175" s="47">
        <f>База!B175</f>
        <v>0</v>
      </c>
      <c r="B175" s="46">
        <f ca="1">IF(COUNTIFS(Распис!$B$4:$B$300,$A175,Распис!$C$4:$C$300,"&lt;="&amp;B$1,Распис!$D$4:$D$300,"&gt;="&amp;B$1)&gt;0,SUMIFS(Распис!$I$4:$I$300,Распис!$B$4:$B$300,$A175,Распис!$C$4:$C$300,"&lt;="&amp;B$1,Распис!$D$4:$D$300,"&gt;="&amp;B$1),SUMIF(База!$B$3:$B$305,$A175,База!$I$3:$I$152))</f>
        <v>0</v>
      </c>
      <c r="C175" s="46">
        <f ca="1">IF(COUNTIFS(Распис!$B$4:$B$300,$A175,Распис!$C$4:$C$300,"&lt;="&amp;C$1,Распис!$D$4:$D$300,"&gt;="&amp;C$1)&gt;0,SUMIFS(Распис!$J$4:$J$300,Распис!$B$4:$B$300,$A175,Распис!$C$4:$C$300,"&lt;="&amp;C$1,Распис!$D$4:$D$300,"&gt;="&amp;C$1),SUMIF(База!$B$3:$B$305,$A175,База!$J$3:$J$152))</f>
        <v>0</v>
      </c>
      <c r="D175" s="46">
        <f ca="1">IF(COUNTIFS(Распис!$B$4:$B$300,$A175,Распис!$C$4:$C$300,"&lt;="&amp;D$1,Распис!$D$4:$D$300,"&gt;="&amp;D$1)&gt;0,SUMIFS(Распис!$K$4:$K$300,Распис!$B$4:$B$300,$A175,Распис!$C$4:$C$300,"&lt;="&amp;D$1,Распис!$D$4:$D$300,"&gt;="&amp;D$1),SUMIF(База!$B$3:$B$305,$A175,База!$K$3:$K$152))</f>
        <v>0</v>
      </c>
      <c r="E175" s="46" t="s">
        <v>23</v>
      </c>
      <c r="F175" s="46">
        <f ca="1">IF(COUNTIFS(Распис!$B$4:$B$300,$A175,Распис!$C$4:$C$300,"&lt;="&amp;F$1,Распис!$D$4:$D$300,"&gt;="&amp;F$1)&gt;0,SUMIFS(Распис!$F$4:$F$300,Распис!$B$4:$B$300,$A175,Распис!$C$4:$C$300,"&lt;="&amp;F$1,Распис!$D$4:$D$300,"&gt;="&amp;F$1),SUMIF(База!$B$3:$B$305,$A175,База!$F$3:$F$152))</f>
        <v>0</v>
      </c>
      <c r="G175" s="46">
        <f ca="1">IF(COUNTIFS(Распис!$B$4:$B$300,$A175,Распис!$C$4:$C$300,"&lt;="&amp;G$1,Распис!$D$4:$D$300,"&gt;="&amp;G$1)&gt;0,SUMIFS(Распис!$G$4:$G$300,Распис!$B$4:$B$300,$A175,Распис!$C$4:$C$300,"&lt;="&amp;G$1,Распис!$D$4:$D$300,"&gt;="&amp;G$1),SUMIF(База!$B$3:$B$305,$A175,База!$G$3:$G$152))</f>
        <v>0</v>
      </c>
      <c r="H175" s="46">
        <f ca="1">IF(COUNTIFS(Распис!$B$4:$B$300,$A175,Распис!$C$4:$C$300,"&lt;="&amp;H$1,Распис!$D$4:$D$300,"&gt;="&amp;H$1)&gt;0,SUMIFS(Распис!$H$4:$H$300,Распис!$B$4:$B$300,$A175,Распис!$C$4:$C$300,"&lt;="&amp;H$1,Распис!$D$4:$D$300,"&gt;="&amp;H$1),SUMIF(База!$B$3:$B$305,$A175,База!$H$3:$H$152))</f>
        <v>0</v>
      </c>
      <c r="I175" s="46" t="s">
        <v>24</v>
      </c>
      <c r="J175" s="46">
        <f ca="1">IF(COUNTIFS(Распис!$B$4:$B$300,$A175,Распис!$C$4:$C$300,"&lt;="&amp;J$1,Распис!$D$4:$D$300,"&gt;="&amp;J$1)&gt;0,SUMIFS(Распис!$J$4:$J$300,Распис!$B$4:$B$300,$A175,Распис!$C$4:$C$300,"&lt;="&amp;J$1,Распис!$D$4:$D$300,"&gt;="&amp;J$1),SUMIF(База!$B$3:$B$305,$A175,База!$J$3:$J$152))</f>
        <v>0</v>
      </c>
      <c r="K175" s="46">
        <f ca="1">IF(COUNTIFS(Распис!$B$4:$B$300,$A175,Распис!$C$4:$C$300,"&lt;="&amp;K$1,Распис!$D$4:$D$300,"&gt;="&amp;K$1)&gt;0,SUMIFS(Распис!$K$4:$K$300,Распис!$B$4:$B$300,$A175,Распис!$C$4:$C$300,"&lt;="&amp;K$1,Распис!$D$4:$D$300,"&gt;="&amp;K$1),SUMIF(База!$B$3:$B$305,$A175,База!$K$3:$K$152))</f>
        <v>0</v>
      </c>
      <c r="L175" s="46" t="s">
        <v>23</v>
      </c>
      <c r="M175" s="46">
        <f ca="1">IF(COUNTIFS(Распис!$B$4:$B$300,$A175,Распис!$C$4:$C$300,"&lt;="&amp;M$1,Распис!$D$4:$D$300,"&gt;="&amp;M$1)&gt;0,SUMIFS(Распис!$F$4:$F$300,Распис!$B$4:$B$300,$A175,Распис!$C$4:$C$300,"&lt;="&amp;M$1,Распис!$D$4:$D$300,"&gt;="&amp;M$1),SUMIF(База!$B$3:$B$305,$A175,База!$F$3:$F$152))</f>
        <v>0</v>
      </c>
      <c r="N175" s="46">
        <f ca="1">IF(COUNTIFS(Распис!$B$4:$B$300,$A175,Распис!$C$4:$C$300,"&lt;="&amp;N$1,Распис!$D$4:$D$300,"&gt;="&amp;N$1)&gt;0,SUMIFS(Распис!$G$4:$G$300,Распис!$B$4:$B$300,$A175,Распис!$C$4:$C$300,"&lt;="&amp;N$1,Распис!$D$4:$D$300,"&gt;="&amp;N$1),SUMIF(База!$B$3:$B$305,$A175,База!$G$3:$G$152))</f>
        <v>0</v>
      </c>
      <c r="O175" s="46">
        <f ca="1">IF(COUNTIFS(Распис!$B$4:$B$300,$A175,Распис!$C$4:$C$300,"&lt;="&amp;O$1,Распис!$D$4:$D$300,"&gt;="&amp;O$1)&gt;0,SUMIFS(Распис!$H$4:$H$300,Распис!$B$4:$B$300,$A175,Распис!$C$4:$C$300,"&lt;="&amp;O$1,Распис!$D$4:$D$300,"&gt;="&amp;O$1),SUMIF(База!$B$3:$B$305,$A175,База!$H$3:$H$152))</f>
        <v>0</v>
      </c>
      <c r="P175" s="46">
        <f ca="1">IF(COUNTIFS(Распис!$B$4:$B$300,$A175,Распис!$C$4:$C$300,"&lt;="&amp;P$1,Распис!$D$4:$D$300,"&gt;="&amp;P$1)&gt;0,SUMIFS(Распис!$I$4:$I$300,Распис!$B$4:$B$300,$A175,Распис!$C$4:$C$300,"&lt;="&amp;P$1,Распис!$D$4:$D$300,"&gt;="&amp;P$1),SUMIF(База!$B$3:$B$305,$A175,База!$I$3:$I$152))</f>
        <v>0</v>
      </c>
      <c r="Q175" s="46">
        <f ca="1">IF(COUNTIFS(Распис!$B$4:$B$300,$A175,Распис!$C$4:$C$300,"&lt;="&amp;Q$1,Распис!$D$4:$D$300,"&gt;="&amp;Q$1)&gt;0,SUMIFS(Распис!$J$4:$J$300,Распис!$B$4:$B$300,$A175,Распис!$C$4:$C$300,"&lt;="&amp;Q$1,Распис!$D$4:$D$300,"&gt;="&amp;Q$1),SUMIF(База!$B$3:$B$305,$A175,База!$J$3:$J$152))</f>
        <v>0</v>
      </c>
      <c r="R175" s="46">
        <f ca="1">IF(COUNTIFS(Распис!$B$4:$B$300,$A175,Распис!$C$4:$C$300,"&lt;="&amp;R$1,Распис!$D$4:$D$300,"&gt;="&amp;R$1)&gt;0,SUMIFS(Распис!$K$4:$K$300,Распис!$B$4:$B$300,$A175,Распис!$C$4:$C$300,"&lt;="&amp;R$1,Распис!$D$4:$D$300,"&gt;="&amp;R$1),SUMIF(База!$B$3:$B$305,$A175,База!$K$3:$K$152))</f>
        <v>0</v>
      </c>
      <c r="S175" s="46" t="s">
        <v>23</v>
      </c>
      <c r="T175" s="46" t="s">
        <v>25</v>
      </c>
      <c r="U175" s="46" t="s">
        <v>25</v>
      </c>
      <c r="V175" s="46" t="s">
        <v>24</v>
      </c>
      <c r="W175" s="46" t="s">
        <v>24</v>
      </c>
      <c r="X175" s="46" t="s">
        <v>24</v>
      </c>
      <c r="Y175" s="46" t="s">
        <v>25</v>
      </c>
      <c r="Z175" s="46" t="s">
        <v>23</v>
      </c>
      <c r="AA175" s="46">
        <f ca="1">IF(COUNTIFS(Распис!$B$4:$B$300,$A175,Распис!$C$4:$C$300,"&lt;="&amp;AA$1,Распис!$D$4:$D$300,"&gt;="&amp;AA$1)&gt;0,SUMIFS(Распис!$F$4:$F$300,Распис!$B$4:$B$300,$A175,Распис!$C$4:$C$300,"&lt;="&amp;AA$1,Распис!$D$4:$D$300,"&gt;="&amp;AA$1),SUMIF(База!$B$3:$B$305,$A175,База!$F$3:$F$152))</f>
        <v>0</v>
      </c>
      <c r="AB175" s="46">
        <f ca="1">IF(COUNTIFS(Распис!$B$4:$B$300,$A175,Распис!$C$4:$C$300,"&lt;="&amp;AB$1,Распис!$D$4:$D$300,"&gt;="&amp;AB$1)&gt;0,SUMIFS(Распис!$G$4:$G$300,Распис!$B$4:$B$300,$A175,Распис!$C$4:$C$300,"&lt;="&amp;AB$1,Распис!$D$4:$D$300,"&gt;="&amp;AB$1),SUMIF(База!$B$3:$B$305,$A175,База!$G$3:$G$152))</f>
        <v>0</v>
      </c>
      <c r="AC175" s="46">
        <f ca="1">IF(COUNTIFS(Распис!$B$4:$B$300,$A175,Распис!$C$4:$C$300,"&lt;="&amp;AC$1,Распис!$D$4:$D$300,"&gt;="&amp;AC$1)&gt;0,SUMIFS(Распис!$H$4:$H$300,Распис!$B$4:$B$300,$A175,Распис!$C$4:$C$300,"&lt;="&amp;AC$1,Распис!$D$4:$D$300,"&gt;="&amp;AC$1),SUMIF(База!$B$3:$B$305,$A175,База!$H$3:$H$152))</f>
        <v>0</v>
      </c>
      <c r="AD175" s="46">
        <f ca="1">IF(COUNTIFS(Распис!$B$4:$B$300,$A175,Распис!$C$4:$C$300,"&lt;="&amp;AD$1,Распис!$D$4:$D$300,"&gt;="&amp;AD$1)&gt;0,SUMIFS(Распис!$I$4:$I$300,Распис!$B$4:$B$300,$A175,Распис!$C$4:$C$300,"&lt;="&amp;AD$1,Распис!$D$4:$D$300,"&gt;="&amp;AD$1),SUMIF(База!$B$3:$B$305,$A175,База!$I$3:$I$152))</f>
        <v>0</v>
      </c>
      <c r="AE175" s="46">
        <f ca="1">IF(COUNTIFS(Распис!$B$4:$B$300,$A175,Распис!$C$4:$C$300,"&lt;="&amp;AE$1,Распис!$D$4:$D$300,"&gt;="&amp;AE$1)&gt;0,SUMIFS(Распис!$J$4:$J$300,Распис!$B$4:$B$300,$A175,Распис!$C$4:$C$300,"&lt;="&amp;AE$1,Распис!$D$4:$D$300,"&gt;="&amp;AE$1),SUMIF(База!$B$3:$B$305,$A175,База!$J$3:$J$152))</f>
        <v>0</v>
      </c>
      <c r="AF175" s="46">
        <f ca="1">IF(COUNTIFS(Распис!$B$4:$B$300,$A175,Распис!$C$4:$C$300,"&lt;="&amp;AF$1,Распис!$D$4:$D$300,"&gt;="&amp;AF$1)&gt;0,SUMIFS(Распис!$K$4:$K$300,Распис!$B$4:$B$300,$A175,Распис!$C$4:$C$300,"&lt;="&amp;AF$1,Распис!$D$4:$D$300,"&gt;="&amp;AF$1),SUMIF(База!$B$3:$B$305,$A175,База!$K$3:$K$152))</f>
        <v>0</v>
      </c>
      <c r="AG175" s="47">
        <f t="shared" ca="1" si="19"/>
        <v>0</v>
      </c>
      <c r="AH175" s="46">
        <f ca="1">AG175-SUMIFS(Распред!$G$4:$G$300,Распред!$B$4:$B$300,"март",Распред!$F$4:$F$300,A175)</f>
        <v>0</v>
      </c>
      <c r="AI175" s="46">
        <f ca="1">AH175+(COUNTIF(B175:AF175,"КД")+SUMIFS(Распред!$AH$4:$AH$300,Распред!$F$4:$F$300,A175,Распред!$B$4:$B$300,"март"))*4</f>
        <v>12</v>
      </c>
      <c r="AJ175" s="46">
        <f t="shared" ca="1" si="20"/>
        <v>0</v>
      </c>
      <c r="AK175" s="46">
        <f t="shared" ca="1" si="21"/>
        <v>0</v>
      </c>
      <c r="AL175" s="46">
        <f>SUMIFS(Распред!$K$4:$K$300,Распред!$B$4:$B$300,"март",Распред!$J$4:$J$300,A175)+SUMIFS(Распред!$M$4:$M$300,Распред!$B$4:$B$300,"март",Распред!$L$4:$L$300,A175)+SUMIFS(Распред!$O$4:$O$300,Распред!$B$4:$B$300,"март",Распред!$N$4:$N$300,A175)+SUMIFS(Распред!$Q$4:$Q$300,Распред!$B$4:$B$300,"март",Распред!$P$4:$P$300,A175)+SUMIFS(Распред!$S$4:$S$300,Распред!$B$4:$B$300,"март",Распред!$R$4:$R$300,A175)+SUMIFS(Распред!$U$4:$U$300,Распред!$B$4:$B$300,"март",Распред!$T$4:$T$300,A175)+SUMIFS(Распред!$W$4:$W$300,Распред!$B$4:$B$300,"март",Распред!$V$4:$V$300,A175)+SUMIFS(Распред!$Y$4:$Y$300,Распред!$B$4:$B$300,"март",Распред!$X$4:$X$300,A175)+SUMIFS(Распред!$AA$4:$AA$300,Распред!$B$4:$B$300,"март",Распред!$Z$4:$Z$300,A175)+SUMIFS(Распред!$AC$4:$AC$300,Распред!$B$4:$B$300,"март",Распред!$AB$4:$AB$300,A175)</f>
        <v>0</v>
      </c>
      <c r="AM175" s="46">
        <f t="shared" ca="1" si="22"/>
        <v>0</v>
      </c>
      <c r="AN175" s="46">
        <f t="shared" ca="1" si="23"/>
        <v>0</v>
      </c>
      <c r="AO175" s="46">
        <f t="shared" ca="1" si="24"/>
        <v>0</v>
      </c>
      <c r="AP175" s="46">
        <f>январь!AP175</f>
        <v>0</v>
      </c>
      <c r="AQ175" s="46">
        <f t="shared" ca="1" si="34"/>
        <v>0</v>
      </c>
      <c r="AR175" s="47"/>
      <c r="AS175" s="47">
        <f t="shared" ca="1" si="26"/>
        <v>0</v>
      </c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</row>
    <row r="176" spans="1:58" x14ac:dyDescent="0.25">
      <c r="A176" s="47">
        <f>База!B176</f>
        <v>0</v>
      </c>
      <c r="B176" s="46">
        <f ca="1">IF(COUNTIFS(Распис!$B$4:$B$300,$A176,Распис!$C$4:$C$300,"&lt;="&amp;B$1,Распис!$D$4:$D$300,"&gt;="&amp;B$1)&gt;0,SUMIFS(Распис!$I$4:$I$300,Распис!$B$4:$B$300,$A176,Распис!$C$4:$C$300,"&lt;="&amp;B$1,Распис!$D$4:$D$300,"&gt;="&amp;B$1),SUMIF(База!$B$3:$B$305,$A176,База!$I$3:$I$152))</f>
        <v>0</v>
      </c>
      <c r="C176" s="46">
        <f ca="1">IF(COUNTIFS(Распис!$B$4:$B$300,$A176,Распис!$C$4:$C$300,"&lt;="&amp;C$1,Распис!$D$4:$D$300,"&gt;="&amp;C$1)&gt;0,SUMIFS(Распис!$J$4:$J$300,Распис!$B$4:$B$300,$A176,Распис!$C$4:$C$300,"&lt;="&amp;C$1,Распис!$D$4:$D$300,"&gt;="&amp;C$1),SUMIF(База!$B$3:$B$305,$A176,База!$J$3:$J$152))</f>
        <v>0</v>
      </c>
      <c r="D176" s="46">
        <f ca="1">IF(COUNTIFS(Распис!$B$4:$B$300,$A176,Распис!$C$4:$C$300,"&lt;="&amp;D$1,Распис!$D$4:$D$300,"&gt;="&amp;D$1)&gt;0,SUMIFS(Распис!$K$4:$K$300,Распис!$B$4:$B$300,$A176,Распис!$C$4:$C$300,"&lt;="&amp;D$1,Распис!$D$4:$D$300,"&gt;="&amp;D$1),SUMIF(База!$B$3:$B$305,$A176,База!$K$3:$K$152))</f>
        <v>0</v>
      </c>
      <c r="E176" s="46" t="s">
        <v>23</v>
      </c>
      <c r="F176" s="46">
        <f ca="1">IF(COUNTIFS(Распис!$B$4:$B$300,$A176,Распис!$C$4:$C$300,"&lt;="&amp;F$1,Распис!$D$4:$D$300,"&gt;="&amp;F$1)&gt;0,SUMIFS(Распис!$F$4:$F$300,Распис!$B$4:$B$300,$A176,Распис!$C$4:$C$300,"&lt;="&amp;F$1,Распис!$D$4:$D$300,"&gt;="&amp;F$1),SUMIF(База!$B$3:$B$305,$A176,База!$F$3:$F$152))</f>
        <v>0</v>
      </c>
      <c r="G176" s="46">
        <f ca="1">IF(COUNTIFS(Распис!$B$4:$B$300,$A176,Распис!$C$4:$C$300,"&lt;="&amp;G$1,Распис!$D$4:$D$300,"&gt;="&amp;G$1)&gt;0,SUMIFS(Распис!$G$4:$G$300,Распис!$B$4:$B$300,$A176,Распис!$C$4:$C$300,"&lt;="&amp;G$1,Распис!$D$4:$D$300,"&gt;="&amp;G$1),SUMIF(База!$B$3:$B$305,$A176,База!$G$3:$G$152))</f>
        <v>0</v>
      </c>
      <c r="H176" s="46">
        <f ca="1">IF(COUNTIFS(Распис!$B$4:$B$300,$A176,Распис!$C$4:$C$300,"&lt;="&amp;H$1,Распис!$D$4:$D$300,"&gt;="&amp;H$1)&gt;0,SUMIFS(Распис!$H$4:$H$300,Распис!$B$4:$B$300,$A176,Распис!$C$4:$C$300,"&lt;="&amp;H$1,Распис!$D$4:$D$300,"&gt;="&amp;H$1),SUMIF(База!$B$3:$B$305,$A176,База!$H$3:$H$152))</f>
        <v>0</v>
      </c>
      <c r="I176" s="46" t="s">
        <v>24</v>
      </c>
      <c r="J176" s="46">
        <f ca="1">IF(COUNTIFS(Распис!$B$4:$B$300,$A176,Распис!$C$4:$C$300,"&lt;="&amp;J$1,Распис!$D$4:$D$300,"&gt;="&amp;J$1)&gt;0,SUMIFS(Распис!$J$4:$J$300,Распис!$B$4:$B$300,$A176,Распис!$C$4:$C$300,"&lt;="&amp;J$1,Распис!$D$4:$D$300,"&gt;="&amp;J$1),SUMIF(База!$B$3:$B$305,$A176,База!$J$3:$J$152))</f>
        <v>0</v>
      </c>
      <c r="K176" s="46">
        <f ca="1">IF(COUNTIFS(Распис!$B$4:$B$300,$A176,Распис!$C$4:$C$300,"&lt;="&amp;K$1,Распис!$D$4:$D$300,"&gt;="&amp;K$1)&gt;0,SUMIFS(Распис!$K$4:$K$300,Распис!$B$4:$B$300,$A176,Распис!$C$4:$C$300,"&lt;="&amp;K$1,Распис!$D$4:$D$300,"&gt;="&amp;K$1),SUMIF(База!$B$3:$B$305,$A176,База!$K$3:$K$152))</f>
        <v>0</v>
      </c>
      <c r="L176" s="46" t="s">
        <v>23</v>
      </c>
      <c r="M176" s="46">
        <f ca="1">IF(COUNTIFS(Распис!$B$4:$B$300,$A176,Распис!$C$4:$C$300,"&lt;="&amp;M$1,Распис!$D$4:$D$300,"&gt;="&amp;M$1)&gt;0,SUMIFS(Распис!$F$4:$F$300,Распис!$B$4:$B$300,$A176,Распис!$C$4:$C$300,"&lt;="&amp;M$1,Распис!$D$4:$D$300,"&gt;="&amp;M$1),SUMIF(База!$B$3:$B$305,$A176,База!$F$3:$F$152))</f>
        <v>0</v>
      </c>
      <c r="N176" s="46">
        <f ca="1">IF(COUNTIFS(Распис!$B$4:$B$300,$A176,Распис!$C$4:$C$300,"&lt;="&amp;N$1,Распис!$D$4:$D$300,"&gt;="&amp;N$1)&gt;0,SUMIFS(Распис!$G$4:$G$300,Распис!$B$4:$B$300,$A176,Распис!$C$4:$C$300,"&lt;="&amp;N$1,Распис!$D$4:$D$300,"&gt;="&amp;N$1),SUMIF(База!$B$3:$B$305,$A176,База!$G$3:$G$152))</f>
        <v>0</v>
      </c>
      <c r="O176" s="46">
        <f ca="1">IF(COUNTIFS(Распис!$B$4:$B$300,$A176,Распис!$C$4:$C$300,"&lt;="&amp;O$1,Распис!$D$4:$D$300,"&gt;="&amp;O$1)&gt;0,SUMIFS(Распис!$H$4:$H$300,Распис!$B$4:$B$300,$A176,Распис!$C$4:$C$300,"&lt;="&amp;O$1,Распис!$D$4:$D$300,"&gt;="&amp;O$1),SUMIF(База!$B$3:$B$305,$A176,База!$H$3:$H$152))</f>
        <v>0</v>
      </c>
      <c r="P176" s="46">
        <f ca="1">IF(COUNTIFS(Распис!$B$4:$B$300,$A176,Распис!$C$4:$C$300,"&lt;="&amp;P$1,Распис!$D$4:$D$300,"&gt;="&amp;P$1)&gt;0,SUMIFS(Распис!$I$4:$I$300,Распис!$B$4:$B$300,$A176,Распис!$C$4:$C$300,"&lt;="&amp;P$1,Распис!$D$4:$D$300,"&gt;="&amp;P$1),SUMIF(База!$B$3:$B$305,$A176,База!$I$3:$I$152))</f>
        <v>0</v>
      </c>
      <c r="Q176" s="46">
        <f ca="1">IF(COUNTIFS(Распис!$B$4:$B$300,$A176,Распис!$C$4:$C$300,"&lt;="&amp;Q$1,Распис!$D$4:$D$300,"&gt;="&amp;Q$1)&gt;0,SUMIFS(Распис!$J$4:$J$300,Распис!$B$4:$B$300,$A176,Распис!$C$4:$C$300,"&lt;="&amp;Q$1,Распис!$D$4:$D$300,"&gt;="&amp;Q$1),SUMIF(База!$B$3:$B$305,$A176,База!$J$3:$J$152))</f>
        <v>0</v>
      </c>
      <c r="R176" s="46">
        <f ca="1">IF(COUNTIFS(Распис!$B$4:$B$300,$A176,Распис!$C$4:$C$300,"&lt;="&amp;R$1,Распис!$D$4:$D$300,"&gt;="&amp;R$1)&gt;0,SUMIFS(Распис!$K$4:$K$300,Распис!$B$4:$B$300,$A176,Распис!$C$4:$C$300,"&lt;="&amp;R$1,Распис!$D$4:$D$300,"&gt;="&amp;R$1),SUMIF(База!$B$3:$B$305,$A176,База!$K$3:$K$152))</f>
        <v>0</v>
      </c>
      <c r="S176" s="46" t="s">
        <v>23</v>
      </c>
      <c r="T176" s="46" t="s">
        <v>25</v>
      </c>
      <c r="U176" s="46" t="s">
        <v>25</v>
      </c>
      <c r="V176" s="46" t="s">
        <v>24</v>
      </c>
      <c r="W176" s="46" t="s">
        <v>24</v>
      </c>
      <c r="X176" s="46" t="s">
        <v>24</v>
      </c>
      <c r="Y176" s="46" t="s">
        <v>25</v>
      </c>
      <c r="Z176" s="46" t="s">
        <v>23</v>
      </c>
      <c r="AA176" s="46">
        <f ca="1">IF(COUNTIFS(Распис!$B$4:$B$300,$A176,Распис!$C$4:$C$300,"&lt;="&amp;AA$1,Распис!$D$4:$D$300,"&gt;="&amp;AA$1)&gt;0,SUMIFS(Распис!$F$4:$F$300,Распис!$B$4:$B$300,$A176,Распис!$C$4:$C$300,"&lt;="&amp;AA$1,Распис!$D$4:$D$300,"&gt;="&amp;AA$1),SUMIF(База!$B$3:$B$305,$A176,База!$F$3:$F$152))</f>
        <v>0</v>
      </c>
      <c r="AB176" s="46">
        <f ca="1">IF(COUNTIFS(Распис!$B$4:$B$300,$A176,Распис!$C$4:$C$300,"&lt;="&amp;AB$1,Распис!$D$4:$D$300,"&gt;="&amp;AB$1)&gt;0,SUMIFS(Распис!$G$4:$G$300,Распис!$B$4:$B$300,$A176,Распис!$C$4:$C$300,"&lt;="&amp;AB$1,Распис!$D$4:$D$300,"&gt;="&amp;AB$1),SUMIF(База!$B$3:$B$305,$A176,База!$G$3:$G$152))</f>
        <v>0</v>
      </c>
      <c r="AC176" s="46">
        <f ca="1">IF(COUNTIFS(Распис!$B$4:$B$300,$A176,Распис!$C$4:$C$300,"&lt;="&amp;AC$1,Распис!$D$4:$D$300,"&gt;="&amp;AC$1)&gt;0,SUMIFS(Распис!$H$4:$H$300,Распис!$B$4:$B$300,$A176,Распис!$C$4:$C$300,"&lt;="&amp;AC$1,Распис!$D$4:$D$300,"&gt;="&amp;AC$1),SUMIF(База!$B$3:$B$305,$A176,База!$H$3:$H$152))</f>
        <v>0</v>
      </c>
      <c r="AD176" s="46">
        <f ca="1">IF(COUNTIFS(Распис!$B$4:$B$300,$A176,Распис!$C$4:$C$300,"&lt;="&amp;AD$1,Распис!$D$4:$D$300,"&gt;="&amp;AD$1)&gt;0,SUMIFS(Распис!$I$4:$I$300,Распис!$B$4:$B$300,$A176,Распис!$C$4:$C$300,"&lt;="&amp;AD$1,Распис!$D$4:$D$300,"&gt;="&amp;AD$1),SUMIF(База!$B$3:$B$305,$A176,База!$I$3:$I$152))</f>
        <v>0</v>
      </c>
      <c r="AE176" s="46">
        <f ca="1">IF(COUNTIFS(Распис!$B$4:$B$300,$A176,Распис!$C$4:$C$300,"&lt;="&amp;AE$1,Распис!$D$4:$D$300,"&gt;="&amp;AE$1)&gt;0,SUMIFS(Распис!$J$4:$J$300,Распис!$B$4:$B$300,$A176,Распис!$C$4:$C$300,"&lt;="&amp;AE$1,Распис!$D$4:$D$300,"&gt;="&amp;AE$1),SUMIF(База!$B$3:$B$305,$A176,База!$J$3:$J$152))</f>
        <v>0</v>
      </c>
      <c r="AF176" s="46">
        <f ca="1">IF(COUNTIFS(Распис!$B$4:$B$300,$A176,Распис!$C$4:$C$300,"&lt;="&amp;AF$1,Распис!$D$4:$D$300,"&gt;="&amp;AF$1)&gt;0,SUMIFS(Распис!$K$4:$K$300,Распис!$B$4:$B$300,$A176,Распис!$C$4:$C$300,"&lt;="&amp;AF$1,Распис!$D$4:$D$300,"&gt;="&amp;AF$1),SUMIF(База!$B$3:$B$305,$A176,База!$K$3:$K$152))</f>
        <v>0</v>
      </c>
      <c r="AG176" s="47">
        <f t="shared" ca="1" si="19"/>
        <v>0</v>
      </c>
      <c r="AH176" s="46">
        <f ca="1">AG176-SUMIFS(Распред!$G$4:$G$300,Распред!$B$4:$B$300,"март",Распред!$F$4:$F$300,A176)</f>
        <v>0</v>
      </c>
      <c r="AI176" s="46">
        <f ca="1">AH176+(COUNTIF(B176:AF176,"КД")+SUMIFS(Распред!$AH$4:$AH$300,Распред!$F$4:$F$300,A176,Распред!$B$4:$B$300,"март"))*4</f>
        <v>12</v>
      </c>
      <c r="AJ176" s="46">
        <f t="shared" ca="1" si="20"/>
        <v>0</v>
      </c>
      <c r="AK176" s="46">
        <f t="shared" ca="1" si="21"/>
        <v>0</v>
      </c>
      <c r="AL176" s="46">
        <f>SUMIFS(Распред!$K$4:$K$300,Распред!$B$4:$B$300,"март",Распред!$J$4:$J$300,A176)+SUMIFS(Распред!$M$4:$M$300,Распред!$B$4:$B$300,"март",Распред!$L$4:$L$300,A176)+SUMIFS(Распред!$O$4:$O$300,Распред!$B$4:$B$300,"март",Распред!$N$4:$N$300,A176)+SUMIFS(Распред!$Q$4:$Q$300,Распред!$B$4:$B$300,"март",Распред!$P$4:$P$300,A176)+SUMIFS(Распред!$S$4:$S$300,Распред!$B$4:$B$300,"март",Распред!$R$4:$R$300,A176)+SUMIFS(Распред!$U$4:$U$300,Распред!$B$4:$B$300,"март",Распред!$T$4:$T$300,A176)+SUMIFS(Распред!$W$4:$W$300,Распред!$B$4:$B$300,"март",Распред!$V$4:$V$300,A176)+SUMIFS(Распред!$Y$4:$Y$300,Распред!$B$4:$B$300,"март",Распред!$X$4:$X$300,A176)+SUMIFS(Распред!$AA$4:$AA$300,Распред!$B$4:$B$300,"март",Распред!$Z$4:$Z$300,A176)+SUMIFS(Распред!$AC$4:$AC$300,Распред!$B$4:$B$300,"март",Распред!$AB$4:$AB$300,A176)</f>
        <v>0</v>
      </c>
      <c r="AM176" s="46">
        <f t="shared" ca="1" si="22"/>
        <v>0</v>
      </c>
      <c r="AN176" s="46">
        <f t="shared" ca="1" si="23"/>
        <v>0</v>
      </c>
      <c r="AO176" s="46">
        <f t="shared" ca="1" si="24"/>
        <v>0</v>
      </c>
      <c r="AP176" s="46">
        <f>январь!AP176</f>
        <v>0</v>
      </c>
      <c r="AQ176" s="46">
        <f t="shared" ca="1" si="34"/>
        <v>0</v>
      </c>
      <c r="AR176" s="47"/>
      <c r="AS176" s="47">
        <f t="shared" ca="1" si="26"/>
        <v>0</v>
      </c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</row>
    <row r="177" spans="1:58" x14ac:dyDescent="0.25">
      <c r="A177" s="47">
        <f>База!B177</f>
        <v>0</v>
      </c>
      <c r="B177" s="46">
        <f ca="1">IF(COUNTIFS(Распис!$B$4:$B$300,$A177,Распис!$C$4:$C$300,"&lt;="&amp;B$1,Распис!$D$4:$D$300,"&gt;="&amp;B$1)&gt;0,SUMIFS(Распис!$I$4:$I$300,Распис!$B$4:$B$300,$A177,Распис!$C$4:$C$300,"&lt;="&amp;B$1,Распис!$D$4:$D$300,"&gt;="&amp;B$1),SUMIF(База!$B$3:$B$305,$A177,База!$I$3:$I$152))</f>
        <v>0</v>
      </c>
      <c r="C177" s="46">
        <f ca="1">IF(COUNTIFS(Распис!$B$4:$B$300,$A177,Распис!$C$4:$C$300,"&lt;="&amp;C$1,Распис!$D$4:$D$300,"&gt;="&amp;C$1)&gt;0,SUMIFS(Распис!$J$4:$J$300,Распис!$B$4:$B$300,$A177,Распис!$C$4:$C$300,"&lt;="&amp;C$1,Распис!$D$4:$D$300,"&gt;="&amp;C$1),SUMIF(База!$B$3:$B$305,$A177,База!$J$3:$J$152))</f>
        <v>0</v>
      </c>
      <c r="D177" s="46">
        <f ca="1">IF(COUNTIFS(Распис!$B$4:$B$300,$A177,Распис!$C$4:$C$300,"&lt;="&amp;D$1,Распис!$D$4:$D$300,"&gt;="&amp;D$1)&gt;0,SUMIFS(Распис!$K$4:$K$300,Распис!$B$4:$B$300,$A177,Распис!$C$4:$C$300,"&lt;="&amp;D$1,Распис!$D$4:$D$300,"&gt;="&amp;D$1),SUMIF(База!$B$3:$B$305,$A177,База!$K$3:$K$152))</f>
        <v>0</v>
      </c>
      <c r="E177" s="46" t="s">
        <v>23</v>
      </c>
      <c r="F177" s="46">
        <f ca="1">IF(COUNTIFS(Распис!$B$4:$B$300,$A177,Распис!$C$4:$C$300,"&lt;="&amp;F$1,Распис!$D$4:$D$300,"&gt;="&amp;F$1)&gt;0,SUMIFS(Распис!$F$4:$F$300,Распис!$B$4:$B$300,$A177,Распис!$C$4:$C$300,"&lt;="&amp;F$1,Распис!$D$4:$D$300,"&gt;="&amp;F$1),SUMIF(База!$B$3:$B$305,$A177,База!$F$3:$F$152))</f>
        <v>0</v>
      </c>
      <c r="G177" s="46">
        <f ca="1">IF(COUNTIFS(Распис!$B$4:$B$300,$A177,Распис!$C$4:$C$300,"&lt;="&amp;G$1,Распис!$D$4:$D$300,"&gt;="&amp;G$1)&gt;0,SUMIFS(Распис!$G$4:$G$300,Распис!$B$4:$B$300,$A177,Распис!$C$4:$C$300,"&lt;="&amp;G$1,Распис!$D$4:$D$300,"&gt;="&amp;G$1),SUMIF(База!$B$3:$B$305,$A177,База!$G$3:$G$152))</f>
        <v>0</v>
      </c>
      <c r="H177" s="46">
        <f ca="1">IF(COUNTIFS(Распис!$B$4:$B$300,$A177,Распис!$C$4:$C$300,"&lt;="&amp;H$1,Распис!$D$4:$D$300,"&gt;="&amp;H$1)&gt;0,SUMIFS(Распис!$H$4:$H$300,Распис!$B$4:$B$300,$A177,Распис!$C$4:$C$300,"&lt;="&amp;H$1,Распис!$D$4:$D$300,"&gt;="&amp;H$1),SUMIF(База!$B$3:$B$305,$A177,База!$H$3:$H$152))</f>
        <v>0</v>
      </c>
      <c r="I177" s="46" t="s">
        <v>24</v>
      </c>
      <c r="J177" s="46">
        <f ca="1">IF(COUNTIFS(Распис!$B$4:$B$300,$A177,Распис!$C$4:$C$300,"&lt;="&amp;J$1,Распис!$D$4:$D$300,"&gt;="&amp;J$1)&gt;0,SUMIFS(Распис!$J$4:$J$300,Распис!$B$4:$B$300,$A177,Распис!$C$4:$C$300,"&lt;="&amp;J$1,Распис!$D$4:$D$300,"&gt;="&amp;J$1),SUMIF(База!$B$3:$B$305,$A177,База!$J$3:$J$152))</f>
        <v>0</v>
      </c>
      <c r="K177" s="46">
        <f ca="1">IF(COUNTIFS(Распис!$B$4:$B$300,$A177,Распис!$C$4:$C$300,"&lt;="&amp;K$1,Распис!$D$4:$D$300,"&gt;="&amp;K$1)&gt;0,SUMIFS(Распис!$K$4:$K$300,Распис!$B$4:$B$300,$A177,Распис!$C$4:$C$300,"&lt;="&amp;K$1,Распис!$D$4:$D$300,"&gt;="&amp;K$1),SUMIF(База!$B$3:$B$305,$A177,База!$K$3:$K$152))</f>
        <v>0</v>
      </c>
      <c r="L177" s="46" t="s">
        <v>23</v>
      </c>
      <c r="M177" s="46">
        <f ca="1">IF(COUNTIFS(Распис!$B$4:$B$300,$A177,Распис!$C$4:$C$300,"&lt;="&amp;M$1,Распис!$D$4:$D$300,"&gt;="&amp;M$1)&gt;0,SUMIFS(Распис!$F$4:$F$300,Распис!$B$4:$B$300,$A177,Распис!$C$4:$C$300,"&lt;="&amp;M$1,Распис!$D$4:$D$300,"&gt;="&amp;M$1),SUMIF(База!$B$3:$B$305,$A177,База!$F$3:$F$152))</f>
        <v>0</v>
      </c>
      <c r="N177" s="46">
        <f ca="1">IF(COUNTIFS(Распис!$B$4:$B$300,$A177,Распис!$C$4:$C$300,"&lt;="&amp;N$1,Распис!$D$4:$D$300,"&gt;="&amp;N$1)&gt;0,SUMIFS(Распис!$G$4:$G$300,Распис!$B$4:$B$300,$A177,Распис!$C$4:$C$300,"&lt;="&amp;N$1,Распис!$D$4:$D$300,"&gt;="&amp;N$1),SUMIF(База!$B$3:$B$305,$A177,База!$G$3:$G$152))</f>
        <v>0</v>
      </c>
      <c r="O177" s="46">
        <f ca="1">IF(COUNTIFS(Распис!$B$4:$B$300,$A177,Распис!$C$4:$C$300,"&lt;="&amp;O$1,Распис!$D$4:$D$300,"&gt;="&amp;O$1)&gt;0,SUMIFS(Распис!$H$4:$H$300,Распис!$B$4:$B$300,$A177,Распис!$C$4:$C$300,"&lt;="&amp;O$1,Распис!$D$4:$D$300,"&gt;="&amp;O$1),SUMIF(База!$B$3:$B$305,$A177,База!$H$3:$H$152))</f>
        <v>0</v>
      </c>
      <c r="P177" s="46">
        <f ca="1">IF(COUNTIFS(Распис!$B$4:$B$300,$A177,Распис!$C$4:$C$300,"&lt;="&amp;P$1,Распис!$D$4:$D$300,"&gt;="&amp;P$1)&gt;0,SUMIFS(Распис!$I$4:$I$300,Распис!$B$4:$B$300,$A177,Распис!$C$4:$C$300,"&lt;="&amp;P$1,Распис!$D$4:$D$300,"&gt;="&amp;P$1),SUMIF(База!$B$3:$B$305,$A177,База!$I$3:$I$152))</f>
        <v>0</v>
      </c>
      <c r="Q177" s="46">
        <f ca="1">IF(COUNTIFS(Распис!$B$4:$B$300,$A177,Распис!$C$4:$C$300,"&lt;="&amp;Q$1,Распис!$D$4:$D$300,"&gt;="&amp;Q$1)&gt;0,SUMIFS(Распис!$J$4:$J$300,Распис!$B$4:$B$300,$A177,Распис!$C$4:$C$300,"&lt;="&amp;Q$1,Распис!$D$4:$D$300,"&gt;="&amp;Q$1),SUMIF(База!$B$3:$B$305,$A177,База!$J$3:$J$152))</f>
        <v>0</v>
      </c>
      <c r="R177" s="46">
        <f ca="1">IF(COUNTIFS(Распис!$B$4:$B$300,$A177,Распис!$C$4:$C$300,"&lt;="&amp;R$1,Распис!$D$4:$D$300,"&gt;="&amp;R$1)&gt;0,SUMIFS(Распис!$K$4:$K$300,Распис!$B$4:$B$300,$A177,Распис!$C$4:$C$300,"&lt;="&amp;R$1,Распис!$D$4:$D$300,"&gt;="&amp;R$1),SUMIF(База!$B$3:$B$305,$A177,База!$K$3:$K$152))</f>
        <v>0</v>
      </c>
      <c r="S177" s="46" t="s">
        <v>23</v>
      </c>
      <c r="T177" s="46" t="s">
        <v>25</v>
      </c>
      <c r="U177" s="46" t="s">
        <v>25</v>
      </c>
      <c r="V177" s="46" t="s">
        <v>24</v>
      </c>
      <c r="W177" s="46" t="s">
        <v>24</v>
      </c>
      <c r="X177" s="46" t="s">
        <v>24</v>
      </c>
      <c r="Y177" s="46" t="s">
        <v>25</v>
      </c>
      <c r="Z177" s="46" t="s">
        <v>23</v>
      </c>
      <c r="AA177" s="46">
        <f ca="1">IF(COUNTIFS(Распис!$B$4:$B$300,$A177,Распис!$C$4:$C$300,"&lt;="&amp;AA$1,Распис!$D$4:$D$300,"&gt;="&amp;AA$1)&gt;0,SUMIFS(Распис!$F$4:$F$300,Распис!$B$4:$B$300,$A177,Распис!$C$4:$C$300,"&lt;="&amp;AA$1,Распис!$D$4:$D$300,"&gt;="&amp;AA$1),SUMIF(База!$B$3:$B$305,$A177,База!$F$3:$F$152))</f>
        <v>0</v>
      </c>
      <c r="AB177" s="46">
        <f ca="1">IF(COUNTIFS(Распис!$B$4:$B$300,$A177,Распис!$C$4:$C$300,"&lt;="&amp;AB$1,Распис!$D$4:$D$300,"&gt;="&amp;AB$1)&gt;0,SUMIFS(Распис!$G$4:$G$300,Распис!$B$4:$B$300,$A177,Распис!$C$4:$C$300,"&lt;="&amp;AB$1,Распис!$D$4:$D$300,"&gt;="&amp;AB$1),SUMIF(База!$B$3:$B$305,$A177,База!$G$3:$G$152))</f>
        <v>0</v>
      </c>
      <c r="AC177" s="46">
        <f ca="1">IF(COUNTIFS(Распис!$B$4:$B$300,$A177,Распис!$C$4:$C$300,"&lt;="&amp;AC$1,Распис!$D$4:$D$300,"&gt;="&amp;AC$1)&gt;0,SUMIFS(Распис!$H$4:$H$300,Распис!$B$4:$B$300,$A177,Распис!$C$4:$C$300,"&lt;="&amp;AC$1,Распис!$D$4:$D$300,"&gt;="&amp;AC$1),SUMIF(База!$B$3:$B$305,$A177,База!$H$3:$H$152))</f>
        <v>0</v>
      </c>
      <c r="AD177" s="46">
        <f ca="1">IF(COUNTIFS(Распис!$B$4:$B$300,$A177,Распис!$C$4:$C$300,"&lt;="&amp;AD$1,Распис!$D$4:$D$300,"&gt;="&amp;AD$1)&gt;0,SUMIFS(Распис!$I$4:$I$300,Распис!$B$4:$B$300,$A177,Распис!$C$4:$C$300,"&lt;="&amp;AD$1,Распис!$D$4:$D$300,"&gt;="&amp;AD$1),SUMIF(База!$B$3:$B$305,$A177,База!$I$3:$I$152))</f>
        <v>0</v>
      </c>
      <c r="AE177" s="46">
        <f ca="1">IF(COUNTIFS(Распис!$B$4:$B$300,$A177,Распис!$C$4:$C$300,"&lt;="&amp;AE$1,Распис!$D$4:$D$300,"&gt;="&amp;AE$1)&gt;0,SUMIFS(Распис!$J$4:$J$300,Распис!$B$4:$B$300,$A177,Распис!$C$4:$C$300,"&lt;="&amp;AE$1,Распис!$D$4:$D$300,"&gt;="&amp;AE$1),SUMIF(База!$B$3:$B$305,$A177,База!$J$3:$J$152))</f>
        <v>0</v>
      </c>
      <c r="AF177" s="46">
        <f ca="1">IF(COUNTIFS(Распис!$B$4:$B$300,$A177,Распис!$C$4:$C$300,"&lt;="&amp;AF$1,Распис!$D$4:$D$300,"&gt;="&amp;AF$1)&gt;0,SUMIFS(Распис!$K$4:$K$300,Распис!$B$4:$B$300,$A177,Распис!$C$4:$C$300,"&lt;="&amp;AF$1,Распис!$D$4:$D$300,"&gt;="&amp;AF$1),SUMIF(База!$B$3:$B$305,$A177,База!$K$3:$K$152))</f>
        <v>0</v>
      </c>
      <c r="AG177" s="47">
        <f t="shared" ca="1" si="19"/>
        <v>0</v>
      </c>
      <c r="AH177" s="46">
        <f ca="1">AG177-SUMIFS(Распред!$G$4:$G$300,Распред!$B$4:$B$300,"март",Распред!$F$4:$F$300,A177)</f>
        <v>0</v>
      </c>
      <c r="AI177" s="46">
        <f ca="1">AH177+(COUNTIF(B177:AF177,"КД")+SUMIFS(Распред!$AH$4:$AH$300,Распред!$F$4:$F$300,A177,Распред!$B$4:$B$300,"март"))*4</f>
        <v>12</v>
      </c>
      <c r="AJ177" s="46">
        <f t="shared" ca="1" si="20"/>
        <v>0</v>
      </c>
      <c r="AK177" s="46">
        <f t="shared" ca="1" si="21"/>
        <v>0</v>
      </c>
      <c r="AL177" s="46">
        <f>SUMIFS(Распред!$K$4:$K$300,Распред!$B$4:$B$300,"март",Распред!$J$4:$J$300,A177)+SUMIFS(Распред!$M$4:$M$300,Распред!$B$4:$B$300,"март",Распред!$L$4:$L$300,A177)+SUMIFS(Распред!$O$4:$O$300,Распред!$B$4:$B$300,"март",Распред!$N$4:$N$300,A177)+SUMIFS(Распред!$Q$4:$Q$300,Распред!$B$4:$B$300,"март",Распред!$P$4:$P$300,A177)+SUMIFS(Распред!$S$4:$S$300,Распред!$B$4:$B$300,"март",Распред!$R$4:$R$300,A177)+SUMIFS(Распред!$U$4:$U$300,Распред!$B$4:$B$300,"март",Распред!$T$4:$T$300,A177)+SUMIFS(Распред!$W$4:$W$300,Распред!$B$4:$B$300,"март",Распред!$V$4:$V$300,A177)+SUMIFS(Распред!$Y$4:$Y$300,Распред!$B$4:$B$300,"март",Распред!$X$4:$X$300,A177)+SUMIFS(Распред!$AA$4:$AA$300,Распред!$B$4:$B$300,"март",Распред!$Z$4:$Z$300,A177)+SUMIFS(Распред!$AC$4:$AC$300,Распред!$B$4:$B$300,"март",Распред!$AB$4:$AB$300,A177)</f>
        <v>0</v>
      </c>
      <c r="AM177" s="46">
        <f t="shared" ca="1" si="22"/>
        <v>0</v>
      </c>
      <c r="AN177" s="46">
        <f t="shared" ca="1" si="23"/>
        <v>0</v>
      </c>
      <c r="AO177" s="46">
        <f t="shared" ca="1" si="24"/>
        <v>0</v>
      </c>
      <c r="AP177" s="46">
        <f>январь!AP177</f>
        <v>0</v>
      </c>
      <c r="AQ177" s="46">
        <f t="shared" ca="1" si="34"/>
        <v>0</v>
      </c>
      <c r="AR177" s="47"/>
      <c r="AS177" s="47">
        <f t="shared" ca="1" si="26"/>
        <v>0</v>
      </c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</row>
    <row r="178" spans="1:58" x14ac:dyDescent="0.25">
      <c r="A178" s="47">
        <f>База!B178</f>
        <v>0</v>
      </c>
      <c r="B178" s="46">
        <f ca="1">IF(COUNTIFS(Распис!$B$4:$B$300,$A178,Распис!$C$4:$C$300,"&lt;="&amp;B$1,Распис!$D$4:$D$300,"&gt;="&amp;B$1)&gt;0,SUMIFS(Распис!$I$4:$I$300,Распис!$B$4:$B$300,$A178,Распис!$C$4:$C$300,"&lt;="&amp;B$1,Распис!$D$4:$D$300,"&gt;="&amp;B$1),SUMIF(База!$B$3:$B$305,$A178,База!$I$3:$I$152))</f>
        <v>0</v>
      </c>
      <c r="C178" s="46">
        <f ca="1">IF(COUNTIFS(Распис!$B$4:$B$300,$A178,Распис!$C$4:$C$300,"&lt;="&amp;C$1,Распис!$D$4:$D$300,"&gt;="&amp;C$1)&gt;0,SUMIFS(Распис!$J$4:$J$300,Распис!$B$4:$B$300,$A178,Распис!$C$4:$C$300,"&lt;="&amp;C$1,Распис!$D$4:$D$300,"&gt;="&amp;C$1),SUMIF(База!$B$3:$B$305,$A178,База!$J$3:$J$152))</f>
        <v>0</v>
      </c>
      <c r="D178" s="46">
        <f ca="1">IF(COUNTIFS(Распис!$B$4:$B$300,$A178,Распис!$C$4:$C$300,"&lt;="&amp;D$1,Распис!$D$4:$D$300,"&gt;="&amp;D$1)&gt;0,SUMIFS(Распис!$K$4:$K$300,Распис!$B$4:$B$300,$A178,Распис!$C$4:$C$300,"&lt;="&amp;D$1,Распис!$D$4:$D$300,"&gt;="&amp;D$1),SUMIF(База!$B$3:$B$305,$A178,База!$K$3:$K$152))</f>
        <v>0</v>
      </c>
      <c r="E178" s="46" t="s">
        <v>23</v>
      </c>
      <c r="F178" s="46">
        <f ca="1">IF(COUNTIFS(Распис!$B$4:$B$300,$A178,Распис!$C$4:$C$300,"&lt;="&amp;F$1,Распис!$D$4:$D$300,"&gt;="&amp;F$1)&gt;0,SUMIFS(Распис!$F$4:$F$300,Распис!$B$4:$B$300,$A178,Распис!$C$4:$C$300,"&lt;="&amp;F$1,Распис!$D$4:$D$300,"&gt;="&amp;F$1),SUMIF(База!$B$3:$B$305,$A178,База!$F$3:$F$152))</f>
        <v>0</v>
      </c>
      <c r="G178" s="46">
        <f ca="1">IF(COUNTIFS(Распис!$B$4:$B$300,$A178,Распис!$C$4:$C$300,"&lt;="&amp;G$1,Распис!$D$4:$D$300,"&gt;="&amp;G$1)&gt;0,SUMIFS(Распис!$G$4:$G$300,Распис!$B$4:$B$300,$A178,Распис!$C$4:$C$300,"&lt;="&amp;G$1,Распис!$D$4:$D$300,"&gt;="&amp;G$1),SUMIF(База!$B$3:$B$305,$A178,База!$G$3:$G$152))</f>
        <v>0</v>
      </c>
      <c r="H178" s="46">
        <f ca="1">IF(COUNTIFS(Распис!$B$4:$B$300,$A178,Распис!$C$4:$C$300,"&lt;="&amp;H$1,Распис!$D$4:$D$300,"&gt;="&amp;H$1)&gt;0,SUMIFS(Распис!$H$4:$H$300,Распис!$B$4:$B$300,$A178,Распис!$C$4:$C$300,"&lt;="&amp;H$1,Распис!$D$4:$D$300,"&gt;="&amp;H$1),SUMIF(База!$B$3:$B$305,$A178,База!$H$3:$H$152))</f>
        <v>0</v>
      </c>
      <c r="I178" s="46" t="s">
        <v>24</v>
      </c>
      <c r="J178" s="46">
        <f ca="1">IF(COUNTIFS(Распис!$B$4:$B$300,$A178,Распис!$C$4:$C$300,"&lt;="&amp;J$1,Распис!$D$4:$D$300,"&gt;="&amp;J$1)&gt;0,SUMIFS(Распис!$J$4:$J$300,Распис!$B$4:$B$300,$A178,Распис!$C$4:$C$300,"&lt;="&amp;J$1,Распис!$D$4:$D$300,"&gt;="&amp;J$1),SUMIF(База!$B$3:$B$305,$A178,База!$J$3:$J$152))</f>
        <v>0</v>
      </c>
      <c r="K178" s="46">
        <f ca="1">IF(COUNTIFS(Распис!$B$4:$B$300,$A178,Распис!$C$4:$C$300,"&lt;="&amp;K$1,Распис!$D$4:$D$300,"&gt;="&amp;K$1)&gt;0,SUMIFS(Распис!$K$4:$K$300,Распис!$B$4:$B$300,$A178,Распис!$C$4:$C$300,"&lt;="&amp;K$1,Распис!$D$4:$D$300,"&gt;="&amp;K$1),SUMIF(База!$B$3:$B$305,$A178,База!$K$3:$K$152))</f>
        <v>0</v>
      </c>
      <c r="L178" s="46" t="s">
        <v>23</v>
      </c>
      <c r="M178" s="46">
        <f ca="1">IF(COUNTIFS(Распис!$B$4:$B$300,$A178,Распис!$C$4:$C$300,"&lt;="&amp;M$1,Распис!$D$4:$D$300,"&gt;="&amp;M$1)&gt;0,SUMIFS(Распис!$F$4:$F$300,Распис!$B$4:$B$300,$A178,Распис!$C$4:$C$300,"&lt;="&amp;M$1,Распис!$D$4:$D$300,"&gt;="&amp;M$1),SUMIF(База!$B$3:$B$305,$A178,База!$F$3:$F$152))</f>
        <v>0</v>
      </c>
      <c r="N178" s="46">
        <f ca="1">IF(COUNTIFS(Распис!$B$4:$B$300,$A178,Распис!$C$4:$C$300,"&lt;="&amp;N$1,Распис!$D$4:$D$300,"&gt;="&amp;N$1)&gt;0,SUMIFS(Распис!$G$4:$G$300,Распис!$B$4:$B$300,$A178,Распис!$C$4:$C$300,"&lt;="&amp;N$1,Распис!$D$4:$D$300,"&gt;="&amp;N$1),SUMIF(База!$B$3:$B$305,$A178,База!$G$3:$G$152))</f>
        <v>0</v>
      </c>
      <c r="O178" s="46">
        <f ca="1">IF(COUNTIFS(Распис!$B$4:$B$300,$A178,Распис!$C$4:$C$300,"&lt;="&amp;O$1,Распис!$D$4:$D$300,"&gt;="&amp;O$1)&gt;0,SUMIFS(Распис!$H$4:$H$300,Распис!$B$4:$B$300,$A178,Распис!$C$4:$C$300,"&lt;="&amp;O$1,Распис!$D$4:$D$300,"&gt;="&amp;O$1),SUMIF(База!$B$3:$B$305,$A178,База!$H$3:$H$152))</f>
        <v>0</v>
      </c>
      <c r="P178" s="46">
        <f ca="1">IF(COUNTIFS(Распис!$B$4:$B$300,$A178,Распис!$C$4:$C$300,"&lt;="&amp;P$1,Распис!$D$4:$D$300,"&gt;="&amp;P$1)&gt;0,SUMIFS(Распис!$I$4:$I$300,Распис!$B$4:$B$300,$A178,Распис!$C$4:$C$300,"&lt;="&amp;P$1,Распис!$D$4:$D$300,"&gt;="&amp;P$1),SUMIF(База!$B$3:$B$305,$A178,База!$I$3:$I$152))</f>
        <v>0</v>
      </c>
      <c r="Q178" s="46">
        <f ca="1">IF(COUNTIFS(Распис!$B$4:$B$300,$A178,Распис!$C$4:$C$300,"&lt;="&amp;Q$1,Распис!$D$4:$D$300,"&gt;="&amp;Q$1)&gt;0,SUMIFS(Распис!$J$4:$J$300,Распис!$B$4:$B$300,$A178,Распис!$C$4:$C$300,"&lt;="&amp;Q$1,Распис!$D$4:$D$300,"&gt;="&amp;Q$1),SUMIF(База!$B$3:$B$305,$A178,База!$J$3:$J$152))</f>
        <v>0</v>
      </c>
      <c r="R178" s="46">
        <f ca="1">IF(COUNTIFS(Распис!$B$4:$B$300,$A178,Распис!$C$4:$C$300,"&lt;="&amp;R$1,Распис!$D$4:$D$300,"&gt;="&amp;R$1)&gt;0,SUMIFS(Распис!$K$4:$K$300,Распис!$B$4:$B$300,$A178,Распис!$C$4:$C$300,"&lt;="&amp;R$1,Распис!$D$4:$D$300,"&gt;="&amp;R$1),SUMIF(База!$B$3:$B$305,$A178,База!$K$3:$K$152))</f>
        <v>0</v>
      </c>
      <c r="S178" s="46" t="s">
        <v>23</v>
      </c>
      <c r="T178" s="46" t="s">
        <v>25</v>
      </c>
      <c r="U178" s="46" t="s">
        <v>25</v>
      </c>
      <c r="V178" s="46" t="s">
        <v>24</v>
      </c>
      <c r="W178" s="46" t="s">
        <v>24</v>
      </c>
      <c r="X178" s="46" t="s">
        <v>24</v>
      </c>
      <c r="Y178" s="46" t="s">
        <v>25</v>
      </c>
      <c r="Z178" s="46" t="s">
        <v>23</v>
      </c>
      <c r="AA178" s="46">
        <f ca="1">IF(COUNTIFS(Распис!$B$4:$B$300,$A178,Распис!$C$4:$C$300,"&lt;="&amp;AA$1,Распис!$D$4:$D$300,"&gt;="&amp;AA$1)&gt;0,SUMIFS(Распис!$F$4:$F$300,Распис!$B$4:$B$300,$A178,Распис!$C$4:$C$300,"&lt;="&amp;AA$1,Распис!$D$4:$D$300,"&gt;="&amp;AA$1),SUMIF(База!$B$3:$B$305,$A178,База!$F$3:$F$152))</f>
        <v>0</v>
      </c>
      <c r="AB178" s="46">
        <f ca="1">IF(COUNTIFS(Распис!$B$4:$B$300,$A178,Распис!$C$4:$C$300,"&lt;="&amp;AB$1,Распис!$D$4:$D$300,"&gt;="&amp;AB$1)&gt;0,SUMIFS(Распис!$G$4:$G$300,Распис!$B$4:$B$300,$A178,Распис!$C$4:$C$300,"&lt;="&amp;AB$1,Распис!$D$4:$D$300,"&gt;="&amp;AB$1),SUMIF(База!$B$3:$B$305,$A178,База!$G$3:$G$152))</f>
        <v>0</v>
      </c>
      <c r="AC178" s="46">
        <f ca="1">IF(COUNTIFS(Распис!$B$4:$B$300,$A178,Распис!$C$4:$C$300,"&lt;="&amp;AC$1,Распис!$D$4:$D$300,"&gt;="&amp;AC$1)&gt;0,SUMIFS(Распис!$H$4:$H$300,Распис!$B$4:$B$300,$A178,Распис!$C$4:$C$300,"&lt;="&amp;AC$1,Распис!$D$4:$D$300,"&gt;="&amp;AC$1),SUMIF(База!$B$3:$B$305,$A178,База!$H$3:$H$152))</f>
        <v>0</v>
      </c>
      <c r="AD178" s="46">
        <f ca="1">IF(COUNTIFS(Распис!$B$4:$B$300,$A178,Распис!$C$4:$C$300,"&lt;="&amp;AD$1,Распис!$D$4:$D$300,"&gt;="&amp;AD$1)&gt;0,SUMIFS(Распис!$I$4:$I$300,Распис!$B$4:$B$300,$A178,Распис!$C$4:$C$300,"&lt;="&amp;AD$1,Распис!$D$4:$D$300,"&gt;="&amp;AD$1),SUMIF(База!$B$3:$B$305,$A178,База!$I$3:$I$152))</f>
        <v>0</v>
      </c>
      <c r="AE178" s="46">
        <f ca="1">IF(COUNTIFS(Распис!$B$4:$B$300,$A178,Распис!$C$4:$C$300,"&lt;="&amp;AE$1,Распис!$D$4:$D$300,"&gt;="&amp;AE$1)&gt;0,SUMIFS(Распис!$J$4:$J$300,Распис!$B$4:$B$300,$A178,Распис!$C$4:$C$300,"&lt;="&amp;AE$1,Распис!$D$4:$D$300,"&gt;="&amp;AE$1),SUMIF(База!$B$3:$B$305,$A178,База!$J$3:$J$152))</f>
        <v>0</v>
      </c>
      <c r="AF178" s="46">
        <f ca="1">IF(COUNTIFS(Распис!$B$4:$B$300,$A178,Распис!$C$4:$C$300,"&lt;="&amp;AF$1,Распис!$D$4:$D$300,"&gt;="&amp;AF$1)&gt;0,SUMIFS(Распис!$K$4:$K$300,Распис!$B$4:$B$300,$A178,Распис!$C$4:$C$300,"&lt;="&amp;AF$1,Распис!$D$4:$D$300,"&gt;="&amp;AF$1),SUMIF(База!$B$3:$B$305,$A178,База!$K$3:$K$152))</f>
        <v>0</v>
      </c>
      <c r="AG178" s="47">
        <f t="shared" ca="1" si="19"/>
        <v>0</v>
      </c>
      <c r="AH178" s="46">
        <f ca="1">AG178-SUMIFS(Распред!$G$4:$G$300,Распред!$B$4:$B$300,"март",Распред!$F$4:$F$300,A178)</f>
        <v>0</v>
      </c>
      <c r="AI178" s="46">
        <f ca="1">AH178+(COUNTIF(B178:AF178,"КД")+SUMIFS(Распред!$AH$4:$AH$300,Распред!$F$4:$F$300,A178,Распред!$B$4:$B$300,"март"))*4</f>
        <v>12</v>
      </c>
      <c r="AJ178" s="46">
        <f t="shared" ca="1" si="20"/>
        <v>0</v>
      </c>
      <c r="AK178" s="46">
        <f t="shared" ca="1" si="21"/>
        <v>0</v>
      </c>
      <c r="AL178" s="46">
        <f>SUMIFS(Распред!$K$4:$K$300,Распред!$B$4:$B$300,"март",Распред!$J$4:$J$300,A178)+SUMIFS(Распред!$M$4:$M$300,Распред!$B$4:$B$300,"март",Распред!$L$4:$L$300,A178)+SUMIFS(Распред!$O$4:$O$300,Распред!$B$4:$B$300,"март",Распред!$N$4:$N$300,A178)+SUMIFS(Распред!$Q$4:$Q$300,Распред!$B$4:$B$300,"март",Распред!$P$4:$P$300,A178)+SUMIFS(Распред!$S$4:$S$300,Распред!$B$4:$B$300,"март",Распред!$R$4:$R$300,A178)+SUMIFS(Распред!$U$4:$U$300,Распред!$B$4:$B$300,"март",Распред!$T$4:$T$300,A178)+SUMIFS(Распред!$W$4:$W$300,Распред!$B$4:$B$300,"март",Распред!$V$4:$V$300,A178)+SUMIFS(Распред!$Y$4:$Y$300,Распред!$B$4:$B$300,"март",Распред!$X$4:$X$300,A178)+SUMIFS(Распред!$AA$4:$AA$300,Распред!$B$4:$B$300,"март",Распред!$Z$4:$Z$300,A178)+SUMIFS(Распред!$AC$4:$AC$300,Распред!$B$4:$B$300,"март",Распред!$AB$4:$AB$300,A178)</f>
        <v>0</v>
      </c>
      <c r="AM178" s="46">
        <f t="shared" ca="1" si="22"/>
        <v>0</v>
      </c>
      <c r="AN178" s="46">
        <f t="shared" ca="1" si="23"/>
        <v>0</v>
      </c>
      <c r="AO178" s="46">
        <f t="shared" ca="1" si="24"/>
        <v>0</v>
      </c>
      <c r="AP178" s="46">
        <f>январь!AP178</f>
        <v>0</v>
      </c>
      <c r="AQ178" s="46">
        <f t="shared" ca="1" si="34"/>
        <v>0</v>
      </c>
      <c r="AR178" s="47"/>
      <c r="AS178" s="47">
        <f t="shared" ca="1" si="26"/>
        <v>0</v>
      </c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</row>
    <row r="179" spans="1:58" x14ac:dyDescent="0.25">
      <c r="A179" s="47">
        <f>База!B179</f>
        <v>0</v>
      </c>
      <c r="B179" s="46">
        <f ca="1">IF(COUNTIFS(Распис!$B$4:$B$300,$A179,Распис!$C$4:$C$300,"&lt;="&amp;B$1,Распис!$D$4:$D$300,"&gt;="&amp;B$1)&gt;0,SUMIFS(Распис!$I$4:$I$300,Распис!$B$4:$B$300,$A179,Распис!$C$4:$C$300,"&lt;="&amp;B$1,Распис!$D$4:$D$300,"&gt;="&amp;B$1),SUMIF(База!$B$3:$B$305,$A179,База!$I$3:$I$152))</f>
        <v>0</v>
      </c>
      <c r="C179" s="46">
        <f ca="1">IF(COUNTIFS(Распис!$B$4:$B$300,$A179,Распис!$C$4:$C$300,"&lt;="&amp;C$1,Распис!$D$4:$D$300,"&gt;="&amp;C$1)&gt;0,SUMIFS(Распис!$J$4:$J$300,Распис!$B$4:$B$300,$A179,Распис!$C$4:$C$300,"&lt;="&amp;C$1,Распис!$D$4:$D$300,"&gt;="&amp;C$1),SUMIF(База!$B$3:$B$305,$A179,База!$J$3:$J$152))</f>
        <v>0</v>
      </c>
      <c r="D179" s="46">
        <f ca="1">IF(COUNTIFS(Распис!$B$4:$B$300,$A179,Распис!$C$4:$C$300,"&lt;="&amp;D$1,Распис!$D$4:$D$300,"&gt;="&amp;D$1)&gt;0,SUMIFS(Распис!$K$4:$K$300,Распис!$B$4:$B$300,$A179,Распис!$C$4:$C$300,"&lt;="&amp;D$1,Распис!$D$4:$D$300,"&gt;="&amp;D$1),SUMIF(База!$B$3:$B$305,$A179,База!$K$3:$K$152))</f>
        <v>0</v>
      </c>
      <c r="E179" s="46" t="s">
        <v>23</v>
      </c>
      <c r="F179" s="46">
        <f ca="1">IF(COUNTIFS(Распис!$B$4:$B$300,$A179,Распис!$C$4:$C$300,"&lt;="&amp;F$1,Распис!$D$4:$D$300,"&gt;="&amp;F$1)&gt;0,SUMIFS(Распис!$F$4:$F$300,Распис!$B$4:$B$300,$A179,Распис!$C$4:$C$300,"&lt;="&amp;F$1,Распис!$D$4:$D$300,"&gt;="&amp;F$1),SUMIF(База!$B$3:$B$305,$A179,База!$F$3:$F$152))</f>
        <v>0</v>
      </c>
      <c r="G179" s="46">
        <f ca="1">IF(COUNTIFS(Распис!$B$4:$B$300,$A179,Распис!$C$4:$C$300,"&lt;="&amp;G$1,Распис!$D$4:$D$300,"&gt;="&amp;G$1)&gt;0,SUMIFS(Распис!$G$4:$G$300,Распис!$B$4:$B$300,$A179,Распис!$C$4:$C$300,"&lt;="&amp;G$1,Распис!$D$4:$D$300,"&gt;="&amp;G$1),SUMIF(База!$B$3:$B$305,$A179,База!$G$3:$G$152))</f>
        <v>0</v>
      </c>
      <c r="H179" s="46">
        <f ca="1">IF(COUNTIFS(Распис!$B$4:$B$300,$A179,Распис!$C$4:$C$300,"&lt;="&amp;H$1,Распис!$D$4:$D$300,"&gt;="&amp;H$1)&gt;0,SUMIFS(Распис!$H$4:$H$300,Распис!$B$4:$B$300,$A179,Распис!$C$4:$C$300,"&lt;="&amp;H$1,Распис!$D$4:$D$300,"&gt;="&amp;H$1),SUMIF(База!$B$3:$B$305,$A179,База!$H$3:$H$152))</f>
        <v>0</v>
      </c>
      <c r="I179" s="46" t="s">
        <v>24</v>
      </c>
      <c r="J179" s="46">
        <f ca="1">IF(COUNTIFS(Распис!$B$4:$B$300,$A179,Распис!$C$4:$C$300,"&lt;="&amp;J$1,Распис!$D$4:$D$300,"&gt;="&amp;J$1)&gt;0,SUMIFS(Распис!$J$4:$J$300,Распис!$B$4:$B$300,$A179,Распис!$C$4:$C$300,"&lt;="&amp;J$1,Распис!$D$4:$D$300,"&gt;="&amp;J$1),SUMIF(База!$B$3:$B$305,$A179,База!$J$3:$J$152))</f>
        <v>0</v>
      </c>
      <c r="K179" s="46">
        <f ca="1">IF(COUNTIFS(Распис!$B$4:$B$300,$A179,Распис!$C$4:$C$300,"&lt;="&amp;K$1,Распис!$D$4:$D$300,"&gt;="&amp;K$1)&gt;0,SUMIFS(Распис!$K$4:$K$300,Распис!$B$4:$B$300,$A179,Распис!$C$4:$C$300,"&lt;="&amp;K$1,Распис!$D$4:$D$300,"&gt;="&amp;K$1),SUMIF(База!$B$3:$B$305,$A179,База!$K$3:$K$152))</f>
        <v>0</v>
      </c>
      <c r="L179" s="46" t="s">
        <v>23</v>
      </c>
      <c r="M179" s="46">
        <f ca="1">IF(COUNTIFS(Распис!$B$4:$B$300,$A179,Распис!$C$4:$C$300,"&lt;="&amp;M$1,Распис!$D$4:$D$300,"&gt;="&amp;M$1)&gt;0,SUMIFS(Распис!$F$4:$F$300,Распис!$B$4:$B$300,$A179,Распис!$C$4:$C$300,"&lt;="&amp;M$1,Распис!$D$4:$D$300,"&gt;="&amp;M$1),SUMIF(База!$B$3:$B$305,$A179,База!$F$3:$F$152))</f>
        <v>0</v>
      </c>
      <c r="N179" s="46">
        <f ca="1">IF(COUNTIFS(Распис!$B$4:$B$300,$A179,Распис!$C$4:$C$300,"&lt;="&amp;N$1,Распис!$D$4:$D$300,"&gt;="&amp;N$1)&gt;0,SUMIFS(Распис!$G$4:$G$300,Распис!$B$4:$B$300,$A179,Распис!$C$4:$C$300,"&lt;="&amp;N$1,Распис!$D$4:$D$300,"&gt;="&amp;N$1),SUMIF(База!$B$3:$B$305,$A179,База!$G$3:$G$152))</f>
        <v>0</v>
      </c>
      <c r="O179" s="46">
        <f ca="1">IF(COUNTIFS(Распис!$B$4:$B$300,$A179,Распис!$C$4:$C$300,"&lt;="&amp;O$1,Распис!$D$4:$D$300,"&gt;="&amp;O$1)&gt;0,SUMIFS(Распис!$H$4:$H$300,Распис!$B$4:$B$300,$A179,Распис!$C$4:$C$300,"&lt;="&amp;O$1,Распис!$D$4:$D$300,"&gt;="&amp;O$1),SUMIF(База!$B$3:$B$305,$A179,База!$H$3:$H$152))</f>
        <v>0</v>
      </c>
      <c r="P179" s="46">
        <f ca="1">IF(COUNTIFS(Распис!$B$4:$B$300,$A179,Распис!$C$4:$C$300,"&lt;="&amp;P$1,Распис!$D$4:$D$300,"&gt;="&amp;P$1)&gt;0,SUMIFS(Распис!$I$4:$I$300,Распис!$B$4:$B$300,$A179,Распис!$C$4:$C$300,"&lt;="&amp;P$1,Распис!$D$4:$D$300,"&gt;="&amp;P$1),SUMIF(База!$B$3:$B$305,$A179,База!$I$3:$I$152))</f>
        <v>0</v>
      </c>
      <c r="Q179" s="46">
        <f ca="1">IF(COUNTIFS(Распис!$B$4:$B$300,$A179,Распис!$C$4:$C$300,"&lt;="&amp;Q$1,Распис!$D$4:$D$300,"&gt;="&amp;Q$1)&gt;0,SUMIFS(Распис!$J$4:$J$300,Распис!$B$4:$B$300,$A179,Распис!$C$4:$C$300,"&lt;="&amp;Q$1,Распис!$D$4:$D$300,"&gt;="&amp;Q$1),SUMIF(База!$B$3:$B$305,$A179,База!$J$3:$J$152))</f>
        <v>0</v>
      </c>
      <c r="R179" s="46">
        <f ca="1">IF(COUNTIFS(Распис!$B$4:$B$300,$A179,Распис!$C$4:$C$300,"&lt;="&amp;R$1,Распис!$D$4:$D$300,"&gt;="&amp;R$1)&gt;0,SUMIFS(Распис!$K$4:$K$300,Распис!$B$4:$B$300,$A179,Распис!$C$4:$C$300,"&lt;="&amp;R$1,Распис!$D$4:$D$300,"&gt;="&amp;R$1),SUMIF(База!$B$3:$B$305,$A179,База!$K$3:$K$152))</f>
        <v>0</v>
      </c>
      <c r="S179" s="46" t="s">
        <v>23</v>
      </c>
      <c r="T179" s="46" t="s">
        <v>25</v>
      </c>
      <c r="U179" s="46" t="s">
        <v>25</v>
      </c>
      <c r="V179" s="46" t="s">
        <v>24</v>
      </c>
      <c r="W179" s="46" t="s">
        <v>24</v>
      </c>
      <c r="X179" s="46" t="s">
        <v>24</v>
      </c>
      <c r="Y179" s="46" t="s">
        <v>25</v>
      </c>
      <c r="Z179" s="46" t="s">
        <v>23</v>
      </c>
      <c r="AA179" s="46">
        <f ca="1">IF(COUNTIFS(Распис!$B$4:$B$300,$A179,Распис!$C$4:$C$300,"&lt;="&amp;AA$1,Распис!$D$4:$D$300,"&gt;="&amp;AA$1)&gt;0,SUMIFS(Распис!$F$4:$F$300,Распис!$B$4:$B$300,$A179,Распис!$C$4:$C$300,"&lt;="&amp;AA$1,Распис!$D$4:$D$300,"&gt;="&amp;AA$1),SUMIF(База!$B$3:$B$305,$A179,База!$F$3:$F$152))</f>
        <v>0</v>
      </c>
      <c r="AB179" s="46">
        <f ca="1">IF(COUNTIFS(Распис!$B$4:$B$300,$A179,Распис!$C$4:$C$300,"&lt;="&amp;AB$1,Распис!$D$4:$D$300,"&gt;="&amp;AB$1)&gt;0,SUMIFS(Распис!$G$4:$G$300,Распис!$B$4:$B$300,$A179,Распис!$C$4:$C$300,"&lt;="&amp;AB$1,Распис!$D$4:$D$300,"&gt;="&amp;AB$1),SUMIF(База!$B$3:$B$305,$A179,База!$G$3:$G$152))</f>
        <v>0</v>
      </c>
      <c r="AC179" s="46">
        <f ca="1">IF(COUNTIFS(Распис!$B$4:$B$300,$A179,Распис!$C$4:$C$300,"&lt;="&amp;AC$1,Распис!$D$4:$D$300,"&gt;="&amp;AC$1)&gt;0,SUMIFS(Распис!$H$4:$H$300,Распис!$B$4:$B$300,$A179,Распис!$C$4:$C$300,"&lt;="&amp;AC$1,Распис!$D$4:$D$300,"&gt;="&amp;AC$1),SUMIF(База!$B$3:$B$305,$A179,База!$H$3:$H$152))</f>
        <v>0</v>
      </c>
      <c r="AD179" s="46">
        <f ca="1">IF(COUNTIFS(Распис!$B$4:$B$300,$A179,Распис!$C$4:$C$300,"&lt;="&amp;AD$1,Распис!$D$4:$D$300,"&gt;="&amp;AD$1)&gt;0,SUMIFS(Распис!$I$4:$I$300,Распис!$B$4:$B$300,$A179,Распис!$C$4:$C$300,"&lt;="&amp;AD$1,Распис!$D$4:$D$300,"&gt;="&amp;AD$1),SUMIF(База!$B$3:$B$305,$A179,База!$I$3:$I$152))</f>
        <v>0</v>
      </c>
      <c r="AE179" s="46">
        <f ca="1">IF(COUNTIFS(Распис!$B$4:$B$300,$A179,Распис!$C$4:$C$300,"&lt;="&amp;AE$1,Распис!$D$4:$D$300,"&gt;="&amp;AE$1)&gt;0,SUMIFS(Распис!$J$4:$J$300,Распис!$B$4:$B$300,$A179,Распис!$C$4:$C$300,"&lt;="&amp;AE$1,Распис!$D$4:$D$300,"&gt;="&amp;AE$1),SUMIF(База!$B$3:$B$305,$A179,База!$J$3:$J$152))</f>
        <v>0</v>
      </c>
      <c r="AF179" s="46">
        <f ca="1">IF(COUNTIFS(Распис!$B$4:$B$300,$A179,Распис!$C$4:$C$300,"&lt;="&amp;AF$1,Распис!$D$4:$D$300,"&gt;="&amp;AF$1)&gt;0,SUMIFS(Распис!$K$4:$K$300,Распис!$B$4:$B$300,$A179,Распис!$C$4:$C$300,"&lt;="&amp;AF$1,Распис!$D$4:$D$300,"&gt;="&amp;AF$1),SUMIF(База!$B$3:$B$305,$A179,База!$K$3:$K$152))</f>
        <v>0</v>
      </c>
      <c r="AG179" s="47">
        <f t="shared" ca="1" si="19"/>
        <v>0</v>
      </c>
      <c r="AH179" s="46">
        <f ca="1">AG179-SUMIFS(Распред!$G$4:$G$300,Распред!$B$4:$B$300,"март",Распред!$F$4:$F$300,A179)</f>
        <v>0</v>
      </c>
      <c r="AI179" s="46">
        <f ca="1">AH179+(COUNTIF(B179:AF179,"КД")+SUMIFS(Распред!$AH$4:$AH$300,Распред!$F$4:$F$300,A179,Распред!$B$4:$B$300,"март"))*4</f>
        <v>12</v>
      </c>
      <c r="AJ179" s="46">
        <f t="shared" ca="1" si="20"/>
        <v>0</v>
      </c>
      <c r="AK179" s="46">
        <f t="shared" ca="1" si="21"/>
        <v>0</v>
      </c>
      <c r="AL179" s="46">
        <f>SUMIFS(Распред!$K$4:$K$300,Распред!$B$4:$B$300,"март",Распред!$J$4:$J$300,A179)+SUMIFS(Распред!$M$4:$M$300,Распред!$B$4:$B$300,"март",Распред!$L$4:$L$300,A179)+SUMIFS(Распред!$O$4:$O$300,Распред!$B$4:$B$300,"март",Распред!$N$4:$N$300,A179)+SUMIFS(Распред!$Q$4:$Q$300,Распред!$B$4:$B$300,"март",Распред!$P$4:$P$300,A179)+SUMIFS(Распред!$S$4:$S$300,Распред!$B$4:$B$300,"март",Распред!$R$4:$R$300,A179)+SUMIFS(Распред!$U$4:$U$300,Распред!$B$4:$B$300,"март",Распред!$T$4:$T$300,A179)+SUMIFS(Распред!$W$4:$W$300,Распред!$B$4:$B$300,"март",Распред!$V$4:$V$300,A179)+SUMIFS(Распред!$Y$4:$Y$300,Распред!$B$4:$B$300,"март",Распред!$X$4:$X$300,A179)+SUMIFS(Распред!$AA$4:$AA$300,Распред!$B$4:$B$300,"март",Распред!$Z$4:$Z$300,A179)+SUMIFS(Распред!$AC$4:$AC$300,Распред!$B$4:$B$300,"март",Распред!$AB$4:$AB$300,A179)</f>
        <v>0</v>
      </c>
      <c r="AM179" s="46">
        <f t="shared" ca="1" si="22"/>
        <v>0</v>
      </c>
      <c r="AN179" s="46">
        <f t="shared" ca="1" si="23"/>
        <v>0</v>
      </c>
      <c r="AO179" s="46">
        <f t="shared" ca="1" si="24"/>
        <v>0</v>
      </c>
      <c r="AP179" s="46">
        <f>январь!AP179</f>
        <v>0</v>
      </c>
      <c r="AQ179" s="46">
        <f t="shared" ca="1" si="34"/>
        <v>0</v>
      </c>
      <c r="AR179" s="47"/>
      <c r="AS179" s="47">
        <f t="shared" ca="1" si="26"/>
        <v>0</v>
      </c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</row>
    <row r="180" spans="1:58" x14ac:dyDescent="0.25">
      <c r="A180" s="47">
        <f>База!B180</f>
        <v>0</v>
      </c>
      <c r="B180" s="46">
        <f ca="1">IF(COUNTIFS(Распис!$B$4:$B$300,$A180,Распис!$C$4:$C$300,"&lt;="&amp;B$1,Распис!$D$4:$D$300,"&gt;="&amp;B$1)&gt;0,SUMIFS(Распис!$I$4:$I$300,Распис!$B$4:$B$300,$A180,Распис!$C$4:$C$300,"&lt;="&amp;B$1,Распис!$D$4:$D$300,"&gt;="&amp;B$1),SUMIF(База!$B$3:$B$305,$A180,База!$I$3:$I$152))</f>
        <v>0</v>
      </c>
      <c r="C180" s="46">
        <f ca="1">IF(COUNTIFS(Распис!$B$4:$B$300,$A180,Распис!$C$4:$C$300,"&lt;="&amp;C$1,Распис!$D$4:$D$300,"&gt;="&amp;C$1)&gt;0,SUMIFS(Распис!$J$4:$J$300,Распис!$B$4:$B$300,$A180,Распис!$C$4:$C$300,"&lt;="&amp;C$1,Распис!$D$4:$D$300,"&gt;="&amp;C$1),SUMIF(База!$B$3:$B$305,$A180,База!$J$3:$J$152))</f>
        <v>0</v>
      </c>
      <c r="D180" s="46">
        <f ca="1">IF(COUNTIFS(Распис!$B$4:$B$300,$A180,Распис!$C$4:$C$300,"&lt;="&amp;D$1,Распис!$D$4:$D$300,"&gt;="&amp;D$1)&gt;0,SUMIFS(Распис!$K$4:$K$300,Распис!$B$4:$B$300,$A180,Распис!$C$4:$C$300,"&lt;="&amp;D$1,Распис!$D$4:$D$300,"&gt;="&amp;D$1),SUMIF(База!$B$3:$B$305,$A180,База!$K$3:$K$152))</f>
        <v>0</v>
      </c>
      <c r="E180" s="46" t="s">
        <v>23</v>
      </c>
      <c r="F180" s="46">
        <f ca="1">IF(COUNTIFS(Распис!$B$4:$B$300,$A180,Распис!$C$4:$C$300,"&lt;="&amp;F$1,Распис!$D$4:$D$300,"&gt;="&amp;F$1)&gt;0,SUMIFS(Распис!$F$4:$F$300,Распис!$B$4:$B$300,$A180,Распис!$C$4:$C$300,"&lt;="&amp;F$1,Распис!$D$4:$D$300,"&gt;="&amp;F$1),SUMIF(База!$B$3:$B$305,$A180,База!$F$3:$F$152))</f>
        <v>0</v>
      </c>
      <c r="G180" s="46">
        <f ca="1">IF(COUNTIFS(Распис!$B$4:$B$300,$A180,Распис!$C$4:$C$300,"&lt;="&amp;G$1,Распис!$D$4:$D$300,"&gt;="&amp;G$1)&gt;0,SUMIFS(Распис!$G$4:$G$300,Распис!$B$4:$B$300,$A180,Распис!$C$4:$C$300,"&lt;="&amp;G$1,Распис!$D$4:$D$300,"&gt;="&amp;G$1),SUMIF(База!$B$3:$B$305,$A180,База!$G$3:$G$152))</f>
        <v>0</v>
      </c>
      <c r="H180" s="46">
        <f ca="1">IF(COUNTIFS(Распис!$B$4:$B$300,$A180,Распис!$C$4:$C$300,"&lt;="&amp;H$1,Распис!$D$4:$D$300,"&gt;="&amp;H$1)&gt;0,SUMIFS(Распис!$H$4:$H$300,Распис!$B$4:$B$300,$A180,Распис!$C$4:$C$300,"&lt;="&amp;H$1,Распис!$D$4:$D$300,"&gt;="&amp;H$1),SUMIF(База!$B$3:$B$305,$A180,База!$H$3:$H$152))</f>
        <v>0</v>
      </c>
      <c r="I180" s="46" t="s">
        <v>24</v>
      </c>
      <c r="J180" s="46">
        <f ca="1">IF(COUNTIFS(Распис!$B$4:$B$300,$A180,Распис!$C$4:$C$300,"&lt;="&amp;J$1,Распис!$D$4:$D$300,"&gt;="&amp;J$1)&gt;0,SUMIFS(Распис!$J$4:$J$300,Распис!$B$4:$B$300,$A180,Распис!$C$4:$C$300,"&lt;="&amp;J$1,Распис!$D$4:$D$300,"&gt;="&amp;J$1),SUMIF(База!$B$3:$B$305,$A180,База!$J$3:$J$152))</f>
        <v>0</v>
      </c>
      <c r="K180" s="46">
        <f ca="1">IF(COUNTIFS(Распис!$B$4:$B$300,$A180,Распис!$C$4:$C$300,"&lt;="&amp;K$1,Распис!$D$4:$D$300,"&gt;="&amp;K$1)&gt;0,SUMIFS(Распис!$K$4:$K$300,Распис!$B$4:$B$300,$A180,Распис!$C$4:$C$300,"&lt;="&amp;K$1,Распис!$D$4:$D$300,"&gt;="&amp;K$1),SUMIF(База!$B$3:$B$305,$A180,База!$K$3:$K$152))</f>
        <v>0</v>
      </c>
      <c r="L180" s="46" t="s">
        <v>23</v>
      </c>
      <c r="M180" s="46">
        <f ca="1">IF(COUNTIFS(Распис!$B$4:$B$300,$A180,Распис!$C$4:$C$300,"&lt;="&amp;M$1,Распис!$D$4:$D$300,"&gt;="&amp;M$1)&gt;0,SUMIFS(Распис!$F$4:$F$300,Распис!$B$4:$B$300,$A180,Распис!$C$4:$C$300,"&lt;="&amp;M$1,Распис!$D$4:$D$300,"&gt;="&amp;M$1),SUMIF(База!$B$3:$B$305,$A180,База!$F$3:$F$152))</f>
        <v>0</v>
      </c>
      <c r="N180" s="46">
        <f ca="1">IF(COUNTIFS(Распис!$B$4:$B$300,$A180,Распис!$C$4:$C$300,"&lt;="&amp;N$1,Распис!$D$4:$D$300,"&gt;="&amp;N$1)&gt;0,SUMIFS(Распис!$G$4:$G$300,Распис!$B$4:$B$300,$A180,Распис!$C$4:$C$300,"&lt;="&amp;N$1,Распис!$D$4:$D$300,"&gt;="&amp;N$1),SUMIF(База!$B$3:$B$305,$A180,База!$G$3:$G$152))</f>
        <v>0</v>
      </c>
      <c r="O180" s="46">
        <f ca="1">IF(COUNTIFS(Распис!$B$4:$B$300,$A180,Распис!$C$4:$C$300,"&lt;="&amp;O$1,Распис!$D$4:$D$300,"&gt;="&amp;O$1)&gt;0,SUMIFS(Распис!$H$4:$H$300,Распис!$B$4:$B$300,$A180,Распис!$C$4:$C$300,"&lt;="&amp;O$1,Распис!$D$4:$D$300,"&gt;="&amp;O$1),SUMIF(База!$B$3:$B$305,$A180,База!$H$3:$H$152))</f>
        <v>0</v>
      </c>
      <c r="P180" s="46">
        <f ca="1">IF(COUNTIFS(Распис!$B$4:$B$300,$A180,Распис!$C$4:$C$300,"&lt;="&amp;P$1,Распис!$D$4:$D$300,"&gt;="&amp;P$1)&gt;0,SUMIFS(Распис!$I$4:$I$300,Распис!$B$4:$B$300,$A180,Распис!$C$4:$C$300,"&lt;="&amp;P$1,Распис!$D$4:$D$300,"&gt;="&amp;P$1),SUMIF(База!$B$3:$B$305,$A180,База!$I$3:$I$152))</f>
        <v>0</v>
      </c>
      <c r="Q180" s="46">
        <f ca="1">IF(COUNTIFS(Распис!$B$4:$B$300,$A180,Распис!$C$4:$C$300,"&lt;="&amp;Q$1,Распис!$D$4:$D$300,"&gt;="&amp;Q$1)&gt;0,SUMIFS(Распис!$J$4:$J$300,Распис!$B$4:$B$300,$A180,Распис!$C$4:$C$300,"&lt;="&amp;Q$1,Распис!$D$4:$D$300,"&gt;="&amp;Q$1),SUMIF(База!$B$3:$B$305,$A180,База!$J$3:$J$152))</f>
        <v>0</v>
      </c>
      <c r="R180" s="46">
        <f ca="1">IF(COUNTIFS(Распис!$B$4:$B$300,$A180,Распис!$C$4:$C$300,"&lt;="&amp;R$1,Распис!$D$4:$D$300,"&gt;="&amp;R$1)&gt;0,SUMIFS(Распис!$K$4:$K$300,Распис!$B$4:$B$300,$A180,Распис!$C$4:$C$300,"&lt;="&amp;R$1,Распис!$D$4:$D$300,"&gt;="&amp;R$1),SUMIF(База!$B$3:$B$305,$A180,База!$K$3:$K$152))</f>
        <v>0</v>
      </c>
      <c r="S180" s="46" t="s">
        <v>23</v>
      </c>
      <c r="T180" s="46" t="s">
        <v>25</v>
      </c>
      <c r="U180" s="46" t="s">
        <v>25</v>
      </c>
      <c r="V180" s="46" t="s">
        <v>24</v>
      </c>
      <c r="W180" s="46" t="s">
        <v>24</v>
      </c>
      <c r="X180" s="46" t="s">
        <v>24</v>
      </c>
      <c r="Y180" s="46" t="s">
        <v>25</v>
      </c>
      <c r="Z180" s="46" t="s">
        <v>23</v>
      </c>
      <c r="AA180" s="46">
        <f ca="1">IF(COUNTIFS(Распис!$B$4:$B$300,$A180,Распис!$C$4:$C$300,"&lt;="&amp;AA$1,Распис!$D$4:$D$300,"&gt;="&amp;AA$1)&gt;0,SUMIFS(Распис!$F$4:$F$300,Распис!$B$4:$B$300,$A180,Распис!$C$4:$C$300,"&lt;="&amp;AA$1,Распис!$D$4:$D$300,"&gt;="&amp;AA$1),SUMIF(База!$B$3:$B$305,$A180,База!$F$3:$F$152))</f>
        <v>0</v>
      </c>
      <c r="AB180" s="46">
        <f ca="1">IF(COUNTIFS(Распис!$B$4:$B$300,$A180,Распис!$C$4:$C$300,"&lt;="&amp;AB$1,Распис!$D$4:$D$300,"&gt;="&amp;AB$1)&gt;0,SUMIFS(Распис!$G$4:$G$300,Распис!$B$4:$B$300,$A180,Распис!$C$4:$C$300,"&lt;="&amp;AB$1,Распис!$D$4:$D$300,"&gt;="&amp;AB$1),SUMIF(База!$B$3:$B$305,$A180,База!$G$3:$G$152))</f>
        <v>0</v>
      </c>
      <c r="AC180" s="46">
        <f ca="1">IF(COUNTIFS(Распис!$B$4:$B$300,$A180,Распис!$C$4:$C$300,"&lt;="&amp;AC$1,Распис!$D$4:$D$300,"&gt;="&amp;AC$1)&gt;0,SUMIFS(Распис!$H$4:$H$300,Распис!$B$4:$B$300,$A180,Распис!$C$4:$C$300,"&lt;="&amp;AC$1,Распис!$D$4:$D$300,"&gt;="&amp;AC$1),SUMIF(База!$B$3:$B$305,$A180,База!$H$3:$H$152))</f>
        <v>0</v>
      </c>
      <c r="AD180" s="46">
        <f ca="1">IF(COUNTIFS(Распис!$B$4:$B$300,$A180,Распис!$C$4:$C$300,"&lt;="&amp;AD$1,Распис!$D$4:$D$300,"&gt;="&amp;AD$1)&gt;0,SUMIFS(Распис!$I$4:$I$300,Распис!$B$4:$B$300,$A180,Распис!$C$4:$C$300,"&lt;="&amp;AD$1,Распис!$D$4:$D$300,"&gt;="&amp;AD$1),SUMIF(База!$B$3:$B$305,$A180,База!$I$3:$I$152))</f>
        <v>0</v>
      </c>
      <c r="AE180" s="46">
        <f ca="1">IF(COUNTIFS(Распис!$B$4:$B$300,$A180,Распис!$C$4:$C$300,"&lt;="&amp;AE$1,Распис!$D$4:$D$300,"&gt;="&amp;AE$1)&gt;0,SUMIFS(Распис!$J$4:$J$300,Распис!$B$4:$B$300,$A180,Распис!$C$4:$C$300,"&lt;="&amp;AE$1,Распис!$D$4:$D$300,"&gt;="&amp;AE$1),SUMIF(База!$B$3:$B$305,$A180,База!$J$3:$J$152))</f>
        <v>0</v>
      </c>
      <c r="AF180" s="46">
        <f ca="1">IF(COUNTIFS(Распис!$B$4:$B$300,$A180,Распис!$C$4:$C$300,"&lt;="&amp;AF$1,Распис!$D$4:$D$300,"&gt;="&amp;AF$1)&gt;0,SUMIFS(Распис!$K$4:$K$300,Распис!$B$4:$B$300,$A180,Распис!$C$4:$C$300,"&lt;="&amp;AF$1,Распис!$D$4:$D$300,"&gt;="&amp;AF$1),SUMIF(База!$B$3:$B$305,$A180,База!$K$3:$K$152))</f>
        <v>0</v>
      </c>
      <c r="AG180" s="47">
        <f t="shared" ca="1" si="19"/>
        <v>0</v>
      </c>
      <c r="AH180" s="46">
        <f ca="1">AG180-SUMIFS(Распред!$G$4:$G$300,Распред!$B$4:$B$300,"март",Распред!$F$4:$F$300,A180)</f>
        <v>0</v>
      </c>
      <c r="AI180" s="46">
        <f ca="1">AH180+(COUNTIF(B180:AF180,"КД")+SUMIFS(Распред!$AH$4:$AH$300,Распред!$F$4:$F$300,A180,Распред!$B$4:$B$300,"март"))*4</f>
        <v>12</v>
      </c>
      <c r="AJ180" s="46">
        <f t="shared" ca="1" si="20"/>
        <v>0</v>
      </c>
      <c r="AK180" s="46">
        <f t="shared" ca="1" si="21"/>
        <v>0</v>
      </c>
      <c r="AL180" s="46">
        <f>SUMIFS(Распред!$K$4:$K$300,Распред!$B$4:$B$300,"март",Распред!$J$4:$J$300,A180)+SUMIFS(Распред!$M$4:$M$300,Распред!$B$4:$B$300,"март",Распред!$L$4:$L$300,A180)+SUMIFS(Распред!$O$4:$O$300,Распред!$B$4:$B$300,"март",Распред!$N$4:$N$300,A180)+SUMIFS(Распред!$Q$4:$Q$300,Распред!$B$4:$B$300,"март",Распред!$P$4:$P$300,A180)+SUMIFS(Распред!$S$4:$S$300,Распред!$B$4:$B$300,"март",Распред!$R$4:$R$300,A180)+SUMIFS(Распред!$U$4:$U$300,Распред!$B$4:$B$300,"март",Распред!$T$4:$T$300,A180)+SUMIFS(Распред!$W$4:$W$300,Распред!$B$4:$B$300,"март",Распред!$V$4:$V$300,A180)+SUMIFS(Распред!$Y$4:$Y$300,Распред!$B$4:$B$300,"март",Распред!$X$4:$X$300,A180)+SUMIFS(Распред!$AA$4:$AA$300,Распред!$B$4:$B$300,"март",Распред!$Z$4:$Z$300,A180)+SUMIFS(Распред!$AC$4:$AC$300,Распред!$B$4:$B$300,"март",Распред!$AB$4:$AB$300,A180)</f>
        <v>0</v>
      </c>
      <c r="AM180" s="46">
        <f t="shared" ca="1" si="22"/>
        <v>0</v>
      </c>
      <c r="AN180" s="46">
        <f t="shared" ca="1" si="23"/>
        <v>0</v>
      </c>
      <c r="AO180" s="46">
        <f t="shared" ca="1" si="24"/>
        <v>0</v>
      </c>
      <c r="AP180" s="46">
        <f>январь!AP180</f>
        <v>0</v>
      </c>
      <c r="AQ180" s="46">
        <f t="shared" ca="1" si="34"/>
        <v>0</v>
      </c>
      <c r="AR180" s="47"/>
      <c r="AS180" s="47">
        <f t="shared" ca="1" si="26"/>
        <v>0</v>
      </c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</row>
    <row r="181" spans="1:58" x14ac:dyDescent="0.25">
      <c r="A181" s="47">
        <f>База!B181</f>
        <v>0</v>
      </c>
      <c r="B181" s="46">
        <f ca="1">IF(COUNTIFS(Распис!$B$4:$B$300,$A181,Распис!$C$4:$C$300,"&lt;="&amp;B$1,Распис!$D$4:$D$300,"&gt;="&amp;B$1)&gt;0,SUMIFS(Распис!$I$4:$I$300,Распис!$B$4:$B$300,$A181,Распис!$C$4:$C$300,"&lt;="&amp;B$1,Распис!$D$4:$D$300,"&gt;="&amp;B$1),SUMIF(База!$B$3:$B$305,$A181,База!$I$3:$I$152))</f>
        <v>0</v>
      </c>
      <c r="C181" s="46">
        <f ca="1">IF(COUNTIFS(Распис!$B$4:$B$300,$A181,Распис!$C$4:$C$300,"&lt;="&amp;C$1,Распис!$D$4:$D$300,"&gt;="&amp;C$1)&gt;0,SUMIFS(Распис!$J$4:$J$300,Распис!$B$4:$B$300,$A181,Распис!$C$4:$C$300,"&lt;="&amp;C$1,Распис!$D$4:$D$300,"&gt;="&amp;C$1),SUMIF(База!$B$3:$B$305,$A181,База!$J$3:$J$152))</f>
        <v>0</v>
      </c>
      <c r="D181" s="46">
        <f ca="1">IF(COUNTIFS(Распис!$B$4:$B$300,$A181,Распис!$C$4:$C$300,"&lt;="&amp;D$1,Распис!$D$4:$D$300,"&gt;="&amp;D$1)&gt;0,SUMIFS(Распис!$K$4:$K$300,Распис!$B$4:$B$300,$A181,Распис!$C$4:$C$300,"&lt;="&amp;D$1,Распис!$D$4:$D$300,"&gt;="&amp;D$1),SUMIF(База!$B$3:$B$305,$A181,База!$K$3:$K$152))</f>
        <v>0</v>
      </c>
      <c r="E181" s="46" t="s">
        <v>23</v>
      </c>
      <c r="F181" s="46">
        <f ca="1">IF(COUNTIFS(Распис!$B$4:$B$300,$A181,Распис!$C$4:$C$300,"&lt;="&amp;F$1,Распис!$D$4:$D$300,"&gt;="&amp;F$1)&gt;0,SUMIFS(Распис!$F$4:$F$300,Распис!$B$4:$B$300,$A181,Распис!$C$4:$C$300,"&lt;="&amp;F$1,Распис!$D$4:$D$300,"&gt;="&amp;F$1),SUMIF(База!$B$3:$B$305,$A181,База!$F$3:$F$152))</f>
        <v>0</v>
      </c>
      <c r="G181" s="46">
        <f ca="1">IF(COUNTIFS(Распис!$B$4:$B$300,$A181,Распис!$C$4:$C$300,"&lt;="&amp;G$1,Распис!$D$4:$D$300,"&gt;="&amp;G$1)&gt;0,SUMIFS(Распис!$G$4:$G$300,Распис!$B$4:$B$300,$A181,Распис!$C$4:$C$300,"&lt;="&amp;G$1,Распис!$D$4:$D$300,"&gt;="&amp;G$1),SUMIF(База!$B$3:$B$305,$A181,База!$G$3:$G$152))</f>
        <v>0</v>
      </c>
      <c r="H181" s="46">
        <f ca="1">IF(COUNTIFS(Распис!$B$4:$B$300,$A181,Распис!$C$4:$C$300,"&lt;="&amp;H$1,Распис!$D$4:$D$300,"&gt;="&amp;H$1)&gt;0,SUMIFS(Распис!$H$4:$H$300,Распис!$B$4:$B$300,$A181,Распис!$C$4:$C$300,"&lt;="&amp;H$1,Распис!$D$4:$D$300,"&gt;="&amp;H$1),SUMIF(База!$B$3:$B$305,$A181,База!$H$3:$H$152))</f>
        <v>0</v>
      </c>
      <c r="I181" s="46" t="s">
        <v>24</v>
      </c>
      <c r="J181" s="46">
        <f ca="1">IF(COUNTIFS(Распис!$B$4:$B$300,$A181,Распис!$C$4:$C$300,"&lt;="&amp;J$1,Распис!$D$4:$D$300,"&gt;="&amp;J$1)&gt;0,SUMIFS(Распис!$J$4:$J$300,Распис!$B$4:$B$300,$A181,Распис!$C$4:$C$300,"&lt;="&amp;J$1,Распис!$D$4:$D$300,"&gt;="&amp;J$1),SUMIF(База!$B$3:$B$305,$A181,База!$J$3:$J$152))</f>
        <v>0</v>
      </c>
      <c r="K181" s="46">
        <f ca="1">IF(COUNTIFS(Распис!$B$4:$B$300,$A181,Распис!$C$4:$C$300,"&lt;="&amp;K$1,Распис!$D$4:$D$300,"&gt;="&amp;K$1)&gt;0,SUMIFS(Распис!$K$4:$K$300,Распис!$B$4:$B$300,$A181,Распис!$C$4:$C$300,"&lt;="&amp;K$1,Распис!$D$4:$D$300,"&gt;="&amp;K$1),SUMIF(База!$B$3:$B$305,$A181,База!$K$3:$K$152))</f>
        <v>0</v>
      </c>
      <c r="L181" s="46" t="s">
        <v>23</v>
      </c>
      <c r="M181" s="46">
        <f ca="1">IF(COUNTIFS(Распис!$B$4:$B$300,$A181,Распис!$C$4:$C$300,"&lt;="&amp;M$1,Распис!$D$4:$D$300,"&gt;="&amp;M$1)&gt;0,SUMIFS(Распис!$F$4:$F$300,Распис!$B$4:$B$300,$A181,Распис!$C$4:$C$300,"&lt;="&amp;M$1,Распис!$D$4:$D$300,"&gt;="&amp;M$1),SUMIF(База!$B$3:$B$305,$A181,База!$F$3:$F$152))</f>
        <v>0</v>
      </c>
      <c r="N181" s="46">
        <f ca="1">IF(COUNTIFS(Распис!$B$4:$B$300,$A181,Распис!$C$4:$C$300,"&lt;="&amp;N$1,Распис!$D$4:$D$300,"&gt;="&amp;N$1)&gt;0,SUMIFS(Распис!$G$4:$G$300,Распис!$B$4:$B$300,$A181,Распис!$C$4:$C$300,"&lt;="&amp;N$1,Распис!$D$4:$D$300,"&gt;="&amp;N$1),SUMIF(База!$B$3:$B$305,$A181,База!$G$3:$G$152))</f>
        <v>0</v>
      </c>
      <c r="O181" s="46">
        <f ca="1">IF(COUNTIFS(Распис!$B$4:$B$300,$A181,Распис!$C$4:$C$300,"&lt;="&amp;O$1,Распис!$D$4:$D$300,"&gt;="&amp;O$1)&gt;0,SUMIFS(Распис!$H$4:$H$300,Распис!$B$4:$B$300,$A181,Распис!$C$4:$C$300,"&lt;="&amp;O$1,Распис!$D$4:$D$300,"&gt;="&amp;O$1),SUMIF(База!$B$3:$B$305,$A181,База!$H$3:$H$152))</f>
        <v>0</v>
      </c>
      <c r="P181" s="46">
        <f ca="1">IF(COUNTIFS(Распис!$B$4:$B$300,$A181,Распис!$C$4:$C$300,"&lt;="&amp;P$1,Распис!$D$4:$D$300,"&gt;="&amp;P$1)&gt;0,SUMIFS(Распис!$I$4:$I$300,Распис!$B$4:$B$300,$A181,Распис!$C$4:$C$300,"&lt;="&amp;P$1,Распис!$D$4:$D$300,"&gt;="&amp;P$1),SUMIF(База!$B$3:$B$305,$A181,База!$I$3:$I$152))</f>
        <v>0</v>
      </c>
      <c r="Q181" s="46">
        <f ca="1">IF(COUNTIFS(Распис!$B$4:$B$300,$A181,Распис!$C$4:$C$300,"&lt;="&amp;Q$1,Распис!$D$4:$D$300,"&gt;="&amp;Q$1)&gt;0,SUMIFS(Распис!$J$4:$J$300,Распис!$B$4:$B$300,$A181,Распис!$C$4:$C$300,"&lt;="&amp;Q$1,Распис!$D$4:$D$300,"&gt;="&amp;Q$1),SUMIF(База!$B$3:$B$305,$A181,База!$J$3:$J$152))</f>
        <v>0</v>
      </c>
      <c r="R181" s="46">
        <f ca="1">IF(COUNTIFS(Распис!$B$4:$B$300,$A181,Распис!$C$4:$C$300,"&lt;="&amp;R$1,Распис!$D$4:$D$300,"&gt;="&amp;R$1)&gt;0,SUMIFS(Распис!$K$4:$K$300,Распис!$B$4:$B$300,$A181,Распис!$C$4:$C$300,"&lt;="&amp;R$1,Распис!$D$4:$D$300,"&gt;="&amp;R$1),SUMIF(База!$B$3:$B$305,$A181,База!$K$3:$K$152))</f>
        <v>0</v>
      </c>
      <c r="S181" s="46" t="s">
        <v>23</v>
      </c>
      <c r="T181" s="46" t="s">
        <v>25</v>
      </c>
      <c r="U181" s="46" t="s">
        <v>25</v>
      </c>
      <c r="V181" s="46" t="s">
        <v>24</v>
      </c>
      <c r="W181" s="46" t="s">
        <v>24</v>
      </c>
      <c r="X181" s="46" t="s">
        <v>24</v>
      </c>
      <c r="Y181" s="46" t="s">
        <v>25</v>
      </c>
      <c r="Z181" s="46" t="s">
        <v>23</v>
      </c>
      <c r="AA181" s="46">
        <f ca="1">IF(COUNTIFS(Распис!$B$4:$B$300,$A181,Распис!$C$4:$C$300,"&lt;="&amp;AA$1,Распис!$D$4:$D$300,"&gt;="&amp;AA$1)&gt;0,SUMIFS(Распис!$F$4:$F$300,Распис!$B$4:$B$300,$A181,Распис!$C$4:$C$300,"&lt;="&amp;AA$1,Распис!$D$4:$D$300,"&gt;="&amp;AA$1),SUMIF(База!$B$3:$B$305,$A181,База!$F$3:$F$152))</f>
        <v>0</v>
      </c>
      <c r="AB181" s="46">
        <f ca="1">IF(COUNTIFS(Распис!$B$4:$B$300,$A181,Распис!$C$4:$C$300,"&lt;="&amp;AB$1,Распис!$D$4:$D$300,"&gt;="&amp;AB$1)&gt;0,SUMIFS(Распис!$G$4:$G$300,Распис!$B$4:$B$300,$A181,Распис!$C$4:$C$300,"&lt;="&amp;AB$1,Распис!$D$4:$D$300,"&gt;="&amp;AB$1),SUMIF(База!$B$3:$B$305,$A181,База!$G$3:$G$152))</f>
        <v>0</v>
      </c>
      <c r="AC181" s="46">
        <f ca="1">IF(COUNTIFS(Распис!$B$4:$B$300,$A181,Распис!$C$4:$C$300,"&lt;="&amp;AC$1,Распис!$D$4:$D$300,"&gt;="&amp;AC$1)&gt;0,SUMIFS(Распис!$H$4:$H$300,Распис!$B$4:$B$300,$A181,Распис!$C$4:$C$300,"&lt;="&amp;AC$1,Распис!$D$4:$D$300,"&gt;="&amp;AC$1),SUMIF(База!$B$3:$B$305,$A181,База!$H$3:$H$152))</f>
        <v>0</v>
      </c>
      <c r="AD181" s="46">
        <f ca="1">IF(COUNTIFS(Распис!$B$4:$B$300,$A181,Распис!$C$4:$C$300,"&lt;="&amp;AD$1,Распис!$D$4:$D$300,"&gt;="&amp;AD$1)&gt;0,SUMIFS(Распис!$I$4:$I$300,Распис!$B$4:$B$300,$A181,Распис!$C$4:$C$300,"&lt;="&amp;AD$1,Распис!$D$4:$D$300,"&gt;="&amp;AD$1),SUMIF(База!$B$3:$B$305,$A181,База!$I$3:$I$152))</f>
        <v>0</v>
      </c>
      <c r="AE181" s="46">
        <f ca="1">IF(COUNTIFS(Распис!$B$4:$B$300,$A181,Распис!$C$4:$C$300,"&lt;="&amp;AE$1,Распис!$D$4:$D$300,"&gt;="&amp;AE$1)&gt;0,SUMIFS(Распис!$J$4:$J$300,Распис!$B$4:$B$300,$A181,Распис!$C$4:$C$300,"&lt;="&amp;AE$1,Распис!$D$4:$D$300,"&gt;="&amp;AE$1),SUMIF(База!$B$3:$B$305,$A181,База!$J$3:$J$152))</f>
        <v>0</v>
      </c>
      <c r="AF181" s="46">
        <f ca="1">IF(COUNTIFS(Распис!$B$4:$B$300,$A181,Распис!$C$4:$C$300,"&lt;="&amp;AF$1,Распис!$D$4:$D$300,"&gt;="&amp;AF$1)&gt;0,SUMIFS(Распис!$K$4:$K$300,Распис!$B$4:$B$300,$A181,Распис!$C$4:$C$300,"&lt;="&amp;AF$1,Распис!$D$4:$D$300,"&gt;="&amp;AF$1),SUMIF(База!$B$3:$B$305,$A181,База!$K$3:$K$152))</f>
        <v>0</v>
      </c>
      <c r="AG181" s="47">
        <f t="shared" ca="1" si="19"/>
        <v>0</v>
      </c>
      <c r="AH181" s="46">
        <f ca="1">AG181-SUMIFS(Распред!$G$4:$G$300,Распред!$B$4:$B$300,"март",Распред!$F$4:$F$300,A181)</f>
        <v>0</v>
      </c>
      <c r="AI181" s="46">
        <f ca="1">AH181+(COUNTIF(B181:AF181,"КД")+SUMIFS(Распред!$AH$4:$AH$300,Распред!$F$4:$F$300,A181,Распред!$B$4:$B$300,"март"))*4</f>
        <v>12</v>
      </c>
      <c r="AJ181" s="46">
        <f t="shared" ca="1" si="20"/>
        <v>0</v>
      </c>
      <c r="AK181" s="46">
        <f t="shared" ca="1" si="21"/>
        <v>0</v>
      </c>
      <c r="AL181" s="46">
        <f>SUMIFS(Распред!$K$4:$K$300,Распред!$B$4:$B$300,"март",Распред!$J$4:$J$300,A181)+SUMIFS(Распред!$M$4:$M$300,Распред!$B$4:$B$300,"март",Распред!$L$4:$L$300,A181)+SUMIFS(Распред!$O$4:$O$300,Распред!$B$4:$B$300,"март",Распред!$N$4:$N$300,A181)+SUMIFS(Распред!$Q$4:$Q$300,Распред!$B$4:$B$300,"март",Распред!$P$4:$P$300,A181)+SUMIFS(Распред!$S$4:$S$300,Распред!$B$4:$B$300,"март",Распред!$R$4:$R$300,A181)+SUMIFS(Распред!$U$4:$U$300,Распред!$B$4:$B$300,"март",Распред!$T$4:$T$300,A181)+SUMIFS(Распред!$W$4:$W$300,Распред!$B$4:$B$300,"март",Распред!$V$4:$V$300,A181)+SUMIFS(Распред!$Y$4:$Y$300,Распред!$B$4:$B$300,"март",Распред!$X$4:$X$300,A181)+SUMIFS(Распред!$AA$4:$AA$300,Распред!$B$4:$B$300,"март",Распред!$Z$4:$Z$300,A181)+SUMIFS(Распред!$AC$4:$AC$300,Распред!$B$4:$B$300,"март",Распред!$AB$4:$AB$300,A181)</f>
        <v>0</v>
      </c>
      <c r="AM181" s="46">
        <f t="shared" ca="1" si="22"/>
        <v>0</v>
      </c>
      <c r="AN181" s="46">
        <f t="shared" ca="1" si="23"/>
        <v>0</v>
      </c>
      <c r="AO181" s="46">
        <f t="shared" ca="1" si="24"/>
        <v>0</v>
      </c>
      <c r="AP181" s="46">
        <f>январь!AP181</f>
        <v>0</v>
      </c>
      <c r="AQ181" s="46">
        <f t="shared" ca="1" si="34"/>
        <v>0</v>
      </c>
      <c r="AR181" s="47"/>
      <c r="AS181" s="47">
        <f t="shared" ca="1" si="26"/>
        <v>0</v>
      </c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</row>
    <row r="182" spans="1:58" x14ac:dyDescent="0.25">
      <c r="A182" s="47">
        <f>База!B182</f>
        <v>0</v>
      </c>
      <c r="B182" s="46">
        <f ca="1">IF(COUNTIFS(Распис!$B$4:$B$300,$A182,Распис!$C$4:$C$300,"&lt;="&amp;B$1,Распис!$D$4:$D$300,"&gt;="&amp;B$1)&gt;0,SUMIFS(Распис!$I$4:$I$300,Распис!$B$4:$B$300,$A182,Распис!$C$4:$C$300,"&lt;="&amp;B$1,Распис!$D$4:$D$300,"&gt;="&amp;B$1),SUMIF(База!$B$3:$B$305,$A182,База!$I$3:$I$152))</f>
        <v>0</v>
      </c>
      <c r="C182" s="46">
        <f ca="1">IF(COUNTIFS(Распис!$B$4:$B$300,$A182,Распис!$C$4:$C$300,"&lt;="&amp;C$1,Распис!$D$4:$D$300,"&gt;="&amp;C$1)&gt;0,SUMIFS(Распис!$J$4:$J$300,Распис!$B$4:$B$300,$A182,Распис!$C$4:$C$300,"&lt;="&amp;C$1,Распис!$D$4:$D$300,"&gt;="&amp;C$1),SUMIF(База!$B$3:$B$305,$A182,База!$J$3:$J$152))</f>
        <v>0</v>
      </c>
      <c r="D182" s="46">
        <f ca="1">IF(COUNTIFS(Распис!$B$4:$B$300,$A182,Распис!$C$4:$C$300,"&lt;="&amp;D$1,Распис!$D$4:$D$300,"&gt;="&amp;D$1)&gt;0,SUMIFS(Распис!$K$4:$K$300,Распис!$B$4:$B$300,$A182,Распис!$C$4:$C$300,"&lt;="&amp;D$1,Распис!$D$4:$D$300,"&gt;="&amp;D$1),SUMIF(База!$B$3:$B$305,$A182,База!$K$3:$K$152))</f>
        <v>0</v>
      </c>
      <c r="E182" s="46" t="s">
        <v>23</v>
      </c>
      <c r="F182" s="46">
        <f ca="1">IF(COUNTIFS(Распис!$B$4:$B$300,$A182,Распис!$C$4:$C$300,"&lt;="&amp;F$1,Распис!$D$4:$D$300,"&gt;="&amp;F$1)&gt;0,SUMIFS(Распис!$F$4:$F$300,Распис!$B$4:$B$300,$A182,Распис!$C$4:$C$300,"&lt;="&amp;F$1,Распис!$D$4:$D$300,"&gt;="&amp;F$1),SUMIF(База!$B$3:$B$305,$A182,База!$F$3:$F$152))</f>
        <v>0</v>
      </c>
      <c r="G182" s="46">
        <f ca="1">IF(COUNTIFS(Распис!$B$4:$B$300,$A182,Распис!$C$4:$C$300,"&lt;="&amp;G$1,Распис!$D$4:$D$300,"&gt;="&amp;G$1)&gt;0,SUMIFS(Распис!$G$4:$G$300,Распис!$B$4:$B$300,$A182,Распис!$C$4:$C$300,"&lt;="&amp;G$1,Распис!$D$4:$D$300,"&gt;="&amp;G$1),SUMIF(База!$B$3:$B$305,$A182,База!$G$3:$G$152))</f>
        <v>0</v>
      </c>
      <c r="H182" s="46">
        <f ca="1">IF(COUNTIFS(Распис!$B$4:$B$300,$A182,Распис!$C$4:$C$300,"&lt;="&amp;H$1,Распис!$D$4:$D$300,"&gt;="&amp;H$1)&gt;0,SUMIFS(Распис!$H$4:$H$300,Распис!$B$4:$B$300,$A182,Распис!$C$4:$C$300,"&lt;="&amp;H$1,Распис!$D$4:$D$300,"&gt;="&amp;H$1),SUMIF(База!$B$3:$B$305,$A182,База!$H$3:$H$152))</f>
        <v>0</v>
      </c>
      <c r="I182" s="46" t="s">
        <v>24</v>
      </c>
      <c r="J182" s="46">
        <f ca="1">IF(COUNTIFS(Распис!$B$4:$B$300,$A182,Распис!$C$4:$C$300,"&lt;="&amp;J$1,Распис!$D$4:$D$300,"&gt;="&amp;J$1)&gt;0,SUMIFS(Распис!$J$4:$J$300,Распис!$B$4:$B$300,$A182,Распис!$C$4:$C$300,"&lt;="&amp;J$1,Распис!$D$4:$D$300,"&gt;="&amp;J$1),SUMIF(База!$B$3:$B$305,$A182,База!$J$3:$J$152))</f>
        <v>0</v>
      </c>
      <c r="K182" s="46">
        <f ca="1">IF(COUNTIFS(Распис!$B$4:$B$300,$A182,Распис!$C$4:$C$300,"&lt;="&amp;K$1,Распис!$D$4:$D$300,"&gt;="&amp;K$1)&gt;0,SUMIFS(Распис!$K$4:$K$300,Распис!$B$4:$B$300,$A182,Распис!$C$4:$C$300,"&lt;="&amp;K$1,Распис!$D$4:$D$300,"&gt;="&amp;K$1),SUMIF(База!$B$3:$B$305,$A182,База!$K$3:$K$152))</f>
        <v>0</v>
      </c>
      <c r="L182" s="46" t="s">
        <v>23</v>
      </c>
      <c r="M182" s="46">
        <f ca="1">IF(COUNTIFS(Распис!$B$4:$B$300,$A182,Распис!$C$4:$C$300,"&lt;="&amp;M$1,Распис!$D$4:$D$300,"&gt;="&amp;M$1)&gt;0,SUMIFS(Распис!$F$4:$F$300,Распис!$B$4:$B$300,$A182,Распис!$C$4:$C$300,"&lt;="&amp;M$1,Распис!$D$4:$D$300,"&gt;="&amp;M$1),SUMIF(База!$B$3:$B$305,$A182,База!$F$3:$F$152))</f>
        <v>0</v>
      </c>
      <c r="N182" s="46">
        <f ca="1">IF(COUNTIFS(Распис!$B$4:$B$300,$A182,Распис!$C$4:$C$300,"&lt;="&amp;N$1,Распис!$D$4:$D$300,"&gt;="&amp;N$1)&gt;0,SUMIFS(Распис!$G$4:$G$300,Распис!$B$4:$B$300,$A182,Распис!$C$4:$C$300,"&lt;="&amp;N$1,Распис!$D$4:$D$300,"&gt;="&amp;N$1),SUMIF(База!$B$3:$B$305,$A182,База!$G$3:$G$152))</f>
        <v>0</v>
      </c>
      <c r="O182" s="46">
        <f ca="1">IF(COUNTIFS(Распис!$B$4:$B$300,$A182,Распис!$C$4:$C$300,"&lt;="&amp;O$1,Распис!$D$4:$D$300,"&gt;="&amp;O$1)&gt;0,SUMIFS(Распис!$H$4:$H$300,Распис!$B$4:$B$300,$A182,Распис!$C$4:$C$300,"&lt;="&amp;O$1,Распис!$D$4:$D$300,"&gt;="&amp;O$1),SUMIF(База!$B$3:$B$305,$A182,База!$H$3:$H$152))</f>
        <v>0</v>
      </c>
      <c r="P182" s="46">
        <f ca="1">IF(COUNTIFS(Распис!$B$4:$B$300,$A182,Распис!$C$4:$C$300,"&lt;="&amp;P$1,Распис!$D$4:$D$300,"&gt;="&amp;P$1)&gt;0,SUMIFS(Распис!$I$4:$I$300,Распис!$B$4:$B$300,$A182,Распис!$C$4:$C$300,"&lt;="&amp;P$1,Распис!$D$4:$D$300,"&gt;="&amp;P$1),SUMIF(База!$B$3:$B$305,$A182,База!$I$3:$I$152))</f>
        <v>0</v>
      </c>
      <c r="Q182" s="46">
        <f ca="1">IF(COUNTIFS(Распис!$B$4:$B$300,$A182,Распис!$C$4:$C$300,"&lt;="&amp;Q$1,Распис!$D$4:$D$300,"&gt;="&amp;Q$1)&gt;0,SUMIFS(Распис!$J$4:$J$300,Распис!$B$4:$B$300,$A182,Распис!$C$4:$C$300,"&lt;="&amp;Q$1,Распис!$D$4:$D$300,"&gt;="&amp;Q$1),SUMIF(База!$B$3:$B$305,$A182,База!$J$3:$J$152))</f>
        <v>0</v>
      </c>
      <c r="R182" s="46">
        <f ca="1">IF(COUNTIFS(Распис!$B$4:$B$300,$A182,Распис!$C$4:$C$300,"&lt;="&amp;R$1,Распис!$D$4:$D$300,"&gt;="&amp;R$1)&gt;0,SUMIFS(Распис!$K$4:$K$300,Распис!$B$4:$B$300,$A182,Распис!$C$4:$C$300,"&lt;="&amp;R$1,Распис!$D$4:$D$300,"&gt;="&amp;R$1),SUMIF(База!$B$3:$B$305,$A182,База!$K$3:$K$152))</f>
        <v>0</v>
      </c>
      <c r="S182" s="46" t="s">
        <v>23</v>
      </c>
      <c r="T182" s="46" t="s">
        <v>25</v>
      </c>
      <c r="U182" s="46" t="s">
        <v>25</v>
      </c>
      <c r="V182" s="46" t="s">
        <v>24</v>
      </c>
      <c r="W182" s="46" t="s">
        <v>24</v>
      </c>
      <c r="X182" s="46" t="s">
        <v>24</v>
      </c>
      <c r="Y182" s="46" t="s">
        <v>25</v>
      </c>
      <c r="Z182" s="46" t="s">
        <v>23</v>
      </c>
      <c r="AA182" s="46">
        <f ca="1">IF(COUNTIFS(Распис!$B$4:$B$300,$A182,Распис!$C$4:$C$300,"&lt;="&amp;AA$1,Распис!$D$4:$D$300,"&gt;="&amp;AA$1)&gt;0,SUMIFS(Распис!$F$4:$F$300,Распис!$B$4:$B$300,$A182,Распис!$C$4:$C$300,"&lt;="&amp;AA$1,Распис!$D$4:$D$300,"&gt;="&amp;AA$1),SUMIF(База!$B$3:$B$305,$A182,База!$F$3:$F$152))</f>
        <v>0</v>
      </c>
      <c r="AB182" s="46">
        <f ca="1">IF(COUNTIFS(Распис!$B$4:$B$300,$A182,Распис!$C$4:$C$300,"&lt;="&amp;AB$1,Распис!$D$4:$D$300,"&gt;="&amp;AB$1)&gt;0,SUMIFS(Распис!$G$4:$G$300,Распис!$B$4:$B$300,$A182,Распис!$C$4:$C$300,"&lt;="&amp;AB$1,Распис!$D$4:$D$300,"&gt;="&amp;AB$1),SUMIF(База!$B$3:$B$305,$A182,База!$G$3:$G$152))</f>
        <v>0</v>
      </c>
      <c r="AC182" s="46">
        <f ca="1">IF(COUNTIFS(Распис!$B$4:$B$300,$A182,Распис!$C$4:$C$300,"&lt;="&amp;AC$1,Распис!$D$4:$D$300,"&gt;="&amp;AC$1)&gt;0,SUMIFS(Распис!$H$4:$H$300,Распис!$B$4:$B$300,$A182,Распис!$C$4:$C$300,"&lt;="&amp;AC$1,Распис!$D$4:$D$300,"&gt;="&amp;AC$1),SUMIF(База!$B$3:$B$305,$A182,База!$H$3:$H$152))</f>
        <v>0</v>
      </c>
      <c r="AD182" s="46">
        <f ca="1">IF(COUNTIFS(Распис!$B$4:$B$300,$A182,Распис!$C$4:$C$300,"&lt;="&amp;AD$1,Распис!$D$4:$D$300,"&gt;="&amp;AD$1)&gt;0,SUMIFS(Распис!$I$4:$I$300,Распис!$B$4:$B$300,$A182,Распис!$C$4:$C$300,"&lt;="&amp;AD$1,Распис!$D$4:$D$300,"&gt;="&amp;AD$1),SUMIF(База!$B$3:$B$305,$A182,База!$I$3:$I$152))</f>
        <v>0</v>
      </c>
      <c r="AE182" s="46">
        <f ca="1">IF(COUNTIFS(Распис!$B$4:$B$300,$A182,Распис!$C$4:$C$300,"&lt;="&amp;AE$1,Распис!$D$4:$D$300,"&gt;="&amp;AE$1)&gt;0,SUMIFS(Распис!$J$4:$J$300,Распис!$B$4:$B$300,$A182,Распис!$C$4:$C$300,"&lt;="&amp;AE$1,Распис!$D$4:$D$300,"&gt;="&amp;AE$1),SUMIF(База!$B$3:$B$305,$A182,База!$J$3:$J$152))</f>
        <v>0</v>
      </c>
      <c r="AF182" s="46">
        <f ca="1">IF(COUNTIFS(Распис!$B$4:$B$300,$A182,Распис!$C$4:$C$300,"&lt;="&amp;AF$1,Распис!$D$4:$D$300,"&gt;="&amp;AF$1)&gt;0,SUMIFS(Распис!$K$4:$K$300,Распис!$B$4:$B$300,$A182,Распис!$C$4:$C$300,"&lt;="&amp;AF$1,Распис!$D$4:$D$300,"&gt;="&amp;AF$1),SUMIF(База!$B$3:$B$305,$A182,База!$K$3:$K$152))</f>
        <v>0</v>
      </c>
      <c r="AG182" s="47">
        <f t="shared" ca="1" si="19"/>
        <v>0</v>
      </c>
      <c r="AH182" s="46">
        <f ca="1">AG182-SUMIFS(Распред!$G$4:$G$300,Распред!$B$4:$B$300,"март",Распред!$F$4:$F$300,A182)</f>
        <v>0</v>
      </c>
      <c r="AI182" s="46">
        <f ca="1">AH182+(COUNTIF(B182:AF182,"КД")+SUMIFS(Распред!$AH$4:$AH$300,Распред!$F$4:$F$300,A182,Распред!$B$4:$B$300,"март"))*4</f>
        <v>12</v>
      </c>
      <c r="AJ182" s="46">
        <f t="shared" ca="1" si="20"/>
        <v>0</v>
      </c>
      <c r="AK182" s="46">
        <f t="shared" ca="1" si="21"/>
        <v>0</v>
      </c>
      <c r="AL182" s="46">
        <f>SUMIFS(Распред!$K$4:$K$300,Распред!$B$4:$B$300,"март",Распред!$J$4:$J$300,A182)+SUMIFS(Распред!$M$4:$M$300,Распред!$B$4:$B$300,"март",Распред!$L$4:$L$300,A182)+SUMIFS(Распред!$O$4:$O$300,Распред!$B$4:$B$300,"март",Распред!$N$4:$N$300,A182)+SUMIFS(Распред!$Q$4:$Q$300,Распред!$B$4:$B$300,"март",Распред!$P$4:$P$300,A182)+SUMIFS(Распред!$S$4:$S$300,Распред!$B$4:$B$300,"март",Распред!$R$4:$R$300,A182)+SUMIFS(Распред!$U$4:$U$300,Распред!$B$4:$B$300,"март",Распред!$T$4:$T$300,A182)+SUMIFS(Распред!$W$4:$W$300,Распред!$B$4:$B$300,"март",Распред!$V$4:$V$300,A182)+SUMIFS(Распред!$Y$4:$Y$300,Распред!$B$4:$B$300,"март",Распред!$X$4:$X$300,A182)+SUMIFS(Распред!$AA$4:$AA$300,Распред!$B$4:$B$300,"март",Распред!$Z$4:$Z$300,A182)+SUMIFS(Распред!$AC$4:$AC$300,Распред!$B$4:$B$300,"март",Распред!$AB$4:$AB$300,A182)</f>
        <v>0</v>
      </c>
      <c r="AM182" s="46">
        <f t="shared" ca="1" si="22"/>
        <v>0</v>
      </c>
      <c r="AN182" s="46">
        <f t="shared" ca="1" si="23"/>
        <v>0</v>
      </c>
      <c r="AO182" s="46">
        <f t="shared" ca="1" si="24"/>
        <v>0</v>
      </c>
      <c r="AP182" s="46">
        <f>январь!AP182</f>
        <v>0</v>
      </c>
      <c r="AQ182" s="46">
        <f t="shared" ca="1" si="34"/>
        <v>0</v>
      </c>
      <c r="AR182" s="47"/>
      <c r="AS182" s="47">
        <f t="shared" ca="1" si="26"/>
        <v>0</v>
      </c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</row>
    <row r="183" spans="1:58" x14ac:dyDescent="0.25">
      <c r="A183" s="47">
        <f>База!B183</f>
        <v>0</v>
      </c>
      <c r="B183" s="46">
        <f ca="1">IF(COUNTIFS(Распис!$B$4:$B$300,$A183,Распис!$C$4:$C$300,"&lt;="&amp;B$1,Распис!$D$4:$D$300,"&gt;="&amp;B$1)&gt;0,SUMIFS(Распис!$I$4:$I$300,Распис!$B$4:$B$300,$A183,Распис!$C$4:$C$300,"&lt;="&amp;B$1,Распис!$D$4:$D$300,"&gt;="&amp;B$1),SUMIF(База!$B$3:$B$305,$A183,База!$I$3:$I$152))</f>
        <v>0</v>
      </c>
      <c r="C183" s="46">
        <f ca="1">IF(COUNTIFS(Распис!$B$4:$B$300,$A183,Распис!$C$4:$C$300,"&lt;="&amp;C$1,Распис!$D$4:$D$300,"&gt;="&amp;C$1)&gt;0,SUMIFS(Распис!$J$4:$J$300,Распис!$B$4:$B$300,$A183,Распис!$C$4:$C$300,"&lt;="&amp;C$1,Распис!$D$4:$D$300,"&gt;="&amp;C$1),SUMIF(База!$B$3:$B$305,$A183,База!$J$3:$J$152))</f>
        <v>0</v>
      </c>
      <c r="D183" s="46">
        <f ca="1">IF(COUNTIFS(Распис!$B$4:$B$300,$A183,Распис!$C$4:$C$300,"&lt;="&amp;D$1,Распис!$D$4:$D$300,"&gt;="&amp;D$1)&gt;0,SUMIFS(Распис!$K$4:$K$300,Распис!$B$4:$B$300,$A183,Распис!$C$4:$C$300,"&lt;="&amp;D$1,Распис!$D$4:$D$300,"&gt;="&amp;D$1),SUMIF(База!$B$3:$B$305,$A183,База!$K$3:$K$152))</f>
        <v>0</v>
      </c>
      <c r="E183" s="46" t="s">
        <v>23</v>
      </c>
      <c r="F183" s="46">
        <f ca="1">IF(COUNTIFS(Распис!$B$4:$B$300,$A183,Распис!$C$4:$C$300,"&lt;="&amp;F$1,Распис!$D$4:$D$300,"&gt;="&amp;F$1)&gt;0,SUMIFS(Распис!$F$4:$F$300,Распис!$B$4:$B$300,$A183,Распис!$C$4:$C$300,"&lt;="&amp;F$1,Распис!$D$4:$D$300,"&gt;="&amp;F$1),SUMIF(База!$B$3:$B$305,$A183,База!$F$3:$F$152))</f>
        <v>0</v>
      </c>
      <c r="G183" s="46">
        <f ca="1">IF(COUNTIFS(Распис!$B$4:$B$300,$A183,Распис!$C$4:$C$300,"&lt;="&amp;G$1,Распис!$D$4:$D$300,"&gt;="&amp;G$1)&gt;0,SUMIFS(Распис!$G$4:$G$300,Распис!$B$4:$B$300,$A183,Распис!$C$4:$C$300,"&lt;="&amp;G$1,Распис!$D$4:$D$300,"&gt;="&amp;G$1),SUMIF(База!$B$3:$B$305,$A183,База!$G$3:$G$152))</f>
        <v>0</v>
      </c>
      <c r="H183" s="46">
        <f ca="1">IF(COUNTIFS(Распис!$B$4:$B$300,$A183,Распис!$C$4:$C$300,"&lt;="&amp;H$1,Распис!$D$4:$D$300,"&gt;="&amp;H$1)&gt;0,SUMIFS(Распис!$H$4:$H$300,Распис!$B$4:$B$300,$A183,Распис!$C$4:$C$300,"&lt;="&amp;H$1,Распис!$D$4:$D$300,"&gt;="&amp;H$1),SUMIF(База!$B$3:$B$305,$A183,База!$H$3:$H$152))</f>
        <v>0</v>
      </c>
      <c r="I183" s="46" t="s">
        <v>24</v>
      </c>
      <c r="J183" s="46">
        <f ca="1">IF(COUNTIFS(Распис!$B$4:$B$300,$A183,Распис!$C$4:$C$300,"&lt;="&amp;J$1,Распис!$D$4:$D$300,"&gt;="&amp;J$1)&gt;0,SUMIFS(Распис!$J$4:$J$300,Распис!$B$4:$B$300,$A183,Распис!$C$4:$C$300,"&lt;="&amp;J$1,Распис!$D$4:$D$300,"&gt;="&amp;J$1),SUMIF(База!$B$3:$B$305,$A183,База!$J$3:$J$152))</f>
        <v>0</v>
      </c>
      <c r="K183" s="46">
        <f ca="1">IF(COUNTIFS(Распис!$B$4:$B$300,$A183,Распис!$C$4:$C$300,"&lt;="&amp;K$1,Распис!$D$4:$D$300,"&gt;="&amp;K$1)&gt;0,SUMIFS(Распис!$K$4:$K$300,Распис!$B$4:$B$300,$A183,Распис!$C$4:$C$300,"&lt;="&amp;K$1,Распис!$D$4:$D$300,"&gt;="&amp;K$1),SUMIF(База!$B$3:$B$305,$A183,База!$K$3:$K$152))</f>
        <v>0</v>
      </c>
      <c r="L183" s="46" t="s">
        <v>23</v>
      </c>
      <c r="M183" s="46">
        <f ca="1">IF(COUNTIFS(Распис!$B$4:$B$300,$A183,Распис!$C$4:$C$300,"&lt;="&amp;M$1,Распис!$D$4:$D$300,"&gt;="&amp;M$1)&gt;0,SUMIFS(Распис!$F$4:$F$300,Распис!$B$4:$B$300,$A183,Распис!$C$4:$C$300,"&lt;="&amp;M$1,Распис!$D$4:$D$300,"&gt;="&amp;M$1),SUMIF(База!$B$3:$B$305,$A183,База!$F$3:$F$152))</f>
        <v>0</v>
      </c>
      <c r="N183" s="46">
        <f ca="1">IF(COUNTIFS(Распис!$B$4:$B$300,$A183,Распис!$C$4:$C$300,"&lt;="&amp;N$1,Распис!$D$4:$D$300,"&gt;="&amp;N$1)&gt;0,SUMIFS(Распис!$G$4:$G$300,Распис!$B$4:$B$300,$A183,Распис!$C$4:$C$300,"&lt;="&amp;N$1,Распис!$D$4:$D$300,"&gt;="&amp;N$1),SUMIF(База!$B$3:$B$305,$A183,База!$G$3:$G$152))</f>
        <v>0</v>
      </c>
      <c r="O183" s="46">
        <f ca="1">IF(COUNTIFS(Распис!$B$4:$B$300,$A183,Распис!$C$4:$C$300,"&lt;="&amp;O$1,Распис!$D$4:$D$300,"&gt;="&amp;O$1)&gt;0,SUMIFS(Распис!$H$4:$H$300,Распис!$B$4:$B$300,$A183,Распис!$C$4:$C$300,"&lt;="&amp;O$1,Распис!$D$4:$D$300,"&gt;="&amp;O$1),SUMIF(База!$B$3:$B$305,$A183,База!$H$3:$H$152))</f>
        <v>0</v>
      </c>
      <c r="P183" s="46">
        <f ca="1">IF(COUNTIFS(Распис!$B$4:$B$300,$A183,Распис!$C$4:$C$300,"&lt;="&amp;P$1,Распис!$D$4:$D$300,"&gt;="&amp;P$1)&gt;0,SUMIFS(Распис!$I$4:$I$300,Распис!$B$4:$B$300,$A183,Распис!$C$4:$C$300,"&lt;="&amp;P$1,Распис!$D$4:$D$300,"&gt;="&amp;P$1),SUMIF(База!$B$3:$B$305,$A183,База!$I$3:$I$152))</f>
        <v>0</v>
      </c>
      <c r="Q183" s="46">
        <f ca="1">IF(COUNTIFS(Распис!$B$4:$B$300,$A183,Распис!$C$4:$C$300,"&lt;="&amp;Q$1,Распис!$D$4:$D$300,"&gt;="&amp;Q$1)&gt;0,SUMIFS(Распис!$J$4:$J$300,Распис!$B$4:$B$300,$A183,Распис!$C$4:$C$300,"&lt;="&amp;Q$1,Распис!$D$4:$D$300,"&gt;="&amp;Q$1),SUMIF(База!$B$3:$B$305,$A183,База!$J$3:$J$152))</f>
        <v>0</v>
      </c>
      <c r="R183" s="46">
        <f ca="1">IF(COUNTIFS(Распис!$B$4:$B$300,$A183,Распис!$C$4:$C$300,"&lt;="&amp;R$1,Распис!$D$4:$D$300,"&gt;="&amp;R$1)&gt;0,SUMIFS(Распис!$K$4:$K$300,Распис!$B$4:$B$300,$A183,Распис!$C$4:$C$300,"&lt;="&amp;R$1,Распис!$D$4:$D$300,"&gt;="&amp;R$1),SUMIF(База!$B$3:$B$305,$A183,База!$K$3:$K$152))</f>
        <v>0</v>
      </c>
      <c r="S183" s="46" t="s">
        <v>23</v>
      </c>
      <c r="T183" s="46" t="s">
        <v>25</v>
      </c>
      <c r="U183" s="46" t="s">
        <v>25</v>
      </c>
      <c r="V183" s="46" t="s">
        <v>24</v>
      </c>
      <c r="W183" s="46" t="s">
        <v>24</v>
      </c>
      <c r="X183" s="46" t="s">
        <v>24</v>
      </c>
      <c r="Y183" s="46" t="s">
        <v>25</v>
      </c>
      <c r="Z183" s="46" t="s">
        <v>23</v>
      </c>
      <c r="AA183" s="46">
        <f ca="1">IF(COUNTIFS(Распис!$B$4:$B$300,$A183,Распис!$C$4:$C$300,"&lt;="&amp;AA$1,Распис!$D$4:$D$300,"&gt;="&amp;AA$1)&gt;0,SUMIFS(Распис!$F$4:$F$300,Распис!$B$4:$B$300,$A183,Распис!$C$4:$C$300,"&lt;="&amp;AA$1,Распис!$D$4:$D$300,"&gt;="&amp;AA$1),SUMIF(База!$B$3:$B$305,$A183,База!$F$3:$F$152))</f>
        <v>0</v>
      </c>
      <c r="AB183" s="46">
        <f ca="1">IF(COUNTIFS(Распис!$B$4:$B$300,$A183,Распис!$C$4:$C$300,"&lt;="&amp;AB$1,Распис!$D$4:$D$300,"&gt;="&amp;AB$1)&gt;0,SUMIFS(Распис!$G$4:$G$300,Распис!$B$4:$B$300,$A183,Распис!$C$4:$C$300,"&lt;="&amp;AB$1,Распис!$D$4:$D$300,"&gt;="&amp;AB$1),SUMIF(База!$B$3:$B$305,$A183,База!$G$3:$G$152))</f>
        <v>0</v>
      </c>
      <c r="AC183" s="46">
        <f ca="1">IF(COUNTIFS(Распис!$B$4:$B$300,$A183,Распис!$C$4:$C$300,"&lt;="&amp;AC$1,Распис!$D$4:$D$300,"&gt;="&amp;AC$1)&gt;0,SUMIFS(Распис!$H$4:$H$300,Распис!$B$4:$B$300,$A183,Распис!$C$4:$C$300,"&lt;="&amp;AC$1,Распис!$D$4:$D$300,"&gt;="&amp;AC$1),SUMIF(База!$B$3:$B$305,$A183,База!$H$3:$H$152))</f>
        <v>0</v>
      </c>
      <c r="AD183" s="46">
        <f ca="1">IF(COUNTIFS(Распис!$B$4:$B$300,$A183,Распис!$C$4:$C$300,"&lt;="&amp;AD$1,Распис!$D$4:$D$300,"&gt;="&amp;AD$1)&gt;0,SUMIFS(Распис!$I$4:$I$300,Распис!$B$4:$B$300,$A183,Распис!$C$4:$C$300,"&lt;="&amp;AD$1,Распис!$D$4:$D$300,"&gt;="&amp;AD$1),SUMIF(База!$B$3:$B$305,$A183,База!$I$3:$I$152))</f>
        <v>0</v>
      </c>
      <c r="AE183" s="46">
        <f ca="1">IF(COUNTIFS(Распис!$B$4:$B$300,$A183,Распис!$C$4:$C$300,"&lt;="&amp;AE$1,Распис!$D$4:$D$300,"&gt;="&amp;AE$1)&gt;0,SUMIFS(Распис!$J$4:$J$300,Распис!$B$4:$B$300,$A183,Распис!$C$4:$C$300,"&lt;="&amp;AE$1,Распис!$D$4:$D$300,"&gt;="&amp;AE$1),SUMIF(База!$B$3:$B$305,$A183,База!$J$3:$J$152))</f>
        <v>0</v>
      </c>
      <c r="AF183" s="46">
        <f ca="1">IF(COUNTIFS(Распис!$B$4:$B$300,$A183,Распис!$C$4:$C$300,"&lt;="&amp;AF$1,Распис!$D$4:$D$300,"&gt;="&amp;AF$1)&gt;0,SUMIFS(Распис!$K$4:$K$300,Распис!$B$4:$B$300,$A183,Распис!$C$4:$C$300,"&lt;="&amp;AF$1,Распис!$D$4:$D$300,"&gt;="&amp;AF$1),SUMIF(База!$B$3:$B$305,$A183,База!$K$3:$K$152))</f>
        <v>0</v>
      </c>
      <c r="AG183" s="47">
        <f t="shared" ca="1" si="19"/>
        <v>0</v>
      </c>
      <c r="AH183" s="46">
        <f ca="1">AG183-SUMIFS(Распред!$G$4:$G$300,Распред!$B$4:$B$300,"март",Распред!$F$4:$F$300,A183)</f>
        <v>0</v>
      </c>
      <c r="AI183" s="46">
        <f ca="1">AH183+(COUNTIF(B183:AF183,"КД")+SUMIFS(Распред!$AH$4:$AH$300,Распред!$F$4:$F$300,A183,Распред!$B$4:$B$300,"март"))*4</f>
        <v>12</v>
      </c>
      <c r="AJ183" s="46">
        <f t="shared" ca="1" si="20"/>
        <v>0</v>
      </c>
      <c r="AK183" s="46">
        <f t="shared" ca="1" si="21"/>
        <v>0</v>
      </c>
      <c r="AL183" s="46">
        <f>SUMIFS(Распред!$K$4:$K$300,Распред!$B$4:$B$300,"март",Распред!$J$4:$J$300,A183)+SUMIFS(Распред!$M$4:$M$300,Распред!$B$4:$B$300,"март",Распред!$L$4:$L$300,A183)+SUMIFS(Распред!$O$4:$O$300,Распред!$B$4:$B$300,"март",Распред!$N$4:$N$300,A183)+SUMIFS(Распред!$Q$4:$Q$300,Распред!$B$4:$B$300,"март",Распред!$P$4:$P$300,A183)+SUMIFS(Распред!$S$4:$S$300,Распред!$B$4:$B$300,"март",Распред!$R$4:$R$300,A183)+SUMIFS(Распред!$U$4:$U$300,Распред!$B$4:$B$300,"март",Распред!$T$4:$T$300,A183)+SUMIFS(Распред!$W$4:$W$300,Распред!$B$4:$B$300,"март",Распред!$V$4:$V$300,A183)+SUMIFS(Распред!$Y$4:$Y$300,Распред!$B$4:$B$300,"март",Распред!$X$4:$X$300,A183)+SUMIFS(Распред!$AA$4:$AA$300,Распред!$B$4:$B$300,"март",Распред!$Z$4:$Z$300,A183)+SUMIFS(Распред!$AC$4:$AC$300,Распред!$B$4:$B$300,"март",Распред!$AB$4:$AB$300,A183)</f>
        <v>0</v>
      </c>
      <c r="AM183" s="46">
        <f t="shared" ca="1" si="22"/>
        <v>0</v>
      </c>
      <c r="AN183" s="46">
        <f t="shared" ca="1" si="23"/>
        <v>0</v>
      </c>
      <c r="AO183" s="46">
        <f t="shared" ca="1" si="24"/>
        <v>0</v>
      </c>
      <c r="AP183" s="46">
        <f>январь!AP183</f>
        <v>0</v>
      </c>
      <c r="AQ183" s="46">
        <f t="shared" ca="1" si="34"/>
        <v>0</v>
      </c>
      <c r="AR183" s="47"/>
      <c r="AS183" s="47">
        <f t="shared" ca="1" si="26"/>
        <v>0</v>
      </c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</row>
    <row r="184" spans="1:58" x14ac:dyDescent="0.25">
      <c r="A184" s="47">
        <f>База!B184</f>
        <v>0</v>
      </c>
      <c r="B184" s="46">
        <f ca="1">IF(COUNTIFS(Распис!$B$4:$B$300,$A184,Распис!$C$4:$C$300,"&lt;="&amp;B$1,Распис!$D$4:$D$300,"&gt;="&amp;B$1)&gt;0,SUMIFS(Распис!$I$4:$I$300,Распис!$B$4:$B$300,$A184,Распис!$C$4:$C$300,"&lt;="&amp;B$1,Распис!$D$4:$D$300,"&gt;="&amp;B$1),SUMIF(База!$B$3:$B$305,$A184,База!$I$3:$I$152))</f>
        <v>0</v>
      </c>
      <c r="C184" s="46">
        <f ca="1">IF(COUNTIFS(Распис!$B$4:$B$300,$A184,Распис!$C$4:$C$300,"&lt;="&amp;C$1,Распис!$D$4:$D$300,"&gt;="&amp;C$1)&gt;0,SUMIFS(Распис!$J$4:$J$300,Распис!$B$4:$B$300,$A184,Распис!$C$4:$C$300,"&lt;="&amp;C$1,Распис!$D$4:$D$300,"&gt;="&amp;C$1),SUMIF(База!$B$3:$B$305,$A184,База!$J$3:$J$152))</f>
        <v>0</v>
      </c>
      <c r="D184" s="46">
        <f ca="1">IF(COUNTIFS(Распис!$B$4:$B$300,$A184,Распис!$C$4:$C$300,"&lt;="&amp;D$1,Распис!$D$4:$D$300,"&gt;="&amp;D$1)&gt;0,SUMIFS(Распис!$K$4:$K$300,Распис!$B$4:$B$300,$A184,Распис!$C$4:$C$300,"&lt;="&amp;D$1,Распис!$D$4:$D$300,"&gt;="&amp;D$1),SUMIF(База!$B$3:$B$305,$A184,База!$K$3:$K$152))</f>
        <v>0</v>
      </c>
      <c r="E184" s="46" t="s">
        <v>23</v>
      </c>
      <c r="F184" s="46">
        <f ca="1">IF(COUNTIFS(Распис!$B$4:$B$300,$A184,Распис!$C$4:$C$300,"&lt;="&amp;F$1,Распис!$D$4:$D$300,"&gt;="&amp;F$1)&gt;0,SUMIFS(Распис!$F$4:$F$300,Распис!$B$4:$B$300,$A184,Распис!$C$4:$C$300,"&lt;="&amp;F$1,Распис!$D$4:$D$300,"&gt;="&amp;F$1),SUMIF(База!$B$3:$B$305,$A184,База!$F$3:$F$152))</f>
        <v>0</v>
      </c>
      <c r="G184" s="46">
        <f ca="1">IF(COUNTIFS(Распис!$B$4:$B$300,$A184,Распис!$C$4:$C$300,"&lt;="&amp;G$1,Распис!$D$4:$D$300,"&gt;="&amp;G$1)&gt;0,SUMIFS(Распис!$G$4:$G$300,Распис!$B$4:$B$300,$A184,Распис!$C$4:$C$300,"&lt;="&amp;G$1,Распис!$D$4:$D$300,"&gt;="&amp;G$1),SUMIF(База!$B$3:$B$305,$A184,База!$G$3:$G$152))</f>
        <v>0</v>
      </c>
      <c r="H184" s="46">
        <f ca="1">IF(COUNTIFS(Распис!$B$4:$B$300,$A184,Распис!$C$4:$C$300,"&lt;="&amp;H$1,Распис!$D$4:$D$300,"&gt;="&amp;H$1)&gt;0,SUMIFS(Распис!$H$4:$H$300,Распис!$B$4:$B$300,$A184,Распис!$C$4:$C$300,"&lt;="&amp;H$1,Распис!$D$4:$D$300,"&gt;="&amp;H$1),SUMIF(База!$B$3:$B$305,$A184,База!$H$3:$H$152))</f>
        <v>0</v>
      </c>
      <c r="I184" s="46" t="s">
        <v>24</v>
      </c>
      <c r="J184" s="46">
        <f ca="1">IF(COUNTIFS(Распис!$B$4:$B$300,$A184,Распис!$C$4:$C$300,"&lt;="&amp;J$1,Распис!$D$4:$D$300,"&gt;="&amp;J$1)&gt;0,SUMIFS(Распис!$J$4:$J$300,Распис!$B$4:$B$300,$A184,Распис!$C$4:$C$300,"&lt;="&amp;J$1,Распис!$D$4:$D$300,"&gt;="&amp;J$1),SUMIF(База!$B$3:$B$305,$A184,База!$J$3:$J$152))</f>
        <v>0</v>
      </c>
      <c r="K184" s="46">
        <f ca="1">IF(COUNTIFS(Распис!$B$4:$B$300,$A184,Распис!$C$4:$C$300,"&lt;="&amp;K$1,Распис!$D$4:$D$300,"&gt;="&amp;K$1)&gt;0,SUMIFS(Распис!$K$4:$K$300,Распис!$B$4:$B$300,$A184,Распис!$C$4:$C$300,"&lt;="&amp;K$1,Распис!$D$4:$D$300,"&gt;="&amp;K$1),SUMIF(База!$B$3:$B$305,$A184,База!$K$3:$K$152))</f>
        <v>0</v>
      </c>
      <c r="L184" s="46" t="s">
        <v>23</v>
      </c>
      <c r="M184" s="46">
        <f ca="1">IF(COUNTIFS(Распис!$B$4:$B$300,$A184,Распис!$C$4:$C$300,"&lt;="&amp;M$1,Распис!$D$4:$D$300,"&gt;="&amp;M$1)&gt;0,SUMIFS(Распис!$F$4:$F$300,Распис!$B$4:$B$300,$A184,Распис!$C$4:$C$300,"&lt;="&amp;M$1,Распис!$D$4:$D$300,"&gt;="&amp;M$1),SUMIF(База!$B$3:$B$305,$A184,База!$F$3:$F$152))</f>
        <v>0</v>
      </c>
      <c r="N184" s="46">
        <f ca="1">IF(COUNTIFS(Распис!$B$4:$B$300,$A184,Распис!$C$4:$C$300,"&lt;="&amp;N$1,Распис!$D$4:$D$300,"&gt;="&amp;N$1)&gt;0,SUMIFS(Распис!$G$4:$G$300,Распис!$B$4:$B$300,$A184,Распис!$C$4:$C$300,"&lt;="&amp;N$1,Распис!$D$4:$D$300,"&gt;="&amp;N$1),SUMIF(База!$B$3:$B$305,$A184,База!$G$3:$G$152))</f>
        <v>0</v>
      </c>
      <c r="O184" s="46">
        <f ca="1">IF(COUNTIFS(Распис!$B$4:$B$300,$A184,Распис!$C$4:$C$300,"&lt;="&amp;O$1,Распис!$D$4:$D$300,"&gt;="&amp;O$1)&gt;0,SUMIFS(Распис!$H$4:$H$300,Распис!$B$4:$B$300,$A184,Распис!$C$4:$C$300,"&lt;="&amp;O$1,Распис!$D$4:$D$300,"&gt;="&amp;O$1),SUMIF(База!$B$3:$B$305,$A184,База!$H$3:$H$152))</f>
        <v>0</v>
      </c>
      <c r="P184" s="46">
        <f ca="1">IF(COUNTIFS(Распис!$B$4:$B$300,$A184,Распис!$C$4:$C$300,"&lt;="&amp;P$1,Распис!$D$4:$D$300,"&gt;="&amp;P$1)&gt;0,SUMIFS(Распис!$I$4:$I$300,Распис!$B$4:$B$300,$A184,Распис!$C$4:$C$300,"&lt;="&amp;P$1,Распис!$D$4:$D$300,"&gt;="&amp;P$1),SUMIF(База!$B$3:$B$305,$A184,База!$I$3:$I$152))</f>
        <v>0</v>
      </c>
      <c r="Q184" s="46">
        <f ca="1">IF(COUNTIFS(Распис!$B$4:$B$300,$A184,Распис!$C$4:$C$300,"&lt;="&amp;Q$1,Распис!$D$4:$D$300,"&gt;="&amp;Q$1)&gt;0,SUMIFS(Распис!$J$4:$J$300,Распис!$B$4:$B$300,$A184,Распис!$C$4:$C$300,"&lt;="&amp;Q$1,Распис!$D$4:$D$300,"&gt;="&amp;Q$1),SUMIF(База!$B$3:$B$305,$A184,База!$J$3:$J$152))</f>
        <v>0</v>
      </c>
      <c r="R184" s="46">
        <f ca="1">IF(COUNTIFS(Распис!$B$4:$B$300,$A184,Распис!$C$4:$C$300,"&lt;="&amp;R$1,Распис!$D$4:$D$300,"&gt;="&amp;R$1)&gt;0,SUMIFS(Распис!$K$4:$K$300,Распис!$B$4:$B$300,$A184,Распис!$C$4:$C$300,"&lt;="&amp;R$1,Распис!$D$4:$D$300,"&gt;="&amp;R$1),SUMIF(База!$B$3:$B$305,$A184,База!$K$3:$K$152))</f>
        <v>0</v>
      </c>
      <c r="S184" s="46" t="s">
        <v>23</v>
      </c>
      <c r="T184" s="46" t="s">
        <v>25</v>
      </c>
      <c r="U184" s="46" t="s">
        <v>25</v>
      </c>
      <c r="V184" s="46" t="s">
        <v>24</v>
      </c>
      <c r="W184" s="46" t="s">
        <v>24</v>
      </c>
      <c r="X184" s="46" t="s">
        <v>24</v>
      </c>
      <c r="Y184" s="46" t="s">
        <v>25</v>
      </c>
      <c r="Z184" s="46" t="s">
        <v>23</v>
      </c>
      <c r="AA184" s="46">
        <f ca="1">IF(COUNTIFS(Распис!$B$4:$B$300,$A184,Распис!$C$4:$C$300,"&lt;="&amp;AA$1,Распис!$D$4:$D$300,"&gt;="&amp;AA$1)&gt;0,SUMIFS(Распис!$F$4:$F$300,Распис!$B$4:$B$300,$A184,Распис!$C$4:$C$300,"&lt;="&amp;AA$1,Распис!$D$4:$D$300,"&gt;="&amp;AA$1),SUMIF(База!$B$3:$B$305,$A184,База!$F$3:$F$152))</f>
        <v>0</v>
      </c>
      <c r="AB184" s="46">
        <f ca="1">IF(COUNTIFS(Распис!$B$4:$B$300,$A184,Распис!$C$4:$C$300,"&lt;="&amp;AB$1,Распис!$D$4:$D$300,"&gt;="&amp;AB$1)&gt;0,SUMIFS(Распис!$G$4:$G$300,Распис!$B$4:$B$300,$A184,Распис!$C$4:$C$300,"&lt;="&amp;AB$1,Распис!$D$4:$D$300,"&gt;="&amp;AB$1),SUMIF(База!$B$3:$B$305,$A184,База!$G$3:$G$152))</f>
        <v>0</v>
      </c>
      <c r="AC184" s="46">
        <f ca="1">IF(COUNTIFS(Распис!$B$4:$B$300,$A184,Распис!$C$4:$C$300,"&lt;="&amp;AC$1,Распис!$D$4:$D$300,"&gt;="&amp;AC$1)&gt;0,SUMIFS(Распис!$H$4:$H$300,Распис!$B$4:$B$300,$A184,Распис!$C$4:$C$300,"&lt;="&amp;AC$1,Распис!$D$4:$D$300,"&gt;="&amp;AC$1),SUMIF(База!$B$3:$B$305,$A184,База!$H$3:$H$152))</f>
        <v>0</v>
      </c>
      <c r="AD184" s="46">
        <f ca="1">IF(COUNTIFS(Распис!$B$4:$B$300,$A184,Распис!$C$4:$C$300,"&lt;="&amp;AD$1,Распис!$D$4:$D$300,"&gt;="&amp;AD$1)&gt;0,SUMIFS(Распис!$I$4:$I$300,Распис!$B$4:$B$300,$A184,Распис!$C$4:$C$300,"&lt;="&amp;AD$1,Распис!$D$4:$D$300,"&gt;="&amp;AD$1),SUMIF(База!$B$3:$B$305,$A184,База!$I$3:$I$152))</f>
        <v>0</v>
      </c>
      <c r="AE184" s="46">
        <f ca="1">IF(COUNTIFS(Распис!$B$4:$B$300,$A184,Распис!$C$4:$C$300,"&lt;="&amp;AE$1,Распис!$D$4:$D$300,"&gt;="&amp;AE$1)&gt;0,SUMIFS(Распис!$J$4:$J$300,Распис!$B$4:$B$300,$A184,Распис!$C$4:$C$300,"&lt;="&amp;AE$1,Распис!$D$4:$D$300,"&gt;="&amp;AE$1),SUMIF(База!$B$3:$B$305,$A184,База!$J$3:$J$152))</f>
        <v>0</v>
      </c>
      <c r="AF184" s="46">
        <f ca="1">IF(COUNTIFS(Распис!$B$4:$B$300,$A184,Распис!$C$4:$C$300,"&lt;="&amp;AF$1,Распис!$D$4:$D$300,"&gt;="&amp;AF$1)&gt;0,SUMIFS(Распис!$K$4:$K$300,Распис!$B$4:$B$300,$A184,Распис!$C$4:$C$300,"&lt;="&amp;AF$1,Распис!$D$4:$D$300,"&gt;="&amp;AF$1),SUMIF(База!$B$3:$B$305,$A184,База!$K$3:$K$152))</f>
        <v>0</v>
      </c>
      <c r="AG184" s="47">
        <f t="shared" ca="1" si="19"/>
        <v>0</v>
      </c>
      <c r="AH184" s="46">
        <f ca="1">AG184-SUMIFS(Распред!$G$4:$G$300,Распред!$B$4:$B$300,"март",Распред!$F$4:$F$300,A184)</f>
        <v>0</v>
      </c>
      <c r="AI184" s="46">
        <f ca="1">AH184+(COUNTIF(B184:AF184,"КД")+SUMIFS(Распред!$AH$4:$AH$300,Распред!$F$4:$F$300,A184,Распред!$B$4:$B$300,"март"))*4</f>
        <v>12</v>
      </c>
      <c r="AJ184" s="46">
        <f t="shared" ca="1" si="20"/>
        <v>0</v>
      </c>
      <c r="AK184" s="46">
        <f t="shared" ca="1" si="21"/>
        <v>0</v>
      </c>
      <c r="AL184" s="46">
        <f>SUMIFS(Распред!$K$4:$K$300,Распред!$B$4:$B$300,"март",Распред!$J$4:$J$300,A184)+SUMIFS(Распред!$M$4:$M$300,Распред!$B$4:$B$300,"март",Распред!$L$4:$L$300,A184)+SUMIFS(Распред!$O$4:$O$300,Распред!$B$4:$B$300,"март",Распред!$N$4:$N$300,A184)+SUMIFS(Распред!$Q$4:$Q$300,Распред!$B$4:$B$300,"март",Распред!$P$4:$P$300,A184)+SUMIFS(Распред!$S$4:$S$300,Распред!$B$4:$B$300,"март",Распред!$R$4:$R$300,A184)+SUMIFS(Распред!$U$4:$U$300,Распред!$B$4:$B$300,"март",Распред!$T$4:$T$300,A184)+SUMIFS(Распред!$W$4:$W$300,Распред!$B$4:$B$300,"март",Распред!$V$4:$V$300,A184)+SUMIFS(Распред!$Y$4:$Y$300,Распред!$B$4:$B$300,"март",Распред!$X$4:$X$300,A184)+SUMIFS(Распред!$AA$4:$AA$300,Распред!$B$4:$B$300,"март",Распред!$Z$4:$Z$300,A184)+SUMIFS(Распред!$AC$4:$AC$300,Распред!$B$4:$B$300,"март",Распред!$AB$4:$AB$300,A184)</f>
        <v>0</v>
      </c>
      <c r="AM184" s="46">
        <f t="shared" ca="1" si="22"/>
        <v>0</v>
      </c>
      <c r="AN184" s="46">
        <f t="shared" ca="1" si="23"/>
        <v>0</v>
      </c>
      <c r="AO184" s="46">
        <f t="shared" ca="1" si="24"/>
        <v>0</v>
      </c>
      <c r="AP184" s="46">
        <f>январь!AP184</f>
        <v>0</v>
      </c>
      <c r="AQ184" s="46">
        <f t="shared" ca="1" si="34"/>
        <v>0</v>
      </c>
      <c r="AR184" s="47"/>
      <c r="AS184" s="47">
        <f t="shared" ca="1" si="26"/>
        <v>0</v>
      </c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</row>
    <row r="185" spans="1:58" x14ac:dyDescent="0.25">
      <c r="A185" s="47">
        <f>База!B185</f>
        <v>0</v>
      </c>
      <c r="B185" s="46">
        <f ca="1">IF(COUNTIFS(Распис!$B$4:$B$300,$A185,Распис!$C$4:$C$300,"&lt;="&amp;B$1,Распис!$D$4:$D$300,"&gt;="&amp;B$1)&gt;0,SUMIFS(Распис!$I$4:$I$300,Распис!$B$4:$B$300,$A185,Распис!$C$4:$C$300,"&lt;="&amp;B$1,Распис!$D$4:$D$300,"&gt;="&amp;B$1),SUMIF(База!$B$3:$B$305,$A185,База!$I$3:$I$152))</f>
        <v>0</v>
      </c>
      <c r="C185" s="46">
        <f ca="1">IF(COUNTIFS(Распис!$B$4:$B$300,$A185,Распис!$C$4:$C$300,"&lt;="&amp;C$1,Распис!$D$4:$D$300,"&gt;="&amp;C$1)&gt;0,SUMIFS(Распис!$J$4:$J$300,Распис!$B$4:$B$300,$A185,Распис!$C$4:$C$300,"&lt;="&amp;C$1,Распис!$D$4:$D$300,"&gt;="&amp;C$1),SUMIF(База!$B$3:$B$305,$A185,База!$J$3:$J$152))</f>
        <v>0</v>
      </c>
      <c r="D185" s="46">
        <f ca="1">IF(COUNTIFS(Распис!$B$4:$B$300,$A185,Распис!$C$4:$C$300,"&lt;="&amp;D$1,Распис!$D$4:$D$300,"&gt;="&amp;D$1)&gt;0,SUMIFS(Распис!$K$4:$K$300,Распис!$B$4:$B$300,$A185,Распис!$C$4:$C$300,"&lt;="&amp;D$1,Распис!$D$4:$D$300,"&gt;="&amp;D$1),SUMIF(База!$B$3:$B$305,$A185,База!$K$3:$K$152))</f>
        <v>0</v>
      </c>
      <c r="E185" s="46" t="s">
        <v>23</v>
      </c>
      <c r="F185" s="46">
        <f ca="1">IF(COUNTIFS(Распис!$B$4:$B$300,$A185,Распис!$C$4:$C$300,"&lt;="&amp;F$1,Распис!$D$4:$D$300,"&gt;="&amp;F$1)&gt;0,SUMIFS(Распис!$F$4:$F$300,Распис!$B$4:$B$300,$A185,Распис!$C$4:$C$300,"&lt;="&amp;F$1,Распис!$D$4:$D$300,"&gt;="&amp;F$1),SUMIF(База!$B$3:$B$305,$A185,База!$F$3:$F$152))</f>
        <v>0</v>
      </c>
      <c r="G185" s="46">
        <f ca="1">IF(COUNTIFS(Распис!$B$4:$B$300,$A185,Распис!$C$4:$C$300,"&lt;="&amp;G$1,Распис!$D$4:$D$300,"&gt;="&amp;G$1)&gt;0,SUMIFS(Распис!$G$4:$G$300,Распис!$B$4:$B$300,$A185,Распис!$C$4:$C$300,"&lt;="&amp;G$1,Распис!$D$4:$D$300,"&gt;="&amp;G$1),SUMIF(База!$B$3:$B$305,$A185,База!$G$3:$G$152))</f>
        <v>0</v>
      </c>
      <c r="H185" s="46">
        <f ca="1">IF(COUNTIFS(Распис!$B$4:$B$300,$A185,Распис!$C$4:$C$300,"&lt;="&amp;H$1,Распис!$D$4:$D$300,"&gt;="&amp;H$1)&gt;0,SUMIFS(Распис!$H$4:$H$300,Распис!$B$4:$B$300,$A185,Распис!$C$4:$C$300,"&lt;="&amp;H$1,Распис!$D$4:$D$300,"&gt;="&amp;H$1),SUMIF(База!$B$3:$B$305,$A185,База!$H$3:$H$152))</f>
        <v>0</v>
      </c>
      <c r="I185" s="46" t="s">
        <v>24</v>
      </c>
      <c r="J185" s="46">
        <f ca="1">IF(COUNTIFS(Распис!$B$4:$B$300,$A185,Распис!$C$4:$C$300,"&lt;="&amp;J$1,Распис!$D$4:$D$300,"&gt;="&amp;J$1)&gt;0,SUMIFS(Распис!$J$4:$J$300,Распис!$B$4:$B$300,$A185,Распис!$C$4:$C$300,"&lt;="&amp;J$1,Распис!$D$4:$D$300,"&gt;="&amp;J$1),SUMIF(База!$B$3:$B$305,$A185,База!$J$3:$J$152))</f>
        <v>0</v>
      </c>
      <c r="K185" s="46">
        <f ca="1">IF(COUNTIFS(Распис!$B$4:$B$300,$A185,Распис!$C$4:$C$300,"&lt;="&amp;K$1,Распис!$D$4:$D$300,"&gt;="&amp;K$1)&gt;0,SUMIFS(Распис!$K$4:$K$300,Распис!$B$4:$B$300,$A185,Распис!$C$4:$C$300,"&lt;="&amp;K$1,Распис!$D$4:$D$300,"&gt;="&amp;K$1),SUMIF(База!$B$3:$B$305,$A185,База!$K$3:$K$152))</f>
        <v>0</v>
      </c>
      <c r="L185" s="46" t="s">
        <v>23</v>
      </c>
      <c r="M185" s="46">
        <f ca="1">IF(COUNTIFS(Распис!$B$4:$B$300,$A185,Распис!$C$4:$C$300,"&lt;="&amp;M$1,Распис!$D$4:$D$300,"&gt;="&amp;M$1)&gt;0,SUMIFS(Распис!$F$4:$F$300,Распис!$B$4:$B$300,$A185,Распис!$C$4:$C$300,"&lt;="&amp;M$1,Распис!$D$4:$D$300,"&gt;="&amp;M$1),SUMIF(База!$B$3:$B$305,$A185,База!$F$3:$F$152))</f>
        <v>0</v>
      </c>
      <c r="N185" s="46">
        <f ca="1">IF(COUNTIFS(Распис!$B$4:$B$300,$A185,Распис!$C$4:$C$300,"&lt;="&amp;N$1,Распис!$D$4:$D$300,"&gt;="&amp;N$1)&gt;0,SUMIFS(Распис!$G$4:$G$300,Распис!$B$4:$B$300,$A185,Распис!$C$4:$C$300,"&lt;="&amp;N$1,Распис!$D$4:$D$300,"&gt;="&amp;N$1),SUMIF(База!$B$3:$B$305,$A185,База!$G$3:$G$152))</f>
        <v>0</v>
      </c>
      <c r="O185" s="46">
        <f ca="1">IF(COUNTIFS(Распис!$B$4:$B$300,$A185,Распис!$C$4:$C$300,"&lt;="&amp;O$1,Распис!$D$4:$D$300,"&gt;="&amp;O$1)&gt;0,SUMIFS(Распис!$H$4:$H$300,Распис!$B$4:$B$300,$A185,Распис!$C$4:$C$300,"&lt;="&amp;O$1,Распис!$D$4:$D$300,"&gt;="&amp;O$1),SUMIF(База!$B$3:$B$305,$A185,База!$H$3:$H$152))</f>
        <v>0</v>
      </c>
      <c r="P185" s="46">
        <f ca="1">IF(COUNTIFS(Распис!$B$4:$B$300,$A185,Распис!$C$4:$C$300,"&lt;="&amp;P$1,Распис!$D$4:$D$300,"&gt;="&amp;P$1)&gt;0,SUMIFS(Распис!$I$4:$I$300,Распис!$B$4:$B$300,$A185,Распис!$C$4:$C$300,"&lt;="&amp;P$1,Распис!$D$4:$D$300,"&gt;="&amp;P$1),SUMIF(База!$B$3:$B$305,$A185,База!$I$3:$I$152))</f>
        <v>0</v>
      </c>
      <c r="Q185" s="46">
        <f ca="1">IF(COUNTIFS(Распис!$B$4:$B$300,$A185,Распис!$C$4:$C$300,"&lt;="&amp;Q$1,Распис!$D$4:$D$300,"&gt;="&amp;Q$1)&gt;0,SUMIFS(Распис!$J$4:$J$300,Распис!$B$4:$B$300,$A185,Распис!$C$4:$C$300,"&lt;="&amp;Q$1,Распис!$D$4:$D$300,"&gt;="&amp;Q$1),SUMIF(База!$B$3:$B$305,$A185,База!$J$3:$J$152))</f>
        <v>0</v>
      </c>
      <c r="R185" s="46">
        <f ca="1">IF(COUNTIFS(Распис!$B$4:$B$300,$A185,Распис!$C$4:$C$300,"&lt;="&amp;R$1,Распис!$D$4:$D$300,"&gt;="&amp;R$1)&gt;0,SUMIFS(Распис!$K$4:$K$300,Распис!$B$4:$B$300,$A185,Распис!$C$4:$C$300,"&lt;="&amp;R$1,Распис!$D$4:$D$300,"&gt;="&amp;R$1),SUMIF(База!$B$3:$B$305,$A185,База!$K$3:$K$152))</f>
        <v>0</v>
      </c>
      <c r="S185" s="46" t="s">
        <v>23</v>
      </c>
      <c r="T185" s="46" t="s">
        <v>25</v>
      </c>
      <c r="U185" s="46" t="s">
        <v>25</v>
      </c>
      <c r="V185" s="46" t="s">
        <v>24</v>
      </c>
      <c r="W185" s="46" t="s">
        <v>24</v>
      </c>
      <c r="X185" s="46" t="s">
        <v>24</v>
      </c>
      <c r="Y185" s="46" t="s">
        <v>25</v>
      </c>
      <c r="Z185" s="46" t="s">
        <v>23</v>
      </c>
      <c r="AA185" s="46">
        <f ca="1">IF(COUNTIFS(Распис!$B$4:$B$300,$A185,Распис!$C$4:$C$300,"&lt;="&amp;AA$1,Распис!$D$4:$D$300,"&gt;="&amp;AA$1)&gt;0,SUMIFS(Распис!$F$4:$F$300,Распис!$B$4:$B$300,$A185,Распис!$C$4:$C$300,"&lt;="&amp;AA$1,Распис!$D$4:$D$300,"&gt;="&amp;AA$1),SUMIF(База!$B$3:$B$305,$A185,База!$F$3:$F$152))</f>
        <v>0</v>
      </c>
      <c r="AB185" s="46">
        <f ca="1">IF(COUNTIFS(Распис!$B$4:$B$300,$A185,Распис!$C$4:$C$300,"&lt;="&amp;AB$1,Распис!$D$4:$D$300,"&gt;="&amp;AB$1)&gt;0,SUMIFS(Распис!$G$4:$G$300,Распис!$B$4:$B$300,$A185,Распис!$C$4:$C$300,"&lt;="&amp;AB$1,Распис!$D$4:$D$300,"&gt;="&amp;AB$1),SUMIF(База!$B$3:$B$305,$A185,База!$G$3:$G$152))</f>
        <v>0</v>
      </c>
      <c r="AC185" s="46">
        <f ca="1">IF(COUNTIFS(Распис!$B$4:$B$300,$A185,Распис!$C$4:$C$300,"&lt;="&amp;AC$1,Распис!$D$4:$D$300,"&gt;="&amp;AC$1)&gt;0,SUMIFS(Распис!$H$4:$H$300,Распис!$B$4:$B$300,$A185,Распис!$C$4:$C$300,"&lt;="&amp;AC$1,Распис!$D$4:$D$300,"&gt;="&amp;AC$1),SUMIF(База!$B$3:$B$305,$A185,База!$H$3:$H$152))</f>
        <v>0</v>
      </c>
      <c r="AD185" s="46">
        <f ca="1">IF(COUNTIFS(Распис!$B$4:$B$300,$A185,Распис!$C$4:$C$300,"&lt;="&amp;AD$1,Распис!$D$4:$D$300,"&gt;="&amp;AD$1)&gt;0,SUMIFS(Распис!$I$4:$I$300,Распис!$B$4:$B$300,$A185,Распис!$C$4:$C$300,"&lt;="&amp;AD$1,Распис!$D$4:$D$300,"&gt;="&amp;AD$1),SUMIF(База!$B$3:$B$305,$A185,База!$I$3:$I$152))</f>
        <v>0</v>
      </c>
      <c r="AE185" s="46">
        <f ca="1">IF(COUNTIFS(Распис!$B$4:$B$300,$A185,Распис!$C$4:$C$300,"&lt;="&amp;AE$1,Распис!$D$4:$D$300,"&gt;="&amp;AE$1)&gt;0,SUMIFS(Распис!$J$4:$J$300,Распис!$B$4:$B$300,$A185,Распис!$C$4:$C$300,"&lt;="&amp;AE$1,Распис!$D$4:$D$300,"&gt;="&amp;AE$1),SUMIF(База!$B$3:$B$305,$A185,База!$J$3:$J$152))</f>
        <v>0</v>
      </c>
      <c r="AF185" s="46">
        <f ca="1">IF(COUNTIFS(Распис!$B$4:$B$300,$A185,Распис!$C$4:$C$300,"&lt;="&amp;AF$1,Распис!$D$4:$D$300,"&gt;="&amp;AF$1)&gt;0,SUMIFS(Распис!$K$4:$K$300,Распис!$B$4:$B$300,$A185,Распис!$C$4:$C$300,"&lt;="&amp;AF$1,Распис!$D$4:$D$300,"&gt;="&amp;AF$1),SUMIF(База!$B$3:$B$305,$A185,База!$K$3:$K$152))</f>
        <v>0</v>
      </c>
      <c r="AG185" s="47">
        <f t="shared" ca="1" si="19"/>
        <v>0</v>
      </c>
      <c r="AH185" s="46">
        <f ca="1">AG185-SUMIFS(Распред!$G$4:$G$300,Распред!$B$4:$B$300,"март",Распред!$F$4:$F$300,A185)</f>
        <v>0</v>
      </c>
      <c r="AI185" s="46">
        <f ca="1">AH185+(COUNTIF(B185:AF185,"КД")+SUMIFS(Распред!$AH$4:$AH$300,Распред!$F$4:$F$300,A185,Распред!$B$4:$B$300,"март"))*4</f>
        <v>12</v>
      </c>
      <c r="AJ185" s="46">
        <f t="shared" ca="1" si="20"/>
        <v>0</v>
      </c>
      <c r="AK185" s="46">
        <f t="shared" ca="1" si="21"/>
        <v>0</v>
      </c>
      <c r="AL185" s="46">
        <f>SUMIFS(Распред!$K$4:$K$300,Распред!$B$4:$B$300,"март",Распред!$J$4:$J$300,A185)+SUMIFS(Распред!$M$4:$M$300,Распред!$B$4:$B$300,"март",Распред!$L$4:$L$300,A185)+SUMIFS(Распред!$O$4:$O$300,Распред!$B$4:$B$300,"март",Распред!$N$4:$N$300,A185)+SUMIFS(Распред!$Q$4:$Q$300,Распред!$B$4:$B$300,"март",Распред!$P$4:$P$300,A185)+SUMIFS(Распред!$S$4:$S$300,Распред!$B$4:$B$300,"март",Распред!$R$4:$R$300,A185)+SUMIFS(Распред!$U$4:$U$300,Распред!$B$4:$B$300,"март",Распред!$T$4:$T$300,A185)+SUMIFS(Распред!$W$4:$W$300,Распред!$B$4:$B$300,"март",Распред!$V$4:$V$300,A185)+SUMIFS(Распред!$Y$4:$Y$300,Распред!$B$4:$B$300,"март",Распред!$X$4:$X$300,A185)+SUMIFS(Распред!$AA$4:$AA$300,Распред!$B$4:$B$300,"март",Распред!$Z$4:$Z$300,A185)+SUMIFS(Распред!$AC$4:$AC$300,Распред!$B$4:$B$300,"март",Распред!$AB$4:$AB$300,A185)</f>
        <v>0</v>
      </c>
      <c r="AM185" s="46">
        <f t="shared" ca="1" si="22"/>
        <v>0</v>
      </c>
      <c r="AN185" s="46">
        <f t="shared" ca="1" si="23"/>
        <v>0</v>
      </c>
      <c r="AO185" s="46">
        <f t="shared" ca="1" si="24"/>
        <v>0</v>
      </c>
      <c r="AP185" s="46">
        <f>январь!AP185</f>
        <v>0</v>
      </c>
      <c r="AQ185" s="46">
        <f t="shared" ca="1" si="34"/>
        <v>0</v>
      </c>
      <c r="AR185" s="47"/>
      <c r="AS185" s="47">
        <f t="shared" ca="1" si="26"/>
        <v>0</v>
      </c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</row>
    <row r="186" spans="1:58" x14ac:dyDescent="0.25">
      <c r="A186" s="47">
        <f>База!B186</f>
        <v>0</v>
      </c>
      <c r="B186" s="46">
        <f ca="1">IF(COUNTIFS(Распис!$B$4:$B$300,$A186,Распис!$C$4:$C$300,"&lt;="&amp;B$1,Распис!$D$4:$D$300,"&gt;="&amp;B$1)&gt;0,SUMIFS(Распис!$I$4:$I$300,Распис!$B$4:$B$300,$A186,Распис!$C$4:$C$300,"&lt;="&amp;B$1,Распис!$D$4:$D$300,"&gt;="&amp;B$1),SUMIF(База!$B$3:$B$305,$A186,База!$I$3:$I$152))</f>
        <v>0</v>
      </c>
      <c r="C186" s="46">
        <f ca="1">IF(COUNTIFS(Распис!$B$4:$B$300,$A186,Распис!$C$4:$C$300,"&lt;="&amp;C$1,Распис!$D$4:$D$300,"&gt;="&amp;C$1)&gt;0,SUMIFS(Распис!$J$4:$J$300,Распис!$B$4:$B$300,$A186,Распис!$C$4:$C$300,"&lt;="&amp;C$1,Распис!$D$4:$D$300,"&gt;="&amp;C$1),SUMIF(База!$B$3:$B$305,$A186,База!$J$3:$J$152))</f>
        <v>0</v>
      </c>
      <c r="D186" s="46">
        <f ca="1">IF(COUNTIFS(Распис!$B$4:$B$300,$A186,Распис!$C$4:$C$300,"&lt;="&amp;D$1,Распис!$D$4:$D$300,"&gt;="&amp;D$1)&gt;0,SUMIFS(Распис!$K$4:$K$300,Распис!$B$4:$B$300,$A186,Распис!$C$4:$C$300,"&lt;="&amp;D$1,Распис!$D$4:$D$300,"&gt;="&amp;D$1),SUMIF(База!$B$3:$B$305,$A186,База!$K$3:$K$152))</f>
        <v>0</v>
      </c>
      <c r="E186" s="46" t="s">
        <v>23</v>
      </c>
      <c r="F186" s="46">
        <f ca="1">IF(COUNTIFS(Распис!$B$4:$B$300,$A186,Распис!$C$4:$C$300,"&lt;="&amp;F$1,Распис!$D$4:$D$300,"&gt;="&amp;F$1)&gt;0,SUMIFS(Распис!$F$4:$F$300,Распис!$B$4:$B$300,$A186,Распис!$C$4:$C$300,"&lt;="&amp;F$1,Распис!$D$4:$D$300,"&gt;="&amp;F$1),SUMIF(База!$B$3:$B$305,$A186,База!$F$3:$F$152))</f>
        <v>0</v>
      </c>
      <c r="G186" s="46">
        <f ca="1">IF(COUNTIFS(Распис!$B$4:$B$300,$A186,Распис!$C$4:$C$300,"&lt;="&amp;G$1,Распис!$D$4:$D$300,"&gt;="&amp;G$1)&gt;0,SUMIFS(Распис!$G$4:$G$300,Распис!$B$4:$B$300,$A186,Распис!$C$4:$C$300,"&lt;="&amp;G$1,Распис!$D$4:$D$300,"&gt;="&amp;G$1),SUMIF(База!$B$3:$B$305,$A186,База!$G$3:$G$152))</f>
        <v>0</v>
      </c>
      <c r="H186" s="46">
        <f ca="1">IF(COUNTIFS(Распис!$B$4:$B$300,$A186,Распис!$C$4:$C$300,"&lt;="&amp;H$1,Распис!$D$4:$D$300,"&gt;="&amp;H$1)&gt;0,SUMIFS(Распис!$H$4:$H$300,Распис!$B$4:$B$300,$A186,Распис!$C$4:$C$300,"&lt;="&amp;H$1,Распис!$D$4:$D$300,"&gt;="&amp;H$1),SUMIF(База!$B$3:$B$305,$A186,База!$H$3:$H$152))</f>
        <v>0</v>
      </c>
      <c r="I186" s="46" t="s">
        <v>24</v>
      </c>
      <c r="J186" s="46">
        <f ca="1">IF(COUNTIFS(Распис!$B$4:$B$300,$A186,Распис!$C$4:$C$300,"&lt;="&amp;J$1,Распис!$D$4:$D$300,"&gt;="&amp;J$1)&gt;0,SUMIFS(Распис!$J$4:$J$300,Распис!$B$4:$B$300,$A186,Распис!$C$4:$C$300,"&lt;="&amp;J$1,Распис!$D$4:$D$300,"&gt;="&amp;J$1),SUMIF(База!$B$3:$B$305,$A186,База!$J$3:$J$152))</f>
        <v>0</v>
      </c>
      <c r="K186" s="46">
        <f ca="1">IF(COUNTIFS(Распис!$B$4:$B$300,$A186,Распис!$C$4:$C$300,"&lt;="&amp;K$1,Распис!$D$4:$D$300,"&gt;="&amp;K$1)&gt;0,SUMIFS(Распис!$K$4:$K$300,Распис!$B$4:$B$300,$A186,Распис!$C$4:$C$300,"&lt;="&amp;K$1,Распис!$D$4:$D$300,"&gt;="&amp;K$1),SUMIF(База!$B$3:$B$305,$A186,База!$K$3:$K$152))</f>
        <v>0</v>
      </c>
      <c r="L186" s="46" t="s">
        <v>23</v>
      </c>
      <c r="M186" s="46">
        <f ca="1">IF(COUNTIFS(Распис!$B$4:$B$300,$A186,Распис!$C$4:$C$300,"&lt;="&amp;M$1,Распис!$D$4:$D$300,"&gt;="&amp;M$1)&gt;0,SUMIFS(Распис!$F$4:$F$300,Распис!$B$4:$B$300,$A186,Распис!$C$4:$C$300,"&lt;="&amp;M$1,Распис!$D$4:$D$300,"&gt;="&amp;M$1),SUMIF(База!$B$3:$B$305,$A186,База!$F$3:$F$152))</f>
        <v>0</v>
      </c>
      <c r="N186" s="46">
        <f ca="1">IF(COUNTIFS(Распис!$B$4:$B$300,$A186,Распис!$C$4:$C$300,"&lt;="&amp;N$1,Распис!$D$4:$D$300,"&gt;="&amp;N$1)&gt;0,SUMIFS(Распис!$G$4:$G$300,Распис!$B$4:$B$300,$A186,Распис!$C$4:$C$300,"&lt;="&amp;N$1,Распис!$D$4:$D$300,"&gt;="&amp;N$1),SUMIF(База!$B$3:$B$305,$A186,База!$G$3:$G$152))</f>
        <v>0</v>
      </c>
      <c r="O186" s="46">
        <f ca="1">IF(COUNTIFS(Распис!$B$4:$B$300,$A186,Распис!$C$4:$C$300,"&lt;="&amp;O$1,Распис!$D$4:$D$300,"&gt;="&amp;O$1)&gt;0,SUMIFS(Распис!$H$4:$H$300,Распис!$B$4:$B$300,$A186,Распис!$C$4:$C$300,"&lt;="&amp;O$1,Распис!$D$4:$D$300,"&gt;="&amp;O$1),SUMIF(База!$B$3:$B$305,$A186,База!$H$3:$H$152))</f>
        <v>0</v>
      </c>
      <c r="P186" s="46">
        <f ca="1">IF(COUNTIFS(Распис!$B$4:$B$300,$A186,Распис!$C$4:$C$300,"&lt;="&amp;P$1,Распис!$D$4:$D$300,"&gt;="&amp;P$1)&gt;0,SUMIFS(Распис!$I$4:$I$300,Распис!$B$4:$B$300,$A186,Распис!$C$4:$C$300,"&lt;="&amp;P$1,Распис!$D$4:$D$300,"&gt;="&amp;P$1),SUMIF(База!$B$3:$B$305,$A186,База!$I$3:$I$152))</f>
        <v>0</v>
      </c>
      <c r="Q186" s="46">
        <f ca="1">IF(COUNTIFS(Распис!$B$4:$B$300,$A186,Распис!$C$4:$C$300,"&lt;="&amp;Q$1,Распис!$D$4:$D$300,"&gt;="&amp;Q$1)&gt;0,SUMIFS(Распис!$J$4:$J$300,Распис!$B$4:$B$300,$A186,Распис!$C$4:$C$300,"&lt;="&amp;Q$1,Распис!$D$4:$D$300,"&gt;="&amp;Q$1),SUMIF(База!$B$3:$B$305,$A186,База!$J$3:$J$152))</f>
        <v>0</v>
      </c>
      <c r="R186" s="46">
        <f ca="1">IF(COUNTIFS(Распис!$B$4:$B$300,$A186,Распис!$C$4:$C$300,"&lt;="&amp;R$1,Распис!$D$4:$D$300,"&gt;="&amp;R$1)&gt;0,SUMIFS(Распис!$K$4:$K$300,Распис!$B$4:$B$300,$A186,Распис!$C$4:$C$300,"&lt;="&amp;R$1,Распис!$D$4:$D$300,"&gt;="&amp;R$1),SUMIF(База!$B$3:$B$305,$A186,База!$K$3:$K$152))</f>
        <v>0</v>
      </c>
      <c r="S186" s="46" t="s">
        <v>23</v>
      </c>
      <c r="T186" s="46" t="s">
        <v>25</v>
      </c>
      <c r="U186" s="46" t="s">
        <v>25</v>
      </c>
      <c r="V186" s="46" t="s">
        <v>24</v>
      </c>
      <c r="W186" s="46" t="s">
        <v>24</v>
      </c>
      <c r="X186" s="46" t="s">
        <v>24</v>
      </c>
      <c r="Y186" s="46" t="s">
        <v>25</v>
      </c>
      <c r="Z186" s="46" t="s">
        <v>23</v>
      </c>
      <c r="AA186" s="46">
        <f ca="1">IF(COUNTIFS(Распис!$B$4:$B$300,$A186,Распис!$C$4:$C$300,"&lt;="&amp;AA$1,Распис!$D$4:$D$300,"&gt;="&amp;AA$1)&gt;0,SUMIFS(Распис!$F$4:$F$300,Распис!$B$4:$B$300,$A186,Распис!$C$4:$C$300,"&lt;="&amp;AA$1,Распис!$D$4:$D$300,"&gt;="&amp;AA$1),SUMIF(База!$B$3:$B$305,$A186,База!$F$3:$F$152))</f>
        <v>0</v>
      </c>
      <c r="AB186" s="46">
        <f ca="1">IF(COUNTIFS(Распис!$B$4:$B$300,$A186,Распис!$C$4:$C$300,"&lt;="&amp;AB$1,Распис!$D$4:$D$300,"&gt;="&amp;AB$1)&gt;0,SUMIFS(Распис!$G$4:$G$300,Распис!$B$4:$B$300,$A186,Распис!$C$4:$C$300,"&lt;="&amp;AB$1,Распис!$D$4:$D$300,"&gt;="&amp;AB$1),SUMIF(База!$B$3:$B$305,$A186,База!$G$3:$G$152))</f>
        <v>0</v>
      </c>
      <c r="AC186" s="46">
        <f ca="1">IF(COUNTIFS(Распис!$B$4:$B$300,$A186,Распис!$C$4:$C$300,"&lt;="&amp;AC$1,Распис!$D$4:$D$300,"&gt;="&amp;AC$1)&gt;0,SUMIFS(Распис!$H$4:$H$300,Распис!$B$4:$B$300,$A186,Распис!$C$4:$C$300,"&lt;="&amp;AC$1,Распис!$D$4:$D$300,"&gt;="&amp;AC$1),SUMIF(База!$B$3:$B$305,$A186,База!$H$3:$H$152))</f>
        <v>0</v>
      </c>
      <c r="AD186" s="46">
        <f ca="1">IF(COUNTIFS(Распис!$B$4:$B$300,$A186,Распис!$C$4:$C$300,"&lt;="&amp;AD$1,Распис!$D$4:$D$300,"&gt;="&amp;AD$1)&gt;0,SUMIFS(Распис!$I$4:$I$300,Распис!$B$4:$B$300,$A186,Распис!$C$4:$C$300,"&lt;="&amp;AD$1,Распис!$D$4:$D$300,"&gt;="&amp;AD$1),SUMIF(База!$B$3:$B$305,$A186,База!$I$3:$I$152))</f>
        <v>0</v>
      </c>
      <c r="AE186" s="46">
        <f ca="1">IF(COUNTIFS(Распис!$B$4:$B$300,$A186,Распис!$C$4:$C$300,"&lt;="&amp;AE$1,Распис!$D$4:$D$300,"&gt;="&amp;AE$1)&gt;0,SUMIFS(Распис!$J$4:$J$300,Распис!$B$4:$B$300,$A186,Распис!$C$4:$C$300,"&lt;="&amp;AE$1,Распис!$D$4:$D$300,"&gt;="&amp;AE$1),SUMIF(База!$B$3:$B$305,$A186,База!$J$3:$J$152))</f>
        <v>0</v>
      </c>
      <c r="AF186" s="46">
        <f ca="1">IF(COUNTIFS(Распис!$B$4:$B$300,$A186,Распис!$C$4:$C$300,"&lt;="&amp;AF$1,Распис!$D$4:$D$300,"&gt;="&amp;AF$1)&gt;0,SUMIFS(Распис!$K$4:$K$300,Распис!$B$4:$B$300,$A186,Распис!$C$4:$C$300,"&lt;="&amp;AF$1,Распис!$D$4:$D$300,"&gt;="&amp;AF$1),SUMIF(База!$B$3:$B$305,$A186,База!$K$3:$K$152))</f>
        <v>0</v>
      </c>
      <c r="AG186" s="47">
        <f t="shared" ca="1" si="19"/>
        <v>0</v>
      </c>
      <c r="AH186" s="46">
        <f ca="1">AG186-SUMIFS(Распред!$G$4:$G$300,Распред!$B$4:$B$300,"март",Распред!$F$4:$F$300,A186)</f>
        <v>0</v>
      </c>
      <c r="AI186" s="46">
        <f ca="1">AH186+(COUNTIF(B186:AF186,"КД")+SUMIFS(Распред!$AH$4:$AH$300,Распред!$F$4:$F$300,A186,Распред!$B$4:$B$300,"март"))*4</f>
        <v>12</v>
      </c>
      <c r="AJ186" s="46">
        <f t="shared" ca="1" si="20"/>
        <v>0</v>
      </c>
      <c r="AK186" s="46">
        <f t="shared" ca="1" si="21"/>
        <v>0</v>
      </c>
      <c r="AL186" s="46">
        <f>SUMIFS(Распред!$K$4:$K$300,Распред!$B$4:$B$300,"март",Распред!$J$4:$J$300,A186)+SUMIFS(Распред!$M$4:$M$300,Распред!$B$4:$B$300,"март",Распред!$L$4:$L$300,A186)+SUMIFS(Распред!$O$4:$O$300,Распред!$B$4:$B$300,"март",Распред!$N$4:$N$300,A186)+SUMIFS(Распред!$Q$4:$Q$300,Распред!$B$4:$B$300,"март",Распред!$P$4:$P$300,A186)+SUMIFS(Распред!$S$4:$S$300,Распред!$B$4:$B$300,"март",Распред!$R$4:$R$300,A186)+SUMIFS(Распред!$U$4:$U$300,Распред!$B$4:$B$300,"март",Распред!$T$4:$T$300,A186)+SUMIFS(Распред!$W$4:$W$300,Распред!$B$4:$B$300,"март",Распред!$V$4:$V$300,A186)+SUMIFS(Распред!$Y$4:$Y$300,Распред!$B$4:$B$300,"март",Распред!$X$4:$X$300,A186)+SUMIFS(Распред!$AA$4:$AA$300,Распред!$B$4:$B$300,"март",Распред!$Z$4:$Z$300,A186)+SUMIFS(Распред!$AC$4:$AC$300,Распред!$B$4:$B$300,"март",Распред!$AB$4:$AB$300,A186)</f>
        <v>0</v>
      </c>
      <c r="AM186" s="46">
        <f t="shared" ca="1" si="22"/>
        <v>0</v>
      </c>
      <c r="AN186" s="46">
        <f t="shared" ca="1" si="23"/>
        <v>0</v>
      </c>
      <c r="AO186" s="46">
        <f t="shared" ca="1" si="24"/>
        <v>0</v>
      </c>
      <c r="AP186" s="46">
        <f>январь!AP186</f>
        <v>0</v>
      </c>
      <c r="AQ186" s="46">
        <f t="shared" ca="1" si="34"/>
        <v>0</v>
      </c>
      <c r="AR186" s="47"/>
      <c r="AS186" s="47">
        <f t="shared" ca="1" si="26"/>
        <v>0</v>
      </c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</row>
    <row r="187" spans="1:58" x14ac:dyDescent="0.25">
      <c r="A187" s="47">
        <f>База!B187</f>
        <v>0</v>
      </c>
      <c r="B187" s="46">
        <f ca="1">IF(COUNTIFS(Распис!$B$4:$B$300,$A187,Распис!$C$4:$C$300,"&lt;="&amp;B$1,Распис!$D$4:$D$300,"&gt;="&amp;B$1)&gt;0,SUMIFS(Распис!$I$4:$I$300,Распис!$B$4:$B$300,$A187,Распис!$C$4:$C$300,"&lt;="&amp;B$1,Распис!$D$4:$D$300,"&gt;="&amp;B$1),SUMIF(База!$B$3:$B$305,$A187,База!$I$3:$I$152))</f>
        <v>0</v>
      </c>
      <c r="C187" s="46">
        <f ca="1">IF(COUNTIFS(Распис!$B$4:$B$300,$A187,Распис!$C$4:$C$300,"&lt;="&amp;C$1,Распис!$D$4:$D$300,"&gt;="&amp;C$1)&gt;0,SUMIFS(Распис!$J$4:$J$300,Распис!$B$4:$B$300,$A187,Распис!$C$4:$C$300,"&lt;="&amp;C$1,Распис!$D$4:$D$300,"&gt;="&amp;C$1),SUMIF(База!$B$3:$B$305,$A187,База!$J$3:$J$152))</f>
        <v>0</v>
      </c>
      <c r="D187" s="46">
        <f ca="1">IF(COUNTIFS(Распис!$B$4:$B$300,$A187,Распис!$C$4:$C$300,"&lt;="&amp;D$1,Распис!$D$4:$D$300,"&gt;="&amp;D$1)&gt;0,SUMIFS(Распис!$K$4:$K$300,Распис!$B$4:$B$300,$A187,Распис!$C$4:$C$300,"&lt;="&amp;D$1,Распис!$D$4:$D$300,"&gt;="&amp;D$1),SUMIF(База!$B$3:$B$305,$A187,База!$K$3:$K$152))</f>
        <v>0</v>
      </c>
      <c r="E187" s="46" t="s">
        <v>23</v>
      </c>
      <c r="F187" s="46">
        <f ca="1">IF(COUNTIFS(Распис!$B$4:$B$300,$A187,Распис!$C$4:$C$300,"&lt;="&amp;F$1,Распис!$D$4:$D$300,"&gt;="&amp;F$1)&gt;0,SUMIFS(Распис!$F$4:$F$300,Распис!$B$4:$B$300,$A187,Распис!$C$4:$C$300,"&lt;="&amp;F$1,Распис!$D$4:$D$300,"&gt;="&amp;F$1),SUMIF(База!$B$3:$B$305,$A187,База!$F$3:$F$152))</f>
        <v>0</v>
      </c>
      <c r="G187" s="46">
        <f ca="1">IF(COUNTIFS(Распис!$B$4:$B$300,$A187,Распис!$C$4:$C$300,"&lt;="&amp;G$1,Распис!$D$4:$D$300,"&gt;="&amp;G$1)&gt;0,SUMIFS(Распис!$G$4:$G$300,Распис!$B$4:$B$300,$A187,Распис!$C$4:$C$300,"&lt;="&amp;G$1,Распис!$D$4:$D$300,"&gt;="&amp;G$1),SUMIF(База!$B$3:$B$305,$A187,База!$G$3:$G$152))</f>
        <v>0</v>
      </c>
      <c r="H187" s="46">
        <f ca="1">IF(COUNTIFS(Распис!$B$4:$B$300,$A187,Распис!$C$4:$C$300,"&lt;="&amp;H$1,Распис!$D$4:$D$300,"&gt;="&amp;H$1)&gt;0,SUMIFS(Распис!$H$4:$H$300,Распис!$B$4:$B$300,$A187,Распис!$C$4:$C$300,"&lt;="&amp;H$1,Распис!$D$4:$D$300,"&gt;="&amp;H$1),SUMIF(База!$B$3:$B$305,$A187,База!$H$3:$H$152))</f>
        <v>0</v>
      </c>
      <c r="I187" s="46" t="s">
        <v>24</v>
      </c>
      <c r="J187" s="46">
        <f ca="1">IF(COUNTIFS(Распис!$B$4:$B$300,$A187,Распис!$C$4:$C$300,"&lt;="&amp;J$1,Распис!$D$4:$D$300,"&gt;="&amp;J$1)&gt;0,SUMIFS(Распис!$J$4:$J$300,Распис!$B$4:$B$300,$A187,Распис!$C$4:$C$300,"&lt;="&amp;J$1,Распис!$D$4:$D$300,"&gt;="&amp;J$1),SUMIF(База!$B$3:$B$305,$A187,База!$J$3:$J$152))</f>
        <v>0</v>
      </c>
      <c r="K187" s="46">
        <f ca="1">IF(COUNTIFS(Распис!$B$4:$B$300,$A187,Распис!$C$4:$C$300,"&lt;="&amp;K$1,Распис!$D$4:$D$300,"&gt;="&amp;K$1)&gt;0,SUMIFS(Распис!$K$4:$K$300,Распис!$B$4:$B$300,$A187,Распис!$C$4:$C$300,"&lt;="&amp;K$1,Распис!$D$4:$D$300,"&gt;="&amp;K$1),SUMIF(База!$B$3:$B$305,$A187,База!$K$3:$K$152))</f>
        <v>0</v>
      </c>
      <c r="L187" s="46" t="s">
        <v>23</v>
      </c>
      <c r="M187" s="46">
        <f ca="1">IF(COUNTIFS(Распис!$B$4:$B$300,$A187,Распис!$C$4:$C$300,"&lt;="&amp;M$1,Распис!$D$4:$D$300,"&gt;="&amp;M$1)&gt;0,SUMIFS(Распис!$F$4:$F$300,Распис!$B$4:$B$300,$A187,Распис!$C$4:$C$300,"&lt;="&amp;M$1,Распис!$D$4:$D$300,"&gt;="&amp;M$1),SUMIF(База!$B$3:$B$305,$A187,База!$F$3:$F$152))</f>
        <v>0</v>
      </c>
      <c r="N187" s="46">
        <f ca="1">IF(COUNTIFS(Распис!$B$4:$B$300,$A187,Распис!$C$4:$C$300,"&lt;="&amp;N$1,Распис!$D$4:$D$300,"&gt;="&amp;N$1)&gt;0,SUMIFS(Распис!$G$4:$G$300,Распис!$B$4:$B$300,$A187,Распис!$C$4:$C$300,"&lt;="&amp;N$1,Распис!$D$4:$D$300,"&gt;="&amp;N$1),SUMIF(База!$B$3:$B$305,$A187,База!$G$3:$G$152))</f>
        <v>0</v>
      </c>
      <c r="O187" s="46">
        <f ca="1">IF(COUNTIFS(Распис!$B$4:$B$300,$A187,Распис!$C$4:$C$300,"&lt;="&amp;O$1,Распис!$D$4:$D$300,"&gt;="&amp;O$1)&gt;0,SUMIFS(Распис!$H$4:$H$300,Распис!$B$4:$B$300,$A187,Распис!$C$4:$C$300,"&lt;="&amp;O$1,Распис!$D$4:$D$300,"&gt;="&amp;O$1),SUMIF(База!$B$3:$B$305,$A187,База!$H$3:$H$152))</f>
        <v>0</v>
      </c>
      <c r="P187" s="46">
        <f ca="1">IF(COUNTIFS(Распис!$B$4:$B$300,$A187,Распис!$C$4:$C$300,"&lt;="&amp;P$1,Распис!$D$4:$D$300,"&gt;="&amp;P$1)&gt;0,SUMIFS(Распис!$I$4:$I$300,Распис!$B$4:$B$300,$A187,Распис!$C$4:$C$300,"&lt;="&amp;P$1,Распис!$D$4:$D$300,"&gt;="&amp;P$1),SUMIF(База!$B$3:$B$305,$A187,База!$I$3:$I$152))</f>
        <v>0</v>
      </c>
      <c r="Q187" s="46">
        <f ca="1">IF(COUNTIFS(Распис!$B$4:$B$300,$A187,Распис!$C$4:$C$300,"&lt;="&amp;Q$1,Распис!$D$4:$D$300,"&gt;="&amp;Q$1)&gt;0,SUMIFS(Распис!$J$4:$J$300,Распис!$B$4:$B$300,$A187,Распис!$C$4:$C$300,"&lt;="&amp;Q$1,Распис!$D$4:$D$300,"&gt;="&amp;Q$1),SUMIF(База!$B$3:$B$305,$A187,База!$J$3:$J$152))</f>
        <v>0</v>
      </c>
      <c r="R187" s="46">
        <f ca="1">IF(COUNTIFS(Распис!$B$4:$B$300,$A187,Распис!$C$4:$C$300,"&lt;="&amp;R$1,Распис!$D$4:$D$300,"&gt;="&amp;R$1)&gt;0,SUMIFS(Распис!$K$4:$K$300,Распис!$B$4:$B$300,$A187,Распис!$C$4:$C$300,"&lt;="&amp;R$1,Распис!$D$4:$D$300,"&gt;="&amp;R$1),SUMIF(База!$B$3:$B$305,$A187,База!$K$3:$K$152))</f>
        <v>0</v>
      </c>
      <c r="S187" s="46" t="s">
        <v>23</v>
      </c>
      <c r="T187" s="46" t="s">
        <v>25</v>
      </c>
      <c r="U187" s="46" t="s">
        <v>25</v>
      </c>
      <c r="V187" s="46" t="s">
        <v>24</v>
      </c>
      <c r="W187" s="46" t="s">
        <v>24</v>
      </c>
      <c r="X187" s="46" t="s">
        <v>24</v>
      </c>
      <c r="Y187" s="46" t="s">
        <v>25</v>
      </c>
      <c r="Z187" s="46" t="s">
        <v>23</v>
      </c>
      <c r="AA187" s="46">
        <f ca="1">IF(COUNTIFS(Распис!$B$4:$B$300,$A187,Распис!$C$4:$C$300,"&lt;="&amp;AA$1,Распис!$D$4:$D$300,"&gt;="&amp;AA$1)&gt;0,SUMIFS(Распис!$F$4:$F$300,Распис!$B$4:$B$300,$A187,Распис!$C$4:$C$300,"&lt;="&amp;AA$1,Распис!$D$4:$D$300,"&gt;="&amp;AA$1),SUMIF(База!$B$3:$B$305,$A187,База!$F$3:$F$152))</f>
        <v>0</v>
      </c>
      <c r="AB187" s="46">
        <f ca="1">IF(COUNTIFS(Распис!$B$4:$B$300,$A187,Распис!$C$4:$C$300,"&lt;="&amp;AB$1,Распис!$D$4:$D$300,"&gt;="&amp;AB$1)&gt;0,SUMIFS(Распис!$G$4:$G$300,Распис!$B$4:$B$300,$A187,Распис!$C$4:$C$300,"&lt;="&amp;AB$1,Распис!$D$4:$D$300,"&gt;="&amp;AB$1),SUMIF(База!$B$3:$B$305,$A187,База!$G$3:$G$152))</f>
        <v>0</v>
      </c>
      <c r="AC187" s="46">
        <f ca="1">IF(COUNTIFS(Распис!$B$4:$B$300,$A187,Распис!$C$4:$C$300,"&lt;="&amp;AC$1,Распис!$D$4:$D$300,"&gt;="&amp;AC$1)&gt;0,SUMIFS(Распис!$H$4:$H$300,Распис!$B$4:$B$300,$A187,Распис!$C$4:$C$300,"&lt;="&amp;AC$1,Распис!$D$4:$D$300,"&gt;="&amp;AC$1),SUMIF(База!$B$3:$B$305,$A187,База!$H$3:$H$152))</f>
        <v>0</v>
      </c>
      <c r="AD187" s="46">
        <f ca="1">IF(COUNTIFS(Распис!$B$4:$B$300,$A187,Распис!$C$4:$C$300,"&lt;="&amp;AD$1,Распис!$D$4:$D$300,"&gt;="&amp;AD$1)&gt;0,SUMIFS(Распис!$I$4:$I$300,Распис!$B$4:$B$300,$A187,Распис!$C$4:$C$300,"&lt;="&amp;AD$1,Распис!$D$4:$D$300,"&gt;="&amp;AD$1),SUMIF(База!$B$3:$B$305,$A187,База!$I$3:$I$152))</f>
        <v>0</v>
      </c>
      <c r="AE187" s="46">
        <f ca="1">IF(COUNTIFS(Распис!$B$4:$B$300,$A187,Распис!$C$4:$C$300,"&lt;="&amp;AE$1,Распис!$D$4:$D$300,"&gt;="&amp;AE$1)&gt;0,SUMIFS(Распис!$J$4:$J$300,Распис!$B$4:$B$300,$A187,Распис!$C$4:$C$300,"&lt;="&amp;AE$1,Распис!$D$4:$D$300,"&gt;="&amp;AE$1),SUMIF(База!$B$3:$B$305,$A187,База!$J$3:$J$152))</f>
        <v>0</v>
      </c>
      <c r="AF187" s="46">
        <f ca="1">IF(COUNTIFS(Распис!$B$4:$B$300,$A187,Распис!$C$4:$C$300,"&lt;="&amp;AF$1,Распис!$D$4:$D$300,"&gt;="&amp;AF$1)&gt;0,SUMIFS(Распис!$K$4:$K$300,Распис!$B$4:$B$300,$A187,Распис!$C$4:$C$300,"&lt;="&amp;AF$1,Распис!$D$4:$D$300,"&gt;="&amp;AF$1),SUMIF(База!$B$3:$B$305,$A187,База!$K$3:$K$152))</f>
        <v>0</v>
      </c>
      <c r="AG187" s="47">
        <f t="shared" ca="1" si="19"/>
        <v>0</v>
      </c>
      <c r="AH187" s="46">
        <f ca="1">AG187-SUMIFS(Распред!$G$4:$G$300,Распред!$B$4:$B$300,"март",Распред!$F$4:$F$300,A187)</f>
        <v>0</v>
      </c>
      <c r="AI187" s="46">
        <f ca="1">AH187+(COUNTIF(B187:AF187,"КД")+SUMIFS(Распред!$AH$4:$AH$300,Распред!$F$4:$F$300,A187,Распред!$B$4:$B$300,"март"))*4</f>
        <v>12</v>
      </c>
      <c r="AJ187" s="46">
        <f t="shared" ca="1" si="20"/>
        <v>0</v>
      </c>
      <c r="AK187" s="46">
        <f t="shared" ca="1" si="21"/>
        <v>0</v>
      </c>
      <c r="AL187" s="46">
        <f>SUMIFS(Распред!$K$4:$K$300,Распред!$B$4:$B$300,"март",Распред!$J$4:$J$300,A187)+SUMIFS(Распред!$M$4:$M$300,Распред!$B$4:$B$300,"март",Распред!$L$4:$L$300,A187)+SUMIFS(Распред!$O$4:$O$300,Распред!$B$4:$B$300,"март",Распред!$N$4:$N$300,A187)+SUMIFS(Распред!$Q$4:$Q$300,Распред!$B$4:$B$300,"март",Распред!$P$4:$P$300,A187)+SUMIFS(Распред!$S$4:$S$300,Распред!$B$4:$B$300,"март",Распред!$R$4:$R$300,A187)+SUMIFS(Распред!$U$4:$U$300,Распред!$B$4:$B$300,"март",Распред!$T$4:$T$300,A187)+SUMIFS(Распред!$W$4:$W$300,Распред!$B$4:$B$300,"март",Распред!$V$4:$V$300,A187)+SUMIFS(Распред!$Y$4:$Y$300,Распред!$B$4:$B$300,"март",Распред!$X$4:$X$300,A187)+SUMIFS(Распред!$AA$4:$AA$300,Распред!$B$4:$B$300,"март",Распред!$Z$4:$Z$300,A187)+SUMIFS(Распред!$AC$4:$AC$300,Распред!$B$4:$B$300,"март",Распред!$AB$4:$AB$300,A187)</f>
        <v>0</v>
      </c>
      <c r="AM187" s="46">
        <f t="shared" ca="1" si="22"/>
        <v>0</v>
      </c>
      <c r="AN187" s="46">
        <f t="shared" ca="1" si="23"/>
        <v>0</v>
      </c>
      <c r="AO187" s="46">
        <f t="shared" ca="1" si="24"/>
        <v>0</v>
      </c>
      <c r="AP187" s="46">
        <f>январь!AP187</f>
        <v>0</v>
      </c>
      <c r="AQ187" s="46">
        <f t="shared" ca="1" si="34"/>
        <v>0</v>
      </c>
      <c r="AR187" s="47"/>
      <c r="AS187" s="47">
        <f t="shared" ca="1" si="26"/>
        <v>0</v>
      </c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</row>
    <row r="188" spans="1:58" x14ac:dyDescent="0.25">
      <c r="A188" s="47">
        <f>База!B188</f>
        <v>0</v>
      </c>
      <c r="B188" s="46">
        <f ca="1">IF(COUNTIFS(Распис!$B$4:$B$300,$A188,Распис!$C$4:$C$300,"&lt;="&amp;B$1,Распис!$D$4:$D$300,"&gt;="&amp;B$1)&gt;0,SUMIFS(Распис!$I$4:$I$300,Распис!$B$4:$B$300,$A188,Распис!$C$4:$C$300,"&lt;="&amp;B$1,Распис!$D$4:$D$300,"&gt;="&amp;B$1),SUMIF(База!$B$3:$B$305,$A188,База!$I$3:$I$152))</f>
        <v>0</v>
      </c>
      <c r="C188" s="46">
        <f ca="1">IF(COUNTIFS(Распис!$B$4:$B$300,$A188,Распис!$C$4:$C$300,"&lt;="&amp;C$1,Распис!$D$4:$D$300,"&gt;="&amp;C$1)&gt;0,SUMIFS(Распис!$J$4:$J$300,Распис!$B$4:$B$300,$A188,Распис!$C$4:$C$300,"&lt;="&amp;C$1,Распис!$D$4:$D$300,"&gt;="&amp;C$1),SUMIF(База!$B$3:$B$305,$A188,База!$J$3:$J$152))</f>
        <v>0</v>
      </c>
      <c r="D188" s="46">
        <f ca="1">IF(COUNTIFS(Распис!$B$4:$B$300,$A188,Распис!$C$4:$C$300,"&lt;="&amp;D$1,Распис!$D$4:$D$300,"&gt;="&amp;D$1)&gt;0,SUMIFS(Распис!$K$4:$K$300,Распис!$B$4:$B$300,$A188,Распис!$C$4:$C$300,"&lt;="&amp;D$1,Распис!$D$4:$D$300,"&gt;="&amp;D$1),SUMIF(База!$B$3:$B$305,$A188,База!$K$3:$K$152))</f>
        <v>0</v>
      </c>
      <c r="E188" s="46" t="s">
        <v>23</v>
      </c>
      <c r="F188" s="46">
        <f ca="1">IF(COUNTIFS(Распис!$B$4:$B$300,$A188,Распис!$C$4:$C$300,"&lt;="&amp;F$1,Распис!$D$4:$D$300,"&gt;="&amp;F$1)&gt;0,SUMIFS(Распис!$F$4:$F$300,Распис!$B$4:$B$300,$A188,Распис!$C$4:$C$300,"&lt;="&amp;F$1,Распис!$D$4:$D$300,"&gt;="&amp;F$1),SUMIF(База!$B$3:$B$305,$A188,База!$F$3:$F$152))</f>
        <v>0</v>
      </c>
      <c r="G188" s="46">
        <f ca="1">IF(COUNTIFS(Распис!$B$4:$B$300,$A188,Распис!$C$4:$C$300,"&lt;="&amp;G$1,Распис!$D$4:$D$300,"&gt;="&amp;G$1)&gt;0,SUMIFS(Распис!$G$4:$G$300,Распис!$B$4:$B$300,$A188,Распис!$C$4:$C$300,"&lt;="&amp;G$1,Распис!$D$4:$D$300,"&gt;="&amp;G$1),SUMIF(База!$B$3:$B$305,$A188,База!$G$3:$G$152))</f>
        <v>0</v>
      </c>
      <c r="H188" s="46">
        <f ca="1">IF(COUNTIFS(Распис!$B$4:$B$300,$A188,Распис!$C$4:$C$300,"&lt;="&amp;H$1,Распис!$D$4:$D$300,"&gt;="&amp;H$1)&gt;0,SUMIFS(Распис!$H$4:$H$300,Распис!$B$4:$B$300,$A188,Распис!$C$4:$C$300,"&lt;="&amp;H$1,Распис!$D$4:$D$300,"&gt;="&amp;H$1),SUMIF(База!$B$3:$B$305,$A188,База!$H$3:$H$152))</f>
        <v>0</v>
      </c>
      <c r="I188" s="46" t="s">
        <v>24</v>
      </c>
      <c r="J188" s="46">
        <f ca="1">IF(COUNTIFS(Распис!$B$4:$B$300,$A188,Распис!$C$4:$C$300,"&lt;="&amp;J$1,Распис!$D$4:$D$300,"&gt;="&amp;J$1)&gt;0,SUMIFS(Распис!$J$4:$J$300,Распис!$B$4:$B$300,$A188,Распис!$C$4:$C$300,"&lt;="&amp;J$1,Распис!$D$4:$D$300,"&gt;="&amp;J$1),SUMIF(База!$B$3:$B$305,$A188,База!$J$3:$J$152))</f>
        <v>0</v>
      </c>
      <c r="K188" s="46">
        <f ca="1">IF(COUNTIFS(Распис!$B$4:$B$300,$A188,Распис!$C$4:$C$300,"&lt;="&amp;K$1,Распис!$D$4:$D$300,"&gt;="&amp;K$1)&gt;0,SUMIFS(Распис!$K$4:$K$300,Распис!$B$4:$B$300,$A188,Распис!$C$4:$C$300,"&lt;="&amp;K$1,Распис!$D$4:$D$300,"&gt;="&amp;K$1),SUMIF(База!$B$3:$B$305,$A188,База!$K$3:$K$152))</f>
        <v>0</v>
      </c>
      <c r="L188" s="46" t="s">
        <v>23</v>
      </c>
      <c r="M188" s="46">
        <f ca="1">IF(COUNTIFS(Распис!$B$4:$B$300,$A188,Распис!$C$4:$C$300,"&lt;="&amp;M$1,Распис!$D$4:$D$300,"&gt;="&amp;M$1)&gt;0,SUMIFS(Распис!$F$4:$F$300,Распис!$B$4:$B$300,$A188,Распис!$C$4:$C$300,"&lt;="&amp;M$1,Распис!$D$4:$D$300,"&gt;="&amp;M$1),SUMIF(База!$B$3:$B$305,$A188,База!$F$3:$F$152))</f>
        <v>0</v>
      </c>
      <c r="N188" s="46">
        <f ca="1">IF(COUNTIFS(Распис!$B$4:$B$300,$A188,Распис!$C$4:$C$300,"&lt;="&amp;N$1,Распис!$D$4:$D$300,"&gt;="&amp;N$1)&gt;0,SUMIFS(Распис!$G$4:$G$300,Распис!$B$4:$B$300,$A188,Распис!$C$4:$C$300,"&lt;="&amp;N$1,Распис!$D$4:$D$300,"&gt;="&amp;N$1),SUMIF(База!$B$3:$B$305,$A188,База!$G$3:$G$152))</f>
        <v>0</v>
      </c>
      <c r="O188" s="46">
        <f ca="1">IF(COUNTIFS(Распис!$B$4:$B$300,$A188,Распис!$C$4:$C$300,"&lt;="&amp;O$1,Распис!$D$4:$D$300,"&gt;="&amp;O$1)&gt;0,SUMIFS(Распис!$H$4:$H$300,Распис!$B$4:$B$300,$A188,Распис!$C$4:$C$300,"&lt;="&amp;O$1,Распис!$D$4:$D$300,"&gt;="&amp;O$1),SUMIF(База!$B$3:$B$305,$A188,База!$H$3:$H$152))</f>
        <v>0</v>
      </c>
      <c r="P188" s="46">
        <f ca="1">IF(COUNTIFS(Распис!$B$4:$B$300,$A188,Распис!$C$4:$C$300,"&lt;="&amp;P$1,Распис!$D$4:$D$300,"&gt;="&amp;P$1)&gt;0,SUMIFS(Распис!$I$4:$I$300,Распис!$B$4:$B$300,$A188,Распис!$C$4:$C$300,"&lt;="&amp;P$1,Распис!$D$4:$D$300,"&gt;="&amp;P$1),SUMIF(База!$B$3:$B$305,$A188,База!$I$3:$I$152))</f>
        <v>0</v>
      </c>
      <c r="Q188" s="46">
        <f ca="1">IF(COUNTIFS(Распис!$B$4:$B$300,$A188,Распис!$C$4:$C$300,"&lt;="&amp;Q$1,Распис!$D$4:$D$300,"&gt;="&amp;Q$1)&gt;0,SUMIFS(Распис!$J$4:$J$300,Распис!$B$4:$B$300,$A188,Распис!$C$4:$C$300,"&lt;="&amp;Q$1,Распис!$D$4:$D$300,"&gt;="&amp;Q$1),SUMIF(База!$B$3:$B$305,$A188,База!$J$3:$J$152))</f>
        <v>0</v>
      </c>
      <c r="R188" s="46">
        <f ca="1">IF(COUNTIFS(Распис!$B$4:$B$300,$A188,Распис!$C$4:$C$300,"&lt;="&amp;R$1,Распис!$D$4:$D$300,"&gt;="&amp;R$1)&gt;0,SUMIFS(Распис!$K$4:$K$300,Распис!$B$4:$B$300,$A188,Распис!$C$4:$C$300,"&lt;="&amp;R$1,Распис!$D$4:$D$300,"&gt;="&amp;R$1),SUMIF(База!$B$3:$B$305,$A188,База!$K$3:$K$152))</f>
        <v>0</v>
      </c>
      <c r="S188" s="46" t="s">
        <v>23</v>
      </c>
      <c r="T188" s="46" t="s">
        <v>25</v>
      </c>
      <c r="U188" s="46" t="s">
        <v>25</v>
      </c>
      <c r="V188" s="46" t="s">
        <v>24</v>
      </c>
      <c r="W188" s="46" t="s">
        <v>24</v>
      </c>
      <c r="X188" s="46" t="s">
        <v>24</v>
      </c>
      <c r="Y188" s="46" t="s">
        <v>25</v>
      </c>
      <c r="Z188" s="46" t="s">
        <v>23</v>
      </c>
      <c r="AA188" s="46">
        <f ca="1">IF(COUNTIFS(Распис!$B$4:$B$300,$A188,Распис!$C$4:$C$300,"&lt;="&amp;AA$1,Распис!$D$4:$D$300,"&gt;="&amp;AA$1)&gt;0,SUMIFS(Распис!$F$4:$F$300,Распис!$B$4:$B$300,$A188,Распис!$C$4:$C$300,"&lt;="&amp;AA$1,Распис!$D$4:$D$300,"&gt;="&amp;AA$1),SUMIF(База!$B$3:$B$305,$A188,База!$F$3:$F$152))</f>
        <v>0</v>
      </c>
      <c r="AB188" s="46">
        <f ca="1">IF(COUNTIFS(Распис!$B$4:$B$300,$A188,Распис!$C$4:$C$300,"&lt;="&amp;AB$1,Распис!$D$4:$D$300,"&gt;="&amp;AB$1)&gt;0,SUMIFS(Распис!$G$4:$G$300,Распис!$B$4:$B$300,$A188,Распис!$C$4:$C$300,"&lt;="&amp;AB$1,Распис!$D$4:$D$300,"&gt;="&amp;AB$1),SUMIF(База!$B$3:$B$305,$A188,База!$G$3:$G$152))</f>
        <v>0</v>
      </c>
      <c r="AC188" s="46">
        <f ca="1">IF(COUNTIFS(Распис!$B$4:$B$300,$A188,Распис!$C$4:$C$300,"&lt;="&amp;AC$1,Распис!$D$4:$D$300,"&gt;="&amp;AC$1)&gt;0,SUMIFS(Распис!$H$4:$H$300,Распис!$B$4:$B$300,$A188,Распис!$C$4:$C$300,"&lt;="&amp;AC$1,Распис!$D$4:$D$300,"&gt;="&amp;AC$1),SUMIF(База!$B$3:$B$305,$A188,База!$H$3:$H$152))</f>
        <v>0</v>
      </c>
      <c r="AD188" s="46">
        <f ca="1">IF(COUNTIFS(Распис!$B$4:$B$300,$A188,Распис!$C$4:$C$300,"&lt;="&amp;AD$1,Распис!$D$4:$D$300,"&gt;="&amp;AD$1)&gt;0,SUMIFS(Распис!$I$4:$I$300,Распис!$B$4:$B$300,$A188,Распис!$C$4:$C$300,"&lt;="&amp;AD$1,Распис!$D$4:$D$300,"&gt;="&amp;AD$1),SUMIF(База!$B$3:$B$305,$A188,База!$I$3:$I$152))</f>
        <v>0</v>
      </c>
      <c r="AE188" s="46">
        <f ca="1">IF(COUNTIFS(Распис!$B$4:$B$300,$A188,Распис!$C$4:$C$300,"&lt;="&amp;AE$1,Распис!$D$4:$D$300,"&gt;="&amp;AE$1)&gt;0,SUMIFS(Распис!$J$4:$J$300,Распис!$B$4:$B$300,$A188,Распис!$C$4:$C$300,"&lt;="&amp;AE$1,Распис!$D$4:$D$300,"&gt;="&amp;AE$1),SUMIF(База!$B$3:$B$305,$A188,База!$J$3:$J$152))</f>
        <v>0</v>
      </c>
      <c r="AF188" s="46">
        <f ca="1">IF(COUNTIFS(Распис!$B$4:$B$300,$A188,Распис!$C$4:$C$300,"&lt;="&amp;AF$1,Распис!$D$4:$D$300,"&gt;="&amp;AF$1)&gt;0,SUMIFS(Распис!$K$4:$K$300,Распис!$B$4:$B$300,$A188,Распис!$C$4:$C$300,"&lt;="&amp;AF$1,Распис!$D$4:$D$300,"&gt;="&amp;AF$1),SUMIF(База!$B$3:$B$305,$A188,База!$K$3:$K$152))</f>
        <v>0</v>
      </c>
      <c r="AG188" s="47">
        <f t="shared" ca="1" si="19"/>
        <v>0</v>
      </c>
      <c r="AH188" s="46">
        <f ca="1">AG188-SUMIFS(Распред!$G$4:$G$300,Распред!$B$4:$B$300,"март",Распред!$F$4:$F$300,A188)</f>
        <v>0</v>
      </c>
      <c r="AI188" s="46">
        <f ca="1">AH188+(COUNTIF(B188:AF188,"КД")+SUMIFS(Распред!$AH$4:$AH$300,Распред!$F$4:$F$300,A188,Распред!$B$4:$B$300,"март"))*4</f>
        <v>12</v>
      </c>
      <c r="AJ188" s="46">
        <f t="shared" ca="1" si="20"/>
        <v>0</v>
      </c>
      <c r="AK188" s="46">
        <f t="shared" ca="1" si="21"/>
        <v>0</v>
      </c>
      <c r="AL188" s="46">
        <f>SUMIFS(Распред!$K$4:$K$300,Распред!$B$4:$B$300,"март",Распред!$J$4:$J$300,A188)+SUMIFS(Распред!$M$4:$M$300,Распред!$B$4:$B$300,"март",Распред!$L$4:$L$300,A188)+SUMIFS(Распред!$O$4:$O$300,Распред!$B$4:$B$300,"март",Распред!$N$4:$N$300,A188)+SUMIFS(Распред!$Q$4:$Q$300,Распред!$B$4:$B$300,"март",Распред!$P$4:$P$300,A188)+SUMIFS(Распред!$S$4:$S$300,Распред!$B$4:$B$300,"март",Распред!$R$4:$R$300,A188)+SUMIFS(Распред!$U$4:$U$300,Распред!$B$4:$B$300,"март",Распред!$T$4:$T$300,A188)+SUMIFS(Распред!$W$4:$W$300,Распред!$B$4:$B$300,"март",Распред!$V$4:$V$300,A188)+SUMIFS(Распред!$Y$4:$Y$300,Распред!$B$4:$B$300,"март",Распред!$X$4:$X$300,A188)+SUMIFS(Распред!$AA$4:$AA$300,Распред!$B$4:$B$300,"март",Распред!$Z$4:$Z$300,A188)+SUMIFS(Распред!$AC$4:$AC$300,Распред!$B$4:$B$300,"март",Распред!$AB$4:$AB$300,A188)</f>
        <v>0</v>
      </c>
      <c r="AM188" s="46">
        <f t="shared" ca="1" si="22"/>
        <v>0</v>
      </c>
      <c r="AN188" s="46">
        <f t="shared" ca="1" si="23"/>
        <v>0</v>
      </c>
      <c r="AO188" s="46">
        <f t="shared" ca="1" si="24"/>
        <v>0</v>
      </c>
      <c r="AP188" s="46">
        <f>январь!AP188</f>
        <v>0</v>
      </c>
      <c r="AQ188" s="46">
        <f t="shared" ca="1" si="34"/>
        <v>0</v>
      </c>
      <c r="AR188" s="47"/>
      <c r="AS188" s="47">
        <f t="shared" ca="1" si="26"/>
        <v>0</v>
      </c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</row>
    <row r="189" spans="1:58" x14ac:dyDescent="0.25">
      <c r="A189" s="47">
        <f>База!B189</f>
        <v>0</v>
      </c>
      <c r="B189" s="46">
        <f ca="1">IF(COUNTIFS(Распис!$B$4:$B$300,$A189,Распис!$C$4:$C$300,"&lt;="&amp;B$1,Распис!$D$4:$D$300,"&gt;="&amp;B$1)&gt;0,SUMIFS(Распис!$I$4:$I$300,Распис!$B$4:$B$300,$A189,Распис!$C$4:$C$300,"&lt;="&amp;B$1,Распис!$D$4:$D$300,"&gt;="&amp;B$1),SUMIF(База!$B$3:$B$305,$A189,База!$I$3:$I$152))</f>
        <v>0</v>
      </c>
      <c r="C189" s="46">
        <f ca="1">IF(COUNTIFS(Распис!$B$4:$B$300,$A189,Распис!$C$4:$C$300,"&lt;="&amp;C$1,Распис!$D$4:$D$300,"&gt;="&amp;C$1)&gt;0,SUMIFS(Распис!$J$4:$J$300,Распис!$B$4:$B$300,$A189,Распис!$C$4:$C$300,"&lt;="&amp;C$1,Распис!$D$4:$D$300,"&gt;="&amp;C$1),SUMIF(База!$B$3:$B$305,$A189,База!$J$3:$J$152))</f>
        <v>0</v>
      </c>
      <c r="D189" s="46">
        <f ca="1">IF(COUNTIFS(Распис!$B$4:$B$300,$A189,Распис!$C$4:$C$300,"&lt;="&amp;D$1,Распис!$D$4:$D$300,"&gt;="&amp;D$1)&gt;0,SUMIFS(Распис!$K$4:$K$300,Распис!$B$4:$B$300,$A189,Распис!$C$4:$C$300,"&lt;="&amp;D$1,Распис!$D$4:$D$300,"&gt;="&amp;D$1),SUMIF(База!$B$3:$B$305,$A189,База!$K$3:$K$152))</f>
        <v>0</v>
      </c>
      <c r="E189" s="46" t="s">
        <v>23</v>
      </c>
      <c r="F189" s="46">
        <f ca="1">IF(COUNTIFS(Распис!$B$4:$B$300,$A189,Распис!$C$4:$C$300,"&lt;="&amp;F$1,Распис!$D$4:$D$300,"&gt;="&amp;F$1)&gt;0,SUMIFS(Распис!$F$4:$F$300,Распис!$B$4:$B$300,$A189,Распис!$C$4:$C$300,"&lt;="&amp;F$1,Распис!$D$4:$D$300,"&gt;="&amp;F$1),SUMIF(База!$B$3:$B$305,$A189,База!$F$3:$F$152))</f>
        <v>0</v>
      </c>
      <c r="G189" s="46">
        <f ca="1">IF(COUNTIFS(Распис!$B$4:$B$300,$A189,Распис!$C$4:$C$300,"&lt;="&amp;G$1,Распис!$D$4:$D$300,"&gt;="&amp;G$1)&gt;0,SUMIFS(Распис!$G$4:$G$300,Распис!$B$4:$B$300,$A189,Распис!$C$4:$C$300,"&lt;="&amp;G$1,Распис!$D$4:$D$300,"&gt;="&amp;G$1),SUMIF(База!$B$3:$B$305,$A189,База!$G$3:$G$152))</f>
        <v>0</v>
      </c>
      <c r="H189" s="46">
        <f ca="1">IF(COUNTIFS(Распис!$B$4:$B$300,$A189,Распис!$C$4:$C$300,"&lt;="&amp;H$1,Распис!$D$4:$D$300,"&gt;="&amp;H$1)&gt;0,SUMIFS(Распис!$H$4:$H$300,Распис!$B$4:$B$300,$A189,Распис!$C$4:$C$300,"&lt;="&amp;H$1,Распис!$D$4:$D$300,"&gt;="&amp;H$1),SUMIF(База!$B$3:$B$305,$A189,База!$H$3:$H$152))</f>
        <v>0</v>
      </c>
      <c r="I189" s="46" t="s">
        <v>24</v>
      </c>
      <c r="J189" s="46">
        <f ca="1">IF(COUNTIFS(Распис!$B$4:$B$300,$A189,Распис!$C$4:$C$300,"&lt;="&amp;J$1,Распис!$D$4:$D$300,"&gt;="&amp;J$1)&gt;0,SUMIFS(Распис!$J$4:$J$300,Распис!$B$4:$B$300,$A189,Распис!$C$4:$C$300,"&lt;="&amp;J$1,Распис!$D$4:$D$300,"&gt;="&amp;J$1),SUMIF(База!$B$3:$B$305,$A189,База!$J$3:$J$152))</f>
        <v>0</v>
      </c>
      <c r="K189" s="46">
        <f ca="1">IF(COUNTIFS(Распис!$B$4:$B$300,$A189,Распис!$C$4:$C$300,"&lt;="&amp;K$1,Распис!$D$4:$D$300,"&gt;="&amp;K$1)&gt;0,SUMIFS(Распис!$K$4:$K$300,Распис!$B$4:$B$300,$A189,Распис!$C$4:$C$300,"&lt;="&amp;K$1,Распис!$D$4:$D$300,"&gt;="&amp;K$1),SUMIF(База!$B$3:$B$305,$A189,База!$K$3:$K$152))</f>
        <v>0</v>
      </c>
      <c r="L189" s="46" t="s">
        <v>23</v>
      </c>
      <c r="M189" s="46">
        <f ca="1">IF(COUNTIFS(Распис!$B$4:$B$300,$A189,Распис!$C$4:$C$300,"&lt;="&amp;M$1,Распис!$D$4:$D$300,"&gt;="&amp;M$1)&gt;0,SUMIFS(Распис!$F$4:$F$300,Распис!$B$4:$B$300,$A189,Распис!$C$4:$C$300,"&lt;="&amp;M$1,Распис!$D$4:$D$300,"&gt;="&amp;M$1),SUMIF(База!$B$3:$B$305,$A189,База!$F$3:$F$152))</f>
        <v>0</v>
      </c>
      <c r="N189" s="46">
        <f ca="1">IF(COUNTIFS(Распис!$B$4:$B$300,$A189,Распис!$C$4:$C$300,"&lt;="&amp;N$1,Распис!$D$4:$D$300,"&gt;="&amp;N$1)&gt;0,SUMIFS(Распис!$G$4:$G$300,Распис!$B$4:$B$300,$A189,Распис!$C$4:$C$300,"&lt;="&amp;N$1,Распис!$D$4:$D$300,"&gt;="&amp;N$1),SUMIF(База!$B$3:$B$305,$A189,База!$G$3:$G$152))</f>
        <v>0</v>
      </c>
      <c r="O189" s="46">
        <f ca="1">IF(COUNTIFS(Распис!$B$4:$B$300,$A189,Распис!$C$4:$C$300,"&lt;="&amp;O$1,Распис!$D$4:$D$300,"&gt;="&amp;O$1)&gt;0,SUMIFS(Распис!$H$4:$H$300,Распис!$B$4:$B$300,$A189,Распис!$C$4:$C$300,"&lt;="&amp;O$1,Распис!$D$4:$D$300,"&gt;="&amp;O$1),SUMIF(База!$B$3:$B$305,$A189,База!$H$3:$H$152))</f>
        <v>0</v>
      </c>
      <c r="P189" s="46">
        <f ca="1">IF(COUNTIFS(Распис!$B$4:$B$300,$A189,Распис!$C$4:$C$300,"&lt;="&amp;P$1,Распис!$D$4:$D$300,"&gt;="&amp;P$1)&gt;0,SUMIFS(Распис!$I$4:$I$300,Распис!$B$4:$B$300,$A189,Распис!$C$4:$C$300,"&lt;="&amp;P$1,Распис!$D$4:$D$300,"&gt;="&amp;P$1),SUMIF(База!$B$3:$B$305,$A189,База!$I$3:$I$152))</f>
        <v>0</v>
      </c>
      <c r="Q189" s="46">
        <f ca="1">IF(COUNTIFS(Распис!$B$4:$B$300,$A189,Распис!$C$4:$C$300,"&lt;="&amp;Q$1,Распис!$D$4:$D$300,"&gt;="&amp;Q$1)&gt;0,SUMIFS(Распис!$J$4:$J$300,Распис!$B$4:$B$300,$A189,Распис!$C$4:$C$300,"&lt;="&amp;Q$1,Распис!$D$4:$D$300,"&gt;="&amp;Q$1),SUMIF(База!$B$3:$B$305,$A189,База!$J$3:$J$152))</f>
        <v>0</v>
      </c>
      <c r="R189" s="46">
        <f ca="1">IF(COUNTIFS(Распис!$B$4:$B$300,$A189,Распис!$C$4:$C$300,"&lt;="&amp;R$1,Распис!$D$4:$D$300,"&gt;="&amp;R$1)&gt;0,SUMIFS(Распис!$K$4:$K$300,Распис!$B$4:$B$300,$A189,Распис!$C$4:$C$300,"&lt;="&amp;R$1,Распис!$D$4:$D$300,"&gt;="&amp;R$1),SUMIF(База!$B$3:$B$305,$A189,База!$K$3:$K$152))</f>
        <v>0</v>
      </c>
      <c r="S189" s="46" t="s">
        <v>23</v>
      </c>
      <c r="T189" s="46" t="s">
        <v>25</v>
      </c>
      <c r="U189" s="46" t="s">
        <v>25</v>
      </c>
      <c r="V189" s="46" t="s">
        <v>24</v>
      </c>
      <c r="W189" s="46" t="s">
        <v>24</v>
      </c>
      <c r="X189" s="46" t="s">
        <v>24</v>
      </c>
      <c r="Y189" s="46" t="s">
        <v>25</v>
      </c>
      <c r="Z189" s="46" t="s">
        <v>23</v>
      </c>
      <c r="AA189" s="46">
        <f ca="1">IF(COUNTIFS(Распис!$B$4:$B$300,$A189,Распис!$C$4:$C$300,"&lt;="&amp;AA$1,Распис!$D$4:$D$300,"&gt;="&amp;AA$1)&gt;0,SUMIFS(Распис!$F$4:$F$300,Распис!$B$4:$B$300,$A189,Распис!$C$4:$C$300,"&lt;="&amp;AA$1,Распис!$D$4:$D$300,"&gt;="&amp;AA$1),SUMIF(База!$B$3:$B$305,$A189,База!$F$3:$F$152))</f>
        <v>0</v>
      </c>
      <c r="AB189" s="46">
        <f ca="1">IF(COUNTIFS(Распис!$B$4:$B$300,$A189,Распис!$C$4:$C$300,"&lt;="&amp;AB$1,Распис!$D$4:$D$300,"&gt;="&amp;AB$1)&gt;0,SUMIFS(Распис!$G$4:$G$300,Распис!$B$4:$B$300,$A189,Распис!$C$4:$C$300,"&lt;="&amp;AB$1,Распис!$D$4:$D$300,"&gt;="&amp;AB$1),SUMIF(База!$B$3:$B$305,$A189,База!$G$3:$G$152))</f>
        <v>0</v>
      </c>
      <c r="AC189" s="46">
        <f ca="1">IF(COUNTIFS(Распис!$B$4:$B$300,$A189,Распис!$C$4:$C$300,"&lt;="&amp;AC$1,Распис!$D$4:$D$300,"&gt;="&amp;AC$1)&gt;0,SUMIFS(Распис!$H$4:$H$300,Распис!$B$4:$B$300,$A189,Распис!$C$4:$C$300,"&lt;="&amp;AC$1,Распис!$D$4:$D$300,"&gt;="&amp;AC$1),SUMIF(База!$B$3:$B$305,$A189,База!$H$3:$H$152))</f>
        <v>0</v>
      </c>
      <c r="AD189" s="46">
        <f ca="1">IF(COUNTIFS(Распис!$B$4:$B$300,$A189,Распис!$C$4:$C$300,"&lt;="&amp;AD$1,Распис!$D$4:$D$300,"&gt;="&amp;AD$1)&gt;0,SUMIFS(Распис!$I$4:$I$300,Распис!$B$4:$B$300,$A189,Распис!$C$4:$C$300,"&lt;="&amp;AD$1,Распис!$D$4:$D$300,"&gt;="&amp;AD$1),SUMIF(База!$B$3:$B$305,$A189,База!$I$3:$I$152))</f>
        <v>0</v>
      </c>
      <c r="AE189" s="46">
        <f ca="1">IF(COUNTIFS(Распис!$B$4:$B$300,$A189,Распис!$C$4:$C$300,"&lt;="&amp;AE$1,Распис!$D$4:$D$300,"&gt;="&amp;AE$1)&gt;0,SUMIFS(Распис!$J$4:$J$300,Распис!$B$4:$B$300,$A189,Распис!$C$4:$C$300,"&lt;="&amp;AE$1,Распис!$D$4:$D$300,"&gt;="&amp;AE$1),SUMIF(База!$B$3:$B$305,$A189,База!$J$3:$J$152))</f>
        <v>0</v>
      </c>
      <c r="AF189" s="46">
        <f ca="1">IF(COUNTIFS(Распис!$B$4:$B$300,$A189,Распис!$C$4:$C$300,"&lt;="&amp;AF$1,Распис!$D$4:$D$300,"&gt;="&amp;AF$1)&gt;0,SUMIFS(Распис!$K$4:$K$300,Распис!$B$4:$B$300,$A189,Распис!$C$4:$C$300,"&lt;="&amp;AF$1,Распис!$D$4:$D$300,"&gt;="&amp;AF$1),SUMIF(База!$B$3:$B$305,$A189,База!$K$3:$K$152))</f>
        <v>0</v>
      </c>
      <c r="AG189" s="47">
        <f t="shared" ca="1" si="19"/>
        <v>0</v>
      </c>
      <c r="AH189" s="46">
        <f ca="1">AG189-SUMIFS(Распред!$G$4:$G$300,Распред!$B$4:$B$300,"март",Распред!$F$4:$F$300,A189)</f>
        <v>0</v>
      </c>
      <c r="AI189" s="46">
        <f ca="1">AH189+(COUNTIF(B189:AF189,"КД")+SUMIFS(Распред!$AH$4:$AH$300,Распред!$F$4:$F$300,A189,Распред!$B$4:$B$300,"март"))*4</f>
        <v>12</v>
      </c>
      <c r="AJ189" s="46">
        <f t="shared" ca="1" si="20"/>
        <v>0</v>
      </c>
      <c r="AK189" s="46">
        <f t="shared" ca="1" si="21"/>
        <v>0</v>
      </c>
      <c r="AL189" s="46">
        <f>SUMIFS(Распред!$K$4:$K$300,Распред!$B$4:$B$300,"март",Распред!$J$4:$J$300,A189)+SUMIFS(Распред!$M$4:$M$300,Распред!$B$4:$B$300,"март",Распред!$L$4:$L$300,A189)+SUMIFS(Распред!$O$4:$O$300,Распред!$B$4:$B$300,"март",Распред!$N$4:$N$300,A189)+SUMIFS(Распред!$Q$4:$Q$300,Распред!$B$4:$B$300,"март",Распред!$P$4:$P$300,A189)+SUMIFS(Распред!$S$4:$S$300,Распред!$B$4:$B$300,"март",Распред!$R$4:$R$300,A189)+SUMIFS(Распред!$U$4:$U$300,Распред!$B$4:$B$300,"март",Распред!$T$4:$T$300,A189)+SUMIFS(Распред!$W$4:$W$300,Распред!$B$4:$B$300,"март",Распред!$V$4:$V$300,A189)+SUMIFS(Распред!$Y$4:$Y$300,Распред!$B$4:$B$300,"март",Распред!$X$4:$X$300,A189)+SUMIFS(Распред!$AA$4:$AA$300,Распред!$B$4:$B$300,"март",Распред!$Z$4:$Z$300,A189)+SUMIFS(Распред!$AC$4:$AC$300,Распред!$B$4:$B$300,"март",Распред!$AB$4:$AB$300,A189)</f>
        <v>0</v>
      </c>
      <c r="AM189" s="46">
        <f t="shared" ca="1" si="22"/>
        <v>0</v>
      </c>
      <c r="AN189" s="46">
        <f t="shared" ca="1" si="23"/>
        <v>0</v>
      </c>
      <c r="AO189" s="46">
        <f t="shared" ca="1" si="24"/>
        <v>0</v>
      </c>
      <c r="AP189" s="46">
        <f>январь!AP189</f>
        <v>0</v>
      </c>
      <c r="AQ189" s="46">
        <f t="shared" ca="1" si="34"/>
        <v>0</v>
      </c>
      <c r="AR189" s="47"/>
      <c r="AS189" s="47">
        <f t="shared" ca="1" si="26"/>
        <v>0</v>
      </c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</row>
    <row r="190" spans="1:58" x14ac:dyDescent="0.25">
      <c r="A190" s="47">
        <f>База!B190</f>
        <v>0</v>
      </c>
      <c r="B190" s="46">
        <f ca="1">IF(COUNTIFS(Распис!$B$4:$B$300,$A190,Распис!$C$4:$C$300,"&lt;="&amp;B$1,Распис!$D$4:$D$300,"&gt;="&amp;B$1)&gt;0,SUMIFS(Распис!$I$4:$I$300,Распис!$B$4:$B$300,$A190,Распис!$C$4:$C$300,"&lt;="&amp;B$1,Распис!$D$4:$D$300,"&gt;="&amp;B$1),SUMIF(База!$B$3:$B$305,$A190,База!$I$3:$I$152))</f>
        <v>0</v>
      </c>
      <c r="C190" s="46">
        <f ca="1">IF(COUNTIFS(Распис!$B$4:$B$300,$A190,Распис!$C$4:$C$300,"&lt;="&amp;C$1,Распис!$D$4:$D$300,"&gt;="&amp;C$1)&gt;0,SUMIFS(Распис!$J$4:$J$300,Распис!$B$4:$B$300,$A190,Распис!$C$4:$C$300,"&lt;="&amp;C$1,Распис!$D$4:$D$300,"&gt;="&amp;C$1),SUMIF(База!$B$3:$B$305,$A190,База!$J$3:$J$152))</f>
        <v>0</v>
      </c>
      <c r="D190" s="46">
        <f ca="1">IF(COUNTIFS(Распис!$B$4:$B$300,$A190,Распис!$C$4:$C$300,"&lt;="&amp;D$1,Распис!$D$4:$D$300,"&gt;="&amp;D$1)&gt;0,SUMIFS(Распис!$K$4:$K$300,Распис!$B$4:$B$300,$A190,Распис!$C$4:$C$300,"&lt;="&amp;D$1,Распис!$D$4:$D$300,"&gt;="&amp;D$1),SUMIF(База!$B$3:$B$305,$A190,База!$K$3:$K$152))</f>
        <v>0</v>
      </c>
      <c r="E190" s="46" t="s">
        <v>23</v>
      </c>
      <c r="F190" s="46">
        <f ca="1">IF(COUNTIFS(Распис!$B$4:$B$300,$A190,Распис!$C$4:$C$300,"&lt;="&amp;F$1,Распис!$D$4:$D$300,"&gt;="&amp;F$1)&gt;0,SUMIFS(Распис!$F$4:$F$300,Распис!$B$4:$B$300,$A190,Распис!$C$4:$C$300,"&lt;="&amp;F$1,Распис!$D$4:$D$300,"&gt;="&amp;F$1),SUMIF(База!$B$3:$B$305,$A190,База!$F$3:$F$152))</f>
        <v>0</v>
      </c>
      <c r="G190" s="46">
        <f ca="1">IF(COUNTIFS(Распис!$B$4:$B$300,$A190,Распис!$C$4:$C$300,"&lt;="&amp;G$1,Распис!$D$4:$D$300,"&gt;="&amp;G$1)&gt;0,SUMIFS(Распис!$G$4:$G$300,Распис!$B$4:$B$300,$A190,Распис!$C$4:$C$300,"&lt;="&amp;G$1,Распис!$D$4:$D$300,"&gt;="&amp;G$1),SUMIF(База!$B$3:$B$305,$A190,База!$G$3:$G$152))</f>
        <v>0</v>
      </c>
      <c r="H190" s="46">
        <f ca="1">IF(COUNTIFS(Распис!$B$4:$B$300,$A190,Распис!$C$4:$C$300,"&lt;="&amp;H$1,Распис!$D$4:$D$300,"&gt;="&amp;H$1)&gt;0,SUMIFS(Распис!$H$4:$H$300,Распис!$B$4:$B$300,$A190,Распис!$C$4:$C$300,"&lt;="&amp;H$1,Распис!$D$4:$D$300,"&gt;="&amp;H$1),SUMIF(База!$B$3:$B$305,$A190,База!$H$3:$H$152))</f>
        <v>0</v>
      </c>
      <c r="I190" s="46" t="s">
        <v>24</v>
      </c>
      <c r="J190" s="46">
        <f ca="1">IF(COUNTIFS(Распис!$B$4:$B$300,$A190,Распис!$C$4:$C$300,"&lt;="&amp;J$1,Распис!$D$4:$D$300,"&gt;="&amp;J$1)&gt;0,SUMIFS(Распис!$J$4:$J$300,Распис!$B$4:$B$300,$A190,Распис!$C$4:$C$300,"&lt;="&amp;J$1,Распис!$D$4:$D$300,"&gt;="&amp;J$1),SUMIF(База!$B$3:$B$305,$A190,База!$J$3:$J$152))</f>
        <v>0</v>
      </c>
      <c r="K190" s="46">
        <f ca="1">IF(COUNTIFS(Распис!$B$4:$B$300,$A190,Распис!$C$4:$C$300,"&lt;="&amp;K$1,Распис!$D$4:$D$300,"&gt;="&amp;K$1)&gt;0,SUMIFS(Распис!$K$4:$K$300,Распис!$B$4:$B$300,$A190,Распис!$C$4:$C$300,"&lt;="&amp;K$1,Распис!$D$4:$D$300,"&gt;="&amp;K$1),SUMIF(База!$B$3:$B$305,$A190,База!$K$3:$K$152))</f>
        <v>0</v>
      </c>
      <c r="L190" s="46" t="s">
        <v>23</v>
      </c>
      <c r="M190" s="46">
        <f ca="1">IF(COUNTIFS(Распис!$B$4:$B$300,$A190,Распис!$C$4:$C$300,"&lt;="&amp;M$1,Распис!$D$4:$D$300,"&gt;="&amp;M$1)&gt;0,SUMIFS(Распис!$F$4:$F$300,Распис!$B$4:$B$300,$A190,Распис!$C$4:$C$300,"&lt;="&amp;M$1,Распис!$D$4:$D$300,"&gt;="&amp;M$1),SUMIF(База!$B$3:$B$305,$A190,База!$F$3:$F$152))</f>
        <v>0</v>
      </c>
      <c r="N190" s="46">
        <f ca="1">IF(COUNTIFS(Распис!$B$4:$B$300,$A190,Распис!$C$4:$C$300,"&lt;="&amp;N$1,Распис!$D$4:$D$300,"&gt;="&amp;N$1)&gt;0,SUMIFS(Распис!$G$4:$G$300,Распис!$B$4:$B$300,$A190,Распис!$C$4:$C$300,"&lt;="&amp;N$1,Распис!$D$4:$D$300,"&gt;="&amp;N$1),SUMIF(База!$B$3:$B$305,$A190,База!$G$3:$G$152))</f>
        <v>0</v>
      </c>
      <c r="O190" s="46">
        <f ca="1">IF(COUNTIFS(Распис!$B$4:$B$300,$A190,Распис!$C$4:$C$300,"&lt;="&amp;O$1,Распис!$D$4:$D$300,"&gt;="&amp;O$1)&gt;0,SUMIFS(Распис!$H$4:$H$300,Распис!$B$4:$B$300,$A190,Распис!$C$4:$C$300,"&lt;="&amp;O$1,Распис!$D$4:$D$300,"&gt;="&amp;O$1),SUMIF(База!$B$3:$B$305,$A190,База!$H$3:$H$152))</f>
        <v>0</v>
      </c>
      <c r="P190" s="46">
        <f ca="1">IF(COUNTIFS(Распис!$B$4:$B$300,$A190,Распис!$C$4:$C$300,"&lt;="&amp;P$1,Распис!$D$4:$D$300,"&gt;="&amp;P$1)&gt;0,SUMIFS(Распис!$I$4:$I$300,Распис!$B$4:$B$300,$A190,Распис!$C$4:$C$300,"&lt;="&amp;P$1,Распис!$D$4:$D$300,"&gt;="&amp;P$1),SUMIF(База!$B$3:$B$305,$A190,База!$I$3:$I$152))</f>
        <v>0</v>
      </c>
      <c r="Q190" s="46">
        <f ca="1">IF(COUNTIFS(Распис!$B$4:$B$300,$A190,Распис!$C$4:$C$300,"&lt;="&amp;Q$1,Распис!$D$4:$D$300,"&gt;="&amp;Q$1)&gt;0,SUMIFS(Распис!$J$4:$J$300,Распис!$B$4:$B$300,$A190,Распис!$C$4:$C$300,"&lt;="&amp;Q$1,Распис!$D$4:$D$300,"&gt;="&amp;Q$1),SUMIF(База!$B$3:$B$305,$A190,База!$J$3:$J$152))</f>
        <v>0</v>
      </c>
      <c r="R190" s="46">
        <f ca="1">IF(COUNTIFS(Распис!$B$4:$B$300,$A190,Распис!$C$4:$C$300,"&lt;="&amp;R$1,Распис!$D$4:$D$300,"&gt;="&amp;R$1)&gt;0,SUMIFS(Распис!$K$4:$K$300,Распис!$B$4:$B$300,$A190,Распис!$C$4:$C$300,"&lt;="&amp;R$1,Распис!$D$4:$D$300,"&gt;="&amp;R$1),SUMIF(База!$B$3:$B$305,$A190,База!$K$3:$K$152))</f>
        <v>0</v>
      </c>
      <c r="S190" s="46" t="s">
        <v>23</v>
      </c>
      <c r="T190" s="46" t="s">
        <v>25</v>
      </c>
      <c r="U190" s="46" t="s">
        <v>25</v>
      </c>
      <c r="V190" s="46" t="s">
        <v>24</v>
      </c>
      <c r="W190" s="46" t="s">
        <v>24</v>
      </c>
      <c r="X190" s="46" t="s">
        <v>24</v>
      </c>
      <c r="Y190" s="46" t="s">
        <v>25</v>
      </c>
      <c r="Z190" s="46" t="s">
        <v>23</v>
      </c>
      <c r="AA190" s="46">
        <f ca="1">IF(COUNTIFS(Распис!$B$4:$B$300,$A190,Распис!$C$4:$C$300,"&lt;="&amp;AA$1,Распис!$D$4:$D$300,"&gt;="&amp;AA$1)&gt;0,SUMIFS(Распис!$F$4:$F$300,Распис!$B$4:$B$300,$A190,Распис!$C$4:$C$300,"&lt;="&amp;AA$1,Распис!$D$4:$D$300,"&gt;="&amp;AA$1),SUMIF(База!$B$3:$B$305,$A190,База!$F$3:$F$152))</f>
        <v>0</v>
      </c>
      <c r="AB190" s="46">
        <f ca="1">IF(COUNTIFS(Распис!$B$4:$B$300,$A190,Распис!$C$4:$C$300,"&lt;="&amp;AB$1,Распис!$D$4:$D$300,"&gt;="&amp;AB$1)&gt;0,SUMIFS(Распис!$G$4:$G$300,Распис!$B$4:$B$300,$A190,Распис!$C$4:$C$300,"&lt;="&amp;AB$1,Распис!$D$4:$D$300,"&gt;="&amp;AB$1),SUMIF(База!$B$3:$B$305,$A190,База!$G$3:$G$152))</f>
        <v>0</v>
      </c>
      <c r="AC190" s="46">
        <f ca="1">IF(COUNTIFS(Распис!$B$4:$B$300,$A190,Распис!$C$4:$C$300,"&lt;="&amp;AC$1,Распис!$D$4:$D$300,"&gt;="&amp;AC$1)&gt;0,SUMIFS(Распис!$H$4:$H$300,Распис!$B$4:$B$300,$A190,Распис!$C$4:$C$300,"&lt;="&amp;AC$1,Распис!$D$4:$D$300,"&gt;="&amp;AC$1),SUMIF(База!$B$3:$B$305,$A190,База!$H$3:$H$152))</f>
        <v>0</v>
      </c>
      <c r="AD190" s="46">
        <f ca="1">IF(COUNTIFS(Распис!$B$4:$B$300,$A190,Распис!$C$4:$C$300,"&lt;="&amp;AD$1,Распис!$D$4:$D$300,"&gt;="&amp;AD$1)&gt;0,SUMIFS(Распис!$I$4:$I$300,Распис!$B$4:$B$300,$A190,Распис!$C$4:$C$300,"&lt;="&amp;AD$1,Распис!$D$4:$D$300,"&gt;="&amp;AD$1),SUMIF(База!$B$3:$B$305,$A190,База!$I$3:$I$152))</f>
        <v>0</v>
      </c>
      <c r="AE190" s="46">
        <f ca="1">IF(COUNTIFS(Распис!$B$4:$B$300,$A190,Распис!$C$4:$C$300,"&lt;="&amp;AE$1,Распис!$D$4:$D$300,"&gt;="&amp;AE$1)&gt;0,SUMIFS(Распис!$J$4:$J$300,Распис!$B$4:$B$300,$A190,Распис!$C$4:$C$300,"&lt;="&amp;AE$1,Распис!$D$4:$D$300,"&gt;="&amp;AE$1),SUMIF(База!$B$3:$B$305,$A190,База!$J$3:$J$152))</f>
        <v>0</v>
      </c>
      <c r="AF190" s="46">
        <f ca="1">IF(COUNTIFS(Распис!$B$4:$B$300,$A190,Распис!$C$4:$C$300,"&lt;="&amp;AF$1,Распис!$D$4:$D$300,"&gt;="&amp;AF$1)&gt;0,SUMIFS(Распис!$K$4:$K$300,Распис!$B$4:$B$300,$A190,Распис!$C$4:$C$300,"&lt;="&amp;AF$1,Распис!$D$4:$D$300,"&gt;="&amp;AF$1),SUMIF(База!$B$3:$B$305,$A190,База!$K$3:$K$152))</f>
        <v>0</v>
      </c>
      <c r="AG190" s="47">
        <f t="shared" ca="1" si="19"/>
        <v>0</v>
      </c>
      <c r="AH190" s="46">
        <f ca="1">AG190-SUMIFS(Распред!$G$4:$G$300,Распред!$B$4:$B$300,"март",Распред!$F$4:$F$300,A190)</f>
        <v>0</v>
      </c>
      <c r="AI190" s="46">
        <f ca="1">AH190+(COUNTIF(B190:AF190,"КД")+SUMIFS(Распред!$AH$4:$AH$300,Распред!$F$4:$F$300,A190,Распред!$B$4:$B$300,"март"))*4</f>
        <v>12</v>
      </c>
      <c r="AJ190" s="46">
        <f t="shared" ca="1" si="20"/>
        <v>0</v>
      </c>
      <c r="AK190" s="46">
        <f t="shared" ca="1" si="21"/>
        <v>0</v>
      </c>
      <c r="AL190" s="46">
        <f>SUMIFS(Распред!$K$4:$K$300,Распред!$B$4:$B$300,"март",Распред!$J$4:$J$300,A190)+SUMIFS(Распред!$M$4:$M$300,Распред!$B$4:$B$300,"март",Распред!$L$4:$L$300,A190)+SUMIFS(Распред!$O$4:$O$300,Распред!$B$4:$B$300,"март",Распред!$N$4:$N$300,A190)+SUMIFS(Распред!$Q$4:$Q$300,Распред!$B$4:$B$300,"март",Распред!$P$4:$P$300,A190)+SUMIFS(Распред!$S$4:$S$300,Распред!$B$4:$B$300,"март",Распред!$R$4:$R$300,A190)+SUMIFS(Распред!$U$4:$U$300,Распред!$B$4:$B$300,"март",Распред!$T$4:$T$300,A190)+SUMIFS(Распред!$W$4:$W$300,Распред!$B$4:$B$300,"март",Распред!$V$4:$V$300,A190)+SUMIFS(Распред!$Y$4:$Y$300,Распред!$B$4:$B$300,"март",Распред!$X$4:$X$300,A190)+SUMIFS(Распред!$AA$4:$AA$300,Распред!$B$4:$B$300,"март",Распред!$Z$4:$Z$300,A190)+SUMIFS(Распред!$AC$4:$AC$300,Распред!$B$4:$B$300,"март",Распред!$AB$4:$AB$300,A190)</f>
        <v>0</v>
      </c>
      <c r="AM190" s="46">
        <f t="shared" ca="1" si="22"/>
        <v>0</v>
      </c>
      <c r="AN190" s="46">
        <f t="shared" ca="1" si="23"/>
        <v>0</v>
      </c>
      <c r="AO190" s="46">
        <f t="shared" ca="1" si="24"/>
        <v>0</v>
      </c>
      <c r="AP190" s="46">
        <f>январь!AP190</f>
        <v>0</v>
      </c>
      <c r="AQ190" s="46">
        <f t="shared" ca="1" si="34"/>
        <v>0</v>
      </c>
      <c r="AR190" s="47"/>
      <c r="AS190" s="47">
        <f t="shared" ca="1" si="26"/>
        <v>0</v>
      </c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</row>
    <row r="191" spans="1:58" x14ac:dyDescent="0.25">
      <c r="A191" s="47">
        <f>База!B191</f>
        <v>0</v>
      </c>
      <c r="B191" s="46">
        <f ca="1">IF(COUNTIFS(Распис!$B$4:$B$300,$A191,Распис!$C$4:$C$300,"&lt;="&amp;B$1,Распис!$D$4:$D$300,"&gt;="&amp;B$1)&gt;0,SUMIFS(Распис!$I$4:$I$300,Распис!$B$4:$B$300,$A191,Распис!$C$4:$C$300,"&lt;="&amp;B$1,Распис!$D$4:$D$300,"&gt;="&amp;B$1),SUMIF(База!$B$3:$B$305,$A191,База!$I$3:$I$152))</f>
        <v>0</v>
      </c>
      <c r="C191" s="46">
        <f ca="1">IF(COUNTIFS(Распис!$B$4:$B$300,$A191,Распис!$C$4:$C$300,"&lt;="&amp;C$1,Распис!$D$4:$D$300,"&gt;="&amp;C$1)&gt;0,SUMIFS(Распис!$J$4:$J$300,Распис!$B$4:$B$300,$A191,Распис!$C$4:$C$300,"&lt;="&amp;C$1,Распис!$D$4:$D$300,"&gt;="&amp;C$1),SUMIF(База!$B$3:$B$305,$A191,База!$J$3:$J$152))</f>
        <v>0</v>
      </c>
      <c r="D191" s="46">
        <f ca="1">IF(COUNTIFS(Распис!$B$4:$B$300,$A191,Распис!$C$4:$C$300,"&lt;="&amp;D$1,Распис!$D$4:$D$300,"&gt;="&amp;D$1)&gt;0,SUMIFS(Распис!$K$4:$K$300,Распис!$B$4:$B$300,$A191,Распис!$C$4:$C$300,"&lt;="&amp;D$1,Распис!$D$4:$D$300,"&gt;="&amp;D$1),SUMIF(База!$B$3:$B$305,$A191,База!$K$3:$K$152))</f>
        <v>0</v>
      </c>
      <c r="E191" s="46" t="s">
        <v>23</v>
      </c>
      <c r="F191" s="46">
        <f ca="1">IF(COUNTIFS(Распис!$B$4:$B$300,$A191,Распис!$C$4:$C$300,"&lt;="&amp;F$1,Распис!$D$4:$D$300,"&gt;="&amp;F$1)&gt;0,SUMIFS(Распис!$F$4:$F$300,Распис!$B$4:$B$300,$A191,Распис!$C$4:$C$300,"&lt;="&amp;F$1,Распис!$D$4:$D$300,"&gt;="&amp;F$1),SUMIF(База!$B$3:$B$305,$A191,База!$F$3:$F$152))</f>
        <v>0</v>
      </c>
      <c r="G191" s="46">
        <f ca="1">IF(COUNTIFS(Распис!$B$4:$B$300,$A191,Распис!$C$4:$C$300,"&lt;="&amp;G$1,Распис!$D$4:$D$300,"&gt;="&amp;G$1)&gt;0,SUMIFS(Распис!$G$4:$G$300,Распис!$B$4:$B$300,$A191,Распис!$C$4:$C$300,"&lt;="&amp;G$1,Распис!$D$4:$D$300,"&gt;="&amp;G$1),SUMIF(База!$B$3:$B$305,$A191,База!$G$3:$G$152))</f>
        <v>0</v>
      </c>
      <c r="H191" s="46">
        <f ca="1">IF(COUNTIFS(Распис!$B$4:$B$300,$A191,Распис!$C$4:$C$300,"&lt;="&amp;H$1,Распис!$D$4:$D$300,"&gt;="&amp;H$1)&gt;0,SUMIFS(Распис!$H$4:$H$300,Распис!$B$4:$B$300,$A191,Распис!$C$4:$C$300,"&lt;="&amp;H$1,Распис!$D$4:$D$300,"&gt;="&amp;H$1),SUMIF(База!$B$3:$B$305,$A191,База!$H$3:$H$152))</f>
        <v>0</v>
      </c>
      <c r="I191" s="46" t="s">
        <v>24</v>
      </c>
      <c r="J191" s="46">
        <f ca="1">IF(COUNTIFS(Распис!$B$4:$B$300,$A191,Распис!$C$4:$C$300,"&lt;="&amp;J$1,Распис!$D$4:$D$300,"&gt;="&amp;J$1)&gt;0,SUMIFS(Распис!$J$4:$J$300,Распис!$B$4:$B$300,$A191,Распис!$C$4:$C$300,"&lt;="&amp;J$1,Распис!$D$4:$D$300,"&gt;="&amp;J$1),SUMIF(База!$B$3:$B$305,$A191,База!$J$3:$J$152))</f>
        <v>0</v>
      </c>
      <c r="K191" s="46">
        <f ca="1">IF(COUNTIFS(Распис!$B$4:$B$300,$A191,Распис!$C$4:$C$300,"&lt;="&amp;K$1,Распис!$D$4:$D$300,"&gt;="&amp;K$1)&gt;0,SUMIFS(Распис!$K$4:$K$300,Распис!$B$4:$B$300,$A191,Распис!$C$4:$C$300,"&lt;="&amp;K$1,Распис!$D$4:$D$300,"&gt;="&amp;K$1),SUMIF(База!$B$3:$B$305,$A191,База!$K$3:$K$152))</f>
        <v>0</v>
      </c>
      <c r="L191" s="46" t="s">
        <v>23</v>
      </c>
      <c r="M191" s="46">
        <f ca="1">IF(COUNTIFS(Распис!$B$4:$B$300,$A191,Распис!$C$4:$C$300,"&lt;="&amp;M$1,Распис!$D$4:$D$300,"&gt;="&amp;M$1)&gt;0,SUMIFS(Распис!$F$4:$F$300,Распис!$B$4:$B$300,$A191,Распис!$C$4:$C$300,"&lt;="&amp;M$1,Распис!$D$4:$D$300,"&gt;="&amp;M$1),SUMIF(База!$B$3:$B$305,$A191,База!$F$3:$F$152))</f>
        <v>0</v>
      </c>
      <c r="N191" s="46">
        <f ca="1">IF(COUNTIFS(Распис!$B$4:$B$300,$A191,Распис!$C$4:$C$300,"&lt;="&amp;N$1,Распис!$D$4:$D$300,"&gt;="&amp;N$1)&gt;0,SUMIFS(Распис!$G$4:$G$300,Распис!$B$4:$B$300,$A191,Распис!$C$4:$C$300,"&lt;="&amp;N$1,Распис!$D$4:$D$300,"&gt;="&amp;N$1),SUMIF(База!$B$3:$B$305,$A191,База!$G$3:$G$152))</f>
        <v>0</v>
      </c>
      <c r="O191" s="46">
        <f ca="1">IF(COUNTIFS(Распис!$B$4:$B$300,$A191,Распис!$C$4:$C$300,"&lt;="&amp;O$1,Распис!$D$4:$D$300,"&gt;="&amp;O$1)&gt;0,SUMIFS(Распис!$H$4:$H$300,Распис!$B$4:$B$300,$A191,Распис!$C$4:$C$300,"&lt;="&amp;O$1,Распис!$D$4:$D$300,"&gt;="&amp;O$1),SUMIF(База!$B$3:$B$305,$A191,База!$H$3:$H$152))</f>
        <v>0</v>
      </c>
      <c r="P191" s="46">
        <f ca="1">IF(COUNTIFS(Распис!$B$4:$B$300,$A191,Распис!$C$4:$C$300,"&lt;="&amp;P$1,Распис!$D$4:$D$300,"&gt;="&amp;P$1)&gt;0,SUMIFS(Распис!$I$4:$I$300,Распис!$B$4:$B$300,$A191,Распис!$C$4:$C$300,"&lt;="&amp;P$1,Распис!$D$4:$D$300,"&gt;="&amp;P$1),SUMIF(База!$B$3:$B$305,$A191,База!$I$3:$I$152))</f>
        <v>0</v>
      </c>
      <c r="Q191" s="46">
        <f ca="1">IF(COUNTIFS(Распис!$B$4:$B$300,$A191,Распис!$C$4:$C$300,"&lt;="&amp;Q$1,Распис!$D$4:$D$300,"&gt;="&amp;Q$1)&gt;0,SUMIFS(Распис!$J$4:$J$300,Распис!$B$4:$B$300,$A191,Распис!$C$4:$C$300,"&lt;="&amp;Q$1,Распис!$D$4:$D$300,"&gt;="&amp;Q$1),SUMIF(База!$B$3:$B$305,$A191,База!$J$3:$J$152))</f>
        <v>0</v>
      </c>
      <c r="R191" s="46">
        <f ca="1">IF(COUNTIFS(Распис!$B$4:$B$300,$A191,Распис!$C$4:$C$300,"&lt;="&amp;R$1,Распис!$D$4:$D$300,"&gt;="&amp;R$1)&gt;0,SUMIFS(Распис!$K$4:$K$300,Распис!$B$4:$B$300,$A191,Распис!$C$4:$C$300,"&lt;="&amp;R$1,Распис!$D$4:$D$300,"&gt;="&amp;R$1),SUMIF(База!$B$3:$B$305,$A191,База!$K$3:$K$152))</f>
        <v>0</v>
      </c>
      <c r="S191" s="46" t="s">
        <v>23</v>
      </c>
      <c r="T191" s="46" t="s">
        <v>25</v>
      </c>
      <c r="U191" s="46" t="s">
        <v>25</v>
      </c>
      <c r="V191" s="46" t="s">
        <v>24</v>
      </c>
      <c r="W191" s="46" t="s">
        <v>24</v>
      </c>
      <c r="X191" s="46" t="s">
        <v>24</v>
      </c>
      <c r="Y191" s="46" t="s">
        <v>25</v>
      </c>
      <c r="Z191" s="46" t="s">
        <v>23</v>
      </c>
      <c r="AA191" s="46">
        <f ca="1">IF(COUNTIFS(Распис!$B$4:$B$300,$A191,Распис!$C$4:$C$300,"&lt;="&amp;AA$1,Распис!$D$4:$D$300,"&gt;="&amp;AA$1)&gt;0,SUMIFS(Распис!$F$4:$F$300,Распис!$B$4:$B$300,$A191,Распис!$C$4:$C$300,"&lt;="&amp;AA$1,Распис!$D$4:$D$300,"&gt;="&amp;AA$1),SUMIF(База!$B$3:$B$305,$A191,База!$F$3:$F$152))</f>
        <v>0</v>
      </c>
      <c r="AB191" s="46">
        <f ca="1">IF(COUNTIFS(Распис!$B$4:$B$300,$A191,Распис!$C$4:$C$300,"&lt;="&amp;AB$1,Распис!$D$4:$D$300,"&gt;="&amp;AB$1)&gt;0,SUMIFS(Распис!$G$4:$G$300,Распис!$B$4:$B$300,$A191,Распис!$C$4:$C$300,"&lt;="&amp;AB$1,Распис!$D$4:$D$300,"&gt;="&amp;AB$1),SUMIF(База!$B$3:$B$305,$A191,База!$G$3:$G$152))</f>
        <v>0</v>
      </c>
      <c r="AC191" s="46">
        <f ca="1">IF(COUNTIFS(Распис!$B$4:$B$300,$A191,Распис!$C$4:$C$300,"&lt;="&amp;AC$1,Распис!$D$4:$D$300,"&gt;="&amp;AC$1)&gt;0,SUMIFS(Распис!$H$4:$H$300,Распис!$B$4:$B$300,$A191,Распис!$C$4:$C$300,"&lt;="&amp;AC$1,Распис!$D$4:$D$300,"&gt;="&amp;AC$1),SUMIF(База!$B$3:$B$305,$A191,База!$H$3:$H$152))</f>
        <v>0</v>
      </c>
      <c r="AD191" s="46">
        <f ca="1">IF(COUNTIFS(Распис!$B$4:$B$300,$A191,Распис!$C$4:$C$300,"&lt;="&amp;AD$1,Распис!$D$4:$D$300,"&gt;="&amp;AD$1)&gt;0,SUMIFS(Распис!$I$4:$I$300,Распис!$B$4:$B$300,$A191,Распис!$C$4:$C$300,"&lt;="&amp;AD$1,Распис!$D$4:$D$300,"&gt;="&amp;AD$1),SUMIF(База!$B$3:$B$305,$A191,База!$I$3:$I$152))</f>
        <v>0</v>
      </c>
      <c r="AE191" s="46">
        <f ca="1">IF(COUNTIFS(Распис!$B$4:$B$300,$A191,Распис!$C$4:$C$300,"&lt;="&amp;AE$1,Распис!$D$4:$D$300,"&gt;="&amp;AE$1)&gt;0,SUMIFS(Распис!$J$4:$J$300,Распис!$B$4:$B$300,$A191,Распис!$C$4:$C$300,"&lt;="&amp;AE$1,Распис!$D$4:$D$300,"&gt;="&amp;AE$1),SUMIF(База!$B$3:$B$305,$A191,База!$J$3:$J$152))</f>
        <v>0</v>
      </c>
      <c r="AF191" s="46">
        <f ca="1">IF(COUNTIFS(Распис!$B$4:$B$300,$A191,Распис!$C$4:$C$300,"&lt;="&amp;AF$1,Распис!$D$4:$D$300,"&gt;="&amp;AF$1)&gt;0,SUMIFS(Распис!$K$4:$K$300,Распис!$B$4:$B$300,$A191,Распис!$C$4:$C$300,"&lt;="&amp;AF$1,Распис!$D$4:$D$300,"&gt;="&amp;AF$1),SUMIF(База!$B$3:$B$305,$A191,База!$K$3:$K$152))</f>
        <v>0</v>
      </c>
      <c r="AG191" s="47">
        <f t="shared" ca="1" si="19"/>
        <v>0</v>
      </c>
      <c r="AH191" s="46">
        <f ca="1">AG191-SUMIFS(Распред!$G$4:$G$300,Распред!$B$4:$B$300,"март",Распред!$F$4:$F$300,A191)</f>
        <v>0</v>
      </c>
      <c r="AI191" s="46">
        <f ca="1">AH191+(COUNTIF(B191:AF191,"КД")+SUMIFS(Распред!$AH$4:$AH$300,Распред!$F$4:$F$300,A191,Распред!$B$4:$B$300,"март"))*4</f>
        <v>12</v>
      </c>
      <c r="AJ191" s="46">
        <f t="shared" ca="1" si="20"/>
        <v>0</v>
      </c>
      <c r="AK191" s="46">
        <f t="shared" ca="1" si="21"/>
        <v>0</v>
      </c>
      <c r="AL191" s="46">
        <f>SUMIFS(Распред!$K$4:$K$300,Распред!$B$4:$B$300,"март",Распред!$J$4:$J$300,A191)+SUMIFS(Распред!$M$4:$M$300,Распред!$B$4:$B$300,"март",Распред!$L$4:$L$300,A191)+SUMIFS(Распред!$O$4:$O$300,Распред!$B$4:$B$300,"март",Распред!$N$4:$N$300,A191)+SUMIFS(Распред!$Q$4:$Q$300,Распред!$B$4:$B$300,"март",Распред!$P$4:$P$300,A191)+SUMIFS(Распред!$S$4:$S$300,Распред!$B$4:$B$300,"март",Распред!$R$4:$R$300,A191)+SUMIFS(Распред!$U$4:$U$300,Распред!$B$4:$B$300,"март",Распред!$T$4:$T$300,A191)+SUMIFS(Распред!$W$4:$W$300,Распред!$B$4:$B$300,"март",Распред!$V$4:$V$300,A191)+SUMIFS(Распред!$Y$4:$Y$300,Распред!$B$4:$B$300,"март",Распред!$X$4:$X$300,A191)+SUMIFS(Распред!$AA$4:$AA$300,Распред!$B$4:$B$300,"март",Распред!$Z$4:$Z$300,A191)+SUMIFS(Распред!$AC$4:$AC$300,Распред!$B$4:$B$300,"март",Распред!$AB$4:$AB$300,A191)</f>
        <v>0</v>
      </c>
      <c r="AM191" s="46">
        <f t="shared" ca="1" si="22"/>
        <v>0</v>
      </c>
      <c r="AN191" s="46">
        <f t="shared" ca="1" si="23"/>
        <v>0</v>
      </c>
      <c r="AO191" s="46">
        <f t="shared" ca="1" si="24"/>
        <v>0</v>
      </c>
      <c r="AP191" s="46">
        <f>январь!AP191</f>
        <v>0</v>
      </c>
      <c r="AQ191" s="46">
        <f t="shared" ca="1" si="34"/>
        <v>0</v>
      </c>
      <c r="AR191" s="47"/>
      <c r="AS191" s="47">
        <f t="shared" ca="1" si="26"/>
        <v>0</v>
      </c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</row>
    <row r="192" spans="1:58" x14ac:dyDescent="0.25">
      <c r="A192" s="47">
        <f>База!B192</f>
        <v>0</v>
      </c>
      <c r="B192" s="46">
        <f ca="1">IF(COUNTIFS(Распис!$B$4:$B$300,$A192,Распис!$C$4:$C$300,"&lt;="&amp;B$1,Распис!$D$4:$D$300,"&gt;="&amp;B$1)&gt;0,SUMIFS(Распис!$I$4:$I$300,Распис!$B$4:$B$300,$A192,Распис!$C$4:$C$300,"&lt;="&amp;B$1,Распис!$D$4:$D$300,"&gt;="&amp;B$1),SUMIF(База!$B$3:$B$305,$A192,База!$I$3:$I$152))</f>
        <v>0</v>
      </c>
      <c r="C192" s="46">
        <f ca="1">IF(COUNTIFS(Распис!$B$4:$B$300,$A192,Распис!$C$4:$C$300,"&lt;="&amp;C$1,Распис!$D$4:$D$300,"&gt;="&amp;C$1)&gt;0,SUMIFS(Распис!$J$4:$J$300,Распис!$B$4:$B$300,$A192,Распис!$C$4:$C$300,"&lt;="&amp;C$1,Распис!$D$4:$D$300,"&gt;="&amp;C$1),SUMIF(База!$B$3:$B$305,$A192,База!$J$3:$J$152))</f>
        <v>0</v>
      </c>
      <c r="D192" s="46">
        <f ca="1">IF(COUNTIFS(Распис!$B$4:$B$300,$A192,Распис!$C$4:$C$300,"&lt;="&amp;D$1,Распис!$D$4:$D$300,"&gt;="&amp;D$1)&gt;0,SUMIFS(Распис!$K$4:$K$300,Распис!$B$4:$B$300,$A192,Распис!$C$4:$C$300,"&lt;="&amp;D$1,Распис!$D$4:$D$300,"&gt;="&amp;D$1),SUMIF(База!$B$3:$B$305,$A192,База!$K$3:$K$152))</f>
        <v>0</v>
      </c>
      <c r="E192" s="46" t="s">
        <v>23</v>
      </c>
      <c r="F192" s="46">
        <f ca="1">IF(COUNTIFS(Распис!$B$4:$B$300,$A192,Распис!$C$4:$C$300,"&lt;="&amp;F$1,Распис!$D$4:$D$300,"&gt;="&amp;F$1)&gt;0,SUMIFS(Распис!$F$4:$F$300,Распис!$B$4:$B$300,$A192,Распис!$C$4:$C$300,"&lt;="&amp;F$1,Распис!$D$4:$D$300,"&gt;="&amp;F$1),SUMIF(База!$B$3:$B$305,$A192,База!$F$3:$F$152))</f>
        <v>0</v>
      </c>
      <c r="G192" s="46">
        <f ca="1">IF(COUNTIFS(Распис!$B$4:$B$300,$A192,Распис!$C$4:$C$300,"&lt;="&amp;G$1,Распис!$D$4:$D$300,"&gt;="&amp;G$1)&gt;0,SUMIFS(Распис!$G$4:$G$300,Распис!$B$4:$B$300,$A192,Распис!$C$4:$C$300,"&lt;="&amp;G$1,Распис!$D$4:$D$300,"&gt;="&amp;G$1),SUMIF(База!$B$3:$B$305,$A192,База!$G$3:$G$152))</f>
        <v>0</v>
      </c>
      <c r="H192" s="46">
        <f ca="1">IF(COUNTIFS(Распис!$B$4:$B$300,$A192,Распис!$C$4:$C$300,"&lt;="&amp;H$1,Распис!$D$4:$D$300,"&gt;="&amp;H$1)&gt;0,SUMIFS(Распис!$H$4:$H$300,Распис!$B$4:$B$300,$A192,Распис!$C$4:$C$300,"&lt;="&amp;H$1,Распис!$D$4:$D$300,"&gt;="&amp;H$1),SUMIF(База!$B$3:$B$305,$A192,База!$H$3:$H$152))</f>
        <v>0</v>
      </c>
      <c r="I192" s="46" t="s">
        <v>24</v>
      </c>
      <c r="J192" s="46">
        <f ca="1">IF(COUNTIFS(Распис!$B$4:$B$300,$A192,Распис!$C$4:$C$300,"&lt;="&amp;J$1,Распис!$D$4:$D$300,"&gt;="&amp;J$1)&gt;0,SUMIFS(Распис!$J$4:$J$300,Распис!$B$4:$B$300,$A192,Распис!$C$4:$C$300,"&lt;="&amp;J$1,Распис!$D$4:$D$300,"&gt;="&amp;J$1),SUMIF(База!$B$3:$B$305,$A192,База!$J$3:$J$152))</f>
        <v>0</v>
      </c>
      <c r="K192" s="46">
        <f ca="1">IF(COUNTIFS(Распис!$B$4:$B$300,$A192,Распис!$C$4:$C$300,"&lt;="&amp;K$1,Распис!$D$4:$D$300,"&gt;="&amp;K$1)&gt;0,SUMIFS(Распис!$K$4:$K$300,Распис!$B$4:$B$300,$A192,Распис!$C$4:$C$300,"&lt;="&amp;K$1,Распис!$D$4:$D$300,"&gt;="&amp;K$1),SUMIF(База!$B$3:$B$305,$A192,База!$K$3:$K$152))</f>
        <v>0</v>
      </c>
      <c r="L192" s="46" t="s">
        <v>23</v>
      </c>
      <c r="M192" s="46">
        <f ca="1">IF(COUNTIFS(Распис!$B$4:$B$300,$A192,Распис!$C$4:$C$300,"&lt;="&amp;M$1,Распис!$D$4:$D$300,"&gt;="&amp;M$1)&gt;0,SUMIFS(Распис!$F$4:$F$300,Распис!$B$4:$B$300,$A192,Распис!$C$4:$C$300,"&lt;="&amp;M$1,Распис!$D$4:$D$300,"&gt;="&amp;M$1),SUMIF(База!$B$3:$B$305,$A192,База!$F$3:$F$152))</f>
        <v>0</v>
      </c>
      <c r="N192" s="46">
        <f ca="1">IF(COUNTIFS(Распис!$B$4:$B$300,$A192,Распис!$C$4:$C$300,"&lt;="&amp;N$1,Распис!$D$4:$D$300,"&gt;="&amp;N$1)&gt;0,SUMIFS(Распис!$G$4:$G$300,Распис!$B$4:$B$300,$A192,Распис!$C$4:$C$300,"&lt;="&amp;N$1,Распис!$D$4:$D$300,"&gt;="&amp;N$1),SUMIF(База!$B$3:$B$305,$A192,База!$G$3:$G$152))</f>
        <v>0</v>
      </c>
      <c r="O192" s="46">
        <f ca="1">IF(COUNTIFS(Распис!$B$4:$B$300,$A192,Распис!$C$4:$C$300,"&lt;="&amp;O$1,Распис!$D$4:$D$300,"&gt;="&amp;O$1)&gt;0,SUMIFS(Распис!$H$4:$H$300,Распис!$B$4:$B$300,$A192,Распис!$C$4:$C$300,"&lt;="&amp;O$1,Распис!$D$4:$D$300,"&gt;="&amp;O$1),SUMIF(База!$B$3:$B$305,$A192,База!$H$3:$H$152))</f>
        <v>0</v>
      </c>
      <c r="P192" s="46">
        <f ca="1">IF(COUNTIFS(Распис!$B$4:$B$300,$A192,Распис!$C$4:$C$300,"&lt;="&amp;P$1,Распис!$D$4:$D$300,"&gt;="&amp;P$1)&gt;0,SUMIFS(Распис!$I$4:$I$300,Распис!$B$4:$B$300,$A192,Распис!$C$4:$C$300,"&lt;="&amp;P$1,Распис!$D$4:$D$300,"&gt;="&amp;P$1),SUMIF(База!$B$3:$B$305,$A192,База!$I$3:$I$152))</f>
        <v>0</v>
      </c>
      <c r="Q192" s="46">
        <f ca="1">IF(COUNTIFS(Распис!$B$4:$B$300,$A192,Распис!$C$4:$C$300,"&lt;="&amp;Q$1,Распис!$D$4:$D$300,"&gt;="&amp;Q$1)&gt;0,SUMIFS(Распис!$J$4:$J$300,Распис!$B$4:$B$300,$A192,Распис!$C$4:$C$300,"&lt;="&amp;Q$1,Распис!$D$4:$D$300,"&gt;="&amp;Q$1),SUMIF(База!$B$3:$B$305,$A192,База!$J$3:$J$152))</f>
        <v>0</v>
      </c>
      <c r="R192" s="46">
        <f ca="1">IF(COUNTIFS(Распис!$B$4:$B$300,$A192,Распис!$C$4:$C$300,"&lt;="&amp;R$1,Распис!$D$4:$D$300,"&gt;="&amp;R$1)&gt;0,SUMIFS(Распис!$K$4:$K$300,Распис!$B$4:$B$300,$A192,Распис!$C$4:$C$300,"&lt;="&amp;R$1,Распис!$D$4:$D$300,"&gt;="&amp;R$1),SUMIF(База!$B$3:$B$305,$A192,База!$K$3:$K$152))</f>
        <v>0</v>
      </c>
      <c r="S192" s="46" t="s">
        <v>23</v>
      </c>
      <c r="T192" s="46" t="s">
        <v>25</v>
      </c>
      <c r="U192" s="46" t="s">
        <v>25</v>
      </c>
      <c r="V192" s="46" t="s">
        <v>24</v>
      </c>
      <c r="W192" s="46" t="s">
        <v>24</v>
      </c>
      <c r="X192" s="46" t="s">
        <v>24</v>
      </c>
      <c r="Y192" s="46" t="s">
        <v>25</v>
      </c>
      <c r="Z192" s="46" t="s">
        <v>23</v>
      </c>
      <c r="AA192" s="46">
        <f ca="1">IF(COUNTIFS(Распис!$B$4:$B$300,$A192,Распис!$C$4:$C$300,"&lt;="&amp;AA$1,Распис!$D$4:$D$300,"&gt;="&amp;AA$1)&gt;0,SUMIFS(Распис!$F$4:$F$300,Распис!$B$4:$B$300,$A192,Распис!$C$4:$C$300,"&lt;="&amp;AA$1,Распис!$D$4:$D$300,"&gt;="&amp;AA$1),SUMIF(База!$B$3:$B$305,$A192,База!$F$3:$F$152))</f>
        <v>0</v>
      </c>
      <c r="AB192" s="46">
        <f ca="1">IF(COUNTIFS(Распис!$B$4:$B$300,$A192,Распис!$C$4:$C$300,"&lt;="&amp;AB$1,Распис!$D$4:$D$300,"&gt;="&amp;AB$1)&gt;0,SUMIFS(Распис!$G$4:$G$300,Распис!$B$4:$B$300,$A192,Распис!$C$4:$C$300,"&lt;="&amp;AB$1,Распис!$D$4:$D$300,"&gt;="&amp;AB$1),SUMIF(База!$B$3:$B$305,$A192,База!$G$3:$G$152))</f>
        <v>0</v>
      </c>
      <c r="AC192" s="46">
        <f ca="1">IF(COUNTIFS(Распис!$B$4:$B$300,$A192,Распис!$C$4:$C$300,"&lt;="&amp;AC$1,Распис!$D$4:$D$300,"&gt;="&amp;AC$1)&gt;0,SUMIFS(Распис!$H$4:$H$300,Распис!$B$4:$B$300,$A192,Распис!$C$4:$C$300,"&lt;="&amp;AC$1,Распис!$D$4:$D$300,"&gt;="&amp;AC$1),SUMIF(База!$B$3:$B$305,$A192,База!$H$3:$H$152))</f>
        <v>0</v>
      </c>
      <c r="AD192" s="46">
        <f ca="1">IF(COUNTIFS(Распис!$B$4:$B$300,$A192,Распис!$C$4:$C$300,"&lt;="&amp;AD$1,Распис!$D$4:$D$300,"&gt;="&amp;AD$1)&gt;0,SUMIFS(Распис!$I$4:$I$300,Распис!$B$4:$B$300,$A192,Распис!$C$4:$C$300,"&lt;="&amp;AD$1,Распис!$D$4:$D$300,"&gt;="&amp;AD$1),SUMIF(База!$B$3:$B$305,$A192,База!$I$3:$I$152))</f>
        <v>0</v>
      </c>
      <c r="AE192" s="46">
        <f ca="1">IF(COUNTIFS(Распис!$B$4:$B$300,$A192,Распис!$C$4:$C$300,"&lt;="&amp;AE$1,Распис!$D$4:$D$300,"&gt;="&amp;AE$1)&gt;0,SUMIFS(Распис!$J$4:$J$300,Распис!$B$4:$B$300,$A192,Распис!$C$4:$C$300,"&lt;="&amp;AE$1,Распис!$D$4:$D$300,"&gt;="&amp;AE$1),SUMIF(База!$B$3:$B$305,$A192,База!$J$3:$J$152))</f>
        <v>0</v>
      </c>
      <c r="AF192" s="46">
        <f ca="1">IF(COUNTIFS(Распис!$B$4:$B$300,$A192,Распис!$C$4:$C$300,"&lt;="&amp;AF$1,Распис!$D$4:$D$300,"&gt;="&amp;AF$1)&gt;0,SUMIFS(Распис!$K$4:$K$300,Распис!$B$4:$B$300,$A192,Распис!$C$4:$C$300,"&lt;="&amp;AF$1,Распис!$D$4:$D$300,"&gt;="&amp;AF$1),SUMIF(База!$B$3:$B$305,$A192,База!$K$3:$K$152))</f>
        <v>0</v>
      </c>
      <c r="AG192" s="47">
        <f t="shared" ca="1" si="19"/>
        <v>0</v>
      </c>
      <c r="AH192" s="46">
        <f ca="1">AG192-SUMIFS(Распред!$G$4:$G$300,Распред!$B$4:$B$300,"март",Распред!$F$4:$F$300,A192)</f>
        <v>0</v>
      </c>
      <c r="AI192" s="46">
        <f ca="1">AH192+(COUNTIF(B192:AF192,"КД")+SUMIFS(Распред!$AH$4:$AH$300,Распред!$F$4:$F$300,A192,Распред!$B$4:$B$300,"март"))*4</f>
        <v>12</v>
      </c>
      <c r="AJ192" s="46">
        <f t="shared" ca="1" si="20"/>
        <v>0</v>
      </c>
      <c r="AK192" s="46">
        <f t="shared" ca="1" si="21"/>
        <v>0</v>
      </c>
      <c r="AL192" s="46">
        <f>SUMIFS(Распред!$K$4:$K$300,Распред!$B$4:$B$300,"март",Распред!$J$4:$J$300,A192)+SUMIFS(Распред!$M$4:$M$300,Распред!$B$4:$B$300,"март",Распред!$L$4:$L$300,A192)+SUMIFS(Распред!$O$4:$O$300,Распред!$B$4:$B$300,"март",Распред!$N$4:$N$300,A192)+SUMIFS(Распред!$Q$4:$Q$300,Распред!$B$4:$B$300,"март",Распред!$P$4:$P$300,A192)+SUMIFS(Распред!$S$4:$S$300,Распред!$B$4:$B$300,"март",Распред!$R$4:$R$300,A192)+SUMIFS(Распред!$U$4:$U$300,Распред!$B$4:$B$300,"март",Распред!$T$4:$T$300,A192)+SUMIFS(Распред!$W$4:$W$300,Распред!$B$4:$B$300,"март",Распред!$V$4:$V$300,A192)+SUMIFS(Распред!$Y$4:$Y$300,Распред!$B$4:$B$300,"март",Распред!$X$4:$X$300,A192)+SUMIFS(Распред!$AA$4:$AA$300,Распред!$B$4:$B$300,"март",Распред!$Z$4:$Z$300,A192)+SUMIFS(Распред!$AC$4:$AC$300,Распред!$B$4:$B$300,"март",Распред!$AB$4:$AB$300,A192)</f>
        <v>0</v>
      </c>
      <c r="AM192" s="46">
        <f t="shared" ca="1" si="22"/>
        <v>0</v>
      </c>
      <c r="AN192" s="46">
        <f t="shared" ca="1" si="23"/>
        <v>0</v>
      </c>
      <c r="AO192" s="46">
        <f t="shared" ca="1" si="24"/>
        <v>0</v>
      </c>
      <c r="AP192" s="46">
        <f>январь!AP192</f>
        <v>0</v>
      </c>
      <c r="AQ192" s="46">
        <f t="shared" ca="1" si="34"/>
        <v>0</v>
      </c>
      <c r="AR192" s="47"/>
      <c r="AS192" s="47">
        <f t="shared" ca="1" si="26"/>
        <v>0</v>
      </c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</row>
    <row r="193" spans="1:58" x14ac:dyDescent="0.25">
      <c r="A193" s="47">
        <f>База!B193</f>
        <v>0</v>
      </c>
      <c r="B193" s="46">
        <f ca="1">IF(COUNTIFS(Распис!$B$4:$B$300,$A193,Распис!$C$4:$C$300,"&lt;="&amp;B$1,Распис!$D$4:$D$300,"&gt;="&amp;B$1)&gt;0,SUMIFS(Распис!$I$4:$I$300,Распис!$B$4:$B$300,$A193,Распис!$C$4:$C$300,"&lt;="&amp;B$1,Распис!$D$4:$D$300,"&gt;="&amp;B$1),SUMIF(База!$B$3:$B$305,$A193,База!$I$3:$I$152))</f>
        <v>0</v>
      </c>
      <c r="C193" s="46">
        <f ca="1">IF(COUNTIFS(Распис!$B$4:$B$300,$A193,Распис!$C$4:$C$300,"&lt;="&amp;C$1,Распис!$D$4:$D$300,"&gt;="&amp;C$1)&gt;0,SUMIFS(Распис!$J$4:$J$300,Распис!$B$4:$B$300,$A193,Распис!$C$4:$C$300,"&lt;="&amp;C$1,Распис!$D$4:$D$300,"&gt;="&amp;C$1),SUMIF(База!$B$3:$B$305,$A193,База!$J$3:$J$152))</f>
        <v>0</v>
      </c>
      <c r="D193" s="46">
        <f ca="1">IF(COUNTIFS(Распис!$B$4:$B$300,$A193,Распис!$C$4:$C$300,"&lt;="&amp;D$1,Распис!$D$4:$D$300,"&gt;="&amp;D$1)&gt;0,SUMIFS(Распис!$K$4:$K$300,Распис!$B$4:$B$300,$A193,Распис!$C$4:$C$300,"&lt;="&amp;D$1,Распис!$D$4:$D$300,"&gt;="&amp;D$1),SUMIF(База!$B$3:$B$305,$A193,База!$K$3:$K$152))</f>
        <v>0</v>
      </c>
      <c r="E193" s="46" t="s">
        <v>23</v>
      </c>
      <c r="F193" s="46">
        <f ca="1">IF(COUNTIFS(Распис!$B$4:$B$300,$A193,Распис!$C$4:$C$300,"&lt;="&amp;F$1,Распис!$D$4:$D$300,"&gt;="&amp;F$1)&gt;0,SUMIFS(Распис!$F$4:$F$300,Распис!$B$4:$B$300,$A193,Распис!$C$4:$C$300,"&lt;="&amp;F$1,Распис!$D$4:$D$300,"&gt;="&amp;F$1),SUMIF(База!$B$3:$B$305,$A193,База!$F$3:$F$152))</f>
        <v>0</v>
      </c>
      <c r="G193" s="46">
        <f ca="1">IF(COUNTIFS(Распис!$B$4:$B$300,$A193,Распис!$C$4:$C$300,"&lt;="&amp;G$1,Распис!$D$4:$D$300,"&gt;="&amp;G$1)&gt;0,SUMIFS(Распис!$G$4:$G$300,Распис!$B$4:$B$300,$A193,Распис!$C$4:$C$300,"&lt;="&amp;G$1,Распис!$D$4:$D$300,"&gt;="&amp;G$1),SUMIF(База!$B$3:$B$305,$A193,База!$G$3:$G$152))</f>
        <v>0</v>
      </c>
      <c r="H193" s="46">
        <f ca="1">IF(COUNTIFS(Распис!$B$4:$B$300,$A193,Распис!$C$4:$C$300,"&lt;="&amp;H$1,Распис!$D$4:$D$300,"&gt;="&amp;H$1)&gt;0,SUMIFS(Распис!$H$4:$H$300,Распис!$B$4:$B$300,$A193,Распис!$C$4:$C$300,"&lt;="&amp;H$1,Распис!$D$4:$D$300,"&gt;="&amp;H$1),SUMIF(База!$B$3:$B$305,$A193,База!$H$3:$H$152))</f>
        <v>0</v>
      </c>
      <c r="I193" s="46" t="s">
        <v>24</v>
      </c>
      <c r="J193" s="46">
        <f ca="1">IF(COUNTIFS(Распис!$B$4:$B$300,$A193,Распис!$C$4:$C$300,"&lt;="&amp;J$1,Распис!$D$4:$D$300,"&gt;="&amp;J$1)&gt;0,SUMIFS(Распис!$J$4:$J$300,Распис!$B$4:$B$300,$A193,Распис!$C$4:$C$300,"&lt;="&amp;J$1,Распис!$D$4:$D$300,"&gt;="&amp;J$1),SUMIF(База!$B$3:$B$305,$A193,База!$J$3:$J$152))</f>
        <v>0</v>
      </c>
      <c r="K193" s="46">
        <f ca="1">IF(COUNTIFS(Распис!$B$4:$B$300,$A193,Распис!$C$4:$C$300,"&lt;="&amp;K$1,Распис!$D$4:$D$300,"&gt;="&amp;K$1)&gt;0,SUMIFS(Распис!$K$4:$K$300,Распис!$B$4:$B$300,$A193,Распис!$C$4:$C$300,"&lt;="&amp;K$1,Распис!$D$4:$D$300,"&gt;="&amp;K$1),SUMIF(База!$B$3:$B$305,$A193,База!$K$3:$K$152))</f>
        <v>0</v>
      </c>
      <c r="L193" s="46" t="s">
        <v>23</v>
      </c>
      <c r="M193" s="46">
        <f ca="1">IF(COUNTIFS(Распис!$B$4:$B$300,$A193,Распис!$C$4:$C$300,"&lt;="&amp;M$1,Распис!$D$4:$D$300,"&gt;="&amp;M$1)&gt;0,SUMIFS(Распис!$F$4:$F$300,Распис!$B$4:$B$300,$A193,Распис!$C$4:$C$300,"&lt;="&amp;M$1,Распис!$D$4:$D$300,"&gt;="&amp;M$1),SUMIF(База!$B$3:$B$305,$A193,База!$F$3:$F$152))</f>
        <v>0</v>
      </c>
      <c r="N193" s="46">
        <f ca="1">IF(COUNTIFS(Распис!$B$4:$B$300,$A193,Распис!$C$4:$C$300,"&lt;="&amp;N$1,Распис!$D$4:$D$300,"&gt;="&amp;N$1)&gt;0,SUMIFS(Распис!$G$4:$G$300,Распис!$B$4:$B$300,$A193,Распис!$C$4:$C$300,"&lt;="&amp;N$1,Распис!$D$4:$D$300,"&gt;="&amp;N$1),SUMIF(База!$B$3:$B$305,$A193,База!$G$3:$G$152))</f>
        <v>0</v>
      </c>
      <c r="O193" s="46">
        <f ca="1">IF(COUNTIFS(Распис!$B$4:$B$300,$A193,Распис!$C$4:$C$300,"&lt;="&amp;O$1,Распис!$D$4:$D$300,"&gt;="&amp;O$1)&gt;0,SUMIFS(Распис!$H$4:$H$300,Распис!$B$4:$B$300,$A193,Распис!$C$4:$C$300,"&lt;="&amp;O$1,Распис!$D$4:$D$300,"&gt;="&amp;O$1),SUMIF(База!$B$3:$B$305,$A193,База!$H$3:$H$152))</f>
        <v>0</v>
      </c>
      <c r="P193" s="46">
        <f ca="1">IF(COUNTIFS(Распис!$B$4:$B$300,$A193,Распис!$C$4:$C$300,"&lt;="&amp;P$1,Распис!$D$4:$D$300,"&gt;="&amp;P$1)&gt;0,SUMIFS(Распис!$I$4:$I$300,Распис!$B$4:$B$300,$A193,Распис!$C$4:$C$300,"&lt;="&amp;P$1,Распис!$D$4:$D$300,"&gt;="&amp;P$1),SUMIF(База!$B$3:$B$305,$A193,База!$I$3:$I$152))</f>
        <v>0</v>
      </c>
      <c r="Q193" s="46">
        <f ca="1">IF(COUNTIFS(Распис!$B$4:$B$300,$A193,Распис!$C$4:$C$300,"&lt;="&amp;Q$1,Распис!$D$4:$D$300,"&gt;="&amp;Q$1)&gt;0,SUMIFS(Распис!$J$4:$J$300,Распис!$B$4:$B$300,$A193,Распис!$C$4:$C$300,"&lt;="&amp;Q$1,Распис!$D$4:$D$300,"&gt;="&amp;Q$1),SUMIF(База!$B$3:$B$305,$A193,База!$J$3:$J$152))</f>
        <v>0</v>
      </c>
      <c r="R193" s="46">
        <f ca="1">IF(COUNTIFS(Распис!$B$4:$B$300,$A193,Распис!$C$4:$C$300,"&lt;="&amp;R$1,Распис!$D$4:$D$300,"&gt;="&amp;R$1)&gt;0,SUMIFS(Распис!$K$4:$K$300,Распис!$B$4:$B$300,$A193,Распис!$C$4:$C$300,"&lt;="&amp;R$1,Распис!$D$4:$D$300,"&gt;="&amp;R$1),SUMIF(База!$B$3:$B$305,$A193,База!$K$3:$K$152))</f>
        <v>0</v>
      </c>
      <c r="S193" s="46" t="s">
        <v>23</v>
      </c>
      <c r="T193" s="46" t="s">
        <v>25</v>
      </c>
      <c r="U193" s="46" t="s">
        <v>25</v>
      </c>
      <c r="V193" s="46" t="s">
        <v>24</v>
      </c>
      <c r="W193" s="46" t="s">
        <v>24</v>
      </c>
      <c r="X193" s="46" t="s">
        <v>24</v>
      </c>
      <c r="Y193" s="46" t="s">
        <v>25</v>
      </c>
      <c r="Z193" s="46" t="s">
        <v>23</v>
      </c>
      <c r="AA193" s="46">
        <f ca="1">IF(COUNTIFS(Распис!$B$4:$B$300,$A193,Распис!$C$4:$C$300,"&lt;="&amp;AA$1,Распис!$D$4:$D$300,"&gt;="&amp;AA$1)&gt;0,SUMIFS(Распис!$F$4:$F$300,Распис!$B$4:$B$300,$A193,Распис!$C$4:$C$300,"&lt;="&amp;AA$1,Распис!$D$4:$D$300,"&gt;="&amp;AA$1),SUMIF(База!$B$3:$B$305,$A193,База!$F$3:$F$152))</f>
        <v>0</v>
      </c>
      <c r="AB193" s="46">
        <f ca="1">IF(COUNTIFS(Распис!$B$4:$B$300,$A193,Распис!$C$4:$C$300,"&lt;="&amp;AB$1,Распис!$D$4:$D$300,"&gt;="&amp;AB$1)&gt;0,SUMIFS(Распис!$G$4:$G$300,Распис!$B$4:$B$300,$A193,Распис!$C$4:$C$300,"&lt;="&amp;AB$1,Распис!$D$4:$D$300,"&gt;="&amp;AB$1),SUMIF(База!$B$3:$B$305,$A193,База!$G$3:$G$152))</f>
        <v>0</v>
      </c>
      <c r="AC193" s="46">
        <f ca="1">IF(COUNTIFS(Распис!$B$4:$B$300,$A193,Распис!$C$4:$C$300,"&lt;="&amp;AC$1,Распис!$D$4:$D$300,"&gt;="&amp;AC$1)&gt;0,SUMIFS(Распис!$H$4:$H$300,Распис!$B$4:$B$300,$A193,Распис!$C$4:$C$300,"&lt;="&amp;AC$1,Распис!$D$4:$D$300,"&gt;="&amp;AC$1),SUMIF(База!$B$3:$B$305,$A193,База!$H$3:$H$152))</f>
        <v>0</v>
      </c>
      <c r="AD193" s="46">
        <f ca="1">IF(COUNTIFS(Распис!$B$4:$B$300,$A193,Распис!$C$4:$C$300,"&lt;="&amp;AD$1,Распис!$D$4:$D$300,"&gt;="&amp;AD$1)&gt;0,SUMIFS(Распис!$I$4:$I$300,Распис!$B$4:$B$300,$A193,Распис!$C$4:$C$300,"&lt;="&amp;AD$1,Распис!$D$4:$D$300,"&gt;="&amp;AD$1),SUMIF(База!$B$3:$B$305,$A193,База!$I$3:$I$152))</f>
        <v>0</v>
      </c>
      <c r="AE193" s="46">
        <f ca="1">IF(COUNTIFS(Распис!$B$4:$B$300,$A193,Распис!$C$4:$C$300,"&lt;="&amp;AE$1,Распис!$D$4:$D$300,"&gt;="&amp;AE$1)&gt;0,SUMIFS(Распис!$J$4:$J$300,Распис!$B$4:$B$300,$A193,Распис!$C$4:$C$300,"&lt;="&amp;AE$1,Распис!$D$4:$D$300,"&gt;="&amp;AE$1),SUMIF(База!$B$3:$B$305,$A193,База!$J$3:$J$152))</f>
        <v>0</v>
      </c>
      <c r="AF193" s="46">
        <f ca="1">IF(COUNTIFS(Распис!$B$4:$B$300,$A193,Распис!$C$4:$C$300,"&lt;="&amp;AF$1,Распис!$D$4:$D$300,"&gt;="&amp;AF$1)&gt;0,SUMIFS(Распис!$K$4:$K$300,Распис!$B$4:$B$300,$A193,Распис!$C$4:$C$300,"&lt;="&amp;AF$1,Распис!$D$4:$D$300,"&gt;="&amp;AF$1),SUMIF(База!$B$3:$B$305,$A193,База!$K$3:$K$152))</f>
        <v>0</v>
      </c>
      <c r="AG193" s="47">
        <f t="shared" ca="1" si="19"/>
        <v>0</v>
      </c>
      <c r="AH193" s="46">
        <f ca="1">AG193-SUMIFS(Распред!$G$4:$G$300,Распред!$B$4:$B$300,"март",Распред!$F$4:$F$300,A193)</f>
        <v>0</v>
      </c>
      <c r="AI193" s="46">
        <f ca="1">AH193+(COUNTIF(B193:AF193,"КД")+SUMIFS(Распред!$AH$4:$AH$300,Распред!$F$4:$F$300,A193,Распред!$B$4:$B$300,"март"))*4</f>
        <v>12</v>
      </c>
      <c r="AJ193" s="46">
        <f t="shared" ca="1" si="20"/>
        <v>0</v>
      </c>
      <c r="AK193" s="46">
        <f t="shared" ca="1" si="21"/>
        <v>0</v>
      </c>
      <c r="AL193" s="46">
        <f>SUMIFS(Распред!$K$4:$K$300,Распред!$B$4:$B$300,"март",Распред!$J$4:$J$300,A193)+SUMIFS(Распред!$M$4:$M$300,Распред!$B$4:$B$300,"март",Распред!$L$4:$L$300,A193)+SUMIFS(Распред!$O$4:$O$300,Распред!$B$4:$B$300,"март",Распред!$N$4:$N$300,A193)+SUMIFS(Распред!$Q$4:$Q$300,Распред!$B$4:$B$300,"март",Распред!$P$4:$P$300,A193)+SUMIFS(Распред!$S$4:$S$300,Распред!$B$4:$B$300,"март",Распред!$R$4:$R$300,A193)+SUMIFS(Распред!$U$4:$U$300,Распред!$B$4:$B$300,"март",Распред!$T$4:$T$300,A193)+SUMIFS(Распред!$W$4:$W$300,Распред!$B$4:$B$300,"март",Распред!$V$4:$V$300,A193)+SUMIFS(Распред!$Y$4:$Y$300,Распред!$B$4:$B$300,"март",Распред!$X$4:$X$300,A193)+SUMIFS(Распред!$AA$4:$AA$300,Распред!$B$4:$B$300,"март",Распред!$Z$4:$Z$300,A193)+SUMIFS(Распред!$AC$4:$AC$300,Распред!$B$4:$B$300,"март",Распред!$AB$4:$AB$300,A193)</f>
        <v>0</v>
      </c>
      <c r="AM193" s="46">
        <f t="shared" ca="1" si="22"/>
        <v>0</v>
      </c>
      <c r="AN193" s="46">
        <f t="shared" ca="1" si="23"/>
        <v>0</v>
      </c>
      <c r="AO193" s="46">
        <f t="shared" ca="1" si="24"/>
        <v>0</v>
      </c>
      <c r="AP193" s="46">
        <f>январь!AP193</f>
        <v>0</v>
      </c>
      <c r="AQ193" s="46">
        <f t="shared" ca="1" si="34"/>
        <v>0</v>
      </c>
      <c r="AR193" s="47"/>
      <c r="AS193" s="47">
        <f t="shared" ca="1" si="26"/>
        <v>0</v>
      </c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</row>
    <row r="194" spans="1:58" x14ac:dyDescent="0.25">
      <c r="A194" s="47">
        <f>База!B194</f>
        <v>0</v>
      </c>
      <c r="B194" s="46">
        <f ca="1">IF(COUNTIFS(Распис!$B$4:$B$300,$A194,Распис!$C$4:$C$300,"&lt;="&amp;B$1,Распис!$D$4:$D$300,"&gt;="&amp;B$1)&gt;0,SUMIFS(Распис!$I$4:$I$300,Распис!$B$4:$B$300,$A194,Распис!$C$4:$C$300,"&lt;="&amp;B$1,Распис!$D$4:$D$300,"&gt;="&amp;B$1),SUMIF(База!$B$3:$B$305,$A194,База!$I$3:$I$152))</f>
        <v>0</v>
      </c>
      <c r="C194" s="46">
        <f ca="1">IF(COUNTIFS(Распис!$B$4:$B$300,$A194,Распис!$C$4:$C$300,"&lt;="&amp;C$1,Распис!$D$4:$D$300,"&gt;="&amp;C$1)&gt;0,SUMIFS(Распис!$J$4:$J$300,Распис!$B$4:$B$300,$A194,Распис!$C$4:$C$300,"&lt;="&amp;C$1,Распис!$D$4:$D$300,"&gt;="&amp;C$1),SUMIF(База!$B$3:$B$305,$A194,База!$J$3:$J$152))</f>
        <v>0</v>
      </c>
      <c r="D194" s="46">
        <f ca="1">IF(COUNTIFS(Распис!$B$4:$B$300,$A194,Распис!$C$4:$C$300,"&lt;="&amp;D$1,Распис!$D$4:$D$300,"&gt;="&amp;D$1)&gt;0,SUMIFS(Распис!$K$4:$K$300,Распис!$B$4:$B$300,$A194,Распис!$C$4:$C$300,"&lt;="&amp;D$1,Распис!$D$4:$D$300,"&gt;="&amp;D$1),SUMIF(База!$B$3:$B$305,$A194,База!$K$3:$K$152))</f>
        <v>0</v>
      </c>
      <c r="E194" s="46" t="s">
        <v>23</v>
      </c>
      <c r="F194" s="46">
        <f ca="1">IF(COUNTIFS(Распис!$B$4:$B$300,$A194,Распис!$C$4:$C$300,"&lt;="&amp;F$1,Распис!$D$4:$D$300,"&gt;="&amp;F$1)&gt;0,SUMIFS(Распис!$F$4:$F$300,Распис!$B$4:$B$300,$A194,Распис!$C$4:$C$300,"&lt;="&amp;F$1,Распис!$D$4:$D$300,"&gt;="&amp;F$1),SUMIF(База!$B$3:$B$305,$A194,База!$F$3:$F$152))</f>
        <v>0</v>
      </c>
      <c r="G194" s="46">
        <f ca="1">IF(COUNTIFS(Распис!$B$4:$B$300,$A194,Распис!$C$4:$C$300,"&lt;="&amp;G$1,Распис!$D$4:$D$300,"&gt;="&amp;G$1)&gt;0,SUMIFS(Распис!$G$4:$G$300,Распис!$B$4:$B$300,$A194,Распис!$C$4:$C$300,"&lt;="&amp;G$1,Распис!$D$4:$D$300,"&gt;="&amp;G$1),SUMIF(База!$B$3:$B$305,$A194,База!$G$3:$G$152))</f>
        <v>0</v>
      </c>
      <c r="H194" s="46">
        <f ca="1">IF(COUNTIFS(Распис!$B$4:$B$300,$A194,Распис!$C$4:$C$300,"&lt;="&amp;H$1,Распис!$D$4:$D$300,"&gt;="&amp;H$1)&gt;0,SUMIFS(Распис!$H$4:$H$300,Распис!$B$4:$B$300,$A194,Распис!$C$4:$C$300,"&lt;="&amp;H$1,Распис!$D$4:$D$300,"&gt;="&amp;H$1),SUMIF(База!$B$3:$B$305,$A194,База!$H$3:$H$152))</f>
        <v>0</v>
      </c>
      <c r="I194" s="46" t="s">
        <v>24</v>
      </c>
      <c r="J194" s="46">
        <f ca="1">IF(COUNTIFS(Распис!$B$4:$B$300,$A194,Распис!$C$4:$C$300,"&lt;="&amp;J$1,Распис!$D$4:$D$300,"&gt;="&amp;J$1)&gt;0,SUMIFS(Распис!$J$4:$J$300,Распис!$B$4:$B$300,$A194,Распис!$C$4:$C$300,"&lt;="&amp;J$1,Распис!$D$4:$D$300,"&gt;="&amp;J$1),SUMIF(База!$B$3:$B$305,$A194,База!$J$3:$J$152))</f>
        <v>0</v>
      </c>
      <c r="K194" s="46">
        <f ca="1">IF(COUNTIFS(Распис!$B$4:$B$300,$A194,Распис!$C$4:$C$300,"&lt;="&amp;K$1,Распис!$D$4:$D$300,"&gt;="&amp;K$1)&gt;0,SUMIFS(Распис!$K$4:$K$300,Распис!$B$4:$B$300,$A194,Распис!$C$4:$C$300,"&lt;="&amp;K$1,Распис!$D$4:$D$300,"&gt;="&amp;K$1),SUMIF(База!$B$3:$B$305,$A194,База!$K$3:$K$152))</f>
        <v>0</v>
      </c>
      <c r="L194" s="46" t="s">
        <v>23</v>
      </c>
      <c r="M194" s="46">
        <f ca="1">IF(COUNTIFS(Распис!$B$4:$B$300,$A194,Распис!$C$4:$C$300,"&lt;="&amp;M$1,Распис!$D$4:$D$300,"&gt;="&amp;M$1)&gt;0,SUMIFS(Распис!$F$4:$F$300,Распис!$B$4:$B$300,$A194,Распис!$C$4:$C$300,"&lt;="&amp;M$1,Распис!$D$4:$D$300,"&gt;="&amp;M$1),SUMIF(База!$B$3:$B$305,$A194,База!$F$3:$F$152))</f>
        <v>0</v>
      </c>
      <c r="N194" s="46">
        <f ca="1">IF(COUNTIFS(Распис!$B$4:$B$300,$A194,Распис!$C$4:$C$300,"&lt;="&amp;N$1,Распис!$D$4:$D$300,"&gt;="&amp;N$1)&gt;0,SUMIFS(Распис!$G$4:$G$300,Распис!$B$4:$B$300,$A194,Распис!$C$4:$C$300,"&lt;="&amp;N$1,Распис!$D$4:$D$300,"&gt;="&amp;N$1),SUMIF(База!$B$3:$B$305,$A194,База!$G$3:$G$152))</f>
        <v>0</v>
      </c>
      <c r="O194" s="46">
        <f ca="1">IF(COUNTIFS(Распис!$B$4:$B$300,$A194,Распис!$C$4:$C$300,"&lt;="&amp;O$1,Распис!$D$4:$D$300,"&gt;="&amp;O$1)&gt;0,SUMIFS(Распис!$H$4:$H$300,Распис!$B$4:$B$300,$A194,Распис!$C$4:$C$300,"&lt;="&amp;O$1,Распис!$D$4:$D$300,"&gt;="&amp;O$1),SUMIF(База!$B$3:$B$305,$A194,База!$H$3:$H$152))</f>
        <v>0</v>
      </c>
      <c r="P194" s="46">
        <f ca="1">IF(COUNTIFS(Распис!$B$4:$B$300,$A194,Распис!$C$4:$C$300,"&lt;="&amp;P$1,Распис!$D$4:$D$300,"&gt;="&amp;P$1)&gt;0,SUMIFS(Распис!$I$4:$I$300,Распис!$B$4:$B$300,$A194,Распис!$C$4:$C$300,"&lt;="&amp;P$1,Распис!$D$4:$D$300,"&gt;="&amp;P$1),SUMIF(База!$B$3:$B$305,$A194,База!$I$3:$I$152))</f>
        <v>0</v>
      </c>
      <c r="Q194" s="46">
        <f ca="1">IF(COUNTIFS(Распис!$B$4:$B$300,$A194,Распис!$C$4:$C$300,"&lt;="&amp;Q$1,Распис!$D$4:$D$300,"&gt;="&amp;Q$1)&gt;0,SUMIFS(Распис!$J$4:$J$300,Распис!$B$4:$B$300,$A194,Распис!$C$4:$C$300,"&lt;="&amp;Q$1,Распис!$D$4:$D$300,"&gt;="&amp;Q$1),SUMIF(База!$B$3:$B$305,$A194,База!$J$3:$J$152))</f>
        <v>0</v>
      </c>
      <c r="R194" s="46">
        <f ca="1">IF(COUNTIFS(Распис!$B$4:$B$300,$A194,Распис!$C$4:$C$300,"&lt;="&amp;R$1,Распис!$D$4:$D$300,"&gt;="&amp;R$1)&gt;0,SUMIFS(Распис!$K$4:$K$300,Распис!$B$4:$B$300,$A194,Распис!$C$4:$C$300,"&lt;="&amp;R$1,Распис!$D$4:$D$300,"&gt;="&amp;R$1),SUMIF(База!$B$3:$B$305,$A194,База!$K$3:$K$152))</f>
        <v>0</v>
      </c>
      <c r="S194" s="46" t="s">
        <v>23</v>
      </c>
      <c r="T194" s="46" t="s">
        <v>25</v>
      </c>
      <c r="U194" s="46" t="s">
        <v>25</v>
      </c>
      <c r="V194" s="46" t="s">
        <v>24</v>
      </c>
      <c r="W194" s="46" t="s">
        <v>24</v>
      </c>
      <c r="X194" s="46" t="s">
        <v>24</v>
      </c>
      <c r="Y194" s="46" t="s">
        <v>25</v>
      </c>
      <c r="Z194" s="46" t="s">
        <v>23</v>
      </c>
      <c r="AA194" s="46">
        <f ca="1">IF(COUNTIFS(Распис!$B$4:$B$300,$A194,Распис!$C$4:$C$300,"&lt;="&amp;AA$1,Распис!$D$4:$D$300,"&gt;="&amp;AA$1)&gt;0,SUMIFS(Распис!$F$4:$F$300,Распис!$B$4:$B$300,$A194,Распис!$C$4:$C$300,"&lt;="&amp;AA$1,Распис!$D$4:$D$300,"&gt;="&amp;AA$1),SUMIF(База!$B$3:$B$305,$A194,База!$F$3:$F$152))</f>
        <v>0</v>
      </c>
      <c r="AB194" s="46">
        <f ca="1">IF(COUNTIFS(Распис!$B$4:$B$300,$A194,Распис!$C$4:$C$300,"&lt;="&amp;AB$1,Распис!$D$4:$D$300,"&gt;="&amp;AB$1)&gt;0,SUMIFS(Распис!$G$4:$G$300,Распис!$B$4:$B$300,$A194,Распис!$C$4:$C$300,"&lt;="&amp;AB$1,Распис!$D$4:$D$300,"&gt;="&amp;AB$1),SUMIF(База!$B$3:$B$305,$A194,База!$G$3:$G$152))</f>
        <v>0</v>
      </c>
      <c r="AC194" s="46">
        <f ca="1">IF(COUNTIFS(Распис!$B$4:$B$300,$A194,Распис!$C$4:$C$300,"&lt;="&amp;AC$1,Распис!$D$4:$D$300,"&gt;="&amp;AC$1)&gt;0,SUMIFS(Распис!$H$4:$H$300,Распис!$B$4:$B$300,$A194,Распис!$C$4:$C$300,"&lt;="&amp;AC$1,Распис!$D$4:$D$300,"&gt;="&amp;AC$1),SUMIF(База!$B$3:$B$305,$A194,База!$H$3:$H$152))</f>
        <v>0</v>
      </c>
      <c r="AD194" s="46">
        <f ca="1">IF(COUNTIFS(Распис!$B$4:$B$300,$A194,Распис!$C$4:$C$300,"&lt;="&amp;AD$1,Распис!$D$4:$D$300,"&gt;="&amp;AD$1)&gt;0,SUMIFS(Распис!$I$4:$I$300,Распис!$B$4:$B$300,$A194,Распис!$C$4:$C$300,"&lt;="&amp;AD$1,Распис!$D$4:$D$300,"&gt;="&amp;AD$1),SUMIF(База!$B$3:$B$305,$A194,База!$I$3:$I$152))</f>
        <v>0</v>
      </c>
      <c r="AE194" s="46">
        <f ca="1">IF(COUNTIFS(Распис!$B$4:$B$300,$A194,Распис!$C$4:$C$300,"&lt;="&amp;AE$1,Распис!$D$4:$D$300,"&gt;="&amp;AE$1)&gt;0,SUMIFS(Распис!$J$4:$J$300,Распис!$B$4:$B$300,$A194,Распис!$C$4:$C$300,"&lt;="&amp;AE$1,Распис!$D$4:$D$300,"&gt;="&amp;AE$1),SUMIF(База!$B$3:$B$305,$A194,База!$J$3:$J$152))</f>
        <v>0</v>
      </c>
      <c r="AF194" s="46">
        <f ca="1">IF(COUNTIFS(Распис!$B$4:$B$300,$A194,Распис!$C$4:$C$300,"&lt;="&amp;AF$1,Распис!$D$4:$D$300,"&gt;="&amp;AF$1)&gt;0,SUMIFS(Распис!$K$4:$K$300,Распис!$B$4:$B$300,$A194,Распис!$C$4:$C$300,"&lt;="&amp;AF$1,Распис!$D$4:$D$300,"&gt;="&amp;AF$1),SUMIF(База!$B$3:$B$305,$A194,База!$K$3:$K$152))</f>
        <v>0</v>
      </c>
      <c r="AG194" s="47">
        <f t="shared" ca="1" si="19"/>
        <v>0</v>
      </c>
      <c r="AH194" s="46">
        <f ca="1">AG194-SUMIFS(Распред!$G$4:$G$300,Распред!$B$4:$B$300,"март",Распред!$F$4:$F$300,A194)</f>
        <v>0</v>
      </c>
      <c r="AI194" s="46">
        <f ca="1">AH194+(COUNTIF(B194:AF194,"КД")+SUMIFS(Распред!$AH$4:$AH$300,Распред!$F$4:$F$300,A194,Распред!$B$4:$B$300,"март"))*4</f>
        <v>12</v>
      </c>
      <c r="AJ194" s="46">
        <f t="shared" ca="1" si="20"/>
        <v>0</v>
      </c>
      <c r="AK194" s="46">
        <f t="shared" ca="1" si="21"/>
        <v>0</v>
      </c>
      <c r="AL194" s="46">
        <f>SUMIFS(Распред!$K$4:$K$300,Распред!$B$4:$B$300,"март",Распред!$J$4:$J$300,A194)+SUMIFS(Распред!$M$4:$M$300,Распред!$B$4:$B$300,"март",Распред!$L$4:$L$300,A194)+SUMIFS(Распред!$O$4:$O$300,Распред!$B$4:$B$300,"март",Распред!$N$4:$N$300,A194)+SUMIFS(Распред!$Q$4:$Q$300,Распред!$B$4:$B$300,"март",Распред!$P$4:$P$300,A194)+SUMIFS(Распред!$S$4:$S$300,Распред!$B$4:$B$300,"март",Распред!$R$4:$R$300,A194)+SUMIFS(Распред!$U$4:$U$300,Распред!$B$4:$B$300,"март",Распред!$T$4:$T$300,A194)+SUMIFS(Распред!$W$4:$W$300,Распред!$B$4:$B$300,"март",Распред!$V$4:$V$300,A194)+SUMIFS(Распред!$Y$4:$Y$300,Распред!$B$4:$B$300,"март",Распред!$X$4:$X$300,A194)+SUMIFS(Распред!$AA$4:$AA$300,Распред!$B$4:$B$300,"март",Распред!$Z$4:$Z$300,A194)+SUMIFS(Распред!$AC$4:$AC$300,Распред!$B$4:$B$300,"март",Распред!$AB$4:$AB$300,A194)</f>
        <v>0</v>
      </c>
      <c r="AM194" s="46">
        <f t="shared" ca="1" si="22"/>
        <v>0</v>
      </c>
      <c r="AN194" s="46">
        <f t="shared" ca="1" si="23"/>
        <v>0</v>
      </c>
      <c r="AO194" s="46">
        <f t="shared" ca="1" si="24"/>
        <v>0</v>
      </c>
      <c r="AP194" s="46">
        <f>январь!AP194</f>
        <v>0</v>
      </c>
      <c r="AQ194" s="46">
        <f t="shared" ca="1" si="34"/>
        <v>0</v>
      </c>
      <c r="AR194" s="47"/>
      <c r="AS194" s="47">
        <f t="shared" ca="1" si="26"/>
        <v>0</v>
      </c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</row>
    <row r="195" spans="1:58" x14ac:dyDescent="0.25">
      <c r="A195" s="47">
        <f>База!B195</f>
        <v>0</v>
      </c>
      <c r="B195" s="46">
        <f ca="1">IF(COUNTIFS(Распис!$B$4:$B$300,$A195,Распис!$C$4:$C$300,"&lt;="&amp;B$1,Распис!$D$4:$D$300,"&gt;="&amp;B$1)&gt;0,SUMIFS(Распис!$I$4:$I$300,Распис!$B$4:$B$300,$A195,Распис!$C$4:$C$300,"&lt;="&amp;B$1,Распис!$D$4:$D$300,"&gt;="&amp;B$1),SUMIF(База!$B$3:$B$305,$A195,База!$I$3:$I$152))</f>
        <v>0</v>
      </c>
      <c r="C195" s="46">
        <f ca="1">IF(COUNTIFS(Распис!$B$4:$B$300,$A195,Распис!$C$4:$C$300,"&lt;="&amp;C$1,Распис!$D$4:$D$300,"&gt;="&amp;C$1)&gt;0,SUMIFS(Распис!$J$4:$J$300,Распис!$B$4:$B$300,$A195,Распис!$C$4:$C$300,"&lt;="&amp;C$1,Распис!$D$4:$D$300,"&gt;="&amp;C$1),SUMIF(База!$B$3:$B$305,$A195,База!$J$3:$J$152))</f>
        <v>0</v>
      </c>
      <c r="D195" s="46">
        <f ca="1">IF(COUNTIFS(Распис!$B$4:$B$300,$A195,Распис!$C$4:$C$300,"&lt;="&amp;D$1,Распис!$D$4:$D$300,"&gt;="&amp;D$1)&gt;0,SUMIFS(Распис!$K$4:$K$300,Распис!$B$4:$B$300,$A195,Распис!$C$4:$C$300,"&lt;="&amp;D$1,Распис!$D$4:$D$300,"&gt;="&amp;D$1),SUMIF(База!$B$3:$B$305,$A195,База!$K$3:$K$152))</f>
        <v>0</v>
      </c>
      <c r="E195" s="46" t="s">
        <v>23</v>
      </c>
      <c r="F195" s="46">
        <f ca="1">IF(COUNTIFS(Распис!$B$4:$B$300,$A195,Распис!$C$4:$C$300,"&lt;="&amp;F$1,Распис!$D$4:$D$300,"&gt;="&amp;F$1)&gt;0,SUMIFS(Распис!$F$4:$F$300,Распис!$B$4:$B$300,$A195,Распис!$C$4:$C$300,"&lt;="&amp;F$1,Распис!$D$4:$D$300,"&gt;="&amp;F$1),SUMIF(База!$B$3:$B$305,$A195,База!$F$3:$F$152))</f>
        <v>0</v>
      </c>
      <c r="G195" s="46">
        <f ca="1">IF(COUNTIFS(Распис!$B$4:$B$300,$A195,Распис!$C$4:$C$300,"&lt;="&amp;G$1,Распис!$D$4:$D$300,"&gt;="&amp;G$1)&gt;0,SUMIFS(Распис!$G$4:$G$300,Распис!$B$4:$B$300,$A195,Распис!$C$4:$C$300,"&lt;="&amp;G$1,Распис!$D$4:$D$300,"&gt;="&amp;G$1),SUMIF(База!$B$3:$B$305,$A195,База!$G$3:$G$152))</f>
        <v>0</v>
      </c>
      <c r="H195" s="46">
        <f ca="1">IF(COUNTIFS(Распис!$B$4:$B$300,$A195,Распис!$C$4:$C$300,"&lt;="&amp;H$1,Распис!$D$4:$D$300,"&gt;="&amp;H$1)&gt;0,SUMIFS(Распис!$H$4:$H$300,Распис!$B$4:$B$300,$A195,Распис!$C$4:$C$300,"&lt;="&amp;H$1,Распис!$D$4:$D$300,"&gt;="&amp;H$1),SUMIF(База!$B$3:$B$305,$A195,База!$H$3:$H$152))</f>
        <v>0</v>
      </c>
      <c r="I195" s="46" t="s">
        <v>24</v>
      </c>
      <c r="J195" s="46">
        <f ca="1">IF(COUNTIFS(Распис!$B$4:$B$300,$A195,Распис!$C$4:$C$300,"&lt;="&amp;J$1,Распис!$D$4:$D$300,"&gt;="&amp;J$1)&gt;0,SUMIFS(Распис!$J$4:$J$300,Распис!$B$4:$B$300,$A195,Распис!$C$4:$C$300,"&lt;="&amp;J$1,Распис!$D$4:$D$300,"&gt;="&amp;J$1),SUMIF(База!$B$3:$B$305,$A195,База!$J$3:$J$152))</f>
        <v>0</v>
      </c>
      <c r="K195" s="46">
        <f ca="1">IF(COUNTIFS(Распис!$B$4:$B$300,$A195,Распис!$C$4:$C$300,"&lt;="&amp;K$1,Распис!$D$4:$D$300,"&gt;="&amp;K$1)&gt;0,SUMIFS(Распис!$K$4:$K$300,Распис!$B$4:$B$300,$A195,Распис!$C$4:$C$300,"&lt;="&amp;K$1,Распис!$D$4:$D$300,"&gt;="&amp;K$1),SUMIF(База!$B$3:$B$305,$A195,База!$K$3:$K$152))</f>
        <v>0</v>
      </c>
      <c r="L195" s="46" t="s">
        <v>23</v>
      </c>
      <c r="M195" s="46">
        <f ca="1">IF(COUNTIFS(Распис!$B$4:$B$300,$A195,Распис!$C$4:$C$300,"&lt;="&amp;M$1,Распис!$D$4:$D$300,"&gt;="&amp;M$1)&gt;0,SUMIFS(Распис!$F$4:$F$300,Распис!$B$4:$B$300,$A195,Распис!$C$4:$C$300,"&lt;="&amp;M$1,Распис!$D$4:$D$300,"&gt;="&amp;M$1),SUMIF(База!$B$3:$B$305,$A195,База!$F$3:$F$152))</f>
        <v>0</v>
      </c>
      <c r="N195" s="46">
        <f ca="1">IF(COUNTIFS(Распис!$B$4:$B$300,$A195,Распис!$C$4:$C$300,"&lt;="&amp;N$1,Распис!$D$4:$D$300,"&gt;="&amp;N$1)&gt;0,SUMIFS(Распис!$G$4:$G$300,Распис!$B$4:$B$300,$A195,Распис!$C$4:$C$300,"&lt;="&amp;N$1,Распис!$D$4:$D$300,"&gt;="&amp;N$1),SUMIF(База!$B$3:$B$305,$A195,База!$G$3:$G$152))</f>
        <v>0</v>
      </c>
      <c r="O195" s="46">
        <f ca="1">IF(COUNTIFS(Распис!$B$4:$B$300,$A195,Распис!$C$4:$C$300,"&lt;="&amp;O$1,Распис!$D$4:$D$300,"&gt;="&amp;O$1)&gt;0,SUMIFS(Распис!$H$4:$H$300,Распис!$B$4:$B$300,$A195,Распис!$C$4:$C$300,"&lt;="&amp;O$1,Распис!$D$4:$D$300,"&gt;="&amp;O$1),SUMIF(База!$B$3:$B$305,$A195,База!$H$3:$H$152))</f>
        <v>0</v>
      </c>
      <c r="P195" s="46">
        <f ca="1">IF(COUNTIFS(Распис!$B$4:$B$300,$A195,Распис!$C$4:$C$300,"&lt;="&amp;P$1,Распис!$D$4:$D$300,"&gt;="&amp;P$1)&gt;0,SUMIFS(Распис!$I$4:$I$300,Распис!$B$4:$B$300,$A195,Распис!$C$4:$C$300,"&lt;="&amp;P$1,Распис!$D$4:$D$300,"&gt;="&amp;P$1),SUMIF(База!$B$3:$B$305,$A195,База!$I$3:$I$152))</f>
        <v>0</v>
      </c>
      <c r="Q195" s="46">
        <f ca="1">IF(COUNTIFS(Распис!$B$4:$B$300,$A195,Распис!$C$4:$C$300,"&lt;="&amp;Q$1,Распис!$D$4:$D$300,"&gt;="&amp;Q$1)&gt;0,SUMIFS(Распис!$J$4:$J$300,Распис!$B$4:$B$300,$A195,Распис!$C$4:$C$300,"&lt;="&amp;Q$1,Распис!$D$4:$D$300,"&gt;="&amp;Q$1),SUMIF(База!$B$3:$B$305,$A195,База!$J$3:$J$152))</f>
        <v>0</v>
      </c>
      <c r="R195" s="46">
        <f ca="1">IF(COUNTIFS(Распис!$B$4:$B$300,$A195,Распис!$C$4:$C$300,"&lt;="&amp;R$1,Распис!$D$4:$D$300,"&gt;="&amp;R$1)&gt;0,SUMIFS(Распис!$K$4:$K$300,Распис!$B$4:$B$300,$A195,Распис!$C$4:$C$300,"&lt;="&amp;R$1,Распис!$D$4:$D$300,"&gt;="&amp;R$1),SUMIF(База!$B$3:$B$305,$A195,База!$K$3:$K$152))</f>
        <v>0</v>
      </c>
      <c r="S195" s="46" t="s">
        <v>23</v>
      </c>
      <c r="T195" s="46" t="s">
        <v>25</v>
      </c>
      <c r="U195" s="46" t="s">
        <v>25</v>
      </c>
      <c r="V195" s="46" t="s">
        <v>24</v>
      </c>
      <c r="W195" s="46" t="s">
        <v>24</v>
      </c>
      <c r="X195" s="46" t="s">
        <v>24</v>
      </c>
      <c r="Y195" s="46" t="s">
        <v>25</v>
      </c>
      <c r="Z195" s="46" t="s">
        <v>23</v>
      </c>
      <c r="AA195" s="46">
        <f ca="1">IF(COUNTIFS(Распис!$B$4:$B$300,$A195,Распис!$C$4:$C$300,"&lt;="&amp;AA$1,Распис!$D$4:$D$300,"&gt;="&amp;AA$1)&gt;0,SUMIFS(Распис!$F$4:$F$300,Распис!$B$4:$B$300,$A195,Распис!$C$4:$C$300,"&lt;="&amp;AA$1,Распис!$D$4:$D$300,"&gt;="&amp;AA$1),SUMIF(База!$B$3:$B$305,$A195,База!$F$3:$F$152))</f>
        <v>0</v>
      </c>
      <c r="AB195" s="46">
        <f ca="1">IF(COUNTIFS(Распис!$B$4:$B$300,$A195,Распис!$C$4:$C$300,"&lt;="&amp;AB$1,Распис!$D$4:$D$300,"&gt;="&amp;AB$1)&gt;0,SUMIFS(Распис!$G$4:$G$300,Распис!$B$4:$B$300,$A195,Распис!$C$4:$C$300,"&lt;="&amp;AB$1,Распис!$D$4:$D$300,"&gt;="&amp;AB$1),SUMIF(База!$B$3:$B$305,$A195,База!$G$3:$G$152))</f>
        <v>0</v>
      </c>
      <c r="AC195" s="46">
        <f ca="1">IF(COUNTIFS(Распис!$B$4:$B$300,$A195,Распис!$C$4:$C$300,"&lt;="&amp;AC$1,Распис!$D$4:$D$300,"&gt;="&amp;AC$1)&gt;0,SUMIFS(Распис!$H$4:$H$300,Распис!$B$4:$B$300,$A195,Распис!$C$4:$C$300,"&lt;="&amp;AC$1,Распис!$D$4:$D$300,"&gt;="&amp;AC$1),SUMIF(База!$B$3:$B$305,$A195,База!$H$3:$H$152))</f>
        <v>0</v>
      </c>
      <c r="AD195" s="46">
        <f ca="1">IF(COUNTIFS(Распис!$B$4:$B$300,$A195,Распис!$C$4:$C$300,"&lt;="&amp;AD$1,Распис!$D$4:$D$300,"&gt;="&amp;AD$1)&gt;0,SUMIFS(Распис!$I$4:$I$300,Распис!$B$4:$B$300,$A195,Распис!$C$4:$C$300,"&lt;="&amp;AD$1,Распис!$D$4:$D$300,"&gt;="&amp;AD$1),SUMIF(База!$B$3:$B$305,$A195,База!$I$3:$I$152))</f>
        <v>0</v>
      </c>
      <c r="AE195" s="46">
        <f ca="1">IF(COUNTIFS(Распис!$B$4:$B$300,$A195,Распис!$C$4:$C$300,"&lt;="&amp;AE$1,Распис!$D$4:$D$300,"&gt;="&amp;AE$1)&gt;0,SUMIFS(Распис!$J$4:$J$300,Распис!$B$4:$B$300,$A195,Распис!$C$4:$C$300,"&lt;="&amp;AE$1,Распис!$D$4:$D$300,"&gt;="&amp;AE$1),SUMIF(База!$B$3:$B$305,$A195,База!$J$3:$J$152))</f>
        <v>0</v>
      </c>
      <c r="AF195" s="46">
        <f ca="1">IF(COUNTIFS(Распис!$B$4:$B$300,$A195,Распис!$C$4:$C$300,"&lt;="&amp;AF$1,Распис!$D$4:$D$300,"&gt;="&amp;AF$1)&gt;0,SUMIFS(Распис!$K$4:$K$300,Распис!$B$4:$B$300,$A195,Распис!$C$4:$C$300,"&lt;="&amp;AF$1,Распис!$D$4:$D$300,"&gt;="&amp;AF$1),SUMIF(База!$B$3:$B$305,$A195,База!$K$3:$K$152))</f>
        <v>0</v>
      </c>
      <c r="AG195" s="47">
        <f t="shared" ca="1" si="19"/>
        <v>0</v>
      </c>
      <c r="AH195" s="46">
        <f ca="1">AG195-SUMIFS(Распред!$G$4:$G$300,Распред!$B$4:$B$300,"март",Распред!$F$4:$F$300,A195)</f>
        <v>0</v>
      </c>
      <c r="AI195" s="46">
        <f ca="1">AH195+(COUNTIF(B195:AF195,"КД")+SUMIFS(Распред!$AH$4:$AH$300,Распред!$F$4:$F$300,A195,Распред!$B$4:$B$300,"март"))*4</f>
        <v>12</v>
      </c>
      <c r="AJ195" s="46">
        <f t="shared" ca="1" si="20"/>
        <v>0</v>
      </c>
      <c r="AK195" s="46">
        <f t="shared" ca="1" si="21"/>
        <v>0</v>
      </c>
      <c r="AL195" s="46">
        <f>SUMIFS(Распред!$K$4:$K$300,Распред!$B$4:$B$300,"март",Распред!$J$4:$J$300,A195)+SUMIFS(Распред!$M$4:$M$300,Распред!$B$4:$B$300,"март",Распред!$L$4:$L$300,A195)+SUMIFS(Распред!$O$4:$O$300,Распред!$B$4:$B$300,"март",Распред!$N$4:$N$300,A195)+SUMIFS(Распред!$Q$4:$Q$300,Распред!$B$4:$B$300,"март",Распред!$P$4:$P$300,A195)+SUMIFS(Распред!$S$4:$S$300,Распред!$B$4:$B$300,"март",Распред!$R$4:$R$300,A195)+SUMIFS(Распред!$U$4:$U$300,Распред!$B$4:$B$300,"март",Распред!$T$4:$T$300,A195)+SUMIFS(Распред!$W$4:$W$300,Распред!$B$4:$B$300,"март",Распред!$V$4:$V$300,A195)+SUMIFS(Распред!$Y$4:$Y$300,Распред!$B$4:$B$300,"март",Распред!$X$4:$X$300,A195)+SUMIFS(Распред!$AA$4:$AA$300,Распред!$B$4:$B$300,"март",Распред!$Z$4:$Z$300,A195)+SUMIFS(Распред!$AC$4:$AC$300,Распред!$B$4:$B$300,"март",Распред!$AB$4:$AB$300,A195)</f>
        <v>0</v>
      </c>
      <c r="AM195" s="46">
        <f t="shared" ca="1" si="22"/>
        <v>0</v>
      </c>
      <c r="AN195" s="46">
        <f t="shared" ca="1" si="23"/>
        <v>0</v>
      </c>
      <c r="AO195" s="46">
        <f t="shared" ca="1" si="24"/>
        <v>0</v>
      </c>
      <c r="AP195" s="46">
        <f>январь!AP195</f>
        <v>0</v>
      </c>
      <c r="AQ195" s="46">
        <f t="shared" ca="1" si="34"/>
        <v>0</v>
      </c>
      <c r="AR195" s="47"/>
      <c r="AS195" s="47">
        <f t="shared" ca="1" si="26"/>
        <v>0</v>
      </c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</row>
    <row r="196" spans="1:58" x14ac:dyDescent="0.25">
      <c r="A196" s="47">
        <f>База!B196</f>
        <v>0</v>
      </c>
      <c r="B196" s="46">
        <f ca="1">IF(COUNTIFS(Распис!$B$4:$B$300,$A196,Распис!$C$4:$C$300,"&lt;="&amp;B$1,Распис!$D$4:$D$300,"&gt;="&amp;B$1)&gt;0,SUMIFS(Распис!$I$4:$I$300,Распис!$B$4:$B$300,$A196,Распис!$C$4:$C$300,"&lt;="&amp;B$1,Распис!$D$4:$D$300,"&gt;="&amp;B$1),SUMIF(База!$B$3:$B$305,$A196,База!$I$3:$I$152))</f>
        <v>0</v>
      </c>
      <c r="C196" s="46">
        <f ca="1">IF(COUNTIFS(Распис!$B$4:$B$300,$A196,Распис!$C$4:$C$300,"&lt;="&amp;C$1,Распис!$D$4:$D$300,"&gt;="&amp;C$1)&gt;0,SUMIFS(Распис!$J$4:$J$300,Распис!$B$4:$B$300,$A196,Распис!$C$4:$C$300,"&lt;="&amp;C$1,Распис!$D$4:$D$300,"&gt;="&amp;C$1),SUMIF(База!$B$3:$B$305,$A196,База!$J$3:$J$152))</f>
        <v>0</v>
      </c>
      <c r="D196" s="46">
        <f ca="1">IF(COUNTIFS(Распис!$B$4:$B$300,$A196,Распис!$C$4:$C$300,"&lt;="&amp;D$1,Распис!$D$4:$D$300,"&gt;="&amp;D$1)&gt;0,SUMIFS(Распис!$K$4:$K$300,Распис!$B$4:$B$300,$A196,Распис!$C$4:$C$300,"&lt;="&amp;D$1,Распис!$D$4:$D$300,"&gt;="&amp;D$1),SUMIF(База!$B$3:$B$305,$A196,База!$K$3:$K$152))</f>
        <v>0</v>
      </c>
      <c r="E196" s="46" t="s">
        <v>23</v>
      </c>
      <c r="F196" s="46">
        <f ca="1">IF(COUNTIFS(Распис!$B$4:$B$300,$A196,Распис!$C$4:$C$300,"&lt;="&amp;F$1,Распис!$D$4:$D$300,"&gt;="&amp;F$1)&gt;0,SUMIFS(Распис!$F$4:$F$300,Распис!$B$4:$B$300,$A196,Распис!$C$4:$C$300,"&lt;="&amp;F$1,Распис!$D$4:$D$300,"&gt;="&amp;F$1),SUMIF(База!$B$3:$B$305,$A196,База!$F$3:$F$152))</f>
        <v>0</v>
      </c>
      <c r="G196" s="46">
        <f ca="1">IF(COUNTIFS(Распис!$B$4:$B$300,$A196,Распис!$C$4:$C$300,"&lt;="&amp;G$1,Распис!$D$4:$D$300,"&gt;="&amp;G$1)&gt;0,SUMIFS(Распис!$G$4:$G$300,Распис!$B$4:$B$300,$A196,Распис!$C$4:$C$300,"&lt;="&amp;G$1,Распис!$D$4:$D$300,"&gt;="&amp;G$1),SUMIF(База!$B$3:$B$305,$A196,База!$G$3:$G$152))</f>
        <v>0</v>
      </c>
      <c r="H196" s="46">
        <f ca="1">IF(COUNTIFS(Распис!$B$4:$B$300,$A196,Распис!$C$4:$C$300,"&lt;="&amp;H$1,Распис!$D$4:$D$300,"&gt;="&amp;H$1)&gt;0,SUMIFS(Распис!$H$4:$H$300,Распис!$B$4:$B$300,$A196,Распис!$C$4:$C$300,"&lt;="&amp;H$1,Распис!$D$4:$D$300,"&gt;="&amp;H$1),SUMIF(База!$B$3:$B$305,$A196,База!$H$3:$H$152))</f>
        <v>0</v>
      </c>
      <c r="I196" s="46" t="s">
        <v>24</v>
      </c>
      <c r="J196" s="46">
        <f ca="1">IF(COUNTIFS(Распис!$B$4:$B$300,$A196,Распис!$C$4:$C$300,"&lt;="&amp;J$1,Распис!$D$4:$D$300,"&gt;="&amp;J$1)&gt;0,SUMIFS(Распис!$J$4:$J$300,Распис!$B$4:$B$300,$A196,Распис!$C$4:$C$300,"&lt;="&amp;J$1,Распис!$D$4:$D$300,"&gt;="&amp;J$1),SUMIF(База!$B$3:$B$305,$A196,База!$J$3:$J$152))</f>
        <v>0</v>
      </c>
      <c r="K196" s="46">
        <f ca="1">IF(COUNTIFS(Распис!$B$4:$B$300,$A196,Распис!$C$4:$C$300,"&lt;="&amp;K$1,Распис!$D$4:$D$300,"&gt;="&amp;K$1)&gt;0,SUMIFS(Распис!$K$4:$K$300,Распис!$B$4:$B$300,$A196,Распис!$C$4:$C$300,"&lt;="&amp;K$1,Распис!$D$4:$D$300,"&gt;="&amp;K$1),SUMIF(База!$B$3:$B$305,$A196,База!$K$3:$K$152))</f>
        <v>0</v>
      </c>
      <c r="L196" s="46" t="s">
        <v>23</v>
      </c>
      <c r="M196" s="46">
        <f ca="1">IF(COUNTIFS(Распис!$B$4:$B$300,$A196,Распис!$C$4:$C$300,"&lt;="&amp;M$1,Распис!$D$4:$D$300,"&gt;="&amp;M$1)&gt;0,SUMIFS(Распис!$F$4:$F$300,Распис!$B$4:$B$300,$A196,Распис!$C$4:$C$300,"&lt;="&amp;M$1,Распис!$D$4:$D$300,"&gt;="&amp;M$1),SUMIF(База!$B$3:$B$305,$A196,База!$F$3:$F$152))</f>
        <v>0</v>
      </c>
      <c r="N196" s="46">
        <f ca="1">IF(COUNTIFS(Распис!$B$4:$B$300,$A196,Распис!$C$4:$C$300,"&lt;="&amp;N$1,Распис!$D$4:$D$300,"&gt;="&amp;N$1)&gt;0,SUMIFS(Распис!$G$4:$G$300,Распис!$B$4:$B$300,$A196,Распис!$C$4:$C$300,"&lt;="&amp;N$1,Распис!$D$4:$D$300,"&gt;="&amp;N$1),SUMIF(База!$B$3:$B$305,$A196,База!$G$3:$G$152))</f>
        <v>0</v>
      </c>
      <c r="O196" s="46">
        <f ca="1">IF(COUNTIFS(Распис!$B$4:$B$300,$A196,Распис!$C$4:$C$300,"&lt;="&amp;O$1,Распис!$D$4:$D$300,"&gt;="&amp;O$1)&gt;0,SUMIFS(Распис!$H$4:$H$300,Распис!$B$4:$B$300,$A196,Распис!$C$4:$C$300,"&lt;="&amp;O$1,Распис!$D$4:$D$300,"&gt;="&amp;O$1),SUMIF(База!$B$3:$B$305,$A196,База!$H$3:$H$152))</f>
        <v>0</v>
      </c>
      <c r="P196" s="46">
        <f ca="1">IF(COUNTIFS(Распис!$B$4:$B$300,$A196,Распис!$C$4:$C$300,"&lt;="&amp;P$1,Распис!$D$4:$D$300,"&gt;="&amp;P$1)&gt;0,SUMIFS(Распис!$I$4:$I$300,Распис!$B$4:$B$300,$A196,Распис!$C$4:$C$300,"&lt;="&amp;P$1,Распис!$D$4:$D$300,"&gt;="&amp;P$1),SUMIF(База!$B$3:$B$305,$A196,База!$I$3:$I$152))</f>
        <v>0</v>
      </c>
      <c r="Q196" s="46">
        <f ca="1">IF(COUNTIFS(Распис!$B$4:$B$300,$A196,Распис!$C$4:$C$300,"&lt;="&amp;Q$1,Распис!$D$4:$D$300,"&gt;="&amp;Q$1)&gt;0,SUMIFS(Распис!$J$4:$J$300,Распис!$B$4:$B$300,$A196,Распис!$C$4:$C$300,"&lt;="&amp;Q$1,Распис!$D$4:$D$300,"&gt;="&amp;Q$1),SUMIF(База!$B$3:$B$305,$A196,База!$J$3:$J$152))</f>
        <v>0</v>
      </c>
      <c r="R196" s="46">
        <f ca="1">IF(COUNTIFS(Распис!$B$4:$B$300,$A196,Распис!$C$4:$C$300,"&lt;="&amp;R$1,Распис!$D$4:$D$300,"&gt;="&amp;R$1)&gt;0,SUMIFS(Распис!$K$4:$K$300,Распис!$B$4:$B$300,$A196,Распис!$C$4:$C$300,"&lt;="&amp;R$1,Распис!$D$4:$D$300,"&gt;="&amp;R$1),SUMIF(База!$B$3:$B$305,$A196,База!$K$3:$K$152))</f>
        <v>0</v>
      </c>
      <c r="S196" s="46" t="s">
        <v>23</v>
      </c>
      <c r="T196" s="46" t="s">
        <v>25</v>
      </c>
      <c r="U196" s="46" t="s">
        <v>25</v>
      </c>
      <c r="V196" s="46" t="s">
        <v>24</v>
      </c>
      <c r="W196" s="46" t="s">
        <v>24</v>
      </c>
      <c r="X196" s="46" t="s">
        <v>24</v>
      </c>
      <c r="Y196" s="46" t="s">
        <v>25</v>
      </c>
      <c r="Z196" s="46" t="s">
        <v>23</v>
      </c>
      <c r="AA196" s="46">
        <f ca="1">IF(COUNTIFS(Распис!$B$4:$B$300,$A196,Распис!$C$4:$C$300,"&lt;="&amp;AA$1,Распис!$D$4:$D$300,"&gt;="&amp;AA$1)&gt;0,SUMIFS(Распис!$F$4:$F$300,Распис!$B$4:$B$300,$A196,Распис!$C$4:$C$300,"&lt;="&amp;AA$1,Распис!$D$4:$D$300,"&gt;="&amp;AA$1),SUMIF(База!$B$3:$B$305,$A196,База!$F$3:$F$152))</f>
        <v>0</v>
      </c>
      <c r="AB196" s="46">
        <f ca="1">IF(COUNTIFS(Распис!$B$4:$B$300,$A196,Распис!$C$4:$C$300,"&lt;="&amp;AB$1,Распис!$D$4:$D$300,"&gt;="&amp;AB$1)&gt;0,SUMIFS(Распис!$G$4:$G$300,Распис!$B$4:$B$300,$A196,Распис!$C$4:$C$300,"&lt;="&amp;AB$1,Распис!$D$4:$D$300,"&gt;="&amp;AB$1),SUMIF(База!$B$3:$B$305,$A196,База!$G$3:$G$152))</f>
        <v>0</v>
      </c>
      <c r="AC196" s="46">
        <f ca="1">IF(COUNTIFS(Распис!$B$4:$B$300,$A196,Распис!$C$4:$C$300,"&lt;="&amp;AC$1,Распис!$D$4:$D$300,"&gt;="&amp;AC$1)&gt;0,SUMIFS(Распис!$H$4:$H$300,Распис!$B$4:$B$300,$A196,Распис!$C$4:$C$300,"&lt;="&amp;AC$1,Распис!$D$4:$D$300,"&gt;="&amp;AC$1),SUMIF(База!$B$3:$B$305,$A196,База!$H$3:$H$152))</f>
        <v>0</v>
      </c>
      <c r="AD196" s="46">
        <f ca="1">IF(COUNTIFS(Распис!$B$4:$B$300,$A196,Распис!$C$4:$C$300,"&lt;="&amp;AD$1,Распис!$D$4:$D$300,"&gt;="&amp;AD$1)&gt;0,SUMIFS(Распис!$I$4:$I$300,Распис!$B$4:$B$300,$A196,Распис!$C$4:$C$300,"&lt;="&amp;AD$1,Распис!$D$4:$D$300,"&gt;="&amp;AD$1),SUMIF(База!$B$3:$B$305,$A196,База!$I$3:$I$152))</f>
        <v>0</v>
      </c>
      <c r="AE196" s="46">
        <f ca="1">IF(COUNTIFS(Распис!$B$4:$B$300,$A196,Распис!$C$4:$C$300,"&lt;="&amp;AE$1,Распис!$D$4:$D$300,"&gt;="&amp;AE$1)&gt;0,SUMIFS(Распис!$J$4:$J$300,Распис!$B$4:$B$300,$A196,Распис!$C$4:$C$300,"&lt;="&amp;AE$1,Распис!$D$4:$D$300,"&gt;="&amp;AE$1),SUMIF(База!$B$3:$B$305,$A196,База!$J$3:$J$152))</f>
        <v>0</v>
      </c>
      <c r="AF196" s="46">
        <f ca="1">IF(COUNTIFS(Распис!$B$4:$B$300,$A196,Распис!$C$4:$C$300,"&lt;="&amp;AF$1,Распис!$D$4:$D$300,"&gt;="&amp;AF$1)&gt;0,SUMIFS(Распис!$K$4:$K$300,Распис!$B$4:$B$300,$A196,Распис!$C$4:$C$300,"&lt;="&amp;AF$1,Распис!$D$4:$D$300,"&gt;="&amp;AF$1),SUMIF(База!$B$3:$B$305,$A196,База!$K$3:$K$152))</f>
        <v>0</v>
      </c>
      <c r="AG196" s="47">
        <f t="shared" ref="AG196:AG200" ca="1" si="35">SUM(B196:AF196)</f>
        <v>0</v>
      </c>
      <c r="AH196" s="46">
        <f ca="1">AG196-SUMIFS(Распред!$G$4:$G$300,Распред!$B$4:$B$300,"март",Распред!$F$4:$F$300,A196)</f>
        <v>0</v>
      </c>
      <c r="AI196" s="46">
        <f ca="1">AH196+(COUNTIF(B196:AF196,"КД")+SUMIFS(Распред!$AH$4:$AH$300,Распред!$F$4:$F$300,A196,Распред!$B$4:$B$300,"март"))*4</f>
        <v>12</v>
      </c>
      <c r="AJ196" s="46">
        <f t="shared" ref="AJ196:AJ200" ca="1" si="36">MAX(0,AI196-COUNTIFS(B196:AF196,"&lt;&gt;П",B196:AF196,"&lt;&gt;В",B196:AF196,"&lt;&gt;Н")*4)</f>
        <v>0</v>
      </c>
      <c r="AK196" s="46">
        <f t="shared" ref="AK196:AK200" ca="1" si="37">AH196-AJ196</f>
        <v>0</v>
      </c>
      <c r="AL196" s="46">
        <f>SUMIFS(Распред!$K$4:$K$300,Распред!$B$4:$B$300,"март",Распред!$J$4:$J$300,A196)+SUMIFS(Распред!$M$4:$M$300,Распред!$B$4:$B$300,"март",Распред!$L$4:$L$300,A196)+SUMIFS(Распред!$O$4:$O$300,Распред!$B$4:$B$300,"март",Распред!$N$4:$N$300,A196)+SUMIFS(Распред!$Q$4:$Q$300,Распред!$B$4:$B$300,"март",Распред!$P$4:$P$300,A196)+SUMIFS(Распред!$S$4:$S$300,Распред!$B$4:$B$300,"март",Распред!$R$4:$R$300,A196)+SUMIFS(Распред!$U$4:$U$300,Распред!$B$4:$B$300,"март",Распред!$T$4:$T$300,A196)+SUMIFS(Распред!$W$4:$W$300,Распред!$B$4:$B$300,"март",Распред!$V$4:$V$300,A196)+SUMIFS(Распред!$Y$4:$Y$300,Распред!$B$4:$B$300,"март",Распред!$X$4:$X$300,A196)+SUMIFS(Распред!$AA$4:$AA$300,Распред!$B$4:$B$300,"март",Распред!$Z$4:$Z$300,A196)+SUMIFS(Распред!$AC$4:$AC$300,Распред!$B$4:$B$300,"март",Распред!$AB$4:$AB$300,A196)</f>
        <v>0</v>
      </c>
      <c r="AM196" s="46">
        <f t="shared" ref="AM196:AM200" ca="1" si="38">AL196+AJ196+AK196</f>
        <v>0</v>
      </c>
      <c r="AN196" s="46">
        <f t="shared" ref="AN196:AN200" ca="1" si="39">MAX(MIN(AI196-AJ196,96)+AL196+AJ196-96,0)</f>
        <v>0</v>
      </c>
      <c r="AO196" s="46">
        <f t="shared" ref="AO196:AO200" ca="1" si="40">ROUND(AN196/72*60,0)</f>
        <v>0</v>
      </c>
      <c r="AP196" s="46">
        <f>январь!AP196</f>
        <v>0</v>
      </c>
      <c r="AQ196" s="46">
        <f t="shared" ref="AQ196:AQ200" ca="1" si="41">ROUND(AO196%*AP196,0)</f>
        <v>0</v>
      </c>
      <c r="AR196" s="47"/>
      <c r="AS196" s="47">
        <f t="shared" ref="AS196:AS200" ca="1" si="42">AQ196-AR196</f>
        <v>0</v>
      </c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</row>
    <row r="197" spans="1:58" x14ac:dyDescent="0.25">
      <c r="A197" s="47">
        <f>База!B197</f>
        <v>0</v>
      </c>
      <c r="B197" s="46">
        <f ca="1">IF(COUNTIFS(Распис!$B$4:$B$300,$A197,Распис!$C$4:$C$300,"&lt;="&amp;B$1,Распис!$D$4:$D$300,"&gt;="&amp;B$1)&gt;0,SUMIFS(Распис!$I$4:$I$300,Распис!$B$4:$B$300,$A197,Распис!$C$4:$C$300,"&lt;="&amp;B$1,Распис!$D$4:$D$300,"&gt;="&amp;B$1),SUMIF(База!$B$3:$B$305,$A197,База!$I$3:$I$152))</f>
        <v>0</v>
      </c>
      <c r="C197" s="46">
        <f ca="1">IF(COUNTIFS(Распис!$B$4:$B$300,$A197,Распис!$C$4:$C$300,"&lt;="&amp;C$1,Распис!$D$4:$D$300,"&gt;="&amp;C$1)&gt;0,SUMIFS(Распис!$J$4:$J$300,Распис!$B$4:$B$300,$A197,Распис!$C$4:$C$300,"&lt;="&amp;C$1,Распис!$D$4:$D$300,"&gt;="&amp;C$1),SUMIF(База!$B$3:$B$305,$A197,База!$J$3:$J$152))</f>
        <v>0</v>
      </c>
      <c r="D197" s="46">
        <f ca="1">IF(COUNTIFS(Распис!$B$4:$B$300,$A197,Распис!$C$4:$C$300,"&lt;="&amp;D$1,Распис!$D$4:$D$300,"&gt;="&amp;D$1)&gt;0,SUMIFS(Распис!$K$4:$K$300,Распис!$B$4:$B$300,$A197,Распис!$C$4:$C$300,"&lt;="&amp;D$1,Распис!$D$4:$D$300,"&gt;="&amp;D$1),SUMIF(База!$B$3:$B$305,$A197,База!$K$3:$K$152))</f>
        <v>0</v>
      </c>
      <c r="E197" s="46" t="s">
        <v>23</v>
      </c>
      <c r="F197" s="46">
        <f ca="1">IF(COUNTIFS(Распис!$B$4:$B$300,$A197,Распис!$C$4:$C$300,"&lt;="&amp;F$1,Распис!$D$4:$D$300,"&gt;="&amp;F$1)&gt;0,SUMIFS(Распис!$F$4:$F$300,Распис!$B$4:$B$300,$A197,Распис!$C$4:$C$300,"&lt;="&amp;F$1,Распис!$D$4:$D$300,"&gt;="&amp;F$1),SUMIF(База!$B$3:$B$305,$A197,База!$F$3:$F$152))</f>
        <v>0</v>
      </c>
      <c r="G197" s="46">
        <f ca="1">IF(COUNTIFS(Распис!$B$4:$B$300,$A197,Распис!$C$4:$C$300,"&lt;="&amp;G$1,Распис!$D$4:$D$300,"&gt;="&amp;G$1)&gt;0,SUMIFS(Распис!$G$4:$G$300,Распис!$B$4:$B$300,$A197,Распис!$C$4:$C$300,"&lt;="&amp;G$1,Распис!$D$4:$D$300,"&gt;="&amp;G$1),SUMIF(База!$B$3:$B$305,$A197,База!$G$3:$G$152))</f>
        <v>0</v>
      </c>
      <c r="H197" s="46">
        <f ca="1">IF(COUNTIFS(Распис!$B$4:$B$300,$A197,Распис!$C$4:$C$300,"&lt;="&amp;H$1,Распис!$D$4:$D$300,"&gt;="&amp;H$1)&gt;0,SUMIFS(Распис!$H$4:$H$300,Распис!$B$4:$B$300,$A197,Распис!$C$4:$C$300,"&lt;="&amp;H$1,Распис!$D$4:$D$300,"&gt;="&amp;H$1),SUMIF(База!$B$3:$B$305,$A197,База!$H$3:$H$152))</f>
        <v>0</v>
      </c>
      <c r="I197" s="46" t="s">
        <v>24</v>
      </c>
      <c r="J197" s="46">
        <f ca="1">IF(COUNTIFS(Распис!$B$4:$B$300,$A197,Распис!$C$4:$C$300,"&lt;="&amp;J$1,Распис!$D$4:$D$300,"&gt;="&amp;J$1)&gt;0,SUMIFS(Распис!$J$4:$J$300,Распис!$B$4:$B$300,$A197,Распис!$C$4:$C$300,"&lt;="&amp;J$1,Распис!$D$4:$D$300,"&gt;="&amp;J$1),SUMIF(База!$B$3:$B$305,$A197,База!$J$3:$J$152))</f>
        <v>0</v>
      </c>
      <c r="K197" s="46">
        <f ca="1">IF(COUNTIFS(Распис!$B$4:$B$300,$A197,Распис!$C$4:$C$300,"&lt;="&amp;K$1,Распис!$D$4:$D$300,"&gt;="&amp;K$1)&gt;0,SUMIFS(Распис!$K$4:$K$300,Распис!$B$4:$B$300,$A197,Распис!$C$4:$C$300,"&lt;="&amp;K$1,Распис!$D$4:$D$300,"&gt;="&amp;K$1),SUMIF(База!$B$3:$B$305,$A197,База!$K$3:$K$152))</f>
        <v>0</v>
      </c>
      <c r="L197" s="46" t="s">
        <v>23</v>
      </c>
      <c r="M197" s="46">
        <f ca="1">IF(COUNTIFS(Распис!$B$4:$B$300,$A197,Распис!$C$4:$C$300,"&lt;="&amp;M$1,Распис!$D$4:$D$300,"&gt;="&amp;M$1)&gt;0,SUMIFS(Распис!$F$4:$F$300,Распис!$B$4:$B$300,$A197,Распис!$C$4:$C$300,"&lt;="&amp;M$1,Распис!$D$4:$D$300,"&gt;="&amp;M$1),SUMIF(База!$B$3:$B$305,$A197,База!$F$3:$F$152))</f>
        <v>0</v>
      </c>
      <c r="N197" s="46">
        <f ca="1">IF(COUNTIFS(Распис!$B$4:$B$300,$A197,Распис!$C$4:$C$300,"&lt;="&amp;N$1,Распис!$D$4:$D$300,"&gt;="&amp;N$1)&gt;0,SUMIFS(Распис!$G$4:$G$300,Распис!$B$4:$B$300,$A197,Распис!$C$4:$C$300,"&lt;="&amp;N$1,Распис!$D$4:$D$300,"&gt;="&amp;N$1),SUMIF(База!$B$3:$B$305,$A197,База!$G$3:$G$152))</f>
        <v>0</v>
      </c>
      <c r="O197" s="46">
        <f ca="1">IF(COUNTIFS(Распис!$B$4:$B$300,$A197,Распис!$C$4:$C$300,"&lt;="&amp;O$1,Распис!$D$4:$D$300,"&gt;="&amp;O$1)&gt;0,SUMIFS(Распис!$H$4:$H$300,Распис!$B$4:$B$300,$A197,Распис!$C$4:$C$300,"&lt;="&amp;O$1,Распис!$D$4:$D$300,"&gt;="&amp;O$1),SUMIF(База!$B$3:$B$305,$A197,База!$H$3:$H$152))</f>
        <v>0</v>
      </c>
      <c r="P197" s="46">
        <f ca="1">IF(COUNTIFS(Распис!$B$4:$B$300,$A197,Распис!$C$4:$C$300,"&lt;="&amp;P$1,Распис!$D$4:$D$300,"&gt;="&amp;P$1)&gt;0,SUMIFS(Распис!$I$4:$I$300,Распис!$B$4:$B$300,$A197,Распис!$C$4:$C$300,"&lt;="&amp;P$1,Распис!$D$4:$D$300,"&gt;="&amp;P$1),SUMIF(База!$B$3:$B$305,$A197,База!$I$3:$I$152))</f>
        <v>0</v>
      </c>
      <c r="Q197" s="46">
        <f ca="1">IF(COUNTIFS(Распис!$B$4:$B$300,$A197,Распис!$C$4:$C$300,"&lt;="&amp;Q$1,Распис!$D$4:$D$300,"&gt;="&amp;Q$1)&gt;0,SUMIFS(Распис!$J$4:$J$300,Распис!$B$4:$B$300,$A197,Распис!$C$4:$C$300,"&lt;="&amp;Q$1,Распис!$D$4:$D$300,"&gt;="&amp;Q$1),SUMIF(База!$B$3:$B$305,$A197,База!$J$3:$J$152))</f>
        <v>0</v>
      </c>
      <c r="R197" s="46">
        <f ca="1">IF(COUNTIFS(Распис!$B$4:$B$300,$A197,Распис!$C$4:$C$300,"&lt;="&amp;R$1,Распис!$D$4:$D$300,"&gt;="&amp;R$1)&gt;0,SUMIFS(Распис!$K$4:$K$300,Распис!$B$4:$B$300,$A197,Распис!$C$4:$C$300,"&lt;="&amp;R$1,Распис!$D$4:$D$300,"&gt;="&amp;R$1),SUMIF(База!$B$3:$B$305,$A197,База!$K$3:$K$152))</f>
        <v>0</v>
      </c>
      <c r="S197" s="46" t="s">
        <v>23</v>
      </c>
      <c r="T197" s="46" t="s">
        <v>25</v>
      </c>
      <c r="U197" s="46" t="s">
        <v>25</v>
      </c>
      <c r="V197" s="46" t="s">
        <v>24</v>
      </c>
      <c r="W197" s="46" t="s">
        <v>24</v>
      </c>
      <c r="X197" s="46" t="s">
        <v>24</v>
      </c>
      <c r="Y197" s="46" t="s">
        <v>25</v>
      </c>
      <c r="Z197" s="46" t="s">
        <v>23</v>
      </c>
      <c r="AA197" s="46">
        <f ca="1">IF(COUNTIFS(Распис!$B$4:$B$300,$A197,Распис!$C$4:$C$300,"&lt;="&amp;AA$1,Распис!$D$4:$D$300,"&gt;="&amp;AA$1)&gt;0,SUMIFS(Распис!$F$4:$F$300,Распис!$B$4:$B$300,$A197,Распис!$C$4:$C$300,"&lt;="&amp;AA$1,Распис!$D$4:$D$300,"&gt;="&amp;AA$1),SUMIF(База!$B$3:$B$305,$A197,База!$F$3:$F$152))</f>
        <v>0</v>
      </c>
      <c r="AB197" s="46">
        <f ca="1">IF(COUNTIFS(Распис!$B$4:$B$300,$A197,Распис!$C$4:$C$300,"&lt;="&amp;AB$1,Распис!$D$4:$D$300,"&gt;="&amp;AB$1)&gt;0,SUMIFS(Распис!$G$4:$G$300,Распис!$B$4:$B$300,$A197,Распис!$C$4:$C$300,"&lt;="&amp;AB$1,Распис!$D$4:$D$300,"&gt;="&amp;AB$1),SUMIF(База!$B$3:$B$305,$A197,База!$G$3:$G$152))</f>
        <v>0</v>
      </c>
      <c r="AC197" s="46">
        <f ca="1">IF(COUNTIFS(Распис!$B$4:$B$300,$A197,Распис!$C$4:$C$300,"&lt;="&amp;AC$1,Распис!$D$4:$D$300,"&gt;="&amp;AC$1)&gt;0,SUMIFS(Распис!$H$4:$H$300,Распис!$B$4:$B$300,$A197,Распис!$C$4:$C$300,"&lt;="&amp;AC$1,Распис!$D$4:$D$300,"&gt;="&amp;AC$1),SUMIF(База!$B$3:$B$305,$A197,База!$H$3:$H$152))</f>
        <v>0</v>
      </c>
      <c r="AD197" s="46">
        <f ca="1">IF(COUNTIFS(Распис!$B$4:$B$300,$A197,Распис!$C$4:$C$300,"&lt;="&amp;AD$1,Распис!$D$4:$D$300,"&gt;="&amp;AD$1)&gt;0,SUMIFS(Распис!$I$4:$I$300,Распис!$B$4:$B$300,$A197,Распис!$C$4:$C$300,"&lt;="&amp;AD$1,Распис!$D$4:$D$300,"&gt;="&amp;AD$1),SUMIF(База!$B$3:$B$305,$A197,База!$I$3:$I$152))</f>
        <v>0</v>
      </c>
      <c r="AE197" s="46">
        <f ca="1">IF(COUNTIFS(Распис!$B$4:$B$300,$A197,Распис!$C$4:$C$300,"&lt;="&amp;AE$1,Распис!$D$4:$D$300,"&gt;="&amp;AE$1)&gt;0,SUMIFS(Распис!$J$4:$J$300,Распис!$B$4:$B$300,$A197,Распис!$C$4:$C$300,"&lt;="&amp;AE$1,Распис!$D$4:$D$300,"&gt;="&amp;AE$1),SUMIF(База!$B$3:$B$305,$A197,База!$J$3:$J$152))</f>
        <v>0</v>
      </c>
      <c r="AF197" s="46">
        <f ca="1">IF(COUNTIFS(Распис!$B$4:$B$300,$A197,Распис!$C$4:$C$300,"&lt;="&amp;AF$1,Распис!$D$4:$D$300,"&gt;="&amp;AF$1)&gt;0,SUMIFS(Распис!$K$4:$K$300,Распис!$B$4:$B$300,$A197,Распис!$C$4:$C$300,"&lt;="&amp;AF$1,Распис!$D$4:$D$300,"&gt;="&amp;AF$1),SUMIF(База!$B$3:$B$305,$A197,База!$K$3:$K$152))</f>
        <v>0</v>
      </c>
      <c r="AG197" s="47">
        <f t="shared" ca="1" si="35"/>
        <v>0</v>
      </c>
      <c r="AH197" s="46">
        <f ca="1">AG197-SUMIFS(Распред!$G$4:$G$300,Распред!$B$4:$B$300,"март",Распред!$F$4:$F$300,A197)</f>
        <v>0</v>
      </c>
      <c r="AI197" s="46">
        <f ca="1">AH197+(COUNTIF(B197:AF197,"КД")+SUMIFS(Распред!$AH$4:$AH$300,Распред!$F$4:$F$300,A197,Распред!$B$4:$B$300,"март"))*4</f>
        <v>12</v>
      </c>
      <c r="AJ197" s="46">
        <f t="shared" ca="1" si="36"/>
        <v>0</v>
      </c>
      <c r="AK197" s="46">
        <f t="shared" ca="1" si="37"/>
        <v>0</v>
      </c>
      <c r="AL197" s="46">
        <f>SUMIFS(Распред!$K$4:$K$300,Распред!$B$4:$B$300,"март",Распред!$J$4:$J$300,A197)+SUMIFS(Распред!$M$4:$M$300,Распред!$B$4:$B$300,"март",Распред!$L$4:$L$300,A197)+SUMIFS(Распред!$O$4:$O$300,Распред!$B$4:$B$300,"март",Распред!$N$4:$N$300,A197)+SUMIFS(Распред!$Q$4:$Q$300,Распред!$B$4:$B$300,"март",Распред!$P$4:$P$300,A197)+SUMIFS(Распред!$S$4:$S$300,Распред!$B$4:$B$300,"март",Распред!$R$4:$R$300,A197)+SUMIFS(Распред!$U$4:$U$300,Распред!$B$4:$B$300,"март",Распред!$T$4:$T$300,A197)+SUMIFS(Распред!$W$4:$W$300,Распред!$B$4:$B$300,"март",Распред!$V$4:$V$300,A197)+SUMIFS(Распред!$Y$4:$Y$300,Распред!$B$4:$B$300,"март",Распред!$X$4:$X$300,A197)+SUMIFS(Распред!$AA$4:$AA$300,Распред!$B$4:$B$300,"март",Распред!$Z$4:$Z$300,A197)+SUMIFS(Распред!$AC$4:$AC$300,Распред!$B$4:$B$300,"март",Распред!$AB$4:$AB$300,A197)</f>
        <v>0</v>
      </c>
      <c r="AM197" s="46">
        <f t="shared" ca="1" si="38"/>
        <v>0</v>
      </c>
      <c r="AN197" s="46">
        <f t="shared" ca="1" si="39"/>
        <v>0</v>
      </c>
      <c r="AO197" s="46">
        <f t="shared" ca="1" si="40"/>
        <v>0</v>
      </c>
      <c r="AP197" s="46">
        <f>январь!AP197</f>
        <v>0</v>
      </c>
      <c r="AQ197" s="46">
        <f t="shared" ca="1" si="41"/>
        <v>0</v>
      </c>
      <c r="AR197" s="47"/>
      <c r="AS197" s="47">
        <f t="shared" ca="1" si="42"/>
        <v>0</v>
      </c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</row>
    <row r="198" spans="1:58" x14ac:dyDescent="0.25">
      <c r="A198" s="47">
        <f>База!B198</f>
        <v>0</v>
      </c>
      <c r="B198" s="46">
        <f ca="1">IF(COUNTIFS(Распис!$B$4:$B$300,$A198,Распис!$C$4:$C$300,"&lt;="&amp;B$1,Распис!$D$4:$D$300,"&gt;="&amp;B$1)&gt;0,SUMIFS(Распис!$I$4:$I$300,Распис!$B$4:$B$300,$A198,Распис!$C$4:$C$300,"&lt;="&amp;B$1,Распис!$D$4:$D$300,"&gt;="&amp;B$1),SUMIF(База!$B$3:$B$305,$A198,База!$I$3:$I$152))</f>
        <v>0</v>
      </c>
      <c r="C198" s="46">
        <f ca="1">IF(COUNTIFS(Распис!$B$4:$B$300,$A198,Распис!$C$4:$C$300,"&lt;="&amp;C$1,Распис!$D$4:$D$300,"&gt;="&amp;C$1)&gt;0,SUMIFS(Распис!$J$4:$J$300,Распис!$B$4:$B$300,$A198,Распис!$C$4:$C$300,"&lt;="&amp;C$1,Распис!$D$4:$D$300,"&gt;="&amp;C$1),SUMIF(База!$B$3:$B$305,$A198,База!$J$3:$J$152))</f>
        <v>0</v>
      </c>
      <c r="D198" s="46">
        <f ca="1">IF(COUNTIFS(Распис!$B$4:$B$300,$A198,Распис!$C$4:$C$300,"&lt;="&amp;D$1,Распис!$D$4:$D$300,"&gt;="&amp;D$1)&gt;0,SUMIFS(Распис!$K$4:$K$300,Распис!$B$4:$B$300,$A198,Распис!$C$4:$C$300,"&lt;="&amp;D$1,Распис!$D$4:$D$300,"&gt;="&amp;D$1),SUMIF(База!$B$3:$B$305,$A198,База!$K$3:$K$152))</f>
        <v>0</v>
      </c>
      <c r="E198" s="46" t="s">
        <v>23</v>
      </c>
      <c r="F198" s="46">
        <f ca="1">IF(COUNTIFS(Распис!$B$4:$B$300,$A198,Распис!$C$4:$C$300,"&lt;="&amp;F$1,Распис!$D$4:$D$300,"&gt;="&amp;F$1)&gt;0,SUMIFS(Распис!$F$4:$F$300,Распис!$B$4:$B$300,$A198,Распис!$C$4:$C$300,"&lt;="&amp;F$1,Распис!$D$4:$D$300,"&gt;="&amp;F$1),SUMIF(База!$B$3:$B$305,$A198,База!$F$3:$F$152))</f>
        <v>0</v>
      </c>
      <c r="G198" s="46">
        <f ca="1">IF(COUNTIFS(Распис!$B$4:$B$300,$A198,Распис!$C$4:$C$300,"&lt;="&amp;G$1,Распис!$D$4:$D$300,"&gt;="&amp;G$1)&gt;0,SUMIFS(Распис!$G$4:$G$300,Распис!$B$4:$B$300,$A198,Распис!$C$4:$C$300,"&lt;="&amp;G$1,Распис!$D$4:$D$300,"&gt;="&amp;G$1),SUMIF(База!$B$3:$B$305,$A198,База!$G$3:$G$152))</f>
        <v>0</v>
      </c>
      <c r="H198" s="46">
        <f ca="1">IF(COUNTIFS(Распис!$B$4:$B$300,$A198,Распис!$C$4:$C$300,"&lt;="&amp;H$1,Распис!$D$4:$D$300,"&gt;="&amp;H$1)&gt;0,SUMIFS(Распис!$H$4:$H$300,Распис!$B$4:$B$300,$A198,Распис!$C$4:$C$300,"&lt;="&amp;H$1,Распис!$D$4:$D$300,"&gt;="&amp;H$1),SUMIF(База!$B$3:$B$305,$A198,База!$H$3:$H$152))</f>
        <v>0</v>
      </c>
      <c r="I198" s="46" t="s">
        <v>24</v>
      </c>
      <c r="J198" s="46">
        <f ca="1">IF(COUNTIFS(Распис!$B$4:$B$300,$A198,Распис!$C$4:$C$300,"&lt;="&amp;J$1,Распис!$D$4:$D$300,"&gt;="&amp;J$1)&gt;0,SUMIFS(Распис!$J$4:$J$300,Распис!$B$4:$B$300,$A198,Распис!$C$4:$C$300,"&lt;="&amp;J$1,Распис!$D$4:$D$300,"&gt;="&amp;J$1),SUMIF(База!$B$3:$B$305,$A198,База!$J$3:$J$152))</f>
        <v>0</v>
      </c>
      <c r="K198" s="46">
        <f ca="1">IF(COUNTIFS(Распис!$B$4:$B$300,$A198,Распис!$C$4:$C$300,"&lt;="&amp;K$1,Распис!$D$4:$D$300,"&gt;="&amp;K$1)&gt;0,SUMIFS(Распис!$K$4:$K$300,Распис!$B$4:$B$300,$A198,Распис!$C$4:$C$300,"&lt;="&amp;K$1,Распис!$D$4:$D$300,"&gt;="&amp;K$1),SUMIF(База!$B$3:$B$305,$A198,База!$K$3:$K$152))</f>
        <v>0</v>
      </c>
      <c r="L198" s="46" t="s">
        <v>23</v>
      </c>
      <c r="M198" s="46">
        <f ca="1">IF(COUNTIFS(Распис!$B$4:$B$300,$A198,Распис!$C$4:$C$300,"&lt;="&amp;M$1,Распис!$D$4:$D$300,"&gt;="&amp;M$1)&gt;0,SUMIFS(Распис!$F$4:$F$300,Распис!$B$4:$B$300,$A198,Распис!$C$4:$C$300,"&lt;="&amp;M$1,Распис!$D$4:$D$300,"&gt;="&amp;M$1),SUMIF(База!$B$3:$B$305,$A198,База!$F$3:$F$152))</f>
        <v>0</v>
      </c>
      <c r="N198" s="46">
        <f ca="1">IF(COUNTIFS(Распис!$B$4:$B$300,$A198,Распис!$C$4:$C$300,"&lt;="&amp;N$1,Распис!$D$4:$D$300,"&gt;="&amp;N$1)&gt;0,SUMIFS(Распис!$G$4:$G$300,Распис!$B$4:$B$300,$A198,Распис!$C$4:$C$300,"&lt;="&amp;N$1,Распис!$D$4:$D$300,"&gt;="&amp;N$1),SUMIF(База!$B$3:$B$305,$A198,База!$G$3:$G$152))</f>
        <v>0</v>
      </c>
      <c r="O198" s="46">
        <f ca="1">IF(COUNTIFS(Распис!$B$4:$B$300,$A198,Распис!$C$4:$C$300,"&lt;="&amp;O$1,Распис!$D$4:$D$300,"&gt;="&amp;O$1)&gt;0,SUMIFS(Распис!$H$4:$H$300,Распис!$B$4:$B$300,$A198,Распис!$C$4:$C$300,"&lt;="&amp;O$1,Распис!$D$4:$D$300,"&gt;="&amp;O$1),SUMIF(База!$B$3:$B$305,$A198,База!$H$3:$H$152))</f>
        <v>0</v>
      </c>
      <c r="P198" s="46">
        <f ca="1">IF(COUNTIFS(Распис!$B$4:$B$300,$A198,Распис!$C$4:$C$300,"&lt;="&amp;P$1,Распис!$D$4:$D$300,"&gt;="&amp;P$1)&gt;0,SUMIFS(Распис!$I$4:$I$300,Распис!$B$4:$B$300,$A198,Распис!$C$4:$C$300,"&lt;="&amp;P$1,Распис!$D$4:$D$300,"&gt;="&amp;P$1),SUMIF(База!$B$3:$B$305,$A198,База!$I$3:$I$152))</f>
        <v>0</v>
      </c>
      <c r="Q198" s="46">
        <f ca="1">IF(COUNTIFS(Распис!$B$4:$B$300,$A198,Распис!$C$4:$C$300,"&lt;="&amp;Q$1,Распис!$D$4:$D$300,"&gt;="&amp;Q$1)&gt;0,SUMIFS(Распис!$J$4:$J$300,Распис!$B$4:$B$300,$A198,Распис!$C$4:$C$300,"&lt;="&amp;Q$1,Распис!$D$4:$D$300,"&gt;="&amp;Q$1),SUMIF(База!$B$3:$B$305,$A198,База!$J$3:$J$152))</f>
        <v>0</v>
      </c>
      <c r="R198" s="46">
        <f ca="1">IF(COUNTIFS(Распис!$B$4:$B$300,$A198,Распис!$C$4:$C$300,"&lt;="&amp;R$1,Распис!$D$4:$D$300,"&gt;="&amp;R$1)&gt;0,SUMIFS(Распис!$K$4:$K$300,Распис!$B$4:$B$300,$A198,Распис!$C$4:$C$300,"&lt;="&amp;R$1,Распис!$D$4:$D$300,"&gt;="&amp;R$1),SUMIF(База!$B$3:$B$305,$A198,База!$K$3:$K$152))</f>
        <v>0</v>
      </c>
      <c r="S198" s="46" t="s">
        <v>23</v>
      </c>
      <c r="T198" s="46" t="s">
        <v>25</v>
      </c>
      <c r="U198" s="46" t="s">
        <v>25</v>
      </c>
      <c r="V198" s="46" t="s">
        <v>24</v>
      </c>
      <c r="W198" s="46" t="s">
        <v>24</v>
      </c>
      <c r="X198" s="46" t="s">
        <v>24</v>
      </c>
      <c r="Y198" s="46" t="s">
        <v>25</v>
      </c>
      <c r="Z198" s="46" t="s">
        <v>23</v>
      </c>
      <c r="AA198" s="46">
        <f ca="1">IF(COUNTIFS(Распис!$B$4:$B$300,$A198,Распис!$C$4:$C$300,"&lt;="&amp;AA$1,Распис!$D$4:$D$300,"&gt;="&amp;AA$1)&gt;0,SUMIFS(Распис!$F$4:$F$300,Распис!$B$4:$B$300,$A198,Распис!$C$4:$C$300,"&lt;="&amp;AA$1,Распис!$D$4:$D$300,"&gt;="&amp;AA$1),SUMIF(База!$B$3:$B$305,$A198,База!$F$3:$F$152))</f>
        <v>0</v>
      </c>
      <c r="AB198" s="46">
        <f ca="1">IF(COUNTIFS(Распис!$B$4:$B$300,$A198,Распис!$C$4:$C$300,"&lt;="&amp;AB$1,Распис!$D$4:$D$300,"&gt;="&amp;AB$1)&gt;0,SUMIFS(Распис!$G$4:$G$300,Распис!$B$4:$B$300,$A198,Распис!$C$4:$C$300,"&lt;="&amp;AB$1,Распис!$D$4:$D$300,"&gt;="&amp;AB$1),SUMIF(База!$B$3:$B$305,$A198,База!$G$3:$G$152))</f>
        <v>0</v>
      </c>
      <c r="AC198" s="46">
        <f ca="1">IF(COUNTIFS(Распис!$B$4:$B$300,$A198,Распис!$C$4:$C$300,"&lt;="&amp;AC$1,Распис!$D$4:$D$300,"&gt;="&amp;AC$1)&gt;0,SUMIFS(Распис!$H$4:$H$300,Распис!$B$4:$B$300,$A198,Распис!$C$4:$C$300,"&lt;="&amp;AC$1,Распис!$D$4:$D$300,"&gt;="&amp;AC$1),SUMIF(База!$B$3:$B$305,$A198,База!$H$3:$H$152))</f>
        <v>0</v>
      </c>
      <c r="AD198" s="46">
        <f ca="1">IF(COUNTIFS(Распис!$B$4:$B$300,$A198,Распис!$C$4:$C$300,"&lt;="&amp;AD$1,Распис!$D$4:$D$300,"&gt;="&amp;AD$1)&gt;0,SUMIFS(Распис!$I$4:$I$300,Распис!$B$4:$B$300,$A198,Распис!$C$4:$C$300,"&lt;="&amp;AD$1,Распис!$D$4:$D$300,"&gt;="&amp;AD$1),SUMIF(База!$B$3:$B$305,$A198,База!$I$3:$I$152))</f>
        <v>0</v>
      </c>
      <c r="AE198" s="46">
        <f ca="1">IF(COUNTIFS(Распис!$B$4:$B$300,$A198,Распис!$C$4:$C$300,"&lt;="&amp;AE$1,Распис!$D$4:$D$300,"&gt;="&amp;AE$1)&gt;0,SUMIFS(Распис!$J$4:$J$300,Распис!$B$4:$B$300,$A198,Распис!$C$4:$C$300,"&lt;="&amp;AE$1,Распис!$D$4:$D$300,"&gt;="&amp;AE$1),SUMIF(База!$B$3:$B$305,$A198,База!$J$3:$J$152))</f>
        <v>0</v>
      </c>
      <c r="AF198" s="46">
        <f ca="1">IF(COUNTIFS(Распис!$B$4:$B$300,$A198,Распис!$C$4:$C$300,"&lt;="&amp;AF$1,Распис!$D$4:$D$300,"&gt;="&amp;AF$1)&gt;0,SUMIFS(Распис!$K$4:$K$300,Распис!$B$4:$B$300,$A198,Распис!$C$4:$C$300,"&lt;="&amp;AF$1,Распис!$D$4:$D$300,"&gt;="&amp;AF$1),SUMIF(База!$B$3:$B$305,$A198,База!$K$3:$K$152))</f>
        <v>0</v>
      </c>
      <c r="AG198" s="47">
        <f t="shared" ca="1" si="35"/>
        <v>0</v>
      </c>
      <c r="AH198" s="46">
        <f ca="1">AG198-SUMIFS(Распред!$G$4:$G$300,Распред!$B$4:$B$300,"март",Распред!$F$4:$F$300,A198)</f>
        <v>0</v>
      </c>
      <c r="AI198" s="46">
        <f ca="1">AH198+(COUNTIF(B198:AF198,"КД")+SUMIFS(Распред!$AH$4:$AH$300,Распред!$F$4:$F$300,A198,Распред!$B$4:$B$300,"март"))*4</f>
        <v>12</v>
      </c>
      <c r="AJ198" s="46">
        <f t="shared" ca="1" si="36"/>
        <v>0</v>
      </c>
      <c r="AK198" s="46">
        <f t="shared" ca="1" si="37"/>
        <v>0</v>
      </c>
      <c r="AL198" s="46">
        <f>SUMIFS(Распред!$K$4:$K$300,Распред!$B$4:$B$300,"март",Распред!$J$4:$J$300,A198)+SUMIFS(Распред!$M$4:$M$300,Распред!$B$4:$B$300,"март",Распред!$L$4:$L$300,A198)+SUMIFS(Распред!$O$4:$O$300,Распред!$B$4:$B$300,"март",Распред!$N$4:$N$300,A198)+SUMIFS(Распред!$Q$4:$Q$300,Распред!$B$4:$B$300,"март",Распред!$P$4:$P$300,A198)+SUMIFS(Распред!$S$4:$S$300,Распред!$B$4:$B$300,"март",Распред!$R$4:$R$300,A198)+SUMIFS(Распред!$U$4:$U$300,Распред!$B$4:$B$300,"март",Распред!$T$4:$T$300,A198)+SUMIFS(Распред!$W$4:$W$300,Распред!$B$4:$B$300,"март",Распред!$V$4:$V$300,A198)+SUMIFS(Распред!$Y$4:$Y$300,Распред!$B$4:$B$300,"март",Распред!$X$4:$X$300,A198)+SUMIFS(Распред!$AA$4:$AA$300,Распред!$B$4:$B$300,"март",Распред!$Z$4:$Z$300,A198)+SUMIFS(Распред!$AC$4:$AC$300,Распред!$B$4:$B$300,"март",Распред!$AB$4:$AB$300,A198)</f>
        <v>0</v>
      </c>
      <c r="AM198" s="46">
        <f t="shared" ca="1" si="38"/>
        <v>0</v>
      </c>
      <c r="AN198" s="46">
        <f t="shared" ca="1" si="39"/>
        <v>0</v>
      </c>
      <c r="AO198" s="46">
        <f t="shared" ca="1" si="40"/>
        <v>0</v>
      </c>
      <c r="AP198" s="46">
        <f>январь!AP198</f>
        <v>0</v>
      </c>
      <c r="AQ198" s="46">
        <f t="shared" ca="1" si="41"/>
        <v>0</v>
      </c>
      <c r="AR198" s="47"/>
      <c r="AS198" s="47">
        <f t="shared" ca="1" si="42"/>
        <v>0</v>
      </c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</row>
    <row r="199" spans="1:58" x14ac:dyDescent="0.25">
      <c r="A199" s="47">
        <f>База!B199</f>
        <v>0</v>
      </c>
      <c r="B199" s="46">
        <f ca="1">IF(COUNTIFS(Распис!$B$4:$B$300,$A199,Распис!$C$4:$C$300,"&lt;="&amp;B$1,Распис!$D$4:$D$300,"&gt;="&amp;B$1)&gt;0,SUMIFS(Распис!$I$4:$I$300,Распис!$B$4:$B$300,$A199,Распис!$C$4:$C$300,"&lt;="&amp;B$1,Распис!$D$4:$D$300,"&gt;="&amp;B$1),SUMIF(База!$B$3:$B$305,$A199,База!$I$3:$I$152))</f>
        <v>0</v>
      </c>
      <c r="C199" s="46">
        <f ca="1">IF(COUNTIFS(Распис!$B$4:$B$300,$A199,Распис!$C$4:$C$300,"&lt;="&amp;C$1,Распис!$D$4:$D$300,"&gt;="&amp;C$1)&gt;0,SUMIFS(Распис!$J$4:$J$300,Распис!$B$4:$B$300,$A199,Распис!$C$4:$C$300,"&lt;="&amp;C$1,Распис!$D$4:$D$300,"&gt;="&amp;C$1),SUMIF(База!$B$3:$B$305,$A199,База!$J$3:$J$152))</f>
        <v>0</v>
      </c>
      <c r="D199" s="46">
        <f ca="1">IF(COUNTIFS(Распис!$B$4:$B$300,$A199,Распис!$C$4:$C$300,"&lt;="&amp;D$1,Распис!$D$4:$D$300,"&gt;="&amp;D$1)&gt;0,SUMIFS(Распис!$K$4:$K$300,Распис!$B$4:$B$300,$A199,Распис!$C$4:$C$300,"&lt;="&amp;D$1,Распис!$D$4:$D$300,"&gt;="&amp;D$1),SUMIF(База!$B$3:$B$305,$A199,База!$K$3:$K$152))</f>
        <v>0</v>
      </c>
      <c r="E199" s="46" t="s">
        <v>23</v>
      </c>
      <c r="F199" s="46">
        <f ca="1">IF(COUNTIFS(Распис!$B$4:$B$300,$A199,Распис!$C$4:$C$300,"&lt;="&amp;F$1,Распис!$D$4:$D$300,"&gt;="&amp;F$1)&gt;0,SUMIFS(Распис!$F$4:$F$300,Распис!$B$4:$B$300,$A199,Распис!$C$4:$C$300,"&lt;="&amp;F$1,Распис!$D$4:$D$300,"&gt;="&amp;F$1),SUMIF(База!$B$3:$B$305,$A199,База!$F$3:$F$152))</f>
        <v>0</v>
      </c>
      <c r="G199" s="46">
        <f ca="1">IF(COUNTIFS(Распис!$B$4:$B$300,$A199,Распис!$C$4:$C$300,"&lt;="&amp;G$1,Распис!$D$4:$D$300,"&gt;="&amp;G$1)&gt;0,SUMIFS(Распис!$G$4:$G$300,Распис!$B$4:$B$300,$A199,Распис!$C$4:$C$300,"&lt;="&amp;G$1,Распис!$D$4:$D$300,"&gt;="&amp;G$1),SUMIF(База!$B$3:$B$305,$A199,База!$G$3:$G$152))</f>
        <v>0</v>
      </c>
      <c r="H199" s="46">
        <f ca="1">IF(COUNTIFS(Распис!$B$4:$B$300,$A199,Распис!$C$4:$C$300,"&lt;="&amp;H$1,Распис!$D$4:$D$300,"&gt;="&amp;H$1)&gt;0,SUMIFS(Распис!$H$4:$H$300,Распис!$B$4:$B$300,$A199,Распис!$C$4:$C$300,"&lt;="&amp;H$1,Распис!$D$4:$D$300,"&gt;="&amp;H$1),SUMIF(База!$B$3:$B$305,$A199,База!$H$3:$H$152))</f>
        <v>0</v>
      </c>
      <c r="I199" s="46" t="s">
        <v>24</v>
      </c>
      <c r="J199" s="46">
        <f ca="1">IF(COUNTIFS(Распис!$B$4:$B$300,$A199,Распис!$C$4:$C$300,"&lt;="&amp;J$1,Распис!$D$4:$D$300,"&gt;="&amp;J$1)&gt;0,SUMIFS(Распис!$J$4:$J$300,Распис!$B$4:$B$300,$A199,Распис!$C$4:$C$300,"&lt;="&amp;J$1,Распис!$D$4:$D$300,"&gt;="&amp;J$1),SUMIF(База!$B$3:$B$305,$A199,База!$J$3:$J$152))</f>
        <v>0</v>
      </c>
      <c r="K199" s="46">
        <f ca="1">IF(COUNTIFS(Распис!$B$4:$B$300,$A199,Распис!$C$4:$C$300,"&lt;="&amp;K$1,Распис!$D$4:$D$300,"&gt;="&amp;K$1)&gt;0,SUMIFS(Распис!$K$4:$K$300,Распис!$B$4:$B$300,$A199,Распис!$C$4:$C$300,"&lt;="&amp;K$1,Распис!$D$4:$D$300,"&gt;="&amp;K$1),SUMIF(База!$B$3:$B$305,$A199,База!$K$3:$K$152))</f>
        <v>0</v>
      </c>
      <c r="L199" s="46" t="s">
        <v>23</v>
      </c>
      <c r="M199" s="46">
        <f ca="1">IF(COUNTIFS(Распис!$B$4:$B$300,$A199,Распис!$C$4:$C$300,"&lt;="&amp;M$1,Распис!$D$4:$D$300,"&gt;="&amp;M$1)&gt;0,SUMIFS(Распис!$F$4:$F$300,Распис!$B$4:$B$300,$A199,Распис!$C$4:$C$300,"&lt;="&amp;M$1,Распис!$D$4:$D$300,"&gt;="&amp;M$1),SUMIF(База!$B$3:$B$305,$A199,База!$F$3:$F$152))</f>
        <v>0</v>
      </c>
      <c r="N199" s="46">
        <f ca="1">IF(COUNTIFS(Распис!$B$4:$B$300,$A199,Распис!$C$4:$C$300,"&lt;="&amp;N$1,Распис!$D$4:$D$300,"&gt;="&amp;N$1)&gt;0,SUMIFS(Распис!$G$4:$G$300,Распис!$B$4:$B$300,$A199,Распис!$C$4:$C$300,"&lt;="&amp;N$1,Распис!$D$4:$D$300,"&gt;="&amp;N$1),SUMIF(База!$B$3:$B$305,$A199,База!$G$3:$G$152))</f>
        <v>0</v>
      </c>
      <c r="O199" s="46">
        <f ca="1">IF(COUNTIFS(Распис!$B$4:$B$300,$A199,Распис!$C$4:$C$300,"&lt;="&amp;O$1,Распис!$D$4:$D$300,"&gt;="&amp;O$1)&gt;0,SUMIFS(Распис!$H$4:$H$300,Распис!$B$4:$B$300,$A199,Распис!$C$4:$C$300,"&lt;="&amp;O$1,Распис!$D$4:$D$300,"&gt;="&amp;O$1),SUMIF(База!$B$3:$B$305,$A199,База!$H$3:$H$152))</f>
        <v>0</v>
      </c>
      <c r="P199" s="46">
        <f ca="1">IF(COUNTIFS(Распис!$B$4:$B$300,$A199,Распис!$C$4:$C$300,"&lt;="&amp;P$1,Распис!$D$4:$D$300,"&gt;="&amp;P$1)&gt;0,SUMIFS(Распис!$I$4:$I$300,Распис!$B$4:$B$300,$A199,Распис!$C$4:$C$300,"&lt;="&amp;P$1,Распис!$D$4:$D$300,"&gt;="&amp;P$1),SUMIF(База!$B$3:$B$305,$A199,База!$I$3:$I$152))</f>
        <v>0</v>
      </c>
      <c r="Q199" s="46">
        <f ca="1">IF(COUNTIFS(Распис!$B$4:$B$300,$A199,Распис!$C$4:$C$300,"&lt;="&amp;Q$1,Распис!$D$4:$D$300,"&gt;="&amp;Q$1)&gt;0,SUMIFS(Распис!$J$4:$J$300,Распис!$B$4:$B$300,$A199,Распис!$C$4:$C$300,"&lt;="&amp;Q$1,Распис!$D$4:$D$300,"&gt;="&amp;Q$1),SUMIF(База!$B$3:$B$305,$A199,База!$J$3:$J$152))</f>
        <v>0</v>
      </c>
      <c r="R199" s="46">
        <f ca="1">IF(COUNTIFS(Распис!$B$4:$B$300,$A199,Распис!$C$4:$C$300,"&lt;="&amp;R$1,Распис!$D$4:$D$300,"&gt;="&amp;R$1)&gt;0,SUMIFS(Распис!$K$4:$K$300,Распис!$B$4:$B$300,$A199,Распис!$C$4:$C$300,"&lt;="&amp;R$1,Распис!$D$4:$D$300,"&gt;="&amp;R$1),SUMIF(База!$B$3:$B$305,$A199,База!$K$3:$K$152))</f>
        <v>0</v>
      </c>
      <c r="S199" s="46" t="s">
        <v>23</v>
      </c>
      <c r="T199" s="46" t="s">
        <v>25</v>
      </c>
      <c r="U199" s="46" t="s">
        <v>25</v>
      </c>
      <c r="V199" s="46" t="s">
        <v>24</v>
      </c>
      <c r="W199" s="46" t="s">
        <v>24</v>
      </c>
      <c r="X199" s="46" t="s">
        <v>24</v>
      </c>
      <c r="Y199" s="46" t="s">
        <v>25</v>
      </c>
      <c r="Z199" s="46" t="s">
        <v>23</v>
      </c>
      <c r="AA199" s="46">
        <f ca="1">IF(COUNTIFS(Распис!$B$4:$B$300,$A199,Распис!$C$4:$C$300,"&lt;="&amp;AA$1,Распис!$D$4:$D$300,"&gt;="&amp;AA$1)&gt;0,SUMIFS(Распис!$F$4:$F$300,Распис!$B$4:$B$300,$A199,Распис!$C$4:$C$300,"&lt;="&amp;AA$1,Распис!$D$4:$D$300,"&gt;="&amp;AA$1),SUMIF(База!$B$3:$B$305,$A199,База!$F$3:$F$152))</f>
        <v>0</v>
      </c>
      <c r="AB199" s="46">
        <f ca="1">IF(COUNTIFS(Распис!$B$4:$B$300,$A199,Распис!$C$4:$C$300,"&lt;="&amp;AB$1,Распис!$D$4:$D$300,"&gt;="&amp;AB$1)&gt;0,SUMIFS(Распис!$G$4:$G$300,Распис!$B$4:$B$300,$A199,Распис!$C$4:$C$300,"&lt;="&amp;AB$1,Распис!$D$4:$D$300,"&gt;="&amp;AB$1),SUMIF(База!$B$3:$B$305,$A199,База!$G$3:$G$152))</f>
        <v>0</v>
      </c>
      <c r="AC199" s="46">
        <f ca="1">IF(COUNTIFS(Распис!$B$4:$B$300,$A199,Распис!$C$4:$C$300,"&lt;="&amp;AC$1,Распис!$D$4:$D$300,"&gt;="&amp;AC$1)&gt;0,SUMIFS(Распис!$H$4:$H$300,Распис!$B$4:$B$300,$A199,Распис!$C$4:$C$300,"&lt;="&amp;AC$1,Распис!$D$4:$D$300,"&gt;="&amp;AC$1),SUMIF(База!$B$3:$B$305,$A199,База!$H$3:$H$152))</f>
        <v>0</v>
      </c>
      <c r="AD199" s="46">
        <f ca="1">IF(COUNTIFS(Распис!$B$4:$B$300,$A199,Распис!$C$4:$C$300,"&lt;="&amp;AD$1,Распис!$D$4:$D$300,"&gt;="&amp;AD$1)&gt;0,SUMIFS(Распис!$I$4:$I$300,Распис!$B$4:$B$300,$A199,Распис!$C$4:$C$300,"&lt;="&amp;AD$1,Распис!$D$4:$D$300,"&gt;="&amp;AD$1),SUMIF(База!$B$3:$B$305,$A199,База!$I$3:$I$152))</f>
        <v>0</v>
      </c>
      <c r="AE199" s="46">
        <f ca="1">IF(COUNTIFS(Распис!$B$4:$B$300,$A199,Распис!$C$4:$C$300,"&lt;="&amp;AE$1,Распис!$D$4:$D$300,"&gt;="&amp;AE$1)&gt;0,SUMIFS(Распис!$J$4:$J$300,Распис!$B$4:$B$300,$A199,Распис!$C$4:$C$300,"&lt;="&amp;AE$1,Распис!$D$4:$D$300,"&gt;="&amp;AE$1),SUMIF(База!$B$3:$B$305,$A199,База!$J$3:$J$152))</f>
        <v>0</v>
      </c>
      <c r="AF199" s="46">
        <f ca="1">IF(COUNTIFS(Распис!$B$4:$B$300,$A199,Распис!$C$4:$C$300,"&lt;="&amp;AF$1,Распис!$D$4:$D$300,"&gt;="&amp;AF$1)&gt;0,SUMIFS(Распис!$K$4:$K$300,Распис!$B$4:$B$300,$A199,Распис!$C$4:$C$300,"&lt;="&amp;AF$1,Распис!$D$4:$D$300,"&gt;="&amp;AF$1),SUMIF(База!$B$3:$B$305,$A199,База!$K$3:$K$152))</f>
        <v>0</v>
      </c>
      <c r="AG199" s="47">
        <f t="shared" ca="1" si="35"/>
        <v>0</v>
      </c>
      <c r="AH199" s="46">
        <f ca="1">AG199-SUMIFS(Распред!$G$4:$G$300,Распред!$B$4:$B$300,"март",Распред!$F$4:$F$300,A199)</f>
        <v>0</v>
      </c>
      <c r="AI199" s="46">
        <f ca="1">AH199+(COUNTIF(B199:AF199,"КД")+SUMIFS(Распред!$AH$4:$AH$300,Распред!$F$4:$F$300,A199,Распред!$B$4:$B$300,"март"))*4</f>
        <v>12</v>
      </c>
      <c r="AJ199" s="46">
        <f t="shared" ca="1" si="36"/>
        <v>0</v>
      </c>
      <c r="AK199" s="46">
        <f t="shared" ca="1" si="37"/>
        <v>0</v>
      </c>
      <c r="AL199" s="46">
        <f>SUMIFS(Распред!$K$4:$K$300,Распред!$B$4:$B$300,"март",Распред!$J$4:$J$300,A199)+SUMIFS(Распред!$M$4:$M$300,Распред!$B$4:$B$300,"март",Распред!$L$4:$L$300,A199)+SUMIFS(Распред!$O$4:$O$300,Распред!$B$4:$B$300,"март",Распред!$N$4:$N$300,A199)+SUMIFS(Распред!$Q$4:$Q$300,Распред!$B$4:$B$300,"март",Распред!$P$4:$P$300,A199)+SUMIFS(Распред!$S$4:$S$300,Распред!$B$4:$B$300,"март",Распред!$R$4:$R$300,A199)+SUMIFS(Распред!$U$4:$U$300,Распред!$B$4:$B$300,"март",Распред!$T$4:$T$300,A199)+SUMIFS(Распред!$W$4:$W$300,Распред!$B$4:$B$300,"март",Распред!$V$4:$V$300,A199)+SUMIFS(Распред!$Y$4:$Y$300,Распред!$B$4:$B$300,"март",Распред!$X$4:$X$300,A199)+SUMIFS(Распред!$AA$4:$AA$300,Распред!$B$4:$B$300,"март",Распред!$Z$4:$Z$300,A199)+SUMIFS(Распред!$AC$4:$AC$300,Распред!$B$4:$B$300,"март",Распред!$AB$4:$AB$300,A199)</f>
        <v>0</v>
      </c>
      <c r="AM199" s="46">
        <f t="shared" ca="1" si="38"/>
        <v>0</v>
      </c>
      <c r="AN199" s="46">
        <f t="shared" ca="1" si="39"/>
        <v>0</v>
      </c>
      <c r="AO199" s="46">
        <f t="shared" ca="1" si="40"/>
        <v>0</v>
      </c>
      <c r="AP199" s="46">
        <f>январь!AP199</f>
        <v>0</v>
      </c>
      <c r="AQ199" s="46">
        <f t="shared" ca="1" si="41"/>
        <v>0</v>
      </c>
      <c r="AR199" s="47"/>
      <c r="AS199" s="47">
        <f t="shared" ca="1" si="42"/>
        <v>0</v>
      </c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</row>
    <row r="200" spans="1:58" x14ac:dyDescent="0.25">
      <c r="A200" s="47">
        <f>База!B200</f>
        <v>0</v>
      </c>
      <c r="B200" s="46">
        <f ca="1">IF(COUNTIFS(Распис!$B$4:$B$300,$A200,Распис!$C$4:$C$300,"&lt;="&amp;B$1,Распис!$D$4:$D$300,"&gt;="&amp;B$1)&gt;0,SUMIFS(Распис!$I$4:$I$300,Распис!$B$4:$B$300,$A200,Распис!$C$4:$C$300,"&lt;="&amp;B$1,Распис!$D$4:$D$300,"&gt;="&amp;B$1),SUMIF(База!$B$3:$B$305,$A200,База!$I$3:$I$152))</f>
        <v>0</v>
      </c>
      <c r="C200" s="46">
        <f ca="1">IF(COUNTIFS(Распис!$B$4:$B$300,$A200,Распис!$C$4:$C$300,"&lt;="&amp;C$1,Распис!$D$4:$D$300,"&gt;="&amp;C$1)&gt;0,SUMIFS(Распис!$J$4:$J$300,Распис!$B$4:$B$300,$A200,Распис!$C$4:$C$300,"&lt;="&amp;C$1,Распис!$D$4:$D$300,"&gt;="&amp;C$1),SUMIF(База!$B$3:$B$305,$A200,База!$J$3:$J$152))</f>
        <v>0</v>
      </c>
      <c r="D200" s="46">
        <f ca="1">IF(COUNTIFS(Распис!$B$4:$B$300,$A200,Распис!$C$4:$C$300,"&lt;="&amp;D$1,Распис!$D$4:$D$300,"&gt;="&amp;D$1)&gt;0,SUMIFS(Распис!$K$4:$K$300,Распис!$B$4:$B$300,$A200,Распис!$C$4:$C$300,"&lt;="&amp;D$1,Распис!$D$4:$D$300,"&gt;="&amp;D$1),SUMIF(База!$B$3:$B$305,$A200,База!$K$3:$K$152))</f>
        <v>0</v>
      </c>
      <c r="E200" s="46" t="s">
        <v>23</v>
      </c>
      <c r="F200" s="46">
        <f ca="1">IF(COUNTIFS(Распис!$B$4:$B$300,$A200,Распис!$C$4:$C$300,"&lt;="&amp;F$1,Распис!$D$4:$D$300,"&gt;="&amp;F$1)&gt;0,SUMIFS(Распис!$F$4:$F$300,Распис!$B$4:$B$300,$A200,Распис!$C$4:$C$300,"&lt;="&amp;F$1,Распис!$D$4:$D$300,"&gt;="&amp;F$1),SUMIF(База!$B$3:$B$305,$A200,База!$F$3:$F$152))</f>
        <v>0</v>
      </c>
      <c r="G200" s="46">
        <f ca="1">IF(COUNTIFS(Распис!$B$4:$B$300,$A200,Распис!$C$4:$C$300,"&lt;="&amp;G$1,Распис!$D$4:$D$300,"&gt;="&amp;G$1)&gt;0,SUMIFS(Распис!$G$4:$G$300,Распис!$B$4:$B$300,$A200,Распис!$C$4:$C$300,"&lt;="&amp;G$1,Распис!$D$4:$D$300,"&gt;="&amp;G$1),SUMIF(База!$B$3:$B$305,$A200,База!$G$3:$G$152))</f>
        <v>0</v>
      </c>
      <c r="H200" s="46">
        <f ca="1">IF(COUNTIFS(Распис!$B$4:$B$300,$A200,Распис!$C$4:$C$300,"&lt;="&amp;H$1,Распис!$D$4:$D$300,"&gt;="&amp;H$1)&gt;0,SUMIFS(Распис!$H$4:$H$300,Распис!$B$4:$B$300,$A200,Распис!$C$4:$C$300,"&lt;="&amp;H$1,Распис!$D$4:$D$300,"&gt;="&amp;H$1),SUMIF(База!$B$3:$B$305,$A200,База!$H$3:$H$152))</f>
        <v>0</v>
      </c>
      <c r="I200" s="46" t="s">
        <v>24</v>
      </c>
      <c r="J200" s="46">
        <f ca="1">IF(COUNTIFS(Распис!$B$4:$B$300,$A200,Распис!$C$4:$C$300,"&lt;="&amp;J$1,Распис!$D$4:$D$300,"&gt;="&amp;J$1)&gt;0,SUMIFS(Распис!$J$4:$J$300,Распис!$B$4:$B$300,$A200,Распис!$C$4:$C$300,"&lt;="&amp;J$1,Распис!$D$4:$D$300,"&gt;="&amp;J$1),SUMIF(База!$B$3:$B$305,$A200,База!$J$3:$J$152))</f>
        <v>0</v>
      </c>
      <c r="K200" s="46">
        <f ca="1">IF(COUNTIFS(Распис!$B$4:$B$300,$A200,Распис!$C$4:$C$300,"&lt;="&amp;K$1,Распис!$D$4:$D$300,"&gt;="&amp;K$1)&gt;0,SUMIFS(Распис!$K$4:$K$300,Распис!$B$4:$B$300,$A200,Распис!$C$4:$C$300,"&lt;="&amp;K$1,Распис!$D$4:$D$300,"&gt;="&amp;K$1),SUMIF(База!$B$3:$B$305,$A200,База!$K$3:$K$152))</f>
        <v>0</v>
      </c>
      <c r="L200" s="46" t="s">
        <v>23</v>
      </c>
      <c r="M200" s="46">
        <f ca="1">IF(COUNTIFS(Распис!$B$4:$B$300,$A200,Распис!$C$4:$C$300,"&lt;="&amp;M$1,Распис!$D$4:$D$300,"&gt;="&amp;M$1)&gt;0,SUMIFS(Распис!$F$4:$F$300,Распис!$B$4:$B$300,$A200,Распис!$C$4:$C$300,"&lt;="&amp;M$1,Распис!$D$4:$D$300,"&gt;="&amp;M$1),SUMIF(База!$B$3:$B$305,$A200,База!$F$3:$F$152))</f>
        <v>0</v>
      </c>
      <c r="N200" s="46">
        <f ca="1">IF(COUNTIFS(Распис!$B$4:$B$300,$A200,Распис!$C$4:$C$300,"&lt;="&amp;N$1,Распис!$D$4:$D$300,"&gt;="&amp;N$1)&gt;0,SUMIFS(Распис!$G$4:$G$300,Распис!$B$4:$B$300,$A200,Распис!$C$4:$C$300,"&lt;="&amp;N$1,Распис!$D$4:$D$300,"&gt;="&amp;N$1),SUMIF(База!$B$3:$B$305,$A200,База!$G$3:$G$152))</f>
        <v>0</v>
      </c>
      <c r="O200" s="46">
        <f ca="1">IF(COUNTIFS(Распис!$B$4:$B$300,$A200,Распис!$C$4:$C$300,"&lt;="&amp;O$1,Распис!$D$4:$D$300,"&gt;="&amp;O$1)&gt;0,SUMIFS(Распис!$H$4:$H$300,Распис!$B$4:$B$300,$A200,Распис!$C$4:$C$300,"&lt;="&amp;O$1,Распис!$D$4:$D$300,"&gt;="&amp;O$1),SUMIF(База!$B$3:$B$305,$A200,База!$H$3:$H$152))</f>
        <v>0</v>
      </c>
      <c r="P200" s="46">
        <f ca="1">IF(COUNTIFS(Распис!$B$4:$B$300,$A200,Распис!$C$4:$C$300,"&lt;="&amp;P$1,Распис!$D$4:$D$300,"&gt;="&amp;P$1)&gt;0,SUMIFS(Распис!$I$4:$I$300,Распис!$B$4:$B$300,$A200,Распис!$C$4:$C$300,"&lt;="&amp;P$1,Распис!$D$4:$D$300,"&gt;="&amp;P$1),SUMIF(База!$B$3:$B$305,$A200,База!$I$3:$I$152))</f>
        <v>0</v>
      </c>
      <c r="Q200" s="46">
        <f ca="1">IF(COUNTIFS(Распис!$B$4:$B$300,$A200,Распис!$C$4:$C$300,"&lt;="&amp;Q$1,Распис!$D$4:$D$300,"&gt;="&amp;Q$1)&gt;0,SUMIFS(Распис!$J$4:$J$300,Распис!$B$4:$B$300,$A200,Распис!$C$4:$C$300,"&lt;="&amp;Q$1,Распис!$D$4:$D$300,"&gt;="&amp;Q$1),SUMIF(База!$B$3:$B$305,$A200,База!$J$3:$J$152))</f>
        <v>0</v>
      </c>
      <c r="R200" s="46">
        <f ca="1">IF(COUNTIFS(Распис!$B$4:$B$300,$A200,Распис!$C$4:$C$300,"&lt;="&amp;R$1,Распис!$D$4:$D$300,"&gt;="&amp;R$1)&gt;0,SUMIFS(Распис!$K$4:$K$300,Распис!$B$4:$B$300,$A200,Распис!$C$4:$C$300,"&lt;="&amp;R$1,Распис!$D$4:$D$300,"&gt;="&amp;R$1),SUMIF(База!$B$3:$B$305,$A200,База!$K$3:$K$152))</f>
        <v>0</v>
      </c>
      <c r="S200" s="46" t="s">
        <v>23</v>
      </c>
      <c r="T200" s="46" t="s">
        <v>25</v>
      </c>
      <c r="U200" s="46" t="s">
        <v>25</v>
      </c>
      <c r="V200" s="46" t="s">
        <v>24</v>
      </c>
      <c r="W200" s="46" t="s">
        <v>24</v>
      </c>
      <c r="X200" s="46" t="s">
        <v>24</v>
      </c>
      <c r="Y200" s="46" t="s">
        <v>25</v>
      </c>
      <c r="Z200" s="46" t="s">
        <v>23</v>
      </c>
      <c r="AA200" s="46">
        <f ca="1">IF(COUNTIFS(Распис!$B$4:$B$300,$A200,Распис!$C$4:$C$300,"&lt;="&amp;AA$1,Распис!$D$4:$D$300,"&gt;="&amp;AA$1)&gt;0,SUMIFS(Распис!$F$4:$F$300,Распис!$B$4:$B$300,$A200,Распис!$C$4:$C$300,"&lt;="&amp;AA$1,Распис!$D$4:$D$300,"&gt;="&amp;AA$1),SUMIF(База!$B$3:$B$305,$A200,База!$F$3:$F$152))</f>
        <v>0</v>
      </c>
      <c r="AB200" s="46">
        <f ca="1">IF(COUNTIFS(Распис!$B$4:$B$300,$A200,Распис!$C$4:$C$300,"&lt;="&amp;AB$1,Распис!$D$4:$D$300,"&gt;="&amp;AB$1)&gt;0,SUMIFS(Распис!$G$4:$G$300,Распис!$B$4:$B$300,$A200,Распис!$C$4:$C$300,"&lt;="&amp;AB$1,Распис!$D$4:$D$300,"&gt;="&amp;AB$1),SUMIF(База!$B$3:$B$305,$A200,База!$G$3:$G$152))</f>
        <v>0</v>
      </c>
      <c r="AC200" s="46">
        <f ca="1">IF(COUNTIFS(Распис!$B$4:$B$300,$A200,Распис!$C$4:$C$300,"&lt;="&amp;AC$1,Распис!$D$4:$D$300,"&gt;="&amp;AC$1)&gt;0,SUMIFS(Распис!$H$4:$H$300,Распис!$B$4:$B$300,$A200,Распис!$C$4:$C$300,"&lt;="&amp;AC$1,Распис!$D$4:$D$300,"&gt;="&amp;AC$1),SUMIF(База!$B$3:$B$305,$A200,База!$H$3:$H$152))</f>
        <v>0</v>
      </c>
      <c r="AD200" s="46">
        <f ca="1">IF(COUNTIFS(Распис!$B$4:$B$300,$A200,Распис!$C$4:$C$300,"&lt;="&amp;AD$1,Распис!$D$4:$D$300,"&gt;="&amp;AD$1)&gt;0,SUMIFS(Распис!$I$4:$I$300,Распис!$B$4:$B$300,$A200,Распис!$C$4:$C$300,"&lt;="&amp;AD$1,Распис!$D$4:$D$300,"&gt;="&amp;AD$1),SUMIF(База!$B$3:$B$305,$A200,База!$I$3:$I$152))</f>
        <v>0</v>
      </c>
      <c r="AE200" s="46">
        <f ca="1">IF(COUNTIFS(Распис!$B$4:$B$300,$A200,Распис!$C$4:$C$300,"&lt;="&amp;AE$1,Распис!$D$4:$D$300,"&gt;="&amp;AE$1)&gt;0,SUMIFS(Распис!$J$4:$J$300,Распис!$B$4:$B$300,$A200,Распис!$C$4:$C$300,"&lt;="&amp;AE$1,Распис!$D$4:$D$300,"&gt;="&amp;AE$1),SUMIF(База!$B$3:$B$305,$A200,База!$J$3:$J$152))</f>
        <v>0</v>
      </c>
      <c r="AF200" s="46">
        <f ca="1">IF(COUNTIFS(Распис!$B$4:$B$300,$A200,Распис!$C$4:$C$300,"&lt;="&amp;AF$1,Распис!$D$4:$D$300,"&gt;="&amp;AF$1)&gt;0,SUMIFS(Распис!$K$4:$K$300,Распис!$B$4:$B$300,$A200,Распис!$C$4:$C$300,"&lt;="&amp;AF$1,Распис!$D$4:$D$300,"&gt;="&amp;AF$1),SUMIF(База!$B$3:$B$305,$A200,База!$K$3:$K$152))</f>
        <v>0</v>
      </c>
      <c r="AG200" s="47">
        <f t="shared" ca="1" si="35"/>
        <v>0</v>
      </c>
      <c r="AH200" s="46">
        <f ca="1">AG200-SUMIFS(Распред!$G$4:$G$300,Распред!$B$4:$B$300,"март",Распред!$F$4:$F$300,A200)</f>
        <v>0</v>
      </c>
      <c r="AI200" s="46">
        <f ca="1">AH200+(COUNTIF(B200:AF200,"КД")+SUMIFS(Распред!$AH$4:$AH$300,Распред!$F$4:$F$300,A200,Распред!$B$4:$B$300,"март"))*4</f>
        <v>12</v>
      </c>
      <c r="AJ200" s="46">
        <f t="shared" ca="1" si="36"/>
        <v>0</v>
      </c>
      <c r="AK200" s="46">
        <f t="shared" ca="1" si="37"/>
        <v>0</v>
      </c>
      <c r="AL200" s="46">
        <f>SUMIFS(Распред!$K$4:$K$300,Распред!$B$4:$B$300,"март",Распред!$J$4:$J$300,A200)+SUMIFS(Распред!$M$4:$M$300,Распред!$B$4:$B$300,"март",Распред!$L$4:$L$300,A200)+SUMIFS(Распред!$O$4:$O$300,Распред!$B$4:$B$300,"март",Распред!$N$4:$N$300,A200)+SUMIFS(Распред!$Q$4:$Q$300,Распред!$B$4:$B$300,"март",Распред!$P$4:$P$300,A200)+SUMIFS(Распред!$S$4:$S$300,Распред!$B$4:$B$300,"март",Распред!$R$4:$R$300,A200)+SUMIFS(Распред!$U$4:$U$300,Распред!$B$4:$B$300,"март",Распред!$T$4:$T$300,A200)+SUMIFS(Распред!$W$4:$W$300,Распред!$B$4:$B$300,"март",Распред!$V$4:$V$300,A200)+SUMIFS(Распред!$Y$4:$Y$300,Распред!$B$4:$B$300,"март",Распред!$X$4:$X$300,A200)+SUMIFS(Распред!$AA$4:$AA$300,Распред!$B$4:$B$300,"март",Распред!$Z$4:$Z$300,A200)+SUMIFS(Распред!$AC$4:$AC$300,Распред!$B$4:$B$300,"март",Распред!$AB$4:$AB$300,A200)</f>
        <v>0</v>
      </c>
      <c r="AM200" s="46">
        <f t="shared" ca="1" si="38"/>
        <v>0</v>
      </c>
      <c r="AN200" s="46">
        <f t="shared" ca="1" si="39"/>
        <v>0</v>
      </c>
      <c r="AO200" s="46">
        <f t="shared" ca="1" si="40"/>
        <v>0</v>
      </c>
      <c r="AP200" s="46">
        <f>январь!AP200</f>
        <v>0</v>
      </c>
      <c r="AQ200" s="46">
        <f t="shared" ca="1" si="41"/>
        <v>0</v>
      </c>
      <c r="AR200" s="47"/>
      <c r="AS200" s="47">
        <f t="shared" ca="1" si="42"/>
        <v>0</v>
      </c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</row>
    <row r="201" spans="1:58" x14ac:dyDescent="0.25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</row>
    <row r="202" spans="1:58" x14ac:dyDescent="0.25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</row>
    <row r="203" spans="1:58" x14ac:dyDescent="0.25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</row>
    <row r="204" spans="1:58" x14ac:dyDescent="0.25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</row>
    <row r="205" spans="1:58" x14ac:dyDescent="0.25">
      <c r="A205" s="44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4"/>
      <c r="T205" s="44"/>
      <c r="U205" s="44"/>
      <c r="V205" s="44"/>
      <c r="W205" s="44"/>
      <c r="X205" s="44"/>
      <c r="Y205" s="44"/>
      <c r="Z205" s="44"/>
      <c r="AA205" s="47"/>
      <c r="AB205" s="47"/>
      <c r="AC205" s="47"/>
      <c r="AD205" s="47"/>
      <c r="AE205" s="47"/>
      <c r="AF205" s="47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</row>
    <row r="206" spans="1:58" x14ac:dyDescent="0.25">
      <c r="A206" s="44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4"/>
      <c r="T206" s="44"/>
      <c r="U206" s="44"/>
      <c r="V206" s="44"/>
      <c r="W206" s="44"/>
      <c r="X206" s="44"/>
      <c r="Y206" s="44"/>
      <c r="Z206" s="44"/>
      <c r="AA206" s="47"/>
      <c r="AB206" s="47"/>
      <c r="AC206" s="47"/>
      <c r="AD206" s="47"/>
      <c r="AE206" s="47"/>
      <c r="AF206" s="47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BF205"/>
  <sheetViews>
    <sheetView zoomScale="85" zoomScaleNormal="85" workbookViewId="0">
      <selection activeCell="A22" sqref="A22"/>
    </sheetView>
  </sheetViews>
  <sheetFormatPr defaultRowHeight="15" outlineLevelCol="1" x14ac:dyDescent="0.25"/>
  <cols>
    <col min="1" max="1" width="19.42578125" style="60" customWidth="1"/>
    <col min="2" max="3" width="10.140625" style="60" hidden="1" customWidth="1" outlineLevel="1"/>
    <col min="4" max="31" width="9.140625" style="60" hidden="1" customWidth="1" outlineLevel="1"/>
    <col min="32" max="32" width="9.140625" style="60" collapsed="1"/>
    <col min="33" max="33" width="9.140625" style="65"/>
    <col min="34" max="34" width="12" style="65" customWidth="1"/>
    <col min="35" max="35" width="15.5703125" style="65" customWidth="1"/>
    <col min="36" max="36" width="11.140625" style="65" customWidth="1"/>
    <col min="37" max="37" width="11.85546875" style="65" customWidth="1"/>
    <col min="38" max="38" width="10.85546875" style="65" customWidth="1"/>
    <col min="39" max="39" width="9.140625" style="65"/>
    <col min="40" max="16384" width="9.140625" style="60"/>
  </cols>
  <sheetData>
    <row r="1" spans="1:45" s="64" customFormat="1" ht="57.75" customHeight="1" x14ac:dyDescent="0.25">
      <c r="A1" s="241" t="s">
        <v>31</v>
      </c>
      <c r="B1" s="242">
        <v>43191</v>
      </c>
      <c r="C1" s="242">
        <v>43192</v>
      </c>
      <c r="D1" s="242">
        <v>43193</v>
      </c>
      <c r="E1" s="242">
        <v>43194</v>
      </c>
      <c r="F1" s="242">
        <v>43195</v>
      </c>
      <c r="G1" s="242">
        <v>43196</v>
      </c>
      <c r="H1" s="242">
        <v>43197</v>
      </c>
      <c r="I1" s="242">
        <v>43198</v>
      </c>
      <c r="J1" s="242">
        <v>43199</v>
      </c>
      <c r="K1" s="242">
        <v>43200</v>
      </c>
      <c r="L1" s="242">
        <v>43201</v>
      </c>
      <c r="M1" s="242">
        <v>43202</v>
      </c>
      <c r="N1" s="242">
        <v>43203</v>
      </c>
      <c r="O1" s="242">
        <v>43204</v>
      </c>
      <c r="P1" s="242">
        <v>43205</v>
      </c>
      <c r="Q1" s="242">
        <v>43206</v>
      </c>
      <c r="R1" s="242">
        <v>43207</v>
      </c>
      <c r="S1" s="242">
        <v>43208</v>
      </c>
      <c r="T1" s="242">
        <v>43209</v>
      </c>
      <c r="U1" s="242">
        <v>43210</v>
      </c>
      <c r="V1" s="242">
        <v>43211</v>
      </c>
      <c r="W1" s="242">
        <v>43212</v>
      </c>
      <c r="X1" s="242">
        <v>43213</v>
      </c>
      <c r="Y1" s="242">
        <v>43214</v>
      </c>
      <c r="Z1" s="242">
        <v>43215</v>
      </c>
      <c r="AA1" s="242">
        <v>43216</v>
      </c>
      <c r="AB1" s="242">
        <v>43217</v>
      </c>
      <c r="AC1" s="242">
        <v>43218</v>
      </c>
      <c r="AD1" s="242">
        <v>43219</v>
      </c>
      <c r="AE1" s="242">
        <v>43220</v>
      </c>
      <c r="AF1" s="242"/>
      <c r="AG1" s="243" t="s">
        <v>90</v>
      </c>
      <c r="AH1" s="243" t="s">
        <v>91</v>
      </c>
      <c r="AI1" s="246" t="s">
        <v>119</v>
      </c>
      <c r="AJ1" s="246" t="s">
        <v>93</v>
      </c>
      <c r="AK1" s="246" t="s">
        <v>92</v>
      </c>
      <c r="AL1" s="243" t="s">
        <v>94</v>
      </c>
      <c r="AM1" s="243" t="s">
        <v>38</v>
      </c>
      <c r="AN1" s="243" t="s">
        <v>99</v>
      </c>
      <c r="AO1" s="243" t="s">
        <v>100</v>
      </c>
      <c r="AP1" s="243" t="s">
        <v>101</v>
      </c>
      <c r="AQ1" s="243" t="s">
        <v>102</v>
      </c>
      <c r="AR1" s="244" t="s">
        <v>103</v>
      </c>
      <c r="AS1" s="245" t="s">
        <v>104</v>
      </c>
    </row>
    <row r="2" spans="1:45" x14ac:dyDescent="0.25">
      <c r="A2" s="173" t="s">
        <v>0</v>
      </c>
      <c r="B2" s="40" t="s">
        <v>22</v>
      </c>
      <c r="C2" s="40" t="s">
        <v>16</v>
      </c>
      <c r="D2" s="40" t="s">
        <v>17</v>
      </c>
      <c r="E2" s="40" t="s">
        <v>18</v>
      </c>
      <c r="F2" s="40" t="s">
        <v>19</v>
      </c>
      <c r="G2" s="40" t="s">
        <v>20</v>
      </c>
      <c r="H2" s="40" t="s">
        <v>21</v>
      </c>
      <c r="I2" s="40" t="s">
        <v>22</v>
      </c>
      <c r="J2" s="40" t="s">
        <v>16</v>
      </c>
      <c r="K2" s="40" t="s">
        <v>17</v>
      </c>
      <c r="L2" s="40" t="s">
        <v>18</v>
      </c>
      <c r="M2" s="40" t="s">
        <v>19</v>
      </c>
      <c r="N2" s="40" t="s">
        <v>20</v>
      </c>
      <c r="O2" s="40" t="s">
        <v>21</v>
      </c>
      <c r="P2" s="40" t="s">
        <v>22</v>
      </c>
      <c r="Q2" s="40" t="s">
        <v>16</v>
      </c>
      <c r="R2" s="40" t="s">
        <v>17</v>
      </c>
      <c r="S2" s="40" t="s">
        <v>18</v>
      </c>
      <c r="T2" s="40" t="s">
        <v>19</v>
      </c>
      <c r="U2" s="40" t="s">
        <v>20</v>
      </c>
      <c r="V2" s="40" t="s">
        <v>21</v>
      </c>
      <c r="W2" s="40" t="s">
        <v>22</v>
      </c>
      <c r="X2" s="40" t="s">
        <v>16</v>
      </c>
      <c r="Y2" s="40" t="s">
        <v>17</v>
      </c>
      <c r="Z2" s="40" t="s">
        <v>18</v>
      </c>
      <c r="AA2" s="40" t="s">
        <v>19</v>
      </c>
      <c r="AB2" s="40" t="s">
        <v>20</v>
      </c>
      <c r="AC2" s="40" t="s">
        <v>21</v>
      </c>
      <c r="AD2" s="40" t="s">
        <v>22</v>
      </c>
      <c r="AE2" s="40" t="s">
        <v>16</v>
      </c>
      <c r="AF2" s="40"/>
      <c r="AG2" s="55">
        <f t="shared" ref="AG2:AN2" ca="1" si="0">SUM(AG3:AG200)</f>
        <v>2156</v>
      </c>
      <c r="AH2" s="55">
        <f t="shared" ca="1" si="0"/>
        <v>2128</v>
      </c>
      <c r="AI2" s="55">
        <f t="shared" ca="1" si="0"/>
        <v>2160</v>
      </c>
      <c r="AJ2" s="55">
        <f t="shared" ca="1" si="0"/>
        <v>18</v>
      </c>
      <c r="AK2" s="55">
        <f t="shared" ca="1" si="0"/>
        <v>2110</v>
      </c>
      <c r="AL2" s="55">
        <f t="shared" si="0"/>
        <v>28</v>
      </c>
      <c r="AM2" s="55">
        <f t="shared" ca="1" si="0"/>
        <v>2156</v>
      </c>
      <c r="AN2" s="55">
        <f t="shared" ca="1" si="0"/>
        <v>40</v>
      </c>
      <c r="AO2" s="57"/>
      <c r="AP2" s="57"/>
      <c r="AQ2" s="55">
        <f ca="1">SUM(AQ3:AQ200)</f>
        <v>194820</v>
      </c>
      <c r="AR2" s="55">
        <f>SUM(AR3:AR200)</f>
        <v>0</v>
      </c>
      <c r="AS2" s="174">
        <f t="shared" ref="AS2" ca="1" si="1">SUM(AS3:AS200)</f>
        <v>194820</v>
      </c>
    </row>
    <row r="3" spans="1:45" x14ac:dyDescent="0.25">
      <c r="A3" s="175" t="str">
        <f>База!B3</f>
        <v>Сидоров Семен</v>
      </c>
      <c r="B3" s="55" t="s">
        <v>23</v>
      </c>
      <c r="C3" s="55">
        <f ca="1">IF(COUNTIFS(Распис!$B$4:$B$300,$A3,Распис!$C$4:$C$300,"&lt;="&amp;C$1,Распис!$D$4:$D$300,"&gt;="&amp;C$1)&gt;0,SUMIFS(Распис!$F$4:$F$300,Распис!$B$4:$B$300,$A3,Распис!$C$4:$C$300,"&lt;="&amp;C$1,Распис!$D$4:$D$300,"&gt;="&amp;C$1),SUMIF(База!$B$3:$B$305,$A3,База!$F$3:$F$152))</f>
        <v>7</v>
      </c>
      <c r="D3" s="55">
        <f ca="1">IF(COUNTIFS(Распис!$B$4:$B$300,$A3,Распис!$C$4:$C$300,"&lt;="&amp;D$1,Распис!$D$4:$D$300,"&gt;="&amp;D$1)&gt;0,SUMIFS(Распис!$G$4:$G$300,Распис!$B$4:$B$300,$A3,Распис!$C$4:$C$300,"&lt;="&amp;D$1,Распис!$D$4:$D$300,"&gt;="&amp;D$1),SUMIF(База!$B$3:$B$305,$A3,База!$G$3:$G$152))</f>
        <v>0</v>
      </c>
      <c r="E3" s="55">
        <f ca="1">IF(COUNTIFS(Распис!$B$4:$B$300,$A3,Распис!$C$4:$C$300,"&lt;="&amp;E$1,Распис!$D$4:$D$300,"&gt;="&amp;E$1)&gt;0,SUMIFS(Распис!$H$4:$H$300,Распис!$B$4:$B$300,$A3,Распис!$C$4:$C$300,"&lt;="&amp;E$1,Распис!$D$4:$D$300,"&gt;="&amp;E$1),SUMIF(База!$B$3:$B$305,$A3,База!$H$3:$H$152))</f>
        <v>3</v>
      </c>
      <c r="F3" s="55">
        <f ca="1">IF(COUNTIFS(Распис!$B$4:$B$300,$A3,Распис!$C$4:$C$300,"&lt;="&amp;F$1,Распис!$D$4:$D$300,"&gt;="&amp;F$1)&gt;0,SUMIFS(Распис!$I$4:$I$300,Распис!$B$4:$B$300,$A3,Распис!$C$4:$C$300,"&lt;="&amp;F$1,Распис!$D$4:$D$300,"&gt;="&amp;F$1),SUMIF(База!$B$3:$B$305,$A3,База!$I$3:$I$152))</f>
        <v>4</v>
      </c>
      <c r="G3" s="55">
        <f ca="1">IF(COUNTIFS(Распис!$B$4:$B$300,$A3,Распис!$C$4:$C$300,"&lt;="&amp;G$1,Распис!$D$4:$D$300,"&gt;="&amp;G$1)&gt;0,SUMIFS(Распис!$J$4:$J$300,Распис!$B$4:$B$300,$A3,Распис!$C$4:$C$300,"&lt;="&amp;G$1,Распис!$D$4:$D$300,"&gt;="&amp;G$1),SUMIF(База!$B$3:$B$305,$A3,База!$J$3:$J$152))</f>
        <v>6</v>
      </c>
      <c r="H3" s="55">
        <f ca="1">IF(COUNTIFS(Распис!$B$4:$B$300,$A3,Распис!$C$4:$C$300,"&lt;="&amp;H$1,Распис!$D$4:$D$300,"&gt;="&amp;H$1)&gt;0,SUMIFS(Распис!$K$4:$K$300,Распис!$B$4:$B$300,$A3,Распис!$C$4:$C$300,"&lt;="&amp;H$1,Распис!$D$4:$D$300,"&gt;="&amp;H$1),SUMIF(База!$B$3:$B$305,$A3,База!$K$3:$K$152))</f>
        <v>3</v>
      </c>
      <c r="I3" s="55" t="s">
        <v>23</v>
      </c>
      <c r="J3" s="55">
        <f ca="1">IF(COUNTIFS(Распис!$B$4:$B$300,$A3,Распис!$C$4:$C$300,"&lt;="&amp;J$1,Распис!$D$4:$D$300,"&gt;="&amp;J$1)&gt;0,SUMIFS(Распис!$F$4:$F$300,Распис!$B$4:$B$300,$A3,Распис!$C$4:$C$300,"&lt;="&amp;J$1,Распис!$D$4:$D$300,"&gt;="&amp;J$1),SUMIF(База!$B$3:$B$305,$A3,База!$F$3:$F$152))</f>
        <v>7</v>
      </c>
      <c r="K3" s="55">
        <f ca="1">IF(COUNTIFS(Распис!$B$4:$B$300,$A3,Распис!$C$4:$C$300,"&lt;="&amp;K$1,Распис!$D$4:$D$300,"&gt;="&amp;K$1)&gt;0,SUMIFS(Распис!$G$4:$G$300,Распис!$B$4:$B$300,$A3,Распис!$C$4:$C$300,"&lt;="&amp;K$1,Распис!$D$4:$D$300,"&gt;="&amp;K$1),SUMIF(База!$B$3:$B$305,$A3,База!$G$3:$G$152))</f>
        <v>0</v>
      </c>
      <c r="L3" s="55">
        <f ca="1">IF(COUNTIFS(Распис!$B$4:$B$300,$A3,Распис!$C$4:$C$300,"&lt;="&amp;L$1,Распис!$D$4:$D$300,"&gt;="&amp;L$1)&gt;0,SUMIFS(Распис!$H$4:$H$300,Распис!$B$4:$B$300,$A3,Распис!$C$4:$C$300,"&lt;="&amp;L$1,Распис!$D$4:$D$300,"&gt;="&amp;L$1),SUMIF(База!$B$3:$B$305,$A3,База!$H$3:$H$152))</f>
        <v>3</v>
      </c>
      <c r="M3" s="55">
        <f ca="1">IF(COUNTIFS(Распис!$B$4:$B$300,$A3,Распис!$C$4:$C$300,"&lt;="&amp;M$1,Распис!$D$4:$D$300,"&gt;="&amp;M$1)&gt;0,SUMIFS(Распис!$I$4:$I$300,Распис!$B$4:$B$300,$A3,Распис!$C$4:$C$300,"&lt;="&amp;M$1,Распис!$D$4:$D$300,"&gt;="&amp;M$1),SUMIF(База!$B$3:$B$305,$A3,База!$I$3:$I$152))</f>
        <v>4</v>
      </c>
      <c r="N3" s="55">
        <f ca="1">IF(COUNTIFS(Распис!$B$4:$B$300,$A3,Распис!$C$4:$C$300,"&lt;="&amp;N$1,Распис!$D$4:$D$300,"&gt;="&amp;N$1)&gt;0,SUMIFS(Распис!$J$4:$J$300,Распис!$B$4:$B$300,$A3,Распис!$C$4:$C$300,"&lt;="&amp;N$1,Распис!$D$4:$D$300,"&gt;="&amp;N$1),SUMIF(База!$B$3:$B$305,$A3,База!$J$3:$J$152))</f>
        <v>6</v>
      </c>
      <c r="O3" s="55">
        <f ca="1">IF(COUNTIFS(Распис!$B$4:$B$300,$A3,Распис!$C$4:$C$300,"&lt;="&amp;O$1,Распис!$D$4:$D$300,"&gt;="&amp;O$1)&gt;0,SUMIFS(Распис!$K$4:$K$300,Распис!$B$4:$B$300,$A3,Распис!$C$4:$C$300,"&lt;="&amp;O$1,Распис!$D$4:$D$300,"&gt;="&amp;O$1),SUMIF(База!$B$3:$B$305,$A3,База!$K$3:$K$152))</f>
        <v>3</v>
      </c>
      <c r="P3" s="55" t="s">
        <v>23</v>
      </c>
      <c r="Q3" s="55">
        <f ca="1">IF(COUNTIFS(Распис!$B$4:$B$300,$A3,Распис!$C$4:$C$300,"&lt;="&amp;Q$1,Распис!$D$4:$D$300,"&gt;="&amp;Q$1)&gt;0,SUMIFS(Распис!$F$4:$F$300,Распис!$B$4:$B$300,$A3,Распис!$C$4:$C$300,"&lt;="&amp;Q$1,Распис!$D$4:$D$300,"&gt;="&amp;Q$1),SUMIF(База!$B$3:$B$305,$A3,База!$F$3:$F$152))</f>
        <v>7</v>
      </c>
      <c r="R3" s="55">
        <f ca="1">IF(COUNTIFS(Распис!$B$4:$B$300,$A3,Распис!$C$4:$C$300,"&lt;="&amp;R$1,Распис!$D$4:$D$300,"&gt;="&amp;R$1)&gt;0,SUMIFS(Распис!$G$4:$G$300,Распис!$B$4:$B$300,$A3,Распис!$C$4:$C$300,"&lt;="&amp;R$1,Распис!$D$4:$D$300,"&gt;="&amp;R$1),SUMIF(База!$B$3:$B$305,$A3,База!$G$3:$G$152))</f>
        <v>0</v>
      </c>
      <c r="S3" s="55">
        <f ca="1">IF(COUNTIFS(Распис!$B$4:$B$300,$A3,Распис!$C$4:$C$300,"&lt;="&amp;S$1,Распис!$D$4:$D$300,"&gt;="&amp;S$1)&gt;0,SUMIFS(Распис!$H$4:$H$300,Распис!$B$4:$B$300,$A3,Распис!$C$4:$C$300,"&lt;="&amp;S$1,Распис!$D$4:$D$300,"&gt;="&amp;S$1),SUMIF(База!$B$3:$B$305,$A3,База!$H$3:$H$152))</f>
        <v>3</v>
      </c>
      <c r="T3" s="55">
        <f ca="1">IF(COUNTIFS(Распис!$B$4:$B$300,$A3,Распис!$C$4:$C$300,"&lt;="&amp;T$1,Распис!$D$4:$D$300,"&gt;="&amp;T$1)&gt;0,SUMIFS(Распис!$I$4:$I$300,Распис!$B$4:$B$300,$A3,Распис!$C$4:$C$300,"&lt;="&amp;T$1,Распис!$D$4:$D$300,"&gt;="&amp;T$1),SUMIF(База!$B$3:$B$305,$A3,База!$I$3:$I$152))</f>
        <v>4</v>
      </c>
      <c r="U3" s="55">
        <f ca="1">IF(COUNTIFS(Распис!$B$4:$B$300,$A3,Распис!$C$4:$C$300,"&lt;="&amp;U$1,Распис!$D$4:$D$300,"&gt;="&amp;U$1)&gt;0,SUMIFS(Распис!$J$4:$J$300,Распис!$B$4:$B$300,$A3,Распис!$C$4:$C$300,"&lt;="&amp;U$1,Распис!$D$4:$D$300,"&gt;="&amp;U$1),SUMIF(База!$B$3:$B$305,$A3,База!$J$3:$J$152))</f>
        <v>6</v>
      </c>
      <c r="V3" s="55">
        <f ca="1">IF(COUNTIFS(Распис!$B$4:$B$300,$A3,Распис!$C$4:$C$300,"&lt;="&amp;V$1,Распис!$D$4:$D$300,"&gt;="&amp;V$1)&gt;0,SUMIFS(Распис!$K$4:$K$300,Распис!$B$4:$B$300,$A3,Распис!$C$4:$C$300,"&lt;="&amp;V$1,Распис!$D$4:$D$300,"&gt;="&amp;V$1),SUMIF(База!$B$3:$B$305,$A3,База!$K$3:$K$152))</f>
        <v>3</v>
      </c>
      <c r="W3" s="55" t="s">
        <v>23</v>
      </c>
      <c r="X3" s="55">
        <f ca="1">IF(COUNTIFS(Распис!$B$4:$B$300,$A3,Распис!$C$4:$C$300,"&lt;="&amp;X$1,Распис!$D$4:$D$300,"&gt;="&amp;X$1)&gt;0,SUMIFS(Распис!$F$4:$F$300,Распис!$B$4:$B$300,$A3,Распис!$C$4:$C$300,"&lt;="&amp;X$1,Распис!$D$4:$D$300,"&gt;="&amp;X$1),SUMIF(База!$B$3:$B$305,$A3,База!$F$3:$F$152))</f>
        <v>7</v>
      </c>
      <c r="Y3" s="55">
        <f ca="1">IF(COUNTIFS(Распис!$B$4:$B$300,$A3,Распис!$C$4:$C$300,"&lt;="&amp;Y$1,Распис!$D$4:$D$300,"&gt;="&amp;Y$1)&gt;0,SUMIFS(Распис!$G$4:$G$300,Распис!$B$4:$B$300,$A3,Распис!$C$4:$C$300,"&lt;="&amp;Y$1,Распис!$D$4:$D$300,"&gt;="&amp;Y$1),SUMIF(База!$B$3:$B$305,$A3,База!$G$3:$G$152))</f>
        <v>0</v>
      </c>
      <c r="Z3" s="55">
        <f ca="1">IF(COUNTIFS(Распис!$B$4:$B$300,$A3,Распис!$C$4:$C$300,"&lt;="&amp;Z$1,Распис!$D$4:$D$300,"&gt;="&amp;Z$1)&gt;0,SUMIFS(Распис!$H$4:$H$300,Распис!$B$4:$B$300,$A3,Распис!$C$4:$C$300,"&lt;="&amp;Z$1,Распис!$D$4:$D$300,"&gt;="&amp;Z$1),SUMIF(База!$B$3:$B$305,$A3,База!$H$3:$H$152))</f>
        <v>3</v>
      </c>
      <c r="AA3" s="55">
        <f ca="1">IF(COUNTIFS(Распис!$B$4:$B$300,$A3,Распис!$C$4:$C$300,"&lt;="&amp;AA$1,Распис!$D$4:$D$300,"&gt;="&amp;AA$1)&gt;0,SUMIFS(Распис!$I$4:$I$300,Распис!$B$4:$B$300,$A3,Распис!$C$4:$C$300,"&lt;="&amp;AA$1,Распис!$D$4:$D$300,"&gt;="&amp;AA$1),SUMIF(База!$B$3:$B$305,$A3,База!$I$3:$I$152))</f>
        <v>4</v>
      </c>
      <c r="AB3" s="55">
        <f ca="1">IF(COUNTIFS(Распис!$B$4:$B$300,$A3,Распис!$C$4:$C$300,"&lt;="&amp;AB$1,Распис!$D$4:$D$300,"&gt;="&amp;AB$1)&gt;0,SUMIFS(Распис!$J$4:$J$300,Распис!$B$4:$B$300,$A3,Распис!$C$4:$C$300,"&lt;="&amp;AB$1,Распис!$D$4:$D$300,"&gt;="&amp;AB$1),SUMIF(База!$B$3:$B$305,$A3,База!$J$3:$J$152))</f>
        <v>6</v>
      </c>
      <c r="AC3" s="55">
        <f ca="1">IF(COUNTIFS(Распис!$B$4:$B$300,$A3,Распис!$C$4:$C$300,"&lt;="&amp;AC$1,Распис!$D$4:$D$300,"&gt;="&amp;AC$1)&gt;0,SUMIFS(Распис!$K$4:$K$300,Распис!$B$4:$B$300,$A3,Распис!$C$4:$C$300,"&lt;="&amp;AC$1,Распис!$D$4:$D$300,"&gt;="&amp;AC$1),SUMIF(База!$B$3:$B$305,$A3,База!$K$3:$K$152))</f>
        <v>3</v>
      </c>
      <c r="AD3" s="55" t="s">
        <v>23</v>
      </c>
      <c r="AE3" s="55">
        <f ca="1">IF(COUNTIFS(Распис!$B$4:$B$300,$A3,Распис!$C$4:$C$300,"&lt;="&amp;AE$1,Распис!$D$4:$D$300,"&gt;="&amp;AE$1)&gt;0,SUMIFS(Распис!$F$4:$F$300,Распис!$B$4:$B$300,$A3,Распис!$C$4:$C$300,"&lt;="&amp;AE$1,Распис!$D$4:$D$300,"&gt;="&amp;AE$1),SUMIF(База!$B$3:$B$305,$A3,База!$F$3:$F$152))</f>
        <v>7</v>
      </c>
      <c r="AF3" s="57"/>
      <c r="AG3" s="55">
        <f ca="1">SUM(B3:AF3)</f>
        <v>99</v>
      </c>
      <c r="AH3" s="55">
        <f ca="1">AG3-SUMIFS(Распред!$G$4:$G$300,Распред!$B$4:$B$300,"апрель",Распред!$F$4:$F$300,A3)</f>
        <v>99</v>
      </c>
      <c r="AI3" s="55">
        <f ca="1">AH3+(COUNTIF(B3:AF3,"КД")+SUMIFS(Распред!$AH$4:$AH$300,Распред!$F$4:$F$300,A3,Распред!$B$4:$B$300,"апрель"))*4</f>
        <v>99</v>
      </c>
      <c r="AJ3" s="55">
        <f ca="1">MAX(0,AI3-COUNTIFS(B3:AE3,"&lt;&gt;П",B3:AE3,"&lt;&gt;В",B3:AE3,"&lt;&gt;Н")*4)</f>
        <v>0</v>
      </c>
      <c r="AK3" s="55">
        <f ca="1">AH3-AJ3</f>
        <v>99</v>
      </c>
      <c r="AL3" s="55">
        <f>SUMIFS(Распред!$K$4:$K$300,Распред!$B$4:$B$300,"апрель",Распред!$J$4:$J$300,A3)+SUMIFS(Распред!$M$4:$M$300,Распред!$B$4:$B$300,"апрель",Распред!$L$4:$L$300,A3)+SUMIFS(Распред!$O$4:$O$300,Распред!$B$4:$B$300,"апрель",Распред!$N$4:$N$300,A3)+SUMIFS(Распред!$Q$4:$Q$300,Распред!$B$4:$B$300,"апрель",Распред!$P$4:$P$300,A3)+SUMIFS(Распред!$S$4:$S$300,Распред!$B$4:$B$300,"апрель",Распред!$R$4:$R$300,A3)+SUMIFS(Распред!$U$4:$U$300,Распред!$B$4:$B$300,"апрель",Распред!$T$4:$T$300,A3)+SUMIFS(Распред!$W$4:$W$300,Распред!$B$4:$B$300,"апрель",Распред!$V$4:$V$300,A3)+SUMIFS(Распред!$Y$4:$Y$300,Распред!$B$4:$B$300,"апрель",Распред!$X$4:$X$300,A3)+SUMIFS(Распред!$AA$4:$AA$300,Распред!$B$4:$B$300,"апрель",Распред!$Z$4:$Z$300,A3)+SUMIFS(Распред!$AC$4:$AC$300,Распред!$B$4:$B$300,"апрель",Распред!$AB$4:$AB$300,A3)</f>
        <v>0</v>
      </c>
      <c r="AM3" s="55">
        <f ca="1">AJ3+AK3+AL3</f>
        <v>99</v>
      </c>
      <c r="AN3" s="55">
        <f ca="1">MAX(MIN(AI3-AJ3,96)+AL3+AJ3-96,0)</f>
        <v>0</v>
      </c>
      <c r="AO3" s="55">
        <f ca="1">ROUND(AN3/72*60,0)</f>
        <v>0</v>
      </c>
      <c r="AP3" s="55">
        <f>январь!AP3</f>
        <v>215000</v>
      </c>
      <c r="AQ3" s="55">
        <f ca="1">ROUND(AO3%*AP3,0)</f>
        <v>0</v>
      </c>
      <c r="AR3" s="57"/>
      <c r="AS3" s="176">
        <f ca="1">AQ3-AR3</f>
        <v>0</v>
      </c>
    </row>
    <row r="4" spans="1:45" x14ac:dyDescent="0.25">
      <c r="A4" s="175" t="str">
        <f>База!B4</f>
        <v>Петров Петр</v>
      </c>
      <c r="B4" s="55" t="s">
        <v>23</v>
      </c>
      <c r="C4" s="55">
        <f ca="1">IF(COUNTIFS(Распис!$B$4:$B$300,$A4,Распис!$C$4:$C$300,"&lt;="&amp;C$1,Распис!$D$4:$D$300,"&gt;="&amp;C$1)&gt;0,SUMIFS(Распис!$F$4:$F$300,Распис!$B$4:$B$300,$A4,Распис!$C$4:$C$300,"&lt;="&amp;C$1,Распис!$D$4:$D$300,"&gt;="&amp;C$1),SUMIF(База!$B$3:$B$305,$A4,База!$F$3:$F$152))</f>
        <v>5</v>
      </c>
      <c r="D4" s="55">
        <f ca="1">IF(COUNTIFS(Распис!$B$4:$B$300,$A4,Распис!$C$4:$C$300,"&lt;="&amp;D$1,Распис!$D$4:$D$300,"&gt;="&amp;D$1)&gt;0,SUMIFS(Распис!$G$4:$G$300,Распис!$B$4:$B$300,$A4,Распис!$C$4:$C$300,"&lt;="&amp;D$1,Распис!$D$4:$D$300,"&gt;="&amp;D$1),SUMIF(База!$B$3:$B$305,$A4,База!$G$3:$G$152))</f>
        <v>6</v>
      </c>
      <c r="E4" s="55">
        <f ca="1">IF(COUNTIFS(Распис!$B$4:$B$300,$A4,Распис!$C$4:$C$300,"&lt;="&amp;E$1,Распис!$D$4:$D$300,"&gt;="&amp;E$1)&gt;0,SUMIFS(Распис!$H$4:$H$300,Распис!$B$4:$B$300,$A4,Распис!$C$4:$C$300,"&lt;="&amp;E$1,Распис!$D$4:$D$300,"&gt;="&amp;E$1),SUMIF(База!$B$3:$B$305,$A4,База!$H$3:$H$152))</f>
        <v>6</v>
      </c>
      <c r="F4" s="55">
        <f ca="1">IF(COUNTIFS(Распис!$B$4:$B$300,$A4,Распис!$C$4:$C$300,"&lt;="&amp;F$1,Распис!$D$4:$D$300,"&gt;="&amp;F$1)&gt;0,SUMIFS(Распис!$I$4:$I$300,Распис!$B$4:$B$300,$A4,Распис!$C$4:$C$300,"&lt;="&amp;F$1,Распис!$D$4:$D$300,"&gt;="&amp;F$1),SUMIF(База!$B$3:$B$305,$A4,База!$I$3:$I$152))</f>
        <v>0</v>
      </c>
      <c r="G4" s="55">
        <f ca="1">IF(COUNTIFS(Распис!$B$4:$B$300,$A4,Распис!$C$4:$C$300,"&lt;="&amp;G$1,Распис!$D$4:$D$300,"&gt;="&amp;G$1)&gt;0,SUMIFS(Распис!$J$4:$J$300,Распис!$B$4:$B$300,$A4,Распис!$C$4:$C$300,"&lt;="&amp;G$1,Распис!$D$4:$D$300,"&gt;="&amp;G$1),SUMIF(База!$B$3:$B$305,$A4,База!$J$3:$J$152))</f>
        <v>3</v>
      </c>
      <c r="H4" s="55">
        <f ca="1">IF(COUNTIFS(Распис!$B$4:$B$300,$A4,Распис!$C$4:$C$300,"&lt;="&amp;H$1,Распис!$D$4:$D$300,"&gt;="&amp;H$1)&gt;0,SUMIFS(Распис!$K$4:$K$300,Распис!$B$4:$B$300,$A4,Распис!$C$4:$C$300,"&lt;="&amp;H$1,Распис!$D$4:$D$300,"&gt;="&amp;H$1),SUMIF(База!$B$3:$B$305,$A4,База!$K$3:$K$152))</f>
        <v>4</v>
      </c>
      <c r="I4" s="55" t="s">
        <v>23</v>
      </c>
      <c r="J4" s="55">
        <f ca="1">IF(COUNTIFS(Распис!$B$4:$B$300,$A4,Распис!$C$4:$C$300,"&lt;="&amp;J$1,Распис!$D$4:$D$300,"&gt;="&amp;J$1)&gt;0,SUMIFS(Распис!$F$4:$F$300,Распис!$B$4:$B$300,$A4,Распис!$C$4:$C$300,"&lt;="&amp;J$1,Распис!$D$4:$D$300,"&gt;="&amp;J$1),SUMIF(База!$B$3:$B$305,$A4,База!$F$3:$F$152))</f>
        <v>5</v>
      </c>
      <c r="K4" s="55">
        <f ca="1">IF(COUNTIFS(Распис!$B$4:$B$300,$A4,Распис!$C$4:$C$300,"&lt;="&amp;K$1,Распис!$D$4:$D$300,"&gt;="&amp;K$1)&gt;0,SUMIFS(Распис!$G$4:$G$300,Распис!$B$4:$B$300,$A4,Распис!$C$4:$C$300,"&lt;="&amp;K$1,Распис!$D$4:$D$300,"&gt;="&amp;K$1),SUMIF(База!$B$3:$B$305,$A4,База!$G$3:$G$152))</f>
        <v>6</v>
      </c>
      <c r="L4" s="55">
        <f ca="1">IF(COUNTIFS(Распис!$B$4:$B$300,$A4,Распис!$C$4:$C$300,"&lt;="&amp;L$1,Распис!$D$4:$D$300,"&gt;="&amp;L$1)&gt;0,SUMIFS(Распис!$H$4:$H$300,Распис!$B$4:$B$300,$A4,Распис!$C$4:$C$300,"&lt;="&amp;L$1,Распис!$D$4:$D$300,"&gt;="&amp;L$1),SUMIF(База!$B$3:$B$305,$A4,База!$H$3:$H$152))</f>
        <v>6</v>
      </c>
      <c r="M4" s="55">
        <f ca="1">IF(COUNTIFS(Распис!$B$4:$B$300,$A4,Распис!$C$4:$C$300,"&lt;="&amp;M$1,Распис!$D$4:$D$300,"&gt;="&amp;M$1)&gt;0,SUMIFS(Распис!$I$4:$I$300,Распис!$B$4:$B$300,$A4,Распис!$C$4:$C$300,"&lt;="&amp;M$1,Распис!$D$4:$D$300,"&gt;="&amp;M$1),SUMIF(База!$B$3:$B$305,$A4,База!$I$3:$I$152))</f>
        <v>0</v>
      </c>
      <c r="N4" s="55">
        <f ca="1">IF(COUNTIFS(Распис!$B$4:$B$300,$A4,Распис!$C$4:$C$300,"&lt;="&amp;N$1,Распис!$D$4:$D$300,"&gt;="&amp;N$1)&gt;0,SUMIFS(Распис!$J$4:$J$300,Распис!$B$4:$B$300,$A4,Распис!$C$4:$C$300,"&lt;="&amp;N$1,Распис!$D$4:$D$300,"&gt;="&amp;N$1),SUMIF(База!$B$3:$B$305,$A4,База!$J$3:$J$152))</f>
        <v>3</v>
      </c>
      <c r="O4" s="55">
        <f ca="1">IF(COUNTIFS(Распис!$B$4:$B$300,$A4,Распис!$C$4:$C$300,"&lt;="&amp;O$1,Распис!$D$4:$D$300,"&gt;="&amp;O$1)&gt;0,SUMIFS(Распис!$K$4:$K$300,Распис!$B$4:$B$300,$A4,Распис!$C$4:$C$300,"&lt;="&amp;O$1,Распис!$D$4:$D$300,"&gt;="&amp;O$1),SUMIF(База!$B$3:$B$305,$A4,База!$K$3:$K$152))</f>
        <v>4</v>
      </c>
      <c r="P4" s="55" t="s">
        <v>23</v>
      </c>
      <c r="Q4" s="55">
        <f ca="1">IF(COUNTIFS(Распис!$B$4:$B$300,$A4,Распис!$C$4:$C$300,"&lt;="&amp;Q$1,Распис!$D$4:$D$300,"&gt;="&amp;Q$1)&gt;0,SUMIFS(Распис!$F$4:$F$300,Распис!$B$4:$B$300,$A4,Распис!$C$4:$C$300,"&lt;="&amp;Q$1,Распис!$D$4:$D$300,"&gt;="&amp;Q$1),SUMIF(База!$B$3:$B$305,$A4,База!$F$3:$F$152))</f>
        <v>5</v>
      </c>
      <c r="R4" s="55">
        <f ca="1">IF(COUNTIFS(Распис!$B$4:$B$300,$A4,Распис!$C$4:$C$300,"&lt;="&amp;R$1,Распис!$D$4:$D$300,"&gt;="&amp;R$1)&gt;0,SUMIFS(Распис!$G$4:$G$300,Распис!$B$4:$B$300,$A4,Распис!$C$4:$C$300,"&lt;="&amp;R$1,Распис!$D$4:$D$300,"&gt;="&amp;R$1),SUMIF(База!$B$3:$B$305,$A4,База!$G$3:$G$152))</f>
        <v>6</v>
      </c>
      <c r="S4" s="55">
        <f ca="1">IF(COUNTIFS(Распис!$B$4:$B$300,$A4,Распис!$C$4:$C$300,"&lt;="&amp;S$1,Распис!$D$4:$D$300,"&gt;="&amp;S$1)&gt;0,SUMIFS(Распис!$H$4:$H$300,Распис!$B$4:$B$300,$A4,Распис!$C$4:$C$300,"&lt;="&amp;S$1,Распис!$D$4:$D$300,"&gt;="&amp;S$1),SUMIF(База!$B$3:$B$305,$A4,База!$H$3:$H$152))</f>
        <v>6</v>
      </c>
      <c r="T4" s="55">
        <f ca="1">IF(COUNTIFS(Распис!$B$4:$B$300,$A4,Распис!$C$4:$C$300,"&lt;="&amp;T$1,Распис!$D$4:$D$300,"&gt;="&amp;T$1)&gt;0,SUMIFS(Распис!$I$4:$I$300,Распис!$B$4:$B$300,$A4,Распис!$C$4:$C$300,"&lt;="&amp;T$1,Распис!$D$4:$D$300,"&gt;="&amp;T$1),SUMIF(База!$B$3:$B$305,$A4,База!$I$3:$I$152))</f>
        <v>0</v>
      </c>
      <c r="U4" s="55">
        <f ca="1">IF(COUNTIFS(Распис!$B$4:$B$300,$A4,Распис!$C$4:$C$300,"&lt;="&amp;U$1,Распис!$D$4:$D$300,"&gt;="&amp;U$1)&gt;0,SUMIFS(Распис!$J$4:$J$300,Распис!$B$4:$B$300,$A4,Распис!$C$4:$C$300,"&lt;="&amp;U$1,Распис!$D$4:$D$300,"&gt;="&amp;U$1),SUMIF(База!$B$3:$B$305,$A4,База!$J$3:$J$152))</f>
        <v>3</v>
      </c>
      <c r="V4" s="55">
        <f ca="1">IF(COUNTIFS(Распис!$B$4:$B$300,$A4,Распис!$C$4:$C$300,"&lt;="&amp;V$1,Распис!$D$4:$D$300,"&gt;="&amp;V$1)&gt;0,SUMIFS(Распис!$K$4:$K$300,Распис!$B$4:$B$300,$A4,Распис!$C$4:$C$300,"&lt;="&amp;V$1,Распис!$D$4:$D$300,"&gt;="&amp;V$1),SUMIF(База!$B$3:$B$305,$A4,База!$K$3:$K$152))</f>
        <v>4</v>
      </c>
      <c r="W4" s="55" t="s">
        <v>23</v>
      </c>
      <c r="X4" s="55">
        <f ca="1">IF(COUNTIFS(Распис!$B$4:$B$300,$A4,Распис!$C$4:$C$300,"&lt;="&amp;X$1,Распис!$D$4:$D$300,"&gt;="&amp;X$1)&gt;0,SUMIFS(Распис!$F$4:$F$300,Распис!$B$4:$B$300,$A4,Распис!$C$4:$C$300,"&lt;="&amp;X$1,Распис!$D$4:$D$300,"&gt;="&amp;X$1),SUMIF(База!$B$3:$B$305,$A4,База!$F$3:$F$152))</f>
        <v>5</v>
      </c>
      <c r="Y4" s="55">
        <f ca="1">IF(COUNTIFS(Распис!$B$4:$B$300,$A4,Распис!$C$4:$C$300,"&lt;="&amp;Y$1,Распис!$D$4:$D$300,"&gt;="&amp;Y$1)&gt;0,SUMIFS(Распис!$G$4:$G$300,Распис!$B$4:$B$300,$A4,Распис!$C$4:$C$300,"&lt;="&amp;Y$1,Распис!$D$4:$D$300,"&gt;="&amp;Y$1),SUMIF(База!$B$3:$B$305,$A4,База!$G$3:$G$152))</f>
        <v>6</v>
      </c>
      <c r="Z4" s="55">
        <f ca="1">IF(COUNTIFS(Распис!$B$4:$B$300,$A4,Распис!$C$4:$C$300,"&lt;="&amp;Z$1,Распис!$D$4:$D$300,"&gt;="&amp;Z$1)&gt;0,SUMIFS(Распис!$H$4:$H$300,Распис!$B$4:$B$300,$A4,Распис!$C$4:$C$300,"&lt;="&amp;Z$1,Распис!$D$4:$D$300,"&gt;="&amp;Z$1),SUMIF(База!$B$3:$B$305,$A4,База!$H$3:$H$152))</f>
        <v>6</v>
      </c>
      <c r="AA4" s="55">
        <f ca="1">IF(COUNTIFS(Распис!$B$4:$B$300,$A4,Распис!$C$4:$C$300,"&lt;="&amp;AA$1,Распис!$D$4:$D$300,"&gt;="&amp;AA$1)&gt;0,SUMIFS(Распис!$I$4:$I$300,Распис!$B$4:$B$300,$A4,Распис!$C$4:$C$300,"&lt;="&amp;AA$1,Распис!$D$4:$D$300,"&gt;="&amp;AA$1),SUMIF(База!$B$3:$B$305,$A4,База!$I$3:$I$152))</f>
        <v>0</v>
      </c>
      <c r="AB4" s="55">
        <f ca="1">IF(COUNTIFS(Распис!$B$4:$B$300,$A4,Распис!$C$4:$C$300,"&lt;="&amp;AB$1,Распис!$D$4:$D$300,"&gt;="&amp;AB$1)&gt;0,SUMIFS(Распис!$J$4:$J$300,Распис!$B$4:$B$300,$A4,Распис!$C$4:$C$300,"&lt;="&amp;AB$1,Распис!$D$4:$D$300,"&gt;="&amp;AB$1),SUMIF(База!$B$3:$B$305,$A4,База!$J$3:$J$152))</f>
        <v>3</v>
      </c>
      <c r="AC4" s="55">
        <f ca="1">IF(COUNTIFS(Распис!$B$4:$B$300,$A4,Распис!$C$4:$C$300,"&lt;="&amp;AC$1,Распис!$D$4:$D$300,"&gt;="&amp;AC$1)&gt;0,SUMIFS(Распис!$K$4:$K$300,Распис!$B$4:$B$300,$A4,Распис!$C$4:$C$300,"&lt;="&amp;AC$1,Распис!$D$4:$D$300,"&gt;="&amp;AC$1),SUMIF(База!$B$3:$B$305,$A4,База!$K$3:$K$152))</f>
        <v>4</v>
      </c>
      <c r="AD4" s="55" t="s">
        <v>23</v>
      </c>
      <c r="AE4" s="55">
        <f ca="1">IF(COUNTIFS(Распис!$B$4:$B$300,$A4,Распис!$C$4:$C$300,"&lt;="&amp;AE$1,Распис!$D$4:$D$300,"&gt;="&amp;AE$1)&gt;0,SUMIFS(Распис!$F$4:$F$300,Распис!$B$4:$B$300,$A4,Распис!$C$4:$C$300,"&lt;="&amp;AE$1,Распис!$D$4:$D$300,"&gt;="&amp;AE$1),SUMIF(База!$B$3:$B$305,$A4,База!$F$3:$F$152))</f>
        <v>5</v>
      </c>
      <c r="AF4" s="57"/>
      <c r="AG4" s="55">
        <f t="shared" ref="AG4:AG67" ca="1" si="2">SUM(B4:AF4)</f>
        <v>101</v>
      </c>
      <c r="AH4" s="55">
        <f ca="1">AG4-SUMIFS(Распред!$G$4:$G$300,Распред!$B$4:$B$300,"апрель",Распред!$F$4:$F$300,A4)</f>
        <v>101</v>
      </c>
      <c r="AI4" s="55">
        <f ca="1">AH4+(COUNTIF(B4:AF4,"КД")+SUMIFS(Распред!$AH$4:$AH$300,Распред!$F$4:$F$300,A4,Распред!$B$4:$B$300,"апрель"))*4</f>
        <v>101</v>
      </c>
      <c r="AJ4" s="55">
        <f t="shared" ref="AJ4:AJ67" ca="1" si="3">MAX(0,AI4-COUNTIFS(B4:AE4,"&lt;&gt;П",B4:AE4,"&lt;&gt;В",B4:AE4,"&lt;&gt;Н")*4)</f>
        <v>1</v>
      </c>
      <c r="AK4" s="55">
        <f t="shared" ref="AK4:AK67" ca="1" si="4">AH4-AJ4</f>
        <v>100</v>
      </c>
      <c r="AL4" s="55">
        <f>SUMIFS(Распред!$K$4:$K$300,Распред!$B$4:$B$300,"апрель",Распред!$J$4:$J$300,A4)+SUMIFS(Распред!$M$4:$M$300,Распред!$B$4:$B$300,"апрель",Распред!$L$4:$L$300,A4)+SUMIFS(Распред!$O$4:$O$300,Распред!$B$4:$B$300,"апрель",Распред!$N$4:$N$300,A4)+SUMIFS(Распред!$Q$4:$Q$300,Распред!$B$4:$B$300,"апрель",Распред!$P$4:$P$300,A4)+SUMIFS(Распред!$S$4:$S$300,Распред!$B$4:$B$300,"апрель",Распред!$R$4:$R$300,A4)+SUMIFS(Распред!$U$4:$U$300,Распред!$B$4:$B$300,"апрель",Распред!$T$4:$T$300,A4)+SUMIFS(Распред!$W$4:$W$300,Распред!$B$4:$B$300,"апрель",Распред!$V$4:$V$300,A4)+SUMIFS(Распред!$Y$4:$Y$300,Распред!$B$4:$B$300,"апрель",Распред!$X$4:$X$300,A4)+SUMIFS(Распред!$AA$4:$AA$300,Распред!$B$4:$B$300,"апрель",Распред!$Z$4:$Z$300,A4)+SUMIFS(Распред!$AC$4:$AC$300,Распред!$B$4:$B$300,"апрель",Распред!$AB$4:$AB$300,A4)</f>
        <v>0</v>
      </c>
      <c r="AM4" s="55">
        <f t="shared" ref="AM4:AM67" ca="1" si="5">AJ4+AK4+AL4</f>
        <v>101</v>
      </c>
      <c r="AN4" s="55">
        <f t="shared" ref="AN4:AN67" ca="1" si="6">MAX(MIN(AI4-AJ4,96)+AL4+AJ4-96,0)</f>
        <v>1</v>
      </c>
      <c r="AO4" s="55">
        <f t="shared" ref="AO4:AO67" ca="1" si="7">ROUND(AN4/72*60,0)</f>
        <v>1</v>
      </c>
      <c r="AP4" s="55">
        <f>январь!AP4</f>
        <v>215000</v>
      </c>
      <c r="AQ4" s="55">
        <f t="shared" ref="AQ4:AQ64" ca="1" si="8">ROUND(AO4%*AP4,0)</f>
        <v>2150</v>
      </c>
      <c r="AR4" s="57"/>
      <c r="AS4" s="176">
        <f t="shared" ref="AS4:AS67" ca="1" si="9">AQ4-AR4</f>
        <v>2150</v>
      </c>
    </row>
    <row r="5" spans="1:45" x14ac:dyDescent="0.25">
      <c r="A5" s="175" t="str">
        <f>База!B5</f>
        <v>Алтайбаев Арман</v>
      </c>
      <c r="B5" s="55" t="s">
        <v>23</v>
      </c>
      <c r="C5" s="55">
        <f ca="1">IF(COUNTIFS(Распис!$B$4:$B$300,$A5,Распис!$C$4:$C$300,"&lt;="&amp;C$1,Распис!$D$4:$D$300,"&gt;="&amp;C$1)&gt;0,SUMIFS(Распис!$F$4:$F$300,Распис!$B$4:$B$300,$A5,Распис!$C$4:$C$300,"&lt;="&amp;C$1,Распис!$D$4:$D$300,"&gt;="&amp;C$1),SUMIF(База!$B$3:$B$305,$A5,База!$F$3:$F$152))</f>
        <v>2</v>
      </c>
      <c r="D5" s="55">
        <f ca="1">IF(COUNTIFS(Распис!$B$4:$B$300,$A5,Распис!$C$4:$C$300,"&lt;="&amp;D$1,Распис!$D$4:$D$300,"&gt;="&amp;D$1)&gt;0,SUMIFS(Распис!$G$4:$G$300,Распис!$B$4:$B$300,$A5,Распис!$C$4:$C$300,"&lt;="&amp;D$1,Распис!$D$4:$D$300,"&gt;="&amp;D$1),SUMIF(База!$B$3:$B$305,$A5,База!$G$3:$G$152))</f>
        <v>5</v>
      </c>
      <c r="E5" s="55">
        <f ca="1">IF(COUNTIFS(Распис!$B$4:$B$300,$A5,Распис!$C$4:$C$300,"&lt;="&amp;E$1,Распис!$D$4:$D$300,"&gt;="&amp;E$1)&gt;0,SUMIFS(Распис!$H$4:$H$300,Распис!$B$4:$B$300,$A5,Распис!$C$4:$C$300,"&lt;="&amp;E$1,Распис!$D$4:$D$300,"&gt;="&amp;E$1),SUMIF(База!$B$3:$B$305,$A5,База!$H$3:$H$152))</f>
        <v>0</v>
      </c>
      <c r="F5" s="55">
        <f ca="1">IF(COUNTIFS(Распис!$B$4:$B$300,$A5,Распис!$C$4:$C$300,"&lt;="&amp;F$1,Распис!$D$4:$D$300,"&gt;="&amp;F$1)&gt;0,SUMIFS(Распис!$I$4:$I$300,Распис!$B$4:$B$300,$A5,Распис!$C$4:$C$300,"&lt;="&amp;F$1,Распис!$D$4:$D$300,"&gt;="&amp;F$1),SUMIF(База!$B$3:$B$305,$A5,База!$I$3:$I$152))</f>
        <v>4</v>
      </c>
      <c r="G5" s="55">
        <f ca="1">IF(COUNTIFS(Распис!$B$4:$B$300,$A5,Распис!$C$4:$C$300,"&lt;="&amp;G$1,Распис!$D$4:$D$300,"&gt;="&amp;G$1)&gt;0,SUMIFS(Распис!$J$4:$J$300,Распис!$B$4:$B$300,$A5,Распис!$C$4:$C$300,"&lt;="&amp;G$1,Распис!$D$4:$D$300,"&gt;="&amp;G$1),SUMIF(База!$B$3:$B$305,$A5,База!$J$3:$J$152))</f>
        <v>4</v>
      </c>
      <c r="H5" s="55">
        <f ca="1">IF(COUNTIFS(Распис!$B$4:$B$300,$A5,Распис!$C$4:$C$300,"&lt;="&amp;H$1,Распис!$D$4:$D$300,"&gt;="&amp;H$1)&gt;0,SUMIFS(Распис!$K$4:$K$300,Распис!$B$4:$B$300,$A5,Распис!$C$4:$C$300,"&lt;="&amp;H$1,Распис!$D$4:$D$300,"&gt;="&amp;H$1),SUMIF(База!$B$3:$B$305,$A5,База!$K$3:$K$152))</f>
        <v>4</v>
      </c>
      <c r="I5" s="55" t="s">
        <v>23</v>
      </c>
      <c r="J5" s="55">
        <f ca="1">IF(COUNTIFS(Распис!$B$4:$B$300,$A5,Распис!$C$4:$C$300,"&lt;="&amp;J$1,Распис!$D$4:$D$300,"&gt;="&amp;J$1)&gt;0,SUMIFS(Распис!$F$4:$F$300,Распис!$B$4:$B$300,$A5,Распис!$C$4:$C$300,"&lt;="&amp;J$1,Распис!$D$4:$D$300,"&gt;="&amp;J$1),SUMIF(База!$B$3:$B$305,$A5,База!$F$3:$F$152))</f>
        <v>2</v>
      </c>
      <c r="K5" s="55">
        <f ca="1">IF(COUNTIFS(Распис!$B$4:$B$300,$A5,Распис!$C$4:$C$300,"&lt;="&amp;K$1,Распис!$D$4:$D$300,"&gt;="&amp;K$1)&gt;0,SUMIFS(Распис!$G$4:$G$300,Распис!$B$4:$B$300,$A5,Распис!$C$4:$C$300,"&lt;="&amp;K$1,Распис!$D$4:$D$300,"&gt;="&amp;K$1),SUMIF(База!$B$3:$B$305,$A5,База!$G$3:$G$152))</f>
        <v>5</v>
      </c>
      <c r="L5" s="55">
        <f ca="1">IF(COUNTIFS(Распис!$B$4:$B$300,$A5,Распис!$C$4:$C$300,"&lt;="&amp;L$1,Распис!$D$4:$D$300,"&gt;="&amp;L$1)&gt;0,SUMIFS(Распис!$H$4:$H$300,Распис!$B$4:$B$300,$A5,Распис!$C$4:$C$300,"&lt;="&amp;L$1,Распис!$D$4:$D$300,"&gt;="&amp;L$1),SUMIF(База!$B$3:$B$305,$A5,База!$H$3:$H$152))</f>
        <v>0</v>
      </c>
      <c r="M5" s="55">
        <f ca="1">IF(COUNTIFS(Распис!$B$4:$B$300,$A5,Распис!$C$4:$C$300,"&lt;="&amp;M$1,Распис!$D$4:$D$300,"&gt;="&amp;M$1)&gt;0,SUMIFS(Распис!$I$4:$I$300,Распис!$B$4:$B$300,$A5,Распис!$C$4:$C$300,"&lt;="&amp;M$1,Распис!$D$4:$D$300,"&gt;="&amp;M$1),SUMIF(База!$B$3:$B$305,$A5,База!$I$3:$I$152))</f>
        <v>4</v>
      </c>
      <c r="N5" s="55">
        <f ca="1">IF(COUNTIFS(Распис!$B$4:$B$300,$A5,Распис!$C$4:$C$300,"&lt;="&amp;N$1,Распис!$D$4:$D$300,"&gt;="&amp;N$1)&gt;0,SUMIFS(Распис!$J$4:$J$300,Распис!$B$4:$B$300,$A5,Распис!$C$4:$C$300,"&lt;="&amp;N$1,Распис!$D$4:$D$300,"&gt;="&amp;N$1),SUMIF(База!$B$3:$B$305,$A5,База!$J$3:$J$152))</f>
        <v>4</v>
      </c>
      <c r="O5" s="55">
        <f ca="1">IF(COUNTIFS(Распис!$B$4:$B$300,$A5,Распис!$C$4:$C$300,"&lt;="&amp;O$1,Распис!$D$4:$D$300,"&gt;="&amp;O$1)&gt;0,SUMIFS(Распис!$K$4:$K$300,Распис!$B$4:$B$300,$A5,Распис!$C$4:$C$300,"&lt;="&amp;O$1,Распис!$D$4:$D$300,"&gt;="&amp;O$1),SUMIF(База!$B$3:$B$305,$A5,База!$K$3:$K$152))</f>
        <v>4</v>
      </c>
      <c r="P5" s="55" t="s">
        <v>23</v>
      </c>
      <c r="Q5" s="55">
        <f ca="1">IF(COUNTIFS(Распис!$B$4:$B$300,$A5,Распис!$C$4:$C$300,"&lt;="&amp;Q$1,Распис!$D$4:$D$300,"&gt;="&amp;Q$1)&gt;0,SUMIFS(Распис!$F$4:$F$300,Распис!$B$4:$B$300,$A5,Распис!$C$4:$C$300,"&lt;="&amp;Q$1,Распис!$D$4:$D$300,"&gt;="&amp;Q$1),SUMIF(База!$B$3:$B$305,$A5,База!$F$3:$F$152))</f>
        <v>2</v>
      </c>
      <c r="R5" s="55">
        <f ca="1">IF(COUNTIFS(Распис!$B$4:$B$300,$A5,Распис!$C$4:$C$300,"&lt;="&amp;R$1,Распис!$D$4:$D$300,"&gt;="&amp;R$1)&gt;0,SUMIFS(Распис!$G$4:$G$300,Распис!$B$4:$B$300,$A5,Распис!$C$4:$C$300,"&lt;="&amp;R$1,Распис!$D$4:$D$300,"&gt;="&amp;R$1),SUMIF(База!$B$3:$B$305,$A5,База!$G$3:$G$152))</f>
        <v>5</v>
      </c>
      <c r="S5" s="55">
        <f ca="1">IF(COUNTIFS(Распис!$B$4:$B$300,$A5,Распис!$C$4:$C$300,"&lt;="&amp;S$1,Распис!$D$4:$D$300,"&gt;="&amp;S$1)&gt;0,SUMIFS(Распис!$H$4:$H$300,Распис!$B$4:$B$300,$A5,Распис!$C$4:$C$300,"&lt;="&amp;S$1,Распис!$D$4:$D$300,"&gt;="&amp;S$1),SUMIF(База!$B$3:$B$305,$A5,База!$H$3:$H$152))</f>
        <v>0</v>
      </c>
      <c r="T5" s="55">
        <f ca="1">IF(COUNTIFS(Распис!$B$4:$B$300,$A5,Распис!$C$4:$C$300,"&lt;="&amp;T$1,Распис!$D$4:$D$300,"&gt;="&amp;T$1)&gt;0,SUMIFS(Распис!$I$4:$I$300,Распис!$B$4:$B$300,$A5,Распис!$C$4:$C$300,"&lt;="&amp;T$1,Распис!$D$4:$D$300,"&gt;="&amp;T$1),SUMIF(База!$B$3:$B$305,$A5,База!$I$3:$I$152))</f>
        <v>4</v>
      </c>
      <c r="U5" s="55">
        <f ca="1">IF(COUNTIFS(Распис!$B$4:$B$300,$A5,Распис!$C$4:$C$300,"&lt;="&amp;U$1,Распис!$D$4:$D$300,"&gt;="&amp;U$1)&gt;0,SUMIFS(Распис!$J$4:$J$300,Распис!$B$4:$B$300,$A5,Распис!$C$4:$C$300,"&lt;="&amp;U$1,Распис!$D$4:$D$300,"&gt;="&amp;U$1),SUMIF(База!$B$3:$B$305,$A5,База!$J$3:$J$152))</f>
        <v>4</v>
      </c>
      <c r="V5" s="55">
        <f ca="1">IF(COUNTIFS(Распис!$B$4:$B$300,$A5,Распис!$C$4:$C$300,"&lt;="&amp;V$1,Распис!$D$4:$D$300,"&gt;="&amp;V$1)&gt;0,SUMIFS(Распис!$K$4:$K$300,Распис!$B$4:$B$300,$A5,Распис!$C$4:$C$300,"&lt;="&amp;V$1,Распис!$D$4:$D$300,"&gt;="&amp;V$1),SUMIF(База!$B$3:$B$305,$A5,База!$K$3:$K$152))</f>
        <v>4</v>
      </c>
      <c r="W5" s="55" t="s">
        <v>23</v>
      </c>
      <c r="X5" s="55">
        <f ca="1">IF(COUNTIFS(Распис!$B$4:$B$300,$A5,Распис!$C$4:$C$300,"&lt;="&amp;X$1,Распис!$D$4:$D$300,"&gt;="&amp;X$1)&gt;0,SUMIFS(Распис!$F$4:$F$300,Распис!$B$4:$B$300,$A5,Распис!$C$4:$C$300,"&lt;="&amp;X$1,Распис!$D$4:$D$300,"&gt;="&amp;X$1),SUMIF(База!$B$3:$B$305,$A5,База!$F$3:$F$152))</f>
        <v>2</v>
      </c>
      <c r="Y5" s="55">
        <f ca="1">IF(COUNTIFS(Распис!$B$4:$B$300,$A5,Распис!$C$4:$C$300,"&lt;="&amp;Y$1,Распис!$D$4:$D$300,"&gt;="&amp;Y$1)&gt;0,SUMIFS(Распис!$G$4:$G$300,Распис!$B$4:$B$300,$A5,Распис!$C$4:$C$300,"&lt;="&amp;Y$1,Распис!$D$4:$D$300,"&gt;="&amp;Y$1),SUMIF(База!$B$3:$B$305,$A5,База!$G$3:$G$152))</f>
        <v>5</v>
      </c>
      <c r="Z5" s="55">
        <f ca="1">IF(COUNTIFS(Распис!$B$4:$B$300,$A5,Распис!$C$4:$C$300,"&lt;="&amp;Z$1,Распис!$D$4:$D$300,"&gt;="&amp;Z$1)&gt;0,SUMIFS(Распис!$H$4:$H$300,Распис!$B$4:$B$300,$A5,Распис!$C$4:$C$300,"&lt;="&amp;Z$1,Распис!$D$4:$D$300,"&gt;="&amp;Z$1),SUMIF(База!$B$3:$B$305,$A5,База!$H$3:$H$152))</f>
        <v>0</v>
      </c>
      <c r="AA5" s="55">
        <f ca="1">IF(COUNTIFS(Распис!$B$4:$B$300,$A5,Распис!$C$4:$C$300,"&lt;="&amp;AA$1,Распис!$D$4:$D$300,"&gt;="&amp;AA$1)&gt;0,SUMIFS(Распис!$I$4:$I$300,Распис!$B$4:$B$300,$A5,Распис!$C$4:$C$300,"&lt;="&amp;AA$1,Распис!$D$4:$D$300,"&gt;="&amp;AA$1),SUMIF(База!$B$3:$B$305,$A5,База!$I$3:$I$152))</f>
        <v>4</v>
      </c>
      <c r="AB5" s="55">
        <f ca="1">IF(COUNTIFS(Распис!$B$4:$B$300,$A5,Распис!$C$4:$C$300,"&lt;="&amp;AB$1,Распис!$D$4:$D$300,"&gt;="&amp;AB$1)&gt;0,SUMIFS(Распис!$J$4:$J$300,Распис!$B$4:$B$300,$A5,Распис!$C$4:$C$300,"&lt;="&amp;AB$1,Распис!$D$4:$D$300,"&gt;="&amp;AB$1),SUMIF(База!$B$3:$B$305,$A5,База!$J$3:$J$152))</f>
        <v>4</v>
      </c>
      <c r="AC5" s="55">
        <f ca="1">IF(COUNTIFS(Распис!$B$4:$B$300,$A5,Распис!$C$4:$C$300,"&lt;="&amp;AC$1,Распис!$D$4:$D$300,"&gt;="&amp;AC$1)&gt;0,SUMIFS(Распис!$K$4:$K$300,Распис!$B$4:$B$300,$A5,Распис!$C$4:$C$300,"&lt;="&amp;AC$1,Распис!$D$4:$D$300,"&gt;="&amp;AC$1),SUMIF(База!$B$3:$B$305,$A5,База!$K$3:$K$152))</f>
        <v>4</v>
      </c>
      <c r="AD5" s="55" t="s">
        <v>23</v>
      </c>
      <c r="AE5" s="55">
        <f ca="1">IF(COUNTIFS(Распис!$B$4:$B$300,$A5,Распис!$C$4:$C$300,"&lt;="&amp;AE$1,Распис!$D$4:$D$300,"&gt;="&amp;AE$1)&gt;0,SUMIFS(Распис!$F$4:$F$300,Распис!$B$4:$B$300,$A5,Распис!$C$4:$C$300,"&lt;="&amp;AE$1,Распис!$D$4:$D$300,"&gt;="&amp;AE$1),SUMIF(База!$B$3:$B$305,$A5,База!$F$3:$F$152))</f>
        <v>2</v>
      </c>
      <c r="AF5" s="57"/>
      <c r="AG5" s="55">
        <f t="shared" ca="1" si="2"/>
        <v>78</v>
      </c>
      <c r="AH5" s="55">
        <f ca="1">AG5-SUMIFS(Распред!$G$4:$G$300,Распред!$B$4:$B$300,"апрель",Распред!$F$4:$F$300,A5)</f>
        <v>78</v>
      </c>
      <c r="AI5" s="55">
        <f ca="1">AH5+(COUNTIF(B5:AF5,"КД")+SUMIFS(Распред!$AH$4:$AH$300,Распред!$F$4:$F$300,A5,Распред!$B$4:$B$300,"апрель"))*4</f>
        <v>78</v>
      </c>
      <c r="AJ5" s="55">
        <f t="shared" ca="1" si="3"/>
        <v>0</v>
      </c>
      <c r="AK5" s="55">
        <f t="shared" ca="1" si="4"/>
        <v>78</v>
      </c>
      <c r="AL5" s="55">
        <f>SUMIFS(Распред!$K$4:$K$300,Распред!$B$4:$B$300,"апрель",Распред!$J$4:$J$300,A5)+SUMIFS(Распред!$M$4:$M$300,Распред!$B$4:$B$300,"апрель",Распред!$L$4:$L$300,A5)+SUMIFS(Распред!$O$4:$O$300,Распред!$B$4:$B$300,"апрель",Распред!$N$4:$N$300,A5)+SUMIFS(Распред!$Q$4:$Q$300,Распред!$B$4:$B$300,"апрель",Распред!$P$4:$P$300,A5)+SUMIFS(Распред!$S$4:$S$300,Распред!$B$4:$B$300,"апрель",Распред!$R$4:$R$300,A5)+SUMIFS(Распред!$U$4:$U$300,Распред!$B$4:$B$300,"апрель",Распред!$T$4:$T$300,A5)+SUMIFS(Распред!$W$4:$W$300,Распред!$B$4:$B$300,"апрель",Распред!$V$4:$V$300,A5)+SUMIFS(Распред!$Y$4:$Y$300,Распред!$B$4:$B$300,"апрель",Распред!$X$4:$X$300,A5)+SUMIFS(Распред!$AA$4:$AA$300,Распред!$B$4:$B$300,"апрель",Распред!$Z$4:$Z$300,A5)+SUMIFS(Распред!$AC$4:$AC$300,Распред!$B$4:$B$300,"апрель",Распред!$AB$4:$AB$300,A5)</f>
        <v>0</v>
      </c>
      <c r="AM5" s="55">
        <f t="shared" ca="1" si="5"/>
        <v>78</v>
      </c>
      <c r="AN5" s="55">
        <f t="shared" ca="1" si="6"/>
        <v>0</v>
      </c>
      <c r="AO5" s="55">
        <f t="shared" ca="1" si="7"/>
        <v>0</v>
      </c>
      <c r="AP5" s="55">
        <f>январь!AP5</f>
        <v>286000</v>
      </c>
      <c r="AQ5" s="55">
        <f t="shared" ca="1" si="8"/>
        <v>0</v>
      </c>
      <c r="AR5" s="57"/>
      <c r="AS5" s="176">
        <f t="shared" ca="1" si="9"/>
        <v>0</v>
      </c>
    </row>
    <row r="6" spans="1:45" x14ac:dyDescent="0.25">
      <c r="A6" s="175" t="str">
        <f>База!B6</f>
        <v xml:space="preserve">Ахметов Ақжол </v>
      </c>
      <c r="B6" s="55" t="s">
        <v>23</v>
      </c>
      <c r="C6" s="55">
        <f>IF(COUNTIFS(Распис!$B$4:$B$300,$A6,Распис!$C$4:$C$300,"&lt;="&amp;C$1,Распис!$D$4:$D$300,"&gt;="&amp;C$1)&gt;0,SUMIFS(Распис!$F$4:$F$300,Распис!$B$4:$B$300,$A6,Распис!$C$4:$C$300,"&lt;="&amp;C$1,Распис!$D$4:$D$300,"&gt;="&amp;C$1),SUMIF(База!$B$3:$B$305,$A6,База!$F$3:$F$152))</f>
        <v>3</v>
      </c>
      <c r="D6" s="55">
        <f>IF(COUNTIFS(Распис!$B$4:$B$300,$A6,Распис!$C$4:$C$300,"&lt;="&amp;D$1,Распис!$D$4:$D$300,"&gt;="&amp;D$1)&gt;0,SUMIFS(Распис!$G$4:$G$300,Распис!$B$4:$B$300,$A6,Распис!$C$4:$C$300,"&lt;="&amp;D$1,Распис!$D$4:$D$300,"&gt;="&amp;D$1),SUMIF(База!$B$3:$B$305,$A6,База!$G$3:$G$152))</f>
        <v>5</v>
      </c>
      <c r="E6" s="55">
        <f>IF(COUNTIFS(Распис!$B$4:$B$300,$A6,Распис!$C$4:$C$300,"&lt;="&amp;E$1,Распис!$D$4:$D$300,"&gt;="&amp;E$1)&gt;0,SUMIFS(Распис!$H$4:$H$300,Распис!$B$4:$B$300,$A6,Распис!$C$4:$C$300,"&lt;="&amp;E$1,Распис!$D$4:$D$300,"&gt;="&amp;E$1),SUMIF(База!$B$3:$B$305,$A6,База!$H$3:$H$152))</f>
        <v>5</v>
      </c>
      <c r="F6" s="55">
        <f>IF(COUNTIFS(Распис!$B$4:$B$300,$A6,Распис!$C$4:$C$300,"&lt;="&amp;F$1,Распис!$D$4:$D$300,"&gt;="&amp;F$1)&gt;0,SUMIFS(Распис!$I$4:$I$300,Распис!$B$4:$B$300,$A6,Распис!$C$4:$C$300,"&lt;="&amp;F$1,Распис!$D$4:$D$300,"&gt;="&amp;F$1),SUMIF(База!$B$3:$B$305,$A6,База!$I$3:$I$152))</f>
        <v>4</v>
      </c>
      <c r="G6" s="55">
        <f>IF(COUNTIFS(Распис!$B$4:$B$300,$A6,Распис!$C$4:$C$300,"&lt;="&amp;G$1,Распис!$D$4:$D$300,"&gt;="&amp;G$1)&gt;0,SUMIFS(Распис!$J$4:$J$300,Распис!$B$4:$B$300,$A6,Распис!$C$4:$C$300,"&lt;="&amp;G$1,Распис!$D$4:$D$300,"&gt;="&amp;G$1),SUMIF(База!$B$3:$B$305,$A6,База!$J$3:$J$152))</f>
        <v>4</v>
      </c>
      <c r="H6" s="55">
        <f>IF(COUNTIFS(Распис!$B$4:$B$300,$A6,Распис!$C$4:$C$300,"&lt;="&amp;H$1,Распис!$D$4:$D$300,"&gt;="&amp;H$1)&gt;0,SUMIFS(Распис!$K$4:$K$300,Распис!$B$4:$B$300,$A6,Распис!$C$4:$C$300,"&lt;="&amp;H$1,Распис!$D$4:$D$300,"&gt;="&amp;H$1),SUMIF(База!$B$3:$B$305,$A6,База!$K$3:$K$152))</f>
        <v>0</v>
      </c>
      <c r="I6" s="55" t="s">
        <v>23</v>
      </c>
      <c r="J6" s="55">
        <f>IF(COUNTIFS(Распис!$B$4:$B$300,$A6,Распис!$C$4:$C$300,"&lt;="&amp;J$1,Распис!$D$4:$D$300,"&gt;="&amp;J$1)&gt;0,SUMIFS(Распис!$F$4:$F$300,Распис!$B$4:$B$300,$A6,Распис!$C$4:$C$300,"&lt;="&amp;J$1,Распис!$D$4:$D$300,"&gt;="&amp;J$1),SUMIF(База!$B$3:$B$305,$A6,База!$F$3:$F$152))</f>
        <v>3</v>
      </c>
      <c r="K6" s="55">
        <f>IF(COUNTIFS(Распис!$B$4:$B$300,$A6,Распис!$C$4:$C$300,"&lt;="&amp;K$1,Распис!$D$4:$D$300,"&gt;="&amp;K$1)&gt;0,SUMIFS(Распис!$G$4:$G$300,Распис!$B$4:$B$300,$A6,Распис!$C$4:$C$300,"&lt;="&amp;K$1,Распис!$D$4:$D$300,"&gt;="&amp;K$1),SUMIF(База!$B$3:$B$305,$A6,База!$G$3:$G$152))</f>
        <v>5</v>
      </c>
      <c r="L6" s="55">
        <f>IF(COUNTIFS(Распис!$B$4:$B$300,$A6,Распис!$C$4:$C$300,"&lt;="&amp;L$1,Распис!$D$4:$D$300,"&gt;="&amp;L$1)&gt;0,SUMIFS(Распис!$H$4:$H$300,Распис!$B$4:$B$300,$A6,Распис!$C$4:$C$300,"&lt;="&amp;L$1,Распис!$D$4:$D$300,"&gt;="&amp;L$1),SUMIF(База!$B$3:$B$305,$A6,База!$H$3:$H$152))</f>
        <v>5</v>
      </c>
      <c r="M6" s="55">
        <f>IF(COUNTIFS(Распис!$B$4:$B$300,$A6,Распис!$C$4:$C$300,"&lt;="&amp;M$1,Распис!$D$4:$D$300,"&gt;="&amp;M$1)&gt;0,SUMIFS(Распис!$I$4:$I$300,Распис!$B$4:$B$300,$A6,Распис!$C$4:$C$300,"&lt;="&amp;M$1,Распис!$D$4:$D$300,"&gt;="&amp;M$1),SUMIF(База!$B$3:$B$305,$A6,База!$I$3:$I$152))</f>
        <v>4</v>
      </c>
      <c r="N6" s="55">
        <f>IF(COUNTIFS(Распис!$B$4:$B$300,$A6,Распис!$C$4:$C$300,"&lt;="&amp;N$1,Распис!$D$4:$D$300,"&gt;="&amp;N$1)&gt;0,SUMIFS(Распис!$J$4:$J$300,Распис!$B$4:$B$300,$A6,Распис!$C$4:$C$300,"&lt;="&amp;N$1,Распис!$D$4:$D$300,"&gt;="&amp;N$1),SUMIF(База!$B$3:$B$305,$A6,База!$J$3:$J$152))</f>
        <v>4</v>
      </c>
      <c r="O6" s="55">
        <f>IF(COUNTIFS(Распис!$B$4:$B$300,$A6,Распис!$C$4:$C$300,"&lt;="&amp;O$1,Распис!$D$4:$D$300,"&gt;="&amp;O$1)&gt;0,SUMIFS(Распис!$K$4:$K$300,Распис!$B$4:$B$300,$A6,Распис!$C$4:$C$300,"&lt;="&amp;O$1,Распис!$D$4:$D$300,"&gt;="&amp;O$1),SUMIF(База!$B$3:$B$305,$A6,База!$K$3:$K$152))</f>
        <v>0</v>
      </c>
      <c r="P6" s="55" t="s">
        <v>23</v>
      </c>
      <c r="Q6" s="55">
        <f>IF(COUNTIFS(Распис!$B$4:$B$300,$A6,Распис!$C$4:$C$300,"&lt;="&amp;Q$1,Распис!$D$4:$D$300,"&gt;="&amp;Q$1)&gt;0,SUMIFS(Распис!$F$4:$F$300,Распис!$B$4:$B$300,$A6,Распис!$C$4:$C$300,"&lt;="&amp;Q$1,Распис!$D$4:$D$300,"&gt;="&amp;Q$1),SUMIF(База!$B$3:$B$305,$A6,База!$F$3:$F$152))</f>
        <v>3</v>
      </c>
      <c r="R6" s="55">
        <f>IF(COUNTIFS(Распис!$B$4:$B$300,$A6,Распис!$C$4:$C$300,"&lt;="&amp;R$1,Распис!$D$4:$D$300,"&gt;="&amp;R$1)&gt;0,SUMIFS(Распис!$G$4:$G$300,Распис!$B$4:$B$300,$A6,Распис!$C$4:$C$300,"&lt;="&amp;R$1,Распис!$D$4:$D$300,"&gt;="&amp;R$1),SUMIF(База!$B$3:$B$305,$A6,База!$G$3:$G$152))</f>
        <v>5</v>
      </c>
      <c r="S6" s="55">
        <f>IF(COUNTIFS(Распис!$B$4:$B$300,$A6,Распис!$C$4:$C$300,"&lt;="&amp;S$1,Распис!$D$4:$D$300,"&gt;="&amp;S$1)&gt;0,SUMIFS(Распис!$H$4:$H$300,Распис!$B$4:$B$300,$A6,Распис!$C$4:$C$300,"&lt;="&amp;S$1,Распис!$D$4:$D$300,"&gt;="&amp;S$1),SUMIF(База!$B$3:$B$305,$A6,База!$H$3:$H$152))</f>
        <v>5</v>
      </c>
      <c r="T6" s="55">
        <f>IF(COUNTIFS(Распис!$B$4:$B$300,$A6,Распис!$C$4:$C$300,"&lt;="&amp;T$1,Распис!$D$4:$D$300,"&gt;="&amp;T$1)&gt;0,SUMIFS(Распис!$I$4:$I$300,Распис!$B$4:$B$300,$A6,Распис!$C$4:$C$300,"&lt;="&amp;T$1,Распис!$D$4:$D$300,"&gt;="&amp;T$1),SUMIF(База!$B$3:$B$305,$A6,База!$I$3:$I$152))</f>
        <v>4</v>
      </c>
      <c r="U6" s="55">
        <f>IF(COUNTIFS(Распис!$B$4:$B$300,$A6,Распис!$C$4:$C$300,"&lt;="&amp;U$1,Распис!$D$4:$D$300,"&gt;="&amp;U$1)&gt;0,SUMIFS(Распис!$J$4:$J$300,Распис!$B$4:$B$300,$A6,Распис!$C$4:$C$300,"&lt;="&amp;U$1,Распис!$D$4:$D$300,"&gt;="&amp;U$1),SUMIF(База!$B$3:$B$305,$A6,База!$J$3:$J$152))</f>
        <v>4</v>
      </c>
      <c r="V6" s="55">
        <f>IF(COUNTIFS(Распис!$B$4:$B$300,$A6,Распис!$C$4:$C$300,"&lt;="&amp;V$1,Распис!$D$4:$D$300,"&gt;="&amp;V$1)&gt;0,SUMIFS(Распис!$K$4:$K$300,Распис!$B$4:$B$300,$A6,Распис!$C$4:$C$300,"&lt;="&amp;V$1,Распис!$D$4:$D$300,"&gt;="&amp;V$1),SUMIF(База!$B$3:$B$305,$A6,База!$K$3:$K$152))</f>
        <v>0</v>
      </c>
      <c r="W6" s="55" t="s">
        <v>23</v>
      </c>
      <c r="X6" s="55">
        <f>IF(COUNTIFS(Распис!$B$4:$B$300,$A6,Распис!$C$4:$C$300,"&lt;="&amp;X$1,Распис!$D$4:$D$300,"&gt;="&amp;X$1)&gt;0,SUMIFS(Распис!$F$4:$F$300,Распис!$B$4:$B$300,$A6,Распис!$C$4:$C$300,"&lt;="&amp;X$1,Распис!$D$4:$D$300,"&gt;="&amp;X$1),SUMIF(База!$B$3:$B$305,$A6,База!$F$3:$F$152))</f>
        <v>3</v>
      </c>
      <c r="Y6" s="55">
        <f>IF(COUNTIFS(Распис!$B$4:$B$300,$A6,Распис!$C$4:$C$300,"&lt;="&amp;Y$1,Распис!$D$4:$D$300,"&gt;="&amp;Y$1)&gt;0,SUMIFS(Распис!$G$4:$G$300,Распис!$B$4:$B$300,$A6,Распис!$C$4:$C$300,"&lt;="&amp;Y$1,Распис!$D$4:$D$300,"&gt;="&amp;Y$1),SUMIF(База!$B$3:$B$305,$A6,База!$G$3:$G$152))</f>
        <v>5</v>
      </c>
      <c r="Z6" s="55">
        <f>IF(COUNTIFS(Распис!$B$4:$B$300,$A6,Распис!$C$4:$C$300,"&lt;="&amp;Z$1,Распис!$D$4:$D$300,"&gt;="&amp;Z$1)&gt;0,SUMIFS(Распис!$H$4:$H$300,Распис!$B$4:$B$300,$A6,Распис!$C$4:$C$300,"&lt;="&amp;Z$1,Распис!$D$4:$D$300,"&gt;="&amp;Z$1),SUMIF(База!$B$3:$B$305,$A6,База!$H$3:$H$152))</f>
        <v>5</v>
      </c>
      <c r="AA6" s="55">
        <f>IF(COUNTIFS(Распис!$B$4:$B$300,$A6,Распис!$C$4:$C$300,"&lt;="&amp;AA$1,Распис!$D$4:$D$300,"&gt;="&amp;AA$1)&gt;0,SUMIFS(Распис!$I$4:$I$300,Распис!$B$4:$B$300,$A6,Распис!$C$4:$C$300,"&lt;="&amp;AA$1,Распис!$D$4:$D$300,"&gt;="&amp;AA$1),SUMIF(База!$B$3:$B$305,$A6,База!$I$3:$I$152))</f>
        <v>4</v>
      </c>
      <c r="AB6" s="55">
        <f>IF(COUNTIFS(Распис!$B$4:$B$300,$A6,Распис!$C$4:$C$300,"&lt;="&amp;AB$1,Распис!$D$4:$D$300,"&gt;="&amp;AB$1)&gt;0,SUMIFS(Распис!$J$4:$J$300,Распис!$B$4:$B$300,$A6,Распис!$C$4:$C$300,"&lt;="&amp;AB$1,Распис!$D$4:$D$300,"&gt;="&amp;AB$1),SUMIF(База!$B$3:$B$305,$A6,База!$J$3:$J$152))</f>
        <v>4</v>
      </c>
      <c r="AC6" s="55">
        <f>IF(COUNTIFS(Распис!$B$4:$B$300,$A6,Распис!$C$4:$C$300,"&lt;="&amp;AC$1,Распис!$D$4:$D$300,"&gt;="&amp;AC$1)&gt;0,SUMIFS(Распис!$K$4:$K$300,Распис!$B$4:$B$300,$A6,Распис!$C$4:$C$300,"&lt;="&amp;AC$1,Распис!$D$4:$D$300,"&gt;="&amp;AC$1),SUMIF(База!$B$3:$B$305,$A6,База!$K$3:$K$152))</f>
        <v>0</v>
      </c>
      <c r="AD6" s="55" t="s">
        <v>23</v>
      </c>
      <c r="AE6" s="55">
        <f>IF(COUNTIFS(Распис!$B$4:$B$300,$A6,Распис!$C$4:$C$300,"&lt;="&amp;AE$1,Распис!$D$4:$D$300,"&gt;="&amp;AE$1)&gt;0,SUMIFS(Распис!$F$4:$F$300,Распис!$B$4:$B$300,$A6,Распис!$C$4:$C$300,"&lt;="&amp;AE$1,Распис!$D$4:$D$300,"&gt;="&amp;AE$1),SUMIF(База!$B$3:$B$305,$A6,База!$F$3:$F$152))</f>
        <v>3</v>
      </c>
      <c r="AF6" s="57"/>
      <c r="AG6" s="55">
        <f t="shared" si="2"/>
        <v>87</v>
      </c>
      <c r="AH6" s="55">
        <f>AG6-SUMIFS(Распред!$G$4:$G$300,Распред!$B$4:$B$300,"апрель",Распред!$F$4:$F$300,A6)</f>
        <v>87</v>
      </c>
      <c r="AI6" s="55">
        <f>AH6+(COUNTIF(B6:AF6,"КД")+SUMIFS(Распред!$AH$4:$AH$300,Распред!$F$4:$F$300,A6,Распред!$B$4:$B$300,"апрель"))*4</f>
        <v>87</v>
      </c>
      <c r="AJ6" s="55">
        <f t="shared" si="3"/>
        <v>0</v>
      </c>
      <c r="AK6" s="55">
        <f t="shared" si="4"/>
        <v>87</v>
      </c>
      <c r="AL6" s="55">
        <f>SUMIFS(Распред!$K$4:$K$300,Распред!$B$4:$B$300,"апрель",Распред!$J$4:$J$300,A6)+SUMIFS(Распред!$M$4:$M$300,Распред!$B$4:$B$300,"апрель",Распред!$L$4:$L$300,A6)+SUMIFS(Распред!$O$4:$O$300,Распред!$B$4:$B$300,"апрель",Распред!$N$4:$N$300,A6)+SUMIFS(Распред!$Q$4:$Q$300,Распред!$B$4:$B$300,"апрель",Распред!$P$4:$P$300,A6)+SUMIFS(Распред!$S$4:$S$300,Распред!$B$4:$B$300,"апрель",Распред!$R$4:$R$300,A6)+SUMIFS(Распред!$U$4:$U$300,Распред!$B$4:$B$300,"апрель",Распред!$T$4:$T$300,A6)+SUMIFS(Распред!$W$4:$W$300,Распред!$B$4:$B$300,"апрель",Распред!$V$4:$V$300,A6)+SUMIFS(Распред!$Y$4:$Y$300,Распред!$B$4:$B$300,"апрель",Распред!$X$4:$X$300,A6)+SUMIFS(Распред!$AA$4:$AA$300,Распред!$B$4:$B$300,"апрель",Распред!$Z$4:$Z$300,A6)+SUMIFS(Распред!$AC$4:$AC$300,Распред!$B$4:$B$300,"апрель",Распред!$AB$4:$AB$300,A6)</f>
        <v>0</v>
      </c>
      <c r="AM6" s="55">
        <f t="shared" si="5"/>
        <v>87</v>
      </c>
      <c r="AN6" s="55">
        <f t="shared" si="6"/>
        <v>0</v>
      </c>
      <c r="AO6" s="55">
        <f t="shared" si="7"/>
        <v>0</v>
      </c>
      <c r="AP6" s="55">
        <f>январь!AP6</f>
        <v>172000</v>
      </c>
      <c r="AQ6" s="55">
        <f t="shared" si="8"/>
        <v>0</v>
      </c>
      <c r="AR6" s="57"/>
      <c r="AS6" s="176">
        <f t="shared" si="9"/>
        <v>0</v>
      </c>
    </row>
    <row r="7" spans="1:45" x14ac:dyDescent="0.25">
      <c r="A7" s="175" t="str">
        <f>База!B7</f>
        <v>Базарбаев Бауыржан</v>
      </c>
      <c r="B7" s="55" t="s">
        <v>23</v>
      </c>
      <c r="C7" s="55">
        <f ca="1">IF(COUNTIFS(Распис!$B$4:$B$300,$A7,Распис!$C$4:$C$300,"&lt;="&amp;C$1,Распис!$D$4:$D$300,"&gt;="&amp;C$1)&gt;0,SUMIFS(Распис!$F$4:$F$300,Распис!$B$4:$B$300,$A7,Распис!$C$4:$C$300,"&lt;="&amp;C$1,Распис!$D$4:$D$300,"&gt;="&amp;C$1),SUMIF(База!$B$3:$B$305,$A7,База!$F$3:$F$152))</f>
        <v>3</v>
      </c>
      <c r="D7" s="55">
        <f ca="1">IF(COUNTIFS(Распис!$B$4:$B$300,$A7,Распис!$C$4:$C$300,"&lt;="&amp;D$1,Распис!$D$4:$D$300,"&gt;="&amp;D$1)&gt;0,SUMIFS(Распис!$G$4:$G$300,Распис!$B$4:$B$300,$A7,Распис!$C$4:$C$300,"&lt;="&amp;D$1,Распис!$D$4:$D$300,"&gt;="&amp;D$1),SUMIF(База!$B$3:$B$305,$A7,База!$G$3:$G$152))</f>
        <v>6</v>
      </c>
      <c r="E7" s="55">
        <f ca="1">IF(COUNTIFS(Распис!$B$4:$B$300,$A7,Распис!$C$4:$C$300,"&lt;="&amp;E$1,Распис!$D$4:$D$300,"&gt;="&amp;E$1)&gt;0,SUMIFS(Распис!$H$4:$H$300,Распис!$B$4:$B$300,$A7,Распис!$C$4:$C$300,"&lt;="&amp;E$1,Распис!$D$4:$D$300,"&gt;="&amp;E$1),SUMIF(База!$B$3:$B$305,$A7,База!$H$3:$H$152))</f>
        <v>6</v>
      </c>
      <c r="F7" s="55">
        <f ca="1">IF(COUNTIFS(Распис!$B$4:$B$300,$A7,Распис!$C$4:$C$300,"&lt;="&amp;F$1,Распис!$D$4:$D$300,"&gt;="&amp;F$1)&gt;0,SUMIFS(Распис!$I$4:$I$300,Распис!$B$4:$B$300,$A7,Распис!$C$4:$C$300,"&lt;="&amp;F$1,Распис!$D$4:$D$300,"&gt;="&amp;F$1),SUMIF(База!$B$3:$B$305,$A7,База!$I$3:$I$152))</f>
        <v>6</v>
      </c>
      <c r="G7" s="55">
        <f ca="1">IF(COUNTIFS(Распис!$B$4:$B$300,$A7,Распис!$C$4:$C$300,"&lt;="&amp;G$1,Распис!$D$4:$D$300,"&gt;="&amp;G$1)&gt;0,SUMIFS(Распис!$J$4:$J$300,Распис!$B$4:$B$300,$A7,Распис!$C$4:$C$300,"&lt;="&amp;G$1,Распис!$D$4:$D$300,"&gt;="&amp;G$1),SUMIF(База!$B$3:$B$305,$A7,База!$J$3:$J$152))</f>
        <v>4</v>
      </c>
      <c r="H7" s="55">
        <f ca="1">IF(COUNTIFS(Распис!$B$4:$B$300,$A7,Распис!$C$4:$C$300,"&lt;="&amp;H$1,Распис!$D$4:$D$300,"&gt;="&amp;H$1)&gt;0,SUMIFS(Распис!$K$4:$K$300,Распис!$B$4:$B$300,$A7,Распис!$C$4:$C$300,"&lt;="&amp;H$1,Распис!$D$4:$D$300,"&gt;="&amp;H$1),SUMIF(База!$B$3:$B$305,$A7,База!$K$3:$K$152))</f>
        <v>0</v>
      </c>
      <c r="I7" s="55" t="s">
        <v>23</v>
      </c>
      <c r="J7" s="55">
        <f ca="1">IF(COUNTIFS(Распис!$B$4:$B$300,$A7,Распис!$C$4:$C$300,"&lt;="&amp;J$1,Распис!$D$4:$D$300,"&gt;="&amp;J$1)&gt;0,SUMIFS(Распис!$F$4:$F$300,Распис!$B$4:$B$300,$A7,Распис!$C$4:$C$300,"&lt;="&amp;J$1,Распис!$D$4:$D$300,"&gt;="&amp;J$1),SUMIF(База!$B$3:$B$305,$A7,База!$F$3:$F$152))</f>
        <v>3</v>
      </c>
      <c r="K7" s="55">
        <f ca="1">IF(COUNTIFS(Распис!$B$4:$B$300,$A7,Распис!$C$4:$C$300,"&lt;="&amp;K$1,Распис!$D$4:$D$300,"&gt;="&amp;K$1)&gt;0,SUMIFS(Распис!$G$4:$G$300,Распис!$B$4:$B$300,$A7,Распис!$C$4:$C$300,"&lt;="&amp;K$1,Распис!$D$4:$D$300,"&gt;="&amp;K$1),SUMIF(База!$B$3:$B$305,$A7,База!$G$3:$G$152))</f>
        <v>6</v>
      </c>
      <c r="L7" s="55">
        <f ca="1">IF(COUNTIFS(Распис!$B$4:$B$300,$A7,Распис!$C$4:$C$300,"&lt;="&amp;L$1,Распис!$D$4:$D$300,"&gt;="&amp;L$1)&gt;0,SUMIFS(Распис!$H$4:$H$300,Распис!$B$4:$B$300,$A7,Распис!$C$4:$C$300,"&lt;="&amp;L$1,Распис!$D$4:$D$300,"&gt;="&amp;L$1),SUMIF(База!$B$3:$B$305,$A7,База!$H$3:$H$152))</f>
        <v>6</v>
      </c>
      <c r="M7" s="55">
        <f ca="1">IF(COUNTIFS(Распис!$B$4:$B$300,$A7,Распис!$C$4:$C$300,"&lt;="&amp;M$1,Распис!$D$4:$D$300,"&gt;="&amp;M$1)&gt;0,SUMIFS(Распис!$I$4:$I$300,Распис!$B$4:$B$300,$A7,Распис!$C$4:$C$300,"&lt;="&amp;M$1,Распис!$D$4:$D$300,"&gt;="&amp;M$1),SUMIF(База!$B$3:$B$305,$A7,База!$I$3:$I$152))</f>
        <v>6</v>
      </c>
      <c r="N7" s="55">
        <f ca="1">IF(COUNTIFS(Распис!$B$4:$B$300,$A7,Распис!$C$4:$C$300,"&lt;="&amp;N$1,Распис!$D$4:$D$300,"&gt;="&amp;N$1)&gt;0,SUMIFS(Распис!$J$4:$J$300,Распис!$B$4:$B$300,$A7,Распис!$C$4:$C$300,"&lt;="&amp;N$1,Распис!$D$4:$D$300,"&gt;="&amp;N$1),SUMIF(База!$B$3:$B$305,$A7,База!$J$3:$J$152))</f>
        <v>4</v>
      </c>
      <c r="O7" s="55">
        <f ca="1">IF(COUNTIFS(Распис!$B$4:$B$300,$A7,Распис!$C$4:$C$300,"&lt;="&amp;O$1,Распис!$D$4:$D$300,"&gt;="&amp;O$1)&gt;0,SUMIFS(Распис!$K$4:$K$300,Распис!$B$4:$B$300,$A7,Распис!$C$4:$C$300,"&lt;="&amp;O$1,Распис!$D$4:$D$300,"&gt;="&amp;O$1),SUMIF(База!$B$3:$B$305,$A7,База!$K$3:$K$152))</f>
        <v>0</v>
      </c>
      <c r="P7" s="55" t="s">
        <v>23</v>
      </c>
      <c r="Q7" s="55">
        <f ca="1">IF(COUNTIFS(Распис!$B$4:$B$300,$A7,Распис!$C$4:$C$300,"&lt;="&amp;Q$1,Распис!$D$4:$D$300,"&gt;="&amp;Q$1)&gt;0,SUMIFS(Распис!$F$4:$F$300,Распис!$B$4:$B$300,$A7,Распис!$C$4:$C$300,"&lt;="&amp;Q$1,Распис!$D$4:$D$300,"&gt;="&amp;Q$1),SUMIF(База!$B$3:$B$305,$A7,База!$F$3:$F$152))</f>
        <v>3</v>
      </c>
      <c r="R7" s="55">
        <f ca="1">IF(COUNTIFS(Распис!$B$4:$B$300,$A7,Распис!$C$4:$C$300,"&lt;="&amp;R$1,Распис!$D$4:$D$300,"&gt;="&amp;R$1)&gt;0,SUMIFS(Распис!$G$4:$G$300,Распис!$B$4:$B$300,$A7,Распис!$C$4:$C$300,"&lt;="&amp;R$1,Распис!$D$4:$D$300,"&gt;="&amp;R$1),SUMIF(База!$B$3:$B$305,$A7,База!$G$3:$G$152))</f>
        <v>6</v>
      </c>
      <c r="S7" s="55">
        <f ca="1">IF(COUNTIFS(Распис!$B$4:$B$300,$A7,Распис!$C$4:$C$300,"&lt;="&amp;S$1,Распис!$D$4:$D$300,"&gt;="&amp;S$1)&gt;0,SUMIFS(Распис!$H$4:$H$300,Распис!$B$4:$B$300,$A7,Распис!$C$4:$C$300,"&lt;="&amp;S$1,Распис!$D$4:$D$300,"&gt;="&amp;S$1),SUMIF(База!$B$3:$B$305,$A7,База!$H$3:$H$152))</f>
        <v>6</v>
      </c>
      <c r="T7" s="55">
        <f ca="1">IF(COUNTIFS(Распис!$B$4:$B$300,$A7,Распис!$C$4:$C$300,"&lt;="&amp;T$1,Распис!$D$4:$D$300,"&gt;="&amp;T$1)&gt;0,SUMIFS(Распис!$I$4:$I$300,Распис!$B$4:$B$300,$A7,Распис!$C$4:$C$300,"&lt;="&amp;T$1,Распис!$D$4:$D$300,"&gt;="&amp;T$1),SUMIF(База!$B$3:$B$305,$A7,База!$I$3:$I$152))</f>
        <v>6</v>
      </c>
      <c r="U7" s="55">
        <f ca="1">IF(COUNTIFS(Распис!$B$4:$B$300,$A7,Распис!$C$4:$C$300,"&lt;="&amp;U$1,Распис!$D$4:$D$300,"&gt;="&amp;U$1)&gt;0,SUMIFS(Распис!$J$4:$J$300,Распис!$B$4:$B$300,$A7,Распис!$C$4:$C$300,"&lt;="&amp;U$1,Распис!$D$4:$D$300,"&gt;="&amp;U$1),SUMIF(База!$B$3:$B$305,$A7,База!$J$3:$J$152))</f>
        <v>4</v>
      </c>
      <c r="V7" s="55">
        <f ca="1">IF(COUNTIFS(Распис!$B$4:$B$300,$A7,Распис!$C$4:$C$300,"&lt;="&amp;V$1,Распис!$D$4:$D$300,"&gt;="&amp;V$1)&gt;0,SUMIFS(Распис!$K$4:$K$300,Распис!$B$4:$B$300,$A7,Распис!$C$4:$C$300,"&lt;="&amp;V$1,Распис!$D$4:$D$300,"&gt;="&amp;V$1),SUMIF(База!$B$3:$B$305,$A7,База!$K$3:$K$152))</f>
        <v>0</v>
      </c>
      <c r="W7" s="55" t="s">
        <v>23</v>
      </c>
      <c r="X7" s="55">
        <f ca="1">IF(COUNTIFS(Распис!$B$4:$B$300,$A7,Распис!$C$4:$C$300,"&lt;="&amp;X$1,Распис!$D$4:$D$300,"&gt;="&amp;X$1)&gt;0,SUMIFS(Распис!$F$4:$F$300,Распис!$B$4:$B$300,$A7,Распис!$C$4:$C$300,"&lt;="&amp;X$1,Распис!$D$4:$D$300,"&gt;="&amp;X$1),SUMIF(База!$B$3:$B$305,$A7,База!$F$3:$F$152))</f>
        <v>3</v>
      </c>
      <c r="Y7" s="55">
        <f ca="1">IF(COUNTIFS(Распис!$B$4:$B$300,$A7,Распис!$C$4:$C$300,"&lt;="&amp;Y$1,Распис!$D$4:$D$300,"&gt;="&amp;Y$1)&gt;0,SUMIFS(Распис!$G$4:$G$300,Распис!$B$4:$B$300,$A7,Распис!$C$4:$C$300,"&lt;="&amp;Y$1,Распис!$D$4:$D$300,"&gt;="&amp;Y$1),SUMIF(База!$B$3:$B$305,$A7,База!$G$3:$G$152))</f>
        <v>6</v>
      </c>
      <c r="Z7" s="55">
        <f ca="1">IF(COUNTIFS(Распис!$B$4:$B$300,$A7,Распис!$C$4:$C$300,"&lt;="&amp;Z$1,Распис!$D$4:$D$300,"&gt;="&amp;Z$1)&gt;0,SUMIFS(Распис!$H$4:$H$300,Распис!$B$4:$B$300,$A7,Распис!$C$4:$C$300,"&lt;="&amp;Z$1,Распис!$D$4:$D$300,"&gt;="&amp;Z$1),SUMIF(База!$B$3:$B$305,$A7,База!$H$3:$H$152))</f>
        <v>6</v>
      </c>
      <c r="AA7" s="55">
        <f ca="1">IF(COUNTIFS(Распис!$B$4:$B$300,$A7,Распис!$C$4:$C$300,"&lt;="&amp;AA$1,Распис!$D$4:$D$300,"&gt;="&amp;AA$1)&gt;0,SUMIFS(Распис!$I$4:$I$300,Распис!$B$4:$B$300,$A7,Распис!$C$4:$C$300,"&lt;="&amp;AA$1,Распис!$D$4:$D$300,"&gt;="&amp;AA$1),SUMIF(База!$B$3:$B$305,$A7,База!$I$3:$I$152))</f>
        <v>6</v>
      </c>
      <c r="AB7" s="55">
        <f ca="1">IF(COUNTIFS(Распис!$B$4:$B$300,$A7,Распис!$C$4:$C$300,"&lt;="&amp;AB$1,Распис!$D$4:$D$300,"&gt;="&amp;AB$1)&gt;0,SUMIFS(Распис!$J$4:$J$300,Распис!$B$4:$B$300,$A7,Распис!$C$4:$C$300,"&lt;="&amp;AB$1,Распис!$D$4:$D$300,"&gt;="&amp;AB$1),SUMIF(База!$B$3:$B$305,$A7,База!$J$3:$J$152))</f>
        <v>4</v>
      </c>
      <c r="AC7" s="55">
        <f ca="1">IF(COUNTIFS(Распис!$B$4:$B$300,$A7,Распис!$C$4:$C$300,"&lt;="&amp;AC$1,Распис!$D$4:$D$300,"&gt;="&amp;AC$1)&gt;0,SUMIFS(Распис!$K$4:$K$300,Распис!$B$4:$B$300,$A7,Распис!$C$4:$C$300,"&lt;="&amp;AC$1,Распис!$D$4:$D$300,"&gt;="&amp;AC$1),SUMIF(База!$B$3:$B$305,$A7,База!$K$3:$K$152))</f>
        <v>0</v>
      </c>
      <c r="AD7" s="55" t="s">
        <v>23</v>
      </c>
      <c r="AE7" s="55">
        <f ca="1">IF(COUNTIFS(Распис!$B$4:$B$300,$A7,Распис!$C$4:$C$300,"&lt;="&amp;AE$1,Распис!$D$4:$D$300,"&gt;="&amp;AE$1)&gt;0,SUMIFS(Распис!$F$4:$F$300,Распис!$B$4:$B$300,$A7,Распис!$C$4:$C$300,"&lt;="&amp;AE$1,Распис!$D$4:$D$300,"&gt;="&amp;AE$1),SUMIF(База!$B$3:$B$305,$A7,База!$F$3:$F$152))</f>
        <v>3</v>
      </c>
      <c r="AF7" s="57"/>
      <c r="AG7" s="55">
        <f t="shared" ca="1" si="2"/>
        <v>103</v>
      </c>
      <c r="AH7" s="55">
        <f ca="1">AG7-SUMIFS(Распред!$G$4:$G$300,Распред!$B$4:$B$300,"апрель",Распред!$F$4:$F$300,A7)</f>
        <v>103</v>
      </c>
      <c r="AI7" s="55">
        <f ca="1">AH7+(COUNTIF(B7:AF7,"КД")+SUMIFS(Распред!$AH$4:$AH$300,Распред!$F$4:$F$300,A7,Распред!$B$4:$B$300,"апрель"))*4</f>
        <v>103</v>
      </c>
      <c r="AJ7" s="55">
        <f t="shared" ca="1" si="3"/>
        <v>3</v>
      </c>
      <c r="AK7" s="55">
        <f t="shared" ca="1" si="4"/>
        <v>100</v>
      </c>
      <c r="AL7" s="55">
        <f>SUMIFS(Распред!$K$4:$K$300,Распред!$B$4:$B$300,"апрель",Распред!$J$4:$J$300,A7)+SUMIFS(Распред!$M$4:$M$300,Распред!$B$4:$B$300,"апрель",Распред!$L$4:$L$300,A7)+SUMIFS(Распред!$O$4:$O$300,Распред!$B$4:$B$300,"апрель",Распред!$N$4:$N$300,A7)+SUMIFS(Распред!$Q$4:$Q$300,Распред!$B$4:$B$300,"апрель",Распред!$P$4:$P$300,A7)+SUMIFS(Распред!$S$4:$S$300,Распред!$B$4:$B$300,"апрель",Распред!$R$4:$R$300,A7)+SUMIFS(Распред!$U$4:$U$300,Распред!$B$4:$B$300,"апрель",Распред!$T$4:$T$300,A7)+SUMIFS(Распред!$W$4:$W$300,Распред!$B$4:$B$300,"апрель",Распред!$V$4:$V$300,A7)+SUMIFS(Распред!$Y$4:$Y$300,Распред!$B$4:$B$300,"апрель",Распред!$X$4:$X$300,A7)+SUMIFS(Распред!$AA$4:$AA$300,Распред!$B$4:$B$300,"апрель",Распред!$Z$4:$Z$300,A7)+SUMIFS(Распред!$AC$4:$AC$300,Распред!$B$4:$B$300,"апрель",Распред!$AB$4:$AB$300,A7)</f>
        <v>0</v>
      </c>
      <c r="AM7" s="55">
        <f t="shared" ca="1" si="5"/>
        <v>103</v>
      </c>
      <c r="AN7" s="55">
        <f t="shared" ca="1" si="6"/>
        <v>3</v>
      </c>
      <c r="AO7" s="55">
        <f t="shared" ca="1" si="7"/>
        <v>3</v>
      </c>
      <c r="AP7" s="55">
        <f>январь!AP7</f>
        <v>286000</v>
      </c>
      <c r="AQ7" s="55">
        <f t="shared" ca="1" si="8"/>
        <v>8580</v>
      </c>
      <c r="AR7" s="57"/>
      <c r="AS7" s="176">
        <f t="shared" ca="1" si="9"/>
        <v>8580</v>
      </c>
    </row>
    <row r="8" spans="1:45" x14ac:dyDescent="0.25">
      <c r="A8" s="175" t="str">
        <f>База!B8</f>
        <v>Дацюк Павел</v>
      </c>
      <c r="B8" s="55" t="s">
        <v>23</v>
      </c>
      <c r="C8" s="55">
        <f>IF(COUNTIFS(Распис!$B$4:$B$300,$A8,Распис!$C$4:$C$300,"&lt;="&amp;C$1,Распис!$D$4:$D$300,"&gt;="&amp;C$1)&gt;0,SUMIFS(Распис!$F$4:$F$300,Распис!$B$4:$B$300,$A8,Распис!$C$4:$C$300,"&lt;="&amp;C$1,Распис!$D$4:$D$300,"&gt;="&amp;C$1),SUMIF(База!$B$3:$B$305,$A8,База!$F$3:$F$152))</f>
        <v>0</v>
      </c>
      <c r="D8" s="55">
        <f>IF(COUNTIFS(Распис!$B$4:$B$300,$A8,Распис!$C$4:$C$300,"&lt;="&amp;D$1,Распис!$D$4:$D$300,"&gt;="&amp;D$1)&gt;0,SUMIFS(Распис!$G$4:$G$300,Распис!$B$4:$B$300,$A8,Распис!$C$4:$C$300,"&lt;="&amp;D$1,Распис!$D$4:$D$300,"&gt;="&amp;D$1),SUMIF(База!$B$3:$B$305,$A8,База!$G$3:$G$152))</f>
        <v>0</v>
      </c>
      <c r="E8" s="55">
        <f>IF(COUNTIFS(Распис!$B$4:$B$300,$A8,Распис!$C$4:$C$300,"&lt;="&amp;E$1,Распис!$D$4:$D$300,"&gt;="&amp;E$1)&gt;0,SUMIFS(Распис!$H$4:$H$300,Распис!$B$4:$B$300,$A8,Распис!$C$4:$C$300,"&lt;="&amp;E$1,Распис!$D$4:$D$300,"&gt;="&amp;E$1),SUMIF(База!$B$3:$B$305,$A8,База!$H$3:$H$152))</f>
        <v>0</v>
      </c>
      <c r="F8" s="55">
        <f>IF(COUNTIFS(Распис!$B$4:$B$300,$A8,Распис!$C$4:$C$300,"&lt;="&amp;F$1,Распис!$D$4:$D$300,"&gt;="&amp;F$1)&gt;0,SUMIFS(Распис!$I$4:$I$300,Распис!$B$4:$B$300,$A8,Распис!$C$4:$C$300,"&lt;="&amp;F$1,Распис!$D$4:$D$300,"&gt;="&amp;F$1),SUMIF(База!$B$3:$B$305,$A8,База!$I$3:$I$152))</f>
        <v>0</v>
      </c>
      <c r="G8" s="55">
        <f>IF(COUNTIFS(Распис!$B$4:$B$300,$A8,Распис!$C$4:$C$300,"&lt;="&amp;G$1,Распис!$D$4:$D$300,"&gt;="&amp;G$1)&gt;0,SUMIFS(Распис!$J$4:$J$300,Распис!$B$4:$B$300,$A8,Распис!$C$4:$C$300,"&lt;="&amp;G$1,Распис!$D$4:$D$300,"&gt;="&amp;G$1),SUMIF(База!$B$3:$B$305,$A8,База!$J$3:$J$152))</f>
        <v>0</v>
      </c>
      <c r="H8" s="55">
        <f>IF(COUNTIFS(Распис!$B$4:$B$300,$A8,Распис!$C$4:$C$300,"&lt;="&amp;H$1,Распис!$D$4:$D$300,"&gt;="&amp;H$1)&gt;0,SUMIFS(Распис!$K$4:$K$300,Распис!$B$4:$B$300,$A8,Распис!$C$4:$C$300,"&lt;="&amp;H$1,Распис!$D$4:$D$300,"&gt;="&amp;H$1),SUMIF(База!$B$3:$B$305,$A8,База!$K$3:$K$152))</f>
        <v>0</v>
      </c>
      <c r="I8" s="55" t="s">
        <v>23</v>
      </c>
      <c r="J8" s="55">
        <f>IF(COUNTIFS(Распис!$B$4:$B$300,$A8,Распис!$C$4:$C$300,"&lt;="&amp;J$1,Распис!$D$4:$D$300,"&gt;="&amp;J$1)&gt;0,SUMIFS(Распис!$F$4:$F$300,Распис!$B$4:$B$300,$A8,Распис!$C$4:$C$300,"&lt;="&amp;J$1,Распис!$D$4:$D$300,"&gt;="&amp;J$1),SUMIF(База!$B$3:$B$305,$A8,База!$F$3:$F$152))</f>
        <v>0</v>
      </c>
      <c r="K8" s="55">
        <f>IF(COUNTIFS(Распис!$B$4:$B$300,$A8,Распис!$C$4:$C$300,"&lt;="&amp;K$1,Распис!$D$4:$D$300,"&gt;="&amp;K$1)&gt;0,SUMIFS(Распис!$G$4:$G$300,Распис!$B$4:$B$300,$A8,Распис!$C$4:$C$300,"&lt;="&amp;K$1,Распис!$D$4:$D$300,"&gt;="&amp;K$1),SUMIF(База!$B$3:$B$305,$A8,База!$G$3:$G$152))</f>
        <v>0</v>
      </c>
      <c r="L8" s="55">
        <f>IF(COUNTIFS(Распис!$B$4:$B$300,$A8,Распис!$C$4:$C$300,"&lt;="&amp;L$1,Распис!$D$4:$D$300,"&gt;="&amp;L$1)&gt;0,SUMIFS(Распис!$H$4:$H$300,Распис!$B$4:$B$300,$A8,Распис!$C$4:$C$300,"&lt;="&amp;L$1,Распис!$D$4:$D$300,"&gt;="&amp;L$1),SUMIF(База!$B$3:$B$305,$A8,База!$H$3:$H$152))</f>
        <v>0</v>
      </c>
      <c r="M8" s="55">
        <f>IF(COUNTIFS(Распис!$B$4:$B$300,$A8,Распис!$C$4:$C$300,"&lt;="&amp;M$1,Распис!$D$4:$D$300,"&gt;="&amp;M$1)&gt;0,SUMIFS(Распис!$I$4:$I$300,Распис!$B$4:$B$300,$A8,Распис!$C$4:$C$300,"&lt;="&amp;M$1,Распис!$D$4:$D$300,"&gt;="&amp;M$1),SUMIF(База!$B$3:$B$305,$A8,База!$I$3:$I$152))</f>
        <v>0</v>
      </c>
      <c r="N8" s="55">
        <f>IF(COUNTIFS(Распис!$B$4:$B$300,$A8,Распис!$C$4:$C$300,"&lt;="&amp;N$1,Распис!$D$4:$D$300,"&gt;="&amp;N$1)&gt;0,SUMIFS(Распис!$J$4:$J$300,Распис!$B$4:$B$300,$A8,Распис!$C$4:$C$300,"&lt;="&amp;N$1,Распис!$D$4:$D$300,"&gt;="&amp;N$1),SUMIF(База!$B$3:$B$305,$A8,База!$J$3:$J$152))</f>
        <v>0</v>
      </c>
      <c r="O8" s="55">
        <f>IF(COUNTIFS(Распис!$B$4:$B$300,$A8,Распис!$C$4:$C$300,"&lt;="&amp;O$1,Распис!$D$4:$D$300,"&gt;="&amp;O$1)&gt;0,SUMIFS(Распис!$K$4:$K$300,Распис!$B$4:$B$300,$A8,Распис!$C$4:$C$300,"&lt;="&amp;O$1,Распис!$D$4:$D$300,"&gt;="&amp;O$1),SUMIF(База!$B$3:$B$305,$A8,База!$K$3:$K$152))</f>
        <v>0</v>
      </c>
      <c r="P8" s="55" t="s">
        <v>23</v>
      </c>
      <c r="Q8" s="55">
        <f>IF(COUNTIFS(Распис!$B$4:$B$300,$A8,Распис!$C$4:$C$300,"&lt;="&amp;Q$1,Распис!$D$4:$D$300,"&gt;="&amp;Q$1)&gt;0,SUMIFS(Распис!$F$4:$F$300,Распис!$B$4:$B$300,$A8,Распис!$C$4:$C$300,"&lt;="&amp;Q$1,Распис!$D$4:$D$300,"&gt;="&amp;Q$1),SUMIF(База!$B$3:$B$305,$A8,База!$F$3:$F$152))</f>
        <v>0</v>
      </c>
      <c r="R8" s="55">
        <f>IF(COUNTIFS(Распис!$B$4:$B$300,$A8,Распис!$C$4:$C$300,"&lt;="&amp;R$1,Распис!$D$4:$D$300,"&gt;="&amp;R$1)&gt;0,SUMIFS(Распис!$G$4:$G$300,Распис!$B$4:$B$300,$A8,Распис!$C$4:$C$300,"&lt;="&amp;R$1,Распис!$D$4:$D$300,"&gt;="&amp;R$1),SUMIF(База!$B$3:$B$305,$A8,База!$G$3:$G$152))</f>
        <v>0</v>
      </c>
      <c r="S8" s="55">
        <f>IF(COUNTIFS(Распис!$B$4:$B$300,$A8,Распис!$C$4:$C$300,"&lt;="&amp;S$1,Распис!$D$4:$D$300,"&gt;="&amp;S$1)&gt;0,SUMIFS(Распис!$H$4:$H$300,Распис!$B$4:$B$300,$A8,Распис!$C$4:$C$300,"&lt;="&amp;S$1,Распис!$D$4:$D$300,"&gt;="&amp;S$1),SUMIF(База!$B$3:$B$305,$A8,База!$H$3:$H$152))</f>
        <v>0</v>
      </c>
      <c r="T8" s="55">
        <f>IF(COUNTIFS(Распис!$B$4:$B$300,$A8,Распис!$C$4:$C$300,"&lt;="&amp;T$1,Распис!$D$4:$D$300,"&gt;="&amp;T$1)&gt;0,SUMIFS(Распис!$I$4:$I$300,Распис!$B$4:$B$300,$A8,Распис!$C$4:$C$300,"&lt;="&amp;T$1,Распис!$D$4:$D$300,"&gt;="&amp;T$1),SUMIF(База!$B$3:$B$305,$A8,База!$I$3:$I$152))</f>
        <v>0</v>
      </c>
      <c r="U8" s="55">
        <f>IF(COUNTIFS(Распис!$B$4:$B$300,$A8,Распис!$C$4:$C$300,"&lt;="&amp;U$1,Распис!$D$4:$D$300,"&gt;="&amp;U$1)&gt;0,SUMIFS(Распис!$J$4:$J$300,Распис!$B$4:$B$300,$A8,Распис!$C$4:$C$300,"&lt;="&amp;U$1,Распис!$D$4:$D$300,"&gt;="&amp;U$1),SUMIF(База!$B$3:$B$305,$A8,База!$J$3:$J$152))</f>
        <v>0</v>
      </c>
      <c r="V8" s="55">
        <f>IF(COUNTIFS(Распис!$B$4:$B$300,$A8,Распис!$C$4:$C$300,"&lt;="&amp;V$1,Распис!$D$4:$D$300,"&gt;="&amp;V$1)&gt;0,SUMIFS(Распис!$K$4:$K$300,Распис!$B$4:$B$300,$A8,Распис!$C$4:$C$300,"&lt;="&amp;V$1,Распис!$D$4:$D$300,"&gt;="&amp;V$1),SUMIF(База!$B$3:$B$305,$A8,База!$K$3:$K$152))</f>
        <v>0</v>
      </c>
      <c r="W8" s="55" t="s">
        <v>23</v>
      </c>
      <c r="X8" s="55">
        <f>IF(COUNTIFS(Распис!$B$4:$B$300,$A8,Распис!$C$4:$C$300,"&lt;="&amp;X$1,Распис!$D$4:$D$300,"&gt;="&amp;X$1)&gt;0,SUMIFS(Распис!$F$4:$F$300,Распис!$B$4:$B$300,$A8,Распис!$C$4:$C$300,"&lt;="&amp;X$1,Распис!$D$4:$D$300,"&gt;="&amp;X$1),SUMIF(База!$B$3:$B$305,$A8,База!$F$3:$F$152))</f>
        <v>0</v>
      </c>
      <c r="Y8" s="55">
        <f>IF(COUNTIFS(Распис!$B$4:$B$300,$A8,Распис!$C$4:$C$300,"&lt;="&amp;Y$1,Распис!$D$4:$D$300,"&gt;="&amp;Y$1)&gt;0,SUMIFS(Распис!$G$4:$G$300,Распис!$B$4:$B$300,$A8,Распис!$C$4:$C$300,"&lt;="&amp;Y$1,Распис!$D$4:$D$300,"&gt;="&amp;Y$1),SUMIF(База!$B$3:$B$305,$A8,База!$G$3:$G$152))</f>
        <v>0</v>
      </c>
      <c r="Z8" s="55">
        <f>IF(COUNTIFS(Распис!$B$4:$B$300,$A8,Распис!$C$4:$C$300,"&lt;="&amp;Z$1,Распис!$D$4:$D$300,"&gt;="&amp;Z$1)&gt;0,SUMIFS(Распис!$H$4:$H$300,Распис!$B$4:$B$300,$A8,Распис!$C$4:$C$300,"&lt;="&amp;Z$1,Распис!$D$4:$D$300,"&gt;="&amp;Z$1),SUMIF(База!$B$3:$B$305,$A8,База!$H$3:$H$152))</f>
        <v>0</v>
      </c>
      <c r="AA8" s="55">
        <f>IF(COUNTIFS(Распис!$B$4:$B$300,$A8,Распис!$C$4:$C$300,"&lt;="&amp;AA$1,Распис!$D$4:$D$300,"&gt;="&amp;AA$1)&gt;0,SUMIFS(Распис!$I$4:$I$300,Распис!$B$4:$B$300,$A8,Распис!$C$4:$C$300,"&lt;="&amp;AA$1,Распис!$D$4:$D$300,"&gt;="&amp;AA$1),SUMIF(База!$B$3:$B$305,$A8,База!$I$3:$I$152))</f>
        <v>0</v>
      </c>
      <c r="AB8" s="55">
        <f>IF(COUNTIFS(Распис!$B$4:$B$300,$A8,Распис!$C$4:$C$300,"&lt;="&amp;AB$1,Распис!$D$4:$D$300,"&gt;="&amp;AB$1)&gt;0,SUMIFS(Распис!$J$4:$J$300,Распис!$B$4:$B$300,$A8,Распис!$C$4:$C$300,"&lt;="&amp;AB$1,Распис!$D$4:$D$300,"&gt;="&amp;AB$1),SUMIF(База!$B$3:$B$305,$A8,База!$J$3:$J$152))</f>
        <v>0</v>
      </c>
      <c r="AC8" s="55">
        <f>IF(COUNTIFS(Распис!$B$4:$B$300,$A8,Распис!$C$4:$C$300,"&lt;="&amp;AC$1,Распис!$D$4:$D$300,"&gt;="&amp;AC$1)&gt;0,SUMIFS(Распис!$K$4:$K$300,Распис!$B$4:$B$300,$A8,Распис!$C$4:$C$300,"&lt;="&amp;AC$1,Распис!$D$4:$D$300,"&gt;="&amp;AC$1),SUMIF(База!$B$3:$B$305,$A8,База!$K$3:$K$152))</f>
        <v>0</v>
      </c>
      <c r="AD8" s="55" t="s">
        <v>23</v>
      </c>
      <c r="AE8" s="55">
        <f>IF(COUNTIFS(Распис!$B$4:$B$300,$A8,Распис!$C$4:$C$300,"&lt;="&amp;AE$1,Распис!$D$4:$D$300,"&gt;="&amp;AE$1)&gt;0,SUMIFS(Распис!$F$4:$F$300,Распис!$B$4:$B$300,$A8,Распис!$C$4:$C$300,"&lt;="&amp;AE$1,Распис!$D$4:$D$300,"&gt;="&amp;AE$1),SUMIF(База!$B$3:$B$305,$A8,База!$F$3:$F$152))</f>
        <v>0</v>
      </c>
      <c r="AF8" s="57"/>
      <c r="AG8" s="55">
        <f t="shared" si="2"/>
        <v>0</v>
      </c>
      <c r="AH8" s="55">
        <f>AG8-SUMIFS(Распред!$G$4:$G$300,Распред!$B$4:$B$300,"апрель",Распред!$F$4:$F$300,A8)</f>
        <v>0</v>
      </c>
      <c r="AI8" s="55">
        <f>AH8+(COUNTIF(B8:AF8,"КД")+SUMIFS(Распред!$AH$4:$AH$300,Распред!$F$4:$F$300,A8,Распред!$B$4:$B$300,"апрель"))*4</f>
        <v>0</v>
      </c>
      <c r="AJ8" s="55">
        <f t="shared" si="3"/>
        <v>0</v>
      </c>
      <c r="AK8" s="55">
        <f t="shared" si="4"/>
        <v>0</v>
      </c>
      <c r="AL8" s="55">
        <f>SUMIFS(Распред!$K$4:$K$300,Распред!$B$4:$B$300,"апрель",Распред!$J$4:$J$300,A8)+SUMIFS(Распред!$M$4:$M$300,Распред!$B$4:$B$300,"апрель",Распред!$L$4:$L$300,A8)+SUMIFS(Распред!$O$4:$O$300,Распред!$B$4:$B$300,"апрель",Распред!$N$4:$N$300,A8)+SUMIFS(Распред!$Q$4:$Q$300,Распред!$B$4:$B$300,"апрель",Распред!$P$4:$P$300,A8)+SUMIFS(Распред!$S$4:$S$300,Распред!$B$4:$B$300,"апрель",Распред!$R$4:$R$300,A8)+SUMIFS(Распред!$U$4:$U$300,Распред!$B$4:$B$300,"апрель",Распред!$T$4:$T$300,A8)+SUMIFS(Распред!$W$4:$W$300,Распред!$B$4:$B$300,"апрель",Распред!$V$4:$V$300,A8)+SUMIFS(Распред!$Y$4:$Y$300,Распред!$B$4:$B$300,"апрель",Распред!$X$4:$X$300,A8)+SUMIFS(Распред!$AA$4:$AA$300,Распред!$B$4:$B$300,"апрель",Распред!$Z$4:$Z$300,A8)+SUMIFS(Распред!$AC$4:$AC$300,Распред!$B$4:$B$300,"апрель",Распред!$AB$4:$AB$300,A8)</f>
        <v>0</v>
      </c>
      <c r="AM8" s="55">
        <f t="shared" si="5"/>
        <v>0</v>
      </c>
      <c r="AN8" s="55">
        <f t="shared" si="6"/>
        <v>0</v>
      </c>
      <c r="AO8" s="55">
        <f t="shared" si="7"/>
        <v>0</v>
      </c>
      <c r="AP8" s="55">
        <f>январь!AP8</f>
        <v>286000</v>
      </c>
      <c r="AQ8" s="55">
        <f t="shared" si="8"/>
        <v>0</v>
      </c>
      <c r="AR8" s="57"/>
      <c r="AS8" s="176">
        <f t="shared" si="9"/>
        <v>0</v>
      </c>
    </row>
    <row r="9" spans="1:45" x14ac:dyDescent="0.25">
      <c r="A9" s="175" t="str">
        <f>База!B9</f>
        <v>Малкин Евгений</v>
      </c>
      <c r="B9" s="55" t="s">
        <v>23</v>
      </c>
      <c r="C9" s="55">
        <f>IF(COUNTIFS(Распис!$B$4:$B$300,$A9,Распис!$C$4:$C$300,"&lt;="&amp;C$1,Распис!$D$4:$D$300,"&gt;="&amp;C$1)&gt;0,SUMIFS(Распис!$F$4:$F$300,Распис!$B$4:$B$300,$A9,Распис!$C$4:$C$300,"&lt;="&amp;C$1,Распис!$D$4:$D$300,"&gt;="&amp;C$1),SUMIF(База!$B$3:$B$305,$A9,База!$F$3:$F$152))</f>
        <v>6</v>
      </c>
      <c r="D9" s="55">
        <f>IF(COUNTIFS(Распис!$B$4:$B$300,$A9,Распис!$C$4:$C$300,"&lt;="&amp;D$1,Распис!$D$4:$D$300,"&gt;="&amp;D$1)&gt;0,SUMIFS(Распис!$G$4:$G$300,Распис!$B$4:$B$300,$A9,Распис!$C$4:$C$300,"&lt;="&amp;D$1,Распис!$D$4:$D$300,"&gt;="&amp;D$1),SUMIF(База!$B$3:$B$305,$A9,База!$G$3:$G$152))</f>
        <v>5</v>
      </c>
      <c r="E9" s="55">
        <f>IF(COUNTIFS(Распис!$B$4:$B$300,$A9,Распис!$C$4:$C$300,"&lt;="&amp;E$1,Распис!$D$4:$D$300,"&gt;="&amp;E$1)&gt;0,SUMIFS(Распис!$H$4:$H$300,Распис!$B$4:$B$300,$A9,Распис!$C$4:$C$300,"&lt;="&amp;E$1,Распис!$D$4:$D$300,"&gt;="&amp;E$1),SUMIF(База!$B$3:$B$305,$A9,База!$H$3:$H$152))</f>
        <v>4</v>
      </c>
      <c r="F9" s="55">
        <f>IF(COUNTIFS(Распис!$B$4:$B$300,$A9,Распис!$C$4:$C$300,"&lt;="&amp;F$1,Распис!$D$4:$D$300,"&gt;="&amp;F$1)&gt;0,SUMIFS(Распис!$I$4:$I$300,Распис!$B$4:$B$300,$A9,Распис!$C$4:$C$300,"&lt;="&amp;F$1,Распис!$D$4:$D$300,"&gt;="&amp;F$1),SUMIF(База!$B$3:$B$305,$A9,База!$I$3:$I$152))</f>
        <v>5</v>
      </c>
      <c r="G9" s="55">
        <f>IF(COUNTIFS(Распис!$B$4:$B$300,$A9,Распис!$C$4:$C$300,"&lt;="&amp;G$1,Распис!$D$4:$D$300,"&gt;="&amp;G$1)&gt;0,SUMIFS(Распис!$J$4:$J$300,Распис!$B$4:$B$300,$A9,Распис!$C$4:$C$300,"&lt;="&amp;G$1,Распис!$D$4:$D$300,"&gt;="&amp;G$1),SUMIF(База!$B$3:$B$305,$A9,База!$J$3:$J$152))</f>
        <v>2</v>
      </c>
      <c r="H9" s="55">
        <f>IF(COUNTIFS(Распис!$B$4:$B$300,$A9,Распис!$C$4:$C$300,"&lt;="&amp;H$1,Распис!$D$4:$D$300,"&gt;="&amp;H$1)&gt;0,SUMIFS(Распис!$K$4:$K$300,Распис!$B$4:$B$300,$A9,Распис!$C$4:$C$300,"&lt;="&amp;H$1,Распис!$D$4:$D$300,"&gt;="&amp;H$1),SUMIF(База!$B$3:$B$305,$A9,База!$K$3:$K$152))</f>
        <v>0</v>
      </c>
      <c r="I9" s="55" t="s">
        <v>23</v>
      </c>
      <c r="J9" s="55">
        <f>IF(COUNTIFS(Распис!$B$4:$B$300,$A9,Распис!$C$4:$C$300,"&lt;="&amp;J$1,Распис!$D$4:$D$300,"&gt;="&amp;J$1)&gt;0,SUMIFS(Распис!$F$4:$F$300,Распис!$B$4:$B$300,$A9,Распис!$C$4:$C$300,"&lt;="&amp;J$1,Распис!$D$4:$D$300,"&gt;="&amp;J$1),SUMIF(База!$B$3:$B$305,$A9,База!$F$3:$F$152))</f>
        <v>6</v>
      </c>
      <c r="K9" s="55">
        <f>IF(COUNTIFS(Распис!$B$4:$B$300,$A9,Распис!$C$4:$C$300,"&lt;="&amp;K$1,Распис!$D$4:$D$300,"&gt;="&amp;K$1)&gt;0,SUMIFS(Распис!$G$4:$G$300,Распис!$B$4:$B$300,$A9,Распис!$C$4:$C$300,"&lt;="&amp;K$1,Распис!$D$4:$D$300,"&gt;="&amp;K$1),SUMIF(База!$B$3:$B$305,$A9,База!$G$3:$G$152))</f>
        <v>5</v>
      </c>
      <c r="L9" s="55">
        <f>IF(COUNTIFS(Распис!$B$4:$B$300,$A9,Распис!$C$4:$C$300,"&lt;="&amp;L$1,Распис!$D$4:$D$300,"&gt;="&amp;L$1)&gt;0,SUMIFS(Распис!$H$4:$H$300,Распис!$B$4:$B$300,$A9,Распис!$C$4:$C$300,"&lt;="&amp;L$1,Распис!$D$4:$D$300,"&gt;="&amp;L$1),SUMIF(База!$B$3:$B$305,$A9,База!$H$3:$H$152))</f>
        <v>4</v>
      </c>
      <c r="M9" s="55">
        <f>IF(COUNTIFS(Распис!$B$4:$B$300,$A9,Распис!$C$4:$C$300,"&lt;="&amp;M$1,Распис!$D$4:$D$300,"&gt;="&amp;M$1)&gt;0,SUMIFS(Распис!$I$4:$I$300,Распис!$B$4:$B$300,$A9,Распис!$C$4:$C$300,"&lt;="&amp;M$1,Распис!$D$4:$D$300,"&gt;="&amp;M$1),SUMIF(База!$B$3:$B$305,$A9,База!$I$3:$I$152))</f>
        <v>5</v>
      </c>
      <c r="N9" s="55">
        <f>IF(COUNTIFS(Распис!$B$4:$B$300,$A9,Распис!$C$4:$C$300,"&lt;="&amp;N$1,Распис!$D$4:$D$300,"&gt;="&amp;N$1)&gt;0,SUMIFS(Распис!$J$4:$J$300,Распис!$B$4:$B$300,$A9,Распис!$C$4:$C$300,"&lt;="&amp;N$1,Распис!$D$4:$D$300,"&gt;="&amp;N$1),SUMIF(База!$B$3:$B$305,$A9,База!$J$3:$J$152))</f>
        <v>2</v>
      </c>
      <c r="O9" s="55">
        <f>IF(COUNTIFS(Распис!$B$4:$B$300,$A9,Распис!$C$4:$C$300,"&lt;="&amp;O$1,Распис!$D$4:$D$300,"&gt;="&amp;O$1)&gt;0,SUMIFS(Распис!$K$4:$K$300,Распис!$B$4:$B$300,$A9,Распис!$C$4:$C$300,"&lt;="&amp;O$1,Распис!$D$4:$D$300,"&gt;="&amp;O$1),SUMIF(База!$B$3:$B$305,$A9,База!$K$3:$K$152))</f>
        <v>0</v>
      </c>
      <c r="P9" s="55" t="s">
        <v>23</v>
      </c>
      <c r="Q9" s="55">
        <f>IF(COUNTIFS(Распис!$B$4:$B$300,$A9,Распис!$C$4:$C$300,"&lt;="&amp;Q$1,Распис!$D$4:$D$300,"&gt;="&amp;Q$1)&gt;0,SUMIFS(Распис!$F$4:$F$300,Распис!$B$4:$B$300,$A9,Распис!$C$4:$C$300,"&lt;="&amp;Q$1,Распис!$D$4:$D$300,"&gt;="&amp;Q$1),SUMIF(База!$B$3:$B$305,$A9,База!$F$3:$F$152))</f>
        <v>6</v>
      </c>
      <c r="R9" s="55">
        <f>IF(COUNTIFS(Распис!$B$4:$B$300,$A9,Распис!$C$4:$C$300,"&lt;="&amp;R$1,Распис!$D$4:$D$300,"&gt;="&amp;R$1)&gt;0,SUMIFS(Распис!$G$4:$G$300,Распис!$B$4:$B$300,$A9,Распис!$C$4:$C$300,"&lt;="&amp;R$1,Распис!$D$4:$D$300,"&gt;="&amp;R$1),SUMIF(База!$B$3:$B$305,$A9,База!$G$3:$G$152))</f>
        <v>5</v>
      </c>
      <c r="S9" s="55">
        <f>IF(COUNTIFS(Распис!$B$4:$B$300,$A9,Распис!$C$4:$C$300,"&lt;="&amp;S$1,Распис!$D$4:$D$300,"&gt;="&amp;S$1)&gt;0,SUMIFS(Распис!$H$4:$H$300,Распис!$B$4:$B$300,$A9,Распис!$C$4:$C$300,"&lt;="&amp;S$1,Распис!$D$4:$D$300,"&gt;="&amp;S$1),SUMIF(База!$B$3:$B$305,$A9,База!$H$3:$H$152))</f>
        <v>4</v>
      </c>
      <c r="T9" s="55">
        <f>IF(COUNTIFS(Распис!$B$4:$B$300,$A9,Распис!$C$4:$C$300,"&lt;="&amp;T$1,Распис!$D$4:$D$300,"&gt;="&amp;T$1)&gt;0,SUMIFS(Распис!$I$4:$I$300,Распис!$B$4:$B$300,$A9,Распис!$C$4:$C$300,"&lt;="&amp;T$1,Распис!$D$4:$D$300,"&gt;="&amp;T$1),SUMIF(База!$B$3:$B$305,$A9,База!$I$3:$I$152))</f>
        <v>5</v>
      </c>
      <c r="U9" s="55">
        <f>IF(COUNTIFS(Распис!$B$4:$B$300,$A9,Распис!$C$4:$C$300,"&lt;="&amp;U$1,Распис!$D$4:$D$300,"&gt;="&amp;U$1)&gt;0,SUMIFS(Распис!$J$4:$J$300,Распис!$B$4:$B$300,$A9,Распис!$C$4:$C$300,"&lt;="&amp;U$1,Распис!$D$4:$D$300,"&gt;="&amp;U$1),SUMIF(База!$B$3:$B$305,$A9,База!$J$3:$J$152))</f>
        <v>2</v>
      </c>
      <c r="V9" s="55">
        <f>IF(COUNTIFS(Распис!$B$4:$B$300,$A9,Распис!$C$4:$C$300,"&lt;="&amp;V$1,Распис!$D$4:$D$300,"&gt;="&amp;V$1)&gt;0,SUMIFS(Распис!$K$4:$K$300,Распис!$B$4:$B$300,$A9,Распис!$C$4:$C$300,"&lt;="&amp;V$1,Распис!$D$4:$D$300,"&gt;="&amp;V$1),SUMIF(База!$B$3:$B$305,$A9,База!$K$3:$K$152))</f>
        <v>0</v>
      </c>
      <c r="W9" s="55" t="s">
        <v>23</v>
      </c>
      <c r="X9" s="55">
        <f>IF(COUNTIFS(Распис!$B$4:$B$300,$A9,Распис!$C$4:$C$300,"&lt;="&amp;X$1,Распис!$D$4:$D$300,"&gt;="&amp;X$1)&gt;0,SUMIFS(Распис!$F$4:$F$300,Распис!$B$4:$B$300,$A9,Распис!$C$4:$C$300,"&lt;="&amp;X$1,Распис!$D$4:$D$300,"&gt;="&amp;X$1),SUMIF(База!$B$3:$B$305,$A9,База!$F$3:$F$152))</f>
        <v>6</v>
      </c>
      <c r="Y9" s="55">
        <f>IF(COUNTIFS(Распис!$B$4:$B$300,$A9,Распис!$C$4:$C$300,"&lt;="&amp;Y$1,Распис!$D$4:$D$300,"&gt;="&amp;Y$1)&gt;0,SUMIFS(Распис!$G$4:$G$300,Распис!$B$4:$B$300,$A9,Распис!$C$4:$C$300,"&lt;="&amp;Y$1,Распис!$D$4:$D$300,"&gt;="&amp;Y$1),SUMIF(База!$B$3:$B$305,$A9,База!$G$3:$G$152))</f>
        <v>5</v>
      </c>
      <c r="Z9" s="55">
        <f>IF(COUNTIFS(Распис!$B$4:$B$300,$A9,Распис!$C$4:$C$300,"&lt;="&amp;Z$1,Распис!$D$4:$D$300,"&gt;="&amp;Z$1)&gt;0,SUMIFS(Распис!$H$4:$H$300,Распис!$B$4:$B$300,$A9,Распис!$C$4:$C$300,"&lt;="&amp;Z$1,Распис!$D$4:$D$300,"&gt;="&amp;Z$1),SUMIF(База!$B$3:$B$305,$A9,База!$H$3:$H$152))</f>
        <v>4</v>
      </c>
      <c r="AA9" s="55">
        <f>IF(COUNTIFS(Распис!$B$4:$B$300,$A9,Распис!$C$4:$C$300,"&lt;="&amp;AA$1,Распис!$D$4:$D$300,"&gt;="&amp;AA$1)&gt;0,SUMIFS(Распис!$I$4:$I$300,Распис!$B$4:$B$300,$A9,Распис!$C$4:$C$300,"&lt;="&amp;AA$1,Распис!$D$4:$D$300,"&gt;="&amp;AA$1),SUMIF(База!$B$3:$B$305,$A9,База!$I$3:$I$152))</f>
        <v>5</v>
      </c>
      <c r="AB9" s="55">
        <f>IF(COUNTIFS(Распис!$B$4:$B$300,$A9,Распис!$C$4:$C$300,"&lt;="&amp;AB$1,Распис!$D$4:$D$300,"&gt;="&amp;AB$1)&gt;0,SUMIFS(Распис!$J$4:$J$300,Распис!$B$4:$B$300,$A9,Распис!$C$4:$C$300,"&lt;="&amp;AB$1,Распис!$D$4:$D$300,"&gt;="&amp;AB$1),SUMIF(База!$B$3:$B$305,$A9,База!$J$3:$J$152))</f>
        <v>2</v>
      </c>
      <c r="AC9" s="55">
        <f>IF(COUNTIFS(Распис!$B$4:$B$300,$A9,Распис!$C$4:$C$300,"&lt;="&amp;AC$1,Распис!$D$4:$D$300,"&gt;="&amp;AC$1)&gt;0,SUMIFS(Распис!$K$4:$K$300,Распис!$B$4:$B$300,$A9,Распис!$C$4:$C$300,"&lt;="&amp;AC$1,Распис!$D$4:$D$300,"&gt;="&amp;AC$1),SUMIF(База!$B$3:$B$305,$A9,База!$K$3:$K$152))</f>
        <v>0</v>
      </c>
      <c r="AD9" s="55" t="s">
        <v>23</v>
      </c>
      <c r="AE9" s="55">
        <f>IF(COUNTIFS(Распис!$B$4:$B$300,$A9,Распис!$C$4:$C$300,"&lt;="&amp;AE$1,Распис!$D$4:$D$300,"&gt;="&amp;AE$1)&gt;0,SUMIFS(Распис!$F$4:$F$300,Распис!$B$4:$B$300,$A9,Распис!$C$4:$C$300,"&lt;="&amp;AE$1,Распис!$D$4:$D$300,"&gt;="&amp;AE$1),SUMIF(База!$B$3:$B$305,$A9,База!$F$3:$F$152))</f>
        <v>6</v>
      </c>
      <c r="AF9" s="57"/>
      <c r="AG9" s="55">
        <f t="shared" si="2"/>
        <v>94</v>
      </c>
      <c r="AH9" s="55">
        <f>AG9-SUMIFS(Распред!$G$4:$G$300,Распред!$B$4:$B$300,"апрель",Распред!$F$4:$F$300,A9)</f>
        <v>94</v>
      </c>
      <c r="AI9" s="55">
        <f>AH9+(COUNTIF(B9:AF9,"КД")+SUMIFS(Распред!$AH$4:$AH$300,Распред!$F$4:$F$300,A9,Распред!$B$4:$B$300,"апрель"))*4</f>
        <v>94</v>
      </c>
      <c r="AJ9" s="55">
        <f t="shared" si="3"/>
        <v>0</v>
      </c>
      <c r="AK9" s="55">
        <f t="shared" si="4"/>
        <v>94</v>
      </c>
      <c r="AL9" s="55">
        <f>SUMIFS(Распред!$K$4:$K$300,Распред!$B$4:$B$300,"апрель",Распред!$J$4:$J$300,A9)+SUMIFS(Распред!$M$4:$M$300,Распред!$B$4:$B$300,"апрель",Распред!$L$4:$L$300,A9)+SUMIFS(Распред!$O$4:$O$300,Распред!$B$4:$B$300,"апрель",Распред!$N$4:$N$300,A9)+SUMIFS(Распред!$Q$4:$Q$300,Распред!$B$4:$B$300,"апрель",Распред!$P$4:$P$300,A9)+SUMIFS(Распред!$S$4:$S$300,Распред!$B$4:$B$300,"апрель",Распред!$R$4:$R$300,A9)+SUMIFS(Распред!$U$4:$U$300,Распред!$B$4:$B$300,"апрель",Распред!$T$4:$T$300,A9)+SUMIFS(Распред!$W$4:$W$300,Распред!$B$4:$B$300,"апрель",Распред!$V$4:$V$300,A9)+SUMIFS(Распред!$Y$4:$Y$300,Распред!$B$4:$B$300,"апрель",Распред!$X$4:$X$300,A9)+SUMIFS(Распред!$AA$4:$AA$300,Распред!$B$4:$B$300,"апрель",Распред!$Z$4:$Z$300,A9)+SUMIFS(Распред!$AC$4:$AC$300,Распред!$B$4:$B$300,"апрель",Распред!$AB$4:$AB$300,A9)</f>
        <v>19</v>
      </c>
      <c r="AM9" s="55">
        <f t="shared" si="5"/>
        <v>113</v>
      </c>
      <c r="AN9" s="55">
        <f t="shared" si="6"/>
        <v>17</v>
      </c>
      <c r="AO9" s="55">
        <f t="shared" si="7"/>
        <v>14</v>
      </c>
      <c r="AP9" s="55">
        <f>январь!AP9</f>
        <v>172000</v>
      </c>
      <c r="AQ9" s="55">
        <f t="shared" si="8"/>
        <v>24080</v>
      </c>
      <c r="AR9" s="57"/>
      <c r="AS9" s="176">
        <f t="shared" si="9"/>
        <v>24080</v>
      </c>
    </row>
    <row r="10" spans="1:45" x14ac:dyDescent="0.25">
      <c r="A10" s="175" t="str">
        <f>База!B10</f>
        <v>Козлов Николай</v>
      </c>
      <c r="B10" s="55" t="s">
        <v>23</v>
      </c>
      <c r="C10" s="55">
        <f ca="1">IF(COUNTIFS(Распис!$B$4:$B$300,$A10,Распис!$C$4:$C$300,"&lt;="&amp;C$1,Распис!$D$4:$D$300,"&gt;="&amp;C$1)&gt;0,SUMIFS(Распис!$F$4:$F$300,Распис!$B$4:$B$300,$A10,Распис!$C$4:$C$300,"&lt;="&amp;C$1,Распис!$D$4:$D$300,"&gt;="&amp;C$1),SUMIF(База!$B$3:$B$305,$A10,База!$F$3:$F$152))</f>
        <v>4</v>
      </c>
      <c r="D10" s="55">
        <f ca="1">IF(COUNTIFS(Распис!$B$4:$B$300,$A10,Распис!$C$4:$C$300,"&lt;="&amp;D$1,Распис!$D$4:$D$300,"&gt;="&amp;D$1)&gt;0,SUMIFS(Распис!$G$4:$G$300,Распис!$B$4:$B$300,$A10,Распис!$C$4:$C$300,"&lt;="&amp;D$1,Распис!$D$4:$D$300,"&gt;="&amp;D$1),SUMIF(База!$B$3:$B$305,$A10,База!$G$3:$G$152))</f>
        <v>6</v>
      </c>
      <c r="E10" s="55">
        <f ca="1">IF(COUNTIFS(Распис!$B$4:$B$300,$A10,Распис!$C$4:$C$300,"&lt;="&amp;E$1,Распис!$D$4:$D$300,"&gt;="&amp;E$1)&gt;0,SUMIFS(Распис!$H$4:$H$300,Распис!$B$4:$B$300,$A10,Распис!$C$4:$C$300,"&lt;="&amp;E$1,Распис!$D$4:$D$300,"&gt;="&amp;E$1),SUMIF(База!$B$3:$B$305,$A10,База!$H$3:$H$152))</f>
        <v>6</v>
      </c>
      <c r="F10" s="55">
        <f ca="1">IF(COUNTIFS(Распис!$B$4:$B$300,$A10,Распис!$C$4:$C$300,"&lt;="&amp;F$1,Распис!$D$4:$D$300,"&gt;="&amp;F$1)&gt;0,SUMIFS(Распис!$I$4:$I$300,Распис!$B$4:$B$300,$A10,Распис!$C$4:$C$300,"&lt;="&amp;F$1,Распис!$D$4:$D$300,"&gt;="&amp;F$1),SUMIF(База!$B$3:$B$305,$A10,База!$I$3:$I$152))</f>
        <v>3</v>
      </c>
      <c r="G10" s="55">
        <f ca="1">IF(COUNTIFS(Распис!$B$4:$B$300,$A10,Распис!$C$4:$C$300,"&lt;="&amp;G$1,Распис!$D$4:$D$300,"&gt;="&amp;G$1)&gt;0,SUMIFS(Распис!$J$4:$J$300,Распис!$B$4:$B$300,$A10,Распис!$C$4:$C$300,"&lt;="&amp;G$1,Распис!$D$4:$D$300,"&gt;="&amp;G$1),SUMIF(База!$B$3:$B$305,$A10,База!$J$3:$J$152))</f>
        <v>5</v>
      </c>
      <c r="H10" s="55">
        <f ca="1">IF(COUNTIFS(Распис!$B$4:$B$300,$A10,Распис!$C$4:$C$300,"&lt;="&amp;H$1,Распис!$D$4:$D$300,"&gt;="&amp;H$1)&gt;0,SUMIFS(Распис!$K$4:$K$300,Распис!$B$4:$B$300,$A10,Распис!$C$4:$C$300,"&lt;="&amp;H$1,Распис!$D$4:$D$300,"&gt;="&amp;H$1),SUMIF(База!$B$3:$B$305,$A10,База!$K$3:$K$152))</f>
        <v>0</v>
      </c>
      <c r="I10" s="55" t="s">
        <v>23</v>
      </c>
      <c r="J10" s="55">
        <f ca="1">IF(COUNTIFS(Распис!$B$4:$B$300,$A10,Распис!$C$4:$C$300,"&lt;="&amp;J$1,Распис!$D$4:$D$300,"&gt;="&amp;J$1)&gt;0,SUMIFS(Распис!$F$4:$F$300,Распис!$B$4:$B$300,$A10,Распис!$C$4:$C$300,"&lt;="&amp;J$1,Распис!$D$4:$D$300,"&gt;="&amp;J$1),SUMIF(База!$B$3:$B$305,$A10,База!$F$3:$F$152))</f>
        <v>4</v>
      </c>
      <c r="K10" s="55">
        <f ca="1">IF(COUNTIFS(Распис!$B$4:$B$300,$A10,Распис!$C$4:$C$300,"&lt;="&amp;K$1,Распис!$D$4:$D$300,"&gt;="&amp;K$1)&gt;0,SUMIFS(Распис!$G$4:$G$300,Распис!$B$4:$B$300,$A10,Распис!$C$4:$C$300,"&lt;="&amp;K$1,Распис!$D$4:$D$300,"&gt;="&amp;K$1),SUMIF(База!$B$3:$B$305,$A10,База!$G$3:$G$152))</f>
        <v>6</v>
      </c>
      <c r="L10" s="55">
        <f ca="1">IF(COUNTIFS(Распис!$B$4:$B$300,$A10,Распис!$C$4:$C$300,"&lt;="&amp;L$1,Распис!$D$4:$D$300,"&gt;="&amp;L$1)&gt;0,SUMIFS(Распис!$H$4:$H$300,Распис!$B$4:$B$300,$A10,Распис!$C$4:$C$300,"&lt;="&amp;L$1,Распис!$D$4:$D$300,"&gt;="&amp;L$1),SUMIF(База!$B$3:$B$305,$A10,База!$H$3:$H$152))</f>
        <v>6</v>
      </c>
      <c r="M10" s="55">
        <f ca="1">IF(COUNTIFS(Распис!$B$4:$B$300,$A10,Распис!$C$4:$C$300,"&lt;="&amp;M$1,Распис!$D$4:$D$300,"&gt;="&amp;M$1)&gt;0,SUMIFS(Распис!$I$4:$I$300,Распис!$B$4:$B$300,$A10,Распис!$C$4:$C$300,"&lt;="&amp;M$1,Распис!$D$4:$D$300,"&gt;="&amp;M$1),SUMIF(База!$B$3:$B$305,$A10,База!$I$3:$I$152))</f>
        <v>3</v>
      </c>
      <c r="N10" s="55">
        <f ca="1">IF(COUNTIFS(Распис!$B$4:$B$300,$A10,Распис!$C$4:$C$300,"&lt;="&amp;N$1,Распис!$D$4:$D$300,"&gt;="&amp;N$1)&gt;0,SUMIFS(Распис!$J$4:$J$300,Распис!$B$4:$B$300,$A10,Распис!$C$4:$C$300,"&lt;="&amp;N$1,Распис!$D$4:$D$300,"&gt;="&amp;N$1),SUMIF(База!$B$3:$B$305,$A10,База!$J$3:$J$152))</f>
        <v>5</v>
      </c>
      <c r="O10" s="55">
        <f ca="1">IF(COUNTIFS(Распис!$B$4:$B$300,$A10,Распис!$C$4:$C$300,"&lt;="&amp;O$1,Распис!$D$4:$D$300,"&gt;="&amp;O$1)&gt;0,SUMIFS(Распис!$K$4:$K$300,Распис!$B$4:$B$300,$A10,Распис!$C$4:$C$300,"&lt;="&amp;O$1,Распис!$D$4:$D$300,"&gt;="&amp;O$1),SUMIF(База!$B$3:$B$305,$A10,База!$K$3:$K$152))</f>
        <v>0</v>
      </c>
      <c r="P10" s="55" t="s">
        <v>23</v>
      </c>
      <c r="Q10" s="55">
        <f ca="1">IF(COUNTIFS(Распис!$B$4:$B$300,$A10,Распис!$C$4:$C$300,"&lt;="&amp;Q$1,Распис!$D$4:$D$300,"&gt;="&amp;Q$1)&gt;0,SUMIFS(Распис!$F$4:$F$300,Распис!$B$4:$B$300,$A10,Распис!$C$4:$C$300,"&lt;="&amp;Q$1,Распис!$D$4:$D$300,"&gt;="&amp;Q$1),SUMIF(База!$B$3:$B$305,$A10,База!$F$3:$F$152))</f>
        <v>4</v>
      </c>
      <c r="R10" s="55">
        <f ca="1">IF(COUNTIFS(Распис!$B$4:$B$300,$A10,Распис!$C$4:$C$300,"&lt;="&amp;R$1,Распис!$D$4:$D$300,"&gt;="&amp;R$1)&gt;0,SUMIFS(Распис!$G$4:$G$300,Распис!$B$4:$B$300,$A10,Распис!$C$4:$C$300,"&lt;="&amp;R$1,Распис!$D$4:$D$300,"&gt;="&amp;R$1),SUMIF(База!$B$3:$B$305,$A10,База!$G$3:$G$152))</f>
        <v>6</v>
      </c>
      <c r="S10" s="55">
        <f ca="1">IF(COUNTIFS(Распис!$B$4:$B$300,$A10,Распис!$C$4:$C$300,"&lt;="&amp;S$1,Распис!$D$4:$D$300,"&gt;="&amp;S$1)&gt;0,SUMIFS(Распис!$H$4:$H$300,Распис!$B$4:$B$300,$A10,Распис!$C$4:$C$300,"&lt;="&amp;S$1,Распис!$D$4:$D$300,"&gt;="&amp;S$1),SUMIF(База!$B$3:$B$305,$A10,База!$H$3:$H$152))</f>
        <v>6</v>
      </c>
      <c r="T10" s="55">
        <f ca="1">IF(COUNTIFS(Распис!$B$4:$B$300,$A10,Распис!$C$4:$C$300,"&lt;="&amp;T$1,Распис!$D$4:$D$300,"&gt;="&amp;T$1)&gt;0,SUMIFS(Распис!$I$4:$I$300,Распис!$B$4:$B$300,$A10,Распис!$C$4:$C$300,"&lt;="&amp;T$1,Распис!$D$4:$D$300,"&gt;="&amp;T$1),SUMIF(База!$B$3:$B$305,$A10,База!$I$3:$I$152))</f>
        <v>3</v>
      </c>
      <c r="U10" s="55">
        <f ca="1">IF(COUNTIFS(Распис!$B$4:$B$300,$A10,Распис!$C$4:$C$300,"&lt;="&amp;U$1,Распис!$D$4:$D$300,"&gt;="&amp;U$1)&gt;0,SUMIFS(Распис!$J$4:$J$300,Распис!$B$4:$B$300,$A10,Распис!$C$4:$C$300,"&lt;="&amp;U$1,Распис!$D$4:$D$300,"&gt;="&amp;U$1),SUMIF(База!$B$3:$B$305,$A10,База!$J$3:$J$152))</f>
        <v>5</v>
      </c>
      <c r="V10" s="55">
        <f ca="1">IF(COUNTIFS(Распис!$B$4:$B$300,$A10,Распис!$C$4:$C$300,"&lt;="&amp;V$1,Распис!$D$4:$D$300,"&gt;="&amp;V$1)&gt;0,SUMIFS(Распис!$K$4:$K$300,Распис!$B$4:$B$300,$A10,Распис!$C$4:$C$300,"&lt;="&amp;V$1,Распис!$D$4:$D$300,"&gt;="&amp;V$1),SUMIF(База!$B$3:$B$305,$A10,База!$K$3:$K$152))</f>
        <v>0</v>
      </c>
      <c r="W10" s="55" t="s">
        <v>23</v>
      </c>
      <c r="X10" s="55">
        <f ca="1">IF(COUNTIFS(Распис!$B$4:$B$300,$A10,Распис!$C$4:$C$300,"&lt;="&amp;X$1,Распис!$D$4:$D$300,"&gt;="&amp;X$1)&gt;0,SUMIFS(Распис!$F$4:$F$300,Распис!$B$4:$B$300,$A10,Распис!$C$4:$C$300,"&lt;="&amp;X$1,Распис!$D$4:$D$300,"&gt;="&amp;X$1),SUMIF(База!$B$3:$B$305,$A10,База!$F$3:$F$152))</f>
        <v>4</v>
      </c>
      <c r="Y10" s="55">
        <f ca="1">IF(COUNTIFS(Распис!$B$4:$B$300,$A10,Распис!$C$4:$C$300,"&lt;="&amp;Y$1,Распис!$D$4:$D$300,"&gt;="&amp;Y$1)&gt;0,SUMIFS(Распис!$G$4:$G$300,Распис!$B$4:$B$300,$A10,Распис!$C$4:$C$300,"&lt;="&amp;Y$1,Распис!$D$4:$D$300,"&gt;="&amp;Y$1),SUMIF(База!$B$3:$B$305,$A10,База!$G$3:$G$152))</f>
        <v>6</v>
      </c>
      <c r="Z10" s="55">
        <f ca="1">IF(COUNTIFS(Распис!$B$4:$B$300,$A10,Распис!$C$4:$C$300,"&lt;="&amp;Z$1,Распис!$D$4:$D$300,"&gt;="&amp;Z$1)&gt;0,SUMIFS(Распис!$H$4:$H$300,Распис!$B$4:$B$300,$A10,Распис!$C$4:$C$300,"&lt;="&amp;Z$1,Распис!$D$4:$D$300,"&gt;="&amp;Z$1),SUMIF(База!$B$3:$B$305,$A10,База!$H$3:$H$152))</f>
        <v>6</v>
      </c>
      <c r="AA10" s="55">
        <f ca="1">IF(COUNTIFS(Распис!$B$4:$B$300,$A10,Распис!$C$4:$C$300,"&lt;="&amp;AA$1,Распис!$D$4:$D$300,"&gt;="&amp;AA$1)&gt;0,SUMIFS(Распис!$I$4:$I$300,Распис!$B$4:$B$300,$A10,Распис!$C$4:$C$300,"&lt;="&amp;AA$1,Распис!$D$4:$D$300,"&gt;="&amp;AA$1),SUMIF(База!$B$3:$B$305,$A10,База!$I$3:$I$152))</f>
        <v>3</v>
      </c>
      <c r="AB10" s="55">
        <f ca="1">IF(COUNTIFS(Распис!$B$4:$B$300,$A10,Распис!$C$4:$C$300,"&lt;="&amp;AB$1,Распис!$D$4:$D$300,"&gt;="&amp;AB$1)&gt;0,SUMIFS(Распис!$J$4:$J$300,Распис!$B$4:$B$300,$A10,Распис!$C$4:$C$300,"&lt;="&amp;AB$1,Распис!$D$4:$D$300,"&gt;="&amp;AB$1),SUMIF(База!$B$3:$B$305,$A10,База!$J$3:$J$152))</f>
        <v>5</v>
      </c>
      <c r="AC10" s="55">
        <f ca="1">IF(COUNTIFS(Распис!$B$4:$B$300,$A10,Распис!$C$4:$C$300,"&lt;="&amp;AC$1,Распис!$D$4:$D$300,"&gt;="&amp;AC$1)&gt;0,SUMIFS(Распис!$K$4:$K$300,Распис!$B$4:$B$300,$A10,Распис!$C$4:$C$300,"&lt;="&amp;AC$1,Распис!$D$4:$D$300,"&gt;="&amp;AC$1),SUMIF(База!$B$3:$B$305,$A10,База!$K$3:$K$152))</f>
        <v>0</v>
      </c>
      <c r="AD10" s="55" t="s">
        <v>23</v>
      </c>
      <c r="AE10" s="55">
        <f ca="1">IF(COUNTIFS(Распис!$B$4:$B$300,$A10,Распис!$C$4:$C$300,"&lt;="&amp;AE$1,Распис!$D$4:$D$300,"&gt;="&amp;AE$1)&gt;0,SUMIFS(Распис!$F$4:$F$300,Распис!$B$4:$B$300,$A10,Распис!$C$4:$C$300,"&lt;="&amp;AE$1,Распис!$D$4:$D$300,"&gt;="&amp;AE$1),SUMIF(База!$B$3:$B$305,$A10,База!$F$3:$F$152))</f>
        <v>4</v>
      </c>
      <c r="AF10" s="57"/>
      <c r="AG10" s="55">
        <f t="shared" ca="1" si="2"/>
        <v>100</v>
      </c>
      <c r="AH10" s="55">
        <f ca="1">AG10-SUMIFS(Распред!$G$4:$G$300,Распред!$B$4:$B$300,"апрель",Распред!$F$4:$F$300,A10)</f>
        <v>100</v>
      </c>
      <c r="AI10" s="55">
        <f ca="1">AH10+(COUNTIF(B10:AF10,"КД")+SUMIFS(Распред!$AH$4:$AH$300,Распред!$F$4:$F$300,A10,Распред!$B$4:$B$300,"апрель"))*4</f>
        <v>100</v>
      </c>
      <c r="AJ10" s="55">
        <f t="shared" ca="1" si="3"/>
        <v>0</v>
      </c>
      <c r="AK10" s="55">
        <f t="shared" ca="1" si="4"/>
        <v>100</v>
      </c>
      <c r="AL10" s="55">
        <f>SUMIFS(Распред!$K$4:$K$300,Распред!$B$4:$B$300,"апрель",Распред!$J$4:$J$300,A10)+SUMIFS(Распред!$M$4:$M$300,Распред!$B$4:$B$300,"апрель",Распред!$L$4:$L$300,A10)+SUMIFS(Распред!$O$4:$O$300,Распред!$B$4:$B$300,"апрель",Распред!$N$4:$N$300,A10)+SUMIFS(Распред!$Q$4:$Q$300,Распред!$B$4:$B$300,"апрель",Распред!$P$4:$P$300,A10)+SUMIFS(Распред!$S$4:$S$300,Распред!$B$4:$B$300,"апрель",Распред!$R$4:$R$300,A10)+SUMIFS(Распред!$U$4:$U$300,Распред!$B$4:$B$300,"апрель",Распред!$T$4:$T$300,A10)+SUMIFS(Распред!$W$4:$W$300,Распред!$B$4:$B$300,"апрель",Распред!$V$4:$V$300,A10)+SUMIFS(Распред!$Y$4:$Y$300,Распред!$B$4:$B$300,"апрель",Распред!$X$4:$X$300,A10)+SUMIFS(Распред!$AA$4:$AA$300,Распред!$B$4:$B$300,"апрель",Распред!$Z$4:$Z$300,A10)+SUMIFS(Распред!$AC$4:$AC$300,Распред!$B$4:$B$300,"апрель",Распред!$AB$4:$AB$300,A10)</f>
        <v>1</v>
      </c>
      <c r="AM10" s="55">
        <f t="shared" ca="1" si="5"/>
        <v>101</v>
      </c>
      <c r="AN10" s="55">
        <f t="shared" ca="1" si="6"/>
        <v>1</v>
      </c>
      <c r="AO10" s="55">
        <f t="shared" ca="1" si="7"/>
        <v>1</v>
      </c>
      <c r="AP10" s="55">
        <f>январь!AP10</f>
        <v>215000</v>
      </c>
      <c r="AQ10" s="55">
        <f t="shared" ca="1" si="8"/>
        <v>2150</v>
      </c>
      <c r="AR10" s="57"/>
      <c r="AS10" s="176">
        <f t="shared" ca="1" si="9"/>
        <v>2150</v>
      </c>
    </row>
    <row r="11" spans="1:45" x14ac:dyDescent="0.25">
      <c r="A11" s="175" t="str">
        <f>База!B11</f>
        <v>Жакупова Альмира</v>
      </c>
      <c r="B11" s="55" t="s">
        <v>23</v>
      </c>
      <c r="C11" s="55">
        <f ca="1">IF(COUNTIFS(Распис!$B$4:$B$300,$A11,Распис!$C$4:$C$300,"&lt;="&amp;C$1,Распис!$D$4:$D$300,"&gt;="&amp;C$1)&gt;0,SUMIFS(Распис!$F$4:$F$300,Распис!$B$4:$B$300,$A11,Распис!$C$4:$C$300,"&lt;="&amp;C$1,Распис!$D$4:$D$300,"&gt;="&amp;C$1),SUMIF(База!$B$3:$B$305,$A11,База!$F$3:$F$152))</f>
        <v>5</v>
      </c>
      <c r="D11" s="55">
        <f ca="1">IF(COUNTIFS(Распис!$B$4:$B$300,$A11,Распис!$C$4:$C$300,"&lt;="&amp;D$1,Распис!$D$4:$D$300,"&gt;="&amp;D$1)&gt;0,SUMIFS(Распис!$G$4:$G$300,Распис!$B$4:$B$300,$A11,Распис!$C$4:$C$300,"&lt;="&amp;D$1,Распис!$D$4:$D$300,"&gt;="&amp;D$1),SUMIF(База!$B$3:$B$305,$A11,База!$G$3:$G$152))</f>
        <v>6</v>
      </c>
      <c r="E11" s="55">
        <f ca="1">IF(COUNTIFS(Распис!$B$4:$B$300,$A11,Распис!$C$4:$C$300,"&lt;="&amp;E$1,Распис!$D$4:$D$300,"&gt;="&amp;E$1)&gt;0,SUMIFS(Распис!$H$4:$H$300,Распис!$B$4:$B$300,$A11,Распис!$C$4:$C$300,"&lt;="&amp;E$1,Распис!$D$4:$D$300,"&gt;="&amp;E$1),SUMIF(База!$B$3:$B$305,$A11,База!$H$3:$H$152))</f>
        <v>4</v>
      </c>
      <c r="F11" s="55">
        <f ca="1">IF(COUNTIFS(Распис!$B$4:$B$300,$A11,Распис!$C$4:$C$300,"&lt;="&amp;F$1,Распис!$D$4:$D$300,"&gt;="&amp;F$1)&gt;0,SUMIFS(Распис!$I$4:$I$300,Распис!$B$4:$B$300,$A11,Распис!$C$4:$C$300,"&lt;="&amp;F$1,Распис!$D$4:$D$300,"&gt;="&amp;F$1),SUMIF(База!$B$3:$B$305,$A11,База!$I$3:$I$152))</f>
        <v>5</v>
      </c>
      <c r="G11" s="55">
        <f ca="1">IF(COUNTIFS(Распис!$B$4:$B$300,$A11,Распис!$C$4:$C$300,"&lt;="&amp;G$1,Распис!$D$4:$D$300,"&gt;="&amp;G$1)&gt;0,SUMIFS(Распис!$J$4:$J$300,Распис!$B$4:$B$300,$A11,Распис!$C$4:$C$300,"&lt;="&amp;G$1,Распис!$D$4:$D$300,"&gt;="&amp;G$1),SUMIF(База!$B$3:$B$305,$A11,База!$J$3:$J$152))</f>
        <v>4</v>
      </c>
      <c r="H11" s="55">
        <f ca="1">IF(COUNTIFS(Распис!$B$4:$B$300,$A11,Распис!$C$4:$C$300,"&lt;="&amp;H$1,Распис!$D$4:$D$300,"&gt;="&amp;H$1)&gt;0,SUMIFS(Распис!$K$4:$K$300,Распис!$B$4:$B$300,$A11,Распис!$C$4:$C$300,"&lt;="&amp;H$1,Распис!$D$4:$D$300,"&gt;="&amp;H$1),SUMIF(База!$B$3:$B$305,$A11,База!$K$3:$K$152))</f>
        <v>0</v>
      </c>
      <c r="I11" s="55" t="s">
        <v>23</v>
      </c>
      <c r="J11" s="55">
        <f ca="1">IF(COUNTIFS(Распис!$B$4:$B$300,$A11,Распис!$C$4:$C$300,"&lt;="&amp;J$1,Распис!$D$4:$D$300,"&gt;="&amp;J$1)&gt;0,SUMIFS(Распис!$F$4:$F$300,Распис!$B$4:$B$300,$A11,Распис!$C$4:$C$300,"&lt;="&amp;J$1,Распис!$D$4:$D$300,"&gt;="&amp;J$1),SUMIF(База!$B$3:$B$305,$A11,База!$F$3:$F$152))</f>
        <v>5</v>
      </c>
      <c r="K11" s="55">
        <f ca="1">IF(COUNTIFS(Распис!$B$4:$B$300,$A11,Распис!$C$4:$C$300,"&lt;="&amp;K$1,Распис!$D$4:$D$300,"&gt;="&amp;K$1)&gt;0,SUMIFS(Распис!$G$4:$G$300,Распис!$B$4:$B$300,$A11,Распис!$C$4:$C$300,"&lt;="&amp;K$1,Распис!$D$4:$D$300,"&gt;="&amp;K$1),SUMIF(База!$B$3:$B$305,$A11,База!$G$3:$G$152))</f>
        <v>6</v>
      </c>
      <c r="L11" s="55">
        <f ca="1">IF(COUNTIFS(Распис!$B$4:$B$300,$A11,Распис!$C$4:$C$300,"&lt;="&amp;L$1,Распис!$D$4:$D$300,"&gt;="&amp;L$1)&gt;0,SUMIFS(Распис!$H$4:$H$300,Распис!$B$4:$B$300,$A11,Распис!$C$4:$C$300,"&lt;="&amp;L$1,Распис!$D$4:$D$300,"&gt;="&amp;L$1),SUMIF(База!$B$3:$B$305,$A11,База!$H$3:$H$152))</f>
        <v>4</v>
      </c>
      <c r="M11" s="55">
        <f ca="1">IF(COUNTIFS(Распис!$B$4:$B$300,$A11,Распис!$C$4:$C$300,"&lt;="&amp;M$1,Распис!$D$4:$D$300,"&gt;="&amp;M$1)&gt;0,SUMIFS(Распис!$I$4:$I$300,Распис!$B$4:$B$300,$A11,Распис!$C$4:$C$300,"&lt;="&amp;M$1,Распис!$D$4:$D$300,"&gt;="&amp;M$1),SUMIF(База!$B$3:$B$305,$A11,База!$I$3:$I$152))</f>
        <v>5</v>
      </c>
      <c r="N11" s="55">
        <f ca="1">IF(COUNTIFS(Распис!$B$4:$B$300,$A11,Распис!$C$4:$C$300,"&lt;="&amp;N$1,Распис!$D$4:$D$300,"&gt;="&amp;N$1)&gt;0,SUMIFS(Распис!$J$4:$J$300,Распис!$B$4:$B$300,$A11,Распис!$C$4:$C$300,"&lt;="&amp;N$1,Распис!$D$4:$D$300,"&gt;="&amp;N$1),SUMIF(База!$B$3:$B$305,$A11,База!$J$3:$J$152))</f>
        <v>4</v>
      </c>
      <c r="O11" s="55">
        <f ca="1">IF(COUNTIFS(Распис!$B$4:$B$300,$A11,Распис!$C$4:$C$300,"&lt;="&amp;O$1,Распис!$D$4:$D$300,"&gt;="&amp;O$1)&gt;0,SUMIFS(Распис!$K$4:$K$300,Распис!$B$4:$B$300,$A11,Распис!$C$4:$C$300,"&lt;="&amp;O$1,Распис!$D$4:$D$300,"&gt;="&amp;O$1),SUMIF(База!$B$3:$B$305,$A11,База!$K$3:$K$152))</f>
        <v>0</v>
      </c>
      <c r="P11" s="55" t="s">
        <v>23</v>
      </c>
      <c r="Q11" s="55">
        <f ca="1">IF(COUNTIFS(Распис!$B$4:$B$300,$A11,Распис!$C$4:$C$300,"&lt;="&amp;Q$1,Распис!$D$4:$D$300,"&gt;="&amp;Q$1)&gt;0,SUMIFS(Распис!$F$4:$F$300,Распис!$B$4:$B$300,$A11,Распис!$C$4:$C$300,"&lt;="&amp;Q$1,Распис!$D$4:$D$300,"&gt;="&amp;Q$1),SUMIF(База!$B$3:$B$305,$A11,База!$F$3:$F$152))</f>
        <v>5</v>
      </c>
      <c r="R11" s="55">
        <f ca="1">IF(COUNTIFS(Распис!$B$4:$B$300,$A11,Распис!$C$4:$C$300,"&lt;="&amp;R$1,Распис!$D$4:$D$300,"&gt;="&amp;R$1)&gt;0,SUMIFS(Распис!$G$4:$G$300,Распис!$B$4:$B$300,$A11,Распис!$C$4:$C$300,"&lt;="&amp;R$1,Распис!$D$4:$D$300,"&gt;="&amp;R$1),SUMIF(База!$B$3:$B$305,$A11,База!$G$3:$G$152))</f>
        <v>6</v>
      </c>
      <c r="S11" s="55">
        <f ca="1">IF(COUNTIFS(Распис!$B$4:$B$300,$A11,Распис!$C$4:$C$300,"&lt;="&amp;S$1,Распис!$D$4:$D$300,"&gt;="&amp;S$1)&gt;0,SUMIFS(Распис!$H$4:$H$300,Распис!$B$4:$B$300,$A11,Распис!$C$4:$C$300,"&lt;="&amp;S$1,Распис!$D$4:$D$300,"&gt;="&amp;S$1),SUMIF(База!$B$3:$B$305,$A11,База!$H$3:$H$152))</f>
        <v>4</v>
      </c>
      <c r="T11" s="55">
        <f ca="1">IF(COUNTIFS(Распис!$B$4:$B$300,$A11,Распис!$C$4:$C$300,"&lt;="&amp;T$1,Распис!$D$4:$D$300,"&gt;="&amp;T$1)&gt;0,SUMIFS(Распис!$I$4:$I$300,Распис!$B$4:$B$300,$A11,Распис!$C$4:$C$300,"&lt;="&amp;T$1,Распис!$D$4:$D$300,"&gt;="&amp;T$1),SUMIF(База!$B$3:$B$305,$A11,База!$I$3:$I$152))</f>
        <v>5</v>
      </c>
      <c r="U11" s="55">
        <f ca="1">IF(COUNTIFS(Распис!$B$4:$B$300,$A11,Распис!$C$4:$C$300,"&lt;="&amp;U$1,Распис!$D$4:$D$300,"&gt;="&amp;U$1)&gt;0,SUMIFS(Распис!$J$4:$J$300,Распис!$B$4:$B$300,$A11,Распис!$C$4:$C$300,"&lt;="&amp;U$1,Распис!$D$4:$D$300,"&gt;="&amp;U$1),SUMIF(База!$B$3:$B$305,$A11,База!$J$3:$J$152))</f>
        <v>4</v>
      </c>
      <c r="V11" s="55">
        <f ca="1">IF(COUNTIFS(Распис!$B$4:$B$300,$A11,Распис!$C$4:$C$300,"&lt;="&amp;V$1,Распис!$D$4:$D$300,"&gt;="&amp;V$1)&gt;0,SUMIFS(Распис!$K$4:$K$300,Распис!$B$4:$B$300,$A11,Распис!$C$4:$C$300,"&lt;="&amp;V$1,Распис!$D$4:$D$300,"&gt;="&amp;V$1),SUMIF(База!$B$3:$B$305,$A11,База!$K$3:$K$152))</f>
        <v>0</v>
      </c>
      <c r="W11" s="55" t="s">
        <v>23</v>
      </c>
      <c r="X11" s="55">
        <f ca="1">IF(COUNTIFS(Распис!$B$4:$B$300,$A11,Распис!$C$4:$C$300,"&lt;="&amp;X$1,Распис!$D$4:$D$300,"&gt;="&amp;X$1)&gt;0,SUMIFS(Распис!$F$4:$F$300,Распис!$B$4:$B$300,$A11,Распис!$C$4:$C$300,"&lt;="&amp;X$1,Распис!$D$4:$D$300,"&gt;="&amp;X$1),SUMIF(База!$B$3:$B$305,$A11,База!$F$3:$F$152))</f>
        <v>5</v>
      </c>
      <c r="Y11" s="55">
        <f ca="1">IF(COUNTIFS(Распис!$B$4:$B$300,$A11,Распис!$C$4:$C$300,"&lt;="&amp;Y$1,Распис!$D$4:$D$300,"&gt;="&amp;Y$1)&gt;0,SUMIFS(Распис!$G$4:$G$300,Распис!$B$4:$B$300,$A11,Распис!$C$4:$C$300,"&lt;="&amp;Y$1,Распис!$D$4:$D$300,"&gt;="&amp;Y$1),SUMIF(База!$B$3:$B$305,$A11,База!$G$3:$G$152))</f>
        <v>6</v>
      </c>
      <c r="Z11" s="55">
        <f ca="1">IF(COUNTIFS(Распис!$B$4:$B$300,$A11,Распис!$C$4:$C$300,"&lt;="&amp;Z$1,Распис!$D$4:$D$300,"&gt;="&amp;Z$1)&gt;0,SUMIFS(Распис!$H$4:$H$300,Распис!$B$4:$B$300,$A11,Распис!$C$4:$C$300,"&lt;="&amp;Z$1,Распис!$D$4:$D$300,"&gt;="&amp;Z$1),SUMIF(База!$B$3:$B$305,$A11,База!$H$3:$H$152))</f>
        <v>4</v>
      </c>
      <c r="AA11" s="55">
        <f ca="1">IF(COUNTIFS(Распис!$B$4:$B$300,$A11,Распис!$C$4:$C$300,"&lt;="&amp;AA$1,Распис!$D$4:$D$300,"&gt;="&amp;AA$1)&gt;0,SUMIFS(Распис!$I$4:$I$300,Распис!$B$4:$B$300,$A11,Распис!$C$4:$C$300,"&lt;="&amp;AA$1,Распис!$D$4:$D$300,"&gt;="&amp;AA$1),SUMIF(База!$B$3:$B$305,$A11,База!$I$3:$I$152))</f>
        <v>5</v>
      </c>
      <c r="AB11" s="55">
        <f ca="1">IF(COUNTIFS(Распис!$B$4:$B$300,$A11,Распис!$C$4:$C$300,"&lt;="&amp;AB$1,Распис!$D$4:$D$300,"&gt;="&amp;AB$1)&gt;0,SUMIFS(Распис!$J$4:$J$300,Распис!$B$4:$B$300,$A11,Распис!$C$4:$C$300,"&lt;="&amp;AB$1,Распис!$D$4:$D$300,"&gt;="&amp;AB$1),SUMIF(База!$B$3:$B$305,$A11,База!$J$3:$J$152))</f>
        <v>4</v>
      </c>
      <c r="AC11" s="55">
        <f ca="1">IF(COUNTIFS(Распис!$B$4:$B$300,$A11,Распис!$C$4:$C$300,"&lt;="&amp;AC$1,Распис!$D$4:$D$300,"&gt;="&amp;AC$1)&gt;0,SUMIFS(Распис!$K$4:$K$300,Распис!$B$4:$B$300,$A11,Распис!$C$4:$C$300,"&lt;="&amp;AC$1,Распис!$D$4:$D$300,"&gt;="&amp;AC$1),SUMIF(База!$B$3:$B$305,$A11,База!$K$3:$K$152))</f>
        <v>0</v>
      </c>
      <c r="AD11" s="55" t="s">
        <v>23</v>
      </c>
      <c r="AE11" s="55">
        <f ca="1">IF(COUNTIFS(Распис!$B$4:$B$300,$A11,Распис!$C$4:$C$300,"&lt;="&amp;AE$1,Распис!$D$4:$D$300,"&gt;="&amp;AE$1)&gt;0,SUMIFS(Распис!$F$4:$F$300,Распис!$B$4:$B$300,$A11,Распис!$C$4:$C$300,"&lt;="&amp;AE$1,Распис!$D$4:$D$300,"&gt;="&amp;AE$1),SUMIF(База!$B$3:$B$305,$A11,База!$F$3:$F$152))</f>
        <v>5</v>
      </c>
      <c r="AF11" s="57"/>
      <c r="AG11" s="55">
        <f t="shared" ca="1" si="2"/>
        <v>101</v>
      </c>
      <c r="AH11" s="55">
        <f ca="1">AG11-SUMIFS(Распред!$G$4:$G$300,Распред!$B$4:$B$300,"апрель",Распред!$F$4:$F$300,A11)</f>
        <v>101</v>
      </c>
      <c r="AI11" s="55">
        <f ca="1">AH11+(COUNTIF(B11:AF11,"КД")+SUMIFS(Распред!$AH$4:$AH$300,Распред!$F$4:$F$300,A11,Распред!$B$4:$B$300,"апрель"))*4</f>
        <v>101</v>
      </c>
      <c r="AJ11" s="55">
        <f t="shared" ca="1" si="3"/>
        <v>1</v>
      </c>
      <c r="AK11" s="55">
        <f t="shared" ca="1" si="4"/>
        <v>100</v>
      </c>
      <c r="AL11" s="55">
        <f>SUMIFS(Распред!$K$4:$K$300,Распред!$B$4:$B$300,"апрель",Распред!$J$4:$J$300,A11)+SUMIFS(Распред!$M$4:$M$300,Распред!$B$4:$B$300,"апрель",Распред!$L$4:$L$300,A11)+SUMIFS(Распред!$O$4:$O$300,Распред!$B$4:$B$300,"апрель",Распред!$N$4:$N$300,A11)+SUMIFS(Распред!$Q$4:$Q$300,Распред!$B$4:$B$300,"апрель",Распред!$P$4:$P$300,A11)+SUMIFS(Распред!$S$4:$S$300,Распред!$B$4:$B$300,"апрель",Распред!$R$4:$R$300,A11)+SUMIFS(Распред!$U$4:$U$300,Распред!$B$4:$B$300,"апрель",Распред!$T$4:$T$300,A11)+SUMIFS(Распред!$W$4:$W$300,Распред!$B$4:$B$300,"апрель",Распред!$V$4:$V$300,A11)+SUMIFS(Распред!$Y$4:$Y$300,Распред!$B$4:$B$300,"апрель",Распред!$X$4:$X$300,A11)+SUMIFS(Распред!$AA$4:$AA$300,Распред!$B$4:$B$300,"апрель",Распред!$Z$4:$Z$300,A11)+SUMIFS(Распред!$AC$4:$AC$300,Распред!$B$4:$B$300,"апрель",Распред!$AB$4:$AB$300,A11)</f>
        <v>0</v>
      </c>
      <c r="AM11" s="55">
        <f t="shared" ca="1" si="5"/>
        <v>101</v>
      </c>
      <c r="AN11" s="55">
        <f t="shared" ca="1" si="6"/>
        <v>1</v>
      </c>
      <c r="AO11" s="55">
        <f t="shared" ca="1" si="7"/>
        <v>1</v>
      </c>
      <c r="AP11" s="55">
        <f>январь!AP11</f>
        <v>215000</v>
      </c>
      <c r="AQ11" s="55">
        <f t="shared" ca="1" si="8"/>
        <v>2150</v>
      </c>
      <c r="AR11" s="57"/>
      <c r="AS11" s="176">
        <f t="shared" ca="1" si="9"/>
        <v>2150</v>
      </c>
    </row>
    <row r="12" spans="1:45" x14ac:dyDescent="0.25">
      <c r="A12" s="175" t="str">
        <f>База!B12</f>
        <v>Жанабилова Дана</v>
      </c>
      <c r="B12" s="55" t="s">
        <v>23</v>
      </c>
      <c r="C12" s="55">
        <f ca="1">IF(COUNTIFS(Распис!$B$4:$B$300,$A12,Распис!$C$4:$C$300,"&lt;="&amp;C$1,Распис!$D$4:$D$300,"&gt;="&amp;C$1)&gt;0,SUMIFS(Распис!$F$4:$F$300,Распис!$B$4:$B$300,$A12,Распис!$C$4:$C$300,"&lt;="&amp;C$1,Распис!$D$4:$D$300,"&gt;="&amp;C$1),SUMIF(База!$B$3:$B$305,$A12,База!$F$3:$F$152))</f>
        <v>4</v>
      </c>
      <c r="D12" s="55">
        <f ca="1">IF(COUNTIFS(Распис!$B$4:$B$300,$A12,Распис!$C$4:$C$300,"&lt;="&amp;D$1,Распис!$D$4:$D$300,"&gt;="&amp;D$1)&gt;0,SUMIFS(Распис!$G$4:$G$300,Распис!$B$4:$B$300,$A12,Распис!$C$4:$C$300,"&lt;="&amp;D$1,Распис!$D$4:$D$300,"&gt;="&amp;D$1),SUMIF(База!$B$3:$B$305,$A12,База!$G$3:$G$152))</f>
        <v>6</v>
      </c>
      <c r="E12" s="55">
        <f ca="1">IF(COUNTIFS(Распис!$B$4:$B$300,$A12,Распис!$C$4:$C$300,"&lt;="&amp;E$1,Распис!$D$4:$D$300,"&gt;="&amp;E$1)&gt;0,SUMIFS(Распис!$H$4:$H$300,Распис!$B$4:$B$300,$A12,Распис!$C$4:$C$300,"&lt;="&amp;E$1,Распис!$D$4:$D$300,"&gt;="&amp;E$1),SUMIF(База!$B$3:$B$305,$A12,База!$H$3:$H$152))</f>
        <v>2</v>
      </c>
      <c r="F12" s="55">
        <f ca="1">IF(COUNTIFS(Распис!$B$4:$B$300,$A12,Распис!$C$4:$C$300,"&lt;="&amp;F$1,Распис!$D$4:$D$300,"&gt;="&amp;F$1)&gt;0,SUMIFS(Распис!$I$4:$I$300,Распис!$B$4:$B$300,$A12,Распис!$C$4:$C$300,"&lt;="&amp;F$1,Распис!$D$4:$D$300,"&gt;="&amp;F$1),SUMIF(База!$B$3:$B$305,$A12,База!$I$3:$I$152))</f>
        <v>3</v>
      </c>
      <c r="G12" s="55">
        <f ca="1">IF(COUNTIFS(Распис!$B$4:$B$300,$A12,Распис!$C$4:$C$300,"&lt;="&amp;G$1,Распис!$D$4:$D$300,"&gt;="&amp;G$1)&gt;0,SUMIFS(Распис!$J$4:$J$300,Распис!$B$4:$B$300,$A12,Распис!$C$4:$C$300,"&lt;="&amp;G$1,Распис!$D$4:$D$300,"&gt;="&amp;G$1),SUMIF(База!$B$3:$B$305,$A12,База!$J$3:$J$152))</f>
        <v>5</v>
      </c>
      <c r="H12" s="55">
        <f ca="1">IF(COUNTIFS(Распис!$B$4:$B$300,$A12,Распис!$C$4:$C$300,"&lt;="&amp;H$1,Распис!$D$4:$D$300,"&gt;="&amp;H$1)&gt;0,SUMIFS(Распис!$K$4:$K$300,Распис!$B$4:$B$300,$A12,Распис!$C$4:$C$300,"&lt;="&amp;H$1,Распис!$D$4:$D$300,"&gt;="&amp;H$1),SUMIF(База!$B$3:$B$305,$A12,База!$K$3:$K$152))</f>
        <v>0</v>
      </c>
      <c r="I12" s="55" t="s">
        <v>23</v>
      </c>
      <c r="J12" s="55">
        <f ca="1">IF(COUNTIFS(Распис!$B$4:$B$300,$A12,Распис!$C$4:$C$300,"&lt;="&amp;J$1,Распис!$D$4:$D$300,"&gt;="&amp;J$1)&gt;0,SUMIFS(Распис!$F$4:$F$300,Распис!$B$4:$B$300,$A12,Распис!$C$4:$C$300,"&lt;="&amp;J$1,Распис!$D$4:$D$300,"&gt;="&amp;J$1),SUMIF(База!$B$3:$B$305,$A12,База!$F$3:$F$152))</f>
        <v>4</v>
      </c>
      <c r="K12" s="55">
        <f ca="1">IF(COUNTIFS(Распис!$B$4:$B$300,$A12,Распис!$C$4:$C$300,"&lt;="&amp;K$1,Распис!$D$4:$D$300,"&gt;="&amp;K$1)&gt;0,SUMIFS(Распис!$G$4:$G$300,Распис!$B$4:$B$300,$A12,Распис!$C$4:$C$300,"&lt;="&amp;K$1,Распис!$D$4:$D$300,"&gt;="&amp;K$1),SUMIF(База!$B$3:$B$305,$A12,База!$G$3:$G$152))</f>
        <v>6</v>
      </c>
      <c r="L12" s="55">
        <f ca="1">IF(COUNTIFS(Распис!$B$4:$B$300,$A12,Распис!$C$4:$C$300,"&lt;="&amp;L$1,Распис!$D$4:$D$300,"&gt;="&amp;L$1)&gt;0,SUMIFS(Распис!$H$4:$H$300,Распис!$B$4:$B$300,$A12,Распис!$C$4:$C$300,"&lt;="&amp;L$1,Распис!$D$4:$D$300,"&gt;="&amp;L$1),SUMIF(База!$B$3:$B$305,$A12,База!$H$3:$H$152))</f>
        <v>2</v>
      </c>
      <c r="M12" s="55">
        <f ca="1">IF(COUNTIFS(Распис!$B$4:$B$300,$A12,Распис!$C$4:$C$300,"&lt;="&amp;M$1,Распис!$D$4:$D$300,"&gt;="&amp;M$1)&gt;0,SUMIFS(Распис!$I$4:$I$300,Распис!$B$4:$B$300,$A12,Распис!$C$4:$C$300,"&lt;="&amp;M$1,Распис!$D$4:$D$300,"&gt;="&amp;M$1),SUMIF(База!$B$3:$B$305,$A12,База!$I$3:$I$152))</f>
        <v>3</v>
      </c>
      <c r="N12" s="55">
        <f ca="1">IF(COUNTIFS(Распис!$B$4:$B$300,$A12,Распис!$C$4:$C$300,"&lt;="&amp;N$1,Распис!$D$4:$D$300,"&gt;="&amp;N$1)&gt;0,SUMIFS(Распис!$J$4:$J$300,Распис!$B$4:$B$300,$A12,Распис!$C$4:$C$300,"&lt;="&amp;N$1,Распис!$D$4:$D$300,"&gt;="&amp;N$1),SUMIF(База!$B$3:$B$305,$A12,База!$J$3:$J$152))</f>
        <v>5</v>
      </c>
      <c r="O12" s="55">
        <f ca="1">IF(COUNTIFS(Распис!$B$4:$B$300,$A12,Распис!$C$4:$C$300,"&lt;="&amp;O$1,Распис!$D$4:$D$300,"&gt;="&amp;O$1)&gt;0,SUMIFS(Распис!$K$4:$K$300,Распис!$B$4:$B$300,$A12,Распис!$C$4:$C$300,"&lt;="&amp;O$1,Распис!$D$4:$D$300,"&gt;="&amp;O$1),SUMIF(База!$B$3:$B$305,$A12,База!$K$3:$K$152))</f>
        <v>0</v>
      </c>
      <c r="P12" s="55" t="s">
        <v>23</v>
      </c>
      <c r="Q12" s="55">
        <f ca="1">IF(COUNTIFS(Распис!$B$4:$B$300,$A12,Распис!$C$4:$C$300,"&lt;="&amp;Q$1,Распис!$D$4:$D$300,"&gt;="&amp;Q$1)&gt;0,SUMIFS(Распис!$F$4:$F$300,Распис!$B$4:$B$300,$A12,Распис!$C$4:$C$300,"&lt;="&amp;Q$1,Распис!$D$4:$D$300,"&gt;="&amp;Q$1),SUMIF(База!$B$3:$B$305,$A12,База!$F$3:$F$152))</f>
        <v>4</v>
      </c>
      <c r="R12" s="55">
        <f ca="1">IF(COUNTIFS(Распис!$B$4:$B$300,$A12,Распис!$C$4:$C$300,"&lt;="&amp;R$1,Распис!$D$4:$D$300,"&gt;="&amp;R$1)&gt;0,SUMIFS(Распис!$G$4:$G$300,Распис!$B$4:$B$300,$A12,Распис!$C$4:$C$300,"&lt;="&amp;R$1,Распис!$D$4:$D$300,"&gt;="&amp;R$1),SUMIF(База!$B$3:$B$305,$A12,База!$G$3:$G$152))</f>
        <v>6</v>
      </c>
      <c r="S12" s="55">
        <f ca="1">IF(COUNTIFS(Распис!$B$4:$B$300,$A12,Распис!$C$4:$C$300,"&lt;="&amp;S$1,Распис!$D$4:$D$300,"&gt;="&amp;S$1)&gt;0,SUMIFS(Распис!$H$4:$H$300,Распис!$B$4:$B$300,$A12,Распис!$C$4:$C$300,"&lt;="&amp;S$1,Распис!$D$4:$D$300,"&gt;="&amp;S$1),SUMIF(База!$B$3:$B$305,$A12,База!$H$3:$H$152))</f>
        <v>2</v>
      </c>
      <c r="T12" s="55">
        <f ca="1">IF(COUNTIFS(Распис!$B$4:$B$300,$A12,Распис!$C$4:$C$300,"&lt;="&amp;T$1,Распис!$D$4:$D$300,"&gt;="&amp;T$1)&gt;0,SUMIFS(Распис!$I$4:$I$300,Распис!$B$4:$B$300,$A12,Распис!$C$4:$C$300,"&lt;="&amp;T$1,Распис!$D$4:$D$300,"&gt;="&amp;T$1),SUMIF(База!$B$3:$B$305,$A12,База!$I$3:$I$152))</f>
        <v>3</v>
      </c>
      <c r="U12" s="55">
        <f ca="1">IF(COUNTIFS(Распис!$B$4:$B$300,$A12,Распис!$C$4:$C$300,"&lt;="&amp;U$1,Распис!$D$4:$D$300,"&gt;="&amp;U$1)&gt;0,SUMIFS(Распис!$J$4:$J$300,Распис!$B$4:$B$300,$A12,Распис!$C$4:$C$300,"&lt;="&amp;U$1,Распис!$D$4:$D$300,"&gt;="&amp;U$1),SUMIF(База!$B$3:$B$305,$A12,База!$J$3:$J$152))</f>
        <v>5</v>
      </c>
      <c r="V12" s="55">
        <f ca="1">IF(COUNTIFS(Распис!$B$4:$B$300,$A12,Распис!$C$4:$C$300,"&lt;="&amp;V$1,Распис!$D$4:$D$300,"&gt;="&amp;V$1)&gt;0,SUMIFS(Распис!$K$4:$K$300,Распис!$B$4:$B$300,$A12,Распис!$C$4:$C$300,"&lt;="&amp;V$1,Распис!$D$4:$D$300,"&gt;="&amp;V$1),SUMIF(База!$B$3:$B$305,$A12,База!$K$3:$K$152))</f>
        <v>0</v>
      </c>
      <c r="W12" s="55" t="s">
        <v>23</v>
      </c>
      <c r="X12" s="55">
        <f ca="1">IF(COUNTIFS(Распис!$B$4:$B$300,$A12,Распис!$C$4:$C$300,"&lt;="&amp;X$1,Распис!$D$4:$D$300,"&gt;="&amp;X$1)&gt;0,SUMIFS(Распис!$F$4:$F$300,Распис!$B$4:$B$300,$A12,Распис!$C$4:$C$300,"&lt;="&amp;X$1,Распис!$D$4:$D$300,"&gt;="&amp;X$1),SUMIF(База!$B$3:$B$305,$A12,База!$F$3:$F$152))</f>
        <v>4</v>
      </c>
      <c r="Y12" s="55">
        <f ca="1">IF(COUNTIFS(Распис!$B$4:$B$300,$A12,Распис!$C$4:$C$300,"&lt;="&amp;Y$1,Распис!$D$4:$D$300,"&gt;="&amp;Y$1)&gt;0,SUMIFS(Распис!$G$4:$G$300,Распис!$B$4:$B$300,$A12,Распис!$C$4:$C$300,"&lt;="&amp;Y$1,Распис!$D$4:$D$300,"&gt;="&amp;Y$1),SUMIF(База!$B$3:$B$305,$A12,База!$G$3:$G$152))</f>
        <v>6</v>
      </c>
      <c r="Z12" s="55">
        <f ca="1">IF(COUNTIFS(Распис!$B$4:$B$300,$A12,Распис!$C$4:$C$300,"&lt;="&amp;Z$1,Распис!$D$4:$D$300,"&gt;="&amp;Z$1)&gt;0,SUMIFS(Распис!$H$4:$H$300,Распис!$B$4:$B$300,$A12,Распис!$C$4:$C$300,"&lt;="&amp;Z$1,Распис!$D$4:$D$300,"&gt;="&amp;Z$1),SUMIF(База!$B$3:$B$305,$A12,База!$H$3:$H$152))</f>
        <v>2</v>
      </c>
      <c r="AA12" s="55">
        <f ca="1">IF(COUNTIFS(Распис!$B$4:$B$300,$A12,Распис!$C$4:$C$300,"&lt;="&amp;AA$1,Распис!$D$4:$D$300,"&gt;="&amp;AA$1)&gt;0,SUMIFS(Распис!$I$4:$I$300,Распис!$B$4:$B$300,$A12,Распис!$C$4:$C$300,"&lt;="&amp;AA$1,Распис!$D$4:$D$300,"&gt;="&amp;AA$1),SUMIF(База!$B$3:$B$305,$A12,База!$I$3:$I$152))</f>
        <v>3</v>
      </c>
      <c r="AB12" s="55">
        <f ca="1">IF(COUNTIFS(Распис!$B$4:$B$300,$A12,Распис!$C$4:$C$300,"&lt;="&amp;AB$1,Распис!$D$4:$D$300,"&gt;="&amp;AB$1)&gt;0,SUMIFS(Распис!$J$4:$J$300,Распис!$B$4:$B$300,$A12,Распис!$C$4:$C$300,"&lt;="&amp;AB$1,Распис!$D$4:$D$300,"&gt;="&amp;AB$1),SUMIF(База!$B$3:$B$305,$A12,База!$J$3:$J$152))</f>
        <v>5</v>
      </c>
      <c r="AC12" s="55">
        <f ca="1">IF(COUNTIFS(Распис!$B$4:$B$300,$A12,Распис!$C$4:$C$300,"&lt;="&amp;AC$1,Распис!$D$4:$D$300,"&gt;="&amp;AC$1)&gt;0,SUMIFS(Распис!$K$4:$K$300,Распис!$B$4:$B$300,$A12,Распис!$C$4:$C$300,"&lt;="&amp;AC$1,Распис!$D$4:$D$300,"&gt;="&amp;AC$1),SUMIF(База!$B$3:$B$305,$A12,База!$K$3:$K$152))</f>
        <v>0</v>
      </c>
      <c r="AD12" s="55" t="s">
        <v>23</v>
      </c>
      <c r="AE12" s="55">
        <f ca="1">IF(COUNTIFS(Распис!$B$4:$B$300,$A12,Распис!$C$4:$C$300,"&lt;="&amp;AE$1,Распис!$D$4:$D$300,"&gt;="&amp;AE$1)&gt;0,SUMIFS(Распис!$F$4:$F$300,Распис!$B$4:$B$300,$A12,Распис!$C$4:$C$300,"&lt;="&amp;AE$1,Распис!$D$4:$D$300,"&gt;="&amp;AE$1),SUMIF(База!$B$3:$B$305,$A12,База!$F$3:$F$152))</f>
        <v>4</v>
      </c>
      <c r="AF12" s="57"/>
      <c r="AG12" s="55">
        <f t="shared" ca="1" si="2"/>
        <v>84</v>
      </c>
      <c r="AH12" s="55">
        <f ca="1">AG12-SUMIFS(Распред!$G$4:$G$300,Распред!$B$4:$B$300,"апрель",Распред!$F$4:$F$300,A12)</f>
        <v>84</v>
      </c>
      <c r="AI12" s="55">
        <f ca="1">AH12+(COUNTIF(B12:AF12,"КД")+SUMIFS(Распред!$AH$4:$AH$300,Распред!$F$4:$F$300,A12,Распред!$B$4:$B$300,"апрель"))*4</f>
        <v>84</v>
      </c>
      <c r="AJ12" s="55">
        <f t="shared" ca="1" si="3"/>
        <v>0</v>
      </c>
      <c r="AK12" s="55">
        <f t="shared" ca="1" si="4"/>
        <v>84</v>
      </c>
      <c r="AL12" s="55">
        <f>SUMIFS(Распред!$K$4:$K$300,Распред!$B$4:$B$300,"апрель",Распред!$J$4:$J$300,A12)+SUMIFS(Распред!$M$4:$M$300,Распред!$B$4:$B$300,"апрель",Распред!$L$4:$L$300,A12)+SUMIFS(Распред!$O$4:$O$300,Распред!$B$4:$B$300,"апрель",Распред!$N$4:$N$300,A12)+SUMIFS(Распред!$Q$4:$Q$300,Распред!$B$4:$B$300,"апрель",Распред!$P$4:$P$300,A12)+SUMIFS(Распред!$S$4:$S$300,Распред!$B$4:$B$300,"апрель",Распред!$R$4:$R$300,A12)+SUMIFS(Распред!$U$4:$U$300,Распред!$B$4:$B$300,"апрель",Распред!$T$4:$T$300,A12)+SUMIFS(Распред!$W$4:$W$300,Распред!$B$4:$B$300,"апрель",Распред!$V$4:$V$300,A12)+SUMIFS(Распред!$Y$4:$Y$300,Распред!$B$4:$B$300,"апрель",Распред!$X$4:$X$300,A12)+SUMIFS(Распред!$AA$4:$AA$300,Распред!$B$4:$B$300,"апрель",Распред!$Z$4:$Z$300,A12)+SUMIFS(Распред!$AC$4:$AC$300,Распред!$B$4:$B$300,"апрель",Распред!$AB$4:$AB$300,A12)</f>
        <v>0</v>
      </c>
      <c r="AM12" s="55">
        <f t="shared" ca="1" si="5"/>
        <v>84</v>
      </c>
      <c r="AN12" s="55">
        <f t="shared" ca="1" si="6"/>
        <v>0</v>
      </c>
      <c r="AO12" s="55">
        <f t="shared" ca="1" si="7"/>
        <v>0</v>
      </c>
      <c r="AP12" s="55">
        <f>январь!AP12</f>
        <v>215000</v>
      </c>
      <c r="AQ12" s="55">
        <f t="shared" ca="1" si="8"/>
        <v>0</v>
      </c>
      <c r="AR12" s="57"/>
      <c r="AS12" s="176">
        <f t="shared" ca="1" si="9"/>
        <v>0</v>
      </c>
    </row>
    <row r="13" spans="1:45" x14ac:dyDescent="0.25">
      <c r="A13" s="175" t="str">
        <f>База!B13</f>
        <v>Маканова Айдана</v>
      </c>
      <c r="B13" s="55" t="s">
        <v>23</v>
      </c>
      <c r="C13" s="55">
        <f ca="1">IF(COUNTIFS(Распис!$B$4:$B$300,$A13,Распис!$C$4:$C$300,"&lt;="&amp;C$1,Распис!$D$4:$D$300,"&gt;="&amp;C$1)&gt;0,SUMIFS(Распис!$F$4:$F$300,Распис!$B$4:$B$300,$A13,Распис!$C$4:$C$300,"&lt;="&amp;C$1,Распис!$D$4:$D$300,"&gt;="&amp;C$1),SUMIF(База!$B$3:$B$305,$A13,База!$F$3:$F$152))</f>
        <v>2</v>
      </c>
      <c r="D13" s="55">
        <f ca="1">IF(COUNTIFS(Распис!$B$4:$B$300,$A13,Распис!$C$4:$C$300,"&lt;="&amp;D$1,Распис!$D$4:$D$300,"&gt;="&amp;D$1)&gt;0,SUMIFS(Распис!$G$4:$G$300,Распис!$B$4:$B$300,$A13,Распис!$C$4:$C$300,"&lt;="&amp;D$1,Распис!$D$4:$D$300,"&gt;="&amp;D$1),SUMIF(База!$B$3:$B$305,$A13,База!$G$3:$G$152))</f>
        <v>5</v>
      </c>
      <c r="E13" s="55">
        <f ca="1">IF(COUNTIFS(Распис!$B$4:$B$300,$A13,Распис!$C$4:$C$300,"&lt;="&amp;E$1,Распис!$D$4:$D$300,"&gt;="&amp;E$1)&gt;0,SUMIFS(Распис!$H$4:$H$300,Распис!$B$4:$B$300,$A13,Распис!$C$4:$C$300,"&lt;="&amp;E$1,Распис!$D$4:$D$300,"&gt;="&amp;E$1),SUMIF(База!$B$3:$B$305,$A13,База!$H$3:$H$152))</f>
        <v>4</v>
      </c>
      <c r="F13" s="55">
        <f ca="1">IF(COUNTIFS(Распис!$B$4:$B$300,$A13,Распис!$C$4:$C$300,"&lt;="&amp;F$1,Распис!$D$4:$D$300,"&gt;="&amp;F$1)&gt;0,SUMIFS(Распис!$I$4:$I$300,Распис!$B$4:$B$300,$A13,Распис!$C$4:$C$300,"&lt;="&amp;F$1,Распис!$D$4:$D$300,"&gt;="&amp;F$1),SUMIF(База!$B$3:$B$305,$A13,База!$I$3:$I$152))</f>
        <v>5</v>
      </c>
      <c r="G13" s="55">
        <f ca="1">IF(COUNTIFS(Распис!$B$4:$B$300,$A13,Распис!$C$4:$C$300,"&lt;="&amp;G$1,Распис!$D$4:$D$300,"&gt;="&amp;G$1)&gt;0,SUMIFS(Распис!$J$4:$J$300,Распис!$B$4:$B$300,$A13,Распис!$C$4:$C$300,"&lt;="&amp;G$1,Распис!$D$4:$D$300,"&gt;="&amp;G$1),SUMIF(База!$B$3:$B$305,$A13,База!$J$3:$J$152))</f>
        <v>0</v>
      </c>
      <c r="H13" s="55">
        <f ca="1">IF(COUNTIFS(Распис!$B$4:$B$300,$A13,Распис!$C$4:$C$300,"&lt;="&amp;H$1,Распис!$D$4:$D$300,"&gt;="&amp;H$1)&gt;0,SUMIFS(Распис!$K$4:$K$300,Распис!$B$4:$B$300,$A13,Распис!$C$4:$C$300,"&lt;="&amp;H$1,Распис!$D$4:$D$300,"&gt;="&amp;H$1),SUMIF(База!$B$3:$B$305,$A13,База!$K$3:$K$152))</f>
        <v>5</v>
      </c>
      <c r="I13" s="55" t="s">
        <v>23</v>
      </c>
      <c r="J13" s="55">
        <f ca="1">IF(COUNTIFS(Распис!$B$4:$B$300,$A13,Распис!$C$4:$C$300,"&lt;="&amp;J$1,Распис!$D$4:$D$300,"&gt;="&amp;J$1)&gt;0,SUMIFS(Распис!$F$4:$F$300,Распис!$B$4:$B$300,$A13,Распис!$C$4:$C$300,"&lt;="&amp;J$1,Распис!$D$4:$D$300,"&gt;="&amp;J$1),SUMIF(База!$B$3:$B$305,$A13,База!$F$3:$F$152))</f>
        <v>2</v>
      </c>
      <c r="K13" s="55">
        <f ca="1">IF(COUNTIFS(Распис!$B$4:$B$300,$A13,Распис!$C$4:$C$300,"&lt;="&amp;K$1,Распис!$D$4:$D$300,"&gt;="&amp;K$1)&gt;0,SUMIFS(Распис!$G$4:$G$300,Распис!$B$4:$B$300,$A13,Распис!$C$4:$C$300,"&lt;="&amp;K$1,Распис!$D$4:$D$300,"&gt;="&amp;K$1),SUMIF(База!$B$3:$B$305,$A13,База!$G$3:$G$152))</f>
        <v>5</v>
      </c>
      <c r="L13" s="55">
        <f ca="1">IF(COUNTIFS(Распис!$B$4:$B$300,$A13,Распис!$C$4:$C$300,"&lt;="&amp;L$1,Распис!$D$4:$D$300,"&gt;="&amp;L$1)&gt;0,SUMIFS(Распис!$H$4:$H$300,Распис!$B$4:$B$300,$A13,Распис!$C$4:$C$300,"&lt;="&amp;L$1,Распис!$D$4:$D$300,"&gt;="&amp;L$1),SUMIF(База!$B$3:$B$305,$A13,База!$H$3:$H$152))</f>
        <v>4</v>
      </c>
      <c r="M13" s="55">
        <f ca="1">IF(COUNTIFS(Распис!$B$4:$B$300,$A13,Распис!$C$4:$C$300,"&lt;="&amp;M$1,Распис!$D$4:$D$300,"&gt;="&amp;M$1)&gt;0,SUMIFS(Распис!$I$4:$I$300,Распис!$B$4:$B$300,$A13,Распис!$C$4:$C$300,"&lt;="&amp;M$1,Распис!$D$4:$D$300,"&gt;="&amp;M$1),SUMIF(База!$B$3:$B$305,$A13,База!$I$3:$I$152))</f>
        <v>5</v>
      </c>
      <c r="N13" s="55">
        <f ca="1">IF(COUNTIFS(Распис!$B$4:$B$300,$A13,Распис!$C$4:$C$300,"&lt;="&amp;N$1,Распис!$D$4:$D$300,"&gt;="&amp;N$1)&gt;0,SUMIFS(Распис!$J$4:$J$300,Распис!$B$4:$B$300,$A13,Распис!$C$4:$C$300,"&lt;="&amp;N$1,Распис!$D$4:$D$300,"&gt;="&amp;N$1),SUMIF(База!$B$3:$B$305,$A13,База!$J$3:$J$152))</f>
        <v>0</v>
      </c>
      <c r="O13" s="55">
        <f ca="1">IF(COUNTIFS(Распис!$B$4:$B$300,$A13,Распис!$C$4:$C$300,"&lt;="&amp;O$1,Распис!$D$4:$D$300,"&gt;="&amp;O$1)&gt;0,SUMIFS(Распис!$K$4:$K$300,Распис!$B$4:$B$300,$A13,Распис!$C$4:$C$300,"&lt;="&amp;O$1,Распис!$D$4:$D$300,"&gt;="&amp;O$1),SUMIF(База!$B$3:$B$305,$A13,База!$K$3:$K$152))</f>
        <v>5</v>
      </c>
      <c r="P13" s="55" t="s">
        <v>23</v>
      </c>
      <c r="Q13" s="55">
        <f ca="1">IF(COUNTIFS(Распис!$B$4:$B$300,$A13,Распис!$C$4:$C$300,"&lt;="&amp;Q$1,Распис!$D$4:$D$300,"&gt;="&amp;Q$1)&gt;0,SUMIFS(Распис!$F$4:$F$300,Распис!$B$4:$B$300,$A13,Распис!$C$4:$C$300,"&lt;="&amp;Q$1,Распис!$D$4:$D$300,"&gt;="&amp;Q$1),SUMIF(База!$B$3:$B$305,$A13,База!$F$3:$F$152))</f>
        <v>2</v>
      </c>
      <c r="R13" s="55">
        <f ca="1">IF(COUNTIFS(Распис!$B$4:$B$300,$A13,Распис!$C$4:$C$300,"&lt;="&amp;R$1,Распис!$D$4:$D$300,"&gt;="&amp;R$1)&gt;0,SUMIFS(Распис!$G$4:$G$300,Распис!$B$4:$B$300,$A13,Распис!$C$4:$C$300,"&lt;="&amp;R$1,Распис!$D$4:$D$300,"&gt;="&amp;R$1),SUMIF(База!$B$3:$B$305,$A13,База!$G$3:$G$152))</f>
        <v>5</v>
      </c>
      <c r="S13" s="55">
        <f ca="1">IF(COUNTIFS(Распис!$B$4:$B$300,$A13,Распис!$C$4:$C$300,"&lt;="&amp;S$1,Распис!$D$4:$D$300,"&gt;="&amp;S$1)&gt;0,SUMIFS(Распис!$H$4:$H$300,Распис!$B$4:$B$300,$A13,Распис!$C$4:$C$300,"&lt;="&amp;S$1,Распис!$D$4:$D$300,"&gt;="&amp;S$1),SUMIF(База!$B$3:$B$305,$A13,База!$H$3:$H$152))</f>
        <v>4</v>
      </c>
      <c r="T13" s="55">
        <f ca="1">IF(COUNTIFS(Распис!$B$4:$B$300,$A13,Распис!$C$4:$C$300,"&lt;="&amp;T$1,Распис!$D$4:$D$300,"&gt;="&amp;T$1)&gt;0,SUMIFS(Распис!$I$4:$I$300,Распис!$B$4:$B$300,$A13,Распис!$C$4:$C$300,"&lt;="&amp;T$1,Распис!$D$4:$D$300,"&gt;="&amp;T$1),SUMIF(База!$B$3:$B$305,$A13,База!$I$3:$I$152))</f>
        <v>5</v>
      </c>
      <c r="U13" s="55">
        <f ca="1">IF(COUNTIFS(Распис!$B$4:$B$300,$A13,Распис!$C$4:$C$300,"&lt;="&amp;U$1,Распис!$D$4:$D$300,"&gt;="&amp;U$1)&gt;0,SUMIFS(Распис!$J$4:$J$300,Распис!$B$4:$B$300,$A13,Распис!$C$4:$C$300,"&lt;="&amp;U$1,Распис!$D$4:$D$300,"&gt;="&amp;U$1),SUMIF(База!$B$3:$B$305,$A13,База!$J$3:$J$152))</f>
        <v>0</v>
      </c>
      <c r="V13" s="55">
        <f ca="1">IF(COUNTIFS(Распис!$B$4:$B$300,$A13,Распис!$C$4:$C$300,"&lt;="&amp;V$1,Распис!$D$4:$D$300,"&gt;="&amp;V$1)&gt;0,SUMIFS(Распис!$K$4:$K$300,Распис!$B$4:$B$300,$A13,Распис!$C$4:$C$300,"&lt;="&amp;V$1,Распис!$D$4:$D$300,"&gt;="&amp;V$1),SUMIF(База!$B$3:$B$305,$A13,База!$K$3:$K$152))</f>
        <v>5</v>
      </c>
      <c r="W13" s="55" t="s">
        <v>23</v>
      </c>
      <c r="X13" s="55">
        <f ca="1">IF(COUNTIFS(Распис!$B$4:$B$300,$A13,Распис!$C$4:$C$300,"&lt;="&amp;X$1,Распис!$D$4:$D$300,"&gt;="&amp;X$1)&gt;0,SUMIFS(Распис!$F$4:$F$300,Распис!$B$4:$B$300,$A13,Распис!$C$4:$C$300,"&lt;="&amp;X$1,Распис!$D$4:$D$300,"&gt;="&amp;X$1),SUMIF(База!$B$3:$B$305,$A13,База!$F$3:$F$152))</f>
        <v>2</v>
      </c>
      <c r="Y13" s="55">
        <f ca="1">IF(COUNTIFS(Распис!$B$4:$B$300,$A13,Распис!$C$4:$C$300,"&lt;="&amp;Y$1,Распис!$D$4:$D$300,"&gt;="&amp;Y$1)&gt;0,SUMIFS(Распис!$G$4:$G$300,Распис!$B$4:$B$300,$A13,Распис!$C$4:$C$300,"&lt;="&amp;Y$1,Распис!$D$4:$D$300,"&gt;="&amp;Y$1),SUMIF(База!$B$3:$B$305,$A13,База!$G$3:$G$152))</f>
        <v>5</v>
      </c>
      <c r="Z13" s="55">
        <f ca="1">IF(COUNTIFS(Распис!$B$4:$B$300,$A13,Распис!$C$4:$C$300,"&lt;="&amp;Z$1,Распис!$D$4:$D$300,"&gt;="&amp;Z$1)&gt;0,SUMIFS(Распис!$H$4:$H$300,Распис!$B$4:$B$300,$A13,Распис!$C$4:$C$300,"&lt;="&amp;Z$1,Распис!$D$4:$D$300,"&gt;="&amp;Z$1),SUMIF(База!$B$3:$B$305,$A13,База!$H$3:$H$152))</f>
        <v>4</v>
      </c>
      <c r="AA13" s="55">
        <f ca="1">IF(COUNTIFS(Распис!$B$4:$B$300,$A13,Распис!$C$4:$C$300,"&lt;="&amp;AA$1,Распис!$D$4:$D$300,"&gt;="&amp;AA$1)&gt;0,SUMIFS(Распис!$I$4:$I$300,Распис!$B$4:$B$300,$A13,Распис!$C$4:$C$300,"&lt;="&amp;AA$1,Распис!$D$4:$D$300,"&gt;="&amp;AA$1),SUMIF(База!$B$3:$B$305,$A13,База!$I$3:$I$152))</f>
        <v>5</v>
      </c>
      <c r="AB13" s="55">
        <f ca="1">IF(COUNTIFS(Распис!$B$4:$B$300,$A13,Распис!$C$4:$C$300,"&lt;="&amp;AB$1,Распис!$D$4:$D$300,"&gt;="&amp;AB$1)&gt;0,SUMIFS(Распис!$J$4:$J$300,Распис!$B$4:$B$300,$A13,Распис!$C$4:$C$300,"&lt;="&amp;AB$1,Распис!$D$4:$D$300,"&gt;="&amp;AB$1),SUMIF(База!$B$3:$B$305,$A13,База!$J$3:$J$152))</f>
        <v>0</v>
      </c>
      <c r="AC13" s="55">
        <f ca="1">IF(COUNTIFS(Распис!$B$4:$B$300,$A13,Распис!$C$4:$C$300,"&lt;="&amp;AC$1,Распис!$D$4:$D$300,"&gt;="&amp;AC$1)&gt;0,SUMIFS(Распис!$K$4:$K$300,Распис!$B$4:$B$300,$A13,Распис!$C$4:$C$300,"&lt;="&amp;AC$1,Распис!$D$4:$D$300,"&gt;="&amp;AC$1),SUMIF(База!$B$3:$B$305,$A13,База!$K$3:$K$152))</f>
        <v>5</v>
      </c>
      <c r="AD13" s="55" t="s">
        <v>23</v>
      </c>
      <c r="AE13" s="55">
        <f ca="1">IF(COUNTIFS(Распис!$B$4:$B$300,$A13,Распис!$C$4:$C$300,"&lt;="&amp;AE$1,Распис!$D$4:$D$300,"&gt;="&amp;AE$1)&gt;0,SUMIFS(Распис!$F$4:$F$300,Распис!$B$4:$B$300,$A13,Распис!$C$4:$C$300,"&lt;="&amp;AE$1,Распис!$D$4:$D$300,"&gt;="&amp;AE$1),SUMIF(База!$B$3:$B$305,$A13,База!$F$3:$F$152))</f>
        <v>2</v>
      </c>
      <c r="AF13" s="57"/>
      <c r="AG13" s="55">
        <f t="shared" ca="1" si="2"/>
        <v>86</v>
      </c>
      <c r="AH13" s="55">
        <f ca="1">AG13-SUMIFS(Распред!$G$4:$G$300,Распред!$B$4:$B$300,"апрель",Распред!$F$4:$F$300,A13)</f>
        <v>58</v>
      </c>
      <c r="AI13" s="55">
        <f ca="1">AH13+(COUNTIF(B13:AF13,"КД")+SUMIFS(Распред!$AH$4:$AH$300,Распред!$F$4:$F$300,A13,Распред!$B$4:$B$300,"апрель"))*4</f>
        <v>90</v>
      </c>
      <c r="AJ13" s="55">
        <f t="shared" ca="1" si="3"/>
        <v>0</v>
      </c>
      <c r="AK13" s="55">
        <f t="shared" ca="1" si="4"/>
        <v>58</v>
      </c>
      <c r="AL13" s="55">
        <f>SUMIFS(Распред!$K$4:$K$300,Распред!$B$4:$B$300,"апрель",Распред!$J$4:$J$300,A13)+SUMIFS(Распред!$M$4:$M$300,Распред!$B$4:$B$300,"апрель",Распред!$L$4:$L$300,A13)+SUMIFS(Распред!$O$4:$O$300,Распред!$B$4:$B$300,"апрель",Распред!$N$4:$N$300,A13)+SUMIFS(Распред!$Q$4:$Q$300,Распред!$B$4:$B$300,"апрель",Распред!$P$4:$P$300,A13)+SUMIFS(Распред!$S$4:$S$300,Распред!$B$4:$B$300,"апрель",Распред!$R$4:$R$300,A13)+SUMIFS(Распред!$U$4:$U$300,Распред!$B$4:$B$300,"апрель",Распред!$T$4:$T$300,A13)+SUMIFS(Распред!$W$4:$W$300,Распред!$B$4:$B$300,"апрель",Распред!$V$4:$V$300,A13)+SUMIFS(Распред!$Y$4:$Y$300,Распред!$B$4:$B$300,"апрель",Распред!$X$4:$X$300,A13)+SUMIFS(Распред!$AA$4:$AA$300,Распред!$B$4:$B$300,"апрель",Распред!$Z$4:$Z$300,A13)+SUMIFS(Распред!$AC$4:$AC$300,Распред!$B$4:$B$300,"апрель",Распред!$AB$4:$AB$300,A13)</f>
        <v>0</v>
      </c>
      <c r="AM13" s="55">
        <f t="shared" ca="1" si="5"/>
        <v>58</v>
      </c>
      <c r="AN13" s="55">
        <f t="shared" ca="1" si="6"/>
        <v>0</v>
      </c>
      <c r="AO13" s="55">
        <f t="shared" ca="1" si="7"/>
        <v>0</v>
      </c>
      <c r="AP13" s="55">
        <f>январь!AP13</f>
        <v>386000</v>
      </c>
      <c r="AQ13" s="55">
        <f t="shared" ca="1" si="8"/>
        <v>0</v>
      </c>
      <c r="AR13" s="57"/>
      <c r="AS13" s="176">
        <f t="shared" ca="1" si="9"/>
        <v>0</v>
      </c>
    </row>
    <row r="14" spans="1:45" x14ac:dyDescent="0.25">
      <c r="A14" s="175" t="str">
        <f>База!B14</f>
        <v>Доненко Анатолий</v>
      </c>
      <c r="B14" s="55" t="s">
        <v>23</v>
      </c>
      <c r="C14" s="55">
        <f ca="1">IF(COUNTIFS(Распис!$B$4:$B$300,$A14,Распис!$C$4:$C$300,"&lt;="&amp;C$1,Распис!$D$4:$D$300,"&gt;="&amp;C$1)&gt;0,SUMIFS(Распис!$F$4:$F$300,Распис!$B$4:$B$300,$A14,Распис!$C$4:$C$300,"&lt;="&amp;C$1,Распис!$D$4:$D$300,"&gt;="&amp;C$1),SUMIF(База!$B$3:$B$305,$A14,База!$F$3:$F$152))</f>
        <v>4</v>
      </c>
      <c r="D14" s="55">
        <f ca="1">IF(COUNTIFS(Распис!$B$4:$B$300,$A14,Распис!$C$4:$C$300,"&lt;="&amp;D$1,Распис!$D$4:$D$300,"&gt;="&amp;D$1)&gt;0,SUMIFS(Распис!$G$4:$G$300,Распис!$B$4:$B$300,$A14,Распис!$C$4:$C$300,"&lt;="&amp;D$1,Распис!$D$4:$D$300,"&gt;="&amp;D$1),SUMIF(База!$B$3:$B$305,$A14,База!$G$3:$G$152))</f>
        <v>0</v>
      </c>
      <c r="E14" s="55">
        <f ca="1">IF(COUNTIFS(Распис!$B$4:$B$300,$A14,Распис!$C$4:$C$300,"&lt;="&amp;E$1,Распис!$D$4:$D$300,"&gt;="&amp;E$1)&gt;0,SUMIFS(Распис!$H$4:$H$300,Распис!$B$4:$B$300,$A14,Распис!$C$4:$C$300,"&lt;="&amp;E$1,Распис!$D$4:$D$300,"&gt;="&amp;E$1),SUMIF(База!$B$3:$B$305,$A14,База!$H$3:$H$152))</f>
        <v>1</v>
      </c>
      <c r="F14" s="55">
        <f ca="1">IF(COUNTIFS(Распис!$B$4:$B$300,$A14,Распис!$C$4:$C$300,"&lt;="&amp;F$1,Распис!$D$4:$D$300,"&gt;="&amp;F$1)&gt;0,SUMIFS(Распис!$I$4:$I$300,Распис!$B$4:$B$300,$A14,Распис!$C$4:$C$300,"&lt;="&amp;F$1,Распис!$D$4:$D$300,"&gt;="&amp;F$1),SUMIF(База!$B$3:$B$305,$A14,База!$I$3:$I$152))</f>
        <v>4</v>
      </c>
      <c r="G14" s="55">
        <f ca="1">IF(COUNTIFS(Распис!$B$4:$B$300,$A14,Распис!$C$4:$C$300,"&lt;="&amp;G$1,Распис!$D$4:$D$300,"&gt;="&amp;G$1)&gt;0,SUMIFS(Распис!$J$4:$J$300,Распис!$B$4:$B$300,$A14,Распис!$C$4:$C$300,"&lt;="&amp;G$1,Распис!$D$4:$D$300,"&gt;="&amp;G$1),SUMIF(База!$B$3:$B$305,$A14,База!$J$3:$J$152))</f>
        <v>6</v>
      </c>
      <c r="H14" s="55">
        <f ca="1">IF(COUNTIFS(Распис!$B$4:$B$300,$A14,Распис!$C$4:$C$300,"&lt;="&amp;H$1,Распис!$D$4:$D$300,"&gt;="&amp;H$1)&gt;0,SUMIFS(Распис!$K$4:$K$300,Распис!$B$4:$B$300,$A14,Распис!$C$4:$C$300,"&lt;="&amp;H$1,Распис!$D$4:$D$300,"&gt;="&amp;H$1),SUMIF(База!$B$3:$B$305,$A14,База!$K$3:$K$152))</f>
        <v>5</v>
      </c>
      <c r="I14" s="55" t="s">
        <v>23</v>
      </c>
      <c r="J14" s="55">
        <f ca="1">IF(COUNTIFS(Распис!$B$4:$B$300,$A14,Распис!$C$4:$C$300,"&lt;="&amp;J$1,Распис!$D$4:$D$300,"&gt;="&amp;J$1)&gt;0,SUMIFS(Распис!$F$4:$F$300,Распис!$B$4:$B$300,$A14,Распис!$C$4:$C$300,"&lt;="&amp;J$1,Распис!$D$4:$D$300,"&gt;="&amp;J$1),SUMIF(База!$B$3:$B$305,$A14,База!$F$3:$F$152))</f>
        <v>4</v>
      </c>
      <c r="K14" s="55">
        <f ca="1">IF(COUNTIFS(Распис!$B$4:$B$300,$A14,Распис!$C$4:$C$300,"&lt;="&amp;K$1,Распис!$D$4:$D$300,"&gt;="&amp;K$1)&gt;0,SUMIFS(Распис!$G$4:$G$300,Распис!$B$4:$B$300,$A14,Распис!$C$4:$C$300,"&lt;="&amp;K$1,Распис!$D$4:$D$300,"&gt;="&amp;K$1),SUMIF(База!$B$3:$B$305,$A14,База!$G$3:$G$152))</f>
        <v>0</v>
      </c>
      <c r="L14" s="55">
        <f ca="1">IF(COUNTIFS(Распис!$B$4:$B$300,$A14,Распис!$C$4:$C$300,"&lt;="&amp;L$1,Распис!$D$4:$D$300,"&gt;="&amp;L$1)&gt;0,SUMIFS(Распис!$H$4:$H$300,Распис!$B$4:$B$300,$A14,Распис!$C$4:$C$300,"&lt;="&amp;L$1,Распис!$D$4:$D$300,"&gt;="&amp;L$1),SUMIF(База!$B$3:$B$305,$A14,База!$H$3:$H$152))</f>
        <v>1</v>
      </c>
      <c r="M14" s="55">
        <f ca="1">IF(COUNTIFS(Распис!$B$4:$B$300,$A14,Распис!$C$4:$C$300,"&lt;="&amp;M$1,Распис!$D$4:$D$300,"&gt;="&amp;M$1)&gt;0,SUMIFS(Распис!$I$4:$I$300,Распис!$B$4:$B$300,$A14,Распис!$C$4:$C$300,"&lt;="&amp;M$1,Распис!$D$4:$D$300,"&gt;="&amp;M$1),SUMIF(База!$B$3:$B$305,$A14,База!$I$3:$I$152))</f>
        <v>4</v>
      </c>
      <c r="N14" s="55">
        <f ca="1">IF(COUNTIFS(Распис!$B$4:$B$300,$A14,Распис!$C$4:$C$300,"&lt;="&amp;N$1,Распис!$D$4:$D$300,"&gt;="&amp;N$1)&gt;0,SUMIFS(Распис!$J$4:$J$300,Распис!$B$4:$B$300,$A14,Распис!$C$4:$C$300,"&lt;="&amp;N$1,Распис!$D$4:$D$300,"&gt;="&amp;N$1),SUMIF(База!$B$3:$B$305,$A14,База!$J$3:$J$152))</f>
        <v>6</v>
      </c>
      <c r="O14" s="55">
        <f ca="1">IF(COUNTIFS(Распис!$B$4:$B$300,$A14,Распис!$C$4:$C$300,"&lt;="&amp;O$1,Распис!$D$4:$D$300,"&gt;="&amp;O$1)&gt;0,SUMIFS(Распис!$K$4:$K$300,Распис!$B$4:$B$300,$A14,Распис!$C$4:$C$300,"&lt;="&amp;O$1,Распис!$D$4:$D$300,"&gt;="&amp;O$1),SUMIF(База!$B$3:$B$305,$A14,База!$K$3:$K$152))</f>
        <v>5</v>
      </c>
      <c r="P14" s="55" t="s">
        <v>23</v>
      </c>
      <c r="Q14" s="55">
        <f ca="1">IF(COUNTIFS(Распис!$B$4:$B$300,$A14,Распис!$C$4:$C$300,"&lt;="&amp;Q$1,Распис!$D$4:$D$300,"&gt;="&amp;Q$1)&gt;0,SUMIFS(Распис!$F$4:$F$300,Распис!$B$4:$B$300,$A14,Распис!$C$4:$C$300,"&lt;="&amp;Q$1,Распис!$D$4:$D$300,"&gt;="&amp;Q$1),SUMIF(База!$B$3:$B$305,$A14,База!$F$3:$F$152))</f>
        <v>4</v>
      </c>
      <c r="R14" s="55">
        <f ca="1">IF(COUNTIFS(Распис!$B$4:$B$300,$A14,Распис!$C$4:$C$300,"&lt;="&amp;R$1,Распис!$D$4:$D$300,"&gt;="&amp;R$1)&gt;0,SUMIFS(Распис!$G$4:$G$300,Распис!$B$4:$B$300,$A14,Распис!$C$4:$C$300,"&lt;="&amp;R$1,Распис!$D$4:$D$300,"&gt;="&amp;R$1),SUMIF(База!$B$3:$B$305,$A14,База!$G$3:$G$152))</f>
        <v>0</v>
      </c>
      <c r="S14" s="55">
        <f ca="1">IF(COUNTIFS(Распис!$B$4:$B$300,$A14,Распис!$C$4:$C$300,"&lt;="&amp;S$1,Распис!$D$4:$D$300,"&gt;="&amp;S$1)&gt;0,SUMIFS(Распис!$H$4:$H$300,Распис!$B$4:$B$300,$A14,Распис!$C$4:$C$300,"&lt;="&amp;S$1,Распис!$D$4:$D$300,"&gt;="&amp;S$1),SUMIF(База!$B$3:$B$305,$A14,База!$H$3:$H$152))</f>
        <v>1</v>
      </c>
      <c r="T14" s="55">
        <f ca="1">IF(COUNTIFS(Распис!$B$4:$B$300,$A14,Распис!$C$4:$C$300,"&lt;="&amp;T$1,Распис!$D$4:$D$300,"&gt;="&amp;T$1)&gt;0,SUMIFS(Распис!$I$4:$I$300,Распис!$B$4:$B$300,$A14,Распис!$C$4:$C$300,"&lt;="&amp;T$1,Распис!$D$4:$D$300,"&gt;="&amp;T$1),SUMIF(База!$B$3:$B$305,$A14,База!$I$3:$I$152))</f>
        <v>4</v>
      </c>
      <c r="U14" s="55">
        <f ca="1">IF(COUNTIFS(Распис!$B$4:$B$300,$A14,Распис!$C$4:$C$300,"&lt;="&amp;U$1,Распис!$D$4:$D$300,"&gt;="&amp;U$1)&gt;0,SUMIFS(Распис!$J$4:$J$300,Распис!$B$4:$B$300,$A14,Распис!$C$4:$C$300,"&lt;="&amp;U$1,Распис!$D$4:$D$300,"&gt;="&amp;U$1),SUMIF(База!$B$3:$B$305,$A14,База!$J$3:$J$152))</f>
        <v>6</v>
      </c>
      <c r="V14" s="55">
        <f ca="1">IF(COUNTIFS(Распис!$B$4:$B$300,$A14,Распис!$C$4:$C$300,"&lt;="&amp;V$1,Распис!$D$4:$D$300,"&gt;="&amp;V$1)&gt;0,SUMIFS(Распис!$K$4:$K$300,Распис!$B$4:$B$300,$A14,Распис!$C$4:$C$300,"&lt;="&amp;V$1,Распис!$D$4:$D$300,"&gt;="&amp;V$1),SUMIF(База!$B$3:$B$305,$A14,База!$K$3:$K$152))</f>
        <v>5</v>
      </c>
      <c r="W14" s="55" t="s">
        <v>23</v>
      </c>
      <c r="X14" s="55">
        <f ca="1">IF(COUNTIFS(Распис!$B$4:$B$300,$A14,Распис!$C$4:$C$300,"&lt;="&amp;X$1,Распис!$D$4:$D$300,"&gt;="&amp;X$1)&gt;0,SUMIFS(Распис!$F$4:$F$300,Распис!$B$4:$B$300,$A14,Распис!$C$4:$C$300,"&lt;="&amp;X$1,Распис!$D$4:$D$300,"&gt;="&amp;X$1),SUMIF(База!$B$3:$B$305,$A14,База!$F$3:$F$152))</f>
        <v>4</v>
      </c>
      <c r="Y14" s="55">
        <f ca="1">IF(COUNTIFS(Распис!$B$4:$B$300,$A14,Распис!$C$4:$C$300,"&lt;="&amp;Y$1,Распис!$D$4:$D$300,"&gt;="&amp;Y$1)&gt;0,SUMIFS(Распис!$G$4:$G$300,Распис!$B$4:$B$300,$A14,Распис!$C$4:$C$300,"&lt;="&amp;Y$1,Распис!$D$4:$D$300,"&gt;="&amp;Y$1),SUMIF(База!$B$3:$B$305,$A14,База!$G$3:$G$152))</f>
        <v>0</v>
      </c>
      <c r="Z14" s="55">
        <f ca="1">IF(COUNTIFS(Распис!$B$4:$B$300,$A14,Распис!$C$4:$C$300,"&lt;="&amp;Z$1,Распис!$D$4:$D$300,"&gt;="&amp;Z$1)&gt;0,SUMIFS(Распис!$H$4:$H$300,Распис!$B$4:$B$300,$A14,Распис!$C$4:$C$300,"&lt;="&amp;Z$1,Распис!$D$4:$D$300,"&gt;="&amp;Z$1),SUMIF(База!$B$3:$B$305,$A14,База!$H$3:$H$152))</f>
        <v>1</v>
      </c>
      <c r="AA14" s="55">
        <f ca="1">IF(COUNTIFS(Распис!$B$4:$B$300,$A14,Распис!$C$4:$C$300,"&lt;="&amp;AA$1,Распис!$D$4:$D$300,"&gt;="&amp;AA$1)&gt;0,SUMIFS(Распис!$I$4:$I$300,Распис!$B$4:$B$300,$A14,Распис!$C$4:$C$300,"&lt;="&amp;AA$1,Распис!$D$4:$D$300,"&gt;="&amp;AA$1),SUMIF(База!$B$3:$B$305,$A14,База!$I$3:$I$152))</f>
        <v>4</v>
      </c>
      <c r="AB14" s="55">
        <f ca="1">IF(COUNTIFS(Распис!$B$4:$B$300,$A14,Распис!$C$4:$C$300,"&lt;="&amp;AB$1,Распис!$D$4:$D$300,"&gt;="&amp;AB$1)&gt;0,SUMIFS(Распис!$J$4:$J$300,Распис!$B$4:$B$300,$A14,Распис!$C$4:$C$300,"&lt;="&amp;AB$1,Распис!$D$4:$D$300,"&gt;="&amp;AB$1),SUMIF(База!$B$3:$B$305,$A14,База!$J$3:$J$152))</f>
        <v>6</v>
      </c>
      <c r="AC14" s="55">
        <f ca="1">IF(COUNTIFS(Распис!$B$4:$B$300,$A14,Распис!$C$4:$C$300,"&lt;="&amp;AC$1,Распис!$D$4:$D$300,"&gt;="&amp;AC$1)&gt;0,SUMIFS(Распис!$K$4:$K$300,Распис!$B$4:$B$300,$A14,Распис!$C$4:$C$300,"&lt;="&amp;AC$1,Распис!$D$4:$D$300,"&gt;="&amp;AC$1),SUMIF(База!$B$3:$B$305,$A14,База!$K$3:$K$152))</f>
        <v>5</v>
      </c>
      <c r="AD14" s="55" t="s">
        <v>23</v>
      </c>
      <c r="AE14" s="55">
        <f ca="1">IF(COUNTIFS(Распис!$B$4:$B$300,$A14,Распис!$C$4:$C$300,"&lt;="&amp;AE$1,Распис!$D$4:$D$300,"&gt;="&amp;AE$1)&gt;0,SUMIFS(Распис!$F$4:$F$300,Распис!$B$4:$B$300,$A14,Распис!$C$4:$C$300,"&lt;="&amp;AE$1,Распис!$D$4:$D$300,"&gt;="&amp;AE$1),SUMIF(База!$B$3:$B$305,$A14,База!$F$3:$F$152))</f>
        <v>4</v>
      </c>
      <c r="AF14" s="57"/>
      <c r="AG14" s="55">
        <f t="shared" ca="1" si="2"/>
        <v>84</v>
      </c>
      <c r="AH14" s="55">
        <f ca="1">AG14-SUMIFS(Распред!$G$4:$G$300,Распред!$B$4:$B$300,"апрель",Распред!$F$4:$F$300,A14)</f>
        <v>84</v>
      </c>
      <c r="AI14" s="55">
        <f ca="1">AH14+(COUNTIF(B14:AF14,"КД")+SUMIFS(Распред!$AH$4:$AH$300,Распред!$F$4:$F$300,A14,Распред!$B$4:$B$300,"апрель"))*4</f>
        <v>84</v>
      </c>
      <c r="AJ14" s="55">
        <f t="shared" ca="1" si="3"/>
        <v>0</v>
      </c>
      <c r="AK14" s="55">
        <f t="shared" ca="1" si="4"/>
        <v>84</v>
      </c>
      <c r="AL14" s="55">
        <f>SUMIFS(Распред!$K$4:$K$300,Распред!$B$4:$B$300,"апрель",Распред!$J$4:$J$300,A14)+SUMIFS(Распред!$M$4:$M$300,Распред!$B$4:$B$300,"апрель",Распред!$L$4:$L$300,A14)+SUMIFS(Распред!$O$4:$O$300,Распред!$B$4:$B$300,"апрель",Распред!$N$4:$N$300,A14)+SUMIFS(Распред!$Q$4:$Q$300,Распред!$B$4:$B$300,"апрель",Распред!$P$4:$P$300,A14)+SUMIFS(Распред!$S$4:$S$300,Распред!$B$4:$B$300,"апрель",Распред!$R$4:$R$300,A14)+SUMIFS(Распред!$U$4:$U$300,Распред!$B$4:$B$300,"апрель",Распред!$T$4:$T$300,A14)+SUMIFS(Распред!$W$4:$W$300,Распред!$B$4:$B$300,"апрель",Распред!$V$4:$V$300,A14)+SUMIFS(Распред!$Y$4:$Y$300,Распред!$B$4:$B$300,"апрель",Распред!$X$4:$X$300,A14)+SUMIFS(Распред!$AA$4:$AA$300,Распред!$B$4:$B$300,"апрель",Распред!$Z$4:$Z$300,A14)+SUMIFS(Распред!$AC$4:$AC$300,Распред!$B$4:$B$300,"апрель",Распред!$AB$4:$AB$300,A14)</f>
        <v>0</v>
      </c>
      <c r="AM14" s="55">
        <f t="shared" ca="1" si="5"/>
        <v>84</v>
      </c>
      <c r="AN14" s="55">
        <f t="shared" ca="1" si="6"/>
        <v>0</v>
      </c>
      <c r="AO14" s="55">
        <f t="shared" ca="1" si="7"/>
        <v>0</v>
      </c>
      <c r="AP14" s="55">
        <f>январь!AP14</f>
        <v>172000</v>
      </c>
      <c r="AQ14" s="55">
        <f t="shared" ca="1" si="8"/>
        <v>0</v>
      </c>
      <c r="AR14" s="57"/>
      <c r="AS14" s="176">
        <f t="shared" ca="1" si="9"/>
        <v>0</v>
      </c>
    </row>
    <row r="15" spans="1:45" x14ac:dyDescent="0.25">
      <c r="A15" s="175" t="str">
        <f>База!B15</f>
        <v>Мусин Сакен</v>
      </c>
      <c r="B15" s="55" t="s">
        <v>23</v>
      </c>
      <c r="C15" s="55">
        <f ca="1">IF(COUNTIFS(Распис!$B$4:$B$300,$A15,Распис!$C$4:$C$300,"&lt;="&amp;C$1,Распис!$D$4:$D$300,"&gt;="&amp;C$1)&gt;0,SUMIFS(Распис!$F$4:$F$300,Распис!$B$4:$B$300,$A15,Распис!$C$4:$C$300,"&lt;="&amp;C$1,Распис!$D$4:$D$300,"&gt;="&amp;C$1),SUMIF(База!$B$3:$B$305,$A15,База!$F$3:$F$152))</f>
        <v>2</v>
      </c>
      <c r="D15" s="55">
        <f ca="1">IF(COUNTIFS(Распис!$B$4:$B$300,$A15,Распис!$C$4:$C$300,"&lt;="&amp;D$1,Распис!$D$4:$D$300,"&gt;="&amp;D$1)&gt;0,SUMIFS(Распис!$G$4:$G$300,Распис!$B$4:$B$300,$A15,Распис!$C$4:$C$300,"&lt;="&amp;D$1,Распис!$D$4:$D$300,"&gt;="&amp;D$1),SUMIF(База!$B$3:$B$305,$A15,База!$G$3:$G$152))</f>
        <v>5</v>
      </c>
      <c r="E15" s="55">
        <f ca="1">IF(COUNTIFS(Распис!$B$4:$B$300,$A15,Распис!$C$4:$C$300,"&lt;="&amp;E$1,Распис!$D$4:$D$300,"&gt;="&amp;E$1)&gt;0,SUMIFS(Распис!$H$4:$H$300,Распис!$B$4:$B$300,$A15,Распис!$C$4:$C$300,"&lt;="&amp;E$1,Распис!$D$4:$D$300,"&gt;="&amp;E$1),SUMIF(База!$B$3:$B$305,$A15,База!$H$3:$H$152))</f>
        <v>4</v>
      </c>
      <c r="F15" s="55">
        <f ca="1">IF(COUNTIFS(Распис!$B$4:$B$300,$A15,Распис!$C$4:$C$300,"&lt;="&amp;F$1,Распис!$D$4:$D$300,"&gt;="&amp;F$1)&gt;0,SUMIFS(Распис!$I$4:$I$300,Распис!$B$4:$B$300,$A15,Распис!$C$4:$C$300,"&lt;="&amp;F$1,Распис!$D$4:$D$300,"&gt;="&amp;F$1),SUMIF(База!$B$3:$B$305,$A15,База!$I$3:$I$152))</f>
        <v>0</v>
      </c>
      <c r="G15" s="55">
        <f ca="1">IF(COUNTIFS(Распис!$B$4:$B$300,$A15,Распис!$C$4:$C$300,"&lt;="&amp;G$1,Распис!$D$4:$D$300,"&gt;="&amp;G$1)&gt;0,SUMIFS(Распис!$J$4:$J$300,Распис!$B$4:$B$300,$A15,Распис!$C$4:$C$300,"&lt;="&amp;G$1,Распис!$D$4:$D$300,"&gt;="&amp;G$1),SUMIF(База!$B$3:$B$305,$A15,База!$J$3:$J$152))</f>
        <v>5</v>
      </c>
      <c r="H15" s="55">
        <f ca="1">IF(COUNTIFS(Распис!$B$4:$B$300,$A15,Распис!$C$4:$C$300,"&lt;="&amp;H$1,Распис!$D$4:$D$300,"&gt;="&amp;H$1)&gt;0,SUMIFS(Распис!$K$4:$K$300,Распис!$B$4:$B$300,$A15,Распис!$C$4:$C$300,"&lt;="&amp;H$1,Распис!$D$4:$D$300,"&gt;="&amp;H$1),SUMIF(База!$B$3:$B$305,$A15,База!$K$3:$K$152))</f>
        <v>4</v>
      </c>
      <c r="I15" s="55" t="s">
        <v>23</v>
      </c>
      <c r="J15" s="55">
        <f ca="1">IF(COUNTIFS(Распис!$B$4:$B$300,$A15,Распис!$C$4:$C$300,"&lt;="&amp;J$1,Распис!$D$4:$D$300,"&gt;="&amp;J$1)&gt;0,SUMIFS(Распис!$F$4:$F$300,Распис!$B$4:$B$300,$A15,Распис!$C$4:$C$300,"&lt;="&amp;J$1,Распис!$D$4:$D$300,"&gt;="&amp;J$1),SUMIF(База!$B$3:$B$305,$A15,База!$F$3:$F$152))</f>
        <v>2</v>
      </c>
      <c r="K15" s="55">
        <f ca="1">IF(COUNTIFS(Распис!$B$4:$B$300,$A15,Распис!$C$4:$C$300,"&lt;="&amp;K$1,Распис!$D$4:$D$300,"&gt;="&amp;K$1)&gt;0,SUMIFS(Распис!$G$4:$G$300,Распис!$B$4:$B$300,$A15,Распис!$C$4:$C$300,"&lt;="&amp;K$1,Распис!$D$4:$D$300,"&gt;="&amp;K$1),SUMIF(База!$B$3:$B$305,$A15,База!$G$3:$G$152))</f>
        <v>5</v>
      </c>
      <c r="L15" s="55">
        <f ca="1">IF(COUNTIFS(Распис!$B$4:$B$300,$A15,Распис!$C$4:$C$300,"&lt;="&amp;L$1,Распис!$D$4:$D$300,"&gt;="&amp;L$1)&gt;0,SUMIFS(Распис!$H$4:$H$300,Распис!$B$4:$B$300,$A15,Распис!$C$4:$C$300,"&lt;="&amp;L$1,Распис!$D$4:$D$300,"&gt;="&amp;L$1),SUMIF(База!$B$3:$B$305,$A15,База!$H$3:$H$152))</f>
        <v>4</v>
      </c>
      <c r="M15" s="55">
        <f ca="1">IF(COUNTIFS(Распис!$B$4:$B$300,$A15,Распис!$C$4:$C$300,"&lt;="&amp;M$1,Распис!$D$4:$D$300,"&gt;="&amp;M$1)&gt;0,SUMIFS(Распис!$I$4:$I$300,Распис!$B$4:$B$300,$A15,Распис!$C$4:$C$300,"&lt;="&amp;M$1,Распис!$D$4:$D$300,"&gt;="&amp;M$1),SUMIF(База!$B$3:$B$305,$A15,База!$I$3:$I$152))</f>
        <v>0</v>
      </c>
      <c r="N15" s="55">
        <f ca="1">IF(COUNTIFS(Распис!$B$4:$B$300,$A15,Распис!$C$4:$C$300,"&lt;="&amp;N$1,Распис!$D$4:$D$300,"&gt;="&amp;N$1)&gt;0,SUMIFS(Распис!$J$4:$J$300,Распис!$B$4:$B$300,$A15,Распис!$C$4:$C$300,"&lt;="&amp;N$1,Распис!$D$4:$D$300,"&gt;="&amp;N$1),SUMIF(База!$B$3:$B$305,$A15,База!$J$3:$J$152))</f>
        <v>5</v>
      </c>
      <c r="O15" s="55">
        <f ca="1">IF(COUNTIFS(Распис!$B$4:$B$300,$A15,Распис!$C$4:$C$300,"&lt;="&amp;O$1,Распис!$D$4:$D$300,"&gt;="&amp;O$1)&gt;0,SUMIFS(Распис!$K$4:$K$300,Распис!$B$4:$B$300,$A15,Распис!$C$4:$C$300,"&lt;="&amp;O$1,Распис!$D$4:$D$300,"&gt;="&amp;O$1),SUMIF(База!$B$3:$B$305,$A15,База!$K$3:$K$152))</f>
        <v>4</v>
      </c>
      <c r="P15" s="55" t="s">
        <v>23</v>
      </c>
      <c r="Q15" s="55">
        <f ca="1">IF(COUNTIFS(Распис!$B$4:$B$300,$A15,Распис!$C$4:$C$300,"&lt;="&amp;Q$1,Распис!$D$4:$D$300,"&gt;="&amp;Q$1)&gt;0,SUMIFS(Распис!$F$4:$F$300,Распис!$B$4:$B$300,$A15,Распис!$C$4:$C$300,"&lt;="&amp;Q$1,Распис!$D$4:$D$300,"&gt;="&amp;Q$1),SUMIF(База!$B$3:$B$305,$A15,База!$F$3:$F$152))</f>
        <v>2</v>
      </c>
      <c r="R15" s="55">
        <f ca="1">IF(COUNTIFS(Распис!$B$4:$B$300,$A15,Распис!$C$4:$C$300,"&lt;="&amp;R$1,Распис!$D$4:$D$300,"&gt;="&amp;R$1)&gt;0,SUMIFS(Распис!$G$4:$G$300,Распис!$B$4:$B$300,$A15,Распис!$C$4:$C$300,"&lt;="&amp;R$1,Распис!$D$4:$D$300,"&gt;="&amp;R$1),SUMIF(База!$B$3:$B$305,$A15,База!$G$3:$G$152))</f>
        <v>5</v>
      </c>
      <c r="S15" s="55">
        <f ca="1">IF(COUNTIFS(Распис!$B$4:$B$300,$A15,Распис!$C$4:$C$300,"&lt;="&amp;S$1,Распис!$D$4:$D$300,"&gt;="&amp;S$1)&gt;0,SUMIFS(Распис!$H$4:$H$300,Распис!$B$4:$B$300,$A15,Распис!$C$4:$C$300,"&lt;="&amp;S$1,Распис!$D$4:$D$300,"&gt;="&amp;S$1),SUMIF(База!$B$3:$B$305,$A15,База!$H$3:$H$152))</f>
        <v>4</v>
      </c>
      <c r="T15" s="55">
        <f ca="1">IF(COUNTIFS(Распис!$B$4:$B$300,$A15,Распис!$C$4:$C$300,"&lt;="&amp;T$1,Распис!$D$4:$D$300,"&gt;="&amp;T$1)&gt;0,SUMIFS(Распис!$I$4:$I$300,Распис!$B$4:$B$300,$A15,Распис!$C$4:$C$300,"&lt;="&amp;T$1,Распис!$D$4:$D$300,"&gt;="&amp;T$1),SUMIF(База!$B$3:$B$305,$A15,База!$I$3:$I$152))</f>
        <v>0</v>
      </c>
      <c r="U15" s="55">
        <f ca="1">IF(COUNTIFS(Распис!$B$4:$B$300,$A15,Распис!$C$4:$C$300,"&lt;="&amp;U$1,Распис!$D$4:$D$300,"&gt;="&amp;U$1)&gt;0,SUMIFS(Распис!$J$4:$J$300,Распис!$B$4:$B$300,$A15,Распис!$C$4:$C$300,"&lt;="&amp;U$1,Распис!$D$4:$D$300,"&gt;="&amp;U$1),SUMIF(База!$B$3:$B$305,$A15,База!$J$3:$J$152))</f>
        <v>5</v>
      </c>
      <c r="V15" s="55">
        <f ca="1">IF(COUNTIFS(Распис!$B$4:$B$300,$A15,Распис!$C$4:$C$300,"&lt;="&amp;V$1,Распис!$D$4:$D$300,"&gt;="&amp;V$1)&gt;0,SUMIFS(Распис!$K$4:$K$300,Распис!$B$4:$B$300,$A15,Распис!$C$4:$C$300,"&lt;="&amp;V$1,Распис!$D$4:$D$300,"&gt;="&amp;V$1),SUMIF(База!$B$3:$B$305,$A15,База!$K$3:$K$152))</f>
        <v>4</v>
      </c>
      <c r="W15" s="55" t="s">
        <v>23</v>
      </c>
      <c r="X15" s="55">
        <f ca="1">IF(COUNTIFS(Распис!$B$4:$B$300,$A15,Распис!$C$4:$C$300,"&lt;="&amp;X$1,Распис!$D$4:$D$300,"&gt;="&amp;X$1)&gt;0,SUMIFS(Распис!$F$4:$F$300,Распис!$B$4:$B$300,$A15,Распис!$C$4:$C$300,"&lt;="&amp;X$1,Распис!$D$4:$D$300,"&gt;="&amp;X$1),SUMIF(База!$B$3:$B$305,$A15,База!$F$3:$F$152))</f>
        <v>2</v>
      </c>
      <c r="Y15" s="55">
        <f ca="1">IF(COUNTIFS(Распис!$B$4:$B$300,$A15,Распис!$C$4:$C$300,"&lt;="&amp;Y$1,Распис!$D$4:$D$300,"&gt;="&amp;Y$1)&gt;0,SUMIFS(Распис!$G$4:$G$300,Распис!$B$4:$B$300,$A15,Распис!$C$4:$C$300,"&lt;="&amp;Y$1,Распис!$D$4:$D$300,"&gt;="&amp;Y$1),SUMIF(База!$B$3:$B$305,$A15,База!$G$3:$G$152))</f>
        <v>5</v>
      </c>
      <c r="Z15" s="55">
        <f ca="1">IF(COUNTIFS(Распис!$B$4:$B$300,$A15,Распис!$C$4:$C$300,"&lt;="&amp;Z$1,Распис!$D$4:$D$300,"&gt;="&amp;Z$1)&gt;0,SUMIFS(Распис!$H$4:$H$300,Распис!$B$4:$B$300,$A15,Распис!$C$4:$C$300,"&lt;="&amp;Z$1,Распис!$D$4:$D$300,"&gt;="&amp;Z$1),SUMIF(База!$B$3:$B$305,$A15,База!$H$3:$H$152))</f>
        <v>4</v>
      </c>
      <c r="AA15" s="55">
        <f ca="1">IF(COUNTIFS(Распис!$B$4:$B$300,$A15,Распис!$C$4:$C$300,"&lt;="&amp;AA$1,Распис!$D$4:$D$300,"&gt;="&amp;AA$1)&gt;0,SUMIFS(Распис!$I$4:$I$300,Распис!$B$4:$B$300,$A15,Распис!$C$4:$C$300,"&lt;="&amp;AA$1,Распис!$D$4:$D$300,"&gt;="&amp;AA$1),SUMIF(База!$B$3:$B$305,$A15,База!$I$3:$I$152))</f>
        <v>0</v>
      </c>
      <c r="AB15" s="55">
        <f ca="1">IF(COUNTIFS(Распис!$B$4:$B$300,$A15,Распис!$C$4:$C$300,"&lt;="&amp;AB$1,Распис!$D$4:$D$300,"&gt;="&amp;AB$1)&gt;0,SUMIFS(Распис!$J$4:$J$300,Распис!$B$4:$B$300,$A15,Распис!$C$4:$C$300,"&lt;="&amp;AB$1,Распис!$D$4:$D$300,"&gt;="&amp;AB$1),SUMIF(База!$B$3:$B$305,$A15,База!$J$3:$J$152))</f>
        <v>5</v>
      </c>
      <c r="AC15" s="55">
        <f ca="1">IF(COUNTIFS(Распис!$B$4:$B$300,$A15,Распис!$C$4:$C$300,"&lt;="&amp;AC$1,Распис!$D$4:$D$300,"&gt;="&amp;AC$1)&gt;0,SUMIFS(Распис!$K$4:$K$300,Распис!$B$4:$B$300,$A15,Распис!$C$4:$C$300,"&lt;="&amp;AC$1,Распис!$D$4:$D$300,"&gt;="&amp;AC$1),SUMIF(База!$B$3:$B$305,$A15,База!$K$3:$K$152))</f>
        <v>4</v>
      </c>
      <c r="AD15" s="55" t="s">
        <v>23</v>
      </c>
      <c r="AE15" s="55">
        <f ca="1">IF(COUNTIFS(Распис!$B$4:$B$300,$A15,Распис!$C$4:$C$300,"&lt;="&amp;AE$1,Распис!$D$4:$D$300,"&gt;="&amp;AE$1)&gt;0,SUMIFS(Распис!$F$4:$F$300,Распис!$B$4:$B$300,$A15,Распис!$C$4:$C$300,"&lt;="&amp;AE$1,Распис!$D$4:$D$300,"&gt;="&amp;AE$1),SUMIF(База!$B$3:$B$305,$A15,База!$F$3:$F$152))</f>
        <v>2</v>
      </c>
      <c r="AF15" s="57"/>
      <c r="AG15" s="55">
        <f t="shared" ca="1" si="2"/>
        <v>82</v>
      </c>
      <c r="AH15" s="55">
        <f ca="1">AG15-SUMIFS(Распред!$G$4:$G$300,Распред!$B$4:$B$300,"апрель",Распред!$F$4:$F$300,A15)</f>
        <v>82</v>
      </c>
      <c r="AI15" s="55">
        <f ca="1">AH15+(COUNTIF(B15:AF15,"КД")+SUMIFS(Распред!$AH$4:$AH$300,Распред!$F$4:$F$300,A15,Распред!$B$4:$B$300,"апрель"))*4</f>
        <v>82</v>
      </c>
      <c r="AJ15" s="55">
        <f t="shared" ca="1" si="3"/>
        <v>0</v>
      </c>
      <c r="AK15" s="55">
        <f t="shared" ca="1" si="4"/>
        <v>82</v>
      </c>
      <c r="AL15" s="55">
        <f>SUMIFS(Распред!$K$4:$K$300,Распред!$B$4:$B$300,"апрель",Распред!$J$4:$J$300,A15)+SUMIFS(Распред!$M$4:$M$300,Распред!$B$4:$B$300,"апрель",Распред!$L$4:$L$300,A15)+SUMIFS(Распред!$O$4:$O$300,Распред!$B$4:$B$300,"апрель",Распред!$N$4:$N$300,A15)+SUMIFS(Распред!$Q$4:$Q$300,Распред!$B$4:$B$300,"апрель",Распред!$P$4:$P$300,A15)+SUMIFS(Распред!$S$4:$S$300,Распред!$B$4:$B$300,"апрель",Распред!$R$4:$R$300,A15)+SUMIFS(Распред!$U$4:$U$300,Распред!$B$4:$B$300,"апрель",Распред!$T$4:$T$300,A15)+SUMIFS(Распред!$W$4:$W$300,Распред!$B$4:$B$300,"апрель",Распред!$V$4:$V$300,A15)+SUMIFS(Распред!$Y$4:$Y$300,Распред!$B$4:$B$300,"апрель",Распред!$X$4:$X$300,A15)+SUMIFS(Распред!$AA$4:$AA$300,Распред!$B$4:$B$300,"апрель",Распред!$Z$4:$Z$300,A15)+SUMIFS(Распред!$AC$4:$AC$300,Распред!$B$4:$B$300,"апрель",Распред!$AB$4:$AB$300,A15)</f>
        <v>0</v>
      </c>
      <c r="AM15" s="55">
        <f t="shared" ca="1" si="5"/>
        <v>82</v>
      </c>
      <c r="AN15" s="55">
        <f t="shared" ca="1" si="6"/>
        <v>0</v>
      </c>
      <c r="AO15" s="55">
        <f t="shared" ca="1" si="7"/>
        <v>0</v>
      </c>
      <c r="AP15" s="55">
        <f>январь!AP15</f>
        <v>286000</v>
      </c>
      <c r="AQ15" s="55">
        <f t="shared" ca="1" si="8"/>
        <v>0</v>
      </c>
      <c r="AR15" s="57"/>
      <c r="AS15" s="176">
        <f t="shared" ca="1" si="9"/>
        <v>0</v>
      </c>
    </row>
    <row r="16" spans="1:45" x14ac:dyDescent="0.25">
      <c r="A16" s="175" t="str">
        <f>База!B16</f>
        <v>Муртаза Мурат</v>
      </c>
      <c r="B16" s="55" t="s">
        <v>23</v>
      </c>
      <c r="C16" s="55">
        <f ca="1">IF(COUNTIFS(Распис!$B$4:$B$300,$A16,Распис!$C$4:$C$300,"&lt;="&amp;C$1,Распис!$D$4:$D$300,"&gt;="&amp;C$1)&gt;0,SUMIFS(Распис!$F$4:$F$300,Распис!$B$4:$B$300,$A16,Распис!$C$4:$C$300,"&lt;="&amp;C$1,Распис!$D$4:$D$300,"&gt;="&amp;C$1),SUMIF(База!$B$3:$B$305,$A16,База!$F$3:$F$152))</f>
        <v>6</v>
      </c>
      <c r="D16" s="55">
        <f ca="1">IF(COUNTIFS(Распис!$B$4:$B$300,$A16,Распис!$C$4:$C$300,"&lt;="&amp;D$1,Распис!$D$4:$D$300,"&gt;="&amp;D$1)&gt;0,SUMIFS(Распис!$G$4:$G$300,Распис!$B$4:$B$300,$A16,Распис!$C$4:$C$300,"&lt;="&amp;D$1,Распис!$D$4:$D$300,"&gt;="&amp;D$1),SUMIF(База!$B$3:$B$305,$A16,База!$G$3:$G$152))</f>
        <v>4</v>
      </c>
      <c r="E16" s="55">
        <f ca="1">IF(COUNTIFS(Распис!$B$4:$B$300,$A16,Распис!$C$4:$C$300,"&lt;="&amp;E$1,Распис!$D$4:$D$300,"&gt;="&amp;E$1)&gt;0,SUMIFS(Распис!$H$4:$H$300,Распис!$B$4:$B$300,$A16,Распис!$C$4:$C$300,"&lt;="&amp;E$1,Распис!$D$4:$D$300,"&gt;="&amp;E$1),SUMIF(База!$B$3:$B$305,$A16,База!$H$3:$H$152))</f>
        <v>6</v>
      </c>
      <c r="F16" s="55">
        <f ca="1">IF(COUNTIFS(Распис!$B$4:$B$300,$A16,Распис!$C$4:$C$300,"&lt;="&amp;F$1,Распис!$D$4:$D$300,"&gt;="&amp;F$1)&gt;0,SUMIFS(Распис!$I$4:$I$300,Распис!$B$4:$B$300,$A16,Распис!$C$4:$C$300,"&lt;="&amp;F$1,Распис!$D$4:$D$300,"&gt;="&amp;F$1),SUMIF(База!$B$3:$B$305,$A16,База!$I$3:$I$152))</f>
        <v>5</v>
      </c>
      <c r="G16" s="55">
        <f ca="1">IF(COUNTIFS(Распис!$B$4:$B$300,$A16,Распис!$C$4:$C$300,"&lt;="&amp;G$1,Распис!$D$4:$D$300,"&gt;="&amp;G$1)&gt;0,SUMIFS(Распис!$J$4:$J$300,Распис!$B$4:$B$300,$A16,Распис!$C$4:$C$300,"&lt;="&amp;G$1,Распис!$D$4:$D$300,"&gt;="&amp;G$1),SUMIF(База!$B$3:$B$305,$A16,База!$J$3:$J$152))</f>
        <v>4</v>
      </c>
      <c r="H16" s="55">
        <f ca="1">IF(COUNTIFS(Распис!$B$4:$B$300,$A16,Распис!$C$4:$C$300,"&lt;="&amp;H$1,Распис!$D$4:$D$300,"&gt;="&amp;H$1)&gt;0,SUMIFS(Распис!$K$4:$K$300,Распис!$B$4:$B$300,$A16,Распис!$C$4:$C$300,"&lt;="&amp;H$1,Распис!$D$4:$D$300,"&gt;="&amp;H$1),SUMIF(База!$B$3:$B$305,$A16,База!$K$3:$K$152))</f>
        <v>0</v>
      </c>
      <c r="I16" s="55" t="s">
        <v>23</v>
      </c>
      <c r="J16" s="55">
        <f ca="1">IF(COUNTIFS(Распис!$B$4:$B$300,$A16,Распис!$C$4:$C$300,"&lt;="&amp;J$1,Распис!$D$4:$D$300,"&gt;="&amp;J$1)&gt;0,SUMIFS(Распис!$F$4:$F$300,Распис!$B$4:$B$300,$A16,Распис!$C$4:$C$300,"&lt;="&amp;J$1,Распис!$D$4:$D$300,"&gt;="&amp;J$1),SUMIF(База!$B$3:$B$305,$A16,База!$F$3:$F$152))</f>
        <v>6</v>
      </c>
      <c r="K16" s="55">
        <f ca="1">IF(COUNTIFS(Распис!$B$4:$B$300,$A16,Распис!$C$4:$C$300,"&lt;="&amp;K$1,Распис!$D$4:$D$300,"&gt;="&amp;K$1)&gt;0,SUMIFS(Распис!$G$4:$G$300,Распис!$B$4:$B$300,$A16,Распис!$C$4:$C$300,"&lt;="&amp;K$1,Распис!$D$4:$D$300,"&gt;="&amp;K$1),SUMIF(База!$B$3:$B$305,$A16,База!$G$3:$G$152))</f>
        <v>4</v>
      </c>
      <c r="L16" s="55">
        <f ca="1">IF(COUNTIFS(Распис!$B$4:$B$300,$A16,Распис!$C$4:$C$300,"&lt;="&amp;L$1,Распис!$D$4:$D$300,"&gt;="&amp;L$1)&gt;0,SUMIFS(Распис!$H$4:$H$300,Распис!$B$4:$B$300,$A16,Распис!$C$4:$C$300,"&lt;="&amp;L$1,Распис!$D$4:$D$300,"&gt;="&amp;L$1),SUMIF(База!$B$3:$B$305,$A16,База!$H$3:$H$152))</f>
        <v>6</v>
      </c>
      <c r="M16" s="55">
        <f ca="1">IF(COUNTIFS(Распис!$B$4:$B$300,$A16,Распис!$C$4:$C$300,"&lt;="&amp;M$1,Распис!$D$4:$D$300,"&gt;="&amp;M$1)&gt;0,SUMIFS(Распис!$I$4:$I$300,Распис!$B$4:$B$300,$A16,Распис!$C$4:$C$300,"&lt;="&amp;M$1,Распис!$D$4:$D$300,"&gt;="&amp;M$1),SUMIF(База!$B$3:$B$305,$A16,База!$I$3:$I$152))</f>
        <v>5</v>
      </c>
      <c r="N16" s="55">
        <f ca="1">IF(COUNTIFS(Распис!$B$4:$B$300,$A16,Распис!$C$4:$C$300,"&lt;="&amp;N$1,Распис!$D$4:$D$300,"&gt;="&amp;N$1)&gt;0,SUMIFS(Распис!$J$4:$J$300,Распис!$B$4:$B$300,$A16,Распис!$C$4:$C$300,"&lt;="&amp;N$1,Распис!$D$4:$D$300,"&gt;="&amp;N$1),SUMIF(База!$B$3:$B$305,$A16,База!$J$3:$J$152))</f>
        <v>4</v>
      </c>
      <c r="O16" s="55">
        <f ca="1">IF(COUNTIFS(Распис!$B$4:$B$300,$A16,Распис!$C$4:$C$300,"&lt;="&amp;O$1,Распис!$D$4:$D$300,"&gt;="&amp;O$1)&gt;0,SUMIFS(Распис!$K$4:$K$300,Распис!$B$4:$B$300,$A16,Распис!$C$4:$C$300,"&lt;="&amp;O$1,Распис!$D$4:$D$300,"&gt;="&amp;O$1),SUMIF(База!$B$3:$B$305,$A16,База!$K$3:$K$152))</f>
        <v>0</v>
      </c>
      <c r="P16" s="55" t="s">
        <v>23</v>
      </c>
      <c r="Q16" s="55">
        <f ca="1">IF(COUNTIFS(Распис!$B$4:$B$300,$A16,Распис!$C$4:$C$300,"&lt;="&amp;Q$1,Распис!$D$4:$D$300,"&gt;="&amp;Q$1)&gt;0,SUMIFS(Распис!$F$4:$F$300,Распис!$B$4:$B$300,$A16,Распис!$C$4:$C$300,"&lt;="&amp;Q$1,Распис!$D$4:$D$300,"&gt;="&amp;Q$1),SUMIF(База!$B$3:$B$305,$A16,База!$F$3:$F$152))</f>
        <v>6</v>
      </c>
      <c r="R16" s="55">
        <f ca="1">IF(COUNTIFS(Распис!$B$4:$B$300,$A16,Распис!$C$4:$C$300,"&lt;="&amp;R$1,Распис!$D$4:$D$300,"&gt;="&amp;R$1)&gt;0,SUMIFS(Распис!$G$4:$G$300,Распис!$B$4:$B$300,$A16,Распис!$C$4:$C$300,"&lt;="&amp;R$1,Распис!$D$4:$D$300,"&gt;="&amp;R$1),SUMIF(База!$B$3:$B$305,$A16,База!$G$3:$G$152))</f>
        <v>4</v>
      </c>
      <c r="S16" s="55">
        <f ca="1">IF(COUNTIFS(Распис!$B$4:$B$300,$A16,Распис!$C$4:$C$300,"&lt;="&amp;S$1,Распис!$D$4:$D$300,"&gt;="&amp;S$1)&gt;0,SUMIFS(Распис!$H$4:$H$300,Распис!$B$4:$B$300,$A16,Распис!$C$4:$C$300,"&lt;="&amp;S$1,Распис!$D$4:$D$300,"&gt;="&amp;S$1),SUMIF(База!$B$3:$B$305,$A16,База!$H$3:$H$152))</f>
        <v>6</v>
      </c>
      <c r="T16" s="55">
        <f ca="1">IF(COUNTIFS(Распис!$B$4:$B$300,$A16,Распис!$C$4:$C$300,"&lt;="&amp;T$1,Распис!$D$4:$D$300,"&gt;="&amp;T$1)&gt;0,SUMIFS(Распис!$I$4:$I$300,Распис!$B$4:$B$300,$A16,Распис!$C$4:$C$300,"&lt;="&amp;T$1,Распис!$D$4:$D$300,"&gt;="&amp;T$1),SUMIF(База!$B$3:$B$305,$A16,База!$I$3:$I$152))</f>
        <v>5</v>
      </c>
      <c r="U16" s="55">
        <f ca="1">IF(COUNTIFS(Распис!$B$4:$B$300,$A16,Распис!$C$4:$C$300,"&lt;="&amp;U$1,Распис!$D$4:$D$300,"&gt;="&amp;U$1)&gt;0,SUMIFS(Распис!$J$4:$J$300,Распис!$B$4:$B$300,$A16,Распис!$C$4:$C$300,"&lt;="&amp;U$1,Распис!$D$4:$D$300,"&gt;="&amp;U$1),SUMIF(База!$B$3:$B$305,$A16,База!$J$3:$J$152))</f>
        <v>4</v>
      </c>
      <c r="V16" s="55">
        <f ca="1">IF(COUNTIFS(Распис!$B$4:$B$300,$A16,Распис!$C$4:$C$300,"&lt;="&amp;V$1,Распис!$D$4:$D$300,"&gt;="&amp;V$1)&gt;0,SUMIFS(Распис!$K$4:$K$300,Распис!$B$4:$B$300,$A16,Распис!$C$4:$C$300,"&lt;="&amp;V$1,Распис!$D$4:$D$300,"&gt;="&amp;V$1),SUMIF(База!$B$3:$B$305,$A16,База!$K$3:$K$152))</f>
        <v>0</v>
      </c>
      <c r="W16" s="55" t="s">
        <v>23</v>
      </c>
      <c r="X16" s="55">
        <f ca="1">IF(COUNTIFS(Распис!$B$4:$B$300,$A16,Распис!$C$4:$C$300,"&lt;="&amp;X$1,Распис!$D$4:$D$300,"&gt;="&amp;X$1)&gt;0,SUMIFS(Распис!$F$4:$F$300,Распис!$B$4:$B$300,$A16,Распис!$C$4:$C$300,"&lt;="&amp;X$1,Распис!$D$4:$D$300,"&gt;="&amp;X$1),SUMIF(База!$B$3:$B$305,$A16,База!$F$3:$F$152))</f>
        <v>6</v>
      </c>
      <c r="Y16" s="55">
        <f ca="1">IF(COUNTIFS(Распис!$B$4:$B$300,$A16,Распис!$C$4:$C$300,"&lt;="&amp;Y$1,Распис!$D$4:$D$300,"&gt;="&amp;Y$1)&gt;0,SUMIFS(Распис!$G$4:$G$300,Распис!$B$4:$B$300,$A16,Распис!$C$4:$C$300,"&lt;="&amp;Y$1,Распис!$D$4:$D$300,"&gt;="&amp;Y$1),SUMIF(База!$B$3:$B$305,$A16,База!$G$3:$G$152))</f>
        <v>4</v>
      </c>
      <c r="Z16" s="55">
        <f ca="1">IF(COUNTIFS(Распис!$B$4:$B$300,$A16,Распис!$C$4:$C$300,"&lt;="&amp;Z$1,Распис!$D$4:$D$300,"&gt;="&amp;Z$1)&gt;0,SUMIFS(Распис!$H$4:$H$300,Распис!$B$4:$B$300,$A16,Распис!$C$4:$C$300,"&lt;="&amp;Z$1,Распис!$D$4:$D$300,"&gt;="&amp;Z$1),SUMIF(База!$B$3:$B$305,$A16,База!$H$3:$H$152))</f>
        <v>6</v>
      </c>
      <c r="AA16" s="55">
        <f ca="1">IF(COUNTIFS(Распис!$B$4:$B$300,$A16,Распис!$C$4:$C$300,"&lt;="&amp;AA$1,Распис!$D$4:$D$300,"&gt;="&amp;AA$1)&gt;0,SUMIFS(Распис!$I$4:$I$300,Распис!$B$4:$B$300,$A16,Распис!$C$4:$C$300,"&lt;="&amp;AA$1,Распис!$D$4:$D$300,"&gt;="&amp;AA$1),SUMIF(База!$B$3:$B$305,$A16,База!$I$3:$I$152))</f>
        <v>5</v>
      </c>
      <c r="AB16" s="55">
        <f ca="1">IF(COUNTIFS(Распис!$B$4:$B$300,$A16,Распис!$C$4:$C$300,"&lt;="&amp;AB$1,Распис!$D$4:$D$300,"&gt;="&amp;AB$1)&gt;0,SUMIFS(Распис!$J$4:$J$300,Распис!$B$4:$B$300,$A16,Распис!$C$4:$C$300,"&lt;="&amp;AB$1,Распис!$D$4:$D$300,"&gt;="&amp;AB$1),SUMIF(База!$B$3:$B$305,$A16,База!$J$3:$J$152))</f>
        <v>4</v>
      </c>
      <c r="AC16" s="55">
        <f ca="1">IF(COUNTIFS(Распис!$B$4:$B$300,$A16,Распис!$C$4:$C$300,"&lt;="&amp;AC$1,Распис!$D$4:$D$300,"&gt;="&amp;AC$1)&gt;0,SUMIFS(Распис!$K$4:$K$300,Распис!$B$4:$B$300,$A16,Распис!$C$4:$C$300,"&lt;="&amp;AC$1,Распис!$D$4:$D$300,"&gt;="&amp;AC$1),SUMIF(База!$B$3:$B$305,$A16,База!$K$3:$K$152))</f>
        <v>0</v>
      </c>
      <c r="AD16" s="55" t="s">
        <v>23</v>
      </c>
      <c r="AE16" s="55">
        <f ca="1">IF(COUNTIFS(Распис!$B$4:$B$300,$A16,Распис!$C$4:$C$300,"&lt;="&amp;AE$1,Распис!$D$4:$D$300,"&gt;="&amp;AE$1)&gt;0,SUMIFS(Распис!$F$4:$F$300,Распис!$B$4:$B$300,$A16,Распис!$C$4:$C$300,"&lt;="&amp;AE$1,Распис!$D$4:$D$300,"&gt;="&amp;AE$1),SUMIF(База!$B$3:$B$305,$A16,База!$F$3:$F$152))</f>
        <v>6</v>
      </c>
      <c r="AF16" s="57"/>
      <c r="AG16" s="55">
        <f t="shared" ca="1" si="2"/>
        <v>106</v>
      </c>
      <c r="AH16" s="55">
        <f ca="1">AG16-SUMIFS(Распред!$G$4:$G$300,Распред!$B$4:$B$300,"апрель",Распред!$F$4:$F$300,A16)</f>
        <v>106</v>
      </c>
      <c r="AI16" s="55">
        <f ca="1">AH16+(COUNTIF(B16:AF16,"КД")+SUMIFS(Распред!$AH$4:$AH$300,Распред!$F$4:$F$300,A16,Распред!$B$4:$B$300,"апрель"))*4</f>
        <v>106</v>
      </c>
      <c r="AJ16" s="55">
        <f t="shared" ca="1" si="3"/>
        <v>6</v>
      </c>
      <c r="AK16" s="55">
        <f t="shared" ca="1" si="4"/>
        <v>100</v>
      </c>
      <c r="AL16" s="55">
        <f>SUMIFS(Распред!$K$4:$K$300,Распред!$B$4:$B$300,"апрель",Распред!$J$4:$J$300,A16)+SUMIFS(Распред!$M$4:$M$300,Распред!$B$4:$B$300,"апрель",Распред!$L$4:$L$300,A16)+SUMIFS(Распред!$O$4:$O$300,Распред!$B$4:$B$300,"апрель",Распред!$N$4:$N$300,A16)+SUMIFS(Распред!$Q$4:$Q$300,Распред!$B$4:$B$300,"апрель",Распред!$P$4:$P$300,A16)+SUMIFS(Распред!$S$4:$S$300,Распред!$B$4:$B$300,"апрель",Распред!$R$4:$R$300,A16)+SUMIFS(Распред!$U$4:$U$300,Распред!$B$4:$B$300,"апрель",Распред!$T$4:$T$300,A16)+SUMIFS(Распред!$W$4:$W$300,Распред!$B$4:$B$300,"апрель",Распред!$V$4:$V$300,A16)+SUMIFS(Распред!$Y$4:$Y$300,Распред!$B$4:$B$300,"апрель",Распред!$X$4:$X$300,A16)+SUMIFS(Распред!$AA$4:$AA$300,Распред!$B$4:$B$300,"апрель",Распред!$Z$4:$Z$300,A16)+SUMIFS(Распред!$AC$4:$AC$300,Распред!$B$4:$B$300,"апрель",Распред!$AB$4:$AB$300,A16)</f>
        <v>4</v>
      </c>
      <c r="AM16" s="55">
        <f t="shared" ca="1" si="5"/>
        <v>110</v>
      </c>
      <c r="AN16" s="55">
        <f t="shared" ca="1" si="6"/>
        <v>10</v>
      </c>
      <c r="AO16" s="55">
        <f t="shared" ca="1" si="7"/>
        <v>8</v>
      </c>
      <c r="AP16" s="55">
        <f>январь!AP16</f>
        <v>286000</v>
      </c>
      <c r="AQ16" s="55">
        <f t="shared" ca="1" si="8"/>
        <v>22880</v>
      </c>
      <c r="AR16" s="57"/>
      <c r="AS16" s="176">
        <f t="shared" ca="1" si="9"/>
        <v>22880</v>
      </c>
    </row>
    <row r="17" spans="1:58" x14ac:dyDescent="0.25">
      <c r="A17" s="175" t="str">
        <f>База!B17</f>
        <v>Нурабаев Жангазы</v>
      </c>
      <c r="B17" s="55" t="s">
        <v>23</v>
      </c>
      <c r="C17" s="55">
        <f>IF(COUNTIFS(Распис!$B$4:$B$300,$A17,Распис!$C$4:$C$300,"&lt;="&amp;C$1,Распис!$D$4:$D$300,"&gt;="&amp;C$1)&gt;0,SUMIFS(Распис!$F$4:$F$300,Распис!$B$4:$B$300,$A17,Распис!$C$4:$C$300,"&lt;="&amp;C$1,Распис!$D$4:$D$300,"&gt;="&amp;C$1),SUMIF(База!$B$3:$B$305,$A17,База!$F$3:$F$152))</f>
        <v>5</v>
      </c>
      <c r="D17" s="55">
        <f>IF(COUNTIFS(Распис!$B$4:$B$300,$A17,Распис!$C$4:$C$300,"&lt;="&amp;D$1,Распис!$D$4:$D$300,"&gt;="&amp;D$1)&gt;0,SUMIFS(Распис!$G$4:$G$300,Распис!$B$4:$B$300,$A17,Распис!$C$4:$C$300,"&lt;="&amp;D$1,Распис!$D$4:$D$300,"&gt;="&amp;D$1),SUMIF(База!$B$3:$B$305,$A17,База!$G$3:$G$152))</f>
        <v>7</v>
      </c>
      <c r="E17" s="55">
        <f>IF(COUNTIFS(Распис!$B$4:$B$300,$A17,Распис!$C$4:$C$300,"&lt;="&amp;E$1,Распис!$D$4:$D$300,"&gt;="&amp;E$1)&gt;0,SUMIFS(Распис!$H$4:$H$300,Распис!$B$4:$B$300,$A17,Распис!$C$4:$C$300,"&lt;="&amp;E$1,Распис!$D$4:$D$300,"&gt;="&amp;E$1),SUMIF(База!$B$3:$B$305,$A17,База!$H$3:$H$152))</f>
        <v>4</v>
      </c>
      <c r="F17" s="55">
        <f>IF(COUNTIFS(Распис!$B$4:$B$300,$A17,Распис!$C$4:$C$300,"&lt;="&amp;F$1,Распис!$D$4:$D$300,"&gt;="&amp;F$1)&gt;0,SUMIFS(Распис!$I$4:$I$300,Распис!$B$4:$B$300,$A17,Распис!$C$4:$C$300,"&lt;="&amp;F$1,Распис!$D$4:$D$300,"&gt;="&amp;F$1),SUMIF(База!$B$3:$B$305,$A17,База!$I$3:$I$152))</f>
        <v>3</v>
      </c>
      <c r="G17" s="55">
        <f>IF(COUNTIFS(Распис!$B$4:$B$300,$A17,Распис!$C$4:$C$300,"&lt;="&amp;G$1,Распис!$D$4:$D$300,"&gt;="&amp;G$1)&gt;0,SUMIFS(Распис!$J$4:$J$300,Распис!$B$4:$B$300,$A17,Распис!$C$4:$C$300,"&lt;="&amp;G$1,Распис!$D$4:$D$300,"&gt;="&amp;G$1),SUMIF(База!$B$3:$B$305,$A17,База!$J$3:$J$152))</f>
        <v>3</v>
      </c>
      <c r="H17" s="55">
        <f>IF(COUNTIFS(Распис!$B$4:$B$300,$A17,Распис!$C$4:$C$300,"&lt;="&amp;H$1,Распис!$D$4:$D$300,"&gt;="&amp;H$1)&gt;0,SUMIFS(Распис!$K$4:$K$300,Распис!$B$4:$B$300,$A17,Распис!$C$4:$C$300,"&lt;="&amp;H$1,Распис!$D$4:$D$300,"&gt;="&amp;H$1),SUMIF(База!$B$3:$B$305,$A17,База!$K$3:$K$152))</f>
        <v>0</v>
      </c>
      <c r="I17" s="55" t="s">
        <v>23</v>
      </c>
      <c r="J17" s="55">
        <f>IF(COUNTIFS(Распис!$B$4:$B$300,$A17,Распис!$C$4:$C$300,"&lt;="&amp;J$1,Распис!$D$4:$D$300,"&gt;="&amp;J$1)&gt;0,SUMIFS(Распис!$F$4:$F$300,Распис!$B$4:$B$300,$A17,Распис!$C$4:$C$300,"&lt;="&amp;J$1,Распис!$D$4:$D$300,"&gt;="&amp;J$1),SUMIF(База!$B$3:$B$305,$A17,База!$F$3:$F$152))</f>
        <v>5</v>
      </c>
      <c r="K17" s="55">
        <f>IF(COUNTIFS(Распис!$B$4:$B$300,$A17,Распис!$C$4:$C$300,"&lt;="&amp;K$1,Распис!$D$4:$D$300,"&gt;="&amp;K$1)&gt;0,SUMIFS(Распис!$G$4:$G$300,Распис!$B$4:$B$300,$A17,Распис!$C$4:$C$300,"&lt;="&amp;K$1,Распис!$D$4:$D$300,"&gt;="&amp;K$1),SUMIF(База!$B$3:$B$305,$A17,База!$G$3:$G$152))</f>
        <v>7</v>
      </c>
      <c r="L17" s="55">
        <f>IF(COUNTIFS(Распис!$B$4:$B$300,$A17,Распис!$C$4:$C$300,"&lt;="&amp;L$1,Распис!$D$4:$D$300,"&gt;="&amp;L$1)&gt;0,SUMIFS(Распис!$H$4:$H$300,Распис!$B$4:$B$300,$A17,Распис!$C$4:$C$300,"&lt;="&amp;L$1,Распис!$D$4:$D$300,"&gt;="&amp;L$1),SUMIF(База!$B$3:$B$305,$A17,База!$H$3:$H$152))</f>
        <v>4</v>
      </c>
      <c r="M17" s="55">
        <f>IF(COUNTIFS(Распис!$B$4:$B$300,$A17,Распис!$C$4:$C$300,"&lt;="&amp;M$1,Распис!$D$4:$D$300,"&gt;="&amp;M$1)&gt;0,SUMIFS(Распис!$I$4:$I$300,Распис!$B$4:$B$300,$A17,Распис!$C$4:$C$300,"&lt;="&amp;M$1,Распис!$D$4:$D$300,"&gt;="&amp;M$1),SUMIF(База!$B$3:$B$305,$A17,База!$I$3:$I$152))</f>
        <v>3</v>
      </c>
      <c r="N17" s="55">
        <f>IF(COUNTIFS(Распис!$B$4:$B$300,$A17,Распис!$C$4:$C$300,"&lt;="&amp;N$1,Распис!$D$4:$D$300,"&gt;="&amp;N$1)&gt;0,SUMIFS(Распис!$J$4:$J$300,Распис!$B$4:$B$300,$A17,Распис!$C$4:$C$300,"&lt;="&amp;N$1,Распис!$D$4:$D$300,"&gt;="&amp;N$1),SUMIF(База!$B$3:$B$305,$A17,База!$J$3:$J$152))</f>
        <v>3</v>
      </c>
      <c r="O17" s="55">
        <f>IF(COUNTIFS(Распис!$B$4:$B$300,$A17,Распис!$C$4:$C$300,"&lt;="&amp;O$1,Распис!$D$4:$D$300,"&gt;="&amp;O$1)&gt;0,SUMIFS(Распис!$K$4:$K$300,Распис!$B$4:$B$300,$A17,Распис!$C$4:$C$300,"&lt;="&amp;O$1,Распис!$D$4:$D$300,"&gt;="&amp;O$1),SUMIF(База!$B$3:$B$305,$A17,База!$K$3:$K$152))</f>
        <v>0</v>
      </c>
      <c r="P17" s="55" t="s">
        <v>23</v>
      </c>
      <c r="Q17" s="55">
        <f>IF(COUNTIFS(Распис!$B$4:$B$300,$A17,Распис!$C$4:$C$300,"&lt;="&amp;Q$1,Распис!$D$4:$D$300,"&gt;="&amp;Q$1)&gt;0,SUMIFS(Распис!$F$4:$F$300,Распис!$B$4:$B$300,$A17,Распис!$C$4:$C$300,"&lt;="&amp;Q$1,Распис!$D$4:$D$300,"&gt;="&amp;Q$1),SUMIF(База!$B$3:$B$305,$A17,База!$F$3:$F$152))</f>
        <v>5</v>
      </c>
      <c r="R17" s="55">
        <f>IF(COUNTIFS(Распис!$B$4:$B$300,$A17,Распис!$C$4:$C$300,"&lt;="&amp;R$1,Распис!$D$4:$D$300,"&gt;="&amp;R$1)&gt;0,SUMIFS(Распис!$G$4:$G$300,Распис!$B$4:$B$300,$A17,Распис!$C$4:$C$300,"&lt;="&amp;R$1,Распис!$D$4:$D$300,"&gt;="&amp;R$1),SUMIF(База!$B$3:$B$305,$A17,База!$G$3:$G$152))</f>
        <v>7</v>
      </c>
      <c r="S17" s="55">
        <f>IF(COUNTIFS(Распис!$B$4:$B$300,$A17,Распис!$C$4:$C$300,"&lt;="&amp;S$1,Распис!$D$4:$D$300,"&gt;="&amp;S$1)&gt;0,SUMIFS(Распис!$H$4:$H$300,Распис!$B$4:$B$300,$A17,Распис!$C$4:$C$300,"&lt;="&amp;S$1,Распис!$D$4:$D$300,"&gt;="&amp;S$1),SUMIF(База!$B$3:$B$305,$A17,База!$H$3:$H$152))</f>
        <v>4</v>
      </c>
      <c r="T17" s="55">
        <f>IF(COUNTIFS(Распис!$B$4:$B$300,$A17,Распис!$C$4:$C$300,"&lt;="&amp;T$1,Распис!$D$4:$D$300,"&gt;="&amp;T$1)&gt;0,SUMIFS(Распис!$I$4:$I$300,Распис!$B$4:$B$300,$A17,Распис!$C$4:$C$300,"&lt;="&amp;T$1,Распис!$D$4:$D$300,"&gt;="&amp;T$1),SUMIF(База!$B$3:$B$305,$A17,База!$I$3:$I$152))</f>
        <v>3</v>
      </c>
      <c r="U17" s="55">
        <f>IF(COUNTIFS(Распис!$B$4:$B$300,$A17,Распис!$C$4:$C$300,"&lt;="&amp;U$1,Распис!$D$4:$D$300,"&gt;="&amp;U$1)&gt;0,SUMIFS(Распис!$J$4:$J$300,Распис!$B$4:$B$300,$A17,Распис!$C$4:$C$300,"&lt;="&amp;U$1,Распис!$D$4:$D$300,"&gt;="&amp;U$1),SUMIF(База!$B$3:$B$305,$A17,База!$J$3:$J$152))</f>
        <v>3</v>
      </c>
      <c r="V17" s="55">
        <f>IF(COUNTIFS(Распис!$B$4:$B$300,$A17,Распис!$C$4:$C$300,"&lt;="&amp;V$1,Распис!$D$4:$D$300,"&gt;="&amp;V$1)&gt;0,SUMIFS(Распис!$K$4:$K$300,Распис!$B$4:$B$300,$A17,Распис!$C$4:$C$300,"&lt;="&amp;V$1,Распис!$D$4:$D$300,"&gt;="&amp;V$1),SUMIF(База!$B$3:$B$305,$A17,База!$K$3:$K$152))</f>
        <v>0</v>
      </c>
      <c r="W17" s="55" t="s">
        <v>23</v>
      </c>
      <c r="X17" s="55">
        <f>IF(COUNTIFS(Распис!$B$4:$B$300,$A17,Распис!$C$4:$C$300,"&lt;="&amp;X$1,Распис!$D$4:$D$300,"&gt;="&amp;X$1)&gt;0,SUMIFS(Распис!$F$4:$F$300,Распис!$B$4:$B$300,$A17,Распис!$C$4:$C$300,"&lt;="&amp;X$1,Распис!$D$4:$D$300,"&gt;="&amp;X$1),SUMIF(База!$B$3:$B$305,$A17,База!$F$3:$F$152))</f>
        <v>5</v>
      </c>
      <c r="Y17" s="55">
        <f>IF(COUNTIFS(Распис!$B$4:$B$300,$A17,Распис!$C$4:$C$300,"&lt;="&amp;Y$1,Распис!$D$4:$D$300,"&gt;="&amp;Y$1)&gt;0,SUMIFS(Распис!$G$4:$G$300,Распис!$B$4:$B$300,$A17,Распис!$C$4:$C$300,"&lt;="&amp;Y$1,Распис!$D$4:$D$300,"&gt;="&amp;Y$1),SUMIF(База!$B$3:$B$305,$A17,База!$G$3:$G$152))</f>
        <v>7</v>
      </c>
      <c r="Z17" s="55">
        <f>IF(COUNTIFS(Распис!$B$4:$B$300,$A17,Распис!$C$4:$C$300,"&lt;="&amp;Z$1,Распис!$D$4:$D$300,"&gt;="&amp;Z$1)&gt;0,SUMIFS(Распис!$H$4:$H$300,Распис!$B$4:$B$300,$A17,Распис!$C$4:$C$300,"&lt;="&amp;Z$1,Распис!$D$4:$D$300,"&gt;="&amp;Z$1),SUMIF(База!$B$3:$B$305,$A17,База!$H$3:$H$152))</f>
        <v>4</v>
      </c>
      <c r="AA17" s="55">
        <f>IF(COUNTIFS(Распис!$B$4:$B$300,$A17,Распис!$C$4:$C$300,"&lt;="&amp;AA$1,Распис!$D$4:$D$300,"&gt;="&amp;AA$1)&gt;0,SUMIFS(Распис!$I$4:$I$300,Распис!$B$4:$B$300,$A17,Распис!$C$4:$C$300,"&lt;="&amp;AA$1,Распис!$D$4:$D$300,"&gt;="&amp;AA$1),SUMIF(База!$B$3:$B$305,$A17,База!$I$3:$I$152))</f>
        <v>3</v>
      </c>
      <c r="AB17" s="55">
        <f>IF(COUNTIFS(Распис!$B$4:$B$300,$A17,Распис!$C$4:$C$300,"&lt;="&amp;AB$1,Распис!$D$4:$D$300,"&gt;="&amp;AB$1)&gt;0,SUMIFS(Распис!$J$4:$J$300,Распис!$B$4:$B$300,$A17,Распис!$C$4:$C$300,"&lt;="&amp;AB$1,Распис!$D$4:$D$300,"&gt;="&amp;AB$1),SUMIF(База!$B$3:$B$305,$A17,База!$J$3:$J$152))</f>
        <v>3</v>
      </c>
      <c r="AC17" s="55">
        <f>IF(COUNTIFS(Распис!$B$4:$B$300,$A17,Распис!$C$4:$C$300,"&lt;="&amp;AC$1,Распис!$D$4:$D$300,"&gt;="&amp;AC$1)&gt;0,SUMIFS(Распис!$K$4:$K$300,Распис!$B$4:$B$300,$A17,Распис!$C$4:$C$300,"&lt;="&amp;AC$1,Распис!$D$4:$D$300,"&gt;="&amp;AC$1),SUMIF(База!$B$3:$B$305,$A17,База!$K$3:$K$152))</f>
        <v>0</v>
      </c>
      <c r="AD17" s="55" t="s">
        <v>23</v>
      </c>
      <c r="AE17" s="55">
        <f>IF(COUNTIFS(Распис!$B$4:$B$300,$A17,Распис!$C$4:$C$300,"&lt;="&amp;AE$1,Распис!$D$4:$D$300,"&gt;="&amp;AE$1)&gt;0,SUMIFS(Распис!$F$4:$F$300,Распис!$B$4:$B$300,$A17,Распис!$C$4:$C$300,"&lt;="&amp;AE$1,Распис!$D$4:$D$300,"&gt;="&amp;AE$1),SUMIF(База!$B$3:$B$305,$A17,База!$F$3:$F$152))</f>
        <v>5</v>
      </c>
      <c r="AF17" s="57"/>
      <c r="AG17" s="55">
        <f t="shared" si="2"/>
        <v>93</v>
      </c>
      <c r="AH17" s="55">
        <f>AG17-SUMIFS(Распред!$G$4:$G$300,Распред!$B$4:$B$300,"апрель",Распред!$F$4:$F$300,A17)</f>
        <v>93</v>
      </c>
      <c r="AI17" s="55">
        <f>AH17+(COUNTIF(B17:AF17,"КД")+SUMIFS(Распред!$AH$4:$AH$300,Распред!$F$4:$F$300,A17,Распред!$B$4:$B$300,"апрель"))*4</f>
        <v>93</v>
      </c>
      <c r="AJ17" s="55">
        <f t="shared" si="3"/>
        <v>0</v>
      </c>
      <c r="AK17" s="55">
        <f t="shared" si="4"/>
        <v>93</v>
      </c>
      <c r="AL17" s="55">
        <f>SUMIFS(Распред!$K$4:$K$300,Распред!$B$4:$B$300,"апрель",Распред!$J$4:$J$300,A17)+SUMIFS(Распред!$M$4:$M$300,Распред!$B$4:$B$300,"апрель",Распред!$L$4:$L$300,A17)+SUMIFS(Распред!$O$4:$O$300,Распред!$B$4:$B$300,"апрель",Распред!$N$4:$N$300,A17)+SUMIFS(Распред!$Q$4:$Q$300,Распред!$B$4:$B$300,"апрель",Распред!$P$4:$P$300,A17)+SUMIFS(Распред!$S$4:$S$300,Распред!$B$4:$B$300,"апрель",Распред!$R$4:$R$300,A17)+SUMIFS(Распред!$U$4:$U$300,Распред!$B$4:$B$300,"апрель",Распред!$T$4:$T$300,A17)+SUMIFS(Распред!$W$4:$W$300,Распред!$B$4:$B$300,"апрель",Распред!$V$4:$V$300,A17)+SUMIFS(Распред!$Y$4:$Y$300,Распред!$B$4:$B$300,"апрель",Распред!$X$4:$X$300,A17)+SUMIFS(Распред!$AA$4:$AA$300,Распред!$B$4:$B$300,"апрель",Распред!$Z$4:$Z$300,A17)+SUMIFS(Распред!$AC$4:$AC$300,Распред!$B$4:$B$300,"апрель",Распред!$AB$4:$AB$300,A17)</f>
        <v>0</v>
      </c>
      <c r="AM17" s="55">
        <f t="shared" si="5"/>
        <v>93</v>
      </c>
      <c r="AN17" s="55">
        <f t="shared" si="6"/>
        <v>0</v>
      </c>
      <c r="AO17" s="55">
        <f t="shared" si="7"/>
        <v>0</v>
      </c>
      <c r="AP17" s="55">
        <f>январь!AP17</f>
        <v>172000</v>
      </c>
      <c r="AQ17" s="55">
        <f t="shared" si="8"/>
        <v>0</v>
      </c>
      <c r="AR17" s="57"/>
      <c r="AS17" s="176">
        <f t="shared" si="9"/>
        <v>0</v>
      </c>
    </row>
    <row r="18" spans="1:58" x14ac:dyDescent="0.25">
      <c r="A18" s="175" t="str">
        <f>База!B18</f>
        <v>Нургалиев Ренат</v>
      </c>
      <c r="B18" s="55" t="s">
        <v>23</v>
      </c>
      <c r="C18" s="55">
        <f ca="1">IF(COUNTIFS(Распис!$B$4:$B$300,$A18,Распис!$C$4:$C$300,"&lt;="&amp;C$1,Распис!$D$4:$D$300,"&gt;="&amp;C$1)&gt;0,SUMIFS(Распис!$F$4:$F$300,Распис!$B$4:$B$300,$A18,Распис!$C$4:$C$300,"&lt;="&amp;C$1,Распис!$D$4:$D$300,"&gt;="&amp;C$1),SUMIF(База!$B$3:$B$305,$A18,База!$F$3:$F$152))</f>
        <v>6</v>
      </c>
      <c r="D18" s="55">
        <f ca="1">IF(COUNTIFS(Распис!$B$4:$B$300,$A18,Распис!$C$4:$C$300,"&lt;="&amp;D$1,Распис!$D$4:$D$300,"&gt;="&amp;D$1)&gt;0,SUMIFS(Распис!$G$4:$G$300,Распис!$B$4:$B$300,$A18,Распис!$C$4:$C$300,"&lt;="&amp;D$1,Распис!$D$4:$D$300,"&gt;="&amp;D$1),SUMIF(База!$B$3:$B$305,$A18,База!$G$3:$G$152))</f>
        <v>2</v>
      </c>
      <c r="E18" s="55">
        <f ca="1">IF(COUNTIFS(Распис!$B$4:$B$300,$A18,Распис!$C$4:$C$300,"&lt;="&amp;E$1,Распис!$D$4:$D$300,"&gt;="&amp;E$1)&gt;0,SUMIFS(Распис!$H$4:$H$300,Распис!$B$4:$B$300,$A18,Распис!$C$4:$C$300,"&lt;="&amp;E$1,Распис!$D$4:$D$300,"&gt;="&amp;E$1),SUMIF(База!$B$3:$B$305,$A18,База!$H$3:$H$152))</f>
        <v>4</v>
      </c>
      <c r="F18" s="55">
        <f ca="1">IF(COUNTIFS(Распис!$B$4:$B$300,$A18,Распис!$C$4:$C$300,"&lt;="&amp;F$1,Распис!$D$4:$D$300,"&gt;="&amp;F$1)&gt;0,SUMIFS(Распис!$I$4:$I$300,Распис!$B$4:$B$300,$A18,Распис!$C$4:$C$300,"&lt;="&amp;F$1,Распис!$D$4:$D$300,"&gt;="&amp;F$1),SUMIF(База!$B$3:$B$305,$A18,База!$I$3:$I$152))</f>
        <v>0</v>
      </c>
      <c r="G18" s="55">
        <f ca="1">IF(COUNTIFS(Распис!$B$4:$B$300,$A18,Распис!$C$4:$C$300,"&lt;="&amp;G$1,Распис!$D$4:$D$300,"&gt;="&amp;G$1)&gt;0,SUMIFS(Распис!$J$4:$J$300,Распис!$B$4:$B$300,$A18,Распис!$C$4:$C$300,"&lt;="&amp;G$1,Распис!$D$4:$D$300,"&gt;="&amp;G$1),SUMIF(База!$B$3:$B$305,$A18,База!$J$3:$J$152))</f>
        <v>4</v>
      </c>
      <c r="H18" s="55">
        <f ca="1">IF(COUNTIFS(Распис!$B$4:$B$300,$A18,Распис!$C$4:$C$300,"&lt;="&amp;H$1,Распис!$D$4:$D$300,"&gt;="&amp;H$1)&gt;0,SUMIFS(Распис!$K$4:$K$300,Распис!$B$4:$B$300,$A18,Распис!$C$4:$C$300,"&lt;="&amp;H$1,Распис!$D$4:$D$300,"&gt;="&amp;H$1),SUMIF(База!$B$3:$B$305,$A18,База!$K$3:$K$152))</f>
        <v>2</v>
      </c>
      <c r="I18" s="55" t="s">
        <v>23</v>
      </c>
      <c r="J18" s="55">
        <f ca="1">IF(COUNTIFS(Распис!$B$4:$B$300,$A18,Распис!$C$4:$C$300,"&lt;="&amp;J$1,Распис!$D$4:$D$300,"&gt;="&amp;J$1)&gt;0,SUMIFS(Распис!$F$4:$F$300,Распис!$B$4:$B$300,$A18,Распис!$C$4:$C$300,"&lt;="&amp;J$1,Распис!$D$4:$D$300,"&gt;="&amp;J$1),SUMIF(База!$B$3:$B$305,$A18,База!$F$3:$F$152))</f>
        <v>6</v>
      </c>
      <c r="K18" s="55">
        <f ca="1">IF(COUNTIFS(Распис!$B$4:$B$300,$A18,Распис!$C$4:$C$300,"&lt;="&amp;K$1,Распис!$D$4:$D$300,"&gt;="&amp;K$1)&gt;0,SUMIFS(Распис!$G$4:$G$300,Распис!$B$4:$B$300,$A18,Распис!$C$4:$C$300,"&lt;="&amp;K$1,Распис!$D$4:$D$300,"&gt;="&amp;K$1),SUMIF(База!$B$3:$B$305,$A18,База!$G$3:$G$152))</f>
        <v>2</v>
      </c>
      <c r="L18" s="55">
        <f ca="1">IF(COUNTIFS(Распис!$B$4:$B$300,$A18,Распис!$C$4:$C$300,"&lt;="&amp;L$1,Распис!$D$4:$D$300,"&gt;="&amp;L$1)&gt;0,SUMIFS(Распис!$H$4:$H$300,Распис!$B$4:$B$300,$A18,Распис!$C$4:$C$300,"&lt;="&amp;L$1,Распис!$D$4:$D$300,"&gt;="&amp;L$1),SUMIF(База!$B$3:$B$305,$A18,База!$H$3:$H$152))</f>
        <v>4</v>
      </c>
      <c r="M18" s="55">
        <f ca="1">IF(COUNTIFS(Распис!$B$4:$B$300,$A18,Распис!$C$4:$C$300,"&lt;="&amp;M$1,Распис!$D$4:$D$300,"&gt;="&amp;M$1)&gt;0,SUMIFS(Распис!$I$4:$I$300,Распис!$B$4:$B$300,$A18,Распис!$C$4:$C$300,"&lt;="&amp;M$1,Распис!$D$4:$D$300,"&gt;="&amp;M$1),SUMIF(База!$B$3:$B$305,$A18,База!$I$3:$I$152))</f>
        <v>0</v>
      </c>
      <c r="N18" s="55">
        <f ca="1">IF(COUNTIFS(Распис!$B$4:$B$300,$A18,Распис!$C$4:$C$300,"&lt;="&amp;N$1,Распис!$D$4:$D$300,"&gt;="&amp;N$1)&gt;0,SUMIFS(Распис!$J$4:$J$300,Распис!$B$4:$B$300,$A18,Распис!$C$4:$C$300,"&lt;="&amp;N$1,Распис!$D$4:$D$300,"&gt;="&amp;N$1),SUMIF(База!$B$3:$B$305,$A18,База!$J$3:$J$152))</f>
        <v>4</v>
      </c>
      <c r="O18" s="55">
        <f ca="1">IF(COUNTIFS(Распис!$B$4:$B$300,$A18,Распис!$C$4:$C$300,"&lt;="&amp;O$1,Распис!$D$4:$D$300,"&gt;="&amp;O$1)&gt;0,SUMIFS(Распис!$K$4:$K$300,Распис!$B$4:$B$300,$A18,Распис!$C$4:$C$300,"&lt;="&amp;O$1,Распис!$D$4:$D$300,"&gt;="&amp;O$1),SUMIF(База!$B$3:$B$305,$A18,База!$K$3:$K$152))</f>
        <v>2</v>
      </c>
      <c r="P18" s="55" t="s">
        <v>23</v>
      </c>
      <c r="Q18" s="55">
        <f ca="1">IF(COUNTIFS(Распис!$B$4:$B$300,$A18,Распис!$C$4:$C$300,"&lt;="&amp;Q$1,Распис!$D$4:$D$300,"&gt;="&amp;Q$1)&gt;0,SUMIFS(Распис!$F$4:$F$300,Распис!$B$4:$B$300,$A18,Распис!$C$4:$C$300,"&lt;="&amp;Q$1,Распис!$D$4:$D$300,"&gt;="&amp;Q$1),SUMIF(База!$B$3:$B$305,$A18,База!$F$3:$F$152))</f>
        <v>6</v>
      </c>
      <c r="R18" s="55">
        <f ca="1">IF(COUNTIFS(Распис!$B$4:$B$300,$A18,Распис!$C$4:$C$300,"&lt;="&amp;R$1,Распис!$D$4:$D$300,"&gt;="&amp;R$1)&gt;0,SUMIFS(Распис!$G$4:$G$300,Распис!$B$4:$B$300,$A18,Распис!$C$4:$C$300,"&lt;="&amp;R$1,Распис!$D$4:$D$300,"&gt;="&amp;R$1),SUMIF(База!$B$3:$B$305,$A18,База!$G$3:$G$152))</f>
        <v>2</v>
      </c>
      <c r="S18" s="55">
        <f ca="1">IF(COUNTIFS(Распис!$B$4:$B$300,$A18,Распис!$C$4:$C$300,"&lt;="&amp;S$1,Распис!$D$4:$D$300,"&gt;="&amp;S$1)&gt;0,SUMIFS(Распис!$H$4:$H$300,Распис!$B$4:$B$300,$A18,Распис!$C$4:$C$300,"&lt;="&amp;S$1,Распис!$D$4:$D$300,"&gt;="&amp;S$1),SUMIF(База!$B$3:$B$305,$A18,База!$H$3:$H$152))</f>
        <v>4</v>
      </c>
      <c r="T18" s="55">
        <f ca="1">IF(COUNTIFS(Распис!$B$4:$B$300,$A18,Распис!$C$4:$C$300,"&lt;="&amp;T$1,Распис!$D$4:$D$300,"&gt;="&amp;T$1)&gt;0,SUMIFS(Распис!$I$4:$I$300,Распис!$B$4:$B$300,$A18,Распис!$C$4:$C$300,"&lt;="&amp;T$1,Распис!$D$4:$D$300,"&gt;="&amp;T$1),SUMIF(База!$B$3:$B$305,$A18,База!$I$3:$I$152))</f>
        <v>0</v>
      </c>
      <c r="U18" s="55">
        <f ca="1">IF(COUNTIFS(Распис!$B$4:$B$300,$A18,Распис!$C$4:$C$300,"&lt;="&amp;U$1,Распис!$D$4:$D$300,"&gt;="&amp;U$1)&gt;0,SUMIFS(Распис!$J$4:$J$300,Распис!$B$4:$B$300,$A18,Распис!$C$4:$C$300,"&lt;="&amp;U$1,Распис!$D$4:$D$300,"&gt;="&amp;U$1),SUMIF(База!$B$3:$B$305,$A18,База!$J$3:$J$152))</f>
        <v>4</v>
      </c>
      <c r="V18" s="55">
        <f ca="1">IF(COUNTIFS(Распис!$B$4:$B$300,$A18,Распис!$C$4:$C$300,"&lt;="&amp;V$1,Распис!$D$4:$D$300,"&gt;="&amp;V$1)&gt;0,SUMIFS(Распис!$K$4:$K$300,Распис!$B$4:$B$300,$A18,Распис!$C$4:$C$300,"&lt;="&amp;V$1,Распис!$D$4:$D$300,"&gt;="&amp;V$1),SUMIF(База!$B$3:$B$305,$A18,База!$K$3:$K$152))</f>
        <v>2</v>
      </c>
      <c r="W18" s="55" t="s">
        <v>23</v>
      </c>
      <c r="X18" s="55">
        <f ca="1">IF(COUNTIFS(Распис!$B$4:$B$300,$A18,Распис!$C$4:$C$300,"&lt;="&amp;X$1,Распис!$D$4:$D$300,"&gt;="&amp;X$1)&gt;0,SUMIFS(Распис!$F$4:$F$300,Распис!$B$4:$B$300,$A18,Распис!$C$4:$C$300,"&lt;="&amp;X$1,Распис!$D$4:$D$300,"&gt;="&amp;X$1),SUMIF(База!$B$3:$B$305,$A18,База!$F$3:$F$152))</f>
        <v>6</v>
      </c>
      <c r="Y18" s="55">
        <f ca="1">IF(COUNTIFS(Распис!$B$4:$B$300,$A18,Распис!$C$4:$C$300,"&lt;="&amp;Y$1,Распис!$D$4:$D$300,"&gt;="&amp;Y$1)&gt;0,SUMIFS(Распис!$G$4:$G$300,Распис!$B$4:$B$300,$A18,Распис!$C$4:$C$300,"&lt;="&amp;Y$1,Распис!$D$4:$D$300,"&gt;="&amp;Y$1),SUMIF(База!$B$3:$B$305,$A18,База!$G$3:$G$152))</f>
        <v>2</v>
      </c>
      <c r="Z18" s="55">
        <f ca="1">IF(COUNTIFS(Распис!$B$4:$B$300,$A18,Распис!$C$4:$C$300,"&lt;="&amp;Z$1,Распис!$D$4:$D$300,"&gt;="&amp;Z$1)&gt;0,SUMIFS(Распис!$H$4:$H$300,Распис!$B$4:$B$300,$A18,Распис!$C$4:$C$300,"&lt;="&amp;Z$1,Распис!$D$4:$D$300,"&gt;="&amp;Z$1),SUMIF(База!$B$3:$B$305,$A18,База!$H$3:$H$152))</f>
        <v>4</v>
      </c>
      <c r="AA18" s="55">
        <f ca="1">IF(COUNTIFS(Распис!$B$4:$B$300,$A18,Распис!$C$4:$C$300,"&lt;="&amp;AA$1,Распис!$D$4:$D$300,"&gt;="&amp;AA$1)&gt;0,SUMIFS(Распис!$I$4:$I$300,Распис!$B$4:$B$300,$A18,Распис!$C$4:$C$300,"&lt;="&amp;AA$1,Распис!$D$4:$D$300,"&gt;="&amp;AA$1),SUMIF(База!$B$3:$B$305,$A18,База!$I$3:$I$152))</f>
        <v>0</v>
      </c>
      <c r="AB18" s="55">
        <f ca="1">IF(COUNTIFS(Распис!$B$4:$B$300,$A18,Распис!$C$4:$C$300,"&lt;="&amp;AB$1,Распис!$D$4:$D$300,"&gt;="&amp;AB$1)&gt;0,SUMIFS(Распис!$J$4:$J$300,Распис!$B$4:$B$300,$A18,Распис!$C$4:$C$300,"&lt;="&amp;AB$1,Распис!$D$4:$D$300,"&gt;="&amp;AB$1),SUMIF(База!$B$3:$B$305,$A18,База!$J$3:$J$152))</f>
        <v>4</v>
      </c>
      <c r="AC18" s="55">
        <f ca="1">IF(COUNTIFS(Распис!$B$4:$B$300,$A18,Распис!$C$4:$C$300,"&lt;="&amp;AC$1,Распис!$D$4:$D$300,"&gt;="&amp;AC$1)&gt;0,SUMIFS(Распис!$K$4:$K$300,Распис!$B$4:$B$300,$A18,Распис!$C$4:$C$300,"&lt;="&amp;AC$1,Распис!$D$4:$D$300,"&gt;="&amp;AC$1),SUMIF(База!$B$3:$B$305,$A18,База!$K$3:$K$152))</f>
        <v>2</v>
      </c>
      <c r="AD18" s="55" t="s">
        <v>23</v>
      </c>
      <c r="AE18" s="55">
        <f ca="1">IF(COUNTIFS(Распис!$B$4:$B$300,$A18,Распис!$C$4:$C$300,"&lt;="&amp;AE$1,Распис!$D$4:$D$300,"&gt;="&amp;AE$1)&gt;0,SUMIFS(Распис!$F$4:$F$300,Распис!$B$4:$B$300,$A18,Распис!$C$4:$C$300,"&lt;="&amp;AE$1,Распис!$D$4:$D$300,"&gt;="&amp;AE$1),SUMIF(База!$B$3:$B$305,$A18,База!$F$3:$F$152))</f>
        <v>6</v>
      </c>
      <c r="AF18" s="57"/>
      <c r="AG18" s="55">
        <f t="shared" ca="1" si="2"/>
        <v>78</v>
      </c>
      <c r="AH18" s="55">
        <f ca="1">AG18-SUMIFS(Распред!$G$4:$G$300,Распред!$B$4:$B$300,"апрель",Распред!$F$4:$F$300,A18)</f>
        <v>78</v>
      </c>
      <c r="AI18" s="55">
        <f ca="1">AH18+(COUNTIF(B18:AF18,"КД")+SUMIFS(Распред!$AH$4:$AH$300,Распред!$F$4:$F$300,A18,Распред!$B$4:$B$300,"апрель"))*4</f>
        <v>78</v>
      </c>
      <c r="AJ18" s="55">
        <f t="shared" ca="1" si="3"/>
        <v>0</v>
      </c>
      <c r="AK18" s="55">
        <f t="shared" ca="1" si="4"/>
        <v>78</v>
      </c>
      <c r="AL18" s="55">
        <f>SUMIFS(Распред!$K$4:$K$300,Распред!$B$4:$B$300,"апрель",Распред!$J$4:$J$300,A18)+SUMIFS(Распред!$M$4:$M$300,Распред!$B$4:$B$300,"апрель",Распред!$L$4:$L$300,A18)+SUMIFS(Распред!$O$4:$O$300,Распред!$B$4:$B$300,"апрель",Распред!$N$4:$N$300,A18)+SUMIFS(Распред!$Q$4:$Q$300,Распред!$B$4:$B$300,"апрель",Распред!$P$4:$P$300,A18)+SUMIFS(Распред!$S$4:$S$300,Распред!$B$4:$B$300,"апрель",Распред!$R$4:$R$300,A18)+SUMIFS(Распред!$U$4:$U$300,Распред!$B$4:$B$300,"апрель",Распред!$T$4:$T$300,A18)+SUMIFS(Распред!$W$4:$W$300,Распред!$B$4:$B$300,"апрель",Распред!$V$4:$V$300,A18)+SUMIFS(Распред!$Y$4:$Y$300,Распред!$B$4:$B$300,"апрель",Распред!$X$4:$X$300,A18)+SUMIFS(Распред!$AA$4:$AA$300,Распред!$B$4:$B$300,"апрель",Распред!$Z$4:$Z$300,A18)+SUMIFS(Распред!$AC$4:$AC$300,Распред!$B$4:$B$300,"апрель",Распред!$AB$4:$AB$300,A18)</f>
        <v>0</v>
      </c>
      <c r="AM18" s="55">
        <f t="shared" ca="1" si="5"/>
        <v>78</v>
      </c>
      <c r="AN18" s="55">
        <f t="shared" ca="1" si="6"/>
        <v>0</v>
      </c>
      <c r="AO18" s="55">
        <f t="shared" ca="1" si="7"/>
        <v>0</v>
      </c>
      <c r="AP18" s="55">
        <f>январь!AP18</f>
        <v>286000</v>
      </c>
      <c r="AQ18" s="55">
        <f t="shared" ca="1" si="8"/>
        <v>0</v>
      </c>
      <c r="AR18" s="57"/>
      <c r="AS18" s="176">
        <f t="shared" ca="1" si="9"/>
        <v>0</v>
      </c>
    </row>
    <row r="19" spans="1:58" x14ac:dyDescent="0.25">
      <c r="A19" s="175" t="str">
        <f>База!B19</f>
        <v>Дилимбетова Дана</v>
      </c>
      <c r="B19" s="55" t="s">
        <v>23</v>
      </c>
      <c r="C19" s="55">
        <f ca="1">IF(COUNTIFS(Распис!$B$4:$B$300,$A19,Распис!$C$4:$C$300,"&lt;="&amp;C$1,Распис!$D$4:$D$300,"&gt;="&amp;C$1)&gt;0,SUMIFS(Распис!$F$4:$F$300,Распис!$B$4:$B$300,$A19,Распис!$C$4:$C$300,"&lt;="&amp;C$1,Распис!$D$4:$D$300,"&gt;="&amp;C$1),SUMIF(База!$B$3:$B$305,$A19,База!$F$3:$F$152))</f>
        <v>5</v>
      </c>
      <c r="D19" s="55">
        <f ca="1">IF(COUNTIFS(Распис!$B$4:$B$300,$A19,Распис!$C$4:$C$300,"&lt;="&amp;D$1,Распис!$D$4:$D$300,"&gt;="&amp;D$1)&gt;0,SUMIFS(Распис!$G$4:$G$300,Распис!$B$4:$B$300,$A19,Распис!$C$4:$C$300,"&lt;="&amp;D$1,Распис!$D$4:$D$300,"&gt;="&amp;D$1),SUMIF(База!$B$3:$B$305,$A19,База!$G$3:$G$152))</f>
        <v>7</v>
      </c>
      <c r="E19" s="55">
        <f ca="1">IF(COUNTIFS(Распис!$B$4:$B$300,$A19,Распис!$C$4:$C$300,"&lt;="&amp;E$1,Распис!$D$4:$D$300,"&gt;="&amp;E$1)&gt;0,SUMIFS(Распис!$H$4:$H$300,Распис!$B$4:$B$300,$A19,Распис!$C$4:$C$300,"&lt;="&amp;E$1,Распис!$D$4:$D$300,"&gt;="&amp;E$1),SUMIF(База!$B$3:$B$305,$A19,База!$H$3:$H$152))</f>
        <v>0</v>
      </c>
      <c r="F19" s="55">
        <f ca="1">IF(COUNTIFS(Распис!$B$4:$B$300,$A19,Распис!$C$4:$C$300,"&lt;="&amp;F$1,Распис!$D$4:$D$300,"&gt;="&amp;F$1)&gt;0,SUMIFS(Распис!$I$4:$I$300,Распис!$B$4:$B$300,$A19,Распис!$C$4:$C$300,"&lt;="&amp;F$1,Распис!$D$4:$D$300,"&gt;="&amp;F$1),SUMIF(База!$B$3:$B$305,$A19,База!$I$3:$I$152))</f>
        <v>4</v>
      </c>
      <c r="G19" s="55">
        <f ca="1">IF(COUNTIFS(Распис!$B$4:$B$300,$A19,Распис!$C$4:$C$300,"&lt;="&amp;G$1,Распис!$D$4:$D$300,"&gt;="&amp;G$1)&gt;0,SUMIFS(Распис!$J$4:$J$300,Распис!$B$4:$B$300,$A19,Распис!$C$4:$C$300,"&lt;="&amp;G$1,Распис!$D$4:$D$300,"&gt;="&amp;G$1),SUMIF(База!$B$3:$B$305,$A19,База!$J$3:$J$152))</f>
        <v>3</v>
      </c>
      <c r="H19" s="55">
        <f ca="1">IF(COUNTIFS(Распис!$B$4:$B$300,$A19,Распис!$C$4:$C$300,"&lt;="&amp;H$1,Распис!$D$4:$D$300,"&gt;="&amp;H$1)&gt;0,SUMIFS(Распис!$K$4:$K$300,Распис!$B$4:$B$300,$A19,Распис!$C$4:$C$300,"&lt;="&amp;H$1,Распис!$D$4:$D$300,"&gt;="&amp;H$1),SUMIF(База!$B$3:$B$305,$A19,База!$K$3:$K$152))</f>
        <v>5</v>
      </c>
      <c r="I19" s="55" t="s">
        <v>23</v>
      </c>
      <c r="J19" s="55">
        <f ca="1">IF(COUNTIFS(Распис!$B$4:$B$300,$A19,Распис!$C$4:$C$300,"&lt;="&amp;J$1,Распис!$D$4:$D$300,"&gt;="&amp;J$1)&gt;0,SUMIFS(Распис!$F$4:$F$300,Распис!$B$4:$B$300,$A19,Распис!$C$4:$C$300,"&lt;="&amp;J$1,Распис!$D$4:$D$300,"&gt;="&amp;J$1),SUMIF(База!$B$3:$B$305,$A19,База!$F$3:$F$152))</f>
        <v>5</v>
      </c>
      <c r="K19" s="55">
        <f ca="1">IF(COUNTIFS(Распис!$B$4:$B$300,$A19,Распис!$C$4:$C$300,"&lt;="&amp;K$1,Распис!$D$4:$D$300,"&gt;="&amp;K$1)&gt;0,SUMIFS(Распис!$G$4:$G$300,Распис!$B$4:$B$300,$A19,Распис!$C$4:$C$300,"&lt;="&amp;K$1,Распис!$D$4:$D$300,"&gt;="&amp;K$1),SUMIF(База!$B$3:$B$305,$A19,База!$G$3:$G$152))</f>
        <v>7</v>
      </c>
      <c r="L19" s="55">
        <f ca="1">IF(COUNTIFS(Распис!$B$4:$B$300,$A19,Распис!$C$4:$C$300,"&lt;="&amp;L$1,Распис!$D$4:$D$300,"&gt;="&amp;L$1)&gt;0,SUMIFS(Распис!$H$4:$H$300,Распис!$B$4:$B$300,$A19,Распис!$C$4:$C$300,"&lt;="&amp;L$1,Распис!$D$4:$D$300,"&gt;="&amp;L$1),SUMIF(База!$B$3:$B$305,$A19,База!$H$3:$H$152))</f>
        <v>0</v>
      </c>
      <c r="M19" s="55">
        <f ca="1">IF(COUNTIFS(Распис!$B$4:$B$300,$A19,Распис!$C$4:$C$300,"&lt;="&amp;M$1,Распис!$D$4:$D$300,"&gt;="&amp;M$1)&gt;0,SUMIFS(Распис!$I$4:$I$300,Распис!$B$4:$B$300,$A19,Распис!$C$4:$C$300,"&lt;="&amp;M$1,Распис!$D$4:$D$300,"&gt;="&amp;M$1),SUMIF(База!$B$3:$B$305,$A19,База!$I$3:$I$152))</f>
        <v>4</v>
      </c>
      <c r="N19" s="55">
        <f ca="1">IF(COUNTIFS(Распис!$B$4:$B$300,$A19,Распис!$C$4:$C$300,"&lt;="&amp;N$1,Распис!$D$4:$D$300,"&gt;="&amp;N$1)&gt;0,SUMIFS(Распис!$J$4:$J$300,Распис!$B$4:$B$300,$A19,Распис!$C$4:$C$300,"&lt;="&amp;N$1,Распис!$D$4:$D$300,"&gt;="&amp;N$1),SUMIF(База!$B$3:$B$305,$A19,База!$J$3:$J$152))</f>
        <v>3</v>
      </c>
      <c r="O19" s="55">
        <f ca="1">IF(COUNTIFS(Распис!$B$4:$B$300,$A19,Распис!$C$4:$C$300,"&lt;="&amp;O$1,Распис!$D$4:$D$300,"&gt;="&amp;O$1)&gt;0,SUMIFS(Распис!$K$4:$K$300,Распис!$B$4:$B$300,$A19,Распис!$C$4:$C$300,"&lt;="&amp;O$1,Распис!$D$4:$D$300,"&gt;="&amp;O$1),SUMIF(База!$B$3:$B$305,$A19,База!$K$3:$K$152))</f>
        <v>5</v>
      </c>
      <c r="P19" s="55" t="s">
        <v>23</v>
      </c>
      <c r="Q19" s="55">
        <f ca="1">IF(COUNTIFS(Распис!$B$4:$B$300,$A19,Распис!$C$4:$C$300,"&lt;="&amp;Q$1,Распис!$D$4:$D$300,"&gt;="&amp;Q$1)&gt;0,SUMIFS(Распис!$F$4:$F$300,Распис!$B$4:$B$300,$A19,Распис!$C$4:$C$300,"&lt;="&amp;Q$1,Распис!$D$4:$D$300,"&gt;="&amp;Q$1),SUMIF(База!$B$3:$B$305,$A19,База!$F$3:$F$152))</f>
        <v>5</v>
      </c>
      <c r="R19" s="55">
        <f ca="1">IF(COUNTIFS(Распис!$B$4:$B$300,$A19,Распис!$C$4:$C$300,"&lt;="&amp;R$1,Распис!$D$4:$D$300,"&gt;="&amp;R$1)&gt;0,SUMIFS(Распис!$G$4:$G$300,Распис!$B$4:$B$300,$A19,Распис!$C$4:$C$300,"&lt;="&amp;R$1,Распис!$D$4:$D$300,"&gt;="&amp;R$1),SUMIF(База!$B$3:$B$305,$A19,База!$G$3:$G$152))</f>
        <v>7</v>
      </c>
      <c r="S19" s="55">
        <f ca="1">IF(COUNTIFS(Распис!$B$4:$B$300,$A19,Распис!$C$4:$C$300,"&lt;="&amp;S$1,Распис!$D$4:$D$300,"&gt;="&amp;S$1)&gt;0,SUMIFS(Распис!$H$4:$H$300,Распис!$B$4:$B$300,$A19,Распис!$C$4:$C$300,"&lt;="&amp;S$1,Распис!$D$4:$D$300,"&gt;="&amp;S$1),SUMIF(База!$B$3:$B$305,$A19,База!$H$3:$H$152))</f>
        <v>0</v>
      </c>
      <c r="T19" s="55">
        <f ca="1">IF(COUNTIFS(Распис!$B$4:$B$300,$A19,Распис!$C$4:$C$300,"&lt;="&amp;T$1,Распис!$D$4:$D$300,"&gt;="&amp;T$1)&gt;0,SUMIFS(Распис!$I$4:$I$300,Распис!$B$4:$B$300,$A19,Распис!$C$4:$C$300,"&lt;="&amp;T$1,Распис!$D$4:$D$300,"&gt;="&amp;T$1),SUMIF(База!$B$3:$B$305,$A19,База!$I$3:$I$152))</f>
        <v>4</v>
      </c>
      <c r="U19" s="55">
        <f ca="1">IF(COUNTIFS(Распис!$B$4:$B$300,$A19,Распис!$C$4:$C$300,"&lt;="&amp;U$1,Распис!$D$4:$D$300,"&gt;="&amp;U$1)&gt;0,SUMIFS(Распис!$J$4:$J$300,Распис!$B$4:$B$300,$A19,Распис!$C$4:$C$300,"&lt;="&amp;U$1,Распис!$D$4:$D$300,"&gt;="&amp;U$1),SUMIF(База!$B$3:$B$305,$A19,База!$J$3:$J$152))</f>
        <v>3</v>
      </c>
      <c r="V19" s="55">
        <f ca="1">IF(COUNTIFS(Распис!$B$4:$B$300,$A19,Распис!$C$4:$C$300,"&lt;="&amp;V$1,Распис!$D$4:$D$300,"&gt;="&amp;V$1)&gt;0,SUMIFS(Распис!$K$4:$K$300,Распис!$B$4:$B$300,$A19,Распис!$C$4:$C$300,"&lt;="&amp;V$1,Распис!$D$4:$D$300,"&gt;="&amp;V$1),SUMIF(База!$B$3:$B$305,$A19,База!$K$3:$K$152))</f>
        <v>5</v>
      </c>
      <c r="W19" s="55" t="s">
        <v>23</v>
      </c>
      <c r="X19" s="55">
        <f ca="1">IF(COUNTIFS(Распис!$B$4:$B$300,$A19,Распис!$C$4:$C$300,"&lt;="&amp;X$1,Распис!$D$4:$D$300,"&gt;="&amp;X$1)&gt;0,SUMIFS(Распис!$F$4:$F$300,Распис!$B$4:$B$300,$A19,Распис!$C$4:$C$300,"&lt;="&amp;X$1,Распис!$D$4:$D$300,"&gt;="&amp;X$1),SUMIF(База!$B$3:$B$305,$A19,База!$F$3:$F$152))</f>
        <v>5</v>
      </c>
      <c r="Y19" s="55">
        <f ca="1">IF(COUNTIFS(Распис!$B$4:$B$300,$A19,Распис!$C$4:$C$300,"&lt;="&amp;Y$1,Распис!$D$4:$D$300,"&gt;="&amp;Y$1)&gt;0,SUMIFS(Распис!$G$4:$G$300,Распис!$B$4:$B$300,$A19,Распис!$C$4:$C$300,"&lt;="&amp;Y$1,Распис!$D$4:$D$300,"&gt;="&amp;Y$1),SUMIF(База!$B$3:$B$305,$A19,База!$G$3:$G$152))</f>
        <v>7</v>
      </c>
      <c r="Z19" s="55">
        <f ca="1">IF(COUNTIFS(Распис!$B$4:$B$300,$A19,Распис!$C$4:$C$300,"&lt;="&amp;Z$1,Распис!$D$4:$D$300,"&gt;="&amp;Z$1)&gt;0,SUMIFS(Распис!$H$4:$H$300,Распис!$B$4:$B$300,$A19,Распис!$C$4:$C$300,"&lt;="&amp;Z$1,Распис!$D$4:$D$300,"&gt;="&amp;Z$1),SUMIF(База!$B$3:$B$305,$A19,База!$H$3:$H$152))</f>
        <v>0</v>
      </c>
      <c r="AA19" s="55">
        <f ca="1">IF(COUNTIFS(Распис!$B$4:$B$300,$A19,Распис!$C$4:$C$300,"&lt;="&amp;AA$1,Распис!$D$4:$D$300,"&gt;="&amp;AA$1)&gt;0,SUMIFS(Распис!$I$4:$I$300,Распис!$B$4:$B$300,$A19,Распис!$C$4:$C$300,"&lt;="&amp;AA$1,Распис!$D$4:$D$300,"&gt;="&amp;AA$1),SUMIF(База!$B$3:$B$305,$A19,База!$I$3:$I$152))</f>
        <v>4</v>
      </c>
      <c r="AB19" s="55">
        <f ca="1">IF(COUNTIFS(Распис!$B$4:$B$300,$A19,Распис!$C$4:$C$300,"&lt;="&amp;AB$1,Распис!$D$4:$D$300,"&gt;="&amp;AB$1)&gt;0,SUMIFS(Распис!$J$4:$J$300,Распис!$B$4:$B$300,$A19,Распис!$C$4:$C$300,"&lt;="&amp;AB$1,Распис!$D$4:$D$300,"&gt;="&amp;AB$1),SUMIF(База!$B$3:$B$305,$A19,База!$J$3:$J$152))</f>
        <v>3</v>
      </c>
      <c r="AC19" s="55">
        <f ca="1">IF(COUNTIFS(Распис!$B$4:$B$300,$A19,Распис!$C$4:$C$300,"&lt;="&amp;AC$1,Распис!$D$4:$D$300,"&gt;="&amp;AC$1)&gt;0,SUMIFS(Распис!$K$4:$K$300,Распис!$B$4:$B$300,$A19,Распис!$C$4:$C$300,"&lt;="&amp;AC$1,Распис!$D$4:$D$300,"&gt;="&amp;AC$1),SUMIF(База!$B$3:$B$305,$A19,База!$K$3:$K$152))</f>
        <v>5</v>
      </c>
      <c r="AD19" s="55" t="s">
        <v>23</v>
      </c>
      <c r="AE19" s="55">
        <f ca="1">IF(COUNTIFS(Распис!$B$4:$B$300,$A19,Распис!$C$4:$C$300,"&lt;="&amp;AE$1,Распис!$D$4:$D$300,"&gt;="&amp;AE$1)&gt;0,SUMIFS(Распис!$F$4:$F$300,Распис!$B$4:$B$300,$A19,Распис!$C$4:$C$300,"&lt;="&amp;AE$1,Распис!$D$4:$D$300,"&gt;="&amp;AE$1),SUMIF(База!$B$3:$B$305,$A19,База!$F$3:$F$152))</f>
        <v>5</v>
      </c>
      <c r="AF19" s="57"/>
      <c r="AG19" s="55">
        <f t="shared" ca="1" si="2"/>
        <v>101</v>
      </c>
      <c r="AH19" s="55">
        <f ca="1">AG19-SUMIFS(Распред!$G$4:$G$300,Распред!$B$4:$B$300,"апрель",Распред!$F$4:$F$300,A19)</f>
        <v>101</v>
      </c>
      <c r="AI19" s="55">
        <f ca="1">AH19+(COUNTIF(B19:AF19,"КД")+SUMIFS(Распред!$AH$4:$AH$300,Распред!$F$4:$F$300,A19,Распред!$B$4:$B$300,"апрель"))*4</f>
        <v>101</v>
      </c>
      <c r="AJ19" s="55">
        <f t="shared" ca="1" si="3"/>
        <v>1</v>
      </c>
      <c r="AK19" s="55">
        <f t="shared" ca="1" si="4"/>
        <v>100</v>
      </c>
      <c r="AL19" s="55">
        <f>SUMIFS(Распред!$K$4:$K$300,Распред!$B$4:$B$300,"апрель",Распред!$J$4:$J$300,A19)+SUMIFS(Распред!$M$4:$M$300,Распред!$B$4:$B$300,"апрель",Распред!$L$4:$L$300,A19)+SUMIFS(Распред!$O$4:$O$300,Распред!$B$4:$B$300,"апрель",Распред!$N$4:$N$300,A19)+SUMIFS(Распред!$Q$4:$Q$300,Распред!$B$4:$B$300,"апрель",Распред!$P$4:$P$300,A19)+SUMIFS(Распред!$S$4:$S$300,Распред!$B$4:$B$300,"апрель",Распред!$R$4:$R$300,A19)+SUMIFS(Распред!$U$4:$U$300,Распред!$B$4:$B$300,"апрель",Распред!$T$4:$T$300,A19)+SUMIFS(Распред!$W$4:$W$300,Распред!$B$4:$B$300,"апрель",Распред!$V$4:$V$300,A19)+SUMIFS(Распред!$Y$4:$Y$300,Распред!$B$4:$B$300,"апрель",Распред!$X$4:$X$300,A19)+SUMIFS(Распред!$AA$4:$AA$300,Распред!$B$4:$B$300,"апрель",Распред!$Z$4:$Z$300,A19)+SUMIFS(Распред!$AC$4:$AC$300,Распред!$B$4:$B$300,"апрель",Распред!$AB$4:$AB$300,A19)</f>
        <v>0</v>
      </c>
      <c r="AM19" s="55">
        <f t="shared" ca="1" si="5"/>
        <v>101</v>
      </c>
      <c r="AN19" s="55">
        <f t="shared" ca="1" si="6"/>
        <v>1</v>
      </c>
      <c r="AO19" s="55">
        <f t="shared" ca="1" si="7"/>
        <v>1</v>
      </c>
      <c r="AP19" s="55">
        <f>январь!AP19</f>
        <v>215000</v>
      </c>
      <c r="AQ19" s="55">
        <f t="shared" ca="1" si="8"/>
        <v>2150</v>
      </c>
      <c r="AR19" s="57"/>
      <c r="AS19" s="176">
        <f t="shared" ca="1" si="9"/>
        <v>2150</v>
      </c>
    </row>
    <row r="20" spans="1:58" x14ac:dyDescent="0.25">
      <c r="A20" s="175" t="str">
        <f>База!B20</f>
        <v>Смаков Самат</v>
      </c>
      <c r="B20" s="55" t="s">
        <v>23</v>
      </c>
      <c r="C20" s="55">
        <f ca="1">IF(COUNTIFS(Распис!$B$4:$B$300,$A20,Распис!$C$4:$C$300,"&lt;="&amp;C$1,Распис!$D$4:$D$300,"&gt;="&amp;C$1)&gt;0,SUMIFS(Распис!$F$4:$F$300,Распис!$B$4:$B$300,$A20,Распис!$C$4:$C$300,"&lt;="&amp;C$1,Распис!$D$4:$D$300,"&gt;="&amp;C$1),SUMIF(База!$B$3:$B$305,$A20,База!$F$3:$F$152))</f>
        <v>5</v>
      </c>
      <c r="D20" s="55">
        <f ca="1">IF(COUNTIFS(Распис!$B$4:$B$300,$A20,Распис!$C$4:$C$300,"&lt;="&amp;D$1,Распис!$D$4:$D$300,"&gt;="&amp;D$1)&gt;0,SUMIFS(Распис!$G$4:$G$300,Распис!$B$4:$B$300,$A20,Распис!$C$4:$C$300,"&lt;="&amp;D$1,Распис!$D$4:$D$300,"&gt;="&amp;D$1),SUMIF(База!$B$3:$B$305,$A20,База!$G$3:$G$152))</f>
        <v>4</v>
      </c>
      <c r="E20" s="55">
        <f ca="1">IF(COUNTIFS(Распис!$B$4:$B$300,$A20,Распис!$C$4:$C$300,"&lt;="&amp;E$1,Распис!$D$4:$D$300,"&gt;="&amp;E$1)&gt;0,SUMIFS(Распис!$H$4:$H$300,Распис!$B$4:$B$300,$A20,Распис!$C$4:$C$300,"&lt;="&amp;E$1,Распис!$D$4:$D$300,"&gt;="&amp;E$1),SUMIF(База!$B$3:$B$305,$A20,База!$H$3:$H$152))</f>
        <v>0</v>
      </c>
      <c r="F20" s="55">
        <f ca="1">IF(COUNTIFS(Распис!$B$4:$B$300,$A20,Распис!$C$4:$C$300,"&lt;="&amp;F$1,Распис!$D$4:$D$300,"&gt;="&amp;F$1)&gt;0,SUMIFS(Распис!$I$4:$I$300,Распис!$B$4:$B$300,$A20,Распис!$C$4:$C$300,"&lt;="&amp;F$1,Распис!$D$4:$D$300,"&gt;="&amp;F$1),SUMIF(База!$B$3:$B$305,$A20,База!$I$3:$I$152))</f>
        <v>2</v>
      </c>
      <c r="G20" s="55">
        <f ca="1">IF(COUNTIFS(Распис!$B$4:$B$300,$A20,Распис!$C$4:$C$300,"&lt;="&amp;G$1,Распис!$D$4:$D$300,"&gt;="&amp;G$1)&gt;0,SUMIFS(Распис!$J$4:$J$300,Распис!$B$4:$B$300,$A20,Распис!$C$4:$C$300,"&lt;="&amp;G$1,Распис!$D$4:$D$300,"&gt;="&amp;G$1),SUMIF(База!$B$3:$B$305,$A20,База!$J$3:$J$152))</f>
        <v>4</v>
      </c>
      <c r="H20" s="55">
        <f ca="1">IF(COUNTIFS(Распис!$B$4:$B$300,$A20,Распис!$C$4:$C$300,"&lt;="&amp;H$1,Распис!$D$4:$D$300,"&gt;="&amp;H$1)&gt;0,SUMIFS(Распис!$K$4:$K$300,Распис!$B$4:$B$300,$A20,Распис!$C$4:$C$300,"&lt;="&amp;H$1,Распис!$D$4:$D$300,"&gt;="&amp;H$1),SUMIF(База!$B$3:$B$305,$A20,База!$K$3:$K$152))</f>
        <v>4</v>
      </c>
      <c r="I20" s="55" t="s">
        <v>23</v>
      </c>
      <c r="J20" s="55">
        <f ca="1">IF(COUNTIFS(Распис!$B$4:$B$300,$A20,Распис!$C$4:$C$300,"&lt;="&amp;J$1,Распис!$D$4:$D$300,"&gt;="&amp;J$1)&gt;0,SUMIFS(Распис!$F$4:$F$300,Распис!$B$4:$B$300,$A20,Распис!$C$4:$C$300,"&lt;="&amp;J$1,Распис!$D$4:$D$300,"&gt;="&amp;J$1),SUMIF(База!$B$3:$B$305,$A20,База!$F$3:$F$152))</f>
        <v>5</v>
      </c>
      <c r="K20" s="55">
        <f ca="1">IF(COUNTIFS(Распис!$B$4:$B$300,$A20,Распис!$C$4:$C$300,"&lt;="&amp;K$1,Распис!$D$4:$D$300,"&gt;="&amp;K$1)&gt;0,SUMIFS(Распис!$G$4:$G$300,Распис!$B$4:$B$300,$A20,Распис!$C$4:$C$300,"&lt;="&amp;K$1,Распис!$D$4:$D$300,"&gt;="&amp;K$1),SUMIF(База!$B$3:$B$305,$A20,База!$G$3:$G$152))</f>
        <v>4</v>
      </c>
      <c r="L20" s="55">
        <f ca="1">IF(COUNTIFS(Распис!$B$4:$B$300,$A20,Распис!$C$4:$C$300,"&lt;="&amp;L$1,Распис!$D$4:$D$300,"&gt;="&amp;L$1)&gt;0,SUMIFS(Распис!$H$4:$H$300,Распис!$B$4:$B$300,$A20,Распис!$C$4:$C$300,"&lt;="&amp;L$1,Распис!$D$4:$D$300,"&gt;="&amp;L$1),SUMIF(База!$B$3:$B$305,$A20,База!$H$3:$H$152))</f>
        <v>0</v>
      </c>
      <c r="M20" s="55">
        <f ca="1">IF(COUNTIFS(Распис!$B$4:$B$300,$A20,Распис!$C$4:$C$300,"&lt;="&amp;M$1,Распис!$D$4:$D$300,"&gt;="&amp;M$1)&gt;0,SUMIFS(Распис!$I$4:$I$300,Распис!$B$4:$B$300,$A20,Распис!$C$4:$C$300,"&lt;="&amp;M$1,Распис!$D$4:$D$300,"&gt;="&amp;M$1),SUMIF(База!$B$3:$B$305,$A20,База!$I$3:$I$152))</f>
        <v>2</v>
      </c>
      <c r="N20" s="55">
        <f ca="1">IF(COUNTIFS(Распис!$B$4:$B$300,$A20,Распис!$C$4:$C$300,"&lt;="&amp;N$1,Распис!$D$4:$D$300,"&gt;="&amp;N$1)&gt;0,SUMIFS(Распис!$J$4:$J$300,Распис!$B$4:$B$300,$A20,Распис!$C$4:$C$300,"&lt;="&amp;N$1,Распис!$D$4:$D$300,"&gt;="&amp;N$1),SUMIF(База!$B$3:$B$305,$A20,База!$J$3:$J$152))</f>
        <v>4</v>
      </c>
      <c r="O20" s="55">
        <f ca="1">IF(COUNTIFS(Распис!$B$4:$B$300,$A20,Распис!$C$4:$C$300,"&lt;="&amp;O$1,Распис!$D$4:$D$300,"&gt;="&amp;O$1)&gt;0,SUMIFS(Распис!$K$4:$K$300,Распис!$B$4:$B$300,$A20,Распис!$C$4:$C$300,"&lt;="&amp;O$1,Распис!$D$4:$D$300,"&gt;="&amp;O$1),SUMIF(База!$B$3:$B$305,$A20,База!$K$3:$K$152))</f>
        <v>4</v>
      </c>
      <c r="P20" s="55" t="s">
        <v>23</v>
      </c>
      <c r="Q20" s="55">
        <f ca="1">IF(COUNTIFS(Распис!$B$4:$B$300,$A20,Распис!$C$4:$C$300,"&lt;="&amp;Q$1,Распис!$D$4:$D$300,"&gt;="&amp;Q$1)&gt;0,SUMIFS(Распис!$F$4:$F$300,Распис!$B$4:$B$300,$A20,Распис!$C$4:$C$300,"&lt;="&amp;Q$1,Распис!$D$4:$D$300,"&gt;="&amp;Q$1),SUMIF(База!$B$3:$B$305,$A20,База!$F$3:$F$152))</f>
        <v>5</v>
      </c>
      <c r="R20" s="55">
        <f ca="1">IF(COUNTIFS(Распис!$B$4:$B$300,$A20,Распис!$C$4:$C$300,"&lt;="&amp;R$1,Распис!$D$4:$D$300,"&gt;="&amp;R$1)&gt;0,SUMIFS(Распис!$G$4:$G$300,Распис!$B$4:$B$300,$A20,Распис!$C$4:$C$300,"&lt;="&amp;R$1,Распис!$D$4:$D$300,"&gt;="&amp;R$1),SUMIF(База!$B$3:$B$305,$A20,База!$G$3:$G$152))</f>
        <v>4</v>
      </c>
      <c r="S20" s="55">
        <f ca="1">IF(COUNTIFS(Распис!$B$4:$B$300,$A20,Распис!$C$4:$C$300,"&lt;="&amp;S$1,Распис!$D$4:$D$300,"&gt;="&amp;S$1)&gt;0,SUMIFS(Распис!$H$4:$H$300,Распис!$B$4:$B$300,$A20,Распис!$C$4:$C$300,"&lt;="&amp;S$1,Распис!$D$4:$D$300,"&gt;="&amp;S$1),SUMIF(База!$B$3:$B$305,$A20,База!$H$3:$H$152))</f>
        <v>0</v>
      </c>
      <c r="T20" s="55">
        <f ca="1">IF(COUNTIFS(Распис!$B$4:$B$300,$A20,Распис!$C$4:$C$300,"&lt;="&amp;T$1,Распис!$D$4:$D$300,"&gt;="&amp;T$1)&gt;0,SUMIFS(Распис!$I$4:$I$300,Распис!$B$4:$B$300,$A20,Распис!$C$4:$C$300,"&lt;="&amp;T$1,Распис!$D$4:$D$300,"&gt;="&amp;T$1),SUMIF(База!$B$3:$B$305,$A20,База!$I$3:$I$152))</f>
        <v>2</v>
      </c>
      <c r="U20" s="55">
        <f ca="1">IF(COUNTIFS(Распис!$B$4:$B$300,$A20,Распис!$C$4:$C$300,"&lt;="&amp;U$1,Распис!$D$4:$D$300,"&gt;="&amp;U$1)&gt;0,SUMIFS(Распис!$J$4:$J$300,Распис!$B$4:$B$300,$A20,Распис!$C$4:$C$300,"&lt;="&amp;U$1,Распис!$D$4:$D$300,"&gt;="&amp;U$1),SUMIF(База!$B$3:$B$305,$A20,База!$J$3:$J$152))</f>
        <v>4</v>
      </c>
      <c r="V20" s="55">
        <f ca="1">IF(COUNTIFS(Распис!$B$4:$B$300,$A20,Распис!$C$4:$C$300,"&lt;="&amp;V$1,Распис!$D$4:$D$300,"&gt;="&amp;V$1)&gt;0,SUMIFS(Распис!$K$4:$K$300,Распис!$B$4:$B$300,$A20,Распис!$C$4:$C$300,"&lt;="&amp;V$1,Распис!$D$4:$D$300,"&gt;="&amp;V$1),SUMIF(База!$B$3:$B$305,$A20,База!$K$3:$K$152))</f>
        <v>4</v>
      </c>
      <c r="W20" s="55" t="s">
        <v>23</v>
      </c>
      <c r="X20" s="55">
        <f ca="1">IF(COUNTIFS(Распис!$B$4:$B$300,$A20,Распис!$C$4:$C$300,"&lt;="&amp;X$1,Распис!$D$4:$D$300,"&gt;="&amp;X$1)&gt;0,SUMIFS(Распис!$F$4:$F$300,Распис!$B$4:$B$300,$A20,Распис!$C$4:$C$300,"&lt;="&amp;X$1,Распис!$D$4:$D$300,"&gt;="&amp;X$1),SUMIF(База!$B$3:$B$305,$A20,База!$F$3:$F$152))</f>
        <v>5</v>
      </c>
      <c r="Y20" s="55">
        <f ca="1">IF(COUNTIFS(Распис!$B$4:$B$300,$A20,Распис!$C$4:$C$300,"&lt;="&amp;Y$1,Распис!$D$4:$D$300,"&gt;="&amp;Y$1)&gt;0,SUMIFS(Распис!$G$4:$G$300,Распис!$B$4:$B$300,$A20,Распис!$C$4:$C$300,"&lt;="&amp;Y$1,Распис!$D$4:$D$300,"&gt;="&amp;Y$1),SUMIF(База!$B$3:$B$305,$A20,База!$G$3:$G$152))</f>
        <v>4</v>
      </c>
      <c r="Z20" s="55">
        <f ca="1">IF(COUNTIFS(Распис!$B$4:$B$300,$A20,Распис!$C$4:$C$300,"&lt;="&amp;Z$1,Распис!$D$4:$D$300,"&gt;="&amp;Z$1)&gt;0,SUMIFS(Распис!$H$4:$H$300,Распис!$B$4:$B$300,$A20,Распис!$C$4:$C$300,"&lt;="&amp;Z$1,Распис!$D$4:$D$300,"&gt;="&amp;Z$1),SUMIF(База!$B$3:$B$305,$A20,База!$H$3:$H$152))</f>
        <v>0</v>
      </c>
      <c r="AA20" s="55">
        <f ca="1">IF(COUNTIFS(Распис!$B$4:$B$300,$A20,Распис!$C$4:$C$300,"&lt;="&amp;AA$1,Распис!$D$4:$D$300,"&gt;="&amp;AA$1)&gt;0,SUMIFS(Распис!$I$4:$I$300,Распис!$B$4:$B$300,$A20,Распис!$C$4:$C$300,"&lt;="&amp;AA$1,Распис!$D$4:$D$300,"&gt;="&amp;AA$1),SUMIF(База!$B$3:$B$305,$A20,База!$I$3:$I$152))</f>
        <v>2</v>
      </c>
      <c r="AB20" s="55">
        <f ca="1">IF(COUNTIFS(Распис!$B$4:$B$300,$A20,Распис!$C$4:$C$300,"&lt;="&amp;AB$1,Распис!$D$4:$D$300,"&gt;="&amp;AB$1)&gt;0,SUMIFS(Распис!$J$4:$J$300,Распис!$B$4:$B$300,$A20,Распис!$C$4:$C$300,"&lt;="&amp;AB$1,Распис!$D$4:$D$300,"&gt;="&amp;AB$1),SUMIF(База!$B$3:$B$305,$A20,База!$J$3:$J$152))</f>
        <v>4</v>
      </c>
      <c r="AC20" s="55">
        <f ca="1">IF(COUNTIFS(Распис!$B$4:$B$300,$A20,Распис!$C$4:$C$300,"&lt;="&amp;AC$1,Распис!$D$4:$D$300,"&gt;="&amp;AC$1)&gt;0,SUMIFS(Распис!$K$4:$K$300,Распис!$B$4:$B$300,$A20,Распис!$C$4:$C$300,"&lt;="&amp;AC$1,Распис!$D$4:$D$300,"&gt;="&amp;AC$1),SUMIF(База!$B$3:$B$305,$A20,База!$K$3:$K$152))</f>
        <v>4</v>
      </c>
      <c r="AD20" s="55" t="s">
        <v>23</v>
      </c>
      <c r="AE20" s="55">
        <f ca="1">IF(COUNTIFS(Распис!$B$4:$B$300,$A20,Распис!$C$4:$C$300,"&lt;="&amp;AE$1,Распис!$D$4:$D$300,"&gt;="&amp;AE$1)&gt;0,SUMIFS(Распис!$F$4:$F$300,Распис!$B$4:$B$300,$A20,Распис!$C$4:$C$300,"&lt;="&amp;AE$1,Распис!$D$4:$D$300,"&gt;="&amp;AE$1),SUMIF(База!$B$3:$B$305,$A20,База!$F$3:$F$152))</f>
        <v>5</v>
      </c>
      <c r="AF20" s="57"/>
      <c r="AG20" s="55">
        <f t="shared" ca="1" si="2"/>
        <v>81</v>
      </c>
      <c r="AH20" s="55">
        <f ca="1">AG20-SUMIFS(Распред!$G$4:$G$300,Распред!$B$4:$B$300,"апрель",Распред!$F$4:$F$300,A20)</f>
        <v>81</v>
      </c>
      <c r="AI20" s="55">
        <f ca="1">AH20+(COUNTIF(B20:AF20,"КД")+SUMIFS(Распред!$AH$4:$AH$300,Распред!$F$4:$F$300,A20,Распред!$B$4:$B$300,"апрель"))*4</f>
        <v>81</v>
      </c>
      <c r="AJ20" s="55">
        <f t="shared" ca="1" si="3"/>
        <v>0</v>
      </c>
      <c r="AK20" s="55">
        <f t="shared" ca="1" si="4"/>
        <v>81</v>
      </c>
      <c r="AL20" s="55">
        <f>SUMIFS(Распред!$K$4:$K$300,Распред!$B$4:$B$300,"апрель",Распред!$J$4:$J$300,A20)+SUMIFS(Распред!$M$4:$M$300,Распред!$B$4:$B$300,"апрель",Распред!$L$4:$L$300,A20)+SUMIFS(Распред!$O$4:$O$300,Распред!$B$4:$B$300,"апрель",Распред!$N$4:$N$300,A20)+SUMIFS(Распред!$Q$4:$Q$300,Распред!$B$4:$B$300,"апрель",Распред!$P$4:$P$300,A20)+SUMIFS(Распред!$S$4:$S$300,Распред!$B$4:$B$300,"апрель",Распред!$R$4:$R$300,A20)+SUMIFS(Распред!$U$4:$U$300,Распред!$B$4:$B$300,"апрель",Распред!$T$4:$T$300,A20)+SUMIFS(Распред!$W$4:$W$300,Распред!$B$4:$B$300,"апрель",Распред!$V$4:$V$300,A20)+SUMIFS(Распред!$Y$4:$Y$300,Распред!$B$4:$B$300,"апрель",Распред!$X$4:$X$300,A20)+SUMIFS(Распред!$AA$4:$AA$300,Распред!$B$4:$B$300,"апрель",Распред!$Z$4:$Z$300,A20)+SUMIFS(Распред!$AC$4:$AC$300,Распред!$B$4:$B$300,"апрель",Распред!$AB$4:$AB$300,A20)</f>
        <v>0</v>
      </c>
      <c r="AM20" s="55">
        <f t="shared" ca="1" si="5"/>
        <v>81</v>
      </c>
      <c r="AN20" s="55">
        <f t="shared" ca="1" si="6"/>
        <v>0</v>
      </c>
      <c r="AO20" s="55">
        <f t="shared" ca="1" si="7"/>
        <v>0</v>
      </c>
      <c r="AP20" s="55">
        <f>январь!AP20</f>
        <v>215000</v>
      </c>
      <c r="AQ20" s="55">
        <f t="shared" ca="1" si="8"/>
        <v>0</v>
      </c>
      <c r="AR20" s="57"/>
      <c r="AS20" s="176">
        <f t="shared" ca="1" si="9"/>
        <v>0</v>
      </c>
    </row>
    <row r="21" spans="1:58" s="59" customFormat="1" x14ac:dyDescent="0.25">
      <c r="A21" s="177" t="str">
        <f>База!B21</f>
        <v>Хорошаш Айдар</v>
      </c>
      <c r="B21" s="42" t="s">
        <v>23</v>
      </c>
      <c r="C21" s="42">
        <f ca="1">IF(COUNTIFS(Распис!$B$4:$B$300,$A21,Распис!$C$4:$C$300,"&lt;="&amp;C$1,Распис!$D$4:$D$300,"&gt;="&amp;C$1)&gt;0,SUMIFS(Распис!$F$4:$F$300,Распис!$B$4:$B$300,$A21,Распис!$C$4:$C$300,"&lt;="&amp;C$1,Распис!$D$4:$D$300,"&gt;="&amp;C$1),SUMIF(База!$B$3:$B$305,$A21,База!$F$3:$F$152))</f>
        <v>4</v>
      </c>
      <c r="D21" s="42">
        <f ca="1">IF(COUNTIFS(Распис!$B$4:$B$300,$A21,Распис!$C$4:$C$300,"&lt;="&amp;D$1,Распис!$D$4:$D$300,"&gt;="&amp;D$1)&gt;0,SUMIFS(Распис!$G$4:$G$300,Распис!$B$4:$B$300,$A21,Распис!$C$4:$C$300,"&lt;="&amp;D$1,Распис!$D$4:$D$300,"&gt;="&amp;D$1),SUMIF(База!$B$3:$B$305,$A21,База!$G$3:$G$152))</f>
        <v>2</v>
      </c>
      <c r="E21" s="42">
        <f ca="1">IF(COUNTIFS(Распис!$B$4:$B$300,$A21,Распис!$C$4:$C$300,"&lt;="&amp;E$1,Распис!$D$4:$D$300,"&gt;="&amp;E$1)&gt;0,SUMIFS(Распис!$H$4:$H$300,Распис!$B$4:$B$300,$A21,Распис!$C$4:$C$300,"&lt;="&amp;E$1,Распис!$D$4:$D$300,"&gt;="&amp;E$1),SUMIF(База!$B$3:$B$305,$A21,База!$H$3:$H$152))</f>
        <v>1</v>
      </c>
      <c r="F21" s="42">
        <f ca="1">IF(COUNTIFS(Распис!$B$4:$B$300,$A21,Распис!$C$4:$C$300,"&lt;="&amp;F$1,Распис!$D$4:$D$300,"&gt;="&amp;F$1)&gt;0,SUMIFS(Распис!$I$4:$I$300,Распис!$B$4:$B$300,$A21,Распис!$C$4:$C$300,"&lt;="&amp;F$1,Распис!$D$4:$D$300,"&gt;="&amp;F$1),SUMIF(База!$B$3:$B$305,$A21,База!$I$3:$I$152))</f>
        <v>0</v>
      </c>
      <c r="G21" s="42">
        <f ca="1">IF(COUNTIFS(Распис!$B$4:$B$300,$A21,Распис!$C$4:$C$300,"&lt;="&amp;G$1,Распис!$D$4:$D$300,"&gt;="&amp;G$1)&gt;0,SUMIFS(Распис!$J$4:$J$300,Распис!$B$4:$B$300,$A21,Распис!$C$4:$C$300,"&lt;="&amp;G$1,Распис!$D$4:$D$300,"&gt;="&amp;G$1),SUMIF(База!$B$3:$B$305,$A21,База!$J$3:$J$152))</f>
        <v>2</v>
      </c>
      <c r="H21" s="42">
        <f ca="1">IF(COUNTIFS(Распис!$B$4:$B$300,$A21,Распис!$C$4:$C$300,"&lt;="&amp;H$1,Распис!$D$4:$D$300,"&gt;="&amp;H$1)&gt;0,SUMIFS(Распис!$K$4:$K$300,Распис!$B$4:$B$300,$A21,Распис!$C$4:$C$300,"&lt;="&amp;H$1,Распис!$D$4:$D$300,"&gt;="&amp;H$1),SUMIF(База!$B$3:$B$305,$A21,База!$K$3:$K$152))</f>
        <v>0</v>
      </c>
      <c r="I21" s="42" t="s">
        <v>23</v>
      </c>
      <c r="J21" s="42">
        <f ca="1">IF(COUNTIFS(Распис!$B$4:$B$300,$A21,Распис!$C$4:$C$300,"&lt;="&amp;J$1,Распис!$D$4:$D$300,"&gt;="&amp;J$1)&gt;0,SUMIFS(Распис!$F$4:$F$300,Распис!$B$4:$B$300,$A21,Распис!$C$4:$C$300,"&lt;="&amp;J$1,Распис!$D$4:$D$300,"&gt;="&amp;J$1),SUMIF(База!$B$3:$B$305,$A21,База!$F$3:$F$152))</f>
        <v>4</v>
      </c>
      <c r="K21" s="42">
        <f ca="1">IF(COUNTIFS(Распис!$B$4:$B$300,$A21,Распис!$C$4:$C$300,"&lt;="&amp;K$1,Распис!$D$4:$D$300,"&gt;="&amp;K$1)&gt;0,SUMIFS(Распис!$G$4:$G$300,Распис!$B$4:$B$300,$A21,Распис!$C$4:$C$300,"&lt;="&amp;K$1,Распис!$D$4:$D$300,"&gt;="&amp;K$1),SUMIF(База!$B$3:$B$305,$A21,База!$G$3:$G$152))</f>
        <v>2</v>
      </c>
      <c r="L21" s="42">
        <f ca="1">IF(COUNTIFS(Распис!$B$4:$B$300,$A21,Распис!$C$4:$C$300,"&lt;="&amp;L$1,Распис!$D$4:$D$300,"&gt;="&amp;L$1)&gt;0,SUMIFS(Распис!$H$4:$H$300,Распис!$B$4:$B$300,$A21,Распис!$C$4:$C$300,"&lt;="&amp;L$1,Распис!$D$4:$D$300,"&gt;="&amp;L$1),SUMIF(База!$B$3:$B$305,$A21,База!$H$3:$H$152))</f>
        <v>1</v>
      </c>
      <c r="M21" s="42">
        <f ca="1">IF(COUNTIFS(Распис!$B$4:$B$300,$A21,Распис!$C$4:$C$300,"&lt;="&amp;M$1,Распис!$D$4:$D$300,"&gt;="&amp;M$1)&gt;0,SUMIFS(Распис!$I$4:$I$300,Распис!$B$4:$B$300,$A21,Распис!$C$4:$C$300,"&lt;="&amp;M$1,Распис!$D$4:$D$300,"&gt;="&amp;M$1),SUMIF(База!$B$3:$B$305,$A21,База!$I$3:$I$152))</f>
        <v>0</v>
      </c>
      <c r="N21" s="42">
        <f ca="1">IF(COUNTIFS(Распис!$B$4:$B$300,$A21,Распис!$C$4:$C$300,"&lt;="&amp;N$1,Распис!$D$4:$D$300,"&gt;="&amp;N$1)&gt;0,SUMIFS(Распис!$J$4:$J$300,Распис!$B$4:$B$300,$A21,Распис!$C$4:$C$300,"&lt;="&amp;N$1,Распис!$D$4:$D$300,"&gt;="&amp;N$1),SUMIF(База!$B$3:$B$305,$A21,База!$J$3:$J$152))</f>
        <v>2</v>
      </c>
      <c r="O21" s="42">
        <f ca="1">IF(COUNTIFS(Распис!$B$4:$B$300,$A21,Распис!$C$4:$C$300,"&lt;="&amp;O$1,Распис!$D$4:$D$300,"&gt;="&amp;O$1)&gt;0,SUMIFS(Распис!$K$4:$K$300,Распис!$B$4:$B$300,$A21,Распис!$C$4:$C$300,"&lt;="&amp;O$1,Распис!$D$4:$D$300,"&gt;="&amp;O$1),SUMIF(База!$B$3:$B$305,$A21,База!$K$3:$K$152))</f>
        <v>0</v>
      </c>
      <c r="P21" s="42" t="s">
        <v>23</v>
      </c>
      <c r="Q21" s="42">
        <f ca="1">IF(COUNTIFS(Распис!$B$4:$B$300,$A21,Распис!$C$4:$C$300,"&lt;="&amp;Q$1,Распис!$D$4:$D$300,"&gt;="&amp;Q$1)&gt;0,SUMIFS(Распис!$F$4:$F$300,Распис!$B$4:$B$300,$A21,Распис!$C$4:$C$300,"&lt;="&amp;Q$1,Распис!$D$4:$D$300,"&gt;="&amp;Q$1),SUMIF(База!$B$3:$B$305,$A21,База!$F$3:$F$152))</f>
        <v>4</v>
      </c>
      <c r="R21" s="42">
        <f ca="1">IF(COUNTIFS(Распис!$B$4:$B$300,$A21,Распис!$C$4:$C$300,"&lt;="&amp;R$1,Распис!$D$4:$D$300,"&gt;="&amp;R$1)&gt;0,SUMIFS(Распис!$G$4:$G$300,Распис!$B$4:$B$300,$A21,Распис!$C$4:$C$300,"&lt;="&amp;R$1,Распис!$D$4:$D$300,"&gt;="&amp;R$1),SUMIF(База!$B$3:$B$305,$A21,База!$G$3:$G$152))</f>
        <v>2</v>
      </c>
      <c r="S21" s="42">
        <f ca="1">IF(COUNTIFS(Распис!$B$4:$B$300,$A21,Распис!$C$4:$C$300,"&lt;="&amp;S$1,Распис!$D$4:$D$300,"&gt;="&amp;S$1)&gt;0,SUMIFS(Распис!$H$4:$H$300,Распис!$B$4:$B$300,$A21,Распис!$C$4:$C$300,"&lt;="&amp;S$1,Распис!$D$4:$D$300,"&gt;="&amp;S$1),SUMIF(База!$B$3:$B$305,$A21,База!$H$3:$H$152))</f>
        <v>1</v>
      </c>
      <c r="T21" s="42">
        <f ca="1">IF(COUNTIFS(Распис!$B$4:$B$300,$A21,Распис!$C$4:$C$300,"&lt;="&amp;T$1,Распис!$D$4:$D$300,"&gt;="&amp;T$1)&gt;0,SUMIFS(Распис!$I$4:$I$300,Распис!$B$4:$B$300,$A21,Распис!$C$4:$C$300,"&lt;="&amp;T$1,Распис!$D$4:$D$300,"&gt;="&amp;T$1),SUMIF(База!$B$3:$B$305,$A21,База!$I$3:$I$152))</f>
        <v>0</v>
      </c>
      <c r="U21" s="42">
        <f ca="1">IF(COUNTIFS(Распис!$B$4:$B$300,$A21,Распис!$C$4:$C$300,"&lt;="&amp;U$1,Распис!$D$4:$D$300,"&gt;="&amp;U$1)&gt;0,SUMIFS(Распис!$J$4:$J$300,Распис!$B$4:$B$300,$A21,Распис!$C$4:$C$300,"&lt;="&amp;U$1,Распис!$D$4:$D$300,"&gt;="&amp;U$1),SUMIF(База!$B$3:$B$305,$A21,База!$J$3:$J$152))</f>
        <v>2</v>
      </c>
      <c r="V21" s="42">
        <f ca="1">IF(COUNTIFS(Распис!$B$4:$B$300,$A21,Распис!$C$4:$C$300,"&lt;="&amp;V$1,Распис!$D$4:$D$300,"&gt;="&amp;V$1)&gt;0,SUMIFS(Распис!$K$4:$K$300,Распис!$B$4:$B$300,$A21,Распис!$C$4:$C$300,"&lt;="&amp;V$1,Распис!$D$4:$D$300,"&gt;="&amp;V$1),SUMIF(База!$B$3:$B$305,$A21,База!$K$3:$K$152))</f>
        <v>0</v>
      </c>
      <c r="W21" s="42" t="s">
        <v>23</v>
      </c>
      <c r="X21" s="42">
        <f ca="1">IF(COUNTIFS(Распис!$B$4:$B$300,$A21,Распис!$C$4:$C$300,"&lt;="&amp;X$1,Распис!$D$4:$D$300,"&gt;="&amp;X$1)&gt;0,SUMIFS(Распис!$F$4:$F$300,Распис!$B$4:$B$300,$A21,Распис!$C$4:$C$300,"&lt;="&amp;X$1,Распис!$D$4:$D$300,"&gt;="&amp;X$1),SUMIF(База!$B$3:$B$305,$A21,База!$F$3:$F$152))</f>
        <v>4</v>
      </c>
      <c r="Y21" s="42">
        <f ca="1">IF(COUNTIFS(Распис!$B$4:$B$300,$A21,Распис!$C$4:$C$300,"&lt;="&amp;Y$1,Распис!$D$4:$D$300,"&gt;="&amp;Y$1)&gt;0,SUMIFS(Распис!$G$4:$G$300,Распис!$B$4:$B$300,$A21,Распис!$C$4:$C$300,"&lt;="&amp;Y$1,Распис!$D$4:$D$300,"&gt;="&amp;Y$1),SUMIF(База!$B$3:$B$305,$A21,База!$G$3:$G$152))</f>
        <v>2</v>
      </c>
      <c r="Z21" s="42">
        <f ca="1">IF(COUNTIFS(Распис!$B$4:$B$300,$A21,Распис!$C$4:$C$300,"&lt;="&amp;Z$1,Распис!$D$4:$D$300,"&gt;="&amp;Z$1)&gt;0,SUMIFS(Распис!$H$4:$H$300,Распис!$B$4:$B$300,$A21,Распис!$C$4:$C$300,"&lt;="&amp;Z$1,Распис!$D$4:$D$300,"&gt;="&amp;Z$1),SUMIF(База!$B$3:$B$305,$A21,База!$H$3:$H$152))</f>
        <v>1</v>
      </c>
      <c r="AA21" s="42">
        <f ca="1">IF(COUNTIFS(Распис!$B$4:$B$300,$A21,Распис!$C$4:$C$300,"&lt;="&amp;AA$1,Распис!$D$4:$D$300,"&gt;="&amp;AA$1)&gt;0,SUMIFS(Распис!$I$4:$I$300,Распис!$B$4:$B$300,$A21,Распис!$C$4:$C$300,"&lt;="&amp;AA$1,Распис!$D$4:$D$300,"&gt;="&amp;AA$1),SUMIF(База!$B$3:$B$305,$A21,База!$I$3:$I$152))</f>
        <v>0</v>
      </c>
      <c r="AB21" s="42">
        <f ca="1">IF(COUNTIFS(Распис!$B$4:$B$300,$A21,Распис!$C$4:$C$300,"&lt;="&amp;AB$1,Распис!$D$4:$D$300,"&gt;="&amp;AB$1)&gt;0,SUMIFS(Распис!$J$4:$J$300,Распис!$B$4:$B$300,$A21,Распис!$C$4:$C$300,"&lt;="&amp;AB$1,Распис!$D$4:$D$300,"&gt;="&amp;AB$1),SUMIF(База!$B$3:$B$305,$A21,База!$J$3:$J$152))</f>
        <v>2</v>
      </c>
      <c r="AC21" s="42">
        <f ca="1">IF(COUNTIFS(Распис!$B$4:$B$300,$A21,Распис!$C$4:$C$300,"&lt;="&amp;AC$1,Распис!$D$4:$D$300,"&gt;="&amp;AC$1)&gt;0,SUMIFS(Распис!$K$4:$K$300,Распис!$B$4:$B$300,$A21,Распис!$C$4:$C$300,"&lt;="&amp;AC$1,Распис!$D$4:$D$300,"&gt;="&amp;AC$1),SUMIF(База!$B$3:$B$305,$A21,База!$K$3:$K$152))</f>
        <v>0</v>
      </c>
      <c r="AD21" s="42" t="s">
        <v>23</v>
      </c>
      <c r="AE21" s="42">
        <f ca="1">IF(COUNTIFS(Распис!$B$4:$B$300,$A21,Распис!$C$4:$C$300,"&lt;="&amp;AE$1,Распис!$D$4:$D$300,"&gt;="&amp;AE$1)&gt;0,SUMIFS(Распис!$F$4:$F$300,Распис!$B$4:$B$300,$A21,Распис!$C$4:$C$300,"&lt;="&amp;AE$1,Распис!$D$4:$D$300,"&gt;="&amp;AE$1),SUMIF(База!$B$3:$B$305,$A21,База!$F$3:$F$152))</f>
        <v>4</v>
      </c>
      <c r="AF21" s="58"/>
      <c r="AG21" s="42">
        <f t="shared" ca="1" si="2"/>
        <v>40</v>
      </c>
      <c r="AH21" s="42">
        <f ca="1">AG21-SUMIFS(Распред!$G$4:$G$300,Распред!$B$4:$B$300,"апрель",Распред!$F$4:$F$300,A21)</f>
        <v>40</v>
      </c>
      <c r="AI21" s="42">
        <f ca="1">AH21+(COUNTIF(B21:AF21,"КД")+SUMIFS(Распред!$AH$4:$AH$300,Распред!$F$4:$F$300,A21,Распред!$B$4:$B$300,"апрель"))*4</f>
        <v>40</v>
      </c>
      <c r="AJ21" s="42">
        <f t="shared" ca="1" si="3"/>
        <v>0</v>
      </c>
      <c r="AK21" s="42">
        <f t="shared" ca="1" si="4"/>
        <v>40</v>
      </c>
      <c r="AL21" s="42">
        <f>SUMIFS(Распред!$K$4:$K$300,Распред!$B$4:$B$300,"апрель",Распред!$J$4:$J$300,A21)+SUMIFS(Распред!$M$4:$M$300,Распред!$B$4:$B$300,"апрель",Распред!$L$4:$L$300,A21)+SUMIFS(Распред!$O$4:$O$300,Распред!$B$4:$B$300,"апрель",Распред!$N$4:$N$300,A21)+SUMIFS(Распред!$Q$4:$Q$300,Распред!$B$4:$B$300,"апрель",Распред!$P$4:$P$300,A21)+SUMIFS(Распред!$S$4:$S$300,Распред!$B$4:$B$300,"апрель",Распред!$R$4:$R$300,A21)+SUMIFS(Распред!$U$4:$U$300,Распред!$B$4:$B$300,"апрель",Распред!$T$4:$T$300,A21)+SUMIFS(Распред!$W$4:$W$300,Распред!$B$4:$B$300,"апрель",Распред!$V$4:$V$300,A21)+SUMIFS(Распред!$Y$4:$Y$300,Распред!$B$4:$B$300,"апрель",Распред!$X$4:$X$300,A21)+SUMIFS(Распред!$AA$4:$AA$300,Распред!$B$4:$B$300,"апрель",Распред!$Z$4:$Z$300,A21)+SUMIFS(Распред!$AC$4:$AC$300,Распред!$B$4:$B$300,"апрель",Распред!$AB$4:$AB$300,A21)</f>
        <v>0</v>
      </c>
      <c r="AM21" s="42">
        <f t="shared" ca="1" si="5"/>
        <v>40</v>
      </c>
      <c r="AN21" s="42">
        <f t="shared" ca="1" si="6"/>
        <v>0</v>
      </c>
      <c r="AO21" s="42">
        <f t="shared" ca="1" si="7"/>
        <v>0</v>
      </c>
      <c r="AP21" s="42">
        <f>январь!AP21</f>
        <v>386000</v>
      </c>
      <c r="AQ21" s="55">
        <f ca="1">IF(AM21&gt;24,AP21*30%,0)</f>
        <v>115800</v>
      </c>
      <c r="AR21" s="58"/>
      <c r="AS21" s="178">
        <f t="shared" ca="1" si="9"/>
        <v>115800</v>
      </c>
    </row>
    <row r="22" spans="1:58" x14ac:dyDescent="0.25">
      <c r="A22" s="175" t="str">
        <f>База!B22</f>
        <v xml:space="preserve">Утешева Зухра </v>
      </c>
      <c r="B22" s="55" t="s">
        <v>23</v>
      </c>
      <c r="C22" s="55">
        <f ca="1">IF(COUNTIFS(Распис!$B$4:$B$300,$A22,Распис!$C$4:$C$300,"&lt;="&amp;C$1,Распис!$D$4:$D$300,"&gt;="&amp;C$1)&gt;0,SUMIFS(Распис!$F$4:$F$300,Распис!$B$4:$B$300,$A22,Распис!$C$4:$C$300,"&lt;="&amp;C$1,Распис!$D$4:$D$300,"&gt;="&amp;C$1),SUMIF(База!$B$3:$B$305,$A22,База!$F$3:$F$152))</f>
        <v>2</v>
      </c>
      <c r="D22" s="55">
        <f ca="1">IF(COUNTIFS(Распис!$B$4:$B$300,$A22,Распис!$C$4:$C$300,"&lt;="&amp;D$1,Распис!$D$4:$D$300,"&gt;="&amp;D$1)&gt;0,SUMIFS(Распис!$G$4:$G$300,Распис!$B$4:$B$300,$A22,Распис!$C$4:$C$300,"&lt;="&amp;D$1,Распис!$D$4:$D$300,"&gt;="&amp;D$1),SUMIF(База!$B$3:$B$305,$A22,База!$G$3:$G$152))</f>
        <v>6</v>
      </c>
      <c r="E22" s="55">
        <f ca="1">IF(COUNTIFS(Распис!$B$4:$B$300,$A22,Распис!$C$4:$C$300,"&lt;="&amp;E$1,Распис!$D$4:$D$300,"&gt;="&amp;E$1)&gt;0,SUMIFS(Распис!$H$4:$H$300,Распис!$B$4:$B$300,$A22,Распис!$C$4:$C$300,"&lt;="&amp;E$1,Распис!$D$4:$D$300,"&gt;="&amp;E$1),SUMIF(База!$B$3:$B$305,$A22,База!$H$3:$H$152))</f>
        <v>0</v>
      </c>
      <c r="F22" s="55">
        <f ca="1">IF(COUNTIFS(Распис!$B$4:$B$300,$A22,Распис!$C$4:$C$300,"&lt;="&amp;F$1,Распис!$D$4:$D$300,"&gt;="&amp;F$1)&gt;0,SUMIFS(Распис!$I$4:$I$300,Распис!$B$4:$B$300,$A22,Распис!$C$4:$C$300,"&lt;="&amp;F$1,Распис!$D$4:$D$300,"&gt;="&amp;F$1),SUMIF(База!$B$3:$B$305,$A22,База!$I$3:$I$152))</f>
        <v>3</v>
      </c>
      <c r="G22" s="55">
        <f ca="1">IF(COUNTIFS(Распис!$B$4:$B$300,$A22,Распис!$C$4:$C$300,"&lt;="&amp;G$1,Распис!$D$4:$D$300,"&gt;="&amp;G$1)&gt;0,SUMIFS(Распис!$J$4:$J$300,Распис!$B$4:$B$300,$A22,Распис!$C$4:$C$300,"&lt;="&amp;G$1,Распис!$D$4:$D$300,"&gt;="&amp;G$1),SUMIF(База!$B$3:$B$305,$A22,База!$J$3:$J$152))</f>
        <v>3</v>
      </c>
      <c r="H22" s="55">
        <f ca="1">IF(COUNTIFS(Распис!$B$4:$B$300,$A22,Распис!$C$4:$C$300,"&lt;="&amp;H$1,Распис!$D$4:$D$300,"&gt;="&amp;H$1)&gt;0,SUMIFS(Распис!$K$4:$K$300,Распис!$B$4:$B$300,$A22,Распис!$C$4:$C$300,"&lt;="&amp;H$1,Распис!$D$4:$D$300,"&gt;="&amp;H$1),SUMIF(База!$B$3:$B$305,$A22,База!$K$3:$K$152))</f>
        <v>6</v>
      </c>
      <c r="I22" s="55" t="s">
        <v>23</v>
      </c>
      <c r="J22" s="55">
        <f ca="1">IF(COUNTIFS(Распис!$B$4:$B$300,$A22,Распис!$C$4:$C$300,"&lt;="&amp;J$1,Распис!$D$4:$D$300,"&gt;="&amp;J$1)&gt;0,SUMIFS(Распис!$F$4:$F$300,Распис!$B$4:$B$300,$A22,Распис!$C$4:$C$300,"&lt;="&amp;J$1,Распис!$D$4:$D$300,"&gt;="&amp;J$1),SUMIF(База!$B$3:$B$305,$A22,База!$F$3:$F$152))</f>
        <v>2</v>
      </c>
      <c r="K22" s="55">
        <f ca="1">IF(COUNTIFS(Распис!$B$4:$B$300,$A22,Распис!$C$4:$C$300,"&lt;="&amp;K$1,Распис!$D$4:$D$300,"&gt;="&amp;K$1)&gt;0,SUMIFS(Распис!$G$4:$G$300,Распис!$B$4:$B$300,$A22,Распис!$C$4:$C$300,"&lt;="&amp;K$1,Распис!$D$4:$D$300,"&gt;="&amp;K$1),SUMIF(База!$B$3:$B$305,$A22,База!$G$3:$G$152))</f>
        <v>6</v>
      </c>
      <c r="L22" s="55">
        <f ca="1">IF(COUNTIFS(Распис!$B$4:$B$300,$A22,Распис!$C$4:$C$300,"&lt;="&amp;L$1,Распис!$D$4:$D$300,"&gt;="&amp;L$1)&gt;0,SUMIFS(Распис!$H$4:$H$300,Распис!$B$4:$B$300,$A22,Распис!$C$4:$C$300,"&lt;="&amp;L$1,Распис!$D$4:$D$300,"&gt;="&amp;L$1),SUMIF(База!$B$3:$B$305,$A22,База!$H$3:$H$152))</f>
        <v>0</v>
      </c>
      <c r="M22" s="55">
        <f ca="1">IF(COUNTIFS(Распис!$B$4:$B$300,$A22,Распис!$C$4:$C$300,"&lt;="&amp;M$1,Распис!$D$4:$D$300,"&gt;="&amp;M$1)&gt;0,SUMIFS(Распис!$I$4:$I$300,Распис!$B$4:$B$300,$A22,Распис!$C$4:$C$300,"&lt;="&amp;M$1,Распис!$D$4:$D$300,"&gt;="&amp;M$1),SUMIF(База!$B$3:$B$305,$A22,База!$I$3:$I$152))</f>
        <v>3</v>
      </c>
      <c r="N22" s="55">
        <f ca="1">IF(COUNTIFS(Распис!$B$4:$B$300,$A22,Распис!$C$4:$C$300,"&lt;="&amp;N$1,Распис!$D$4:$D$300,"&gt;="&amp;N$1)&gt;0,SUMIFS(Распис!$J$4:$J$300,Распис!$B$4:$B$300,$A22,Распис!$C$4:$C$300,"&lt;="&amp;N$1,Распис!$D$4:$D$300,"&gt;="&amp;N$1),SUMIF(База!$B$3:$B$305,$A22,База!$J$3:$J$152))</f>
        <v>3</v>
      </c>
      <c r="O22" s="55">
        <f ca="1">IF(COUNTIFS(Распис!$B$4:$B$300,$A22,Распис!$C$4:$C$300,"&lt;="&amp;O$1,Распис!$D$4:$D$300,"&gt;="&amp;O$1)&gt;0,SUMIFS(Распис!$K$4:$K$300,Распис!$B$4:$B$300,$A22,Распис!$C$4:$C$300,"&lt;="&amp;O$1,Распис!$D$4:$D$300,"&gt;="&amp;O$1),SUMIF(База!$B$3:$B$305,$A22,База!$K$3:$K$152))</f>
        <v>6</v>
      </c>
      <c r="P22" s="55" t="s">
        <v>23</v>
      </c>
      <c r="Q22" s="55">
        <f ca="1">IF(COUNTIFS(Распис!$B$4:$B$300,$A22,Распис!$C$4:$C$300,"&lt;="&amp;Q$1,Распис!$D$4:$D$300,"&gt;="&amp;Q$1)&gt;0,SUMIFS(Распис!$F$4:$F$300,Распис!$B$4:$B$300,$A22,Распис!$C$4:$C$300,"&lt;="&amp;Q$1,Распис!$D$4:$D$300,"&gt;="&amp;Q$1),SUMIF(База!$B$3:$B$305,$A22,База!$F$3:$F$152))</f>
        <v>2</v>
      </c>
      <c r="R22" s="55">
        <f ca="1">IF(COUNTIFS(Распис!$B$4:$B$300,$A22,Распис!$C$4:$C$300,"&lt;="&amp;R$1,Распис!$D$4:$D$300,"&gt;="&amp;R$1)&gt;0,SUMIFS(Распис!$G$4:$G$300,Распис!$B$4:$B$300,$A22,Распис!$C$4:$C$300,"&lt;="&amp;R$1,Распис!$D$4:$D$300,"&gt;="&amp;R$1),SUMIF(База!$B$3:$B$305,$A22,База!$G$3:$G$152))</f>
        <v>6</v>
      </c>
      <c r="S22" s="55">
        <f ca="1">IF(COUNTIFS(Распис!$B$4:$B$300,$A22,Распис!$C$4:$C$300,"&lt;="&amp;S$1,Распис!$D$4:$D$300,"&gt;="&amp;S$1)&gt;0,SUMIFS(Распис!$H$4:$H$300,Распис!$B$4:$B$300,$A22,Распис!$C$4:$C$300,"&lt;="&amp;S$1,Распис!$D$4:$D$300,"&gt;="&amp;S$1),SUMIF(База!$B$3:$B$305,$A22,База!$H$3:$H$152))</f>
        <v>0</v>
      </c>
      <c r="T22" s="55">
        <f ca="1">IF(COUNTIFS(Распис!$B$4:$B$300,$A22,Распис!$C$4:$C$300,"&lt;="&amp;T$1,Распис!$D$4:$D$300,"&gt;="&amp;T$1)&gt;0,SUMIFS(Распис!$I$4:$I$300,Распис!$B$4:$B$300,$A22,Распис!$C$4:$C$300,"&lt;="&amp;T$1,Распис!$D$4:$D$300,"&gt;="&amp;T$1),SUMIF(База!$B$3:$B$305,$A22,База!$I$3:$I$152))</f>
        <v>3</v>
      </c>
      <c r="U22" s="55">
        <f ca="1">IF(COUNTIFS(Распис!$B$4:$B$300,$A22,Распис!$C$4:$C$300,"&lt;="&amp;U$1,Распис!$D$4:$D$300,"&gt;="&amp;U$1)&gt;0,SUMIFS(Распис!$J$4:$J$300,Распис!$B$4:$B$300,$A22,Распис!$C$4:$C$300,"&lt;="&amp;U$1,Распис!$D$4:$D$300,"&gt;="&amp;U$1),SUMIF(База!$B$3:$B$305,$A22,База!$J$3:$J$152))</f>
        <v>3</v>
      </c>
      <c r="V22" s="55">
        <f ca="1">IF(COUNTIFS(Распис!$B$4:$B$300,$A22,Распис!$C$4:$C$300,"&lt;="&amp;V$1,Распис!$D$4:$D$300,"&gt;="&amp;V$1)&gt;0,SUMIFS(Распис!$K$4:$K$300,Распис!$B$4:$B$300,$A22,Распис!$C$4:$C$300,"&lt;="&amp;V$1,Распис!$D$4:$D$300,"&gt;="&amp;V$1),SUMIF(База!$B$3:$B$305,$A22,База!$K$3:$K$152))</f>
        <v>6</v>
      </c>
      <c r="W22" s="55" t="s">
        <v>23</v>
      </c>
      <c r="X22" s="55">
        <f ca="1">IF(COUNTIFS(Распис!$B$4:$B$300,$A22,Распис!$C$4:$C$300,"&lt;="&amp;X$1,Распис!$D$4:$D$300,"&gt;="&amp;X$1)&gt;0,SUMIFS(Распис!$F$4:$F$300,Распис!$B$4:$B$300,$A22,Распис!$C$4:$C$300,"&lt;="&amp;X$1,Распис!$D$4:$D$300,"&gt;="&amp;X$1),SUMIF(База!$B$3:$B$305,$A22,База!$F$3:$F$152))</f>
        <v>2</v>
      </c>
      <c r="Y22" s="55">
        <f ca="1">IF(COUNTIFS(Распис!$B$4:$B$300,$A22,Распис!$C$4:$C$300,"&lt;="&amp;Y$1,Распис!$D$4:$D$300,"&gt;="&amp;Y$1)&gt;0,SUMIFS(Распис!$G$4:$G$300,Распис!$B$4:$B$300,$A22,Распис!$C$4:$C$300,"&lt;="&amp;Y$1,Распис!$D$4:$D$300,"&gt;="&amp;Y$1),SUMIF(База!$B$3:$B$305,$A22,База!$G$3:$G$152))</f>
        <v>6</v>
      </c>
      <c r="Z22" s="55">
        <f ca="1">IF(COUNTIFS(Распис!$B$4:$B$300,$A22,Распис!$C$4:$C$300,"&lt;="&amp;Z$1,Распис!$D$4:$D$300,"&gt;="&amp;Z$1)&gt;0,SUMIFS(Распис!$H$4:$H$300,Распис!$B$4:$B$300,$A22,Распис!$C$4:$C$300,"&lt;="&amp;Z$1,Распис!$D$4:$D$300,"&gt;="&amp;Z$1),SUMIF(База!$B$3:$B$305,$A22,База!$H$3:$H$152))</f>
        <v>0</v>
      </c>
      <c r="AA22" s="55">
        <f ca="1">IF(COUNTIFS(Распис!$B$4:$B$300,$A22,Распис!$C$4:$C$300,"&lt;="&amp;AA$1,Распис!$D$4:$D$300,"&gt;="&amp;AA$1)&gt;0,SUMIFS(Распис!$I$4:$I$300,Распис!$B$4:$B$300,$A22,Распис!$C$4:$C$300,"&lt;="&amp;AA$1,Распис!$D$4:$D$300,"&gt;="&amp;AA$1),SUMIF(База!$B$3:$B$305,$A22,База!$I$3:$I$152))</f>
        <v>3</v>
      </c>
      <c r="AB22" s="55">
        <f ca="1">IF(COUNTIFS(Распис!$B$4:$B$300,$A22,Распис!$C$4:$C$300,"&lt;="&amp;AB$1,Распис!$D$4:$D$300,"&gt;="&amp;AB$1)&gt;0,SUMIFS(Распис!$J$4:$J$300,Распис!$B$4:$B$300,$A22,Распис!$C$4:$C$300,"&lt;="&amp;AB$1,Распис!$D$4:$D$300,"&gt;="&amp;AB$1),SUMIF(База!$B$3:$B$305,$A22,База!$J$3:$J$152))</f>
        <v>3</v>
      </c>
      <c r="AC22" s="55">
        <f ca="1">IF(COUNTIFS(Распис!$B$4:$B$300,$A22,Распис!$C$4:$C$300,"&lt;="&amp;AC$1,Распис!$D$4:$D$300,"&gt;="&amp;AC$1)&gt;0,SUMIFS(Распис!$K$4:$K$300,Распис!$B$4:$B$300,$A22,Распис!$C$4:$C$300,"&lt;="&amp;AC$1,Распис!$D$4:$D$300,"&gt;="&amp;AC$1),SUMIF(База!$B$3:$B$305,$A22,База!$K$3:$K$152))</f>
        <v>6</v>
      </c>
      <c r="AD22" s="55" t="s">
        <v>23</v>
      </c>
      <c r="AE22" s="55">
        <f ca="1">IF(COUNTIFS(Распис!$B$4:$B$300,$A22,Распис!$C$4:$C$300,"&lt;="&amp;AE$1,Распис!$D$4:$D$300,"&gt;="&amp;AE$1)&gt;0,SUMIFS(Распис!$F$4:$F$300,Распис!$B$4:$B$300,$A22,Распис!$C$4:$C$300,"&lt;="&amp;AE$1,Распис!$D$4:$D$300,"&gt;="&amp;AE$1),SUMIF(База!$B$3:$B$305,$A22,База!$F$3:$F$152))</f>
        <v>2</v>
      </c>
      <c r="AF22" s="57"/>
      <c r="AG22" s="55">
        <f t="shared" ca="1" si="2"/>
        <v>82</v>
      </c>
      <c r="AH22" s="55">
        <f ca="1">AG22-SUMIFS(Распред!$G$4:$G$300,Распред!$B$4:$B$300,"апрель",Распред!$F$4:$F$300,A22)</f>
        <v>82</v>
      </c>
      <c r="AI22" s="55">
        <f ca="1">AH22+(COUNTIF(B22:AF22,"КД")+SUMIFS(Распред!$AH$4:$AH$300,Распред!$F$4:$F$300,A22,Распред!$B$4:$B$300,"апрель"))*4</f>
        <v>82</v>
      </c>
      <c r="AJ22" s="55">
        <f t="shared" ca="1" si="3"/>
        <v>0</v>
      </c>
      <c r="AK22" s="55">
        <f t="shared" ca="1" si="4"/>
        <v>82</v>
      </c>
      <c r="AL22" s="55">
        <f>SUMIFS(Распред!$K$4:$K$300,Распред!$B$4:$B$300,"апрель",Распред!$J$4:$J$300,A22)+SUMIFS(Распред!$M$4:$M$300,Распред!$B$4:$B$300,"апрель",Распред!$L$4:$L$300,A22)+SUMIFS(Распред!$O$4:$O$300,Распред!$B$4:$B$300,"апрель",Распред!$N$4:$N$300,A22)+SUMIFS(Распред!$Q$4:$Q$300,Распред!$B$4:$B$300,"апрель",Распред!$P$4:$P$300,A22)+SUMIFS(Распред!$S$4:$S$300,Распред!$B$4:$B$300,"апрель",Распред!$R$4:$R$300,A22)+SUMIFS(Распред!$U$4:$U$300,Распред!$B$4:$B$300,"апрель",Распред!$T$4:$T$300,A22)+SUMIFS(Распред!$W$4:$W$300,Распред!$B$4:$B$300,"апрель",Распред!$V$4:$V$300,A22)+SUMIFS(Распред!$Y$4:$Y$300,Распред!$B$4:$B$300,"апрель",Распред!$X$4:$X$300,A22)+SUMIFS(Распред!$AA$4:$AA$300,Распред!$B$4:$B$300,"апрель",Распред!$Z$4:$Z$300,A22)+SUMIFS(Распред!$AC$4:$AC$300,Распред!$B$4:$B$300,"апрель",Распред!$AB$4:$AB$300,A22)</f>
        <v>0</v>
      </c>
      <c r="AM22" s="55">
        <f t="shared" ca="1" si="5"/>
        <v>82</v>
      </c>
      <c r="AN22" s="55">
        <f t="shared" ca="1" si="6"/>
        <v>0</v>
      </c>
      <c r="AO22" s="55">
        <f t="shared" ca="1" si="7"/>
        <v>0</v>
      </c>
      <c r="AP22" s="55">
        <f>январь!AP22</f>
        <v>286000</v>
      </c>
      <c r="AQ22" s="55">
        <f t="shared" ca="1" si="8"/>
        <v>0</v>
      </c>
      <c r="AR22" s="57"/>
      <c r="AS22" s="176">
        <f t="shared" ca="1" si="9"/>
        <v>0</v>
      </c>
    </row>
    <row r="23" spans="1:58" x14ac:dyDescent="0.25">
      <c r="A23" s="175" t="str">
        <f>База!B23</f>
        <v>Вакансия Англ язык</v>
      </c>
      <c r="B23" s="55" t="s">
        <v>23</v>
      </c>
      <c r="C23" s="55">
        <f>IF(COUNTIFS(Распис!$B$4:$B$300,$A23,Распис!$C$4:$C$300,"&lt;="&amp;C$1,Распис!$D$4:$D$300,"&gt;="&amp;C$1)&gt;0,SUMIFS(Распис!$F$4:$F$300,Распис!$B$4:$B$300,$A23,Распис!$C$4:$C$300,"&lt;="&amp;C$1,Распис!$D$4:$D$300,"&gt;="&amp;C$1),SUMIF(База!$B$3:$B$305,$A23,База!$F$3:$F$152))</f>
        <v>0</v>
      </c>
      <c r="D23" s="55">
        <f>IF(COUNTIFS(Распис!$B$4:$B$300,$A23,Распис!$C$4:$C$300,"&lt;="&amp;D$1,Распис!$D$4:$D$300,"&gt;="&amp;D$1)&gt;0,SUMIFS(Распис!$G$4:$G$300,Распис!$B$4:$B$300,$A23,Распис!$C$4:$C$300,"&lt;="&amp;D$1,Распис!$D$4:$D$300,"&gt;="&amp;D$1),SUMIF(База!$B$3:$B$305,$A23,База!$G$3:$G$152))</f>
        <v>0</v>
      </c>
      <c r="E23" s="55">
        <f>IF(COUNTIFS(Распис!$B$4:$B$300,$A23,Распис!$C$4:$C$300,"&lt;="&amp;E$1,Распис!$D$4:$D$300,"&gt;="&amp;E$1)&gt;0,SUMIFS(Распис!$H$4:$H$300,Распис!$B$4:$B$300,$A23,Распис!$C$4:$C$300,"&lt;="&amp;E$1,Распис!$D$4:$D$300,"&gt;="&amp;E$1),SUMIF(База!$B$3:$B$305,$A23,База!$H$3:$H$152))</f>
        <v>0</v>
      </c>
      <c r="F23" s="55">
        <f>IF(COUNTIFS(Распис!$B$4:$B$300,$A23,Распис!$C$4:$C$300,"&lt;="&amp;F$1,Распис!$D$4:$D$300,"&gt;="&amp;F$1)&gt;0,SUMIFS(Распис!$I$4:$I$300,Распис!$B$4:$B$300,$A23,Распис!$C$4:$C$300,"&lt;="&amp;F$1,Распис!$D$4:$D$300,"&gt;="&amp;F$1),SUMIF(База!$B$3:$B$305,$A23,База!$I$3:$I$152))</f>
        <v>0</v>
      </c>
      <c r="G23" s="55">
        <f>IF(COUNTIFS(Распис!$B$4:$B$300,$A23,Распис!$C$4:$C$300,"&lt;="&amp;G$1,Распис!$D$4:$D$300,"&gt;="&amp;G$1)&gt;0,SUMIFS(Распис!$J$4:$J$300,Распис!$B$4:$B$300,$A23,Распис!$C$4:$C$300,"&lt;="&amp;G$1,Распис!$D$4:$D$300,"&gt;="&amp;G$1),SUMIF(База!$B$3:$B$305,$A23,База!$J$3:$J$152))</f>
        <v>0</v>
      </c>
      <c r="H23" s="55">
        <f>IF(COUNTIFS(Распис!$B$4:$B$300,$A23,Распис!$C$4:$C$300,"&lt;="&amp;H$1,Распис!$D$4:$D$300,"&gt;="&amp;H$1)&gt;0,SUMIFS(Распис!$K$4:$K$300,Распис!$B$4:$B$300,$A23,Распис!$C$4:$C$300,"&lt;="&amp;H$1,Распис!$D$4:$D$300,"&gt;="&amp;H$1),SUMIF(База!$B$3:$B$305,$A23,База!$K$3:$K$152))</f>
        <v>0</v>
      </c>
      <c r="I23" s="55" t="s">
        <v>23</v>
      </c>
      <c r="J23" s="55">
        <f>IF(COUNTIFS(Распис!$B$4:$B$300,$A23,Распис!$C$4:$C$300,"&lt;="&amp;J$1,Распис!$D$4:$D$300,"&gt;="&amp;J$1)&gt;0,SUMIFS(Распис!$F$4:$F$300,Распис!$B$4:$B$300,$A23,Распис!$C$4:$C$300,"&lt;="&amp;J$1,Распис!$D$4:$D$300,"&gt;="&amp;J$1),SUMIF(База!$B$3:$B$305,$A23,База!$F$3:$F$152))</f>
        <v>0</v>
      </c>
      <c r="K23" s="55">
        <f>IF(COUNTIFS(Распис!$B$4:$B$300,$A23,Распис!$C$4:$C$300,"&lt;="&amp;K$1,Распис!$D$4:$D$300,"&gt;="&amp;K$1)&gt;0,SUMIFS(Распис!$G$4:$G$300,Распис!$B$4:$B$300,$A23,Распис!$C$4:$C$300,"&lt;="&amp;K$1,Распис!$D$4:$D$300,"&gt;="&amp;K$1),SUMIF(База!$B$3:$B$305,$A23,База!$G$3:$G$152))</f>
        <v>0</v>
      </c>
      <c r="L23" s="55">
        <f>IF(COUNTIFS(Распис!$B$4:$B$300,$A23,Распис!$C$4:$C$300,"&lt;="&amp;L$1,Распис!$D$4:$D$300,"&gt;="&amp;L$1)&gt;0,SUMIFS(Распис!$H$4:$H$300,Распис!$B$4:$B$300,$A23,Распис!$C$4:$C$300,"&lt;="&amp;L$1,Распис!$D$4:$D$300,"&gt;="&amp;L$1),SUMIF(База!$B$3:$B$305,$A23,База!$H$3:$H$152))</f>
        <v>0</v>
      </c>
      <c r="M23" s="55">
        <f>IF(COUNTIFS(Распис!$B$4:$B$300,$A23,Распис!$C$4:$C$300,"&lt;="&amp;M$1,Распис!$D$4:$D$300,"&gt;="&amp;M$1)&gt;0,SUMIFS(Распис!$I$4:$I$300,Распис!$B$4:$B$300,$A23,Распис!$C$4:$C$300,"&lt;="&amp;M$1,Распис!$D$4:$D$300,"&gt;="&amp;M$1),SUMIF(База!$B$3:$B$305,$A23,База!$I$3:$I$152))</f>
        <v>0</v>
      </c>
      <c r="N23" s="55">
        <f>IF(COUNTIFS(Распис!$B$4:$B$300,$A23,Распис!$C$4:$C$300,"&lt;="&amp;N$1,Распис!$D$4:$D$300,"&gt;="&amp;N$1)&gt;0,SUMIFS(Распис!$J$4:$J$300,Распис!$B$4:$B$300,$A23,Распис!$C$4:$C$300,"&lt;="&amp;N$1,Распис!$D$4:$D$300,"&gt;="&amp;N$1),SUMIF(База!$B$3:$B$305,$A23,База!$J$3:$J$152))</f>
        <v>0</v>
      </c>
      <c r="O23" s="55">
        <f>IF(COUNTIFS(Распис!$B$4:$B$300,$A23,Распис!$C$4:$C$300,"&lt;="&amp;O$1,Распис!$D$4:$D$300,"&gt;="&amp;O$1)&gt;0,SUMIFS(Распис!$K$4:$K$300,Распис!$B$4:$B$300,$A23,Распис!$C$4:$C$300,"&lt;="&amp;O$1,Распис!$D$4:$D$300,"&gt;="&amp;O$1),SUMIF(База!$B$3:$B$305,$A23,База!$K$3:$K$152))</f>
        <v>0</v>
      </c>
      <c r="P23" s="55" t="s">
        <v>23</v>
      </c>
      <c r="Q23" s="55">
        <f>IF(COUNTIFS(Распис!$B$4:$B$300,$A23,Распис!$C$4:$C$300,"&lt;="&amp;Q$1,Распис!$D$4:$D$300,"&gt;="&amp;Q$1)&gt;0,SUMIFS(Распис!$F$4:$F$300,Распис!$B$4:$B$300,$A23,Распис!$C$4:$C$300,"&lt;="&amp;Q$1,Распис!$D$4:$D$300,"&gt;="&amp;Q$1),SUMIF(База!$B$3:$B$305,$A23,База!$F$3:$F$152))</f>
        <v>0</v>
      </c>
      <c r="R23" s="55">
        <f>IF(COUNTIFS(Распис!$B$4:$B$300,$A23,Распис!$C$4:$C$300,"&lt;="&amp;R$1,Распис!$D$4:$D$300,"&gt;="&amp;R$1)&gt;0,SUMIFS(Распис!$G$4:$G$300,Распис!$B$4:$B$300,$A23,Распис!$C$4:$C$300,"&lt;="&amp;R$1,Распис!$D$4:$D$300,"&gt;="&amp;R$1),SUMIF(База!$B$3:$B$305,$A23,База!$G$3:$G$152))</f>
        <v>0</v>
      </c>
      <c r="S23" s="55">
        <f>IF(COUNTIFS(Распис!$B$4:$B$300,$A23,Распис!$C$4:$C$300,"&lt;="&amp;S$1,Распис!$D$4:$D$300,"&gt;="&amp;S$1)&gt;0,SUMIFS(Распис!$H$4:$H$300,Распис!$B$4:$B$300,$A23,Распис!$C$4:$C$300,"&lt;="&amp;S$1,Распис!$D$4:$D$300,"&gt;="&amp;S$1),SUMIF(База!$B$3:$B$305,$A23,База!$H$3:$H$152))</f>
        <v>0</v>
      </c>
      <c r="T23" s="55">
        <f>IF(COUNTIFS(Распис!$B$4:$B$300,$A23,Распис!$C$4:$C$300,"&lt;="&amp;T$1,Распис!$D$4:$D$300,"&gt;="&amp;T$1)&gt;0,SUMIFS(Распис!$I$4:$I$300,Распис!$B$4:$B$300,$A23,Распис!$C$4:$C$300,"&lt;="&amp;T$1,Распис!$D$4:$D$300,"&gt;="&amp;T$1),SUMIF(База!$B$3:$B$305,$A23,База!$I$3:$I$152))</f>
        <v>0</v>
      </c>
      <c r="U23" s="55">
        <f>IF(COUNTIFS(Распис!$B$4:$B$300,$A23,Распис!$C$4:$C$300,"&lt;="&amp;U$1,Распис!$D$4:$D$300,"&gt;="&amp;U$1)&gt;0,SUMIFS(Распис!$J$4:$J$300,Распис!$B$4:$B$300,$A23,Распис!$C$4:$C$300,"&lt;="&amp;U$1,Распис!$D$4:$D$300,"&gt;="&amp;U$1),SUMIF(База!$B$3:$B$305,$A23,База!$J$3:$J$152))</f>
        <v>0</v>
      </c>
      <c r="V23" s="55">
        <f>IF(COUNTIFS(Распис!$B$4:$B$300,$A23,Распис!$C$4:$C$300,"&lt;="&amp;V$1,Распис!$D$4:$D$300,"&gt;="&amp;V$1)&gt;0,SUMIFS(Распис!$K$4:$K$300,Распис!$B$4:$B$300,$A23,Распис!$C$4:$C$300,"&lt;="&amp;V$1,Распис!$D$4:$D$300,"&gt;="&amp;V$1),SUMIF(База!$B$3:$B$305,$A23,База!$K$3:$K$152))</f>
        <v>0</v>
      </c>
      <c r="W23" s="55" t="s">
        <v>23</v>
      </c>
      <c r="X23" s="55">
        <f>IF(COUNTIFS(Распис!$B$4:$B$300,$A23,Распис!$C$4:$C$300,"&lt;="&amp;X$1,Распис!$D$4:$D$300,"&gt;="&amp;X$1)&gt;0,SUMIFS(Распис!$F$4:$F$300,Распис!$B$4:$B$300,$A23,Распис!$C$4:$C$300,"&lt;="&amp;X$1,Распис!$D$4:$D$300,"&gt;="&amp;X$1),SUMIF(База!$B$3:$B$305,$A23,База!$F$3:$F$152))</f>
        <v>0</v>
      </c>
      <c r="Y23" s="55">
        <f>IF(COUNTIFS(Распис!$B$4:$B$300,$A23,Распис!$C$4:$C$300,"&lt;="&amp;Y$1,Распис!$D$4:$D$300,"&gt;="&amp;Y$1)&gt;0,SUMIFS(Распис!$G$4:$G$300,Распис!$B$4:$B$300,$A23,Распис!$C$4:$C$300,"&lt;="&amp;Y$1,Распис!$D$4:$D$300,"&gt;="&amp;Y$1),SUMIF(База!$B$3:$B$305,$A23,База!$G$3:$G$152))</f>
        <v>0</v>
      </c>
      <c r="Z23" s="55">
        <f>IF(COUNTIFS(Распис!$B$4:$B$300,$A23,Распис!$C$4:$C$300,"&lt;="&amp;Z$1,Распис!$D$4:$D$300,"&gt;="&amp;Z$1)&gt;0,SUMIFS(Распис!$H$4:$H$300,Распис!$B$4:$B$300,$A23,Распис!$C$4:$C$300,"&lt;="&amp;Z$1,Распис!$D$4:$D$300,"&gt;="&amp;Z$1),SUMIF(База!$B$3:$B$305,$A23,База!$H$3:$H$152))</f>
        <v>0</v>
      </c>
      <c r="AA23" s="55">
        <f>IF(COUNTIFS(Распис!$B$4:$B$300,$A23,Распис!$C$4:$C$300,"&lt;="&amp;AA$1,Распис!$D$4:$D$300,"&gt;="&amp;AA$1)&gt;0,SUMIFS(Распис!$I$4:$I$300,Распис!$B$4:$B$300,$A23,Распис!$C$4:$C$300,"&lt;="&amp;AA$1,Распис!$D$4:$D$300,"&gt;="&amp;AA$1),SUMIF(База!$B$3:$B$305,$A23,База!$I$3:$I$152))</f>
        <v>0</v>
      </c>
      <c r="AB23" s="55">
        <f>IF(COUNTIFS(Распис!$B$4:$B$300,$A23,Распис!$C$4:$C$300,"&lt;="&amp;AB$1,Распис!$D$4:$D$300,"&gt;="&amp;AB$1)&gt;0,SUMIFS(Распис!$J$4:$J$300,Распис!$B$4:$B$300,$A23,Распис!$C$4:$C$300,"&lt;="&amp;AB$1,Распис!$D$4:$D$300,"&gt;="&amp;AB$1),SUMIF(База!$B$3:$B$305,$A23,База!$J$3:$J$152))</f>
        <v>0</v>
      </c>
      <c r="AC23" s="55">
        <f>IF(COUNTIFS(Распис!$B$4:$B$300,$A23,Распис!$C$4:$C$300,"&lt;="&amp;AC$1,Распис!$D$4:$D$300,"&gt;="&amp;AC$1)&gt;0,SUMIFS(Распис!$K$4:$K$300,Распис!$B$4:$B$300,$A23,Распис!$C$4:$C$300,"&lt;="&amp;AC$1,Распис!$D$4:$D$300,"&gt;="&amp;AC$1),SUMIF(База!$B$3:$B$305,$A23,База!$K$3:$K$152))</f>
        <v>0</v>
      </c>
      <c r="AD23" s="55" t="s">
        <v>23</v>
      </c>
      <c r="AE23" s="55">
        <f>IF(COUNTIFS(Распис!$B$4:$B$300,$A23,Распис!$C$4:$C$300,"&lt;="&amp;AE$1,Распис!$D$4:$D$300,"&gt;="&amp;AE$1)&gt;0,SUMIFS(Распис!$F$4:$F$300,Распис!$B$4:$B$300,$A23,Распис!$C$4:$C$300,"&lt;="&amp;AE$1,Распис!$D$4:$D$300,"&gt;="&amp;AE$1),SUMIF(База!$B$3:$B$305,$A23,База!$F$3:$F$152))</f>
        <v>0</v>
      </c>
      <c r="AF23" s="57"/>
      <c r="AG23" s="55">
        <f t="shared" si="2"/>
        <v>0</v>
      </c>
      <c r="AH23" s="55">
        <f>AG23-SUMIFS(Распред!$G$4:$G$300,Распред!$B$4:$B$300,"апрель",Распред!$F$4:$F$300,A23)</f>
        <v>0</v>
      </c>
      <c r="AI23" s="55">
        <f>AH23+(COUNTIF(B23:AF23,"КД")+SUMIFS(Распред!$AH$4:$AH$300,Распред!$F$4:$F$300,A23,Распред!$B$4:$B$300,"апрель"))*4</f>
        <v>0</v>
      </c>
      <c r="AJ23" s="55">
        <f t="shared" si="3"/>
        <v>0</v>
      </c>
      <c r="AK23" s="55">
        <f t="shared" si="4"/>
        <v>0</v>
      </c>
      <c r="AL23" s="55">
        <f>SUMIFS(Распред!$K$4:$K$300,Распред!$B$4:$B$300,"апрель",Распред!$J$4:$J$300,A23)+SUMIFS(Распред!$M$4:$M$300,Распред!$B$4:$B$300,"апрель",Распред!$L$4:$L$300,A23)+SUMIFS(Распред!$O$4:$O$300,Распред!$B$4:$B$300,"апрель",Распред!$N$4:$N$300,A23)+SUMIFS(Распред!$Q$4:$Q$300,Распред!$B$4:$B$300,"апрель",Распред!$P$4:$P$300,A23)+SUMIFS(Распред!$S$4:$S$300,Распред!$B$4:$B$300,"апрель",Распред!$R$4:$R$300,A23)+SUMIFS(Распред!$U$4:$U$300,Распред!$B$4:$B$300,"апрель",Распред!$T$4:$T$300,A23)+SUMIFS(Распред!$W$4:$W$300,Распред!$B$4:$B$300,"апрель",Распред!$V$4:$V$300,A23)+SUMIFS(Распред!$Y$4:$Y$300,Распред!$B$4:$B$300,"апрель",Распред!$X$4:$X$300,A23)+SUMIFS(Распред!$AA$4:$AA$300,Распред!$B$4:$B$300,"апрель",Распред!$Z$4:$Z$300,A23)+SUMIFS(Распред!$AC$4:$AC$300,Распред!$B$4:$B$300,"апрель",Распред!$AB$4:$AB$300,A23)</f>
        <v>0</v>
      </c>
      <c r="AM23" s="55">
        <f t="shared" si="5"/>
        <v>0</v>
      </c>
      <c r="AN23" s="55">
        <f t="shared" si="6"/>
        <v>0</v>
      </c>
      <c r="AO23" s="55">
        <f t="shared" si="7"/>
        <v>0</v>
      </c>
      <c r="AP23" s="55">
        <f>январь!AP23</f>
        <v>0</v>
      </c>
      <c r="AQ23" s="55">
        <f t="shared" si="8"/>
        <v>0</v>
      </c>
      <c r="AR23" s="57"/>
      <c r="AS23" s="176">
        <f t="shared" si="9"/>
        <v>0</v>
      </c>
    </row>
    <row r="24" spans="1:58" x14ac:dyDescent="0.25">
      <c r="A24" s="175" t="str">
        <f>База!B24</f>
        <v>Суесинов Биржан</v>
      </c>
      <c r="B24" s="55" t="s">
        <v>23</v>
      </c>
      <c r="C24" s="55">
        <f ca="1">IF(COUNTIFS(Распис!$B$4:$B$300,$A24,Распис!$C$4:$C$300,"&lt;="&amp;C$1,Распис!$D$4:$D$300,"&gt;="&amp;C$1)&gt;0,SUMIFS(Распис!$F$4:$F$300,Распис!$B$4:$B$300,$A24,Распис!$C$4:$C$300,"&lt;="&amp;C$1,Распис!$D$4:$D$300,"&gt;="&amp;C$1),SUMIF(База!$B$3:$B$305,$A24,База!$F$3:$F$152))</f>
        <v>6</v>
      </c>
      <c r="D24" s="55">
        <f ca="1">IF(COUNTIFS(Распис!$B$4:$B$300,$A24,Распис!$C$4:$C$300,"&lt;="&amp;D$1,Распис!$D$4:$D$300,"&gt;="&amp;D$1)&gt;0,SUMIFS(Распис!$G$4:$G$300,Распис!$B$4:$B$300,$A24,Распис!$C$4:$C$300,"&lt;="&amp;D$1,Распис!$D$4:$D$300,"&gt;="&amp;D$1),SUMIF(База!$B$3:$B$305,$A24,База!$G$3:$G$152))</f>
        <v>6</v>
      </c>
      <c r="E24" s="55">
        <f ca="1">IF(COUNTIFS(Распис!$B$4:$B$300,$A24,Распис!$C$4:$C$300,"&lt;="&amp;E$1,Распис!$D$4:$D$300,"&gt;="&amp;E$1)&gt;0,SUMIFS(Распис!$H$4:$H$300,Распис!$B$4:$B$300,$A24,Распис!$C$4:$C$300,"&lt;="&amp;E$1,Распис!$D$4:$D$300,"&gt;="&amp;E$1),SUMIF(База!$B$3:$B$305,$A24,База!$H$3:$H$152))</f>
        <v>0</v>
      </c>
      <c r="F24" s="55">
        <f ca="1">IF(COUNTIFS(Распис!$B$4:$B$300,$A24,Распис!$C$4:$C$300,"&lt;="&amp;F$1,Распис!$D$4:$D$300,"&gt;="&amp;F$1)&gt;0,SUMIFS(Распис!$I$4:$I$300,Распис!$B$4:$B$300,$A24,Распис!$C$4:$C$300,"&lt;="&amp;F$1,Распис!$D$4:$D$300,"&gt;="&amp;F$1),SUMIF(База!$B$3:$B$305,$A24,База!$I$3:$I$152))</f>
        <v>5</v>
      </c>
      <c r="G24" s="55">
        <f ca="1">IF(COUNTIFS(Распис!$B$4:$B$300,$A24,Распис!$C$4:$C$300,"&lt;="&amp;G$1,Распис!$D$4:$D$300,"&gt;="&amp;G$1)&gt;0,SUMIFS(Распис!$J$4:$J$300,Распис!$B$4:$B$300,$A24,Распис!$C$4:$C$300,"&lt;="&amp;G$1,Распис!$D$4:$D$300,"&gt;="&amp;G$1),SUMIF(База!$B$3:$B$305,$A24,База!$J$3:$J$152))</f>
        <v>4</v>
      </c>
      <c r="H24" s="55">
        <f ca="1">IF(COUNTIFS(Распис!$B$4:$B$300,$A24,Распис!$C$4:$C$300,"&lt;="&amp;H$1,Распис!$D$4:$D$300,"&gt;="&amp;H$1)&gt;0,SUMIFS(Распис!$K$4:$K$300,Распис!$B$4:$B$300,$A24,Распис!$C$4:$C$300,"&lt;="&amp;H$1,Распис!$D$4:$D$300,"&gt;="&amp;H$1),SUMIF(База!$B$3:$B$305,$A24,База!$K$3:$K$152))</f>
        <v>3</v>
      </c>
      <c r="I24" s="55" t="s">
        <v>23</v>
      </c>
      <c r="J24" s="55">
        <f ca="1">IF(COUNTIFS(Распис!$B$4:$B$300,$A24,Распис!$C$4:$C$300,"&lt;="&amp;J$1,Распис!$D$4:$D$300,"&gt;="&amp;J$1)&gt;0,SUMIFS(Распис!$F$4:$F$300,Распис!$B$4:$B$300,$A24,Распис!$C$4:$C$300,"&lt;="&amp;J$1,Распис!$D$4:$D$300,"&gt;="&amp;J$1),SUMIF(База!$B$3:$B$305,$A24,База!$F$3:$F$152))</f>
        <v>6</v>
      </c>
      <c r="K24" s="55">
        <f ca="1">IF(COUNTIFS(Распис!$B$4:$B$300,$A24,Распис!$C$4:$C$300,"&lt;="&amp;K$1,Распис!$D$4:$D$300,"&gt;="&amp;K$1)&gt;0,SUMIFS(Распис!$G$4:$G$300,Распис!$B$4:$B$300,$A24,Распис!$C$4:$C$300,"&lt;="&amp;K$1,Распис!$D$4:$D$300,"&gt;="&amp;K$1),SUMIF(База!$B$3:$B$305,$A24,База!$G$3:$G$152))</f>
        <v>6</v>
      </c>
      <c r="L24" s="55">
        <f ca="1">IF(COUNTIFS(Распис!$B$4:$B$300,$A24,Распис!$C$4:$C$300,"&lt;="&amp;L$1,Распис!$D$4:$D$300,"&gt;="&amp;L$1)&gt;0,SUMIFS(Распис!$H$4:$H$300,Распис!$B$4:$B$300,$A24,Распис!$C$4:$C$300,"&lt;="&amp;L$1,Распис!$D$4:$D$300,"&gt;="&amp;L$1),SUMIF(База!$B$3:$B$305,$A24,База!$H$3:$H$152))</f>
        <v>0</v>
      </c>
      <c r="M24" s="55">
        <f ca="1">IF(COUNTIFS(Распис!$B$4:$B$300,$A24,Распис!$C$4:$C$300,"&lt;="&amp;M$1,Распис!$D$4:$D$300,"&gt;="&amp;M$1)&gt;0,SUMIFS(Распис!$I$4:$I$300,Распис!$B$4:$B$300,$A24,Распис!$C$4:$C$300,"&lt;="&amp;M$1,Распис!$D$4:$D$300,"&gt;="&amp;M$1),SUMIF(База!$B$3:$B$305,$A24,База!$I$3:$I$152))</f>
        <v>5</v>
      </c>
      <c r="N24" s="55">
        <f ca="1">IF(COUNTIFS(Распис!$B$4:$B$300,$A24,Распис!$C$4:$C$300,"&lt;="&amp;N$1,Распис!$D$4:$D$300,"&gt;="&amp;N$1)&gt;0,SUMIFS(Распис!$J$4:$J$300,Распис!$B$4:$B$300,$A24,Распис!$C$4:$C$300,"&lt;="&amp;N$1,Распис!$D$4:$D$300,"&gt;="&amp;N$1),SUMIF(База!$B$3:$B$305,$A24,База!$J$3:$J$152))</f>
        <v>4</v>
      </c>
      <c r="O24" s="55">
        <f ca="1">IF(COUNTIFS(Распис!$B$4:$B$300,$A24,Распис!$C$4:$C$300,"&lt;="&amp;O$1,Распис!$D$4:$D$300,"&gt;="&amp;O$1)&gt;0,SUMIFS(Распис!$K$4:$K$300,Распис!$B$4:$B$300,$A24,Распис!$C$4:$C$300,"&lt;="&amp;O$1,Распис!$D$4:$D$300,"&gt;="&amp;O$1),SUMIF(База!$B$3:$B$305,$A24,База!$K$3:$K$152))</f>
        <v>3</v>
      </c>
      <c r="P24" s="55" t="s">
        <v>23</v>
      </c>
      <c r="Q24" s="55">
        <f ca="1">IF(COUNTIFS(Распис!$B$4:$B$300,$A24,Распис!$C$4:$C$300,"&lt;="&amp;Q$1,Распис!$D$4:$D$300,"&gt;="&amp;Q$1)&gt;0,SUMIFS(Распис!$F$4:$F$300,Распис!$B$4:$B$300,$A24,Распис!$C$4:$C$300,"&lt;="&amp;Q$1,Распис!$D$4:$D$300,"&gt;="&amp;Q$1),SUMIF(База!$B$3:$B$305,$A24,База!$F$3:$F$152))</f>
        <v>6</v>
      </c>
      <c r="R24" s="55">
        <f ca="1">IF(COUNTIFS(Распис!$B$4:$B$300,$A24,Распис!$C$4:$C$300,"&lt;="&amp;R$1,Распис!$D$4:$D$300,"&gt;="&amp;R$1)&gt;0,SUMIFS(Распис!$G$4:$G$300,Распис!$B$4:$B$300,$A24,Распис!$C$4:$C$300,"&lt;="&amp;R$1,Распис!$D$4:$D$300,"&gt;="&amp;R$1),SUMIF(База!$B$3:$B$305,$A24,База!$G$3:$G$152))</f>
        <v>6</v>
      </c>
      <c r="S24" s="55">
        <f ca="1">IF(COUNTIFS(Распис!$B$4:$B$300,$A24,Распис!$C$4:$C$300,"&lt;="&amp;S$1,Распис!$D$4:$D$300,"&gt;="&amp;S$1)&gt;0,SUMIFS(Распис!$H$4:$H$300,Распис!$B$4:$B$300,$A24,Распис!$C$4:$C$300,"&lt;="&amp;S$1,Распис!$D$4:$D$300,"&gt;="&amp;S$1),SUMIF(База!$B$3:$B$305,$A24,База!$H$3:$H$152))</f>
        <v>0</v>
      </c>
      <c r="T24" s="55">
        <f ca="1">IF(COUNTIFS(Распис!$B$4:$B$300,$A24,Распис!$C$4:$C$300,"&lt;="&amp;T$1,Распис!$D$4:$D$300,"&gt;="&amp;T$1)&gt;0,SUMIFS(Распис!$I$4:$I$300,Распис!$B$4:$B$300,$A24,Распис!$C$4:$C$300,"&lt;="&amp;T$1,Распис!$D$4:$D$300,"&gt;="&amp;T$1),SUMIF(База!$B$3:$B$305,$A24,База!$I$3:$I$152))</f>
        <v>5</v>
      </c>
      <c r="U24" s="55">
        <f ca="1">IF(COUNTIFS(Распис!$B$4:$B$300,$A24,Распис!$C$4:$C$300,"&lt;="&amp;U$1,Распис!$D$4:$D$300,"&gt;="&amp;U$1)&gt;0,SUMIFS(Распис!$J$4:$J$300,Распис!$B$4:$B$300,$A24,Распис!$C$4:$C$300,"&lt;="&amp;U$1,Распис!$D$4:$D$300,"&gt;="&amp;U$1),SUMIF(База!$B$3:$B$305,$A24,База!$J$3:$J$152))</f>
        <v>4</v>
      </c>
      <c r="V24" s="55">
        <f ca="1">IF(COUNTIFS(Распис!$B$4:$B$300,$A24,Распис!$C$4:$C$300,"&lt;="&amp;V$1,Распис!$D$4:$D$300,"&gt;="&amp;V$1)&gt;0,SUMIFS(Распис!$K$4:$K$300,Распис!$B$4:$B$300,$A24,Распис!$C$4:$C$300,"&lt;="&amp;V$1,Распис!$D$4:$D$300,"&gt;="&amp;V$1),SUMIF(База!$B$3:$B$305,$A24,База!$K$3:$K$152))</f>
        <v>3</v>
      </c>
      <c r="W24" s="55" t="s">
        <v>23</v>
      </c>
      <c r="X24" s="55">
        <f ca="1">IF(COUNTIFS(Распис!$B$4:$B$300,$A24,Распис!$C$4:$C$300,"&lt;="&amp;X$1,Распис!$D$4:$D$300,"&gt;="&amp;X$1)&gt;0,SUMIFS(Распис!$F$4:$F$300,Распис!$B$4:$B$300,$A24,Распис!$C$4:$C$300,"&lt;="&amp;X$1,Распис!$D$4:$D$300,"&gt;="&amp;X$1),SUMIF(База!$B$3:$B$305,$A24,База!$F$3:$F$152))</f>
        <v>6</v>
      </c>
      <c r="Y24" s="55">
        <f ca="1">IF(COUNTIFS(Распис!$B$4:$B$300,$A24,Распис!$C$4:$C$300,"&lt;="&amp;Y$1,Распис!$D$4:$D$300,"&gt;="&amp;Y$1)&gt;0,SUMIFS(Распис!$G$4:$G$300,Распис!$B$4:$B$300,$A24,Распис!$C$4:$C$300,"&lt;="&amp;Y$1,Распис!$D$4:$D$300,"&gt;="&amp;Y$1),SUMIF(База!$B$3:$B$305,$A24,База!$G$3:$G$152))</f>
        <v>6</v>
      </c>
      <c r="Z24" s="55">
        <f ca="1">IF(COUNTIFS(Распис!$B$4:$B$300,$A24,Распис!$C$4:$C$300,"&lt;="&amp;Z$1,Распис!$D$4:$D$300,"&gt;="&amp;Z$1)&gt;0,SUMIFS(Распис!$H$4:$H$300,Распис!$B$4:$B$300,$A24,Распис!$C$4:$C$300,"&lt;="&amp;Z$1,Распис!$D$4:$D$300,"&gt;="&amp;Z$1),SUMIF(База!$B$3:$B$305,$A24,База!$H$3:$H$152))</f>
        <v>0</v>
      </c>
      <c r="AA24" s="55">
        <f ca="1">IF(COUNTIFS(Распис!$B$4:$B$300,$A24,Распис!$C$4:$C$300,"&lt;="&amp;AA$1,Распис!$D$4:$D$300,"&gt;="&amp;AA$1)&gt;0,SUMIFS(Распис!$I$4:$I$300,Распис!$B$4:$B$300,$A24,Распис!$C$4:$C$300,"&lt;="&amp;AA$1,Распис!$D$4:$D$300,"&gt;="&amp;AA$1),SUMIF(База!$B$3:$B$305,$A24,База!$I$3:$I$152))</f>
        <v>5</v>
      </c>
      <c r="AB24" s="55">
        <f ca="1">IF(COUNTIFS(Распис!$B$4:$B$300,$A24,Распис!$C$4:$C$300,"&lt;="&amp;AB$1,Распис!$D$4:$D$300,"&gt;="&amp;AB$1)&gt;0,SUMIFS(Распис!$J$4:$J$300,Распис!$B$4:$B$300,$A24,Распис!$C$4:$C$300,"&lt;="&amp;AB$1,Распис!$D$4:$D$300,"&gt;="&amp;AB$1),SUMIF(База!$B$3:$B$305,$A24,База!$J$3:$J$152))</f>
        <v>4</v>
      </c>
      <c r="AC24" s="55">
        <f ca="1">IF(COUNTIFS(Распис!$B$4:$B$300,$A24,Распис!$C$4:$C$300,"&lt;="&amp;AC$1,Распис!$D$4:$D$300,"&gt;="&amp;AC$1)&gt;0,SUMIFS(Распис!$K$4:$K$300,Распис!$B$4:$B$300,$A24,Распис!$C$4:$C$300,"&lt;="&amp;AC$1,Распис!$D$4:$D$300,"&gt;="&amp;AC$1),SUMIF(База!$B$3:$B$305,$A24,База!$K$3:$K$152))</f>
        <v>3</v>
      </c>
      <c r="AD24" s="55" t="s">
        <v>23</v>
      </c>
      <c r="AE24" s="55">
        <f ca="1">IF(COUNTIFS(Распис!$B$4:$B$300,$A24,Распис!$C$4:$C$300,"&lt;="&amp;AE$1,Распис!$D$4:$D$300,"&gt;="&amp;AE$1)&gt;0,SUMIFS(Распис!$F$4:$F$300,Распис!$B$4:$B$300,$A24,Распис!$C$4:$C$300,"&lt;="&amp;AE$1,Распис!$D$4:$D$300,"&gt;="&amp;AE$1),SUMIF(База!$B$3:$B$305,$A24,База!$F$3:$F$152))</f>
        <v>6</v>
      </c>
      <c r="AF24" s="57"/>
      <c r="AG24" s="55">
        <f t="shared" ca="1" si="2"/>
        <v>102</v>
      </c>
      <c r="AH24" s="55">
        <f ca="1">AG24-SUMIFS(Распред!$G$4:$G$300,Распред!$B$4:$B$300,"апрель",Распред!$F$4:$F$300,A24)</f>
        <v>102</v>
      </c>
      <c r="AI24" s="55">
        <f ca="1">AH24+(COUNTIF(B24:AF24,"КД")+SUMIFS(Распред!$AH$4:$AH$300,Распред!$F$4:$F$300,A24,Распред!$B$4:$B$300,"апрель"))*4</f>
        <v>102</v>
      </c>
      <c r="AJ24" s="55">
        <f t="shared" ca="1" si="3"/>
        <v>2</v>
      </c>
      <c r="AK24" s="55">
        <f t="shared" ca="1" si="4"/>
        <v>100</v>
      </c>
      <c r="AL24" s="55">
        <f>SUMIFS(Распред!$K$4:$K$300,Распред!$B$4:$B$300,"апрель",Распред!$J$4:$J$300,A24)+SUMIFS(Распред!$M$4:$M$300,Распред!$B$4:$B$300,"апрель",Распред!$L$4:$L$300,A24)+SUMIFS(Распред!$O$4:$O$300,Распред!$B$4:$B$300,"апрель",Распред!$N$4:$N$300,A24)+SUMIFS(Распред!$Q$4:$Q$300,Распред!$B$4:$B$300,"апрель",Распред!$P$4:$P$300,A24)+SUMIFS(Распред!$S$4:$S$300,Распред!$B$4:$B$300,"апрель",Распред!$R$4:$R$300,A24)+SUMIFS(Распред!$U$4:$U$300,Распред!$B$4:$B$300,"апрель",Распред!$T$4:$T$300,A24)+SUMIFS(Распред!$W$4:$W$300,Распред!$B$4:$B$300,"апрель",Распред!$V$4:$V$300,A24)+SUMIFS(Распред!$Y$4:$Y$300,Распред!$B$4:$B$300,"апрель",Распред!$X$4:$X$300,A24)+SUMIFS(Распред!$AA$4:$AA$300,Распред!$B$4:$B$300,"апрель",Распред!$Z$4:$Z$300,A24)+SUMIFS(Распред!$AC$4:$AC$300,Распред!$B$4:$B$300,"апрель",Распред!$AB$4:$AB$300,A24)</f>
        <v>0</v>
      </c>
      <c r="AM24" s="55">
        <f t="shared" ca="1" si="5"/>
        <v>102</v>
      </c>
      <c r="AN24" s="55">
        <f t="shared" ca="1" si="6"/>
        <v>2</v>
      </c>
      <c r="AO24" s="55">
        <f t="shared" ca="1" si="7"/>
        <v>2</v>
      </c>
      <c r="AP24" s="55">
        <f>январь!AP24</f>
        <v>172000</v>
      </c>
      <c r="AQ24" s="55">
        <f t="shared" ca="1" si="8"/>
        <v>3440</v>
      </c>
      <c r="AR24" s="57"/>
      <c r="AS24" s="176">
        <f t="shared" ca="1" si="9"/>
        <v>3440</v>
      </c>
    </row>
    <row r="25" spans="1:58" x14ac:dyDescent="0.25">
      <c r="A25" s="175" t="str">
        <f>База!B25</f>
        <v>Сивоглаз Алексей</v>
      </c>
      <c r="B25" s="55" t="s">
        <v>23</v>
      </c>
      <c r="C25" s="55">
        <f ca="1">IF(COUNTIFS(Распис!$B$4:$B$300,$A25,Распис!$C$4:$C$300,"&lt;="&amp;C$1,Распис!$D$4:$D$300,"&gt;="&amp;C$1)&gt;0,SUMIFS(Распис!$F$4:$F$300,Распис!$B$4:$B$300,$A25,Распис!$C$4:$C$300,"&lt;="&amp;C$1,Распис!$D$4:$D$300,"&gt;="&amp;C$1),SUMIF(База!$B$3:$B$305,$A25,База!$F$3:$F$152))</f>
        <v>6</v>
      </c>
      <c r="D25" s="55">
        <f ca="1">IF(COUNTIFS(Распис!$B$4:$B$300,$A25,Распис!$C$4:$C$300,"&lt;="&amp;D$1,Распис!$D$4:$D$300,"&gt;="&amp;D$1)&gt;0,SUMIFS(Распис!$G$4:$G$300,Распис!$B$4:$B$300,$A25,Распис!$C$4:$C$300,"&lt;="&amp;D$1,Распис!$D$4:$D$300,"&gt;="&amp;D$1),SUMIF(База!$B$3:$B$305,$A25,База!$G$3:$G$152))</f>
        <v>4</v>
      </c>
      <c r="E25" s="55">
        <f ca="1">IF(COUNTIFS(Распис!$B$4:$B$300,$A25,Распис!$C$4:$C$300,"&lt;="&amp;E$1,Распис!$D$4:$D$300,"&gt;="&amp;E$1)&gt;0,SUMIFS(Распис!$H$4:$H$300,Распис!$B$4:$B$300,$A25,Распис!$C$4:$C$300,"&lt;="&amp;E$1,Распис!$D$4:$D$300,"&gt;="&amp;E$1),SUMIF(База!$B$3:$B$305,$A25,База!$H$3:$H$152))</f>
        <v>0</v>
      </c>
      <c r="F25" s="55">
        <f ca="1">IF(COUNTIFS(Распис!$B$4:$B$300,$A25,Распис!$C$4:$C$300,"&lt;="&amp;F$1,Распис!$D$4:$D$300,"&gt;="&amp;F$1)&gt;0,SUMIFS(Распис!$I$4:$I$300,Распис!$B$4:$B$300,$A25,Распис!$C$4:$C$300,"&lt;="&amp;F$1,Распис!$D$4:$D$300,"&gt;="&amp;F$1),SUMIF(База!$B$3:$B$305,$A25,База!$I$3:$I$152))</f>
        <v>4</v>
      </c>
      <c r="G25" s="55">
        <f ca="1">IF(COUNTIFS(Распис!$B$4:$B$300,$A25,Распис!$C$4:$C$300,"&lt;="&amp;G$1,Распис!$D$4:$D$300,"&gt;="&amp;G$1)&gt;0,SUMIFS(Распис!$J$4:$J$300,Распис!$B$4:$B$300,$A25,Распис!$C$4:$C$300,"&lt;="&amp;G$1,Распис!$D$4:$D$300,"&gt;="&amp;G$1),SUMIF(База!$B$3:$B$305,$A25,База!$J$3:$J$152))</f>
        <v>4</v>
      </c>
      <c r="H25" s="55">
        <f ca="1">IF(COUNTIFS(Распис!$B$4:$B$300,$A25,Распис!$C$4:$C$300,"&lt;="&amp;H$1,Распис!$D$4:$D$300,"&gt;="&amp;H$1)&gt;0,SUMIFS(Распис!$K$4:$K$300,Распис!$B$4:$B$300,$A25,Распис!$C$4:$C$300,"&lt;="&amp;H$1,Распис!$D$4:$D$300,"&gt;="&amp;H$1),SUMIF(База!$B$3:$B$305,$A25,База!$K$3:$K$152))</f>
        <v>6</v>
      </c>
      <c r="I25" s="55" t="s">
        <v>23</v>
      </c>
      <c r="J25" s="55">
        <f ca="1">IF(COUNTIFS(Распис!$B$4:$B$300,$A25,Распис!$C$4:$C$300,"&lt;="&amp;J$1,Распис!$D$4:$D$300,"&gt;="&amp;J$1)&gt;0,SUMIFS(Распис!$F$4:$F$300,Распис!$B$4:$B$300,$A25,Распис!$C$4:$C$300,"&lt;="&amp;J$1,Распис!$D$4:$D$300,"&gt;="&amp;J$1),SUMIF(База!$B$3:$B$305,$A25,База!$F$3:$F$152))</f>
        <v>6</v>
      </c>
      <c r="K25" s="55">
        <f ca="1">IF(COUNTIFS(Распис!$B$4:$B$300,$A25,Распис!$C$4:$C$300,"&lt;="&amp;K$1,Распис!$D$4:$D$300,"&gt;="&amp;K$1)&gt;0,SUMIFS(Распис!$G$4:$G$300,Распис!$B$4:$B$300,$A25,Распис!$C$4:$C$300,"&lt;="&amp;K$1,Распис!$D$4:$D$300,"&gt;="&amp;K$1),SUMIF(База!$B$3:$B$305,$A25,База!$G$3:$G$152))</f>
        <v>4</v>
      </c>
      <c r="L25" s="55">
        <f ca="1">IF(COUNTIFS(Распис!$B$4:$B$300,$A25,Распис!$C$4:$C$300,"&lt;="&amp;L$1,Распис!$D$4:$D$300,"&gt;="&amp;L$1)&gt;0,SUMIFS(Распис!$H$4:$H$300,Распис!$B$4:$B$300,$A25,Распис!$C$4:$C$300,"&lt;="&amp;L$1,Распис!$D$4:$D$300,"&gt;="&amp;L$1),SUMIF(База!$B$3:$B$305,$A25,База!$H$3:$H$152))</f>
        <v>0</v>
      </c>
      <c r="M25" s="55">
        <f ca="1">IF(COUNTIFS(Распис!$B$4:$B$300,$A25,Распис!$C$4:$C$300,"&lt;="&amp;M$1,Распис!$D$4:$D$300,"&gt;="&amp;M$1)&gt;0,SUMIFS(Распис!$I$4:$I$300,Распис!$B$4:$B$300,$A25,Распис!$C$4:$C$300,"&lt;="&amp;M$1,Распис!$D$4:$D$300,"&gt;="&amp;M$1),SUMIF(База!$B$3:$B$305,$A25,База!$I$3:$I$152))</f>
        <v>4</v>
      </c>
      <c r="N25" s="55">
        <f ca="1">IF(COUNTIFS(Распис!$B$4:$B$300,$A25,Распис!$C$4:$C$300,"&lt;="&amp;N$1,Распис!$D$4:$D$300,"&gt;="&amp;N$1)&gt;0,SUMIFS(Распис!$J$4:$J$300,Распис!$B$4:$B$300,$A25,Распис!$C$4:$C$300,"&lt;="&amp;N$1,Распис!$D$4:$D$300,"&gt;="&amp;N$1),SUMIF(База!$B$3:$B$305,$A25,База!$J$3:$J$152))</f>
        <v>4</v>
      </c>
      <c r="O25" s="55">
        <f ca="1">IF(COUNTIFS(Распис!$B$4:$B$300,$A25,Распис!$C$4:$C$300,"&lt;="&amp;O$1,Распис!$D$4:$D$300,"&gt;="&amp;O$1)&gt;0,SUMIFS(Распис!$K$4:$K$300,Распис!$B$4:$B$300,$A25,Распис!$C$4:$C$300,"&lt;="&amp;O$1,Распис!$D$4:$D$300,"&gt;="&amp;O$1),SUMIF(База!$B$3:$B$305,$A25,База!$K$3:$K$152))</f>
        <v>6</v>
      </c>
      <c r="P25" s="55" t="s">
        <v>23</v>
      </c>
      <c r="Q25" s="55">
        <f ca="1">IF(COUNTIFS(Распис!$B$4:$B$300,$A25,Распис!$C$4:$C$300,"&lt;="&amp;Q$1,Распис!$D$4:$D$300,"&gt;="&amp;Q$1)&gt;0,SUMIFS(Распис!$F$4:$F$300,Распис!$B$4:$B$300,$A25,Распис!$C$4:$C$300,"&lt;="&amp;Q$1,Распис!$D$4:$D$300,"&gt;="&amp;Q$1),SUMIF(База!$B$3:$B$305,$A25,База!$F$3:$F$152))</f>
        <v>6</v>
      </c>
      <c r="R25" s="55">
        <f ca="1">IF(COUNTIFS(Распис!$B$4:$B$300,$A25,Распис!$C$4:$C$300,"&lt;="&amp;R$1,Распис!$D$4:$D$300,"&gt;="&amp;R$1)&gt;0,SUMIFS(Распис!$G$4:$G$300,Распис!$B$4:$B$300,$A25,Распис!$C$4:$C$300,"&lt;="&amp;R$1,Распис!$D$4:$D$300,"&gt;="&amp;R$1),SUMIF(База!$B$3:$B$305,$A25,База!$G$3:$G$152))</f>
        <v>4</v>
      </c>
      <c r="S25" s="55">
        <f ca="1">IF(COUNTIFS(Распис!$B$4:$B$300,$A25,Распис!$C$4:$C$300,"&lt;="&amp;S$1,Распис!$D$4:$D$300,"&gt;="&amp;S$1)&gt;0,SUMIFS(Распис!$H$4:$H$300,Распис!$B$4:$B$300,$A25,Распис!$C$4:$C$300,"&lt;="&amp;S$1,Распис!$D$4:$D$300,"&gt;="&amp;S$1),SUMIF(База!$B$3:$B$305,$A25,База!$H$3:$H$152))</f>
        <v>0</v>
      </c>
      <c r="T25" s="55">
        <f ca="1">IF(COUNTIFS(Распис!$B$4:$B$300,$A25,Распис!$C$4:$C$300,"&lt;="&amp;T$1,Распис!$D$4:$D$300,"&gt;="&amp;T$1)&gt;0,SUMIFS(Распис!$I$4:$I$300,Распис!$B$4:$B$300,$A25,Распис!$C$4:$C$300,"&lt;="&amp;T$1,Распис!$D$4:$D$300,"&gt;="&amp;T$1),SUMIF(База!$B$3:$B$305,$A25,База!$I$3:$I$152))</f>
        <v>4</v>
      </c>
      <c r="U25" s="55">
        <f ca="1">IF(COUNTIFS(Распис!$B$4:$B$300,$A25,Распис!$C$4:$C$300,"&lt;="&amp;U$1,Распис!$D$4:$D$300,"&gt;="&amp;U$1)&gt;0,SUMIFS(Распис!$J$4:$J$300,Распис!$B$4:$B$300,$A25,Распис!$C$4:$C$300,"&lt;="&amp;U$1,Распис!$D$4:$D$300,"&gt;="&amp;U$1),SUMIF(База!$B$3:$B$305,$A25,База!$J$3:$J$152))</f>
        <v>4</v>
      </c>
      <c r="V25" s="55">
        <f ca="1">IF(COUNTIFS(Распис!$B$4:$B$300,$A25,Распис!$C$4:$C$300,"&lt;="&amp;V$1,Распис!$D$4:$D$300,"&gt;="&amp;V$1)&gt;0,SUMIFS(Распис!$K$4:$K$300,Распис!$B$4:$B$300,$A25,Распис!$C$4:$C$300,"&lt;="&amp;V$1,Распис!$D$4:$D$300,"&gt;="&amp;V$1),SUMIF(База!$B$3:$B$305,$A25,База!$K$3:$K$152))</f>
        <v>6</v>
      </c>
      <c r="W25" s="55" t="s">
        <v>23</v>
      </c>
      <c r="X25" s="55">
        <f ca="1">IF(COUNTIFS(Распис!$B$4:$B$300,$A25,Распис!$C$4:$C$300,"&lt;="&amp;X$1,Распис!$D$4:$D$300,"&gt;="&amp;X$1)&gt;0,SUMIFS(Распис!$F$4:$F$300,Распис!$B$4:$B$300,$A25,Распис!$C$4:$C$300,"&lt;="&amp;X$1,Распис!$D$4:$D$300,"&gt;="&amp;X$1),SUMIF(База!$B$3:$B$305,$A25,База!$F$3:$F$152))</f>
        <v>6</v>
      </c>
      <c r="Y25" s="55">
        <f ca="1">IF(COUNTIFS(Распис!$B$4:$B$300,$A25,Распис!$C$4:$C$300,"&lt;="&amp;Y$1,Распис!$D$4:$D$300,"&gt;="&amp;Y$1)&gt;0,SUMIFS(Распис!$G$4:$G$300,Распис!$B$4:$B$300,$A25,Распис!$C$4:$C$300,"&lt;="&amp;Y$1,Распис!$D$4:$D$300,"&gt;="&amp;Y$1),SUMIF(База!$B$3:$B$305,$A25,База!$G$3:$G$152))</f>
        <v>4</v>
      </c>
      <c r="Z25" s="55">
        <f ca="1">IF(COUNTIFS(Распис!$B$4:$B$300,$A25,Распис!$C$4:$C$300,"&lt;="&amp;Z$1,Распис!$D$4:$D$300,"&gt;="&amp;Z$1)&gt;0,SUMIFS(Распис!$H$4:$H$300,Распис!$B$4:$B$300,$A25,Распис!$C$4:$C$300,"&lt;="&amp;Z$1,Распис!$D$4:$D$300,"&gt;="&amp;Z$1),SUMIF(База!$B$3:$B$305,$A25,База!$H$3:$H$152))</f>
        <v>0</v>
      </c>
      <c r="AA25" s="55">
        <f ca="1">IF(COUNTIFS(Распис!$B$4:$B$300,$A25,Распис!$C$4:$C$300,"&lt;="&amp;AA$1,Распис!$D$4:$D$300,"&gt;="&amp;AA$1)&gt;0,SUMIFS(Распис!$I$4:$I$300,Распис!$B$4:$B$300,$A25,Распис!$C$4:$C$300,"&lt;="&amp;AA$1,Распис!$D$4:$D$300,"&gt;="&amp;AA$1),SUMIF(База!$B$3:$B$305,$A25,База!$I$3:$I$152))</f>
        <v>4</v>
      </c>
      <c r="AB25" s="55">
        <f ca="1">IF(COUNTIFS(Распис!$B$4:$B$300,$A25,Распис!$C$4:$C$300,"&lt;="&amp;AB$1,Распис!$D$4:$D$300,"&gt;="&amp;AB$1)&gt;0,SUMIFS(Распис!$J$4:$J$300,Распис!$B$4:$B$300,$A25,Распис!$C$4:$C$300,"&lt;="&amp;AB$1,Распис!$D$4:$D$300,"&gt;="&amp;AB$1),SUMIF(База!$B$3:$B$305,$A25,База!$J$3:$J$152))</f>
        <v>4</v>
      </c>
      <c r="AC25" s="55">
        <f ca="1">IF(COUNTIFS(Распис!$B$4:$B$300,$A25,Распис!$C$4:$C$300,"&lt;="&amp;AC$1,Распис!$D$4:$D$300,"&gt;="&amp;AC$1)&gt;0,SUMIFS(Распис!$K$4:$K$300,Распис!$B$4:$B$300,$A25,Распис!$C$4:$C$300,"&lt;="&amp;AC$1,Распис!$D$4:$D$300,"&gt;="&amp;AC$1),SUMIF(База!$B$3:$B$305,$A25,База!$K$3:$K$152))</f>
        <v>6</v>
      </c>
      <c r="AD25" s="55" t="s">
        <v>23</v>
      </c>
      <c r="AE25" s="55">
        <f ca="1">IF(COUNTIFS(Распис!$B$4:$B$300,$A25,Распис!$C$4:$C$300,"&lt;="&amp;AE$1,Распис!$D$4:$D$300,"&gt;="&amp;AE$1)&gt;0,SUMIFS(Распис!$F$4:$F$300,Распис!$B$4:$B$300,$A25,Распис!$C$4:$C$300,"&lt;="&amp;AE$1,Распис!$D$4:$D$300,"&gt;="&amp;AE$1),SUMIF(База!$B$3:$B$305,$A25,База!$F$3:$F$152))</f>
        <v>6</v>
      </c>
      <c r="AF25" s="57"/>
      <c r="AG25" s="55">
        <f t="shared" ca="1" si="2"/>
        <v>102</v>
      </c>
      <c r="AH25" s="55">
        <f ca="1">AG25-SUMIFS(Распред!$G$4:$G$300,Распред!$B$4:$B$300,"апрель",Распред!$F$4:$F$300,A25)</f>
        <v>102</v>
      </c>
      <c r="AI25" s="55">
        <f ca="1">AH25+(COUNTIF(B25:AF25,"КД")+SUMIFS(Распред!$AH$4:$AH$300,Распред!$F$4:$F$300,A25,Распред!$B$4:$B$300,"апрель"))*4</f>
        <v>102</v>
      </c>
      <c r="AJ25" s="55">
        <f t="shared" ca="1" si="3"/>
        <v>2</v>
      </c>
      <c r="AK25" s="55">
        <f t="shared" ca="1" si="4"/>
        <v>100</v>
      </c>
      <c r="AL25" s="55">
        <f>SUMIFS(Распред!$K$4:$K$300,Распред!$B$4:$B$300,"апрель",Распред!$J$4:$J$300,A25)+SUMIFS(Распред!$M$4:$M$300,Распред!$B$4:$B$300,"апрель",Распред!$L$4:$L$300,A25)+SUMIFS(Распред!$O$4:$O$300,Распред!$B$4:$B$300,"апрель",Распред!$N$4:$N$300,A25)+SUMIFS(Распред!$Q$4:$Q$300,Распред!$B$4:$B$300,"апрель",Распред!$P$4:$P$300,A25)+SUMIFS(Распред!$S$4:$S$300,Распред!$B$4:$B$300,"апрель",Распред!$R$4:$R$300,A25)+SUMIFS(Распред!$U$4:$U$300,Распред!$B$4:$B$300,"апрель",Распред!$T$4:$T$300,A25)+SUMIFS(Распред!$W$4:$W$300,Распред!$B$4:$B$300,"апрель",Распред!$V$4:$V$300,A25)+SUMIFS(Распред!$Y$4:$Y$300,Распред!$B$4:$B$300,"апрель",Распред!$X$4:$X$300,A25)+SUMIFS(Распред!$AA$4:$AA$300,Распред!$B$4:$B$300,"апрель",Распред!$Z$4:$Z$300,A25)+SUMIFS(Распред!$AC$4:$AC$300,Распред!$B$4:$B$300,"апрель",Распред!$AB$4:$AB$300,A25)</f>
        <v>0</v>
      </c>
      <c r="AM25" s="55">
        <f t="shared" ca="1" si="5"/>
        <v>102</v>
      </c>
      <c r="AN25" s="55">
        <f t="shared" ca="1" si="6"/>
        <v>2</v>
      </c>
      <c r="AO25" s="55">
        <f t="shared" ca="1" si="7"/>
        <v>2</v>
      </c>
      <c r="AP25" s="55">
        <f>январь!AP25</f>
        <v>286000</v>
      </c>
      <c r="AQ25" s="55">
        <f t="shared" ca="1" si="8"/>
        <v>5720</v>
      </c>
      <c r="AR25" s="57"/>
      <c r="AS25" s="176">
        <f t="shared" ca="1" si="9"/>
        <v>5720</v>
      </c>
    </row>
    <row r="26" spans="1:58" x14ac:dyDescent="0.25">
      <c r="A26" s="175" t="str">
        <f>База!B26</f>
        <v>Джуматаев Эмиль</v>
      </c>
      <c r="B26" s="55" t="s">
        <v>23</v>
      </c>
      <c r="C26" s="55">
        <f ca="1">IF(COUNTIFS(Распис!$B$4:$B$300,$A26,Распис!$C$4:$C$300,"&lt;="&amp;C$1,Распис!$D$4:$D$300,"&gt;="&amp;C$1)&gt;0,SUMIFS(Распис!$F$4:$F$300,Распис!$B$4:$B$300,$A26,Распис!$C$4:$C$300,"&lt;="&amp;C$1,Распис!$D$4:$D$300,"&gt;="&amp;C$1),SUMIF(База!$B$3:$B$305,$A26,База!$F$3:$F$152))</f>
        <v>5</v>
      </c>
      <c r="D26" s="55">
        <f ca="1">IF(COUNTIFS(Распис!$B$4:$B$300,$A26,Распис!$C$4:$C$300,"&lt;="&amp;D$1,Распис!$D$4:$D$300,"&gt;="&amp;D$1)&gt;0,SUMIFS(Распис!$G$4:$G$300,Распис!$B$4:$B$300,$A26,Распис!$C$4:$C$300,"&lt;="&amp;D$1,Распис!$D$4:$D$300,"&gt;="&amp;D$1),SUMIF(База!$B$3:$B$305,$A26,База!$G$3:$G$152))</f>
        <v>5</v>
      </c>
      <c r="E26" s="55">
        <f ca="1">IF(COUNTIFS(Распис!$B$4:$B$300,$A26,Распис!$C$4:$C$300,"&lt;="&amp;E$1,Распис!$D$4:$D$300,"&gt;="&amp;E$1)&gt;0,SUMIFS(Распис!$H$4:$H$300,Распис!$B$4:$B$300,$A26,Распис!$C$4:$C$300,"&lt;="&amp;E$1,Распис!$D$4:$D$300,"&gt;="&amp;E$1),SUMIF(База!$B$3:$B$305,$A26,База!$H$3:$H$152))</f>
        <v>0</v>
      </c>
      <c r="F26" s="55">
        <f ca="1">IF(COUNTIFS(Распис!$B$4:$B$300,$A26,Распис!$C$4:$C$300,"&lt;="&amp;F$1,Распис!$D$4:$D$300,"&gt;="&amp;F$1)&gt;0,SUMIFS(Распис!$I$4:$I$300,Распис!$B$4:$B$300,$A26,Распис!$C$4:$C$300,"&lt;="&amp;F$1,Распис!$D$4:$D$300,"&gt;="&amp;F$1),SUMIF(База!$B$3:$B$305,$A26,База!$I$3:$I$152))</f>
        <v>5</v>
      </c>
      <c r="G26" s="55">
        <f ca="1">IF(COUNTIFS(Распис!$B$4:$B$300,$A26,Распис!$C$4:$C$300,"&lt;="&amp;G$1,Распис!$D$4:$D$300,"&gt;="&amp;G$1)&gt;0,SUMIFS(Распис!$J$4:$J$300,Распис!$B$4:$B$300,$A26,Распис!$C$4:$C$300,"&lt;="&amp;G$1,Распис!$D$4:$D$300,"&gt;="&amp;G$1),SUMIF(База!$B$3:$B$305,$A26,База!$J$3:$J$152))</f>
        <v>6</v>
      </c>
      <c r="H26" s="55">
        <f ca="1">IF(COUNTIFS(Распис!$B$4:$B$300,$A26,Распис!$C$4:$C$300,"&lt;="&amp;H$1,Распис!$D$4:$D$300,"&gt;="&amp;H$1)&gt;0,SUMIFS(Распис!$K$4:$K$300,Распис!$B$4:$B$300,$A26,Распис!$C$4:$C$300,"&lt;="&amp;H$1,Распис!$D$4:$D$300,"&gt;="&amp;H$1),SUMIF(База!$B$3:$B$305,$A26,База!$K$3:$K$152))</f>
        <v>3</v>
      </c>
      <c r="I26" s="55" t="s">
        <v>23</v>
      </c>
      <c r="J26" s="55">
        <f ca="1">IF(COUNTIFS(Распис!$B$4:$B$300,$A26,Распис!$C$4:$C$300,"&lt;="&amp;J$1,Распис!$D$4:$D$300,"&gt;="&amp;J$1)&gt;0,SUMIFS(Распис!$F$4:$F$300,Распис!$B$4:$B$300,$A26,Распис!$C$4:$C$300,"&lt;="&amp;J$1,Распис!$D$4:$D$300,"&gt;="&amp;J$1),SUMIF(База!$B$3:$B$305,$A26,База!$F$3:$F$152))</f>
        <v>5</v>
      </c>
      <c r="K26" s="55">
        <f ca="1">IF(COUNTIFS(Распис!$B$4:$B$300,$A26,Распис!$C$4:$C$300,"&lt;="&amp;K$1,Распис!$D$4:$D$300,"&gt;="&amp;K$1)&gt;0,SUMIFS(Распис!$G$4:$G$300,Распис!$B$4:$B$300,$A26,Распис!$C$4:$C$300,"&lt;="&amp;K$1,Распис!$D$4:$D$300,"&gt;="&amp;K$1),SUMIF(База!$B$3:$B$305,$A26,База!$G$3:$G$152))</f>
        <v>5</v>
      </c>
      <c r="L26" s="55">
        <f ca="1">IF(COUNTIFS(Распис!$B$4:$B$300,$A26,Распис!$C$4:$C$300,"&lt;="&amp;L$1,Распис!$D$4:$D$300,"&gt;="&amp;L$1)&gt;0,SUMIFS(Распис!$H$4:$H$300,Распис!$B$4:$B$300,$A26,Распис!$C$4:$C$300,"&lt;="&amp;L$1,Распис!$D$4:$D$300,"&gt;="&amp;L$1),SUMIF(База!$B$3:$B$305,$A26,База!$H$3:$H$152))</f>
        <v>0</v>
      </c>
      <c r="M26" s="55">
        <f ca="1">IF(COUNTIFS(Распис!$B$4:$B$300,$A26,Распис!$C$4:$C$300,"&lt;="&amp;M$1,Распис!$D$4:$D$300,"&gt;="&amp;M$1)&gt;0,SUMIFS(Распис!$I$4:$I$300,Распис!$B$4:$B$300,$A26,Распис!$C$4:$C$300,"&lt;="&amp;M$1,Распис!$D$4:$D$300,"&gt;="&amp;M$1),SUMIF(База!$B$3:$B$305,$A26,База!$I$3:$I$152))</f>
        <v>5</v>
      </c>
      <c r="N26" s="55">
        <f ca="1">IF(COUNTIFS(Распис!$B$4:$B$300,$A26,Распис!$C$4:$C$300,"&lt;="&amp;N$1,Распис!$D$4:$D$300,"&gt;="&amp;N$1)&gt;0,SUMIFS(Распис!$J$4:$J$300,Распис!$B$4:$B$300,$A26,Распис!$C$4:$C$300,"&lt;="&amp;N$1,Распис!$D$4:$D$300,"&gt;="&amp;N$1),SUMIF(База!$B$3:$B$305,$A26,База!$J$3:$J$152))</f>
        <v>6</v>
      </c>
      <c r="O26" s="55">
        <f ca="1">IF(COUNTIFS(Распис!$B$4:$B$300,$A26,Распис!$C$4:$C$300,"&lt;="&amp;O$1,Распис!$D$4:$D$300,"&gt;="&amp;O$1)&gt;0,SUMIFS(Распис!$K$4:$K$300,Распис!$B$4:$B$300,$A26,Распис!$C$4:$C$300,"&lt;="&amp;O$1,Распис!$D$4:$D$300,"&gt;="&amp;O$1),SUMIF(База!$B$3:$B$305,$A26,База!$K$3:$K$152))</f>
        <v>3</v>
      </c>
      <c r="P26" s="55" t="s">
        <v>23</v>
      </c>
      <c r="Q26" s="55">
        <f ca="1">IF(COUNTIFS(Распис!$B$4:$B$300,$A26,Распис!$C$4:$C$300,"&lt;="&amp;Q$1,Распис!$D$4:$D$300,"&gt;="&amp;Q$1)&gt;0,SUMIFS(Распис!$F$4:$F$300,Распис!$B$4:$B$300,$A26,Распис!$C$4:$C$300,"&lt;="&amp;Q$1,Распис!$D$4:$D$300,"&gt;="&amp;Q$1),SUMIF(База!$B$3:$B$305,$A26,База!$F$3:$F$152))</f>
        <v>5</v>
      </c>
      <c r="R26" s="55">
        <f ca="1">IF(COUNTIFS(Распис!$B$4:$B$300,$A26,Распис!$C$4:$C$300,"&lt;="&amp;R$1,Распис!$D$4:$D$300,"&gt;="&amp;R$1)&gt;0,SUMIFS(Распис!$G$4:$G$300,Распис!$B$4:$B$300,$A26,Распис!$C$4:$C$300,"&lt;="&amp;R$1,Распис!$D$4:$D$300,"&gt;="&amp;R$1),SUMIF(База!$B$3:$B$305,$A26,База!$G$3:$G$152))</f>
        <v>5</v>
      </c>
      <c r="S26" s="55">
        <f ca="1">IF(COUNTIFS(Распис!$B$4:$B$300,$A26,Распис!$C$4:$C$300,"&lt;="&amp;S$1,Распис!$D$4:$D$300,"&gt;="&amp;S$1)&gt;0,SUMIFS(Распис!$H$4:$H$300,Распис!$B$4:$B$300,$A26,Распис!$C$4:$C$300,"&lt;="&amp;S$1,Распис!$D$4:$D$300,"&gt;="&amp;S$1),SUMIF(База!$B$3:$B$305,$A26,База!$H$3:$H$152))</f>
        <v>0</v>
      </c>
      <c r="T26" s="55">
        <f ca="1">IF(COUNTIFS(Распис!$B$4:$B$300,$A26,Распис!$C$4:$C$300,"&lt;="&amp;T$1,Распис!$D$4:$D$300,"&gt;="&amp;T$1)&gt;0,SUMIFS(Распис!$I$4:$I$300,Распис!$B$4:$B$300,$A26,Распис!$C$4:$C$300,"&lt;="&amp;T$1,Распис!$D$4:$D$300,"&gt;="&amp;T$1),SUMIF(База!$B$3:$B$305,$A26,База!$I$3:$I$152))</f>
        <v>5</v>
      </c>
      <c r="U26" s="55">
        <f ca="1">IF(COUNTIFS(Распис!$B$4:$B$300,$A26,Распис!$C$4:$C$300,"&lt;="&amp;U$1,Распис!$D$4:$D$300,"&gt;="&amp;U$1)&gt;0,SUMIFS(Распис!$J$4:$J$300,Распис!$B$4:$B$300,$A26,Распис!$C$4:$C$300,"&lt;="&amp;U$1,Распис!$D$4:$D$300,"&gt;="&amp;U$1),SUMIF(База!$B$3:$B$305,$A26,База!$J$3:$J$152))</f>
        <v>6</v>
      </c>
      <c r="V26" s="55">
        <f ca="1">IF(COUNTIFS(Распис!$B$4:$B$300,$A26,Распис!$C$4:$C$300,"&lt;="&amp;V$1,Распис!$D$4:$D$300,"&gt;="&amp;V$1)&gt;0,SUMIFS(Распис!$K$4:$K$300,Распис!$B$4:$B$300,$A26,Распис!$C$4:$C$300,"&lt;="&amp;V$1,Распис!$D$4:$D$300,"&gt;="&amp;V$1),SUMIF(База!$B$3:$B$305,$A26,База!$K$3:$K$152))</f>
        <v>3</v>
      </c>
      <c r="W26" s="55" t="s">
        <v>23</v>
      </c>
      <c r="X26" s="55">
        <f ca="1">IF(COUNTIFS(Распис!$B$4:$B$300,$A26,Распис!$C$4:$C$300,"&lt;="&amp;X$1,Распис!$D$4:$D$300,"&gt;="&amp;X$1)&gt;0,SUMIFS(Распис!$F$4:$F$300,Распис!$B$4:$B$300,$A26,Распис!$C$4:$C$300,"&lt;="&amp;X$1,Распис!$D$4:$D$300,"&gt;="&amp;X$1),SUMIF(База!$B$3:$B$305,$A26,База!$F$3:$F$152))</f>
        <v>5</v>
      </c>
      <c r="Y26" s="55">
        <f ca="1">IF(COUNTIFS(Распис!$B$4:$B$300,$A26,Распис!$C$4:$C$300,"&lt;="&amp;Y$1,Распис!$D$4:$D$300,"&gt;="&amp;Y$1)&gt;0,SUMIFS(Распис!$G$4:$G$300,Распис!$B$4:$B$300,$A26,Распис!$C$4:$C$300,"&lt;="&amp;Y$1,Распис!$D$4:$D$300,"&gt;="&amp;Y$1),SUMIF(База!$B$3:$B$305,$A26,База!$G$3:$G$152))</f>
        <v>5</v>
      </c>
      <c r="Z26" s="55">
        <f ca="1">IF(COUNTIFS(Распис!$B$4:$B$300,$A26,Распис!$C$4:$C$300,"&lt;="&amp;Z$1,Распис!$D$4:$D$300,"&gt;="&amp;Z$1)&gt;0,SUMIFS(Распис!$H$4:$H$300,Распис!$B$4:$B$300,$A26,Распис!$C$4:$C$300,"&lt;="&amp;Z$1,Распис!$D$4:$D$300,"&gt;="&amp;Z$1),SUMIF(База!$B$3:$B$305,$A26,База!$H$3:$H$152))</f>
        <v>0</v>
      </c>
      <c r="AA26" s="55">
        <f ca="1">IF(COUNTIFS(Распис!$B$4:$B$300,$A26,Распис!$C$4:$C$300,"&lt;="&amp;AA$1,Распис!$D$4:$D$300,"&gt;="&amp;AA$1)&gt;0,SUMIFS(Распис!$I$4:$I$300,Распис!$B$4:$B$300,$A26,Распис!$C$4:$C$300,"&lt;="&amp;AA$1,Распис!$D$4:$D$300,"&gt;="&amp;AA$1),SUMIF(База!$B$3:$B$305,$A26,База!$I$3:$I$152))</f>
        <v>5</v>
      </c>
      <c r="AB26" s="55">
        <f ca="1">IF(COUNTIFS(Распис!$B$4:$B$300,$A26,Распис!$C$4:$C$300,"&lt;="&amp;AB$1,Распис!$D$4:$D$300,"&gt;="&amp;AB$1)&gt;0,SUMIFS(Распис!$J$4:$J$300,Распис!$B$4:$B$300,$A26,Распис!$C$4:$C$300,"&lt;="&amp;AB$1,Распис!$D$4:$D$300,"&gt;="&amp;AB$1),SUMIF(База!$B$3:$B$305,$A26,База!$J$3:$J$152))</f>
        <v>6</v>
      </c>
      <c r="AC26" s="55">
        <f ca="1">IF(COUNTIFS(Распис!$B$4:$B$300,$A26,Распис!$C$4:$C$300,"&lt;="&amp;AC$1,Распис!$D$4:$D$300,"&gt;="&amp;AC$1)&gt;0,SUMIFS(Распис!$K$4:$K$300,Распис!$B$4:$B$300,$A26,Распис!$C$4:$C$300,"&lt;="&amp;AC$1,Распис!$D$4:$D$300,"&gt;="&amp;AC$1),SUMIF(База!$B$3:$B$305,$A26,База!$K$3:$K$152))</f>
        <v>3</v>
      </c>
      <c r="AD26" s="55" t="s">
        <v>23</v>
      </c>
      <c r="AE26" s="55">
        <f ca="1">IF(COUNTIFS(Распис!$B$4:$B$300,$A26,Распис!$C$4:$C$300,"&lt;="&amp;AE$1,Распис!$D$4:$D$300,"&gt;="&amp;AE$1)&gt;0,SUMIFS(Распис!$F$4:$F$300,Распис!$B$4:$B$300,$A26,Распис!$C$4:$C$300,"&lt;="&amp;AE$1,Распис!$D$4:$D$300,"&gt;="&amp;AE$1),SUMIF(База!$B$3:$B$305,$A26,База!$F$3:$F$152))</f>
        <v>5</v>
      </c>
      <c r="AF26" s="57"/>
      <c r="AG26" s="55">
        <f t="shared" ca="1" si="2"/>
        <v>101</v>
      </c>
      <c r="AH26" s="55">
        <f ca="1">AG26-SUMIFS(Распред!$G$4:$G$300,Распред!$B$4:$B$300,"апрель",Распред!$F$4:$F$300,A26)</f>
        <v>101</v>
      </c>
      <c r="AI26" s="55">
        <f ca="1">AH26+(COUNTIF(B26:AF26,"КД")+SUMIFS(Распред!$AH$4:$AH$300,Распред!$F$4:$F$300,A26,Распред!$B$4:$B$300,"апрель"))*4</f>
        <v>101</v>
      </c>
      <c r="AJ26" s="55">
        <f t="shared" ca="1" si="3"/>
        <v>1</v>
      </c>
      <c r="AK26" s="55">
        <f t="shared" ca="1" si="4"/>
        <v>100</v>
      </c>
      <c r="AL26" s="55">
        <f>SUMIFS(Распред!$K$4:$K$300,Распред!$B$4:$B$300,"апрель",Распред!$J$4:$J$300,A26)+SUMIFS(Распред!$M$4:$M$300,Распред!$B$4:$B$300,"апрель",Распред!$L$4:$L$300,A26)+SUMIFS(Распред!$O$4:$O$300,Распред!$B$4:$B$300,"апрель",Распред!$N$4:$N$300,A26)+SUMIFS(Распред!$Q$4:$Q$300,Распред!$B$4:$B$300,"апрель",Распред!$P$4:$P$300,A26)+SUMIFS(Распред!$S$4:$S$300,Распред!$B$4:$B$300,"апрель",Распред!$R$4:$R$300,A26)+SUMIFS(Распред!$U$4:$U$300,Распред!$B$4:$B$300,"апрель",Распред!$T$4:$T$300,A26)+SUMIFS(Распред!$W$4:$W$300,Распред!$B$4:$B$300,"апрель",Распред!$V$4:$V$300,A26)+SUMIFS(Распред!$Y$4:$Y$300,Распред!$B$4:$B$300,"апрель",Распред!$X$4:$X$300,A26)+SUMIFS(Распред!$AA$4:$AA$300,Распред!$B$4:$B$300,"апрель",Распред!$Z$4:$Z$300,A26)+SUMIFS(Распред!$AC$4:$AC$300,Распред!$B$4:$B$300,"апрель",Распред!$AB$4:$AB$300,A26)</f>
        <v>0</v>
      </c>
      <c r="AM26" s="55">
        <f t="shared" ca="1" si="5"/>
        <v>101</v>
      </c>
      <c r="AN26" s="55">
        <f t="shared" ca="1" si="6"/>
        <v>1</v>
      </c>
      <c r="AO26" s="55">
        <f t="shared" ca="1" si="7"/>
        <v>1</v>
      </c>
      <c r="AP26" s="55">
        <f>январь!AP26</f>
        <v>286000</v>
      </c>
      <c r="AQ26" s="55">
        <f t="shared" ca="1" si="8"/>
        <v>2860</v>
      </c>
      <c r="AR26" s="57"/>
      <c r="AS26" s="176">
        <f t="shared" ca="1" si="9"/>
        <v>2860</v>
      </c>
    </row>
    <row r="27" spans="1:58" x14ac:dyDescent="0.25">
      <c r="A27" s="175" t="str">
        <f>База!B27</f>
        <v>Шаймарден К.</v>
      </c>
      <c r="B27" s="55" t="s">
        <v>23</v>
      </c>
      <c r="C27" s="55">
        <f ca="1">IF(COUNTIFS(Распис!$B$4:$B$300,$A27,Распис!$C$4:$C$300,"&lt;="&amp;C$1,Распис!$D$4:$D$300,"&gt;="&amp;C$1)&gt;0,SUMIFS(Распис!$F$4:$F$300,Распис!$B$4:$B$300,$A27,Распис!$C$4:$C$300,"&lt;="&amp;C$1,Распис!$D$4:$D$300,"&gt;="&amp;C$1),SUMIF(База!$B$3:$B$305,$A27,База!$F$3:$F$152))</f>
        <v>5</v>
      </c>
      <c r="D27" s="55">
        <f ca="1">IF(COUNTIFS(Распис!$B$4:$B$300,$A27,Распис!$C$4:$C$300,"&lt;="&amp;D$1,Распис!$D$4:$D$300,"&gt;="&amp;D$1)&gt;0,SUMIFS(Распис!$G$4:$G$300,Распис!$B$4:$B$300,$A27,Распис!$C$4:$C$300,"&lt;="&amp;D$1,Распис!$D$4:$D$300,"&gt;="&amp;D$1),SUMIF(База!$B$3:$B$305,$A27,База!$G$3:$G$152))</f>
        <v>4</v>
      </c>
      <c r="E27" s="55">
        <f ca="1">IF(COUNTIFS(Распис!$B$4:$B$300,$A27,Распис!$C$4:$C$300,"&lt;="&amp;E$1,Распис!$D$4:$D$300,"&gt;="&amp;E$1)&gt;0,SUMIFS(Распис!$H$4:$H$300,Распис!$B$4:$B$300,$A27,Распис!$C$4:$C$300,"&lt;="&amp;E$1,Распис!$D$4:$D$300,"&gt;="&amp;E$1),SUMIF(База!$B$3:$B$305,$A27,База!$H$3:$H$152))</f>
        <v>0</v>
      </c>
      <c r="F27" s="55">
        <f ca="1">IF(COUNTIFS(Распис!$B$4:$B$300,$A27,Распис!$C$4:$C$300,"&lt;="&amp;F$1,Распис!$D$4:$D$300,"&gt;="&amp;F$1)&gt;0,SUMIFS(Распис!$I$4:$I$300,Распис!$B$4:$B$300,$A27,Распис!$C$4:$C$300,"&lt;="&amp;F$1,Распис!$D$4:$D$300,"&gt;="&amp;F$1),SUMIF(База!$B$3:$B$305,$A27,База!$I$3:$I$152))</f>
        <v>4</v>
      </c>
      <c r="G27" s="55">
        <f ca="1">IF(COUNTIFS(Распис!$B$4:$B$300,$A27,Распис!$C$4:$C$300,"&lt;="&amp;G$1,Распис!$D$4:$D$300,"&gt;="&amp;G$1)&gt;0,SUMIFS(Распис!$J$4:$J$300,Распис!$B$4:$B$300,$A27,Распис!$C$4:$C$300,"&lt;="&amp;G$1,Распис!$D$4:$D$300,"&gt;="&amp;G$1),SUMIF(База!$B$3:$B$305,$A27,База!$J$3:$J$152))</f>
        <v>5</v>
      </c>
      <c r="H27" s="55">
        <f ca="1">IF(COUNTIFS(Распис!$B$4:$B$300,$A27,Распис!$C$4:$C$300,"&lt;="&amp;H$1,Распис!$D$4:$D$300,"&gt;="&amp;H$1)&gt;0,SUMIFS(Распис!$K$4:$K$300,Распис!$B$4:$B$300,$A27,Распис!$C$4:$C$300,"&lt;="&amp;H$1,Распис!$D$4:$D$300,"&gt;="&amp;H$1),SUMIF(База!$B$3:$B$305,$A27,База!$K$3:$K$152))</f>
        <v>6</v>
      </c>
      <c r="I27" s="55" t="s">
        <v>23</v>
      </c>
      <c r="J27" s="55">
        <f ca="1">IF(COUNTIFS(Распис!$B$4:$B$300,$A27,Распис!$C$4:$C$300,"&lt;="&amp;J$1,Распис!$D$4:$D$300,"&gt;="&amp;J$1)&gt;0,SUMIFS(Распис!$F$4:$F$300,Распис!$B$4:$B$300,$A27,Распис!$C$4:$C$300,"&lt;="&amp;J$1,Распис!$D$4:$D$300,"&gt;="&amp;J$1),SUMIF(База!$B$3:$B$305,$A27,База!$F$3:$F$152))</f>
        <v>5</v>
      </c>
      <c r="K27" s="55">
        <f ca="1">IF(COUNTIFS(Распис!$B$4:$B$300,$A27,Распис!$C$4:$C$300,"&lt;="&amp;K$1,Распис!$D$4:$D$300,"&gt;="&amp;K$1)&gt;0,SUMIFS(Распис!$G$4:$G$300,Распис!$B$4:$B$300,$A27,Распис!$C$4:$C$300,"&lt;="&amp;K$1,Распис!$D$4:$D$300,"&gt;="&amp;K$1),SUMIF(База!$B$3:$B$305,$A27,База!$G$3:$G$152))</f>
        <v>4</v>
      </c>
      <c r="L27" s="55">
        <f ca="1">IF(COUNTIFS(Распис!$B$4:$B$300,$A27,Распис!$C$4:$C$300,"&lt;="&amp;L$1,Распис!$D$4:$D$300,"&gt;="&amp;L$1)&gt;0,SUMIFS(Распис!$H$4:$H$300,Распис!$B$4:$B$300,$A27,Распис!$C$4:$C$300,"&lt;="&amp;L$1,Распис!$D$4:$D$300,"&gt;="&amp;L$1),SUMIF(База!$B$3:$B$305,$A27,База!$H$3:$H$152))</f>
        <v>0</v>
      </c>
      <c r="M27" s="55">
        <f ca="1">IF(COUNTIFS(Распис!$B$4:$B$300,$A27,Распис!$C$4:$C$300,"&lt;="&amp;M$1,Распис!$D$4:$D$300,"&gt;="&amp;M$1)&gt;0,SUMIFS(Распис!$I$4:$I$300,Распис!$B$4:$B$300,$A27,Распис!$C$4:$C$300,"&lt;="&amp;M$1,Распис!$D$4:$D$300,"&gt;="&amp;M$1),SUMIF(База!$B$3:$B$305,$A27,База!$I$3:$I$152))</f>
        <v>4</v>
      </c>
      <c r="N27" s="55">
        <f ca="1">IF(COUNTIFS(Распис!$B$4:$B$300,$A27,Распис!$C$4:$C$300,"&lt;="&amp;N$1,Распис!$D$4:$D$300,"&gt;="&amp;N$1)&gt;0,SUMIFS(Распис!$J$4:$J$300,Распис!$B$4:$B$300,$A27,Распис!$C$4:$C$300,"&lt;="&amp;N$1,Распис!$D$4:$D$300,"&gt;="&amp;N$1),SUMIF(База!$B$3:$B$305,$A27,База!$J$3:$J$152))</f>
        <v>5</v>
      </c>
      <c r="O27" s="55">
        <f ca="1">IF(COUNTIFS(Распис!$B$4:$B$300,$A27,Распис!$C$4:$C$300,"&lt;="&amp;O$1,Распис!$D$4:$D$300,"&gt;="&amp;O$1)&gt;0,SUMIFS(Распис!$K$4:$K$300,Распис!$B$4:$B$300,$A27,Распис!$C$4:$C$300,"&lt;="&amp;O$1,Распис!$D$4:$D$300,"&gt;="&amp;O$1),SUMIF(База!$B$3:$B$305,$A27,База!$K$3:$K$152))</f>
        <v>6</v>
      </c>
      <c r="P27" s="55" t="s">
        <v>23</v>
      </c>
      <c r="Q27" s="55">
        <f ca="1">IF(COUNTIFS(Распис!$B$4:$B$300,$A27,Распис!$C$4:$C$300,"&lt;="&amp;Q$1,Распис!$D$4:$D$300,"&gt;="&amp;Q$1)&gt;0,SUMIFS(Распис!$F$4:$F$300,Распис!$B$4:$B$300,$A27,Распис!$C$4:$C$300,"&lt;="&amp;Q$1,Распис!$D$4:$D$300,"&gt;="&amp;Q$1),SUMIF(База!$B$3:$B$305,$A27,База!$F$3:$F$152))</f>
        <v>5</v>
      </c>
      <c r="R27" s="55">
        <f ca="1">IF(COUNTIFS(Распис!$B$4:$B$300,$A27,Распис!$C$4:$C$300,"&lt;="&amp;R$1,Распис!$D$4:$D$300,"&gt;="&amp;R$1)&gt;0,SUMIFS(Распис!$G$4:$G$300,Распис!$B$4:$B$300,$A27,Распис!$C$4:$C$300,"&lt;="&amp;R$1,Распис!$D$4:$D$300,"&gt;="&amp;R$1),SUMIF(База!$B$3:$B$305,$A27,База!$G$3:$G$152))</f>
        <v>4</v>
      </c>
      <c r="S27" s="55">
        <f ca="1">IF(COUNTIFS(Распис!$B$4:$B$300,$A27,Распис!$C$4:$C$300,"&lt;="&amp;S$1,Распис!$D$4:$D$300,"&gt;="&amp;S$1)&gt;0,SUMIFS(Распис!$H$4:$H$300,Распис!$B$4:$B$300,$A27,Распис!$C$4:$C$300,"&lt;="&amp;S$1,Распис!$D$4:$D$300,"&gt;="&amp;S$1),SUMIF(База!$B$3:$B$305,$A27,База!$H$3:$H$152))</f>
        <v>0</v>
      </c>
      <c r="T27" s="55">
        <f ca="1">IF(COUNTIFS(Распис!$B$4:$B$300,$A27,Распис!$C$4:$C$300,"&lt;="&amp;T$1,Распис!$D$4:$D$300,"&gt;="&amp;T$1)&gt;0,SUMIFS(Распис!$I$4:$I$300,Распис!$B$4:$B$300,$A27,Распис!$C$4:$C$300,"&lt;="&amp;T$1,Распис!$D$4:$D$300,"&gt;="&amp;T$1),SUMIF(База!$B$3:$B$305,$A27,База!$I$3:$I$152))</f>
        <v>4</v>
      </c>
      <c r="U27" s="55">
        <f ca="1">IF(COUNTIFS(Распис!$B$4:$B$300,$A27,Распис!$C$4:$C$300,"&lt;="&amp;U$1,Распис!$D$4:$D$300,"&gt;="&amp;U$1)&gt;0,SUMIFS(Распис!$J$4:$J$300,Распис!$B$4:$B$300,$A27,Распис!$C$4:$C$300,"&lt;="&amp;U$1,Распис!$D$4:$D$300,"&gt;="&amp;U$1),SUMIF(База!$B$3:$B$305,$A27,База!$J$3:$J$152))</f>
        <v>5</v>
      </c>
      <c r="V27" s="55">
        <f ca="1">IF(COUNTIFS(Распис!$B$4:$B$300,$A27,Распис!$C$4:$C$300,"&lt;="&amp;V$1,Распис!$D$4:$D$300,"&gt;="&amp;V$1)&gt;0,SUMIFS(Распис!$K$4:$K$300,Распис!$B$4:$B$300,$A27,Распис!$C$4:$C$300,"&lt;="&amp;V$1,Распис!$D$4:$D$300,"&gt;="&amp;V$1),SUMIF(База!$B$3:$B$305,$A27,База!$K$3:$K$152))</f>
        <v>6</v>
      </c>
      <c r="W27" s="55" t="s">
        <v>23</v>
      </c>
      <c r="X27" s="55">
        <f ca="1">IF(COUNTIFS(Распис!$B$4:$B$300,$A27,Распис!$C$4:$C$300,"&lt;="&amp;X$1,Распис!$D$4:$D$300,"&gt;="&amp;X$1)&gt;0,SUMIFS(Распис!$F$4:$F$300,Распис!$B$4:$B$300,$A27,Распис!$C$4:$C$300,"&lt;="&amp;X$1,Распис!$D$4:$D$300,"&gt;="&amp;X$1),SUMIF(База!$B$3:$B$305,$A27,База!$F$3:$F$152))</f>
        <v>5</v>
      </c>
      <c r="Y27" s="55">
        <f ca="1">IF(COUNTIFS(Распис!$B$4:$B$300,$A27,Распис!$C$4:$C$300,"&lt;="&amp;Y$1,Распис!$D$4:$D$300,"&gt;="&amp;Y$1)&gt;0,SUMIFS(Распис!$G$4:$G$300,Распис!$B$4:$B$300,$A27,Распис!$C$4:$C$300,"&lt;="&amp;Y$1,Распис!$D$4:$D$300,"&gt;="&amp;Y$1),SUMIF(База!$B$3:$B$305,$A27,База!$G$3:$G$152))</f>
        <v>4</v>
      </c>
      <c r="Z27" s="55">
        <f ca="1">IF(COUNTIFS(Распис!$B$4:$B$300,$A27,Распис!$C$4:$C$300,"&lt;="&amp;Z$1,Распис!$D$4:$D$300,"&gt;="&amp;Z$1)&gt;0,SUMIFS(Распис!$H$4:$H$300,Распис!$B$4:$B$300,$A27,Распис!$C$4:$C$300,"&lt;="&amp;Z$1,Распис!$D$4:$D$300,"&gt;="&amp;Z$1),SUMIF(База!$B$3:$B$305,$A27,База!$H$3:$H$152))</f>
        <v>0</v>
      </c>
      <c r="AA27" s="55">
        <f ca="1">IF(COUNTIFS(Распис!$B$4:$B$300,$A27,Распис!$C$4:$C$300,"&lt;="&amp;AA$1,Распис!$D$4:$D$300,"&gt;="&amp;AA$1)&gt;0,SUMIFS(Распис!$I$4:$I$300,Распис!$B$4:$B$300,$A27,Распис!$C$4:$C$300,"&lt;="&amp;AA$1,Распис!$D$4:$D$300,"&gt;="&amp;AA$1),SUMIF(База!$B$3:$B$305,$A27,База!$I$3:$I$152))</f>
        <v>4</v>
      </c>
      <c r="AB27" s="55">
        <f ca="1">IF(COUNTIFS(Распис!$B$4:$B$300,$A27,Распис!$C$4:$C$300,"&lt;="&amp;AB$1,Распис!$D$4:$D$300,"&gt;="&amp;AB$1)&gt;0,SUMIFS(Распис!$J$4:$J$300,Распис!$B$4:$B$300,$A27,Распис!$C$4:$C$300,"&lt;="&amp;AB$1,Распис!$D$4:$D$300,"&gt;="&amp;AB$1),SUMIF(База!$B$3:$B$305,$A27,База!$J$3:$J$152))</f>
        <v>5</v>
      </c>
      <c r="AC27" s="55">
        <f ca="1">IF(COUNTIFS(Распис!$B$4:$B$300,$A27,Распис!$C$4:$C$300,"&lt;="&amp;AC$1,Распис!$D$4:$D$300,"&gt;="&amp;AC$1)&gt;0,SUMIFS(Распис!$K$4:$K$300,Распис!$B$4:$B$300,$A27,Распис!$C$4:$C$300,"&lt;="&amp;AC$1,Распис!$D$4:$D$300,"&gt;="&amp;AC$1),SUMIF(База!$B$3:$B$305,$A27,База!$K$3:$K$152))</f>
        <v>6</v>
      </c>
      <c r="AD27" s="55" t="s">
        <v>23</v>
      </c>
      <c r="AE27" s="55">
        <f ca="1">IF(COUNTIFS(Распис!$B$4:$B$300,$A27,Распис!$C$4:$C$300,"&lt;="&amp;AE$1,Распис!$D$4:$D$300,"&gt;="&amp;AE$1)&gt;0,SUMIFS(Распис!$F$4:$F$300,Распис!$B$4:$B$300,$A27,Распис!$C$4:$C$300,"&lt;="&amp;AE$1,Распис!$D$4:$D$300,"&gt;="&amp;AE$1),SUMIF(База!$B$3:$B$305,$A27,База!$F$3:$F$152))</f>
        <v>5</v>
      </c>
      <c r="AF27" s="57"/>
      <c r="AG27" s="55">
        <f t="shared" ca="1" si="2"/>
        <v>101</v>
      </c>
      <c r="AH27" s="55">
        <f ca="1">AG27-SUMIFS(Распред!$G$4:$G$300,Распред!$B$4:$B$300,"апрель",Распред!$F$4:$F$300,A27)</f>
        <v>101</v>
      </c>
      <c r="AI27" s="55">
        <f ca="1">AH27+(COUNTIF(B27:AF27,"КД")+SUMIFS(Распред!$AH$4:$AH$300,Распред!$F$4:$F$300,A27,Распред!$B$4:$B$300,"апрель"))*4</f>
        <v>101</v>
      </c>
      <c r="AJ27" s="55">
        <f t="shared" ca="1" si="3"/>
        <v>1</v>
      </c>
      <c r="AK27" s="55">
        <f t="shared" ca="1" si="4"/>
        <v>100</v>
      </c>
      <c r="AL27" s="55">
        <f>SUMIFS(Распред!$K$4:$K$300,Распред!$B$4:$B$300,"апрель",Распред!$J$4:$J$300,A27)+SUMIFS(Распред!$M$4:$M$300,Распред!$B$4:$B$300,"апрель",Распред!$L$4:$L$300,A27)+SUMIFS(Распред!$O$4:$O$300,Распред!$B$4:$B$300,"апрель",Распред!$N$4:$N$300,A27)+SUMIFS(Распред!$Q$4:$Q$300,Распред!$B$4:$B$300,"апрель",Распред!$P$4:$P$300,A27)+SUMIFS(Распред!$S$4:$S$300,Распред!$B$4:$B$300,"апрель",Распред!$R$4:$R$300,A27)+SUMIFS(Распред!$U$4:$U$300,Распред!$B$4:$B$300,"апрель",Распред!$T$4:$T$300,A27)+SUMIFS(Распред!$W$4:$W$300,Распред!$B$4:$B$300,"апрель",Распред!$V$4:$V$300,A27)+SUMIFS(Распред!$Y$4:$Y$300,Распред!$B$4:$B$300,"апрель",Распред!$X$4:$X$300,A27)+SUMIFS(Распред!$AA$4:$AA$300,Распред!$B$4:$B$300,"апрель",Распред!$Z$4:$Z$300,A27)+SUMIFS(Распред!$AC$4:$AC$300,Распред!$B$4:$B$300,"апрель",Распред!$AB$4:$AB$300,A27)</f>
        <v>0</v>
      </c>
      <c r="AM27" s="55">
        <f t="shared" ca="1" si="5"/>
        <v>101</v>
      </c>
      <c r="AN27" s="55">
        <f t="shared" ca="1" si="6"/>
        <v>1</v>
      </c>
      <c r="AO27" s="55">
        <f t="shared" ca="1" si="7"/>
        <v>1</v>
      </c>
      <c r="AP27" s="55">
        <f>январь!AP27</f>
        <v>286000</v>
      </c>
      <c r="AQ27" s="55">
        <f t="shared" ca="1" si="8"/>
        <v>2860</v>
      </c>
      <c r="AR27" s="57"/>
      <c r="AS27" s="176">
        <f t="shared" ca="1" si="9"/>
        <v>2860</v>
      </c>
    </row>
    <row r="28" spans="1:58" x14ac:dyDescent="0.25">
      <c r="A28" s="175" t="str">
        <f>База!B28</f>
        <v xml:space="preserve">Вакансия ГППР </v>
      </c>
      <c r="B28" s="55" t="s">
        <v>23</v>
      </c>
      <c r="C28" s="55">
        <f>IF(COUNTIFS(Распис!$B$4:$B$300,$A28,Распис!$C$4:$C$300,"&lt;="&amp;C$1,Распис!$D$4:$D$300,"&gt;="&amp;C$1)&gt;0,SUMIFS(Распис!$F$4:$F$300,Распис!$B$4:$B$300,$A28,Распис!$C$4:$C$300,"&lt;="&amp;C$1,Распис!$D$4:$D$300,"&gt;="&amp;C$1),SUMIF(База!$B$3:$B$305,$A28,База!$F$3:$F$152))</f>
        <v>0</v>
      </c>
      <c r="D28" s="55">
        <f>IF(COUNTIFS(Распис!$B$4:$B$300,$A28,Распис!$C$4:$C$300,"&lt;="&amp;D$1,Распис!$D$4:$D$300,"&gt;="&amp;D$1)&gt;0,SUMIFS(Распис!$G$4:$G$300,Распис!$B$4:$B$300,$A28,Распис!$C$4:$C$300,"&lt;="&amp;D$1,Распис!$D$4:$D$300,"&gt;="&amp;D$1),SUMIF(База!$B$3:$B$305,$A28,База!$G$3:$G$152))</f>
        <v>0</v>
      </c>
      <c r="E28" s="55">
        <f>IF(COUNTIFS(Распис!$B$4:$B$300,$A28,Распис!$C$4:$C$300,"&lt;="&amp;E$1,Распис!$D$4:$D$300,"&gt;="&amp;E$1)&gt;0,SUMIFS(Распис!$H$4:$H$300,Распис!$B$4:$B$300,$A28,Распис!$C$4:$C$300,"&lt;="&amp;E$1,Распис!$D$4:$D$300,"&gt;="&amp;E$1),SUMIF(База!$B$3:$B$305,$A28,База!$H$3:$H$152))</f>
        <v>0</v>
      </c>
      <c r="F28" s="55">
        <f>IF(COUNTIFS(Распис!$B$4:$B$300,$A28,Распис!$C$4:$C$300,"&lt;="&amp;F$1,Распис!$D$4:$D$300,"&gt;="&amp;F$1)&gt;0,SUMIFS(Распис!$I$4:$I$300,Распис!$B$4:$B$300,$A28,Распис!$C$4:$C$300,"&lt;="&amp;F$1,Распис!$D$4:$D$300,"&gt;="&amp;F$1),SUMIF(База!$B$3:$B$305,$A28,База!$I$3:$I$152))</f>
        <v>0</v>
      </c>
      <c r="G28" s="55">
        <f>IF(COUNTIFS(Распис!$B$4:$B$300,$A28,Распис!$C$4:$C$300,"&lt;="&amp;G$1,Распис!$D$4:$D$300,"&gt;="&amp;G$1)&gt;0,SUMIFS(Распис!$J$4:$J$300,Распис!$B$4:$B$300,$A28,Распис!$C$4:$C$300,"&lt;="&amp;G$1,Распис!$D$4:$D$300,"&gt;="&amp;G$1),SUMIF(База!$B$3:$B$305,$A28,База!$J$3:$J$152))</f>
        <v>0</v>
      </c>
      <c r="H28" s="55">
        <f>IF(COUNTIFS(Распис!$B$4:$B$300,$A28,Распис!$C$4:$C$300,"&lt;="&amp;H$1,Распис!$D$4:$D$300,"&gt;="&amp;H$1)&gt;0,SUMIFS(Распис!$K$4:$K$300,Распис!$B$4:$B$300,$A28,Распис!$C$4:$C$300,"&lt;="&amp;H$1,Распис!$D$4:$D$300,"&gt;="&amp;H$1),SUMIF(База!$B$3:$B$305,$A28,База!$K$3:$K$152))</f>
        <v>0</v>
      </c>
      <c r="I28" s="55" t="s">
        <v>23</v>
      </c>
      <c r="J28" s="55">
        <f>IF(COUNTIFS(Распис!$B$4:$B$300,$A28,Распис!$C$4:$C$300,"&lt;="&amp;J$1,Распис!$D$4:$D$300,"&gt;="&amp;J$1)&gt;0,SUMIFS(Распис!$F$4:$F$300,Распис!$B$4:$B$300,$A28,Распис!$C$4:$C$300,"&lt;="&amp;J$1,Распис!$D$4:$D$300,"&gt;="&amp;J$1),SUMIF(База!$B$3:$B$305,$A28,База!$F$3:$F$152))</f>
        <v>0</v>
      </c>
      <c r="K28" s="55">
        <f>IF(COUNTIFS(Распис!$B$4:$B$300,$A28,Распис!$C$4:$C$300,"&lt;="&amp;K$1,Распис!$D$4:$D$300,"&gt;="&amp;K$1)&gt;0,SUMIFS(Распис!$G$4:$G$300,Распис!$B$4:$B$300,$A28,Распис!$C$4:$C$300,"&lt;="&amp;K$1,Распис!$D$4:$D$300,"&gt;="&amp;K$1),SUMIF(База!$B$3:$B$305,$A28,База!$G$3:$G$152))</f>
        <v>0</v>
      </c>
      <c r="L28" s="55">
        <f>IF(COUNTIFS(Распис!$B$4:$B$300,$A28,Распис!$C$4:$C$300,"&lt;="&amp;L$1,Распис!$D$4:$D$300,"&gt;="&amp;L$1)&gt;0,SUMIFS(Распис!$H$4:$H$300,Распис!$B$4:$B$300,$A28,Распис!$C$4:$C$300,"&lt;="&amp;L$1,Распис!$D$4:$D$300,"&gt;="&amp;L$1),SUMIF(База!$B$3:$B$305,$A28,База!$H$3:$H$152))</f>
        <v>0</v>
      </c>
      <c r="M28" s="55">
        <f>IF(COUNTIFS(Распис!$B$4:$B$300,$A28,Распис!$C$4:$C$300,"&lt;="&amp;M$1,Распис!$D$4:$D$300,"&gt;="&amp;M$1)&gt;0,SUMIFS(Распис!$I$4:$I$300,Распис!$B$4:$B$300,$A28,Распис!$C$4:$C$300,"&lt;="&amp;M$1,Распис!$D$4:$D$300,"&gt;="&amp;M$1),SUMIF(База!$B$3:$B$305,$A28,База!$I$3:$I$152))</f>
        <v>0</v>
      </c>
      <c r="N28" s="55">
        <f>IF(COUNTIFS(Распис!$B$4:$B$300,$A28,Распис!$C$4:$C$300,"&lt;="&amp;N$1,Распис!$D$4:$D$300,"&gt;="&amp;N$1)&gt;0,SUMIFS(Распис!$J$4:$J$300,Распис!$B$4:$B$300,$A28,Распис!$C$4:$C$300,"&lt;="&amp;N$1,Распис!$D$4:$D$300,"&gt;="&amp;N$1),SUMIF(База!$B$3:$B$305,$A28,База!$J$3:$J$152))</f>
        <v>0</v>
      </c>
      <c r="O28" s="55">
        <f>IF(COUNTIFS(Распис!$B$4:$B$300,$A28,Распис!$C$4:$C$300,"&lt;="&amp;O$1,Распис!$D$4:$D$300,"&gt;="&amp;O$1)&gt;0,SUMIFS(Распис!$K$4:$K$300,Распис!$B$4:$B$300,$A28,Распис!$C$4:$C$300,"&lt;="&amp;O$1,Распис!$D$4:$D$300,"&gt;="&amp;O$1),SUMIF(База!$B$3:$B$305,$A28,База!$K$3:$K$152))</f>
        <v>0</v>
      </c>
      <c r="P28" s="55" t="s">
        <v>23</v>
      </c>
      <c r="Q28" s="55">
        <f>IF(COUNTIFS(Распис!$B$4:$B$300,$A28,Распис!$C$4:$C$300,"&lt;="&amp;Q$1,Распис!$D$4:$D$300,"&gt;="&amp;Q$1)&gt;0,SUMIFS(Распис!$F$4:$F$300,Распис!$B$4:$B$300,$A28,Распис!$C$4:$C$300,"&lt;="&amp;Q$1,Распис!$D$4:$D$300,"&gt;="&amp;Q$1),SUMIF(База!$B$3:$B$305,$A28,База!$F$3:$F$152))</f>
        <v>0</v>
      </c>
      <c r="R28" s="55">
        <f>IF(COUNTIFS(Распис!$B$4:$B$300,$A28,Распис!$C$4:$C$300,"&lt;="&amp;R$1,Распис!$D$4:$D$300,"&gt;="&amp;R$1)&gt;0,SUMIFS(Распис!$G$4:$G$300,Распис!$B$4:$B$300,$A28,Распис!$C$4:$C$300,"&lt;="&amp;R$1,Распис!$D$4:$D$300,"&gt;="&amp;R$1),SUMIF(База!$B$3:$B$305,$A28,База!$G$3:$G$152))</f>
        <v>0</v>
      </c>
      <c r="S28" s="55">
        <f>IF(COUNTIFS(Распис!$B$4:$B$300,$A28,Распис!$C$4:$C$300,"&lt;="&amp;S$1,Распис!$D$4:$D$300,"&gt;="&amp;S$1)&gt;0,SUMIFS(Распис!$H$4:$H$300,Распис!$B$4:$B$300,$A28,Распис!$C$4:$C$300,"&lt;="&amp;S$1,Распис!$D$4:$D$300,"&gt;="&amp;S$1),SUMIF(База!$B$3:$B$305,$A28,База!$H$3:$H$152))</f>
        <v>0</v>
      </c>
      <c r="T28" s="55">
        <f>IF(COUNTIFS(Распис!$B$4:$B$300,$A28,Распис!$C$4:$C$300,"&lt;="&amp;T$1,Распис!$D$4:$D$300,"&gt;="&amp;T$1)&gt;0,SUMIFS(Распис!$I$4:$I$300,Распис!$B$4:$B$300,$A28,Распис!$C$4:$C$300,"&lt;="&amp;T$1,Распис!$D$4:$D$300,"&gt;="&amp;T$1),SUMIF(База!$B$3:$B$305,$A28,База!$I$3:$I$152))</f>
        <v>0</v>
      </c>
      <c r="U28" s="55">
        <f>IF(COUNTIFS(Распис!$B$4:$B$300,$A28,Распис!$C$4:$C$300,"&lt;="&amp;U$1,Распис!$D$4:$D$300,"&gt;="&amp;U$1)&gt;0,SUMIFS(Распис!$J$4:$J$300,Распис!$B$4:$B$300,$A28,Распис!$C$4:$C$300,"&lt;="&amp;U$1,Распис!$D$4:$D$300,"&gt;="&amp;U$1),SUMIF(База!$B$3:$B$305,$A28,База!$J$3:$J$152))</f>
        <v>0</v>
      </c>
      <c r="V28" s="55">
        <f>IF(COUNTIFS(Распис!$B$4:$B$300,$A28,Распис!$C$4:$C$300,"&lt;="&amp;V$1,Распис!$D$4:$D$300,"&gt;="&amp;V$1)&gt;0,SUMIFS(Распис!$K$4:$K$300,Распис!$B$4:$B$300,$A28,Распис!$C$4:$C$300,"&lt;="&amp;V$1,Распис!$D$4:$D$300,"&gt;="&amp;V$1),SUMIF(База!$B$3:$B$305,$A28,База!$K$3:$K$152))</f>
        <v>0</v>
      </c>
      <c r="W28" s="55" t="s">
        <v>23</v>
      </c>
      <c r="X28" s="55">
        <f>IF(COUNTIFS(Распис!$B$4:$B$300,$A28,Распис!$C$4:$C$300,"&lt;="&amp;X$1,Распис!$D$4:$D$300,"&gt;="&amp;X$1)&gt;0,SUMIFS(Распис!$F$4:$F$300,Распис!$B$4:$B$300,$A28,Распис!$C$4:$C$300,"&lt;="&amp;X$1,Распис!$D$4:$D$300,"&gt;="&amp;X$1),SUMIF(База!$B$3:$B$305,$A28,База!$F$3:$F$152))</f>
        <v>0</v>
      </c>
      <c r="Y28" s="55">
        <f>IF(COUNTIFS(Распис!$B$4:$B$300,$A28,Распис!$C$4:$C$300,"&lt;="&amp;Y$1,Распис!$D$4:$D$300,"&gt;="&amp;Y$1)&gt;0,SUMIFS(Распис!$G$4:$G$300,Распис!$B$4:$B$300,$A28,Распис!$C$4:$C$300,"&lt;="&amp;Y$1,Распис!$D$4:$D$300,"&gt;="&amp;Y$1),SUMIF(База!$B$3:$B$305,$A28,База!$G$3:$G$152))</f>
        <v>0</v>
      </c>
      <c r="Z28" s="55">
        <f>IF(COUNTIFS(Распис!$B$4:$B$300,$A28,Распис!$C$4:$C$300,"&lt;="&amp;Z$1,Распис!$D$4:$D$300,"&gt;="&amp;Z$1)&gt;0,SUMIFS(Распис!$H$4:$H$300,Распис!$B$4:$B$300,$A28,Распис!$C$4:$C$300,"&lt;="&amp;Z$1,Распис!$D$4:$D$300,"&gt;="&amp;Z$1),SUMIF(База!$B$3:$B$305,$A28,База!$H$3:$H$152))</f>
        <v>0</v>
      </c>
      <c r="AA28" s="55">
        <f>IF(COUNTIFS(Распис!$B$4:$B$300,$A28,Распис!$C$4:$C$300,"&lt;="&amp;AA$1,Распис!$D$4:$D$300,"&gt;="&amp;AA$1)&gt;0,SUMIFS(Распис!$I$4:$I$300,Распис!$B$4:$B$300,$A28,Распис!$C$4:$C$300,"&lt;="&amp;AA$1,Распис!$D$4:$D$300,"&gt;="&amp;AA$1),SUMIF(База!$B$3:$B$305,$A28,База!$I$3:$I$152))</f>
        <v>0</v>
      </c>
      <c r="AB28" s="55">
        <f>IF(COUNTIFS(Распис!$B$4:$B$300,$A28,Распис!$C$4:$C$300,"&lt;="&amp;AB$1,Распис!$D$4:$D$300,"&gt;="&amp;AB$1)&gt;0,SUMIFS(Распис!$J$4:$J$300,Распис!$B$4:$B$300,$A28,Распис!$C$4:$C$300,"&lt;="&amp;AB$1,Распис!$D$4:$D$300,"&gt;="&amp;AB$1),SUMIF(База!$B$3:$B$305,$A28,База!$J$3:$J$152))</f>
        <v>0</v>
      </c>
      <c r="AC28" s="55">
        <f>IF(COUNTIFS(Распис!$B$4:$B$300,$A28,Распис!$C$4:$C$300,"&lt;="&amp;AC$1,Распис!$D$4:$D$300,"&gt;="&amp;AC$1)&gt;0,SUMIFS(Распис!$K$4:$K$300,Распис!$B$4:$B$300,$A28,Распис!$C$4:$C$300,"&lt;="&amp;AC$1,Распис!$D$4:$D$300,"&gt;="&amp;AC$1),SUMIF(База!$B$3:$B$305,$A28,База!$K$3:$K$152))</f>
        <v>0</v>
      </c>
      <c r="AD28" s="55" t="s">
        <v>23</v>
      </c>
      <c r="AE28" s="55">
        <f>IF(COUNTIFS(Распис!$B$4:$B$300,$A28,Распис!$C$4:$C$300,"&lt;="&amp;AE$1,Распис!$D$4:$D$300,"&gt;="&amp;AE$1)&gt;0,SUMIFS(Распис!$F$4:$F$300,Распис!$B$4:$B$300,$A28,Распис!$C$4:$C$300,"&lt;="&amp;AE$1,Распис!$D$4:$D$300,"&gt;="&amp;AE$1),SUMIF(База!$B$3:$B$305,$A28,База!$F$3:$F$152))</f>
        <v>0</v>
      </c>
      <c r="AF28" s="57"/>
      <c r="AG28" s="55">
        <f t="shared" si="2"/>
        <v>0</v>
      </c>
      <c r="AH28" s="55">
        <f>AG28-SUMIFS(Распред!$G$4:$G$300,Распред!$B$4:$B$300,"апрель",Распред!$F$4:$F$300,A28)</f>
        <v>0</v>
      </c>
      <c r="AI28" s="55">
        <f>AH28+(COUNTIF(B28:AF28,"КД")+SUMIFS(Распред!$AH$4:$AH$300,Распред!$F$4:$F$300,A28,Распред!$B$4:$B$300,"апрель"))*4</f>
        <v>0</v>
      </c>
      <c r="AJ28" s="55">
        <f t="shared" si="3"/>
        <v>0</v>
      </c>
      <c r="AK28" s="55">
        <f t="shared" si="4"/>
        <v>0</v>
      </c>
      <c r="AL28" s="55">
        <f>SUMIFS(Распред!$K$4:$K$300,Распред!$B$4:$B$300,"апрель",Распред!$J$4:$J$300,A28)+SUMIFS(Распред!$M$4:$M$300,Распред!$B$4:$B$300,"апрель",Распред!$L$4:$L$300,A28)+SUMIFS(Распред!$O$4:$O$300,Распред!$B$4:$B$300,"апрель",Распред!$N$4:$N$300,A28)+SUMIFS(Распред!$Q$4:$Q$300,Распред!$B$4:$B$300,"апрель",Распред!$P$4:$P$300,A28)+SUMIFS(Распред!$S$4:$S$300,Распред!$B$4:$B$300,"апрель",Распред!$R$4:$R$300,A28)+SUMIFS(Распред!$U$4:$U$300,Распред!$B$4:$B$300,"апрель",Распред!$T$4:$T$300,A28)+SUMIFS(Распред!$W$4:$W$300,Распред!$B$4:$B$300,"апрель",Распред!$V$4:$V$300,A28)+SUMIFS(Распред!$Y$4:$Y$300,Распред!$B$4:$B$300,"апрель",Распред!$X$4:$X$300,A28)+SUMIFS(Распред!$AA$4:$AA$300,Распред!$B$4:$B$300,"апрель",Распред!$Z$4:$Z$300,A28)+SUMIFS(Распред!$AC$4:$AC$300,Распред!$B$4:$B$300,"апрель",Распред!$AB$4:$AB$300,A28)</f>
        <v>0</v>
      </c>
      <c r="AM28" s="55">
        <f t="shared" si="5"/>
        <v>0</v>
      </c>
      <c r="AN28" s="55">
        <f t="shared" si="6"/>
        <v>0</v>
      </c>
      <c r="AO28" s="55">
        <f t="shared" si="7"/>
        <v>0</v>
      </c>
      <c r="AP28" s="55">
        <f>январь!AP28</f>
        <v>0</v>
      </c>
      <c r="AQ28" s="55">
        <f t="shared" si="8"/>
        <v>0</v>
      </c>
      <c r="AR28" s="57"/>
      <c r="AS28" s="176">
        <f t="shared" si="9"/>
        <v>0</v>
      </c>
    </row>
    <row r="29" spans="1:58" ht="15.75" thickBot="1" x14ac:dyDescent="0.3">
      <c r="A29" s="179" t="str">
        <f>База!B29</f>
        <v>Иванов И.И.</v>
      </c>
      <c r="B29" s="180" t="s">
        <v>23</v>
      </c>
      <c r="C29" s="180">
        <f>IF(COUNTIFS(Распис!$B$4:$B$300,$A29,Распис!$C$4:$C$300,"&lt;="&amp;C$1,Распис!$D$4:$D$300,"&gt;="&amp;C$1)&gt;0,SUMIFS(Распис!$F$4:$F$300,Распис!$B$4:$B$300,$A29,Распис!$C$4:$C$300,"&lt;="&amp;C$1,Распис!$D$4:$D$300,"&gt;="&amp;C$1),SUMIF(База!$B$3:$B$305,$A29,База!$F$3:$F$152))</f>
        <v>2</v>
      </c>
      <c r="D29" s="180">
        <f>IF(COUNTIFS(Распис!$B$4:$B$300,$A29,Распис!$C$4:$C$300,"&lt;="&amp;D$1,Распис!$D$4:$D$300,"&gt;="&amp;D$1)&gt;0,SUMIFS(Распис!$G$4:$G$300,Распис!$B$4:$B$300,$A29,Распис!$C$4:$C$300,"&lt;="&amp;D$1,Распис!$D$4:$D$300,"&gt;="&amp;D$1),SUMIF(База!$B$3:$B$305,$A29,База!$G$3:$G$152))</f>
        <v>6</v>
      </c>
      <c r="E29" s="180">
        <f>IF(COUNTIFS(Распис!$B$4:$B$300,$A29,Распис!$C$4:$C$300,"&lt;="&amp;E$1,Распис!$D$4:$D$300,"&gt;="&amp;E$1)&gt;0,SUMIFS(Распис!$H$4:$H$300,Распис!$B$4:$B$300,$A29,Распис!$C$4:$C$300,"&lt;="&amp;E$1,Распис!$D$4:$D$300,"&gt;="&amp;E$1),SUMIF(База!$B$3:$B$305,$A29,База!$H$3:$H$152))</f>
        <v>0</v>
      </c>
      <c r="F29" s="180">
        <f>IF(COUNTIFS(Распис!$B$4:$B$300,$A29,Распис!$C$4:$C$300,"&lt;="&amp;F$1,Распис!$D$4:$D$300,"&gt;="&amp;F$1)&gt;0,SUMIFS(Распис!$I$4:$I$300,Распис!$B$4:$B$300,$A29,Распис!$C$4:$C$300,"&lt;="&amp;F$1,Распис!$D$4:$D$300,"&gt;="&amp;F$1),SUMIF(База!$B$3:$B$305,$A29,База!$I$3:$I$152))</f>
        <v>4</v>
      </c>
      <c r="G29" s="180">
        <f>IF(COUNTIFS(Распис!$B$4:$B$300,$A29,Распис!$C$4:$C$300,"&lt;="&amp;G$1,Распис!$D$4:$D$300,"&gt;="&amp;G$1)&gt;0,SUMIFS(Распис!$J$4:$J$300,Распис!$B$4:$B$300,$A29,Распис!$C$4:$C$300,"&lt;="&amp;G$1,Распис!$D$4:$D$300,"&gt;="&amp;G$1),SUMIF(База!$B$3:$B$305,$A29,База!$J$3:$J$152))</f>
        <v>3</v>
      </c>
      <c r="H29" s="180">
        <f>IF(COUNTIFS(Распис!$B$4:$B$300,$A29,Распис!$C$4:$C$300,"&lt;="&amp;H$1,Распис!$D$4:$D$300,"&gt;="&amp;H$1)&gt;0,SUMIFS(Распис!$K$4:$K$300,Распис!$B$4:$B$300,$A29,Распис!$C$4:$C$300,"&lt;="&amp;H$1,Распис!$D$4:$D$300,"&gt;="&amp;H$1),SUMIF(База!$B$3:$B$305,$A29,База!$K$3:$K$152))</f>
        <v>2</v>
      </c>
      <c r="I29" s="180" t="s">
        <v>23</v>
      </c>
      <c r="J29" s="180">
        <f>IF(COUNTIFS(Распис!$B$4:$B$300,$A29,Распис!$C$4:$C$300,"&lt;="&amp;J$1,Распис!$D$4:$D$300,"&gt;="&amp;J$1)&gt;0,SUMIFS(Распис!$F$4:$F$300,Распис!$B$4:$B$300,$A29,Распис!$C$4:$C$300,"&lt;="&amp;J$1,Распис!$D$4:$D$300,"&gt;="&amp;J$1),SUMIF(База!$B$3:$B$305,$A29,База!$F$3:$F$152))</f>
        <v>2</v>
      </c>
      <c r="K29" s="180">
        <f>IF(COUNTIFS(Распис!$B$4:$B$300,$A29,Распис!$C$4:$C$300,"&lt;="&amp;K$1,Распис!$D$4:$D$300,"&gt;="&amp;K$1)&gt;0,SUMIFS(Распис!$G$4:$G$300,Распис!$B$4:$B$300,$A29,Распис!$C$4:$C$300,"&lt;="&amp;K$1,Распис!$D$4:$D$300,"&gt;="&amp;K$1),SUMIF(База!$B$3:$B$305,$A29,База!$G$3:$G$152))</f>
        <v>6</v>
      </c>
      <c r="L29" s="180">
        <f>IF(COUNTIFS(Распис!$B$4:$B$300,$A29,Распис!$C$4:$C$300,"&lt;="&amp;L$1,Распис!$D$4:$D$300,"&gt;="&amp;L$1)&gt;0,SUMIFS(Распис!$H$4:$H$300,Распис!$B$4:$B$300,$A29,Распис!$C$4:$C$300,"&lt;="&amp;L$1,Распис!$D$4:$D$300,"&gt;="&amp;L$1),SUMIF(База!$B$3:$B$305,$A29,База!$H$3:$H$152))</f>
        <v>0</v>
      </c>
      <c r="M29" s="180">
        <f>IF(COUNTIFS(Распис!$B$4:$B$300,$A29,Распис!$C$4:$C$300,"&lt;="&amp;M$1,Распис!$D$4:$D$300,"&gt;="&amp;M$1)&gt;0,SUMIFS(Распис!$I$4:$I$300,Распис!$B$4:$B$300,$A29,Распис!$C$4:$C$300,"&lt;="&amp;M$1,Распис!$D$4:$D$300,"&gt;="&amp;M$1),SUMIF(База!$B$3:$B$305,$A29,База!$I$3:$I$152))</f>
        <v>4</v>
      </c>
      <c r="N29" s="180">
        <f>IF(COUNTIFS(Распис!$B$4:$B$300,$A29,Распис!$C$4:$C$300,"&lt;="&amp;N$1,Распис!$D$4:$D$300,"&gt;="&amp;N$1)&gt;0,SUMIFS(Распис!$J$4:$J$300,Распис!$B$4:$B$300,$A29,Распис!$C$4:$C$300,"&lt;="&amp;N$1,Распис!$D$4:$D$300,"&gt;="&amp;N$1),SUMIF(База!$B$3:$B$305,$A29,База!$J$3:$J$152))</f>
        <v>3</v>
      </c>
      <c r="O29" s="180">
        <f>IF(COUNTIFS(Распис!$B$4:$B$300,$A29,Распис!$C$4:$C$300,"&lt;="&amp;O$1,Распис!$D$4:$D$300,"&gt;="&amp;O$1)&gt;0,SUMIFS(Распис!$K$4:$K$300,Распис!$B$4:$B$300,$A29,Распис!$C$4:$C$300,"&lt;="&amp;O$1,Распис!$D$4:$D$300,"&gt;="&amp;O$1),SUMIF(База!$B$3:$B$305,$A29,База!$K$3:$K$152))</f>
        <v>2</v>
      </c>
      <c r="P29" s="180" t="s">
        <v>23</v>
      </c>
      <c r="Q29" s="180">
        <f>IF(COUNTIFS(Распис!$B$4:$B$300,$A29,Распис!$C$4:$C$300,"&lt;="&amp;Q$1,Распис!$D$4:$D$300,"&gt;="&amp;Q$1)&gt;0,SUMIFS(Распис!$F$4:$F$300,Распис!$B$4:$B$300,$A29,Распис!$C$4:$C$300,"&lt;="&amp;Q$1,Распис!$D$4:$D$300,"&gt;="&amp;Q$1),SUMIF(База!$B$3:$B$305,$A29,База!$F$3:$F$152))</f>
        <v>2</v>
      </c>
      <c r="R29" s="180">
        <f>IF(COUNTIFS(Распис!$B$4:$B$300,$A29,Распис!$C$4:$C$300,"&lt;="&amp;R$1,Распис!$D$4:$D$300,"&gt;="&amp;R$1)&gt;0,SUMIFS(Распис!$G$4:$G$300,Распис!$B$4:$B$300,$A29,Распис!$C$4:$C$300,"&lt;="&amp;R$1,Распис!$D$4:$D$300,"&gt;="&amp;R$1),SUMIF(База!$B$3:$B$305,$A29,База!$G$3:$G$152))</f>
        <v>6</v>
      </c>
      <c r="S29" s="180">
        <f>IF(COUNTIFS(Распис!$B$4:$B$300,$A29,Распис!$C$4:$C$300,"&lt;="&amp;S$1,Распис!$D$4:$D$300,"&gt;="&amp;S$1)&gt;0,SUMIFS(Распис!$H$4:$H$300,Распис!$B$4:$B$300,$A29,Распис!$C$4:$C$300,"&lt;="&amp;S$1,Распис!$D$4:$D$300,"&gt;="&amp;S$1),SUMIF(База!$B$3:$B$305,$A29,База!$H$3:$H$152))</f>
        <v>0</v>
      </c>
      <c r="T29" s="180">
        <f>IF(COUNTIFS(Распис!$B$4:$B$300,$A29,Распис!$C$4:$C$300,"&lt;="&amp;T$1,Распис!$D$4:$D$300,"&gt;="&amp;T$1)&gt;0,SUMIFS(Распис!$I$4:$I$300,Распис!$B$4:$B$300,$A29,Распис!$C$4:$C$300,"&lt;="&amp;T$1,Распис!$D$4:$D$300,"&gt;="&amp;T$1),SUMIF(База!$B$3:$B$305,$A29,База!$I$3:$I$152))</f>
        <v>4</v>
      </c>
      <c r="U29" s="180">
        <f>IF(COUNTIFS(Распис!$B$4:$B$300,$A29,Распис!$C$4:$C$300,"&lt;="&amp;U$1,Распис!$D$4:$D$300,"&gt;="&amp;U$1)&gt;0,SUMIFS(Распис!$J$4:$J$300,Распис!$B$4:$B$300,$A29,Распис!$C$4:$C$300,"&lt;="&amp;U$1,Распис!$D$4:$D$300,"&gt;="&amp;U$1),SUMIF(База!$B$3:$B$305,$A29,База!$J$3:$J$152))</f>
        <v>3</v>
      </c>
      <c r="V29" s="180">
        <f>IF(COUNTIFS(Распис!$B$4:$B$300,$A29,Распис!$C$4:$C$300,"&lt;="&amp;V$1,Распис!$D$4:$D$300,"&gt;="&amp;V$1)&gt;0,SUMIFS(Распис!$K$4:$K$300,Распис!$B$4:$B$300,$A29,Распис!$C$4:$C$300,"&lt;="&amp;V$1,Распис!$D$4:$D$300,"&gt;="&amp;V$1),SUMIF(База!$B$3:$B$305,$A29,База!$K$3:$K$152))</f>
        <v>2</v>
      </c>
      <c r="W29" s="180" t="s">
        <v>23</v>
      </c>
      <c r="X29" s="180">
        <f>IF(COUNTIFS(Распис!$B$4:$B$300,$A29,Распис!$C$4:$C$300,"&lt;="&amp;X$1,Распис!$D$4:$D$300,"&gt;="&amp;X$1)&gt;0,SUMIFS(Распис!$F$4:$F$300,Распис!$B$4:$B$300,$A29,Распис!$C$4:$C$300,"&lt;="&amp;X$1,Распис!$D$4:$D$300,"&gt;="&amp;X$1),SUMIF(База!$B$3:$B$305,$A29,База!$F$3:$F$152))</f>
        <v>2</v>
      </c>
      <c r="Y29" s="180">
        <f>IF(COUNTIFS(Распис!$B$4:$B$300,$A29,Распис!$C$4:$C$300,"&lt;="&amp;Y$1,Распис!$D$4:$D$300,"&gt;="&amp;Y$1)&gt;0,SUMIFS(Распис!$G$4:$G$300,Распис!$B$4:$B$300,$A29,Распис!$C$4:$C$300,"&lt;="&amp;Y$1,Распис!$D$4:$D$300,"&gt;="&amp;Y$1),SUMIF(База!$B$3:$B$305,$A29,База!$G$3:$G$152))</f>
        <v>6</v>
      </c>
      <c r="Z29" s="180">
        <f>IF(COUNTIFS(Распис!$B$4:$B$300,$A29,Распис!$C$4:$C$300,"&lt;="&amp;Z$1,Распис!$D$4:$D$300,"&gt;="&amp;Z$1)&gt;0,SUMIFS(Распис!$H$4:$H$300,Распис!$B$4:$B$300,$A29,Распис!$C$4:$C$300,"&lt;="&amp;Z$1,Распис!$D$4:$D$300,"&gt;="&amp;Z$1),SUMIF(База!$B$3:$B$305,$A29,База!$H$3:$H$152))</f>
        <v>0</v>
      </c>
      <c r="AA29" s="180">
        <f>IF(COUNTIFS(Распис!$B$4:$B$300,$A29,Распис!$C$4:$C$300,"&lt;="&amp;AA$1,Распис!$D$4:$D$300,"&gt;="&amp;AA$1)&gt;0,SUMIFS(Распис!$I$4:$I$300,Распис!$B$4:$B$300,$A29,Распис!$C$4:$C$300,"&lt;="&amp;AA$1,Распис!$D$4:$D$300,"&gt;="&amp;AA$1),SUMIF(База!$B$3:$B$305,$A29,База!$I$3:$I$152))</f>
        <v>4</v>
      </c>
      <c r="AB29" s="180">
        <f>IF(COUNTIFS(Распис!$B$4:$B$300,$A29,Распис!$C$4:$C$300,"&lt;="&amp;AB$1,Распис!$D$4:$D$300,"&gt;="&amp;AB$1)&gt;0,SUMIFS(Распис!$J$4:$J$300,Распис!$B$4:$B$300,$A29,Распис!$C$4:$C$300,"&lt;="&amp;AB$1,Распис!$D$4:$D$300,"&gt;="&amp;AB$1),SUMIF(База!$B$3:$B$305,$A29,База!$J$3:$J$152))</f>
        <v>3</v>
      </c>
      <c r="AC29" s="180">
        <f>IF(COUNTIFS(Распис!$B$4:$B$300,$A29,Распис!$C$4:$C$300,"&lt;="&amp;AC$1,Распис!$D$4:$D$300,"&gt;="&amp;AC$1)&gt;0,SUMIFS(Распис!$K$4:$K$300,Распис!$B$4:$B$300,$A29,Распис!$C$4:$C$300,"&lt;="&amp;AC$1,Распис!$D$4:$D$300,"&gt;="&amp;AC$1),SUMIF(База!$B$3:$B$305,$A29,База!$K$3:$K$152))</f>
        <v>2</v>
      </c>
      <c r="AD29" s="180" t="s">
        <v>23</v>
      </c>
      <c r="AE29" s="180">
        <f>IF(COUNTIFS(Распис!$B$4:$B$300,$A29,Распис!$C$4:$C$300,"&lt;="&amp;AE$1,Распис!$D$4:$D$300,"&gt;="&amp;AE$1)&gt;0,SUMIFS(Распис!$F$4:$F$300,Распис!$B$4:$B$300,$A29,Распис!$C$4:$C$300,"&lt;="&amp;AE$1,Распис!$D$4:$D$300,"&gt;="&amp;AE$1),SUMIF(База!$B$3:$B$305,$A29,База!$F$3:$F$152))</f>
        <v>2</v>
      </c>
      <c r="AF29" s="181"/>
      <c r="AG29" s="180">
        <f t="shared" si="2"/>
        <v>70</v>
      </c>
      <c r="AH29" s="180">
        <f>AG29-SUMIFS(Распред!$G$4:$G$300,Распред!$B$4:$B$300,"апрель",Распред!$F$4:$F$300,A29)</f>
        <v>70</v>
      </c>
      <c r="AI29" s="180">
        <f>AH29+(COUNTIF(B29:AF29,"КД")+SUMIFS(Распред!$AH$4:$AH$300,Распред!$F$4:$F$300,A29,Распред!$B$4:$B$300,"апрель"))*4</f>
        <v>70</v>
      </c>
      <c r="AJ29" s="180">
        <f t="shared" si="3"/>
        <v>0</v>
      </c>
      <c r="AK29" s="180">
        <f t="shared" si="4"/>
        <v>70</v>
      </c>
      <c r="AL29" s="180">
        <f>SUMIFS(Распред!$K$4:$K$300,Распред!$B$4:$B$300,"апрель",Распред!$J$4:$J$300,A29)+SUMIFS(Распред!$M$4:$M$300,Распред!$B$4:$B$300,"апрель",Распред!$L$4:$L$300,A29)+SUMIFS(Распред!$O$4:$O$300,Распред!$B$4:$B$300,"апрель",Распред!$N$4:$N$300,A29)+SUMIFS(Распред!$Q$4:$Q$300,Распред!$B$4:$B$300,"апрель",Распред!$P$4:$P$300,A29)+SUMIFS(Распред!$S$4:$S$300,Распред!$B$4:$B$300,"апрель",Распред!$R$4:$R$300,A29)+SUMIFS(Распред!$U$4:$U$300,Распред!$B$4:$B$300,"апрель",Распред!$T$4:$T$300,A29)+SUMIFS(Распред!$W$4:$W$300,Распред!$B$4:$B$300,"апрель",Распред!$V$4:$V$300,A29)+SUMIFS(Распред!$Y$4:$Y$300,Распред!$B$4:$B$300,"апрель",Распред!$X$4:$X$300,A29)+SUMIFS(Распред!$AA$4:$AA$300,Распред!$B$4:$B$300,"апрель",Распред!$Z$4:$Z$300,A29)+SUMIFS(Распред!$AC$4:$AC$300,Распред!$B$4:$B$300,"апрель",Распред!$AB$4:$AB$300,A29)</f>
        <v>4</v>
      </c>
      <c r="AM29" s="180">
        <f t="shared" si="5"/>
        <v>74</v>
      </c>
      <c r="AN29" s="180">
        <f t="shared" si="6"/>
        <v>0</v>
      </c>
      <c r="AO29" s="180">
        <f t="shared" si="7"/>
        <v>0</v>
      </c>
      <c r="AP29" s="180">
        <f>январь!AP29</f>
        <v>0</v>
      </c>
      <c r="AQ29" s="180">
        <f t="shared" si="8"/>
        <v>0</v>
      </c>
      <c r="AR29" s="181"/>
      <c r="AS29" s="182">
        <f t="shared" si="9"/>
        <v>0</v>
      </c>
      <c r="AT29" s="47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</row>
    <row r="30" spans="1:58" x14ac:dyDescent="0.25">
      <c r="A30" s="47">
        <f>База!B30</f>
        <v>0</v>
      </c>
      <c r="B30" s="46" t="s">
        <v>23</v>
      </c>
      <c r="C30" s="46">
        <f ca="1">IF(COUNTIFS(Распис!$B$4:$B$300,$A30,Распис!$C$4:$C$300,"&lt;="&amp;C$1,Распис!$D$4:$D$300,"&gt;="&amp;C$1)&gt;0,SUMIFS(Распис!$F$4:$F$300,Распис!$B$4:$B$300,$A30,Распис!$C$4:$C$300,"&lt;="&amp;C$1,Распис!$D$4:$D$300,"&gt;="&amp;C$1),SUMIF(База!$B$3:$B$305,$A30,База!$F$3:$F$152))</f>
        <v>0</v>
      </c>
      <c r="D30" s="46">
        <f ca="1">IF(COUNTIFS(Распис!$B$4:$B$300,$A30,Распис!$C$4:$C$300,"&lt;="&amp;D$1,Распис!$D$4:$D$300,"&gt;="&amp;D$1)&gt;0,SUMIFS(Распис!$G$4:$G$300,Распис!$B$4:$B$300,$A30,Распис!$C$4:$C$300,"&lt;="&amp;D$1,Распис!$D$4:$D$300,"&gt;="&amp;D$1),SUMIF(База!$B$3:$B$305,$A30,База!$G$3:$G$152))</f>
        <v>0</v>
      </c>
      <c r="E30" s="46">
        <f ca="1">IF(COUNTIFS(Распис!$B$4:$B$300,$A30,Распис!$C$4:$C$300,"&lt;="&amp;E$1,Распис!$D$4:$D$300,"&gt;="&amp;E$1)&gt;0,SUMIFS(Распис!$H$4:$H$300,Распис!$B$4:$B$300,$A30,Распис!$C$4:$C$300,"&lt;="&amp;E$1,Распис!$D$4:$D$300,"&gt;="&amp;E$1),SUMIF(База!$B$3:$B$305,$A30,База!$H$3:$H$152))</f>
        <v>0</v>
      </c>
      <c r="F30" s="46">
        <f ca="1">IF(COUNTIFS(Распис!$B$4:$B$300,$A30,Распис!$C$4:$C$300,"&lt;="&amp;F$1,Распис!$D$4:$D$300,"&gt;="&amp;F$1)&gt;0,SUMIFS(Распис!$I$4:$I$300,Распис!$B$4:$B$300,$A30,Распис!$C$4:$C$300,"&lt;="&amp;F$1,Распис!$D$4:$D$300,"&gt;="&amp;F$1),SUMIF(База!$B$3:$B$305,$A30,База!$I$3:$I$152))</f>
        <v>0</v>
      </c>
      <c r="G30" s="46">
        <f ca="1">IF(COUNTIFS(Распис!$B$4:$B$300,$A30,Распис!$C$4:$C$300,"&lt;="&amp;G$1,Распис!$D$4:$D$300,"&gt;="&amp;G$1)&gt;0,SUMIFS(Распис!$J$4:$J$300,Распис!$B$4:$B$300,$A30,Распис!$C$4:$C$300,"&lt;="&amp;G$1,Распис!$D$4:$D$300,"&gt;="&amp;G$1),SUMIF(База!$B$3:$B$305,$A30,База!$J$3:$J$152))</f>
        <v>0</v>
      </c>
      <c r="H30" s="46">
        <f ca="1">IF(COUNTIFS(Распис!$B$4:$B$300,$A30,Распис!$C$4:$C$300,"&lt;="&amp;H$1,Распис!$D$4:$D$300,"&gt;="&amp;H$1)&gt;0,SUMIFS(Распис!$K$4:$K$300,Распис!$B$4:$B$300,$A30,Распис!$C$4:$C$300,"&lt;="&amp;H$1,Распис!$D$4:$D$300,"&gt;="&amp;H$1),SUMIF(База!$B$3:$B$305,$A30,База!$K$3:$K$152))</f>
        <v>0</v>
      </c>
      <c r="I30" s="46" t="s">
        <v>23</v>
      </c>
      <c r="J30" s="46">
        <f ca="1">IF(COUNTIFS(Распис!$B$4:$B$300,$A30,Распис!$C$4:$C$300,"&lt;="&amp;J$1,Распис!$D$4:$D$300,"&gt;="&amp;J$1)&gt;0,SUMIFS(Распис!$F$4:$F$300,Распис!$B$4:$B$300,$A30,Распис!$C$4:$C$300,"&lt;="&amp;J$1,Распис!$D$4:$D$300,"&gt;="&amp;J$1),SUMIF(База!$B$3:$B$305,$A30,База!$F$3:$F$152))</f>
        <v>0</v>
      </c>
      <c r="K30" s="46">
        <f ca="1">IF(COUNTIFS(Распис!$B$4:$B$300,$A30,Распис!$C$4:$C$300,"&lt;="&amp;K$1,Распис!$D$4:$D$300,"&gt;="&amp;K$1)&gt;0,SUMIFS(Распис!$G$4:$G$300,Распис!$B$4:$B$300,$A30,Распис!$C$4:$C$300,"&lt;="&amp;K$1,Распис!$D$4:$D$300,"&gt;="&amp;K$1),SUMIF(База!$B$3:$B$305,$A30,База!$G$3:$G$152))</f>
        <v>0</v>
      </c>
      <c r="L30" s="46">
        <f ca="1">IF(COUNTIFS(Распис!$B$4:$B$300,$A30,Распис!$C$4:$C$300,"&lt;="&amp;L$1,Распис!$D$4:$D$300,"&gt;="&amp;L$1)&gt;0,SUMIFS(Распис!$H$4:$H$300,Распис!$B$4:$B$300,$A30,Распис!$C$4:$C$300,"&lt;="&amp;L$1,Распис!$D$4:$D$300,"&gt;="&amp;L$1),SUMIF(База!$B$3:$B$305,$A30,База!$H$3:$H$152))</f>
        <v>0</v>
      </c>
      <c r="M30" s="46">
        <f ca="1">IF(COUNTIFS(Распис!$B$4:$B$300,$A30,Распис!$C$4:$C$300,"&lt;="&amp;M$1,Распис!$D$4:$D$300,"&gt;="&amp;M$1)&gt;0,SUMIFS(Распис!$I$4:$I$300,Распис!$B$4:$B$300,$A30,Распис!$C$4:$C$300,"&lt;="&amp;M$1,Распис!$D$4:$D$300,"&gt;="&amp;M$1),SUMIF(База!$B$3:$B$305,$A30,База!$I$3:$I$152))</f>
        <v>0</v>
      </c>
      <c r="N30" s="46">
        <f ca="1">IF(COUNTIFS(Распис!$B$4:$B$300,$A30,Распис!$C$4:$C$300,"&lt;="&amp;N$1,Распис!$D$4:$D$300,"&gt;="&amp;N$1)&gt;0,SUMIFS(Распис!$J$4:$J$300,Распис!$B$4:$B$300,$A30,Распис!$C$4:$C$300,"&lt;="&amp;N$1,Распис!$D$4:$D$300,"&gt;="&amp;N$1),SUMIF(База!$B$3:$B$305,$A30,База!$J$3:$J$152))</f>
        <v>0</v>
      </c>
      <c r="O30" s="46">
        <f ca="1">IF(COUNTIFS(Распис!$B$4:$B$300,$A30,Распис!$C$4:$C$300,"&lt;="&amp;O$1,Распис!$D$4:$D$300,"&gt;="&amp;O$1)&gt;0,SUMIFS(Распис!$K$4:$K$300,Распис!$B$4:$B$300,$A30,Распис!$C$4:$C$300,"&lt;="&amp;O$1,Распис!$D$4:$D$300,"&gt;="&amp;O$1),SUMIF(База!$B$3:$B$305,$A30,База!$K$3:$K$152))</f>
        <v>0</v>
      </c>
      <c r="P30" s="46" t="s">
        <v>23</v>
      </c>
      <c r="Q30" s="46">
        <f ca="1">IF(COUNTIFS(Распис!$B$4:$B$300,$A30,Распис!$C$4:$C$300,"&lt;="&amp;Q$1,Распис!$D$4:$D$300,"&gt;="&amp;Q$1)&gt;0,SUMIFS(Распис!$F$4:$F$300,Распис!$B$4:$B$300,$A30,Распис!$C$4:$C$300,"&lt;="&amp;Q$1,Распис!$D$4:$D$300,"&gt;="&amp;Q$1),SUMIF(База!$B$3:$B$305,$A30,База!$F$3:$F$152))</f>
        <v>0</v>
      </c>
      <c r="R30" s="46">
        <f ca="1">IF(COUNTIFS(Распис!$B$4:$B$300,$A30,Распис!$C$4:$C$300,"&lt;="&amp;R$1,Распис!$D$4:$D$300,"&gt;="&amp;R$1)&gt;0,SUMIFS(Распис!$G$4:$G$300,Распис!$B$4:$B$300,$A30,Распис!$C$4:$C$300,"&lt;="&amp;R$1,Распис!$D$4:$D$300,"&gt;="&amp;R$1),SUMIF(База!$B$3:$B$305,$A30,База!$G$3:$G$152))</f>
        <v>0</v>
      </c>
      <c r="S30" s="46">
        <f ca="1">IF(COUNTIFS(Распис!$B$4:$B$300,$A30,Распис!$C$4:$C$300,"&lt;="&amp;S$1,Распис!$D$4:$D$300,"&gt;="&amp;S$1)&gt;0,SUMIFS(Распис!$H$4:$H$300,Распис!$B$4:$B$300,$A30,Распис!$C$4:$C$300,"&lt;="&amp;S$1,Распис!$D$4:$D$300,"&gt;="&amp;S$1),SUMIF(База!$B$3:$B$305,$A30,База!$H$3:$H$152))</f>
        <v>0</v>
      </c>
      <c r="T30" s="46">
        <f ca="1">IF(COUNTIFS(Распис!$B$4:$B$300,$A30,Распис!$C$4:$C$300,"&lt;="&amp;T$1,Распис!$D$4:$D$300,"&gt;="&amp;T$1)&gt;0,SUMIFS(Распис!$I$4:$I$300,Распис!$B$4:$B$300,$A30,Распис!$C$4:$C$300,"&lt;="&amp;T$1,Распис!$D$4:$D$300,"&gt;="&amp;T$1),SUMIF(База!$B$3:$B$305,$A30,База!$I$3:$I$152))</f>
        <v>0</v>
      </c>
      <c r="U30" s="46">
        <f ca="1">IF(COUNTIFS(Распис!$B$4:$B$300,$A30,Распис!$C$4:$C$300,"&lt;="&amp;U$1,Распис!$D$4:$D$300,"&gt;="&amp;U$1)&gt;0,SUMIFS(Распис!$J$4:$J$300,Распис!$B$4:$B$300,$A30,Распис!$C$4:$C$300,"&lt;="&amp;U$1,Распис!$D$4:$D$300,"&gt;="&amp;U$1),SUMIF(База!$B$3:$B$305,$A30,База!$J$3:$J$152))</f>
        <v>0</v>
      </c>
      <c r="V30" s="46">
        <f ca="1">IF(COUNTIFS(Распис!$B$4:$B$300,$A30,Распис!$C$4:$C$300,"&lt;="&amp;V$1,Распис!$D$4:$D$300,"&gt;="&amp;V$1)&gt;0,SUMIFS(Распис!$K$4:$K$300,Распис!$B$4:$B$300,$A30,Распис!$C$4:$C$300,"&lt;="&amp;V$1,Распис!$D$4:$D$300,"&gt;="&amp;V$1),SUMIF(База!$B$3:$B$305,$A30,База!$K$3:$K$152))</f>
        <v>0</v>
      </c>
      <c r="W30" s="46" t="s">
        <v>23</v>
      </c>
      <c r="X30" s="46">
        <f ca="1">IF(COUNTIFS(Распис!$B$4:$B$300,$A30,Распис!$C$4:$C$300,"&lt;="&amp;X$1,Распис!$D$4:$D$300,"&gt;="&amp;X$1)&gt;0,SUMIFS(Распис!$F$4:$F$300,Распис!$B$4:$B$300,$A30,Распис!$C$4:$C$300,"&lt;="&amp;X$1,Распис!$D$4:$D$300,"&gt;="&amp;X$1),SUMIF(База!$B$3:$B$305,$A30,База!$F$3:$F$152))</f>
        <v>0</v>
      </c>
      <c r="Y30" s="46">
        <f ca="1">IF(COUNTIFS(Распис!$B$4:$B$300,$A30,Распис!$C$4:$C$300,"&lt;="&amp;Y$1,Распис!$D$4:$D$300,"&gt;="&amp;Y$1)&gt;0,SUMIFS(Распис!$G$4:$G$300,Распис!$B$4:$B$300,$A30,Распис!$C$4:$C$300,"&lt;="&amp;Y$1,Распис!$D$4:$D$300,"&gt;="&amp;Y$1),SUMIF(База!$B$3:$B$305,$A30,База!$G$3:$G$152))</f>
        <v>0</v>
      </c>
      <c r="Z30" s="46">
        <f ca="1">IF(COUNTIFS(Распис!$B$4:$B$300,$A30,Распис!$C$4:$C$300,"&lt;="&amp;Z$1,Распис!$D$4:$D$300,"&gt;="&amp;Z$1)&gt;0,SUMIFS(Распис!$H$4:$H$300,Распис!$B$4:$B$300,$A30,Распис!$C$4:$C$300,"&lt;="&amp;Z$1,Распис!$D$4:$D$300,"&gt;="&amp;Z$1),SUMIF(База!$B$3:$B$305,$A30,База!$H$3:$H$152))</f>
        <v>0</v>
      </c>
      <c r="AA30" s="46">
        <f ca="1">IF(COUNTIFS(Распис!$B$4:$B$300,$A30,Распис!$C$4:$C$300,"&lt;="&amp;AA$1,Распис!$D$4:$D$300,"&gt;="&amp;AA$1)&gt;0,SUMIFS(Распис!$I$4:$I$300,Распис!$B$4:$B$300,$A30,Распис!$C$4:$C$300,"&lt;="&amp;AA$1,Распис!$D$4:$D$300,"&gt;="&amp;AA$1),SUMIF(База!$B$3:$B$305,$A30,База!$I$3:$I$152))</f>
        <v>0</v>
      </c>
      <c r="AB30" s="46">
        <f ca="1">IF(COUNTIFS(Распис!$B$4:$B$300,$A30,Распис!$C$4:$C$300,"&lt;="&amp;AB$1,Распис!$D$4:$D$300,"&gt;="&amp;AB$1)&gt;0,SUMIFS(Распис!$J$4:$J$300,Распис!$B$4:$B$300,$A30,Распис!$C$4:$C$300,"&lt;="&amp;AB$1,Распис!$D$4:$D$300,"&gt;="&amp;AB$1),SUMIF(База!$B$3:$B$305,$A30,База!$J$3:$J$152))</f>
        <v>0</v>
      </c>
      <c r="AC30" s="46">
        <f ca="1">IF(COUNTIFS(Распис!$B$4:$B$300,$A30,Распис!$C$4:$C$300,"&lt;="&amp;AC$1,Распис!$D$4:$D$300,"&gt;="&amp;AC$1)&gt;0,SUMIFS(Распис!$K$4:$K$300,Распис!$B$4:$B$300,$A30,Распис!$C$4:$C$300,"&lt;="&amp;AC$1,Распис!$D$4:$D$300,"&gt;="&amp;AC$1),SUMIF(База!$B$3:$B$305,$A30,База!$K$3:$K$152))</f>
        <v>0</v>
      </c>
      <c r="AD30" s="46" t="s">
        <v>23</v>
      </c>
      <c r="AE30" s="46">
        <f ca="1">IF(COUNTIFS(Распис!$B$4:$B$300,$A30,Распис!$C$4:$C$300,"&lt;="&amp;AE$1,Распис!$D$4:$D$300,"&gt;="&amp;AE$1)&gt;0,SUMIFS(Распис!$F$4:$F$300,Распис!$B$4:$B$300,$A30,Распис!$C$4:$C$300,"&lt;="&amp;AE$1,Распис!$D$4:$D$300,"&gt;="&amp;AE$1),SUMIF(База!$B$3:$B$305,$A30,База!$F$3:$F$152))</f>
        <v>0</v>
      </c>
      <c r="AF30" s="47"/>
      <c r="AG30" s="46">
        <f t="shared" ca="1" si="2"/>
        <v>0</v>
      </c>
      <c r="AH30" s="46">
        <f ca="1">AG30-SUMIFS(Распред!$G$4:$G$300,Распред!$B$4:$B$300,"апрель",Распред!$F$4:$F$300,A30)</f>
        <v>0</v>
      </c>
      <c r="AI30" s="46">
        <f ca="1">AH30+(COUNTIF(B30:AF30,"КД")+SUMIFS(Распред!$AH$4:$AH$300,Распред!$F$4:$F$300,A30,Распред!$B$4:$B$300,"апрель"))*4</f>
        <v>0</v>
      </c>
      <c r="AJ30" s="46">
        <f t="shared" ca="1" si="3"/>
        <v>0</v>
      </c>
      <c r="AK30" s="46">
        <f t="shared" ca="1" si="4"/>
        <v>0</v>
      </c>
      <c r="AL30" s="46">
        <f>SUMIFS(Распред!$K$4:$K$300,Распред!$B$4:$B$300,"апрель",Распред!$J$4:$J$300,A30)+SUMIFS(Распред!$M$4:$M$300,Распред!$B$4:$B$300,"апрель",Распред!$L$4:$L$300,A30)+SUMIFS(Распред!$O$4:$O$300,Распред!$B$4:$B$300,"апрель",Распред!$N$4:$N$300,A30)+SUMIFS(Распред!$Q$4:$Q$300,Распред!$B$4:$B$300,"апрель",Распред!$P$4:$P$300,A30)+SUMIFS(Распред!$S$4:$S$300,Распред!$B$4:$B$300,"апрель",Распред!$R$4:$R$300,A30)+SUMIFS(Распред!$U$4:$U$300,Распред!$B$4:$B$300,"апрель",Распред!$T$4:$T$300,A30)+SUMIFS(Распред!$W$4:$W$300,Распред!$B$4:$B$300,"апрель",Распред!$V$4:$V$300,A30)+SUMIFS(Распред!$Y$4:$Y$300,Распред!$B$4:$B$300,"апрель",Распред!$X$4:$X$300,A30)+SUMIFS(Распред!$AA$4:$AA$300,Распред!$B$4:$B$300,"апрель",Распред!$Z$4:$Z$300,A30)+SUMIFS(Распред!$AC$4:$AC$300,Распред!$B$4:$B$300,"апрель",Распред!$AB$4:$AB$300,A30)</f>
        <v>0</v>
      </c>
      <c r="AM30" s="46">
        <f t="shared" ca="1" si="5"/>
        <v>0</v>
      </c>
      <c r="AN30" s="46">
        <f t="shared" ca="1" si="6"/>
        <v>0</v>
      </c>
      <c r="AO30" s="46">
        <f t="shared" ca="1" si="7"/>
        <v>0</v>
      </c>
      <c r="AP30" s="46">
        <f>январь!AP30</f>
        <v>0</v>
      </c>
      <c r="AQ30" s="46">
        <f t="shared" ca="1" si="8"/>
        <v>0</v>
      </c>
      <c r="AR30" s="47"/>
      <c r="AS30" s="47">
        <f t="shared" ca="1" si="9"/>
        <v>0</v>
      </c>
      <c r="AT30" s="47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</row>
    <row r="31" spans="1:58" x14ac:dyDescent="0.25">
      <c r="A31" s="47">
        <f>База!B31</f>
        <v>0</v>
      </c>
      <c r="B31" s="46" t="s">
        <v>23</v>
      </c>
      <c r="C31" s="46">
        <f ca="1">IF(COUNTIFS(Распис!$B$4:$B$300,$A31,Распис!$C$4:$C$300,"&lt;="&amp;C$1,Распис!$D$4:$D$300,"&gt;="&amp;C$1)&gt;0,SUMIFS(Распис!$F$4:$F$300,Распис!$B$4:$B$300,$A31,Распис!$C$4:$C$300,"&lt;="&amp;C$1,Распис!$D$4:$D$300,"&gt;="&amp;C$1),SUMIF(База!$B$3:$B$305,$A31,База!$F$3:$F$152))</f>
        <v>0</v>
      </c>
      <c r="D31" s="46">
        <f ca="1">IF(COUNTIFS(Распис!$B$4:$B$300,$A31,Распис!$C$4:$C$300,"&lt;="&amp;D$1,Распис!$D$4:$D$300,"&gt;="&amp;D$1)&gt;0,SUMIFS(Распис!$G$4:$G$300,Распис!$B$4:$B$300,$A31,Распис!$C$4:$C$300,"&lt;="&amp;D$1,Распис!$D$4:$D$300,"&gt;="&amp;D$1),SUMIF(База!$B$3:$B$305,$A31,База!$G$3:$G$152))</f>
        <v>0</v>
      </c>
      <c r="E31" s="46">
        <f ca="1">IF(COUNTIFS(Распис!$B$4:$B$300,$A31,Распис!$C$4:$C$300,"&lt;="&amp;E$1,Распис!$D$4:$D$300,"&gt;="&amp;E$1)&gt;0,SUMIFS(Распис!$H$4:$H$300,Распис!$B$4:$B$300,$A31,Распис!$C$4:$C$300,"&lt;="&amp;E$1,Распис!$D$4:$D$300,"&gt;="&amp;E$1),SUMIF(База!$B$3:$B$305,$A31,База!$H$3:$H$152))</f>
        <v>0</v>
      </c>
      <c r="F31" s="46">
        <f ca="1">IF(COUNTIFS(Распис!$B$4:$B$300,$A31,Распис!$C$4:$C$300,"&lt;="&amp;F$1,Распис!$D$4:$D$300,"&gt;="&amp;F$1)&gt;0,SUMIFS(Распис!$I$4:$I$300,Распис!$B$4:$B$300,$A31,Распис!$C$4:$C$300,"&lt;="&amp;F$1,Распис!$D$4:$D$300,"&gt;="&amp;F$1),SUMIF(База!$B$3:$B$305,$A31,База!$I$3:$I$152))</f>
        <v>0</v>
      </c>
      <c r="G31" s="46">
        <f ca="1">IF(COUNTIFS(Распис!$B$4:$B$300,$A31,Распис!$C$4:$C$300,"&lt;="&amp;G$1,Распис!$D$4:$D$300,"&gt;="&amp;G$1)&gt;0,SUMIFS(Распис!$J$4:$J$300,Распис!$B$4:$B$300,$A31,Распис!$C$4:$C$300,"&lt;="&amp;G$1,Распис!$D$4:$D$300,"&gt;="&amp;G$1),SUMIF(База!$B$3:$B$305,$A31,База!$J$3:$J$152))</f>
        <v>0</v>
      </c>
      <c r="H31" s="46">
        <f ca="1">IF(COUNTIFS(Распис!$B$4:$B$300,$A31,Распис!$C$4:$C$300,"&lt;="&amp;H$1,Распис!$D$4:$D$300,"&gt;="&amp;H$1)&gt;0,SUMIFS(Распис!$K$4:$K$300,Распис!$B$4:$B$300,$A31,Распис!$C$4:$C$300,"&lt;="&amp;H$1,Распис!$D$4:$D$300,"&gt;="&amp;H$1),SUMIF(База!$B$3:$B$305,$A31,База!$K$3:$K$152))</f>
        <v>0</v>
      </c>
      <c r="I31" s="46" t="s">
        <v>23</v>
      </c>
      <c r="J31" s="46">
        <f ca="1">IF(COUNTIFS(Распис!$B$4:$B$300,$A31,Распис!$C$4:$C$300,"&lt;="&amp;J$1,Распис!$D$4:$D$300,"&gt;="&amp;J$1)&gt;0,SUMIFS(Распис!$F$4:$F$300,Распис!$B$4:$B$300,$A31,Распис!$C$4:$C$300,"&lt;="&amp;J$1,Распис!$D$4:$D$300,"&gt;="&amp;J$1),SUMIF(База!$B$3:$B$305,$A31,База!$F$3:$F$152))</f>
        <v>0</v>
      </c>
      <c r="K31" s="46">
        <f ca="1">IF(COUNTIFS(Распис!$B$4:$B$300,$A31,Распис!$C$4:$C$300,"&lt;="&amp;K$1,Распис!$D$4:$D$300,"&gt;="&amp;K$1)&gt;0,SUMIFS(Распис!$G$4:$G$300,Распис!$B$4:$B$300,$A31,Распис!$C$4:$C$300,"&lt;="&amp;K$1,Распис!$D$4:$D$300,"&gt;="&amp;K$1),SUMIF(База!$B$3:$B$305,$A31,База!$G$3:$G$152))</f>
        <v>0</v>
      </c>
      <c r="L31" s="46">
        <f ca="1">IF(COUNTIFS(Распис!$B$4:$B$300,$A31,Распис!$C$4:$C$300,"&lt;="&amp;L$1,Распис!$D$4:$D$300,"&gt;="&amp;L$1)&gt;0,SUMIFS(Распис!$H$4:$H$300,Распис!$B$4:$B$300,$A31,Распис!$C$4:$C$300,"&lt;="&amp;L$1,Распис!$D$4:$D$300,"&gt;="&amp;L$1),SUMIF(База!$B$3:$B$305,$A31,База!$H$3:$H$152))</f>
        <v>0</v>
      </c>
      <c r="M31" s="46">
        <f ca="1">IF(COUNTIFS(Распис!$B$4:$B$300,$A31,Распис!$C$4:$C$300,"&lt;="&amp;M$1,Распис!$D$4:$D$300,"&gt;="&amp;M$1)&gt;0,SUMIFS(Распис!$I$4:$I$300,Распис!$B$4:$B$300,$A31,Распис!$C$4:$C$300,"&lt;="&amp;M$1,Распис!$D$4:$D$300,"&gt;="&amp;M$1),SUMIF(База!$B$3:$B$305,$A31,База!$I$3:$I$152))</f>
        <v>0</v>
      </c>
      <c r="N31" s="46">
        <f ca="1">IF(COUNTIFS(Распис!$B$4:$B$300,$A31,Распис!$C$4:$C$300,"&lt;="&amp;N$1,Распис!$D$4:$D$300,"&gt;="&amp;N$1)&gt;0,SUMIFS(Распис!$J$4:$J$300,Распис!$B$4:$B$300,$A31,Распис!$C$4:$C$300,"&lt;="&amp;N$1,Распис!$D$4:$D$300,"&gt;="&amp;N$1),SUMIF(База!$B$3:$B$305,$A31,База!$J$3:$J$152))</f>
        <v>0</v>
      </c>
      <c r="O31" s="46">
        <f ca="1">IF(COUNTIFS(Распис!$B$4:$B$300,$A31,Распис!$C$4:$C$300,"&lt;="&amp;O$1,Распис!$D$4:$D$300,"&gt;="&amp;O$1)&gt;0,SUMIFS(Распис!$K$4:$K$300,Распис!$B$4:$B$300,$A31,Распис!$C$4:$C$300,"&lt;="&amp;O$1,Распис!$D$4:$D$300,"&gt;="&amp;O$1),SUMIF(База!$B$3:$B$305,$A31,База!$K$3:$K$152))</f>
        <v>0</v>
      </c>
      <c r="P31" s="46" t="s">
        <v>23</v>
      </c>
      <c r="Q31" s="46">
        <f ca="1">IF(COUNTIFS(Распис!$B$4:$B$300,$A31,Распис!$C$4:$C$300,"&lt;="&amp;Q$1,Распис!$D$4:$D$300,"&gt;="&amp;Q$1)&gt;0,SUMIFS(Распис!$F$4:$F$300,Распис!$B$4:$B$300,$A31,Распис!$C$4:$C$300,"&lt;="&amp;Q$1,Распис!$D$4:$D$300,"&gt;="&amp;Q$1),SUMIF(База!$B$3:$B$305,$A31,База!$F$3:$F$152))</f>
        <v>0</v>
      </c>
      <c r="R31" s="46">
        <f ca="1">IF(COUNTIFS(Распис!$B$4:$B$300,$A31,Распис!$C$4:$C$300,"&lt;="&amp;R$1,Распис!$D$4:$D$300,"&gt;="&amp;R$1)&gt;0,SUMIFS(Распис!$G$4:$G$300,Распис!$B$4:$B$300,$A31,Распис!$C$4:$C$300,"&lt;="&amp;R$1,Распис!$D$4:$D$300,"&gt;="&amp;R$1),SUMIF(База!$B$3:$B$305,$A31,База!$G$3:$G$152))</f>
        <v>0</v>
      </c>
      <c r="S31" s="46">
        <f ca="1">IF(COUNTIFS(Распис!$B$4:$B$300,$A31,Распис!$C$4:$C$300,"&lt;="&amp;S$1,Распис!$D$4:$D$300,"&gt;="&amp;S$1)&gt;0,SUMIFS(Распис!$H$4:$H$300,Распис!$B$4:$B$300,$A31,Распис!$C$4:$C$300,"&lt;="&amp;S$1,Распис!$D$4:$D$300,"&gt;="&amp;S$1),SUMIF(База!$B$3:$B$305,$A31,База!$H$3:$H$152))</f>
        <v>0</v>
      </c>
      <c r="T31" s="46">
        <f ca="1">IF(COUNTIFS(Распис!$B$4:$B$300,$A31,Распис!$C$4:$C$300,"&lt;="&amp;T$1,Распис!$D$4:$D$300,"&gt;="&amp;T$1)&gt;0,SUMIFS(Распис!$I$4:$I$300,Распис!$B$4:$B$300,$A31,Распис!$C$4:$C$300,"&lt;="&amp;T$1,Распис!$D$4:$D$300,"&gt;="&amp;T$1),SUMIF(База!$B$3:$B$305,$A31,База!$I$3:$I$152))</f>
        <v>0</v>
      </c>
      <c r="U31" s="46">
        <f ca="1">IF(COUNTIFS(Распис!$B$4:$B$300,$A31,Распис!$C$4:$C$300,"&lt;="&amp;U$1,Распис!$D$4:$D$300,"&gt;="&amp;U$1)&gt;0,SUMIFS(Распис!$J$4:$J$300,Распис!$B$4:$B$300,$A31,Распис!$C$4:$C$300,"&lt;="&amp;U$1,Распис!$D$4:$D$300,"&gt;="&amp;U$1),SUMIF(База!$B$3:$B$305,$A31,База!$J$3:$J$152))</f>
        <v>0</v>
      </c>
      <c r="V31" s="46">
        <f ca="1">IF(COUNTIFS(Распис!$B$4:$B$300,$A31,Распис!$C$4:$C$300,"&lt;="&amp;V$1,Распис!$D$4:$D$300,"&gt;="&amp;V$1)&gt;0,SUMIFS(Распис!$K$4:$K$300,Распис!$B$4:$B$300,$A31,Распис!$C$4:$C$300,"&lt;="&amp;V$1,Распис!$D$4:$D$300,"&gt;="&amp;V$1),SUMIF(База!$B$3:$B$305,$A31,База!$K$3:$K$152))</f>
        <v>0</v>
      </c>
      <c r="W31" s="46" t="s">
        <v>23</v>
      </c>
      <c r="X31" s="46">
        <f ca="1">IF(COUNTIFS(Распис!$B$4:$B$300,$A31,Распис!$C$4:$C$300,"&lt;="&amp;X$1,Распис!$D$4:$D$300,"&gt;="&amp;X$1)&gt;0,SUMIFS(Распис!$F$4:$F$300,Распис!$B$4:$B$300,$A31,Распис!$C$4:$C$300,"&lt;="&amp;X$1,Распис!$D$4:$D$300,"&gt;="&amp;X$1),SUMIF(База!$B$3:$B$305,$A31,База!$F$3:$F$152))</f>
        <v>0</v>
      </c>
      <c r="Y31" s="46">
        <f ca="1">IF(COUNTIFS(Распис!$B$4:$B$300,$A31,Распис!$C$4:$C$300,"&lt;="&amp;Y$1,Распис!$D$4:$D$300,"&gt;="&amp;Y$1)&gt;0,SUMIFS(Распис!$G$4:$G$300,Распис!$B$4:$B$300,$A31,Распис!$C$4:$C$300,"&lt;="&amp;Y$1,Распис!$D$4:$D$300,"&gt;="&amp;Y$1),SUMIF(База!$B$3:$B$305,$A31,База!$G$3:$G$152))</f>
        <v>0</v>
      </c>
      <c r="Z31" s="46">
        <f ca="1">IF(COUNTIFS(Распис!$B$4:$B$300,$A31,Распис!$C$4:$C$300,"&lt;="&amp;Z$1,Распис!$D$4:$D$300,"&gt;="&amp;Z$1)&gt;0,SUMIFS(Распис!$H$4:$H$300,Распис!$B$4:$B$300,$A31,Распис!$C$4:$C$300,"&lt;="&amp;Z$1,Распис!$D$4:$D$300,"&gt;="&amp;Z$1),SUMIF(База!$B$3:$B$305,$A31,База!$H$3:$H$152))</f>
        <v>0</v>
      </c>
      <c r="AA31" s="46">
        <f ca="1">IF(COUNTIFS(Распис!$B$4:$B$300,$A31,Распис!$C$4:$C$300,"&lt;="&amp;AA$1,Распис!$D$4:$D$300,"&gt;="&amp;AA$1)&gt;0,SUMIFS(Распис!$I$4:$I$300,Распис!$B$4:$B$300,$A31,Распис!$C$4:$C$300,"&lt;="&amp;AA$1,Распис!$D$4:$D$300,"&gt;="&amp;AA$1),SUMIF(База!$B$3:$B$305,$A31,База!$I$3:$I$152))</f>
        <v>0</v>
      </c>
      <c r="AB31" s="46">
        <f ca="1">IF(COUNTIFS(Распис!$B$4:$B$300,$A31,Распис!$C$4:$C$300,"&lt;="&amp;AB$1,Распис!$D$4:$D$300,"&gt;="&amp;AB$1)&gt;0,SUMIFS(Распис!$J$4:$J$300,Распис!$B$4:$B$300,$A31,Распис!$C$4:$C$300,"&lt;="&amp;AB$1,Распис!$D$4:$D$300,"&gt;="&amp;AB$1),SUMIF(База!$B$3:$B$305,$A31,База!$J$3:$J$152))</f>
        <v>0</v>
      </c>
      <c r="AC31" s="46">
        <f ca="1">IF(COUNTIFS(Распис!$B$4:$B$300,$A31,Распис!$C$4:$C$300,"&lt;="&amp;AC$1,Распис!$D$4:$D$300,"&gt;="&amp;AC$1)&gt;0,SUMIFS(Распис!$K$4:$K$300,Распис!$B$4:$B$300,$A31,Распис!$C$4:$C$300,"&lt;="&amp;AC$1,Распис!$D$4:$D$300,"&gt;="&amp;AC$1),SUMIF(База!$B$3:$B$305,$A31,База!$K$3:$K$152))</f>
        <v>0</v>
      </c>
      <c r="AD31" s="46" t="s">
        <v>23</v>
      </c>
      <c r="AE31" s="46">
        <f ca="1">IF(COUNTIFS(Распис!$B$4:$B$300,$A31,Распис!$C$4:$C$300,"&lt;="&amp;AE$1,Распис!$D$4:$D$300,"&gt;="&amp;AE$1)&gt;0,SUMIFS(Распис!$F$4:$F$300,Распис!$B$4:$B$300,$A31,Распис!$C$4:$C$300,"&lt;="&amp;AE$1,Распис!$D$4:$D$300,"&gt;="&amp;AE$1),SUMIF(База!$B$3:$B$305,$A31,База!$F$3:$F$152))</f>
        <v>0</v>
      </c>
      <c r="AF31" s="47"/>
      <c r="AG31" s="46">
        <f t="shared" ca="1" si="2"/>
        <v>0</v>
      </c>
      <c r="AH31" s="46">
        <f ca="1">AG31-SUMIFS(Распред!$G$4:$G$300,Распред!$B$4:$B$300,"апрель",Распред!$F$4:$F$300,A31)</f>
        <v>0</v>
      </c>
      <c r="AI31" s="46">
        <f ca="1">AH31+(COUNTIF(B31:AF31,"КД")+SUMIFS(Распред!$AH$4:$AH$300,Распред!$F$4:$F$300,A31,Распред!$B$4:$B$300,"апрель"))*4</f>
        <v>0</v>
      </c>
      <c r="AJ31" s="46">
        <f t="shared" ca="1" si="3"/>
        <v>0</v>
      </c>
      <c r="AK31" s="46">
        <f t="shared" ca="1" si="4"/>
        <v>0</v>
      </c>
      <c r="AL31" s="46">
        <f>SUMIFS(Распред!$K$4:$K$300,Распред!$B$4:$B$300,"апрель",Распред!$J$4:$J$300,A31)+SUMIFS(Распред!$M$4:$M$300,Распред!$B$4:$B$300,"апрель",Распред!$L$4:$L$300,A31)+SUMIFS(Распред!$O$4:$O$300,Распред!$B$4:$B$300,"апрель",Распред!$N$4:$N$300,A31)+SUMIFS(Распред!$Q$4:$Q$300,Распред!$B$4:$B$300,"апрель",Распред!$P$4:$P$300,A31)+SUMIFS(Распред!$S$4:$S$300,Распред!$B$4:$B$300,"апрель",Распред!$R$4:$R$300,A31)+SUMIFS(Распред!$U$4:$U$300,Распред!$B$4:$B$300,"апрель",Распред!$T$4:$T$300,A31)+SUMIFS(Распред!$W$4:$W$300,Распред!$B$4:$B$300,"апрель",Распред!$V$4:$V$300,A31)+SUMIFS(Распред!$Y$4:$Y$300,Распред!$B$4:$B$300,"апрель",Распред!$X$4:$X$300,A31)+SUMIFS(Распред!$AA$4:$AA$300,Распред!$B$4:$B$300,"апрель",Распред!$Z$4:$Z$300,A31)+SUMIFS(Распред!$AC$4:$AC$300,Распред!$B$4:$B$300,"апрель",Распред!$AB$4:$AB$300,A31)</f>
        <v>0</v>
      </c>
      <c r="AM31" s="46">
        <f t="shared" ca="1" si="5"/>
        <v>0</v>
      </c>
      <c r="AN31" s="46">
        <f t="shared" ca="1" si="6"/>
        <v>0</v>
      </c>
      <c r="AO31" s="46">
        <f t="shared" ca="1" si="7"/>
        <v>0</v>
      </c>
      <c r="AP31" s="46">
        <f>январь!AP31</f>
        <v>0</v>
      </c>
      <c r="AQ31" s="46">
        <f t="shared" ca="1" si="8"/>
        <v>0</v>
      </c>
      <c r="AR31" s="47"/>
      <c r="AS31" s="47">
        <f t="shared" ca="1" si="9"/>
        <v>0</v>
      </c>
      <c r="AT31" s="47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</row>
    <row r="32" spans="1:58" x14ac:dyDescent="0.25">
      <c r="A32" s="47">
        <f>База!B32</f>
        <v>0</v>
      </c>
      <c r="B32" s="46" t="s">
        <v>23</v>
      </c>
      <c r="C32" s="46">
        <f ca="1">IF(COUNTIFS(Распис!$B$4:$B$300,$A32,Распис!$C$4:$C$300,"&lt;="&amp;C$1,Распис!$D$4:$D$300,"&gt;="&amp;C$1)&gt;0,SUMIFS(Распис!$F$4:$F$300,Распис!$B$4:$B$300,$A32,Распис!$C$4:$C$300,"&lt;="&amp;C$1,Распис!$D$4:$D$300,"&gt;="&amp;C$1),SUMIF(База!$B$3:$B$305,$A32,База!$F$3:$F$152))</f>
        <v>0</v>
      </c>
      <c r="D32" s="46">
        <f ca="1">IF(COUNTIFS(Распис!$B$4:$B$300,$A32,Распис!$C$4:$C$300,"&lt;="&amp;D$1,Распис!$D$4:$D$300,"&gt;="&amp;D$1)&gt;0,SUMIFS(Распис!$G$4:$G$300,Распис!$B$4:$B$300,$A32,Распис!$C$4:$C$300,"&lt;="&amp;D$1,Распис!$D$4:$D$300,"&gt;="&amp;D$1),SUMIF(База!$B$3:$B$305,$A32,База!$G$3:$G$152))</f>
        <v>0</v>
      </c>
      <c r="E32" s="46">
        <f ca="1">IF(COUNTIFS(Распис!$B$4:$B$300,$A32,Распис!$C$4:$C$300,"&lt;="&amp;E$1,Распис!$D$4:$D$300,"&gt;="&amp;E$1)&gt;0,SUMIFS(Распис!$H$4:$H$300,Распис!$B$4:$B$300,$A32,Распис!$C$4:$C$300,"&lt;="&amp;E$1,Распис!$D$4:$D$300,"&gt;="&amp;E$1),SUMIF(База!$B$3:$B$305,$A32,База!$H$3:$H$152))</f>
        <v>0</v>
      </c>
      <c r="F32" s="46">
        <f ca="1">IF(COUNTIFS(Распис!$B$4:$B$300,$A32,Распис!$C$4:$C$300,"&lt;="&amp;F$1,Распис!$D$4:$D$300,"&gt;="&amp;F$1)&gt;0,SUMIFS(Распис!$I$4:$I$300,Распис!$B$4:$B$300,$A32,Распис!$C$4:$C$300,"&lt;="&amp;F$1,Распис!$D$4:$D$300,"&gt;="&amp;F$1),SUMIF(База!$B$3:$B$305,$A32,База!$I$3:$I$152))</f>
        <v>0</v>
      </c>
      <c r="G32" s="46">
        <f ca="1">IF(COUNTIFS(Распис!$B$4:$B$300,$A32,Распис!$C$4:$C$300,"&lt;="&amp;G$1,Распис!$D$4:$D$300,"&gt;="&amp;G$1)&gt;0,SUMIFS(Распис!$J$4:$J$300,Распис!$B$4:$B$300,$A32,Распис!$C$4:$C$300,"&lt;="&amp;G$1,Распис!$D$4:$D$300,"&gt;="&amp;G$1),SUMIF(База!$B$3:$B$305,$A32,База!$J$3:$J$152))</f>
        <v>0</v>
      </c>
      <c r="H32" s="46">
        <f ca="1">IF(COUNTIFS(Распис!$B$4:$B$300,$A32,Распис!$C$4:$C$300,"&lt;="&amp;H$1,Распис!$D$4:$D$300,"&gt;="&amp;H$1)&gt;0,SUMIFS(Распис!$K$4:$K$300,Распис!$B$4:$B$300,$A32,Распис!$C$4:$C$300,"&lt;="&amp;H$1,Распис!$D$4:$D$300,"&gt;="&amp;H$1),SUMIF(База!$B$3:$B$305,$A32,База!$K$3:$K$152))</f>
        <v>0</v>
      </c>
      <c r="I32" s="46" t="s">
        <v>23</v>
      </c>
      <c r="J32" s="46">
        <f ca="1">IF(COUNTIFS(Распис!$B$4:$B$300,$A32,Распис!$C$4:$C$300,"&lt;="&amp;J$1,Распис!$D$4:$D$300,"&gt;="&amp;J$1)&gt;0,SUMIFS(Распис!$F$4:$F$300,Распис!$B$4:$B$300,$A32,Распис!$C$4:$C$300,"&lt;="&amp;J$1,Распис!$D$4:$D$300,"&gt;="&amp;J$1),SUMIF(База!$B$3:$B$305,$A32,База!$F$3:$F$152))</f>
        <v>0</v>
      </c>
      <c r="K32" s="46">
        <f ca="1">IF(COUNTIFS(Распис!$B$4:$B$300,$A32,Распис!$C$4:$C$300,"&lt;="&amp;K$1,Распис!$D$4:$D$300,"&gt;="&amp;K$1)&gt;0,SUMIFS(Распис!$G$4:$G$300,Распис!$B$4:$B$300,$A32,Распис!$C$4:$C$300,"&lt;="&amp;K$1,Распис!$D$4:$D$300,"&gt;="&amp;K$1),SUMIF(База!$B$3:$B$305,$A32,База!$G$3:$G$152))</f>
        <v>0</v>
      </c>
      <c r="L32" s="46">
        <f ca="1">IF(COUNTIFS(Распис!$B$4:$B$300,$A32,Распис!$C$4:$C$300,"&lt;="&amp;L$1,Распис!$D$4:$D$300,"&gt;="&amp;L$1)&gt;0,SUMIFS(Распис!$H$4:$H$300,Распис!$B$4:$B$300,$A32,Распис!$C$4:$C$300,"&lt;="&amp;L$1,Распис!$D$4:$D$300,"&gt;="&amp;L$1),SUMIF(База!$B$3:$B$305,$A32,База!$H$3:$H$152))</f>
        <v>0</v>
      </c>
      <c r="M32" s="46">
        <f ca="1">IF(COUNTIFS(Распис!$B$4:$B$300,$A32,Распис!$C$4:$C$300,"&lt;="&amp;M$1,Распис!$D$4:$D$300,"&gt;="&amp;M$1)&gt;0,SUMIFS(Распис!$I$4:$I$300,Распис!$B$4:$B$300,$A32,Распис!$C$4:$C$300,"&lt;="&amp;M$1,Распис!$D$4:$D$300,"&gt;="&amp;M$1),SUMIF(База!$B$3:$B$305,$A32,База!$I$3:$I$152))</f>
        <v>0</v>
      </c>
      <c r="N32" s="46">
        <f ca="1">IF(COUNTIFS(Распис!$B$4:$B$300,$A32,Распис!$C$4:$C$300,"&lt;="&amp;N$1,Распис!$D$4:$D$300,"&gt;="&amp;N$1)&gt;0,SUMIFS(Распис!$J$4:$J$300,Распис!$B$4:$B$300,$A32,Распис!$C$4:$C$300,"&lt;="&amp;N$1,Распис!$D$4:$D$300,"&gt;="&amp;N$1),SUMIF(База!$B$3:$B$305,$A32,База!$J$3:$J$152))</f>
        <v>0</v>
      </c>
      <c r="O32" s="46">
        <f ca="1">IF(COUNTIFS(Распис!$B$4:$B$300,$A32,Распис!$C$4:$C$300,"&lt;="&amp;O$1,Распис!$D$4:$D$300,"&gt;="&amp;O$1)&gt;0,SUMIFS(Распис!$K$4:$K$300,Распис!$B$4:$B$300,$A32,Распис!$C$4:$C$300,"&lt;="&amp;O$1,Распис!$D$4:$D$300,"&gt;="&amp;O$1),SUMIF(База!$B$3:$B$305,$A32,База!$K$3:$K$152))</f>
        <v>0</v>
      </c>
      <c r="P32" s="46" t="s">
        <v>23</v>
      </c>
      <c r="Q32" s="46">
        <f ca="1">IF(COUNTIFS(Распис!$B$4:$B$300,$A32,Распис!$C$4:$C$300,"&lt;="&amp;Q$1,Распис!$D$4:$D$300,"&gt;="&amp;Q$1)&gt;0,SUMIFS(Распис!$F$4:$F$300,Распис!$B$4:$B$300,$A32,Распис!$C$4:$C$300,"&lt;="&amp;Q$1,Распис!$D$4:$D$300,"&gt;="&amp;Q$1),SUMIF(База!$B$3:$B$305,$A32,База!$F$3:$F$152))</f>
        <v>0</v>
      </c>
      <c r="R32" s="46">
        <f ca="1">IF(COUNTIFS(Распис!$B$4:$B$300,$A32,Распис!$C$4:$C$300,"&lt;="&amp;R$1,Распис!$D$4:$D$300,"&gt;="&amp;R$1)&gt;0,SUMIFS(Распис!$G$4:$G$300,Распис!$B$4:$B$300,$A32,Распис!$C$4:$C$300,"&lt;="&amp;R$1,Распис!$D$4:$D$300,"&gt;="&amp;R$1),SUMIF(База!$B$3:$B$305,$A32,База!$G$3:$G$152))</f>
        <v>0</v>
      </c>
      <c r="S32" s="46">
        <f ca="1">IF(COUNTIFS(Распис!$B$4:$B$300,$A32,Распис!$C$4:$C$300,"&lt;="&amp;S$1,Распис!$D$4:$D$300,"&gt;="&amp;S$1)&gt;0,SUMIFS(Распис!$H$4:$H$300,Распис!$B$4:$B$300,$A32,Распис!$C$4:$C$300,"&lt;="&amp;S$1,Распис!$D$4:$D$300,"&gt;="&amp;S$1),SUMIF(База!$B$3:$B$305,$A32,База!$H$3:$H$152))</f>
        <v>0</v>
      </c>
      <c r="T32" s="46">
        <f ca="1">IF(COUNTIFS(Распис!$B$4:$B$300,$A32,Распис!$C$4:$C$300,"&lt;="&amp;T$1,Распис!$D$4:$D$300,"&gt;="&amp;T$1)&gt;0,SUMIFS(Распис!$I$4:$I$300,Распис!$B$4:$B$300,$A32,Распис!$C$4:$C$300,"&lt;="&amp;T$1,Распис!$D$4:$D$300,"&gt;="&amp;T$1),SUMIF(База!$B$3:$B$305,$A32,База!$I$3:$I$152))</f>
        <v>0</v>
      </c>
      <c r="U32" s="46">
        <f ca="1">IF(COUNTIFS(Распис!$B$4:$B$300,$A32,Распис!$C$4:$C$300,"&lt;="&amp;U$1,Распис!$D$4:$D$300,"&gt;="&amp;U$1)&gt;0,SUMIFS(Распис!$J$4:$J$300,Распис!$B$4:$B$300,$A32,Распис!$C$4:$C$300,"&lt;="&amp;U$1,Распис!$D$4:$D$300,"&gt;="&amp;U$1),SUMIF(База!$B$3:$B$305,$A32,База!$J$3:$J$152))</f>
        <v>0</v>
      </c>
      <c r="V32" s="46">
        <f ca="1">IF(COUNTIFS(Распис!$B$4:$B$300,$A32,Распис!$C$4:$C$300,"&lt;="&amp;V$1,Распис!$D$4:$D$300,"&gt;="&amp;V$1)&gt;0,SUMIFS(Распис!$K$4:$K$300,Распис!$B$4:$B$300,$A32,Распис!$C$4:$C$300,"&lt;="&amp;V$1,Распис!$D$4:$D$300,"&gt;="&amp;V$1),SUMIF(База!$B$3:$B$305,$A32,База!$K$3:$K$152))</f>
        <v>0</v>
      </c>
      <c r="W32" s="46" t="s">
        <v>23</v>
      </c>
      <c r="X32" s="46">
        <f ca="1">IF(COUNTIFS(Распис!$B$4:$B$300,$A32,Распис!$C$4:$C$300,"&lt;="&amp;X$1,Распис!$D$4:$D$300,"&gt;="&amp;X$1)&gt;0,SUMIFS(Распис!$F$4:$F$300,Распис!$B$4:$B$300,$A32,Распис!$C$4:$C$300,"&lt;="&amp;X$1,Распис!$D$4:$D$300,"&gt;="&amp;X$1),SUMIF(База!$B$3:$B$305,$A32,База!$F$3:$F$152))</f>
        <v>0</v>
      </c>
      <c r="Y32" s="46">
        <f ca="1">IF(COUNTIFS(Распис!$B$4:$B$300,$A32,Распис!$C$4:$C$300,"&lt;="&amp;Y$1,Распис!$D$4:$D$300,"&gt;="&amp;Y$1)&gt;0,SUMIFS(Распис!$G$4:$G$300,Распис!$B$4:$B$300,$A32,Распис!$C$4:$C$300,"&lt;="&amp;Y$1,Распис!$D$4:$D$300,"&gt;="&amp;Y$1),SUMIF(База!$B$3:$B$305,$A32,База!$G$3:$G$152))</f>
        <v>0</v>
      </c>
      <c r="Z32" s="46">
        <f ca="1">IF(COUNTIFS(Распис!$B$4:$B$300,$A32,Распис!$C$4:$C$300,"&lt;="&amp;Z$1,Распис!$D$4:$D$300,"&gt;="&amp;Z$1)&gt;0,SUMIFS(Распис!$H$4:$H$300,Распис!$B$4:$B$300,$A32,Распис!$C$4:$C$300,"&lt;="&amp;Z$1,Распис!$D$4:$D$300,"&gt;="&amp;Z$1),SUMIF(База!$B$3:$B$305,$A32,База!$H$3:$H$152))</f>
        <v>0</v>
      </c>
      <c r="AA32" s="46">
        <f ca="1">IF(COUNTIFS(Распис!$B$4:$B$300,$A32,Распис!$C$4:$C$300,"&lt;="&amp;AA$1,Распис!$D$4:$D$300,"&gt;="&amp;AA$1)&gt;0,SUMIFS(Распис!$I$4:$I$300,Распис!$B$4:$B$300,$A32,Распис!$C$4:$C$300,"&lt;="&amp;AA$1,Распис!$D$4:$D$300,"&gt;="&amp;AA$1),SUMIF(База!$B$3:$B$305,$A32,База!$I$3:$I$152))</f>
        <v>0</v>
      </c>
      <c r="AB32" s="46">
        <f ca="1">IF(COUNTIFS(Распис!$B$4:$B$300,$A32,Распис!$C$4:$C$300,"&lt;="&amp;AB$1,Распис!$D$4:$D$300,"&gt;="&amp;AB$1)&gt;0,SUMIFS(Распис!$J$4:$J$300,Распис!$B$4:$B$300,$A32,Распис!$C$4:$C$300,"&lt;="&amp;AB$1,Распис!$D$4:$D$300,"&gt;="&amp;AB$1),SUMIF(База!$B$3:$B$305,$A32,База!$J$3:$J$152))</f>
        <v>0</v>
      </c>
      <c r="AC32" s="46">
        <f ca="1">IF(COUNTIFS(Распис!$B$4:$B$300,$A32,Распис!$C$4:$C$300,"&lt;="&amp;AC$1,Распис!$D$4:$D$300,"&gt;="&amp;AC$1)&gt;0,SUMIFS(Распис!$K$4:$K$300,Распис!$B$4:$B$300,$A32,Распис!$C$4:$C$300,"&lt;="&amp;AC$1,Распис!$D$4:$D$300,"&gt;="&amp;AC$1),SUMIF(База!$B$3:$B$305,$A32,База!$K$3:$K$152))</f>
        <v>0</v>
      </c>
      <c r="AD32" s="46" t="s">
        <v>23</v>
      </c>
      <c r="AE32" s="46">
        <f ca="1">IF(COUNTIFS(Распис!$B$4:$B$300,$A32,Распис!$C$4:$C$300,"&lt;="&amp;AE$1,Распис!$D$4:$D$300,"&gt;="&amp;AE$1)&gt;0,SUMIFS(Распис!$F$4:$F$300,Распис!$B$4:$B$300,$A32,Распис!$C$4:$C$300,"&lt;="&amp;AE$1,Распис!$D$4:$D$300,"&gt;="&amp;AE$1),SUMIF(База!$B$3:$B$305,$A32,База!$F$3:$F$152))</f>
        <v>0</v>
      </c>
      <c r="AF32" s="47"/>
      <c r="AG32" s="46">
        <f t="shared" ca="1" si="2"/>
        <v>0</v>
      </c>
      <c r="AH32" s="46">
        <f ca="1">AG32-SUMIFS(Распред!$G$4:$G$300,Распред!$B$4:$B$300,"апрель",Распред!$F$4:$F$300,A32)</f>
        <v>0</v>
      </c>
      <c r="AI32" s="46">
        <f ca="1">AH32+(COUNTIF(B32:AF32,"КД")+SUMIFS(Распред!$AH$4:$AH$300,Распред!$F$4:$F$300,A32,Распред!$B$4:$B$300,"апрель"))*4</f>
        <v>0</v>
      </c>
      <c r="AJ32" s="46">
        <f t="shared" ca="1" si="3"/>
        <v>0</v>
      </c>
      <c r="AK32" s="46">
        <f t="shared" ca="1" si="4"/>
        <v>0</v>
      </c>
      <c r="AL32" s="46">
        <f>SUMIFS(Распред!$K$4:$K$300,Распред!$B$4:$B$300,"апрель",Распред!$J$4:$J$300,A32)+SUMIFS(Распред!$M$4:$M$300,Распред!$B$4:$B$300,"апрель",Распред!$L$4:$L$300,A32)+SUMIFS(Распред!$O$4:$O$300,Распред!$B$4:$B$300,"апрель",Распред!$N$4:$N$300,A32)+SUMIFS(Распред!$Q$4:$Q$300,Распред!$B$4:$B$300,"апрель",Распред!$P$4:$P$300,A32)+SUMIFS(Распред!$S$4:$S$300,Распред!$B$4:$B$300,"апрель",Распред!$R$4:$R$300,A32)+SUMIFS(Распред!$U$4:$U$300,Распред!$B$4:$B$300,"апрель",Распред!$T$4:$T$300,A32)+SUMIFS(Распред!$W$4:$W$300,Распред!$B$4:$B$300,"апрель",Распред!$V$4:$V$300,A32)+SUMIFS(Распред!$Y$4:$Y$300,Распред!$B$4:$B$300,"апрель",Распред!$X$4:$X$300,A32)+SUMIFS(Распред!$AA$4:$AA$300,Распред!$B$4:$B$300,"апрель",Распред!$Z$4:$Z$300,A32)+SUMIFS(Распред!$AC$4:$AC$300,Распред!$B$4:$B$300,"апрель",Распред!$AB$4:$AB$300,A32)</f>
        <v>0</v>
      </c>
      <c r="AM32" s="46">
        <f t="shared" ca="1" si="5"/>
        <v>0</v>
      </c>
      <c r="AN32" s="46">
        <f t="shared" ca="1" si="6"/>
        <v>0</v>
      </c>
      <c r="AO32" s="46">
        <f t="shared" ca="1" si="7"/>
        <v>0</v>
      </c>
      <c r="AP32" s="46">
        <f>январь!AP32</f>
        <v>0</v>
      </c>
      <c r="AQ32" s="46">
        <f t="shared" ca="1" si="8"/>
        <v>0</v>
      </c>
      <c r="AR32" s="47"/>
      <c r="AS32" s="47">
        <f t="shared" ca="1" si="9"/>
        <v>0</v>
      </c>
      <c r="AT32" s="47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</row>
    <row r="33" spans="1:58" x14ac:dyDescent="0.25">
      <c r="A33" s="47">
        <f>База!B33</f>
        <v>0</v>
      </c>
      <c r="B33" s="46" t="s">
        <v>23</v>
      </c>
      <c r="C33" s="46">
        <f ca="1">IF(COUNTIFS(Распис!$B$4:$B$300,$A33,Распис!$C$4:$C$300,"&lt;="&amp;C$1,Распис!$D$4:$D$300,"&gt;="&amp;C$1)&gt;0,SUMIFS(Распис!$F$4:$F$300,Распис!$B$4:$B$300,$A33,Распис!$C$4:$C$300,"&lt;="&amp;C$1,Распис!$D$4:$D$300,"&gt;="&amp;C$1),SUMIF(База!$B$3:$B$305,$A33,База!$F$3:$F$152))</f>
        <v>0</v>
      </c>
      <c r="D33" s="46">
        <f ca="1">IF(COUNTIFS(Распис!$B$4:$B$300,$A33,Распис!$C$4:$C$300,"&lt;="&amp;D$1,Распис!$D$4:$D$300,"&gt;="&amp;D$1)&gt;0,SUMIFS(Распис!$G$4:$G$300,Распис!$B$4:$B$300,$A33,Распис!$C$4:$C$300,"&lt;="&amp;D$1,Распис!$D$4:$D$300,"&gt;="&amp;D$1),SUMIF(База!$B$3:$B$305,$A33,База!$G$3:$G$152))</f>
        <v>0</v>
      </c>
      <c r="E33" s="46">
        <f ca="1">IF(COUNTIFS(Распис!$B$4:$B$300,$A33,Распис!$C$4:$C$300,"&lt;="&amp;E$1,Распис!$D$4:$D$300,"&gt;="&amp;E$1)&gt;0,SUMIFS(Распис!$H$4:$H$300,Распис!$B$4:$B$300,$A33,Распис!$C$4:$C$300,"&lt;="&amp;E$1,Распис!$D$4:$D$300,"&gt;="&amp;E$1),SUMIF(База!$B$3:$B$305,$A33,База!$H$3:$H$152))</f>
        <v>0</v>
      </c>
      <c r="F33" s="46">
        <f ca="1">IF(COUNTIFS(Распис!$B$4:$B$300,$A33,Распис!$C$4:$C$300,"&lt;="&amp;F$1,Распис!$D$4:$D$300,"&gt;="&amp;F$1)&gt;0,SUMIFS(Распис!$I$4:$I$300,Распис!$B$4:$B$300,$A33,Распис!$C$4:$C$300,"&lt;="&amp;F$1,Распис!$D$4:$D$300,"&gt;="&amp;F$1),SUMIF(База!$B$3:$B$305,$A33,База!$I$3:$I$152))</f>
        <v>0</v>
      </c>
      <c r="G33" s="46">
        <f ca="1">IF(COUNTIFS(Распис!$B$4:$B$300,$A33,Распис!$C$4:$C$300,"&lt;="&amp;G$1,Распис!$D$4:$D$300,"&gt;="&amp;G$1)&gt;0,SUMIFS(Распис!$J$4:$J$300,Распис!$B$4:$B$300,$A33,Распис!$C$4:$C$300,"&lt;="&amp;G$1,Распис!$D$4:$D$300,"&gt;="&amp;G$1),SUMIF(База!$B$3:$B$305,$A33,База!$J$3:$J$152))</f>
        <v>0</v>
      </c>
      <c r="H33" s="46">
        <f ca="1">IF(COUNTIFS(Распис!$B$4:$B$300,$A33,Распис!$C$4:$C$300,"&lt;="&amp;H$1,Распис!$D$4:$D$300,"&gt;="&amp;H$1)&gt;0,SUMIFS(Распис!$K$4:$K$300,Распис!$B$4:$B$300,$A33,Распис!$C$4:$C$300,"&lt;="&amp;H$1,Распис!$D$4:$D$300,"&gt;="&amp;H$1),SUMIF(База!$B$3:$B$305,$A33,База!$K$3:$K$152))</f>
        <v>0</v>
      </c>
      <c r="I33" s="46" t="s">
        <v>23</v>
      </c>
      <c r="J33" s="46">
        <f ca="1">IF(COUNTIFS(Распис!$B$4:$B$300,$A33,Распис!$C$4:$C$300,"&lt;="&amp;J$1,Распис!$D$4:$D$300,"&gt;="&amp;J$1)&gt;0,SUMIFS(Распис!$F$4:$F$300,Распис!$B$4:$B$300,$A33,Распис!$C$4:$C$300,"&lt;="&amp;J$1,Распис!$D$4:$D$300,"&gt;="&amp;J$1),SUMIF(База!$B$3:$B$305,$A33,База!$F$3:$F$152))</f>
        <v>0</v>
      </c>
      <c r="K33" s="46">
        <f ca="1">IF(COUNTIFS(Распис!$B$4:$B$300,$A33,Распис!$C$4:$C$300,"&lt;="&amp;K$1,Распис!$D$4:$D$300,"&gt;="&amp;K$1)&gt;0,SUMIFS(Распис!$G$4:$G$300,Распис!$B$4:$B$300,$A33,Распис!$C$4:$C$300,"&lt;="&amp;K$1,Распис!$D$4:$D$300,"&gt;="&amp;K$1),SUMIF(База!$B$3:$B$305,$A33,База!$G$3:$G$152))</f>
        <v>0</v>
      </c>
      <c r="L33" s="46">
        <f ca="1">IF(COUNTIFS(Распис!$B$4:$B$300,$A33,Распис!$C$4:$C$300,"&lt;="&amp;L$1,Распис!$D$4:$D$300,"&gt;="&amp;L$1)&gt;0,SUMIFS(Распис!$H$4:$H$300,Распис!$B$4:$B$300,$A33,Распис!$C$4:$C$300,"&lt;="&amp;L$1,Распис!$D$4:$D$300,"&gt;="&amp;L$1),SUMIF(База!$B$3:$B$305,$A33,База!$H$3:$H$152))</f>
        <v>0</v>
      </c>
      <c r="M33" s="46">
        <f ca="1">IF(COUNTIFS(Распис!$B$4:$B$300,$A33,Распис!$C$4:$C$300,"&lt;="&amp;M$1,Распис!$D$4:$D$300,"&gt;="&amp;M$1)&gt;0,SUMIFS(Распис!$I$4:$I$300,Распис!$B$4:$B$300,$A33,Распис!$C$4:$C$300,"&lt;="&amp;M$1,Распис!$D$4:$D$300,"&gt;="&amp;M$1),SUMIF(База!$B$3:$B$305,$A33,База!$I$3:$I$152))</f>
        <v>0</v>
      </c>
      <c r="N33" s="46">
        <f ca="1">IF(COUNTIFS(Распис!$B$4:$B$300,$A33,Распис!$C$4:$C$300,"&lt;="&amp;N$1,Распис!$D$4:$D$300,"&gt;="&amp;N$1)&gt;0,SUMIFS(Распис!$J$4:$J$300,Распис!$B$4:$B$300,$A33,Распис!$C$4:$C$300,"&lt;="&amp;N$1,Распис!$D$4:$D$300,"&gt;="&amp;N$1),SUMIF(База!$B$3:$B$305,$A33,База!$J$3:$J$152))</f>
        <v>0</v>
      </c>
      <c r="O33" s="46">
        <f ca="1">IF(COUNTIFS(Распис!$B$4:$B$300,$A33,Распис!$C$4:$C$300,"&lt;="&amp;O$1,Распис!$D$4:$D$300,"&gt;="&amp;O$1)&gt;0,SUMIFS(Распис!$K$4:$K$300,Распис!$B$4:$B$300,$A33,Распис!$C$4:$C$300,"&lt;="&amp;O$1,Распис!$D$4:$D$300,"&gt;="&amp;O$1),SUMIF(База!$B$3:$B$305,$A33,База!$K$3:$K$152))</f>
        <v>0</v>
      </c>
      <c r="P33" s="46" t="s">
        <v>23</v>
      </c>
      <c r="Q33" s="46">
        <f ca="1">IF(COUNTIFS(Распис!$B$4:$B$300,$A33,Распис!$C$4:$C$300,"&lt;="&amp;Q$1,Распис!$D$4:$D$300,"&gt;="&amp;Q$1)&gt;0,SUMIFS(Распис!$F$4:$F$300,Распис!$B$4:$B$300,$A33,Распис!$C$4:$C$300,"&lt;="&amp;Q$1,Распис!$D$4:$D$300,"&gt;="&amp;Q$1),SUMIF(База!$B$3:$B$305,$A33,База!$F$3:$F$152))</f>
        <v>0</v>
      </c>
      <c r="R33" s="46">
        <f ca="1">IF(COUNTIFS(Распис!$B$4:$B$300,$A33,Распис!$C$4:$C$300,"&lt;="&amp;R$1,Распис!$D$4:$D$300,"&gt;="&amp;R$1)&gt;0,SUMIFS(Распис!$G$4:$G$300,Распис!$B$4:$B$300,$A33,Распис!$C$4:$C$300,"&lt;="&amp;R$1,Распис!$D$4:$D$300,"&gt;="&amp;R$1),SUMIF(База!$B$3:$B$305,$A33,База!$G$3:$G$152))</f>
        <v>0</v>
      </c>
      <c r="S33" s="46">
        <f ca="1">IF(COUNTIFS(Распис!$B$4:$B$300,$A33,Распис!$C$4:$C$300,"&lt;="&amp;S$1,Распис!$D$4:$D$300,"&gt;="&amp;S$1)&gt;0,SUMIFS(Распис!$H$4:$H$300,Распис!$B$4:$B$300,$A33,Распис!$C$4:$C$300,"&lt;="&amp;S$1,Распис!$D$4:$D$300,"&gt;="&amp;S$1),SUMIF(База!$B$3:$B$305,$A33,База!$H$3:$H$152))</f>
        <v>0</v>
      </c>
      <c r="T33" s="46">
        <f ca="1">IF(COUNTIFS(Распис!$B$4:$B$300,$A33,Распис!$C$4:$C$300,"&lt;="&amp;T$1,Распис!$D$4:$D$300,"&gt;="&amp;T$1)&gt;0,SUMIFS(Распис!$I$4:$I$300,Распис!$B$4:$B$300,$A33,Распис!$C$4:$C$300,"&lt;="&amp;T$1,Распис!$D$4:$D$300,"&gt;="&amp;T$1),SUMIF(База!$B$3:$B$305,$A33,База!$I$3:$I$152))</f>
        <v>0</v>
      </c>
      <c r="U33" s="46">
        <f ca="1">IF(COUNTIFS(Распис!$B$4:$B$300,$A33,Распис!$C$4:$C$300,"&lt;="&amp;U$1,Распис!$D$4:$D$300,"&gt;="&amp;U$1)&gt;0,SUMIFS(Распис!$J$4:$J$300,Распис!$B$4:$B$300,$A33,Распис!$C$4:$C$300,"&lt;="&amp;U$1,Распис!$D$4:$D$300,"&gt;="&amp;U$1),SUMIF(База!$B$3:$B$305,$A33,База!$J$3:$J$152))</f>
        <v>0</v>
      </c>
      <c r="V33" s="46">
        <f ca="1">IF(COUNTIFS(Распис!$B$4:$B$300,$A33,Распис!$C$4:$C$300,"&lt;="&amp;V$1,Распис!$D$4:$D$300,"&gt;="&amp;V$1)&gt;0,SUMIFS(Распис!$K$4:$K$300,Распис!$B$4:$B$300,$A33,Распис!$C$4:$C$300,"&lt;="&amp;V$1,Распис!$D$4:$D$300,"&gt;="&amp;V$1),SUMIF(База!$B$3:$B$305,$A33,База!$K$3:$K$152))</f>
        <v>0</v>
      </c>
      <c r="W33" s="46" t="s">
        <v>23</v>
      </c>
      <c r="X33" s="46">
        <f ca="1">IF(COUNTIFS(Распис!$B$4:$B$300,$A33,Распис!$C$4:$C$300,"&lt;="&amp;X$1,Распис!$D$4:$D$300,"&gt;="&amp;X$1)&gt;0,SUMIFS(Распис!$F$4:$F$300,Распис!$B$4:$B$300,$A33,Распис!$C$4:$C$300,"&lt;="&amp;X$1,Распис!$D$4:$D$300,"&gt;="&amp;X$1),SUMIF(База!$B$3:$B$305,$A33,База!$F$3:$F$152))</f>
        <v>0</v>
      </c>
      <c r="Y33" s="46">
        <f ca="1">IF(COUNTIFS(Распис!$B$4:$B$300,$A33,Распис!$C$4:$C$300,"&lt;="&amp;Y$1,Распис!$D$4:$D$300,"&gt;="&amp;Y$1)&gt;0,SUMIFS(Распис!$G$4:$G$300,Распис!$B$4:$B$300,$A33,Распис!$C$4:$C$300,"&lt;="&amp;Y$1,Распис!$D$4:$D$300,"&gt;="&amp;Y$1),SUMIF(База!$B$3:$B$305,$A33,База!$G$3:$G$152))</f>
        <v>0</v>
      </c>
      <c r="Z33" s="46">
        <f ca="1">IF(COUNTIFS(Распис!$B$4:$B$300,$A33,Распис!$C$4:$C$300,"&lt;="&amp;Z$1,Распис!$D$4:$D$300,"&gt;="&amp;Z$1)&gt;0,SUMIFS(Распис!$H$4:$H$300,Распис!$B$4:$B$300,$A33,Распис!$C$4:$C$300,"&lt;="&amp;Z$1,Распис!$D$4:$D$300,"&gt;="&amp;Z$1),SUMIF(База!$B$3:$B$305,$A33,База!$H$3:$H$152))</f>
        <v>0</v>
      </c>
      <c r="AA33" s="46">
        <f ca="1">IF(COUNTIFS(Распис!$B$4:$B$300,$A33,Распис!$C$4:$C$300,"&lt;="&amp;AA$1,Распис!$D$4:$D$300,"&gt;="&amp;AA$1)&gt;0,SUMIFS(Распис!$I$4:$I$300,Распис!$B$4:$B$300,$A33,Распис!$C$4:$C$300,"&lt;="&amp;AA$1,Распис!$D$4:$D$300,"&gt;="&amp;AA$1),SUMIF(База!$B$3:$B$305,$A33,База!$I$3:$I$152))</f>
        <v>0</v>
      </c>
      <c r="AB33" s="46">
        <f ca="1">IF(COUNTIFS(Распис!$B$4:$B$300,$A33,Распис!$C$4:$C$300,"&lt;="&amp;AB$1,Распис!$D$4:$D$300,"&gt;="&amp;AB$1)&gt;0,SUMIFS(Распис!$J$4:$J$300,Распис!$B$4:$B$300,$A33,Распис!$C$4:$C$300,"&lt;="&amp;AB$1,Распис!$D$4:$D$300,"&gt;="&amp;AB$1),SUMIF(База!$B$3:$B$305,$A33,База!$J$3:$J$152))</f>
        <v>0</v>
      </c>
      <c r="AC33" s="46">
        <f ca="1">IF(COUNTIFS(Распис!$B$4:$B$300,$A33,Распис!$C$4:$C$300,"&lt;="&amp;AC$1,Распис!$D$4:$D$300,"&gt;="&amp;AC$1)&gt;0,SUMIFS(Распис!$K$4:$K$300,Распис!$B$4:$B$300,$A33,Распис!$C$4:$C$300,"&lt;="&amp;AC$1,Распис!$D$4:$D$300,"&gt;="&amp;AC$1),SUMIF(База!$B$3:$B$305,$A33,База!$K$3:$K$152))</f>
        <v>0</v>
      </c>
      <c r="AD33" s="46" t="s">
        <v>23</v>
      </c>
      <c r="AE33" s="46">
        <f ca="1">IF(COUNTIFS(Распис!$B$4:$B$300,$A33,Распис!$C$4:$C$300,"&lt;="&amp;AE$1,Распис!$D$4:$D$300,"&gt;="&amp;AE$1)&gt;0,SUMIFS(Распис!$F$4:$F$300,Распис!$B$4:$B$300,$A33,Распис!$C$4:$C$300,"&lt;="&amp;AE$1,Распис!$D$4:$D$300,"&gt;="&amp;AE$1),SUMIF(База!$B$3:$B$305,$A33,База!$F$3:$F$152))</f>
        <v>0</v>
      </c>
      <c r="AF33" s="47"/>
      <c r="AG33" s="46">
        <f t="shared" ca="1" si="2"/>
        <v>0</v>
      </c>
      <c r="AH33" s="46">
        <f ca="1">AG33-SUMIFS(Распред!$G$4:$G$300,Распред!$B$4:$B$300,"апрель",Распред!$F$4:$F$300,A33)</f>
        <v>0</v>
      </c>
      <c r="AI33" s="46">
        <f ca="1">AH33+(COUNTIF(B33:AF33,"КД")+SUMIFS(Распред!$AH$4:$AH$300,Распред!$F$4:$F$300,A33,Распред!$B$4:$B$300,"апрель"))*4</f>
        <v>0</v>
      </c>
      <c r="AJ33" s="46">
        <f t="shared" ca="1" si="3"/>
        <v>0</v>
      </c>
      <c r="AK33" s="46">
        <f t="shared" ca="1" si="4"/>
        <v>0</v>
      </c>
      <c r="AL33" s="46">
        <f>SUMIFS(Распред!$K$4:$K$300,Распред!$B$4:$B$300,"апрель",Распред!$J$4:$J$300,A33)+SUMIFS(Распред!$M$4:$M$300,Распред!$B$4:$B$300,"апрель",Распред!$L$4:$L$300,A33)+SUMIFS(Распред!$O$4:$O$300,Распред!$B$4:$B$300,"апрель",Распред!$N$4:$N$300,A33)+SUMIFS(Распред!$Q$4:$Q$300,Распред!$B$4:$B$300,"апрель",Распред!$P$4:$P$300,A33)+SUMIFS(Распред!$S$4:$S$300,Распред!$B$4:$B$300,"апрель",Распред!$R$4:$R$300,A33)+SUMIFS(Распред!$U$4:$U$300,Распред!$B$4:$B$300,"апрель",Распред!$T$4:$T$300,A33)+SUMIFS(Распред!$W$4:$W$300,Распред!$B$4:$B$300,"апрель",Распред!$V$4:$V$300,A33)+SUMIFS(Распред!$Y$4:$Y$300,Распред!$B$4:$B$300,"апрель",Распред!$X$4:$X$300,A33)+SUMIFS(Распред!$AA$4:$AA$300,Распред!$B$4:$B$300,"апрель",Распред!$Z$4:$Z$300,A33)+SUMIFS(Распред!$AC$4:$AC$300,Распред!$B$4:$B$300,"апрель",Распред!$AB$4:$AB$300,A33)</f>
        <v>0</v>
      </c>
      <c r="AM33" s="46">
        <f t="shared" ca="1" si="5"/>
        <v>0</v>
      </c>
      <c r="AN33" s="46">
        <f t="shared" ca="1" si="6"/>
        <v>0</v>
      </c>
      <c r="AO33" s="46">
        <f t="shared" ca="1" si="7"/>
        <v>0</v>
      </c>
      <c r="AP33" s="46">
        <f>январь!AP33</f>
        <v>0</v>
      </c>
      <c r="AQ33" s="46">
        <f t="shared" ca="1" si="8"/>
        <v>0</v>
      </c>
      <c r="AR33" s="47"/>
      <c r="AS33" s="47">
        <f t="shared" ca="1" si="9"/>
        <v>0</v>
      </c>
      <c r="AT33" s="47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</row>
    <row r="34" spans="1:58" x14ac:dyDescent="0.25">
      <c r="A34" s="47">
        <f>База!B34</f>
        <v>0</v>
      </c>
      <c r="B34" s="46" t="s">
        <v>23</v>
      </c>
      <c r="C34" s="46">
        <f ca="1">IF(COUNTIFS(Распис!$B$4:$B$300,$A34,Распис!$C$4:$C$300,"&lt;="&amp;C$1,Распис!$D$4:$D$300,"&gt;="&amp;C$1)&gt;0,SUMIFS(Распис!$F$4:$F$300,Распис!$B$4:$B$300,$A34,Распис!$C$4:$C$300,"&lt;="&amp;C$1,Распис!$D$4:$D$300,"&gt;="&amp;C$1),SUMIF(База!$B$3:$B$305,$A34,База!$F$3:$F$152))</f>
        <v>0</v>
      </c>
      <c r="D34" s="46">
        <f ca="1">IF(COUNTIFS(Распис!$B$4:$B$300,$A34,Распис!$C$4:$C$300,"&lt;="&amp;D$1,Распис!$D$4:$D$300,"&gt;="&amp;D$1)&gt;0,SUMIFS(Распис!$G$4:$G$300,Распис!$B$4:$B$300,$A34,Распис!$C$4:$C$300,"&lt;="&amp;D$1,Распис!$D$4:$D$300,"&gt;="&amp;D$1),SUMIF(База!$B$3:$B$305,$A34,База!$G$3:$G$152))</f>
        <v>0</v>
      </c>
      <c r="E34" s="46">
        <f ca="1">IF(COUNTIFS(Распис!$B$4:$B$300,$A34,Распис!$C$4:$C$300,"&lt;="&amp;E$1,Распис!$D$4:$D$300,"&gt;="&amp;E$1)&gt;0,SUMIFS(Распис!$H$4:$H$300,Распис!$B$4:$B$300,$A34,Распис!$C$4:$C$300,"&lt;="&amp;E$1,Распис!$D$4:$D$300,"&gt;="&amp;E$1),SUMIF(База!$B$3:$B$305,$A34,База!$H$3:$H$152))</f>
        <v>0</v>
      </c>
      <c r="F34" s="46">
        <f ca="1">IF(COUNTIFS(Распис!$B$4:$B$300,$A34,Распис!$C$4:$C$300,"&lt;="&amp;F$1,Распис!$D$4:$D$300,"&gt;="&amp;F$1)&gt;0,SUMIFS(Распис!$I$4:$I$300,Распис!$B$4:$B$300,$A34,Распис!$C$4:$C$300,"&lt;="&amp;F$1,Распис!$D$4:$D$300,"&gt;="&amp;F$1),SUMIF(База!$B$3:$B$305,$A34,База!$I$3:$I$152))</f>
        <v>0</v>
      </c>
      <c r="G34" s="46">
        <f ca="1">IF(COUNTIFS(Распис!$B$4:$B$300,$A34,Распис!$C$4:$C$300,"&lt;="&amp;G$1,Распис!$D$4:$D$300,"&gt;="&amp;G$1)&gt;0,SUMIFS(Распис!$J$4:$J$300,Распис!$B$4:$B$300,$A34,Распис!$C$4:$C$300,"&lt;="&amp;G$1,Распис!$D$4:$D$300,"&gt;="&amp;G$1),SUMIF(База!$B$3:$B$305,$A34,База!$J$3:$J$152))</f>
        <v>0</v>
      </c>
      <c r="H34" s="46">
        <f ca="1">IF(COUNTIFS(Распис!$B$4:$B$300,$A34,Распис!$C$4:$C$300,"&lt;="&amp;H$1,Распис!$D$4:$D$300,"&gt;="&amp;H$1)&gt;0,SUMIFS(Распис!$K$4:$K$300,Распис!$B$4:$B$300,$A34,Распис!$C$4:$C$300,"&lt;="&amp;H$1,Распис!$D$4:$D$300,"&gt;="&amp;H$1),SUMIF(База!$B$3:$B$305,$A34,База!$K$3:$K$152))</f>
        <v>0</v>
      </c>
      <c r="I34" s="46" t="s">
        <v>23</v>
      </c>
      <c r="J34" s="46">
        <f ca="1">IF(COUNTIFS(Распис!$B$4:$B$300,$A34,Распис!$C$4:$C$300,"&lt;="&amp;J$1,Распис!$D$4:$D$300,"&gt;="&amp;J$1)&gt;0,SUMIFS(Распис!$F$4:$F$300,Распис!$B$4:$B$300,$A34,Распис!$C$4:$C$300,"&lt;="&amp;J$1,Распис!$D$4:$D$300,"&gt;="&amp;J$1),SUMIF(База!$B$3:$B$305,$A34,База!$F$3:$F$152))</f>
        <v>0</v>
      </c>
      <c r="K34" s="46">
        <f ca="1">IF(COUNTIFS(Распис!$B$4:$B$300,$A34,Распис!$C$4:$C$300,"&lt;="&amp;K$1,Распис!$D$4:$D$300,"&gt;="&amp;K$1)&gt;0,SUMIFS(Распис!$G$4:$G$300,Распис!$B$4:$B$300,$A34,Распис!$C$4:$C$300,"&lt;="&amp;K$1,Распис!$D$4:$D$300,"&gt;="&amp;K$1),SUMIF(База!$B$3:$B$305,$A34,База!$G$3:$G$152))</f>
        <v>0</v>
      </c>
      <c r="L34" s="46">
        <f ca="1">IF(COUNTIFS(Распис!$B$4:$B$300,$A34,Распис!$C$4:$C$300,"&lt;="&amp;L$1,Распис!$D$4:$D$300,"&gt;="&amp;L$1)&gt;0,SUMIFS(Распис!$H$4:$H$300,Распис!$B$4:$B$300,$A34,Распис!$C$4:$C$300,"&lt;="&amp;L$1,Распис!$D$4:$D$300,"&gt;="&amp;L$1),SUMIF(База!$B$3:$B$305,$A34,База!$H$3:$H$152))</f>
        <v>0</v>
      </c>
      <c r="M34" s="46">
        <f ca="1">IF(COUNTIFS(Распис!$B$4:$B$300,$A34,Распис!$C$4:$C$300,"&lt;="&amp;M$1,Распис!$D$4:$D$300,"&gt;="&amp;M$1)&gt;0,SUMIFS(Распис!$I$4:$I$300,Распис!$B$4:$B$300,$A34,Распис!$C$4:$C$300,"&lt;="&amp;M$1,Распис!$D$4:$D$300,"&gt;="&amp;M$1),SUMIF(База!$B$3:$B$305,$A34,База!$I$3:$I$152))</f>
        <v>0</v>
      </c>
      <c r="N34" s="46">
        <f ca="1">IF(COUNTIFS(Распис!$B$4:$B$300,$A34,Распис!$C$4:$C$300,"&lt;="&amp;N$1,Распис!$D$4:$D$300,"&gt;="&amp;N$1)&gt;0,SUMIFS(Распис!$J$4:$J$300,Распис!$B$4:$B$300,$A34,Распис!$C$4:$C$300,"&lt;="&amp;N$1,Распис!$D$4:$D$300,"&gt;="&amp;N$1),SUMIF(База!$B$3:$B$305,$A34,База!$J$3:$J$152))</f>
        <v>0</v>
      </c>
      <c r="O34" s="46">
        <f ca="1">IF(COUNTIFS(Распис!$B$4:$B$300,$A34,Распис!$C$4:$C$300,"&lt;="&amp;O$1,Распис!$D$4:$D$300,"&gt;="&amp;O$1)&gt;0,SUMIFS(Распис!$K$4:$K$300,Распис!$B$4:$B$300,$A34,Распис!$C$4:$C$300,"&lt;="&amp;O$1,Распис!$D$4:$D$300,"&gt;="&amp;O$1),SUMIF(База!$B$3:$B$305,$A34,База!$K$3:$K$152))</f>
        <v>0</v>
      </c>
      <c r="P34" s="46" t="s">
        <v>23</v>
      </c>
      <c r="Q34" s="46">
        <f ca="1">IF(COUNTIFS(Распис!$B$4:$B$300,$A34,Распис!$C$4:$C$300,"&lt;="&amp;Q$1,Распис!$D$4:$D$300,"&gt;="&amp;Q$1)&gt;0,SUMIFS(Распис!$F$4:$F$300,Распис!$B$4:$B$300,$A34,Распис!$C$4:$C$300,"&lt;="&amp;Q$1,Распис!$D$4:$D$300,"&gt;="&amp;Q$1),SUMIF(База!$B$3:$B$305,$A34,База!$F$3:$F$152))</f>
        <v>0</v>
      </c>
      <c r="R34" s="46">
        <f ca="1">IF(COUNTIFS(Распис!$B$4:$B$300,$A34,Распис!$C$4:$C$300,"&lt;="&amp;R$1,Распис!$D$4:$D$300,"&gt;="&amp;R$1)&gt;0,SUMIFS(Распис!$G$4:$G$300,Распис!$B$4:$B$300,$A34,Распис!$C$4:$C$300,"&lt;="&amp;R$1,Распис!$D$4:$D$300,"&gt;="&amp;R$1),SUMIF(База!$B$3:$B$305,$A34,База!$G$3:$G$152))</f>
        <v>0</v>
      </c>
      <c r="S34" s="46">
        <f ca="1">IF(COUNTIFS(Распис!$B$4:$B$300,$A34,Распис!$C$4:$C$300,"&lt;="&amp;S$1,Распис!$D$4:$D$300,"&gt;="&amp;S$1)&gt;0,SUMIFS(Распис!$H$4:$H$300,Распис!$B$4:$B$300,$A34,Распис!$C$4:$C$300,"&lt;="&amp;S$1,Распис!$D$4:$D$300,"&gt;="&amp;S$1),SUMIF(База!$B$3:$B$305,$A34,База!$H$3:$H$152))</f>
        <v>0</v>
      </c>
      <c r="T34" s="46">
        <f ca="1">IF(COUNTIFS(Распис!$B$4:$B$300,$A34,Распис!$C$4:$C$300,"&lt;="&amp;T$1,Распис!$D$4:$D$300,"&gt;="&amp;T$1)&gt;0,SUMIFS(Распис!$I$4:$I$300,Распис!$B$4:$B$300,$A34,Распис!$C$4:$C$300,"&lt;="&amp;T$1,Распис!$D$4:$D$300,"&gt;="&amp;T$1),SUMIF(База!$B$3:$B$305,$A34,База!$I$3:$I$152))</f>
        <v>0</v>
      </c>
      <c r="U34" s="46">
        <f ca="1">IF(COUNTIFS(Распис!$B$4:$B$300,$A34,Распис!$C$4:$C$300,"&lt;="&amp;U$1,Распис!$D$4:$D$300,"&gt;="&amp;U$1)&gt;0,SUMIFS(Распис!$J$4:$J$300,Распис!$B$4:$B$300,$A34,Распис!$C$4:$C$300,"&lt;="&amp;U$1,Распис!$D$4:$D$300,"&gt;="&amp;U$1),SUMIF(База!$B$3:$B$305,$A34,База!$J$3:$J$152))</f>
        <v>0</v>
      </c>
      <c r="V34" s="46">
        <f ca="1">IF(COUNTIFS(Распис!$B$4:$B$300,$A34,Распис!$C$4:$C$300,"&lt;="&amp;V$1,Распис!$D$4:$D$300,"&gt;="&amp;V$1)&gt;0,SUMIFS(Распис!$K$4:$K$300,Распис!$B$4:$B$300,$A34,Распис!$C$4:$C$300,"&lt;="&amp;V$1,Распис!$D$4:$D$300,"&gt;="&amp;V$1),SUMIF(База!$B$3:$B$305,$A34,База!$K$3:$K$152))</f>
        <v>0</v>
      </c>
      <c r="W34" s="46" t="s">
        <v>23</v>
      </c>
      <c r="X34" s="46">
        <f ca="1">IF(COUNTIFS(Распис!$B$4:$B$300,$A34,Распис!$C$4:$C$300,"&lt;="&amp;X$1,Распис!$D$4:$D$300,"&gt;="&amp;X$1)&gt;0,SUMIFS(Распис!$F$4:$F$300,Распис!$B$4:$B$300,$A34,Распис!$C$4:$C$300,"&lt;="&amp;X$1,Распис!$D$4:$D$300,"&gt;="&amp;X$1),SUMIF(База!$B$3:$B$305,$A34,База!$F$3:$F$152))</f>
        <v>0</v>
      </c>
      <c r="Y34" s="46">
        <f ca="1">IF(COUNTIFS(Распис!$B$4:$B$300,$A34,Распис!$C$4:$C$300,"&lt;="&amp;Y$1,Распис!$D$4:$D$300,"&gt;="&amp;Y$1)&gt;0,SUMIFS(Распис!$G$4:$G$300,Распис!$B$4:$B$300,$A34,Распис!$C$4:$C$300,"&lt;="&amp;Y$1,Распис!$D$4:$D$300,"&gt;="&amp;Y$1),SUMIF(База!$B$3:$B$305,$A34,База!$G$3:$G$152))</f>
        <v>0</v>
      </c>
      <c r="Z34" s="46">
        <f ca="1">IF(COUNTIFS(Распис!$B$4:$B$300,$A34,Распис!$C$4:$C$300,"&lt;="&amp;Z$1,Распис!$D$4:$D$300,"&gt;="&amp;Z$1)&gt;0,SUMIFS(Распис!$H$4:$H$300,Распис!$B$4:$B$300,$A34,Распис!$C$4:$C$300,"&lt;="&amp;Z$1,Распис!$D$4:$D$300,"&gt;="&amp;Z$1),SUMIF(База!$B$3:$B$305,$A34,База!$H$3:$H$152))</f>
        <v>0</v>
      </c>
      <c r="AA34" s="46">
        <f ca="1">IF(COUNTIFS(Распис!$B$4:$B$300,$A34,Распис!$C$4:$C$300,"&lt;="&amp;AA$1,Распис!$D$4:$D$300,"&gt;="&amp;AA$1)&gt;0,SUMIFS(Распис!$I$4:$I$300,Распис!$B$4:$B$300,$A34,Распис!$C$4:$C$300,"&lt;="&amp;AA$1,Распис!$D$4:$D$300,"&gt;="&amp;AA$1),SUMIF(База!$B$3:$B$305,$A34,База!$I$3:$I$152))</f>
        <v>0</v>
      </c>
      <c r="AB34" s="46">
        <f ca="1">IF(COUNTIFS(Распис!$B$4:$B$300,$A34,Распис!$C$4:$C$300,"&lt;="&amp;AB$1,Распис!$D$4:$D$300,"&gt;="&amp;AB$1)&gt;0,SUMIFS(Распис!$J$4:$J$300,Распис!$B$4:$B$300,$A34,Распис!$C$4:$C$300,"&lt;="&amp;AB$1,Распис!$D$4:$D$300,"&gt;="&amp;AB$1),SUMIF(База!$B$3:$B$305,$A34,База!$J$3:$J$152))</f>
        <v>0</v>
      </c>
      <c r="AC34" s="46">
        <f ca="1">IF(COUNTIFS(Распис!$B$4:$B$300,$A34,Распис!$C$4:$C$300,"&lt;="&amp;AC$1,Распис!$D$4:$D$300,"&gt;="&amp;AC$1)&gt;0,SUMIFS(Распис!$K$4:$K$300,Распис!$B$4:$B$300,$A34,Распис!$C$4:$C$300,"&lt;="&amp;AC$1,Распис!$D$4:$D$300,"&gt;="&amp;AC$1),SUMIF(База!$B$3:$B$305,$A34,База!$K$3:$K$152))</f>
        <v>0</v>
      </c>
      <c r="AD34" s="46" t="s">
        <v>23</v>
      </c>
      <c r="AE34" s="46">
        <f ca="1">IF(COUNTIFS(Распис!$B$4:$B$300,$A34,Распис!$C$4:$C$300,"&lt;="&amp;AE$1,Распис!$D$4:$D$300,"&gt;="&amp;AE$1)&gt;0,SUMIFS(Распис!$F$4:$F$300,Распис!$B$4:$B$300,$A34,Распис!$C$4:$C$300,"&lt;="&amp;AE$1,Распис!$D$4:$D$300,"&gt;="&amp;AE$1),SUMIF(База!$B$3:$B$305,$A34,База!$F$3:$F$152))</f>
        <v>0</v>
      </c>
      <c r="AF34" s="47"/>
      <c r="AG34" s="46">
        <f t="shared" ca="1" si="2"/>
        <v>0</v>
      </c>
      <c r="AH34" s="46">
        <f ca="1">AG34-SUMIFS(Распред!$G$4:$G$300,Распред!$B$4:$B$300,"апрель",Распред!$F$4:$F$300,A34)</f>
        <v>0</v>
      </c>
      <c r="AI34" s="46">
        <f ca="1">AH34+(COUNTIF(B34:AF34,"КД")+SUMIFS(Распред!$AH$4:$AH$300,Распред!$F$4:$F$300,A34,Распред!$B$4:$B$300,"апрель"))*4</f>
        <v>0</v>
      </c>
      <c r="AJ34" s="46">
        <f t="shared" ca="1" si="3"/>
        <v>0</v>
      </c>
      <c r="AK34" s="46">
        <f t="shared" ca="1" si="4"/>
        <v>0</v>
      </c>
      <c r="AL34" s="46">
        <f>SUMIFS(Распред!$K$4:$K$300,Распред!$B$4:$B$300,"апрель",Распред!$J$4:$J$300,A34)+SUMIFS(Распред!$M$4:$M$300,Распред!$B$4:$B$300,"апрель",Распред!$L$4:$L$300,A34)+SUMIFS(Распред!$O$4:$O$300,Распред!$B$4:$B$300,"апрель",Распред!$N$4:$N$300,A34)+SUMIFS(Распред!$Q$4:$Q$300,Распред!$B$4:$B$300,"апрель",Распред!$P$4:$P$300,A34)+SUMIFS(Распред!$S$4:$S$300,Распред!$B$4:$B$300,"апрель",Распред!$R$4:$R$300,A34)+SUMIFS(Распред!$U$4:$U$300,Распред!$B$4:$B$300,"апрель",Распред!$T$4:$T$300,A34)+SUMIFS(Распред!$W$4:$W$300,Распред!$B$4:$B$300,"апрель",Распред!$V$4:$V$300,A34)+SUMIFS(Распред!$Y$4:$Y$300,Распред!$B$4:$B$300,"апрель",Распред!$X$4:$X$300,A34)+SUMIFS(Распред!$AA$4:$AA$300,Распред!$B$4:$B$300,"апрель",Распред!$Z$4:$Z$300,A34)+SUMIFS(Распред!$AC$4:$AC$300,Распред!$B$4:$B$300,"апрель",Распред!$AB$4:$AB$300,A34)</f>
        <v>0</v>
      </c>
      <c r="AM34" s="46">
        <f t="shared" ca="1" si="5"/>
        <v>0</v>
      </c>
      <c r="AN34" s="46">
        <f t="shared" ca="1" si="6"/>
        <v>0</v>
      </c>
      <c r="AO34" s="46">
        <f t="shared" ca="1" si="7"/>
        <v>0</v>
      </c>
      <c r="AP34" s="46">
        <f>январь!AP34</f>
        <v>0</v>
      </c>
      <c r="AQ34" s="46">
        <f t="shared" ca="1" si="8"/>
        <v>0</v>
      </c>
      <c r="AR34" s="47"/>
      <c r="AS34" s="47">
        <f t="shared" ca="1" si="9"/>
        <v>0</v>
      </c>
      <c r="AT34" s="47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</row>
    <row r="35" spans="1:58" x14ac:dyDescent="0.25">
      <c r="A35" s="47">
        <f>База!B35</f>
        <v>0</v>
      </c>
      <c r="B35" s="46" t="s">
        <v>23</v>
      </c>
      <c r="C35" s="46">
        <f ca="1">IF(COUNTIFS(Распис!$B$4:$B$300,$A35,Распис!$C$4:$C$300,"&lt;="&amp;C$1,Распис!$D$4:$D$300,"&gt;="&amp;C$1)&gt;0,SUMIFS(Распис!$F$4:$F$300,Распис!$B$4:$B$300,$A35,Распис!$C$4:$C$300,"&lt;="&amp;C$1,Распис!$D$4:$D$300,"&gt;="&amp;C$1),SUMIF(База!$B$3:$B$305,$A35,База!$F$3:$F$152))</f>
        <v>0</v>
      </c>
      <c r="D35" s="46">
        <f ca="1">IF(COUNTIFS(Распис!$B$4:$B$300,$A35,Распис!$C$4:$C$300,"&lt;="&amp;D$1,Распис!$D$4:$D$300,"&gt;="&amp;D$1)&gt;0,SUMIFS(Распис!$G$4:$G$300,Распис!$B$4:$B$300,$A35,Распис!$C$4:$C$300,"&lt;="&amp;D$1,Распис!$D$4:$D$300,"&gt;="&amp;D$1),SUMIF(База!$B$3:$B$305,$A35,База!$G$3:$G$152))</f>
        <v>0</v>
      </c>
      <c r="E35" s="46">
        <f ca="1">IF(COUNTIFS(Распис!$B$4:$B$300,$A35,Распис!$C$4:$C$300,"&lt;="&amp;E$1,Распис!$D$4:$D$300,"&gt;="&amp;E$1)&gt;0,SUMIFS(Распис!$H$4:$H$300,Распис!$B$4:$B$300,$A35,Распис!$C$4:$C$300,"&lt;="&amp;E$1,Распис!$D$4:$D$300,"&gt;="&amp;E$1),SUMIF(База!$B$3:$B$305,$A35,База!$H$3:$H$152))</f>
        <v>0</v>
      </c>
      <c r="F35" s="46">
        <f ca="1">IF(COUNTIFS(Распис!$B$4:$B$300,$A35,Распис!$C$4:$C$300,"&lt;="&amp;F$1,Распис!$D$4:$D$300,"&gt;="&amp;F$1)&gt;0,SUMIFS(Распис!$I$4:$I$300,Распис!$B$4:$B$300,$A35,Распис!$C$4:$C$300,"&lt;="&amp;F$1,Распис!$D$4:$D$300,"&gt;="&amp;F$1),SUMIF(База!$B$3:$B$305,$A35,База!$I$3:$I$152))</f>
        <v>0</v>
      </c>
      <c r="G35" s="46">
        <f ca="1">IF(COUNTIFS(Распис!$B$4:$B$300,$A35,Распис!$C$4:$C$300,"&lt;="&amp;G$1,Распис!$D$4:$D$300,"&gt;="&amp;G$1)&gt;0,SUMIFS(Распис!$J$4:$J$300,Распис!$B$4:$B$300,$A35,Распис!$C$4:$C$300,"&lt;="&amp;G$1,Распис!$D$4:$D$300,"&gt;="&amp;G$1),SUMIF(База!$B$3:$B$305,$A35,База!$J$3:$J$152))</f>
        <v>0</v>
      </c>
      <c r="H35" s="46">
        <f ca="1">IF(COUNTIFS(Распис!$B$4:$B$300,$A35,Распис!$C$4:$C$300,"&lt;="&amp;H$1,Распис!$D$4:$D$300,"&gt;="&amp;H$1)&gt;0,SUMIFS(Распис!$K$4:$K$300,Распис!$B$4:$B$300,$A35,Распис!$C$4:$C$300,"&lt;="&amp;H$1,Распис!$D$4:$D$300,"&gt;="&amp;H$1),SUMIF(База!$B$3:$B$305,$A35,База!$K$3:$K$152))</f>
        <v>0</v>
      </c>
      <c r="I35" s="46" t="s">
        <v>23</v>
      </c>
      <c r="J35" s="46">
        <f ca="1">IF(COUNTIFS(Распис!$B$4:$B$300,$A35,Распис!$C$4:$C$300,"&lt;="&amp;J$1,Распис!$D$4:$D$300,"&gt;="&amp;J$1)&gt;0,SUMIFS(Распис!$F$4:$F$300,Распис!$B$4:$B$300,$A35,Распис!$C$4:$C$300,"&lt;="&amp;J$1,Распис!$D$4:$D$300,"&gt;="&amp;J$1),SUMIF(База!$B$3:$B$305,$A35,База!$F$3:$F$152))</f>
        <v>0</v>
      </c>
      <c r="K35" s="46">
        <f ca="1">IF(COUNTIFS(Распис!$B$4:$B$300,$A35,Распис!$C$4:$C$300,"&lt;="&amp;K$1,Распис!$D$4:$D$300,"&gt;="&amp;K$1)&gt;0,SUMIFS(Распис!$G$4:$G$300,Распис!$B$4:$B$300,$A35,Распис!$C$4:$C$300,"&lt;="&amp;K$1,Распис!$D$4:$D$300,"&gt;="&amp;K$1),SUMIF(База!$B$3:$B$305,$A35,База!$G$3:$G$152))</f>
        <v>0</v>
      </c>
      <c r="L35" s="46">
        <f ca="1">IF(COUNTIFS(Распис!$B$4:$B$300,$A35,Распис!$C$4:$C$300,"&lt;="&amp;L$1,Распис!$D$4:$D$300,"&gt;="&amp;L$1)&gt;0,SUMIFS(Распис!$H$4:$H$300,Распис!$B$4:$B$300,$A35,Распис!$C$4:$C$300,"&lt;="&amp;L$1,Распис!$D$4:$D$300,"&gt;="&amp;L$1),SUMIF(База!$B$3:$B$305,$A35,База!$H$3:$H$152))</f>
        <v>0</v>
      </c>
      <c r="M35" s="46">
        <f ca="1">IF(COUNTIFS(Распис!$B$4:$B$300,$A35,Распис!$C$4:$C$300,"&lt;="&amp;M$1,Распис!$D$4:$D$300,"&gt;="&amp;M$1)&gt;0,SUMIFS(Распис!$I$4:$I$300,Распис!$B$4:$B$300,$A35,Распис!$C$4:$C$300,"&lt;="&amp;M$1,Распис!$D$4:$D$300,"&gt;="&amp;M$1),SUMIF(База!$B$3:$B$305,$A35,База!$I$3:$I$152))</f>
        <v>0</v>
      </c>
      <c r="N35" s="46">
        <f ca="1">IF(COUNTIFS(Распис!$B$4:$B$300,$A35,Распис!$C$4:$C$300,"&lt;="&amp;N$1,Распис!$D$4:$D$300,"&gt;="&amp;N$1)&gt;0,SUMIFS(Распис!$J$4:$J$300,Распис!$B$4:$B$300,$A35,Распис!$C$4:$C$300,"&lt;="&amp;N$1,Распис!$D$4:$D$300,"&gt;="&amp;N$1),SUMIF(База!$B$3:$B$305,$A35,База!$J$3:$J$152))</f>
        <v>0</v>
      </c>
      <c r="O35" s="46">
        <f ca="1">IF(COUNTIFS(Распис!$B$4:$B$300,$A35,Распис!$C$4:$C$300,"&lt;="&amp;O$1,Распис!$D$4:$D$300,"&gt;="&amp;O$1)&gt;0,SUMIFS(Распис!$K$4:$K$300,Распис!$B$4:$B$300,$A35,Распис!$C$4:$C$300,"&lt;="&amp;O$1,Распис!$D$4:$D$300,"&gt;="&amp;O$1),SUMIF(База!$B$3:$B$305,$A35,База!$K$3:$K$152))</f>
        <v>0</v>
      </c>
      <c r="P35" s="46" t="s">
        <v>23</v>
      </c>
      <c r="Q35" s="46">
        <f ca="1">IF(COUNTIFS(Распис!$B$4:$B$300,$A35,Распис!$C$4:$C$300,"&lt;="&amp;Q$1,Распис!$D$4:$D$300,"&gt;="&amp;Q$1)&gt;0,SUMIFS(Распис!$F$4:$F$300,Распис!$B$4:$B$300,$A35,Распис!$C$4:$C$300,"&lt;="&amp;Q$1,Распис!$D$4:$D$300,"&gt;="&amp;Q$1),SUMIF(База!$B$3:$B$305,$A35,База!$F$3:$F$152))</f>
        <v>0</v>
      </c>
      <c r="R35" s="46">
        <f ca="1">IF(COUNTIFS(Распис!$B$4:$B$300,$A35,Распис!$C$4:$C$300,"&lt;="&amp;R$1,Распис!$D$4:$D$300,"&gt;="&amp;R$1)&gt;0,SUMIFS(Распис!$G$4:$G$300,Распис!$B$4:$B$300,$A35,Распис!$C$4:$C$300,"&lt;="&amp;R$1,Распис!$D$4:$D$300,"&gt;="&amp;R$1),SUMIF(База!$B$3:$B$305,$A35,База!$G$3:$G$152))</f>
        <v>0</v>
      </c>
      <c r="S35" s="46">
        <f ca="1">IF(COUNTIFS(Распис!$B$4:$B$300,$A35,Распис!$C$4:$C$300,"&lt;="&amp;S$1,Распис!$D$4:$D$300,"&gt;="&amp;S$1)&gt;0,SUMIFS(Распис!$H$4:$H$300,Распис!$B$4:$B$300,$A35,Распис!$C$4:$C$300,"&lt;="&amp;S$1,Распис!$D$4:$D$300,"&gt;="&amp;S$1),SUMIF(База!$B$3:$B$305,$A35,База!$H$3:$H$152))</f>
        <v>0</v>
      </c>
      <c r="T35" s="46">
        <f ca="1">IF(COUNTIFS(Распис!$B$4:$B$300,$A35,Распис!$C$4:$C$300,"&lt;="&amp;T$1,Распис!$D$4:$D$300,"&gt;="&amp;T$1)&gt;0,SUMIFS(Распис!$I$4:$I$300,Распис!$B$4:$B$300,$A35,Распис!$C$4:$C$300,"&lt;="&amp;T$1,Распис!$D$4:$D$300,"&gt;="&amp;T$1),SUMIF(База!$B$3:$B$305,$A35,База!$I$3:$I$152))</f>
        <v>0</v>
      </c>
      <c r="U35" s="46">
        <f ca="1">IF(COUNTIFS(Распис!$B$4:$B$300,$A35,Распис!$C$4:$C$300,"&lt;="&amp;U$1,Распис!$D$4:$D$300,"&gt;="&amp;U$1)&gt;0,SUMIFS(Распис!$J$4:$J$300,Распис!$B$4:$B$300,$A35,Распис!$C$4:$C$300,"&lt;="&amp;U$1,Распис!$D$4:$D$300,"&gt;="&amp;U$1),SUMIF(База!$B$3:$B$305,$A35,База!$J$3:$J$152))</f>
        <v>0</v>
      </c>
      <c r="V35" s="46">
        <f ca="1">IF(COUNTIFS(Распис!$B$4:$B$300,$A35,Распис!$C$4:$C$300,"&lt;="&amp;V$1,Распис!$D$4:$D$300,"&gt;="&amp;V$1)&gt;0,SUMIFS(Распис!$K$4:$K$300,Распис!$B$4:$B$300,$A35,Распис!$C$4:$C$300,"&lt;="&amp;V$1,Распис!$D$4:$D$300,"&gt;="&amp;V$1),SUMIF(База!$B$3:$B$305,$A35,База!$K$3:$K$152))</f>
        <v>0</v>
      </c>
      <c r="W35" s="46" t="s">
        <v>23</v>
      </c>
      <c r="X35" s="46">
        <f ca="1">IF(COUNTIFS(Распис!$B$4:$B$300,$A35,Распис!$C$4:$C$300,"&lt;="&amp;X$1,Распис!$D$4:$D$300,"&gt;="&amp;X$1)&gt;0,SUMIFS(Распис!$F$4:$F$300,Распис!$B$4:$B$300,$A35,Распис!$C$4:$C$300,"&lt;="&amp;X$1,Распис!$D$4:$D$300,"&gt;="&amp;X$1),SUMIF(База!$B$3:$B$305,$A35,База!$F$3:$F$152))</f>
        <v>0</v>
      </c>
      <c r="Y35" s="46">
        <f ca="1">IF(COUNTIFS(Распис!$B$4:$B$300,$A35,Распис!$C$4:$C$300,"&lt;="&amp;Y$1,Распис!$D$4:$D$300,"&gt;="&amp;Y$1)&gt;0,SUMIFS(Распис!$G$4:$G$300,Распис!$B$4:$B$300,$A35,Распис!$C$4:$C$300,"&lt;="&amp;Y$1,Распис!$D$4:$D$300,"&gt;="&amp;Y$1),SUMIF(База!$B$3:$B$305,$A35,База!$G$3:$G$152))</f>
        <v>0</v>
      </c>
      <c r="Z35" s="46">
        <f ca="1">IF(COUNTIFS(Распис!$B$4:$B$300,$A35,Распис!$C$4:$C$300,"&lt;="&amp;Z$1,Распис!$D$4:$D$300,"&gt;="&amp;Z$1)&gt;0,SUMIFS(Распис!$H$4:$H$300,Распис!$B$4:$B$300,$A35,Распис!$C$4:$C$300,"&lt;="&amp;Z$1,Распис!$D$4:$D$300,"&gt;="&amp;Z$1),SUMIF(База!$B$3:$B$305,$A35,База!$H$3:$H$152))</f>
        <v>0</v>
      </c>
      <c r="AA35" s="46">
        <f ca="1">IF(COUNTIFS(Распис!$B$4:$B$300,$A35,Распис!$C$4:$C$300,"&lt;="&amp;AA$1,Распис!$D$4:$D$300,"&gt;="&amp;AA$1)&gt;0,SUMIFS(Распис!$I$4:$I$300,Распис!$B$4:$B$300,$A35,Распис!$C$4:$C$300,"&lt;="&amp;AA$1,Распис!$D$4:$D$300,"&gt;="&amp;AA$1),SUMIF(База!$B$3:$B$305,$A35,База!$I$3:$I$152))</f>
        <v>0</v>
      </c>
      <c r="AB35" s="46">
        <f ca="1">IF(COUNTIFS(Распис!$B$4:$B$300,$A35,Распис!$C$4:$C$300,"&lt;="&amp;AB$1,Распис!$D$4:$D$300,"&gt;="&amp;AB$1)&gt;0,SUMIFS(Распис!$J$4:$J$300,Распис!$B$4:$B$300,$A35,Распис!$C$4:$C$300,"&lt;="&amp;AB$1,Распис!$D$4:$D$300,"&gt;="&amp;AB$1),SUMIF(База!$B$3:$B$305,$A35,База!$J$3:$J$152))</f>
        <v>0</v>
      </c>
      <c r="AC35" s="46">
        <f ca="1">IF(COUNTIFS(Распис!$B$4:$B$300,$A35,Распис!$C$4:$C$300,"&lt;="&amp;AC$1,Распис!$D$4:$D$300,"&gt;="&amp;AC$1)&gt;0,SUMIFS(Распис!$K$4:$K$300,Распис!$B$4:$B$300,$A35,Распис!$C$4:$C$300,"&lt;="&amp;AC$1,Распис!$D$4:$D$300,"&gt;="&amp;AC$1),SUMIF(База!$B$3:$B$305,$A35,База!$K$3:$K$152))</f>
        <v>0</v>
      </c>
      <c r="AD35" s="46" t="s">
        <v>23</v>
      </c>
      <c r="AE35" s="46">
        <f ca="1">IF(COUNTIFS(Распис!$B$4:$B$300,$A35,Распис!$C$4:$C$300,"&lt;="&amp;AE$1,Распис!$D$4:$D$300,"&gt;="&amp;AE$1)&gt;0,SUMIFS(Распис!$F$4:$F$300,Распис!$B$4:$B$300,$A35,Распис!$C$4:$C$300,"&lt;="&amp;AE$1,Распис!$D$4:$D$300,"&gt;="&amp;AE$1),SUMIF(База!$B$3:$B$305,$A35,База!$F$3:$F$152))</f>
        <v>0</v>
      </c>
      <c r="AF35" s="47"/>
      <c r="AG35" s="46">
        <f t="shared" ca="1" si="2"/>
        <v>0</v>
      </c>
      <c r="AH35" s="46">
        <f ca="1">AG35-SUMIFS(Распред!$G$4:$G$300,Распред!$B$4:$B$300,"апрель",Распред!$F$4:$F$300,A35)</f>
        <v>0</v>
      </c>
      <c r="AI35" s="46">
        <f ca="1">AH35+(COUNTIF(B35:AF35,"КД")+SUMIFS(Распред!$AH$4:$AH$300,Распред!$F$4:$F$300,A35,Распред!$B$4:$B$300,"апрель"))*4</f>
        <v>0</v>
      </c>
      <c r="AJ35" s="46">
        <f t="shared" ca="1" si="3"/>
        <v>0</v>
      </c>
      <c r="AK35" s="46">
        <f t="shared" ca="1" si="4"/>
        <v>0</v>
      </c>
      <c r="AL35" s="46">
        <f>SUMIFS(Распред!$K$4:$K$300,Распред!$B$4:$B$300,"апрель",Распред!$J$4:$J$300,A35)+SUMIFS(Распред!$M$4:$M$300,Распред!$B$4:$B$300,"апрель",Распред!$L$4:$L$300,A35)+SUMIFS(Распред!$O$4:$O$300,Распред!$B$4:$B$300,"апрель",Распред!$N$4:$N$300,A35)+SUMIFS(Распред!$Q$4:$Q$300,Распред!$B$4:$B$300,"апрель",Распред!$P$4:$P$300,A35)+SUMIFS(Распред!$S$4:$S$300,Распред!$B$4:$B$300,"апрель",Распред!$R$4:$R$300,A35)+SUMIFS(Распред!$U$4:$U$300,Распред!$B$4:$B$300,"апрель",Распред!$T$4:$T$300,A35)+SUMIFS(Распред!$W$4:$W$300,Распред!$B$4:$B$300,"апрель",Распред!$V$4:$V$300,A35)+SUMIFS(Распред!$Y$4:$Y$300,Распред!$B$4:$B$300,"апрель",Распред!$X$4:$X$300,A35)+SUMIFS(Распред!$AA$4:$AA$300,Распред!$B$4:$B$300,"апрель",Распред!$Z$4:$Z$300,A35)+SUMIFS(Распред!$AC$4:$AC$300,Распред!$B$4:$B$300,"апрель",Распред!$AB$4:$AB$300,A35)</f>
        <v>0</v>
      </c>
      <c r="AM35" s="46">
        <f t="shared" ca="1" si="5"/>
        <v>0</v>
      </c>
      <c r="AN35" s="46">
        <f t="shared" ca="1" si="6"/>
        <v>0</v>
      </c>
      <c r="AO35" s="46">
        <f t="shared" ca="1" si="7"/>
        <v>0</v>
      </c>
      <c r="AP35" s="46">
        <f>январь!AP35</f>
        <v>0</v>
      </c>
      <c r="AQ35" s="46">
        <f t="shared" ca="1" si="8"/>
        <v>0</v>
      </c>
      <c r="AR35" s="47"/>
      <c r="AS35" s="47">
        <f t="shared" ca="1" si="9"/>
        <v>0</v>
      </c>
      <c r="AT35" s="47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</row>
    <row r="36" spans="1:58" x14ac:dyDescent="0.25">
      <c r="A36" s="47">
        <f>База!B36</f>
        <v>0</v>
      </c>
      <c r="B36" s="46" t="s">
        <v>23</v>
      </c>
      <c r="C36" s="46">
        <f ca="1">IF(COUNTIFS(Распис!$B$4:$B$300,$A36,Распис!$C$4:$C$300,"&lt;="&amp;C$1,Распис!$D$4:$D$300,"&gt;="&amp;C$1)&gt;0,SUMIFS(Распис!$F$4:$F$300,Распис!$B$4:$B$300,$A36,Распис!$C$4:$C$300,"&lt;="&amp;C$1,Распис!$D$4:$D$300,"&gt;="&amp;C$1),SUMIF(База!$B$3:$B$305,$A36,База!$F$3:$F$152))</f>
        <v>0</v>
      </c>
      <c r="D36" s="46">
        <f ca="1">IF(COUNTIFS(Распис!$B$4:$B$300,$A36,Распис!$C$4:$C$300,"&lt;="&amp;D$1,Распис!$D$4:$D$300,"&gt;="&amp;D$1)&gt;0,SUMIFS(Распис!$G$4:$G$300,Распис!$B$4:$B$300,$A36,Распис!$C$4:$C$300,"&lt;="&amp;D$1,Распис!$D$4:$D$300,"&gt;="&amp;D$1),SUMIF(База!$B$3:$B$305,$A36,База!$G$3:$G$152))</f>
        <v>0</v>
      </c>
      <c r="E36" s="46">
        <f ca="1">IF(COUNTIFS(Распис!$B$4:$B$300,$A36,Распис!$C$4:$C$300,"&lt;="&amp;E$1,Распис!$D$4:$D$300,"&gt;="&amp;E$1)&gt;0,SUMIFS(Распис!$H$4:$H$300,Распис!$B$4:$B$300,$A36,Распис!$C$4:$C$300,"&lt;="&amp;E$1,Распис!$D$4:$D$300,"&gt;="&amp;E$1),SUMIF(База!$B$3:$B$305,$A36,База!$H$3:$H$152))</f>
        <v>0</v>
      </c>
      <c r="F36" s="46">
        <f ca="1">IF(COUNTIFS(Распис!$B$4:$B$300,$A36,Распис!$C$4:$C$300,"&lt;="&amp;F$1,Распис!$D$4:$D$300,"&gt;="&amp;F$1)&gt;0,SUMIFS(Распис!$I$4:$I$300,Распис!$B$4:$B$300,$A36,Распис!$C$4:$C$300,"&lt;="&amp;F$1,Распис!$D$4:$D$300,"&gt;="&amp;F$1),SUMIF(База!$B$3:$B$305,$A36,База!$I$3:$I$152))</f>
        <v>0</v>
      </c>
      <c r="G36" s="46">
        <f ca="1">IF(COUNTIFS(Распис!$B$4:$B$300,$A36,Распис!$C$4:$C$300,"&lt;="&amp;G$1,Распис!$D$4:$D$300,"&gt;="&amp;G$1)&gt;0,SUMIFS(Распис!$J$4:$J$300,Распис!$B$4:$B$300,$A36,Распис!$C$4:$C$300,"&lt;="&amp;G$1,Распис!$D$4:$D$300,"&gt;="&amp;G$1),SUMIF(База!$B$3:$B$305,$A36,База!$J$3:$J$152))</f>
        <v>0</v>
      </c>
      <c r="H36" s="46">
        <f ca="1">IF(COUNTIFS(Распис!$B$4:$B$300,$A36,Распис!$C$4:$C$300,"&lt;="&amp;H$1,Распис!$D$4:$D$300,"&gt;="&amp;H$1)&gt;0,SUMIFS(Распис!$K$4:$K$300,Распис!$B$4:$B$300,$A36,Распис!$C$4:$C$300,"&lt;="&amp;H$1,Распис!$D$4:$D$300,"&gt;="&amp;H$1),SUMIF(База!$B$3:$B$305,$A36,База!$K$3:$K$152))</f>
        <v>0</v>
      </c>
      <c r="I36" s="46" t="s">
        <v>23</v>
      </c>
      <c r="J36" s="46">
        <f ca="1">IF(COUNTIFS(Распис!$B$4:$B$300,$A36,Распис!$C$4:$C$300,"&lt;="&amp;J$1,Распис!$D$4:$D$300,"&gt;="&amp;J$1)&gt;0,SUMIFS(Распис!$F$4:$F$300,Распис!$B$4:$B$300,$A36,Распис!$C$4:$C$300,"&lt;="&amp;J$1,Распис!$D$4:$D$300,"&gt;="&amp;J$1),SUMIF(База!$B$3:$B$305,$A36,База!$F$3:$F$152))</f>
        <v>0</v>
      </c>
      <c r="K36" s="46">
        <f ca="1">IF(COUNTIFS(Распис!$B$4:$B$300,$A36,Распис!$C$4:$C$300,"&lt;="&amp;K$1,Распис!$D$4:$D$300,"&gt;="&amp;K$1)&gt;0,SUMIFS(Распис!$G$4:$G$300,Распис!$B$4:$B$300,$A36,Распис!$C$4:$C$300,"&lt;="&amp;K$1,Распис!$D$4:$D$300,"&gt;="&amp;K$1),SUMIF(База!$B$3:$B$305,$A36,База!$G$3:$G$152))</f>
        <v>0</v>
      </c>
      <c r="L36" s="46">
        <f ca="1">IF(COUNTIFS(Распис!$B$4:$B$300,$A36,Распис!$C$4:$C$300,"&lt;="&amp;L$1,Распис!$D$4:$D$300,"&gt;="&amp;L$1)&gt;0,SUMIFS(Распис!$H$4:$H$300,Распис!$B$4:$B$300,$A36,Распис!$C$4:$C$300,"&lt;="&amp;L$1,Распис!$D$4:$D$300,"&gt;="&amp;L$1),SUMIF(База!$B$3:$B$305,$A36,База!$H$3:$H$152))</f>
        <v>0</v>
      </c>
      <c r="M36" s="46">
        <f ca="1">IF(COUNTIFS(Распис!$B$4:$B$300,$A36,Распис!$C$4:$C$300,"&lt;="&amp;M$1,Распис!$D$4:$D$300,"&gt;="&amp;M$1)&gt;0,SUMIFS(Распис!$I$4:$I$300,Распис!$B$4:$B$300,$A36,Распис!$C$4:$C$300,"&lt;="&amp;M$1,Распис!$D$4:$D$300,"&gt;="&amp;M$1),SUMIF(База!$B$3:$B$305,$A36,База!$I$3:$I$152))</f>
        <v>0</v>
      </c>
      <c r="N36" s="46">
        <f ca="1">IF(COUNTIFS(Распис!$B$4:$B$300,$A36,Распис!$C$4:$C$300,"&lt;="&amp;N$1,Распис!$D$4:$D$300,"&gt;="&amp;N$1)&gt;0,SUMIFS(Распис!$J$4:$J$300,Распис!$B$4:$B$300,$A36,Распис!$C$4:$C$300,"&lt;="&amp;N$1,Распис!$D$4:$D$300,"&gt;="&amp;N$1),SUMIF(База!$B$3:$B$305,$A36,База!$J$3:$J$152))</f>
        <v>0</v>
      </c>
      <c r="O36" s="46">
        <f ca="1">IF(COUNTIFS(Распис!$B$4:$B$300,$A36,Распис!$C$4:$C$300,"&lt;="&amp;O$1,Распис!$D$4:$D$300,"&gt;="&amp;O$1)&gt;0,SUMIFS(Распис!$K$4:$K$300,Распис!$B$4:$B$300,$A36,Распис!$C$4:$C$300,"&lt;="&amp;O$1,Распис!$D$4:$D$300,"&gt;="&amp;O$1),SUMIF(База!$B$3:$B$305,$A36,База!$K$3:$K$152))</f>
        <v>0</v>
      </c>
      <c r="P36" s="46" t="s">
        <v>23</v>
      </c>
      <c r="Q36" s="46">
        <f ca="1">IF(COUNTIFS(Распис!$B$4:$B$300,$A36,Распис!$C$4:$C$300,"&lt;="&amp;Q$1,Распис!$D$4:$D$300,"&gt;="&amp;Q$1)&gt;0,SUMIFS(Распис!$F$4:$F$300,Распис!$B$4:$B$300,$A36,Распис!$C$4:$C$300,"&lt;="&amp;Q$1,Распис!$D$4:$D$300,"&gt;="&amp;Q$1),SUMIF(База!$B$3:$B$305,$A36,База!$F$3:$F$152))</f>
        <v>0</v>
      </c>
      <c r="R36" s="46">
        <f ca="1">IF(COUNTIFS(Распис!$B$4:$B$300,$A36,Распис!$C$4:$C$300,"&lt;="&amp;R$1,Распис!$D$4:$D$300,"&gt;="&amp;R$1)&gt;0,SUMIFS(Распис!$G$4:$G$300,Распис!$B$4:$B$300,$A36,Распис!$C$4:$C$300,"&lt;="&amp;R$1,Распис!$D$4:$D$300,"&gt;="&amp;R$1),SUMIF(База!$B$3:$B$305,$A36,База!$G$3:$G$152))</f>
        <v>0</v>
      </c>
      <c r="S36" s="46">
        <f ca="1">IF(COUNTIFS(Распис!$B$4:$B$300,$A36,Распис!$C$4:$C$300,"&lt;="&amp;S$1,Распис!$D$4:$D$300,"&gt;="&amp;S$1)&gt;0,SUMIFS(Распис!$H$4:$H$300,Распис!$B$4:$B$300,$A36,Распис!$C$4:$C$300,"&lt;="&amp;S$1,Распис!$D$4:$D$300,"&gt;="&amp;S$1),SUMIF(База!$B$3:$B$305,$A36,База!$H$3:$H$152))</f>
        <v>0</v>
      </c>
      <c r="T36" s="46">
        <f ca="1">IF(COUNTIFS(Распис!$B$4:$B$300,$A36,Распис!$C$4:$C$300,"&lt;="&amp;T$1,Распис!$D$4:$D$300,"&gt;="&amp;T$1)&gt;0,SUMIFS(Распис!$I$4:$I$300,Распис!$B$4:$B$300,$A36,Распис!$C$4:$C$300,"&lt;="&amp;T$1,Распис!$D$4:$D$300,"&gt;="&amp;T$1),SUMIF(База!$B$3:$B$305,$A36,База!$I$3:$I$152))</f>
        <v>0</v>
      </c>
      <c r="U36" s="46">
        <f ca="1">IF(COUNTIFS(Распис!$B$4:$B$300,$A36,Распис!$C$4:$C$300,"&lt;="&amp;U$1,Распис!$D$4:$D$300,"&gt;="&amp;U$1)&gt;0,SUMIFS(Распис!$J$4:$J$300,Распис!$B$4:$B$300,$A36,Распис!$C$4:$C$300,"&lt;="&amp;U$1,Распис!$D$4:$D$300,"&gt;="&amp;U$1),SUMIF(База!$B$3:$B$305,$A36,База!$J$3:$J$152))</f>
        <v>0</v>
      </c>
      <c r="V36" s="46">
        <f ca="1">IF(COUNTIFS(Распис!$B$4:$B$300,$A36,Распис!$C$4:$C$300,"&lt;="&amp;V$1,Распис!$D$4:$D$300,"&gt;="&amp;V$1)&gt;0,SUMIFS(Распис!$K$4:$K$300,Распис!$B$4:$B$300,$A36,Распис!$C$4:$C$300,"&lt;="&amp;V$1,Распис!$D$4:$D$300,"&gt;="&amp;V$1),SUMIF(База!$B$3:$B$305,$A36,База!$K$3:$K$152))</f>
        <v>0</v>
      </c>
      <c r="W36" s="46" t="s">
        <v>23</v>
      </c>
      <c r="X36" s="46">
        <f ca="1">IF(COUNTIFS(Распис!$B$4:$B$300,$A36,Распис!$C$4:$C$300,"&lt;="&amp;X$1,Распис!$D$4:$D$300,"&gt;="&amp;X$1)&gt;0,SUMIFS(Распис!$F$4:$F$300,Распис!$B$4:$B$300,$A36,Распис!$C$4:$C$300,"&lt;="&amp;X$1,Распис!$D$4:$D$300,"&gt;="&amp;X$1),SUMIF(База!$B$3:$B$305,$A36,База!$F$3:$F$152))</f>
        <v>0</v>
      </c>
      <c r="Y36" s="46">
        <f ca="1">IF(COUNTIFS(Распис!$B$4:$B$300,$A36,Распис!$C$4:$C$300,"&lt;="&amp;Y$1,Распис!$D$4:$D$300,"&gt;="&amp;Y$1)&gt;0,SUMIFS(Распис!$G$4:$G$300,Распис!$B$4:$B$300,$A36,Распис!$C$4:$C$300,"&lt;="&amp;Y$1,Распис!$D$4:$D$300,"&gt;="&amp;Y$1),SUMIF(База!$B$3:$B$305,$A36,База!$G$3:$G$152))</f>
        <v>0</v>
      </c>
      <c r="Z36" s="46">
        <f ca="1">IF(COUNTIFS(Распис!$B$4:$B$300,$A36,Распис!$C$4:$C$300,"&lt;="&amp;Z$1,Распис!$D$4:$D$300,"&gt;="&amp;Z$1)&gt;0,SUMIFS(Распис!$H$4:$H$300,Распис!$B$4:$B$300,$A36,Распис!$C$4:$C$300,"&lt;="&amp;Z$1,Распис!$D$4:$D$300,"&gt;="&amp;Z$1),SUMIF(База!$B$3:$B$305,$A36,База!$H$3:$H$152))</f>
        <v>0</v>
      </c>
      <c r="AA36" s="46">
        <f ca="1">IF(COUNTIFS(Распис!$B$4:$B$300,$A36,Распис!$C$4:$C$300,"&lt;="&amp;AA$1,Распис!$D$4:$D$300,"&gt;="&amp;AA$1)&gt;0,SUMIFS(Распис!$I$4:$I$300,Распис!$B$4:$B$300,$A36,Распис!$C$4:$C$300,"&lt;="&amp;AA$1,Распис!$D$4:$D$300,"&gt;="&amp;AA$1),SUMIF(База!$B$3:$B$305,$A36,База!$I$3:$I$152))</f>
        <v>0</v>
      </c>
      <c r="AB36" s="46">
        <f ca="1">IF(COUNTIFS(Распис!$B$4:$B$300,$A36,Распис!$C$4:$C$300,"&lt;="&amp;AB$1,Распис!$D$4:$D$300,"&gt;="&amp;AB$1)&gt;0,SUMIFS(Распис!$J$4:$J$300,Распис!$B$4:$B$300,$A36,Распис!$C$4:$C$300,"&lt;="&amp;AB$1,Распис!$D$4:$D$300,"&gt;="&amp;AB$1),SUMIF(База!$B$3:$B$305,$A36,База!$J$3:$J$152))</f>
        <v>0</v>
      </c>
      <c r="AC36" s="46">
        <f ca="1">IF(COUNTIFS(Распис!$B$4:$B$300,$A36,Распис!$C$4:$C$300,"&lt;="&amp;AC$1,Распис!$D$4:$D$300,"&gt;="&amp;AC$1)&gt;0,SUMIFS(Распис!$K$4:$K$300,Распис!$B$4:$B$300,$A36,Распис!$C$4:$C$300,"&lt;="&amp;AC$1,Распис!$D$4:$D$300,"&gt;="&amp;AC$1),SUMIF(База!$B$3:$B$305,$A36,База!$K$3:$K$152))</f>
        <v>0</v>
      </c>
      <c r="AD36" s="46" t="s">
        <v>23</v>
      </c>
      <c r="AE36" s="46">
        <f ca="1">IF(COUNTIFS(Распис!$B$4:$B$300,$A36,Распис!$C$4:$C$300,"&lt;="&amp;AE$1,Распис!$D$4:$D$300,"&gt;="&amp;AE$1)&gt;0,SUMIFS(Распис!$F$4:$F$300,Распис!$B$4:$B$300,$A36,Распис!$C$4:$C$300,"&lt;="&amp;AE$1,Распис!$D$4:$D$300,"&gt;="&amp;AE$1),SUMIF(База!$B$3:$B$305,$A36,База!$F$3:$F$152))</f>
        <v>0</v>
      </c>
      <c r="AF36" s="47"/>
      <c r="AG36" s="46">
        <f t="shared" ca="1" si="2"/>
        <v>0</v>
      </c>
      <c r="AH36" s="46">
        <f ca="1">AG36-SUMIFS(Распред!$G$4:$G$300,Распред!$B$4:$B$300,"апрель",Распред!$F$4:$F$300,A36)</f>
        <v>0</v>
      </c>
      <c r="AI36" s="46">
        <f ca="1">AH36+(COUNTIF(B36:AF36,"КД")+SUMIFS(Распред!$AH$4:$AH$300,Распред!$F$4:$F$300,A36,Распред!$B$4:$B$300,"апрель"))*4</f>
        <v>0</v>
      </c>
      <c r="AJ36" s="46">
        <f t="shared" ca="1" si="3"/>
        <v>0</v>
      </c>
      <c r="AK36" s="46">
        <f t="shared" ca="1" si="4"/>
        <v>0</v>
      </c>
      <c r="AL36" s="46">
        <f>SUMIFS(Распред!$K$4:$K$300,Распред!$B$4:$B$300,"апрель",Распред!$J$4:$J$300,A36)+SUMIFS(Распред!$M$4:$M$300,Распред!$B$4:$B$300,"апрель",Распред!$L$4:$L$300,A36)+SUMIFS(Распред!$O$4:$O$300,Распред!$B$4:$B$300,"апрель",Распред!$N$4:$N$300,A36)+SUMIFS(Распред!$Q$4:$Q$300,Распред!$B$4:$B$300,"апрель",Распред!$P$4:$P$300,A36)+SUMIFS(Распред!$S$4:$S$300,Распред!$B$4:$B$300,"апрель",Распред!$R$4:$R$300,A36)+SUMIFS(Распред!$U$4:$U$300,Распред!$B$4:$B$300,"апрель",Распред!$T$4:$T$300,A36)+SUMIFS(Распред!$W$4:$W$300,Распред!$B$4:$B$300,"апрель",Распред!$V$4:$V$300,A36)+SUMIFS(Распред!$Y$4:$Y$300,Распред!$B$4:$B$300,"апрель",Распред!$X$4:$X$300,A36)+SUMIFS(Распред!$AA$4:$AA$300,Распред!$B$4:$B$300,"апрель",Распред!$Z$4:$Z$300,A36)+SUMIFS(Распред!$AC$4:$AC$300,Распред!$B$4:$B$300,"апрель",Распред!$AB$4:$AB$300,A36)</f>
        <v>0</v>
      </c>
      <c r="AM36" s="46">
        <f t="shared" ca="1" si="5"/>
        <v>0</v>
      </c>
      <c r="AN36" s="46">
        <f t="shared" ca="1" si="6"/>
        <v>0</v>
      </c>
      <c r="AO36" s="46">
        <f t="shared" ca="1" si="7"/>
        <v>0</v>
      </c>
      <c r="AP36" s="46">
        <f>январь!AP36</f>
        <v>0</v>
      </c>
      <c r="AQ36" s="46">
        <f t="shared" ca="1" si="8"/>
        <v>0</v>
      </c>
      <c r="AR36" s="47"/>
      <c r="AS36" s="47">
        <f t="shared" ca="1" si="9"/>
        <v>0</v>
      </c>
      <c r="AT36" s="47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</row>
    <row r="37" spans="1:58" x14ac:dyDescent="0.25">
      <c r="A37" s="47">
        <f>База!B37</f>
        <v>0</v>
      </c>
      <c r="B37" s="46" t="s">
        <v>23</v>
      </c>
      <c r="C37" s="46">
        <f ca="1">IF(COUNTIFS(Распис!$B$4:$B$300,$A37,Распис!$C$4:$C$300,"&lt;="&amp;C$1,Распис!$D$4:$D$300,"&gt;="&amp;C$1)&gt;0,SUMIFS(Распис!$F$4:$F$300,Распис!$B$4:$B$300,$A37,Распис!$C$4:$C$300,"&lt;="&amp;C$1,Распис!$D$4:$D$300,"&gt;="&amp;C$1),SUMIF(База!$B$3:$B$305,$A37,База!$F$3:$F$152))</f>
        <v>0</v>
      </c>
      <c r="D37" s="46">
        <f ca="1">IF(COUNTIFS(Распис!$B$4:$B$300,$A37,Распис!$C$4:$C$300,"&lt;="&amp;D$1,Распис!$D$4:$D$300,"&gt;="&amp;D$1)&gt;0,SUMIFS(Распис!$G$4:$G$300,Распис!$B$4:$B$300,$A37,Распис!$C$4:$C$300,"&lt;="&amp;D$1,Распис!$D$4:$D$300,"&gt;="&amp;D$1),SUMIF(База!$B$3:$B$305,$A37,База!$G$3:$G$152))</f>
        <v>0</v>
      </c>
      <c r="E37" s="46">
        <f ca="1">IF(COUNTIFS(Распис!$B$4:$B$300,$A37,Распис!$C$4:$C$300,"&lt;="&amp;E$1,Распис!$D$4:$D$300,"&gt;="&amp;E$1)&gt;0,SUMIFS(Распис!$H$4:$H$300,Распис!$B$4:$B$300,$A37,Распис!$C$4:$C$300,"&lt;="&amp;E$1,Распис!$D$4:$D$300,"&gt;="&amp;E$1),SUMIF(База!$B$3:$B$305,$A37,База!$H$3:$H$152))</f>
        <v>0</v>
      </c>
      <c r="F37" s="46">
        <f ca="1">IF(COUNTIFS(Распис!$B$4:$B$300,$A37,Распис!$C$4:$C$300,"&lt;="&amp;F$1,Распис!$D$4:$D$300,"&gt;="&amp;F$1)&gt;0,SUMIFS(Распис!$I$4:$I$300,Распис!$B$4:$B$300,$A37,Распис!$C$4:$C$300,"&lt;="&amp;F$1,Распис!$D$4:$D$300,"&gt;="&amp;F$1),SUMIF(База!$B$3:$B$305,$A37,База!$I$3:$I$152))</f>
        <v>0</v>
      </c>
      <c r="G37" s="46">
        <f ca="1">IF(COUNTIFS(Распис!$B$4:$B$300,$A37,Распис!$C$4:$C$300,"&lt;="&amp;G$1,Распис!$D$4:$D$300,"&gt;="&amp;G$1)&gt;0,SUMIFS(Распис!$J$4:$J$300,Распис!$B$4:$B$300,$A37,Распис!$C$4:$C$300,"&lt;="&amp;G$1,Распис!$D$4:$D$300,"&gt;="&amp;G$1),SUMIF(База!$B$3:$B$305,$A37,База!$J$3:$J$152))</f>
        <v>0</v>
      </c>
      <c r="H37" s="46">
        <f ca="1">IF(COUNTIFS(Распис!$B$4:$B$300,$A37,Распис!$C$4:$C$300,"&lt;="&amp;H$1,Распис!$D$4:$D$300,"&gt;="&amp;H$1)&gt;0,SUMIFS(Распис!$K$4:$K$300,Распис!$B$4:$B$300,$A37,Распис!$C$4:$C$300,"&lt;="&amp;H$1,Распис!$D$4:$D$300,"&gt;="&amp;H$1),SUMIF(База!$B$3:$B$305,$A37,База!$K$3:$K$152))</f>
        <v>0</v>
      </c>
      <c r="I37" s="46" t="s">
        <v>23</v>
      </c>
      <c r="J37" s="46">
        <f ca="1">IF(COUNTIFS(Распис!$B$4:$B$300,$A37,Распис!$C$4:$C$300,"&lt;="&amp;J$1,Распис!$D$4:$D$300,"&gt;="&amp;J$1)&gt;0,SUMIFS(Распис!$F$4:$F$300,Распис!$B$4:$B$300,$A37,Распис!$C$4:$C$300,"&lt;="&amp;J$1,Распис!$D$4:$D$300,"&gt;="&amp;J$1),SUMIF(База!$B$3:$B$305,$A37,База!$F$3:$F$152))</f>
        <v>0</v>
      </c>
      <c r="K37" s="46">
        <f ca="1">IF(COUNTIFS(Распис!$B$4:$B$300,$A37,Распис!$C$4:$C$300,"&lt;="&amp;K$1,Распис!$D$4:$D$300,"&gt;="&amp;K$1)&gt;0,SUMIFS(Распис!$G$4:$G$300,Распис!$B$4:$B$300,$A37,Распис!$C$4:$C$300,"&lt;="&amp;K$1,Распис!$D$4:$D$300,"&gt;="&amp;K$1),SUMIF(База!$B$3:$B$305,$A37,База!$G$3:$G$152))</f>
        <v>0</v>
      </c>
      <c r="L37" s="46">
        <f ca="1">IF(COUNTIFS(Распис!$B$4:$B$300,$A37,Распис!$C$4:$C$300,"&lt;="&amp;L$1,Распис!$D$4:$D$300,"&gt;="&amp;L$1)&gt;0,SUMIFS(Распис!$H$4:$H$300,Распис!$B$4:$B$300,$A37,Распис!$C$4:$C$300,"&lt;="&amp;L$1,Распис!$D$4:$D$300,"&gt;="&amp;L$1),SUMIF(База!$B$3:$B$305,$A37,База!$H$3:$H$152))</f>
        <v>0</v>
      </c>
      <c r="M37" s="46">
        <f ca="1">IF(COUNTIFS(Распис!$B$4:$B$300,$A37,Распис!$C$4:$C$300,"&lt;="&amp;M$1,Распис!$D$4:$D$300,"&gt;="&amp;M$1)&gt;0,SUMIFS(Распис!$I$4:$I$300,Распис!$B$4:$B$300,$A37,Распис!$C$4:$C$300,"&lt;="&amp;M$1,Распис!$D$4:$D$300,"&gt;="&amp;M$1),SUMIF(База!$B$3:$B$305,$A37,База!$I$3:$I$152))</f>
        <v>0</v>
      </c>
      <c r="N37" s="46">
        <f ca="1">IF(COUNTIFS(Распис!$B$4:$B$300,$A37,Распис!$C$4:$C$300,"&lt;="&amp;N$1,Распис!$D$4:$D$300,"&gt;="&amp;N$1)&gt;0,SUMIFS(Распис!$J$4:$J$300,Распис!$B$4:$B$300,$A37,Распис!$C$4:$C$300,"&lt;="&amp;N$1,Распис!$D$4:$D$300,"&gt;="&amp;N$1),SUMIF(База!$B$3:$B$305,$A37,База!$J$3:$J$152))</f>
        <v>0</v>
      </c>
      <c r="O37" s="46">
        <f ca="1">IF(COUNTIFS(Распис!$B$4:$B$300,$A37,Распис!$C$4:$C$300,"&lt;="&amp;O$1,Распис!$D$4:$D$300,"&gt;="&amp;O$1)&gt;0,SUMIFS(Распис!$K$4:$K$300,Распис!$B$4:$B$300,$A37,Распис!$C$4:$C$300,"&lt;="&amp;O$1,Распис!$D$4:$D$300,"&gt;="&amp;O$1),SUMIF(База!$B$3:$B$305,$A37,База!$K$3:$K$152))</f>
        <v>0</v>
      </c>
      <c r="P37" s="46" t="s">
        <v>23</v>
      </c>
      <c r="Q37" s="46">
        <f ca="1">IF(COUNTIFS(Распис!$B$4:$B$300,$A37,Распис!$C$4:$C$300,"&lt;="&amp;Q$1,Распис!$D$4:$D$300,"&gt;="&amp;Q$1)&gt;0,SUMIFS(Распис!$F$4:$F$300,Распис!$B$4:$B$300,$A37,Распис!$C$4:$C$300,"&lt;="&amp;Q$1,Распис!$D$4:$D$300,"&gt;="&amp;Q$1),SUMIF(База!$B$3:$B$305,$A37,База!$F$3:$F$152))</f>
        <v>0</v>
      </c>
      <c r="R37" s="46">
        <f ca="1">IF(COUNTIFS(Распис!$B$4:$B$300,$A37,Распис!$C$4:$C$300,"&lt;="&amp;R$1,Распис!$D$4:$D$300,"&gt;="&amp;R$1)&gt;0,SUMIFS(Распис!$G$4:$G$300,Распис!$B$4:$B$300,$A37,Распис!$C$4:$C$300,"&lt;="&amp;R$1,Распис!$D$4:$D$300,"&gt;="&amp;R$1),SUMIF(База!$B$3:$B$305,$A37,База!$G$3:$G$152))</f>
        <v>0</v>
      </c>
      <c r="S37" s="46">
        <f ca="1">IF(COUNTIFS(Распис!$B$4:$B$300,$A37,Распис!$C$4:$C$300,"&lt;="&amp;S$1,Распис!$D$4:$D$300,"&gt;="&amp;S$1)&gt;0,SUMIFS(Распис!$H$4:$H$300,Распис!$B$4:$B$300,$A37,Распис!$C$4:$C$300,"&lt;="&amp;S$1,Распис!$D$4:$D$300,"&gt;="&amp;S$1),SUMIF(База!$B$3:$B$305,$A37,База!$H$3:$H$152))</f>
        <v>0</v>
      </c>
      <c r="T37" s="46">
        <f ca="1">IF(COUNTIFS(Распис!$B$4:$B$300,$A37,Распис!$C$4:$C$300,"&lt;="&amp;T$1,Распис!$D$4:$D$300,"&gt;="&amp;T$1)&gt;0,SUMIFS(Распис!$I$4:$I$300,Распис!$B$4:$B$300,$A37,Распис!$C$4:$C$300,"&lt;="&amp;T$1,Распис!$D$4:$D$300,"&gt;="&amp;T$1),SUMIF(База!$B$3:$B$305,$A37,База!$I$3:$I$152))</f>
        <v>0</v>
      </c>
      <c r="U37" s="46">
        <f ca="1">IF(COUNTIFS(Распис!$B$4:$B$300,$A37,Распис!$C$4:$C$300,"&lt;="&amp;U$1,Распис!$D$4:$D$300,"&gt;="&amp;U$1)&gt;0,SUMIFS(Распис!$J$4:$J$300,Распис!$B$4:$B$300,$A37,Распис!$C$4:$C$300,"&lt;="&amp;U$1,Распис!$D$4:$D$300,"&gt;="&amp;U$1),SUMIF(База!$B$3:$B$305,$A37,База!$J$3:$J$152))</f>
        <v>0</v>
      </c>
      <c r="V37" s="46">
        <f ca="1">IF(COUNTIFS(Распис!$B$4:$B$300,$A37,Распис!$C$4:$C$300,"&lt;="&amp;V$1,Распис!$D$4:$D$300,"&gt;="&amp;V$1)&gt;0,SUMIFS(Распис!$K$4:$K$300,Распис!$B$4:$B$300,$A37,Распис!$C$4:$C$300,"&lt;="&amp;V$1,Распис!$D$4:$D$300,"&gt;="&amp;V$1),SUMIF(База!$B$3:$B$305,$A37,База!$K$3:$K$152))</f>
        <v>0</v>
      </c>
      <c r="W37" s="46" t="s">
        <v>23</v>
      </c>
      <c r="X37" s="46">
        <f ca="1">IF(COUNTIFS(Распис!$B$4:$B$300,$A37,Распис!$C$4:$C$300,"&lt;="&amp;X$1,Распис!$D$4:$D$300,"&gt;="&amp;X$1)&gt;0,SUMIFS(Распис!$F$4:$F$300,Распис!$B$4:$B$300,$A37,Распис!$C$4:$C$300,"&lt;="&amp;X$1,Распис!$D$4:$D$300,"&gt;="&amp;X$1),SUMIF(База!$B$3:$B$305,$A37,База!$F$3:$F$152))</f>
        <v>0</v>
      </c>
      <c r="Y37" s="46">
        <f ca="1">IF(COUNTIFS(Распис!$B$4:$B$300,$A37,Распис!$C$4:$C$300,"&lt;="&amp;Y$1,Распис!$D$4:$D$300,"&gt;="&amp;Y$1)&gt;0,SUMIFS(Распис!$G$4:$G$300,Распис!$B$4:$B$300,$A37,Распис!$C$4:$C$300,"&lt;="&amp;Y$1,Распис!$D$4:$D$300,"&gt;="&amp;Y$1),SUMIF(База!$B$3:$B$305,$A37,База!$G$3:$G$152))</f>
        <v>0</v>
      </c>
      <c r="Z37" s="46">
        <f ca="1">IF(COUNTIFS(Распис!$B$4:$B$300,$A37,Распис!$C$4:$C$300,"&lt;="&amp;Z$1,Распис!$D$4:$D$300,"&gt;="&amp;Z$1)&gt;0,SUMIFS(Распис!$H$4:$H$300,Распис!$B$4:$B$300,$A37,Распис!$C$4:$C$300,"&lt;="&amp;Z$1,Распис!$D$4:$D$300,"&gt;="&amp;Z$1),SUMIF(База!$B$3:$B$305,$A37,База!$H$3:$H$152))</f>
        <v>0</v>
      </c>
      <c r="AA37" s="46">
        <f ca="1">IF(COUNTIFS(Распис!$B$4:$B$300,$A37,Распис!$C$4:$C$300,"&lt;="&amp;AA$1,Распис!$D$4:$D$300,"&gt;="&amp;AA$1)&gt;0,SUMIFS(Распис!$I$4:$I$300,Распис!$B$4:$B$300,$A37,Распис!$C$4:$C$300,"&lt;="&amp;AA$1,Распис!$D$4:$D$300,"&gt;="&amp;AA$1),SUMIF(База!$B$3:$B$305,$A37,База!$I$3:$I$152))</f>
        <v>0</v>
      </c>
      <c r="AB37" s="46">
        <f ca="1">IF(COUNTIFS(Распис!$B$4:$B$300,$A37,Распис!$C$4:$C$300,"&lt;="&amp;AB$1,Распис!$D$4:$D$300,"&gt;="&amp;AB$1)&gt;0,SUMIFS(Распис!$J$4:$J$300,Распис!$B$4:$B$300,$A37,Распис!$C$4:$C$300,"&lt;="&amp;AB$1,Распис!$D$4:$D$300,"&gt;="&amp;AB$1),SUMIF(База!$B$3:$B$305,$A37,База!$J$3:$J$152))</f>
        <v>0</v>
      </c>
      <c r="AC37" s="46">
        <f ca="1">IF(COUNTIFS(Распис!$B$4:$B$300,$A37,Распис!$C$4:$C$300,"&lt;="&amp;AC$1,Распис!$D$4:$D$300,"&gt;="&amp;AC$1)&gt;0,SUMIFS(Распис!$K$4:$K$300,Распис!$B$4:$B$300,$A37,Распис!$C$4:$C$300,"&lt;="&amp;AC$1,Распис!$D$4:$D$300,"&gt;="&amp;AC$1),SUMIF(База!$B$3:$B$305,$A37,База!$K$3:$K$152))</f>
        <v>0</v>
      </c>
      <c r="AD37" s="46" t="s">
        <v>23</v>
      </c>
      <c r="AE37" s="46">
        <f ca="1">IF(COUNTIFS(Распис!$B$4:$B$300,$A37,Распис!$C$4:$C$300,"&lt;="&amp;AE$1,Распис!$D$4:$D$300,"&gt;="&amp;AE$1)&gt;0,SUMIFS(Распис!$F$4:$F$300,Распис!$B$4:$B$300,$A37,Распис!$C$4:$C$300,"&lt;="&amp;AE$1,Распис!$D$4:$D$300,"&gt;="&amp;AE$1),SUMIF(База!$B$3:$B$305,$A37,База!$F$3:$F$152))</f>
        <v>0</v>
      </c>
      <c r="AF37" s="47"/>
      <c r="AG37" s="46">
        <f t="shared" ca="1" si="2"/>
        <v>0</v>
      </c>
      <c r="AH37" s="46">
        <f ca="1">AG37-SUMIFS(Распред!$G$4:$G$300,Распред!$B$4:$B$300,"апрель",Распред!$F$4:$F$300,A37)</f>
        <v>0</v>
      </c>
      <c r="AI37" s="46">
        <f ca="1">AH37+(COUNTIF(B37:AF37,"КД")+SUMIFS(Распред!$AH$4:$AH$300,Распред!$F$4:$F$300,A37,Распред!$B$4:$B$300,"апрель"))*4</f>
        <v>0</v>
      </c>
      <c r="AJ37" s="46">
        <f t="shared" ca="1" si="3"/>
        <v>0</v>
      </c>
      <c r="AK37" s="46">
        <f t="shared" ca="1" si="4"/>
        <v>0</v>
      </c>
      <c r="AL37" s="46">
        <f>SUMIFS(Распред!$K$4:$K$300,Распред!$B$4:$B$300,"апрель",Распред!$J$4:$J$300,A37)+SUMIFS(Распред!$M$4:$M$300,Распред!$B$4:$B$300,"апрель",Распред!$L$4:$L$300,A37)+SUMIFS(Распред!$O$4:$O$300,Распред!$B$4:$B$300,"апрель",Распред!$N$4:$N$300,A37)+SUMIFS(Распред!$Q$4:$Q$300,Распред!$B$4:$B$300,"апрель",Распред!$P$4:$P$300,A37)+SUMIFS(Распред!$S$4:$S$300,Распред!$B$4:$B$300,"апрель",Распред!$R$4:$R$300,A37)+SUMIFS(Распред!$U$4:$U$300,Распред!$B$4:$B$300,"апрель",Распред!$T$4:$T$300,A37)+SUMIFS(Распред!$W$4:$W$300,Распред!$B$4:$B$300,"апрель",Распред!$V$4:$V$300,A37)+SUMIFS(Распред!$Y$4:$Y$300,Распред!$B$4:$B$300,"апрель",Распред!$X$4:$X$300,A37)+SUMIFS(Распред!$AA$4:$AA$300,Распред!$B$4:$B$300,"апрель",Распред!$Z$4:$Z$300,A37)+SUMIFS(Распред!$AC$4:$AC$300,Распред!$B$4:$B$300,"апрель",Распред!$AB$4:$AB$300,A37)</f>
        <v>0</v>
      </c>
      <c r="AM37" s="46">
        <f t="shared" ca="1" si="5"/>
        <v>0</v>
      </c>
      <c r="AN37" s="46">
        <f t="shared" ca="1" si="6"/>
        <v>0</v>
      </c>
      <c r="AO37" s="46">
        <f t="shared" ca="1" si="7"/>
        <v>0</v>
      </c>
      <c r="AP37" s="46">
        <f>январь!AP37</f>
        <v>0</v>
      </c>
      <c r="AQ37" s="46">
        <f t="shared" ca="1" si="8"/>
        <v>0</v>
      </c>
      <c r="AR37" s="47"/>
      <c r="AS37" s="47">
        <f t="shared" ca="1" si="9"/>
        <v>0</v>
      </c>
      <c r="AT37" s="47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</row>
    <row r="38" spans="1:58" x14ac:dyDescent="0.25">
      <c r="A38" s="47">
        <f>База!B38</f>
        <v>0</v>
      </c>
      <c r="B38" s="46" t="s">
        <v>23</v>
      </c>
      <c r="C38" s="46">
        <f ca="1">IF(COUNTIFS(Распис!$B$4:$B$300,$A38,Распис!$C$4:$C$300,"&lt;="&amp;C$1,Распис!$D$4:$D$300,"&gt;="&amp;C$1)&gt;0,SUMIFS(Распис!$F$4:$F$300,Распис!$B$4:$B$300,$A38,Распис!$C$4:$C$300,"&lt;="&amp;C$1,Распис!$D$4:$D$300,"&gt;="&amp;C$1),SUMIF(База!$B$3:$B$305,$A38,База!$F$3:$F$152))</f>
        <v>0</v>
      </c>
      <c r="D38" s="46">
        <f ca="1">IF(COUNTIFS(Распис!$B$4:$B$300,$A38,Распис!$C$4:$C$300,"&lt;="&amp;D$1,Распис!$D$4:$D$300,"&gt;="&amp;D$1)&gt;0,SUMIFS(Распис!$G$4:$G$300,Распис!$B$4:$B$300,$A38,Распис!$C$4:$C$300,"&lt;="&amp;D$1,Распис!$D$4:$D$300,"&gt;="&amp;D$1),SUMIF(База!$B$3:$B$305,$A38,База!$G$3:$G$152))</f>
        <v>0</v>
      </c>
      <c r="E38" s="46">
        <f ca="1">IF(COUNTIFS(Распис!$B$4:$B$300,$A38,Распис!$C$4:$C$300,"&lt;="&amp;E$1,Распис!$D$4:$D$300,"&gt;="&amp;E$1)&gt;0,SUMIFS(Распис!$H$4:$H$300,Распис!$B$4:$B$300,$A38,Распис!$C$4:$C$300,"&lt;="&amp;E$1,Распис!$D$4:$D$300,"&gt;="&amp;E$1),SUMIF(База!$B$3:$B$305,$A38,База!$H$3:$H$152))</f>
        <v>0</v>
      </c>
      <c r="F38" s="46">
        <f ca="1">IF(COUNTIFS(Распис!$B$4:$B$300,$A38,Распис!$C$4:$C$300,"&lt;="&amp;F$1,Распис!$D$4:$D$300,"&gt;="&amp;F$1)&gt;0,SUMIFS(Распис!$I$4:$I$300,Распис!$B$4:$B$300,$A38,Распис!$C$4:$C$300,"&lt;="&amp;F$1,Распис!$D$4:$D$300,"&gt;="&amp;F$1),SUMIF(База!$B$3:$B$305,$A38,База!$I$3:$I$152))</f>
        <v>0</v>
      </c>
      <c r="G38" s="46">
        <f ca="1">IF(COUNTIFS(Распис!$B$4:$B$300,$A38,Распис!$C$4:$C$300,"&lt;="&amp;G$1,Распис!$D$4:$D$300,"&gt;="&amp;G$1)&gt;0,SUMIFS(Распис!$J$4:$J$300,Распис!$B$4:$B$300,$A38,Распис!$C$4:$C$300,"&lt;="&amp;G$1,Распис!$D$4:$D$300,"&gt;="&amp;G$1),SUMIF(База!$B$3:$B$305,$A38,База!$J$3:$J$152))</f>
        <v>0</v>
      </c>
      <c r="H38" s="46">
        <f ca="1">IF(COUNTIFS(Распис!$B$4:$B$300,$A38,Распис!$C$4:$C$300,"&lt;="&amp;H$1,Распис!$D$4:$D$300,"&gt;="&amp;H$1)&gt;0,SUMIFS(Распис!$K$4:$K$300,Распис!$B$4:$B$300,$A38,Распис!$C$4:$C$300,"&lt;="&amp;H$1,Распис!$D$4:$D$300,"&gt;="&amp;H$1),SUMIF(База!$B$3:$B$305,$A38,База!$K$3:$K$152))</f>
        <v>0</v>
      </c>
      <c r="I38" s="46" t="s">
        <v>23</v>
      </c>
      <c r="J38" s="46">
        <f ca="1">IF(COUNTIFS(Распис!$B$4:$B$300,$A38,Распис!$C$4:$C$300,"&lt;="&amp;J$1,Распис!$D$4:$D$300,"&gt;="&amp;J$1)&gt;0,SUMIFS(Распис!$F$4:$F$300,Распис!$B$4:$B$300,$A38,Распис!$C$4:$C$300,"&lt;="&amp;J$1,Распис!$D$4:$D$300,"&gt;="&amp;J$1),SUMIF(База!$B$3:$B$305,$A38,База!$F$3:$F$152))</f>
        <v>0</v>
      </c>
      <c r="K38" s="46">
        <f ca="1">IF(COUNTIFS(Распис!$B$4:$B$300,$A38,Распис!$C$4:$C$300,"&lt;="&amp;K$1,Распис!$D$4:$D$300,"&gt;="&amp;K$1)&gt;0,SUMIFS(Распис!$G$4:$G$300,Распис!$B$4:$B$300,$A38,Распис!$C$4:$C$300,"&lt;="&amp;K$1,Распис!$D$4:$D$300,"&gt;="&amp;K$1),SUMIF(База!$B$3:$B$305,$A38,База!$G$3:$G$152))</f>
        <v>0</v>
      </c>
      <c r="L38" s="46">
        <f ca="1">IF(COUNTIFS(Распис!$B$4:$B$300,$A38,Распис!$C$4:$C$300,"&lt;="&amp;L$1,Распис!$D$4:$D$300,"&gt;="&amp;L$1)&gt;0,SUMIFS(Распис!$H$4:$H$300,Распис!$B$4:$B$300,$A38,Распис!$C$4:$C$300,"&lt;="&amp;L$1,Распис!$D$4:$D$300,"&gt;="&amp;L$1),SUMIF(База!$B$3:$B$305,$A38,База!$H$3:$H$152))</f>
        <v>0</v>
      </c>
      <c r="M38" s="46">
        <f ca="1">IF(COUNTIFS(Распис!$B$4:$B$300,$A38,Распис!$C$4:$C$300,"&lt;="&amp;M$1,Распис!$D$4:$D$300,"&gt;="&amp;M$1)&gt;0,SUMIFS(Распис!$I$4:$I$300,Распис!$B$4:$B$300,$A38,Распис!$C$4:$C$300,"&lt;="&amp;M$1,Распис!$D$4:$D$300,"&gt;="&amp;M$1),SUMIF(База!$B$3:$B$305,$A38,База!$I$3:$I$152))</f>
        <v>0</v>
      </c>
      <c r="N38" s="46">
        <f ca="1">IF(COUNTIFS(Распис!$B$4:$B$300,$A38,Распис!$C$4:$C$300,"&lt;="&amp;N$1,Распис!$D$4:$D$300,"&gt;="&amp;N$1)&gt;0,SUMIFS(Распис!$J$4:$J$300,Распис!$B$4:$B$300,$A38,Распис!$C$4:$C$300,"&lt;="&amp;N$1,Распис!$D$4:$D$300,"&gt;="&amp;N$1),SUMIF(База!$B$3:$B$305,$A38,База!$J$3:$J$152))</f>
        <v>0</v>
      </c>
      <c r="O38" s="46">
        <f ca="1">IF(COUNTIFS(Распис!$B$4:$B$300,$A38,Распис!$C$4:$C$300,"&lt;="&amp;O$1,Распис!$D$4:$D$300,"&gt;="&amp;O$1)&gt;0,SUMIFS(Распис!$K$4:$K$300,Распис!$B$4:$B$300,$A38,Распис!$C$4:$C$300,"&lt;="&amp;O$1,Распис!$D$4:$D$300,"&gt;="&amp;O$1),SUMIF(База!$B$3:$B$305,$A38,База!$K$3:$K$152))</f>
        <v>0</v>
      </c>
      <c r="P38" s="46" t="s">
        <v>23</v>
      </c>
      <c r="Q38" s="46">
        <f ca="1">IF(COUNTIFS(Распис!$B$4:$B$300,$A38,Распис!$C$4:$C$300,"&lt;="&amp;Q$1,Распис!$D$4:$D$300,"&gt;="&amp;Q$1)&gt;0,SUMIFS(Распис!$F$4:$F$300,Распис!$B$4:$B$300,$A38,Распис!$C$4:$C$300,"&lt;="&amp;Q$1,Распис!$D$4:$D$300,"&gt;="&amp;Q$1),SUMIF(База!$B$3:$B$305,$A38,База!$F$3:$F$152))</f>
        <v>0</v>
      </c>
      <c r="R38" s="46">
        <f ca="1">IF(COUNTIFS(Распис!$B$4:$B$300,$A38,Распис!$C$4:$C$300,"&lt;="&amp;R$1,Распис!$D$4:$D$300,"&gt;="&amp;R$1)&gt;0,SUMIFS(Распис!$G$4:$G$300,Распис!$B$4:$B$300,$A38,Распис!$C$4:$C$300,"&lt;="&amp;R$1,Распис!$D$4:$D$300,"&gt;="&amp;R$1),SUMIF(База!$B$3:$B$305,$A38,База!$G$3:$G$152))</f>
        <v>0</v>
      </c>
      <c r="S38" s="46">
        <f ca="1">IF(COUNTIFS(Распис!$B$4:$B$300,$A38,Распис!$C$4:$C$300,"&lt;="&amp;S$1,Распис!$D$4:$D$300,"&gt;="&amp;S$1)&gt;0,SUMIFS(Распис!$H$4:$H$300,Распис!$B$4:$B$300,$A38,Распис!$C$4:$C$300,"&lt;="&amp;S$1,Распис!$D$4:$D$300,"&gt;="&amp;S$1),SUMIF(База!$B$3:$B$305,$A38,База!$H$3:$H$152))</f>
        <v>0</v>
      </c>
      <c r="T38" s="46">
        <f ca="1">IF(COUNTIFS(Распис!$B$4:$B$300,$A38,Распис!$C$4:$C$300,"&lt;="&amp;T$1,Распис!$D$4:$D$300,"&gt;="&amp;T$1)&gt;0,SUMIFS(Распис!$I$4:$I$300,Распис!$B$4:$B$300,$A38,Распис!$C$4:$C$300,"&lt;="&amp;T$1,Распис!$D$4:$D$300,"&gt;="&amp;T$1),SUMIF(База!$B$3:$B$305,$A38,База!$I$3:$I$152))</f>
        <v>0</v>
      </c>
      <c r="U38" s="46">
        <f ca="1">IF(COUNTIFS(Распис!$B$4:$B$300,$A38,Распис!$C$4:$C$300,"&lt;="&amp;U$1,Распис!$D$4:$D$300,"&gt;="&amp;U$1)&gt;0,SUMIFS(Распис!$J$4:$J$300,Распис!$B$4:$B$300,$A38,Распис!$C$4:$C$300,"&lt;="&amp;U$1,Распис!$D$4:$D$300,"&gt;="&amp;U$1),SUMIF(База!$B$3:$B$305,$A38,База!$J$3:$J$152))</f>
        <v>0</v>
      </c>
      <c r="V38" s="46">
        <f ca="1">IF(COUNTIFS(Распис!$B$4:$B$300,$A38,Распис!$C$4:$C$300,"&lt;="&amp;V$1,Распис!$D$4:$D$300,"&gt;="&amp;V$1)&gt;0,SUMIFS(Распис!$K$4:$K$300,Распис!$B$4:$B$300,$A38,Распис!$C$4:$C$300,"&lt;="&amp;V$1,Распис!$D$4:$D$300,"&gt;="&amp;V$1),SUMIF(База!$B$3:$B$305,$A38,База!$K$3:$K$152))</f>
        <v>0</v>
      </c>
      <c r="W38" s="46" t="s">
        <v>23</v>
      </c>
      <c r="X38" s="46">
        <f ca="1">IF(COUNTIFS(Распис!$B$4:$B$300,$A38,Распис!$C$4:$C$300,"&lt;="&amp;X$1,Распис!$D$4:$D$300,"&gt;="&amp;X$1)&gt;0,SUMIFS(Распис!$F$4:$F$300,Распис!$B$4:$B$300,$A38,Распис!$C$4:$C$300,"&lt;="&amp;X$1,Распис!$D$4:$D$300,"&gt;="&amp;X$1),SUMIF(База!$B$3:$B$305,$A38,База!$F$3:$F$152))</f>
        <v>0</v>
      </c>
      <c r="Y38" s="46">
        <f ca="1">IF(COUNTIFS(Распис!$B$4:$B$300,$A38,Распис!$C$4:$C$300,"&lt;="&amp;Y$1,Распис!$D$4:$D$300,"&gt;="&amp;Y$1)&gt;0,SUMIFS(Распис!$G$4:$G$300,Распис!$B$4:$B$300,$A38,Распис!$C$4:$C$300,"&lt;="&amp;Y$1,Распис!$D$4:$D$300,"&gt;="&amp;Y$1),SUMIF(База!$B$3:$B$305,$A38,База!$G$3:$G$152))</f>
        <v>0</v>
      </c>
      <c r="Z38" s="46">
        <f ca="1">IF(COUNTIFS(Распис!$B$4:$B$300,$A38,Распис!$C$4:$C$300,"&lt;="&amp;Z$1,Распис!$D$4:$D$300,"&gt;="&amp;Z$1)&gt;0,SUMIFS(Распис!$H$4:$H$300,Распис!$B$4:$B$300,$A38,Распис!$C$4:$C$300,"&lt;="&amp;Z$1,Распис!$D$4:$D$300,"&gt;="&amp;Z$1),SUMIF(База!$B$3:$B$305,$A38,База!$H$3:$H$152))</f>
        <v>0</v>
      </c>
      <c r="AA38" s="46">
        <f ca="1">IF(COUNTIFS(Распис!$B$4:$B$300,$A38,Распис!$C$4:$C$300,"&lt;="&amp;AA$1,Распис!$D$4:$D$300,"&gt;="&amp;AA$1)&gt;0,SUMIFS(Распис!$I$4:$I$300,Распис!$B$4:$B$300,$A38,Распис!$C$4:$C$300,"&lt;="&amp;AA$1,Распис!$D$4:$D$300,"&gt;="&amp;AA$1),SUMIF(База!$B$3:$B$305,$A38,База!$I$3:$I$152))</f>
        <v>0</v>
      </c>
      <c r="AB38" s="46">
        <f ca="1">IF(COUNTIFS(Распис!$B$4:$B$300,$A38,Распис!$C$4:$C$300,"&lt;="&amp;AB$1,Распис!$D$4:$D$300,"&gt;="&amp;AB$1)&gt;0,SUMIFS(Распис!$J$4:$J$300,Распис!$B$4:$B$300,$A38,Распис!$C$4:$C$300,"&lt;="&amp;AB$1,Распис!$D$4:$D$300,"&gt;="&amp;AB$1),SUMIF(База!$B$3:$B$305,$A38,База!$J$3:$J$152))</f>
        <v>0</v>
      </c>
      <c r="AC38" s="46">
        <f ca="1">IF(COUNTIFS(Распис!$B$4:$B$300,$A38,Распис!$C$4:$C$300,"&lt;="&amp;AC$1,Распис!$D$4:$D$300,"&gt;="&amp;AC$1)&gt;0,SUMIFS(Распис!$K$4:$K$300,Распис!$B$4:$B$300,$A38,Распис!$C$4:$C$300,"&lt;="&amp;AC$1,Распис!$D$4:$D$300,"&gt;="&amp;AC$1),SUMIF(База!$B$3:$B$305,$A38,База!$K$3:$K$152))</f>
        <v>0</v>
      </c>
      <c r="AD38" s="46" t="s">
        <v>23</v>
      </c>
      <c r="AE38" s="46">
        <f ca="1">IF(COUNTIFS(Распис!$B$4:$B$300,$A38,Распис!$C$4:$C$300,"&lt;="&amp;AE$1,Распис!$D$4:$D$300,"&gt;="&amp;AE$1)&gt;0,SUMIFS(Распис!$F$4:$F$300,Распис!$B$4:$B$300,$A38,Распис!$C$4:$C$300,"&lt;="&amp;AE$1,Распис!$D$4:$D$300,"&gt;="&amp;AE$1),SUMIF(База!$B$3:$B$305,$A38,База!$F$3:$F$152))</f>
        <v>0</v>
      </c>
      <c r="AF38" s="47"/>
      <c r="AG38" s="46">
        <f t="shared" ca="1" si="2"/>
        <v>0</v>
      </c>
      <c r="AH38" s="46">
        <f ca="1">AG38-SUMIFS(Распред!$G$4:$G$300,Распред!$B$4:$B$300,"апрель",Распред!$F$4:$F$300,A38)</f>
        <v>0</v>
      </c>
      <c r="AI38" s="46">
        <f ca="1">AH38+(COUNTIF(B38:AF38,"КД")+SUMIFS(Распред!$AH$4:$AH$300,Распред!$F$4:$F$300,A38,Распред!$B$4:$B$300,"апрель"))*4</f>
        <v>0</v>
      </c>
      <c r="AJ38" s="46">
        <f t="shared" ca="1" si="3"/>
        <v>0</v>
      </c>
      <c r="AK38" s="46">
        <f t="shared" ca="1" si="4"/>
        <v>0</v>
      </c>
      <c r="AL38" s="46">
        <f>SUMIFS(Распред!$K$4:$K$300,Распред!$B$4:$B$300,"апрель",Распред!$J$4:$J$300,A38)+SUMIFS(Распред!$M$4:$M$300,Распред!$B$4:$B$300,"апрель",Распред!$L$4:$L$300,A38)+SUMIFS(Распред!$O$4:$O$300,Распред!$B$4:$B$300,"апрель",Распред!$N$4:$N$300,A38)+SUMIFS(Распред!$Q$4:$Q$300,Распред!$B$4:$B$300,"апрель",Распред!$P$4:$P$300,A38)+SUMIFS(Распред!$S$4:$S$300,Распред!$B$4:$B$300,"апрель",Распред!$R$4:$R$300,A38)+SUMIFS(Распред!$U$4:$U$300,Распред!$B$4:$B$300,"апрель",Распред!$T$4:$T$300,A38)+SUMIFS(Распред!$W$4:$W$300,Распред!$B$4:$B$300,"апрель",Распред!$V$4:$V$300,A38)+SUMIFS(Распред!$Y$4:$Y$300,Распред!$B$4:$B$300,"апрель",Распред!$X$4:$X$300,A38)+SUMIFS(Распред!$AA$4:$AA$300,Распред!$B$4:$B$300,"апрель",Распред!$Z$4:$Z$300,A38)+SUMIFS(Распред!$AC$4:$AC$300,Распред!$B$4:$B$300,"апрель",Распред!$AB$4:$AB$300,A38)</f>
        <v>0</v>
      </c>
      <c r="AM38" s="46">
        <f t="shared" ca="1" si="5"/>
        <v>0</v>
      </c>
      <c r="AN38" s="46">
        <f t="shared" ca="1" si="6"/>
        <v>0</v>
      </c>
      <c r="AO38" s="46">
        <f t="shared" ca="1" si="7"/>
        <v>0</v>
      </c>
      <c r="AP38" s="46">
        <f>январь!AP38</f>
        <v>0</v>
      </c>
      <c r="AQ38" s="46">
        <f t="shared" ca="1" si="8"/>
        <v>0</v>
      </c>
      <c r="AR38" s="47"/>
      <c r="AS38" s="47">
        <f t="shared" ca="1" si="9"/>
        <v>0</v>
      </c>
      <c r="AT38" s="47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</row>
    <row r="39" spans="1:58" x14ac:dyDescent="0.25">
      <c r="A39" s="47">
        <f>База!B39</f>
        <v>0</v>
      </c>
      <c r="B39" s="46" t="s">
        <v>23</v>
      </c>
      <c r="C39" s="46">
        <f ca="1">IF(COUNTIFS(Распис!$B$4:$B$300,$A39,Распис!$C$4:$C$300,"&lt;="&amp;C$1,Распис!$D$4:$D$300,"&gt;="&amp;C$1)&gt;0,SUMIFS(Распис!$F$4:$F$300,Распис!$B$4:$B$300,$A39,Распис!$C$4:$C$300,"&lt;="&amp;C$1,Распис!$D$4:$D$300,"&gt;="&amp;C$1),SUMIF(База!$B$3:$B$305,$A39,База!$F$3:$F$152))</f>
        <v>0</v>
      </c>
      <c r="D39" s="46">
        <f ca="1">IF(COUNTIFS(Распис!$B$4:$B$300,$A39,Распис!$C$4:$C$300,"&lt;="&amp;D$1,Распис!$D$4:$D$300,"&gt;="&amp;D$1)&gt;0,SUMIFS(Распис!$G$4:$G$300,Распис!$B$4:$B$300,$A39,Распис!$C$4:$C$300,"&lt;="&amp;D$1,Распис!$D$4:$D$300,"&gt;="&amp;D$1),SUMIF(База!$B$3:$B$305,$A39,База!$G$3:$G$152))</f>
        <v>0</v>
      </c>
      <c r="E39" s="46">
        <f ca="1">IF(COUNTIFS(Распис!$B$4:$B$300,$A39,Распис!$C$4:$C$300,"&lt;="&amp;E$1,Распис!$D$4:$D$300,"&gt;="&amp;E$1)&gt;0,SUMIFS(Распис!$H$4:$H$300,Распис!$B$4:$B$300,$A39,Распис!$C$4:$C$300,"&lt;="&amp;E$1,Распис!$D$4:$D$300,"&gt;="&amp;E$1),SUMIF(База!$B$3:$B$305,$A39,База!$H$3:$H$152))</f>
        <v>0</v>
      </c>
      <c r="F39" s="46">
        <f ca="1">IF(COUNTIFS(Распис!$B$4:$B$300,$A39,Распис!$C$4:$C$300,"&lt;="&amp;F$1,Распис!$D$4:$D$300,"&gt;="&amp;F$1)&gt;0,SUMIFS(Распис!$I$4:$I$300,Распис!$B$4:$B$300,$A39,Распис!$C$4:$C$300,"&lt;="&amp;F$1,Распис!$D$4:$D$300,"&gt;="&amp;F$1),SUMIF(База!$B$3:$B$305,$A39,База!$I$3:$I$152))</f>
        <v>0</v>
      </c>
      <c r="G39" s="46">
        <f ca="1">IF(COUNTIFS(Распис!$B$4:$B$300,$A39,Распис!$C$4:$C$300,"&lt;="&amp;G$1,Распис!$D$4:$D$300,"&gt;="&amp;G$1)&gt;0,SUMIFS(Распис!$J$4:$J$300,Распис!$B$4:$B$300,$A39,Распис!$C$4:$C$300,"&lt;="&amp;G$1,Распис!$D$4:$D$300,"&gt;="&amp;G$1),SUMIF(База!$B$3:$B$305,$A39,База!$J$3:$J$152))</f>
        <v>0</v>
      </c>
      <c r="H39" s="46">
        <f ca="1">IF(COUNTIFS(Распис!$B$4:$B$300,$A39,Распис!$C$4:$C$300,"&lt;="&amp;H$1,Распис!$D$4:$D$300,"&gt;="&amp;H$1)&gt;0,SUMIFS(Распис!$K$4:$K$300,Распис!$B$4:$B$300,$A39,Распис!$C$4:$C$300,"&lt;="&amp;H$1,Распис!$D$4:$D$300,"&gt;="&amp;H$1),SUMIF(База!$B$3:$B$305,$A39,База!$K$3:$K$152))</f>
        <v>0</v>
      </c>
      <c r="I39" s="46" t="s">
        <v>23</v>
      </c>
      <c r="J39" s="46">
        <f ca="1">IF(COUNTIFS(Распис!$B$4:$B$300,$A39,Распис!$C$4:$C$300,"&lt;="&amp;J$1,Распис!$D$4:$D$300,"&gt;="&amp;J$1)&gt;0,SUMIFS(Распис!$F$4:$F$300,Распис!$B$4:$B$300,$A39,Распис!$C$4:$C$300,"&lt;="&amp;J$1,Распис!$D$4:$D$300,"&gt;="&amp;J$1),SUMIF(База!$B$3:$B$305,$A39,База!$F$3:$F$152))</f>
        <v>0</v>
      </c>
      <c r="K39" s="46">
        <f ca="1">IF(COUNTIFS(Распис!$B$4:$B$300,$A39,Распис!$C$4:$C$300,"&lt;="&amp;K$1,Распис!$D$4:$D$300,"&gt;="&amp;K$1)&gt;0,SUMIFS(Распис!$G$4:$G$300,Распис!$B$4:$B$300,$A39,Распис!$C$4:$C$300,"&lt;="&amp;K$1,Распис!$D$4:$D$300,"&gt;="&amp;K$1),SUMIF(База!$B$3:$B$305,$A39,База!$G$3:$G$152))</f>
        <v>0</v>
      </c>
      <c r="L39" s="46">
        <f ca="1">IF(COUNTIFS(Распис!$B$4:$B$300,$A39,Распис!$C$4:$C$300,"&lt;="&amp;L$1,Распис!$D$4:$D$300,"&gt;="&amp;L$1)&gt;0,SUMIFS(Распис!$H$4:$H$300,Распис!$B$4:$B$300,$A39,Распис!$C$4:$C$300,"&lt;="&amp;L$1,Распис!$D$4:$D$300,"&gt;="&amp;L$1),SUMIF(База!$B$3:$B$305,$A39,База!$H$3:$H$152))</f>
        <v>0</v>
      </c>
      <c r="M39" s="46">
        <f ca="1">IF(COUNTIFS(Распис!$B$4:$B$300,$A39,Распис!$C$4:$C$300,"&lt;="&amp;M$1,Распис!$D$4:$D$300,"&gt;="&amp;M$1)&gt;0,SUMIFS(Распис!$I$4:$I$300,Распис!$B$4:$B$300,$A39,Распис!$C$4:$C$300,"&lt;="&amp;M$1,Распис!$D$4:$D$300,"&gt;="&amp;M$1),SUMIF(База!$B$3:$B$305,$A39,База!$I$3:$I$152))</f>
        <v>0</v>
      </c>
      <c r="N39" s="46">
        <f ca="1">IF(COUNTIFS(Распис!$B$4:$B$300,$A39,Распис!$C$4:$C$300,"&lt;="&amp;N$1,Распис!$D$4:$D$300,"&gt;="&amp;N$1)&gt;0,SUMIFS(Распис!$J$4:$J$300,Распис!$B$4:$B$300,$A39,Распис!$C$4:$C$300,"&lt;="&amp;N$1,Распис!$D$4:$D$300,"&gt;="&amp;N$1),SUMIF(База!$B$3:$B$305,$A39,База!$J$3:$J$152))</f>
        <v>0</v>
      </c>
      <c r="O39" s="46">
        <f ca="1">IF(COUNTIFS(Распис!$B$4:$B$300,$A39,Распис!$C$4:$C$300,"&lt;="&amp;O$1,Распис!$D$4:$D$300,"&gt;="&amp;O$1)&gt;0,SUMIFS(Распис!$K$4:$K$300,Распис!$B$4:$B$300,$A39,Распис!$C$4:$C$300,"&lt;="&amp;O$1,Распис!$D$4:$D$300,"&gt;="&amp;O$1),SUMIF(База!$B$3:$B$305,$A39,База!$K$3:$K$152))</f>
        <v>0</v>
      </c>
      <c r="P39" s="46" t="s">
        <v>23</v>
      </c>
      <c r="Q39" s="46">
        <f ca="1">IF(COUNTIFS(Распис!$B$4:$B$300,$A39,Распис!$C$4:$C$300,"&lt;="&amp;Q$1,Распис!$D$4:$D$300,"&gt;="&amp;Q$1)&gt;0,SUMIFS(Распис!$F$4:$F$300,Распис!$B$4:$B$300,$A39,Распис!$C$4:$C$300,"&lt;="&amp;Q$1,Распис!$D$4:$D$300,"&gt;="&amp;Q$1),SUMIF(База!$B$3:$B$305,$A39,База!$F$3:$F$152))</f>
        <v>0</v>
      </c>
      <c r="R39" s="46">
        <f ca="1">IF(COUNTIFS(Распис!$B$4:$B$300,$A39,Распис!$C$4:$C$300,"&lt;="&amp;R$1,Распис!$D$4:$D$300,"&gt;="&amp;R$1)&gt;0,SUMIFS(Распис!$G$4:$G$300,Распис!$B$4:$B$300,$A39,Распис!$C$4:$C$300,"&lt;="&amp;R$1,Распис!$D$4:$D$300,"&gt;="&amp;R$1),SUMIF(База!$B$3:$B$305,$A39,База!$G$3:$G$152))</f>
        <v>0</v>
      </c>
      <c r="S39" s="46">
        <f ca="1">IF(COUNTIFS(Распис!$B$4:$B$300,$A39,Распис!$C$4:$C$300,"&lt;="&amp;S$1,Распис!$D$4:$D$300,"&gt;="&amp;S$1)&gt;0,SUMIFS(Распис!$H$4:$H$300,Распис!$B$4:$B$300,$A39,Распис!$C$4:$C$300,"&lt;="&amp;S$1,Распис!$D$4:$D$300,"&gt;="&amp;S$1),SUMIF(База!$B$3:$B$305,$A39,База!$H$3:$H$152))</f>
        <v>0</v>
      </c>
      <c r="T39" s="46">
        <f ca="1">IF(COUNTIFS(Распис!$B$4:$B$300,$A39,Распис!$C$4:$C$300,"&lt;="&amp;T$1,Распис!$D$4:$D$300,"&gt;="&amp;T$1)&gt;0,SUMIFS(Распис!$I$4:$I$300,Распис!$B$4:$B$300,$A39,Распис!$C$4:$C$300,"&lt;="&amp;T$1,Распис!$D$4:$D$300,"&gt;="&amp;T$1),SUMIF(База!$B$3:$B$305,$A39,База!$I$3:$I$152))</f>
        <v>0</v>
      </c>
      <c r="U39" s="46">
        <f ca="1">IF(COUNTIFS(Распис!$B$4:$B$300,$A39,Распис!$C$4:$C$300,"&lt;="&amp;U$1,Распис!$D$4:$D$300,"&gt;="&amp;U$1)&gt;0,SUMIFS(Распис!$J$4:$J$300,Распис!$B$4:$B$300,$A39,Распис!$C$4:$C$300,"&lt;="&amp;U$1,Распис!$D$4:$D$300,"&gt;="&amp;U$1),SUMIF(База!$B$3:$B$305,$A39,База!$J$3:$J$152))</f>
        <v>0</v>
      </c>
      <c r="V39" s="46">
        <f ca="1">IF(COUNTIFS(Распис!$B$4:$B$300,$A39,Распис!$C$4:$C$300,"&lt;="&amp;V$1,Распис!$D$4:$D$300,"&gt;="&amp;V$1)&gt;0,SUMIFS(Распис!$K$4:$K$300,Распис!$B$4:$B$300,$A39,Распис!$C$4:$C$300,"&lt;="&amp;V$1,Распис!$D$4:$D$300,"&gt;="&amp;V$1),SUMIF(База!$B$3:$B$305,$A39,База!$K$3:$K$152))</f>
        <v>0</v>
      </c>
      <c r="W39" s="46" t="s">
        <v>23</v>
      </c>
      <c r="X39" s="46">
        <f ca="1">IF(COUNTIFS(Распис!$B$4:$B$300,$A39,Распис!$C$4:$C$300,"&lt;="&amp;X$1,Распис!$D$4:$D$300,"&gt;="&amp;X$1)&gt;0,SUMIFS(Распис!$F$4:$F$300,Распис!$B$4:$B$300,$A39,Распис!$C$4:$C$300,"&lt;="&amp;X$1,Распис!$D$4:$D$300,"&gt;="&amp;X$1),SUMIF(База!$B$3:$B$305,$A39,База!$F$3:$F$152))</f>
        <v>0</v>
      </c>
      <c r="Y39" s="46">
        <f ca="1">IF(COUNTIFS(Распис!$B$4:$B$300,$A39,Распис!$C$4:$C$300,"&lt;="&amp;Y$1,Распис!$D$4:$D$300,"&gt;="&amp;Y$1)&gt;0,SUMIFS(Распис!$G$4:$G$300,Распис!$B$4:$B$300,$A39,Распис!$C$4:$C$300,"&lt;="&amp;Y$1,Распис!$D$4:$D$300,"&gt;="&amp;Y$1),SUMIF(База!$B$3:$B$305,$A39,База!$G$3:$G$152))</f>
        <v>0</v>
      </c>
      <c r="Z39" s="46">
        <f ca="1">IF(COUNTIFS(Распис!$B$4:$B$300,$A39,Распис!$C$4:$C$300,"&lt;="&amp;Z$1,Распис!$D$4:$D$300,"&gt;="&amp;Z$1)&gt;0,SUMIFS(Распис!$H$4:$H$300,Распис!$B$4:$B$300,$A39,Распис!$C$4:$C$300,"&lt;="&amp;Z$1,Распис!$D$4:$D$300,"&gt;="&amp;Z$1),SUMIF(База!$B$3:$B$305,$A39,База!$H$3:$H$152))</f>
        <v>0</v>
      </c>
      <c r="AA39" s="46">
        <f ca="1">IF(COUNTIFS(Распис!$B$4:$B$300,$A39,Распис!$C$4:$C$300,"&lt;="&amp;AA$1,Распис!$D$4:$D$300,"&gt;="&amp;AA$1)&gt;0,SUMIFS(Распис!$I$4:$I$300,Распис!$B$4:$B$300,$A39,Распис!$C$4:$C$300,"&lt;="&amp;AA$1,Распис!$D$4:$D$300,"&gt;="&amp;AA$1),SUMIF(База!$B$3:$B$305,$A39,База!$I$3:$I$152))</f>
        <v>0</v>
      </c>
      <c r="AB39" s="46">
        <f ca="1">IF(COUNTIFS(Распис!$B$4:$B$300,$A39,Распис!$C$4:$C$300,"&lt;="&amp;AB$1,Распис!$D$4:$D$300,"&gt;="&amp;AB$1)&gt;0,SUMIFS(Распис!$J$4:$J$300,Распис!$B$4:$B$300,$A39,Распис!$C$4:$C$300,"&lt;="&amp;AB$1,Распис!$D$4:$D$300,"&gt;="&amp;AB$1),SUMIF(База!$B$3:$B$305,$A39,База!$J$3:$J$152))</f>
        <v>0</v>
      </c>
      <c r="AC39" s="46">
        <f ca="1">IF(COUNTIFS(Распис!$B$4:$B$300,$A39,Распис!$C$4:$C$300,"&lt;="&amp;AC$1,Распис!$D$4:$D$300,"&gt;="&amp;AC$1)&gt;0,SUMIFS(Распис!$K$4:$K$300,Распис!$B$4:$B$300,$A39,Распис!$C$4:$C$300,"&lt;="&amp;AC$1,Распис!$D$4:$D$300,"&gt;="&amp;AC$1),SUMIF(База!$B$3:$B$305,$A39,База!$K$3:$K$152))</f>
        <v>0</v>
      </c>
      <c r="AD39" s="46" t="s">
        <v>23</v>
      </c>
      <c r="AE39" s="46">
        <f ca="1">IF(COUNTIFS(Распис!$B$4:$B$300,$A39,Распис!$C$4:$C$300,"&lt;="&amp;AE$1,Распис!$D$4:$D$300,"&gt;="&amp;AE$1)&gt;0,SUMIFS(Распис!$F$4:$F$300,Распис!$B$4:$B$300,$A39,Распис!$C$4:$C$300,"&lt;="&amp;AE$1,Распис!$D$4:$D$300,"&gt;="&amp;AE$1),SUMIF(База!$B$3:$B$305,$A39,База!$F$3:$F$152))</f>
        <v>0</v>
      </c>
      <c r="AF39" s="47"/>
      <c r="AG39" s="46">
        <f t="shared" ca="1" si="2"/>
        <v>0</v>
      </c>
      <c r="AH39" s="46">
        <f ca="1">AG39-SUMIFS(Распред!$G$4:$G$300,Распред!$B$4:$B$300,"апрель",Распред!$F$4:$F$300,A39)</f>
        <v>0</v>
      </c>
      <c r="AI39" s="46">
        <f ca="1">AH39+(COUNTIF(B39:AF39,"КД")+SUMIFS(Распред!$AH$4:$AH$300,Распред!$F$4:$F$300,A39,Распред!$B$4:$B$300,"апрель"))*4</f>
        <v>0</v>
      </c>
      <c r="AJ39" s="46">
        <f t="shared" ca="1" si="3"/>
        <v>0</v>
      </c>
      <c r="AK39" s="46">
        <f t="shared" ca="1" si="4"/>
        <v>0</v>
      </c>
      <c r="AL39" s="46">
        <f>SUMIFS(Распред!$K$4:$K$300,Распред!$B$4:$B$300,"апрель",Распред!$J$4:$J$300,A39)+SUMIFS(Распред!$M$4:$M$300,Распред!$B$4:$B$300,"апрель",Распред!$L$4:$L$300,A39)+SUMIFS(Распред!$O$4:$O$300,Распред!$B$4:$B$300,"апрель",Распред!$N$4:$N$300,A39)+SUMIFS(Распред!$Q$4:$Q$300,Распред!$B$4:$B$300,"апрель",Распред!$P$4:$P$300,A39)+SUMIFS(Распред!$S$4:$S$300,Распред!$B$4:$B$300,"апрель",Распред!$R$4:$R$300,A39)+SUMIFS(Распред!$U$4:$U$300,Распред!$B$4:$B$300,"апрель",Распред!$T$4:$T$300,A39)+SUMIFS(Распред!$W$4:$W$300,Распред!$B$4:$B$300,"апрель",Распред!$V$4:$V$300,A39)+SUMIFS(Распред!$Y$4:$Y$300,Распред!$B$4:$B$300,"апрель",Распред!$X$4:$X$300,A39)+SUMIFS(Распред!$AA$4:$AA$300,Распред!$B$4:$B$300,"апрель",Распред!$Z$4:$Z$300,A39)+SUMIFS(Распред!$AC$4:$AC$300,Распред!$B$4:$B$300,"апрель",Распред!$AB$4:$AB$300,A39)</f>
        <v>0</v>
      </c>
      <c r="AM39" s="46">
        <f t="shared" ca="1" si="5"/>
        <v>0</v>
      </c>
      <c r="AN39" s="46">
        <f t="shared" ca="1" si="6"/>
        <v>0</v>
      </c>
      <c r="AO39" s="46">
        <f t="shared" ca="1" si="7"/>
        <v>0</v>
      </c>
      <c r="AP39" s="46">
        <f>январь!AP39</f>
        <v>0</v>
      </c>
      <c r="AQ39" s="46">
        <f t="shared" ca="1" si="8"/>
        <v>0</v>
      </c>
      <c r="AR39" s="47"/>
      <c r="AS39" s="47">
        <f t="shared" ca="1" si="9"/>
        <v>0</v>
      </c>
      <c r="AT39" s="47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</row>
    <row r="40" spans="1:58" x14ac:dyDescent="0.25">
      <c r="A40" s="47">
        <f>База!B40</f>
        <v>0</v>
      </c>
      <c r="B40" s="46" t="s">
        <v>23</v>
      </c>
      <c r="C40" s="46">
        <f ca="1">IF(COUNTIFS(Распис!$B$4:$B$300,$A40,Распис!$C$4:$C$300,"&lt;="&amp;C$1,Распис!$D$4:$D$300,"&gt;="&amp;C$1)&gt;0,SUMIFS(Распис!$F$4:$F$300,Распис!$B$4:$B$300,$A40,Распис!$C$4:$C$300,"&lt;="&amp;C$1,Распис!$D$4:$D$300,"&gt;="&amp;C$1),SUMIF(База!$B$3:$B$305,$A40,База!$F$3:$F$152))</f>
        <v>0</v>
      </c>
      <c r="D40" s="46">
        <f ca="1">IF(COUNTIFS(Распис!$B$4:$B$300,$A40,Распис!$C$4:$C$300,"&lt;="&amp;D$1,Распис!$D$4:$D$300,"&gt;="&amp;D$1)&gt;0,SUMIFS(Распис!$G$4:$G$300,Распис!$B$4:$B$300,$A40,Распис!$C$4:$C$300,"&lt;="&amp;D$1,Распис!$D$4:$D$300,"&gt;="&amp;D$1),SUMIF(База!$B$3:$B$305,$A40,База!$G$3:$G$152))</f>
        <v>0</v>
      </c>
      <c r="E40" s="46">
        <f ca="1">IF(COUNTIFS(Распис!$B$4:$B$300,$A40,Распис!$C$4:$C$300,"&lt;="&amp;E$1,Распис!$D$4:$D$300,"&gt;="&amp;E$1)&gt;0,SUMIFS(Распис!$H$4:$H$300,Распис!$B$4:$B$300,$A40,Распис!$C$4:$C$300,"&lt;="&amp;E$1,Распис!$D$4:$D$300,"&gt;="&amp;E$1),SUMIF(База!$B$3:$B$305,$A40,База!$H$3:$H$152))</f>
        <v>0</v>
      </c>
      <c r="F40" s="46">
        <f ca="1">IF(COUNTIFS(Распис!$B$4:$B$300,$A40,Распис!$C$4:$C$300,"&lt;="&amp;F$1,Распис!$D$4:$D$300,"&gt;="&amp;F$1)&gt;0,SUMIFS(Распис!$I$4:$I$300,Распис!$B$4:$B$300,$A40,Распис!$C$4:$C$300,"&lt;="&amp;F$1,Распис!$D$4:$D$300,"&gt;="&amp;F$1),SUMIF(База!$B$3:$B$305,$A40,База!$I$3:$I$152))</f>
        <v>0</v>
      </c>
      <c r="G40" s="46">
        <f ca="1">IF(COUNTIFS(Распис!$B$4:$B$300,$A40,Распис!$C$4:$C$300,"&lt;="&amp;G$1,Распис!$D$4:$D$300,"&gt;="&amp;G$1)&gt;0,SUMIFS(Распис!$J$4:$J$300,Распис!$B$4:$B$300,$A40,Распис!$C$4:$C$300,"&lt;="&amp;G$1,Распис!$D$4:$D$300,"&gt;="&amp;G$1),SUMIF(База!$B$3:$B$305,$A40,База!$J$3:$J$152))</f>
        <v>0</v>
      </c>
      <c r="H40" s="46">
        <f ca="1">IF(COUNTIFS(Распис!$B$4:$B$300,$A40,Распис!$C$4:$C$300,"&lt;="&amp;H$1,Распис!$D$4:$D$300,"&gt;="&amp;H$1)&gt;0,SUMIFS(Распис!$K$4:$K$300,Распис!$B$4:$B$300,$A40,Распис!$C$4:$C$300,"&lt;="&amp;H$1,Распис!$D$4:$D$300,"&gt;="&amp;H$1),SUMIF(База!$B$3:$B$305,$A40,База!$K$3:$K$152))</f>
        <v>0</v>
      </c>
      <c r="I40" s="46" t="s">
        <v>23</v>
      </c>
      <c r="J40" s="46">
        <f ca="1">IF(COUNTIFS(Распис!$B$4:$B$300,$A40,Распис!$C$4:$C$300,"&lt;="&amp;J$1,Распис!$D$4:$D$300,"&gt;="&amp;J$1)&gt;0,SUMIFS(Распис!$F$4:$F$300,Распис!$B$4:$B$300,$A40,Распис!$C$4:$C$300,"&lt;="&amp;J$1,Распис!$D$4:$D$300,"&gt;="&amp;J$1),SUMIF(База!$B$3:$B$305,$A40,База!$F$3:$F$152))</f>
        <v>0</v>
      </c>
      <c r="K40" s="46">
        <f ca="1">IF(COUNTIFS(Распис!$B$4:$B$300,$A40,Распис!$C$4:$C$300,"&lt;="&amp;K$1,Распис!$D$4:$D$300,"&gt;="&amp;K$1)&gt;0,SUMIFS(Распис!$G$4:$G$300,Распис!$B$4:$B$300,$A40,Распис!$C$4:$C$300,"&lt;="&amp;K$1,Распис!$D$4:$D$300,"&gt;="&amp;K$1),SUMIF(База!$B$3:$B$305,$A40,База!$G$3:$G$152))</f>
        <v>0</v>
      </c>
      <c r="L40" s="46">
        <f ca="1">IF(COUNTIFS(Распис!$B$4:$B$300,$A40,Распис!$C$4:$C$300,"&lt;="&amp;L$1,Распис!$D$4:$D$300,"&gt;="&amp;L$1)&gt;0,SUMIFS(Распис!$H$4:$H$300,Распис!$B$4:$B$300,$A40,Распис!$C$4:$C$300,"&lt;="&amp;L$1,Распис!$D$4:$D$300,"&gt;="&amp;L$1),SUMIF(База!$B$3:$B$305,$A40,База!$H$3:$H$152))</f>
        <v>0</v>
      </c>
      <c r="M40" s="46">
        <f ca="1">IF(COUNTIFS(Распис!$B$4:$B$300,$A40,Распис!$C$4:$C$300,"&lt;="&amp;M$1,Распис!$D$4:$D$300,"&gt;="&amp;M$1)&gt;0,SUMIFS(Распис!$I$4:$I$300,Распис!$B$4:$B$300,$A40,Распис!$C$4:$C$300,"&lt;="&amp;M$1,Распис!$D$4:$D$300,"&gt;="&amp;M$1),SUMIF(База!$B$3:$B$305,$A40,База!$I$3:$I$152))</f>
        <v>0</v>
      </c>
      <c r="N40" s="46">
        <f ca="1">IF(COUNTIFS(Распис!$B$4:$B$300,$A40,Распис!$C$4:$C$300,"&lt;="&amp;N$1,Распис!$D$4:$D$300,"&gt;="&amp;N$1)&gt;0,SUMIFS(Распис!$J$4:$J$300,Распис!$B$4:$B$300,$A40,Распис!$C$4:$C$300,"&lt;="&amp;N$1,Распис!$D$4:$D$300,"&gt;="&amp;N$1),SUMIF(База!$B$3:$B$305,$A40,База!$J$3:$J$152))</f>
        <v>0</v>
      </c>
      <c r="O40" s="46">
        <f ca="1">IF(COUNTIFS(Распис!$B$4:$B$300,$A40,Распис!$C$4:$C$300,"&lt;="&amp;O$1,Распис!$D$4:$D$300,"&gt;="&amp;O$1)&gt;0,SUMIFS(Распис!$K$4:$K$300,Распис!$B$4:$B$300,$A40,Распис!$C$4:$C$300,"&lt;="&amp;O$1,Распис!$D$4:$D$300,"&gt;="&amp;O$1),SUMIF(База!$B$3:$B$305,$A40,База!$K$3:$K$152))</f>
        <v>0</v>
      </c>
      <c r="P40" s="46" t="s">
        <v>23</v>
      </c>
      <c r="Q40" s="46">
        <f ca="1">IF(COUNTIFS(Распис!$B$4:$B$300,$A40,Распис!$C$4:$C$300,"&lt;="&amp;Q$1,Распис!$D$4:$D$300,"&gt;="&amp;Q$1)&gt;0,SUMIFS(Распис!$F$4:$F$300,Распис!$B$4:$B$300,$A40,Распис!$C$4:$C$300,"&lt;="&amp;Q$1,Распис!$D$4:$D$300,"&gt;="&amp;Q$1),SUMIF(База!$B$3:$B$305,$A40,База!$F$3:$F$152))</f>
        <v>0</v>
      </c>
      <c r="R40" s="46">
        <f ca="1">IF(COUNTIFS(Распис!$B$4:$B$300,$A40,Распис!$C$4:$C$300,"&lt;="&amp;R$1,Распис!$D$4:$D$300,"&gt;="&amp;R$1)&gt;0,SUMIFS(Распис!$G$4:$G$300,Распис!$B$4:$B$300,$A40,Распис!$C$4:$C$300,"&lt;="&amp;R$1,Распис!$D$4:$D$300,"&gt;="&amp;R$1),SUMIF(База!$B$3:$B$305,$A40,База!$G$3:$G$152))</f>
        <v>0</v>
      </c>
      <c r="S40" s="46">
        <f ca="1">IF(COUNTIFS(Распис!$B$4:$B$300,$A40,Распис!$C$4:$C$300,"&lt;="&amp;S$1,Распис!$D$4:$D$300,"&gt;="&amp;S$1)&gt;0,SUMIFS(Распис!$H$4:$H$300,Распис!$B$4:$B$300,$A40,Распис!$C$4:$C$300,"&lt;="&amp;S$1,Распис!$D$4:$D$300,"&gt;="&amp;S$1),SUMIF(База!$B$3:$B$305,$A40,База!$H$3:$H$152))</f>
        <v>0</v>
      </c>
      <c r="T40" s="46">
        <f ca="1">IF(COUNTIFS(Распис!$B$4:$B$300,$A40,Распис!$C$4:$C$300,"&lt;="&amp;T$1,Распис!$D$4:$D$300,"&gt;="&amp;T$1)&gt;0,SUMIFS(Распис!$I$4:$I$300,Распис!$B$4:$B$300,$A40,Распис!$C$4:$C$300,"&lt;="&amp;T$1,Распис!$D$4:$D$300,"&gt;="&amp;T$1),SUMIF(База!$B$3:$B$305,$A40,База!$I$3:$I$152))</f>
        <v>0</v>
      </c>
      <c r="U40" s="46">
        <f ca="1">IF(COUNTIFS(Распис!$B$4:$B$300,$A40,Распис!$C$4:$C$300,"&lt;="&amp;U$1,Распис!$D$4:$D$300,"&gt;="&amp;U$1)&gt;0,SUMIFS(Распис!$J$4:$J$300,Распис!$B$4:$B$300,$A40,Распис!$C$4:$C$300,"&lt;="&amp;U$1,Распис!$D$4:$D$300,"&gt;="&amp;U$1),SUMIF(База!$B$3:$B$305,$A40,База!$J$3:$J$152))</f>
        <v>0</v>
      </c>
      <c r="V40" s="46">
        <f ca="1">IF(COUNTIFS(Распис!$B$4:$B$300,$A40,Распис!$C$4:$C$300,"&lt;="&amp;V$1,Распис!$D$4:$D$300,"&gt;="&amp;V$1)&gt;0,SUMIFS(Распис!$K$4:$K$300,Распис!$B$4:$B$300,$A40,Распис!$C$4:$C$300,"&lt;="&amp;V$1,Распис!$D$4:$D$300,"&gt;="&amp;V$1),SUMIF(База!$B$3:$B$305,$A40,База!$K$3:$K$152))</f>
        <v>0</v>
      </c>
      <c r="W40" s="46" t="s">
        <v>23</v>
      </c>
      <c r="X40" s="46">
        <f ca="1">IF(COUNTIFS(Распис!$B$4:$B$300,$A40,Распис!$C$4:$C$300,"&lt;="&amp;X$1,Распис!$D$4:$D$300,"&gt;="&amp;X$1)&gt;0,SUMIFS(Распис!$F$4:$F$300,Распис!$B$4:$B$300,$A40,Распис!$C$4:$C$300,"&lt;="&amp;X$1,Распис!$D$4:$D$300,"&gt;="&amp;X$1),SUMIF(База!$B$3:$B$305,$A40,База!$F$3:$F$152))</f>
        <v>0</v>
      </c>
      <c r="Y40" s="46">
        <f ca="1">IF(COUNTIFS(Распис!$B$4:$B$300,$A40,Распис!$C$4:$C$300,"&lt;="&amp;Y$1,Распис!$D$4:$D$300,"&gt;="&amp;Y$1)&gt;0,SUMIFS(Распис!$G$4:$G$300,Распис!$B$4:$B$300,$A40,Распис!$C$4:$C$300,"&lt;="&amp;Y$1,Распис!$D$4:$D$300,"&gt;="&amp;Y$1),SUMIF(База!$B$3:$B$305,$A40,База!$G$3:$G$152))</f>
        <v>0</v>
      </c>
      <c r="Z40" s="46">
        <f ca="1">IF(COUNTIFS(Распис!$B$4:$B$300,$A40,Распис!$C$4:$C$300,"&lt;="&amp;Z$1,Распис!$D$4:$D$300,"&gt;="&amp;Z$1)&gt;0,SUMIFS(Распис!$H$4:$H$300,Распис!$B$4:$B$300,$A40,Распис!$C$4:$C$300,"&lt;="&amp;Z$1,Распис!$D$4:$D$300,"&gt;="&amp;Z$1),SUMIF(База!$B$3:$B$305,$A40,База!$H$3:$H$152))</f>
        <v>0</v>
      </c>
      <c r="AA40" s="46">
        <f ca="1">IF(COUNTIFS(Распис!$B$4:$B$300,$A40,Распис!$C$4:$C$300,"&lt;="&amp;AA$1,Распис!$D$4:$D$300,"&gt;="&amp;AA$1)&gt;0,SUMIFS(Распис!$I$4:$I$300,Распис!$B$4:$B$300,$A40,Распис!$C$4:$C$300,"&lt;="&amp;AA$1,Распис!$D$4:$D$300,"&gt;="&amp;AA$1),SUMIF(База!$B$3:$B$305,$A40,База!$I$3:$I$152))</f>
        <v>0</v>
      </c>
      <c r="AB40" s="46">
        <f ca="1">IF(COUNTIFS(Распис!$B$4:$B$300,$A40,Распис!$C$4:$C$300,"&lt;="&amp;AB$1,Распис!$D$4:$D$300,"&gt;="&amp;AB$1)&gt;0,SUMIFS(Распис!$J$4:$J$300,Распис!$B$4:$B$300,$A40,Распис!$C$4:$C$300,"&lt;="&amp;AB$1,Распис!$D$4:$D$300,"&gt;="&amp;AB$1),SUMIF(База!$B$3:$B$305,$A40,База!$J$3:$J$152))</f>
        <v>0</v>
      </c>
      <c r="AC40" s="46">
        <f ca="1">IF(COUNTIFS(Распис!$B$4:$B$300,$A40,Распис!$C$4:$C$300,"&lt;="&amp;AC$1,Распис!$D$4:$D$300,"&gt;="&amp;AC$1)&gt;0,SUMIFS(Распис!$K$4:$K$300,Распис!$B$4:$B$300,$A40,Распис!$C$4:$C$300,"&lt;="&amp;AC$1,Распис!$D$4:$D$300,"&gt;="&amp;AC$1),SUMIF(База!$B$3:$B$305,$A40,База!$K$3:$K$152))</f>
        <v>0</v>
      </c>
      <c r="AD40" s="46" t="s">
        <v>23</v>
      </c>
      <c r="AE40" s="46">
        <f ca="1">IF(COUNTIFS(Распис!$B$4:$B$300,$A40,Распис!$C$4:$C$300,"&lt;="&amp;AE$1,Распис!$D$4:$D$300,"&gt;="&amp;AE$1)&gt;0,SUMIFS(Распис!$F$4:$F$300,Распис!$B$4:$B$300,$A40,Распис!$C$4:$C$300,"&lt;="&amp;AE$1,Распис!$D$4:$D$300,"&gt;="&amp;AE$1),SUMIF(База!$B$3:$B$305,$A40,База!$F$3:$F$152))</f>
        <v>0</v>
      </c>
      <c r="AF40" s="47"/>
      <c r="AG40" s="46">
        <f t="shared" ca="1" si="2"/>
        <v>0</v>
      </c>
      <c r="AH40" s="46">
        <f ca="1">AG40-SUMIFS(Распред!$G$4:$G$300,Распред!$B$4:$B$300,"апрель",Распред!$F$4:$F$300,A40)</f>
        <v>0</v>
      </c>
      <c r="AI40" s="46">
        <f ca="1">AH40+(COUNTIF(B40:AF40,"КД")+SUMIFS(Распред!$AH$4:$AH$300,Распред!$F$4:$F$300,A40,Распред!$B$4:$B$300,"апрель"))*4</f>
        <v>0</v>
      </c>
      <c r="AJ40" s="46">
        <f t="shared" ca="1" si="3"/>
        <v>0</v>
      </c>
      <c r="AK40" s="46">
        <f t="shared" ca="1" si="4"/>
        <v>0</v>
      </c>
      <c r="AL40" s="46">
        <f>SUMIFS(Распред!$K$4:$K$300,Распред!$B$4:$B$300,"апрель",Распред!$J$4:$J$300,A40)+SUMIFS(Распред!$M$4:$M$300,Распред!$B$4:$B$300,"апрель",Распред!$L$4:$L$300,A40)+SUMIFS(Распред!$O$4:$O$300,Распред!$B$4:$B$300,"апрель",Распред!$N$4:$N$300,A40)+SUMIFS(Распред!$Q$4:$Q$300,Распред!$B$4:$B$300,"апрель",Распред!$P$4:$P$300,A40)+SUMIFS(Распред!$S$4:$S$300,Распред!$B$4:$B$300,"апрель",Распред!$R$4:$R$300,A40)+SUMIFS(Распред!$U$4:$U$300,Распред!$B$4:$B$300,"апрель",Распред!$T$4:$T$300,A40)+SUMIFS(Распред!$W$4:$W$300,Распред!$B$4:$B$300,"апрель",Распред!$V$4:$V$300,A40)+SUMIFS(Распред!$Y$4:$Y$300,Распред!$B$4:$B$300,"апрель",Распред!$X$4:$X$300,A40)+SUMIFS(Распред!$AA$4:$AA$300,Распред!$B$4:$B$300,"апрель",Распред!$Z$4:$Z$300,A40)+SUMIFS(Распред!$AC$4:$AC$300,Распред!$B$4:$B$300,"апрель",Распред!$AB$4:$AB$300,A40)</f>
        <v>0</v>
      </c>
      <c r="AM40" s="46">
        <f t="shared" ca="1" si="5"/>
        <v>0</v>
      </c>
      <c r="AN40" s="46">
        <f t="shared" ca="1" si="6"/>
        <v>0</v>
      </c>
      <c r="AO40" s="46">
        <f t="shared" ca="1" si="7"/>
        <v>0</v>
      </c>
      <c r="AP40" s="46">
        <f>январь!AP40</f>
        <v>0</v>
      </c>
      <c r="AQ40" s="46">
        <f t="shared" ca="1" si="8"/>
        <v>0</v>
      </c>
      <c r="AR40" s="47"/>
      <c r="AS40" s="47">
        <f t="shared" ca="1" si="9"/>
        <v>0</v>
      </c>
      <c r="AT40" s="47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</row>
    <row r="41" spans="1:58" x14ac:dyDescent="0.25">
      <c r="A41" s="47">
        <f>База!B41</f>
        <v>0</v>
      </c>
      <c r="B41" s="46" t="s">
        <v>23</v>
      </c>
      <c r="C41" s="46">
        <f ca="1">IF(COUNTIFS(Распис!$B$4:$B$300,$A41,Распис!$C$4:$C$300,"&lt;="&amp;C$1,Распис!$D$4:$D$300,"&gt;="&amp;C$1)&gt;0,SUMIFS(Распис!$F$4:$F$300,Распис!$B$4:$B$300,$A41,Распис!$C$4:$C$300,"&lt;="&amp;C$1,Распис!$D$4:$D$300,"&gt;="&amp;C$1),SUMIF(База!$B$3:$B$305,$A41,База!$F$3:$F$152))</f>
        <v>0</v>
      </c>
      <c r="D41" s="46">
        <f ca="1">IF(COUNTIFS(Распис!$B$4:$B$300,$A41,Распис!$C$4:$C$300,"&lt;="&amp;D$1,Распис!$D$4:$D$300,"&gt;="&amp;D$1)&gt;0,SUMIFS(Распис!$G$4:$G$300,Распис!$B$4:$B$300,$A41,Распис!$C$4:$C$300,"&lt;="&amp;D$1,Распис!$D$4:$D$300,"&gt;="&amp;D$1),SUMIF(База!$B$3:$B$305,$A41,База!$G$3:$G$152))</f>
        <v>0</v>
      </c>
      <c r="E41" s="46">
        <f ca="1">IF(COUNTIFS(Распис!$B$4:$B$300,$A41,Распис!$C$4:$C$300,"&lt;="&amp;E$1,Распис!$D$4:$D$300,"&gt;="&amp;E$1)&gt;0,SUMIFS(Распис!$H$4:$H$300,Распис!$B$4:$B$300,$A41,Распис!$C$4:$C$300,"&lt;="&amp;E$1,Распис!$D$4:$D$300,"&gt;="&amp;E$1),SUMIF(База!$B$3:$B$305,$A41,База!$H$3:$H$152))</f>
        <v>0</v>
      </c>
      <c r="F41" s="46">
        <f ca="1">IF(COUNTIFS(Распис!$B$4:$B$300,$A41,Распис!$C$4:$C$300,"&lt;="&amp;F$1,Распис!$D$4:$D$300,"&gt;="&amp;F$1)&gt;0,SUMIFS(Распис!$I$4:$I$300,Распис!$B$4:$B$300,$A41,Распис!$C$4:$C$300,"&lt;="&amp;F$1,Распис!$D$4:$D$300,"&gt;="&amp;F$1),SUMIF(База!$B$3:$B$305,$A41,База!$I$3:$I$152))</f>
        <v>0</v>
      </c>
      <c r="G41" s="46">
        <f ca="1">IF(COUNTIFS(Распис!$B$4:$B$300,$A41,Распис!$C$4:$C$300,"&lt;="&amp;G$1,Распис!$D$4:$D$300,"&gt;="&amp;G$1)&gt;0,SUMIFS(Распис!$J$4:$J$300,Распис!$B$4:$B$300,$A41,Распис!$C$4:$C$300,"&lt;="&amp;G$1,Распис!$D$4:$D$300,"&gt;="&amp;G$1),SUMIF(База!$B$3:$B$305,$A41,База!$J$3:$J$152))</f>
        <v>0</v>
      </c>
      <c r="H41" s="46">
        <f ca="1">IF(COUNTIFS(Распис!$B$4:$B$300,$A41,Распис!$C$4:$C$300,"&lt;="&amp;H$1,Распис!$D$4:$D$300,"&gt;="&amp;H$1)&gt;0,SUMIFS(Распис!$K$4:$K$300,Распис!$B$4:$B$300,$A41,Распис!$C$4:$C$300,"&lt;="&amp;H$1,Распис!$D$4:$D$300,"&gt;="&amp;H$1),SUMIF(База!$B$3:$B$305,$A41,База!$K$3:$K$152))</f>
        <v>0</v>
      </c>
      <c r="I41" s="46" t="s">
        <v>23</v>
      </c>
      <c r="J41" s="46">
        <f ca="1">IF(COUNTIFS(Распис!$B$4:$B$300,$A41,Распис!$C$4:$C$300,"&lt;="&amp;J$1,Распис!$D$4:$D$300,"&gt;="&amp;J$1)&gt;0,SUMIFS(Распис!$F$4:$F$300,Распис!$B$4:$B$300,$A41,Распис!$C$4:$C$300,"&lt;="&amp;J$1,Распис!$D$4:$D$300,"&gt;="&amp;J$1),SUMIF(База!$B$3:$B$305,$A41,База!$F$3:$F$152))</f>
        <v>0</v>
      </c>
      <c r="K41" s="46">
        <f ca="1">IF(COUNTIFS(Распис!$B$4:$B$300,$A41,Распис!$C$4:$C$300,"&lt;="&amp;K$1,Распис!$D$4:$D$300,"&gt;="&amp;K$1)&gt;0,SUMIFS(Распис!$G$4:$G$300,Распис!$B$4:$B$300,$A41,Распис!$C$4:$C$300,"&lt;="&amp;K$1,Распис!$D$4:$D$300,"&gt;="&amp;K$1),SUMIF(База!$B$3:$B$305,$A41,База!$G$3:$G$152))</f>
        <v>0</v>
      </c>
      <c r="L41" s="46">
        <f ca="1">IF(COUNTIFS(Распис!$B$4:$B$300,$A41,Распис!$C$4:$C$300,"&lt;="&amp;L$1,Распис!$D$4:$D$300,"&gt;="&amp;L$1)&gt;0,SUMIFS(Распис!$H$4:$H$300,Распис!$B$4:$B$300,$A41,Распис!$C$4:$C$300,"&lt;="&amp;L$1,Распис!$D$4:$D$300,"&gt;="&amp;L$1),SUMIF(База!$B$3:$B$305,$A41,База!$H$3:$H$152))</f>
        <v>0</v>
      </c>
      <c r="M41" s="46">
        <f ca="1">IF(COUNTIFS(Распис!$B$4:$B$300,$A41,Распис!$C$4:$C$300,"&lt;="&amp;M$1,Распис!$D$4:$D$300,"&gt;="&amp;M$1)&gt;0,SUMIFS(Распис!$I$4:$I$300,Распис!$B$4:$B$300,$A41,Распис!$C$4:$C$300,"&lt;="&amp;M$1,Распис!$D$4:$D$300,"&gt;="&amp;M$1),SUMIF(База!$B$3:$B$305,$A41,База!$I$3:$I$152))</f>
        <v>0</v>
      </c>
      <c r="N41" s="46">
        <f ca="1">IF(COUNTIFS(Распис!$B$4:$B$300,$A41,Распис!$C$4:$C$300,"&lt;="&amp;N$1,Распис!$D$4:$D$300,"&gt;="&amp;N$1)&gt;0,SUMIFS(Распис!$J$4:$J$300,Распис!$B$4:$B$300,$A41,Распис!$C$4:$C$300,"&lt;="&amp;N$1,Распис!$D$4:$D$300,"&gt;="&amp;N$1),SUMIF(База!$B$3:$B$305,$A41,База!$J$3:$J$152))</f>
        <v>0</v>
      </c>
      <c r="O41" s="46">
        <f ca="1">IF(COUNTIFS(Распис!$B$4:$B$300,$A41,Распис!$C$4:$C$300,"&lt;="&amp;O$1,Распис!$D$4:$D$300,"&gt;="&amp;O$1)&gt;0,SUMIFS(Распис!$K$4:$K$300,Распис!$B$4:$B$300,$A41,Распис!$C$4:$C$300,"&lt;="&amp;O$1,Распис!$D$4:$D$300,"&gt;="&amp;O$1),SUMIF(База!$B$3:$B$305,$A41,База!$K$3:$K$152))</f>
        <v>0</v>
      </c>
      <c r="P41" s="46" t="s">
        <v>23</v>
      </c>
      <c r="Q41" s="46">
        <f ca="1">IF(COUNTIFS(Распис!$B$4:$B$300,$A41,Распис!$C$4:$C$300,"&lt;="&amp;Q$1,Распис!$D$4:$D$300,"&gt;="&amp;Q$1)&gt;0,SUMIFS(Распис!$F$4:$F$300,Распис!$B$4:$B$300,$A41,Распис!$C$4:$C$300,"&lt;="&amp;Q$1,Распис!$D$4:$D$300,"&gt;="&amp;Q$1),SUMIF(База!$B$3:$B$305,$A41,База!$F$3:$F$152))</f>
        <v>0</v>
      </c>
      <c r="R41" s="46">
        <f ca="1">IF(COUNTIFS(Распис!$B$4:$B$300,$A41,Распис!$C$4:$C$300,"&lt;="&amp;R$1,Распис!$D$4:$D$300,"&gt;="&amp;R$1)&gt;0,SUMIFS(Распис!$G$4:$G$300,Распис!$B$4:$B$300,$A41,Распис!$C$4:$C$300,"&lt;="&amp;R$1,Распис!$D$4:$D$300,"&gt;="&amp;R$1),SUMIF(База!$B$3:$B$305,$A41,База!$G$3:$G$152))</f>
        <v>0</v>
      </c>
      <c r="S41" s="46">
        <f ca="1">IF(COUNTIFS(Распис!$B$4:$B$300,$A41,Распис!$C$4:$C$300,"&lt;="&amp;S$1,Распис!$D$4:$D$300,"&gt;="&amp;S$1)&gt;0,SUMIFS(Распис!$H$4:$H$300,Распис!$B$4:$B$300,$A41,Распис!$C$4:$C$300,"&lt;="&amp;S$1,Распис!$D$4:$D$300,"&gt;="&amp;S$1),SUMIF(База!$B$3:$B$305,$A41,База!$H$3:$H$152))</f>
        <v>0</v>
      </c>
      <c r="T41" s="46">
        <f ca="1">IF(COUNTIFS(Распис!$B$4:$B$300,$A41,Распис!$C$4:$C$300,"&lt;="&amp;T$1,Распис!$D$4:$D$300,"&gt;="&amp;T$1)&gt;0,SUMIFS(Распис!$I$4:$I$300,Распис!$B$4:$B$300,$A41,Распис!$C$4:$C$300,"&lt;="&amp;T$1,Распис!$D$4:$D$300,"&gt;="&amp;T$1),SUMIF(База!$B$3:$B$305,$A41,База!$I$3:$I$152))</f>
        <v>0</v>
      </c>
      <c r="U41" s="46">
        <f ca="1">IF(COUNTIFS(Распис!$B$4:$B$300,$A41,Распис!$C$4:$C$300,"&lt;="&amp;U$1,Распис!$D$4:$D$300,"&gt;="&amp;U$1)&gt;0,SUMIFS(Распис!$J$4:$J$300,Распис!$B$4:$B$300,$A41,Распис!$C$4:$C$300,"&lt;="&amp;U$1,Распис!$D$4:$D$300,"&gt;="&amp;U$1),SUMIF(База!$B$3:$B$305,$A41,База!$J$3:$J$152))</f>
        <v>0</v>
      </c>
      <c r="V41" s="46">
        <f ca="1">IF(COUNTIFS(Распис!$B$4:$B$300,$A41,Распис!$C$4:$C$300,"&lt;="&amp;V$1,Распис!$D$4:$D$300,"&gt;="&amp;V$1)&gt;0,SUMIFS(Распис!$K$4:$K$300,Распис!$B$4:$B$300,$A41,Распис!$C$4:$C$300,"&lt;="&amp;V$1,Распис!$D$4:$D$300,"&gt;="&amp;V$1),SUMIF(База!$B$3:$B$305,$A41,База!$K$3:$K$152))</f>
        <v>0</v>
      </c>
      <c r="W41" s="46" t="s">
        <v>23</v>
      </c>
      <c r="X41" s="46">
        <f ca="1">IF(COUNTIFS(Распис!$B$4:$B$300,$A41,Распис!$C$4:$C$300,"&lt;="&amp;X$1,Распис!$D$4:$D$300,"&gt;="&amp;X$1)&gt;0,SUMIFS(Распис!$F$4:$F$300,Распис!$B$4:$B$300,$A41,Распис!$C$4:$C$300,"&lt;="&amp;X$1,Распис!$D$4:$D$300,"&gt;="&amp;X$1),SUMIF(База!$B$3:$B$305,$A41,База!$F$3:$F$152))</f>
        <v>0</v>
      </c>
      <c r="Y41" s="46">
        <f ca="1">IF(COUNTIFS(Распис!$B$4:$B$300,$A41,Распис!$C$4:$C$300,"&lt;="&amp;Y$1,Распис!$D$4:$D$300,"&gt;="&amp;Y$1)&gt;0,SUMIFS(Распис!$G$4:$G$300,Распис!$B$4:$B$300,$A41,Распис!$C$4:$C$300,"&lt;="&amp;Y$1,Распис!$D$4:$D$300,"&gt;="&amp;Y$1),SUMIF(База!$B$3:$B$305,$A41,База!$G$3:$G$152))</f>
        <v>0</v>
      </c>
      <c r="Z41" s="46">
        <f ca="1">IF(COUNTIFS(Распис!$B$4:$B$300,$A41,Распис!$C$4:$C$300,"&lt;="&amp;Z$1,Распис!$D$4:$D$300,"&gt;="&amp;Z$1)&gt;0,SUMIFS(Распис!$H$4:$H$300,Распис!$B$4:$B$300,$A41,Распис!$C$4:$C$300,"&lt;="&amp;Z$1,Распис!$D$4:$D$300,"&gt;="&amp;Z$1),SUMIF(База!$B$3:$B$305,$A41,База!$H$3:$H$152))</f>
        <v>0</v>
      </c>
      <c r="AA41" s="46">
        <f ca="1">IF(COUNTIFS(Распис!$B$4:$B$300,$A41,Распис!$C$4:$C$300,"&lt;="&amp;AA$1,Распис!$D$4:$D$300,"&gt;="&amp;AA$1)&gt;0,SUMIFS(Распис!$I$4:$I$300,Распис!$B$4:$B$300,$A41,Распис!$C$4:$C$300,"&lt;="&amp;AA$1,Распис!$D$4:$D$300,"&gt;="&amp;AA$1),SUMIF(База!$B$3:$B$305,$A41,База!$I$3:$I$152))</f>
        <v>0</v>
      </c>
      <c r="AB41" s="46">
        <f ca="1">IF(COUNTIFS(Распис!$B$4:$B$300,$A41,Распис!$C$4:$C$300,"&lt;="&amp;AB$1,Распис!$D$4:$D$300,"&gt;="&amp;AB$1)&gt;0,SUMIFS(Распис!$J$4:$J$300,Распис!$B$4:$B$300,$A41,Распис!$C$4:$C$300,"&lt;="&amp;AB$1,Распис!$D$4:$D$300,"&gt;="&amp;AB$1),SUMIF(База!$B$3:$B$305,$A41,База!$J$3:$J$152))</f>
        <v>0</v>
      </c>
      <c r="AC41" s="46">
        <f ca="1">IF(COUNTIFS(Распис!$B$4:$B$300,$A41,Распис!$C$4:$C$300,"&lt;="&amp;AC$1,Распис!$D$4:$D$300,"&gt;="&amp;AC$1)&gt;0,SUMIFS(Распис!$K$4:$K$300,Распис!$B$4:$B$300,$A41,Распис!$C$4:$C$300,"&lt;="&amp;AC$1,Распис!$D$4:$D$300,"&gt;="&amp;AC$1),SUMIF(База!$B$3:$B$305,$A41,База!$K$3:$K$152))</f>
        <v>0</v>
      </c>
      <c r="AD41" s="46" t="s">
        <v>23</v>
      </c>
      <c r="AE41" s="46">
        <f ca="1">IF(COUNTIFS(Распис!$B$4:$B$300,$A41,Распис!$C$4:$C$300,"&lt;="&amp;AE$1,Распис!$D$4:$D$300,"&gt;="&amp;AE$1)&gt;0,SUMIFS(Распис!$F$4:$F$300,Распис!$B$4:$B$300,$A41,Распис!$C$4:$C$300,"&lt;="&amp;AE$1,Распис!$D$4:$D$300,"&gt;="&amp;AE$1),SUMIF(База!$B$3:$B$305,$A41,База!$F$3:$F$152))</f>
        <v>0</v>
      </c>
      <c r="AF41" s="47"/>
      <c r="AG41" s="46">
        <f t="shared" ca="1" si="2"/>
        <v>0</v>
      </c>
      <c r="AH41" s="46">
        <f ca="1">AG41-SUMIFS(Распред!$G$4:$G$300,Распред!$B$4:$B$300,"апрель",Распред!$F$4:$F$300,A41)</f>
        <v>0</v>
      </c>
      <c r="AI41" s="46">
        <f ca="1">AH41+(COUNTIF(B41:AF41,"КД")+SUMIFS(Распред!$AH$4:$AH$300,Распред!$F$4:$F$300,A41,Распред!$B$4:$B$300,"апрель"))*4</f>
        <v>0</v>
      </c>
      <c r="AJ41" s="46">
        <f t="shared" ca="1" si="3"/>
        <v>0</v>
      </c>
      <c r="AK41" s="46">
        <f t="shared" ca="1" si="4"/>
        <v>0</v>
      </c>
      <c r="AL41" s="46">
        <f>SUMIFS(Распред!$K$4:$K$300,Распред!$B$4:$B$300,"апрель",Распред!$J$4:$J$300,A41)+SUMIFS(Распред!$M$4:$M$300,Распред!$B$4:$B$300,"апрель",Распред!$L$4:$L$300,A41)+SUMIFS(Распред!$O$4:$O$300,Распред!$B$4:$B$300,"апрель",Распред!$N$4:$N$300,A41)+SUMIFS(Распред!$Q$4:$Q$300,Распред!$B$4:$B$300,"апрель",Распред!$P$4:$P$300,A41)+SUMIFS(Распред!$S$4:$S$300,Распред!$B$4:$B$300,"апрель",Распред!$R$4:$R$300,A41)+SUMIFS(Распред!$U$4:$U$300,Распред!$B$4:$B$300,"апрель",Распред!$T$4:$T$300,A41)+SUMIFS(Распред!$W$4:$W$300,Распред!$B$4:$B$300,"апрель",Распред!$V$4:$V$300,A41)+SUMIFS(Распред!$Y$4:$Y$300,Распред!$B$4:$B$300,"апрель",Распред!$X$4:$X$300,A41)+SUMIFS(Распред!$AA$4:$AA$300,Распред!$B$4:$B$300,"апрель",Распред!$Z$4:$Z$300,A41)+SUMIFS(Распред!$AC$4:$AC$300,Распред!$B$4:$B$300,"апрель",Распред!$AB$4:$AB$300,A41)</f>
        <v>0</v>
      </c>
      <c r="AM41" s="46">
        <f t="shared" ca="1" si="5"/>
        <v>0</v>
      </c>
      <c r="AN41" s="46">
        <f t="shared" ca="1" si="6"/>
        <v>0</v>
      </c>
      <c r="AO41" s="46">
        <f t="shared" ca="1" si="7"/>
        <v>0</v>
      </c>
      <c r="AP41" s="46">
        <f>январь!AP41</f>
        <v>0</v>
      </c>
      <c r="AQ41" s="46">
        <f t="shared" ca="1" si="8"/>
        <v>0</v>
      </c>
      <c r="AR41" s="47"/>
      <c r="AS41" s="47">
        <f t="shared" ca="1" si="9"/>
        <v>0</v>
      </c>
      <c r="AT41" s="47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</row>
    <row r="42" spans="1:58" x14ac:dyDescent="0.25">
      <c r="A42" s="47">
        <f>База!B42</f>
        <v>0</v>
      </c>
      <c r="B42" s="46" t="s">
        <v>23</v>
      </c>
      <c r="C42" s="46">
        <f ca="1">IF(COUNTIFS(Распис!$B$4:$B$300,$A42,Распис!$C$4:$C$300,"&lt;="&amp;C$1,Распис!$D$4:$D$300,"&gt;="&amp;C$1)&gt;0,SUMIFS(Распис!$F$4:$F$300,Распис!$B$4:$B$300,$A42,Распис!$C$4:$C$300,"&lt;="&amp;C$1,Распис!$D$4:$D$300,"&gt;="&amp;C$1),SUMIF(База!$B$3:$B$305,$A42,База!$F$3:$F$152))</f>
        <v>0</v>
      </c>
      <c r="D42" s="46">
        <f ca="1">IF(COUNTIFS(Распис!$B$4:$B$300,$A42,Распис!$C$4:$C$300,"&lt;="&amp;D$1,Распис!$D$4:$D$300,"&gt;="&amp;D$1)&gt;0,SUMIFS(Распис!$G$4:$G$300,Распис!$B$4:$B$300,$A42,Распис!$C$4:$C$300,"&lt;="&amp;D$1,Распис!$D$4:$D$300,"&gt;="&amp;D$1),SUMIF(База!$B$3:$B$305,$A42,База!$G$3:$G$152))</f>
        <v>0</v>
      </c>
      <c r="E42" s="46">
        <f ca="1">IF(COUNTIFS(Распис!$B$4:$B$300,$A42,Распис!$C$4:$C$300,"&lt;="&amp;E$1,Распис!$D$4:$D$300,"&gt;="&amp;E$1)&gt;0,SUMIFS(Распис!$H$4:$H$300,Распис!$B$4:$B$300,$A42,Распис!$C$4:$C$300,"&lt;="&amp;E$1,Распис!$D$4:$D$300,"&gt;="&amp;E$1),SUMIF(База!$B$3:$B$305,$A42,База!$H$3:$H$152))</f>
        <v>0</v>
      </c>
      <c r="F42" s="46">
        <f ca="1">IF(COUNTIFS(Распис!$B$4:$B$300,$A42,Распис!$C$4:$C$300,"&lt;="&amp;F$1,Распис!$D$4:$D$300,"&gt;="&amp;F$1)&gt;0,SUMIFS(Распис!$I$4:$I$300,Распис!$B$4:$B$300,$A42,Распис!$C$4:$C$300,"&lt;="&amp;F$1,Распис!$D$4:$D$300,"&gt;="&amp;F$1),SUMIF(База!$B$3:$B$305,$A42,База!$I$3:$I$152))</f>
        <v>0</v>
      </c>
      <c r="G42" s="46">
        <f ca="1">IF(COUNTIFS(Распис!$B$4:$B$300,$A42,Распис!$C$4:$C$300,"&lt;="&amp;G$1,Распис!$D$4:$D$300,"&gt;="&amp;G$1)&gt;0,SUMIFS(Распис!$J$4:$J$300,Распис!$B$4:$B$300,$A42,Распис!$C$4:$C$300,"&lt;="&amp;G$1,Распис!$D$4:$D$300,"&gt;="&amp;G$1),SUMIF(База!$B$3:$B$305,$A42,База!$J$3:$J$152))</f>
        <v>0</v>
      </c>
      <c r="H42" s="46">
        <f ca="1">IF(COUNTIFS(Распис!$B$4:$B$300,$A42,Распис!$C$4:$C$300,"&lt;="&amp;H$1,Распис!$D$4:$D$300,"&gt;="&amp;H$1)&gt;0,SUMIFS(Распис!$K$4:$K$300,Распис!$B$4:$B$300,$A42,Распис!$C$4:$C$300,"&lt;="&amp;H$1,Распис!$D$4:$D$300,"&gt;="&amp;H$1),SUMIF(База!$B$3:$B$305,$A42,База!$K$3:$K$152))</f>
        <v>0</v>
      </c>
      <c r="I42" s="46" t="s">
        <v>23</v>
      </c>
      <c r="J42" s="46">
        <f ca="1">IF(COUNTIFS(Распис!$B$4:$B$300,$A42,Распис!$C$4:$C$300,"&lt;="&amp;J$1,Распис!$D$4:$D$300,"&gt;="&amp;J$1)&gt;0,SUMIFS(Распис!$F$4:$F$300,Распис!$B$4:$B$300,$A42,Распис!$C$4:$C$300,"&lt;="&amp;J$1,Распис!$D$4:$D$300,"&gt;="&amp;J$1),SUMIF(База!$B$3:$B$305,$A42,База!$F$3:$F$152))</f>
        <v>0</v>
      </c>
      <c r="K42" s="46">
        <f ca="1">IF(COUNTIFS(Распис!$B$4:$B$300,$A42,Распис!$C$4:$C$300,"&lt;="&amp;K$1,Распис!$D$4:$D$300,"&gt;="&amp;K$1)&gt;0,SUMIFS(Распис!$G$4:$G$300,Распис!$B$4:$B$300,$A42,Распис!$C$4:$C$300,"&lt;="&amp;K$1,Распис!$D$4:$D$300,"&gt;="&amp;K$1),SUMIF(База!$B$3:$B$305,$A42,База!$G$3:$G$152))</f>
        <v>0</v>
      </c>
      <c r="L42" s="46">
        <f ca="1">IF(COUNTIFS(Распис!$B$4:$B$300,$A42,Распис!$C$4:$C$300,"&lt;="&amp;L$1,Распис!$D$4:$D$300,"&gt;="&amp;L$1)&gt;0,SUMIFS(Распис!$H$4:$H$300,Распис!$B$4:$B$300,$A42,Распис!$C$4:$C$300,"&lt;="&amp;L$1,Распис!$D$4:$D$300,"&gt;="&amp;L$1),SUMIF(База!$B$3:$B$305,$A42,База!$H$3:$H$152))</f>
        <v>0</v>
      </c>
      <c r="M42" s="46">
        <f ca="1">IF(COUNTIFS(Распис!$B$4:$B$300,$A42,Распис!$C$4:$C$300,"&lt;="&amp;M$1,Распис!$D$4:$D$300,"&gt;="&amp;M$1)&gt;0,SUMIFS(Распис!$I$4:$I$300,Распис!$B$4:$B$300,$A42,Распис!$C$4:$C$300,"&lt;="&amp;M$1,Распис!$D$4:$D$300,"&gt;="&amp;M$1),SUMIF(База!$B$3:$B$305,$A42,База!$I$3:$I$152))</f>
        <v>0</v>
      </c>
      <c r="N42" s="46">
        <f ca="1">IF(COUNTIFS(Распис!$B$4:$B$300,$A42,Распис!$C$4:$C$300,"&lt;="&amp;N$1,Распис!$D$4:$D$300,"&gt;="&amp;N$1)&gt;0,SUMIFS(Распис!$J$4:$J$300,Распис!$B$4:$B$300,$A42,Распис!$C$4:$C$300,"&lt;="&amp;N$1,Распис!$D$4:$D$300,"&gt;="&amp;N$1),SUMIF(База!$B$3:$B$305,$A42,База!$J$3:$J$152))</f>
        <v>0</v>
      </c>
      <c r="O42" s="46">
        <f ca="1">IF(COUNTIFS(Распис!$B$4:$B$300,$A42,Распис!$C$4:$C$300,"&lt;="&amp;O$1,Распис!$D$4:$D$300,"&gt;="&amp;O$1)&gt;0,SUMIFS(Распис!$K$4:$K$300,Распис!$B$4:$B$300,$A42,Распис!$C$4:$C$300,"&lt;="&amp;O$1,Распис!$D$4:$D$300,"&gt;="&amp;O$1),SUMIF(База!$B$3:$B$305,$A42,База!$K$3:$K$152))</f>
        <v>0</v>
      </c>
      <c r="P42" s="46" t="s">
        <v>23</v>
      </c>
      <c r="Q42" s="46">
        <f ca="1">IF(COUNTIFS(Распис!$B$4:$B$300,$A42,Распис!$C$4:$C$300,"&lt;="&amp;Q$1,Распис!$D$4:$D$300,"&gt;="&amp;Q$1)&gt;0,SUMIFS(Распис!$F$4:$F$300,Распис!$B$4:$B$300,$A42,Распис!$C$4:$C$300,"&lt;="&amp;Q$1,Распис!$D$4:$D$300,"&gt;="&amp;Q$1),SUMIF(База!$B$3:$B$305,$A42,База!$F$3:$F$152))</f>
        <v>0</v>
      </c>
      <c r="R42" s="46">
        <f ca="1">IF(COUNTIFS(Распис!$B$4:$B$300,$A42,Распис!$C$4:$C$300,"&lt;="&amp;R$1,Распис!$D$4:$D$300,"&gt;="&amp;R$1)&gt;0,SUMIFS(Распис!$G$4:$G$300,Распис!$B$4:$B$300,$A42,Распис!$C$4:$C$300,"&lt;="&amp;R$1,Распис!$D$4:$D$300,"&gt;="&amp;R$1),SUMIF(База!$B$3:$B$305,$A42,База!$G$3:$G$152))</f>
        <v>0</v>
      </c>
      <c r="S42" s="46">
        <f ca="1">IF(COUNTIFS(Распис!$B$4:$B$300,$A42,Распис!$C$4:$C$300,"&lt;="&amp;S$1,Распис!$D$4:$D$300,"&gt;="&amp;S$1)&gt;0,SUMIFS(Распис!$H$4:$H$300,Распис!$B$4:$B$300,$A42,Распис!$C$4:$C$300,"&lt;="&amp;S$1,Распис!$D$4:$D$300,"&gt;="&amp;S$1),SUMIF(База!$B$3:$B$305,$A42,База!$H$3:$H$152))</f>
        <v>0</v>
      </c>
      <c r="T42" s="46">
        <f ca="1">IF(COUNTIFS(Распис!$B$4:$B$300,$A42,Распис!$C$4:$C$300,"&lt;="&amp;T$1,Распис!$D$4:$D$300,"&gt;="&amp;T$1)&gt;0,SUMIFS(Распис!$I$4:$I$300,Распис!$B$4:$B$300,$A42,Распис!$C$4:$C$300,"&lt;="&amp;T$1,Распис!$D$4:$D$300,"&gt;="&amp;T$1),SUMIF(База!$B$3:$B$305,$A42,База!$I$3:$I$152))</f>
        <v>0</v>
      </c>
      <c r="U42" s="46">
        <f ca="1">IF(COUNTIFS(Распис!$B$4:$B$300,$A42,Распис!$C$4:$C$300,"&lt;="&amp;U$1,Распис!$D$4:$D$300,"&gt;="&amp;U$1)&gt;0,SUMIFS(Распис!$J$4:$J$300,Распис!$B$4:$B$300,$A42,Распис!$C$4:$C$300,"&lt;="&amp;U$1,Распис!$D$4:$D$300,"&gt;="&amp;U$1),SUMIF(База!$B$3:$B$305,$A42,База!$J$3:$J$152))</f>
        <v>0</v>
      </c>
      <c r="V42" s="46">
        <f ca="1">IF(COUNTIFS(Распис!$B$4:$B$300,$A42,Распис!$C$4:$C$300,"&lt;="&amp;V$1,Распис!$D$4:$D$300,"&gt;="&amp;V$1)&gt;0,SUMIFS(Распис!$K$4:$K$300,Распис!$B$4:$B$300,$A42,Распис!$C$4:$C$300,"&lt;="&amp;V$1,Распис!$D$4:$D$300,"&gt;="&amp;V$1),SUMIF(База!$B$3:$B$305,$A42,База!$K$3:$K$152))</f>
        <v>0</v>
      </c>
      <c r="W42" s="46" t="s">
        <v>23</v>
      </c>
      <c r="X42" s="46">
        <f ca="1">IF(COUNTIFS(Распис!$B$4:$B$300,$A42,Распис!$C$4:$C$300,"&lt;="&amp;X$1,Распис!$D$4:$D$300,"&gt;="&amp;X$1)&gt;0,SUMIFS(Распис!$F$4:$F$300,Распис!$B$4:$B$300,$A42,Распис!$C$4:$C$300,"&lt;="&amp;X$1,Распис!$D$4:$D$300,"&gt;="&amp;X$1),SUMIF(База!$B$3:$B$305,$A42,База!$F$3:$F$152))</f>
        <v>0</v>
      </c>
      <c r="Y42" s="46">
        <f ca="1">IF(COUNTIFS(Распис!$B$4:$B$300,$A42,Распис!$C$4:$C$300,"&lt;="&amp;Y$1,Распис!$D$4:$D$300,"&gt;="&amp;Y$1)&gt;0,SUMIFS(Распис!$G$4:$G$300,Распис!$B$4:$B$300,$A42,Распис!$C$4:$C$300,"&lt;="&amp;Y$1,Распис!$D$4:$D$300,"&gt;="&amp;Y$1),SUMIF(База!$B$3:$B$305,$A42,База!$G$3:$G$152))</f>
        <v>0</v>
      </c>
      <c r="Z42" s="46">
        <f ca="1">IF(COUNTIFS(Распис!$B$4:$B$300,$A42,Распис!$C$4:$C$300,"&lt;="&amp;Z$1,Распис!$D$4:$D$300,"&gt;="&amp;Z$1)&gt;0,SUMIFS(Распис!$H$4:$H$300,Распис!$B$4:$B$300,$A42,Распис!$C$4:$C$300,"&lt;="&amp;Z$1,Распис!$D$4:$D$300,"&gt;="&amp;Z$1),SUMIF(База!$B$3:$B$305,$A42,База!$H$3:$H$152))</f>
        <v>0</v>
      </c>
      <c r="AA42" s="46">
        <f ca="1">IF(COUNTIFS(Распис!$B$4:$B$300,$A42,Распис!$C$4:$C$300,"&lt;="&amp;AA$1,Распис!$D$4:$D$300,"&gt;="&amp;AA$1)&gt;0,SUMIFS(Распис!$I$4:$I$300,Распис!$B$4:$B$300,$A42,Распис!$C$4:$C$300,"&lt;="&amp;AA$1,Распис!$D$4:$D$300,"&gt;="&amp;AA$1),SUMIF(База!$B$3:$B$305,$A42,База!$I$3:$I$152))</f>
        <v>0</v>
      </c>
      <c r="AB42" s="46">
        <f ca="1">IF(COUNTIFS(Распис!$B$4:$B$300,$A42,Распис!$C$4:$C$300,"&lt;="&amp;AB$1,Распис!$D$4:$D$300,"&gt;="&amp;AB$1)&gt;0,SUMIFS(Распис!$J$4:$J$300,Распис!$B$4:$B$300,$A42,Распис!$C$4:$C$300,"&lt;="&amp;AB$1,Распис!$D$4:$D$300,"&gt;="&amp;AB$1),SUMIF(База!$B$3:$B$305,$A42,База!$J$3:$J$152))</f>
        <v>0</v>
      </c>
      <c r="AC42" s="46">
        <f ca="1">IF(COUNTIFS(Распис!$B$4:$B$300,$A42,Распис!$C$4:$C$300,"&lt;="&amp;AC$1,Распис!$D$4:$D$300,"&gt;="&amp;AC$1)&gt;0,SUMIFS(Распис!$K$4:$K$300,Распис!$B$4:$B$300,$A42,Распис!$C$4:$C$300,"&lt;="&amp;AC$1,Распис!$D$4:$D$300,"&gt;="&amp;AC$1),SUMIF(База!$B$3:$B$305,$A42,База!$K$3:$K$152))</f>
        <v>0</v>
      </c>
      <c r="AD42" s="46" t="s">
        <v>23</v>
      </c>
      <c r="AE42" s="46">
        <f ca="1">IF(COUNTIFS(Распис!$B$4:$B$300,$A42,Распис!$C$4:$C$300,"&lt;="&amp;AE$1,Распис!$D$4:$D$300,"&gt;="&amp;AE$1)&gt;0,SUMIFS(Распис!$F$4:$F$300,Распис!$B$4:$B$300,$A42,Распис!$C$4:$C$300,"&lt;="&amp;AE$1,Распис!$D$4:$D$300,"&gt;="&amp;AE$1),SUMIF(База!$B$3:$B$305,$A42,База!$F$3:$F$152))</f>
        <v>0</v>
      </c>
      <c r="AF42" s="47"/>
      <c r="AG42" s="46">
        <f t="shared" ca="1" si="2"/>
        <v>0</v>
      </c>
      <c r="AH42" s="46">
        <f ca="1">AG42-SUMIFS(Распред!$G$4:$G$300,Распред!$B$4:$B$300,"апрель",Распред!$F$4:$F$300,A42)</f>
        <v>0</v>
      </c>
      <c r="AI42" s="46">
        <f ca="1">AH42+(COUNTIF(B42:AF42,"КД")+SUMIFS(Распред!$AH$4:$AH$300,Распред!$F$4:$F$300,A42,Распред!$B$4:$B$300,"апрель"))*4</f>
        <v>0</v>
      </c>
      <c r="AJ42" s="46">
        <f t="shared" ca="1" si="3"/>
        <v>0</v>
      </c>
      <c r="AK42" s="46">
        <f t="shared" ca="1" si="4"/>
        <v>0</v>
      </c>
      <c r="AL42" s="46">
        <f>SUMIFS(Распред!$K$4:$K$300,Распред!$B$4:$B$300,"апрель",Распред!$J$4:$J$300,A42)+SUMIFS(Распред!$M$4:$M$300,Распред!$B$4:$B$300,"апрель",Распред!$L$4:$L$300,A42)+SUMIFS(Распред!$O$4:$O$300,Распред!$B$4:$B$300,"апрель",Распред!$N$4:$N$300,A42)+SUMIFS(Распред!$Q$4:$Q$300,Распред!$B$4:$B$300,"апрель",Распред!$P$4:$P$300,A42)+SUMIFS(Распред!$S$4:$S$300,Распред!$B$4:$B$300,"апрель",Распред!$R$4:$R$300,A42)+SUMIFS(Распред!$U$4:$U$300,Распред!$B$4:$B$300,"апрель",Распред!$T$4:$T$300,A42)+SUMIFS(Распред!$W$4:$W$300,Распред!$B$4:$B$300,"апрель",Распред!$V$4:$V$300,A42)+SUMIFS(Распред!$Y$4:$Y$300,Распред!$B$4:$B$300,"апрель",Распред!$X$4:$X$300,A42)+SUMIFS(Распред!$AA$4:$AA$300,Распред!$B$4:$B$300,"апрель",Распред!$Z$4:$Z$300,A42)+SUMIFS(Распред!$AC$4:$AC$300,Распред!$B$4:$B$300,"апрель",Распред!$AB$4:$AB$300,A42)</f>
        <v>0</v>
      </c>
      <c r="AM42" s="46">
        <f t="shared" ca="1" si="5"/>
        <v>0</v>
      </c>
      <c r="AN42" s="46">
        <f t="shared" ca="1" si="6"/>
        <v>0</v>
      </c>
      <c r="AO42" s="46">
        <f t="shared" ca="1" si="7"/>
        <v>0</v>
      </c>
      <c r="AP42" s="46">
        <f>январь!AP42</f>
        <v>0</v>
      </c>
      <c r="AQ42" s="46">
        <f t="shared" ca="1" si="8"/>
        <v>0</v>
      </c>
      <c r="AR42" s="47"/>
      <c r="AS42" s="47">
        <f t="shared" ca="1" si="9"/>
        <v>0</v>
      </c>
      <c r="AT42" s="47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</row>
    <row r="43" spans="1:58" x14ac:dyDescent="0.25">
      <c r="A43" s="47">
        <f>База!B43</f>
        <v>0</v>
      </c>
      <c r="B43" s="46" t="s">
        <v>23</v>
      </c>
      <c r="C43" s="46">
        <f ca="1">IF(COUNTIFS(Распис!$B$4:$B$300,$A43,Распис!$C$4:$C$300,"&lt;="&amp;C$1,Распис!$D$4:$D$300,"&gt;="&amp;C$1)&gt;0,SUMIFS(Распис!$F$4:$F$300,Распис!$B$4:$B$300,$A43,Распис!$C$4:$C$300,"&lt;="&amp;C$1,Распис!$D$4:$D$300,"&gt;="&amp;C$1),SUMIF(База!$B$3:$B$305,$A43,База!$F$3:$F$152))</f>
        <v>0</v>
      </c>
      <c r="D43" s="46">
        <f ca="1">IF(COUNTIFS(Распис!$B$4:$B$300,$A43,Распис!$C$4:$C$300,"&lt;="&amp;D$1,Распис!$D$4:$D$300,"&gt;="&amp;D$1)&gt;0,SUMIFS(Распис!$G$4:$G$300,Распис!$B$4:$B$300,$A43,Распис!$C$4:$C$300,"&lt;="&amp;D$1,Распис!$D$4:$D$300,"&gt;="&amp;D$1),SUMIF(База!$B$3:$B$305,$A43,База!$G$3:$G$152))</f>
        <v>0</v>
      </c>
      <c r="E43" s="46">
        <f ca="1">IF(COUNTIFS(Распис!$B$4:$B$300,$A43,Распис!$C$4:$C$300,"&lt;="&amp;E$1,Распис!$D$4:$D$300,"&gt;="&amp;E$1)&gt;0,SUMIFS(Распис!$H$4:$H$300,Распис!$B$4:$B$300,$A43,Распис!$C$4:$C$300,"&lt;="&amp;E$1,Распис!$D$4:$D$300,"&gt;="&amp;E$1),SUMIF(База!$B$3:$B$305,$A43,База!$H$3:$H$152))</f>
        <v>0</v>
      </c>
      <c r="F43" s="46">
        <f ca="1">IF(COUNTIFS(Распис!$B$4:$B$300,$A43,Распис!$C$4:$C$300,"&lt;="&amp;F$1,Распис!$D$4:$D$300,"&gt;="&amp;F$1)&gt;0,SUMIFS(Распис!$I$4:$I$300,Распис!$B$4:$B$300,$A43,Распис!$C$4:$C$300,"&lt;="&amp;F$1,Распис!$D$4:$D$300,"&gt;="&amp;F$1),SUMIF(База!$B$3:$B$305,$A43,База!$I$3:$I$152))</f>
        <v>0</v>
      </c>
      <c r="G43" s="46">
        <f ca="1">IF(COUNTIFS(Распис!$B$4:$B$300,$A43,Распис!$C$4:$C$300,"&lt;="&amp;G$1,Распис!$D$4:$D$300,"&gt;="&amp;G$1)&gt;0,SUMIFS(Распис!$J$4:$J$300,Распис!$B$4:$B$300,$A43,Распис!$C$4:$C$300,"&lt;="&amp;G$1,Распис!$D$4:$D$300,"&gt;="&amp;G$1),SUMIF(База!$B$3:$B$305,$A43,База!$J$3:$J$152))</f>
        <v>0</v>
      </c>
      <c r="H43" s="46">
        <f ca="1">IF(COUNTIFS(Распис!$B$4:$B$300,$A43,Распис!$C$4:$C$300,"&lt;="&amp;H$1,Распис!$D$4:$D$300,"&gt;="&amp;H$1)&gt;0,SUMIFS(Распис!$K$4:$K$300,Распис!$B$4:$B$300,$A43,Распис!$C$4:$C$300,"&lt;="&amp;H$1,Распис!$D$4:$D$300,"&gt;="&amp;H$1),SUMIF(База!$B$3:$B$305,$A43,База!$K$3:$K$152))</f>
        <v>0</v>
      </c>
      <c r="I43" s="46" t="s">
        <v>23</v>
      </c>
      <c r="J43" s="46">
        <f ca="1">IF(COUNTIFS(Распис!$B$4:$B$300,$A43,Распис!$C$4:$C$300,"&lt;="&amp;J$1,Распис!$D$4:$D$300,"&gt;="&amp;J$1)&gt;0,SUMIFS(Распис!$F$4:$F$300,Распис!$B$4:$B$300,$A43,Распис!$C$4:$C$300,"&lt;="&amp;J$1,Распис!$D$4:$D$300,"&gt;="&amp;J$1),SUMIF(База!$B$3:$B$305,$A43,База!$F$3:$F$152))</f>
        <v>0</v>
      </c>
      <c r="K43" s="46">
        <f ca="1">IF(COUNTIFS(Распис!$B$4:$B$300,$A43,Распис!$C$4:$C$300,"&lt;="&amp;K$1,Распис!$D$4:$D$300,"&gt;="&amp;K$1)&gt;0,SUMIFS(Распис!$G$4:$G$300,Распис!$B$4:$B$300,$A43,Распис!$C$4:$C$300,"&lt;="&amp;K$1,Распис!$D$4:$D$300,"&gt;="&amp;K$1),SUMIF(База!$B$3:$B$305,$A43,База!$G$3:$G$152))</f>
        <v>0</v>
      </c>
      <c r="L43" s="46">
        <f ca="1">IF(COUNTIFS(Распис!$B$4:$B$300,$A43,Распис!$C$4:$C$300,"&lt;="&amp;L$1,Распис!$D$4:$D$300,"&gt;="&amp;L$1)&gt;0,SUMIFS(Распис!$H$4:$H$300,Распис!$B$4:$B$300,$A43,Распис!$C$4:$C$300,"&lt;="&amp;L$1,Распис!$D$4:$D$300,"&gt;="&amp;L$1),SUMIF(База!$B$3:$B$305,$A43,База!$H$3:$H$152))</f>
        <v>0</v>
      </c>
      <c r="M43" s="46">
        <f ca="1">IF(COUNTIFS(Распис!$B$4:$B$300,$A43,Распис!$C$4:$C$300,"&lt;="&amp;M$1,Распис!$D$4:$D$300,"&gt;="&amp;M$1)&gt;0,SUMIFS(Распис!$I$4:$I$300,Распис!$B$4:$B$300,$A43,Распис!$C$4:$C$300,"&lt;="&amp;M$1,Распис!$D$4:$D$300,"&gt;="&amp;M$1),SUMIF(База!$B$3:$B$305,$A43,База!$I$3:$I$152))</f>
        <v>0</v>
      </c>
      <c r="N43" s="46">
        <f ca="1">IF(COUNTIFS(Распис!$B$4:$B$300,$A43,Распис!$C$4:$C$300,"&lt;="&amp;N$1,Распис!$D$4:$D$300,"&gt;="&amp;N$1)&gt;0,SUMIFS(Распис!$J$4:$J$300,Распис!$B$4:$B$300,$A43,Распис!$C$4:$C$300,"&lt;="&amp;N$1,Распис!$D$4:$D$300,"&gt;="&amp;N$1),SUMIF(База!$B$3:$B$305,$A43,База!$J$3:$J$152))</f>
        <v>0</v>
      </c>
      <c r="O43" s="46">
        <f ca="1">IF(COUNTIFS(Распис!$B$4:$B$300,$A43,Распис!$C$4:$C$300,"&lt;="&amp;O$1,Распис!$D$4:$D$300,"&gt;="&amp;O$1)&gt;0,SUMIFS(Распис!$K$4:$K$300,Распис!$B$4:$B$300,$A43,Распис!$C$4:$C$300,"&lt;="&amp;O$1,Распис!$D$4:$D$300,"&gt;="&amp;O$1),SUMIF(База!$B$3:$B$305,$A43,База!$K$3:$K$152))</f>
        <v>0</v>
      </c>
      <c r="P43" s="46" t="s">
        <v>23</v>
      </c>
      <c r="Q43" s="46">
        <f ca="1">IF(COUNTIFS(Распис!$B$4:$B$300,$A43,Распис!$C$4:$C$300,"&lt;="&amp;Q$1,Распис!$D$4:$D$300,"&gt;="&amp;Q$1)&gt;0,SUMIFS(Распис!$F$4:$F$300,Распис!$B$4:$B$300,$A43,Распис!$C$4:$C$300,"&lt;="&amp;Q$1,Распис!$D$4:$D$300,"&gt;="&amp;Q$1),SUMIF(База!$B$3:$B$305,$A43,База!$F$3:$F$152))</f>
        <v>0</v>
      </c>
      <c r="R43" s="46">
        <f ca="1">IF(COUNTIFS(Распис!$B$4:$B$300,$A43,Распис!$C$4:$C$300,"&lt;="&amp;R$1,Распис!$D$4:$D$300,"&gt;="&amp;R$1)&gt;0,SUMIFS(Распис!$G$4:$G$300,Распис!$B$4:$B$300,$A43,Распис!$C$4:$C$300,"&lt;="&amp;R$1,Распис!$D$4:$D$300,"&gt;="&amp;R$1),SUMIF(База!$B$3:$B$305,$A43,База!$G$3:$G$152))</f>
        <v>0</v>
      </c>
      <c r="S43" s="46">
        <f ca="1">IF(COUNTIFS(Распис!$B$4:$B$300,$A43,Распис!$C$4:$C$300,"&lt;="&amp;S$1,Распис!$D$4:$D$300,"&gt;="&amp;S$1)&gt;0,SUMIFS(Распис!$H$4:$H$300,Распис!$B$4:$B$300,$A43,Распис!$C$4:$C$300,"&lt;="&amp;S$1,Распис!$D$4:$D$300,"&gt;="&amp;S$1),SUMIF(База!$B$3:$B$305,$A43,База!$H$3:$H$152))</f>
        <v>0</v>
      </c>
      <c r="T43" s="46">
        <f ca="1">IF(COUNTIFS(Распис!$B$4:$B$300,$A43,Распис!$C$4:$C$300,"&lt;="&amp;T$1,Распис!$D$4:$D$300,"&gt;="&amp;T$1)&gt;0,SUMIFS(Распис!$I$4:$I$300,Распис!$B$4:$B$300,$A43,Распис!$C$4:$C$300,"&lt;="&amp;T$1,Распис!$D$4:$D$300,"&gt;="&amp;T$1),SUMIF(База!$B$3:$B$305,$A43,База!$I$3:$I$152))</f>
        <v>0</v>
      </c>
      <c r="U43" s="46">
        <f ca="1">IF(COUNTIFS(Распис!$B$4:$B$300,$A43,Распис!$C$4:$C$300,"&lt;="&amp;U$1,Распис!$D$4:$D$300,"&gt;="&amp;U$1)&gt;0,SUMIFS(Распис!$J$4:$J$300,Распис!$B$4:$B$300,$A43,Распис!$C$4:$C$300,"&lt;="&amp;U$1,Распис!$D$4:$D$300,"&gt;="&amp;U$1),SUMIF(База!$B$3:$B$305,$A43,База!$J$3:$J$152))</f>
        <v>0</v>
      </c>
      <c r="V43" s="46">
        <f ca="1">IF(COUNTIFS(Распис!$B$4:$B$300,$A43,Распис!$C$4:$C$300,"&lt;="&amp;V$1,Распис!$D$4:$D$300,"&gt;="&amp;V$1)&gt;0,SUMIFS(Распис!$K$4:$K$300,Распис!$B$4:$B$300,$A43,Распис!$C$4:$C$300,"&lt;="&amp;V$1,Распис!$D$4:$D$300,"&gt;="&amp;V$1),SUMIF(База!$B$3:$B$305,$A43,База!$K$3:$K$152))</f>
        <v>0</v>
      </c>
      <c r="W43" s="46" t="s">
        <v>23</v>
      </c>
      <c r="X43" s="46">
        <f ca="1">IF(COUNTIFS(Распис!$B$4:$B$300,$A43,Распис!$C$4:$C$300,"&lt;="&amp;X$1,Распис!$D$4:$D$300,"&gt;="&amp;X$1)&gt;0,SUMIFS(Распис!$F$4:$F$300,Распис!$B$4:$B$300,$A43,Распис!$C$4:$C$300,"&lt;="&amp;X$1,Распис!$D$4:$D$300,"&gt;="&amp;X$1),SUMIF(База!$B$3:$B$305,$A43,База!$F$3:$F$152))</f>
        <v>0</v>
      </c>
      <c r="Y43" s="46">
        <f ca="1">IF(COUNTIFS(Распис!$B$4:$B$300,$A43,Распис!$C$4:$C$300,"&lt;="&amp;Y$1,Распис!$D$4:$D$300,"&gt;="&amp;Y$1)&gt;0,SUMIFS(Распис!$G$4:$G$300,Распис!$B$4:$B$300,$A43,Распис!$C$4:$C$300,"&lt;="&amp;Y$1,Распис!$D$4:$D$300,"&gt;="&amp;Y$1),SUMIF(База!$B$3:$B$305,$A43,База!$G$3:$G$152))</f>
        <v>0</v>
      </c>
      <c r="Z43" s="46">
        <f ca="1">IF(COUNTIFS(Распис!$B$4:$B$300,$A43,Распис!$C$4:$C$300,"&lt;="&amp;Z$1,Распис!$D$4:$D$300,"&gt;="&amp;Z$1)&gt;0,SUMIFS(Распис!$H$4:$H$300,Распис!$B$4:$B$300,$A43,Распис!$C$4:$C$300,"&lt;="&amp;Z$1,Распис!$D$4:$D$300,"&gt;="&amp;Z$1),SUMIF(База!$B$3:$B$305,$A43,База!$H$3:$H$152))</f>
        <v>0</v>
      </c>
      <c r="AA43" s="46">
        <f ca="1">IF(COUNTIFS(Распис!$B$4:$B$300,$A43,Распис!$C$4:$C$300,"&lt;="&amp;AA$1,Распис!$D$4:$D$300,"&gt;="&amp;AA$1)&gt;0,SUMIFS(Распис!$I$4:$I$300,Распис!$B$4:$B$300,$A43,Распис!$C$4:$C$300,"&lt;="&amp;AA$1,Распис!$D$4:$D$300,"&gt;="&amp;AA$1),SUMIF(База!$B$3:$B$305,$A43,База!$I$3:$I$152))</f>
        <v>0</v>
      </c>
      <c r="AB43" s="46">
        <f ca="1">IF(COUNTIFS(Распис!$B$4:$B$300,$A43,Распис!$C$4:$C$300,"&lt;="&amp;AB$1,Распис!$D$4:$D$300,"&gt;="&amp;AB$1)&gt;0,SUMIFS(Распис!$J$4:$J$300,Распис!$B$4:$B$300,$A43,Распис!$C$4:$C$300,"&lt;="&amp;AB$1,Распис!$D$4:$D$300,"&gt;="&amp;AB$1),SUMIF(База!$B$3:$B$305,$A43,База!$J$3:$J$152))</f>
        <v>0</v>
      </c>
      <c r="AC43" s="46">
        <f ca="1">IF(COUNTIFS(Распис!$B$4:$B$300,$A43,Распис!$C$4:$C$300,"&lt;="&amp;AC$1,Распис!$D$4:$D$300,"&gt;="&amp;AC$1)&gt;0,SUMIFS(Распис!$K$4:$K$300,Распис!$B$4:$B$300,$A43,Распис!$C$4:$C$300,"&lt;="&amp;AC$1,Распис!$D$4:$D$300,"&gt;="&amp;AC$1),SUMIF(База!$B$3:$B$305,$A43,База!$K$3:$K$152))</f>
        <v>0</v>
      </c>
      <c r="AD43" s="46" t="s">
        <v>23</v>
      </c>
      <c r="AE43" s="46">
        <f ca="1">IF(COUNTIFS(Распис!$B$4:$B$300,$A43,Распис!$C$4:$C$300,"&lt;="&amp;AE$1,Распис!$D$4:$D$300,"&gt;="&amp;AE$1)&gt;0,SUMIFS(Распис!$F$4:$F$300,Распис!$B$4:$B$300,$A43,Распис!$C$4:$C$300,"&lt;="&amp;AE$1,Распис!$D$4:$D$300,"&gt;="&amp;AE$1),SUMIF(База!$B$3:$B$305,$A43,База!$F$3:$F$152))</f>
        <v>0</v>
      </c>
      <c r="AF43" s="47"/>
      <c r="AG43" s="46">
        <f t="shared" ca="1" si="2"/>
        <v>0</v>
      </c>
      <c r="AH43" s="46">
        <f ca="1">AG43-SUMIFS(Распред!$G$4:$G$300,Распред!$B$4:$B$300,"апрель",Распред!$F$4:$F$300,A43)</f>
        <v>0</v>
      </c>
      <c r="AI43" s="46">
        <f ca="1">AH43+(COUNTIF(B43:AF43,"КД")+SUMIFS(Распред!$AH$4:$AH$300,Распред!$F$4:$F$300,A43,Распред!$B$4:$B$300,"апрель"))*4</f>
        <v>0</v>
      </c>
      <c r="AJ43" s="46">
        <f t="shared" ca="1" si="3"/>
        <v>0</v>
      </c>
      <c r="AK43" s="46">
        <f t="shared" ca="1" si="4"/>
        <v>0</v>
      </c>
      <c r="AL43" s="46">
        <f>SUMIFS(Распред!$K$4:$K$300,Распред!$B$4:$B$300,"апрель",Распред!$J$4:$J$300,A43)+SUMIFS(Распред!$M$4:$M$300,Распред!$B$4:$B$300,"апрель",Распред!$L$4:$L$300,A43)+SUMIFS(Распред!$O$4:$O$300,Распред!$B$4:$B$300,"апрель",Распред!$N$4:$N$300,A43)+SUMIFS(Распред!$Q$4:$Q$300,Распред!$B$4:$B$300,"апрель",Распред!$P$4:$P$300,A43)+SUMIFS(Распред!$S$4:$S$300,Распред!$B$4:$B$300,"апрель",Распред!$R$4:$R$300,A43)+SUMIFS(Распред!$U$4:$U$300,Распред!$B$4:$B$300,"апрель",Распред!$T$4:$T$300,A43)+SUMIFS(Распред!$W$4:$W$300,Распред!$B$4:$B$300,"апрель",Распред!$V$4:$V$300,A43)+SUMIFS(Распред!$Y$4:$Y$300,Распред!$B$4:$B$300,"апрель",Распред!$X$4:$X$300,A43)+SUMIFS(Распред!$AA$4:$AA$300,Распред!$B$4:$B$300,"апрель",Распред!$Z$4:$Z$300,A43)+SUMIFS(Распред!$AC$4:$AC$300,Распред!$B$4:$B$300,"апрель",Распред!$AB$4:$AB$300,A43)</f>
        <v>0</v>
      </c>
      <c r="AM43" s="46">
        <f t="shared" ca="1" si="5"/>
        <v>0</v>
      </c>
      <c r="AN43" s="46">
        <f t="shared" ca="1" si="6"/>
        <v>0</v>
      </c>
      <c r="AO43" s="46">
        <f t="shared" ca="1" si="7"/>
        <v>0</v>
      </c>
      <c r="AP43" s="46">
        <f>январь!AP43</f>
        <v>0</v>
      </c>
      <c r="AQ43" s="46">
        <f t="shared" ca="1" si="8"/>
        <v>0</v>
      </c>
      <c r="AR43" s="47"/>
      <c r="AS43" s="47">
        <f t="shared" ca="1" si="9"/>
        <v>0</v>
      </c>
      <c r="AT43" s="47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</row>
    <row r="44" spans="1:58" x14ac:dyDescent="0.25">
      <c r="A44" s="47">
        <f>База!B44</f>
        <v>0</v>
      </c>
      <c r="B44" s="46" t="s">
        <v>23</v>
      </c>
      <c r="C44" s="46">
        <f ca="1">IF(COUNTIFS(Распис!$B$4:$B$300,$A44,Распис!$C$4:$C$300,"&lt;="&amp;C$1,Распис!$D$4:$D$300,"&gt;="&amp;C$1)&gt;0,SUMIFS(Распис!$F$4:$F$300,Распис!$B$4:$B$300,$A44,Распис!$C$4:$C$300,"&lt;="&amp;C$1,Распис!$D$4:$D$300,"&gt;="&amp;C$1),SUMIF(База!$B$3:$B$305,$A44,База!$F$3:$F$152))</f>
        <v>0</v>
      </c>
      <c r="D44" s="46">
        <f ca="1">IF(COUNTIFS(Распис!$B$4:$B$300,$A44,Распис!$C$4:$C$300,"&lt;="&amp;D$1,Распис!$D$4:$D$300,"&gt;="&amp;D$1)&gt;0,SUMIFS(Распис!$G$4:$G$300,Распис!$B$4:$B$300,$A44,Распис!$C$4:$C$300,"&lt;="&amp;D$1,Распис!$D$4:$D$300,"&gt;="&amp;D$1),SUMIF(База!$B$3:$B$305,$A44,База!$G$3:$G$152))</f>
        <v>0</v>
      </c>
      <c r="E44" s="46">
        <f ca="1">IF(COUNTIFS(Распис!$B$4:$B$300,$A44,Распис!$C$4:$C$300,"&lt;="&amp;E$1,Распис!$D$4:$D$300,"&gt;="&amp;E$1)&gt;0,SUMIFS(Распис!$H$4:$H$300,Распис!$B$4:$B$300,$A44,Распис!$C$4:$C$300,"&lt;="&amp;E$1,Распис!$D$4:$D$300,"&gt;="&amp;E$1),SUMIF(База!$B$3:$B$305,$A44,База!$H$3:$H$152))</f>
        <v>0</v>
      </c>
      <c r="F44" s="46">
        <f ca="1">IF(COUNTIFS(Распис!$B$4:$B$300,$A44,Распис!$C$4:$C$300,"&lt;="&amp;F$1,Распис!$D$4:$D$300,"&gt;="&amp;F$1)&gt;0,SUMIFS(Распис!$I$4:$I$300,Распис!$B$4:$B$300,$A44,Распис!$C$4:$C$300,"&lt;="&amp;F$1,Распис!$D$4:$D$300,"&gt;="&amp;F$1),SUMIF(База!$B$3:$B$305,$A44,База!$I$3:$I$152))</f>
        <v>0</v>
      </c>
      <c r="G44" s="46">
        <f ca="1">IF(COUNTIFS(Распис!$B$4:$B$300,$A44,Распис!$C$4:$C$300,"&lt;="&amp;G$1,Распис!$D$4:$D$300,"&gt;="&amp;G$1)&gt;0,SUMIFS(Распис!$J$4:$J$300,Распис!$B$4:$B$300,$A44,Распис!$C$4:$C$300,"&lt;="&amp;G$1,Распис!$D$4:$D$300,"&gt;="&amp;G$1),SUMIF(База!$B$3:$B$305,$A44,База!$J$3:$J$152))</f>
        <v>0</v>
      </c>
      <c r="H44" s="46">
        <f ca="1">IF(COUNTIFS(Распис!$B$4:$B$300,$A44,Распис!$C$4:$C$300,"&lt;="&amp;H$1,Распис!$D$4:$D$300,"&gt;="&amp;H$1)&gt;0,SUMIFS(Распис!$K$4:$K$300,Распис!$B$4:$B$300,$A44,Распис!$C$4:$C$300,"&lt;="&amp;H$1,Распис!$D$4:$D$300,"&gt;="&amp;H$1),SUMIF(База!$B$3:$B$305,$A44,База!$K$3:$K$152))</f>
        <v>0</v>
      </c>
      <c r="I44" s="46" t="s">
        <v>23</v>
      </c>
      <c r="J44" s="46">
        <f ca="1">IF(COUNTIFS(Распис!$B$4:$B$300,$A44,Распис!$C$4:$C$300,"&lt;="&amp;J$1,Распис!$D$4:$D$300,"&gt;="&amp;J$1)&gt;0,SUMIFS(Распис!$F$4:$F$300,Распис!$B$4:$B$300,$A44,Распис!$C$4:$C$300,"&lt;="&amp;J$1,Распис!$D$4:$D$300,"&gt;="&amp;J$1),SUMIF(База!$B$3:$B$305,$A44,База!$F$3:$F$152))</f>
        <v>0</v>
      </c>
      <c r="K44" s="46">
        <f ca="1">IF(COUNTIFS(Распис!$B$4:$B$300,$A44,Распис!$C$4:$C$300,"&lt;="&amp;K$1,Распис!$D$4:$D$300,"&gt;="&amp;K$1)&gt;0,SUMIFS(Распис!$G$4:$G$300,Распис!$B$4:$B$300,$A44,Распис!$C$4:$C$300,"&lt;="&amp;K$1,Распис!$D$4:$D$300,"&gt;="&amp;K$1),SUMIF(База!$B$3:$B$305,$A44,База!$G$3:$G$152))</f>
        <v>0</v>
      </c>
      <c r="L44" s="46">
        <f ca="1">IF(COUNTIFS(Распис!$B$4:$B$300,$A44,Распис!$C$4:$C$300,"&lt;="&amp;L$1,Распис!$D$4:$D$300,"&gt;="&amp;L$1)&gt;0,SUMIFS(Распис!$H$4:$H$300,Распис!$B$4:$B$300,$A44,Распис!$C$4:$C$300,"&lt;="&amp;L$1,Распис!$D$4:$D$300,"&gt;="&amp;L$1),SUMIF(База!$B$3:$B$305,$A44,База!$H$3:$H$152))</f>
        <v>0</v>
      </c>
      <c r="M44" s="46">
        <f ca="1">IF(COUNTIFS(Распис!$B$4:$B$300,$A44,Распис!$C$4:$C$300,"&lt;="&amp;M$1,Распис!$D$4:$D$300,"&gt;="&amp;M$1)&gt;0,SUMIFS(Распис!$I$4:$I$300,Распис!$B$4:$B$300,$A44,Распис!$C$4:$C$300,"&lt;="&amp;M$1,Распис!$D$4:$D$300,"&gt;="&amp;M$1),SUMIF(База!$B$3:$B$305,$A44,База!$I$3:$I$152))</f>
        <v>0</v>
      </c>
      <c r="N44" s="46">
        <f ca="1">IF(COUNTIFS(Распис!$B$4:$B$300,$A44,Распис!$C$4:$C$300,"&lt;="&amp;N$1,Распис!$D$4:$D$300,"&gt;="&amp;N$1)&gt;0,SUMIFS(Распис!$J$4:$J$300,Распис!$B$4:$B$300,$A44,Распис!$C$4:$C$300,"&lt;="&amp;N$1,Распис!$D$4:$D$300,"&gt;="&amp;N$1),SUMIF(База!$B$3:$B$305,$A44,База!$J$3:$J$152))</f>
        <v>0</v>
      </c>
      <c r="O44" s="46">
        <f ca="1">IF(COUNTIFS(Распис!$B$4:$B$300,$A44,Распис!$C$4:$C$300,"&lt;="&amp;O$1,Распис!$D$4:$D$300,"&gt;="&amp;O$1)&gt;0,SUMIFS(Распис!$K$4:$K$300,Распис!$B$4:$B$300,$A44,Распис!$C$4:$C$300,"&lt;="&amp;O$1,Распис!$D$4:$D$300,"&gt;="&amp;O$1),SUMIF(База!$B$3:$B$305,$A44,База!$K$3:$K$152))</f>
        <v>0</v>
      </c>
      <c r="P44" s="46" t="s">
        <v>23</v>
      </c>
      <c r="Q44" s="46">
        <f ca="1">IF(COUNTIFS(Распис!$B$4:$B$300,$A44,Распис!$C$4:$C$300,"&lt;="&amp;Q$1,Распис!$D$4:$D$300,"&gt;="&amp;Q$1)&gt;0,SUMIFS(Распис!$F$4:$F$300,Распис!$B$4:$B$300,$A44,Распис!$C$4:$C$300,"&lt;="&amp;Q$1,Распис!$D$4:$D$300,"&gt;="&amp;Q$1),SUMIF(База!$B$3:$B$305,$A44,База!$F$3:$F$152))</f>
        <v>0</v>
      </c>
      <c r="R44" s="46">
        <f ca="1">IF(COUNTIFS(Распис!$B$4:$B$300,$A44,Распис!$C$4:$C$300,"&lt;="&amp;R$1,Распис!$D$4:$D$300,"&gt;="&amp;R$1)&gt;0,SUMIFS(Распис!$G$4:$G$300,Распис!$B$4:$B$300,$A44,Распис!$C$4:$C$300,"&lt;="&amp;R$1,Распис!$D$4:$D$300,"&gt;="&amp;R$1),SUMIF(База!$B$3:$B$305,$A44,База!$G$3:$G$152))</f>
        <v>0</v>
      </c>
      <c r="S44" s="46">
        <f ca="1">IF(COUNTIFS(Распис!$B$4:$B$300,$A44,Распис!$C$4:$C$300,"&lt;="&amp;S$1,Распис!$D$4:$D$300,"&gt;="&amp;S$1)&gt;0,SUMIFS(Распис!$H$4:$H$300,Распис!$B$4:$B$300,$A44,Распис!$C$4:$C$300,"&lt;="&amp;S$1,Распис!$D$4:$D$300,"&gt;="&amp;S$1),SUMIF(База!$B$3:$B$305,$A44,База!$H$3:$H$152))</f>
        <v>0</v>
      </c>
      <c r="T44" s="46">
        <f ca="1">IF(COUNTIFS(Распис!$B$4:$B$300,$A44,Распис!$C$4:$C$300,"&lt;="&amp;T$1,Распис!$D$4:$D$300,"&gt;="&amp;T$1)&gt;0,SUMIFS(Распис!$I$4:$I$300,Распис!$B$4:$B$300,$A44,Распис!$C$4:$C$300,"&lt;="&amp;T$1,Распис!$D$4:$D$300,"&gt;="&amp;T$1),SUMIF(База!$B$3:$B$305,$A44,База!$I$3:$I$152))</f>
        <v>0</v>
      </c>
      <c r="U44" s="46">
        <f ca="1">IF(COUNTIFS(Распис!$B$4:$B$300,$A44,Распис!$C$4:$C$300,"&lt;="&amp;U$1,Распис!$D$4:$D$300,"&gt;="&amp;U$1)&gt;0,SUMIFS(Распис!$J$4:$J$300,Распис!$B$4:$B$300,$A44,Распис!$C$4:$C$300,"&lt;="&amp;U$1,Распис!$D$4:$D$300,"&gt;="&amp;U$1),SUMIF(База!$B$3:$B$305,$A44,База!$J$3:$J$152))</f>
        <v>0</v>
      </c>
      <c r="V44" s="46">
        <f ca="1">IF(COUNTIFS(Распис!$B$4:$B$300,$A44,Распис!$C$4:$C$300,"&lt;="&amp;V$1,Распис!$D$4:$D$300,"&gt;="&amp;V$1)&gt;0,SUMIFS(Распис!$K$4:$K$300,Распис!$B$4:$B$300,$A44,Распис!$C$4:$C$300,"&lt;="&amp;V$1,Распис!$D$4:$D$300,"&gt;="&amp;V$1),SUMIF(База!$B$3:$B$305,$A44,База!$K$3:$K$152))</f>
        <v>0</v>
      </c>
      <c r="W44" s="46" t="s">
        <v>23</v>
      </c>
      <c r="X44" s="46">
        <f ca="1">IF(COUNTIFS(Распис!$B$4:$B$300,$A44,Распис!$C$4:$C$300,"&lt;="&amp;X$1,Распис!$D$4:$D$300,"&gt;="&amp;X$1)&gt;0,SUMIFS(Распис!$F$4:$F$300,Распис!$B$4:$B$300,$A44,Распис!$C$4:$C$300,"&lt;="&amp;X$1,Распис!$D$4:$D$300,"&gt;="&amp;X$1),SUMIF(База!$B$3:$B$305,$A44,База!$F$3:$F$152))</f>
        <v>0</v>
      </c>
      <c r="Y44" s="46">
        <f ca="1">IF(COUNTIFS(Распис!$B$4:$B$300,$A44,Распис!$C$4:$C$300,"&lt;="&amp;Y$1,Распис!$D$4:$D$300,"&gt;="&amp;Y$1)&gt;0,SUMIFS(Распис!$G$4:$G$300,Распис!$B$4:$B$300,$A44,Распис!$C$4:$C$300,"&lt;="&amp;Y$1,Распис!$D$4:$D$300,"&gt;="&amp;Y$1),SUMIF(База!$B$3:$B$305,$A44,База!$G$3:$G$152))</f>
        <v>0</v>
      </c>
      <c r="Z44" s="46">
        <f ca="1">IF(COUNTIFS(Распис!$B$4:$B$300,$A44,Распис!$C$4:$C$300,"&lt;="&amp;Z$1,Распис!$D$4:$D$300,"&gt;="&amp;Z$1)&gt;0,SUMIFS(Распис!$H$4:$H$300,Распис!$B$4:$B$300,$A44,Распис!$C$4:$C$300,"&lt;="&amp;Z$1,Распис!$D$4:$D$300,"&gt;="&amp;Z$1),SUMIF(База!$B$3:$B$305,$A44,База!$H$3:$H$152))</f>
        <v>0</v>
      </c>
      <c r="AA44" s="46">
        <f ca="1">IF(COUNTIFS(Распис!$B$4:$B$300,$A44,Распис!$C$4:$C$300,"&lt;="&amp;AA$1,Распис!$D$4:$D$300,"&gt;="&amp;AA$1)&gt;0,SUMIFS(Распис!$I$4:$I$300,Распис!$B$4:$B$300,$A44,Распис!$C$4:$C$300,"&lt;="&amp;AA$1,Распис!$D$4:$D$300,"&gt;="&amp;AA$1),SUMIF(База!$B$3:$B$305,$A44,База!$I$3:$I$152))</f>
        <v>0</v>
      </c>
      <c r="AB44" s="46">
        <f ca="1">IF(COUNTIFS(Распис!$B$4:$B$300,$A44,Распис!$C$4:$C$300,"&lt;="&amp;AB$1,Распис!$D$4:$D$300,"&gt;="&amp;AB$1)&gt;0,SUMIFS(Распис!$J$4:$J$300,Распис!$B$4:$B$300,$A44,Распис!$C$4:$C$300,"&lt;="&amp;AB$1,Распис!$D$4:$D$300,"&gt;="&amp;AB$1),SUMIF(База!$B$3:$B$305,$A44,База!$J$3:$J$152))</f>
        <v>0</v>
      </c>
      <c r="AC44" s="46">
        <f ca="1">IF(COUNTIFS(Распис!$B$4:$B$300,$A44,Распис!$C$4:$C$300,"&lt;="&amp;AC$1,Распис!$D$4:$D$300,"&gt;="&amp;AC$1)&gt;0,SUMIFS(Распис!$K$4:$K$300,Распис!$B$4:$B$300,$A44,Распис!$C$4:$C$300,"&lt;="&amp;AC$1,Распис!$D$4:$D$300,"&gt;="&amp;AC$1),SUMIF(База!$B$3:$B$305,$A44,База!$K$3:$K$152))</f>
        <v>0</v>
      </c>
      <c r="AD44" s="46" t="s">
        <v>23</v>
      </c>
      <c r="AE44" s="46">
        <f ca="1">IF(COUNTIFS(Распис!$B$4:$B$300,$A44,Распис!$C$4:$C$300,"&lt;="&amp;AE$1,Распис!$D$4:$D$300,"&gt;="&amp;AE$1)&gt;0,SUMIFS(Распис!$F$4:$F$300,Распис!$B$4:$B$300,$A44,Распис!$C$4:$C$300,"&lt;="&amp;AE$1,Распис!$D$4:$D$300,"&gt;="&amp;AE$1),SUMIF(База!$B$3:$B$305,$A44,База!$F$3:$F$152))</f>
        <v>0</v>
      </c>
      <c r="AF44" s="47"/>
      <c r="AG44" s="46">
        <f t="shared" ca="1" si="2"/>
        <v>0</v>
      </c>
      <c r="AH44" s="46">
        <f ca="1">AG44-SUMIFS(Распред!$G$4:$G$300,Распред!$B$4:$B$300,"апрель",Распред!$F$4:$F$300,A44)</f>
        <v>0</v>
      </c>
      <c r="AI44" s="46">
        <f ca="1">AH44+(COUNTIF(B44:AF44,"КД")+SUMIFS(Распред!$AH$4:$AH$300,Распред!$F$4:$F$300,A44,Распред!$B$4:$B$300,"апрель"))*4</f>
        <v>0</v>
      </c>
      <c r="AJ44" s="46">
        <f t="shared" ca="1" si="3"/>
        <v>0</v>
      </c>
      <c r="AK44" s="46">
        <f t="shared" ca="1" si="4"/>
        <v>0</v>
      </c>
      <c r="AL44" s="46">
        <f>SUMIFS(Распред!$K$4:$K$300,Распред!$B$4:$B$300,"апрель",Распред!$J$4:$J$300,A44)+SUMIFS(Распред!$M$4:$M$300,Распред!$B$4:$B$300,"апрель",Распред!$L$4:$L$300,A44)+SUMIFS(Распред!$O$4:$O$300,Распред!$B$4:$B$300,"апрель",Распред!$N$4:$N$300,A44)+SUMIFS(Распред!$Q$4:$Q$300,Распред!$B$4:$B$300,"апрель",Распред!$P$4:$P$300,A44)+SUMIFS(Распред!$S$4:$S$300,Распред!$B$4:$B$300,"апрель",Распред!$R$4:$R$300,A44)+SUMIFS(Распред!$U$4:$U$300,Распред!$B$4:$B$300,"апрель",Распред!$T$4:$T$300,A44)+SUMIFS(Распред!$W$4:$W$300,Распред!$B$4:$B$300,"апрель",Распред!$V$4:$V$300,A44)+SUMIFS(Распред!$Y$4:$Y$300,Распред!$B$4:$B$300,"апрель",Распред!$X$4:$X$300,A44)+SUMIFS(Распред!$AA$4:$AA$300,Распред!$B$4:$B$300,"апрель",Распред!$Z$4:$Z$300,A44)+SUMIFS(Распред!$AC$4:$AC$300,Распред!$B$4:$B$300,"апрель",Распред!$AB$4:$AB$300,A44)</f>
        <v>0</v>
      </c>
      <c r="AM44" s="46">
        <f t="shared" ca="1" si="5"/>
        <v>0</v>
      </c>
      <c r="AN44" s="46">
        <f t="shared" ca="1" si="6"/>
        <v>0</v>
      </c>
      <c r="AO44" s="46">
        <f t="shared" ca="1" si="7"/>
        <v>0</v>
      </c>
      <c r="AP44" s="46">
        <f>январь!AP44</f>
        <v>0</v>
      </c>
      <c r="AQ44" s="46">
        <f t="shared" ca="1" si="8"/>
        <v>0</v>
      </c>
      <c r="AR44" s="47"/>
      <c r="AS44" s="47">
        <f t="shared" ca="1" si="9"/>
        <v>0</v>
      </c>
      <c r="AT44" s="47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</row>
    <row r="45" spans="1:58" x14ac:dyDescent="0.25">
      <c r="A45" s="47">
        <f>База!B45</f>
        <v>0</v>
      </c>
      <c r="B45" s="46" t="s">
        <v>23</v>
      </c>
      <c r="C45" s="46">
        <f ca="1">IF(COUNTIFS(Распис!$B$4:$B$300,$A45,Распис!$C$4:$C$300,"&lt;="&amp;C$1,Распис!$D$4:$D$300,"&gt;="&amp;C$1)&gt;0,SUMIFS(Распис!$F$4:$F$300,Распис!$B$4:$B$300,$A45,Распис!$C$4:$C$300,"&lt;="&amp;C$1,Распис!$D$4:$D$300,"&gt;="&amp;C$1),SUMIF(База!$B$3:$B$305,$A45,База!$F$3:$F$152))</f>
        <v>0</v>
      </c>
      <c r="D45" s="46">
        <f ca="1">IF(COUNTIFS(Распис!$B$4:$B$300,$A45,Распис!$C$4:$C$300,"&lt;="&amp;D$1,Распис!$D$4:$D$300,"&gt;="&amp;D$1)&gt;0,SUMIFS(Распис!$G$4:$G$300,Распис!$B$4:$B$300,$A45,Распис!$C$4:$C$300,"&lt;="&amp;D$1,Распис!$D$4:$D$300,"&gt;="&amp;D$1),SUMIF(База!$B$3:$B$305,$A45,База!$G$3:$G$152))</f>
        <v>0</v>
      </c>
      <c r="E45" s="46">
        <f ca="1">IF(COUNTIFS(Распис!$B$4:$B$300,$A45,Распис!$C$4:$C$300,"&lt;="&amp;E$1,Распис!$D$4:$D$300,"&gt;="&amp;E$1)&gt;0,SUMIFS(Распис!$H$4:$H$300,Распис!$B$4:$B$300,$A45,Распис!$C$4:$C$300,"&lt;="&amp;E$1,Распис!$D$4:$D$300,"&gt;="&amp;E$1),SUMIF(База!$B$3:$B$305,$A45,База!$H$3:$H$152))</f>
        <v>0</v>
      </c>
      <c r="F45" s="46">
        <f ca="1">IF(COUNTIFS(Распис!$B$4:$B$300,$A45,Распис!$C$4:$C$300,"&lt;="&amp;F$1,Распис!$D$4:$D$300,"&gt;="&amp;F$1)&gt;0,SUMIFS(Распис!$I$4:$I$300,Распис!$B$4:$B$300,$A45,Распис!$C$4:$C$300,"&lt;="&amp;F$1,Распис!$D$4:$D$300,"&gt;="&amp;F$1),SUMIF(База!$B$3:$B$305,$A45,База!$I$3:$I$152))</f>
        <v>0</v>
      </c>
      <c r="G45" s="46">
        <f ca="1">IF(COUNTIFS(Распис!$B$4:$B$300,$A45,Распис!$C$4:$C$300,"&lt;="&amp;G$1,Распис!$D$4:$D$300,"&gt;="&amp;G$1)&gt;0,SUMIFS(Распис!$J$4:$J$300,Распис!$B$4:$B$300,$A45,Распис!$C$4:$C$300,"&lt;="&amp;G$1,Распис!$D$4:$D$300,"&gt;="&amp;G$1),SUMIF(База!$B$3:$B$305,$A45,База!$J$3:$J$152))</f>
        <v>0</v>
      </c>
      <c r="H45" s="46">
        <f ca="1">IF(COUNTIFS(Распис!$B$4:$B$300,$A45,Распис!$C$4:$C$300,"&lt;="&amp;H$1,Распис!$D$4:$D$300,"&gt;="&amp;H$1)&gt;0,SUMIFS(Распис!$K$4:$K$300,Распис!$B$4:$B$300,$A45,Распис!$C$4:$C$300,"&lt;="&amp;H$1,Распис!$D$4:$D$300,"&gt;="&amp;H$1),SUMIF(База!$B$3:$B$305,$A45,База!$K$3:$K$152))</f>
        <v>0</v>
      </c>
      <c r="I45" s="46" t="s">
        <v>23</v>
      </c>
      <c r="J45" s="46">
        <f ca="1">IF(COUNTIFS(Распис!$B$4:$B$300,$A45,Распис!$C$4:$C$300,"&lt;="&amp;J$1,Распис!$D$4:$D$300,"&gt;="&amp;J$1)&gt;0,SUMIFS(Распис!$F$4:$F$300,Распис!$B$4:$B$300,$A45,Распис!$C$4:$C$300,"&lt;="&amp;J$1,Распис!$D$4:$D$300,"&gt;="&amp;J$1),SUMIF(База!$B$3:$B$305,$A45,База!$F$3:$F$152))</f>
        <v>0</v>
      </c>
      <c r="K45" s="46">
        <f ca="1">IF(COUNTIFS(Распис!$B$4:$B$300,$A45,Распис!$C$4:$C$300,"&lt;="&amp;K$1,Распис!$D$4:$D$300,"&gt;="&amp;K$1)&gt;0,SUMIFS(Распис!$G$4:$G$300,Распис!$B$4:$B$300,$A45,Распис!$C$4:$C$300,"&lt;="&amp;K$1,Распис!$D$4:$D$300,"&gt;="&amp;K$1),SUMIF(База!$B$3:$B$305,$A45,База!$G$3:$G$152))</f>
        <v>0</v>
      </c>
      <c r="L45" s="46">
        <f ca="1">IF(COUNTIFS(Распис!$B$4:$B$300,$A45,Распис!$C$4:$C$300,"&lt;="&amp;L$1,Распис!$D$4:$D$300,"&gt;="&amp;L$1)&gt;0,SUMIFS(Распис!$H$4:$H$300,Распис!$B$4:$B$300,$A45,Распис!$C$4:$C$300,"&lt;="&amp;L$1,Распис!$D$4:$D$300,"&gt;="&amp;L$1),SUMIF(База!$B$3:$B$305,$A45,База!$H$3:$H$152))</f>
        <v>0</v>
      </c>
      <c r="M45" s="46">
        <f ca="1">IF(COUNTIFS(Распис!$B$4:$B$300,$A45,Распис!$C$4:$C$300,"&lt;="&amp;M$1,Распис!$D$4:$D$300,"&gt;="&amp;M$1)&gt;0,SUMIFS(Распис!$I$4:$I$300,Распис!$B$4:$B$300,$A45,Распис!$C$4:$C$300,"&lt;="&amp;M$1,Распис!$D$4:$D$300,"&gt;="&amp;M$1),SUMIF(База!$B$3:$B$305,$A45,База!$I$3:$I$152))</f>
        <v>0</v>
      </c>
      <c r="N45" s="46">
        <f ca="1">IF(COUNTIFS(Распис!$B$4:$B$300,$A45,Распис!$C$4:$C$300,"&lt;="&amp;N$1,Распис!$D$4:$D$300,"&gt;="&amp;N$1)&gt;0,SUMIFS(Распис!$J$4:$J$300,Распис!$B$4:$B$300,$A45,Распис!$C$4:$C$300,"&lt;="&amp;N$1,Распис!$D$4:$D$300,"&gt;="&amp;N$1),SUMIF(База!$B$3:$B$305,$A45,База!$J$3:$J$152))</f>
        <v>0</v>
      </c>
      <c r="O45" s="46">
        <f ca="1">IF(COUNTIFS(Распис!$B$4:$B$300,$A45,Распис!$C$4:$C$300,"&lt;="&amp;O$1,Распис!$D$4:$D$300,"&gt;="&amp;O$1)&gt;0,SUMIFS(Распис!$K$4:$K$300,Распис!$B$4:$B$300,$A45,Распис!$C$4:$C$300,"&lt;="&amp;O$1,Распис!$D$4:$D$300,"&gt;="&amp;O$1),SUMIF(База!$B$3:$B$305,$A45,База!$K$3:$K$152))</f>
        <v>0</v>
      </c>
      <c r="P45" s="46" t="s">
        <v>23</v>
      </c>
      <c r="Q45" s="46">
        <f ca="1">IF(COUNTIFS(Распис!$B$4:$B$300,$A45,Распис!$C$4:$C$300,"&lt;="&amp;Q$1,Распис!$D$4:$D$300,"&gt;="&amp;Q$1)&gt;0,SUMIFS(Распис!$F$4:$F$300,Распис!$B$4:$B$300,$A45,Распис!$C$4:$C$300,"&lt;="&amp;Q$1,Распис!$D$4:$D$300,"&gt;="&amp;Q$1),SUMIF(База!$B$3:$B$305,$A45,База!$F$3:$F$152))</f>
        <v>0</v>
      </c>
      <c r="R45" s="46">
        <f ca="1">IF(COUNTIFS(Распис!$B$4:$B$300,$A45,Распис!$C$4:$C$300,"&lt;="&amp;R$1,Распис!$D$4:$D$300,"&gt;="&amp;R$1)&gt;0,SUMIFS(Распис!$G$4:$G$300,Распис!$B$4:$B$300,$A45,Распис!$C$4:$C$300,"&lt;="&amp;R$1,Распис!$D$4:$D$300,"&gt;="&amp;R$1),SUMIF(База!$B$3:$B$305,$A45,База!$G$3:$G$152))</f>
        <v>0</v>
      </c>
      <c r="S45" s="46">
        <f ca="1">IF(COUNTIFS(Распис!$B$4:$B$300,$A45,Распис!$C$4:$C$300,"&lt;="&amp;S$1,Распис!$D$4:$D$300,"&gt;="&amp;S$1)&gt;0,SUMIFS(Распис!$H$4:$H$300,Распис!$B$4:$B$300,$A45,Распис!$C$4:$C$300,"&lt;="&amp;S$1,Распис!$D$4:$D$300,"&gt;="&amp;S$1),SUMIF(База!$B$3:$B$305,$A45,База!$H$3:$H$152))</f>
        <v>0</v>
      </c>
      <c r="T45" s="46">
        <f ca="1">IF(COUNTIFS(Распис!$B$4:$B$300,$A45,Распис!$C$4:$C$300,"&lt;="&amp;T$1,Распис!$D$4:$D$300,"&gt;="&amp;T$1)&gt;0,SUMIFS(Распис!$I$4:$I$300,Распис!$B$4:$B$300,$A45,Распис!$C$4:$C$300,"&lt;="&amp;T$1,Распис!$D$4:$D$300,"&gt;="&amp;T$1),SUMIF(База!$B$3:$B$305,$A45,База!$I$3:$I$152))</f>
        <v>0</v>
      </c>
      <c r="U45" s="46">
        <f ca="1">IF(COUNTIFS(Распис!$B$4:$B$300,$A45,Распис!$C$4:$C$300,"&lt;="&amp;U$1,Распис!$D$4:$D$300,"&gt;="&amp;U$1)&gt;0,SUMIFS(Распис!$J$4:$J$300,Распис!$B$4:$B$300,$A45,Распис!$C$4:$C$300,"&lt;="&amp;U$1,Распис!$D$4:$D$300,"&gt;="&amp;U$1),SUMIF(База!$B$3:$B$305,$A45,База!$J$3:$J$152))</f>
        <v>0</v>
      </c>
      <c r="V45" s="46">
        <f ca="1">IF(COUNTIFS(Распис!$B$4:$B$300,$A45,Распис!$C$4:$C$300,"&lt;="&amp;V$1,Распис!$D$4:$D$300,"&gt;="&amp;V$1)&gt;0,SUMIFS(Распис!$K$4:$K$300,Распис!$B$4:$B$300,$A45,Распис!$C$4:$C$300,"&lt;="&amp;V$1,Распис!$D$4:$D$300,"&gt;="&amp;V$1),SUMIF(База!$B$3:$B$305,$A45,База!$K$3:$K$152))</f>
        <v>0</v>
      </c>
      <c r="W45" s="46" t="s">
        <v>23</v>
      </c>
      <c r="X45" s="46">
        <f ca="1">IF(COUNTIFS(Распис!$B$4:$B$300,$A45,Распис!$C$4:$C$300,"&lt;="&amp;X$1,Распис!$D$4:$D$300,"&gt;="&amp;X$1)&gt;0,SUMIFS(Распис!$F$4:$F$300,Распис!$B$4:$B$300,$A45,Распис!$C$4:$C$300,"&lt;="&amp;X$1,Распис!$D$4:$D$300,"&gt;="&amp;X$1),SUMIF(База!$B$3:$B$305,$A45,База!$F$3:$F$152))</f>
        <v>0</v>
      </c>
      <c r="Y45" s="46">
        <f ca="1">IF(COUNTIFS(Распис!$B$4:$B$300,$A45,Распис!$C$4:$C$300,"&lt;="&amp;Y$1,Распис!$D$4:$D$300,"&gt;="&amp;Y$1)&gt;0,SUMIFS(Распис!$G$4:$G$300,Распис!$B$4:$B$300,$A45,Распис!$C$4:$C$300,"&lt;="&amp;Y$1,Распис!$D$4:$D$300,"&gt;="&amp;Y$1),SUMIF(База!$B$3:$B$305,$A45,База!$G$3:$G$152))</f>
        <v>0</v>
      </c>
      <c r="Z45" s="46">
        <f ca="1">IF(COUNTIFS(Распис!$B$4:$B$300,$A45,Распис!$C$4:$C$300,"&lt;="&amp;Z$1,Распис!$D$4:$D$300,"&gt;="&amp;Z$1)&gt;0,SUMIFS(Распис!$H$4:$H$300,Распис!$B$4:$B$300,$A45,Распис!$C$4:$C$300,"&lt;="&amp;Z$1,Распис!$D$4:$D$300,"&gt;="&amp;Z$1),SUMIF(База!$B$3:$B$305,$A45,База!$H$3:$H$152))</f>
        <v>0</v>
      </c>
      <c r="AA45" s="46">
        <f ca="1">IF(COUNTIFS(Распис!$B$4:$B$300,$A45,Распис!$C$4:$C$300,"&lt;="&amp;AA$1,Распис!$D$4:$D$300,"&gt;="&amp;AA$1)&gt;0,SUMIFS(Распис!$I$4:$I$300,Распис!$B$4:$B$300,$A45,Распис!$C$4:$C$300,"&lt;="&amp;AA$1,Распис!$D$4:$D$300,"&gt;="&amp;AA$1),SUMIF(База!$B$3:$B$305,$A45,База!$I$3:$I$152))</f>
        <v>0</v>
      </c>
      <c r="AB45" s="46">
        <f ca="1">IF(COUNTIFS(Распис!$B$4:$B$300,$A45,Распис!$C$4:$C$300,"&lt;="&amp;AB$1,Распис!$D$4:$D$300,"&gt;="&amp;AB$1)&gt;0,SUMIFS(Распис!$J$4:$J$300,Распис!$B$4:$B$300,$A45,Распис!$C$4:$C$300,"&lt;="&amp;AB$1,Распис!$D$4:$D$300,"&gt;="&amp;AB$1),SUMIF(База!$B$3:$B$305,$A45,База!$J$3:$J$152))</f>
        <v>0</v>
      </c>
      <c r="AC45" s="46">
        <f ca="1">IF(COUNTIFS(Распис!$B$4:$B$300,$A45,Распис!$C$4:$C$300,"&lt;="&amp;AC$1,Распис!$D$4:$D$300,"&gt;="&amp;AC$1)&gt;0,SUMIFS(Распис!$K$4:$K$300,Распис!$B$4:$B$300,$A45,Распис!$C$4:$C$300,"&lt;="&amp;AC$1,Распис!$D$4:$D$300,"&gt;="&amp;AC$1),SUMIF(База!$B$3:$B$305,$A45,База!$K$3:$K$152))</f>
        <v>0</v>
      </c>
      <c r="AD45" s="46" t="s">
        <v>23</v>
      </c>
      <c r="AE45" s="46">
        <f ca="1">IF(COUNTIFS(Распис!$B$4:$B$300,$A45,Распис!$C$4:$C$300,"&lt;="&amp;AE$1,Распис!$D$4:$D$300,"&gt;="&amp;AE$1)&gt;0,SUMIFS(Распис!$F$4:$F$300,Распис!$B$4:$B$300,$A45,Распис!$C$4:$C$300,"&lt;="&amp;AE$1,Распис!$D$4:$D$300,"&gt;="&amp;AE$1),SUMIF(База!$B$3:$B$305,$A45,База!$F$3:$F$152))</f>
        <v>0</v>
      </c>
      <c r="AF45" s="47"/>
      <c r="AG45" s="46">
        <f t="shared" ca="1" si="2"/>
        <v>0</v>
      </c>
      <c r="AH45" s="46">
        <f ca="1">AG45-SUMIFS(Распред!$G$4:$G$300,Распред!$B$4:$B$300,"апрель",Распред!$F$4:$F$300,A45)</f>
        <v>0</v>
      </c>
      <c r="AI45" s="46">
        <f ca="1">AH45+(COUNTIF(B45:AF45,"КД")+SUMIFS(Распред!$AH$4:$AH$300,Распред!$F$4:$F$300,A45,Распред!$B$4:$B$300,"апрель"))*4</f>
        <v>0</v>
      </c>
      <c r="AJ45" s="46">
        <f t="shared" ca="1" si="3"/>
        <v>0</v>
      </c>
      <c r="AK45" s="46">
        <f t="shared" ca="1" si="4"/>
        <v>0</v>
      </c>
      <c r="AL45" s="46">
        <f>SUMIFS(Распред!$K$4:$K$300,Распред!$B$4:$B$300,"апрель",Распред!$J$4:$J$300,A45)+SUMIFS(Распред!$M$4:$M$300,Распред!$B$4:$B$300,"апрель",Распред!$L$4:$L$300,A45)+SUMIFS(Распред!$O$4:$O$300,Распред!$B$4:$B$300,"апрель",Распред!$N$4:$N$300,A45)+SUMIFS(Распред!$Q$4:$Q$300,Распред!$B$4:$B$300,"апрель",Распред!$P$4:$P$300,A45)+SUMIFS(Распред!$S$4:$S$300,Распред!$B$4:$B$300,"апрель",Распред!$R$4:$R$300,A45)+SUMIFS(Распред!$U$4:$U$300,Распред!$B$4:$B$300,"апрель",Распред!$T$4:$T$300,A45)+SUMIFS(Распред!$W$4:$W$300,Распред!$B$4:$B$300,"апрель",Распред!$V$4:$V$300,A45)+SUMIFS(Распред!$Y$4:$Y$300,Распред!$B$4:$B$300,"апрель",Распред!$X$4:$X$300,A45)+SUMIFS(Распред!$AA$4:$AA$300,Распред!$B$4:$B$300,"апрель",Распред!$Z$4:$Z$300,A45)+SUMIFS(Распред!$AC$4:$AC$300,Распред!$B$4:$B$300,"апрель",Распред!$AB$4:$AB$300,A45)</f>
        <v>0</v>
      </c>
      <c r="AM45" s="46">
        <f t="shared" ca="1" si="5"/>
        <v>0</v>
      </c>
      <c r="AN45" s="46">
        <f t="shared" ca="1" si="6"/>
        <v>0</v>
      </c>
      <c r="AO45" s="46">
        <f t="shared" ca="1" si="7"/>
        <v>0</v>
      </c>
      <c r="AP45" s="46">
        <f>январь!AP45</f>
        <v>0</v>
      </c>
      <c r="AQ45" s="46">
        <f t="shared" ca="1" si="8"/>
        <v>0</v>
      </c>
      <c r="AR45" s="47"/>
      <c r="AS45" s="47">
        <f t="shared" ca="1" si="9"/>
        <v>0</v>
      </c>
      <c r="AT45" s="47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</row>
    <row r="46" spans="1:58" x14ac:dyDescent="0.25">
      <c r="A46" s="47">
        <f>База!B46</f>
        <v>0</v>
      </c>
      <c r="B46" s="46" t="s">
        <v>23</v>
      </c>
      <c r="C46" s="46">
        <f ca="1">IF(COUNTIFS(Распис!$B$4:$B$300,$A46,Распис!$C$4:$C$300,"&lt;="&amp;C$1,Распис!$D$4:$D$300,"&gt;="&amp;C$1)&gt;0,SUMIFS(Распис!$F$4:$F$300,Распис!$B$4:$B$300,$A46,Распис!$C$4:$C$300,"&lt;="&amp;C$1,Распис!$D$4:$D$300,"&gt;="&amp;C$1),SUMIF(База!$B$3:$B$305,$A46,База!$F$3:$F$152))</f>
        <v>0</v>
      </c>
      <c r="D46" s="46">
        <f ca="1">IF(COUNTIFS(Распис!$B$4:$B$300,$A46,Распис!$C$4:$C$300,"&lt;="&amp;D$1,Распис!$D$4:$D$300,"&gt;="&amp;D$1)&gt;0,SUMIFS(Распис!$G$4:$G$300,Распис!$B$4:$B$300,$A46,Распис!$C$4:$C$300,"&lt;="&amp;D$1,Распис!$D$4:$D$300,"&gt;="&amp;D$1),SUMIF(База!$B$3:$B$305,$A46,База!$G$3:$G$152))</f>
        <v>0</v>
      </c>
      <c r="E46" s="46">
        <f ca="1">IF(COUNTIFS(Распис!$B$4:$B$300,$A46,Распис!$C$4:$C$300,"&lt;="&amp;E$1,Распис!$D$4:$D$300,"&gt;="&amp;E$1)&gt;0,SUMIFS(Распис!$H$4:$H$300,Распис!$B$4:$B$300,$A46,Распис!$C$4:$C$300,"&lt;="&amp;E$1,Распис!$D$4:$D$300,"&gt;="&amp;E$1),SUMIF(База!$B$3:$B$305,$A46,База!$H$3:$H$152))</f>
        <v>0</v>
      </c>
      <c r="F46" s="46">
        <f ca="1">IF(COUNTIFS(Распис!$B$4:$B$300,$A46,Распис!$C$4:$C$300,"&lt;="&amp;F$1,Распис!$D$4:$D$300,"&gt;="&amp;F$1)&gt;0,SUMIFS(Распис!$I$4:$I$300,Распис!$B$4:$B$300,$A46,Распис!$C$4:$C$300,"&lt;="&amp;F$1,Распис!$D$4:$D$300,"&gt;="&amp;F$1),SUMIF(База!$B$3:$B$305,$A46,База!$I$3:$I$152))</f>
        <v>0</v>
      </c>
      <c r="G46" s="46">
        <f ca="1">IF(COUNTIFS(Распис!$B$4:$B$300,$A46,Распис!$C$4:$C$300,"&lt;="&amp;G$1,Распис!$D$4:$D$300,"&gt;="&amp;G$1)&gt;0,SUMIFS(Распис!$J$4:$J$300,Распис!$B$4:$B$300,$A46,Распис!$C$4:$C$300,"&lt;="&amp;G$1,Распис!$D$4:$D$300,"&gt;="&amp;G$1),SUMIF(База!$B$3:$B$305,$A46,База!$J$3:$J$152))</f>
        <v>0</v>
      </c>
      <c r="H46" s="46">
        <f ca="1">IF(COUNTIFS(Распис!$B$4:$B$300,$A46,Распис!$C$4:$C$300,"&lt;="&amp;H$1,Распис!$D$4:$D$300,"&gt;="&amp;H$1)&gt;0,SUMIFS(Распис!$K$4:$K$300,Распис!$B$4:$B$300,$A46,Распис!$C$4:$C$300,"&lt;="&amp;H$1,Распис!$D$4:$D$300,"&gt;="&amp;H$1),SUMIF(База!$B$3:$B$305,$A46,База!$K$3:$K$152))</f>
        <v>0</v>
      </c>
      <c r="I46" s="46" t="s">
        <v>23</v>
      </c>
      <c r="J46" s="46">
        <f ca="1">IF(COUNTIFS(Распис!$B$4:$B$300,$A46,Распис!$C$4:$C$300,"&lt;="&amp;J$1,Распис!$D$4:$D$300,"&gt;="&amp;J$1)&gt;0,SUMIFS(Распис!$F$4:$F$300,Распис!$B$4:$B$300,$A46,Распис!$C$4:$C$300,"&lt;="&amp;J$1,Распис!$D$4:$D$300,"&gt;="&amp;J$1),SUMIF(База!$B$3:$B$305,$A46,База!$F$3:$F$152))</f>
        <v>0</v>
      </c>
      <c r="K46" s="46">
        <f ca="1">IF(COUNTIFS(Распис!$B$4:$B$300,$A46,Распис!$C$4:$C$300,"&lt;="&amp;K$1,Распис!$D$4:$D$300,"&gt;="&amp;K$1)&gt;0,SUMIFS(Распис!$G$4:$G$300,Распис!$B$4:$B$300,$A46,Распис!$C$4:$C$300,"&lt;="&amp;K$1,Распис!$D$4:$D$300,"&gt;="&amp;K$1),SUMIF(База!$B$3:$B$305,$A46,База!$G$3:$G$152))</f>
        <v>0</v>
      </c>
      <c r="L46" s="46">
        <f ca="1">IF(COUNTIFS(Распис!$B$4:$B$300,$A46,Распис!$C$4:$C$300,"&lt;="&amp;L$1,Распис!$D$4:$D$300,"&gt;="&amp;L$1)&gt;0,SUMIFS(Распис!$H$4:$H$300,Распис!$B$4:$B$300,$A46,Распис!$C$4:$C$300,"&lt;="&amp;L$1,Распис!$D$4:$D$300,"&gt;="&amp;L$1),SUMIF(База!$B$3:$B$305,$A46,База!$H$3:$H$152))</f>
        <v>0</v>
      </c>
      <c r="M46" s="46">
        <f ca="1">IF(COUNTIFS(Распис!$B$4:$B$300,$A46,Распис!$C$4:$C$300,"&lt;="&amp;M$1,Распис!$D$4:$D$300,"&gt;="&amp;M$1)&gt;0,SUMIFS(Распис!$I$4:$I$300,Распис!$B$4:$B$300,$A46,Распис!$C$4:$C$300,"&lt;="&amp;M$1,Распис!$D$4:$D$300,"&gt;="&amp;M$1),SUMIF(База!$B$3:$B$305,$A46,База!$I$3:$I$152))</f>
        <v>0</v>
      </c>
      <c r="N46" s="46">
        <f ca="1">IF(COUNTIFS(Распис!$B$4:$B$300,$A46,Распис!$C$4:$C$300,"&lt;="&amp;N$1,Распис!$D$4:$D$300,"&gt;="&amp;N$1)&gt;0,SUMIFS(Распис!$J$4:$J$300,Распис!$B$4:$B$300,$A46,Распис!$C$4:$C$300,"&lt;="&amp;N$1,Распис!$D$4:$D$300,"&gt;="&amp;N$1),SUMIF(База!$B$3:$B$305,$A46,База!$J$3:$J$152))</f>
        <v>0</v>
      </c>
      <c r="O46" s="46">
        <f ca="1">IF(COUNTIFS(Распис!$B$4:$B$300,$A46,Распис!$C$4:$C$300,"&lt;="&amp;O$1,Распис!$D$4:$D$300,"&gt;="&amp;O$1)&gt;0,SUMIFS(Распис!$K$4:$K$300,Распис!$B$4:$B$300,$A46,Распис!$C$4:$C$300,"&lt;="&amp;O$1,Распис!$D$4:$D$300,"&gt;="&amp;O$1),SUMIF(База!$B$3:$B$305,$A46,База!$K$3:$K$152))</f>
        <v>0</v>
      </c>
      <c r="P46" s="46" t="s">
        <v>23</v>
      </c>
      <c r="Q46" s="46">
        <f ca="1">IF(COUNTIFS(Распис!$B$4:$B$300,$A46,Распис!$C$4:$C$300,"&lt;="&amp;Q$1,Распис!$D$4:$D$300,"&gt;="&amp;Q$1)&gt;0,SUMIFS(Распис!$F$4:$F$300,Распис!$B$4:$B$300,$A46,Распис!$C$4:$C$300,"&lt;="&amp;Q$1,Распис!$D$4:$D$300,"&gt;="&amp;Q$1),SUMIF(База!$B$3:$B$305,$A46,База!$F$3:$F$152))</f>
        <v>0</v>
      </c>
      <c r="R46" s="46">
        <f ca="1">IF(COUNTIFS(Распис!$B$4:$B$300,$A46,Распис!$C$4:$C$300,"&lt;="&amp;R$1,Распис!$D$4:$D$300,"&gt;="&amp;R$1)&gt;0,SUMIFS(Распис!$G$4:$G$300,Распис!$B$4:$B$300,$A46,Распис!$C$4:$C$300,"&lt;="&amp;R$1,Распис!$D$4:$D$300,"&gt;="&amp;R$1),SUMIF(База!$B$3:$B$305,$A46,База!$G$3:$G$152))</f>
        <v>0</v>
      </c>
      <c r="S46" s="46">
        <f ca="1">IF(COUNTIFS(Распис!$B$4:$B$300,$A46,Распис!$C$4:$C$300,"&lt;="&amp;S$1,Распис!$D$4:$D$300,"&gt;="&amp;S$1)&gt;0,SUMIFS(Распис!$H$4:$H$300,Распис!$B$4:$B$300,$A46,Распис!$C$4:$C$300,"&lt;="&amp;S$1,Распис!$D$4:$D$300,"&gt;="&amp;S$1),SUMIF(База!$B$3:$B$305,$A46,База!$H$3:$H$152))</f>
        <v>0</v>
      </c>
      <c r="T46" s="46">
        <f ca="1">IF(COUNTIFS(Распис!$B$4:$B$300,$A46,Распис!$C$4:$C$300,"&lt;="&amp;T$1,Распис!$D$4:$D$300,"&gt;="&amp;T$1)&gt;0,SUMIFS(Распис!$I$4:$I$300,Распис!$B$4:$B$300,$A46,Распис!$C$4:$C$300,"&lt;="&amp;T$1,Распис!$D$4:$D$300,"&gt;="&amp;T$1),SUMIF(База!$B$3:$B$305,$A46,База!$I$3:$I$152))</f>
        <v>0</v>
      </c>
      <c r="U46" s="46">
        <f ca="1">IF(COUNTIFS(Распис!$B$4:$B$300,$A46,Распис!$C$4:$C$300,"&lt;="&amp;U$1,Распис!$D$4:$D$300,"&gt;="&amp;U$1)&gt;0,SUMIFS(Распис!$J$4:$J$300,Распис!$B$4:$B$300,$A46,Распис!$C$4:$C$300,"&lt;="&amp;U$1,Распис!$D$4:$D$300,"&gt;="&amp;U$1),SUMIF(База!$B$3:$B$305,$A46,База!$J$3:$J$152))</f>
        <v>0</v>
      </c>
      <c r="V46" s="46">
        <f ca="1">IF(COUNTIFS(Распис!$B$4:$B$300,$A46,Распис!$C$4:$C$300,"&lt;="&amp;V$1,Распис!$D$4:$D$300,"&gt;="&amp;V$1)&gt;0,SUMIFS(Распис!$K$4:$K$300,Распис!$B$4:$B$300,$A46,Распис!$C$4:$C$300,"&lt;="&amp;V$1,Распис!$D$4:$D$300,"&gt;="&amp;V$1),SUMIF(База!$B$3:$B$305,$A46,База!$K$3:$K$152))</f>
        <v>0</v>
      </c>
      <c r="W46" s="46" t="s">
        <v>23</v>
      </c>
      <c r="X46" s="46">
        <f ca="1">IF(COUNTIFS(Распис!$B$4:$B$300,$A46,Распис!$C$4:$C$300,"&lt;="&amp;X$1,Распис!$D$4:$D$300,"&gt;="&amp;X$1)&gt;0,SUMIFS(Распис!$F$4:$F$300,Распис!$B$4:$B$300,$A46,Распис!$C$4:$C$300,"&lt;="&amp;X$1,Распис!$D$4:$D$300,"&gt;="&amp;X$1),SUMIF(База!$B$3:$B$305,$A46,База!$F$3:$F$152))</f>
        <v>0</v>
      </c>
      <c r="Y46" s="46">
        <f ca="1">IF(COUNTIFS(Распис!$B$4:$B$300,$A46,Распис!$C$4:$C$300,"&lt;="&amp;Y$1,Распис!$D$4:$D$300,"&gt;="&amp;Y$1)&gt;0,SUMIFS(Распис!$G$4:$G$300,Распис!$B$4:$B$300,$A46,Распис!$C$4:$C$300,"&lt;="&amp;Y$1,Распис!$D$4:$D$300,"&gt;="&amp;Y$1),SUMIF(База!$B$3:$B$305,$A46,База!$G$3:$G$152))</f>
        <v>0</v>
      </c>
      <c r="Z46" s="46">
        <f ca="1">IF(COUNTIFS(Распис!$B$4:$B$300,$A46,Распис!$C$4:$C$300,"&lt;="&amp;Z$1,Распис!$D$4:$D$300,"&gt;="&amp;Z$1)&gt;0,SUMIFS(Распис!$H$4:$H$300,Распис!$B$4:$B$300,$A46,Распис!$C$4:$C$300,"&lt;="&amp;Z$1,Распис!$D$4:$D$300,"&gt;="&amp;Z$1),SUMIF(База!$B$3:$B$305,$A46,База!$H$3:$H$152))</f>
        <v>0</v>
      </c>
      <c r="AA46" s="46">
        <f ca="1">IF(COUNTIFS(Распис!$B$4:$B$300,$A46,Распис!$C$4:$C$300,"&lt;="&amp;AA$1,Распис!$D$4:$D$300,"&gt;="&amp;AA$1)&gt;0,SUMIFS(Распис!$I$4:$I$300,Распис!$B$4:$B$300,$A46,Распис!$C$4:$C$300,"&lt;="&amp;AA$1,Распис!$D$4:$D$300,"&gt;="&amp;AA$1),SUMIF(База!$B$3:$B$305,$A46,База!$I$3:$I$152))</f>
        <v>0</v>
      </c>
      <c r="AB46" s="46">
        <f ca="1">IF(COUNTIFS(Распис!$B$4:$B$300,$A46,Распис!$C$4:$C$300,"&lt;="&amp;AB$1,Распис!$D$4:$D$300,"&gt;="&amp;AB$1)&gt;0,SUMIFS(Распис!$J$4:$J$300,Распис!$B$4:$B$300,$A46,Распис!$C$4:$C$300,"&lt;="&amp;AB$1,Распис!$D$4:$D$300,"&gt;="&amp;AB$1),SUMIF(База!$B$3:$B$305,$A46,База!$J$3:$J$152))</f>
        <v>0</v>
      </c>
      <c r="AC46" s="46">
        <f ca="1">IF(COUNTIFS(Распис!$B$4:$B$300,$A46,Распис!$C$4:$C$300,"&lt;="&amp;AC$1,Распис!$D$4:$D$300,"&gt;="&amp;AC$1)&gt;0,SUMIFS(Распис!$K$4:$K$300,Распис!$B$4:$B$300,$A46,Распис!$C$4:$C$300,"&lt;="&amp;AC$1,Распис!$D$4:$D$300,"&gt;="&amp;AC$1),SUMIF(База!$B$3:$B$305,$A46,База!$K$3:$K$152))</f>
        <v>0</v>
      </c>
      <c r="AD46" s="46" t="s">
        <v>23</v>
      </c>
      <c r="AE46" s="46">
        <f ca="1">IF(COUNTIFS(Распис!$B$4:$B$300,$A46,Распис!$C$4:$C$300,"&lt;="&amp;AE$1,Распис!$D$4:$D$300,"&gt;="&amp;AE$1)&gt;0,SUMIFS(Распис!$F$4:$F$300,Распис!$B$4:$B$300,$A46,Распис!$C$4:$C$300,"&lt;="&amp;AE$1,Распис!$D$4:$D$300,"&gt;="&amp;AE$1),SUMIF(База!$B$3:$B$305,$A46,База!$F$3:$F$152))</f>
        <v>0</v>
      </c>
      <c r="AF46" s="47"/>
      <c r="AG46" s="46">
        <f t="shared" ca="1" si="2"/>
        <v>0</v>
      </c>
      <c r="AH46" s="46">
        <f ca="1">AG46-SUMIFS(Распред!$G$4:$G$300,Распред!$B$4:$B$300,"апрель",Распред!$F$4:$F$300,A46)</f>
        <v>0</v>
      </c>
      <c r="AI46" s="46">
        <f ca="1">AH46+(COUNTIF(B46:AF46,"КД")+SUMIFS(Распред!$AH$4:$AH$300,Распред!$F$4:$F$300,A46,Распред!$B$4:$B$300,"апрель"))*4</f>
        <v>0</v>
      </c>
      <c r="AJ46" s="46">
        <f t="shared" ca="1" si="3"/>
        <v>0</v>
      </c>
      <c r="AK46" s="46">
        <f t="shared" ca="1" si="4"/>
        <v>0</v>
      </c>
      <c r="AL46" s="46">
        <f>SUMIFS(Распред!$K$4:$K$300,Распред!$B$4:$B$300,"апрель",Распред!$J$4:$J$300,A46)+SUMIFS(Распред!$M$4:$M$300,Распред!$B$4:$B$300,"апрель",Распред!$L$4:$L$300,A46)+SUMIFS(Распред!$O$4:$O$300,Распред!$B$4:$B$300,"апрель",Распред!$N$4:$N$300,A46)+SUMIFS(Распред!$Q$4:$Q$300,Распред!$B$4:$B$300,"апрель",Распред!$P$4:$P$300,A46)+SUMIFS(Распред!$S$4:$S$300,Распред!$B$4:$B$300,"апрель",Распред!$R$4:$R$300,A46)+SUMIFS(Распред!$U$4:$U$300,Распред!$B$4:$B$300,"апрель",Распред!$T$4:$T$300,A46)+SUMIFS(Распред!$W$4:$W$300,Распред!$B$4:$B$300,"апрель",Распред!$V$4:$V$300,A46)+SUMIFS(Распред!$Y$4:$Y$300,Распред!$B$4:$B$300,"апрель",Распред!$X$4:$X$300,A46)+SUMIFS(Распред!$AA$4:$AA$300,Распред!$B$4:$B$300,"апрель",Распред!$Z$4:$Z$300,A46)+SUMIFS(Распред!$AC$4:$AC$300,Распред!$B$4:$B$300,"апрель",Распред!$AB$4:$AB$300,A46)</f>
        <v>0</v>
      </c>
      <c r="AM46" s="46">
        <f t="shared" ca="1" si="5"/>
        <v>0</v>
      </c>
      <c r="AN46" s="46">
        <f t="shared" ca="1" si="6"/>
        <v>0</v>
      </c>
      <c r="AO46" s="46">
        <f t="shared" ca="1" si="7"/>
        <v>0</v>
      </c>
      <c r="AP46" s="46">
        <f>январь!AP46</f>
        <v>0</v>
      </c>
      <c r="AQ46" s="46">
        <f t="shared" ca="1" si="8"/>
        <v>0</v>
      </c>
      <c r="AR46" s="47"/>
      <c r="AS46" s="47">
        <f t="shared" ca="1" si="9"/>
        <v>0</v>
      </c>
      <c r="AT46" s="47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</row>
    <row r="47" spans="1:58" x14ac:dyDescent="0.25">
      <c r="A47" s="47">
        <f>База!B47</f>
        <v>0</v>
      </c>
      <c r="B47" s="46" t="s">
        <v>23</v>
      </c>
      <c r="C47" s="46">
        <f ca="1">IF(COUNTIFS(Распис!$B$4:$B$300,$A47,Распис!$C$4:$C$300,"&lt;="&amp;C$1,Распис!$D$4:$D$300,"&gt;="&amp;C$1)&gt;0,SUMIFS(Распис!$F$4:$F$300,Распис!$B$4:$B$300,$A47,Распис!$C$4:$C$300,"&lt;="&amp;C$1,Распис!$D$4:$D$300,"&gt;="&amp;C$1),SUMIF(База!$B$3:$B$305,$A47,База!$F$3:$F$152))</f>
        <v>0</v>
      </c>
      <c r="D47" s="46">
        <f ca="1">IF(COUNTIFS(Распис!$B$4:$B$300,$A47,Распис!$C$4:$C$300,"&lt;="&amp;D$1,Распис!$D$4:$D$300,"&gt;="&amp;D$1)&gt;0,SUMIFS(Распис!$G$4:$G$300,Распис!$B$4:$B$300,$A47,Распис!$C$4:$C$300,"&lt;="&amp;D$1,Распис!$D$4:$D$300,"&gt;="&amp;D$1),SUMIF(База!$B$3:$B$305,$A47,База!$G$3:$G$152))</f>
        <v>0</v>
      </c>
      <c r="E47" s="46">
        <f ca="1">IF(COUNTIFS(Распис!$B$4:$B$300,$A47,Распис!$C$4:$C$300,"&lt;="&amp;E$1,Распис!$D$4:$D$300,"&gt;="&amp;E$1)&gt;0,SUMIFS(Распис!$H$4:$H$300,Распис!$B$4:$B$300,$A47,Распис!$C$4:$C$300,"&lt;="&amp;E$1,Распис!$D$4:$D$300,"&gt;="&amp;E$1),SUMIF(База!$B$3:$B$305,$A47,База!$H$3:$H$152))</f>
        <v>0</v>
      </c>
      <c r="F47" s="46">
        <f ca="1">IF(COUNTIFS(Распис!$B$4:$B$300,$A47,Распис!$C$4:$C$300,"&lt;="&amp;F$1,Распис!$D$4:$D$300,"&gt;="&amp;F$1)&gt;0,SUMIFS(Распис!$I$4:$I$300,Распис!$B$4:$B$300,$A47,Распис!$C$4:$C$300,"&lt;="&amp;F$1,Распис!$D$4:$D$300,"&gt;="&amp;F$1),SUMIF(База!$B$3:$B$305,$A47,База!$I$3:$I$152))</f>
        <v>0</v>
      </c>
      <c r="G47" s="46">
        <f ca="1">IF(COUNTIFS(Распис!$B$4:$B$300,$A47,Распис!$C$4:$C$300,"&lt;="&amp;G$1,Распис!$D$4:$D$300,"&gt;="&amp;G$1)&gt;0,SUMIFS(Распис!$J$4:$J$300,Распис!$B$4:$B$300,$A47,Распис!$C$4:$C$300,"&lt;="&amp;G$1,Распис!$D$4:$D$300,"&gt;="&amp;G$1),SUMIF(База!$B$3:$B$305,$A47,База!$J$3:$J$152))</f>
        <v>0</v>
      </c>
      <c r="H47" s="46">
        <f ca="1">IF(COUNTIFS(Распис!$B$4:$B$300,$A47,Распис!$C$4:$C$300,"&lt;="&amp;H$1,Распис!$D$4:$D$300,"&gt;="&amp;H$1)&gt;0,SUMIFS(Распис!$K$4:$K$300,Распис!$B$4:$B$300,$A47,Распис!$C$4:$C$300,"&lt;="&amp;H$1,Распис!$D$4:$D$300,"&gt;="&amp;H$1),SUMIF(База!$B$3:$B$305,$A47,База!$K$3:$K$152))</f>
        <v>0</v>
      </c>
      <c r="I47" s="46" t="s">
        <v>23</v>
      </c>
      <c r="J47" s="46">
        <f ca="1">IF(COUNTIFS(Распис!$B$4:$B$300,$A47,Распис!$C$4:$C$300,"&lt;="&amp;J$1,Распис!$D$4:$D$300,"&gt;="&amp;J$1)&gt;0,SUMIFS(Распис!$F$4:$F$300,Распис!$B$4:$B$300,$A47,Распис!$C$4:$C$300,"&lt;="&amp;J$1,Распис!$D$4:$D$300,"&gt;="&amp;J$1),SUMIF(База!$B$3:$B$305,$A47,База!$F$3:$F$152))</f>
        <v>0</v>
      </c>
      <c r="K47" s="46">
        <f ca="1">IF(COUNTIFS(Распис!$B$4:$B$300,$A47,Распис!$C$4:$C$300,"&lt;="&amp;K$1,Распис!$D$4:$D$300,"&gt;="&amp;K$1)&gt;0,SUMIFS(Распис!$G$4:$G$300,Распис!$B$4:$B$300,$A47,Распис!$C$4:$C$300,"&lt;="&amp;K$1,Распис!$D$4:$D$300,"&gt;="&amp;K$1),SUMIF(База!$B$3:$B$305,$A47,База!$G$3:$G$152))</f>
        <v>0</v>
      </c>
      <c r="L47" s="46">
        <f ca="1">IF(COUNTIFS(Распис!$B$4:$B$300,$A47,Распис!$C$4:$C$300,"&lt;="&amp;L$1,Распис!$D$4:$D$300,"&gt;="&amp;L$1)&gt;0,SUMIFS(Распис!$H$4:$H$300,Распис!$B$4:$B$300,$A47,Распис!$C$4:$C$300,"&lt;="&amp;L$1,Распис!$D$4:$D$300,"&gt;="&amp;L$1),SUMIF(База!$B$3:$B$305,$A47,База!$H$3:$H$152))</f>
        <v>0</v>
      </c>
      <c r="M47" s="46">
        <f ca="1">IF(COUNTIFS(Распис!$B$4:$B$300,$A47,Распис!$C$4:$C$300,"&lt;="&amp;M$1,Распис!$D$4:$D$300,"&gt;="&amp;M$1)&gt;0,SUMIFS(Распис!$I$4:$I$300,Распис!$B$4:$B$300,$A47,Распис!$C$4:$C$300,"&lt;="&amp;M$1,Распис!$D$4:$D$300,"&gt;="&amp;M$1),SUMIF(База!$B$3:$B$305,$A47,База!$I$3:$I$152))</f>
        <v>0</v>
      </c>
      <c r="N47" s="46">
        <f ca="1">IF(COUNTIFS(Распис!$B$4:$B$300,$A47,Распис!$C$4:$C$300,"&lt;="&amp;N$1,Распис!$D$4:$D$300,"&gt;="&amp;N$1)&gt;0,SUMIFS(Распис!$J$4:$J$300,Распис!$B$4:$B$300,$A47,Распис!$C$4:$C$300,"&lt;="&amp;N$1,Распис!$D$4:$D$300,"&gt;="&amp;N$1),SUMIF(База!$B$3:$B$305,$A47,База!$J$3:$J$152))</f>
        <v>0</v>
      </c>
      <c r="O47" s="46">
        <f ca="1">IF(COUNTIFS(Распис!$B$4:$B$300,$A47,Распис!$C$4:$C$300,"&lt;="&amp;O$1,Распис!$D$4:$D$300,"&gt;="&amp;O$1)&gt;0,SUMIFS(Распис!$K$4:$K$300,Распис!$B$4:$B$300,$A47,Распис!$C$4:$C$300,"&lt;="&amp;O$1,Распис!$D$4:$D$300,"&gt;="&amp;O$1),SUMIF(База!$B$3:$B$305,$A47,База!$K$3:$K$152))</f>
        <v>0</v>
      </c>
      <c r="P47" s="46" t="s">
        <v>23</v>
      </c>
      <c r="Q47" s="46">
        <f ca="1">IF(COUNTIFS(Распис!$B$4:$B$300,$A47,Распис!$C$4:$C$300,"&lt;="&amp;Q$1,Распис!$D$4:$D$300,"&gt;="&amp;Q$1)&gt;0,SUMIFS(Распис!$F$4:$F$300,Распис!$B$4:$B$300,$A47,Распис!$C$4:$C$300,"&lt;="&amp;Q$1,Распис!$D$4:$D$300,"&gt;="&amp;Q$1),SUMIF(База!$B$3:$B$305,$A47,База!$F$3:$F$152))</f>
        <v>0</v>
      </c>
      <c r="R47" s="46">
        <f ca="1">IF(COUNTIFS(Распис!$B$4:$B$300,$A47,Распис!$C$4:$C$300,"&lt;="&amp;R$1,Распис!$D$4:$D$300,"&gt;="&amp;R$1)&gt;0,SUMIFS(Распис!$G$4:$G$300,Распис!$B$4:$B$300,$A47,Распис!$C$4:$C$300,"&lt;="&amp;R$1,Распис!$D$4:$D$300,"&gt;="&amp;R$1),SUMIF(База!$B$3:$B$305,$A47,База!$G$3:$G$152))</f>
        <v>0</v>
      </c>
      <c r="S47" s="46">
        <f ca="1">IF(COUNTIFS(Распис!$B$4:$B$300,$A47,Распис!$C$4:$C$300,"&lt;="&amp;S$1,Распис!$D$4:$D$300,"&gt;="&amp;S$1)&gt;0,SUMIFS(Распис!$H$4:$H$300,Распис!$B$4:$B$300,$A47,Распис!$C$4:$C$300,"&lt;="&amp;S$1,Распис!$D$4:$D$300,"&gt;="&amp;S$1),SUMIF(База!$B$3:$B$305,$A47,База!$H$3:$H$152))</f>
        <v>0</v>
      </c>
      <c r="T47" s="46">
        <f ca="1">IF(COUNTIFS(Распис!$B$4:$B$300,$A47,Распис!$C$4:$C$300,"&lt;="&amp;T$1,Распис!$D$4:$D$300,"&gt;="&amp;T$1)&gt;0,SUMIFS(Распис!$I$4:$I$300,Распис!$B$4:$B$300,$A47,Распис!$C$4:$C$300,"&lt;="&amp;T$1,Распис!$D$4:$D$300,"&gt;="&amp;T$1),SUMIF(База!$B$3:$B$305,$A47,База!$I$3:$I$152))</f>
        <v>0</v>
      </c>
      <c r="U47" s="46">
        <f ca="1">IF(COUNTIFS(Распис!$B$4:$B$300,$A47,Распис!$C$4:$C$300,"&lt;="&amp;U$1,Распис!$D$4:$D$300,"&gt;="&amp;U$1)&gt;0,SUMIFS(Распис!$J$4:$J$300,Распис!$B$4:$B$300,$A47,Распис!$C$4:$C$300,"&lt;="&amp;U$1,Распис!$D$4:$D$300,"&gt;="&amp;U$1),SUMIF(База!$B$3:$B$305,$A47,База!$J$3:$J$152))</f>
        <v>0</v>
      </c>
      <c r="V47" s="46">
        <f ca="1">IF(COUNTIFS(Распис!$B$4:$B$300,$A47,Распис!$C$4:$C$300,"&lt;="&amp;V$1,Распис!$D$4:$D$300,"&gt;="&amp;V$1)&gt;0,SUMIFS(Распис!$K$4:$K$300,Распис!$B$4:$B$300,$A47,Распис!$C$4:$C$300,"&lt;="&amp;V$1,Распис!$D$4:$D$300,"&gt;="&amp;V$1),SUMIF(База!$B$3:$B$305,$A47,База!$K$3:$K$152))</f>
        <v>0</v>
      </c>
      <c r="W47" s="46" t="s">
        <v>23</v>
      </c>
      <c r="X47" s="46">
        <f ca="1">IF(COUNTIFS(Распис!$B$4:$B$300,$A47,Распис!$C$4:$C$300,"&lt;="&amp;X$1,Распис!$D$4:$D$300,"&gt;="&amp;X$1)&gt;0,SUMIFS(Распис!$F$4:$F$300,Распис!$B$4:$B$300,$A47,Распис!$C$4:$C$300,"&lt;="&amp;X$1,Распис!$D$4:$D$300,"&gt;="&amp;X$1),SUMIF(База!$B$3:$B$305,$A47,База!$F$3:$F$152))</f>
        <v>0</v>
      </c>
      <c r="Y47" s="46">
        <f ca="1">IF(COUNTIFS(Распис!$B$4:$B$300,$A47,Распис!$C$4:$C$300,"&lt;="&amp;Y$1,Распис!$D$4:$D$300,"&gt;="&amp;Y$1)&gt;0,SUMIFS(Распис!$G$4:$G$300,Распис!$B$4:$B$300,$A47,Распис!$C$4:$C$300,"&lt;="&amp;Y$1,Распис!$D$4:$D$300,"&gt;="&amp;Y$1),SUMIF(База!$B$3:$B$305,$A47,База!$G$3:$G$152))</f>
        <v>0</v>
      </c>
      <c r="Z47" s="46">
        <f ca="1">IF(COUNTIFS(Распис!$B$4:$B$300,$A47,Распис!$C$4:$C$300,"&lt;="&amp;Z$1,Распис!$D$4:$D$300,"&gt;="&amp;Z$1)&gt;0,SUMIFS(Распис!$H$4:$H$300,Распис!$B$4:$B$300,$A47,Распис!$C$4:$C$300,"&lt;="&amp;Z$1,Распис!$D$4:$D$300,"&gt;="&amp;Z$1),SUMIF(База!$B$3:$B$305,$A47,База!$H$3:$H$152))</f>
        <v>0</v>
      </c>
      <c r="AA47" s="46">
        <f ca="1">IF(COUNTIFS(Распис!$B$4:$B$300,$A47,Распис!$C$4:$C$300,"&lt;="&amp;AA$1,Распис!$D$4:$D$300,"&gt;="&amp;AA$1)&gt;0,SUMIFS(Распис!$I$4:$I$300,Распис!$B$4:$B$300,$A47,Распис!$C$4:$C$300,"&lt;="&amp;AA$1,Распис!$D$4:$D$300,"&gt;="&amp;AA$1),SUMIF(База!$B$3:$B$305,$A47,База!$I$3:$I$152))</f>
        <v>0</v>
      </c>
      <c r="AB47" s="46">
        <f ca="1">IF(COUNTIFS(Распис!$B$4:$B$300,$A47,Распис!$C$4:$C$300,"&lt;="&amp;AB$1,Распис!$D$4:$D$300,"&gt;="&amp;AB$1)&gt;0,SUMIFS(Распис!$J$4:$J$300,Распис!$B$4:$B$300,$A47,Распис!$C$4:$C$300,"&lt;="&amp;AB$1,Распис!$D$4:$D$300,"&gt;="&amp;AB$1),SUMIF(База!$B$3:$B$305,$A47,База!$J$3:$J$152))</f>
        <v>0</v>
      </c>
      <c r="AC47" s="46">
        <f ca="1">IF(COUNTIFS(Распис!$B$4:$B$300,$A47,Распис!$C$4:$C$300,"&lt;="&amp;AC$1,Распис!$D$4:$D$300,"&gt;="&amp;AC$1)&gt;0,SUMIFS(Распис!$K$4:$K$300,Распис!$B$4:$B$300,$A47,Распис!$C$4:$C$300,"&lt;="&amp;AC$1,Распис!$D$4:$D$300,"&gt;="&amp;AC$1),SUMIF(База!$B$3:$B$305,$A47,База!$K$3:$K$152))</f>
        <v>0</v>
      </c>
      <c r="AD47" s="46" t="s">
        <v>23</v>
      </c>
      <c r="AE47" s="46">
        <f ca="1">IF(COUNTIFS(Распис!$B$4:$B$300,$A47,Распис!$C$4:$C$300,"&lt;="&amp;AE$1,Распис!$D$4:$D$300,"&gt;="&amp;AE$1)&gt;0,SUMIFS(Распис!$F$4:$F$300,Распис!$B$4:$B$300,$A47,Распис!$C$4:$C$300,"&lt;="&amp;AE$1,Распис!$D$4:$D$300,"&gt;="&amp;AE$1),SUMIF(База!$B$3:$B$305,$A47,База!$F$3:$F$152))</f>
        <v>0</v>
      </c>
      <c r="AF47" s="47"/>
      <c r="AG47" s="46">
        <f t="shared" ca="1" si="2"/>
        <v>0</v>
      </c>
      <c r="AH47" s="46">
        <f ca="1">AG47-SUMIFS(Распред!$G$4:$G$300,Распред!$B$4:$B$300,"апрель",Распред!$F$4:$F$300,A47)</f>
        <v>0</v>
      </c>
      <c r="AI47" s="46">
        <f ca="1">AH47+(COUNTIF(B47:AF47,"КД")+SUMIFS(Распред!$AH$4:$AH$300,Распред!$F$4:$F$300,A47,Распред!$B$4:$B$300,"апрель"))*4</f>
        <v>0</v>
      </c>
      <c r="AJ47" s="46">
        <f t="shared" ca="1" si="3"/>
        <v>0</v>
      </c>
      <c r="AK47" s="46">
        <f t="shared" ca="1" si="4"/>
        <v>0</v>
      </c>
      <c r="AL47" s="46">
        <f>SUMIFS(Распред!$K$4:$K$300,Распред!$B$4:$B$300,"апрель",Распред!$J$4:$J$300,A47)+SUMIFS(Распред!$M$4:$M$300,Распред!$B$4:$B$300,"апрель",Распред!$L$4:$L$300,A47)+SUMIFS(Распред!$O$4:$O$300,Распред!$B$4:$B$300,"апрель",Распред!$N$4:$N$300,A47)+SUMIFS(Распред!$Q$4:$Q$300,Распред!$B$4:$B$300,"апрель",Распред!$P$4:$P$300,A47)+SUMIFS(Распред!$S$4:$S$300,Распред!$B$4:$B$300,"апрель",Распред!$R$4:$R$300,A47)+SUMIFS(Распред!$U$4:$U$300,Распред!$B$4:$B$300,"апрель",Распред!$T$4:$T$300,A47)+SUMIFS(Распред!$W$4:$W$300,Распред!$B$4:$B$300,"апрель",Распред!$V$4:$V$300,A47)+SUMIFS(Распред!$Y$4:$Y$300,Распред!$B$4:$B$300,"апрель",Распред!$X$4:$X$300,A47)+SUMIFS(Распред!$AA$4:$AA$300,Распред!$B$4:$B$300,"апрель",Распред!$Z$4:$Z$300,A47)+SUMIFS(Распред!$AC$4:$AC$300,Распред!$B$4:$B$300,"апрель",Распред!$AB$4:$AB$300,A47)</f>
        <v>0</v>
      </c>
      <c r="AM47" s="46">
        <f t="shared" ca="1" si="5"/>
        <v>0</v>
      </c>
      <c r="AN47" s="46">
        <f t="shared" ca="1" si="6"/>
        <v>0</v>
      </c>
      <c r="AO47" s="46">
        <f t="shared" ca="1" si="7"/>
        <v>0</v>
      </c>
      <c r="AP47" s="46">
        <f>январь!AP47</f>
        <v>0</v>
      </c>
      <c r="AQ47" s="46">
        <f t="shared" ca="1" si="8"/>
        <v>0</v>
      </c>
      <c r="AR47" s="47"/>
      <c r="AS47" s="47">
        <f t="shared" ca="1" si="9"/>
        <v>0</v>
      </c>
      <c r="AT47" s="47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</row>
    <row r="48" spans="1:58" s="59" customFormat="1" x14ac:dyDescent="0.25">
      <c r="A48" s="190">
        <f>База!B48</f>
        <v>0</v>
      </c>
      <c r="B48" s="191" t="s">
        <v>23</v>
      </c>
      <c r="C48" s="191">
        <f ca="1">IF(COUNTIFS(Распис!$B$4:$B$300,$A48,Распис!$C$4:$C$300,"&lt;="&amp;C$1,Распис!$D$4:$D$300,"&gt;="&amp;C$1)&gt;0,SUMIFS(Распис!$F$4:$F$300,Распис!$B$4:$B$300,$A48,Распис!$C$4:$C$300,"&lt;="&amp;C$1,Распис!$D$4:$D$300,"&gt;="&amp;C$1),SUMIF(База!$B$3:$B$305,$A48,База!$F$3:$F$152))</f>
        <v>0</v>
      </c>
      <c r="D48" s="191">
        <f ca="1">IF(COUNTIFS(Распис!$B$4:$B$300,$A48,Распис!$C$4:$C$300,"&lt;="&amp;D$1,Распис!$D$4:$D$300,"&gt;="&amp;D$1)&gt;0,SUMIFS(Распис!$G$4:$G$300,Распис!$B$4:$B$300,$A48,Распис!$C$4:$C$300,"&lt;="&amp;D$1,Распис!$D$4:$D$300,"&gt;="&amp;D$1),SUMIF(База!$B$3:$B$305,$A48,База!$G$3:$G$152))</f>
        <v>0</v>
      </c>
      <c r="E48" s="191">
        <f ca="1">IF(COUNTIFS(Распис!$B$4:$B$300,$A48,Распис!$C$4:$C$300,"&lt;="&amp;E$1,Распис!$D$4:$D$300,"&gt;="&amp;E$1)&gt;0,SUMIFS(Распис!$H$4:$H$300,Распис!$B$4:$B$300,$A48,Распис!$C$4:$C$300,"&lt;="&amp;E$1,Распис!$D$4:$D$300,"&gt;="&amp;E$1),SUMIF(База!$B$3:$B$305,$A48,База!$H$3:$H$152))</f>
        <v>0</v>
      </c>
      <c r="F48" s="191">
        <f ca="1">IF(COUNTIFS(Распис!$B$4:$B$300,$A48,Распис!$C$4:$C$300,"&lt;="&amp;F$1,Распис!$D$4:$D$300,"&gt;="&amp;F$1)&gt;0,SUMIFS(Распис!$I$4:$I$300,Распис!$B$4:$B$300,$A48,Распис!$C$4:$C$300,"&lt;="&amp;F$1,Распис!$D$4:$D$300,"&gt;="&amp;F$1),SUMIF(База!$B$3:$B$305,$A48,База!$I$3:$I$152))</f>
        <v>0</v>
      </c>
      <c r="G48" s="191">
        <f ca="1">IF(COUNTIFS(Распис!$B$4:$B$300,$A48,Распис!$C$4:$C$300,"&lt;="&amp;G$1,Распис!$D$4:$D$300,"&gt;="&amp;G$1)&gt;0,SUMIFS(Распис!$J$4:$J$300,Распис!$B$4:$B$300,$A48,Распис!$C$4:$C$300,"&lt;="&amp;G$1,Распис!$D$4:$D$300,"&gt;="&amp;G$1),SUMIF(База!$B$3:$B$305,$A48,База!$J$3:$J$152))</f>
        <v>0</v>
      </c>
      <c r="H48" s="191">
        <f ca="1">IF(COUNTIFS(Распис!$B$4:$B$300,$A48,Распис!$C$4:$C$300,"&lt;="&amp;H$1,Распис!$D$4:$D$300,"&gt;="&amp;H$1)&gt;0,SUMIFS(Распис!$K$4:$K$300,Распис!$B$4:$B$300,$A48,Распис!$C$4:$C$300,"&lt;="&amp;H$1,Распис!$D$4:$D$300,"&gt;="&amp;H$1),SUMIF(База!$B$3:$B$305,$A48,База!$K$3:$K$152))</f>
        <v>0</v>
      </c>
      <c r="I48" s="191" t="s">
        <v>23</v>
      </c>
      <c r="J48" s="191">
        <f ca="1">IF(COUNTIFS(Распис!$B$4:$B$300,$A48,Распис!$C$4:$C$300,"&lt;="&amp;J$1,Распис!$D$4:$D$300,"&gt;="&amp;J$1)&gt;0,SUMIFS(Распис!$F$4:$F$300,Распис!$B$4:$B$300,$A48,Распис!$C$4:$C$300,"&lt;="&amp;J$1,Распис!$D$4:$D$300,"&gt;="&amp;J$1),SUMIF(База!$B$3:$B$305,$A48,База!$F$3:$F$152))</f>
        <v>0</v>
      </c>
      <c r="K48" s="191">
        <f ca="1">IF(COUNTIFS(Распис!$B$4:$B$300,$A48,Распис!$C$4:$C$300,"&lt;="&amp;K$1,Распис!$D$4:$D$300,"&gt;="&amp;K$1)&gt;0,SUMIFS(Распис!$G$4:$G$300,Распис!$B$4:$B$300,$A48,Распис!$C$4:$C$300,"&lt;="&amp;K$1,Распис!$D$4:$D$300,"&gt;="&amp;K$1),SUMIF(База!$B$3:$B$305,$A48,База!$G$3:$G$152))</f>
        <v>0</v>
      </c>
      <c r="L48" s="191">
        <f ca="1">IF(COUNTIFS(Распис!$B$4:$B$300,$A48,Распис!$C$4:$C$300,"&lt;="&amp;L$1,Распис!$D$4:$D$300,"&gt;="&amp;L$1)&gt;0,SUMIFS(Распис!$H$4:$H$300,Распис!$B$4:$B$300,$A48,Распис!$C$4:$C$300,"&lt;="&amp;L$1,Распис!$D$4:$D$300,"&gt;="&amp;L$1),SUMIF(База!$B$3:$B$305,$A48,База!$H$3:$H$152))</f>
        <v>0</v>
      </c>
      <c r="M48" s="191">
        <f ca="1">IF(COUNTIFS(Распис!$B$4:$B$300,$A48,Распис!$C$4:$C$300,"&lt;="&amp;M$1,Распис!$D$4:$D$300,"&gt;="&amp;M$1)&gt;0,SUMIFS(Распис!$I$4:$I$300,Распис!$B$4:$B$300,$A48,Распис!$C$4:$C$300,"&lt;="&amp;M$1,Распис!$D$4:$D$300,"&gt;="&amp;M$1),SUMIF(База!$B$3:$B$305,$A48,База!$I$3:$I$152))</f>
        <v>0</v>
      </c>
      <c r="N48" s="191">
        <f ca="1">IF(COUNTIFS(Распис!$B$4:$B$300,$A48,Распис!$C$4:$C$300,"&lt;="&amp;N$1,Распис!$D$4:$D$300,"&gt;="&amp;N$1)&gt;0,SUMIFS(Распис!$J$4:$J$300,Распис!$B$4:$B$300,$A48,Распис!$C$4:$C$300,"&lt;="&amp;N$1,Распис!$D$4:$D$300,"&gt;="&amp;N$1),SUMIF(База!$B$3:$B$305,$A48,База!$J$3:$J$152))</f>
        <v>0</v>
      </c>
      <c r="O48" s="191">
        <f ca="1">IF(COUNTIFS(Распис!$B$4:$B$300,$A48,Распис!$C$4:$C$300,"&lt;="&amp;O$1,Распис!$D$4:$D$300,"&gt;="&amp;O$1)&gt;0,SUMIFS(Распис!$K$4:$K$300,Распис!$B$4:$B$300,$A48,Распис!$C$4:$C$300,"&lt;="&amp;O$1,Распис!$D$4:$D$300,"&gt;="&amp;O$1),SUMIF(База!$B$3:$B$305,$A48,База!$K$3:$K$152))</f>
        <v>0</v>
      </c>
      <c r="P48" s="191" t="s">
        <v>23</v>
      </c>
      <c r="Q48" s="191">
        <f ca="1">IF(COUNTIFS(Распис!$B$4:$B$300,$A48,Распис!$C$4:$C$300,"&lt;="&amp;Q$1,Распис!$D$4:$D$300,"&gt;="&amp;Q$1)&gt;0,SUMIFS(Распис!$F$4:$F$300,Распис!$B$4:$B$300,$A48,Распис!$C$4:$C$300,"&lt;="&amp;Q$1,Распис!$D$4:$D$300,"&gt;="&amp;Q$1),SUMIF(База!$B$3:$B$305,$A48,База!$F$3:$F$152))</f>
        <v>0</v>
      </c>
      <c r="R48" s="191">
        <f ca="1">IF(COUNTIFS(Распис!$B$4:$B$300,$A48,Распис!$C$4:$C$300,"&lt;="&amp;R$1,Распис!$D$4:$D$300,"&gt;="&amp;R$1)&gt;0,SUMIFS(Распис!$G$4:$G$300,Распис!$B$4:$B$300,$A48,Распис!$C$4:$C$300,"&lt;="&amp;R$1,Распис!$D$4:$D$300,"&gt;="&amp;R$1),SUMIF(База!$B$3:$B$305,$A48,База!$G$3:$G$152))</f>
        <v>0</v>
      </c>
      <c r="S48" s="191">
        <f ca="1">IF(COUNTIFS(Распис!$B$4:$B$300,$A48,Распис!$C$4:$C$300,"&lt;="&amp;S$1,Распис!$D$4:$D$300,"&gt;="&amp;S$1)&gt;0,SUMIFS(Распис!$H$4:$H$300,Распис!$B$4:$B$300,$A48,Распис!$C$4:$C$300,"&lt;="&amp;S$1,Распис!$D$4:$D$300,"&gt;="&amp;S$1),SUMIF(База!$B$3:$B$305,$A48,База!$H$3:$H$152))</f>
        <v>0</v>
      </c>
      <c r="T48" s="191">
        <f ca="1">IF(COUNTIFS(Распис!$B$4:$B$300,$A48,Распис!$C$4:$C$300,"&lt;="&amp;T$1,Распис!$D$4:$D$300,"&gt;="&amp;T$1)&gt;0,SUMIFS(Распис!$I$4:$I$300,Распис!$B$4:$B$300,$A48,Распис!$C$4:$C$300,"&lt;="&amp;T$1,Распис!$D$4:$D$300,"&gt;="&amp;T$1),SUMIF(База!$B$3:$B$305,$A48,База!$I$3:$I$152))</f>
        <v>0</v>
      </c>
      <c r="U48" s="191">
        <f ca="1">IF(COUNTIFS(Распис!$B$4:$B$300,$A48,Распис!$C$4:$C$300,"&lt;="&amp;U$1,Распис!$D$4:$D$300,"&gt;="&amp;U$1)&gt;0,SUMIFS(Распис!$J$4:$J$300,Распис!$B$4:$B$300,$A48,Распис!$C$4:$C$300,"&lt;="&amp;U$1,Распис!$D$4:$D$300,"&gt;="&amp;U$1),SUMIF(База!$B$3:$B$305,$A48,База!$J$3:$J$152))</f>
        <v>0</v>
      </c>
      <c r="V48" s="191">
        <f ca="1">IF(COUNTIFS(Распис!$B$4:$B$300,$A48,Распис!$C$4:$C$300,"&lt;="&amp;V$1,Распис!$D$4:$D$300,"&gt;="&amp;V$1)&gt;0,SUMIFS(Распис!$K$4:$K$300,Распис!$B$4:$B$300,$A48,Распис!$C$4:$C$300,"&lt;="&amp;V$1,Распис!$D$4:$D$300,"&gt;="&amp;V$1),SUMIF(База!$B$3:$B$305,$A48,База!$K$3:$K$152))</f>
        <v>0</v>
      </c>
      <c r="W48" s="191" t="s">
        <v>23</v>
      </c>
      <c r="X48" s="191">
        <f ca="1">IF(COUNTIFS(Распис!$B$4:$B$300,$A48,Распис!$C$4:$C$300,"&lt;="&amp;X$1,Распис!$D$4:$D$300,"&gt;="&amp;X$1)&gt;0,SUMIFS(Распис!$F$4:$F$300,Распис!$B$4:$B$300,$A48,Распис!$C$4:$C$300,"&lt;="&amp;X$1,Распис!$D$4:$D$300,"&gt;="&amp;X$1),SUMIF(База!$B$3:$B$305,$A48,База!$F$3:$F$152))</f>
        <v>0</v>
      </c>
      <c r="Y48" s="191">
        <f ca="1">IF(COUNTIFS(Распис!$B$4:$B$300,$A48,Распис!$C$4:$C$300,"&lt;="&amp;Y$1,Распис!$D$4:$D$300,"&gt;="&amp;Y$1)&gt;0,SUMIFS(Распис!$G$4:$G$300,Распис!$B$4:$B$300,$A48,Распис!$C$4:$C$300,"&lt;="&amp;Y$1,Распис!$D$4:$D$300,"&gt;="&amp;Y$1),SUMIF(База!$B$3:$B$305,$A48,База!$G$3:$G$152))</f>
        <v>0</v>
      </c>
      <c r="Z48" s="191">
        <f ca="1">IF(COUNTIFS(Распис!$B$4:$B$300,$A48,Распис!$C$4:$C$300,"&lt;="&amp;Z$1,Распис!$D$4:$D$300,"&gt;="&amp;Z$1)&gt;0,SUMIFS(Распис!$H$4:$H$300,Распис!$B$4:$B$300,$A48,Распис!$C$4:$C$300,"&lt;="&amp;Z$1,Распис!$D$4:$D$300,"&gt;="&amp;Z$1),SUMIF(База!$B$3:$B$305,$A48,База!$H$3:$H$152))</f>
        <v>0</v>
      </c>
      <c r="AA48" s="191">
        <f ca="1">IF(COUNTIFS(Распис!$B$4:$B$300,$A48,Распис!$C$4:$C$300,"&lt;="&amp;AA$1,Распис!$D$4:$D$300,"&gt;="&amp;AA$1)&gt;0,SUMIFS(Распис!$I$4:$I$300,Распис!$B$4:$B$300,$A48,Распис!$C$4:$C$300,"&lt;="&amp;AA$1,Распис!$D$4:$D$300,"&gt;="&amp;AA$1),SUMIF(База!$B$3:$B$305,$A48,База!$I$3:$I$152))</f>
        <v>0</v>
      </c>
      <c r="AB48" s="191">
        <f ca="1">IF(COUNTIFS(Распис!$B$4:$B$300,$A48,Распис!$C$4:$C$300,"&lt;="&amp;AB$1,Распис!$D$4:$D$300,"&gt;="&amp;AB$1)&gt;0,SUMIFS(Распис!$J$4:$J$300,Распис!$B$4:$B$300,$A48,Распис!$C$4:$C$300,"&lt;="&amp;AB$1,Распис!$D$4:$D$300,"&gt;="&amp;AB$1),SUMIF(База!$B$3:$B$305,$A48,База!$J$3:$J$152))</f>
        <v>0</v>
      </c>
      <c r="AC48" s="191">
        <f ca="1">IF(COUNTIFS(Распис!$B$4:$B$300,$A48,Распис!$C$4:$C$300,"&lt;="&amp;AC$1,Распис!$D$4:$D$300,"&gt;="&amp;AC$1)&gt;0,SUMIFS(Распис!$K$4:$K$300,Распис!$B$4:$B$300,$A48,Распис!$C$4:$C$300,"&lt;="&amp;AC$1,Распис!$D$4:$D$300,"&gt;="&amp;AC$1),SUMIF(База!$B$3:$B$305,$A48,База!$K$3:$K$152))</f>
        <v>0</v>
      </c>
      <c r="AD48" s="191" t="s">
        <v>23</v>
      </c>
      <c r="AE48" s="191">
        <f ca="1">IF(COUNTIFS(Распис!$B$4:$B$300,$A48,Распис!$C$4:$C$300,"&lt;="&amp;AE$1,Распис!$D$4:$D$300,"&gt;="&amp;AE$1)&gt;0,SUMIFS(Распис!$F$4:$F$300,Распис!$B$4:$B$300,$A48,Распис!$C$4:$C$300,"&lt;="&amp;AE$1,Распис!$D$4:$D$300,"&gt;="&amp;AE$1),SUMIF(База!$B$3:$B$305,$A48,База!$F$3:$F$152))</f>
        <v>0</v>
      </c>
      <c r="AF48" s="190"/>
      <c r="AG48" s="191">
        <f t="shared" ca="1" si="2"/>
        <v>0</v>
      </c>
      <c r="AH48" s="191">
        <f ca="1">AG48-SUMIFS(Распред!$G$4:$G$300,Распред!$B$4:$B$300,"апрель",Распред!$F$4:$F$300,A48)</f>
        <v>0</v>
      </c>
      <c r="AI48" s="191">
        <f ca="1">AH48+(COUNTIF(B48:AF48,"КД")+SUMIFS(Распред!$AH$4:$AH$300,Распред!$F$4:$F$300,A48,Распред!$B$4:$B$300,"апрель"))*4</f>
        <v>0</v>
      </c>
      <c r="AJ48" s="191">
        <f t="shared" ca="1" si="3"/>
        <v>0</v>
      </c>
      <c r="AK48" s="191">
        <f t="shared" ca="1" si="4"/>
        <v>0</v>
      </c>
      <c r="AL48" s="191">
        <f>SUMIFS(Распред!$K$4:$K$300,Распред!$B$4:$B$300,"апрель",Распред!$J$4:$J$300,A48)+SUMIFS(Распред!$M$4:$M$300,Распред!$B$4:$B$300,"апрель",Распред!$L$4:$L$300,A48)+SUMIFS(Распред!$O$4:$O$300,Распред!$B$4:$B$300,"апрель",Распред!$N$4:$N$300,A48)+SUMIFS(Распред!$Q$4:$Q$300,Распред!$B$4:$B$300,"апрель",Распред!$P$4:$P$300,A48)+SUMIFS(Распред!$S$4:$S$300,Распред!$B$4:$B$300,"апрель",Распред!$R$4:$R$300,A48)+SUMIFS(Распред!$U$4:$U$300,Распред!$B$4:$B$300,"апрель",Распред!$T$4:$T$300,A48)+SUMIFS(Распред!$W$4:$W$300,Распред!$B$4:$B$300,"апрель",Распред!$V$4:$V$300,A48)+SUMIFS(Распред!$Y$4:$Y$300,Распред!$B$4:$B$300,"апрель",Распред!$X$4:$X$300,A48)+SUMIFS(Распред!$AA$4:$AA$300,Распред!$B$4:$B$300,"апрель",Распред!$Z$4:$Z$300,A48)+SUMIFS(Распред!$AC$4:$AC$300,Распред!$B$4:$B$300,"апрель",Распред!$AB$4:$AB$300,A48)</f>
        <v>0</v>
      </c>
      <c r="AM48" s="191">
        <f t="shared" ca="1" si="5"/>
        <v>0</v>
      </c>
      <c r="AN48" s="191">
        <f t="shared" ca="1" si="6"/>
        <v>0</v>
      </c>
      <c r="AO48" s="191">
        <f t="shared" ca="1" si="7"/>
        <v>0</v>
      </c>
      <c r="AP48" s="191">
        <f>январь!AP48</f>
        <v>0</v>
      </c>
      <c r="AQ48" s="191">
        <f ca="1">IF(AM48&gt;24,AP48*30%,0)</f>
        <v>0</v>
      </c>
      <c r="AR48" s="190"/>
      <c r="AS48" s="190">
        <f t="shared" ca="1" si="9"/>
        <v>0</v>
      </c>
      <c r="AT48" s="190" t="str">
        <f>январь!AT48</f>
        <v>Некорректно признана доплата за совмещение, не соответствие с уровнем пед.мастерства</v>
      </c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</row>
    <row r="49" spans="1:58" x14ac:dyDescent="0.25">
      <c r="A49" s="47">
        <f>База!B49</f>
        <v>0</v>
      </c>
      <c r="B49" s="46" t="s">
        <v>23</v>
      </c>
      <c r="C49" s="46">
        <f ca="1">IF(COUNTIFS(Распис!$B$4:$B$300,$A49,Распис!$C$4:$C$300,"&lt;="&amp;C$1,Распис!$D$4:$D$300,"&gt;="&amp;C$1)&gt;0,SUMIFS(Распис!$F$4:$F$300,Распис!$B$4:$B$300,$A49,Распис!$C$4:$C$300,"&lt;="&amp;C$1,Распис!$D$4:$D$300,"&gt;="&amp;C$1),SUMIF(База!$B$3:$B$305,$A49,База!$F$3:$F$152))</f>
        <v>0</v>
      </c>
      <c r="D49" s="46">
        <f ca="1">IF(COUNTIFS(Распис!$B$4:$B$300,$A49,Распис!$C$4:$C$300,"&lt;="&amp;D$1,Распис!$D$4:$D$300,"&gt;="&amp;D$1)&gt;0,SUMIFS(Распис!$G$4:$G$300,Распис!$B$4:$B$300,$A49,Распис!$C$4:$C$300,"&lt;="&amp;D$1,Распис!$D$4:$D$300,"&gt;="&amp;D$1),SUMIF(База!$B$3:$B$305,$A49,База!$G$3:$G$152))</f>
        <v>0</v>
      </c>
      <c r="E49" s="46">
        <f ca="1">IF(COUNTIFS(Распис!$B$4:$B$300,$A49,Распис!$C$4:$C$300,"&lt;="&amp;E$1,Распис!$D$4:$D$300,"&gt;="&amp;E$1)&gt;0,SUMIFS(Распис!$H$4:$H$300,Распис!$B$4:$B$300,$A49,Распис!$C$4:$C$300,"&lt;="&amp;E$1,Распис!$D$4:$D$300,"&gt;="&amp;E$1),SUMIF(База!$B$3:$B$305,$A49,База!$H$3:$H$152))</f>
        <v>0</v>
      </c>
      <c r="F49" s="46">
        <f ca="1">IF(COUNTIFS(Распис!$B$4:$B$300,$A49,Распис!$C$4:$C$300,"&lt;="&amp;F$1,Распис!$D$4:$D$300,"&gt;="&amp;F$1)&gt;0,SUMIFS(Распис!$I$4:$I$300,Распис!$B$4:$B$300,$A49,Распис!$C$4:$C$300,"&lt;="&amp;F$1,Распис!$D$4:$D$300,"&gt;="&amp;F$1),SUMIF(База!$B$3:$B$305,$A49,База!$I$3:$I$152))</f>
        <v>0</v>
      </c>
      <c r="G49" s="46">
        <f ca="1">IF(COUNTIFS(Распис!$B$4:$B$300,$A49,Распис!$C$4:$C$300,"&lt;="&amp;G$1,Распис!$D$4:$D$300,"&gt;="&amp;G$1)&gt;0,SUMIFS(Распис!$J$4:$J$300,Распис!$B$4:$B$300,$A49,Распис!$C$4:$C$300,"&lt;="&amp;G$1,Распис!$D$4:$D$300,"&gt;="&amp;G$1),SUMIF(База!$B$3:$B$305,$A49,База!$J$3:$J$152))</f>
        <v>0</v>
      </c>
      <c r="H49" s="46">
        <f ca="1">IF(COUNTIFS(Распис!$B$4:$B$300,$A49,Распис!$C$4:$C$300,"&lt;="&amp;H$1,Распис!$D$4:$D$300,"&gt;="&amp;H$1)&gt;0,SUMIFS(Распис!$K$4:$K$300,Распис!$B$4:$B$300,$A49,Распис!$C$4:$C$300,"&lt;="&amp;H$1,Распис!$D$4:$D$300,"&gt;="&amp;H$1),SUMIF(База!$B$3:$B$305,$A49,База!$K$3:$K$152))</f>
        <v>0</v>
      </c>
      <c r="I49" s="46" t="s">
        <v>23</v>
      </c>
      <c r="J49" s="46">
        <f ca="1">IF(COUNTIFS(Распис!$B$4:$B$300,$A49,Распис!$C$4:$C$300,"&lt;="&amp;J$1,Распис!$D$4:$D$300,"&gt;="&amp;J$1)&gt;0,SUMIFS(Распис!$F$4:$F$300,Распис!$B$4:$B$300,$A49,Распис!$C$4:$C$300,"&lt;="&amp;J$1,Распис!$D$4:$D$300,"&gt;="&amp;J$1),SUMIF(База!$B$3:$B$305,$A49,База!$F$3:$F$152))</f>
        <v>0</v>
      </c>
      <c r="K49" s="46">
        <f ca="1">IF(COUNTIFS(Распис!$B$4:$B$300,$A49,Распис!$C$4:$C$300,"&lt;="&amp;K$1,Распис!$D$4:$D$300,"&gt;="&amp;K$1)&gt;0,SUMIFS(Распис!$G$4:$G$300,Распис!$B$4:$B$300,$A49,Распис!$C$4:$C$300,"&lt;="&amp;K$1,Распис!$D$4:$D$300,"&gt;="&amp;K$1),SUMIF(База!$B$3:$B$305,$A49,База!$G$3:$G$152))</f>
        <v>0</v>
      </c>
      <c r="L49" s="46">
        <f ca="1">IF(COUNTIFS(Распис!$B$4:$B$300,$A49,Распис!$C$4:$C$300,"&lt;="&amp;L$1,Распис!$D$4:$D$300,"&gt;="&amp;L$1)&gt;0,SUMIFS(Распис!$H$4:$H$300,Распис!$B$4:$B$300,$A49,Распис!$C$4:$C$300,"&lt;="&amp;L$1,Распис!$D$4:$D$300,"&gt;="&amp;L$1),SUMIF(База!$B$3:$B$305,$A49,База!$H$3:$H$152))</f>
        <v>0</v>
      </c>
      <c r="M49" s="46">
        <f ca="1">IF(COUNTIFS(Распис!$B$4:$B$300,$A49,Распис!$C$4:$C$300,"&lt;="&amp;M$1,Распис!$D$4:$D$300,"&gt;="&amp;M$1)&gt;0,SUMIFS(Распис!$I$4:$I$300,Распис!$B$4:$B$300,$A49,Распис!$C$4:$C$300,"&lt;="&amp;M$1,Распис!$D$4:$D$300,"&gt;="&amp;M$1),SUMIF(База!$B$3:$B$305,$A49,База!$I$3:$I$152))</f>
        <v>0</v>
      </c>
      <c r="N49" s="46">
        <f ca="1">IF(COUNTIFS(Распис!$B$4:$B$300,$A49,Распис!$C$4:$C$300,"&lt;="&amp;N$1,Распис!$D$4:$D$300,"&gt;="&amp;N$1)&gt;0,SUMIFS(Распис!$J$4:$J$300,Распис!$B$4:$B$300,$A49,Распис!$C$4:$C$300,"&lt;="&amp;N$1,Распис!$D$4:$D$300,"&gt;="&amp;N$1),SUMIF(База!$B$3:$B$305,$A49,База!$J$3:$J$152))</f>
        <v>0</v>
      </c>
      <c r="O49" s="46">
        <f ca="1">IF(COUNTIFS(Распис!$B$4:$B$300,$A49,Распис!$C$4:$C$300,"&lt;="&amp;O$1,Распис!$D$4:$D$300,"&gt;="&amp;O$1)&gt;0,SUMIFS(Распис!$K$4:$K$300,Распис!$B$4:$B$300,$A49,Распис!$C$4:$C$300,"&lt;="&amp;O$1,Распис!$D$4:$D$300,"&gt;="&amp;O$1),SUMIF(База!$B$3:$B$305,$A49,База!$K$3:$K$152))</f>
        <v>0</v>
      </c>
      <c r="P49" s="46" t="s">
        <v>23</v>
      </c>
      <c r="Q49" s="46">
        <f ca="1">IF(COUNTIFS(Распис!$B$4:$B$300,$A49,Распис!$C$4:$C$300,"&lt;="&amp;Q$1,Распис!$D$4:$D$300,"&gt;="&amp;Q$1)&gt;0,SUMIFS(Распис!$F$4:$F$300,Распис!$B$4:$B$300,$A49,Распис!$C$4:$C$300,"&lt;="&amp;Q$1,Распис!$D$4:$D$300,"&gt;="&amp;Q$1),SUMIF(База!$B$3:$B$305,$A49,База!$F$3:$F$152))</f>
        <v>0</v>
      </c>
      <c r="R49" s="46">
        <f ca="1">IF(COUNTIFS(Распис!$B$4:$B$300,$A49,Распис!$C$4:$C$300,"&lt;="&amp;R$1,Распис!$D$4:$D$300,"&gt;="&amp;R$1)&gt;0,SUMIFS(Распис!$G$4:$G$300,Распис!$B$4:$B$300,$A49,Распис!$C$4:$C$300,"&lt;="&amp;R$1,Распис!$D$4:$D$300,"&gt;="&amp;R$1),SUMIF(База!$B$3:$B$305,$A49,База!$G$3:$G$152))</f>
        <v>0</v>
      </c>
      <c r="S49" s="46">
        <f ca="1">IF(COUNTIFS(Распис!$B$4:$B$300,$A49,Распис!$C$4:$C$300,"&lt;="&amp;S$1,Распис!$D$4:$D$300,"&gt;="&amp;S$1)&gt;0,SUMIFS(Распис!$H$4:$H$300,Распис!$B$4:$B$300,$A49,Распис!$C$4:$C$300,"&lt;="&amp;S$1,Распис!$D$4:$D$300,"&gt;="&amp;S$1),SUMIF(База!$B$3:$B$305,$A49,База!$H$3:$H$152))</f>
        <v>0</v>
      </c>
      <c r="T49" s="46">
        <f ca="1">IF(COUNTIFS(Распис!$B$4:$B$300,$A49,Распис!$C$4:$C$300,"&lt;="&amp;T$1,Распис!$D$4:$D$300,"&gt;="&amp;T$1)&gt;0,SUMIFS(Распис!$I$4:$I$300,Распис!$B$4:$B$300,$A49,Распис!$C$4:$C$300,"&lt;="&amp;T$1,Распис!$D$4:$D$300,"&gt;="&amp;T$1),SUMIF(База!$B$3:$B$305,$A49,База!$I$3:$I$152))</f>
        <v>0</v>
      </c>
      <c r="U49" s="46">
        <f ca="1">IF(COUNTIFS(Распис!$B$4:$B$300,$A49,Распис!$C$4:$C$300,"&lt;="&amp;U$1,Распис!$D$4:$D$300,"&gt;="&amp;U$1)&gt;0,SUMIFS(Распис!$J$4:$J$300,Распис!$B$4:$B$300,$A49,Распис!$C$4:$C$300,"&lt;="&amp;U$1,Распис!$D$4:$D$300,"&gt;="&amp;U$1),SUMIF(База!$B$3:$B$305,$A49,База!$J$3:$J$152))</f>
        <v>0</v>
      </c>
      <c r="V49" s="46">
        <f ca="1">IF(COUNTIFS(Распис!$B$4:$B$300,$A49,Распис!$C$4:$C$300,"&lt;="&amp;V$1,Распис!$D$4:$D$300,"&gt;="&amp;V$1)&gt;0,SUMIFS(Распис!$K$4:$K$300,Распис!$B$4:$B$300,$A49,Распис!$C$4:$C$300,"&lt;="&amp;V$1,Распис!$D$4:$D$300,"&gt;="&amp;V$1),SUMIF(База!$B$3:$B$305,$A49,База!$K$3:$K$152))</f>
        <v>0</v>
      </c>
      <c r="W49" s="46" t="s">
        <v>23</v>
      </c>
      <c r="X49" s="46">
        <f ca="1">IF(COUNTIFS(Распис!$B$4:$B$300,$A49,Распис!$C$4:$C$300,"&lt;="&amp;X$1,Распис!$D$4:$D$300,"&gt;="&amp;X$1)&gt;0,SUMIFS(Распис!$F$4:$F$300,Распис!$B$4:$B$300,$A49,Распис!$C$4:$C$300,"&lt;="&amp;X$1,Распис!$D$4:$D$300,"&gt;="&amp;X$1),SUMIF(База!$B$3:$B$305,$A49,База!$F$3:$F$152))</f>
        <v>0</v>
      </c>
      <c r="Y49" s="46">
        <f ca="1">IF(COUNTIFS(Распис!$B$4:$B$300,$A49,Распис!$C$4:$C$300,"&lt;="&amp;Y$1,Распис!$D$4:$D$300,"&gt;="&amp;Y$1)&gt;0,SUMIFS(Распис!$G$4:$G$300,Распис!$B$4:$B$300,$A49,Распис!$C$4:$C$300,"&lt;="&amp;Y$1,Распис!$D$4:$D$300,"&gt;="&amp;Y$1),SUMIF(База!$B$3:$B$305,$A49,База!$G$3:$G$152))</f>
        <v>0</v>
      </c>
      <c r="Z49" s="46">
        <f ca="1">IF(COUNTIFS(Распис!$B$4:$B$300,$A49,Распис!$C$4:$C$300,"&lt;="&amp;Z$1,Распис!$D$4:$D$300,"&gt;="&amp;Z$1)&gt;0,SUMIFS(Распис!$H$4:$H$300,Распис!$B$4:$B$300,$A49,Распис!$C$4:$C$300,"&lt;="&amp;Z$1,Распис!$D$4:$D$300,"&gt;="&amp;Z$1),SUMIF(База!$B$3:$B$305,$A49,База!$H$3:$H$152))</f>
        <v>0</v>
      </c>
      <c r="AA49" s="46">
        <f ca="1">IF(COUNTIFS(Распис!$B$4:$B$300,$A49,Распис!$C$4:$C$300,"&lt;="&amp;AA$1,Распис!$D$4:$D$300,"&gt;="&amp;AA$1)&gt;0,SUMIFS(Распис!$I$4:$I$300,Распис!$B$4:$B$300,$A49,Распис!$C$4:$C$300,"&lt;="&amp;AA$1,Распис!$D$4:$D$300,"&gt;="&amp;AA$1),SUMIF(База!$B$3:$B$305,$A49,База!$I$3:$I$152))</f>
        <v>0</v>
      </c>
      <c r="AB49" s="46">
        <f ca="1">IF(COUNTIFS(Распис!$B$4:$B$300,$A49,Распис!$C$4:$C$300,"&lt;="&amp;AB$1,Распис!$D$4:$D$300,"&gt;="&amp;AB$1)&gt;0,SUMIFS(Распис!$J$4:$J$300,Распис!$B$4:$B$300,$A49,Распис!$C$4:$C$300,"&lt;="&amp;AB$1,Распис!$D$4:$D$300,"&gt;="&amp;AB$1),SUMIF(База!$B$3:$B$305,$A49,База!$J$3:$J$152))</f>
        <v>0</v>
      </c>
      <c r="AC49" s="46">
        <f ca="1">IF(COUNTIFS(Распис!$B$4:$B$300,$A49,Распис!$C$4:$C$300,"&lt;="&amp;AC$1,Распис!$D$4:$D$300,"&gt;="&amp;AC$1)&gt;0,SUMIFS(Распис!$K$4:$K$300,Распис!$B$4:$B$300,$A49,Распис!$C$4:$C$300,"&lt;="&amp;AC$1,Распис!$D$4:$D$300,"&gt;="&amp;AC$1),SUMIF(База!$B$3:$B$305,$A49,База!$K$3:$K$152))</f>
        <v>0</v>
      </c>
      <c r="AD49" s="46" t="s">
        <v>23</v>
      </c>
      <c r="AE49" s="46">
        <f ca="1">IF(COUNTIFS(Распис!$B$4:$B$300,$A49,Распис!$C$4:$C$300,"&lt;="&amp;AE$1,Распис!$D$4:$D$300,"&gt;="&amp;AE$1)&gt;0,SUMIFS(Распис!$F$4:$F$300,Распис!$B$4:$B$300,$A49,Распис!$C$4:$C$300,"&lt;="&amp;AE$1,Распис!$D$4:$D$300,"&gt;="&amp;AE$1),SUMIF(База!$B$3:$B$305,$A49,База!$F$3:$F$152))</f>
        <v>0</v>
      </c>
      <c r="AF49" s="47"/>
      <c r="AG49" s="46">
        <f t="shared" ca="1" si="2"/>
        <v>0</v>
      </c>
      <c r="AH49" s="46">
        <f ca="1">AG49-SUMIFS(Распред!$G$4:$G$300,Распред!$B$4:$B$300,"апрель",Распред!$F$4:$F$300,A49)</f>
        <v>0</v>
      </c>
      <c r="AI49" s="46">
        <f ca="1">AH49+(COUNTIF(B49:AF49,"КД")+SUMIFS(Распред!$AH$4:$AH$300,Распред!$F$4:$F$300,A49,Распред!$B$4:$B$300,"апрель"))*4</f>
        <v>0</v>
      </c>
      <c r="AJ49" s="46">
        <f t="shared" ca="1" si="3"/>
        <v>0</v>
      </c>
      <c r="AK49" s="46">
        <f t="shared" ca="1" si="4"/>
        <v>0</v>
      </c>
      <c r="AL49" s="46">
        <f>SUMIFS(Распред!$K$4:$K$300,Распред!$B$4:$B$300,"апрель",Распред!$J$4:$J$300,A49)+SUMIFS(Распред!$M$4:$M$300,Распред!$B$4:$B$300,"апрель",Распред!$L$4:$L$300,A49)+SUMIFS(Распред!$O$4:$O$300,Распред!$B$4:$B$300,"апрель",Распред!$N$4:$N$300,A49)+SUMIFS(Распред!$Q$4:$Q$300,Распред!$B$4:$B$300,"апрель",Распред!$P$4:$P$300,A49)+SUMIFS(Распред!$S$4:$S$300,Распред!$B$4:$B$300,"апрель",Распред!$R$4:$R$300,A49)+SUMIFS(Распред!$U$4:$U$300,Распред!$B$4:$B$300,"апрель",Распред!$T$4:$T$300,A49)+SUMIFS(Распред!$W$4:$W$300,Распред!$B$4:$B$300,"апрель",Распред!$V$4:$V$300,A49)+SUMIFS(Распред!$Y$4:$Y$300,Распред!$B$4:$B$300,"апрель",Распред!$X$4:$X$300,A49)+SUMIFS(Распред!$AA$4:$AA$300,Распред!$B$4:$B$300,"апрель",Распред!$Z$4:$Z$300,A49)+SUMIFS(Распред!$AC$4:$AC$300,Распред!$B$4:$B$300,"апрель",Распред!$AB$4:$AB$300,A49)</f>
        <v>0</v>
      </c>
      <c r="AM49" s="46">
        <f t="shared" ca="1" si="5"/>
        <v>0</v>
      </c>
      <c r="AN49" s="46">
        <f t="shared" ca="1" si="6"/>
        <v>0</v>
      </c>
      <c r="AO49" s="46">
        <f t="shared" ca="1" si="7"/>
        <v>0</v>
      </c>
      <c r="AP49" s="46">
        <f>январь!AP49</f>
        <v>0</v>
      </c>
      <c r="AQ49" s="46">
        <f t="shared" ca="1" si="8"/>
        <v>0</v>
      </c>
      <c r="AR49" s="47"/>
      <c r="AS49" s="47">
        <f t="shared" ca="1" si="9"/>
        <v>0</v>
      </c>
      <c r="AT49" s="47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</row>
    <row r="50" spans="1:58" x14ac:dyDescent="0.25">
      <c r="A50" s="47">
        <f>База!B50</f>
        <v>0</v>
      </c>
      <c r="B50" s="46" t="s">
        <v>23</v>
      </c>
      <c r="C50" s="46">
        <f ca="1">IF(COUNTIFS(Распис!$B$4:$B$300,$A50,Распис!$C$4:$C$300,"&lt;="&amp;C$1,Распис!$D$4:$D$300,"&gt;="&amp;C$1)&gt;0,SUMIFS(Распис!$F$4:$F$300,Распис!$B$4:$B$300,$A50,Распис!$C$4:$C$300,"&lt;="&amp;C$1,Распис!$D$4:$D$300,"&gt;="&amp;C$1),SUMIF(База!$B$3:$B$305,$A50,База!$F$3:$F$152))</f>
        <v>0</v>
      </c>
      <c r="D50" s="46">
        <f ca="1">IF(COUNTIFS(Распис!$B$4:$B$300,$A50,Распис!$C$4:$C$300,"&lt;="&amp;D$1,Распис!$D$4:$D$300,"&gt;="&amp;D$1)&gt;0,SUMIFS(Распис!$G$4:$G$300,Распис!$B$4:$B$300,$A50,Распис!$C$4:$C$300,"&lt;="&amp;D$1,Распис!$D$4:$D$300,"&gt;="&amp;D$1),SUMIF(База!$B$3:$B$305,$A50,База!$G$3:$G$152))</f>
        <v>0</v>
      </c>
      <c r="E50" s="46">
        <f ca="1">IF(COUNTIFS(Распис!$B$4:$B$300,$A50,Распис!$C$4:$C$300,"&lt;="&amp;E$1,Распис!$D$4:$D$300,"&gt;="&amp;E$1)&gt;0,SUMIFS(Распис!$H$4:$H$300,Распис!$B$4:$B$300,$A50,Распис!$C$4:$C$300,"&lt;="&amp;E$1,Распис!$D$4:$D$300,"&gt;="&amp;E$1),SUMIF(База!$B$3:$B$305,$A50,База!$H$3:$H$152))</f>
        <v>0</v>
      </c>
      <c r="F50" s="46">
        <f ca="1">IF(COUNTIFS(Распис!$B$4:$B$300,$A50,Распис!$C$4:$C$300,"&lt;="&amp;F$1,Распис!$D$4:$D$300,"&gt;="&amp;F$1)&gt;0,SUMIFS(Распис!$I$4:$I$300,Распис!$B$4:$B$300,$A50,Распис!$C$4:$C$300,"&lt;="&amp;F$1,Распис!$D$4:$D$300,"&gt;="&amp;F$1),SUMIF(База!$B$3:$B$305,$A50,База!$I$3:$I$152))</f>
        <v>0</v>
      </c>
      <c r="G50" s="46">
        <f ca="1">IF(COUNTIFS(Распис!$B$4:$B$300,$A50,Распис!$C$4:$C$300,"&lt;="&amp;G$1,Распис!$D$4:$D$300,"&gt;="&amp;G$1)&gt;0,SUMIFS(Распис!$J$4:$J$300,Распис!$B$4:$B$300,$A50,Распис!$C$4:$C$300,"&lt;="&amp;G$1,Распис!$D$4:$D$300,"&gt;="&amp;G$1),SUMIF(База!$B$3:$B$305,$A50,База!$J$3:$J$152))</f>
        <v>0</v>
      </c>
      <c r="H50" s="46">
        <f ca="1">IF(COUNTIFS(Распис!$B$4:$B$300,$A50,Распис!$C$4:$C$300,"&lt;="&amp;H$1,Распис!$D$4:$D$300,"&gt;="&amp;H$1)&gt;0,SUMIFS(Распис!$K$4:$K$300,Распис!$B$4:$B$300,$A50,Распис!$C$4:$C$300,"&lt;="&amp;H$1,Распис!$D$4:$D$300,"&gt;="&amp;H$1),SUMIF(База!$B$3:$B$305,$A50,База!$K$3:$K$152))</f>
        <v>0</v>
      </c>
      <c r="I50" s="46" t="s">
        <v>23</v>
      </c>
      <c r="J50" s="46">
        <f ca="1">IF(COUNTIFS(Распис!$B$4:$B$300,$A50,Распис!$C$4:$C$300,"&lt;="&amp;J$1,Распис!$D$4:$D$300,"&gt;="&amp;J$1)&gt;0,SUMIFS(Распис!$F$4:$F$300,Распис!$B$4:$B$300,$A50,Распис!$C$4:$C$300,"&lt;="&amp;J$1,Распис!$D$4:$D$300,"&gt;="&amp;J$1),SUMIF(База!$B$3:$B$305,$A50,База!$F$3:$F$152))</f>
        <v>0</v>
      </c>
      <c r="K50" s="46">
        <f ca="1">IF(COUNTIFS(Распис!$B$4:$B$300,$A50,Распис!$C$4:$C$300,"&lt;="&amp;K$1,Распис!$D$4:$D$300,"&gt;="&amp;K$1)&gt;0,SUMIFS(Распис!$G$4:$G$300,Распис!$B$4:$B$300,$A50,Распис!$C$4:$C$300,"&lt;="&amp;K$1,Распис!$D$4:$D$300,"&gt;="&amp;K$1),SUMIF(База!$B$3:$B$305,$A50,База!$G$3:$G$152))</f>
        <v>0</v>
      </c>
      <c r="L50" s="46">
        <f ca="1">IF(COUNTIFS(Распис!$B$4:$B$300,$A50,Распис!$C$4:$C$300,"&lt;="&amp;L$1,Распис!$D$4:$D$300,"&gt;="&amp;L$1)&gt;0,SUMIFS(Распис!$H$4:$H$300,Распис!$B$4:$B$300,$A50,Распис!$C$4:$C$300,"&lt;="&amp;L$1,Распис!$D$4:$D$300,"&gt;="&amp;L$1),SUMIF(База!$B$3:$B$305,$A50,База!$H$3:$H$152))</f>
        <v>0</v>
      </c>
      <c r="M50" s="46">
        <f ca="1">IF(COUNTIFS(Распис!$B$4:$B$300,$A50,Распис!$C$4:$C$300,"&lt;="&amp;M$1,Распис!$D$4:$D$300,"&gt;="&amp;M$1)&gt;0,SUMIFS(Распис!$I$4:$I$300,Распис!$B$4:$B$300,$A50,Распис!$C$4:$C$300,"&lt;="&amp;M$1,Распис!$D$4:$D$300,"&gt;="&amp;M$1),SUMIF(База!$B$3:$B$305,$A50,База!$I$3:$I$152))</f>
        <v>0</v>
      </c>
      <c r="N50" s="46">
        <f ca="1">IF(COUNTIFS(Распис!$B$4:$B$300,$A50,Распис!$C$4:$C$300,"&lt;="&amp;N$1,Распис!$D$4:$D$300,"&gt;="&amp;N$1)&gt;0,SUMIFS(Распис!$J$4:$J$300,Распис!$B$4:$B$300,$A50,Распис!$C$4:$C$300,"&lt;="&amp;N$1,Распис!$D$4:$D$300,"&gt;="&amp;N$1),SUMIF(База!$B$3:$B$305,$A50,База!$J$3:$J$152))</f>
        <v>0</v>
      </c>
      <c r="O50" s="46">
        <f ca="1">IF(COUNTIFS(Распис!$B$4:$B$300,$A50,Распис!$C$4:$C$300,"&lt;="&amp;O$1,Распис!$D$4:$D$300,"&gt;="&amp;O$1)&gt;0,SUMIFS(Распис!$K$4:$K$300,Распис!$B$4:$B$300,$A50,Распис!$C$4:$C$300,"&lt;="&amp;O$1,Распис!$D$4:$D$300,"&gt;="&amp;O$1),SUMIF(База!$B$3:$B$305,$A50,База!$K$3:$K$152))</f>
        <v>0</v>
      </c>
      <c r="P50" s="46" t="s">
        <v>23</v>
      </c>
      <c r="Q50" s="46">
        <f ca="1">IF(COUNTIFS(Распис!$B$4:$B$300,$A50,Распис!$C$4:$C$300,"&lt;="&amp;Q$1,Распис!$D$4:$D$300,"&gt;="&amp;Q$1)&gt;0,SUMIFS(Распис!$F$4:$F$300,Распис!$B$4:$B$300,$A50,Распис!$C$4:$C$300,"&lt;="&amp;Q$1,Распис!$D$4:$D$300,"&gt;="&amp;Q$1),SUMIF(База!$B$3:$B$305,$A50,База!$F$3:$F$152))</f>
        <v>0</v>
      </c>
      <c r="R50" s="46">
        <f ca="1">IF(COUNTIFS(Распис!$B$4:$B$300,$A50,Распис!$C$4:$C$300,"&lt;="&amp;R$1,Распис!$D$4:$D$300,"&gt;="&amp;R$1)&gt;0,SUMIFS(Распис!$G$4:$G$300,Распис!$B$4:$B$300,$A50,Распис!$C$4:$C$300,"&lt;="&amp;R$1,Распис!$D$4:$D$300,"&gt;="&amp;R$1),SUMIF(База!$B$3:$B$305,$A50,База!$G$3:$G$152))</f>
        <v>0</v>
      </c>
      <c r="S50" s="46">
        <f ca="1">IF(COUNTIFS(Распис!$B$4:$B$300,$A50,Распис!$C$4:$C$300,"&lt;="&amp;S$1,Распис!$D$4:$D$300,"&gt;="&amp;S$1)&gt;0,SUMIFS(Распис!$H$4:$H$300,Распис!$B$4:$B$300,$A50,Распис!$C$4:$C$300,"&lt;="&amp;S$1,Распис!$D$4:$D$300,"&gt;="&amp;S$1),SUMIF(База!$B$3:$B$305,$A50,База!$H$3:$H$152))</f>
        <v>0</v>
      </c>
      <c r="T50" s="46">
        <f ca="1">IF(COUNTIFS(Распис!$B$4:$B$300,$A50,Распис!$C$4:$C$300,"&lt;="&amp;T$1,Распис!$D$4:$D$300,"&gt;="&amp;T$1)&gt;0,SUMIFS(Распис!$I$4:$I$300,Распис!$B$4:$B$300,$A50,Распис!$C$4:$C$300,"&lt;="&amp;T$1,Распис!$D$4:$D$300,"&gt;="&amp;T$1),SUMIF(База!$B$3:$B$305,$A50,База!$I$3:$I$152))</f>
        <v>0</v>
      </c>
      <c r="U50" s="46">
        <f ca="1">IF(COUNTIFS(Распис!$B$4:$B$300,$A50,Распис!$C$4:$C$300,"&lt;="&amp;U$1,Распис!$D$4:$D$300,"&gt;="&amp;U$1)&gt;0,SUMIFS(Распис!$J$4:$J$300,Распис!$B$4:$B$300,$A50,Распис!$C$4:$C$300,"&lt;="&amp;U$1,Распис!$D$4:$D$300,"&gt;="&amp;U$1),SUMIF(База!$B$3:$B$305,$A50,База!$J$3:$J$152))</f>
        <v>0</v>
      </c>
      <c r="V50" s="46">
        <f ca="1">IF(COUNTIFS(Распис!$B$4:$B$300,$A50,Распис!$C$4:$C$300,"&lt;="&amp;V$1,Распис!$D$4:$D$300,"&gt;="&amp;V$1)&gt;0,SUMIFS(Распис!$K$4:$K$300,Распис!$B$4:$B$300,$A50,Распис!$C$4:$C$300,"&lt;="&amp;V$1,Распис!$D$4:$D$300,"&gt;="&amp;V$1),SUMIF(База!$B$3:$B$305,$A50,База!$K$3:$K$152))</f>
        <v>0</v>
      </c>
      <c r="W50" s="46" t="s">
        <v>23</v>
      </c>
      <c r="X50" s="46">
        <f ca="1">IF(COUNTIFS(Распис!$B$4:$B$300,$A50,Распис!$C$4:$C$300,"&lt;="&amp;X$1,Распис!$D$4:$D$300,"&gt;="&amp;X$1)&gt;0,SUMIFS(Распис!$F$4:$F$300,Распис!$B$4:$B$300,$A50,Распис!$C$4:$C$300,"&lt;="&amp;X$1,Распис!$D$4:$D$300,"&gt;="&amp;X$1),SUMIF(База!$B$3:$B$305,$A50,База!$F$3:$F$152))</f>
        <v>0</v>
      </c>
      <c r="Y50" s="46">
        <f ca="1">IF(COUNTIFS(Распис!$B$4:$B$300,$A50,Распис!$C$4:$C$300,"&lt;="&amp;Y$1,Распис!$D$4:$D$300,"&gt;="&amp;Y$1)&gt;0,SUMIFS(Распис!$G$4:$G$300,Распис!$B$4:$B$300,$A50,Распис!$C$4:$C$300,"&lt;="&amp;Y$1,Распис!$D$4:$D$300,"&gt;="&amp;Y$1),SUMIF(База!$B$3:$B$305,$A50,База!$G$3:$G$152))</f>
        <v>0</v>
      </c>
      <c r="Z50" s="46">
        <f ca="1">IF(COUNTIFS(Распис!$B$4:$B$300,$A50,Распис!$C$4:$C$300,"&lt;="&amp;Z$1,Распис!$D$4:$D$300,"&gt;="&amp;Z$1)&gt;0,SUMIFS(Распис!$H$4:$H$300,Распис!$B$4:$B$300,$A50,Распис!$C$4:$C$300,"&lt;="&amp;Z$1,Распис!$D$4:$D$300,"&gt;="&amp;Z$1),SUMIF(База!$B$3:$B$305,$A50,База!$H$3:$H$152))</f>
        <v>0</v>
      </c>
      <c r="AA50" s="46">
        <f ca="1">IF(COUNTIFS(Распис!$B$4:$B$300,$A50,Распис!$C$4:$C$300,"&lt;="&amp;AA$1,Распис!$D$4:$D$300,"&gt;="&amp;AA$1)&gt;0,SUMIFS(Распис!$I$4:$I$300,Распис!$B$4:$B$300,$A50,Распис!$C$4:$C$300,"&lt;="&amp;AA$1,Распис!$D$4:$D$300,"&gt;="&amp;AA$1),SUMIF(База!$B$3:$B$305,$A50,База!$I$3:$I$152))</f>
        <v>0</v>
      </c>
      <c r="AB50" s="46">
        <f ca="1">IF(COUNTIFS(Распис!$B$4:$B$300,$A50,Распис!$C$4:$C$300,"&lt;="&amp;AB$1,Распис!$D$4:$D$300,"&gt;="&amp;AB$1)&gt;0,SUMIFS(Распис!$J$4:$J$300,Распис!$B$4:$B$300,$A50,Распис!$C$4:$C$300,"&lt;="&amp;AB$1,Распис!$D$4:$D$300,"&gt;="&amp;AB$1),SUMIF(База!$B$3:$B$305,$A50,База!$J$3:$J$152))</f>
        <v>0</v>
      </c>
      <c r="AC50" s="46">
        <f ca="1">IF(COUNTIFS(Распис!$B$4:$B$300,$A50,Распис!$C$4:$C$300,"&lt;="&amp;AC$1,Распис!$D$4:$D$300,"&gt;="&amp;AC$1)&gt;0,SUMIFS(Распис!$K$4:$K$300,Распис!$B$4:$B$300,$A50,Распис!$C$4:$C$300,"&lt;="&amp;AC$1,Распис!$D$4:$D$300,"&gt;="&amp;AC$1),SUMIF(База!$B$3:$B$305,$A50,База!$K$3:$K$152))</f>
        <v>0</v>
      </c>
      <c r="AD50" s="46" t="s">
        <v>23</v>
      </c>
      <c r="AE50" s="46">
        <f ca="1">IF(COUNTIFS(Распис!$B$4:$B$300,$A50,Распис!$C$4:$C$300,"&lt;="&amp;AE$1,Распис!$D$4:$D$300,"&gt;="&amp;AE$1)&gt;0,SUMIFS(Распис!$F$4:$F$300,Распис!$B$4:$B$300,$A50,Распис!$C$4:$C$300,"&lt;="&amp;AE$1,Распис!$D$4:$D$300,"&gt;="&amp;AE$1),SUMIF(База!$B$3:$B$305,$A50,База!$F$3:$F$152))</f>
        <v>0</v>
      </c>
      <c r="AF50" s="47"/>
      <c r="AG50" s="46">
        <f t="shared" ca="1" si="2"/>
        <v>0</v>
      </c>
      <c r="AH50" s="46">
        <f ca="1">AG50-SUMIFS(Распред!$G$4:$G$300,Распред!$B$4:$B$300,"апрель",Распред!$F$4:$F$300,A50)</f>
        <v>0</v>
      </c>
      <c r="AI50" s="46">
        <f ca="1">AH50+(COUNTIF(B50:AF50,"КД")+SUMIFS(Распред!$AH$4:$AH$300,Распред!$F$4:$F$300,A50,Распред!$B$4:$B$300,"апрель"))*4</f>
        <v>0</v>
      </c>
      <c r="AJ50" s="46">
        <f t="shared" ca="1" si="3"/>
        <v>0</v>
      </c>
      <c r="AK50" s="46">
        <f t="shared" ca="1" si="4"/>
        <v>0</v>
      </c>
      <c r="AL50" s="46">
        <f>SUMIFS(Распред!$K$4:$K$300,Распред!$B$4:$B$300,"апрель",Распред!$J$4:$J$300,A50)+SUMIFS(Распред!$M$4:$M$300,Распред!$B$4:$B$300,"апрель",Распред!$L$4:$L$300,A50)+SUMIFS(Распред!$O$4:$O$300,Распред!$B$4:$B$300,"апрель",Распред!$N$4:$N$300,A50)+SUMIFS(Распред!$Q$4:$Q$300,Распред!$B$4:$B$300,"апрель",Распред!$P$4:$P$300,A50)+SUMIFS(Распред!$S$4:$S$300,Распред!$B$4:$B$300,"апрель",Распред!$R$4:$R$300,A50)+SUMIFS(Распред!$U$4:$U$300,Распред!$B$4:$B$300,"апрель",Распред!$T$4:$T$300,A50)+SUMIFS(Распред!$W$4:$W$300,Распред!$B$4:$B$300,"апрель",Распред!$V$4:$V$300,A50)+SUMIFS(Распред!$Y$4:$Y$300,Распред!$B$4:$B$300,"апрель",Распред!$X$4:$X$300,A50)+SUMIFS(Распред!$AA$4:$AA$300,Распред!$B$4:$B$300,"апрель",Распред!$Z$4:$Z$300,A50)+SUMIFS(Распред!$AC$4:$AC$300,Распред!$B$4:$B$300,"апрель",Распред!$AB$4:$AB$300,A50)</f>
        <v>0</v>
      </c>
      <c r="AM50" s="46">
        <f t="shared" ca="1" si="5"/>
        <v>0</v>
      </c>
      <c r="AN50" s="46">
        <f t="shared" ca="1" si="6"/>
        <v>0</v>
      </c>
      <c r="AO50" s="46">
        <f t="shared" ca="1" si="7"/>
        <v>0</v>
      </c>
      <c r="AP50" s="46">
        <f>январь!AP50</f>
        <v>0</v>
      </c>
      <c r="AQ50" s="46">
        <f t="shared" ca="1" si="8"/>
        <v>0</v>
      </c>
      <c r="AR50" s="47"/>
      <c r="AS50" s="47">
        <f t="shared" ca="1" si="9"/>
        <v>0</v>
      </c>
      <c r="AT50" s="47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</row>
    <row r="51" spans="1:58" x14ac:dyDescent="0.25">
      <c r="A51" s="47">
        <f>База!B51</f>
        <v>0</v>
      </c>
      <c r="B51" s="46" t="s">
        <v>23</v>
      </c>
      <c r="C51" s="46">
        <f ca="1">IF(COUNTIFS(Распис!$B$4:$B$300,$A51,Распис!$C$4:$C$300,"&lt;="&amp;C$1,Распис!$D$4:$D$300,"&gt;="&amp;C$1)&gt;0,SUMIFS(Распис!$F$4:$F$300,Распис!$B$4:$B$300,$A51,Распис!$C$4:$C$300,"&lt;="&amp;C$1,Распис!$D$4:$D$300,"&gt;="&amp;C$1),SUMIF(База!$B$3:$B$305,$A51,База!$F$3:$F$152))</f>
        <v>0</v>
      </c>
      <c r="D51" s="46">
        <f ca="1">IF(COUNTIFS(Распис!$B$4:$B$300,$A51,Распис!$C$4:$C$300,"&lt;="&amp;D$1,Распис!$D$4:$D$300,"&gt;="&amp;D$1)&gt;0,SUMIFS(Распис!$G$4:$G$300,Распис!$B$4:$B$300,$A51,Распис!$C$4:$C$300,"&lt;="&amp;D$1,Распис!$D$4:$D$300,"&gt;="&amp;D$1),SUMIF(База!$B$3:$B$305,$A51,База!$G$3:$G$152))</f>
        <v>0</v>
      </c>
      <c r="E51" s="46">
        <f ca="1">IF(COUNTIFS(Распис!$B$4:$B$300,$A51,Распис!$C$4:$C$300,"&lt;="&amp;E$1,Распис!$D$4:$D$300,"&gt;="&amp;E$1)&gt;0,SUMIFS(Распис!$H$4:$H$300,Распис!$B$4:$B$300,$A51,Распис!$C$4:$C$300,"&lt;="&amp;E$1,Распис!$D$4:$D$300,"&gt;="&amp;E$1),SUMIF(База!$B$3:$B$305,$A51,База!$H$3:$H$152))</f>
        <v>0</v>
      </c>
      <c r="F51" s="46">
        <f ca="1">IF(COUNTIFS(Распис!$B$4:$B$300,$A51,Распис!$C$4:$C$300,"&lt;="&amp;F$1,Распис!$D$4:$D$300,"&gt;="&amp;F$1)&gt;0,SUMIFS(Распис!$I$4:$I$300,Распис!$B$4:$B$300,$A51,Распис!$C$4:$C$300,"&lt;="&amp;F$1,Распис!$D$4:$D$300,"&gt;="&amp;F$1),SUMIF(База!$B$3:$B$305,$A51,База!$I$3:$I$152))</f>
        <v>0</v>
      </c>
      <c r="G51" s="46">
        <f ca="1">IF(COUNTIFS(Распис!$B$4:$B$300,$A51,Распис!$C$4:$C$300,"&lt;="&amp;G$1,Распис!$D$4:$D$300,"&gt;="&amp;G$1)&gt;0,SUMIFS(Распис!$J$4:$J$300,Распис!$B$4:$B$300,$A51,Распис!$C$4:$C$300,"&lt;="&amp;G$1,Распис!$D$4:$D$300,"&gt;="&amp;G$1),SUMIF(База!$B$3:$B$305,$A51,База!$J$3:$J$152))</f>
        <v>0</v>
      </c>
      <c r="H51" s="46">
        <f ca="1">IF(COUNTIFS(Распис!$B$4:$B$300,$A51,Распис!$C$4:$C$300,"&lt;="&amp;H$1,Распис!$D$4:$D$300,"&gt;="&amp;H$1)&gt;0,SUMIFS(Распис!$K$4:$K$300,Распис!$B$4:$B$300,$A51,Распис!$C$4:$C$300,"&lt;="&amp;H$1,Распис!$D$4:$D$300,"&gt;="&amp;H$1),SUMIF(База!$B$3:$B$305,$A51,База!$K$3:$K$152))</f>
        <v>0</v>
      </c>
      <c r="I51" s="46" t="s">
        <v>23</v>
      </c>
      <c r="J51" s="46">
        <f ca="1">IF(COUNTIFS(Распис!$B$4:$B$300,$A51,Распис!$C$4:$C$300,"&lt;="&amp;J$1,Распис!$D$4:$D$300,"&gt;="&amp;J$1)&gt;0,SUMIFS(Распис!$F$4:$F$300,Распис!$B$4:$B$300,$A51,Распис!$C$4:$C$300,"&lt;="&amp;J$1,Распис!$D$4:$D$300,"&gt;="&amp;J$1),SUMIF(База!$B$3:$B$305,$A51,База!$F$3:$F$152))</f>
        <v>0</v>
      </c>
      <c r="K51" s="46">
        <f ca="1">IF(COUNTIFS(Распис!$B$4:$B$300,$A51,Распис!$C$4:$C$300,"&lt;="&amp;K$1,Распис!$D$4:$D$300,"&gt;="&amp;K$1)&gt;0,SUMIFS(Распис!$G$4:$G$300,Распис!$B$4:$B$300,$A51,Распис!$C$4:$C$300,"&lt;="&amp;K$1,Распис!$D$4:$D$300,"&gt;="&amp;K$1),SUMIF(База!$B$3:$B$305,$A51,База!$G$3:$G$152))</f>
        <v>0</v>
      </c>
      <c r="L51" s="46">
        <f ca="1">IF(COUNTIFS(Распис!$B$4:$B$300,$A51,Распис!$C$4:$C$300,"&lt;="&amp;L$1,Распис!$D$4:$D$300,"&gt;="&amp;L$1)&gt;0,SUMIFS(Распис!$H$4:$H$300,Распис!$B$4:$B$300,$A51,Распис!$C$4:$C$300,"&lt;="&amp;L$1,Распис!$D$4:$D$300,"&gt;="&amp;L$1),SUMIF(База!$B$3:$B$305,$A51,База!$H$3:$H$152))</f>
        <v>0</v>
      </c>
      <c r="M51" s="46">
        <f ca="1">IF(COUNTIFS(Распис!$B$4:$B$300,$A51,Распис!$C$4:$C$300,"&lt;="&amp;M$1,Распис!$D$4:$D$300,"&gt;="&amp;M$1)&gt;0,SUMIFS(Распис!$I$4:$I$300,Распис!$B$4:$B$300,$A51,Распис!$C$4:$C$300,"&lt;="&amp;M$1,Распис!$D$4:$D$300,"&gt;="&amp;M$1),SUMIF(База!$B$3:$B$305,$A51,База!$I$3:$I$152))</f>
        <v>0</v>
      </c>
      <c r="N51" s="46">
        <f ca="1">IF(COUNTIFS(Распис!$B$4:$B$300,$A51,Распис!$C$4:$C$300,"&lt;="&amp;N$1,Распис!$D$4:$D$300,"&gt;="&amp;N$1)&gt;0,SUMIFS(Распис!$J$4:$J$300,Распис!$B$4:$B$300,$A51,Распис!$C$4:$C$300,"&lt;="&amp;N$1,Распис!$D$4:$D$300,"&gt;="&amp;N$1),SUMIF(База!$B$3:$B$305,$A51,База!$J$3:$J$152))</f>
        <v>0</v>
      </c>
      <c r="O51" s="46">
        <f ca="1">IF(COUNTIFS(Распис!$B$4:$B$300,$A51,Распис!$C$4:$C$300,"&lt;="&amp;O$1,Распис!$D$4:$D$300,"&gt;="&amp;O$1)&gt;0,SUMIFS(Распис!$K$4:$K$300,Распис!$B$4:$B$300,$A51,Распис!$C$4:$C$300,"&lt;="&amp;O$1,Распис!$D$4:$D$300,"&gt;="&amp;O$1),SUMIF(База!$B$3:$B$305,$A51,База!$K$3:$K$152))</f>
        <v>0</v>
      </c>
      <c r="P51" s="46" t="s">
        <v>23</v>
      </c>
      <c r="Q51" s="46">
        <f ca="1">IF(COUNTIFS(Распис!$B$4:$B$300,$A51,Распис!$C$4:$C$300,"&lt;="&amp;Q$1,Распис!$D$4:$D$300,"&gt;="&amp;Q$1)&gt;0,SUMIFS(Распис!$F$4:$F$300,Распис!$B$4:$B$300,$A51,Распис!$C$4:$C$300,"&lt;="&amp;Q$1,Распис!$D$4:$D$300,"&gt;="&amp;Q$1),SUMIF(База!$B$3:$B$305,$A51,База!$F$3:$F$152))</f>
        <v>0</v>
      </c>
      <c r="R51" s="46">
        <f ca="1">IF(COUNTIFS(Распис!$B$4:$B$300,$A51,Распис!$C$4:$C$300,"&lt;="&amp;R$1,Распис!$D$4:$D$300,"&gt;="&amp;R$1)&gt;0,SUMIFS(Распис!$G$4:$G$300,Распис!$B$4:$B$300,$A51,Распис!$C$4:$C$300,"&lt;="&amp;R$1,Распис!$D$4:$D$300,"&gt;="&amp;R$1),SUMIF(База!$B$3:$B$305,$A51,База!$G$3:$G$152))</f>
        <v>0</v>
      </c>
      <c r="S51" s="46">
        <f ca="1">IF(COUNTIFS(Распис!$B$4:$B$300,$A51,Распис!$C$4:$C$300,"&lt;="&amp;S$1,Распис!$D$4:$D$300,"&gt;="&amp;S$1)&gt;0,SUMIFS(Распис!$H$4:$H$300,Распис!$B$4:$B$300,$A51,Распис!$C$4:$C$300,"&lt;="&amp;S$1,Распис!$D$4:$D$300,"&gt;="&amp;S$1),SUMIF(База!$B$3:$B$305,$A51,База!$H$3:$H$152))</f>
        <v>0</v>
      </c>
      <c r="T51" s="46">
        <f ca="1">IF(COUNTIFS(Распис!$B$4:$B$300,$A51,Распис!$C$4:$C$300,"&lt;="&amp;T$1,Распис!$D$4:$D$300,"&gt;="&amp;T$1)&gt;0,SUMIFS(Распис!$I$4:$I$300,Распис!$B$4:$B$300,$A51,Распис!$C$4:$C$300,"&lt;="&amp;T$1,Распис!$D$4:$D$300,"&gt;="&amp;T$1),SUMIF(База!$B$3:$B$305,$A51,База!$I$3:$I$152))</f>
        <v>0</v>
      </c>
      <c r="U51" s="46">
        <f ca="1">IF(COUNTIFS(Распис!$B$4:$B$300,$A51,Распис!$C$4:$C$300,"&lt;="&amp;U$1,Распис!$D$4:$D$300,"&gt;="&amp;U$1)&gt;0,SUMIFS(Распис!$J$4:$J$300,Распис!$B$4:$B$300,$A51,Распис!$C$4:$C$300,"&lt;="&amp;U$1,Распис!$D$4:$D$300,"&gt;="&amp;U$1),SUMIF(База!$B$3:$B$305,$A51,База!$J$3:$J$152))</f>
        <v>0</v>
      </c>
      <c r="V51" s="46">
        <f ca="1">IF(COUNTIFS(Распис!$B$4:$B$300,$A51,Распис!$C$4:$C$300,"&lt;="&amp;V$1,Распис!$D$4:$D$300,"&gt;="&amp;V$1)&gt;0,SUMIFS(Распис!$K$4:$K$300,Распис!$B$4:$B$300,$A51,Распис!$C$4:$C$300,"&lt;="&amp;V$1,Распис!$D$4:$D$300,"&gt;="&amp;V$1),SUMIF(База!$B$3:$B$305,$A51,База!$K$3:$K$152))</f>
        <v>0</v>
      </c>
      <c r="W51" s="46" t="s">
        <v>23</v>
      </c>
      <c r="X51" s="46">
        <f ca="1">IF(COUNTIFS(Распис!$B$4:$B$300,$A51,Распис!$C$4:$C$300,"&lt;="&amp;X$1,Распис!$D$4:$D$300,"&gt;="&amp;X$1)&gt;0,SUMIFS(Распис!$F$4:$F$300,Распис!$B$4:$B$300,$A51,Распис!$C$4:$C$300,"&lt;="&amp;X$1,Распис!$D$4:$D$300,"&gt;="&amp;X$1),SUMIF(База!$B$3:$B$305,$A51,База!$F$3:$F$152))</f>
        <v>0</v>
      </c>
      <c r="Y51" s="46">
        <f ca="1">IF(COUNTIFS(Распис!$B$4:$B$300,$A51,Распис!$C$4:$C$300,"&lt;="&amp;Y$1,Распис!$D$4:$D$300,"&gt;="&amp;Y$1)&gt;0,SUMIFS(Распис!$G$4:$G$300,Распис!$B$4:$B$300,$A51,Распис!$C$4:$C$300,"&lt;="&amp;Y$1,Распис!$D$4:$D$300,"&gt;="&amp;Y$1),SUMIF(База!$B$3:$B$305,$A51,База!$G$3:$G$152))</f>
        <v>0</v>
      </c>
      <c r="Z51" s="46">
        <f ca="1">IF(COUNTIFS(Распис!$B$4:$B$300,$A51,Распис!$C$4:$C$300,"&lt;="&amp;Z$1,Распис!$D$4:$D$300,"&gt;="&amp;Z$1)&gt;0,SUMIFS(Распис!$H$4:$H$300,Распис!$B$4:$B$300,$A51,Распис!$C$4:$C$300,"&lt;="&amp;Z$1,Распис!$D$4:$D$300,"&gt;="&amp;Z$1),SUMIF(База!$B$3:$B$305,$A51,База!$H$3:$H$152))</f>
        <v>0</v>
      </c>
      <c r="AA51" s="46">
        <f ca="1">IF(COUNTIFS(Распис!$B$4:$B$300,$A51,Распис!$C$4:$C$300,"&lt;="&amp;AA$1,Распис!$D$4:$D$300,"&gt;="&amp;AA$1)&gt;0,SUMIFS(Распис!$I$4:$I$300,Распис!$B$4:$B$300,$A51,Распис!$C$4:$C$300,"&lt;="&amp;AA$1,Распис!$D$4:$D$300,"&gt;="&amp;AA$1),SUMIF(База!$B$3:$B$305,$A51,База!$I$3:$I$152))</f>
        <v>0</v>
      </c>
      <c r="AB51" s="46">
        <f ca="1">IF(COUNTIFS(Распис!$B$4:$B$300,$A51,Распис!$C$4:$C$300,"&lt;="&amp;AB$1,Распис!$D$4:$D$300,"&gt;="&amp;AB$1)&gt;0,SUMIFS(Распис!$J$4:$J$300,Распис!$B$4:$B$300,$A51,Распис!$C$4:$C$300,"&lt;="&amp;AB$1,Распис!$D$4:$D$300,"&gt;="&amp;AB$1),SUMIF(База!$B$3:$B$305,$A51,База!$J$3:$J$152))</f>
        <v>0</v>
      </c>
      <c r="AC51" s="46">
        <f ca="1">IF(COUNTIFS(Распис!$B$4:$B$300,$A51,Распис!$C$4:$C$300,"&lt;="&amp;AC$1,Распис!$D$4:$D$300,"&gt;="&amp;AC$1)&gt;0,SUMIFS(Распис!$K$4:$K$300,Распис!$B$4:$B$300,$A51,Распис!$C$4:$C$300,"&lt;="&amp;AC$1,Распис!$D$4:$D$300,"&gt;="&amp;AC$1),SUMIF(База!$B$3:$B$305,$A51,База!$K$3:$K$152))</f>
        <v>0</v>
      </c>
      <c r="AD51" s="46" t="s">
        <v>23</v>
      </c>
      <c r="AE51" s="46">
        <f ca="1">IF(COUNTIFS(Распис!$B$4:$B$300,$A51,Распис!$C$4:$C$300,"&lt;="&amp;AE$1,Распис!$D$4:$D$300,"&gt;="&amp;AE$1)&gt;0,SUMIFS(Распис!$F$4:$F$300,Распис!$B$4:$B$300,$A51,Распис!$C$4:$C$300,"&lt;="&amp;AE$1,Распис!$D$4:$D$300,"&gt;="&amp;AE$1),SUMIF(База!$B$3:$B$305,$A51,База!$F$3:$F$152))</f>
        <v>0</v>
      </c>
      <c r="AF51" s="47"/>
      <c r="AG51" s="46">
        <f t="shared" ca="1" si="2"/>
        <v>0</v>
      </c>
      <c r="AH51" s="46">
        <f ca="1">AG51-SUMIFS(Распред!$G$4:$G$300,Распред!$B$4:$B$300,"апрель",Распред!$F$4:$F$300,A51)</f>
        <v>0</v>
      </c>
      <c r="AI51" s="46">
        <f ca="1">AH51+(COUNTIF(B51:AF51,"КД")+SUMIFS(Распред!$AH$4:$AH$300,Распред!$F$4:$F$300,A51,Распред!$B$4:$B$300,"апрель"))*4</f>
        <v>0</v>
      </c>
      <c r="AJ51" s="46">
        <f t="shared" ca="1" si="3"/>
        <v>0</v>
      </c>
      <c r="AK51" s="46">
        <f t="shared" ca="1" si="4"/>
        <v>0</v>
      </c>
      <c r="AL51" s="46">
        <f>SUMIFS(Распред!$K$4:$K$300,Распред!$B$4:$B$300,"апрель",Распред!$J$4:$J$300,A51)+SUMIFS(Распред!$M$4:$M$300,Распред!$B$4:$B$300,"апрель",Распред!$L$4:$L$300,A51)+SUMIFS(Распред!$O$4:$O$300,Распред!$B$4:$B$300,"апрель",Распред!$N$4:$N$300,A51)+SUMIFS(Распред!$Q$4:$Q$300,Распред!$B$4:$B$300,"апрель",Распред!$P$4:$P$300,A51)+SUMIFS(Распред!$S$4:$S$300,Распред!$B$4:$B$300,"апрель",Распред!$R$4:$R$300,A51)+SUMIFS(Распред!$U$4:$U$300,Распред!$B$4:$B$300,"апрель",Распред!$T$4:$T$300,A51)+SUMIFS(Распред!$W$4:$W$300,Распред!$B$4:$B$300,"апрель",Распред!$V$4:$V$300,A51)+SUMIFS(Распред!$Y$4:$Y$300,Распред!$B$4:$B$300,"апрель",Распред!$X$4:$X$300,A51)+SUMIFS(Распред!$AA$4:$AA$300,Распред!$B$4:$B$300,"апрель",Распред!$Z$4:$Z$300,A51)+SUMIFS(Распред!$AC$4:$AC$300,Распред!$B$4:$B$300,"апрель",Распред!$AB$4:$AB$300,A51)</f>
        <v>0</v>
      </c>
      <c r="AM51" s="46">
        <f t="shared" ca="1" si="5"/>
        <v>0</v>
      </c>
      <c r="AN51" s="46">
        <f t="shared" ca="1" si="6"/>
        <v>0</v>
      </c>
      <c r="AO51" s="46">
        <f t="shared" ca="1" si="7"/>
        <v>0</v>
      </c>
      <c r="AP51" s="46">
        <f>январь!AP51</f>
        <v>0</v>
      </c>
      <c r="AQ51" s="46">
        <f t="shared" ca="1" si="8"/>
        <v>0</v>
      </c>
      <c r="AR51" s="47"/>
      <c r="AS51" s="47">
        <f t="shared" ca="1" si="9"/>
        <v>0</v>
      </c>
      <c r="AT51" s="47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</row>
    <row r="52" spans="1:58" x14ac:dyDescent="0.25">
      <c r="A52" s="47">
        <f>База!B52</f>
        <v>0</v>
      </c>
      <c r="B52" s="46" t="s">
        <v>23</v>
      </c>
      <c r="C52" s="46">
        <f ca="1">IF(COUNTIFS(Распис!$B$4:$B$300,$A52,Распис!$C$4:$C$300,"&lt;="&amp;C$1,Распис!$D$4:$D$300,"&gt;="&amp;C$1)&gt;0,SUMIFS(Распис!$F$4:$F$300,Распис!$B$4:$B$300,$A52,Распис!$C$4:$C$300,"&lt;="&amp;C$1,Распис!$D$4:$D$300,"&gt;="&amp;C$1),SUMIF(База!$B$3:$B$305,$A52,База!$F$3:$F$152))</f>
        <v>0</v>
      </c>
      <c r="D52" s="46">
        <f ca="1">IF(COUNTIFS(Распис!$B$4:$B$300,$A52,Распис!$C$4:$C$300,"&lt;="&amp;D$1,Распис!$D$4:$D$300,"&gt;="&amp;D$1)&gt;0,SUMIFS(Распис!$G$4:$G$300,Распис!$B$4:$B$300,$A52,Распис!$C$4:$C$300,"&lt;="&amp;D$1,Распис!$D$4:$D$300,"&gt;="&amp;D$1),SUMIF(База!$B$3:$B$305,$A52,База!$G$3:$G$152))</f>
        <v>0</v>
      </c>
      <c r="E52" s="46">
        <f ca="1">IF(COUNTIFS(Распис!$B$4:$B$300,$A52,Распис!$C$4:$C$300,"&lt;="&amp;E$1,Распис!$D$4:$D$300,"&gt;="&amp;E$1)&gt;0,SUMIFS(Распис!$H$4:$H$300,Распис!$B$4:$B$300,$A52,Распис!$C$4:$C$300,"&lt;="&amp;E$1,Распис!$D$4:$D$300,"&gt;="&amp;E$1),SUMIF(База!$B$3:$B$305,$A52,База!$H$3:$H$152))</f>
        <v>0</v>
      </c>
      <c r="F52" s="46">
        <f ca="1">IF(COUNTIFS(Распис!$B$4:$B$300,$A52,Распис!$C$4:$C$300,"&lt;="&amp;F$1,Распис!$D$4:$D$300,"&gt;="&amp;F$1)&gt;0,SUMIFS(Распис!$I$4:$I$300,Распис!$B$4:$B$300,$A52,Распис!$C$4:$C$300,"&lt;="&amp;F$1,Распис!$D$4:$D$300,"&gt;="&amp;F$1),SUMIF(База!$B$3:$B$305,$A52,База!$I$3:$I$152))</f>
        <v>0</v>
      </c>
      <c r="G52" s="46">
        <f ca="1">IF(COUNTIFS(Распис!$B$4:$B$300,$A52,Распис!$C$4:$C$300,"&lt;="&amp;G$1,Распис!$D$4:$D$300,"&gt;="&amp;G$1)&gt;0,SUMIFS(Распис!$J$4:$J$300,Распис!$B$4:$B$300,$A52,Распис!$C$4:$C$300,"&lt;="&amp;G$1,Распис!$D$4:$D$300,"&gt;="&amp;G$1),SUMIF(База!$B$3:$B$305,$A52,База!$J$3:$J$152))</f>
        <v>0</v>
      </c>
      <c r="H52" s="46">
        <f ca="1">IF(COUNTIFS(Распис!$B$4:$B$300,$A52,Распис!$C$4:$C$300,"&lt;="&amp;H$1,Распис!$D$4:$D$300,"&gt;="&amp;H$1)&gt;0,SUMIFS(Распис!$K$4:$K$300,Распис!$B$4:$B$300,$A52,Распис!$C$4:$C$300,"&lt;="&amp;H$1,Распис!$D$4:$D$300,"&gt;="&amp;H$1),SUMIF(База!$B$3:$B$305,$A52,База!$K$3:$K$152))</f>
        <v>0</v>
      </c>
      <c r="I52" s="46" t="s">
        <v>23</v>
      </c>
      <c r="J52" s="46">
        <f ca="1">IF(COUNTIFS(Распис!$B$4:$B$300,$A52,Распис!$C$4:$C$300,"&lt;="&amp;J$1,Распис!$D$4:$D$300,"&gt;="&amp;J$1)&gt;0,SUMIFS(Распис!$F$4:$F$300,Распис!$B$4:$B$300,$A52,Распис!$C$4:$C$300,"&lt;="&amp;J$1,Распис!$D$4:$D$300,"&gt;="&amp;J$1),SUMIF(База!$B$3:$B$305,$A52,База!$F$3:$F$152))</f>
        <v>0</v>
      </c>
      <c r="K52" s="46">
        <f ca="1">IF(COUNTIFS(Распис!$B$4:$B$300,$A52,Распис!$C$4:$C$300,"&lt;="&amp;K$1,Распис!$D$4:$D$300,"&gt;="&amp;K$1)&gt;0,SUMIFS(Распис!$G$4:$G$300,Распис!$B$4:$B$300,$A52,Распис!$C$4:$C$300,"&lt;="&amp;K$1,Распис!$D$4:$D$300,"&gt;="&amp;K$1),SUMIF(База!$B$3:$B$305,$A52,База!$G$3:$G$152))</f>
        <v>0</v>
      </c>
      <c r="L52" s="46">
        <f ca="1">IF(COUNTIFS(Распис!$B$4:$B$300,$A52,Распис!$C$4:$C$300,"&lt;="&amp;L$1,Распис!$D$4:$D$300,"&gt;="&amp;L$1)&gt;0,SUMIFS(Распис!$H$4:$H$300,Распис!$B$4:$B$300,$A52,Распис!$C$4:$C$300,"&lt;="&amp;L$1,Распис!$D$4:$D$300,"&gt;="&amp;L$1),SUMIF(База!$B$3:$B$305,$A52,База!$H$3:$H$152))</f>
        <v>0</v>
      </c>
      <c r="M52" s="46">
        <f ca="1">IF(COUNTIFS(Распис!$B$4:$B$300,$A52,Распис!$C$4:$C$300,"&lt;="&amp;M$1,Распис!$D$4:$D$300,"&gt;="&amp;M$1)&gt;0,SUMIFS(Распис!$I$4:$I$300,Распис!$B$4:$B$300,$A52,Распис!$C$4:$C$300,"&lt;="&amp;M$1,Распис!$D$4:$D$300,"&gt;="&amp;M$1),SUMIF(База!$B$3:$B$305,$A52,База!$I$3:$I$152))</f>
        <v>0</v>
      </c>
      <c r="N52" s="46">
        <f ca="1">IF(COUNTIFS(Распис!$B$4:$B$300,$A52,Распис!$C$4:$C$300,"&lt;="&amp;N$1,Распис!$D$4:$D$300,"&gt;="&amp;N$1)&gt;0,SUMIFS(Распис!$J$4:$J$300,Распис!$B$4:$B$300,$A52,Распис!$C$4:$C$300,"&lt;="&amp;N$1,Распис!$D$4:$D$300,"&gt;="&amp;N$1),SUMIF(База!$B$3:$B$305,$A52,База!$J$3:$J$152))</f>
        <v>0</v>
      </c>
      <c r="O52" s="46">
        <f ca="1">IF(COUNTIFS(Распис!$B$4:$B$300,$A52,Распис!$C$4:$C$300,"&lt;="&amp;O$1,Распис!$D$4:$D$300,"&gt;="&amp;O$1)&gt;0,SUMIFS(Распис!$K$4:$K$300,Распис!$B$4:$B$300,$A52,Распис!$C$4:$C$300,"&lt;="&amp;O$1,Распис!$D$4:$D$300,"&gt;="&amp;O$1),SUMIF(База!$B$3:$B$305,$A52,База!$K$3:$K$152))</f>
        <v>0</v>
      </c>
      <c r="P52" s="46" t="s">
        <v>23</v>
      </c>
      <c r="Q52" s="46">
        <f ca="1">IF(COUNTIFS(Распис!$B$4:$B$300,$A52,Распис!$C$4:$C$300,"&lt;="&amp;Q$1,Распис!$D$4:$D$300,"&gt;="&amp;Q$1)&gt;0,SUMIFS(Распис!$F$4:$F$300,Распис!$B$4:$B$300,$A52,Распис!$C$4:$C$300,"&lt;="&amp;Q$1,Распис!$D$4:$D$300,"&gt;="&amp;Q$1),SUMIF(База!$B$3:$B$305,$A52,База!$F$3:$F$152))</f>
        <v>0</v>
      </c>
      <c r="R52" s="46">
        <f ca="1">IF(COUNTIFS(Распис!$B$4:$B$300,$A52,Распис!$C$4:$C$300,"&lt;="&amp;R$1,Распис!$D$4:$D$300,"&gt;="&amp;R$1)&gt;0,SUMIFS(Распис!$G$4:$G$300,Распис!$B$4:$B$300,$A52,Распис!$C$4:$C$300,"&lt;="&amp;R$1,Распис!$D$4:$D$300,"&gt;="&amp;R$1),SUMIF(База!$B$3:$B$305,$A52,База!$G$3:$G$152))</f>
        <v>0</v>
      </c>
      <c r="S52" s="46">
        <f ca="1">IF(COUNTIFS(Распис!$B$4:$B$300,$A52,Распис!$C$4:$C$300,"&lt;="&amp;S$1,Распис!$D$4:$D$300,"&gt;="&amp;S$1)&gt;0,SUMIFS(Распис!$H$4:$H$300,Распис!$B$4:$B$300,$A52,Распис!$C$4:$C$300,"&lt;="&amp;S$1,Распис!$D$4:$D$300,"&gt;="&amp;S$1),SUMIF(База!$B$3:$B$305,$A52,База!$H$3:$H$152))</f>
        <v>0</v>
      </c>
      <c r="T52" s="46">
        <f ca="1">IF(COUNTIFS(Распис!$B$4:$B$300,$A52,Распис!$C$4:$C$300,"&lt;="&amp;T$1,Распис!$D$4:$D$300,"&gt;="&amp;T$1)&gt;0,SUMIFS(Распис!$I$4:$I$300,Распис!$B$4:$B$300,$A52,Распис!$C$4:$C$300,"&lt;="&amp;T$1,Распис!$D$4:$D$300,"&gt;="&amp;T$1),SUMIF(База!$B$3:$B$305,$A52,База!$I$3:$I$152))</f>
        <v>0</v>
      </c>
      <c r="U52" s="46">
        <f ca="1">IF(COUNTIFS(Распис!$B$4:$B$300,$A52,Распис!$C$4:$C$300,"&lt;="&amp;U$1,Распис!$D$4:$D$300,"&gt;="&amp;U$1)&gt;0,SUMIFS(Распис!$J$4:$J$300,Распис!$B$4:$B$300,$A52,Распис!$C$4:$C$300,"&lt;="&amp;U$1,Распис!$D$4:$D$300,"&gt;="&amp;U$1),SUMIF(База!$B$3:$B$305,$A52,База!$J$3:$J$152))</f>
        <v>0</v>
      </c>
      <c r="V52" s="46">
        <f ca="1">IF(COUNTIFS(Распис!$B$4:$B$300,$A52,Распис!$C$4:$C$300,"&lt;="&amp;V$1,Распис!$D$4:$D$300,"&gt;="&amp;V$1)&gt;0,SUMIFS(Распис!$K$4:$K$300,Распис!$B$4:$B$300,$A52,Распис!$C$4:$C$300,"&lt;="&amp;V$1,Распис!$D$4:$D$300,"&gt;="&amp;V$1),SUMIF(База!$B$3:$B$305,$A52,База!$K$3:$K$152))</f>
        <v>0</v>
      </c>
      <c r="W52" s="46" t="s">
        <v>23</v>
      </c>
      <c r="X52" s="46">
        <f ca="1">IF(COUNTIFS(Распис!$B$4:$B$300,$A52,Распис!$C$4:$C$300,"&lt;="&amp;X$1,Распис!$D$4:$D$300,"&gt;="&amp;X$1)&gt;0,SUMIFS(Распис!$F$4:$F$300,Распис!$B$4:$B$300,$A52,Распис!$C$4:$C$300,"&lt;="&amp;X$1,Распис!$D$4:$D$300,"&gt;="&amp;X$1),SUMIF(База!$B$3:$B$305,$A52,База!$F$3:$F$152))</f>
        <v>0</v>
      </c>
      <c r="Y52" s="46">
        <f ca="1">IF(COUNTIFS(Распис!$B$4:$B$300,$A52,Распис!$C$4:$C$300,"&lt;="&amp;Y$1,Распис!$D$4:$D$300,"&gt;="&amp;Y$1)&gt;0,SUMIFS(Распис!$G$4:$G$300,Распис!$B$4:$B$300,$A52,Распис!$C$4:$C$300,"&lt;="&amp;Y$1,Распис!$D$4:$D$300,"&gt;="&amp;Y$1),SUMIF(База!$B$3:$B$305,$A52,База!$G$3:$G$152))</f>
        <v>0</v>
      </c>
      <c r="Z52" s="46">
        <f ca="1">IF(COUNTIFS(Распис!$B$4:$B$300,$A52,Распис!$C$4:$C$300,"&lt;="&amp;Z$1,Распис!$D$4:$D$300,"&gt;="&amp;Z$1)&gt;0,SUMIFS(Распис!$H$4:$H$300,Распис!$B$4:$B$300,$A52,Распис!$C$4:$C$300,"&lt;="&amp;Z$1,Распис!$D$4:$D$300,"&gt;="&amp;Z$1),SUMIF(База!$B$3:$B$305,$A52,База!$H$3:$H$152))</f>
        <v>0</v>
      </c>
      <c r="AA52" s="46">
        <f ca="1">IF(COUNTIFS(Распис!$B$4:$B$300,$A52,Распис!$C$4:$C$300,"&lt;="&amp;AA$1,Распис!$D$4:$D$300,"&gt;="&amp;AA$1)&gt;0,SUMIFS(Распис!$I$4:$I$300,Распис!$B$4:$B$300,$A52,Распис!$C$4:$C$300,"&lt;="&amp;AA$1,Распис!$D$4:$D$300,"&gt;="&amp;AA$1),SUMIF(База!$B$3:$B$305,$A52,База!$I$3:$I$152))</f>
        <v>0</v>
      </c>
      <c r="AB52" s="46">
        <f ca="1">IF(COUNTIFS(Распис!$B$4:$B$300,$A52,Распис!$C$4:$C$300,"&lt;="&amp;AB$1,Распис!$D$4:$D$300,"&gt;="&amp;AB$1)&gt;0,SUMIFS(Распис!$J$4:$J$300,Распис!$B$4:$B$300,$A52,Распис!$C$4:$C$300,"&lt;="&amp;AB$1,Распис!$D$4:$D$300,"&gt;="&amp;AB$1),SUMIF(База!$B$3:$B$305,$A52,База!$J$3:$J$152))</f>
        <v>0</v>
      </c>
      <c r="AC52" s="46">
        <f ca="1">IF(COUNTIFS(Распис!$B$4:$B$300,$A52,Распис!$C$4:$C$300,"&lt;="&amp;AC$1,Распис!$D$4:$D$300,"&gt;="&amp;AC$1)&gt;0,SUMIFS(Распис!$K$4:$K$300,Распис!$B$4:$B$300,$A52,Распис!$C$4:$C$300,"&lt;="&amp;AC$1,Распис!$D$4:$D$300,"&gt;="&amp;AC$1),SUMIF(База!$B$3:$B$305,$A52,База!$K$3:$K$152))</f>
        <v>0</v>
      </c>
      <c r="AD52" s="46" t="s">
        <v>23</v>
      </c>
      <c r="AE52" s="46">
        <f ca="1">IF(COUNTIFS(Распис!$B$4:$B$300,$A52,Распис!$C$4:$C$300,"&lt;="&amp;AE$1,Распис!$D$4:$D$300,"&gt;="&amp;AE$1)&gt;0,SUMIFS(Распис!$F$4:$F$300,Распис!$B$4:$B$300,$A52,Распис!$C$4:$C$300,"&lt;="&amp;AE$1,Распис!$D$4:$D$300,"&gt;="&amp;AE$1),SUMIF(База!$B$3:$B$305,$A52,База!$F$3:$F$152))</f>
        <v>0</v>
      </c>
      <c r="AF52" s="47"/>
      <c r="AG52" s="46">
        <f t="shared" ca="1" si="2"/>
        <v>0</v>
      </c>
      <c r="AH52" s="46">
        <f ca="1">AG52-SUMIFS(Распред!$G$4:$G$300,Распред!$B$4:$B$300,"апрель",Распред!$F$4:$F$300,A52)</f>
        <v>0</v>
      </c>
      <c r="AI52" s="46">
        <f ca="1">AH52+(COUNTIF(B52:AF52,"КД")+SUMIFS(Распред!$AH$4:$AH$300,Распред!$F$4:$F$300,A52,Распред!$B$4:$B$300,"апрель"))*4</f>
        <v>0</v>
      </c>
      <c r="AJ52" s="46">
        <f t="shared" ca="1" si="3"/>
        <v>0</v>
      </c>
      <c r="AK52" s="46">
        <f t="shared" ca="1" si="4"/>
        <v>0</v>
      </c>
      <c r="AL52" s="46">
        <f>SUMIFS(Распред!$K$4:$K$300,Распред!$B$4:$B$300,"апрель",Распред!$J$4:$J$300,A52)+SUMIFS(Распред!$M$4:$M$300,Распред!$B$4:$B$300,"апрель",Распред!$L$4:$L$300,A52)+SUMIFS(Распред!$O$4:$O$300,Распред!$B$4:$B$300,"апрель",Распред!$N$4:$N$300,A52)+SUMIFS(Распред!$Q$4:$Q$300,Распред!$B$4:$B$300,"апрель",Распред!$P$4:$P$300,A52)+SUMIFS(Распред!$S$4:$S$300,Распред!$B$4:$B$300,"апрель",Распред!$R$4:$R$300,A52)+SUMIFS(Распред!$U$4:$U$300,Распред!$B$4:$B$300,"апрель",Распред!$T$4:$T$300,A52)+SUMIFS(Распред!$W$4:$W$300,Распред!$B$4:$B$300,"апрель",Распред!$V$4:$V$300,A52)+SUMIFS(Распред!$Y$4:$Y$300,Распред!$B$4:$B$300,"апрель",Распред!$X$4:$X$300,A52)+SUMIFS(Распред!$AA$4:$AA$300,Распред!$B$4:$B$300,"апрель",Распред!$Z$4:$Z$300,A52)+SUMIFS(Распред!$AC$4:$AC$300,Распред!$B$4:$B$300,"апрель",Распред!$AB$4:$AB$300,A52)</f>
        <v>0</v>
      </c>
      <c r="AM52" s="46">
        <f t="shared" ca="1" si="5"/>
        <v>0</v>
      </c>
      <c r="AN52" s="46">
        <f t="shared" ca="1" si="6"/>
        <v>0</v>
      </c>
      <c r="AO52" s="46">
        <f t="shared" ca="1" si="7"/>
        <v>0</v>
      </c>
      <c r="AP52" s="46">
        <f>январь!AP52</f>
        <v>0</v>
      </c>
      <c r="AQ52" s="46">
        <f t="shared" ca="1" si="8"/>
        <v>0</v>
      </c>
      <c r="AR52" s="47"/>
      <c r="AS52" s="47">
        <f t="shared" ca="1" si="9"/>
        <v>0</v>
      </c>
      <c r="AT52" s="47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</row>
    <row r="53" spans="1:58" x14ac:dyDescent="0.25">
      <c r="A53" s="47">
        <f>База!B53</f>
        <v>0</v>
      </c>
      <c r="B53" s="46" t="s">
        <v>23</v>
      </c>
      <c r="C53" s="46">
        <f ca="1">IF(COUNTIFS(Распис!$B$4:$B$300,$A53,Распис!$C$4:$C$300,"&lt;="&amp;C$1,Распис!$D$4:$D$300,"&gt;="&amp;C$1)&gt;0,SUMIFS(Распис!$F$4:$F$300,Распис!$B$4:$B$300,$A53,Распис!$C$4:$C$300,"&lt;="&amp;C$1,Распис!$D$4:$D$300,"&gt;="&amp;C$1),SUMIF(База!$B$3:$B$305,$A53,База!$F$3:$F$152))</f>
        <v>0</v>
      </c>
      <c r="D53" s="46">
        <f ca="1">IF(COUNTIFS(Распис!$B$4:$B$300,$A53,Распис!$C$4:$C$300,"&lt;="&amp;D$1,Распис!$D$4:$D$300,"&gt;="&amp;D$1)&gt;0,SUMIFS(Распис!$G$4:$G$300,Распис!$B$4:$B$300,$A53,Распис!$C$4:$C$300,"&lt;="&amp;D$1,Распис!$D$4:$D$300,"&gt;="&amp;D$1),SUMIF(База!$B$3:$B$305,$A53,База!$G$3:$G$152))</f>
        <v>0</v>
      </c>
      <c r="E53" s="46">
        <f ca="1">IF(COUNTIFS(Распис!$B$4:$B$300,$A53,Распис!$C$4:$C$300,"&lt;="&amp;E$1,Распис!$D$4:$D$300,"&gt;="&amp;E$1)&gt;0,SUMIFS(Распис!$H$4:$H$300,Распис!$B$4:$B$300,$A53,Распис!$C$4:$C$300,"&lt;="&amp;E$1,Распис!$D$4:$D$300,"&gt;="&amp;E$1),SUMIF(База!$B$3:$B$305,$A53,База!$H$3:$H$152))</f>
        <v>0</v>
      </c>
      <c r="F53" s="46">
        <f ca="1">IF(COUNTIFS(Распис!$B$4:$B$300,$A53,Распис!$C$4:$C$300,"&lt;="&amp;F$1,Распис!$D$4:$D$300,"&gt;="&amp;F$1)&gt;0,SUMIFS(Распис!$I$4:$I$300,Распис!$B$4:$B$300,$A53,Распис!$C$4:$C$300,"&lt;="&amp;F$1,Распис!$D$4:$D$300,"&gt;="&amp;F$1),SUMIF(База!$B$3:$B$305,$A53,База!$I$3:$I$152))</f>
        <v>0</v>
      </c>
      <c r="G53" s="46">
        <f ca="1">IF(COUNTIFS(Распис!$B$4:$B$300,$A53,Распис!$C$4:$C$300,"&lt;="&amp;G$1,Распис!$D$4:$D$300,"&gt;="&amp;G$1)&gt;0,SUMIFS(Распис!$J$4:$J$300,Распис!$B$4:$B$300,$A53,Распис!$C$4:$C$300,"&lt;="&amp;G$1,Распис!$D$4:$D$300,"&gt;="&amp;G$1),SUMIF(База!$B$3:$B$305,$A53,База!$J$3:$J$152))</f>
        <v>0</v>
      </c>
      <c r="H53" s="46">
        <f ca="1">IF(COUNTIFS(Распис!$B$4:$B$300,$A53,Распис!$C$4:$C$300,"&lt;="&amp;H$1,Распис!$D$4:$D$300,"&gt;="&amp;H$1)&gt;0,SUMIFS(Распис!$K$4:$K$300,Распис!$B$4:$B$300,$A53,Распис!$C$4:$C$300,"&lt;="&amp;H$1,Распис!$D$4:$D$300,"&gt;="&amp;H$1),SUMIF(База!$B$3:$B$305,$A53,База!$K$3:$K$152))</f>
        <v>0</v>
      </c>
      <c r="I53" s="46" t="s">
        <v>23</v>
      </c>
      <c r="J53" s="46">
        <f ca="1">IF(COUNTIFS(Распис!$B$4:$B$300,$A53,Распис!$C$4:$C$300,"&lt;="&amp;J$1,Распис!$D$4:$D$300,"&gt;="&amp;J$1)&gt;0,SUMIFS(Распис!$F$4:$F$300,Распис!$B$4:$B$300,$A53,Распис!$C$4:$C$300,"&lt;="&amp;J$1,Распис!$D$4:$D$300,"&gt;="&amp;J$1),SUMIF(База!$B$3:$B$305,$A53,База!$F$3:$F$152))</f>
        <v>0</v>
      </c>
      <c r="K53" s="46">
        <f ca="1">IF(COUNTIFS(Распис!$B$4:$B$300,$A53,Распис!$C$4:$C$300,"&lt;="&amp;K$1,Распис!$D$4:$D$300,"&gt;="&amp;K$1)&gt;0,SUMIFS(Распис!$G$4:$G$300,Распис!$B$4:$B$300,$A53,Распис!$C$4:$C$300,"&lt;="&amp;K$1,Распис!$D$4:$D$300,"&gt;="&amp;K$1),SUMIF(База!$B$3:$B$305,$A53,База!$G$3:$G$152))</f>
        <v>0</v>
      </c>
      <c r="L53" s="46">
        <f ca="1">IF(COUNTIFS(Распис!$B$4:$B$300,$A53,Распис!$C$4:$C$300,"&lt;="&amp;L$1,Распис!$D$4:$D$300,"&gt;="&amp;L$1)&gt;0,SUMIFS(Распис!$H$4:$H$300,Распис!$B$4:$B$300,$A53,Распис!$C$4:$C$300,"&lt;="&amp;L$1,Распис!$D$4:$D$300,"&gt;="&amp;L$1),SUMIF(База!$B$3:$B$305,$A53,База!$H$3:$H$152))</f>
        <v>0</v>
      </c>
      <c r="M53" s="46">
        <f ca="1">IF(COUNTIFS(Распис!$B$4:$B$300,$A53,Распис!$C$4:$C$300,"&lt;="&amp;M$1,Распис!$D$4:$D$300,"&gt;="&amp;M$1)&gt;0,SUMIFS(Распис!$I$4:$I$300,Распис!$B$4:$B$300,$A53,Распис!$C$4:$C$300,"&lt;="&amp;M$1,Распис!$D$4:$D$300,"&gt;="&amp;M$1),SUMIF(База!$B$3:$B$305,$A53,База!$I$3:$I$152))</f>
        <v>0</v>
      </c>
      <c r="N53" s="46">
        <f ca="1">IF(COUNTIFS(Распис!$B$4:$B$300,$A53,Распис!$C$4:$C$300,"&lt;="&amp;N$1,Распис!$D$4:$D$300,"&gt;="&amp;N$1)&gt;0,SUMIFS(Распис!$J$4:$J$300,Распис!$B$4:$B$300,$A53,Распис!$C$4:$C$300,"&lt;="&amp;N$1,Распис!$D$4:$D$300,"&gt;="&amp;N$1),SUMIF(База!$B$3:$B$305,$A53,База!$J$3:$J$152))</f>
        <v>0</v>
      </c>
      <c r="O53" s="46">
        <f ca="1">IF(COUNTIFS(Распис!$B$4:$B$300,$A53,Распис!$C$4:$C$300,"&lt;="&amp;O$1,Распис!$D$4:$D$300,"&gt;="&amp;O$1)&gt;0,SUMIFS(Распис!$K$4:$K$300,Распис!$B$4:$B$300,$A53,Распис!$C$4:$C$300,"&lt;="&amp;O$1,Распис!$D$4:$D$300,"&gt;="&amp;O$1),SUMIF(База!$B$3:$B$305,$A53,База!$K$3:$K$152))</f>
        <v>0</v>
      </c>
      <c r="P53" s="46" t="s">
        <v>23</v>
      </c>
      <c r="Q53" s="46">
        <f ca="1">IF(COUNTIFS(Распис!$B$4:$B$300,$A53,Распис!$C$4:$C$300,"&lt;="&amp;Q$1,Распис!$D$4:$D$300,"&gt;="&amp;Q$1)&gt;0,SUMIFS(Распис!$F$4:$F$300,Распис!$B$4:$B$300,$A53,Распис!$C$4:$C$300,"&lt;="&amp;Q$1,Распис!$D$4:$D$300,"&gt;="&amp;Q$1),SUMIF(База!$B$3:$B$305,$A53,База!$F$3:$F$152))</f>
        <v>0</v>
      </c>
      <c r="R53" s="46">
        <f ca="1">IF(COUNTIFS(Распис!$B$4:$B$300,$A53,Распис!$C$4:$C$300,"&lt;="&amp;R$1,Распис!$D$4:$D$300,"&gt;="&amp;R$1)&gt;0,SUMIFS(Распис!$G$4:$G$300,Распис!$B$4:$B$300,$A53,Распис!$C$4:$C$300,"&lt;="&amp;R$1,Распис!$D$4:$D$300,"&gt;="&amp;R$1),SUMIF(База!$B$3:$B$305,$A53,База!$G$3:$G$152))</f>
        <v>0</v>
      </c>
      <c r="S53" s="46">
        <f ca="1">IF(COUNTIFS(Распис!$B$4:$B$300,$A53,Распис!$C$4:$C$300,"&lt;="&amp;S$1,Распис!$D$4:$D$300,"&gt;="&amp;S$1)&gt;0,SUMIFS(Распис!$H$4:$H$300,Распис!$B$4:$B$300,$A53,Распис!$C$4:$C$300,"&lt;="&amp;S$1,Распис!$D$4:$D$300,"&gt;="&amp;S$1),SUMIF(База!$B$3:$B$305,$A53,База!$H$3:$H$152))</f>
        <v>0</v>
      </c>
      <c r="T53" s="46">
        <f ca="1">IF(COUNTIFS(Распис!$B$4:$B$300,$A53,Распис!$C$4:$C$300,"&lt;="&amp;T$1,Распис!$D$4:$D$300,"&gt;="&amp;T$1)&gt;0,SUMIFS(Распис!$I$4:$I$300,Распис!$B$4:$B$300,$A53,Распис!$C$4:$C$300,"&lt;="&amp;T$1,Распис!$D$4:$D$300,"&gt;="&amp;T$1),SUMIF(База!$B$3:$B$305,$A53,База!$I$3:$I$152))</f>
        <v>0</v>
      </c>
      <c r="U53" s="46">
        <f ca="1">IF(COUNTIFS(Распис!$B$4:$B$300,$A53,Распис!$C$4:$C$300,"&lt;="&amp;U$1,Распис!$D$4:$D$300,"&gt;="&amp;U$1)&gt;0,SUMIFS(Распис!$J$4:$J$300,Распис!$B$4:$B$300,$A53,Распис!$C$4:$C$300,"&lt;="&amp;U$1,Распис!$D$4:$D$300,"&gt;="&amp;U$1),SUMIF(База!$B$3:$B$305,$A53,База!$J$3:$J$152))</f>
        <v>0</v>
      </c>
      <c r="V53" s="46">
        <f ca="1">IF(COUNTIFS(Распис!$B$4:$B$300,$A53,Распис!$C$4:$C$300,"&lt;="&amp;V$1,Распис!$D$4:$D$300,"&gt;="&amp;V$1)&gt;0,SUMIFS(Распис!$K$4:$K$300,Распис!$B$4:$B$300,$A53,Распис!$C$4:$C$300,"&lt;="&amp;V$1,Распис!$D$4:$D$300,"&gt;="&amp;V$1),SUMIF(База!$B$3:$B$305,$A53,База!$K$3:$K$152))</f>
        <v>0</v>
      </c>
      <c r="W53" s="46" t="s">
        <v>23</v>
      </c>
      <c r="X53" s="46">
        <f ca="1">IF(COUNTIFS(Распис!$B$4:$B$300,$A53,Распис!$C$4:$C$300,"&lt;="&amp;X$1,Распис!$D$4:$D$300,"&gt;="&amp;X$1)&gt;0,SUMIFS(Распис!$F$4:$F$300,Распис!$B$4:$B$300,$A53,Распис!$C$4:$C$300,"&lt;="&amp;X$1,Распис!$D$4:$D$300,"&gt;="&amp;X$1),SUMIF(База!$B$3:$B$305,$A53,База!$F$3:$F$152))</f>
        <v>0</v>
      </c>
      <c r="Y53" s="46">
        <f ca="1">IF(COUNTIFS(Распис!$B$4:$B$300,$A53,Распис!$C$4:$C$300,"&lt;="&amp;Y$1,Распис!$D$4:$D$300,"&gt;="&amp;Y$1)&gt;0,SUMIFS(Распис!$G$4:$G$300,Распис!$B$4:$B$300,$A53,Распис!$C$4:$C$300,"&lt;="&amp;Y$1,Распис!$D$4:$D$300,"&gt;="&amp;Y$1),SUMIF(База!$B$3:$B$305,$A53,База!$G$3:$G$152))</f>
        <v>0</v>
      </c>
      <c r="Z53" s="46">
        <f ca="1">IF(COUNTIFS(Распис!$B$4:$B$300,$A53,Распис!$C$4:$C$300,"&lt;="&amp;Z$1,Распис!$D$4:$D$300,"&gt;="&amp;Z$1)&gt;0,SUMIFS(Распис!$H$4:$H$300,Распис!$B$4:$B$300,$A53,Распис!$C$4:$C$300,"&lt;="&amp;Z$1,Распис!$D$4:$D$300,"&gt;="&amp;Z$1),SUMIF(База!$B$3:$B$305,$A53,База!$H$3:$H$152))</f>
        <v>0</v>
      </c>
      <c r="AA53" s="46">
        <f ca="1">IF(COUNTIFS(Распис!$B$4:$B$300,$A53,Распис!$C$4:$C$300,"&lt;="&amp;AA$1,Распис!$D$4:$D$300,"&gt;="&amp;AA$1)&gt;0,SUMIFS(Распис!$I$4:$I$300,Распис!$B$4:$B$300,$A53,Распис!$C$4:$C$300,"&lt;="&amp;AA$1,Распис!$D$4:$D$300,"&gt;="&amp;AA$1),SUMIF(База!$B$3:$B$305,$A53,База!$I$3:$I$152))</f>
        <v>0</v>
      </c>
      <c r="AB53" s="46">
        <f ca="1">IF(COUNTIFS(Распис!$B$4:$B$300,$A53,Распис!$C$4:$C$300,"&lt;="&amp;AB$1,Распис!$D$4:$D$300,"&gt;="&amp;AB$1)&gt;0,SUMIFS(Распис!$J$4:$J$300,Распис!$B$4:$B$300,$A53,Распис!$C$4:$C$300,"&lt;="&amp;AB$1,Распис!$D$4:$D$300,"&gt;="&amp;AB$1),SUMIF(База!$B$3:$B$305,$A53,База!$J$3:$J$152))</f>
        <v>0</v>
      </c>
      <c r="AC53" s="46">
        <f ca="1">IF(COUNTIFS(Распис!$B$4:$B$300,$A53,Распис!$C$4:$C$300,"&lt;="&amp;AC$1,Распис!$D$4:$D$300,"&gt;="&amp;AC$1)&gt;0,SUMIFS(Распис!$K$4:$K$300,Распис!$B$4:$B$300,$A53,Распис!$C$4:$C$300,"&lt;="&amp;AC$1,Распис!$D$4:$D$300,"&gt;="&amp;AC$1),SUMIF(База!$B$3:$B$305,$A53,База!$K$3:$K$152))</f>
        <v>0</v>
      </c>
      <c r="AD53" s="46" t="s">
        <v>23</v>
      </c>
      <c r="AE53" s="46">
        <f ca="1">IF(COUNTIFS(Распис!$B$4:$B$300,$A53,Распис!$C$4:$C$300,"&lt;="&amp;AE$1,Распис!$D$4:$D$300,"&gt;="&amp;AE$1)&gt;0,SUMIFS(Распис!$F$4:$F$300,Распис!$B$4:$B$300,$A53,Распис!$C$4:$C$300,"&lt;="&amp;AE$1,Распис!$D$4:$D$300,"&gt;="&amp;AE$1),SUMIF(База!$B$3:$B$305,$A53,База!$F$3:$F$152))</f>
        <v>0</v>
      </c>
      <c r="AF53" s="47"/>
      <c r="AG53" s="46">
        <f t="shared" ca="1" si="2"/>
        <v>0</v>
      </c>
      <c r="AH53" s="46">
        <f ca="1">AG53-SUMIFS(Распред!$G$4:$G$300,Распред!$B$4:$B$300,"апрель",Распред!$F$4:$F$300,A53)</f>
        <v>0</v>
      </c>
      <c r="AI53" s="46">
        <f ca="1">AH53+(COUNTIF(B53:AF53,"КД")+SUMIFS(Распред!$AH$4:$AH$300,Распред!$F$4:$F$300,A53,Распред!$B$4:$B$300,"апрель"))*4</f>
        <v>0</v>
      </c>
      <c r="AJ53" s="46">
        <f t="shared" ca="1" si="3"/>
        <v>0</v>
      </c>
      <c r="AK53" s="46">
        <f t="shared" ca="1" si="4"/>
        <v>0</v>
      </c>
      <c r="AL53" s="46">
        <f>SUMIFS(Распред!$K$4:$K$300,Распред!$B$4:$B$300,"апрель",Распред!$J$4:$J$300,A53)+SUMIFS(Распред!$M$4:$M$300,Распред!$B$4:$B$300,"апрель",Распред!$L$4:$L$300,A53)+SUMIFS(Распред!$O$4:$O$300,Распред!$B$4:$B$300,"апрель",Распред!$N$4:$N$300,A53)+SUMIFS(Распред!$Q$4:$Q$300,Распред!$B$4:$B$300,"апрель",Распред!$P$4:$P$300,A53)+SUMIFS(Распред!$S$4:$S$300,Распред!$B$4:$B$300,"апрель",Распред!$R$4:$R$300,A53)+SUMIFS(Распред!$U$4:$U$300,Распред!$B$4:$B$300,"апрель",Распред!$T$4:$T$300,A53)+SUMIFS(Распред!$W$4:$W$300,Распред!$B$4:$B$300,"апрель",Распред!$V$4:$V$300,A53)+SUMIFS(Распред!$Y$4:$Y$300,Распред!$B$4:$B$300,"апрель",Распред!$X$4:$X$300,A53)+SUMIFS(Распред!$AA$4:$AA$300,Распред!$B$4:$B$300,"апрель",Распред!$Z$4:$Z$300,A53)+SUMIFS(Распред!$AC$4:$AC$300,Распред!$B$4:$B$300,"апрель",Распред!$AB$4:$AB$300,A53)</f>
        <v>0</v>
      </c>
      <c r="AM53" s="46">
        <f t="shared" ca="1" si="5"/>
        <v>0</v>
      </c>
      <c r="AN53" s="46">
        <f t="shared" ca="1" si="6"/>
        <v>0</v>
      </c>
      <c r="AO53" s="46">
        <f t="shared" ca="1" si="7"/>
        <v>0</v>
      </c>
      <c r="AP53" s="46">
        <f>январь!AP53</f>
        <v>0</v>
      </c>
      <c r="AQ53" s="46">
        <f t="shared" ca="1" si="8"/>
        <v>0</v>
      </c>
      <c r="AR53" s="47"/>
      <c r="AS53" s="47">
        <f t="shared" ca="1" si="9"/>
        <v>0</v>
      </c>
      <c r="AT53" s="47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</row>
    <row r="54" spans="1:58" x14ac:dyDescent="0.25">
      <c r="A54" s="47">
        <f>База!B54</f>
        <v>0</v>
      </c>
      <c r="B54" s="46" t="s">
        <v>23</v>
      </c>
      <c r="C54" s="46">
        <f ca="1">IF(COUNTIFS(Распис!$B$4:$B$300,$A54,Распис!$C$4:$C$300,"&lt;="&amp;C$1,Распис!$D$4:$D$300,"&gt;="&amp;C$1)&gt;0,SUMIFS(Распис!$F$4:$F$300,Распис!$B$4:$B$300,$A54,Распис!$C$4:$C$300,"&lt;="&amp;C$1,Распис!$D$4:$D$300,"&gt;="&amp;C$1),SUMIF(База!$B$3:$B$305,$A54,База!$F$3:$F$152))</f>
        <v>0</v>
      </c>
      <c r="D54" s="46">
        <f ca="1">IF(COUNTIFS(Распис!$B$4:$B$300,$A54,Распис!$C$4:$C$300,"&lt;="&amp;D$1,Распис!$D$4:$D$300,"&gt;="&amp;D$1)&gt;0,SUMIFS(Распис!$G$4:$G$300,Распис!$B$4:$B$300,$A54,Распис!$C$4:$C$300,"&lt;="&amp;D$1,Распис!$D$4:$D$300,"&gt;="&amp;D$1),SUMIF(База!$B$3:$B$305,$A54,База!$G$3:$G$152))</f>
        <v>0</v>
      </c>
      <c r="E54" s="46">
        <f ca="1">IF(COUNTIFS(Распис!$B$4:$B$300,$A54,Распис!$C$4:$C$300,"&lt;="&amp;E$1,Распис!$D$4:$D$300,"&gt;="&amp;E$1)&gt;0,SUMIFS(Распис!$H$4:$H$300,Распис!$B$4:$B$300,$A54,Распис!$C$4:$C$300,"&lt;="&amp;E$1,Распис!$D$4:$D$300,"&gt;="&amp;E$1),SUMIF(База!$B$3:$B$305,$A54,База!$H$3:$H$152))</f>
        <v>0</v>
      </c>
      <c r="F54" s="46">
        <f ca="1">IF(COUNTIFS(Распис!$B$4:$B$300,$A54,Распис!$C$4:$C$300,"&lt;="&amp;F$1,Распис!$D$4:$D$300,"&gt;="&amp;F$1)&gt;0,SUMIFS(Распис!$I$4:$I$300,Распис!$B$4:$B$300,$A54,Распис!$C$4:$C$300,"&lt;="&amp;F$1,Распис!$D$4:$D$300,"&gt;="&amp;F$1),SUMIF(База!$B$3:$B$305,$A54,База!$I$3:$I$152))</f>
        <v>0</v>
      </c>
      <c r="G54" s="46">
        <f ca="1">IF(COUNTIFS(Распис!$B$4:$B$300,$A54,Распис!$C$4:$C$300,"&lt;="&amp;G$1,Распис!$D$4:$D$300,"&gt;="&amp;G$1)&gt;0,SUMIFS(Распис!$J$4:$J$300,Распис!$B$4:$B$300,$A54,Распис!$C$4:$C$300,"&lt;="&amp;G$1,Распис!$D$4:$D$300,"&gt;="&amp;G$1),SUMIF(База!$B$3:$B$305,$A54,База!$J$3:$J$152))</f>
        <v>0</v>
      </c>
      <c r="H54" s="46">
        <f ca="1">IF(COUNTIFS(Распис!$B$4:$B$300,$A54,Распис!$C$4:$C$300,"&lt;="&amp;H$1,Распис!$D$4:$D$300,"&gt;="&amp;H$1)&gt;0,SUMIFS(Распис!$K$4:$K$300,Распис!$B$4:$B$300,$A54,Распис!$C$4:$C$300,"&lt;="&amp;H$1,Распис!$D$4:$D$300,"&gt;="&amp;H$1),SUMIF(База!$B$3:$B$305,$A54,База!$K$3:$K$152))</f>
        <v>0</v>
      </c>
      <c r="I54" s="46" t="s">
        <v>23</v>
      </c>
      <c r="J54" s="46">
        <f ca="1">IF(COUNTIFS(Распис!$B$4:$B$300,$A54,Распис!$C$4:$C$300,"&lt;="&amp;J$1,Распис!$D$4:$D$300,"&gt;="&amp;J$1)&gt;0,SUMIFS(Распис!$F$4:$F$300,Распис!$B$4:$B$300,$A54,Распис!$C$4:$C$300,"&lt;="&amp;J$1,Распис!$D$4:$D$300,"&gt;="&amp;J$1),SUMIF(База!$B$3:$B$305,$A54,База!$F$3:$F$152))</f>
        <v>0</v>
      </c>
      <c r="K54" s="46">
        <f ca="1">IF(COUNTIFS(Распис!$B$4:$B$300,$A54,Распис!$C$4:$C$300,"&lt;="&amp;K$1,Распис!$D$4:$D$300,"&gt;="&amp;K$1)&gt;0,SUMIFS(Распис!$G$4:$G$300,Распис!$B$4:$B$300,$A54,Распис!$C$4:$C$300,"&lt;="&amp;K$1,Распис!$D$4:$D$300,"&gt;="&amp;K$1),SUMIF(База!$B$3:$B$305,$A54,База!$G$3:$G$152))</f>
        <v>0</v>
      </c>
      <c r="L54" s="46">
        <f ca="1">IF(COUNTIFS(Распис!$B$4:$B$300,$A54,Распис!$C$4:$C$300,"&lt;="&amp;L$1,Распис!$D$4:$D$300,"&gt;="&amp;L$1)&gt;0,SUMIFS(Распис!$H$4:$H$300,Распис!$B$4:$B$300,$A54,Распис!$C$4:$C$300,"&lt;="&amp;L$1,Распис!$D$4:$D$300,"&gt;="&amp;L$1),SUMIF(База!$B$3:$B$305,$A54,База!$H$3:$H$152))</f>
        <v>0</v>
      </c>
      <c r="M54" s="46">
        <f ca="1">IF(COUNTIFS(Распис!$B$4:$B$300,$A54,Распис!$C$4:$C$300,"&lt;="&amp;M$1,Распис!$D$4:$D$300,"&gt;="&amp;M$1)&gt;0,SUMIFS(Распис!$I$4:$I$300,Распис!$B$4:$B$300,$A54,Распис!$C$4:$C$300,"&lt;="&amp;M$1,Распис!$D$4:$D$300,"&gt;="&amp;M$1),SUMIF(База!$B$3:$B$305,$A54,База!$I$3:$I$152))</f>
        <v>0</v>
      </c>
      <c r="N54" s="46">
        <f ca="1">IF(COUNTIFS(Распис!$B$4:$B$300,$A54,Распис!$C$4:$C$300,"&lt;="&amp;N$1,Распис!$D$4:$D$300,"&gt;="&amp;N$1)&gt;0,SUMIFS(Распис!$J$4:$J$300,Распис!$B$4:$B$300,$A54,Распис!$C$4:$C$300,"&lt;="&amp;N$1,Распис!$D$4:$D$300,"&gt;="&amp;N$1),SUMIF(База!$B$3:$B$305,$A54,База!$J$3:$J$152))</f>
        <v>0</v>
      </c>
      <c r="O54" s="46">
        <f ca="1">IF(COUNTIFS(Распис!$B$4:$B$300,$A54,Распис!$C$4:$C$300,"&lt;="&amp;O$1,Распис!$D$4:$D$300,"&gt;="&amp;O$1)&gt;0,SUMIFS(Распис!$K$4:$K$300,Распис!$B$4:$B$300,$A54,Распис!$C$4:$C$300,"&lt;="&amp;O$1,Распис!$D$4:$D$300,"&gt;="&amp;O$1),SUMIF(База!$B$3:$B$305,$A54,База!$K$3:$K$152))</f>
        <v>0</v>
      </c>
      <c r="P54" s="46" t="s">
        <v>23</v>
      </c>
      <c r="Q54" s="46">
        <f ca="1">IF(COUNTIFS(Распис!$B$4:$B$300,$A54,Распис!$C$4:$C$300,"&lt;="&amp;Q$1,Распис!$D$4:$D$300,"&gt;="&amp;Q$1)&gt;0,SUMIFS(Распис!$F$4:$F$300,Распис!$B$4:$B$300,$A54,Распис!$C$4:$C$300,"&lt;="&amp;Q$1,Распис!$D$4:$D$300,"&gt;="&amp;Q$1),SUMIF(База!$B$3:$B$305,$A54,База!$F$3:$F$152))</f>
        <v>0</v>
      </c>
      <c r="R54" s="46">
        <f ca="1">IF(COUNTIFS(Распис!$B$4:$B$300,$A54,Распис!$C$4:$C$300,"&lt;="&amp;R$1,Распис!$D$4:$D$300,"&gt;="&amp;R$1)&gt;0,SUMIFS(Распис!$G$4:$G$300,Распис!$B$4:$B$300,$A54,Распис!$C$4:$C$300,"&lt;="&amp;R$1,Распис!$D$4:$D$300,"&gt;="&amp;R$1),SUMIF(База!$B$3:$B$305,$A54,База!$G$3:$G$152))</f>
        <v>0</v>
      </c>
      <c r="S54" s="46">
        <f ca="1">IF(COUNTIFS(Распис!$B$4:$B$300,$A54,Распис!$C$4:$C$300,"&lt;="&amp;S$1,Распис!$D$4:$D$300,"&gt;="&amp;S$1)&gt;0,SUMIFS(Распис!$H$4:$H$300,Распис!$B$4:$B$300,$A54,Распис!$C$4:$C$300,"&lt;="&amp;S$1,Распис!$D$4:$D$300,"&gt;="&amp;S$1),SUMIF(База!$B$3:$B$305,$A54,База!$H$3:$H$152))</f>
        <v>0</v>
      </c>
      <c r="T54" s="46">
        <f ca="1">IF(COUNTIFS(Распис!$B$4:$B$300,$A54,Распис!$C$4:$C$300,"&lt;="&amp;T$1,Распис!$D$4:$D$300,"&gt;="&amp;T$1)&gt;0,SUMIFS(Распис!$I$4:$I$300,Распис!$B$4:$B$300,$A54,Распис!$C$4:$C$300,"&lt;="&amp;T$1,Распис!$D$4:$D$300,"&gt;="&amp;T$1),SUMIF(База!$B$3:$B$305,$A54,База!$I$3:$I$152))</f>
        <v>0</v>
      </c>
      <c r="U54" s="46">
        <f ca="1">IF(COUNTIFS(Распис!$B$4:$B$300,$A54,Распис!$C$4:$C$300,"&lt;="&amp;U$1,Распис!$D$4:$D$300,"&gt;="&amp;U$1)&gt;0,SUMIFS(Распис!$J$4:$J$300,Распис!$B$4:$B$300,$A54,Распис!$C$4:$C$300,"&lt;="&amp;U$1,Распис!$D$4:$D$300,"&gt;="&amp;U$1),SUMIF(База!$B$3:$B$305,$A54,База!$J$3:$J$152))</f>
        <v>0</v>
      </c>
      <c r="V54" s="46">
        <f ca="1">IF(COUNTIFS(Распис!$B$4:$B$300,$A54,Распис!$C$4:$C$300,"&lt;="&amp;V$1,Распис!$D$4:$D$300,"&gt;="&amp;V$1)&gt;0,SUMIFS(Распис!$K$4:$K$300,Распис!$B$4:$B$300,$A54,Распис!$C$4:$C$300,"&lt;="&amp;V$1,Распис!$D$4:$D$300,"&gt;="&amp;V$1),SUMIF(База!$B$3:$B$305,$A54,База!$K$3:$K$152))</f>
        <v>0</v>
      </c>
      <c r="W54" s="46" t="s">
        <v>23</v>
      </c>
      <c r="X54" s="46">
        <f ca="1">IF(COUNTIFS(Распис!$B$4:$B$300,$A54,Распис!$C$4:$C$300,"&lt;="&amp;X$1,Распис!$D$4:$D$300,"&gt;="&amp;X$1)&gt;0,SUMIFS(Распис!$F$4:$F$300,Распис!$B$4:$B$300,$A54,Распис!$C$4:$C$300,"&lt;="&amp;X$1,Распис!$D$4:$D$300,"&gt;="&amp;X$1),SUMIF(База!$B$3:$B$305,$A54,База!$F$3:$F$152))</f>
        <v>0</v>
      </c>
      <c r="Y54" s="46">
        <f ca="1">IF(COUNTIFS(Распис!$B$4:$B$300,$A54,Распис!$C$4:$C$300,"&lt;="&amp;Y$1,Распис!$D$4:$D$300,"&gt;="&amp;Y$1)&gt;0,SUMIFS(Распис!$G$4:$G$300,Распис!$B$4:$B$300,$A54,Распис!$C$4:$C$300,"&lt;="&amp;Y$1,Распис!$D$4:$D$300,"&gt;="&amp;Y$1),SUMIF(База!$B$3:$B$305,$A54,База!$G$3:$G$152))</f>
        <v>0</v>
      </c>
      <c r="Z54" s="46">
        <f ca="1">IF(COUNTIFS(Распис!$B$4:$B$300,$A54,Распис!$C$4:$C$300,"&lt;="&amp;Z$1,Распис!$D$4:$D$300,"&gt;="&amp;Z$1)&gt;0,SUMIFS(Распис!$H$4:$H$300,Распис!$B$4:$B$300,$A54,Распис!$C$4:$C$300,"&lt;="&amp;Z$1,Распис!$D$4:$D$300,"&gt;="&amp;Z$1),SUMIF(База!$B$3:$B$305,$A54,База!$H$3:$H$152))</f>
        <v>0</v>
      </c>
      <c r="AA54" s="46">
        <f ca="1">IF(COUNTIFS(Распис!$B$4:$B$300,$A54,Распис!$C$4:$C$300,"&lt;="&amp;AA$1,Распис!$D$4:$D$300,"&gt;="&amp;AA$1)&gt;0,SUMIFS(Распис!$I$4:$I$300,Распис!$B$4:$B$300,$A54,Распис!$C$4:$C$300,"&lt;="&amp;AA$1,Распис!$D$4:$D$300,"&gt;="&amp;AA$1),SUMIF(База!$B$3:$B$305,$A54,База!$I$3:$I$152))</f>
        <v>0</v>
      </c>
      <c r="AB54" s="46">
        <f ca="1">IF(COUNTIFS(Распис!$B$4:$B$300,$A54,Распис!$C$4:$C$300,"&lt;="&amp;AB$1,Распис!$D$4:$D$300,"&gt;="&amp;AB$1)&gt;0,SUMIFS(Распис!$J$4:$J$300,Распис!$B$4:$B$300,$A54,Распис!$C$4:$C$300,"&lt;="&amp;AB$1,Распис!$D$4:$D$300,"&gt;="&amp;AB$1),SUMIF(База!$B$3:$B$305,$A54,База!$J$3:$J$152))</f>
        <v>0</v>
      </c>
      <c r="AC54" s="46">
        <f ca="1">IF(COUNTIFS(Распис!$B$4:$B$300,$A54,Распис!$C$4:$C$300,"&lt;="&amp;AC$1,Распис!$D$4:$D$300,"&gt;="&amp;AC$1)&gt;0,SUMIFS(Распис!$K$4:$K$300,Распис!$B$4:$B$300,$A54,Распис!$C$4:$C$300,"&lt;="&amp;AC$1,Распис!$D$4:$D$300,"&gt;="&amp;AC$1),SUMIF(База!$B$3:$B$305,$A54,База!$K$3:$K$152))</f>
        <v>0</v>
      </c>
      <c r="AD54" s="46" t="s">
        <v>23</v>
      </c>
      <c r="AE54" s="46">
        <f ca="1">IF(COUNTIFS(Распис!$B$4:$B$300,$A54,Распис!$C$4:$C$300,"&lt;="&amp;AE$1,Распис!$D$4:$D$300,"&gt;="&amp;AE$1)&gt;0,SUMIFS(Распис!$F$4:$F$300,Распис!$B$4:$B$300,$A54,Распис!$C$4:$C$300,"&lt;="&amp;AE$1,Распис!$D$4:$D$300,"&gt;="&amp;AE$1),SUMIF(База!$B$3:$B$305,$A54,База!$F$3:$F$152))</f>
        <v>0</v>
      </c>
      <c r="AF54" s="47"/>
      <c r="AG54" s="46">
        <f t="shared" ca="1" si="2"/>
        <v>0</v>
      </c>
      <c r="AH54" s="46">
        <f ca="1">AG54-SUMIFS(Распред!$G$4:$G$300,Распред!$B$4:$B$300,"апрель",Распред!$F$4:$F$300,A54)</f>
        <v>0</v>
      </c>
      <c r="AI54" s="46">
        <f ca="1">AH54+(COUNTIF(B54:AF54,"КД")+SUMIFS(Распред!$AH$4:$AH$300,Распред!$F$4:$F$300,A54,Распред!$B$4:$B$300,"апрель"))*4</f>
        <v>0</v>
      </c>
      <c r="AJ54" s="46">
        <f t="shared" ca="1" si="3"/>
        <v>0</v>
      </c>
      <c r="AK54" s="46">
        <f t="shared" ca="1" si="4"/>
        <v>0</v>
      </c>
      <c r="AL54" s="46">
        <f>SUMIFS(Распред!$K$4:$K$300,Распред!$B$4:$B$300,"апрель",Распред!$J$4:$J$300,A54)+SUMIFS(Распред!$M$4:$M$300,Распред!$B$4:$B$300,"апрель",Распред!$L$4:$L$300,A54)+SUMIFS(Распред!$O$4:$O$300,Распред!$B$4:$B$300,"апрель",Распред!$N$4:$N$300,A54)+SUMIFS(Распред!$Q$4:$Q$300,Распред!$B$4:$B$300,"апрель",Распред!$P$4:$P$300,A54)+SUMIFS(Распред!$S$4:$S$300,Распред!$B$4:$B$300,"апрель",Распред!$R$4:$R$300,A54)+SUMIFS(Распред!$U$4:$U$300,Распред!$B$4:$B$300,"апрель",Распред!$T$4:$T$300,A54)+SUMIFS(Распред!$W$4:$W$300,Распред!$B$4:$B$300,"апрель",Распред!$V$4:$V$300,A54)+SUMIFS(Распред!$Y$4:$Y$300,Распред!$B$4:$B$300,"апрель",Распред!$X$4:$X$300,A54)+SUMIFS(Распред!$AA$4:$AA$300,Распред!$B$4:$B$300,"апрель",Распред!$Z$4:$Z$300,A54)+SUMIFS(Распред!$AC$4:$AC$300,Распред!$B$4:$B$300,"апрель",Распред!$AB$4:$AB$300,A54)</f>
        <v>0</v>
      </c>
      <c r="AM54" s="46">
        <f t="shared" ca="1" si="5"/>
        <v>0</v>
      </c>
      <c r="AN54" s="46">
        <f t="shared" ca="1" si="6"/>
        <v>0</v>
      </c>
      <c r="AO54" s="46">
        <f t="shared" ca="1" si="7"/>
        <v>0</v>
      </c>
      <c r="AP54" s="46">
        <f>январь!AP54</f>
        <v>0</v>
      </c>
      <c r="AQ54" s="46">
        <f t="shared" ca="1" si="8"/>
        <v>0</v>
      </c>
      <c r="AR54" s="47"/>
      <c r="AS54" s="47">
        <f t="shared" ca="1" si="9"/>
        <v>0</v>
      </c>
      <c r="AT54" s="47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</row>
    <row r="55" spans="1:58" x14ac:dyDescent="0.25">
      <c r="A55" s="47">
        <f>База!B55</f>
        <v>0</v>
      </c>
      <c r="B55" s="46" t="s">
        <v>23</v>
      </c>
      <c r="C55" s="46">
        <f ca="1">IF(COUNTIFS(Распис!$B$4:$B$300,$A55,Распис!$C$4:$C$300,"&lt;="&amp;C$1,Распис!$D$4:$D$300,"&gt;="&amp;C$1)&gt;0,SUMIFS(Распис!$F$4:$F$300,Распис!$B$4:$B$300,$A55,Распис!$C$4:$C$300,"&lt;="&amp;C$1,Распис!$D$4:$D$300,"&gt;="&amp;C$1),SUMIF(База!$B$3:$B$305,$A55,База!$F$3:$F$152))</f>
        <v>0</v>
      </c>
      <c r="D55" s="46">
        <f ca="1">IF(COUNTIFS(Распис!$B$4:$B$300,$A55,Распис!$C$4:$C$300,"&lt;="&amp;D$1,Распис!$D$4:$D$300,"&gt;="&amp;D$1)&gt;0,SUMIFS(Распис!$G$4:$G$300,Распис!$B$4:$B$300,$A55,Распис!$C$4:$C$300,"&lt;="&amp;D$1,Распис!$D$4:$D$300,"&gt;="&amp;D$1),SUMIF(База!$B$3:$B$305,$A55,База!$G$3:$G$152))</f>
        <v>0</v>
      </c>
      <c r="E55" s="46">
        <f ca="1">IF(COUNTIFS(Распис!$B$4:$B$300,$A55,Распис!$C$4:$C$300,"&lt;="&amp;E$1,Распис!$D$4:$D$300,"&gt;="&amp;E$1)&gt;0,SUMIFS(Распис!$H$4:$H$300,Распис!$B$4:$B$300,$A55,Распис!$C$4:$C$300,"&lt;="&amp;E$1,Распис!$D$4:$D$300,"&gt;="&amp;E$1),SUMIF(База!$B$3:$B$305,$A55,База!$H$3:$H$152))</f>
        <v>0</v>
      </c>
      <c r="F55" s="46">
        <f ca="1">IF(COUNTIFS(Распис!$B$4:$B$300,$A55,Распис!$C$4:$C$300,"&lt;="&amp;F$1,Распис!$D$4:$D$300,"&gt;="&amp;F$1)&gt;0,SUMIFS(Распис!$I$4:$I$300,Распис!$B$4:$B$300,$A55,Распис!$C$4:$C$300,"&lt;="&amp;F$1,Распис!$D$4:$D$300,"&gt;="&amp;F$1),SUMIF(База!$B$3:$B$305,$A55,База!$I$3:$I$152))</f>
        <v>0</v>
      </c>
      <c r="G55" s="46">
        <f ca="1">IF(COUNTIFS(Распис!$B$4:$B$300,$A55,Распис!$C$4:$C$300,"&lt;="&amp;G$1,Распис!$D$4:$D$300,"&gt;="&amp;G$1)&gt;0,SUMIFS(Распис!$J$4:$J$300,Распис!$B$4:$B$300,$A55,Распис!$C$4:$C$300,"&lt;="&amp;G$1,Распис!$D$4:$D$300,"&gt;="&amp;G$1),SUMIF(База!$B$3:$B$305,$A55,База!$J$3:$J$152))</f>
        <v>0</v>
      </c>
      <c r="H55" s="46">
        <f ca="1">IF(COUNTIFS(Распис!$B$4:$B$300,$A55,Распис!$C$4:$C$300,"&lt;="&amp;H$1,Распис!$D$4:$D$300,"&gt;="&amp;H$1)&gt;0,SUMIFS(Распис!$K$4:$K$300,Распис!$B$4:$B$300,$A55,Распис!$C$4:$C$300,"&lt;="&amp;H$1,Распис!$D$4:$D$300,"&gt;="&amp;H$1),SUMIF(База!$B$3:$B$305,$A55,База!$K$3:$K$152))</f>
        <v>0</v>
      </c>
      <c r="I55" s="46" t="s">
        <v>23</v>
      </c>
      <c r="J55" s="46">
        <f ca="1">IF(COUNTIFS(Распис!$B$4:$B$300,$A55,Распис!$C$4:$C$300,"&lt;="&amp;J$1,Распис!$D$4:$D$300,"&gt;="&amp;J$1)&gt;0,SUMIFS(Распис!$F$4:$F$300,Распис!$B$4:$B$300,$A55,Распис!$C$4:$C$300,"&lt;="&amp;J$1,Распис!$D$4:$D$300,"&gt;="&amp;J$1),SUMIF(База!$B$3:$B$305,$A55,База!$F$3:$F$152))</f>
        <v>0</v>
      </c>
      <c r="K55" s="46">
        <f ca="1">IF(COUNTIFS(Распис!$B$4:$B$300,$A55,Распис!$C$4:$C$300,"&lt;="&amp;K$1,Распис!$D$4:$D$300,"&gt;="&amp;K$1)&gt;0,SUMIFS(Распис!$G$4:$G$300,Распис!$B$4:$B$300,$A55,Распис!$C$4:$C$300,"&lt;="&amp;K$1,Распис!$D$4:$D$300,"&gt;="&amp;K$1),SUMIF(База!$B$3:$B$305,$A55,База!$G$3:$G$152))</f>
        <v>0</v>
      </c>
      <c r="L55" s="46">
        <f ca="1">IF(COUNTIFS(Распис!$B$4:$B$300,$A55,Распис!$C$4:$C$300,"&lt;="&amp;L$1,Распис!$D$4:$D$300,"&gt;="&amp;L$1)&gt;0,SUMIFS(Распис!$H$4:$H$300,Распис!$B$4:$B$300,$A55,Распис!$C$4:$C$300,"&lt;="&amp;L$1,Распис!$D$4:$D$300,"&gt;="&amp;L$1),SUMIF(База!$B$3:$B$305,$A55,База!$H$3:$H$152))</f>
        <v>0</v>
      </c>
      <c r="M55" s="46">
        <f ca="1">IF(COUNTIFS(Распис!$B$4:$B$300,$A55,Распис!$C$4:$C$300,"&lt;="&amp;M$1,Распис!$D$4:$D$300,"&gt;="&amp;M$1)&gt;0,SUMIFS(Распис!$I$4:$I$300,Распис!$B$4:$B$300,$A55,Распис!$C$4:$C$300,"&lt;="&amp;M$1,Распис!$D$4:$D$300,"&gt;="&amp;M$1),SUMIF(База!$B$3:$B$305,$A55,База!$I$3:$I$152))</f>
        <v>0</v>
      </c>
      <c r="N55" s="46">
        <f ca="1">IF(COUNTIFS(Распис!$B$4:$B$300,$A55,Распис!$C$4:$C$300,"&lt;="&amp;N$1,Распис!$D$4:$D$300,"&gt;="&amp;N$1)&gt;0,SUMIFS(Распис!$J$4:$J$300,Распис!$B$4:$B$300,$A55,Распис!$C$4:$C$300,"&lt;="&amp;N$1,Распис!$D$4:$D$300,"&gt;="&amp;N$1),SUMIF(База!$B$3:$B$305,$A55,База!$J$3:$J$152))</f>
        <v>0</v>
      </c>
      <c r="O55" s="46">
        <f ca="1">IF(COUNTIFS(Распис!$B$4:$B$300,$A55,Распис!$C$4:$C$300,"&lt;="&amp;O$1,Распис!$D$4:$D$300,"&gt;="&amp;O$1)&gt;0,SUMIFS(Распис!$K$4:$K$300,Распис!$B$4:$B$300,$A55,Распис!$C$4:$C$300,"&lt;="&amp;O$1,Распис!$D$4:$D$300,"&gt;="&amp;O$1),SUMIF(База!$B$3:$B$305,$A55,База!$K$3:$K$152))</f>
        <v>0</v>
      </c>
      <c r="P55" s="46" t="s">
        <v>23</v>
      </c>
      <c r="Q55" s="46">
        <f ca="1">IF(COUNTIFS(Распис!$B$4:$B$300,$A55,Распис!$C$4:$C$300,"&lt;="&amp;Q$1,Распис!$D$4:$D$300,"&gt;="&amp;Q$1)&gt;0,SUMIFS(Распис!$F$4:$F$300,Распис!$B$4:$B$300,$A55,Распис!$C$4:$C$300,"&lt;="&amp;Q$1,Распис!$D$4:$D$300,"&gt;="&amp;Q$1),SUMIF(База!$B$3:$B$305,$A55,База!$F$3:$F$152))</f>
        <v>0</v>
      </c>
      <c r="R55" s="46">
        <f ca="1">IF(COUNTIFS(Распис!$B$4:$B$300,$A55,Распис!$C$4:$C$300,"&lt;="&amp;R$1,Распис!$D$4:$D$300,"&gt;="&amp;R$1)&gt;0,SUMIFS(Распис!$G$4:$G$300,Распис!$B$4:$B$300,$A55,Распис!$C$4:$C$300,"&lt;="&amp;R$1,Распис!$D$4:$D$300,"&gt;="&amp;R$1),SUMIF(База!$B$3:$B$305,$A55,База!$G$3:$G$152))</f>
        <v>0</v>
      </c>
      <c r="S55" s="46">
        <f ca="1">IF(COUNTIFS(Распис!$B$4:$B$300,$A55,Распис!$C$4:$C$300,"&lt;="&amp;S$1,Распис!$D$4:$D$300,"&gt;="&amp;S$1)&gt;0,SUMIFS(Распис!$H$4:$H$300,Распис!$B$4:$B$300,$A55,Распис!$C$4:$C$300,"&lt;="&amp;S$1,Распис!$D$4:$D$300,"&gt;="&amp;S$1),SUMIF(База!$B$3:$B$305,$A55,База!$H$3:$H$152))</f>
        <v>0</v>
      </c>
      <c r="T55" s="46">
        <f ca="1">IF(COUNTIFS(Распис!$B$4:$B$300,$A55,Распис!$C$4:$C$300,"&lt;="&amp;T$1,Распис!$D$4:$D$300,"&gt;="&amp;T$1)&gt;0,SUMIFS(Распис!$I$4:$I$300,Распис!$B$4:$B$300,$A55,Распис!$C$4:$C$300,"&lt;="&amp;T$1,Распис!$D$4:$D$300,"&gt;="&amp;T$1),SUMIF(База!$B$3:$B$305,$A55,База!$I$3:$I$152))</f>
        <v>0</v>
      </c>
      <c r="U55" s="46">
        <f ca="1">IF(COUNTIFS(Распис!$B$4:$B$300,$A55,Распис!$C$4:$C$300,"&lt;="&amp;U$1,Распис!$D$4:$D$300,"&gt;="&amp;U$1)&gt;0,SUMIFS(Распис!$J$4:$J$300,Распис!$B$4:$B$300,$A55,Распис!$C$4:$C$300,"&lt;="&amp;U$1,Распис!$D$4:$D$300,"&gt;="&amp;U$1),SUMIF(База!$B$3:$B$305,$A55,База!$J$3:$J$152))</f>
        <v>0</v>
      </c>
      <c r="V55" s="46">
        <f ca="1">IF(COUNTIFS(Распис!$B$4:$B$300,$A55,Распис!$C$4:$C$300,"&lt;="&amp;V$1,Распис!$D$4:$D$300,"&gt;="&amp;V$1)&gt;0,SUMIFS(Распис!$K$4:$K$300,Распис!$B$4:$B$300,$A55,Распис!$C$4:$C$300,"&lt;="&amp;V$1,Распис!$D$4:$D$300,"&gt;="&amp;V$1),SUMIF(База!$B$3:$B$305,$A55,База!$K$3:$K$152))</f>
        <v>0</v>
      </c>
      <c r="W55" s="46" t="s">
        <v>23</v>
      </c>
      <c r="X55" s="46">
        <f ca="1">IF(COUNTIFS(Распис!$B$4:$B$300,$A55,Распис!$C$4:$C$300,"&lt;="&amp;X$1,Распис!$D$4:$D$300,"&gt;="&amp;X$1)&gt;0,SUMIFS(Распис!$F$4:$F$300,Распис!$B$4:$B$300,$A55,Распис!$C$4:$C$300,"&lt;="&amp;X$1,Распис!$D$4:$D$300,"&gt;="&amp;X$1),SUMIF(База!$B$3:$B$305,$A55,База!$F$3:$F$152))</f>
        <v>0</v>
      </c>
      <c r="Y55" s="46">
        <f ca="1">IF(COUNTIFS(Распис!$B$4:$B$300,$A55,Распис!$C$4:$C$300,"&lt;="&amp;Y$1,Распис!$D$4:$D$300,"&gt;="&amp;Y$1)&gt;0,SUMIFS(Распис!$G$4:$G$300,Распис!$B$4:$B$300,$A55,Распис!$C$4:$C$300,"&lt;="&amp;Y$1,Распис!$D$4:$D$300,"&gt;="&amp;Y$1),SUMIF(База!$B$3:$B$305,$A55,База!$G$3:$G$152))</f>
        <v>0</v>
      </c>
      <c r="Z55" s="46">
        <f ca="1">IF(COUNTIFS(Распис!$B$4:$B$300,$A55,Распис!$C$4:$C$300,"&lt;="&amp;Z$1,Распис!$D$4:$D$300,"&gt;="&amp;Z$1)&gt;0,SUMIFS(Распис!$H$4:$H$300,Распис!$B$4:$B$300,$A55,Распис!$C$4:$C$300,"&lt;="&amp;Z$1,Распис!$D$4:$D$300,"&gt;="&amp;Z$1),SUMIF(База!$B$3:$B$305,$A55,База!$H$3:$H$152))</f>
        <v>0</v>
      </c>
      <c r="AA55" s="46">
        <f ca="1">IF(COUNTIFS(Распис!$B$4:$B$300,$A55,Распис!$C$4:$C$300,"&lt;="&amp;AA$1,Распис!$D$4:$D$300,"&gt;="&amp;AA$1)&gt;0,SUMIFS(Распис!$I$4:$I$300,Распис!$B$4:$B$300,$A55,Распис!$C$4:$C$300,"&lt;="&amp;AA$1,Распис!$D$4:$D$300,"&gt;="&amp;AA$1),SUMIF(База!$B$3:$B$305,$A55,База!$I$3:$I$152))</f>
        <v>0</v>
      </c>
      <c r="AB55" s="46">
        <f ca="1">IF(COUNTIFS(Распис!$B$4:$B$300,$A55,Распис!$C$4:$C$300,"&lt;="&amp;AB$1,Распис!$D$4:$D$300,"&gt;="&amp;AB$1)&gt;0,SUMIFS(Распис!$J$4:$J$300,Распис!$B$4:$B$300,$A55,Распис!$C$4:$C$300,"&lt;="&amp;AB$1,Распис!$D$4:$D$300,"&gt;="&amp;AB$1),SUMIF(База!$B$3:$B$305,$A55,База!$J$3:$J$152))</f>
        <v>0</v>
      </c>
      <c r="AC55" s="46">
        <f ca="1">IF(COUNTIFS(Распис!$B$4:$B$300,$A55,Распис!$C$4:$C$300,"&lt;="&amp;AC$1,Распис!$D$4:$D$300,"&gt;="&amp;AC$1)&gt;0,SUMIFS(Распис!$K$4:$K$300,Распис!$B$4:$B$300,$A55,Распис!$C$4:$C$300,"&lt;="&amp;AC$1,Распис!$D$4:$D$300,"&gt;="&amp;AC$1),SUMIF(База!$B$3:$B$305,$A55,База!$K$3:$K$152))</f>
        <v>0</v>
      </c>
      <c r="AD55" s="46" t="s">
        <v>23</v>
      </c>
      <c r="AE55" s="46">
        <f ca="1">IF(COUNTIFS(Распис!$B$4:$B$300,$A55,Распис!$C$4:$C$300,"&lt;="&amp;AE$1,Распис!$D$4:$D$300,"&gt;="&amp;AE$1)&gt;0,SUMIFS(Распис!$F$4:$F$300,Распис!$B$4:$B$300,$A55,Распис!$C$4:$C$300,"&lt;="&amp;AE$1,Распис!$D$4:$D$300,"&gt;="&amp;AE$1),SUMIF(База!$B$3:$B$305,$A55,База!$F$3:$F$152))</f>
        <v>0</v>
      </c>
      <c r="AF55" s="47"/>
      <c r="AG55" s="46">
        <f t="shared" ca="1" si="2"/>
        <v>0</v>
      </c>
      <c r="AH55" s="46">
        <f ca="1">AG55-SUMIFS(Распред!$G$4:$G$300,Распред!$B$4:$B$300,"апрель",Распред!$F$4:$F$300,A55)</f>
        <v>0</v>
      </c>
      <c r="AI55" s="46">
        <f ca="1">AH55+(COUNTIF(B55:AF55,"КД")+SUMIFS(Распред!$AH$4:$AH$300,Распред!$F$4:$F$300,A55,Распред!$B$4:$B$300,"апрель"))*4</f>
        <v>0</v>
      </c>
      <c r="AJ55" s="46">
        <f t="shared" ca="1" si="3"/>
        <v>0</v>
      </c>
      <c r="AK55" s="46">
        <f t="shared" ca="1" si="4"/>
        <v>0</v>
      </c>
      <c r="AL55" s="46">
        <f>SUMIFS(Распред!$K$4:$K$300,Распред!$B$4:$B$300,"апрель",Распред!$J$4:$J$300,A55)+SUMIFS(Распред!$M$4:$M$300,Распред!$B$4:$B$300,"апрель",Распред!$L$4:$L$300,A55)+SUMIFS(Распред!$O$4:$O$300,Распред!$B$4:$B$300,"апрель",Распред!$N$4:$N$300,A55)+SUMIFS(Распред!$Q$4:$Q$300,Распред!$B$4:$B$300,"апрель",Распред!$P$4:$P$300,A55)+SUMIFS(Распред!$S$4:$S$300,Распред!$B$4:$B$300,"апрель",Распред!$R$4:$R$300,A55)+SUMIFS(Распред!$U$4:$U$300,Распред!$B$4:$B$300,"апрель",Распред!$T$4:$T$300,A55)+SUMIFS(Распред!$W$4:$W$300,Распред!$B$4:$B$300,"апрель",Распред!$V$4:$V$300,A55)+SUMIFS(Распред!$Y$4:$Y$300,Распред!$B$4:$B$300,"апрель",Распред!$X$4:$X$300,A55)+SUMIFS(Распред!$AA$4:$AA$300,Распред!$B$4:$B$300,"апрель",Распред!$Z$4:$Z$300,A55)+SUMIFS(Распред!$AC$4:$AC$300,Распред!$B$4:$B$300,"апрель",Распред!$AB$4:$AB$300,A55)</f>
        <v>0</v>
      </c>
      <c r="AM55" s="46">
        <f t="shared" ca="1" si="5"/>
        <v>0</v>
      </c>
      <c r="AN55" s="46">
        <f t="shared" ca="1" si="6"/>
        <v>0</v>
      </c>
      <c r="AO55" s="46">
        <f t="shared" ca="1" si="7"/>
        <v>0</v>
      </c>
      <c r="AP55" s="46">
        <f>январь!AP55</f>
        <v>0</v>
      </c>
      <c r="AQ55" s="46">
        <f t="shared" ca="1" si="8"/>
        <v>0</v>
      </c>
      <c r="AR55" s="47"/>
      <c r="AS55" s="47">
        <f t="shared" ca="1" si="9"/>
        <v>0</v>
      </c>
      <c r="AT55" s="47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</row>
    <row r="56" spans="1:58" x14ac:dyDescent="0.25">
      <c r="A56" s="47">
        <f>База!B56</f>
        <v>0</v>
      </c>
      <c r="B56" s="46" t="s">
        <v>23</v>
      </c>
      <c r="C56" s="46">
        <f ca="1">IF(COUNTIFS(Распис!$B$4:$B$300,$A56,Распис!$C$4:$C$300,"&lt;="&amp;C$1,Распис!$D$4:$D$300,"&gt;="&amp;C$1)&gt;0,SUMIFS(Распис!$F$4:$F$300,Распис!$B$4:$B$300,$A56,Распис!$C$4:$C$300,"&lt;="&amp;C$1,Распис!$D$4:$D$300,"&gt;="&amp;C$1),SUMIF(База!$B$3:$B$305,$A56,База!$F$3:$F$152))</f>
        <v>0</v>
      </c>
      <c r="D56" s="46">
        <f ca="1">IF(COUNTIFS(Распис!$B$4:$B$300,$A56,Распис!$C$4:$C$300,"&lt;="&amp;D$1,Распис!$D$4:$D$300,"&gt;="&amp;D$1)&gt;0,SUMIFS(Распис!$G$4:$G$300,Распис!$B$4:$B$300,$A56,Распис!$C$4:$C$300,"&lt;="&amp;D$1,Распис!$D$4:$D$300,"&gt;="&amp;D$1),SUMIF(База!$B$3:$B$305,$A56,База!$G$3:$G$152))</f>
        <v>0</v>
      </c>
      <c r="E56" s="46">
        <f ca="1">IF(COUNTIFS(Распис!$B$4:$B$300,$A56,Распис!$C$4:$C$300,"&lt;="&amp;E$1,Распис!$D$4:$D$300,"&gt;="&amp;E$1)&gt;0,SUMIFS(Распис!$H$4:$H$300,Распис!$B$4:$B$300,$A56,Распис!$C$4:$C$300,"&lt;="&amp;E$1,Распис!$D$4:$D$300,"&gt;="&amp;E$1),SUMIF(База!$B$3:$B$305,$A56,База!$H$3:$H$152))</f>
        <v>0</v>
      </c>
      <c r="F56" s="46">
        <f ca="1">IF(COUNTIFS(Распис!$B$4:$B$300,$A56,Распис!$C$4:$C$300,"&lt;="&amp;F$1,Распис!$D$4:$D$300,"&gt;="&amp;F$1)&gt;0,SUMIFS(Распис!$I$4:$I$300,Распис!$B$4:$B$300,$A56,Распис!$C$4:$C$300,"&lt;="&amp;F$1,Распис!$D$4:$D$300,"&gt;="&amp;F$1),SUMIF(База!$B$3:$B$305,$A56,База!$I$3:$I$152))</f>
        <v>0</v>
      </c>
      <c r="G56" s="46">
        <f ca="1">IF(COUNTIFS(Распис!$B$4:$B$300,$A56,Распис!$C$4:$C$300,"&lt;="&amp;G$1,Распис!$D$4:$D$300,"&gt;="&amp;G$1)&gt;0,SUMIFS(Распис!$J$4:$J$300,Распис!$B$4:$B$300,$A56,Распис!$C$4:$C$300,"&lt;="&amp;G$1,Распис!$D$4:$D$300,"&gt;="&amp;G$1),SUMIF(База!$B$3:$B$305,$A56,База!$J$3:$J$152))</f>
        <v>0</v>
      </c>
      <c r="H56" s="46">
        <f ca="1">IF(COUNTIFS(Распис!$B$4:$B$300,$A56,Распис!$C$4:$C$300,"&lt;="&amp;H$1,Распис!$D$4:$D$300,"&gt;="&amp;H$1)&gt;0,SUMIFS(Распис!$K$4:$K$300,Распис!$B$4:$B$300,$A56,Распис!$C$4:$C$300,"&lt;="&amp;H$1,Распис!$D$4:$D$300,"&gt;="&amp;H$1),SUMIF(База!$B$3:$B$305,$A56,База!$K$3:$K$152))</f>
        <v>0</v>
      </c>
      <c r="I56" s="46" t="s">
        <v>23</v>
      </c>
      <c r="J56" s="46">
        <f ca="1">IF(COUNTIFS(Распис!$B$4:$B$300,$A56,Распис!$C$4:$C$300,"&lt;="&amp;J$1,Распис!$D$4:$D$300,"&gt;="&amp;J$1)&gt;0,SUMIFS(Распис!$F$4:$F$300,Распис!$B$4:$B$300,$A56,Распис!$C$4:$C$300,"&lt;="&amp;J$1,Распис!$D$4:$D$300,"&gt;="&amp;J$1),SUMIF(База!$B$3:$B$305,$A56,База!$F$3:$F$152))</f>
        <v>0</v>
      </c>
      <c r="K56" s="46">
        <f ca="1">IF(COUNTIFS(Распис!$B$4:$B$300,$A56,Распис!$C$4:$C$300,"&lt;="&amp;K$1,Распис!$D$4:$D$300,"&gt;="&amp;K$1)&gt;0,SUMIFS(Распис!$G$4:$G$300,Распис!$B$4:$B$300,$A56,Распис!$C$4:$C$300,"&lt;="&amp;K$1,Распис!$D$4:$D$300,"&gt;="&amp;K$1),SUMIF(База!$B$3:$B$305,$A56,База!$G$3:$G$152))</f>
        <v>0</v>
      </c>
      <c r="L56" s="46">
        <f ca="1">IF(COUNTIFS(Распис!$B$4:$B$300,$A56,Распис!$C$4:$C$300,"&lt;="&amp;L$1,Распис!$D$4:$D$300,"&gt;="&amp;L$1)&gt;0,SUMIFS(Распис!$H$4:$H$300,Распис!$B$4:$B$300,$A56,Распис!$C$4:$C$300,"&lt;="&amp;L$1,Распис!$D$4:$D$300,"&gt;="&amp;L$1),SUMIF(База!$B$3:$B$305,$A56,База!$H$3:$H$152))</f>
        <v>0</v>
      </c>
      <c r="M56" s="46">
        <f ca="1">IF(COUNTIFS(Распис!$B$4:$B$300,$A56,Распис!$C$4:$C$300,"&lt;="&amp;M$1,Распис!$D$4:$D$300,"&gt;="&amp;M$1)&gt;0,SUMIFS(Распис!$I$4:$I$300,Распис!$B$4:$B$300,$A56,Распис!$C$4:$C$300,"&lt;="&amp;M$1,Распис!$D$4:$D$300,"&gt;="&amp;M$1),SUMIF(База!$B$3:$B$305,$A56,База!$I$3:$I$152))</f>
        <v>0</v>
      </c>
      <c r="N56" s="46">
        <f ca="1">IF(COUNTIFS(Распис!$B$4:$B$300,$A56,Распис!$C$4:$C$300,"&lt;="&amp;N$1,Распис!$D$4:$D$300,"&gt;="&amp;N$1)&gt;0,SUMIFS(Распис!$J$4:$J$300,Распис!$B$4:$B$300,$A56,Распис!$C$4:$C$300,"&lt;="&amp;N$1,Распис!$D$4:$D$300,"&gt;="&amp;N$1),SUMIF(База!$B$3:$B$305,$A56,База!$J$3:$J$152))</f>
        <v>0</v>
      </c>
      <c r="O56" s="46">
        <f ca="1">IF(COUNTIFS(Распис!$B$4:$B$300,$A56,Распис!$C$4:$C$300,"&lt;="&amp;O$1,Распис!$D$4:$D$300,"&gt;="&amp;O$1)&gt;0,SUMIFS(Распис!$K$4:$K$300,Распис!$B$4:$B$300,$A56,Распис!$C$4:$C$300,"&lt;="&amp;O$1,Распис!$D$4:$D$300,"&gt;="&amp;O$1),SUMIF(База!$B$3:$B$305,$A56,База!$K$3:$K$152))</f>
        <v>0</v>
      </c>
      <c r="P56" s="46" t="s">
        <v>23</v>
      </c>
      <c r="Q56" s="46">
        <f ca="1">IF(COUNTIFS(Распис!$B$4:$B$300,$A56,Распис!$C$4:$C$300,"&lt;="&amp;Q$1,Распис!$D$4:$D$300,"&gt;="&amp;Q$1)&gt;0,SUMIFS(Распис!$F$4:$F$300,Распис!$B$4:$B$300,$A56,Распис!$C$4:$C$300,"&lt;="&amp;Q$1,Распис!$D$4:$D$300,"&gt;="&amp;Q$1),SUMIF(База!$B$3:$B$305,$A56,База!$F$3:$F$152))</f>
        <v>0</v>
      </c>
      <c r="R56" s="46">
        <f ca="1">IF(COUNTIFS(Распис!$B$4:$B$300,$A56,Распис!$C$4:$C$300,"&lt;="&amp;R$1,Распис!$D$4:$D$300,"&gt;="&amp;R$1)&gt;0,SUMIFS(Распис!$G$4:$G$300,Распис!$B$4:$B$300,$A56,Распис!$C$4:$C$300,"&lt;="&amp;R$1,Распис!$D$4:$D$300,"&gt;="&amp;R$1),SUMIF(База!$B$3:$B$305,$A56,База!$G$3:$G$152))</f>
        <v>0</v>
      </c>
      <c r="S56" s="46">
        <f ca="1">IF(COUNTIFS(Распис!$B$4:$B$300,$A56,Распис!$C$4:$C$300,"&lt;="&amp;S$1,Распис!$D$4:$D$300,"&gt;="&amp;S$1)&gt;0,SUMIFS(Распис!$H$4:$H$300,Распис!$B$4:$B$300,$A56,Распис!$C$4:$C$300,"&lt;="&amp;S$1,Распис!$D$4:$D$300,"&gt;="&amp;S$1),SUMIF(База!$B$3:$B$305,$A56,База!$H$3:$H$152))</f>
        <v>0</v>
      </c>
      <c r="T56" s="46">
        <f ca="1">IF(COUNTIFS(Распис!$B$4:$B$300,$A56,Распис!$C$4:$C$300,"&lt;="&amp;T$1,Распис!$D$4:$D$300,"&gt;="&amp;T$1)&gt;0,SUMIFS(Распис!$I$4:$I$300,Распис!$B$4:$B$300,$A56,Распис!$C$4:$C$300,"&lt;="&amp;T$1,Распис!$D$4:$D$300,"&gt;="&amp;T$1),SUMIF(База!$B$3:$B$305,$A56,База!$I$3:$I$152))</f>
        <v>0</v>
      </c>
      <c r="U56" s="46">
        <f ca="1">IF(COUNTIFS(Распис!$B$4:$B$300,$A56,Распис!$C$4:$C$300,"&lt;="&amp;U$1,Распис!$D$4:$D$300,"&gt;="&amp;U$1)&gt;0,SUMIFS(Распис!$J$4:$J$300,Распис!$B$4:$B$300,$A56,Распис!$C$4:$C$300,"&lt;="&amp;U$1,Распис!$D$4:$D$300,"&gt;="&amp;U$1),SUMIF(База!$B$3:$B$305,$A56,База!$J$3:$J$152))</f>
        <v>0</v>
      </c>
      <c r="V56" s="46">
        <f ca="1">IF(COUNTIFS(Распис!$B$4:$B$300,$A56,Распис!$C$4:$C$300,"&lt;="&amp;V$1,Распис!$D$4:$D$300,"&gt;="&amp;V$1)&gt;0,SUMIFS(Распис!$K$4:$K$300,Распис!$B$4:$B$300,$A56,Распис!$C$4:$C$300,"&lt;="&amp;V$1,Распис!$D$4:$D$300,"&gt;="&amp;V$1),SUMIF(База!$B$3:$B$305,$A56,База!$K$3:$K$152))</f>
        <v>0</v>
      </c>
      <c r="W56" s="46" t="s">
        <v>23</v>
      </c>
      <c r="X56" s="46">
        <f ca="1">IF(COUNTIFS(Распис!$B$4:$B$300,$A56,Распис!$C$4:$C$300,"&lt;="&amp;X$1,Распис!$D$4:$D$300,"&gt;="&amp;X$1)&gt;0,SUMIFS(Распис!$F$4:$F$300,Распис!$B$4:$B$300,$A56,Распис!$C$4:$C$300,"&lt;="&amp;X$1,Распис!$D$4:$D$300,"&gt;="&amp;X$1),SUMIF(База!$B$3:$B$305,$A56,База!$F$3:$F$152))</f>
        <v>0</v>
      </c>
      <c r="Y56" s="46">
        <f ca="1">IF(COUNTIFS(Распис!$B$4:$B$300,$A56,Распис!$C$4:$C$300,"&lt;="&amp;Y$1,Распис!$D$4:$D$300,"&gt;="&amp;Y$1)&gt;0,SUMIFS(Распис!$G$4:$G$300,Распис!$B$4:$B$300,$A56,Распис!$C$4:$C$300,"&lt;="&amp;Y$1,Распис!$D$4:$D$300,"&gt;="&amp;Y$1),SUMIF(База!$B$3:$B$305,$A56,База!$G$3:$G$152))</f>
        <v>0</v>
      </c>
      <c r="Z56" s="46">
        <f ca="1">IF(COUNTIFS(Распис!$B$4:$B$300,$A56,Распис!$C$4:$C$300,"&lt;="&amp;Z$1,Распис!$D$4:$D$300,"&gt;="&amp;Z$1)&gt;0,SUMIFS(Распис!$H$4:$H$300,Распис!$B$4:$B$300,$A56,Распис!$C$4:$C$300,"&lt;="&amp;Z$1,Распис!$D$4:$D$300,"&gt;="&amp;Z$1),SUMIF(База!$B$3:$B$305,$A56,База!$H$3:$H$152))</f>
        <v>0</v>
      </c>
      <c r="AA56" s="46">
        <f ca="1">IF(COUNTIFS(Распис!$B$4:$B$300,$A56,Распис!$C$4:$C$300,"&lt;="&amp;AA$1,Распис!$D$4:$D$300,"&gt;="&amp;AA$1)&gt;0,SUMIFS(Распис!$I$4:$I$300,Распис!$B$4:$B$300,$A56,Распис!$C$4:$C$300,"&lt;="&amp;AA$1,Распис!$D$4:$D$300,"&gt;="&amp;AA$1),SUMIF(База!$B$3:$B$305,$A56,База!$I$3:$I$152))</f>
        <v>0</v>
      </c>
      <c r="AB56" s="46">
        <f ca="1">IF(COUNTIFS(Распис!$B$4:$B$300,$A56,Распис!$C$4:$C$300,"&lt;="&amp;AB$1,Распис!$D$4:$D$300,"&gt;="&amp;AB$1)&gt;0,SUMIFS(Распис!$J$4:$J$300,Распис!$B$4:$B$300,$A56,Распис!$C$4:$C$300,"&lt;="&amp;AB$1,Распис!$D$4:$D$300,"&gt;="&amp;AB$1),SUMIF(База!$B$3:$B$305,$A56,База!$J$3:$J$152))</f>
        <v>0</v>
      </c>
      <c r="AC56" s="46">
        <f ca="1">IF(COUNTIFS(Распис!$B$4:$B$300,$A56,Распис!$C$4:$C$300,"&lt;="&amp;AC$1,Распис!$D$4:$D$300,"&gt;="&amp;AC$1)&gt;0,SUMIFS(Распис!$K$4:$K$300,Распис!$B$4:$B$300,$A56,Распис!$C$4:$C$300,"&lt;="&amp;AC$1,Распис!$D$4:$D$300,"&gt;="&amp;AC$1),SUMIF(База!$B$3:$B$305,$A56,База!$K$3:$K$152))</f>
        <v>0</v>
      </c>
      <c r="AD56" s="46" t="s">
        <v>23</v>
      </c>
      <c r="AE56" s="46">
        <f ca="1">IF(COUNTIFS(Распис!$B$4:$B$300,$A56,Распис!$C$4:$C$300,"&lt;="&amp;AE$1,Распис!$D$4:$D$300,"&gt;="&amp;AE$1)&gt;0,SUMIFS(Распис!$F$4:$F$300,Распис!$B$4:$B$300,$A56,Распис!$C$4:$C$300,"&lt;="&amp;AE$1,Распис!$D$4:$D$300,"&gt;="&amp;AE$1),SUMIF(База!$B$3:$B$305,$A56,База!$F$3:$F$152))</f>
        <v>0</v>
      </c>
      <c r="AF56" s="47"/>
      <c r="AG56" s="46">
        <f t="shared" ca="1" si="2"/>
        <v>0</v>
      </c>
      <c r="AH56" s="46">
        <f ca="1">AG56-SUMIFS(Распред!$G$4:$G$300,Распред!$B$4:$B$300,"апрель",Распред!$F$4:$F$300,A56)</f>
        <v>0</v>
      </c>
      <c r="AI56" s="46">
        <f ca="1">AH56+(COUNTIF(B56:AF56,"КД")+SUMIFS(Распред!$AH$4:$AH$300,Распред!$F$4:$F$300,A56,Распред!$B$4:$B$300,"апрель"))*4</f>
        <v>0</v>
      </c>
      <c r="AJ56" s="46">
        <f t="shared" ca="1" si="3"/>
        <v>0</v>
      </c>
      <c r="AK56" s="46">
        <f t="shared" ca="1" si="4"/>
        <v>0</v>
      </c>
      <c r="AL56" s="46">
        <f>SUMIFS(Распред!$K$4:$K$300,Распред!$B$4:$B$300,"апрель",Распред!$J$4:$J$300,A56)+SUMIFS(Распред!$M$4:$M$300,Распред!$B$4:$B$300,"апрель",Распред!$L$4:$L$300,A56)+SUMIFS(Распред!$O$4:$O$300,Распред!$B$4:$B$300,"апрель",Распред!$N$4:$N$300,A56)+SUMIFS(Распред!$Q$4:$Q$300,Распред!$B$4:$B$300,"апрель",Распред!$P$4:$P$300,A56)+SUMIFS(Распред!$S$4:$S$300,Распред!$B$4:$B$300,"апрель",Распред!$R$4:$R$300,A56)+SUMIFS(Распред!$U$4:$U$300,Распред!$B$4:$B$300,"апрель",Распред!$T$4:$T$300,A56)+SUMIFS(Распред!$W$4:$W$300,Распред!$B$4:$B$300,"апрель",Распред!$V$4:$V$300,A56)+SUMIFS(Распред!$Y$4:$Y$300,Распред!$B$4:$B$300,"апрель",Распред!$X$4:$X$300,A56)+SUMIFS(Распред!$AA$4:$AA$300,Распред!$B$4:$B$300,"апрель",Распред!$Z$4:$Z$300,A56)+SUMIFS(Распред!$AC$4:$AC$300,Распред!$B$4:$B$300,"апрель",Распред!$AB$4:$AB$300,A56)</f>
        <v>0</v>
      </c>
      <c r="AM56" s="46">
        <f t="shared" ca="1" si="5"/>
        <v>0</v>
      </c>
      <c r="AN56" s="46">
        <f t="shared" ca="1" si="6"/>
        <v>0</v>
      </c>
      <c r="AO56" s="46">
        <f t="shared" ca="1" si="7"/>
        <v>0</v>
      </c>
      <c r="AP56" s="46">
        <f>январь!AP56</f>
        <v>0</v>
      </c>
      <c r="AQ56" s="46">
        <f t="shared" ca="1" si="8"/>
        <v>0</v>
      </c>
      <c r="AR56" s="47"/>
      <c r="AS56" s="47">
        <f t="shared" ca="1" si="9"/>
        <v>0</v>
      </c>
      <c r="AT56" s="47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</row>
    <row r="57" spans="1:58" x14ac:dyDescent="0.25">
      <c r="A57" s="47">
        <f>База!B57</f>
        <v>0</v>
      </c>
      <c r="B57" s="46" t="s">
        <v>23</v>
      </c>
      <c r="C57" s="46">
        <f ca="1">IF(COUNTIFS(Распис!$B$4:$B$300,$A57,Распис!$C$4:$C$300,"&lt;="&amp;C$1,Распис!$D$4:$D$300,"&gt;="&amp;C$1)&gt;0,SUMIFS(Распис!$F$4:$F$300,Распис!$B$4:$B$300,$A57,Распис!$C$4:$C$300,"&lt;="&amp;C$1,Распис!$D$4:$D$300,"&gt;="&amp;C$1),SUMIF(База!$B$3:$B$305,$A57,База!$F$3:$F$152))</f>
        <v>0</v>
      </c>
      <c r="D57" s="46">
        <f ca="1">IF(COUNTIFS(Распис!$B$4:$B$300,$A57,Распис!$C$4:$C$300,"&lt;="&amp;D$1,Распис!$D$4:$D$300,"&gt;="&amp;D$1)&gt;0,SUMIFS(Распис!$G$4:$G$300,Распис!$B$4:$B$300,$A57,Распис!$C$4:$C$300,"&lt;="&amp;D$1,Распис!$D$4:$D$300,"&gt;="&amp;D$1),SUMIF(База!$B$3:$B$305,$A57,База!$G$3:$G$152))</f>
        <v>0</v>
      </c>
      <c r="E57" s="46">
        <f ca="1">IF(COUNTIFS(Распис!$B$4:$B$300,$A57,Распис!$C$4:$C$300,"&lt;="&amp;E$1,Распис!$D$4:$D$300,"&gt;="&amp;E$1)&gt;0,SUMIFS(Распис!$H$4:$H$300,Распис!$B$4:$B$300,$A57,Распис!$C$4:$C$300,"&lt;="&amp;E$1,Распис!$D$4:$D$300,"&gt;="&amp;E$1),SUMIF(База!$B$3:$B$305,$A57,База!$H$3:$H$152))</f>
        <v>0</v>
      </c>
      <c r="F57" s="46">
        <f ca="1">IF(COUNTIFS(Распис!$B$4:$B$300,$A57,Распис!$C$4:$C$300,"&lt;="&amp;F$1,Распис!$D$4:$D$300,"&gt;="&amp;F$1)&gt;0,SUMIFS(Распис!$I$4:$I$300,Распис!$B$4:$B$300,$A57,Распис!$C$4:$C$300,"&lt;="&amp;F$1,Распис!$D$4:$D$300,"&gt;="&amp;F$1),SUMIF(База!$B$3:$B$305,$A57,База!$I$3:$I$152))</f>
        <v>0</v>
      </c>
      <c r="G57" s="46">
        <f ca="1">IF(COUNTIFS(Распис!$B$4:$B$300,$A57,Распис!$C$4:$C$300,"&lt;="&amp;G$1,Распис!$D$4:$D$300,"&gt;="&amp;G$1)&gt;0,SUMIFS(Распис!$J$4:$J$300,Распис!$B$4:$B$300,$A57,Распис!$C$4:$C$300,"&lt;="&amp;G$1,Распис!$D$4:$D$300,"&gt;="&amp;G$1),SUMIF(База!$B$3:$B$305,$A57,База!$J$3:$J$152))</f>
        <v>0</v>
      </c>
      <c r="H57" s="46">
        <f ca="1">IF(COUNTIFS(Распис!$B$4:$B$300,$A57,Распис!$C$4:$C$300,"&lt;="&amp;H$1,Распис!$D$4:$D$300,"&gt;="&amp;H$1)&gt;0,SUMIFS(Распис!$K$4:$K$300,Распис!$B$4:$B$300,$A57,Распис!$C$4:$C$300,"&lt;="&amp;H$1,Распис!$D$4:$D$300,"&gt;="&amp;H$1),SUMIF(База!$B$3:$B$305,$A57,База!$K$3:$K$152))</f>
        <v>0</v>
      </c>
      <c r="I57" s="46" t="s">
        <v>23</v>
      </c>
      <c r="J57" s="46">
        <f ca="1">IF(COUNTIFS(Распис!$B$4:$B$300,$A57,Распис!$C$4:$C$300,"&lt;="&amp;J$1,Распис!$D$4:$D$300,"&gt;="&amp;J$1)&gt;0,SUMIFS(Распис!$F$4:$F$300,Распис!$B$4:$B$300,$A57,Распис!$C$4:$C$300,"&lt;="&amp;J$1,Распис!$D$4:$D$300,"&gt;="&amp;J$1),SUMIF(База!$B$3:$B$305,$A57,База!$F$3:$F$152))</f>
        <v>0</v>
      </c>
      <c r="K57" s="46">
        <f ca="1">IF(COUNTIFS(Распис!$B$4:$B$300,$A57,Распис!$C$4:$C$300,"&lt;="&amp;K$1,Распис!$D$4:$D$300,"&gt;="&amp;K$1)&gt;0,SUMIFS(Распис!$G$4:$G$300,Распис!$B$4:$B$300,$A57,Распис!$C$4:$C$300,"&lt;="&amp;K$1,Распис!$D$4:$D$300,"&gt;="&amp;K$1),SUMIF(База!$B$3:$B$305,$A57,База!$G$3:$G$152))</f>
        <v>0</v>
      </c>
      <c r="L57" s="46">
        <f ca="1">IF(COUNTIFS(Распис!$B$4:$B$300,$A57,Распис!$C$4:$C$300,"&lt;="&amp;L$1,Распис!$D$4:$D$300,"&gt;="&amp;L$1)&gt;0,SUMIFS(Распис!$H$4:$H$300,Распис!$B$4:$B$300,$A57,Распис!$C$4:$C$300,"&lt;="&amp;L$1,Распис!$D$4:$D$300,"&gt;="&amp;L$1),SUMIF(База!$B$3:$B$305,$A57,База!$H$3:$H$152))</f>
        <v>0</v>
      </c>
      <c r="M57" s="46">
        <f ca="1">IF(COUNTIFS(Распис!$B$4:$B$300,$A57,Распис!$C$4:$C$300,"&lt;="&amp;M$1,Распис!$D$4:$D$300,"&gt;="&amp;M$1)&gt;0,SUMIFS(Распис!$I$4:$I$300,Распис!$B$4:$B$300,$A57,Распис!$C$4:$C$300,"&lt;="&amp;M$1,Распис!$D$4:$D$300,"&gt;="&amp;M$1),SUMIF(База!$B$3:$B$305,$A57,База!$I$3:$I$152))</f>
        <v>0</v>
      </c>
      <c r="N57" s="46">
        <f ca="1">IF(COUNTIFS(Распис!$B$4:$B$300,$A57,Распис!$C$4:$C$300,"&lt;="&amp;N$1,Распис!$D$4:$D$300,"&gt;="&amp;N$1)&gt;0,SUMIFS(Распис!$J$4:$J$300,Распис!$B$4:$B$300,$A57,Распис!$C$4:$C$300,"&lt;="&amp;N$1,Распис!$D$4:$D$300,"&gt;="&amp;N$1),SUMIF(База!$B$3:$B$305,$A57,База!$J$3:$J$152))</f>
        <v>0</v>
      </c>
      <c r="O57" s="46">
        <f ca="1">IF(COUNTIFS(Распис!$B$4:$B$300,$A57,Распис!$C$4:$C$300,"&lt;="&amp;O$1,Распис!$D$4:$D$300,"&gt;="&amp;O$1)&gt;0,SUMIFS(Распис!$K$4:$K$300,Распис!$B$4:$B$300,$A57,Распис!$C$4:$C$300,"&lt;="&amp;O$1,Распис!$D$4:$D$300,"&gt;="&amp;O$1),SUMIF(База!$B$3:$B$305,$A57,База!$K$3:$K$152))</f>
        <v>0</v>
      </c>
      <c r="P57" s="46" t="s">
        <v>23</v>
      </c>
      <c r="Q57" s="46">
        <f ca="1">IF(COUNTIFS(Распис!$B$4:$B$300,$A57,Распис!$C$4:$C$300,"&lt;="&amp;Q$1,Распис!$D$4:$D$300,"&gt;="&amp;Q$1)&gt;0,SUMIFS(Распис!$F$4:$F$300,Распис!$B$4:$B$300,$A57,Распис!$C$4:$C$300,"&lt;="&amp;Q$1,Распис!$D$4:$D$300,"&gt;="&amp;Q$1),SUMIF(База!$B$3:$B$305,$A57,База!$F$3:$F$152))</f>
        <v>0</v>
      </c>
      <c r="R57" s="46">
        <f ca="1">IF(COUNTIFS(Распис!$B$4:$B$300,$A57,Распис!$C$4:$C$300,"&lt;="&amp;R$1,Распис!$D$4:$D$300,"&gt;="&amp;R$1)&gt;0,SUMIFS(Распис!$G$4:$G$300,Распис!$B$4:$B$300,$A57,Распис!$C$4:$C$300,"&lt;="&amp;R$1,Распис!$D$4:$D$300,"&gt;="&amp;R$1),SUMIF(База!$B$3:$B$305,$A57,База!$G$3:$G$152))</f>
        <v>0</v>
      </c>
      <c r="S57" s="46">
        <f ca="1">IF(COUNTIFS(Распис!$B$4:$B$300,$A57,Распис!$C$4:$C$300,"&lt;="&amp;S$1,Распис!$D$4:$D$300,"&gt;="&amp;S$1)&gt;0,SUMIFS(Распис!$H$4:$H$300,Распис!$B$4:$B$300,$A57,Распис!$C$4:$C$300,"&lt;="&amp;S$1,Распис!$D$4:$D$300,"&gt;="&amp;S$1),SUMIF(База!$B$3:$B$305,$A57,База!$H$3:$H$152))</f>
        <v>0</v>
      </c>
      <c r="T57" s="46">
        <f ca="1">IF(COUNTIFS(Распис!$B$4:$B$300,$A57,Распис!$C$4:$C$300,"&lt;="&amp;T$1,Распис!$D$4:$D$300,"&gt;="&amp;T$1)&gt;0,SUMIFS(Распис!$I$4:$I$300,Распис!$B$4:$B$300,$A57,Распис!$C$4:$C$300,"&lt;="&amp;T$1,Распис!$D$4:$D$300,"&gt;="&amp;T$1),SUMIF(База!$B$3:$B$305,$A57,База!$I$3:$I$152))</f>
        <v>0</v>
      </c>
      <c r="U57" s="46">
        <f ca="1">IF(COUNTIFS(Распис!$B$4:$B$300,$A57,Распис!$C$4:$C$300,"&lt;="&amp;U$1,Распис!$D$4:$D$300,"&gt;="&amp;U$1)&gt;0,SUMIFS(Распис!$J$4:$J$300,Распис!$B$4:$B$300,$A57,Распис!$C$4:$C$300,"&lt;="&amp;U$1,Распис!$D$4:$D$300,"&gt;="&amp;U$1),SUMIF(База!$B$3:$B$305,$A57,База!$J$3:$J$152))</f>
        <v>0</v>
      </c>
      <c r="V57" s="46">
        <f ca="1">IF(COUNTIFS(Распис!$B$4:$B$300,$A57,Распис!$C$4:$C$300,"&lt;="&amp;V$1,Распис!$D$4:$D$300,"&gt;="&amp;V$1)&gt;0,SUMIFS(Распис!$K$4:$K$300,Распис!$B$4:$B$300,$A57,Распис!$C$4:$C$300,"&lt;="&amp;V$1,Распис!$D$4:$D$300,"&gt;="&amp;V$1),SUMIF(База!$B$3:$B$305,$A57,База!$K$3:$K$152))</f>
        <v>0</v>
      </c>
      <c r="W57" s="46" t="s">
        <v>23</v>
      </c>
      <c r="X57" s="46">
        <f ca="1">IF(COUNTIFS(Распис!$B$4:$B$300,$A57,Распис!$C$4:$C$300,"&lt;="&amp;X$1,Распис!$D$4:$D$300,"&gt;="&amp;X$1)&gt;0,SUMIFS(Распис!$F$4:$F$300,Распис!$B$4:$B$300,$A57,Распис!$C$4:$C$300,"&lt;="&amp;X$1,Распис!$D$4:$D$300,"&gt;="&amp;X$1),SUMIF(База!$B$3:$B$305,$A57,База!$F$3:$F$152))</f>
        <v>0</v>
      </c>
      <c r="Y57" s="46">
        <f ca="1">IF(COUNTIFS(Распис!$B$4:$B$300,$A57,Распис!$C$4:$C$300,"&lt;="&amp;Y$1,Распис!$D$4:$D$300,"&gt;="&amp;Y$1)&gt;0,SUMIFS(Распис!$G$4:$G$300,Распис!$B$4:$B$300,$A57,Распис!$C$4:$C$300,"&lt;="&amp;Y$1,Распис!$D$4:$D$300,"&gt;="&amp;Y$1),SUMIF(База!$B$3:$B$305,$A57,База!$G$3:$G$152))</f>
        <v>0</v>
      </c>
      <c r="Z57" s="46">
        <f ca="1">IF(COUNTIFS(Распис!$B$4:$B$300,$A57,Распис!$C$4:$C$300,"&lt;="&amp;Z$1,Распис!$D$4:$D$300,"&gt;="&amp;Z$1)&gt;0,SUMIFS(Распис!$H$4:$H$300,Распис!$B$4:$B$300,$A57,Распис!$C$4:$C$300,"&lt;="&amp;Z$1,Распис!$D$4:$D$300,"&gt;="&amp;Z$1),SUMIF(База!$B$3:$B$305,$A57,База!$H$3:$H$152))</f>
        <v>0</v>
      </c>
      <c r="AA57" s="46">
        <f ca="1">IF(COUNTIFS(Распис!$B$4:$B$300,$A57,Распис!$C$4:$C$300,"&lt;="&amp;AA$1,Распис!$D$4:$D$300,"&gt;="&amp;AA$1)&gt;0,SUMIFS(Распис!$I$4:$I$300,Распис!$B$4:$B$300,$A57,Распис!$C$4:$C$300,"&lt;="&amp;AA$1,Распис!$D$4:$D$300,"&gt;="&amp;AA$1),SUMIF(База!$B$3:$B$305,$A57,База!$I$3:$I$152))</f>
        <v>0</v>
      </c>
      <c r="AB57" s="46">
        <f ca="1">IF(COUNTIFS(Распис!$B$4:$B$300,$A57,Распис!$C$4:$C$300,"&lt;="&amp;AB$1,Распис!$D$4:$D$300,"&gt;="&amp;AB$1)&gt;0,SUMIFS(Распис!$J$4:$J$300,Распис!$B$4:$B$300,$A57,Распис!$C$4:$C$300,"&lt;="&amp;AB$1,Распис!$D$4:$D$300,"&gt;="&amp;AB$1),SUMIF(База!$B$3:$B$305,$A57,База!$J$3:$J$152))</f>
        <v>0</v>
      </c>
      <c r="AC57" s="46">
        <f ca="1">IF(COUNTIFS(Распис!$B$4:$B$300,$A57,Распис!$C$4:$C$300,"&lt;="&amp;AC$1,Распис!$D$4:$D$300,"&gt;="&amp;AC$1)&gt;0,SUMIFS(Распис!$K$4:$K$300,Распис!$B$4:$B$300,$A57,Распис!$C$4:$C$300,"&lt;="&amp;AC$1,Распис!$D$4:$D$300,"&gt;="&amp;AC$1),SUMIF(База!$B$3:$B$305,$A57,База!$K$3:$K$152))</f>
        <v>0</v>
      </c>
      <c r="AD57" s="46" t="s">
        <v>23</v>
      </c>
      <c r="AE57" s="46">
        <f ca="1">IF(COUNTIFS(Распис!$B$4:$B$300,$A57,Распис!$C$4:$C$300,"&lt;="&amp;AE$1,Распис!$D$4:$D$300,"&gt;="&amp;AE$1)&gt;0,SUMIFS(Распис!$F$4:$F$300,Распис!$B$4:$B$300,$A57,Распис!$C$4:$C$300,"&lt;="&amp;AE$1,Распис!$D$4:$D$300,"&gt;="&amp;AE$1),SUMIF(База!$B$3:$B$305,$A57,База!$F$3:$F$152))</f>
        <v>0</v>
      </c>
      <c r="AF57" s="47"/>
      <c r="AG57" s="46">
        <f t="shared" ca="1" si="2"/>
        <v>0</v>
      </c>
      <c r="AH57" s="46">
        <f ca="1">AG57-SUMIFS(Распред!$G$4:$G$300,Распред!$B$4:$B$300,"апрель",Распред!$F$4:$F$300,A57)</f>
        <v>0</v>
      </c>
      <c r="AI57" s="46">
        <f ca="1">AH57+(COUNTIF(B57:AF57,"КД")+SUMIFS(Распред!$AH$4:$AH$300,Распред!$F$4:$F$300,A57,Распред!$B$4:$B$300,"апрель"))*4</f>
        <v>0</v>
      </c>
      <c r="AJ57" s="46">
        <f t="shared" ca="1" si="3"/>
        <v>0</v>
      </c>
      <c r="AK57" s="46">
        <f t="shared" ca="1" si="4"/>
        <v>0</v>
      </c>
      <c r="AL57" s="46">
        <f>SUMIFS(Распред!$K$4:$K$300,Распред!$B$4:$B$300,"апрель",Распред!$J$4:$J$300,A57)+SUMIFS(Распред!$M$4:$M$300,Распред!$B$4:$B$300,"апрель",Распред!$L$4:$L$300,A57)+SUMIFS(Распред!$O$4:$O$300,Распред!$B$4:$B$300,"апрель",Распред!$N$4:$N$300,A57)+SUMIFS(Распред!$Q$4:$Q$300,Распред!$B$4:$B$300,"апрель",Распред!$P$4:$P$300,A57)+SUMIFS(Распред!$S$4:$S$300,Распред!$B$4:$B$300,"апрель",Распред!$R$4:$R$300,A57)+SUMIFS(Распред!$U$4:$U$300,Распред!$B$4:$B$300,"апрель",Распред!$T$4:$T$300,A57)+SUMIFS(Распред!$W$4:$W$300,Распред!$B$4:$B$300,"апрель",Распред!$V$4:$V$300,A57)+SUMIFS(Распред!$Y$4:$Y$300,Распред!$B$4:$B$300,"апрель",Распред!$X$4:$X$300,A57)+SUMIFS(Распред!$AA$4:$AA$300,Распред!$B$4:$B$300,"апрель",Распред!$Z$4:$Z$300,A57)+SUMIFS(Распред!$AC$4:$AC$300,Распред!$B$4:$B$300,"апрель",Распред!$AB$4:$AB$300,A57)</f>
        <v>0</v>
      </c>
      <c r="AM57" s="46">
        <f t="shared" ca="1" si="5"/>
        <v>0</v>
      </c>
      <c r="AN57" s="46">
        <f t="shared" ca="1" si="6"/>
        <v>0</v>
      </c>
      <c r="AO57" s="46">
        <f t="shared" ca="1" si="7"/>
        <v>0</v>
      </c>
      <c r="AP57" s="46">
        <f>январь!AP57</f>
        <v>0</v>
      </c>
      <c r="AQ57" s="46">
        <f t="shared" ca="1" si="8"/>
        <v>0</v>
      </c>
      <c r="AR57" s="47"/>
      <c r="AS57" s="47">
        <f t="shared" ca="1" si="9"/>
        <v>0</v>
      </c>
      <c r="AT57" s="47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</row>
    <row r="58" spans="1:58" x14ac:dyDescent="0.25">
      <c r="A58" s="47">
        <f>База!B58</f>
        <v>0</v>
      </c>
      <c r="B58" s="46" t="s">
        <v>23</v>
      </c>
      <c r="C58" s="46">
        <f ca="1">IF(COUNTIFS(Распис!$B$4:$B$300,$A58,Распис!$C$4:$C$300,"&lt;="&amp;C$1,Распис!$D$4:$D$300,"&gt;="&amp;C$1)&gt;0,SUMIFS(Распис!$F$4:$F$300,Распис!$B$4:$B$300,$A58,Распис!$C$4:$C$300,"&lt;="&amp;C$1,Распис!$D$4:$D$300,"&gt;="&amp;C$1),SUMIF(База!$B$3:$B$305,$A58,База!$F$3:$F$152))</f>
        <v>0</v>
      </c>
      <c r="D58" s="46">
        <f ca="1">IF(COUNTIFS(Распис!$B$4:$B$300,$A58,Распис!$C$4:$C$300,"&lt;="&amp;D$1,Распис!$D$4:$D$300,"&gt;="&amp;D$1)&gt;0,SUMIFS(Распис!$G$4:$G$300,Распис!$B$4:$B$300,$A58,Распис!$C$4:$C$300,"&lt;="&amp;D$1,Распис!$D$4:$D$300,"&gt;="&amp;D$1),SUMIF(База!$B$3:$B$305,$A58,База!$G$3:$G$152))</f>
        <v>0</v>
      </c>
      <c r="E58" s="46">
        <f ca="1">IF(COUNTIFS(Распис!$B$4:$B$300,$A58,Распис!$C$4:$C$300,"&lt;="&amp;E$1,Распис!$D$4:$D$300,"&gt;="&amp;E$1)&gt;0,SUMIFS(Распис!$H$4:$H$300,Распис!$B$4:$B$300,$A58,Распис!$C$4:$C$300,"&lt;="&amp;E$1,Распис!$D$4:$D$300,"&gt;="&amp;E$1),SUMIF(База!$B$3:$B$305,$A58,База!$H$3:$H$152))</f>
        <v>0</v>
      </c>
      <c r="F58" s="46">
        <f ca="1">IF(COUNTIFS(Распис!$B$4:$B$300,$A58,Распис!$C$4:$C$300,"&lt;="&amp;F$1,Распис!$D$4:$D$300,"&gt;="&amp;F$1)&gt;0,SUMIFS(Распис!$I$4:$I$300,Распис!$B$4:$B$300,$A58,Распис!$C$4:$C$300,"&lt;="&amp;F$1,Распис!$D$4:$D$300,"&gt;="&amp;F$1),SUMIF(База!$B$3:$B$305,$A58,База!$I$3:$I$152))</f>
        <v>0</v>
      </c>
      <c r="G58" s="46">
        <f ca="1">IF(COUNTIFS(Распис!$B$4:$B$300,$A58,Распис!$C$4:$C$300,"&lt;="&amp;G$1,Распис!$D$4:$D$300,"&gt;="&amp;G$1)&gt;0,SUMIFS(Распис!$J$4:$J$300,Распис!$B$4:$B$300,$A58,Распис!$C$4:$C$300,"&lt;="&amp;G$1,Распис!$D$4:$D$300,"&gt;="&amp;G$1),SUMIF(База!$B$3:$B$305,$A58,База!$J$3:$J$152))</f>
        <v>0</v>
      </c>
      <c r="H58" s="46">
        <f ca="1">IF(COUNTIFS(Распис!$B$4:$B$300,$A58,Распис!$C$4:$C$300,"&lt;="&amp;H$1,Распис!$D$4:$D$300,"&gt;="&amp;H$1)&gt;0,SUMIFS(Распис!$K$4:$K$300,Распис!$B$4:$B$300,$A58,Распис!$C$4:$C$300,"&lt;="&amp;H$1,Распис!$D$4:$D$300,"&gt;="&amp;H$1),SUMIF(База!$B$3:$B$305,$A58,База!$K$3:$K$152))</f>
        <v>0</v>
      </c>
      <c r="I58" s="46" t="s">
        <v>23</v>
      </c>
      <c r="J58" s="46">
        <f ca="1">IF(COUNTIFS(Распис!$B$4:$B$300,$A58,Распис!$C$4:$C$300,"&lt;="&amp;J$1,Распис!$D$4:$D$300,"&gt;="&amp;J$1)&gt;0,SUMIFS(Распис!$F$4:$F$300,Распис!$B$4:$B$300,$A58,Распис!$C$4:$C$300,"&lt;="&amp;J$1,Распис!$D$4:$D$300,"&gt;="&amp;J$1),SUMIF(База!$B$3:$B$305,$A58,База!$F$3:$F$152))</f>
        <v>0</v>
      </c>
      <c r="K58" s="46">
        <f ca="1">IF(COUNTIFS(Распис!$B$4:$B$300,$A58,Распис!$C$4:$C$300,"&lt;="&amp;K$1,Распис!$D$4:$D$300,"&gt;="&amp;K$1)&gt;0,SUMIFS(Распис!$G$4:$G$300,Распис!$B$4:$B$300,$A58,Распис!$C$4:$C$300,"&lt;="&amp;K$1,Распис!$D$4:$D$300,"&gt;="&amp;K$1),SUMIF(База!$B$3:$B$305,$A58,База!$G$3:$G$152))</f>
        <v>0</v>
      </c>
      <c r="L58" s="46">
        <f ca="1">IF(COUNTIFS(Распис!$B$4:$B$300,$A58,Распис!$C$4:$C$300,"&lt;="&amp;L$1,Распис!$D$4:$D$300,"&gt;="&amp;L$1)&gt;0,SUMIFS(Распис!$H$4:$H$300,Распис!$B$4:$B$300,$A58,Распис!$C$4:$C$300,"&lt;="&amp;L$1,Распис!$D$4:$D$300,"&gt;="&amp;L$1),SUMIF(База!$B$3:$B$305,$A58,База!$H$3:$H$152))</f>
        <v>0</v>
      </c>
      <c r="M58" s="46">
        <f ca="1">IF(COUNTIFS(Распис!$B$4:$B$300,$A58,Распис!$C$4:$C$300,"&lt;="&amp;M$1,Распис!$D$4:$D$300,"&gt;="&amp;M$1)&gt;0,SUMIFS(Распис!$I$4:$I$300,Распис!$B$4:$B$300,$A58,Распис!$C$4:$C$300,"&lt;="&amp;M$1,Распис!$D$4:$D$300,"&gt;="&amp;M$1),SUMIF(База!$B$3:$B$305,$A58,База!$I$3:$I$152))</f>
        <v>0</v>
      </c>
      <c r="N58" s="46">
        <f ca="1">IF(COUNTIFS(Распис!$B$4:$B$300,$A58,Распис!$C$4:$C$300,"&lt;="&amp;N$1,Распис!$D$4:$D$300,"&gt;="&amp;N$1)&gt;0,SUMIFS(Распис!$J$4:$J$300,Распис!$B$4:$B$300,$A58,Распис!$C$4:$C$300,"&lt;="&amp;N$1,Распис!$D$4:$D$300,"&gt;="&amp;N$1),SUMIF(База!$B$3:$B$305,$A58,База!$J$3:$J$152))</f>
        <v>0</v>
      </c>
      <c r="O58" s="46">
        <f ca="1">IF(COUNTIFS(Распис!$B$4:$B$300,$A58,Распис!$C$4:$C$300,"&lt;="&amp;O$1,Распис!$D$4:$D$300,"&gt;="&amp;O$1)&gt;0,SUMIFS(Распис!$K$4:$K$300,Распис!$B$4:$B$300,$A58,Распис!$C$4:$C$300,"&lt;="&amp;O$1,Распис!$D$4:$D$300,"&gt;="&amp;O$1),SUMIF(База!$B$3:$B$305,$A58,База!$K$3:$K$152))</f>
        <v>0</v>
      </c>
      <c r="P58" s="46" t="s">
        <v>23</v>
      </c>
      <c r="Q58" s="46">
        <f ca="1">IF(COUNTIFS(Распис!$B$4:$B$300,$A58,Распис!$C$4:$C$300,"&lt;="&amp;Q$1,Распис!$D$4:$D$300,"&gt;="&amp;Q$1)&gt;0,SUMIFS(Распис!$F$4:$F$300,Распис!$B$4:$B$300,$A58,Распис!$C$4:$C$300,"&lt;="&amp;Q$1,Распис!$D$4:$D$300,"&gt;="&amp;Q$1),SUMIF(База!$B$3:$B$305,$A58,База!$F$3:$F$152))</f>
        <v>0</v>
      </c>
      <c r="R58" s="46">
        <f ca="1">IF(COUNTIFS(Распис!$B$4:$B$300,$A58,Распис!$C$4:$C$300,"&lt;="&amp;R$1,Распис!$D$4:$D$300,"&gt;="&amp;R$1)&gt;0,SUMIFS(Распис!$G$4:$G$300,Распис!$B$4:$B$300,$A58,Распис!$C$4:$C$300,"&lt;="&amp;R$1,Распис!$D$4:$D$300,"&gt;="&amp;R$1),SUMIF(База!$B$3:$B$305,$A58,База!$G$3:$G$152))</f>
        <v>0</v>
      </c>
      <c r="S58" s="46">
        <f ca="1">IF(COUNTIFS(Распис!$B$4:$B$300,$A58,Распис!$C$4:$C$300,"&lt;="&amp;S$1,Распис!$D$4:$D$300,"&gt;="&amp;S$1)&gt;0,SUMIFS(Распис!$H$4:$H$300,Распис!$B$4:$B$300,$A58,Распис!$C$4:$C$300,"&lt;="&amp;S$1,Распис!$D$4:$D$300,"&gt;="&amp;S$1),SUMIF(База!$B$3:$B$305,$A58,База!$H$3:$H$152))</f>
        <v>0</v>
      </c>
      <c r="T58" s="46">
        <f ca="1">IF(COUNTIFS(Распис!$B$4:$B$300,$A58,Распис!$C$4:$C$300,"&lt;="&amp;T$1,Распис!$D$4:$D$300,"&gt;="&amp;T$1)&gt;0,SUMIFS(Распис!$I$4:$I$300,Распис!$B$4:$B$300,$A58,Распис!$C$4:$C$300,"&lt;="&amp;T$1,Распис!$D$4:$D$300,"&gt;="&amp;T$1),SUMIF(База!$B$3:$B$305,$A58,База!$I$3:$I$152))</f>
        <v>0</v>
      </c>
      <c r="U58" s="46">
        <f ca="1">IF(COUNTIFS(Распис!$B$4:$B$300,$A58,Распис!$C$4:$C$300,"&lt;="&amp;U$1,Распис!$D$4:$D$300,"&gt;="&amp;U$1)&gt;0,SUMIFS(Распис!$J$4:$J$300,Распис!$B$4:$B$300,$A58,Распис!$C$4:$C$300,"&lt;="&amp;U$1,Распис!$D$4:$D$300,"&gt;="&amp;U$1),SUMIF(База!$B$3:$B$305,$A58,База!$J$3:$J$152))</f>
        <v>0</v>
      </c>
      <c r="V58" s="46">
        <f ca="1">IF(COUNTIFS(Распис!$B$4:$B$300,$A58,Распис!$C$4:$C$300,"&lt;="&amp;V$1,Распис!$D$4:$D$300,"&gt;="&amp;V$1)&gt;0,SUMIFS(Распис!$K$4:$K$300,Распис!$B$4:$B$300,$A58,Распис!$C$4:$C$300,"&lt;="&amp;V$1,Распис!$D$4:$D$300,"&gt;="&amp;V$1),SUMIF(База!$B$3:$B$305,$A58,База!$K$3:$K$152))</f>
        <v>0</v>
      </c>
      <c r="W58" s="46" t="s">
        <v>23</v>
      </c>
      <c r="X58" s="46">
        <f ca="1">IF(COUNTIFS(Распис!$B$4:$B$300,$A58,Распис!$C$4:$C$300,"&lt;="&amp;X$1,Распис!$D$4:$D$300,"&gt;="&amp;X$1)&gt;0,SUMIFS(Распис!$F$4:$F$300,Распис!$B$4:$B$300,$A58,Распис!$C$4:$C$300,"&lt;="&amp;X$1,Распис!$D$4:$D$300,"&gt;="&amp;X$1),SUMIF(База!$B$3:$B$305,$A58,База!$F$3:$F$152))</f>
        <v>0</v>
      </c>
      <c r="Y58" s="46">
        <f ca="1">IF(COUNTIFS(Распис!$B$4:$B$300,$A58,Распис!$C$4:$C$300,"&lt;="&amp;Y$1,Распис!$D$4:$D$300,"&gt;="&amp;Y$1)&gt;0,SUMIFS(Распис!$G$4:$G$300,Распис!$B$4:$B$300,$A58,Распис!$C$4:$C$300,"&lt;="&amp;Y$1,Распис!$D$4:$D$300,"&gt;="&amp;Y$1),SUMIF(База!$B$3:$B$305,$A58,База!$G$3:$G$152))</f>
        <v>0</v>
      </c>
      <c r="Z58" s="46">
        <f ca="1">IF(COUNTIFS(Распис!$B$4:$B$300,$A58,Распис!$C$4:$C$300,"&lt;="&amp;Z$1,Распис!$D$4:$D$300,"&gt;="&amp;Z$1)&gt;0,SUMIFS(Распис!$H$4:$H$300,Распис!$B$4:$B$300,$A58,Распис!$C$4:$C$300,"&lt;="&amp;Z$1,Распис!$D$4:$D$300,"&gt;="&amp;Z$1),SUMIF(База!$B$3:$B$305,$A58,База!$H$3:$H$152))</f>
        <v>0</v>
      </c>
      <c r="AA58" s="46">
        <f ca="1">IF(COUNTIFS(Распис!$B$4:$B$300,$A58,Распис!$C$4:$C$300,"&lt;="&amp;AA$1,Распис!$D$4:$D$300,"&gt;="&amp;AA$1)&gt;0,SUMIFS(Распис!$I$4:$I$300,Распис!$B$4:$B$300,$A58,Распис!$C$4:$C$300,"&lt;="&amp;AA$1,Распис!$D$4:$D$300,"&gt;="&amp;AA$1),SUMIF(База!$B$3:$B$305,$A58,База!$I$3:$I$152))</f>
        <v>0</v>
      </c>
      <c r="AB58" s="46">
        <f ca="1">IF(COUNTIFS(Распис!$B$4:$B$300,$A58,Распис!$C$4:$C$300,"&lt;="&amp;AB$1,Распис!$D$4:$D$300,"&gt;="&amp;AB$1)&gt;0,SUMIFS(Распис!$J$4:$J$300,Распис!$B$4:$B$300,$A58,Распис!$C$4:$C$300,"&lt;="&amp;AB$1,Распис!$D$4:$D$300,"&gt;="&amp;AB$1),SUMIF(База!$B$3:$B$305,$A58,База!$J$3:$J$152))</f>
        <v>0</v>
      </c>
      <c r="AC58" s="46">
        <f ca="1">IF(COUNTIFS(Распис!$B$4:$B$300,$A58,Распис!$C$4:$C$300,"&lt;="&amp;AC$1,Распис!$D$4:$D$300,"&gt;="&amp;AC$1)&gt;0,SUMIFS(Распис!$K$4:$K$300,Распис!$B$4:$B$300,$A58,Распис!$C$4:$C$300,"&lt;="&amp;AC$1,Распис!$D$4:$D$300,"&gt;="&amp;AC$1),SUMIF(База!$B$3:$B$305,$A58,База!$K$3:$K$152))</f>
        <v>0</v>
      </c>
      <c r="AD58" s="46" t="s">
        <v>23</v>
      </c>
      <c r="AE58" s="46">
        <f ca="1">IF(COUNTIFS(Распис!$B$4:$B$300,$A58,Распис!$C$4:$C$300,"&lt;="&amp;AE$1,Распис!$D$4:$D$300,"&gt;="&amp;AE$1)&gt;0,SUMIFS(Распис!$F$4:$F$300,Распис!$B$4:$B$300,$A58,Распис!$C$4:$C$300,"&lt;="&amp;AE$1,Распис!$D$4:$D$300,"&gt;="&amp;AE$1),SUMIF(База!$B$3:$B$305,$A58,База!$F$3:$F$152))</f>
        <v>0</v>
      </c>
      <c r="AF58" s="47"/>
      <c r="AG58" s="46">
        <f t="shared" ca="1" si="2"/>
        <v>0</v>
      </c>
      <c r="AH58" s="46">
        <f ca="1">AG58-SUMIFS(Распред!$G$4:$G$300,Распред!$B$4:$B$300,"апрель",Распред!$F$4:$F$300,A58)</f>
        <v>0</v>
      </c>
      <c r="AI58" s="46">
        <f ca="1">AH58+(COUNTIF(B58:AF58,"КД")+SUMIFS(Распред!$AH$4:$AH$300,Распред!$F$4:$F$300,A58,Распред!$B$4:$B$300,"апрель"))*4</f>
        <v>0</v>
      </c>
      <c r="AJ58" s="46">
        <f t="shared" ca="1" si="3"/>
        <v>0</v>
      </c>
      <c r="AK58" s="46">
        <f t="shared" ca="1" si="4"/>
        <v>0</v>
      </c>
      <c r="AL58" s="46">
        <f>SUMIFS(Распред!$K$4:$K$300,Распред!$B$4:$B$300,"апрель",Распред!$J$4:$J$300,A58)+SUMIFS(Распред!$M$4:$M$300,Распред!$B$4:$B$300,"апрель",Распред!$L$4:$L$300,A58)+SUMIFS(Распред!$O$4:$O$300,Распред!$B$4:$B$300,"апрель",Распред!$N$4:$N$300,A58)+SUMIFS(Распред!$Q$4:$Q$300,Распред!$B$4:$B$300,"апрель",Распред!$P$4:$P$300,A58)+SUMIFS(Распред!$S$4:$S$300,Распред!$B$4:$B$300,"апрель",Распред!$R$4:$R$300,A58)+SUMIFS(Распред!$U$4:$U$300,Распред!$B$4:$B$300,"апрель",Распред!$T$4:$T$300,A58)+SUMIFS(Распред!$W$4:$W$300,Распред!$B$4:$B$300,"апрель",Распред!$V$4:$V$300,A58)+SUMIFS(Распред!$Y$4:$Y$300,Распред!$B$4:$B$300,"апрель",Распред!$X$4:$X$300,A58)+SUMIFS(Распред!$AA$4:$AA$300,Распред!$B$4:$B$300,"апрель",Распред!$Z$4:$Z$300,A58)+SUMIFS(Распред!$AC$4:$AC$300,Распред!$B$4:$B$300,"апрель",Распред!$AB$4:$AB$300,A58)</f>
        <v>0</v>
      </c>
      <c r="AM58" s="46">
        <f t="shared" ca="1" si="5"/>
        <v>0</v>
      </c>
      <c r="AN58" s="46">
        <f t="shared" ca="1" si="6"/>
        <v>0</v>
      </c>
      <c r="AO58" s="46">
        <f t="shared" ca="1" si="7"/>
        <v>0</v>
      </c>
      <c r="AP58" s="46">
        <f>январь!AP58</f>
        <v>0</v>
      </c>
      <c r="AQ58" s="46">
        <f t="shared" ca="1" si="8"/>
        <v>0</v>
      </c>
      <c r="AR58" s="47"/>
      <c r="AS58" s="47">
        <f t="shared" ca="1" si="9"/>
        <v>0</v>
      </c>
      <c r="AT58" s="47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</row>
    <row r="59" spans="1:58" x14ac:dyDescent="0.25">
      <c r="A59" s="47">
        <f>База!B59</f>
        <v>0</v>
      </c>
      <c r="B59" s="46" t="s">
        <v>23</v>
      </c>
      <c r="C59" s="46">
        <f ca="1">IF(COUNTIFS(Распис!$B$4:$B$300,$A59,Распис!$C$4:$C$300,"&lt;="&amp;C$1,Распис!$D$4:$D$300,"&gt;="&amp;C$1)&gt;0,SUMIFS(Распис!$F$4:$F$300,Распис!$B$4:$B$300,$A59,Распис!$C$4:$C$300,"&lt;="&amp;C$1,Распис!$D$4:$D$300,"&gt;="&amp;C$1),SUMIF(База!$B$3:$B$305,$A59,База!$F$3:$F$152))</f>
        <v>0</v>
      </c>
      <c r="D59" s="46">
        <f ca="1">IF(COUNTIFS(Распис!$B$4:$B$300,$A59,Распис!$C$4:$C$300,"&lt;="&amp;D$1,Распис!$D$4:$D$300,"&gt;="&amp;D$1)&gt;0,SUMIFS(Распис!$G$4:$G$300,Распис!$B$4:$B$300,$A59,Распис!$C$4:$C$300,"&lt;="&amp;D$1,Распис!$D$4:$D$300,"&gt;="&amp;D$1),SUMIF(База!$B$3:$B$305,$A59,База!$G$3:$G$152))</f>
        <v>0</v>
      </c>
      <c r="E59" s="46">
        <f ca="1">IF(COUNTIFS(Распис!$B$4:$B$300,$A59,Распис!$C$4:$C$300,"&lt;="&amp;E$1,Распис!$D$4:$D$300,"&gt;="&amp;E$1)&gt;0,SUMIFS(Распис!$H$4:$H$300,Распис!$B$4:$B$300,$A59,Распис!$C$4:$C$300,"&lt;="&amp;E$1,Распис!$D$4:$D$300,"&gt;="&amp;E$1),SUMIF(База!$B$3:$B$305,$A59,База!$H$3:$H$152))</f>
        <v>0</v>
      </c>
      <c r="F59" s="46">
        <f ca="1">IF(COUNTIFS(Распис!$B$4:$B$300,$A59,Распис!$C$4:$C$300,"&lt;="&amp;F$1,Распис!$D$4:$D$300,"&gt;="&amp;F$1)&gt;0,SUMIFS(Распис!$I$4:$I$300,Распис!$B$4:$B$300,$A59,Распис!$C$4:$C$300,"&lt;="&amp;F$1,Распис!$D$4:$D$300,"&gt;="&amp;F$1),SUMIF(База!$B$3:$B$305,$A59,База!$I$3:$I$152))</f>
        <v>0</v>
      </c>
      <c r="G59" s="46">
        <f ca="1">IF(COUNTIFS(Распис!$B$4:$B$300,$A59,Распис!$C$4:$C$300,"&lt;="&amp;G$1,Распис!$D$4:$D$300,"&gt;="&amp;G$1)&gt;0,SUMIFS(Распис!$J$4:$J$300,Распис!$B$4:$B$300,$A59,Распис!$C$4:$C$300,"&lt;="&amp;G$1,Распис!$D$4:$D$300,"&gt;="&amp;G$1),SUMIF(База!$B$3:$B$305,$A59,База!$J$3:$J$152))</f>
        <v>0</v>
      </c>
      <c r="H59" s="46">
        <f ca="1">IF(COUNTIFS(Распис!$B$4:$B$300,$A59,Распис!$C$4:$C$300,"&lt;="&amp;H$1,Распис!$D$4:$D$300,"&gt;="&amp;H$1)&gt;0,SUMIFS(Распис!$K$4:$K$300,Распис!$B$4:$B$300,$A59,Распис!$C$4:$C$300,"&lt;="&amp;H$1,Распис!$D$4:$D$300,"&gt;="&amp;H$1),SUMIF(База!$B$3:$B$305,$A59,База!$K$3:$K$152))</f>
        <v>0</v>
      </c>
      <c r="I59" s="46" t="s">
        <v>23</v>
      </c>
      <c r="J59" s="46">
        <f ca="1">IF(COUNTIFS(Распис!$B$4:$B$300,$A59,Распис!$C$4:$C$300,"&lt;="&amp;J$1,Распис!$D$4:$D$300,"&gt;="&amp;J$1)&gt;0,SUMIFS(Распис!$F$4:$F$300,Распис!$B$4:$B$300,$A59,Распис!$C$4:$C$300,"&lt;="&amp;J$1,Распис!$D$4:$D$300,"&gt;="&amp;J$1),SUMIF(База!$B$3:$B$305,$A59,База!$F$3:$F$152))</f>
        <v>0</v>
      </c>
      <c r="K59" s="46">
        <f ca="1">IF(COUNTIFS(Распис!$B$4:$B$300,$A59,Распис!$C$4:$C$300,"&lt;="&amp;K$1,Распис!$D$4:$D$300,"&gt;="&amp;K$1)&gt;0,SUMIFS(Распис!$G$4:$G$300,Распис!$B$4:$B$300,$A59,Распис!$C$4:$C$300,"&lt;="&amp;K$1,Распис!$D$4:$D$300,"&gt;="&amp;K$1),SUMIF(База!$B$3:$B$305,$A59,База!$G$3:$G$152))</f>
        <v>0</v>
      </c>
      <c r="L59" s="46">
        <f ca="1">IF(COUNTIFS(Распис!$B$4:$B$300,$A59,Распис!$C$4:$C$300,"&lt;="&amp;L$1,Распис!$D$4:$D$300,"&gt;="&amp;L$1)&gt;0,SUMIFS(Распис!$H$4:$H$300,Распис!$B$4:$B$300,$A59,Распис!$C$4:$C$300,"&lt;="&amp;L$1,Распис!$D$4:$D$300,"&gt;="&amp;L$1),SUMIF(База!$B$3:$B$305,$A59,База!$H$3:$H$152))</f>
        <v>0</v>
      </c>
      <c r="M59" s="46">
        <f ca="1">IF(COUNTIFS(Распис!$B$4:$B$300,$A59,Распис!$C$4:$C$300,"&lt;="&amp;M$1,Распис!$D$4:$D$300,"&gt;="&amp;M$1)&gt;0,SUMIFS(Распис!$I$4:$I$300,Распис!$B$4:$B$300,$A59,Распис!$C$4:$C$300,"&lt;="&amp;M$1,Распис!$D$4:$D$300,"&gt;="&amp;M$1),SUMIF(База!$B$3:$B$305,$A59,База!$I$3:$I$152))</f>
        <v>0</v>
      </c>
      <c r="N59" s="46">
        <f ca="1">IF(COUNTIFS(Распис!$B$4:$B$300,$A59,Распис!$C$4:$C$300,"&lt;="&amp;N$1,Распис!$D$4:$D$300,"&gt;="&amp;N$1)&gt;0,SUMIFS(Распис!$J$4:$J$300,Распис!$B$4:$B$300,$A59,Распис!$C$4:$C$300,"&lt;="&amp;N$1,Распис!$D$4:$D$300,"&gt;="&amp;N$1),SUMIF(База!$B$3:$B$305,$A59,База!$J$3:$J$152))</f>
        <v>0</v>
      </c>
      <c r="O59" s="46">
        <f ca="1">IF(COUNTIFS(Распис!$B$4:$B$300,$A59,Распис!$C$4:$C$300,"&lt;="&amp;O$1,Распис!$D$4:$D$300,"&gt;="&amp;O$1)&gt;0,SUMIFS(Распис!$K$4:$K$300,Распис!$B$4:$B$300,$A59,Распис!$C$4:$C$300,"&lt;="&amp;O$1,Распис!$D$4:$D$300,"&gt;="&amp;O$1),SUMIF(База!$B$3:$B$305,$A59,База!$K$3:$K$152))</f>
        <v>0</v>
      </c>
      <c r="P59" s="46" t="s">
        <v>23</v>
      </c>
      <c r="Q59" s="46">
        <f ca="1">IF(COUNTIFS(Распис!$B$4:$B$300,$A59,Распис!$C$4:$C$300,"&lt;="&amp;Q$1,Распис!$D$4:$D$300,"&gt;="&amp;Q$1)&gt;0,SUMIFS(Распис!$F$4:$F$300,Распис!$B$4:$B$300,$A59,Распис!$C$4:$C$300,"&lt;="&amp;Q$1,Распис!$D$4:$D$300,"&gt;="&amp;Q$1),SUMIF(База!$B$3:$B$305,$A59,База!$F$3:$F$152))</f>
        <v>0</v>
      </c>
      <c r="R59" s="46">
        <f ca="1">IF(COUNTIFS(Распис!$B$4:$B$300,$A59,Распис!$C$4:$C$300,"&lt;="&amp;R$1,Распис!$D$4:$D$300,"&gt;="&amp;R$1)&gt;0,SUMIFS(Распис!$G$4:$G$300,Распис!$B$4:$B$300,$A59,Распис!$C$4:$C$300,"&lt;="&amp;R$1,Распис!$D$4:$D$300,"&gt;="&amp;R$1),SUMIF(База!$B$3:$B$305,$A59,База!$G$3:$G$152))</f>
        <v>0</v>
      </c>
      <c r="S59" s="46">
        <f ca="1">IF(COUNTIFS(Распис!$B$4:$B$300,$A59,Распис!$C$4:$C$300,"&lt;="&amp;S$1,Распис!$D$4:$D$300,"&gt;="&amp;S$1)&gt;0,SUMIFS(Распис!$H$4:$H$300,Распис!$B$4:$B$300,$A59,Распис!$C$4:$C$300,"&lt;="&amp;S$1,Распис!$D$4:$D$300,"&gt;="&amp;S$1),SUMIF(База!$B$3:$B$305,$A59,База!$H$3:$H$152))</f>
        <v>0</v>
      </c>
      <c r="T59" s="46">
        <f ca="1">IF(COUNTIFS(Распис!$B$4:$B$300,$A59,Распис!$C$4:$C$300,"&lt;="&amp;T$1,Распис!$D$4:$D$300,"&gt;="&amp;T$1)&gt;0,SUMIFS(Распис!$I$4:$I$300,Распис!$B$4:$B$300,$A59,Распис!$C$4:$C$300,"&lt;="&amp;T$1,Распис!$D$4:$D$300,"&gt;="&amp;T$1),SUMIF(База!$B$3:$B$305,$A59,База!$I$3:$I$152))</f>
        <v>0</v>
      </c>
      <c r="U59" s="46">
        <f ca="1">IF(COUNTIFS(Распис!$B$4:$B$300,$A59,Распис!$C$4:$C$300,"&lt;="&amp;U$1,Распис!$D$4:$D$300,"&gt;="&amp;U$1)&gt;0,SUMIFS(Распис!$J$4:$J$300,Распис!$B$4:$B$300,$A59,Распис!$C$4:$C$300,"&lt;="&amp;U$1,Распис!$D$4:$D$300,"&gt;="&amp;U$1),SUMIF(База!$B$3:$B$305,$A59,База!$J$3:$J$152))</f>
        <v>0</v>
      </c>
      <c r="V59" s="46">
        <f ca="1">IF(COUNTIFS(Распис!$B$4:$B$300,$A59,Распис!$C$4:$C$300,"&lt;="&amp;V$1,Распис!$D$4:$D$300,"&gt;="&amp;V$1)&gt;0,SUMIFS(Распис!$K$4:$K$300,Распис!$B$4:$B$300,$A59,Распис!$C$4:$C$300,"&lt;="&amp;V$1,Распис!$D$4:$D$300,"&gt;="&amp;V$1),SUMIF(База!$B$3:$B$305,$A59,База!$K$3:$K$152))</f>
        <v>0</v>
      </c>
      <c r="W59" s="46" t="s">
        <v>23</v>
      </c>
      <c r="X59" s="46">
        <f ca="1">IF(COUNTIFS(Распис!$B$4:$B$300,$A59,Распис!$C$4:$C$300,"&lt;="&amp;X$1,Распис!$D$4:$D$300,"&gt;="&amp;X$1)&gt;0,SUMIFS(Распис!$F$4:$F$300,Распис!$B$4:$B$300,$A59,Распис!$C$4:$C$300,"&lt;="&amp;X$1,Распис!$D$4:$D$300,"&gt;="&amp;X$1),SUMIF(База!$B$3:$B$305,$A59,База!$F$3:$F$152))</f>
        <v>0</v>
      </c>
      <c r="Y59" s="46">
        <f ca="1">IF(COUNTIFS(Распис!$B$4:$B$300,$A59,Распис!$C$4:$C$300,"&lt;="&amp;Y$1,Распис!$D$4:$D$300,"&gt;="&amp;Y$1)&gt;0,SUMIFS(Распис!$G$4:$G$300,Распис!$B$4:$B$300,$A59,Распис!$C$4:$C$300,"&lt;="&amp;Y$1,Распис!$D$4:$D$300,"&gt;="&amp;Y$1),SUMIF(База!$B$3:$B$305,$A59,База!$G$3:$G$152))</f>
        <v>0</v>
      </c>
      <c r="Z59" s="46">
        <f ca="1">IF(COUNTIFS(Распис!$B$4:$B$300,$A59,Распис!$C$4:$C$300,"&lt;="&amp;Z$1,Распис!$D$4:$D$300,"&gt;="&amp;Z$1)&gt;0,SUMIFS(Распис!$H$4:$H$300,Распис!$B$4:$B$300,$A59,Распис!$C$4:$C$300,"&lt;="&amp;Z$1,Распис!$D$4:$D$300,"&gt;="&amp;Z$1),SUMIF(База!$B$3:$B$305,$A59,База!$H$3:$H$152))</f>
        <v>0</v>
      </c>
      <c r="AA59" s="46">
        <f ca="1">IF(COUNTIFS(Распис!$B$4:$B$300,$A59,Распис!$C$4:$C$300,"&lt;="&amp;AA$1,Распис!$D$4:$D$300,"&gt;="&amp;AA$1)&gt;0,SUMIFS(Распис!$I$4:$I$300,Распис!$B$4:$B$300,$A59,Распис!$C$4:$C$300,"&lt;="&amp;AA$1,Распис!$D$4:$D$300,"&gt;="&amp;AA$1),SUMIF(База!$B$3:$B$305,$A59,База!$I$3:$I$152))</f>
        <v>0</v>
      </c>
      <c r="AB59" s="46">
        <f ca="1">IF(COUNTIFS(Распис!$B$4:$B$300,$A59,Распис!$C$4:$C$300,"&lt;="&amp;AB$1,Распис!$D$4:$D$300,"&gt;="&amp;AB$1)&gt;0,SUMIFS(Распис!$J$4:$J$300,Распис!$B$4:$B$300,$A59,Распис!$C$4:$C$300,"&lt;="&amp;AB$1,Распис!$D$4:$D$300,"&gt;="&amp;AB$1),SUMIF(База!$B$3:$B$305,$A59,База!$J$3:$J$152))</f>
        <v>0</v>
      </c>
      <c r="AC59" s="46">
        <f ca="1">IF(COUNTIFS(Распис!$B$4:$B$300,$A59,Распис!$C$4:$C$300,"&lt;="&amp;AC$1,Распис!$D$4:$D$300,"&gt;="&amp;AC$1)&gt;0,SUMIFS(Распис!$K$4:$K$300,Распис!$B$4:$B$300,$A59,Распис!$C$4:$C$300,"&lt;="&amp;AC$1,Распис!$D$4:$D$300,"&gt;="&amp;AC$1),SUMIF(База!$B$3:$B$305,$A59,База!$K$3:$K$152))</f>
        <v>0</v>
      </c>
      <c r="AD59" s="46" t="s">
        <v>23</v>
      </c>
      <c r="AE59" s="46">
        <f ca="1">IF(COUNTIFS(Распис!$B$4:$B$300,$A59,Распис!$C$4:$C$300,"&lt;="&amp;AE$1,Распис!$D$4:$D$300,"&gt;="&amp;AE$1)&gt;0,SUMIFS(Распис!$F$4:$F$300,Распис!$B$4:$B$300,$A59,Распис!$C$4:$C$300,"&lt;="&amp;AE$1,Распис!$D$4:$D$300,"&gt;="&amp;AE$1),SUMIF(База!$B$3:$B$305,$A59,База!$F$3:$F$152))</f>
        <v>0</v>
      </c>
      <c r="AF59" s="47"/>
      <c r="AG59" s="46">
        <f t="shared" ca="1" si="2"/>
        <v>0</v>
      </c>
      <c r="AH59" s="46">
        <f ca="1">AG59-SUMIFS(Распред!$G$4:$G$300,Распред!$B$4:$B$300,"апрель",Распред!$F$4:$F$300,A59)</f>
        <v>0</v>
      </c>
      <c r="AI59" s="46">
        <f ca="1">AH59+(COUNTIF(B59:AF59,"КД")+SUMIFS(Распред!$AH$4:$AH$300,Распред!$F$4:$F$300,A59,Распред!$B$4:$B$300,"апрель"))*4</f>
        <v>0</v>
      </c>
      <c r="AJ59" s="46">
        <f t="shared" ca="1" si="3"/>
        <v>0</v>
      </c>
      <c r="AK59" s="46">
        <f t="shared" ca="1" si="4"/>
        <v>0</v>
      </c>
      <c r="AL59" s="46">
        <f>SUMIFS(Распред!$K$4:$K$300,Распред!$B$4:$B$300,"апрель",Распред!$J$4:$J$300,A59)+SUMIFS(Распред!$M$4:$M$300,Распред!$B$4:$B$300,"апрель",Распред!$L$4:$L$300,A59)+SUMIFS(Распред!$O$4:$O$300,Распред!$B$4:$B$300,"апрель",Распред!$N$4:$N$300,A59)+SUMIFS(Распред!$Q$4:$Q$300,Распред!$B$4:$B$300,"апрель",Распред!$P$4:$P$300,A59)+SUMIFS(Распред!$S$4:$S$300,Распред!$B$4:$B$300,"апрель",Распред!$R$4:$R$300,A59)+SUMIFS(Распред!$U$4:$U$300,Распред!$B$4:$B$300,"апрель",Распред!$T$4:$T$300,A59)+SUMIFS(Распред!$W$4:$W$300,Распред!$B$4:$B$300,"апрель",Распред!$V$4:$V$300,A59)+SUMIFS(Распред!$Y$4:$Y$300,Распред!$B$4:$B$300,"апрель",Распред!$X$4:$X$300,A59)+SUMIFS(Распред!$AA$4:$AA$300,Распред!$B$4:$B$300,"апрель",Распред!$Z$4:$Z$300,A59)+SUMIFS(Распред!$AC$4:$AC$300,Распред!$B$4:$B$300,"апрель",Распред!$AB$4:$AB$300,A59)</f>
        <v>0</v>
      </c>
      <c r="AM59" s="46">
        <f t="shared" ca="1" si="5"/>
        <v>0</v>
      </c>
      <c r="AN59" s="46">
        <f t="shared" ca="1" si="6"/>
        <v>0</v>
      </c>
      <c r="AO59" s="46">
        <f t="shared" ca="1" si="7"/>
        <v>0</v>
      </c>
      <c r="AP59" s="46">
        <f>январь!AP59</f>
        <v>0</v>
      </c>
      <c r="AQ59" s="46">
        <f t="shared" ca="1" si="8"/>
        <v>0</v>
      </c>
      <c r="AR59" s="47"/>
      <c r="AS59" s="47">
        <f t="shared" ca="1" si="9"/>
        <v>0</v>
      </c>
      <c r="AT59" s="47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</row>
    <row r="60" spans="1:58" x14ac:dyDescent="0.25">
      <c r="A60" s="47">
        <f>База!B60</f>
        <v>0</v>
      </c>
      <c r="B60" s="46" t="s">
        <v>23</v>
      </c>
      <c r="C60" s="46">
        <f ca="1">IF(COUNTIFS(Распис!$B$4:$B$300,$A60,Распис!$C$4:$C$300,"&lt;="&amp;C$1,Распис!$D$4:$D$300,"&gt;="&amp;C$1)&gt;0,SUMIFS(Распис!$F$4:$F$300,Распис!$B$4:$B$300,$A60,Распис!$C$4:$C$300,"&lt;="&amp;C$1,Распис!$D$4:$D$300,"&gt;="&amp;C$1),SUMIF(База!$B$3:$B$305,$A60,База!$F$3:$F$152))</f>
        <v>0</v>
      </c>
      <c r="D60" s="46">
        <f ca="1">IF(COUNTIFS(Распис!$B$4:$B$300,$A60,Распис!$C$4:$C$300,"&lt;="&amp;D$1,Распис!$D$4:$D$300,"&gt;="&amp;D$1)&gt;0,SUMIFS(Распис!$G$4:$G$300,Распис!$B$4:$B$300,$A60,Распис!$C$4:$C$300,"&lt;="&amp;D$1,Распис!$D$4:$D$300,"&gt;="&amp;D$1),SUMIF(База!$B$3:$B$305,$A60,База!$G$3:$G$152))</f>
        <v>0</v>
      </c>
      <c r="E60" s="46">
        <f ca="1">IF(COUNTIFS(Распис!$B$4:$B$300,$A60,Распис!$C$4:$C$300,"&lt;="&amp;E$1,Распис!$D$4:$D$300,"&gt;="&amp;E$1)&gt;0,SUMIFS(Распис!$H$4:$H$300,Распис!$B$4:$B$300,$A60,Распис!$C$4:$C$300,"&lt;="&amp;E$1,Распис!$D$4:$D$300,"&gt;="&amp;E$1),SUMIF(База!$B$3:$B$305,$A60,База!$H$3:$H$152))</f>
        <v>0</v>
      </c>
      <c r="F60" s="46">
        <f ca="1">IF(COUNTIFS(Распис!$B$4:$B$300,$A60,Распис!$C$4:$C$300,"&lt;="&amp;F$1,Распис!$D$4:$D$300,"&gt;="&amp;F$1)&gt;0,SUMIFS(Распис!$I$4:$I$300,Распис!$B$4:$B$300,$A60,Распис!$C$4:$C$300,"&lt;="&amp;F$1,Распис!$D$4:$D$300,"&gt;="&amp;F$1),SUMIF(База!$B$3:$B$305,$A60,База!$I$3:$I$152))</f>
        <v>0</v>
      </c>
      <c r="G60" s="46">
        <f ca="1">IF(COUNTIFS(Распис!$B$4:$B$300,$A60,Распис!$C$4:$C$300,"&lt;="&amp;G$1,Распис!$D$4:$D$300,"&gt;="&amp;G$1)&gt;0,SUMIFS(Распис!$J$4:$J$300,Распис!$B$4:$B$300,$A60,Распис!$C$4:$C$300,"&lt;="&amp;G$1,Распис!$D$4:$D$300,"&gt;="&amp;G$1),SUMIF(База!$B$3:$B$305,$A60,База!$J$3:$J$152))</f>
        <v>0</v>
      </c>
      <c r="H60" s="46">
        <f ca="1">IF(COUNTIFS(Распис!$B$4:$B$300,$A60,Распис!$C$4:$C$300,"&lt;="&amp;H$1,Распис!$D$4:$D$300,"&gt;="&amp;H$1)&gt;0,SUMIFS(Распис!$K$4:$K$300,Распис!$B$4:$B$300,$A60,Распис!$C$4:$C$300,"&lt;="&amp;H$1,Распис!$D$4:$D$300,"&gt;="&amp;H$1),SUMIF(База!$B$3:$B$305,$A60,База!$K$3:$K$152))</f>
        <v>0</v>
      </c>
      <c r="I60" s="46" t="s">
        <v>23</v>
      </c>
      <c r="J60" s="46">
        <f ca="1">IF(COUNTIFS(Распис!$B$4:$B$300,$A60,Распис!$C$4:$C$300,"&lt;="&amp;J$1,Распис!$D$4:$D$300,"&gt;="&amp;J$1)&gt;0,SUMIFS(Распис!$F$4:$F$300,Распис!$B$4:$B$300,$A60,Распис!$C$4:$C$300,"&lt;="&amp;J$1,Распис!$D$4:$D$300,"&gt;="&amp;J$1),SUMIF(База!$B$3:$B$305,$A60,База!$F$3:$F$152))</f>
        <v>0</v>
      </c>
      <c r="K60" s="46">
        <f ca="1">IF(COUNTIFS(Распис!$B$4:$B$300,$A60,Распис!$C$4:$C$300,"&lt;="&amp;K$1,Распис!$D$4:$D$300,"&gt;="&amp;K$1)&gt;0,SUMIFS(Распис!$G$4:$G$300,Распис!$B$4:$B$300,$A60,Распис!$C$4:$C$300,"&lt;="&amp;K$1,Распис!$D$4:$D$300,"&gt;="&amp;K$1),SUMIF(База!$B$3:$B$305,$A60,База!$G$3:$G$152))</f>
        <v>0</v>
      </c>
      <c r="L60" s="46">
        <f ca="1">IF(COUNTIFS(Распис!$B$4:$B$300,$A60,Распис!$C$4:$C$300,"&lt;="&amp;L$1,Распис!$D$4:$D$300,"&gt;="&amp;L$1)&gt;0,SUMIFS(Распис!$H$4:$H$300,Распис!$B$4:$B$300,$A60,Распис!$C$4:$C$300,"&lt;="&amp;L$1,Распис!$D$4:$D$300,"&gt;="&amp;L$1),SUMIF(База!$B$3:$B$305,$A60,База!$H$3:$H$152))</f>
        <v>0</v>
      </c>
      <c r="M60" s="46">
        <f ca="1">IF(COUNTIFS(Распис!$B$4:$B$300,$A60,Распис!$C$4:$C$300,"&lt;="&amp;M$1,Распис!$D$4:$D$300,"&gt;="&amp;M$1)&gt;0,SUMIFS(Распис!$I$4:$I$300,Распис!$B$4:$B$300,$A60,Распис!$C$4:$C$300,"&lt;="&amp;M$1,Распис!$D$4:$D$300,"&gt;="&amp;M$1),SUMIF(База!$B$3:$B$305,$A60,База!$I$3:$I$152))</f>
        <v>0</v>
      </c>
      <c r="N60" s="46">
        <f ca="1">IF(COUNTIFS(Распис!$B$4:$B$300,$A60,Распис!$C$4:$C$300,"&lt;="&amp;N$1,Распис!$D$4:$D$300,"&gt;="&amp;N$1)&gt;0,SUMIFS(Распис!$J$4:$J$300,Распис!$B$4:$B$300,$A60,Распис!$C$4:$C$300,"&lt;="&amp;N$1,Распис!$D$4:$D$300,"&gt;="&amp;N$1),SUMIF(База!$B$3:$B$305,$A60,База!$J$3:$J$152))</f>
        <v>0</v>
      </c>
      <c r="O60" s="46">
        <f ca="1">IF(COUNTIFS(Распис!$B$4:$B$300,$A60,Распис!$C$4:$C$300,"&lt;="&amp;O$1,Распис!$D$4:$D$300,"&gt;="&amp;O$1)&gt;0,SUMIFS(Распис!$K$4:$K$300,Распис!$B$4:$B$300,$A60,Распис!$C$4:$C$300,"&lt;="&amp;O$1,Распис!$D$4:$D$300,"&gt;="&amp;O$1),SUMIF(База!$B$3:$B$305,$A60,База!$K$3:$K$152))</f>
        <v>0</v>
      </c>
      <c r="P60" s="46" t="s">
        <v>23</v>
      </c>
      <c r="Q60" s="46">
        <f ca="1">IF(COUNTIFS(Распис!$B$4:$B$300,$A60,Распис!$C$4:$C$300,"&lt;="&amp;Q$1,Распис!$D$4:$D$300,"&gt;="&amp;Q$1)&gt;0,SUMIFS(Распис!$F$4:$F$300,Распис!$B$4:$B$300,$A60,Распис!$C$4:$C$300,"&lt;="&amp;Q$1,Распис!$D$4:$D$300,"&gt;="&amp;Q$1),SUMIF(База!$B$3:$B$305,$A60,База!$F$3:$F$152))</f>
        <v>0</v>
      </c>
      <c r="R60" s="46">
        <f ca="1">IF(COUNTIFS(Распис!$B$4:$B$300,$A60,Распис!$C$4:$C$300,"&lt;="&amp;R$1,Распис!$D$4:$D$300,"&gt;="&amp;R$1)&gt;0,SUMIFS(Распис!$G$4:$G$300,Распис!$B$4:$B$300,$A60,Распис!$C$4:$C$300,"&lt;="&amp;R$1,Распис!$D$4:$D$300,"&gt;="&amp;R$1),SUMIF(База!$B$3:$B$305,$A60,База!$G$3:$G$152))</f>
        <v>0</v>
      </c>
      <c r="S60" s="46">
        <f ca="1">IF(COUNTIFS(Распис!$B$4:$B$300,$A60,Распис!$C$4:$C$300,"&lt;="&amp;S$1,Распис!$D$4:$D$300,"&gt;="&amp;S$1)&gt;0,SUMIFS(Распис!$H$4:$H$300,Распис!$B$4:$B$300,$A60,Распис!$C$4:$C$300,"&lt;="&amp;S$1,Распис!$D$4:$D$300,"&gt;="&amp;S$1),SUMIF(База!$B$3:$B$305,$A60,База!$H$3:$H$152))</f>
        <v>0</v>
      </c>
      <c r="T60" s="46">
        <f ca="1">IF(COUNTIFS(Распис!$B$4:$B$300,$A60,Распис!$C$4:$C$300,"&lt;="&amp;T$1,Распис!$D$4:$D$300,"&gt;="&amp;T$1)&gt;0,SUMIFS(Распис!$I$4:$I$300,Распис!$B$4:$B$300,$A60,Распис!$C$4:$C$300,"&lt;="&amp;T$1,Распис!$D$4:$D$300,"&gt;="&amp;T$1),SUMIF(База!$B$3:$B$305,$A60,База!$I$3:$I$152))</f>
        <v>0</v>
      </c>
      <c r="U60" s="46">
        <f ca="1">IF(COUNTIFS(Распис!$B$4:$B$300,$A60,Распис!$C$4:$C$300,"&lt;="&amp;U$1,Распис!$D$4:$D$300,"&gt;="&amp;U$1)&gt;0,SUMIFS(Распис!$J$4:$J$300,Распис!$B$4:$B$300,$A60,Распис!$C$4:$C$300,"&lt;="&amp;U$1,Распис!$D$4:$D$300,"&gt;="&amp;U$1),SUMIF(База!$B$3:$B$305,$A60,База!$J$3:$J$152))</f>
        <v>0</v>
      </c>
      <c r="V60" s="46">
        <f ca="1">IF(COUNTIFS(Распис!$B$4:$B$300,$A60,Распис!$C$4:$C$300,"&lt;="&amp;V$1,Распис!$D$4:$D$300,"&gt;="&amp;V$1)&gt;0,SUMIFS(Распис!$K$4:$K$300,Распис!$B$4:$B$300,$A60,Распис!$C$4:$C$300,"&lt;="&amp;V$1,Распис!$D$4:$D$300,"&gt;="&amp;V$1),SUMIF(База!$B$3:$B$305,$A60,База!$K$3:$K$152))</f>
        <v>0</v>
      </c>
      <c r="W60" s="46" t="s">
        <v>23</v>
      </c>
      <c r="X60" s="46">
        <f ca="1">IF(COUNTIFS(Распис!$B$4:$B$300,$A60,Распис!$C$4:$C$300,"&lt;="&amp;X$1,Распис!$D$4:$D$300,"&gt;="&amp;X$1)&gt;0,SUMIFS(Распис!$F$4:$F$300,Распис!$B$4:$B$300,$A60,Распис!$C$4:$C$300,"&lt;="&amp;X$1,Распис!$D$4:$D$300,"&gt;="&amp;X$1),SUMIF(База!$B$3:$B$305,$A60,База!$F$3:$F$152))</f>
        <v>0</v>
      </c>
      <c r="Y60" s="46">
        <f ca="1">IF(COUNTIFS(Распис!$B$4:$B$300,$A60,Распис!$C$4:$C$300,"&lt;="&amp;Y$1,Распис!$D$4:$D$300,"&gt;="&amp;Y$1)&gt;0,SUMIFS(Распис!$G$4:$G$300,Распис!$B$4:$B$300,$A60,Распис!$C$4:$C$300,"&lt;="&amp;Y$1,Распис!$D$4:$D$300,"&gt;="&amp;Y$1),SUMIF(База!$B$3:$B$305,$A60,База!$G$3:$G$152))</f>
        <v>0</v>
      </c>
      <c r="Z60" s="46">
        <f ca="1">IF(COUNTIFS(Распис!$B$4:$B$300,$A60,Распис!$C$4:$C$300,"&lt;="&amp;Z$1,Распис!$D$4:$D$300,"&gt;="&amp;Z$1)&gt;0,SUMIFS(Распис!$H$4:$H$300,Распис!$B$4:$B$300,$A60,Распис!$C$4:$C$300,"&lt;="&amp;Z$1,Распис!$D$4:$D$300,"&gt;="&amp;Z$1),SUMIF(База!$B$3:$B$305,$A60,База!$H$3:$H$152))</f>
        <v>0</v>
      </c>
      <c r="AA60" s="46">
        <f ca="1">IF(COUNTIFS(Распис!$B$4:$B$300,$A60,Распис!$C$4:$C$300,"&lt;="&amp;AA$1,Распис!$D$4:$D$300,"&gt;="&amp;AA$1)&gt;0,SUMIFS(Распис!$I$4:$I$300,Распис!$B$4:$B$300,$A60,Распис!$C$4:$C$300,"&lt;="&amp;AA$1,Распис!$D$4:$D$300,"&gt;="&amp;AA$1),SUMIF(База!$B$3:$B$305,$A60,База!$I$3:$I$152))</f>
        <v>0</v>
      </c>
      <c r="AB60" s="46">
        <f ca="1">IF(COUNTIFS(Распис!$B$4:$B$300,$A60,Распис!$C$4:$C$300,"&lt;="&amp;AB$1,Распис!$D$4:$D$300,"&gt;="&amp;AB$1)&gt;0,SUMIFS(Распис!$J$4:$J$300,Распис!$B$4:$B$300,$A60,Распис!$C$4:$C$300,"&lt;="&amp;AB$1,Распис!$D$4:$D$300,"&gt;="&amp;AB$1),SUMIF(База!$B$3:$B$305,$A60,База!$J$3:$J$152))</f>
        <v>0</v>
      </c>
      <c r="AC60" s="46">
        <f ca="1">IF(COUNTIFS(Распис!$B$4:$B$300,$A60,Распис!$C$4:$C$300,"&lt;="&amp;AC$1,Распис!$D$4:$D$300,"&gt;="&amp;AC$1)&gt;0,SUMIFS(Распис!$K$4:$K$300,Распис!$B$4:$B$300,$A60,Распис!$C$4:$C$300,"&lt;="&amp;AC$1,Распис!$D$4:$D$300,"&gt;="&amp;AC$1),SUMIF(База!$B$3:$B$305,$A60,База!$K$3:$K$152))</f>
        <v>0</v>
      </c>
      <c r="AD60" s="46" t="s">
        <v>23</v>
      </c>
      <c r="AE60" s="46">
        <f ca="1">IF(COUNTIFS(Распис!$B$4:$B$300,$A60,Распис!$C$4:$C$300,"&lt;="&amp;AE$1,Распис!$D$4:$D$300,"&gt;="&amp;AE$1)&gt;0,SUMIFS(Распис!$F$4:$F$300,Распис!$B$4:$B$300,$A60,Распис!$C$4:$C$300,"&lt;="&amp;AE$1,Распис!$D$4:$D$300,"&gt;="&amp;AE$1),SUMIF(База!$B$3:$B$305,$A60,База!$F$3:$F$152))</f>
        <v>0</v>
      </c>
      <c r="AF60" s="47"/>
      <c r="AG60" s="46">
        <f t="shared" ca="1" si="2"/>
        <v>0</v>
      </c>
      <c r="AH60" s="46">
        <f ca="1">AG60-SUMIFS(Распред!$G$4:$G$300,Распред!$B$4:$B$300,"апрель",Распред!$F$4:$F$300,A60)</f>
        <v>0</v>
      </c>
      <c r="AI60" s="46">
        <f ca="1">AH60+(COUNTIF(B60:AF60,"КД")+SUMIFS(Распред!$AH$4:$AH$300,Распред!$F$4:$F$300,A60,Распред!$B$4:$B$300,"апрель"))*4</f>
        <v>0</v>
      </c>
      <c r="AJ60" s="46">
        <f t="shared" ca="1" si="3"/>
        <v>0</v>
      </c>
      <c r="AK60" s="46">
        <f t="shared" ca="1" si="4"/>
        <v>0</v>
      </c>
      <c r="AL60" s="46">
        <f>SUMIFS(Распред!$K$4:$K$300,Распред!$B$4:$B$300,"апрель",Распред!$J$4:$J$300,A60)+SUMIFS(Распред!$M$4:$M$300,Распред!$B$4:$B$300,"апрель",Распред!$L$4:$L$300,A60)+SUMIFS(Распред!$O$4:$O$300,Распред!$B$4:$B$300,"апрель",Распред!$N$4:$N$300,A60)+SUMIFS(Распред!$Q$4:$Q$300,Распред!$B$4:$B$300,"апрель",Распред!$P$4:$P$300,A60)+SUMIFS(Распред!$S$4:$S$300,Распред!$B$4:$B$300,"апрель",Распред!$R$4:$R$300,A60)+SUMIFS(Распред!$U$4:$U$300,Распред!$B$4:$B$300,"апрель",Распред!$T$4:$T$300,A60)+SUMIFS(Распред!$W$4:$W$300,Распред!$B$4:$B$300,"апрель",Распред!$V$4:$V$300,A60)+SUMIFS(Распред!$Y$4:$Y$300,Распред!$B$4:$B$300,"апрель",Распред!$X$4:$X$300,A60)+SUMIFS(Распред!$AA$4:$AA$300,Распред!$B$4:$B$300,"апрель",Распред!$Z$4:$Z$300,A60)+SUMIFS(Распред!$AC$4:$AC$300,Распред!$B$4:$B$300,"апрель",Распред!$AB$4:$AB$300,A60)</f>
        <v>0</v>
      </c>
      <c r="AM60" s="46">
        <f t="shared" ca="1" si="5"/>
        <v>0</v>
      </c>
      <c r="AN60" s="46">
        <f t="shared" ca="1" si="6"/>
        <v>0</v>
      </c>
      <c r="AO60" s="46">
        <f t="shared" ca="1" si="7"/>
        <v>0</v>
      </c>
      <c r="AP60" s="46">
        <f>январь!AP60</f>
        <v>0</v>
      </c>
      <c r="AQ60" s="46">
        <f t="shared" ca="1" si="8"/>
        <v>0</v>
      </c>
      <c r="AR60" s="47"/>
      <c r="AS60" s="47">
        <f t="shared" ca="1" si="9"/>
        <v>0</v>
      </c>
      <c r="AT60" s="47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</row>
    <row r="61" spans="1:58" x14ac:dyDescent="0.25">
      <c r="A61" s="47">
        <f>База!B61</f>
        <v>0</v>
      </c>
      <c r="B61" s="46" t="s">
        <v>23</v>
      </c>
      <c r="C61" s="46">
        <f ca="1">IF(COUNTIFS(Распис!$B$4:$B$300,$A61,Распис!$C$4:$C$300,"&lt;="&amp;C$1,Распис!$D$4:$D$300,"&gt;="&amp;C$1)&gt;0,SUMIFS(Распис!$F$4:$F$300,Распис!$B$4:$B$300,$A61,Распис!$C$4:$C$300,"&lt;="&amp;C$1,Распис!$D$4:$D$300,"&gt;="&amp;C$1),SUMIF(База!$B$3:$B$305,$A61,База!$F$3:$F$152))</f>
        <v>0</v>
      </c>
      <c r="D61" s="46">
        <f ca="1">IF(COUNTIFS(Распис!$B$4:$B$300,$A61,Распис!$C$4:$C$300,"&lt;="&amp;D$1,Распис!$D$4:$D$300,"&gt;="&amp;D$1)&gt;0,SUMIFS(Распис!$G$4:$G$300,Распис!$B$4:$B$300,$A61,Распис!$C$4:$C$300,"&lt;="&amp;D$1,Распис!$D$4:$D$300,"&gt;="&amp;D$1),SUMIF(База!$B$3:$B$305,$A61,База!$G$3:$G$152))</f>
        <v>0</v>
      </c>
      <c r="E61" s="46">
        <f ca="1">IF(COUNTIFS(Распис!$B$4:$B$300,$A61,Распис!$C$4:$C$300,"&lt;="&amp;E$1,Распис!$D$4:$D$300,"&gt;="&amp;E$1)&gt;0,SUMIFS(Распис!$H$4:$H$300,Распис!$B$4:$B$300,$A61,Распис!$C$4:$C$300,"&lt;="&amp;E$1,Распис!$D$4:$D$300,"&gt;="&amp;E$1),SUMIF(База!$B$3:$B$305,$A61,База!$H$3:$H$152))</f>
        <v>0</v>
      </c>
      <c r="F61" s="46">
        <f ca="1">IF(COUNTIFS(Распис!$B$4:$B$300,$A61,Распис!$C$4:$C$300,"&lt;="&amp;F$1,Распис!$D$4:$D$300,"&gt;="&amp;F$1)&gt;0,SUMIFS(Распис!$I$4:$I$300,Распис!$B$4:$B$300,$A61,Распис!$C$4:$C$300,"&lt;="&amp;F$1,Распис!$D$4:$D$300,"&gt;="&amp;F$1),SUMIF(База!$B$3:$B$305,$A61,База!$I$3:$I$152))</f>
        <v>0</v>
      </c>
      <c r="G61" s="46">
        <f ca="1">IF(COUNTIFS(Распис!$B$4:$B$300,$A61,Распис!$C$4:$C$300,"&lt;="&amp;G$1,Распис!$D$4:$D$300,"&gt;="&amp;G$1)&gt;0,SUMIFS(Распис!$J$4:$J$300,Распис!$B$4:$B$300,$A61,Распис!$C$4:$C$300,"&lt;="&amp;G$1,Распис!$D$4:$D$300,"&gt;="&amp;G$1),SUMIF(База!$B$3:$B$305,$A61,База!$J$3:$J$152))</f>
        <v>0</v>
      </c>
      <c r="H61" s="46">
        <f ca="1">IF(COUNTIFS(Распис!$B$4:$B$300,$A61,Распис!$C$4:$C$300,"&lt;="&amp;H$1,Распис!$D$4:$D$300,"&gt;="&amp;H$1)&gt;0,SUMIFS(Распис!$K$4:$K$300,Распис!$B$4:$B$300,$A61,Распис!$C$4:$C$300,"&lt;="&amp;H$1,Распис!$D$4:$D$300,"&gt;="&amp;H$1),SUMIF(База!$B$3:$B$305,$A61,База!$K$3:$K$152))</f>
        <v>0</v>
      </c>
      <c r="I61" s="46" t="s">
        <v>23</v>
      </c>
      <c r="J61" s="46">
        <f ca="1">IF(COUNTIFS(Распис!$B$4:$B$300,$A61,Распис!$C$4:$C$300,"&lt;="&amp;J$1,Распис!$D$4:$D$300,"&gt;="&amp;J$1)&gt;0,SUMIFS(Распис!$F$4:$F$300,Распис!$B$4:$B$300,$A61,Распис!$C$4:$C$300,"&lt;="&amp;J$1,Распис!$D$4:$D$300,"&gt;="&amp;J$1),SUMIF(База!$B$3:$B$305,$A61,База!$F$3:$F$152))</f>
        <v>0</v>
      </c>
      <c r="K61" s="46">
        <f ca="1">IF(COUNTIFS(Распис!$B$4:$B$300,$A61,Распис!$C$4:$C$300,"&lt;="&amp;K$1,Распис!$D$4:$D$300,"&gt;="&amp;K$1)&gt;0,SUMIFS(Распис!$G$4:$G$300,Распис!$B$4:$B$300,$A61,Распис!$C$4:$C$300,"&lt;="&amp;K$1,Распис!$D$4:$D$300,"&gt;="&amp;K$1),SUMIF(База!$B$3:$B$305,$A61,База!$G$3:$G$152))</f>
        <v>0</v>
      </c>
      <c r="L61" s="46">
        <f ca="1">IF(COUNTIFS(Распис!$B$4:$B$300,$A61,Распис!$C$4:$C$300,"&lt;="&amp;L$1,Распис!$D$4:$D$300,"&gt;="&amp;L$1)&gt;0,SUMIFS(Распис!$H$4:$H$300,Распис!$B$4:$B$300,$A61,Распис!$C$4:$C$300,"&lt;="&amp;L$1,Распис!$D$4:$D$300,"&gt;="&amp;L$1),SUMIF(База!$B$3:$B$305,$A61,База!$H$3:$H$152))</f>
        <v>0</v>
      </c>
      <c r="M61" s="46">
        <f ca="1">IF(COUNTIFS(Распис!$B$4:$B$300,$A61,Распис!$C$4:$C$300,"&lt;="&amp;M$1,Распис!$D$4:$D$300,"&gt;="&amp;M$1)&gt;0,SUMIFS(Распис!$I$4:$I$300,Распис!$B$4:$B$300,$A61,Распис!$C$4:$C$300,"&lt;="&amp;M$1,Распис!$D$4:$D$300,"&gt;="&amp;M$1),SUMIF(База!$B$3:$B$305,$A61,База!$I$3:$I$152))</f>
        <v>0</v>
      </c>
      <c r="N61" s="46">
        <f ca="1">IF(COUNTIFS(Распис!$B$4:$B$300,$A61,Распис!$C$4:$C$300,"&lt;="&amp;N$1,Распис!$D$4:$D$300,"&gt;="&amp;N$1)&gt;0,SUMIFS(Распис!$J$4:$J$300,Распис!$B$4:$B$300,$A61,Распис!$C$4:$C$300,"&lt;="&amp;N$1,Распис!$D$4:$D$300,"&gt;="&amp;N$1),SUMIF(База!$B$3:$B$305,$A61,База!$J$3:$J$152))</f>
        <v>0</v>
      </c>
      <c r="O61" s="46">
        <f ca="1">IF(COUNTIFS(Распис!$B$4:$B$300,$A61,Распис!$C$4:$C$300,"&lt;="&amp;O$1,Распис!$D$4:$D$300,"&gt;="&amp;O$1)&gt;0,SUMIFS(Распис!$K$4:$K$300,Распис!$B$4:$B$300,$A61,Распис!$C$4:$C$300,"&lt;="&amp;O$1,Распис!$D$4:$D$300,"&gt;="&amp;O$1),SUMIF(База!$B$3:$B$305,$A61,База!$K$3:$K$152))</f>
        <v>0</v>
      </c>
      <c r="P61" s="46" t="s">
        <v>23</v>
      </c>
      <c r="Q61" s="46">
        <f ca="1">IF(COUNTIFS(Распис!$B$4:$B$300,$A61,Распис!$C$4:$C$300,"&lt;="&amp;Q$1,Распис!$D$4:$D$300,"&gt;="&amp;Q$1)&gt;0,SUMIFS(Распис!$F$4:$F$300,Распис!$B$4:$B$300,$A61,Распис!$C$4:$C$300,"&lt;="&amp;Q$1,Распис!$D$4:$D$300,"&gt;="&amp;Q$1),SUMIF(База!$B$3:$B$305,$A61,База!$F$3:$F$152))</f>
        <v>0</v>
      </c>
      <c r="R61" s="46">
        <f ca="1">IF(COUNTIFS(Распис!$B$4:$B$300,$A61,Распис!$C$4:$C$300,"&lt;="&amp;R$1,Распис!$D$4:$D$300,"&gt;="&amp;R$1)&gt;0,SUMIFS(Распис!$G$4:$G$300,Распис!$B$4:$B$300,$A61,Распис!$C$4:$C$300,"&lt;="&amp;R$1,Распис!$D$4:$D$300,"&gt;="&amp;R$1),SUMIF(База!$B$3:$B$305,$A61,База!$G$3:$G$152))</f>
        <v>0</v>
      </c>
      <c r="S61" s="46">
        <f ca="1">IF(COUNTIFS(Распис!$B$4:$B$300,$A61,Распис!$C$4:$C$300,"&lt;="&amp;S$1,Распис!$D$4:$D$300,"&gt;="&amp;S$1)&gt;0,SUMIFS(Распис!$H$4:$H$300,Распис!$B$4:$B$300,$A61,Распис!$C$4:$C$300,"&lt;="&amp;S$1,Распис!$D$4:$D$300,"&gt;="&amp;S$1),SUMIF(База!$B$3:$B$305,$A61,База!$H$3:$H$152))</f>
        <v>0</v>
      </c>
      <c r="T61" s="46">
        <f ca="1">IF(COUNTIFS(Распис!$B$4:$B$300,$A61,Распис!$C$4:$C$300,"&lt;="&amp;T$1,Распис!$D$4:$D$300,"&gt;="&amp;T$1)&gt;0,SUMIFS(Распис!$I$4:$I$300,Распис!$B$4:$B$300,$A61,Распис!$C$4:$C$300,"&lt;="&amp;T$1,Распис!$D$4:$D$300,"&gt;="&amp;T$1),SUMIF(База!$B$3:$B$305,$A61,База!$I$3:$I$152))</f>
        <v>0</v>
      </c>
      <c r="U61" s="46">
        <f ca="1">IF(COUNTIFS(Распис!$B$4:$B$300,$A61,Распис!$C$4:$C$300,"&lt;="&amp;U$1,Распис!$D$4:$D$300,"&gt;="&amp;U$1)&gt;0,SUMIFS(Распис!$J$4:$J$300,Распис!$B$4:$B$300,$A61,Распис!$C$4:$C$300,"&lt;="&amp;U$1,Распис!$D$4:$D$300,"&gt;="&amp;U$1),SUMIF(База!$B$3:$B$305,$A61,База!$J$3:$J$152))</f>
        <v>0</v>
      </c>
      <c r="V61" s="46">
        <f ca="1">IF(COUNTIFS(Распис!$B$4:$B$300,$A61,Распис!$C$4:$C$300,"&lt;="&amp;V$1,Распис!$D$4:$D$300,"&gt;="&amp;V$1)&gt;0,SUMIFS(Распис!$K$4:$K$300,Распис!$B$4:$B$300,$A61,Распис!$C$4:$C$300,"&lt;="&amp;V$1,Распис!$D$4:$D$300,"&gt;="&amp;V$1),SUMIF(База!$B$3:$B$305,$A61,База!$K$3:$K$152))</f>
        <v>0</v>
      </c>
      <c r="W61" s="46" t="s">
        <v>23</v>
      </c>
      <c r="X61" s="46">
        <f ca="1">IF(COUNTIFS(Распис!$B$4:$B$300,$A61,Распис!$C$4:$C$300,"&lt;="&amp;X$1,Распис!$D$4:$D$300,"&gt;="&amp;X$1)&gt;0,SUMIFS(Распис!$F$4:$F$300,Распис!$B$4:$B$300,$A61,Распис!$C$4:$C$300,"&lt;="&amp;X$1,Распис!$D$4:$D$300,"&gt;="&amp;X$1),SUMIF(База!$B$3:$B$305,$A61,База!$F$3:$F$152))</f>
        <v>0</v>
      </c>
      <c r="Y61" s="46">
        <f ca="1">IF(COUNTIFS(Распис!$B$4:$B$300,$A61,Распис!$C$4:$C$300,"&lt;="&amp;Y$1,Распис!$D$4:$D$300,"&gt;="&amp;Y$1)&gt;0,SUMIFS(Распис!$G$4:$G$300,Распис!$B$4:$B$300,$A61,Распис!$C$4:$C$300,"&lt;="&amp;Y$1,Распис!$D$4:$D$300,"&gt;="&amp;Y$1),SUMIF(База!$B$3:$B$305,$A61,База!$G$3:$G$152))</f>
        <v>0</v>
      </c>
      <c r="Z61" s="46">
        <f ca="1">IF(COUNTIFS(Распис!$B$4:$B$300,$A61,Распис!$C$4:$C$300,"&lt;="&amp;Z$1,Распис!$D$4:$D$300,"&gt;="&amp;Z$1)&gt;0,SUMIFS(Распис!$H$4:$H$300,Распис!$B$4:$B$300,$A61,Распис!$C$4:$C$300,"&lt;="&amp;Z$1,Распис!$D$4:$D$300,"&gt;="&amp;Z$1),SUMIF(База!$B$3:$B$305,$A61,База!$H$3:$H$152))</f>
        <v>0</v>
      </c>
      <c r="AA61" s="46">
        <f ca="1">IF(COUNTIFS(Распис!$B$4:$B$300,$A61,Распис!$C$4:$C$300,"&lt;="&amp;AA$1,Распис!$D$4:$D$300,"&gt;="&amp;AA$1)&gt;0,SUMIFS(Распис!$I$4:$I$300,Распис!$B$4:$B$300,$A61,Распис!$C$4:$C$300,"&lt;="&amp;AA$1,Распис!$D$4:$D$300,"&gt;="&amp;AA$1),SUMIF(База!$B$3:$B$305,$A61,База!$I$3:$I$152))</f>
        <v>0</v>
      </c>
      <c r="AB61" s="46">
        <f ca="1">IF(COUNTIFS(Распис!$B$4:$B$300,$A61,Распис!$C$4:$C$300,"&lt;="&amp;AB$1,Распис!$D$4:$D$300,"&gt;="&amp;AB$1)&gt;0,SUMIFS(Распис!$J$4:$J$300,Распис!$B$4:$B$300,$A61,Распис!$C$4:$C$300,"&lt;="&amp;AB$1,Распис!$D$4:$D$300,"&gt;="&amp;AB$1),SUMIF(База!$B$3:$B$305,$A61,База!$J$3:$J$152))</f>
        <v>0</v>
      </c>
      <c r="AC61" s="46">
        <f ca="1">IF(COUNTIFS(Распис!$B$4:$B$300,$A61,Распис!$C$4:$C$300,"&lt;="&amp;AC$1,Распис!$D$4:$D$300,"&gt;="&amp;AC$1)&gt;0,SUMIFS(Распис!$K$4:$K$300,Распис!$B$4:$B$300,$A61,Распис!$C$4:$C$300,"&lt;="&amp;AC$1,Распис!$D$4:$D$300,"&gt;="&amp;AC$1),SUMIF(База!$B$3:$B$305,$A61,База!$K$3:$K$152))</f>
        <v>0</v>
      </c>
      <c r="AD61" s="46" t="s">
        <v>23</v>
      </c>
      <c r="AE61" s="46">
        <f ca="1">IF(COUNTIFS(Распис!$B$4:$B$300,$A61,Распис!$C$4:$C$300,"&lt;="&amp;AE$1,Распис!$D$4:$D$300,"&gt;="&amp;AE$1)&gt;0,SUMIFS(Распис!$F$4:$F$300,Распис!$B$4:$B$300,$A61,Распис!$C$4:$C$300,"&lt;="&amp;AE$1,Распис!$D$4:$D$300,"&gt;="&amp;AE$1),SUMIF(База!$B$3:$B$305,$A61,База!$F$3:$F$152))</f>
        <v>0</v>
      </c>
      <c r="AF61" s="47"/>
      <c r="AG61" s="46">
        <f t="shared" ca="1" si="2"/>
        <v>0</v>
      </c>
      <c r="AH61" s="46">
        <f ca="1">AG61-SUMIFS(Распред!$G$4:$G$300,Распред!$B$4:$B$300,"апрель",Распред!$F$4:$F$300,A61)</f>
        <v>0</v>
      </c>
      <c r="AI61" s="46">
        <f ca="1">AH61+(COUNTIF(B61:AF61,"КД")+SUMIFS(Распред!$AH$4:$AH$300,Распред!$F$4:$F$300,A61,Распред!$B$4:$B$300,"апрель"))*4</f>
        <v>0</v>
      </c>
      <c r="AJ61" s="46">
        <f t="shared" ca="1" si="3"/>
        <v>0</v>
      </c>
      <c r="AK61" s="46">
        <f t="shared" ca="1" si="4"/>
        <v>0</v>
      </c>
      <c r="AL61" s="46">
        <f>SUMIFS(Распред!$K$4:$K$300,Распред!$B$4:$B$300,"апрель",Распред!$J$4:$J$300,A61)+SUMIFS(Распред!$M$4:$M$300,Распред!$B$4:$B$300,"апрель",Распред!$L$4:$L$300,A61)+SUMIFS(Распред!$O$4:$O$300,Распред!$B$4:$B$300,"апрель",Распред!$N$4:$N$300,A61)+SUMIFS(Распред!$Q$4:$Q$300,Распред!$B$4:$B$300,"апрель",Распред!$P$4:$P$300,A61)+SUMIFS(Распред!$S$4:$S$300,Распред!$B$4:$B$300,"апрель",Распред!$R$4:$R$300,A61)+SUMIFS(Распред!$U$4:$U$300,Распред!$B$4:$B$300,"апрель",Распред!$T$4:$T$300,A61)+SUMIFS(Распред!$W$4:$W$300,Распред!$B$4:$B$300,"апрель",Распред!$V$4:$V$300,A61)+SUMIFS(Распред!$Y$4:$Y$300,Распред!$B$4:$B$300,"апрель",Распред!$X$4:$X$300,A61)+SUMIFS(Распред!$AA$4:$AA$300,Распред!$B$4:$B$300,"апрель",Распред!$Z$4:$Z$300,A61)+SUMIFS(Распред!$AC$4:$AC$300,Распред!$B$4:$B$300,"апрель",Распред!$AB$4:$AB$300,A61)</f>
        <v>0</v>
      </c>
      <c r="AM61" s="46">
        <f t="shared" ca="1" si="5"/>
        <v>0</v>
      </c>
      <c r="AN61" s="46">
        <f t="shared" ca="1" si="6"/>
        <v>0</v>
      </c>
      <c r="AO61" s="46">
        <f t="shared" ca="1" si="7"/>
        <v>0</v>
      </c>
      <c r="AP61" s="46">
        <f>январь!AP61</f>
        <v>0</v>
      </c>
      <c r="AQ61" s="46">
        <f t="shared" ca="1" si="8"/>
        <v>0</v>
      </c>
      <c r="AR61" s="47"/>
      <c r="AS61" s="47">
        <f t="shared" ca="1" si="9"/>
        <v>0</v>
      </c>
      <c r="AT61" s="47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</row>
    <row r="62" spans="1:58" x14ac:dyDescent="0.25">
      <c r="A62" s="47">
        <f>База!B62</f>
        <v>0</v>
      </c>
      <c r="B62" s="46" t="s">
        <v>23</v>
      </c>
      <c r="C62" s="46">
        <f ca="1">IF(COUNTIFS(Распис!$B$4:$B$300,$A62,Распис!$C$4:$C$300,"&lt;="&amp;C$1,Распис!$D$4:$D$300,"&gt;="&amp;C$1)&gt;0,SUMIFS(Распис!$F$4:$F$300,Распис!$B$4:$B$300,$A62,Распис!$C$4:$C$300,"&lt;="&amp;C$1,Распис!$D$4:$D$300,"&gt;="&amp;C$1),SUMIF(База!$B$3:$B$305,$A62,База!$F$3:$F$152))</f>
        <v>0</v>
      </c>
      <c r="D62" s="46">
        <f ca="1">IF(COUNTIFS(Распис!$B$4:$B$300,$A62,Распис!$C$4:$C$300,"&lt;="&amp;D$1,Распис!$D$4:$D$300,"&gt;="&amp;D$1)&gt;0,SUMIFS(Распис!$G$4:$G$300,Распис!$B$4:$B$300,$A62,Распис!$C$4:$C$300,"&lt;="&amp;D$1,Распис!$D$4:$D$300,"&gt;="&amp;D$1),SUMIF(База!$B$3:$B$305,$A62,База!$G$3:$G$152))</f>
        <v>0</v>
      </c>
      <c r="E62" s="46">
        <f ca="1">IF(COUNTIFS(Распис!$B$4:$B$300,$A62,Распис!$C$4:$C$300,"&lt;="&amp;E$1,Распис!$D$4:$D$300,"&gt;="&amp;E$1)&gt;0,SUMIFS(Распис!$H$4:$H$300,Распис!$B$4:$B$300,$A62,Распис!$C$4:$C$300,"&lt;="&amp;E$1,Распис!$D$4:$D$300,"&gt;="&amp;E$1),SUMIF(База!$B$3:$B$305,$A62,База!$H$3:$H$152))</f>
        <v>0</v>
      </c>
      <c r="F62" s="46">
        <f ca="1">IF(COUNTIFS(Распис!$B$4:$B$300,$A62,Распис!$C$4:$C$300,"&lt;="&amp;F$1,Распис!$D$4:$D$300,"&gt;="&amp;F$1)&gt;0,SUMIFS(Распис!$I$4:$I$300,Распис!$B$4:$B$300,$A62,Распис!$C$4:$C$300,"&lt;="&amp;F$1,Распис!$D$4:$D$300,"&gt;="&amp;F$1),SUMIF(База!$B$3:$B$305,$A62,База!$I$3:$I$152))</f>
        <v>0</v>
      </c>
      <c r="G62" s="46">
        <f ca="1">IF(COUNTIFS(Распис!$B$4:$B$300,$A62,Распис!$C$4:$C$300,"&lt;="&amp;G$1,Распис!$D$4:$D$300,"&gt;="&amp;G$1)&gt;0,SUMIFS(Распис!$J$4:$J$300,Распис!$B$4:$B$300,$A62,Распис!$C$4:$C$300,"&lt;="&amp;G$1,Распис!$D$4:$D$300,"&gt;="&amp;G$1),SUMIF(База!$B$3:$B$305,$A62,База!$J$3:$J$152))</f>
        <v>0</v>
      </c>
      <c r="H62" s="46">
        <f ca="1">IF(COUNTIFS(Распис!$B$4:$B$300,$A62,Распис!$C$4:$C$300,"&lt;="&amp;H$1,Распис!$D$4:$D$300,"&gt;="&amp;H$1)&gt;0,SUMIFS(Распис!$K$4:$K$300,Распис!$B$4:$B$300,$A62,Распис!$C$4:$C$300,"&lt;="&amp;H$1,Распис!$D$4:$D$300,"&gt;="&amp;H$1),SUMIF(База!$B$3:$B$305,$A62,База!$K$3:$K$152))</f>
        <v>0</v>
      </c>
      <c r="I62" s="46" t="s">
        <v>23</v>
      </c>
      <c r="J62" s="46">
        <f ca="1">IF(COUNTIFS(Распис!$B$4:$B$300,$A62,Распис!$C$4:$C$300,"&lt;="&amp;J$1,Распис!$D$4:$D$300,"&gt;="&amp;J$1)&gt;0,SUMIFS(Распис!$F$4:$F$300,Распис!$B$4:$B$300,$A62,Распис!$C$4:$C$300,"&lt;="&amp;J$1,Распис!$D$4:$D$300,"&gt;="&amp;J$1),SUMIF(База!$B$3:$B$305,$A62,База!$F$3:$F$152))</f>
        <v>0</v>
      </c>
      <c r="K62" s="46">
        <f ca="1">IF(COUNTIFS(Распис!$B$4:$B$300,$A62,Распис!$C$4:$C$300,"&lt;="&amp;K$1,Распис!$D$4:$D$300,"&gt;="&amp;K$1)&gt;0,SUMIFS(Распис!$G$4:$G$300,Распис!$B$4:$B$300,$A62,Распис!$C$4:$C$300,"&lt;="&amp;K$1,Распис!$D$4:$D$300,"&gt;="&amp;K$1),SUMIF(База!$B$3:$B$305,$A62,База!$G$3:$G$152))</f>
        <v>0</v>
      </c>
      <c r="L62" s="46">
        <f ca="1">IF(COUNTIFS(Распис!$B$4:$B$300,$A62,Распис!$C$4:$C$300,"&lt;="&amp;L$1,Распис!$D$4:$D$300,"&gt;="&amp;L$1)&gt;0,SUMIFS(Распис!$H$4:$H$300,Распис!$B$4:$B$300,$A62,Распис!$C$4:$C$300,"&lt;="&amp;L$1,Распис!$D$4:$D$300,"&gt;="&amp;L$1),SUMIF(База!$B$3:$B$305,$A62,База!$H$3:$H$152))</f>
        <v>0</v>
      </c>
      <c r="M62" s="46">
        <f ca="1">IF(COUNTIFS(Распис!$B$4:$B$300,$A62,Распис!$C$4:$C$300,"&lt;="&amp;M$1,Распис!$D$4:$D$300,"&gt;="&amp;M$1)&gt;0,SUMIFS(Распис!$I$4:$I$300,Распис!$B$4:$B$300,$A62,Распис!$C$4:$C$300,"&lt;="&amp;M$1,Распис!$D$4:$D$300,"&gt;="&amp;M$1),SUMIF(База!$B$3:$B$305,$A62,База!$I$3:$I$152))</f>
        <v>0</v>
      </c>
      <c r="N62" s="46">
        <f ca="1">IF(COUNTIFS(Распис!$B$4:$B$300,$A62,Распис!$C$4:$C$300,"&lt;="&amp;N$1,Распис!$D$4:$D$300,"&gt;="&amp;N$1)&gt;0,SUMIFS(Распис!$J$4:$J$300,Распис!$B$4:$B$300,$A62,Распис!$C$4:$C$300,"&lt;="&amp;N$1,Распис!$D$4:$D$300,"&gt;="&amp;N$1),SUMIF(База!$B$3:$B$305,$A62,База!$J$3:$J$152))</f>
        <v>0</v>
      </c>
      <c r="O62" s="46">
        <f ca="1">IF(COUNTIFS(Распис!$B$4:$B$300,$A62,Распис!$C$4:$C$300,"&lt;="&amp;O$1,Распис!$D$4:$D$300,"&gt;="&amp;O$1)&gt;0,SUMIFS(Распис!$K$4:$K$300,Распис!$B$4:$B$300,$A62,Распис!$C$4:$C$300,"&lt;="&amp;O$1,Распис!$D$4:$D$300,"&gt;="&amp;O$1),SUMIF(База!$B$3:$B$305,$A62,База!$K$3:$K$152))</f>
        <v>0</v>
      </c>
      <c r="P62" s="46" t="s">
        <v>23</v>
      </c>
      <c r="Q62" s="46">
        <f ca="1">IF(COUNTIFS(Распис!$B$4:$B$300,$A62,Распис!$C$4:$C$300,"&lt;="&amp;Q$1,Распис!$D$4:$D$300,"&gt;="&amp;Q$1)&gt;0,SUMIFS(Распис!$F$4:$F$300,Распис!$B$4:$B$300,$A62,Распис!$C$4:$C$300,"&lt;="&amp;Q$1,Распис!$D$4:$D$300,"&gt;="&amp;Q$1),SUMIF(База!$B$3:$B$305,$A62,База!$F$3:$F$152))</f>
        <v>0</v>
      </c>
      <c r="R62" s="46">
        <f ca="1">IF(COUNTIFS(Распис!$B$4:$B$300,$A62,Распис!$C$4:$C$300,"&lt;="&amp;R$1,Распис!$D$4:$D$300,"&gt;="&amp;R$1)&gt;0,SUMIFS(Распис!$G$4:$G$300,Распис!$B$4:$B$300,$A62,Распис!$C$4:$C$300,"&lt;="&amp;R$1,Распис!$D$4:$D$300,"&gt;="&amp;R$1),SUMIF(База!$B$3:$B$305,$A62,База!$G$3:$G$152))</f>
        <v>0</v>
      </c>
      <c r="S62" s="46">
        <f ca="1">IF(COUNTIFS(Распис!$B$4:$B$300,$A62,Распис!$C$4:$C$300,"&lt;="&amp;S$1,Распис!$D$4:$D$300,"&gt;="&amp;S$1)&gt;0,SUMIFS(Распис!$H$4:$H$300,Распис!$B$4:$B$300,$A62,Распис!$C$4:$C$300,"&lt;="&amp;S$1,Распис!$D$4:$D$300,"&gt;="&amp;S$1),SUMIF(База!$B$3:$B$305,$A62,База!$H$3:$H$152))</f>
        <v>0</v>
      </c>
      <c r="T62" s="46">
        <f ca="1">IF(COUNTIFS(Распис!$B$4:$B$300,$A62,Распис!$C$4:$C$300,"&lt;="&amp;T$1,Распис!$D$4:$D$300,"&gt;="&amp;T$1)&gt;0,SUMIFS(Распис!$I$4:$I$300,Распис!$B$4:$B$300,$A62,Распис!$C$4:$C$300,"&lt;="&amp;T$1,Распис!$D$4:$D$300,"&gt;="&amp;T$1),SUMIF(База!$B$3:$B$305,$A62,База!$I$3:$I$152))</f>
        <v>0</v>
      </c>
      <c r="U62" s="46">
        <f ca="1">IF(COUNTIFS(Распис!$B$4:$B$300,$A62,Распис!$C$4:$C$300,"&lt;="&amp;U$1,Распис!$D$4:$D$300,"&gt;="&amp;U$1)&gt;0,SUMIFS(Распис!$J$4:$J$300,Распис!$B$4:$B$300,$A62,Распис!$C$4:$C$300,"&lt;="&amp;U$1,Распис!$D$4:$D$300,"&gt;="&amp;U$1),SUMIF(База!$B$3:$B$305,$A62,База!$J$3:$J$152))</f>
        <v>0</v>
      </c>
      <c r="V62" s="46">
        <f ca="1">IF(COUNTIFS(Распис!$B$4:$B$300,$A62,Распис!$C$4:$C$300,"&lt;="&amp;V$1,Распис!$D$4:$D$300,"&gt;="&amp;V$1)&gt;0,SUMIFS(Распис!$K$4:$K$300,Распис!$B$4:$B$300,$A62,Распис!$C$4:$C$300,"&lt;="&amp;V$1,Распис!$D$4:$D$300,"&gt;="&amp;V$1),SUMIF(База!$B$3:$B$305,$A62,База!$K$3:$K$152))</f>
        <v>0</v>
      </c>
      <c r="W62" s="46" t="s">
        <v>23</v>
      </c>
      <c r="X62" s="46">
        <f ca="1">IF(COUNTIFS(Распис!$B$4:$B$300,$A62,Распис!$C$4:$C$300,"&lt;="&amp;X$1,Распис!$D$4:$D$300,"&gt;="&amp;X$1)&gt;0,SUMIFS(Распис!$F$4:$F$300,Распис!$B$4:$B$300,$A62,Распис!$C$4:$C$300,"&lt;="&amp;X$1,Распис!$D$4:$D$300,"&gt;="&amp;X$1),SUMIF(База!$B$3:$B$305,$A62,База!$F$3:$F$152))</f>
        <v>0</v>
      </c>
      <c r="Y62" s="46">
        <f ca="1">IF(COUNTIFS(Распис!$B$4:$B$300,$A62,Распис!$C$4:$C$300,"&lt;="&amp;Y$1,Распис!$D$4:$D$300,"&gt;="&amp;Y$1)&gt;0,SUMIFS(Распис!$G$4:$G$300,Распис!$B$4:$B$300,$A62,Распис!$C$4:$C$300,"&lt;="&amp;Y$1,Распис!$D$4:$D$300,"&gt;="&amp;Y$1),SUMIF(База!$B$3:$B$305,$A62,База!$G$3:$G$152))</f>
        <v>0</v>
      </c>
      <c r="Z62" s="46">
        <f ca="1">IF(COUNTIFS(Распис!$B$4:$B$300,$A62,Распис!$C$4:$C$300,"&lt;="&amp;Z$1,Распис!$D$4:$D$300,"&gt;="&amp;Z$1)&gt;0,SUMIFS(Распис!$H$4:$H$300,Распис!$B$4:$B$300,$A62,Распис!$C$4:$C$300,"&lt;="&amp;Z$1,Распис!$D$4:$D$300,"&gt;="&amp;Z$1),SUMIF(База!$B$3:$B$305,$A62,База!$H$3:$H$152))</f>
        <v>0</v>
      </c>
      <c r="AA62" s="46">
        <f ca="1">IF(COUNTIFS(Распис!$B$4:$B$300,$A62,Распис!$C$4:$C$300,"&lt;="&amp;AA$1,Распис!$D$4:$D$300,"&gt;="&amp;AA$1)&gt;0,SUMIFS(Распис!$I$4:$I$300,Распис!$B$4:$B$300,$A62,Распис!$C$4:$C$300,"&lt;="&amp;AA$1,Распис!$D$4:$D$300,"&gt;="&amp;AA$1),SUMIF(База!$B$3:$B$305,$A62,База!$I$3:$I$152))</f>
        <v>0</v>
      </c>
      <c r="AB62" s="46">
        <f ca="1">IF(COUNTIFS(Распис!$B$4:$B$300,$A62,Распис!$C$4:$C$300,"&lt;="&amp;AB$1,Распис!$D$4:$D$300,"&gt;="&amp;AB$1)&gt;0,SUMIFS(Распис!$J$4:$J$300,Распис!$B$4:$B$300,$A62,Распис!$C$4:$C$300,"&lt;="&amp;AB$1,Распис!$D$4:$D$300,"&gt;="&amp;AB$1),SUMIF(База!$B$3:$B$305,$A62,База!$J$3:$J$152))</f>
        <v>0</v>
      </c>
      <c r="AC62" s="46">
        <f ca="1">IF(COUNTIFS(Распис!$B$4:$B$300,$A62,Распис!$C$4:$C$300,"&lt;="&amp;AC$1,Распис!$D$4:$D$300,"&gt;="&amp;AC$1)&gt;0,SUMIFS(Распис!$K$4:$K$300,Распис!$B$4:$B$300,$A62,Распис!$C$4:$C$300,"&lt;="&amp;AC$1,Распис!$D$4:$D$300,"&gt;="&amp;AC$1),SUMIF(База!$B$3:$B$305,$A62,База!$K$3:$K$152))</f>
        <v>0</v>
      </c>
      <c r="AD62" s="46" t="s">
        <v>23</v>
      </c>
      <c r="AE62" s="46">
        <f ca="1">IF(COUNTIFS(Распис!$B$4:$B$300,$A62,Распис!$C$4:$C$300,"&lt;="&amp;AE$1,Распис!$D$4:$D$300,"&gt;="&amp;AE$1)&gt;0,SUMIFS(Распис!$F$4:$F$300,Распис!$B$4:$B$300,$A62,Распис!$C$4:$C$300,"&lt;="&amp;AE$1,Распис!$D$4:$D$300,"&gt;="&amp;AE$1),SUMIF(База!$B$3:$B$305,$A62,База!$F$3:$F$152))</f>
        <v>0</v>
      </c>
      <c r="AF62" s="47"/>
      <c r="AG62" s="46">
        <f t="shared" ca="1" si="2"/>
        <v>0</v>
      </c>
      <c r="AH62" s="46">
        <f ca="1">AG62-SUMIFS(Распред!$G$4:$G$300,Распред!$B$4:$B$300,"апрель",Распред!$F$4:$F$300,A62)</f>
        <v>0</v>
      </c>
      <c r="AI62" s="46">
        <f ca="1">AH62+(COUNTIF(B62:AF62,"КД")+SUMIFS(Распред!$AH$4:$AH$300,Распред!$F$4:$F$300,A62,Распред!$B$4:$B$300,"апрель"))*4</f>
        <v>0</v>
      </c>
      <c r="AJ62" s="46">
        <f t="shared" ca="1" si="3"/>
        <v>0</v>
      </c>
      <c r="AK62" s="46">
        <f t="shared" ca="1" si="4"/>
        <v>0</v>
      </c>
      <c r="AL62" s="46">
        <f>SUMIFS(Распред!$K$4:$K$300,Распред!$B$4:$B$300,"апрель",Распред!$J$4:$J$300,A62)+SUMIFS(Распред!$M$4:$M$300,Распред!$B$4:$B$300,"апрель",Распред!$L$4:$L$300,A62)+SUMIFS(Распред!$O$4:$O$300,Распред!$B$4:$B$300,"апрель",Распред!$N$4:$N$300,A62)+SUMIFS(Распред!$Q$4:$Q$300,Распред!$B$4:$B$300,"апрель",Распред!$P$4:$P$300,A62)+SUMIFS(Распред!$S$4:$S$300,Распред!$B$4:$B$300,"апрель",Распред!$R$4:$R$300,A62)+SUMIFS(Распред!$U$4:$U$300,Распред!$B$4:$B$300,"апрель",Распред!$T$4:$T$300,A62)+SUMIFS(Распред!$W$4:$W$300,Распред!$B$4:$B$300,"апрель",Распред!$V$4:$V$300,A62)+SUMIFS(Распред!$Y$4:$Y$300,Распред!$B$4:$B$300,"апрель",Распред!$X$4:$X$300,A62)+SUMIFS(Распред!$AA$4:$AA$300,Распред!$B$4:$B$300,"апрель",Распред!$Z$4:$Z$300,A62)+SUMIFS(Распред!$AC$4:$AC$300,Распред!$B$4:$B$300,"апрель",Распред!$AB$4:$AB$300,A62)</f>
        <v>0</v>
      </c>
      <c r="AM62" s="46">
        <f t="shared" ca="1" si="5"/>
        <v>0</v>
      </c>
      <c r="AN62" s="46">
        <f t="shared" ca="1" si="6"/>
        <v>0</v>
      </c>
      <c r="AO62" s="46">
        <f t="shared" ca="1" si="7"/>
        <v>0</v>
      </c>
      <c r="AP62" s="46">
        <f>январь!AP62</f>
        <v>0</v>
      </c>
      <c r="AQ62" s="46">
        <f t="shared" ca="1" si="8"/>
        <v>0</v>
      </c>
      <c r="AR62" s="47"/>
      <c r="AS62" s="47">
        <f t="shared" ca="1" si="9"/>
        <v>0</v>
      </c>
      <c r="AT62" s="47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</row>
    <row r="63" spans="1:58" x14ac:dyDescent="0.25">
      <c r="A63" s="47">
        <f>База!B63</f>
        <v>0</v>
      </c>
      <c r="B63" s="46" t="s">
        <v>23</v>
      </c>
      <c r="C63" s="46">
        <f ca="1">IF(COUNTIFS(Распис!$B$4:$B$300,$A63,Распис!$C$4:$C$300,"&lt;="&amp;C$1,Распис!$D$4:$D$300,"&gt;="&amp;C$1)&gt;0,SUMIFS(Распис!$F$4:$F$300,Распис!$B$4:$B$300,$A63,Распис!$C$4:$C$300,"&lt;="&amp;C$1,Распис!$D$4:$D$300,"&gt;="&amp;C$1),SUMIF(База!$B$3:$B$305,$A63,База!$F$3:$F$152))</f>
        <v>0</v>
      </c>
      <c r="D63" s="46">
        <f ca="1">IF(COUNTIFS(Распис!$B$4:$B$300,$A63,Распис!$C$4:$C$300,"&lt;="&amp;D$1,Распис!$D$4:$D$300,"&gt;="&amp;D$1)&gt;0,SUMIFS(Распис!$G$4:$G$300,Распис!$B$4:$B$300,$A63,Распис!$C$4:$C$300,"&lt;="&amp;D$1,Распис!$D$4:$D$300,"&gt;="&amp;D$1),SUMIF(База!$B$3:$B$305,$A63,База!$G$3:$G$152))</f>
        <v>0</v>
      </c>
      <c r="E63" s="46">
        <f ca="1">IF(COUNTIFS(Распис!$B$4:$B$300,$A63,Распис!$C$4:$C$300,"&lt;="&amp;E$1,Распис!$D$4:$D$300,"&gt;="&amp;E$1)&gt;0,SUMIFS(Распис!$H$4:$H$300,Распис!$B$4:$B$300,$A63,Распис!$C$4:$C$300,"&lt;="&amp;E$1,Распис!$D$4:$D$300,"&gt;="&amp;E$1),SUMIF(База!$B$3:$B$305,$A63,База!$H$3:$H$152))</f>
        <v>0</v>
      </c>
      <c r="F63" s="46">
        <f ca="1">IF(COUNTIFS(Распис!$B$4:$B$300,$A63,Распис!$C$4:$C$300,"&lt;="&amp;F$1,Распис!$D$4:$D$300,"&gt;="&amp;F$1)&gt;0,SUMIFS(Распис!$I$4:$I$300,Распис!$B$4:$B$300,$A63,Распис!$C$4:$C$300,"&lt;="&amp;F$1,Распис!$D$4:$D$300,"&gt;="&amp;F$1),SUMIF(База!$B$3:$B$305,$A63,База!$I$3:$I$152))</f>
        <v>0</v>
      </c>
      <c r="G63" s="46">
        <f ca="1">IF(COUNTIFS(Распис!$B$4:$B$300,$A63,Распис!$C$4:$C$300,"&lt;="&amp;G$1,Распис!$D$4:$D$300,"&gt;="&amp;G$1)&gt;0,SUMIFS(Распис!$J$4:$J$300,Распис!$B$4:$B$300,$A63,Распис!$C$4:$C$300,"&lt;="&amp;G$1,Распис!$D$4:$D$300,"&gt;="&amp;G$1),SUMIF(База!$B$3:$B$305,$A63,База!$J$3:$J$152))</f>
        <v>0</v>
      </c>
      <c r="H63" s="46">
        <f ca="1">IF(COUNTIFS(Распис!$B$4:$B$300,$A63,Распис!$C$4:$C$300,"&lt;="&amp;H$1,Распис!$D$4:$D$300,"&gt;="&amp;H$1)&gt;0,SUMIFS(Распис!$K$4:$K$300,Распис!$B$4:$B$300,$A63,Распис!$C$4:$C$300,"&lt;="&amp;H$1,Распис!$D$4:$D$300,"&gt;="&amp;H$1),SUMIF(База!$B$3:$B$305,$A63,База!$K$3:$K$152))</f>
        <v>0</v>
      </c>
      <c r="I63" s="46" t="s">
        <v>23</v>
      </c>
      <c r="J63" s="46">
        <f ca="1">IF(COUNTIFS(Распис!$B$4:$B$300,$A63,Распис!$C$4:$C$300,"&lt;="&amp;J$1,Распис!$D$4:$D$300,"&gt;="&amp;J$1)&gt;0,SUMIFS(Распис!$F$4:$F$300,Распис!$B$4:$B$300,$A63,Распис!$C$4:$C$300,"&lt;="&amp;J$1,Распис!$D$4:$D$300,"&gt;="&amp;J$1),SUMIF(База!$B$3:$B$305,$A63,База!$F$3:$F$152))</f>
        <v>0</v>
      </c>
      <c r="K63" s="46">
        <f ca="1">IF(COUNTIFS(Распис!$B$4:$B$300,$A63,Распис!$C$4:$C$300,"&lt;="&amp;K$1,Распис!$D$4:$D$300,"&gt;="&amp;K$1)&gt;0,SUMIFS(Распис!$G$4:$G$300,Распис!$B$4:$B$300,$A63,Распис!$C$4:$C$300,"&lt;="&amp;K$1,Распис!$D$4:$D$300,"&gt;="&amp;K$1),SUMIF(База!$B$3:$B$305,$A63,База!$G$3:$G$152))</f>
        <v>0</v>
      </c>
      <c r="L63" s="46">
        <f ca="1">IF(COUNTIFS(Распис!$B$4:$B$300,$A63,Распис!$C$4:$C$300,"&lt;="&amp;L$1,Распис!$D$4:$D$300,"&gt;="&amp;L$1)&gt;0,SUMIFS(Распис!$H$4:$H$300,Распис!$B$4:$B$300,$A63,Распис!$C$4:$C$300,"&lt;="&amp;L$1,Распис!$D$4:$D$300,"&gt;="&amp;L$1),SUMIF(База!$B$3:$B$305,$A63,База!$H$3:$H$152))</f>
        <v>0</v>
      </c>
      <c r="M63" s="46">
        <f ca="1">IF(COUNTIFS(Распис!$B$4:$B$300,$A63,Распис!$C$4:$C$300,"&lt;="&amp;M$1,Распис!$D$4:$D$300,"&gt;="&amp;M$1)&gt;0,SUMIFS(Распис!$I$4:$I$300,Распис!$B$4:$B$300,$A63,Распис!$C$4:$C$300,"&lt;="&amp;M$1,Распис!$D$4:$D$300,"&gt;="&amp;M$1),SUMIF(База!$B$3:$B$305,$A63,База!$I$3:$I$152))</f>
        <v>0</v>
      </c>
      <c r="N63" s="46">
        <f ca="1">IF(COUNTIFS(Распис!$B$4:$B$300,$A63,Распис!$C$4:$C$300,"&lt;="&amp;N$1,Распис!$D$4:$D$300,"&gt;="&amp;N$1)&gt;0,SUMIFS(Распис!$J$4:$J$300,Распис!$B$4:$B$300,$A63,Распис!$C$4:$C$300,"&lt;="&amp;N$1,Распис!$D$4:$D$300,"&gt;="&amp;N$1),SUMIF(База!$B$3:$B$305,$A63,База!$J$3:$J$152))</f>
        <v>0</v>
      </c>
      <c r="O63" s="46">
        <f ca="1">IF(COUNTIFS(Распис!$B$4:$B$300,$A63,Распис!$C$4:$C$300,"&lt;="&amp;O$1,Распис!$D$4:$D$300,"&gt;="&amp;O$1)&gt;0,SUMIFS(Распис!$K$4:$K$300,Распис!$B$4:$B$300,$A63,Распис!$C$4:$C$300,"&lt;="&amp;O$1,Распис!$D$4:$D$300,"&gt;="&amp;O$1),SUMIF(База!$B$3:$B$305,$A63,База!$K$3:$K$152))</f>
        <v>0</v>
      </c>
      <c r="P63" s="46" t="s">
        <v>23</v>
      </c>
      <c r="Q63" s="46">
        <f ca="1">IF(COUNTIFS(Распис!$B$4:$B$300,$A63,Распис!$C$4:$C$300,"&lt;="&amp;Q$1,Распис!$D$4:$D$300,"&gt;="&amp;Q$1)&gt;0,SUMIFS(Распис!$F$4:$F$300,Распис!$B$4:$B$300,$A63,Распис!$C$4:$C$300,"&lt;="&amp;Q$1,Распис!$D$4:$D$300,"&gt;="&amp;Q$1),SUMIF(База!$B$3:$B$305,$A63,База!$F$3:$F$152))</f>
        <v>0</v>
      </c>
      <c r="R63" s="46">
        <f ca="1">IF(COUNTIFS(Распис!$B$4:$B$300,$A63,Распис!$C$4:$C$300,"&lt;="&amp;R$1,Распис!$D$4:$D$300,"&gt;="&amp;R$1)&gt;0,SUMIFS(Распис!$G$4:$G$300,Распис!$B$4:$B$300,$A63,Распис!$C$4:$C$300,"&lt;="&amp;R$1,Распис!$D$4:$D$300,"&gt;="&amp;R$1),SUMIF(База!$B$3:$B$305,$A63,База!$G$3:$G$152))</f>
        <v>0</v>
      </c>
      <c r="S63" s="46">
        <f ca="1">IF(COUNTIFS(Распис!$B$4:$B$300,$A63,Распис!$C$4:$C$300,"&lt;="&amp;S$1,Распис!$D$4:$D$300,"&gt;="&amp;S$1)&gt;0,SUMIFS(Распис!$H$4:$H$300,Распис!$B$4:$B$300,$A63,Распис!$C$4:$C$300,"&lt;="&amp;S$1,Распис!$D$4:$D$300,"&gt;="&amp;S$1),SUMIF(База!$B$3:$B$305,$A63,База!$H$3:$H$152))</f>
        <v>0</v>
      </c>
      <c r="T63" s="46">
        <f ca="1">IF(COUNTIFS(Распис!$B$4:$B$300,$A63,Распис!$C$4:$C$300,"&lt;="&amp;T$1,Распис!$D$4:$D$300,"&gt;="&amp;T$1)&gt;0,SUMIFS(Распис!$I$4:$I$300,Распис!$B$4:$B$300,$A63,Распис!$C$4:$C$300,"&lt;="&amp;T$1,Распис!$D$4:$D$300,"&gt;="&amp;T$1),SUMIF(База!$B$3:$B$305,$A63,База!$I$3:$I$152))</f>
        <v>0</v>
      </c>
      <c r="U63" s="46">
        <f ca="1">IF(COUNTIFS(Распис!$B$4:$B$300,$A63,Распис!$C$4:$C$300,"&lt;="&amp;U$1,Распис!$D$4:$D$300,"&gt;="&amp;U$1)&gt;0,SUMIFS(Распис!$J$4:$J$300,Распис!$B$4:$B$300,$A63,Распис!$C$4:$C$300,"&lt;="&amp;U$1,Распис!$D$4:$D$300,"&gt;="&amp;U$1),SUMIF(База!$B$3:$B$305,$A63,База!$J$3:$J$152))</f>
        <v>0</v>
      </c>
      <c r="V63" s="46">
        <f ca="1">IF(COUNTIFS(Распис!$B$4:$B$300,$A63,Распис!$C$4:$C$300,"&lt;="&amp;V$1,Распис!$D$4:$D$300,"&gt;="&amp;V$1)&gt;0,SUMIFS(Распис!$K$4:$K$300,Распис!$B$4:$B$300,$A63,Распис!$C$4:$C$300,"&lt;="&amp;V$1,Распис!$D$4:$D$300,"&gt;="&amp;V$1),SUMIF(База!$B$3:$B$305,$A63,База!$K$3:$K$152))</f>
        <v>0</v>
      </c>
      <c r="W63" s="46" t="s">
        <v>23</v>
      </c>
      <c r="X63" s="46">
        <f ca="1">IF(COUNTIFS(Распис!$B$4:$B$300,$A63,Распис!$C$4:$C$300,"&lt;="&amp;X$1,Распис!$D$4:$D$300,"&gt;="&amp;X$1)&gt;0,SUMIFS(Распис!$F$4:$F$300,Распис!$B$4:$B$300,$A63,Распис!$C$4:$C$300,"&lt;="&amp;X$1,Распис!$D$4:$D$300,"&gt;="&amp;X$1),SUMIF(База!$B$3:$B$305,$A63,База!$F$3:$F$152))</f>
        <v>0</v>
      </c>
      <c r="Y63" s="46">
        <f ca="1">IF(COUNTIFS(Распис!$B$4:$B$300,$A63,Распис!$C$4:$C$300,"&lt;="&amp;Y$1,Распис!$D$4:$D$300,"&gt;="&amp;Y$1)&gt;0,SUMIFS(Распис!$G$4:$G$300,Распис!$B$4:$B$300,$A63,Распис!$C$4:$C$300,"&lt;="&amp;Y$1,Распис!$D$4:$D$300,"&gt;="&amp;Y$1),SUMIF(База!$B$3:$B$305,$A63,База!$G$3:$G$152))</f>
        <v>0</v>
      </c>
      <c r="Z63" s="46">
        <f ca="1">IF(COUNTIFS(Распис!$B$4:$B$300,$A63,Распис!$C$4:$C$300,"&lt;="&amp;Z$1,Распис!$D$4:$D$300,"&gt;="&amp;Z$1)&gt;0,SUMIFS(Распис!$H$4:$H$300,Распис!$B$4:$B$300,$A63,Распис!$C$4:$C$300,"&lt;="&amp;Z$1,Распис!$D$4:$D$300,"&gt;="&amp;Z$1),SUMIF(База!$B$3:$B$305,$A63,База!$H$3:$H$152))</f>
        <v>0</v>
      </c>
      <c r="AA63" s="46">
        <f ca="1">IF(COUNTIFS(Распис!$B$4:$B$300,$A63,Распис!$C$4:$C$300,"&lt;="&amp;AA$1,Распис!$D$4:$D$300,"&gt;="&amp;AA$1)&gt;0,SUMIFS(Распис!$I$4:$I$300,Распис!$B$4:$B$300,$A63,Распис!$C$4:$C$300,"&lt;="&amp;AA$1,Распис!$D$4:$D$300,"&gt;="&amp;AA$1),SUMIF(База!$B$3:$B$305,$A63,База!$I$3:$I$152))</f>
        <v>0</v>
      </c>
      <c r="AB63" s="46">
        <f ca="1">IF(COUNTIFS(Распис!$B$4:$B$300,$A63,Распис!$C$4:$C$300,"&lt;="&amp;AB$1,Распис!$D$4:$D$300,"&gt;="&amp;AB$1)&gt;0,SUMIFS(Распис!$J$4:$J$300,Распис!$B$4:$B$300,$A63,Распис!$C$4:$C$300,"&lt;="&amp;AB$1,Распис!$D$4:$D$300,"&gt;="&amp;AB$1),SUMIF(База!$B$3:$B$305,$A63,База!$J$3:$J$152))</f>
        <v>0</v>
      </c>
      <c r="AC63" s="46">
        <f ca="1">IF(COUNTIFS(Распис!$B$4:$B$300,$A63,Распис!$C$4:$C$300,"&lt;="&amp;AC$1,Распис!$D$4:$D$300,"&gt;="&amp;AC$1)&gt;0,SUMIFS(Распис!$K$4:$K$300,Распис!$B$4:$B$300,$A63,Распис!$C$4:$C$300,"&lt;="&amp;AC$1,Распис!$D$4:$D$300,"&gt;="&amp;AC$1),SUMIF(База!$B$3:$B$305,$A63,База!$K$3:$K$152))</f>
        <v>0</v>
      </c>
      <c r="AD63" s="46" t="s">
        <v>23</v>
      </c>
      <c r="AE63" s="46">
        <f ca="1">IF(COUNTIFS(Распис!$B$4:$B$300,$A63,Распис!$C$4:$C$300,"&lt;="&amp;AE$1,Распис!$D$4:$D$300,"&gt;="&amp;AE$1)&gt;0,SUMIFS(Распис!$F$4:$F$300,Распис!$B$4:$B$300,$A63,Распис!$C$4:$C$300,"&lt;="&amp;AE$1,Распис!$D$4:$D$300,"&gt;="&amp;AE$1),SUMIF(База!$B$3:$B$305,$A63,База!$F$3:$F$152))</f>
        <v>0</v>
      </c>
      <c r="AF63" s="47"/>
      <c r="AG63" s="46">
        <f t="shared" ca="1" si="2"/>
        <v>0</v>
      </c>
      <c r="AH63" s="46">
        <f ca="1">AG63-SUMIFS(Распред!$G$4:$G$300,Распред!$B$4:$B$300,"апрель",Распред!$F$4:$F$300,A63)</f>
        <v>0</v>
      </c>
      <c r="AI63" s="46">
        <f ca="1">AH63+(COUNTIF(B63:AF63,"КД")+SUMIFS(Распред!$AH$4:$AH$300,Распред!$F$4:$F$300,A63,Распред!$B$4:$B$300,"апрель"))*4</f>
        <v>0</v>
      </c>
      <c r="AJ63" s="46">
        <f t="shared" ca="1" si="3"/>
        <v>0</v>
      </c>
      <c r="AK63" s="46">
        <f t="shared" ca="1" si="4"/>
        <v>0</v>
      </c>
      <c r="AL63" s="46">
        <f>SUMIFS(Распред!$K$4:$K$300,Распред!$B$4:$B$300,"апрель",Распред!$J$4:$J$300,A63)+SUMIFS(Распред!$M$4:$M$300,Распред!$B$4:$B$300,"апрель",Распред!$L$4:$L$300,A63)+SUMIFS(Распред!$O$4:$O$300,Распред!$B$4:$B$300,"апрель",Распред!$N$4:$N$300,A63)+SUMIFS(Распред!$Q$4:$Q$300,Распред!$B$4:$B$300,"апрель",Распред!$P$4:$P$300,A63)+SUMIFS(Распред!$S$4:$S$300,Распред!$B$4:$B$300,"апрель",Распред!$R$4:$R$300,A63)+SUMIFS(Распред!$U$4:$U$300,Распред!$B$4:$B$300,"апрель",Распред!$T$4:$T$300,A63)+SUMIFS(Распред!$W$4:$W$300,Распред!$B$4:$B$300,"апрель",Распред!$V$4:$V$300,A63)+SUMIFS(Распред!$Y$4:$Y$300,Распред!$B$4:$B$300,"апрель",Распред!$X$4:$X$300,A63)+SUMIFS(Распред!$AA$4:$AA$300,Распред!$B$4:$B$300,"апрель",Распред!$Z$4:$Z$300,A63)+SUMIFS(Распред!$AC$4:$AC$300,Распред!$B$4:$B$300,"апрель",Распред!$AB$4:$AB$300,A63)</f>
        <v>0</v>
      </c>
      <c r="AM63" s="46">
        <f t="shared" ca="1" si="5"/>
        <v>0</v>
      </c>
      <c r="AN63" s="46">
        <f t="shared" ca="1" si="6"/>
        <v>0</v>
      </c>
      <c r="AO63" s="46">
        <f t="shared" ca="1" si="7"/>
        <v>0</v>
      </c>
      <c r="AP63" s="46">
        <f>январь!AP63</f>
        <v>0</v>
      </c>
      <c r="AQ63" s="46">
        <f t="shared" ca="1" si="8"/>
        <v>0</v>
      </c>
      <c r="AR63" s="47"/>
      <c r="AS63" s="47">
        <f t="shared" ca="1" si="9"/>
        <v>0</v>
      </c>
      <c r="AT63" s="47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</row>
    <row r="64" spans="1:58" x14ac:dyDescent="0.25">
      <c r="A64" s="47">
        <f>База!B64</f>
        <v>0</v>
      </c>
      <c r="B64" s="46" t="s">
        <v>23</v>
      </c>
      <c r="C64" s="46">
        <f ca="1">IF(COUNTIFS(Распис!$B$4:$B$300,$A64,Распис!$C$4:$C$300,"&lt;="&amp;C$1,Распис!$D$4:$D$300,"&gt;="&amp;C$1)&gt;0,SUMIFS(Распис!$F$4:$F$300,Распис!$B$4:$B$300,$A64,Распис!$C$4:$C$300,"&lt;="&amp;C$1,Распис!$D$4:$D$300,"&gt;="&amp;C$1),SUMIF(База!$B$3:$B$305,$A64,База!$F$3:$F$152))</f>
        <v>0</v>
      </c>
      <c r="D64" s="46">
        <f ca="1">IF(COUNTIFS(Распис!$B$4:$B$300,$A64,Распис!$C$4:$C$300,"&lt;="&amp;D$1,Распис!$D$4:$D$300,"&gt;="&amp;D$1)&gt;0,SUMIFS(Распис!$G$4:$G$300,Распис!$B$4:$B$300,$A64,Распис!$C$4:$C$300,"&lt;="&amp;D$1,Распис!$D$4:$D$300,"&gt;="&amp;D$1),SUMIF(База!$B$3:$B$305,$A64,База!$G$3:$G$152))</f>
        <v>0</v>
      </c>
      <c r="E64" s="46">
        <f ca="1">IF(COUNTIFS(Распис!$B$4:$B$300,$A64,Распис!$C$4:$C$300,"&lt;="&amp;E$1,Распис!$D$4:$D$300,"&gt;="&amp;E$1)&gt;0,SUMIFS(Распис!$H$4:$H$300,Распис!$B$4:$B$300,$A64,Распис!$C$4:$C$300,"&lt;="&amp;E$1,Распис!$D$4:$D$300,"&gt;="&amp;E$1),SUMIF(База!$B$3:$B$305,$A64,База!$H$3:$H$152))</f>
        <v>0</v>
      </c>
      <c r="F64" s="46">
        <f ca="1">IF(COUNTIFS(Распис!$B$4:$B$300,$A64,Распис!$C$4:$C$300,"&lt;="&amp;F$1,Распис!$D$4:$D$300,"&gt;="&amp;F$1)&gt;0,SUMIFS(Распис!$I$4:$I$300,Распис!$B$4:$B$300,$A64,Распис!$C$4:$C$300,"&lt;="&amp;F$1,Распис!$D$4:$D$300,"&gt;="&amp;F$1),SUMIF(База!$B$3:$B$305,$A64,База!$I$3:$I$152))</f>
        <v>0</v>
      </c>
      <c r="G64" s="46">
        <f ca="1">IF(COUNTIFS(Распис!$B$4:$B$300,$A64,Распис!$C$4:$C$300,"&lt;="&amp;G$1,Распис!$D$4:$D$300,"&gt;="&amp;G$1)&gt;0,SUMIFS(Распис!$J$4:$J$300,Распис!$B$4:$B$300,$A64,Распис!$C$4:$C$300,"&lt;="&amp;G$1,Распис!$D$4:$D$300,"&gt;="&amp;G$1),SUMIF(База!$B$3:$B$305,$A64,База!$J$3:$J$152))</f>
        <v>0</v>
      </c>
      <c r="H64" s="46">
        <f ca="1">IF(COUNTIFS(Распис!$B$4:$B$300,$A64,Распис!$C$4:$C$300,"&lt;="&amp;H$1,Распис!$D$4:$D$300,"&gt;="&amp;H$1)&gt;0,SUMIFS(Распис!$K$4:$K$300,Распис!$B$4:$B$300,$A64,Распис!$C$4:$C$300,"&lt;="&amp;H$1,Распис!$D$4:$D$300,"&gt;="&amp;H$1),SUMIF(База!$B$3:$B$305,$A64,База!$K$3:$K$152))</f>
        <v>0</v>
      </c>
      <c r="I64" s="46" t="s">
        <v>23</v>
      </c>
      <c r="J64" s="46">
        <f ca="1">IF(COUNTIFS(Распис!$B$4:$B$300,$A64,Распис!$C$4:$C$300,"&lt;="&amp;J$1,Распис!$D$4:$D$300,"&gt;="&amp;J$1)&gt;0,SUMIFS(Распис!$F$4:$F$300,Распис!$B$4:$B$300,$A64,Распис!$C$4:$C$300,"&lt;="&amp;J$1,Распис!$D$4:$D$300,"&gt;="&amp;J$1),SUMIF(База!$B$3:$B$305,$A64,База!$F$3:$F$152))</f>
        <v>0</v>
      </c>
      <c r="K64" s="46">
        <f ca="1">IF(COUNTIFS(Распис!$B$4:$B$300,$A64,Распис!$C$4:$C$300,"&lt;="&amp;K$1,Распис!$D$4:$D$300,"&gt;="&amp;K$1)&gt;0,SUMIFS(Распис!$G$4:$G$300,Распис!$B$4:$B$300,$A64,Распис!$C$4:$C$300,"&lt;="&amp;K$1,Распис!$D$4:$D$300,"&gt;="&amp;K$1),SUMIF(База!$B$3:$B$305,$A64,База!$G$3:$G$152))</f>
        <v>0</v>
      </c>
      <c r="L64" s="46">
        <f ca="1">IF(COUNTIFS(Распис!$B$4:$B$300,$A64,Распис!$C$4:$C$300,"&lt;="&amp;L$1,Распис!$D$4:$D$300,"&gt;="&amp;L$1)&gt;0,SUMIFS(Распис!$H$4:$H$300,Распис!$B$4:$B$300,$A64,Распис!$C$4:$C$300,"&lt;="&amp;L$1,Распис!$D$4:$D$300,"&gt;="&amp;L$1),SUMIF(База!$B$3:$B$305,$A64,База!$H$3:$H$152))</f>
        <v>0</v>
      </c>
      <c r="M64" s="46">
        <f ca="1">IF(COUNTIFS(Распис!$B$4:$B$300,$A64,Распис!$C$4:$C$300,"&lt;="&amp;M$1,Распис!$D$4:$D$300,"&gt;="&amp;M$1)&gt;0,SUMIFS(Распис!$I$4:$I$300,Распис!$B$4:$B$300,$A64,Распис!$C$4:$C$300,"&lt;="&amp;M$1,Распис!$D$4:$D$300,"&gt;="&amp;M$1),SUMIF(База!$B$3:$B$305,$A64,База!$I$3:$I$152))</f>
        <v>0</v>
      </c>
      <c r="N64" s="46">
        <f ca="1">IF(COUNTIFS(Распис!$B$4:$B$300,$A64,Распис!$C$4:$C$300,"&lt;="&amp;N$1,Распис!$D$4:$D$300,"&gt;="&amp;N$1)&gt;0,SUMIFS(Распис!$J$4:$J$300,Распис!$B$4:$B$300,$A64,Распис!$C$4:$C$300,"&lt;="&amp;N$1,Распис!$D$4:$D$300,"&gt;="&amp;N$1),SUMIF(База!$B$3:$B$305,$A64,База!$J$3:$J$152))</f>
        <v>0</v>
      </c>
      <c r="O64" s="46">
        <f ca="1">IF(COUNTIFS(Распис!$B$4:$B$300,$A64,Распис!$C$4:$C$300,"&lt;="&amp;O$1,Распис!$D$4:$D$300,"&gt;="&amp;O$1)&gt;0,SUMIFS(Распис!$K$4:$K$300,Распис!$B$4:$B$300,$A64,Распис!$C$4:$C$300,"&lt;="&amp;O$1,Распис!$D$4:$D$300,"&gt;="&amp;O$1),SUMIF(База!$B$3:$B$305,$A64,База!$K$3:$K$152))</f>
        <v>0</v>
      </c>
      <c r="P64" s="46" t="s">
        <v>23</v>
      </c>
      <c r="Q64" s="46">
        <f ca="1">IF(COUNTIFS(Распис!$B$4:$B$300,$A64,Распис!$C$4:$C$300,"&lt;="&amp;Q$1,Распис!$D$4:$D$300,"&gt;="&amp;Q$1)&gt;0,SUMIFS(Распис!$F$4:$F$300,Распис!$B$4:$B$300,$A64,Распис!$C$4:$C$300,"&lt;="&amp;Q$1,Распис!$D$4:$D$300,"&gt;="&amp;Q$1),SUMIF(База!$B$3:$B$305,$A64,База!$F$3:$F$152))</f>
        <v>0</v>
      </c>
      <c r="R64" s="46">
        <f ca="1">IF(COUNTIFS(Распис!$B$4:$B$300,$A64,Распис!$C$4:$C$300,"&lt;="&amp;R$1,Распис!$D$4:$D$300,"&gt;="&amp;R$1)&gt;0,SUMIFS(Распис!$G$4:$G$300,Распис!$B$4:$B$300,$A64,Распис!$C$4:$C$300,"&lt;="&amp;R$1,Распис!$D$4:$D$300,"&gt;="&amp;R$1),SUMIF(База!$B$3:$B$305,$A64,База!$G$3:$G$152))</f>
        <v>0</v>
      </c>
      <c r="S64" s="46">
        <f ca="1">IF(COUNTIFS(Распис!$B$4:$B$300,$A64,Распис!$C$4:$C$300,"&lt;="&amp;S$1,Распис!$D$4:$D$300,"&gt;="&amp;S$1)&gt;0,SUMIFS(Распис!$H$4:$H$300,Распис!$B$4:$B$300,$A64,Распис!$C$4:$C$300,"&lt;="&amp;S$1,Распис!$D$4:$D$300,"&gt;="&amp;S$1),SUMIF(База!$B$3:$B$305,$A64,База!$H$3:$H$152))</f>
        <v>0</v>
      </c>
      <c r="T64" s="46">
        <f ca="1">IF(COUNTIFS(Распис!$B$4:$B$300,$A64,Распис!$C$4:$C$300,"&lt;="&amp;T$1,Распис!$D$4:$D$300,"&gt;="&amp;T$1)&gt;0,SUMIFS(Распис!$I$4:$I$300,Распис!$B$4:$B$300,$A64,Распис!$C$4:$C$300,"&lt;="&amp;T$1,Распис!$D$4:$D$300,"&gt;="&amp;T$1),SUMIF(База!$B$3:$B$305,$A64,База!$I$3:$I$152))</f>
        <v>0</v>
      </c>
      <c r="U64" s="46">
        <f ca="1">IF(COUNTIFS(Распис!$B$4:$B$300,$A64,Распис!$C$4:$C$300,"&lt;="&amp;U$1,Распис!$D$4:$D$300,"&gt;="&amp;U$1)&gt;0,SUMIFS(Распис!$J$4:$J$300,Распис!$B$4:$B$300,$A64,Распис!$C$4:$C$300,"&lt;="&amp;U$1,Распис!$D$4:$D$300,"&gt;="&amp;U$1),SUMIF(База!$B$3:$B$305,$A64,База!$J$3:$J$152))</f>
        <v>0</v>
      </c>
      <c r="V64" s="46">
        <f ca="1">IF(COUNTIFS(Распис!$B$4:$B$300,$A64,Распис!$C$4:$C$300,"&lt;="&amp;V$1,Распис!$D$4:$D$300,"&gt;="&amp;V$1)&gt;0,SUMIFS(Распис!$K$4:$K$300,Распис!$B$4:$B$300,$A64,Распис!$C$4:$C$300,"&lt;="&amp;V$1,Распис!$D$4:$D$300,"&gt;="&amp;V$1),SUMIF(База!$B$3:$B$305,$A64,База!$K$3:$K$152))</f>
        <v>0</v>
      </c>
      <c r="W64" s="46" t="s">
        <v>23</v>
      </c>
      <c r="X64" s="46">
        <f ca="1">IF(COUNTIFS(Распис!$B$4:$B$300,$A64,Распис!$C$4:$C$300,"&lt;="&amp;X$1,Распис!$D$4:$D$300,"&gt;="&amp;X$1)&gt;0,SUMIFS(Распис!$F$4:$F$300,Распис!$B$4:$B$300,$A64,Распис!$C$4:$C$300,"&lt;="&amp;X$1,Распис!$D$4:$D$300,"&gt;="&amp;X$1),SUMIF(База!$B$3:$B$305,$A64,База!$F$3:$F$152))</f>
        <v>0</v>
      </c>
      <c r="Y64" s="46">
        <f ca="1">IF(COUNTIFS(Распис!$B$4:$B$300,$A64,Распис!$C$4:$C$300,"&lt;="&amp;Y$1,Распис!$D$4:$D$300,"&gt;="&amp;Y$1)&gt;0,SUMIFS(Распис!$G$4:$G$300,Распис!$B$4:$B$300,$A64,Распис!$C$4:$C$300,"&lt;="&amp;Y$1,Распис!$D$4:$D$300,"&gt;="&amp;Y$1),SUMIF(База!$B$3:$B$305,$A64,База!$G$3:$G$152))</f>
        <v>0</v>
      </c>
      <c r="Z64" s="46">
        <f ca="1">IF(COUNTIFS(Распис!$B$4:$B$300,$A64,Распис!$C$4:$C$300,"&lt;="&amp;Z$1,Распис!$D$4:$D$300,"&gt;="&amp;Z$1)&gt;0,SUMIFS(Распис!$H$4:$H$300,Распис!$B$4:$B$300,$A64,Распис!$C$4:$C$300,"&lt;="&amp;Z$1,Распис!$D$4:$D$300,"&gt;="&amp;Z$1),SUMIF(База!$B$3:$B$305,$A64,База!$H$3:$H$152))</f>
        <v>0</v>
      </c>
      <c r="AA64" s="46">
        <f ca="1">IF(COUNTIFS(Распис!$B$4:$B$300,$A64,Распис!$C$4:$C$300,"&lt;="&amp;AA$1,Распис!$D$4:$D$300,"&gt;="&amp;AA$1)&gt;0,SUMIFS(Распис!$I$4:$I$300,Распис!$B$4:$B$300,$A64,Распис!$C$4:$C$300,"&lt;="&amp;AA$1,Распис!$D$4:$D$300,"&gt;="&amp;AA$1),SUMIF(База!$B$3:$B$305,$A64,База!$I$3:$I$152))</f>
        <v>0</v>
      </c>
      <c r="AB64" s="46">
        <f ca="1">IF(COUNTIFS(Распис!$B$4:$B$300,$A64,Распис!$C$4:$C$300,"&lt;="&amp;AB$1,Распис!$D$4:$D$300,"&gt;="&amp;AB$1)&gt;0,SUMIFS(Распис!$J$4:$J$300,Распис!$B$4:$B$300,$A64,Распис!$C$4:$C$300,"&lt;="&amp;AB$1,Распис!$D$4:$D$300,"&gt;="&amp;AB$1),SUMIF(База!$B$3:$B$305,$A64,База!$J$3:$J$152))</f>
        <v>0</v>
      </c>
      <c r="AC64" s="46">
        <f ca="1">IF(COUNTIFS(Распис!$B$4:$B$300,$A64,Распис!$C$4:$C$300,"&lt;="&amp;AC$1,Распис!$D$4:$D$300,"&gt;="&amp;AC$1)&gt;0,SUMIFS(Распис!$K$4:$K$300,Распис!$B$4:$B$300,$A64,Распис!$C$4:$C$300,"&lt;="&amp;AC$1,Распис!$D$4:$D$300,"&gt;="&amp;AC$1),SUMIF(База!$B$3:$B$305,$A64,База!$K$3:$K$152))</f>
        <v>0</v>
      </c>
      <c r="AD64" s="46" t="s">
        <v>23</v>
      </c>
      <c r="AE64" s="46">
        <f ca="1">IF(COUNTIFS(Распис!$B$4:$B$300,$A64,Распис!$C$4:$C$300,"&lt;="&amp;AE$1,Распис!$D$4:$D$300,"&gt;="&amp;AE$1)&gt;0,SUMIFS(Распис!$F$4:$F$300,Распис!$B$4:$B$300,$A64,Распис!$C$4:$C$300,"&lt;="&amp;AE$1,Распис!$D$4:$D$300,"&gt;="&amp;AE$1),SUMIF(База!$B$3:$B$305,$A64,База!$F$3:$F$152))</f>
        <v>0</v>
      </c>
      <c r="AF64" s="47"/>
      <c r="AG64" s="46">
        <f t="shared" ca="1" si="2"/>
        <v>0</v>
      </c>
      <c r="AH64" s="46">
        <f ca="1">AG64-SUMIFS(Распред!$G$4:$G$300,Распред!$B$4:$B$300,"апрель",Распред!$F$4:$F$300,A64)</f>
        <v>0</v>
      </c>
      <c r="AI64" s="46">
        <f ca="1">AH64+(COUNTIF(B64:AF64,"КД")+SUMIFS(Распред!$AH$4:$AH$300,Распред!$F$4:$F$300,A64,Распред!$B$4:$B$300,"апрель"))*4</f>
        <v>0</v>
      </c>
      <c r="AJ64" s="46">
        <f t="shared" ca="1" si="3"/>
        <v>0</v>
      </c>
      <c r="AK64" s="46">
        <f t="shared" ca="1" si="4"/>
        <v>0</v>
      </c>
      <c r="AL64" s="46">
        <f>SUMIFS(Распред!$K$4:$K$300,Распред!$B$4:$B$300,"апрель",Распред!$J$4:$J$300,A64)+SUMIFS(Распред!$M$4:$M$300,Распред!$B$4:$B$300,"апрель",Распред!$L$4:$L$300,A64)+SUMIFS(Распред!$O$4:$O$300,Распред!$B$4:$B$300,"апрель",Распред!$N$4:$N$300,A64)+SUMIFS(Распред!$Q$4:$Q$300,Распред!$B$4:$B$300,"апрель",Распред!$P$4:$P$300,A64)+SUMIFS(Распред!$S$4:$S$300,Распред!$B$4:$B$300,"апрель",Распред!$R$4:$R$300,A64)+SUMIFS(Распред!$U$4:$U$300,Распред!$B$4:$B$300,"апрель",Распред!$T$4:$T$300,A64)+SUMIFS(Распред!$W$4:$W$300,Распред!$B$4:$B$300,"апрель",Распред!$V$4:$V$300,A64)+SUMIFS(Распред!$Y$4:$Y$300,Распред!$B$4:$B$300,"апрель",Распред!$X$4:$X$300,A64)+SUMIFS(Распред!$AA$4:$AA$300,Распред!$B$4:$B$300,"апрель",Распред!$Z$4:$Z$300,A64)+SUMIFS(Распред!$AC$4:$AC$300,Распред!$B$4:$B$300,"апрель",Распред!$AB$4:$AB$300,A64)</f>
        <v>0</v>
      </c>
      <c r="AM64" s="46">
        <f t="shared" ca="1" si="5"/>
        <v>0</v>
      </c>
      <c r="AN64" s="46">
        <f t="shared" ca="1" si="6"/>
        <v>0</v>
      </c>
      <c r="AO64" s="46">
        <f t="shared" ca="1" si="7"/>
        <v>0</v>
      </c>
      <c r="AP64" s="46">
        <f>январь!AP64</f>
        <v>0</v>
      </c>
      <c r="AQ64" s="46">
        <f t="shared" ca="1" si="8"/>
        <v>0</v>
      </c>
      <c r="AR64" s="47"/>
      <c r="AS64" s="47">
        <f t="shared" ca="1" si="9"/>
        <v>0</v>
      </c>
      <c r="AT64" s="47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</row>
    <row r="65" spans="1:58" s="59" customFormat="1" x14ac:dyDescent="0.25">
      <c r="A65" s="190">
        <f>База!B65</f>
        <v>0</v>
      </c>
      <c r="B65" s="191" t="s">
        <v>23</v>
      </c>
      <c r="C65" s="191">
        <f ca="1">IF(COUNTIFS(Распис!$B$4:$B$300,$A65,Распис!$C$4:$C$300,"&lt;="&amp;C$1,Распис!$D$4:$D$300,"&gt;="&amp;C$1)&gt;0,SUMIFS(Распис!$F$4:$F$300,Распис!$B$4:$B$300,$A65,Распис!$C$4:$C$300,"&lt;="&amp;C$1,Распис!$D$4:$D$300,"&gt;="&amp;C$1),SUMIF(База!$B$3:$B$305,$A65,База!$F$3:$F$152))</f>
        <v>0</v>
      </c>
      <c r="D65" s="191">
        <f ca="1">IF(COUNTIFS(Распис!$B$4:$B$300,$A65,Распис!$C$4:$C$300,"&lt;="&amp;D$1,Распис!$D$4:$D$300,"&gt;="&amp;D$1)&gt;0,SUMIFS(Распис!$G$4:$G$300,Распис!$B$4:$B$300,$A65,Распис!$C$4:$C$300,"&lt;="&amp;D$1,Распис!$D$4:$D$300,"&gt;="&amp;D$1),SUMIF(База!$B$3:$B$305,$A65,База!$G$3:$G$152))</f>
        <v>0</v>
      </c>
      <c r="E65" s="191">
        <f ca="1">IF(COUNTIFS(Распис!$B$4:$B$300,$A65,Распис!$C$4:$C$300,"&lt;="&amp;E$1,Распис!$D$4:$D$300,"&gt;="&amp;E$1)&gt;0,SUMIFS(Распис!$H$4:$H$300,Распис!$B$4:$B$300,$A65,Распис!$C$4:$C$300,"&lt;="&amp;E$1,Распис!$D$4:$D$300,"&gt;="&amp;E$1),SUMIF(База!$B$3:$B$305,$A65,База!$H$3:$H$152))</f>
        <v>0</v>
      </c>
      <c r="F65" s="191">
        <f ca="1">IF(COUNTIFS(Распис!$B$4:$B$300,$A65,Распис!$C$4:$C$300,"&lt;="&amp;F$1,Распис!$D$4:$D$300,"&gt;="&amp;F$1)&gt;0,SUMIFS(Распис!$I$4:$I$300,Распис!$B$4:$B$300,$A65,Распис!$C$4:$C$300,"&lt;="&amp;F$1,Распис!$D$4:$D$300,"&gt;="&amp;F$1),SUMIF(База!$B$3:$B$305,$A65,База!$I$3:$I$152))</f>
        <v>0</v>
      </c>
      <c r="G65" s="191">
        <f ca="1">IF(COUNTIFS(Распис!$B$4:$B$300,$A65,Распис!$C$4:$C$300,"&lt;="&amp;G$1,Распис!$D$4:$D$300,"&gt;="&amp;G$1)&gt;0,SUMIFS(Распис!$J$4:$J$300,Распис!$B$4:$B$300,$A65,Распис!$C$4:$C$300,"&lt;="&amp;G$1,Распис!$D$4:$D$300,"&gt;="&amp;G$1),SUMIF(База!$B$3:$B$305,$A65,База!$J$3:$J$152))</f>
        <v>0</v>
      </c>
      <c r="H65" s="191">
        <f ca="1">IF(COUNTIFS(Распис!$B$4:$B$300,$A65,Распис!$C$4:$C$300,"&lt;="&amp;H$1,Распис!$D$4:$D$300,"&gt;="&amp;H$1)&gt;0,SUMIFS(Распис!$K$4:$K$300,Распис!$B$4:$B$300,$A65,Распис!$C$4:$C$300,"&lt;="&amp;H$1,Распис!$D$4:$D$300,"&gt;="&amp;H$1),SUMIF(База!$B$3:$B$305,$A65,База!$K$3:$K$152))</f>
        <v>0</v>
      </c>
      <c r="I65" s="191" t="s">
        <v>23</v>
      </c>
      <c r="J65" s="191">
        <f ca="1">IF(COUNTIFS(Распис!$B$4:$B$300,$A65,Распис!$C$4:$C$300,"&lt;="&amp;J$1,Распис!$D$4:$D$300,"&gt;="&amp;J$1)&gt;0,SUMIFS(Распис!$F$4:$F$300,Распис!$B$4:$B$300,$A65,Распис!$C$4:$C$300,"&lt;="&amp;J$1,Распис!$D$4:$D$300,"&gt;="&amp;J$1),SUMIF(База!$B$3:$B$305,$A65,База!$F$3:$F$152))</f>
        <v>0</v>
      </c>
      <c r="K65" s="191">
        <f ca="1">IF(COUNTIFS(Распис!$B$4:$B$300,$A65,Распис!$C$4:$C$300,"&lt;="&amp;K$1,Распис!$D$4:$D$300,"&gt;="&amp;K$1)&gt;0,SUMIFS(Распис!$G$4:$G$300,Распис!$B$4:$B$300,$A65,Распис!$C$4:$C$300,"&lt;="&amp;K$1,Распис!$D$4:$D$300,"&gt;="&amp;K$1),SUMIF(База!$B$3:$B$305,$A65,База!$G$3:$G$152))</f>
        <v>0</v>
      </c>
      <c r="L65" s="191">
        <f ca="1">IF(COUNTIFS(Распис!$B$4:$B$300,$A65,Распис!$C$4:$C$300,"&lt;="&amp;L$1,Распис!$D$4:$D$300,"&gt;="&amp;L$1)&gt;0,SUMIFS(Распис!$H$4:$H$300,Распис!$B$4:$B$300,$A65,Распис!$C$4:$C$300,"&lt;="&amp;L$1,Распис!$D$4:$D$300,"&gt;="&amp;L$1),SUMIF(База!$B$3:$B$305,$A65,База!$H$3:$H$152))</f>
        <v>0</v>
      </c>
      <c r="M65" s="191">
        <f ca="1">IF(COUNTIFS(Распис!$B$4:$B$300,$A65,Распис!$C$4:$C$300,"&lt;="&amp;M$1,Распис!$D$4:$D$300,"&gt;="&amp;M$1)&gt;0,SUMIFS(Распис!$I$4:$I$300,Распис!$B$4:$B$300,$A65,Распис!$C$4:$C$300,"&lt;="&amp;M$1,Распис!$D$4:$D$300,"&gt;="&amp;M$1),SUMIF(База!$B$3:$B$305,$A65,База!$I$3:$I$152))</f>
        <v>0</v>
      </c>
      <c r="N65" s="191">
        <f ca="1">IF(COUNTIFS(Распис!$B$4:$B$300,$A65,Распис!$C$4:$C$300,"&lt;="&amp;N$1,Распис!$D$4:$D$300,"&gt;="&amp;N$1)&gt;0,SUMIFS(Распис!$J$4:$J$300,Распис!$B$4:$B$300,$A65,Распис!$C$4:$C$300,"&lt;="&amp;N$1,Распис!$D$4:$D$300,"&gt;="&amp;N$1),SUMIF(База!$B$3:$B$305,$A65,База!$J$3:$J$152))</f>
        <v>0</v>
      </c>
      <c r="O65" s="191">
        <f ca="1">IF(COUNTIFS(Распис!$B$4:$B$300,$A65,Распис!$C$4:$C$300,"&lt;="&amp;O$1,Распис!$D$4:$D$300,"&gt;="&amp;O$1)&gt;0,SUMIFS(Распис!$K$4:$K$300,Распис!$B$4:$B$300,$A65,Распис!$C$4:$C$300,"&lt;="&amp;O$1,Распис!$D$4:$D$300,"&gt;="&amp;O$1),SUMIF(База!$B$3:$B$305,$A65,База!$K$3:$K$152))</f>
        <v>0</v>
      </c>
      <c r="P65" s="191" t="s">
        <v>23</v>
      </c>
      <c r="Q65" s="191">
        <f ca="1">IF(COUNTIFS(Распис!$B$4:$B$300,$A65,Распис!$C$4:$C$300,"&lt;="&amp;Q$1,Распис!$D$4:$D$300,"&gt;="&amp;Q$1)&gt;0,SUMIFS(Распис!$F$4:$F$300,Распис!$B$4:$B$300,$A65,Распис!$C$4:$C$300,"&lt;="&amp;Q$1,Распис!$D$4:$D$300,"&gt;="&amp;Q$1),SUMIF(База!$B$3:$B$305,$A65,База!$F$3:$F$152))</f>
        <v>0</v>
      </c>
      <c r="R65" s="191">
        <f ca="1">IF(COUNTIFS(Распис!$B$4:$B$300,$A65,Распис!$C$4:$C$300,"&lt;="&amp;R$1,Распис!$D$4:$D$300,"&gt;="&amp;R$1)&gt;0,SUMIFS(Распис!$G$4:$G$300,Распис!$B$4:$B$300,$A65,Распис!$C$4:$C$300,"&lt;="&amp;R$1,Распис!$D$4:$D$300,"&gt;="&amp;R$1),SUMIF(База!$B$3:$B$305,$A65,База!$G$3:$G$152))</f>
        <v>0</v>
      </c>
      <c r="S65" s="191">
        <f ca="1">IF(COUNTIFS(Распис!$B$4:$B$300,$A65,Распис!$C$4:$C$300,"&lt;="&amp;S$1,Распис!$D$4:$D$300,"&gt;="&amp;S$1)&gt;0,SUMIFS(Распис!$H$4:$H$300,Распис!$B$4:$B$300,$A65,Распис!$C$4:$C$300,"&lt;="&amp;S$1,Распис!$D$4:$D$300,"&gt;="&amp;S$1),SUMIF(База!$B$3:$B$305,$A65,База!$H$3:$H$152))</f>
        <v>0</v>
      </c>
      <c r="T65" s="191">
        <f ca="1">IF(COUNTIFS(Распис!$B$4:$B$300,$A65,Распис!$C$4:$C$300,"&lt;="&amp;T$1,Распис!$D$4:$D$300,"&gt;="&amp;T$1)&gt;0,SUMIFS(Распис!$I$4:$I$300,Распис!$B$4:$B$300,$A65,Распис!$C$4:$C$300,"&lt;="&amp;T$1,Распис!$D$4:$D$300,"&gt;="&amp;T$1),SUMIF(База!$B$3:$B$305,$A65,База!$I$3:$I$152))</f>
        <v>0</v>
      </c>
      <c r="U65" s="191">
        <f ca="1">IF(COUNTIFS(Распис!$B$4:$B$300,$A65,Распис!$C$4:$C$300,"&lt;="&amp;U$1,Распис!$D$4:$D$300,"&gt;="&amp;U$1)&gt;0,SUMIFS(Распис!$J$4:$J$300,Распис!$B$4:$B$300,$A65,Распис!$C$4:$C$300,"&lt;="&amp;U$1,Распис!$D$4:$D$300,"&gt;="&amp;U$1),SUMIF(База!$B$3:$B$305,$A65,База!$J$3:$J$152))</f>
        <v>0</v>
      </c>
      <c r="V65" s="191">
        <f ca="1">IF(COUNTIFS(Распис!$B$4:$B$300,$A65,Распис!$C$4:$C$300,"&lt;="&amp;V$1,Распис!$D$4:$D$300,"&gt;="&amp;V$1)&gt;0,SUMIFS(Распис!$K$4:$K$300,Распис!$B$4:$B$300,$A65,Распис!$C$4:$C$300,"&lt;="&amp;V$1,Распис!$D$4:$D$300,"&gt;="&amp;V$1),SUMIF(База!$B$3:$B$305,$A65,База!$K$3:$K$152))</f>
        <v>0</v>
      </c>
      <c r="W65" s="191" t="s">
        <v>23</v>
      </c>
      <c r="X65" s="191">
        <f ca="1">IF(COUNTIFS(Распис!$B$4:$B$300,$A65,Распис!$C$4:$C$300,"&lt;="&amp;X$1,Распис!$D$4:$D$300,"&gt;="&amp;X$1)&gt;0,SUMIFS(Распис!$F$4:$F$300,Распис!$B$4:$B$300,$A65,Распис!$C$4:$C$300,"&lt;="&amp;X$1,Распис!$D$4:$D$300,"&gt;="&amp;X$1),SUMIF(База!$B$3:$B$305,$A65,База!$F$3:$F$152))</f>
        <v>0</v>
      </c>
      <c r="Y65" s="191">
        <f ca="1">IF(COUNTIFS(Распис!$B$4:$B$300,$A65,Распис!$C$4:$C$300,"&lt;="&amp;Y$1,Распис!$D$4:$D$300,"&gt;="&amp;Y$1)&gt;0,SUMIFS(Распис!$G$4:$G$300,Распис!$B$4:$B$300,$A65,Распис!$C$4:$C$300,"&lt;="&amp;Y$1,Распис!$D$4:$D$300,"&gt;="&amp;Y$1),SUMIF(База!$B$3:$B$305,$A65,База!$G$3:$G$152))</f>
        <v>0</v>
      </c>
      <c r="Z65" s="191">
        <f ca="1">IF(COUNTIFS(Распис!$B$4:$B$300,$A65,Распис!$C$4:$C$300,"&lt;="&amp;Z$1,Распис!$D$4:$D$300,"&gt;="&amp;Z$1)&gt;0,SUMIFS(Распис!$H$4:$H$300,Распис!$B$4:$B$300,$A65,Распис!$C$4:$C$300,"&lt;="&amp;Z$1,Распис!$D$4:$D$300,"&gt;="&amp;Z$1),SUMIF(База!$B$3:$B$305,$A65,База!$H$3:$H$152))</f>
        <v>0</v>
      </c>
      <c r="AA65" s="191">
        <f ca="1">IF(COUNTIFS(Распис!$B$4:$B$300,$A65,Распис!$C$4:$C$300,"&lt;="&amp;AA$1,Распис!$D$4:$D$300,"&gt;="&amp;AA$1)&gt;0,SUMIFS(Распис!$I$4:$I$300,Распис!$B$4:$B$300,$A65,Распис!$C$4:$C$300,"&lt;="&amp;AA$1,Распис!$D$4:$D$300,"&gt;="&amp;AA$1),SUMIF(База!$B$3:$B$305,$A65,База!$I$3:$I$152))</f>
        <v>0</v>
      </c>
      <c r="AB65" s="191">
        <f ca="1">IF(COUNTIFS(Распис!$B$4:$B$300,$A65,Распис!$C$4:$C$300,"&lt;="&amp;AB$1,Распис!$D$4:$D$300,"&gt;="&amp;AB$1)&gt;0,SUMIFS(Распис!$J$4:$J$300,Распис!$B$4:$B$300,$A65,Распис!$C$4:$C$300,"&lt;="&amp;AB$1,Распис!$D$4:$D$300,"&gt;="&amp;AB$1),SUMIF(База!$B$3:$B$305,$A65,База!$J$3:$J$152))</f>
        <v>0</v>
      </c>
      <c r="AC65" s="191">
        <f ca="1">IF(COUNTIFS(Распис!$B$4:$B$300,$A65,Распис!$C$4:$C$300,"&lt;="&amp;AC$1,Распис!$D$4:$D$300,"&gt;="&amp;AC$1)&gt;0,SUMIFS(Распис!$K$4:$K$300,Распис!$B$4:$B$300,$A65,Распис!$C$4:$C$300,"&lt;="&amp;AC$1,Распис!$D$4:$D$300,"&gt;="&amp;AC$1),SUMIF(База!$B$3:$B$305,$A65,База!$K$3:$K$152))</f>
        <v>0</v>
      </c>
      <c r="AD65" s="191" t="s">
        <v>23</v>
      </c>
      <c r="AE65" s="191">
        <f ca="1">IF(COUNTIFS(Распис!$B$4:$B$300,$A65,Распис!$C$4:$C$300,"&lt;="&amp;AE$1,Распис!$D$4:$D$300,"&gt;="&amp;AE$1)&gt;0,SUMIFS(Распис!$F$4:$F$300,Распис!$B$4:$B$300,$A65,Распис!$C$4:$C$300,"&lt;="&amp;AE$1,Распис!$D$4:$D$300,"&gt;="&amp;AE$1),SUMIF(База!$B$3:$B$305,$A65,База!$F$3:$F$152))</f>
        <v>0</v>
      </c>
      <c r="AF65" s="190"/>
      <c r="AG65" s="191">
        <f t="shared" ca="1" si="2"/>
        <v>0</v>
      </c>
      <c r="AH65" s="191">
        <f ca="1">AG65-SUMIFS(Распред!$G$4:$G$300,Распред!$B$4:$B$300,"апрель",Распред!$F$4:$F$300,A65)</f>
        <v>0</v>
      </c>
      <c r="AI65" s="191">
        <f ca="1">AH65+(COUNTIF(B65:AF65,"КД")+SUMIFS(Распред!$AH$4:$AH$300,Распред!$F$4:$F$300,A65,Распред!$B$4:$B$300,"апрель"))*4</f>
        <v>0</v>
      </c>
      <c r="AJ65" s="191">
        <f t="shared" ca="1" si="3"/>
        <v>0</v>
      </c>
      <c r="AK65" s="191">
        <f t="shared" ca="1" si="4"/>
        <v>0</v>
      </c>
      <c r="AL65" s="191">
        <f>SUMIFS(Распред!$K$4:$K$300,Распред!$B$4:$B$300,"апрель",Распред!$J$4:$J$300,A65)+SUMIFS(Распред!$M$4:$M$300,Распред!$B$4:$B$300,"апрель",Распред!$L$4:$L$300,A65)+SUMIFS(Распред!$O$4:$O$300,Распред!$B$4:$B$300,"апрель",Распред!$N$4:$N$300,A65)+SUMIFS(Распред!$Q$4:$Q$300,Распред!$B$4:$B$300,"апрель",Распред!$P$4:$P$300,A65)+SUMIFS(Распред!$S$4:$S$300,Распред!$B$4:$B$300,"апрель",Распред!$R$4:$R$300,A65)+SUMIFS(Распред!$U$4:$U$300,Распред!$B$4:$B$300,"апрель",Распред!$T$4:$T$300,A65)+SUMIFS(Распред!$W$4:$W$300,Распред!$B$4:$B$300,"апрель",Распред!$V$4:$V$300,A65)+SUMIFS(Распред!$Y$4:$Y$300,Распред!$B$4:$B$300,"апрель",Распред!$X$4:$X$300,A65)+SUMIFS(Распред!$AA$4:$AA$300,Распред!$B$4:$B$300,"апрель",Распред!$Z$4:$Z$300,A65)+SUMIFS(Распред!$AC$4:$AC$300,Распред!$B$4:$B$300,"апрель",Распред!$AB$4:$AB$300,A65)</f>
        <v>0</v>
      </c>
      <c r="AM65" s="191">
        <f t="shared" ca="1" si="5"/>
        <v>0</v>
      </c>
      <c r="AN65" s="191">
        <f t="shared" ca="1" si="6"/>
        <v>0</v>
      </c>
      <c r="AO65" s="191">
        <f t="shared" ca="1" si="7"/>
        <v>0</v>
      </c>
      <c r="AP65" s="191">
        <f>январь!AP65</f>
        <v>0</v>
      </c>
      <c r="AQ65" s="46">
        <f ca="1">IF(AM65&gt;24,AP65*30%,AP65*20%)</f>
        <v>0</v>
      </c>
      <c r="AR65" s="190"/>
      <c r="AS65" s="190">
        <f t="shared" ca="1" si="9"/>
        <v>0</v>
      </c>
      <c r="AT65" s="190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</row>
    <row r="66" spans="1:58" s="59" customFormat="1" x14ac:dyDescent="0.25">
      <c r="A66" s="190">
        <f>База!B66</f>
        <v>0</v>
      </c>
      <c r="B66" s="191" t="s">
        <v>23</v>
      </c>
      <c r="C66" s="191">
        <f ca="1">IF(COUNTIFS(Распис!$B$4:$B$300,$A66,Распис!$C$4:$C$300,"&lt;="&amp;C$1,Распис!$D$4:$D$300,"&gt;="&amp;C$1)&gt;0,SUMIFS(Распис!$F$4:$F$300,Распис!$B$4:$B$300,$A66,Распис!$C$4:$C$300,"&lt;="&amp;C$1,Распис!$D$4:$D$300,"&gt;="&amp;C$1),SUMIF(База!$B$3:$B$305,$A66,База!$F$3:$F$152))</f>
        <v>0</v>
      </c>
      <c r="D66" s="191">
        <f ca="1">IF(COUNTIFS(Распис!$B$4:$B$300,$A66,Распис!$C$4:$C$300,"&lt;="&amp;D$1,Распис!$D$4:$D$300,"&gt;="&amp;D$1)&gt;0,SUMIFS(Распис!$G$4:$G$300,Распис!$B$4:$B$300,$A66,Распис!$C$4:$C$300,"&lt;="&amp;D$1,Распис!$D$4:$D$300,"&gt;="&amp;D$1),SUMIF(База!$B$3:$B$305,$A66,База!$G$3:$G$152))</f>
        <v>0</v>
      </c>
      <c r="E66" s="191">
        <f ca="1">IF(COUNTIFS(Распис!$B$4:$B$300,$A66,Распис!$C$4:$C$300,"&lt;="&amp;E$1,Распис!$D$4:$D$300,"&gt;="&amp;E$1)&gt;0,SUMIFS(Распис!$H$4:$H$300,Распис!$B$4:$B$300,$A66,Распис!$C$4:$C$300,"&lt;="&amp;E$1,Распис!$D$4:$D$300,"&gt;="&amp;E$1),SUMIF(База!$B$3:$B$305,$A66,База!$H$3:$H$152))</f>
        <v>0</v>
      </c>
      <c r="F66" s="191">
        <f ca="1">IF(COUNTIFS(Распис!$B$4:$B$300,$A66,Распис!$C$4:$C$300,"&lt;="&amp;F$1,Распис!$D$4:$D$300,"&gt;="&amp;F$1)&gt;0,SUMIFS(Распис!$I$4:$I$300,Распис!$B$4:$B$300,$A66,Распис!$C$4:$C$300,"&lt;="&amp;F$1,Распис!$D$4:$D$300,"&gt;="&amp;F$1),SUMIF(База!$B$3:$B$305,$A66,База!$I$3:$I$152))</f>
        <v>0</v>
      </c>
      <c r="G66" s="191">
        <f ca="1">IF(COUNTIFS(Распис!$B$4:$B$300,$A66,Распис!$C$4:$C$300,"&lt;="&amp;G$1,Распис!$D$4:$D$300,"&gt;="&amp;G$1)&gt;0,SUMIFS(Распис!$J$4:$J$300,Распис!$B$4:$B$300,$A66,Распис!$C$4:$C$300,"&lt;="&amp;G$1,Распис!$D$4:$D$300,"&gt;="&amp;G$1),SUMIF(База!$B$3:$B$305,$A66,База!$J$3:$J$152))</f>
        <v>0</v>
      </c>
      <c r="H66" s="191">
        <f ca="1">IF(COUNTIFS(Распис!$B$4:$B$300,$A66,Распис!$C$4:$C$300,"&lt;="&amp;H$1,Распис!$D$4:$D$300,"&gt;="&amp;H$1)&gt;0,SUMIFS(Распис!$K$4:$K$300,Распис!$B$4:$B$300,$A66,Распис!$C$4:$C$300,"&lt;="&amp;H$1,Распис!$D$4:$D$300,"&gt;="&amp;H$1),SUMIF(База!$B$3:$B$305,$A66,База!$K$3:$K$152))</f>
        <v>0</v>
      </c>
      <c r="I66" s="191" t="s">
        <v>23</v>
      </c>
      <c r="J66" s="191">
        <f ca="1">IF(COUNTIFS(Распис!$B$4:$B$300,$A66,Распис!$C$4:$C$300,"&lt;="&amp;J$1,Распис!$D$4:$D$300,"&gt;="&amp;J$1)&gt;0,SUMIFS(Распис!$F$4:$F$300,Распис!$B$4:$B$300,$A66,Распис!$C$4:$C$300,"&lt;="&amp;J$1,Распис!$D$4:$D$300,"&gt;="&amp;J$1),SUMIF(База!$B$3:$B$305,$A66,База!$F$3:$F$152))</f>
        <v>0</v>
      </c>
      <c r="K66" s="191">
        <f ca="1">IF(COUNTIFS(Распис!$B$4:$B$300,$A66,Распис!$C$4:$C$300,"&lt;="&amp;K$1,Распис!$D$4:$D$300,"&gt;="&amp;K$1)&gt;0,SUMIFS(Распис!$G$4:$G$300,Распис!$B$4:$B$300,$A66,Распис!$C$4:$C$300,"&lt;="&amp;K$1,Распис!$D$4:$D$300,"&gt;="&amp;K$1),SUMIF(База!$B$3:$B$305,$A66,База!$G$3:$G$152))</f>
        <v>0</v>
      </c>
      <c r="L66" s="191">
        <f ca="1">IF(COUNTIFS(Распис!$B$4:$B$300,$A66,Распис!$C$4:$C$300,"&lt;="&amp;L$1,Распис!$D$4:$D$300,"&gt;="&amp;L$1)&gt;0,SUMIFS(Распис!$H$4:$H$300,Распис!$B$4:$B$300,$A66,Распис!$C$4:$C$300,"&lt;="&amp;L$1,Распис!$D$4:$D$300,"&gt;="&amp;L$1),SUMIF(База!$B$3:$B$305,$A66,База!$H$3:$H$152))</f>
        <v>0</v>
      </c>
      <c r="M66" s="191">
        <f ca="1">IF(COUNTIFS(Распис!$B$4:$B$300,$A66,Распис!$C$4:$C$300,"&lt;="&amp;M$1,Распис!$D$4:$D$300,"&gt;="&amp;M$1)&gt;0,SUMIFS(Распис!$I$4:$I$300,Распис!$B$4:$B$300,$A66,Распис!$C$4:$C$300,"&lt;="&amp;M$1,Распис!$D$4:$D$300,"&gt;="&amp;M$1),SUMIF(База!$B$3:$B$305,$A66,База!$I$3:$I$152))</f>
        <v>0</v>
      </c>
      <c r="N66" s="191">
        <f ca="1">IF(COUNTIFS(Распис!$B$4:$B$300,$A66,Распис!$C$4:$C$300,"&lt;="&amp;N$1,Распис!$D$4:$D$300,"&gt;="&amp;N$1)&gt;0,SUMIFS(Распис!$J$4:$J$300,Распис!$B$4:$B$300,$A66,Распис!$C$4:$C$300,"&lt;="&amp;N$1,Распис!$D$4:$D$300,"&gt;="&amp;N$1),SUMIF(База!$B$3:$B$305,$A66,База!$J$3:$J$152))</f>
        <v>0</v>
      </c>
      <c r="O66" s="191">
        <f ca="1">IF(COUNTIFS(Распис!$B$4:$B$300,$A66,Распис!$C$4:$C$300,"&lt;="&amp;O$1,Распис!$D$4:$D$300,"&gt;="&amp;O$1)&gt;0,SUMIFS(Распис!$K$4:$K$300,Распис!$B$4:$B$300,$A66,Распис!$C$4:$C$300,"&lt;="&amp;O$1,Распис!$D$4:$D$300,"&gt;="&amp;O$1),SUMIF(База!$B$3:$B$305,$A66,База!$K$3:$K$152))</f>
        <v>0</v>
      </c>
      <c r="P66" s="191" t="s">
        <v>23</v>
      </c>
      <c r="Q66" s="191">
        <f ca="1">IF(COUNTIFS(Распис!$B$4:$B$300,$A66,Распис!$C$4:$C$300,"&lt;="&amp;Q$1,Распис!$D$4:$D$300,"&gt;="&amp;Q$1)&gt;0,SUMIFS(Распис!$F$4:$F$300,Распис!$B$4:$B$300,$A66,Распис!$C$4:$C$300,"&lt;="&amp;Q$1,Распис!$D$4:$D$300,"&gt;="&amp;Q$1),SUMIF(База!$B$3:$B$305,$A66,База!$F$3:$F$152))</f>
        <v>0</v>
      </c>
      <c r="R66" s="191">
        <f ca="1">IF(COUNTIFS(Распис!$B$4:$B$300,$A66,Распис!$C$4:$C$300,"&lt;="&amp;R$1,Распис!$D$4:$D$300,"&gt;="&amp;R$1)&gt;0,SUMIFS(Распис!$G$4:$G$300,Распис!$B$4:$B$300,$A66,Распис!$C$4:$C$300,"&lt;="&amp;R$1,Распис!$D$4:$D$300,"&gt;="&amp;R$1),SUMIF(База!$B$3:$B$305,$A66,База!$G$3:$G$152))</f>
        <v>0</v>
      </c>
      <c r="S66" s="191">
        <f ca="1">IF(COUNTIFS(Распис!$B$4:$B$300,$A66,Распис!$C$4:$C$300,"&lt;="&amp;S$1,Распис!$D$4:$D$300,"&gt;="&amp;S$1)&gt;0,SUMIFS(Распис!$H$4:$H$300,Распис!$B$4:$B$300,$A66,Распис!$C$4:$C$300,"&lt;="&amp;S$1,Распис!$D$4:$D$300,"&gt;="&amp;S$1),SUMIF(База!$B$3:$B$305,$A66,База!$H$3:$H$152))</f>
        <v>0</v>
      </c>
      <c r="T66" s="191">
        <f ca="1">IF(COUNTIFS(Распис!$B$4:$B$300,$A66,Распис!$C$4:$C$300,"&lt;="&amp;T$1,Распис!$D$4:$D$300,"&gt;="&amp;T$1)&gt;0,SUMIFS(Распис!$I$4:$I$300,Распис!$B$4:$B$300,$A66,Распис!$C$4:$C$300,"&lt;="&amp;T$1,Распис!$D$4:$D$300,"&gt;="&amp;T$1),SUMIF(База!$B$3:$B$305,$A66,База!$I$3:$I$152))</f>
        <v>0</v>
      </c>
      <c r="U66" s="191">
        <f ca="1">IF(COUNTIFS(Распис!$B$4:$B$300,$A66,Распис!$C$4:$C$300,"&lt;="&amp;U$1,Распис!$D$4:$D$300,"&gt;="&amp;U$1)&gt;0,SUMIFS(Распис!$J$4:$J$300,Распис!$B$4:$B$300,$A66,Распис!$C$4:$C$300,"&lt;="&amp;U$1,Распис!$D$4:$D$300,"&gt;="&amp;U$1),SUMIF(База!$B$3:$B$305,$A66,База!$J$3:$J$152))</f>
        <v>0</v>
      </c>
      <c r="V66" s="191">
        <f ca="1">IF(COUNTIFS(Распис!$B$4:$B$300,$A66,Распис!$C$4:$C$300,"&lt;="&amp;V$1,Распис!$D$4:$D$300,"&gt;="&amp;V$1)&gt;0,SUMIFS(Распис!$K$4:$K$300,Распис!$B$4:$B$300,$A66,Распис!$C$4:$C$300,"&lt;="&amp;V$1,Распис!$D$4:$D$300,"&gt;="&amp;V$1),SUMIF(База!$B$3:$B$305,$A66,База!$K$3:$K$152))</f>
        <v>0</v>
      </c>
      <c r="W66" s="191" t="s">
        <v>23</v>
      </c>
      <c r="X66" s="191">
        <f ca="1">IF(COUNTIFS(Распис!$B$4:$B$300,$A66,Распис!$C$4:$C$300,"&lt;="&amp;X$1,Распис!$D$4:$D$300,"&gt;="&amp;X$1)&gt;0,SUMIFS(Распис!$F$4:$F$300,Распис!$B$4:$B$300,$A66,Распис!$C$4:$C$300,"&lt;="&amp;X$1,Распис!$D$4:$D$300,"&gt;="&amp;X$1),SUMIF(База!$B$3:$B$305,$A66,База!$F$3:$F$152))</f>
        <v>0</v>
      </c>
      <c r="Y66" s="191">
        <f ca="1">IF(COUNTIFS(Распис!$B$4:$B$300,$A66,Распис!$C$4:$C$300,"&lt;="&amp;Y$1,Распис!$D$4:$D$300,"&gt;="&amp;Y$1)&gt;0,SUMIFS(Распис!$G$4:$G$300,Распис!$B$4:$B$300,$A66,Распис!$C$4:$C$300,"&lt;="&amp;Y$1,Распис!$D$4:$D$300,"&gt;="&amp;Y$1),SUMIF(База!$B$3:$B$305,$A66,База!$G$3:$G$152))</f>
        <v>0</v>
      </c>
      <c r="Z66" s="191">
        <f ca="1">IF(COUNTIFS(Распис!$B$4:$B$300,$A66,Распис!$C$4:$C$300,"&lt;="&amp;Z$1,Распис!$D$4:$D$300,"&gt;="&amp;Z$1)&gt;0,SUMIFS(Распис!$H$4:$H$300,Распис!$B$4:$B$300,$A66,Распис!$C$4:$C$300,"&lt;="&amp;Z$1,Распис!$D$4:$D$300,"&gt;="&amp;Z$1),SUMIF(База!$B$3:$B$305,$A66,База!$H$3:$H$152))</f>
        <v>0</v>
      </c>
      <c r="AA66" s="191">
        <f ca="1">IF(COUNTIFS(Распис!$B$4:$B$300,$A66,Распис!$C$4:$C$300,"&lt;="&amp;AA$1,Распис!$D$4:$D$300,"&gt;="&amp;AA$1)&gt;0,SUMIFS(Распис!$I$4:$I$300,Распис!$B$4:$B$300,$A66,Распис!$C$4:$C$300,"&lt;="&amp;AA$1,Распис!$D$4:$D$300,"&gt;="&amp;AA$1),SUMIF(База!$B$3:$B$305,$A66,База!$I$3:$I$152))</f>
        <v>0</v>
      </c>
      <c r="AB66" s="191">
        <f ca="1">IF(COUNTIFS(Распис!$B$4:$B$300,$A66,Распис!$C$4:$C$300,"&lt;="&amp;AB$1,Распис!$D$4:$D$300,"&gt;="&amp;AB$1)&gt;0,SUMIFS(Распис!$J$4:$J$300,Распис!$B$4:$B$300,$A66,Распис!$C$4:$C$300,"&lt;="&amp;AB$1,Распис!$D$4:$D$300,"&gt;="&amp;AB$1),SUMIF(База!$B$3:$B$305,$A66,База!$J$3:$J$152))</f>
        <v>0</v>
      </c>
      <c r="AC66" s="191">
        <f ca="1">IF(COUNTIFS(Распис!$B$4:$B$300,$A66,Распис!$C$4:$C$300,"&lt;="&amp;AC$1,Распис!$D$4:$D$300,"&gt;="&amp;AC$1)&gt;0,SUMIFS(Распис!$K$4:$K$300,Распис!$B$4:$B$300,$A66,Распис!$C$4:$C$300,"&lt;="&amp;AC$1,Распис!$D$4:$D$300,"&gt;="&amp;AC$1),SUMIF(База!$B$3:$B$305,$A66,База!$K$3:$K$152))</f>
        <v>0</v>
      </c>
      <c r="AD66" s="191" t="s">
        <v>23</v>
      </c>
      <c r="AE66" s="191">
        <f ca="1">IF(COUNTIFS(Распис!$B$4:$B$300,$A66,Распис!$C$4:$C$300,"&lt;="&amp;AE$1,Распис!$D$4:$D$300,"&gt;="&amp;AE$1)&gt;0,SUMIFS(Распис!$F$4:$F$300,Распис!$B$4:$B$300,$A66,Распис!$C$4:$C$300,"&lt;="&amp;AE$1,Распис!$D$4:$D$300,"&gt;="&amp;AE$1),SUMIF(База!$B$3:$B$305,$A66,База!$F$3:$F$152))</f>
        <v>0</v>
      </c>
      <c r="AF66" s="190"/>
      <c r="AG66" s="191">
        <f t="shared" ca="1" si="2"/>
        <v>0</v>
      </c>
      <c r="AH66" s="191">
        <f ca="1">AG66-SUMIFS(Распред!$G$4:$G$300,Распред!$B$4:$B$300,"апрель",Распред!$F$4:$F$300,A66)</f>
        <v>0</v>
      </c>
      <c r="AI66" s="191">
        <f ca="1">AH66+(COUNTIF(B66:AF66,"КД")+SUMIFS(Распред!$AH$4:$AH$300,Распред!$F$4:$F$300,A66,Распред!$B$4:$B$300,"апрель"))*4</f>
        <v>0</v>
      </c>
      <c r="AJ66" s="191">
        <f t="shared" ca="1" si="3"/>
        <v>0</v>
      </c>
      <c r="AK66" s="191">
        <f t="shared" ca="1" si="4"/>
        <v>0</v>
      </c>
      <c r="AL66" s="191">
        <f>SUMIFS(Распред!$K$4:$K$300,Распред!$B$4:$B$300,"апрель",Распред!$J$4:$J$300,A66)+SUMIFS(Распред!$M$4:$M$300,Распред!$B$4:$B$300,"апрель",Распред!$L$4:$L$300,A66)+SUMIFS(Распред!$O$4:$O$300,Распред!$B$4:$B$300,"апрель",Распред!$N$4:$N$300,A66)+SUMIFS(Распред!$Q$4:$Q$300,Распред!$B$4:$B$300,"апрель",Распред!$P$4:$P$300,A66)+SUMIFS(Распред!$S$4:$S$300,Распред!$B$4:$B$300,"апрель",Распред!$R$4:$R$300,A66)+SUMIFS(Распред!$U$4:$U$300,Распред!$B$4:$B$300,"апрель",Распред!$T$4:$T$300,A66)+SUMIFS(Распред!$W$4:$W$300,Распред!$B$4:$B$300,"апрель",Распред!$V$4:$V$300,A66)+SUMIFS(Распред!$Y$4:$Y$300,Распред!$B$4:$B$300,"апрель",Распред!$X$4:$X$300,A66)+SUMIFS(Распред!$AA$4:$AA$300,Распред!$B$4:$B$300,"апрель",Распред!$Z$4:$Z$300,A66)+SUMIFS(Распред!$AC$4:$AC$300,Распред!$B$4:$B$300,"апрель",Распред!$AB$4:$AB$300,A66)</f>
        <v>0</v>
      </c>
      <c r="AM66" s="191">
        <f t="shared" ca="1" si="5"/>
        <v>0</v>
      </c>
      <c r="AN66" s="191">
        <f t="shared" ca="1" si="6"/>
        <v>0</v>
      </c>
      <c r="AO66" s="191">
        <f t="shared" ca="1" si="7"/>
        <v>0</v>
      </c>
      <c r="AP66" s="191">
        <f>январь!AP66</f>
        <v>0</v>
      </c>
      <c r="AQ66" s="46">
        <f ca="1">IF(AM66&gt;24,AP66*30%,AP66*20%)</f>
        <v>0</v>
      </c>
      <c r="AR66" s="190"/>
      <c r="AS66" s="190">
        <f t="shared" ca="1" si="9"/>
        <v>0</v>
      </c>
      <c r="AT66" s="190" t="str">
        <f>март!AT66</f>
        <v>Не признан 1 час недельной нагрузки по элективам</v>
      </c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</row>
    <row r="67" spans="1:58" s="59" customFormat="1" x14ac:dyDescent="0.25">
      <c r="A67" s="190">
        <f>База!B67</f>
        <v>0</v>
      </c>
      <c r="B67" s="191" t="s">
        <v>23</v>
      </c>
      <c r="C67" s="191">
        <f ca="1">IF(COUNTIFS(Распис!$B$4:$B$300,$A67,Распис!$C$4:$C$300,"&lt;="&amp;C$1,Распис!$D$4:$D$300,"&gt;="&amp;C$1)&gt;0,SUMIFS(Распис!$F$4:$F$300,Распис!$B$4:$B$300,$A67,Распис!$C$4:$C$300,"&lt;="&amp;C$1,Распис!$D$4:$D$300,"&gt;="&amp;C$1),SUMIF(База!$B$3:$B$305,$A67,База!$F$3:$F$152))</f>
        <v>0</v>
      </c>
      <c r="D67" s="191">
        <f ca="1">IF(COUNTIFS(Распис!$B$4:$B$300,$A67,Распис!$C$4:$C$300,"&lt;="&amp;D$1,Распис!$D$4:$D$300,"&gt;="&amp;D$1)&gt;0,SUMIFS(Распис!$G$4:$G$300,Распис!$B$4:$B$300,$A67,Распис!$C$4:$C$300,"&lt;="&amp;D$1,Распис!$D$4:$D$300,"&gt;="&amp;D$1),SUMIF(База!$B$3:$B$305,$A67,База!$G$3:$G$152))</f>
        <v>0</v>
      </c>
      <c r="E67" s="191">
        <f ca="1">IF(COUNTIFS(Распис!$B$4:$B$300,$A67,Распис!$C$4:$C$300,"&lt;="&amp;E$1,Распис!$D$4:$D$300,"&gt;="&amp;E$1)&gt;0,SUMIFS(Распис!$H$4:$H$300,Распис!$B$4:$B$300,$A67,Распис!$C$4:$C$300,"&lt;="&amp;E$1,Распис!$D$4:$D$300,"&gt;="&amp;E$1),SUMIF(База!$B$3:$B$305,$A67,База!$H$3:$H$152))</f>
        <v>0</v>
      </c>
      <c r="F67" s="191">
        <f ca="1">IF(COUNTIFS(Распис!$B$4:$B$300,$A67,Распис!$C$4:$C$300,"&lt;="&amp;F$1,Распис!$D$4:$D$300,"&gt;="&amp;F$1)&gt;0,SUMIFS(Распис!$I$4:$I$300,Распис!$B$4:$B$300,$A67,Распис!$C$4:$C$300,"&lt;="&amp;F$1,Распис!$D$4:$D$300,"&gt;="&amp;F$1),SUMIF(База!$B$3:$B$305,$A67,База!$I$3:$I$152))</f>
        <v>0</v>
      </c>
      <c r="G67" s="191">
        <f ca="1">IF(COUNTIFS(Распис!$B$4:$B$300,$A67,Распис!$C$4:$C$300,"&lt;="&amp;G$1,Распис!$D$4:$D$300,"&gt;="&amp;G$1)&gt;0,SUMIFS(Распис!$J$4:$J$300,Распис!$B$4:$B$300,$A67,Распис!$C$4:$C$300,"&lt;="&amp;G$1,Распис!$D$4:$D$300,"&gt;="&amp;G$1),SUMIF(База!$B$3:$B$305,$A67,База!$J$3:$J$152))</f>
        <v>0</v>
      </c>
      <c r="H67" s="191">
        <f ca="1">IF(COUNTIFS(Распис!$B$4:$B$300,$A67,Распис!$C$4:$C$300,"&lt;="&amp;H$1,Распис!$D$4:$D$300,"&gt;="&amp;H$1)&gt;0,SUMIFS(Распис!$K$4:$K$300,Распис!$B$4:$B$300,$A67,Распис!$C$4:$C$300,"&lt;="&amp;H$1,Распис!$D$4:$D$300,"&gt;="&amp;H$1),SUMIF(База!$B$3:$B$305,$A67,База!$K$3:$K$152))</f>
        <v>0</v>
      </c>
      <c r="I67" s="191" t="s">
        <v>23</v>
      </c>
      <c r="J67" s="191">
        <f ca="1">IF(COUNTIFS(Распис!$B$4:$B$300,$A67,Распис!$C$4:$C$300,"&lt;="&amp;J$1,Распис!$D$4:$D$300,"&gt;="&amp;J$1)&gt;0,SUMIFS(Распис!$F$4:$F$300,Распис!$B$4:$B$300,$A67,Распис!$C$4:$C$300,"&lt;="&amp;J$1,Распис!$D$4:$D$300,"&gt;="&amp;J$1),SUMIF(База!$B$3:$B$305,$A67,База!$F$3:$F$152))</f>
        <v>0</v>
      </c>
      <c r="K67" s="191">
        <f ca="1">IF(COUNTIFS(Распис!$B$4:$B$300,$A67,Распис!$C$4:$C$300,"&lt;="&amp;K$1,Распис!$D$4:$D$300,"&gt;="&amp;K$1)&gt;0,SUMIFS(Распис!$G$4:$G$300,Распис!$B$4:$B$300,$A67,Распис!$C$4:$C$300,"&lt;="&amp;K$1,Распис!$D$4:$D$300,"&gt;="&amp;K$1),SUMIF(База!$B$3:$B$305,$A67,База!$G$3:$G$152))</f>
        <v>0</v>
      </c>
      <c r="L67" s="191">
        <f ca="1">IF(COUNTIFS(Распис!$B$4:$B$300,$A67,Распис!$C$4:$C$300,"&lt;="&amp;L$1,Распис!$D$4:$D$300,"&gt;="&amp;L$1)&gt;0,SUMIFS(Распис!$H$4:$H$300,Распис!$B$4:$B$300,$A67,Распис!$C$4:$C$300,"&lt;="&amp;L$1,Распис!$D$4:$D$300,"&gt;="&amp;L$1),SUMIF(База!$B$3:$B$305,$A67,База!$H$3:$H$152))</f>
        <v>0</v>
      </c>
      <c r="M67" s="191">
        <f ca="1">IF(COUNTIFS(Распис!$B$4:$B$300,$A67,Распис!$C$4:$C$300,"&lt;="&amp;M$1,Распис!$D$4:$D$300,"&gt;="&amp;M$1)&gt;0,SUMIFS(Распис!$I$4:$I$300,Распис!$B$4:$B$300,$A67,Распис!$C$4:$C$300,"&lt;="&amp;M$1,Распис!$D$4:$D$300,"&gt;="&amp;M$1),SUMIF(База!$B$3:$B$305,$A67,База!$I$3:$I$152))</f>
        <v>0</v>
      </c>
      <c r="N67" s="191">
        <f ca="1">IF(COUNTIFS(Распис!$B$4:$B$300,$A67,Распис!$C$4:$C$300,"&lt;="&amp;N$1,Распис!$D$4:$D$300,"&gt;="&amp;N$1)&gt;0,SUMIFS(Распис!$J$4:$J$300,Распис!$B$4:$B$300,$A67,Распис!$C$4:$C$300,"&lt;="&amp;N$1,Распис!$D$4:$D$300,"&gt;="&amp;N$1),SUMIF(База!$B$3:$B$305,$A67,База!$J$3:$J$152))</f>
        <v>0</v>
      </c>
      <c r="O67" s="191">
        <f ca="1">IF(COUNTIFS(Распис!$B$4:$B$300,$A67,Распис!$C$4:$C$300,"&lt;="&amp;O$1,Распис!$D$4:$D$300,"&gt;="&amp;O$1)&gt;0,SUMIFS(Распис!$K$4:$K$300,Распис!$B$4:$B$300,$A67,Распис!$C$4:$C$300,"&lt;="&amp;O$1,Распис!$D$4:$D$300,"&gt;="&amp;O$1),SUMIF(База!$B$3:$B$305,$A67,База!$K$3:$K$152))</f>
        <v>0</v>
      </c>
      <c r="P67" s="191" t="s">
        <v>23</v>
      </c>
      <c r="Q67" s="191">
        <f ca="1">IF(COUNTIFS(Распис!$B$4:$B$300,$A67,Распис!$C$4:$C$300,"&lt;="&amp;Q$1,Распис!$D$4:$D$300,"&gt;="&amp;Q$1)&gt;0,SUMIFS(Распис!$F$4:$F$300,Распис!$B$4:$B$300,$A67,Распис!$C$4:$C$300,"&lt;="&amp;Q$1,Распис!$D$4:$D$300,"&gt;="&amp;Q$1),SUMIF(База!$B$3:$B$305,$A67,База!$F$3:$F$152))</f>
        <v>0</v>
      </c>
      <c r="R67" s="191">
        <f ca="1">IF(COUNTIFS(Распис!$B$4:$B$300,$A67,Распис!$C$4:$C$300,"&lt;="&amp;R$1,Распис!$D$4:$D$300,"&gt;="&amp;R$1)&gt;0,SUMIFS(Распис!$G$4:$G$300,Распис!$B$4:$B$300,$A67,Распис!$C$4:$C$300,"&lt;="&amp;R$1,Распис!$D$4:$D$300,"&gt;="&amp;R$1),SUMIF(База!$B$3:$B$305,$A67,База!$G$3:$G$152))</f>
        <v>0</v>
      </c>
      <c r="S67" s="191">
        <f ca="1">IF(COUNTIFS(Распис!$B$4:$B$300,$A67,Распис!$C$4:$C$300,"&lt;="&amp;S$1,Распис!$D$4:$D$300,"&gt;="&amp;S$1)&gt;0,SUMIFS(Распис!$H$4:$H$300,Распис!$B$4:$B$300,$A67,Распис!$C$4:$C$300,"&lt;="&amp;S$1,Распис!$D$4:$D$300,"&gt;="&amp;S$1),SUMIF(База!$B$3:$B$305,$A67,База!$H$3:$H$152))</f>
        <v>0</v>
      </c>
      <c r="T67" s="191">
        <f ca="1">IF(COUNTIFS(Распис!$B$4:$B$300,$A67,Распис!$C$4:$C$300,"&lt;="&amp;T$1,Распис!$D$4:$D$300,"&gt;="&amp;T$1)&gt;0,SUMIFS(Распис!$I$4:$I$300,Распис!$B$4:$B$300,$A67,Распис!$C$4:$C$300,"&lt;="&amp;T$1,Распис!$D$4:$D$300,"&gt;="&amp;T$1),SUMIF(База!$B$3:$B$305,$A67,База!$I$3:$I$152))</f>
        <v>0</v>
      </c>
      <c r="U67" s="191">
        <f ca="1">IF(COUNTIFS(Распис!$B$4:$B$300,$A67,Распис!$C$4:$C$300,"&lt;="&amp;U$1,Распис!$D$4:$D$300,"&gt;="&amp;U$1)&gt;0,SUMIFS(Распис!$J$4:$J$300,Распис!$B$4:$B$300,$A67,Распис!$C$4:$C$300,"&lt;="&amp;U$1,Распис!$D$4:$D$300,"&gt;="&amp;U$1),SUMIF(База!$B$3:$B$305,$A67,База!$J$3:$J$152))</f>
        <v>0</v>
      </c>
      <c r="V67" s="191">
        <f ca="1">IF(COUNTIFS(Распис!$B$4:$B$300,$A67,Распис!$C$4:$C$300,"&lt;="&amp;V$1,Распис!$D$4:$D$300,"&gt;="&amp;V$1)&gt;0,SUMIFS(Распис!$K$4:$K$300,Распис!$B$4:$B$300,$A67,Распис!$C$4:$C$300,"&lt;="&amp;V$1,Распис!$D$4:$D$300,"&gt;="&amp;V$1),SUMIF(База!$B$3:$B$305,$A67,База!$K$3:$K$152))</f>
        <v>0</v>
      </c>
      <c r="W67" s="191" t="s">
        <v>23</v>
      </c>
      <c r="X67" s="191">
        <f ca="1">IF(COUNTIFS(Распис!$B$4:$B$300,$A67,Распис!$C$4:$C$300,"&lt;="&amp;X$1,Распис!$D$4:$D$300,"&gt;="&amp;X$1)&gt;0,SUMIFS(Распис!$F$4:$F$300,Распис!$B$4:$B$300,$A67,Распис!$C$4:$C$300,"&lt;="&amp;X$1,Распис!$D$4:$D$300,"&gt;="&amp;X$1),SUMIF(База!$B$3:$B$305,$A67,База!$F$3:$F$152))</f>
        <v>0</v>
      </c>
      <c r="Y67" s="191">
        <f ca="1">IF(COUNTIFS(Распис!$B$4:$B$300,$A67,Распис!$C$4:$C$300,"&lt;="&amp;Y$1,Распис!$D$4:$D$300,"&gt;="&amp;Y$1)&gt;0,SUMIFS(Распис!$G$4:$G$300,Распис!$B$4:$B$300,$A67,Распис!$C$4:$C$300,"&lt;="&amp;Y$1,Распис!$D$4:$D$300,"&gt;="&amp;Y$1),SUMIF(База!$B$3:$B$305,$A67,База!$G$3:$G$152))</f>
        <v>0</v>
      </c>
      <c r="Z67" s="191">
        <f ca="1">IF(COUNTIFS(Распис!$B$4:$B$300,$A67,Распис!$C$4:$C$300,"&lt;="&amp;Z$1,Распис!$D$4:$D$300,"&gt;="&amp;Z$1)&gt;0,SUMIFS(Распис!$H$4:$H$300,Распис!$B$4:$B$300,$A67,Распис!$C$4:$C$300,"&lt;="&amp;Z$1,Распис!$D$4:$D$300,"&gt;="&amp;Z$1),SUMIF(База!$B$3:$B$305,$A67,База!$H$3:$H$152))</f>
        <v>0</v>
      </c>
      <c r="AA67" s="191">
        <f ca="1">IF(COUNTIFS(Распис!$B$4:$B$300,$A67,Распис!$C$4:$C$300,"&lt;="&amp;AA$1,Распис!$D$4:$D$300,"&gt;="&amp;AA$1)&gt;0,SUMIFS(Распис!$I$4:$I$300,Распис!$B$4:$B$300,$A67,Распис!$C$4:$C$300,"&lt;="&amp;AA$1,Распис!$D$4:$D$300,"&gt;="&amp;AA$1),SUMIF(База!$B$3:$B$305,$A67,База!$I$3:$I$152))</f>
        <v>0</v>
      </c>
      <c r="AB67" s="191">
        <f ca="1">IF(COUNTIFS(Распис!$B$4:$B$300,$A67,Распис!$C$4:$C$300,"&lt;="&amp;AB$1,Распис!$D$4:$D$300,"&gt;="&amp;AB$1)&gt;0,SUMIFS(Распис!$J$4:$J$300,Распис!$B$4:$B$300,$A67,Распис!$C$4:$C$300,"&lt;="&amp;AB$1,Распис!$D$4:$D$300,"&gt;="&amp;AB$1),SUMIF(База!$B$3:$B$305,$A67,База!$J$3:$J$152))</f>
        <v>0</v>
      </c>
      <c r="AC67" s="191">
        <f ca="1">IF(COUNTIFS(Распис!$B$4:$B$300,$A67,Распис!$C$4:$C$300,"&lt;="&amp;AC$1,Распис!$D$4:$D$300,"&gt;="&amp;AC$1)&gt;0,SUMIFS(Распис!$K$4:$K$300,Распис!$B$4:$B$300,$A67,Распис!$C$4:$C$300,"&lt;="&amp;AC$1,Распис!$D$4:$D$300,"&gt;="&amp;AC$1),SUMIF(База!$B$3:$B$305,$A67,База!$K$3:$K$152))</f>
        <v>0</v>
      </c>
      <c r="AD67" s="191" t="s">
        <v>23</v>
      </c>
      <c r="AE67" s="191">
        <f ca="1">IF(COUNTIFS(Распис!$B$4:$B$300,$A67,Распис!$C$4:$C$300,"&lt;="&amp;AE$1,Распис!$D$4:$D$300,"&gt;="&amp;AE$1)&gt;0,SUMIFS(Распис!$F$4:$F$300,Распис!$B$4:$B$300,$A67,Распис!$C$4:$C$300,"&lt;="&amp;AE$1,Распис!$D$4:$D$300,"&gt;="&amp;AE$1),SUMIF(База!$B$3:$B$305,$A67,База!$F$3:$F$152))</f>
        <v>0</v>
      </c>
      <c r="AF67" s="190"/>
      <c r="AG67" s="191">
        <f t="shared" ca="1" si="2"/>
        <v>0</v>
      </c>
      <c r="AH67" s="191">
        <f ca="1">AG67-SUMIFS(Распред!$G$4:$G$300,Распред!$B$4:$B$300,"апрель",Распред!$F$4:$F$300,A67)</f>
        <v>0</v>
      </c>
      <c r="AI67" s="191">
        <f ca="1">AH67+(COUNTIF(B67:AF67,"КД")+SUMIFS(Распред!$AH$4:$AH$300,Распред!$F$4:$F$300,A67,Распред!$B$4:$B$300,"апрель"))*4</f>
        <v>0</v>
      </c>
      <c r="AJ67" s="191">
        <f t="shared" ca="1" si="3"/>
        <v>0</v>
      </c>
      <c r="AK67" s="191">
        <f t="shared" ca="1" si="4"/>
        <v>0</v>
      </c>
      <c r="AL67" s="191">
        <f>SUMIFS(Распред!$K$4:$K$300,Распред!$B$4:$B$300,"апрель",Распред!$J$4:$J$300,A67)+SUMIFS(Распред!$M$4:$M$300,Распред!$B$4:$B$300,"апрель",Распред!$L$4:$L$300,A67)+SUMIFS(Распред!$O$4:$O$300,Распред!$B$4:$B$300,"апрель",Распред!$N$4:$N$300,A67)+SUMIFS(Распред!$Q$4:$Q$300,Распред!$B$4:$B$300,"апрель",Распред!$P$4:$P$300,A67)+SUMIFS(Распред!$S$4:$S$300,Распред!$B$4:$B$300,"апрель",Распред!$R$4:$R$300,A67)+SUMIFS(Распред!$U$4:$U$300,Распред!$B$4:$B$300,"апрель",Распред!$T$4:$T$300,A67)+SUMIFS(Распред!$W$4:$W$300,Распред!$B$4:$B$300,"апрель",Распред!$V$4:$V$300,A67)+SUMIFS(Распред!$Y$4:$Y$300,Распред!$B$4:$B$300,"апрель",Распред!$X$4:$X$300,A67)+SUMIFS(Распред!$AA$4:$AA$300,Распред!$B$4:$B$300,"апрель",Распред!$Z$4:$Z$300,A67)+SUMIFS(Распред!$AC$4:$AC$300,Распред!$B$4:$B$300,"апрель",Распред!$AB$4:$AB$300,A67)</f>
        <v>0</v>
      </c>
      <c r="AM67" s="191">
        <f t="shared" ca="1" si="5"/>
        <v>0</v>
      </c>
      <c r="AN67" s="191">
        <f t="shared" ca="1" si="6"/>
        <v>0</v>
      </c>
      <c r="AO67" s="191">
        <f t="shared" ca="1" si="7"/>
        <v>0</v>
      </c>
      <c r="AP67" s="191">
        <f>январь!AP67</f>
        <v>0</v>
      </c>
      <c r="AQ67" s="191">
        <f ca="1">IF(AM67&gt;24,AP67*30%,AP67*20%)</f>
        <v>0</v>
      </c>
      <c r="AR67" s="190"/>
      <c r="AS67" s="190">
        <f t="shared" ca="1" si="9"/>
        <v>0</v>
      </c>
      <c r="AT67" s="190" t="str">
        <f>март!AT67</f>
        <v>Не признаны 3 часа недельной нагрузки по элективам</v>
      </c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</row>
    <row r="68" spans="1:58" x14ac:dyDescent="0.25">
      <c r="A68" s="47">
        <f>База!B68</f>
        <v>0</v>
      </c>
      <c r="B68" s="46" t="s">
        <v>23</v>
      </c>
      <c r="C68" s="46">
        <f ca="1">IF(COUNTIFS(Распис!$B$4:$B$300,$A68,Распис!$C$4:$C$300,"&lt;="&amp;C$1,Распис!$D$4:$D$300,"&gt;="&amp;C$1)&gt;0,SUMIFS(Распис!$F$4:$F$300,Распис!$B$4:$B$300,$A68,Распис!$C$4:$C$300,"&lt;="&amp;C$1,Распис!$D$4:$D$300,"&gt;="&amp;C$1),SUMIF(База!$B$3:$B$305,$A68,База!$F$3:$F$152))</f>
        <v>0</v>
      </c>
      <c r="D68" s="46">
        <f ca="1">IF(COUNTIFS(Распис!$B$4:$B$300,$A68,Распис!$C$4:$C$300,"&lt;="&amp;D$1,Распис!$D$4:$D$300,"&gt;="&amp;D$1)&gt;0,SUMIFS(Распис!$G$4:$G$300,Распис!$B$4:$B$300,$A68,Распис!$C$4:$C$300,"&lt;="&amp;D$1,Распис!$D$4:$D$300,"&gt;="&amp;D$1),SUMIF(База!$B$3:$B$305,$A68,База!$G$3:$G$152))</f>
        <v>0</v>
      </c>
      <c r="E68" s="46">
        <f ca="1">IF(COUNTIFS(Распис!$B$4:$B$300,$A68,Распис!$C$4:$C$300,"&lt;="&amp;E$1,Распис!$D$4:$D$300,"&gt;="&amp;E$1)&gt;0,SUMIFS(Распис!$H$4:$H$300,Распис!$B$4:$B$300,$A68,Распис!$C$4:$C$300,"&lt;="&amp;E$1,Распис!$D$4:$D$300,"&gt;="&amp;E$1),SUMIF(База!$B$3:$B$305,$A68,База!$H$3:$H$152))</f>
        <v>0</v>
      </c>
      <c r="F68" s="46">
        <f ca="1">IF(COUNTIFS(Распис!$B$4:$B$300,$A68,Распис!$C$4:$C$300,"&lt;="&amp;F$1,Распис!$D$4:$D$300,"&gt;="&amp;F$1)&gt;0,SUMIFS(Распис!$I$4:$I$300,Распис!$B$4:$B$300,$A68,Распис!$C$4:$C$300,"&lt;="&amp;F$1,Распис!$D$4:$D$300,"&gt;="&amp;F$1),SUMIF(База!$B$3:$B$305,$A68,База!$I$3:$I$152))</f>
        <v>0</v>
      </c>
      <c r="G68" s="46">
        <f ca="1">IF(COUNTIFS(Распис!$B$4:$B$300,$A68,Распис!$C$4:$C$300,"&lt;="&amp;G$1,Распис!$D$4:$D$300,"&gt;="&amp;G$1)&gt;0,SUMIFS(Распис!$J$4:$J$300,Распис!$B$4:$B$300,$A68,Распис!$C$4:$C$300,"&lt;="&amp;G$1,Распис!$D$4:$D$300,"&gt;="&amp;G$1),SUMIF(База!$B$3:$B$305,$A68,База!$J$3:$J$152))</f>
        <v>0</v>
      </c>
      <c r="H68" s="46">
        <f ca="1">IF(COUNTIFS(Распис!$B$4:$B$300,$A68,Распис!$C$4:$C$300,"&lt;="&amp;H$1,Распис!$D$4:$D$300,"&gt;="&amp;H$1)&gt;0,SUMIFS(Распис!$K$4:$K$300,Распис!$B$4:$B$300,$A68,Распис!$C$4:$C$300,"&lt;="&amp;H$1,Распис!$D$4:$D$300,"&gt;="&amp;H$1),SUMIF(База!$B$3:$B$305,$A68,База!$K$3:$K$152))</f>
        <v>0</v>
      </c>
      <c r="I68" s="46" t="s">
        <v>23</v>
      </c>
      <c r="J68" s="46">
        <f ca="1">IF(COUNTIFS(Распис!$B$4:$B$300,$A68,Распис!$C$4:$C$300,"&lt;="&amp;J$1,Распис!$D$4:$D$300,"&gt;="&amp;J$1)&gt;0,SUMIFS(Распис!$F$4:$F$300,Распис!$B$4:$B$300,$A68,Распис!$C$4:$C$300,"&lt;="&amp;J$1,Распис!$D$4:$D$300,"&gt;="&amp;J$1),SUMIF(База!$B$3:$B$305,$A68,База!$F$3:$F$152))</f>
        <v>0</v>
      </c>
      <c r="K68" s="46">
        <f ca="1">IF(COUNTIFS(Распис!$B$4:$B$300,$A68,Распис!$C$4:$C$300,"&lt;="&amp;K$1,Распис!$D$4:$D$300,"&gt;="&amp;K$1)&gt;0,SUMIFS(Распис!$G$4:$G$300,Распис!$B$4:$B$300,$A68,Распис!$C$4:$C$300,"&lt;="&amp;K$1,Распис!$D$4:$D$300,"&gt;="&amp;K$1),SUMIF(База!$B$3:$B$305,$A68,База!$G$3:$G$152))</f>
        <v>0</v>
      </c>
      <c r="L68" s="46">
        <f ca="1">IF(COUNTIFS(Распис!$B$4:$B$300,$A68,Распис!$C$4:$C$300,"&lt;="&amp;L$1,Распис!$D$4:$D$300,"&gt;="&amp;L$1)&gt;0,SUMIFS(Распис!$H$4:$H$300,Распис!$B$4:$B$300,$A68,Распис!$C$4:$C$300,"&lt;="&amp;L$1,Распис!$D$4:$D$300,"&gt;="&amp;L$1),SUMIF(База!$B$3:$B$305,$A68,База!$H$3:$H$152))</f>
        <v>0</v>
      </c>
      <c r="M68" s="46">
        <f ca="1">IF(COUNTIFS(Распис!$B$4:$B$300,$A68,Распис!$C$4:$C$300,"&lt;="&amp;M$1,Распис!$D$4:$D$300,"&gt;="&amp;M$1)&gt;0,SUMIFS(Распис!$I$4:$I$300,Распис!$B$4:$B$300,$A68,Распис!$C$4:$C$300,"&lt;="&amp;M$1,Распис!$D$4:$D$300,"&gt;="&amp;M$1),SUMIF(База!$B$3:$B$305,$A68,База!$I$3:$I$152))</f>
        <v>0</v>
      </c>
      <c r="N68" s="46">
        <f ca="1">IF(COUNTIFS(Распис!$B$4:$B$300,$A68,Распис!$C$4:$C$300,"&lt;="&amp;N$1,Распис!$D$4:$D$300,"&gt;="&amp;N$1)&gt;0,SUMIFS(Распис!$J$4:$J$300,Распис!$B$4:$B$300,$A68,Распис!$C$4:$C$300,"&lt;="&amp;N$1,Распис!$D$4:$D$300,"&gt;="&amp;N$1),SUMIF(База!$B$3:$B$305,$A68,База!$J$3:$J$152))</f>
        <v>0</v>
      </c>
      <c r="O68" s="46">
        <f ca="1">IF(COUNTIFS(Распис!$B$4:$B$300,$A68,Распис!$C$4:$C$300,"&lt;="&amp;O$1,Распис!$D$4:$D$300,"&gt;="&amp;O$1)&gt;0,SUMIFS(Распис!$K$4:$K$300,Распис!$B$4:$B$300,$A68,Распис!$C$4:$C$300,"&lt;="&amp;O$1,Распис!$D$4:$D$300,"&gt;="&amp;O$1),SUMIF(База!$B$3:$B$305,$A68,База!$K$3:$K$152))</f>
        <v>0</v>
      </c>
      <c r="P68" s="46" t="s">
        <v>23</v>
      </c>
      <c r="Q68" s="46">
        <f ca="1">IF(COUNTIFS(Распис!$B$4:$B$300,$A68,Распис!$C$4:$C$300,"&lt;="&amp;Q$1,Распис!$D$4:$D$300,"&gt;="&amp;Q$1)&gt;0,SUMIFS(Распис!$F$4:$F$300,Распис!$B$4:$B$300,$A68,Распис!$C$4:$C$300,"&lt;="&amp;Q$1,Распис!$D$4:$D$300,"&gt;="&amp;Q$1),SUMIF(База!$B$3:$B$305,$A68,База!$F$3:$F$152))</f>
        <v>0</v>
      </c>
      <c r="R68" s="46">
        <f ca="1">IF(COUNTIFS(Распис!$B$4:$B$300,$A68,Распис!$C$4:$C$300,"&lt;="&amp;R$1,Распис!$D$4:$D$300,"&gt;="&amp;R$1)&gt;0,SUMIFS(Распис!$G$4:$G$300,Распис!$B$4:$B$300,$A68,Распис!$C$4:$C$300,"&lt;="&amp;R$1,Распис!$D$4:$D$300,"&gt;="&amp;R$1),SUMIF(База!$B$3:$B$305,$A68,База!$G$3:$G$152))</f>
        <v>0</v>
      </c>
      <c r="S68" s="46">
        <f ca="1">IF(COUNTIFS(Распис!$B$4:$B$300,$A68,Распис!$C$4:$C$300,"&lt;="&amp;S$1,Распис!$D$4:$D$300,"&gt;="&amp;S$1)&gt;0,SUMIFS(Распис!$H$4:$H$300,Распис!$B$4:$B$300,$A68,Распис!$C$4:$C$300,"&lt;="&amp;S$1,Распис!$D$4:$D$300,"&gt;="&amp;S$1),SUMIF(База!$B$3:$B$305,$A68,База!$H$3:$H$152))</f>
        <v>0</v>
      </c>
      <c r="T68" s="46">
        <f ca="1">IF(COUNTIFS(Распис!$B$4:$B$300,$A68,Распис!$C$4:$C$300,"&lt;="&amp;T$1,Распис!$D$4:$D$300,"&gt;="&amp;T$1)&gt;0,SUMIFS(Распис!$I$4:$I$300,Распис!$B$4:$B$300,$A68,Распис!$C$4:$C$300,"&lt;="&amp;T$1,Распис!$D$4:$D$300,"&gt;="&amp;T$1),SUMIF(База!$B$3:$B$305,$A68,База!$I$3:$I$152))</f>
        <v>0</v>
      </c>
      <c r="U68" s="46">
        <f ca="1">IF(COUNTIFS(Распис!$B$4:$B$300,$A68,Распис!$C$4:$C$300,"&lt;="&amp;U$1,Распис!$D$4:$D$300,"&gt;="&amp;U$1)&gt;0,SUMIFS(Распис!$J$4:$J$300,Распис!$B$4:$B$300,$A68,Распис!$C$4:$C$300,"&lt;="&amp;U$1,Распис!$D$4:$D$300,"&gt;="&amp;U$1),SUMIF(База!$B$3:$B$305,$A68,База!$J$3:$J$152))</f>
        <v>0</v>
      </c>
      <c r="V68" s="46">
        <f ca="1">IF(COUNTIFS(Распис!$B$4:$B$300,$A68,Распис!$C$4:$C$300,"&lt;="&amp;V$1,Распис!$D$4:$D$300,"&gt;="&amp;V$1)&gt;0,SUMIFS(Распис!$K$4:$K$300,Распис!$B$4:$B$300,$A68,Распис!$C$4:$C$300,"&lt;="&amp;V$1,Распис!$D$4:$D$300,"&gt;="&amp;V$1),SUMIF(База!$B$3:$B$305,$A68,База!$K$3:$K$152))</f>
        <v>0</v>
      </c>
      <c r="W68" s="46" t="s">
        <v>23</v>
      </c>
      <c r="X68" s="46">
        <f ca="1">IF(COUNTIFS(Распис!$B$4:$B$300,$A68,Распис!$C$4:$C$300,"&lt;="&amp;X$1,Распис!$D$4:$D$300,"&gt;="&amp;X$1)&gt;0,SUMIFS(Распис!$F$4:$F$300,Распис!$B$4:$B$300,$A68,Распис!$C$4:$C$300,"&lt;="&amp;X$1,Распис!$D$4:$D$300,"&gt;="&amp;X$1),SUMIF(База!$B$3:$B$305,$A68,База!$F$3:$F$152))</f>
        <v>0</v>
      </c>
      <c r="Y68" s="46">
        <f ca="1">IF(COUNTIFS(Распис!$B$4:$B$300,$A68,Распис!$C$4:$C$300,"&lt;="&amp;Y$1,Распис!$D$4:$D$300,"&gt;="&amp;Y$1)&gt;0,SUMIFS(Распис!$G$4:$G$300,Распис!$B$4:$B$300,$A68,Распис!$C$4:$C$300,"&lt;="&amp;Y$1,Распис!$D$4:$D$300,"&gt;="&amp;Y$1),SUMIF(База!$B$3:$B$305,$A68,База!$G$3:$G$152))</f>
        <v>0</v>
      </c>
      <c r="Z68" s="46">
        <f ca="1">IF(COUNTIFS(Распис!$B$4:$B$300,$A68,Распис!$C$4:$C$300,"&lt;="&amp;Z$1,Распис!$D$4:$D$300,"&gt;="&amp;Z$1)&gt;0,SUMIFS(Распис!$H$4:$H$300,Распис!$B$4:$B$300,$A68,Распис!$C$4:$C$300,"&lt;="&amp;Z$1,Распис!$D$4:$D$300,"&gt;="&amp;Z$1),SUMIF(База!$B$3:$B$305,$A68,База!$H$3:$H$152))</f>
        <v>0</v>
      </c>
      <c r="AA68" s="46">
        <f ca="1">IF(COUNTIFS(Распис!$B$4:$B$300,$A68,Распис!$C$4:$C$300,"&lt;="&amp;AA$1,Распис!$D$4:$D$300,"&gt;="&amp;AA$1)&gt;0,SUMIFS(Распис!$I$4:$I$300,Распис!$B$4:$B$300,$A68,Распис!$C$4:$C$300,"&lt;="&amp;AA$1,Распис!$D$4:$D$300,"&gt;="&amp;AA$1),SUMIF(База!$B$3:$B$305,$A68,База!$I$3:$I$152))</f>
        <v>0</v>
      </c>
      <c r="AB68" s="46">
        <f ca="1">IF(COUNTIFS(Распис!$B$4:$B$300,$A68,Распис!$C$4:$C$300,"&lt;="&amp;AB$1,Распис!$D$4:$D$300,"&gt;="&amp;AB$1)&gt;0,SUMIFS(Распис!$J$4:$J$300,Распис!$B$4:$B$300,$A68,Распис!$C$4:$C$300,"&lt;="&amp;AB$1,Распис!$D$4:$D$300,"&gt;="&amp;AB$1),SUMIF(База!$B$3:$B$305,$A68,База!$J$3:$J$152))</f>
        <v>0</v>
      </c>
      <c r="AC68" s="46">
        <f ca="1">IF(COUNTIFS(Распис!$B$4:$B$300,$A68,Распис!$C$4:$C$300,"&lt;="&amp;AC$1,Распис!$D$4:$D$300,"&gt;="&amp;AC$1)&gt;0,SUMIFS(Распис!$K$4:$K$300,Распис!$B$4:$B$300,$A68,Распис!$C$4:$C$300,"&lt;="&amp;AC$1,Распис!$D$4:$D$300,"&gt;="&amp;AC$1),SUMIF(База!$B$3:$B$305,$A68,База!$K$3:$K$152))</f>
        <v>0</v>
      </c>
      <c r="AD68" s="46" t="s">
        <v>23</v>
      </c>
      <c r="AE68" s="46">
        <f ca="1">IF(COUNTIFS(Распис!$B$4:$B$300,$A68,Распис!$C$4:$C$300,"&lt;="&amp;AE$1,Распис!$D$4:$D$300,"&gt;="&amp;AE$1)&gt;0,SUMIFS(Распис!$F$4:$F$300,Распис!$B$4:$B$300,$A68,Распис!$C$4:$C$300,"&lt;="&amp;AE$1,Распис!$D$4:$D$300,"&gt;="&amp;AE$1),SUMIF(База!$B$3:$B$305,$A68,База!$F$3:$F$152))</f>
        <v>0</v>
      </c>
      <c r="AF68" s="47"/>
      <c r="AG68" s="46">
        <f t="shared" ref="AG68:AG131" ca="1" si="10">SUM(B68:AF68)</f>
        <v>0</v>
      </c>
      <c r="AH68" s="46">
        <f ca="1">AG68-SUMIFS(Распред!$G$4:$G$300,Распред!$B$4:$B$300,"апрель",Распред!$F$4:$F$300,A68)</f>
        <v>0</v>
      </c>
      <c r="AI68" s="46">
        <f ca="1">AH68+(COUNTIF(B68:AF68,"КД")+SUMIFS(Распред!$AH$4:$AH$300,Распред!$F$4:$F$300,A68,Распред!$B$4:$B$300,"апрель"))*4</f>
        <v>0</v>
      </c>
      <c r="AJ68" s="46">
        <f t="shared" ref="AJ68:AJ131" ca="1" si="11">MAX(0,AI68-COUNTIFS(B68:AE68,"&lt;&gt;П",B68:AE68,"&lt;&gt;В",B68:AE68,"&lt;&gt;Н")*4)</f>
        <v>0</v>
      </c>
      <c r="AK68" s="46">
        <f t="shared" ref="AK68:AK131" ca="1" si="12">AH68-AJ68</f>
        <v>0</v>
      </c>
      <c r="AL68" s="46">
        <f>SUMIFS(Распред!$K$4:$K$300,Распред!$B$4:$B$300,"апрель",Распред!$J$4:$J$300,A68)+SUMIFS(Распред!$M$4:$M$300,Распред!$B$4:$B$300,"апрель",Распред!$L$4:$L$300,A68)+SUMIFS(Распред!$O$4:$O$300,Распред!$B$4:$B$300,"апрель",Распред!$N$4:$N$300,A68)+SUMIFS(Распред!$Q$4:$Q$300,Распред!$B$4:$B$300,"апрель",Распред!$P$4:$P$300,A68)+SUMIFS(Распред!$S$4:$S$300,Распред!$B$4:$B$300,"апрель",Распред!$R$4:$R$300,A68)+SUMIFS(Распред!$U$4:$U$300,Распред!$B$4:$B$300,"апрель",Распред!$T$4:$T$300,A68)+SUMIFS(Распред!$W$4:$W$300,Распред!$B$4:$B$300,"апрель",Распред!$V$4:$V$300,A68)+SUMIFS(Распред!$Y$4:$Y$300,Распред!$B$4:$B$300,"апрель",Распред!$X$4:$X$300,A68)+SUMIFS(Распред!$AA$4:$AA$300,Распред!$B$4:$B$300,"апрель",Распред!$Z$4:$Z$300,A68)+SUMIFS(Распред!$AC$4:$AC$300,Распред!$B$4:$B$300,"апрель",Распред!$AB$4:$AB$300,A68)</f>
        <v>0</v>
      </c>
      <c r="AM68" s="46">
        <f t="shared" ref="AM68:AM131" ca="1" si="13">AJ68+AK68+AL68</f>
        <v>0</v>
      </c>
      <c r="AN68" s="46">
        <f t="shared" ref="AN68:AN131" ca="1" si="14">MAX(MIN(AI68-AJ68,96)+AL68+AJ68-96,0)</f>
        <v>0</v>
      </c>
      <c r="AO68" s="46">
        <f t="shared" ref="AO68:AO131" ca="1" si="15">ROUND(AN68/72*60,0)</f>
        <v>0</v>
      </c>
      <c r="AP68" s="46">
        <f>январь!AP68</f>
        <v>0</v>
      </c>
      <c r="AQ68" s="46">
        <f t="shared" ref="AQ68:AQ131" ca="1" si="16">ROUND(AO68%*AP68,0)</f>
        <v>0</v>
      </c>
      <c r="AR68" s="47"/>
      <c r="AS68" s="47">
        <f t="shared" ref="AS68:AS131" ca="1" si="17">AQ68-AR68</f>
        <v>0</v>
      </c>
      <c r="AT68" s="47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</row>
    <row r="69" spans="1:58" x14ac:dyDescent="0.25">
      <c r="A69" s="47">
        <f>База!B69</f>
        <v>0</v>
      </c>
      <c r="B69" s="46" t="s">
        <v>23</v>
      </c>
      <c r="C69" s="46">
        <f ca="1">IF(COUNTIFS(Распис!$B$4:$B$300,$A69,Распис!$C$4:$C$300,"&lt;="&amp;C$1,Распис!$D$4:$D$300,"&gt;="&amp;C$1)&gt;0,SUMIFS(Распис!$F$4:$F$300,Распис!$B$4:$B$300,$A69,Распис!$C$4:$C$300,"&lt;="&amp;C$1,Распис!$D$4:$D$300,"&gt;="&amp;C$1),SUMIF(База!$B$3:$B$305,$A69,База!$F$3:$F$152))</f>
        <v>0</v>
      </c>
      <c r="D69" s="46">
        <f ca="1">IF(COUNTIFS(Распис!$B$4:$B$300,$A69,Распис!$C$4:$C$300,"&lt;="&amp;D$1,Распис!$D$4:$D$300,"&gt;="&amp;D$1)&gt;0,SUMIFS(Распис!$G$4:$G$300,Распис!$B$4:$B$300,$A69,Распис!$C$4:$C$300,"&lt;="&amp;D$1,Распис!$D$4:$D$300,"&gt;="&amp;D$1),SUMIF(База!$B$3:$B$305,$A69,База!$G$3:$G$152))</f>
        <v>0</v>
      </c>
      <c r="E69" s="46">
        <f ca="1">IF(COUNTIFS(Распис!$B$4:$B$300,$A69,Распис!$C$4:$C$300,"&lt;="&amp;E$1,Распис!$D$4:$D$300,"&gt;="&amp;E$1)&gt;0,SUMIFS(Распис!$H$4:$H$300,Распис!$B$4:$B$300,$A69,Распис!$C$4:$C$300,"&lt;="&amp;E$1,Распис!$D$4:$D$300,"&gt;="&amp;E$1),SUMIF(База!$B$3:$B$305,$A69,База!$H$3:$H$152))</f>
        <v>0</v>
      </c>
      <c r="F69" s="46">
        <f ca="1">IF(COUNTIFS(Распис!$B$4:$B$300,$A69,Распис!$C$4:$C$300,"&lt;="&amp;F$1,Распис!$D$4:$D$300,"&gt;="&amp;F$1)&gt;0,SUMIFS(Распис!$I$4:$I$300,Распис!$B$4:$B$300,$A69,Распис!$C$4:$C$300,"&lt;="&amp;F$1,Распис!$D$4:$D$300,"&gt;="&amp;F$1),SUMIF(База!$B$3:$B$305,$A69,База!$I$3:$I$152))</f>
        <v>0</v>
      </c>
      <c r="G69" s="46">
        <f ca="1">IF(COUNTIFS(Распис!$B$4:$B$300,$A69,Распис!$C$4:$C$300,"&lt;="&amp;G$1,Распис!$D$4:$D$300,"&gt;="&amp;G$1)&gt;0,SUMIFS(Распис!$J$4:$J$300,Распис!$B$4:$B$300,$A69,Распис!$C$4:$C$300,"&lt;="&amp;G$1,Распис!$D$4:$D$300,"&gt;="&amp;G$1),SUMIF(База!$B$3:$B$305,$A69,База!$J$3:$J$152))</f>
        <v>0</v>
      </c>
      <c r="H69" s="46">
        <f ca="1">IF(COUNTIFS(Распис!$B$4:$B$300,$A69,Распис!$C$4:$C$300,"&lt;="&amp;H$1,Распис!$D$4:$D$300,"&gt;="&amp;H$1)&gt;0,SUMIFS(Распис!$K$4:$K$300,Распис!$B$4:$B$300,$A69,Распис!$C$4:$C$300,"&lt;="&amp;H$1,Распис!$D$4:$D$300,"&gt;="&amp;H$1),SUMIF(База!$B$3:$B$305,$A69,База!$K$3:$K$152))</f>
        <v>0</v>
      </c>
      <c r="I69" s="46" t="s">
        <v>23</v>
      </c>
      <c r="J69" s="46">
        <f ca="1">IF(COUNTIFS(Распис!$B$4:$B$300,$A69,Распис!$C$4:$C$300,"&lt;="&amp;J$1,Распис!$D$4:$D$300,"&gt;="&amp;J$1)&gt;0,SUMIFS(Распис!$F$4:$F$300,Распис!$B$4:$B$300,$A69,Распис!$C$4:$C$300,"&lt;="&amp;J$1,Распис!$D$4:$D$300,"&gt;="&amp;J$1),SUMIF(База!$B$3:$B$305,$A69,База!$F$3:$F$152))</f>
        <v>0</v>
      </c>
      <c r="K69" s="46">
        <f ca="1">IF(COUNTIFS(Распис!$B$4:$B$300,$A69,Распис!$C$4:$C$300,"&lt;="&amp;K$1,Распис!$D$4:$D$300,"&gt;="&amp;K$1)&gt;0,SUMIFS(Распис!$G$4:$G$300,Распис!$B$4:$B$300,$A69,Распис!$C$4:$C$300,"&lt;="&amp;K$1,Распис!$D$4:$D$300,"&gt;="&amp;K$1),SUMIF(База!$B$3:$B$305,$A69,База!$G$3:$G$152))</f>
        <v>0</v>
      </c>
      <c r="L69" s="46">
        <f ca="1">IF(COUNTIFS(Распис!$B$4:$B$300,$A69,Распис!$C$4:$C$300,"&lt;="&amp;L$1,Распис!$D$4:$D$300,"&gt;="&amp;L$1)&gt;0,SUMIFS(Распис!$H$4:$H$300,Распис!$B$4:$B$300,$A69,Распис!$C$4:$C$300,"&lt;="&amp;L$1,Распис!$D$4:$D$300,"&gt;="&amp;L$1),SUMIF(База!$B$3:$B$305,$A69,База!$H$3:$H$152))</f>
        <v>0</v>
      </c>
      <c r="M69" s="46">
        <f ca="1">IF(COUNTIFS(Распис!$B$4:$B$300,$A69,Распис!$C$4:$C$300,"&lt;="&amp;M$1,Распис!$D$4:$D$300,"&gt;="&amp;M$1)&gt;0,SUMIFS(Распис!$I$4:$I$300,Распис!$B$4:$B$300,$A69,Распис!$C$4:$C$300,"&lt;="&amp;M$1,Распис!$D$4:$D$300,"&gt;="&amp;M$1),SUMIF(База!$B$3:$B$305,$A69,База!$I$3:$I$152))</f>
        <v>0</v>
      </c>
      <c r="N69" s="46">
        <f ca="1">IF(COUNTIFS(Распис!$B$4:$B$300,$A69,Распис!$C$4:$C$300,"&lt;="&amp;N$1,Распис!$D$4:$D$300,"&gt;="&amp;N$1)&gt;0,SUMIFS(Распис!$J$4:$J$300,Распис!$B$4:$B$300,$A69,Распис!$C$4:$C$300,"&lt;="&amp;N$1,Распис!$D$4:$D$300,"&gt;="&amp;N$1),SUMIF(База!$B$3:$B$305,$A69,База!$J$3:$J$152))</f>
        <v>0</v>
      </c>
      <c r="O69" s="46">
        <f ca="1">IF(COUNTIFS(Распис!$B$4:$B$300,$A69,Распис!$C$4:$C$300,"&lt;="&amp;O$1,Распис!$D$4:$D$300,"&gt;="&amp;O$1)&gt;0,SUMIFS(Распис!$K$4:$K$300,Распис!$B$4:$B$300,$A69,Распис!$C$4:$C$300,"&lt;="&amp;O$1,Распис!$D$4:$D$300,"&gt;="&amp;O$1),SUMIF(База!$B$3:$B$305,$A69,База!$K$3:$K$152))</f>
        <v>0</v>
      </c>
      <c r="P69" s="46" t="s">
        <v>23</v>
      </c>
      <c r="Q69" s="46">
        <f ca="1">IF(COUNTIFS(Распис!$B$4:$B$300,$A69,Распис!$C$4:$C$300,"&lt;="&amp;Q$1,Распис!$D$4:$D$300,"&gt;="&amp;Q$1)&gt;0,SUMIFS(Распис!$F$4:$F$300,Распис!$B$4:$B$300,$A69,Распис!$C$4:$C$300,"&lt;="&amp;Q$1,Распис!$D$4:$D$300,"&gt;="&amp;Q$1),SUMIF(База!$B$3:$B$305,$A69,База!$F$3:$F$152))</f>
        <v>0</v>
      </c>
      <c r="R69" s="46">
        <f ca="1">IF(COUNTIFS(Распис!$B$4:$B$300,$A69,Распис!$C$4:$C$300,"&lt;="&amp;R$1,Распис!$D$4:$D$300,"&gt;="&amp;R$1)&gt;0,SUMIFS(Распис!$G$4:$G$300,Распис!$B$4:$B$300,$A69,Распис!$C$4:$C$300,"&lt;="&amp;R$1,Распис!$D$4:$D$300,"&gt;="&amp;R$1),SUMIF(База!$B$3:$B$305,$A69,База!$G$3:$G$152))</f>
        <v>0</v>
      </c>
      <c r="S69" s="46">
        <f ca="1">IF(COUNTIFS(Распис!$B$4:$B$300,$A69,Распис!$C$4:$C$300,"&lt;="&amp;S$1,Распис!$D$4:$D$300,"&gt;="&amp;S$1)&gt;0,SUMIFS(Распис!$H$4:$H$300,Распис!$B$4:$B$300,$A69,Распис!$C$4:$C$300,"&lt;="&amp;S$1,Распис!$D$4:$D$300,"&gt;="&amp;S$1),SUMIF(База!$B$3:$B$305,$A69,База!$H$3:$H$152))</f>
        <v>0</v>
      </c>
      <c r="T69" s="46">
        <f ca="1">IF(COUNTIFS(Распис!$B$4:$B$300,$A69,Распис!$C$4:$C$300,"&lt;="&amp;T$1,Распис!$D$4:$D$300,"&gt;="&amp;T$1)&gt;0,SUMIFS(Распис!$I$4:$I$300,Распис!$B$4:$B$300,$A69,Распис!$C$4:$C$300,"&lt;="&amp;T$1,Распис!$D$4:$D$300,"&gt;="&amp;T$1),SUMIF(База!$B$3:$B$305,$A69,База!$I$3:$I$152))</f>
        <v>0</v>
      </c>
      <c r="U69" s="46">
        <f ca="1">IF(COUNTIFS(Распис!$B$4:$B$300,$A69,Распис!$C$4:$C$300,"&lt;="&amp;U$1,Распис!$D$4:$D$300,"&gt;="&amp;U$1)&gt;0,SUMIFS(Распис!$J$4:$J$300,Распис!$B$4:$B$300,$A69,Распис!$C$4:$C$300,"&lt;="&amp;U$1,Распис!$D$4:$D$300,"&gt;="&amp;U$1),SUMIF(База!$B$3:$B$305,$A69,База!$J$3:$J$152))</f>
        <v>0</v>
      </c>
      <c r="V69" s="46">
        <f ca="1">IF(COUNTIFS(Распис!$B$4:$B$300,$A69,Распис!$C$4:$C$300,"&lt;="&amp;V$1,Распис!$D$4:$D$300,"&gt;="&amp;V$1)&gt;0,SUMIFS(Распис!$K$4:$K$300,Распис!$B$4:$B$300,$A69,Распис!$C$4:$C$300,"&lt;="&amp;V$1,Распис!$D$4:$D$300,"&gt;="&amp;V$1),SUMIF(База!$B$3:$B$305,$A69,База!$K$3:$K$152))</f>
        <v>0</v>
      </c>
      <c r="W69" s="46" t="s">
        <v>23</v>
      </c>
      <c r="X69" s="46">
        <f ca="1">IF(COUNTIFS(Распис!$B$4:$B$300,$A69,Распис!$C$4:$C$300,"&lt;="&amp;X$1,Распис!$D$4:$D$300,"&gt;="&amp;X$1)&gt;0,SUMIFS(Распис!$F$4:$F$300,Распис!$B$4:$B$300,$A69,Распис!$C$4:$C$300,"&lt;="&amp;X$1,Распис!$D$4:$D$300,"&gt;="&amp;X$1),SUMIF(База!$B$3:$B$305,$A69,База!$F$3:$F$152))</f>
        <v>0</v>
      </c>
      <c r="Y69" s="46">
        <f ca="1">IF(COUNTIFS(Распис!$B$4:$B$300,$A69,Распис!$C$4:$C$300,"&lt;="&amp;Y$1,Распис!$D$4:$D$300,"&gt;="&amp;Y$1)&gt;0,SUMIFS(Распис!$G$4:$G$300,Распис!$B$4:$B$300,$A69,Распис!$C$4:$C$300,"&lt;="&amp;Y$1,Распис!$D$4:$D$300,"&gt;="&amp;Y$1),SUMIF(База!$B$3:$B$305,$A69,База!$G$3:$G$152))</f>
        <v>0</v>
      </c>
      <c r="Z69" s="46">
        <f ca="1">IF(COUNTIFS(Распис!$B$4:$B$300,$A69,Распис!$C$4:$C$300,"&lt;="&amp;Z$1,Распис!$D$4:$D$300,"&gt;="&amp;Z$1)&gt;0,SUMIFS(Распис!$H$4:$H$300,Распис!$B$4:$B$300,$A69,Распис!$C$4:$C$300,"&lt;="&amp;Z$1,Распис!$D$4:$D$300,"&gt;="&amp;Z$1),SUMIF(База!$B$3:$B$305,$A69,База!$H$3:$H$152))</f>
        <v>0</v>
      </c>
      <c r="AA69" s="46">
        <f ca="1">IF(COUNTIFS(Распис!$B$4:$B$300,$A69,Распис!$C$4:$C$300,"&lt;="&amp;AA$1,Распис!$D$4:$D$300,"&gt;="&amp;AA$1)&gt;0,SUMIFS(Распис!$I$4:$I$300,Распис!$B$4:$B$300,$A69,Распис!$C$4:$C$300,"&lt;="&amp;AA$1,Распис!$D$4:$D$300,"&gt;="&amp;AA$1),SUMIF(База!$B$3:$B$305,$A69,База!$I$3:$I$152))</f>
        <v>0</v>
      </c>
      <c r="AB69" s="46">
        <f ca="1">IF(COUNTIFS(Распис!$B$4:$B$300,$A69,Распис!$C$4:$C$300,"&lt;="&amp;AB$1,Распис!$D$4:$D$300,"&gt;="&amp;AB$1)&gt;0,SUMIFS(Распис!$J$4:$J$300,Распис!$B$4:$B$300,$A69,Распис!$C$4:$C$300,"&lt;="&amp;AB$1,Распис!$D$4:$D$300,"&gt;="&amp;AB$1),SUMIF(База!$B$3:$B$305,$A69,База!$J$3:$J$152))</f>
        <v>0</v>
      </c>
      <c r="AC69" s="46">
        <f ca="1">IF(COUNTIFS(Распис!$B$4:$B$300,$A69,Распис!$C$4:$C$300,"&lt;="&amp;AC$1,Распис!$D$4:$D$300,"&gt;="&amp;AC$1)&gt;0,SUMIFS(Распис!$K$4:$K$300,Распис!$B$4:$B$300,$A69,Распис!$C$4:$C$300,"&lt;="&amp;AC$1,Распис!$D$4:$D$300,"&gt;="&amp;AC$1),SUMIF(База!$B$3:$B$305,$A69,База!$K$3:$K$152))</f>
        <v>0</v>
      </c>
      <c r="AD69" s="46" t="s">
        <v>23</v>
      </c>
      <c r="AE69" s="46">
        <f ca="1">IF(COUNTIFS(Распис!$B$4:$B$300,$A69,Распис!$C$4:$C$300,"&lt;="&amp;AE$1,Распис!$D$4:$D$300,"&gt;="&amp;AE$1)&gt;0,SUMIFS(Распис!$F$4:$F$300,Распис!$B$4:$B$300,$A69,Распис!$C$4:$C$300,"&lt;="&amp;AE$1,Распис!$D$4:$D$300,"&gt;="&amp;AE$1),SUMIF(База!$B$3:$B$305,$A69,База!$F$3:$F$152))</f>
        <v>0</v>
      </c>
      <c r="AF69" s="47"/>
      <c r="AG69" s="46">
        <f t="shared" ca="1" si="10"/>
        <v>0</v>
      </c>
      <c r="AH69" s="46">
        <f ca="1">AG69-SUMIFS(Распред!$G$4:$G$300,Распред!$B$4:$B$300,"апрель",Распред!$F$4:$F$300,A69)</f>
        <v>0</v>
      </c>
      <c r="AI69" s="46">
        <f ca="1">AH69+(COUNTIF(B69:AF69,"КД")+SUMIFS(Распред!$AH$4:$AH$300,Распред!$F$4:$F$300,A69,Распред!$B$4:$B$300,"апрель"))*4</f>
        <v>0</v>
      </c>
      <c r="AJ69" s="46">
        <f t="shared" ca="1" si="11"/>
        <v>0</v>
      </c>
      <c r="AK69" s="46">
        <f t="shared" ca="1" si="12"/>
        <v>0</v>
      </c>
      <c r="AL69" s="46">
        <f>SUMIFS(Распред!$K$4:$K$300,Распред!$B$4:$B$300,"апрель",Распред!$J$4:$J$300,A69)+SUMIFS(Распред!$M$4:$M$300,Распред!$B$4:$B$300,"апрель",Распред!$L$4:$L$300,A69)+SUMIFS(Распред!$O$4:$O$300,Распред!$B$4:$B$300,"апрель",Распред!$N$4:$N$300,A69)+SUMIFS(Распред!$Q$4:$Q$300,Распред!$B$4:$B$300,"апрель",Распред!$P$4:$P$300,A69)+SUMIFS(Распред!$S$4:$S$300,Распред!$B$4:$B$300,"апрель",Распред!$R$4:$R$300,A69)+SUMIFS(Распред!$U$4:$U$300,Распред!$B$4:$B$300,"апрель",Распред!$T$4:$T$300,A69)+SUMIFS(Распред!$W$4:$W$300,Распред!$B$4:$B$300,"апрель",Распред!$V$4:$V$300,A69)+SUMIFS(Распред!$Y$4:$Y$300,Распред!$B$4:$B$300,"апрель",Распред!$X$4:$X$300,A69)+SUMIFS(Распред!$AA$4:$AA$300,Распред!$B$4:$B$300,"апрель",Распред!$Z$4:$Z$300,A69)+SUMIFS(Распред!$AC$4:$AC$300,Распред!$B$4:$B$300,"апрель",Распред!$AB$4:$AB$300,A69)</f>
        <v>0</v>
      </c>
      <c r="AM69" s="46">
        <f t="shared" ca="1" si="13"/>
        <v>0</v>
      </c>
      <c r="AN69" s="46">
        <f t="shared" ca="1" si="14"/>
        <v>0</v>
      </c>
      <c r="AO69" s="46">
        <f t="shared" ca="1" si="15"/>
        <v>0</v>
      </c>
      <c r="AP69" s="46">
        <f>январь!AP69</f>
        <v>0</v>
      </c>
      <c r="AQ69" s="46">
        <f t="shared" ca="1" si="16"/>
        <v>0</v>
      </c>
      <c r="AR69" s="47"/>
      <c r="AS69" s="47">
        <f t="shared" ca="1" si="17"/>
        <v>0</v>
      </c>
      <c r="AT69" s="47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</row>
    <row r="70" spans="1:58" x14ac:dyDescent="0.25">
      <c r="A70" s="47">
        <f>База!B70</f>
        <v>0</v>
      </c>
      <c r="B70" s="46" t="s">
        <v>23</v>
      </c>
      <c r="C70" s="46">
        <f ca="1">IF(COUNTIFS(Распис!$B$4:$B$300,$A70,Распис!$C$4:$C$300,"&lt;="&amp;C$1,Распис!$D$4:$D$300,"&gt;="&amp;C$1)&gt;0,SUMIFS(Распис!$F$4:$F$300,Распис!$B$4:$B$300,$A70,Распис!$C$4:$C$300,"&lt;="&amp;C$1,Распис!$D$4:$D$300,"&gt;="&amp;C$1),SUMIF(База!$B$3:$B$305,$A70,База!$F$3:$F$152))</f>
        <v>0</v>
      </c>
      <c r="D70" s="46">
        <f ca="1">IF(COUNTIFS(Распис!$B$4:$B$300,$A70,Распис!$C$4:$C$300,"&lt;="&amp;D$1,Распис!$D$4:$D$300,"&gt;="&amp;D$1)&gt;0,SUMIFS(Распис!$G$4:$G$300,Распис!$B$4:$B$300,$A70,Распис!$C$4:$C$300,"&lt;="&amp;D$1,Распис!$D$4:$D$300,"&gt;="&amp;D$1),SUMIF(База!$B$3:$B$305,$A70,База!$G$3:$G$152))</f>
        <v>0</v>
      </c>
      <c r="E70" s="46">
        <f ca="1">IF(COUNTIFS(Распис!$B$4:$B$300,$A70,Распис!$C$4:$C$300,"&lt;="&amp;E$1,Распис!$D$4:$D$300,"&gt;="&amp;E$1)&gt;0,SUMIFS(Распис!$H$4:$H$300,Распис!$B$4:$B$300,$A70,Распис!$C$4:$C$300,"&lt;="&amp;E$1,Распис!$D$4:$D$300,"&gt;="&amp;E$1),SUMIF(База!$B$3:$B$305,$A70,База!$H$3:$H$152))</f>
        <v>0</v>
      </c>
      <c r="F70" s="46">
        <f ca="1">IF(COUNTIFS(Распис!$B$4:$B$300,$A70,Распис!$C$4:$C$300,"&lt;="&amp;F$1,Распис!$D$4:$D$300,"&gt;="&amp;F$1)&gt;0,SUMIFS(Распис!$I$4:$I$300,Распис!$B$4:$B$300,$A70,Распис!$C$4:$C$300,"&lt;="&amp;F$1,Распис!$D$4:$D$300,"&gt;="&amp;F$1),SUMIF(База!$B$3:$B$305,$A70,База!$I$3:$I$152))</f>
        <v>0</v>
      </c>
      <c r="G70" s="46">
        <f ca="1">IF(COUNTIFS(Распис!$B$4:$B$300,$A70,Распис!$C$4:$C$300,"&lt;="&amp;G$1,Распис!$D$4:$D$300,"&gt;="&amp;G$1)&gt;0,SUMIFS(Распис!$J$4:$J$300,Распис!$B$4:$B$300,$A70,Распис!$C$4:$C$300,"&lt;="&amp;G$1,Распис!$D$4:$D$300,"&gt;="&amp;G$1),SUMIF(База!$B$3:$B$305,$A70,База!$J$3:$J$152))</f>
        <v>0</v>
      </c>
      <c r="H70" s="46">
        <f ca="1">IF(COUNTIFS(Распис!$B$4:$B$300,$A70,Распис!$C$4:$C$300,"&lt;="&amp;H$1,Распис!$D$4:$D$300,"&gt;="&amp;H$1)&gt;0,SUMIFS(Распис!$K$4:$K$300,Распис!$B$4:$B$300,$A70,Распис!$C$4:$C$300,"&lt;="&amp;H$1,Распис!$D$4:$D$300,"&gt;="&amp;H$1),SUMIF(База!$B$3:$B$305,$A70,База!$K$3:$K$152))</f>
        <v>0</v>
      </c>
      <c r="I70" s="46" t="s">
        <v>23</v>
      </c>
      <c r="J70" s="46">
        <f ca="1">IF(COUNTIFS(Распис!$B$4:$B$300,$A70,Распис!$C$4:$C$300,"&lt;="&amp;J$1,Распис!$D$4:$D$300,"&gt;="&amp;J$1)&gt;0,SUMIFS(Распис!$F$4:$F$300,Распис!$B$4:$B$300,$A70,Распис!$C$4:$C$300,"&lt;="&amp;J$1,Распис!$D$4:$D$300,"&gt;="&amp;J$1),SUMIF(База!$B$3:$B$305,$A70,База!$F$3:$F$152))</f>
        <v>0</v>
      </c>
      <c r="K70" s="46">
        <f ca="1">IF(COUNTIFS(Распис!$B$4:$B$300,$A70,Распис!$C$4:$C$300,"&lt;="&amp;K$1,Распис!$D$4:$D$300,"&gt;="&amp;K$1)&gt;0,SUMIFS(Распис!$G$4:$G$300,Распис!$B$4:$B$300,$A70,Распис!$C$4:$C$300,"&lt;="&amp;K$1,Распис!$D$4:$D$300,"&gt;="&amp;K$1),SUMIF(База!$B$3:$B$305,$A70,База!$G$3:$G$152))</f>
        <v>0</v>
      </c>
      <c r="L70" s="46">
        <f ca="1">IF(COUNTIFS(Распис!$B$4:$B$300,$A70,Распис!$C$4:$C$300,"&lt;="&amp;L$1,Распис!$D$4:$D$300,"&gt;="&amp;L$1)&gt;0,SUMIFS(Распис!$H$4:$H$300,Распис!$B$4:$B$300,$A70,Распис!$C$4:$C$300,"&lt;="&amp;L$1,Распис!$D$4:$D$300,"&gt;="&amp;L$1),SUMIF(База!$B$3:$B$305,$A70,База!$H$3:$H$152))</f>
        <v>0</v>
      </c>
      <c r="M70" s="46">
        <f ca="1">IF(COUNTIFS(Распис!$B$4:$B$300,$A70,Распис!$C$4:$C$300,"&lt;="&amp;M$1,Распис!$D$4:$D$300,"&gt;="&amp;M$1)&gt;0,SUMIFS(Распис!$I$4:$I$300,Распис!$B$4:$B$300,$A70,Распис!$C$4:$C$300,"&lt;="&amp;M$1,Распис!$D$4:$D$300,"&gt;="&amp;M$1),SUMIF(База!$B$3:$B$305,$A70,База!$I$3:$I$152))</f>
        <v>0</v>
      </c>
      <c r="N70" s="46">
        <f ca="1">IF(COUNTIFS(Распис!$B$4:$B$300,$A70,Распис!$C$4:$C$300,"&lt;="&amp;N$1,Распис!$D$4:$D$300,"&gt;="&amp;N$1)&gt;0,SUMIFS(Распис!$J$4:$J$300,Распис!$B$4:$B$300,$A70,Распис!$C$4:$C$300,"&lt;="&amp;N$1,Распис!$D$4:$D$300,"&gt;="&amp;N$1),SUMIF(База!$B$3:$B$305,$A70,База!$J$3:$J$152))</f>
        <v>0</v>
      </c>
      <c r="O70" s="46">
        <f ca="1">IF(COUNTIFS(Распис!$B$4:$B$300,$A70,Распис!$C$4:$C$300,"&lt;="&amp;O$1,Распис!$D$4:$D$300,"&gt;="&amp;O$1)&gt;0,SUMIFS(Распис!$K$4:$K$300,Распис!$B$4:$B$300,$A70,Распис!$C$4:$C$300,"&lt;="&amp;O$1,Распис!$D$4:$D$300,"&gt;="&amp;O$1),SUMIF(База!$B$3:$B$305,$A70,База!$K$3:$K$152))</f>
        <v>0</v>
      </c>
      <c r="P70" s="46" t="s">
        <v>23</v>
      </c>
      <c r="Q70" s="46">
        <f ca="1">IF(COUNTIFS(Распис!$B$4:$B$300,$A70,Распис!$C$4:$C$300,"&lt;="&amp;Q$1,Распис!$D$4:$D$300,"&gt;="&amp;Q$1)&gt;0,SUMIFS(Распис!$F$4:$F$300,Распис!$B$4:$B$300,$A70,Распис!$C$4:$C$300,"&lt;="&amp;Q$1,Распис!$D$4:$D$300,"&gt;="&amp;Q$1),SUMIF(База!$B$3:$B$305,$A70,База!$F$3:$F$152))</f>
        <v>0</v>
      </c>
      <c r="R70" s="46">
        <f ca="1">IF(COUNTIFS(Распис!$B$4:$B$300,$A70,Распис!$C$4:$C$300,"&lt;="&amp;R$1,Распис!$D$4:$D$300,"&gt;="&amp;R$1)&gt;0,SUMIFS(Распис!$G$4:$G$300,Распис!$B$4:$B$300,$A70,Распис!$C$4:$C$300,"&lt;="&amp;R$1,Распис!$D$4:$D$300,"&gt;="&amp;R$1),SUMIF(База!$B$3:$B$305,$A70,База!$G$3:$G$152))</f>
        <v>0</v>
      </c>
      <c r="S70" s="46">
        <f ca="1">IF(COUNTIFS(Распис!$B$4:$B$300,$A70,Распис!$C$4:$C$300,"&lt;="&amp;S$1,Распис!$D$4:$D$300,"&gt;="&amp;S$1)&gt;0,SUMIFS(Распис!$H$4:$H$300,Распис!$B$4:$B$300,$A70,Распис!$C$4:$C$300,"&lt;="&amp;S$1,Распис!$D$4:$D$300,"&gt;="&amp;S$1),SUMIF(База!$B$3:$B$305,$A70,База!$H$3:$H$152))</f>
        <v>0</v>
      </c>
      <c r="T70" s="46">
        <f ca="1">IF(COUNTIFS(Распис!$B$4:$B$300,$A70,Распис!$C$4:$C$300,"&lt;="&amp;T$1,Распис!$D$4:$D$300,"&gt;="&amp;T$1)&gt;0,SUMIFS(Распис!$I$4:$I$300,Распис!$B$4:$B$300,$A70,Распис!$C$4:$C$300,"&lt;="&amp;T$1,Распис!$D$4:$D$300,"&gt;="&amp;T$1),SUMIF(База!$B$3:$B$305,$A70,База!$I$3:$I$152))</f>
        <v>0</v>
      </c>
      <c r="U70" s="46">
        <f ca="1">IF(COUNTIFS(Распис!$B$4:$B$300,$A70,Распис!$C$4:$C$300,"&lt;="&amp;U$1,Распис!$D$4:$D$300,"&gt;="&amp;U$1)&gt;0,SUMIFS(Распис!$J$4:$J$300,Распис!$B$4:$B$300,$A70,Распис!$C$4:$C$300,"&lt;="&amp;U$1,Распис!$D$4:$D$300,"&gt;="&amp;U$1),SUMIF(База!$B$3:$B$305,$A70,База!$J$3:$J$152))</f>
        <v>0</v>
      </c>
      <c r="V70" s="46">
        <f ca="1">IF(COUNTIFS(Распис!$B$4:$B$300,$A70,Распис!$C$4:$C$300,"&lt;="&amp;V$1,Распис!$D$4:$D$300,"&gt;="&amp;V$1)&gt;0,SUMIFS(Распис!$K$4:$K$300,Распис!$B$4:$B$300,$A70,Распис!$C$4:$C$300,"&lt;="&amp;V$1,Распис!$D$4:$D$300,"&gt;="&amp;V$1),SUMIF(База!$B$3:$B$305,$A70,База!$K$3:$K$152))</f>
        <v>0</v>
      </c>
      <c r="W70" s="46" t="s">
        <v>23</v>
      </c>
      <c r="X70" s="46">
        <f ca="1">IF(COUNTIFS(Распис!$B$4:$B$300,$A70,Распис!$C$4:$C$300,"&lt;="&amp;X$1,Распис!$D$4:$D$300,"&gt;="&amp;X$1)&gt;0,SUMIFS(Распис!$F$4:$F$300,Распис!$B$4:$B$300,$A70,Распис!$C$4:$C$300,"&lt;="&amp;X$1,Распис!$D$4:$D$300,"&gt;="&amp;X$1),SUMIF(База!$B$3:$B$305,$A70,База!$F$3:$F$152))</f>
        <v>0</v>
      </c>
      <c r="Y70" s="46">
        <f ca="1">IF(COUNTIFS(Распис!$B$4:$B$300,$A70,Распис!$C$4:$C$300,"&lt;="&amp;Y$1,Распис!$D$4:$D$300,"&gt;="&amp;Y$1)&gt;0,SUMIFS(Распис!$G$4:$G$300,Распис!$B$4:$B$300,$A70,Распис!$C$4:$C$300,"&lt;="&amp;Y$1,Распис!$D$4:$D$300,"&gt;="&amp;Y$1),SUMIF(База!$B$3:$B$305,$A70,База!$G$3:$G$152))</f>
        <v>0</v>
      </c>
      <c r="Z70" s="46">
        <f ca="1">IF(COUNTIFS(Распис!$B$4:$B$300,$A70,Распис!$C$4:$C$300,"&lt;="&amp;Z$1,Распис!$D$4:$D$300,"&gt;="&amp;Z$1)&gt;0,SUMIFS(Распис!$H$4:$H$300,Распис!$B$4:$B$300,$A70,Распис!$C$4:$C$300,"&lt;="&amp;Z$1,Распис!$D$4:$D$300,"&gt;="&amp;Z$1),SUMIF(База!$B$3:$B$305,$A70,База!$H$3:$H$152))</f>
        <v>0</v>
      </c>
      <c r="AA70" s="46">
        <f ca="1">IF(COUNTIFS(Распис!$B$4:$B$300,$A70,Распис!$C$4:$C$300,"&lt;="&amp;AA$1,Распис!$D$4:$D$300,"&gt;="&amp;AA$1)&gt;0,SUMIFS(Распис!$I$4:$I$300,Распис!$B$4:$B$300,$A70,Распис!$C$4:$C$300,"&lt;="&amp;AA$1,Распис!$D$4:$D$300,"&gt;="&amp;AA$1),SUMIF(База!$B$3:$B$305,$A70,База!$I$3:$I$152))</f>
        <v>0</v>
      </c>
      <c r="AB70" s="46">
        <f ca="1">IF(COUNTIFS(Распис!$B$4:$B$300,$A70,Распис!$C$4:$C$300,"&lt;="&amp;AB$1,Распис!$D$4:$D$300,"&gt;="&amp;AB$1)&gt;0,SUMIFS(Распис!$J$4:$J$300,Распис!$B$4:$B$300,$A70,Распис!$C$4:$C$300,"&lt;="&amp;AB$1,Распис!$D$4:$D$300,"&gt;="&amp;AB$1),SUMIF(База!$B$3:$B$305,$A70,База!$J$3:$J$152))</f>
        <v>0</v>
      </c>
      <c r="AC70" s="46">
        <f ca="1">IF(COUNTIFS(Распис!$B$4:$B$300,$A70,Распис!$C$4:$C$300,"&lt;="&amp;AC$1,Распис!$D$4:$D$300,"&gt;="&amp;AC$1)&gt;0,SUMIFS(Распис!$K$4:$K$300,Распис!$B$4:$B$300,$A70,Распис!$C$4:$C$300,"&lt;="&amp;AC$1,Распис!$D$4:$D$300,"&gt;="&amp;AC$1),SUMIF(База!$B$3:$B$305,$A70,База!$K$3:$K$152))</f>
        <v>0</v>
      </c>
      <c r="AD70" s="46" t="s">
        <v>23</v>
      </c>
      <c r="AE70" s="46">
        <f ca="1">IF(COUNTIFS(Распис!$B$4:$B$300,$A70,Распис!$C$4:$C$300,"&lt;="&amp;AE$1,Распис!$D$4:$D$300,"&gt;="&amp;AE$1)&gt;0,SUMIFS(Распис!$F$4:$F$300,Распис!$B$4:$B$300,$A70,Распис!$C$4:$C$300,"&lt;="&amp;AE$1,Распис!$D$4:$D$300,"&gt;="&amp;AE$1),SUMIF(База!$B$3:$B$305,$A70,База!$F$3:$F$152))</f>
        <v>0</v>
      </c>
      <c r="AF70" s="47"/>
      <c r="AG70" s="46">
        <f t="shared" ca="1" si="10"/>
        <v>0</v>
      </c>
      <c r="AH70" s="46">
        <f ca="1">AG70-SUMIFS(Распред!$G$4:$G$300,Распред!$B$4:$B$300,"апрель",Распред!$F$4:$F$300,A70)</f>
        <v>0</v>
      </c>
      <c r="AI70" s="46">
        <f ca="1">AH70+(COUNTIF(B70:AF70,"КД")+SUMIFS(Распред!$AH$4:$AH$300,Распред!$F$4:$F$300,A70,Распред!$B$4:$B$300,"апрель"))*4</f>
        <v>0</v>
      </c>
      <c r="AJ70" s="46">
        <f t="shared" ca="1" si="11"/>
        <v>0</v>
      </c>
      <c r="AK70" s="46">
        <f t="shared" ca="1" si="12"/>
        <v>0</v>
      </c>
      <c r="AL70" s="46">
        <f>SUMIFS(Распред!$K$4:$K$300,Распред!$B$4:$B$300,"апрель",Распред!$J$4:$J$300,A70)+SUMIFS(Распред!$M$4:$M$300,Распред!$B$4:$B$300,"апрель",Распред!$L$4:$L$300,A70)+SUMIFS(Распред!$O$4:$O$300,Распред!$B$4:$B$300,"апрель",Распред!$N$4:$N$300,A70)+SUMIFS(Распред!$Q$4:$Q$300,Распред!$B$4:$B$300,"апрель",Распред!$P$4:$P$300,A70)+SUMIFS(Распред!$S$4:$S$300,Распред!$B$4:$B$300,"апрель",Распред!$R$4:$R$300,A70)+SUMIFS(Распред!$U$4:$U$300,Распред!$B$4:$B$300,"апрель",Распред!$T$4:$T$300,A70)+SUMIFS(Распред!$W$4:$W$300,Распред!$B$4:$B$300,"апрель",Распред!$V$4:$V$300,A70)+SUMIFS(Распред!$Y$4:$Y$300,Распред!$B$4:$B$300,"апрель",Распред!$X$4:$X$300,A70)+SUMIFS(Распред!$AA$4:$AA$300,Распред!$B$4:$B$300,"апрель",Распред!$Z$4:$Z$300,A70)+SUMIFS(Распред!$AC$4:$AC$300,Распред!$B$4:$B$300,"апрель",Распред!$AB$4:$AB$300,A70)</f>
        <v>0</v>
      </c>
      <c r="AM70" s="46">
        <f t="shared" ca="1" si="13"/>
        <v>0</v>
      </c>
      <c r="AN70" s="46">
        <f t="shared" ca="1" si="14"/>
        <v>0</v>
      </c>
      <c r="AO70" s="46">
        <f t="shared" ca="1" si="15"/>
        <v>0</v>
      </c>
      <c r="AP70" s="46">
        <f>январь!AP70</f>
        <v>0</v>
      </c>
      <c r="AQ70" s="46">
        <f t="shared" ca="1" si="16"/>
        <v>0</v>
      </c>
      <c r="AR70" s="47"/>
      <c r="AS70" s="47">
        <f t="shared" ca="1" si="17"/>
        <v>0</v>
      </c>
      <c r="AT70" s="47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</row>
    <row r="71" spans="1:58" x14ac:dyDescent="0.25">
      <c r="A71" s="47">
        <f>База!B71</f>
        <v>0</v>
      </c>
      <c r="B71" s="46" t="s">
        <v>23</v>
      </c>
      <c r="C71" s="46">
        <f ca="1">IF(COUNTIFS(Распис!$B$4:$B$300,$A71,Распис!$C$4:$C$300,"&lt;="&amp;C$1,Распис!$D$4:$D$300,"&gt;="&amp;C$1)&gt;0,SUMIFS(Распис!$F$4:$F$300,Распис!$B$4:$B$300,$A71,Распис!$C$4:$C$300,"&lt;="&amp;C$1,Распис!$D$4:$D$300,"&gt;="&amp;C$1),SUMIF(База!$B$3:$B$305,$A71,База!$F$3:$F$152))</f>
        <v>0</v>
      </c>
      <c r="D71" s="46">
        <f ca="1">IF(COUNTIFS(Распис!$B$4:$B$300,$A71,Распис!$C$4:$C$300,"&lt;="&amp;D$1,Распис!$D$4:$D$300,"&gt;="&amp;D$1)&gt;0,SUMIFS(Распис!$G$4:$G$300,Распис!$B$4:$B$300,$A71,Распис!$C$4:$C$300,"&lt;="&amp;D$1,Распис!$D$4:$D$300,"&gt;="&amp;D$1),SUMIF(База!$B$3:$B$305,$A71,База!$G$3:$G$152))</f>
        <v>0</v>
      </c>
      <c r="E71" s="46">
        <f ca="1">IF(COUNTIFS(Распис!$B$4:$B$300,$A71,Распис!$C$4:$C$300,"&lt;="&amp;E$1,Распис!$D$4:$D$300,"&gt;="&amp;E$1)&gt;0,SUMIFS(Распис!$H$4:$H$300,Распис!$B$4:$B$300,$A71,Распис!$C$4:$C$300,"&lt;="&amp;E$1,Распис!$D$4:$D$300,"&gt;="&amp;E$1),SUMIF(База!$B$3:$B$305,$A71,База!$H$3:$H$152))</f>
        <v>0</v>
      </c>
      <c r="F71" s="46">
        <f ca="1">IF(COUNTIFS(Распис!$B$4:$B$300,$A71,Распис!$C$4:$C$300,"&lt;="&amp;F$1,Распис!$D$4:$D$300,"&gt;="&amp;F$1)&gt;0,SUMIFS(Распис!$I$4:$I$300,Распис!$B$4:$B$300,$A71,Распис!$C$4:$C$300,"&lt;="&amp;F$1,Распис!$D$4:$D$300,"&gt;="&amp;F$1),SUMIF(База!$B$3:$B$305,$A71,База!$I$3:$I$152))</f>
        <v>0</v>
      </c>
      <c r="G71" s="46">
        <f ca="1">IF(COUNTIFS(Распис!$B$4:$B$300,$A71,Распис!$C$4:$C$300,"&lt;="&amp;G$1,Распис!$D$4:$D$300,"&gt;="&amp;G$1)&gt;0,SUMIFS(Распис!$J$4:$J$300,Распис!$B$4:$B$300,$A71,Распис!$C$4:$C$300,"&lt;="&amp;G$1,Распис!$D$4:$D$300,"&gt;="&amp;G$1),SUMIF(База!$B$3:$B$305,$A71,База!$J$3:$J$152))</f>
        <v>0</v>
      </c>
      <c r="H71" s="46">
        <f ca="1">IF(COUNTIFS(Распис!$B$4:$B$300,$A71,Распис!$C$4:$C$300,"&lt;="&amp;H$1,Распис!$D$4:$D$300,"&gt;="&amp;H$1)&gt;0,SUMIFS(Распис!$K$4:$K$300,Распис!$B$4:$B$300,$A71,Распис!$C$4:$C$300,"&lt;="&amp;H$1,Распис!$D$4:$D$300,"&gt;="&amp;H$1),SUMIF(База!$B$3:$B$305,$A71,База!$K$3:$K$152))</f>
        <v>0</v>
      </c>
      <c r="I71" s="46" t="s">
        <v>23</v>
      </c>
      <c r="J71" s="46">
        <f ca="1">IF(COUNTIFS(Распис!$B$4:$B$300,$A71,Распис!$C$4:$C$300,"&lt;="&amp;J$1,Распис!$D$4:$D$300,"&gt;="&amp;J$1)&gt;0,SUMIFS(Распис!$F$4:$F$300,Распис!$B$4:$B$300,$A71,Распис!$C$4:$C$300,"&lt;="&amp;J$1,Распис!$D$4:$D$300,"&gt;="&amp;J$1),SUMIF(База!$B$3:$B$305,$A71,База!$F$3:$F$152))</f>
        <v>0</v>
      </c>
      <c r="K71" s="46">
        <f ca="1">IF(COUNTIFS(Распис!$B$4:$B$300,$A71,Распис!$C$4:$C$300,"&lt;="&amp;K$1,Распис!$D$4:$D$300,"&gt;="&amp;K$1)&gt;0,SUMIFS(Распис!$G$4:$G$300,Распис!$B$4:$B$300,$A71,Распис!$C$4:$C$300,"&lt;="&amp;K$1,Распис!$D$4:$D$300,"&gt;="&amp;K$1),SUMIF(База!$B$3:$B$305,$A71,База!$G$3:$G$152))</f>
        <v>0</v>
      </c>
      <c r="L71" s="46">
        <f ca="1">IF(COUNTIFS(Распис!$B$4:$B$300,$A71,Распис!$C$4:$C$300,"&lt;="&amp;L$1,Распис!$D$4:$D$300,"&gt;="&amp;L$1)&gt;0,SUMIFS(Распис!$H$4:$H$300,Распис!$B$4:$B$300,$A71,Распис!$C$4:$C$300,"&lt;="&amp;L$1,Распис!$D$4:$D$300,"&gt;="&amp;L$1),SUMIF(База!$B$3:$B$305,$A71,База!$H$3:$H$152))</f>
        <v>0</v>
      </c>
      <c r="M71" s="46">
        <f ca="1">IF(COUNTIFS(Распис!$B$4:$B$300,$A71,Распис!$C$4:$C$300,"&lt;="&amp;M$1,Распис!$D$4:$D$300,"&gt;="&amp;M$1)&gt;0,SUMIFS(Распис!$I$4:$I$300,Распис!$B$4:$B$300,$A71,Распис!$C$4:$C$300,"&lt;="&amp;M$1,Распис!$D$4:$D$300,"&gt;="&amp;M$1),SUMIF(База!$B$3:$B$305,$A71,База!$I$3:$I$152))</f>
        <v>0</v>
      </c>
      <c r="N71" s="46">
        <f ca="1">IF(COUNTIFS(Распис!$B$4:$B$300,$A71,Распис!$C$4:$C$300,"&lt;="&amp;N$1,Распис!$D$4:$D$300,"&gt;="&amp;N$1)&gt;0,SUMIFS(Распис!$J$4:$J$300,Распис!$B$4:$B$300,$A71,Распис!$C$4:$C$300,"&lt;="&amp;N$1,Распис!$D$4:$D$300,"&gt;="&amp;N$1),SUMIF(База!$B$3:$B$305,$A71,База!$J$3:$J$152))</f>
        <v>0</v>
      </c>
      <c r="O71" s="46">
        <f ca="1">IF(COUNTIFS(Распис!$B$4:$B$300,$A71,Распис!$C$4:$C$300,"&lt;="&amp;O$1,Распис!$D$4:$D$300,"&gt;="&amp;O$1)&gt;0,SUMIFS(Распис!$K$4:$K$300,Распис!$B$4:$B$300,$A71,Распис!$C$4:$C$300,"&lt;="&amp;O$1,Распис!$D$4:$D$300,"&gt;="&amp;O$1),SUMIF(База!$B$3:$B$305,$A71,База!$K$3:$K$152))</f>
        <v>0</v>
      </c>
      <c r="P71" s="46" t="s">
        <v>23</v>
      </c>
      <c r="Q71" s="46">
        <f ca="1">IF(COUNTIFS(Распис!$B$4:$B$300,$A71,Распис!$C$4:$C$300,"&lt;="&amp;Q$1,Распис!$D$4:$D$300,"&gt;="&amp;Q$1)&gt;0,SUMIFS(Распис!$F$4:$F$300,Распис!$B$4:$B$300,$A71,Распис!$C$4:$C$300,"&lt;="&amp;Q$1,Распис!$D$4:$D$300,"&gt;="&amp;Q$1),SUMIF(База!$B$3:$B$305,$A71,База!$F$3:$F$152))</f>
        <v>0</v>
      </c>
      <c r="R71" s="46">
        <f ca="1">IF(COUNTIFS(Распис!$B$4:$B$300,$A71,Распис!$C$4:$C$300,"&lt;="&amp;R$1,Распис!$D$4:$D$300,"&gt;="&amp;R$1)&gt;0,SUMIFS(Распис!$G$4:$G$300,Распис!$B$4:$B$300,$A71,Распис!$C$4:$C$300,"&lt;="&amp;R$1,Распис!$D$4:$D$300,"&gt;="&amp;R$1),SUMIF(База!$B$3:$B$305,$A71,База!$G$3:$G$152))</f>
        <v>0</v>
      </c>
      <c r="S71" s="46">
        <f ca="1">IF(COUNTIFS(Распис!$B$4:$B$300,$A71,Распис!$C$4:$C$300,"&lt;="&amp;S$1,Распис!$D$4:$D$300,"&gt;="&amp;S$1)&gt;0,SUMIFS(Распис!$H$4:$H$300,Распис!$B$4:$B$300,$A71,Распис!$C$4:$C$300,"&lt;="&amp;S$1,Распис!$D$4:$D$300,"&gt;="&amp;S$1),SUMIF(База!$B$3:$B$305,$A71,База!$H$3:$H$152))</f>
        <v>0</v>
      </c>
      <c r="T71" s="46">
        <f ca="1">IF(COUNTIFS(Распис!$B$4:$B$300,$A71,Распис!$C$4:$C$300,"&lt;="&amp;T$1,Распис!$D$4:$D$300,"&gt;="&amp;T$1)&gt;0,SUMIFS(Распис!$I$4:$I$300,Распис!$B$4:$B$300,$A71,Распис!$C$4:$C$300,"&lt;="&amp;T$1,Распис!$D$4:$D$300,"&gt;="&amp;T$1),SUMIF(База!$B$3:$B$305,$A71,База!$I$3:$I$152))</f>
        <v>0</v>
      </c>
      <c r="U71" s="46">
        <f ca="1">IF(COUNTIFS(Распис!$B$4:$B$300,$A71,Распис!$C$4:$C$300,"&lt;="&amp;U$1,Распис!$D$4:$D$300,"&gt;="&amp;U$1)&gt;0,SUMIFS(Распис!$J$4:$J$300,Распис!$B$4:$B$300,$A71,Распис!$C$4:$C$300,"&lt;="&amp;U$1,Распис!$D$4:$D$300,"&gt;="&amp;U$1),SUMIF(База!$B$3:$B$305,$A71,База!$J$3:$J$152))</f>
        <v>0</v>
      </c>
      <c r="V71" s="46">
        <f ca="1">IF(COUNTIFS(Распис!$B$4:$B$300,$A71,Распис!$C$4:$C$300,"&lt;="&amp;V$1,Распис!$D$4:$D$300,"&gt;="&amp;V$1)&gt;0,SUMIFS(Распис!$K$4:$K$300,Распис!$B$4:$B$300,$A71,Распис!$C$4:$C$300,"&lt;="&amp;V$1,Распис!$D$4:$D$300,"&gt;="&amp;V$1),SUMIF(База!$B$3:$B$305,$A71,База!$K$3:$K$152))</f>
        <v>0</v>
      </c>
      <c r="W71" s="46" t="s">
        <v>23</v>
      </c>
      <c r="X71" s="46">
        <f ca="1">IF(COUNTIFS(Распис!$B$4:$B$300,$A71,Распис!$C$4:$C$300,"&lt;="&amp;X$1,Распис!$D$4:$D$300,"&gt;="&amp;X$1)&gt;0,SUMIFS(Распис!$F$4:$F$300,Распис!$B$4:$B$300,$A71,Распис!$C$4:$C$300,"&lt;="&amp;X$1,Распис!$D$4:$D$300,"&gt;="&amp;X$1),SUMIF(База!$B$3:$B$305,$A71,База!$F$3:$F$152))</f>
        <v>0</v>
      </c>
      <c r="Y71" s="46">
        <f ca="1">IF(COUNTIFS(Распис!$B$4:$B$300,$A71,Распис!$C$4:$C$300,"&lt;="&amp;Y$1,Распис!$D$4:$D$300,"&gt;="&amp;Y$1)&gt;0,SUMIFS(Распис!$G$4:$G$300,Распис!$B$4:$B$300,$A71,Распис!$C$4:$C$300,"&lt;="&amp;Y$1,Распис!$D$4:$D$300,"&gt;="&amp;Y$1),SUMIF(База!$B$3:$B$305,$A71,База!$G$3:$G$152))</f>
        <v>0</v>
      </c>
      <c r="Z71" s="46">
        <f ca="1">IF(COUNTIFS(Распис!$B$4:$B$300,$A71,Распис!$C$4:$C$300,"&lt;="&amp;Z$1,Распис!$D$4:$D$300,"&gt;="&amp;Z$1)&gt;0,SUMIFS(Распис!$H$4:$H$300,Распис!$B$4:$B$300,$A71,Распис!$C$4:$C$300,"&lt;="&amp;Z$1,Распис!$D$4:$D$300,"&gt;="&amp;Z$1),SUMIF(База!$B$3:$B$305,$A71,База!$H$3:$H$152))</f>
        <v>0</v>
      </c>
      <c r="AA71" s="46">
        <f ca="1">IF(COUNTIFS(Распис!$B$4:$B$300,$A71,Распис!$C$4:$C$300,"&lt;="&amp;AA$1,Распис!$D$4:$D$300,"&gt;="&amp;AA$1)&gt;0,SUMIFS(Распис!$I$4:$I$300,Распис!$B$4:$B$300,$A71,Распис!$C$4:$C$300,"&lt;="&amp;AA$1,Распис!$D$4:$D$300,"&gt;="&amp;AA$1),SUMIF(База!$B$3:$B$305,$A71,База!$I$3:$I$152))</f>
        <v>0</v>
      </c>
      <c r="AB71" s="46">
        <f ca="1">IF(COUNTIFS(Распис!$B$4:$B$300,$A71,Распис!$C$4:$C$300,"&lt;="&amp;AB$1,Распис!$D$4:$D$300,"&gt;="&amp;AB$1)&gt;0,SUMIFS(Распис!$J$4:$J$300,Распис!$B$4:$B$300,$A71,Распис!$C$4:$C$300,"&lt;="&amp;AB$1,Распис!$D$4:$D$300,"&gt;="&amp;AB$1),SUMIF(База!$B$3:$B$305,$A71,База!$J$3:$J$152))</f>
        <v>0</v>
      </c>
      <c r="AC71" s="46">
        <f ca="1">IF(COUNTIFS(Распис!$B$4:$B$300,$A71,Распис!$C$4:$C$300,"&lt;="&amp;AC$1,Распис!$D$4:$D$300,"&gt;="&amp;AC$1)&gt;0,SUMIFS(Распис!$K$4:$K$300,Распис!$B$4:$B$300,$A71,Распис!$C$4:$C$300,"&lt;="&amp;AC$1,Распис!$D$4:$D$300,"&gt;="&amp;AC$1),SUMIF(База!$B$3:$B$305,$A71,База!$K$3:$K$152))</f>
        <v>0</v>
      </c>
      <c r="AD71" s="46" t="s">
        <v>23</v>
      </c>
      <c r="AE71" s="46">
        <f ca="1">IF(COUNTIFS(Распис!$B$4:$B$300,$A71,Распис!$C$4:$C$300,"&lt;="&amp;AE$1,Распис!$D$4:$D$300,"&gt;="&amp;AE$1)&gt;0,SUMIFS(Распис!$F$4:$F$300,Распис!$B$4:$B$300,$A71,Распис!$C$4:$C$300,"&lt;="&amp;AE$1,Распис!$D$4:$D$300,"&gt;="&amp;AE$1),SUMIF(База!$B$3:$B$305,$A71,База!$F$3:$F$152))</f>
        <v>0</v>
      </c>
      <c r="AF71" s="47"/>
      <c r="AG71" s="46">
        <f t="shared" ca="1" si="10"/>
        <v>0</v>
      </c>
      <c r="AH71" s="46">
        <f ca="1">AG71-SUMIFS(Распред!$G$4:$G$300,Распред!$B$4:$B$300,"апрель",Распред!$F$4:$F$300,A71)</f>
        <v>0</v>
      </c>
      <c r="AI71" s="46">
        <f ca="1">AH71+(COUNTIF(B71:AF71,"КД")+SUMIFS(Распред!$AH$4:$AH$300,Распред!$F$4:$F$300,A71,Распред!$B$4:$B$300,"апрель"))*4</f>
        <v>0</v>
      </c>
      <c r="AJ71" s="46">
        <f t="shared" ca="1" si="11"/>
        <v>0</v>
      </c>
      <c r="AK71" s="46">
        <f t="shared" ca="1" si="12"/>
        <v>0</v>
      </c>
      <c r="AL71" s="46">
        <f>SUMIFS(Распред!$K$4:$K$300,Распред!$B$4:$B$300,"апрель",Распред!$J$4:$J$300,A71)+SUMIFS(Распред!$M$4:$M$300,Распред!$B$4:$B$300,"апрель",Распред!$L$4:$L$300,A71)+SUMIFS(Распред!$O$4:$O$300,Распред!$B$4:$B$300,"апрель",Распред!$N$4:$N$300,A71)+SUMIFS(Распред!$Q$4:$Q$300,Распред!$B$4:$B$300,"апрель",Распред!$P$4:$P$300,A71)+SUMIFS(Распред!$S$4:$S$300,Распред!$B$4:$B$300,"апрель",Распред!$R$4:$R$300,A71)+SUMIFS(Распред!$U$4:$U$300,Распред!$B$4:$B$300,"апрель",Распред!$T$4:$T$300,A71)+SUMIFS(Распред!$W$4:$W$300,Распред!$B$4:$B$300,"апрель",Распред!$V$4:$V$300,A71)+SUMIFS(Распред!$Y$4:$Y$300,Распред!$B$4:$B$300,"апрель",Распред!$X$4:$X$300,A71)+SUMIFS(Распред!$AA$4:$AA$300,Распред!$B$4:$B$300,"апрель",Распред!$Z$4:$Z$300,A71)+SUMIFS(Распред!$AC$4:$AC$300,Распред!$B$4:$B$300,"апрель",Распред!$AB$4:$AB$300,A71)</f>
        <v>0</v>
      </c>
      <c r="AM71" s="46">
        <f t="shared" ca="1" si="13"/>
        <v>0</v>
      </c>
      <c r="AN71" s="46">
        <f t="shared" ca="1" si="14"/>
        <v>0</v>
      </c>
      <c r="AO71" s="46">
        <f t="shared" ca="1" si="15"/>
        <v>0</v>
      </c>
      <c r="AP71" s="46">
        <f>январь!AP71</f>
        <v>0</v>
      </c>
      <c r="AQ71" s="46">
        <f t="shared" ca="1" si="16"/>
        <v>0</v>
      </c>
      <c r="AR71" s="47"/>
      <c r="AS71" s="47">
        <f t="shared" ca="1" si="17"/>
        <v>0</v>
      </c>
      <c r="AT71" s="47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</row>
    <row r="72" spans="1:58" x14ac:dyDescent="0.25">
      <c r="A72" s="47">
        <f>База!B72</f>
        <v>0</v>
      </c>
      <c r="B72" s="46" t="s">
        <v>23</v>
      </c>
      <c r="C72" s="46">
        <f ca="1">IF(COUNTIFS(Распис!$B$4:$B$300,$A72,Распис!$C$4:$C$300,"&lt;="&amp;C$1,Распис!$D$4:$D$300,"&gt;="&amp;C$1)&gt;0,SUMIFS(Распис!$F$4:$F$300,Распис!$B$4:$B$300,$A72,Распис!$C$4:$C$300,"&lt;="&amp;C$1,Распис!$D$4:$D$300,"&gt;="&amp;C$1),SUMIF(База!$B$3:$B$305,$A72,База!$F$3:$F$152))</f>
        <v>0</v>
      </c>
      <c r="D72" s="46">
        <f ca="1">IF(COUNTIFS(Распис!$B$4:$B$300,$A72,Распис!$C$4:$C$300,"&lt;="&amp;D$1,Распис!$D$4:$D$300,"&gt;="&amp;D$1)&gt;0,SUMIFS(Распис!$G$4:$G$300,Распис!$B$4:$B$300,$A72,Распис!$C$4:$C$300,"&lt;="&amp;D$1,Распис!$D$4:$D$300,"&gt;="&amp;D$1),SUMIF(База!$B$3:$B$305,$A72,База!$G$3:$G$152))</f>
        <v>0</v>
      </c>
      <c r="E72" s="46">
        <f ca="1">IF(COUNTIFS(Распис!$B$4:$B$300,$A72,Распис!$C$4:$C$300,"&lt;="&amp;E$1,Распис!$D$4:$D$300,"&gt;="&amp;E$1)&gt;0,SUMIFS(Распис!$H$4:$H$300,Распис!$B$4:$B$300,$A72,Распис!$C$4:$C$300,"&lt;="&amp;E$1,Распис!$D$4:$D$300,"&gt;="&amp;E$1),SUMIF(База!$B$3:$B$305,$A72,База!$H$3:$H$152))</f>
        <v>0</v>
      </c>
      <c r="F72" s="46">
        <f ca="1">IF(COUNTIFS(Распис!$B$4:$B$300,$A72,Распис!$C$4:$C$300,"&lt;="&amp;F$1,Распис!$D$4:$D$300,"&gt;="&amp;F$1)&gt;0,SUMIFS(Распис!$I$4:$I$300,Распис!$B$4:$B$300,$A72,Распис!$C$4:$C$300,"&lt;="&amp;F$1,Распис!$D$4:$D$300,"&gt;="&amp;F$1),SUMIF(База!$B$3:$B$305,$A72,База!$I$3:$I$152))</f>
        <v>0</v>
      </c>
      <c r="G72" s="46">
        <f ca="1">IF(COUNTIFS(Распис!$B$4:$B$300,$A72,Распис!$C$4:$C$300,"&lt;="&amp;G$1,Распис!$D$4:$D$300,"&gt;="&amp;G$1)&gt;0,SUMIFS(Распис!$J$4:$J$300,Распис!$B$4:$B$300,$A72,Распис!$C$4:$C$300,"&lt;="&amp;G$1,Распис!$D$4:$D$300,"&gt;="&amp;G$1),SUMIF(База!$B$3:$B$305,$A72,База!$J$3:$J$152))</f>
        <v>0</v>
      </c>
      <c r="H72" s="46">
        <f ca="1">IF(COUNTIFS(Распис!$B$4:$B$300,$A72,Распис!$C$4:$C$300,"&lt;="&amp;H$1,Распис!$D$4:$D$300,"&gt;="&amp;H$1)&gt;0,SUMIFS(Распис!$K$4:$K$300,Распис!$B$4:$B$300,$A72,Распис!$C$4:$C$300,"&lt;="&amp;H$1,Распис!$D$4:$D$300,"&gt;="&amp;H$1),SUMIF(База!$B$3:$B$305,$A72,База!$K$3:$K$152))</f>
        <v>0</v>
      </c>
      <c r="I72" s="46" t="s">
        <v>23</v>
      </c>
      <c r="J72" s="46">
        <f ca="1">IF(COUNTIFS(Распис!$B$4:$B$300,$A72,Распис!$C$4:$C$300,"&lt;="&amp;J$1,Распис!$D$4:$D$300,"&gt;="&amp;J$1)&gt;0,SUMIFS(Распис!$F$4:$F$300,Распис!$B$4:$B$300,$A72,Распис!$C$4:$C$300,"&lt;="&amp;J$1,Распис!$D$4:$D$300,"&gt;="&amp;J$1),SUMIF(База!$B$3:$B$305,$A72,База!$F$3:$F$152))</f>
        <v>0</v>
      </c>
      <c r="K72" s="46">
        <f ca="1">IF(COUNTIFS(Распис!$B$4:$B$300,$A72,Распис!$C$4:$C$300,"&lt;="&amp;K$1,Распис!$D$4:$D$300,"&gt;="&amp;K$1)&gt;0,SUMIFS(Распис!$G$4:$G$300,Распис!$B$4:$B$300,$A72,Распис!$C$4:$C$300,"&lt;="&amp;K$1,Распис!$D$4:$D$300,"&gt;="&amp;K$1),SUMIF(База!$B$3:$B$305,$A72,База!$G$3:$G$152))</f>
        <v>0</v>
      </c>
      <c r="L72" s="46">
        <f ca="1">IF(COUNTIFS(Распис!$B$4:$B$300,$A72,Распис!$C$4:$C$300,"&lt;="&amp;L$1,Распис!$D$4:$D$300,"&gt;="&amp;L$1)&gt;0,SUMIFS(Распис!$H$4:$H$300,Распис!$B$4:$B$300,$A72,Распис!$C$4:$C$300,"&lt;="&amp;L$1,Распис!$D$4:$D$300,"&gt;="&amp;L$1),SUMIF(База!$B$3:$B$305,$A72,База!$H$3:$H$152))</f>
        <v>0</v>
      </c>
      <c r="M72" s="46">
        <f ca="1">IF(COUNTIFS(Распис!$B$4:$B$300,$A72,Распис!$C$4:$C$300,"&lt;="&amp;M$1,Распис!$D$4:$D$300,"&gt;="&amp;M$1)&gt;0,SUMIFS(Распис!$I$4:$I$300,Распис!$B$4:$B$300,$A72,Распис!$C$4:$C$300,"&lt;="&amp;M$1,Распис!$D$4:$D$300,"&gt;="&amp;M$1),SUMIF(База!$B$3:$B$305,$A72,База!$I$3:$I$152))</f>
        <v>0</v>
      </c>
      <c r="N72" s="46">
        <f ca="1">IF(COUNTIFS(Распис!$B$4:$B$300,$A72,Распис!$C$4:$C$300,"&lt;="&amp;N$1,Распис!$D$4:$D$300,"&gt;="&amp;N$1)&gt;0,SUMIFS(Распис!$J$4:$J$300,Распис!$B$4:$B$300,$A72,Распис!$C$4:$C$300,"&lt;="&amp;N$1,Распис!$D$4:$D$300,"&gt;="&amp;N$1),SUMIF(База!$B$3:$B$305,$A72,База!$J$3:$J$152))</f>
        <v>0</v>
      </c>
      <c r="O72" s="46">
        <f ca="1">IF(COUNTIFS(Распис!$B$4:$B$300,$A72,Распис!$C$4:$C$300,"&lt;="&amp;O$1,Распис!$D$4:$D$300,"&gt;="&amp;O$1)&gt;0,SUMIFS(Распис!$K$4:$K$300,Распис!$B$4:$B$300,$A72,Распис!$C$4:$C$300,"&lt;="&amp;O$1,Распис!$D$4:$D$300,"&gt;="&amp;O$1),SUMIF(База!$B$3:$B$305,$A72,База!$K$3:$K$152))</f>
        <v>0</v>
      </c>
      <c r="P72" s="46" t="s">
        <v>23</v>
      </c>
      <c r="Q72" s="46">
        <f ca="1">IF(COUNTIFS(Распис!$B$4:$B$300,$A72,Распис!$C$4:$C$300,"&lt;="&amp;Q$1,Распис!$D$4:$D$300,"&gt;="&amp;Q$1)&gt;0,SUMIFS(Распис!$F$4:$F$300,Распис!$B$4:$B$300,$A72,Распис!$C$4:$C$300,"&lt;="&amp;Q$1,Распис!$D$4:$D$300,"&gt;="&amp;Q$1),SUMIF(База!$B$3:$B$305,$A72,База!$F$3:$F$152))</f>
        <v>0</v>
      </c>
      <c r="R72" s="46">
        <f ca="1">IF(COUNTIFS(Распис!$B$4:$B$300,$A72,Распис!$C$4:$C$300,"&lt;="&amp;R$1,Распис!$D$4:$D$300,"&gt;="&amp;R$1)&gt;0,SUMIFS(Распис!$G$4:$G$300,Распис!$B$4:$B$300,$A72,Распис!$C$4:$C$300,"&lt;="&amp;R$1,Распис!$D$4:$D$300,"&gt;="&amp;R$1),SUMIF(База!$B$3:$B$305,$A72,База!$G$3:$G$152))</f>
        <v>0</v>
      </c>
      <c r="S72" s="46">
        <f ca="1">IF(COUNTIFS(Распис!$B$4:$B$300,$A72,Распис!$C$4:$C$300,"&lt;="&amp;S$1,Распис!$D$4:$D$300,"&gt;="&amp;S$1)&gt;0,SUMIFS(Распис!$H$4:$H$300,Распис!$B$4:$B$300,$A72,Распис!$C$4:$C$300,"&lt;="&amp;S$1,Распис!$D$4:$D$300,"&gt;="&amp;S$1),SUMIF(База!$B$3:$B$305,$A72,База!$H$3:$H$152))</f>
        <v>0</v>
      </c>
      <c r="T72" s="46">
        <f ca="1">IF(COUNTIFS(Распис!$B$4:$B$300,$A72,Распис!$C$4:$C$300,"&lt;="&amp;T$1,Распис!$D$4:$D$300,"&gt;="&amp;T$1)&gt;0,SUMIFS(Распис!$I$4:$I$300,Распис!$B$4:$B$300,$A72,Распис!$C$4:$C$300,"&lt;="&amp;T$1,Распис!$D$4:$D$300,"&gt;="&amp;T$1),SUMIF(База!$B$3:$B$305,$A72,База!$I$3:$I$152))</f>
        <v>0</v>
      </c>
      <c r="U72" s="46">
        <f ca="1">IF(COUNTIFS(Распис!$B$4:$B$300,$A72,Распис!$C$4:$C$300,"&lt;="&amp;U$1,Распис!$D$4:$D$300,"&gt;="&amp;U$1)&gt;0,SUMIFS(Распис!$J$4:$J$300,Распис!$B$4:$B$300,$A72,Распис!$C$4:$C$300,"&lt;="&amp;U$1,Распис!$D$4:$D$300,"&gt;="&amp;U$1),SUMIF(База!$B$3:$B$305,$A72,База!$J$3:$J$152))</f>
        <v>0</v>
      </c>
      <c r="V72" s="46">
        <f ca="1">IF(COUNTIFS(Распис!$B$4:$B$300,$A72,Распис!$C$4:$C$300,"&lt;="&amp;V$1,Распис!$D$4:$D$300,"&gt;="&amp;V$1)&gt;0,SUMIFS(Распис!$K$4:$K$300,Распис!$B$4:$B$300,$A72,Распис!$C$4:$C$300,"&lt;="&amp;V$1,Распис!$D$4:$D$300,"&gt;="&amp;V$1),SUMIF(База!$B$3:$B$305,$A72,База!$K$3:$K$152))</f>
        <v>0</v>
      </c>
      <c r="W72" s="46" t="s">
        <v>23</v>
      </c>
      <c r="X72" s="46">
        <f ca="1">IF(COUNTIFS(Распис!$B$4:$B$300,$A72,Распис!$C$4:$C$300,"&lt;="&amp;X$1,Распис!$D$4:$D$300,"&gt;="&amp;X$1)&gt;0,SUMIFS(Распис!$F$4:$F$300,Распис!$B$4:$B$300,$A72,Распис!$C$4:$C$300,"&lt;="&amp;X$1,Распис!$D$4:$D$300,"&gt;="&amp;X$1),SUMIF(База!$B$3:$B$305,$A72,База!$F$3:$F$152))</f>
        <v>0</v>
      </c>
      <c r="Y72" s="46">
        <f ca="1">IF(COUNTIFS(Распис!$B$4:$B$300,$A72,Распис!$C$4:$C$300,"&lt;="&amp;Y$1,Распис!$D$4:$D$300,"&gt;="&amp;Y$1)&gt;0,SUMIFS(Распис!$G$4:$G$300,Распис!$B$4:$B$300,$A72,Распис!$C$4:$C$300,"&lt;="&amp;Y$1,Распис!$D$4:$D$300,"&gt;="&amp;Y$1),SUMIF(База!$B$3:$B$305,$A72,База!$G$3:$G$152))</f>
        <v>0</v>
      </c>
      <c r="Z72" s="46">
        <f ca="1">IF(COUNTIFS(Распис!$B$4:$B$300,$A72,Распис!$C$4:$C$300,"&lt;="&amp;Z$1,Распис!$D$4:$D$300,"&gt;="&amp;Z$1)&gt;0,SUMIFS(Распис!$H$4:$H$300,Распис!$B$4:$B$300,$A72,Распис!$C$4:$C$300,"&lt;="&amp;Z$1,Распис!$D$4:$D$300,"&gt;="&amp;Z$1),SUMIF(База!$B$3:$B$305,$A72,База!$H$3:$H$152))</f>
        <v>0</v>
      </c>
      <c r="AA72" s="46">
        <f ca="1">IF(COUNTIFS(Распис!$B$4:$B$300,$A72,Распис!$C$4:$C$300,"&lt;="&amp;AA$1,Распис!$D$4:$D$300,"&gt;="&amp;AA$1)&gt;0,SUMIFS(Распис!$I$4:$I$300,Распис!$B$4:$B$300,$A72,Распис!$C$4:$C$300,"&lt;="&amp;AA$1,Распис!$D$4:$D$300,"&gt;="&amp;AA$1),SUMIF(База!$B$3:$B$305,$A72,База!$I$3:$I$152))</f>
        <v>0</v>
      </c>
      <c r="AB72" s="46">
        <f ca="1">IF(COUNTIFS(Распис!$B$4:$B$300,$A72,Распис!$C$4:$C$300,"&lt;="&amp;AB$1,Распис!$D$4:$D$300,"&gt;="&amp;AB$1)&gt;0,SUMIFS(Распис!$J$4:$J$300,Распис!$B$4:$B$300,$A72,Распис!$C$4:$C$300,"&lt;="&amp;AB$1,Распис!$D$4:$D$300,"&gt;="&amp;AB$1),SUMIF(База!$B$3:$B$305,$A72,База!$J$3:$J$152))</f>
        <v>0</v>
      </c>
      <c r="AC72" s="46">
        <f ca="1">IF(COUNTIFS(Распис!$B$4:$B$300,$A72,Распис!$C$4:$C$300,"&lt;="&amp;AC$1,Распис!$D$4:$D$300,"&gt;="&amp;AC$1)&gt;0,SUMIFS(Распис!$K$4:$K$300,Распис!$B$4:$B$300,$A72,Распис!$C$4:$C$300,"&lt;="&amp;AC$1,Распис!$D$4:$D$300,"&gt;="&amp;AC$1),SUMIF(База!$B$3:$B$305,$A72,База!$K$3:$K$152))</f>
        <v>0</v>
      </c>
      <c r="AD72" s="46" t="s">
        <v>23</v>
      </c>
      <c r="AE72" s="46">
        <f ca="1">IF(COUNTIFS(Распис!$B$4:$B$300,$A72,Распис!$C$4:$C$300,"&lt;="&amp;AE$1,Распис!$D$4:$D$300,"&gt;="&amp;AE$1)&gt;0,SUMIFS(Распис!$F$4:$F$300,Распис!$B$4:$B$300,$A72,Распис!$C$4:$C$300,"&lt;="&amp;AE$1,Распис!$D$4:$D$300,"&gt;="&amp;AE$1),SUMIF(База!$B$3:$B$305,$A72,База!$F$3:$F$152))</f>
        <v>0</v>
      </c>
      <c r="AF72" s="47"/>
      <c r="AG72" s="46">
        <f t="shared" ca="1" si="10"/>
        <v>0</v>
      </c>
      <c r="AH72" s="46">
        <f ca="1">AG72-SUMIFS(Распред!$G$4:$G$300,Распред!$B$4:$B$300,"апрель",Распред!$F$4:$F$300,A72)</f>
        <v>0</v>
      </c>
      <c r="AI72" s="46">
        <f ca="1">AH72+(COUNTIF(B72:AF72,"КД")+SUMIFS(Распред!$AH$4:$AH$300,Распред!$F$4:$F$300,A72,Распред!$B$4:$B$300,"апрель"))*4</f>
        <v>0</v>
      </c>
      <c r="AJ72" s="46">
        <f t="shared" ca="1" si="11"/>
        <v>0</v>
      </c>
      <c r="AK72" s="46">
        <f t="shared" ca="1" si="12"/>
        <v>0</v>
      </c>
      <c r="AL72" s="46">
        <f>SUMIFS(Распред!$K$4:$K$300,Распред!$B$4:$B$300,"апрель",Распред!$J$4:$J$300,A72)+SUMIFS(Распред!$M$4:$M$300,Распред!$B$4:$B$300,"апрель",Распред!$L$4:$L$300,A72)+SUMIFS(Распред!$O$4:$O$300,Распред!$B$4:$B$300,"апрель",Распред!$N$4:$N$300,A72)+SUMIFS(Распред!$Q$4:$Q$300,Распред!$B$4:$B$300,"апрель",Распред!$P$4:$P$300,A72)+SUMIFS(Распред!$S$4:$S$300,Распред!$B$4:$B$300,"апрель",Распред!$R$4:$R$300,A72)+SUMIFS(Распред!$U$4:$U$300,Распред!$B$4:$B$300,"апрель",Распред!$T$4:$T$300,A72)+SUMIFS(Распред!$W$4:$W$300,Распред!$B$4:$B$300,"апрель",Распред!$V$4:$V$300,A72)+SUMIFS(Распред!$Y$4:$Y$300,Распред!$B$4:$B$300,"апрель",Распред!$X$4:$X$300,A72)+SUMIFS(Распред!$AA$4:$AA$300,Распред!$B$4:$B$300,"апрель",Распред!$Z$4:$Z$300,A72)+SUMIFS(Распред!$AC$4:$AC$300,Распред!$B$4:$B$300,"апрель",Распред!$AB$4:$AB$300,A72)</f>
        <v>0</v>
      </c>
      <c r="AM72" s="46">
        <f t="shared" ca="1" si="13"/>
        <v>0</v>
      </c>
      <c r="AN72" s="46">
        <f t="shared" ca="1" si="14"/>
        <v>0</v>
      </c>
      <c r="AO72" s="46">
        <f t="shared" ca="1" si="15"/>
        <v>0</v>
      </c>
      <c r="AP72" s="46">
        <f>январь!AP72</f>
        <v>0</v>
      </c>
      <c r="AQ72" s="46">
        <f t="shared" ca="1" si="16"/>
        <v>0</v>
      </c>
      <c r="AR72" s="47"/>
      <c r="AS72" s="47">
        <f t="shared" ca="1" si="17"/>
        <v>0</v>
      </c>
      <c r="AT72" s="47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</row>
    <row r="73" spans="1:58" x14ac:dyDescent="0.25">
      <c r="A73" s="47">
        <f>База!B73</f>
        <v>0</v>
      </c>
      <c r="B73" s="46" t="s">
        <v>23</v>
      </c>
      <c r="C73" s="46">
        <f ca="1">IF(COUNTIFS(Распис!$B$4:$B$300,$A73,Распис!$C$4:$C$300,"&lt;="&amp;C$1,Распис!$D$4:$D$300,"&gt;="&amp;C$1)&gt;0,SUMIFS(Распис!$F$4:$F$300,Распис!$B$4:$B$300,$A73,Распис!$C$4:$C$300,"&lt;="&amp;C$1,Распис!$D$4:$D$300,"&gt;="&amp;C$1),SUMIF(База!$B$3:$B$305,$A73,База!$F$3:$F$152))</f>
        <v>0</v>
      </c>
      <c r="D73" s="46">
        <f ca="1">IF(COUNTIFS(Распис!$B$4:$B$300,$A73,Распис!$C$4:$C$300,"&lt;="&amp;D$1,Распис!$D$4:$D$300,"&gt;="&amp;D$1)&gt;0,SUMIFS(Распис!$G$4:$G$300,Распис!$B$4:$B$300,$A73,Распис!$C$4:$C$300,"&lt;="&amp;D$1,Распис!$D$4:$D$300,"&gt;="&amp;D$1),SUMIF(База!$B$3:$B$305,$A73,База!$G$3:$G$152))</f>
        <v>0</v>
      </c>
      <c r="E73" s="46">
        <f ca="1">IF(COUNTIFS(Распис!$B$4:$B$300,$A73,Распис!$C$4:$C$300,"&lt;="&amp;E$1,Распис!$D$4:$D$300,"&gt;="&amp;E$1)&gt;0,SUMIFS(Распис!$H$4:$H$300,Распис!$B$4:$B$300,$A73,Распис!$C$4:$C$300,"&lt;="&amp;E$1,Распис!$D$4:$D$300,"&gt;="&amp;E$1),SUMIF(База!$B$3:$B$305,$A73,База!$H$3:$H$152))</f>
        <v>0</v>
      </c>
      <c r="F73" s="46">
        <f ca="1">IF(COUNTIFS(Распис!$B$4:$B$300,$A73,Распис!$C$4:$C$300,"&lt;="&amp;F$1,Распис!$D$4:$D$300,"&gt;="&amp;F$1)&gt;0,SUMIFS(Распис!$I$4:$I$300,Распис!$B$4:$B$300,$A73,Распис!$C$4:$C$300,"&lt;="&amp;F$1,Распис!$D$4:$D$300,"&gt;="&amp;F$1),SUMIF(База!$B$3:$B$305,$A73,База!$I$3:$I$152))</f>
        <v>0</v>
      </c>
      <c r="G73" s="46">
        <f ca="1">IF(COUNTIFS(Распис!$B$4:$B$300,$A73,Распис!$C$4:$C$300,"&lt;="&amp;G$1,Распис!$D$4:$D$300,"&gt;="&amp;G$1)&gt;0,SUMIFS(Распис!$J$4:$J$300,Распис!$B$4:$B$300,$A73,Распис!$C$4:$C$300,"&lt;="&amp;G$1,Распис!$D$4:$D$300,"&gt;="&amp;G$1),SUMIF(База!$B$3:$B$305,$A73,База!$J$3:$J$152))</f>
        <v>0</v>
      </c>
      <c r="H73" s="46">
        <f ca="1">IF(COUNTIFS(Распис!$B$4:$B$300,$A73,Распис!$C$4:$C$300,"&lt;="&amp;H$1,Распис!$D$4:$D$300,"&gt;="&amp;H$1)&gt;0,SUMIFS(Распис!$K$4:$K$300,Распис!$B$4:$B$300,$A73,Распис!$C$4:$C$300,"&lt;="&amp;H$1,Распис!$D$4:$D$300,"&gt;="&amp;H$1),SUMIF(База!$B$3:$B$305,$A73,База!$K$3:$K$152))</f>
        <v>0</v>
      </c>
      <c r="I73" s="46" t="s">
        <v>23</v>
      </c>
      <c r="J73" s="46">
        <f ca="1">IF(COUNTIFS(Распис!$B$4:$B$300,$A73,Распис!$C$4:$C$300,"&lt;="&amp;J$1,Распис!$D$4:$D$300,"&gt;="&amp;J$1)&gt;0,SUMIFS(Распис!$F$4:$F$300,Распис!$B$4:$B$300,$A73,Распис!$C$4:$C$300,"&lt;="&amp;J$1,Распис!$D$4:$D$300,"&gt;="&amp;J$1),SUMIF(База!$B$3:$B$305,$A73,База!$F$3:$F$152))</f>
        <v>0</v>
      </c>
      <c r="K73" s="46">
        <f ca="1">IF(COUNTIFS(Распис!$B$4:$B$300,$A73,Распис!$C$4:$C$300,"&lt;="&amp;K$1,Распис!$D$4:$D$300,"&gt;="&amp;K$1)&gt;0,SUMIFS(Распис!$G$4:$G$300,Распис!$B$4:$B$300,$A73,Распис!$C$4:$C$300,"&lt;="&amp;K$1,Распис!$D$4:$D$300,"&gt;="&amp;K$1),SUMIF(База!$B$3:$B$305,$A73,База!$G$3:$G$152))</f>
        <v>0</v>
      </c>
      <c r="L73" s="46">
        <f ca="1">IF(COUNTIFS(Распис!$B$4:$B$300,$A73,Распис!$C$4:$C$300,"&lt;="&amp;L$1,Распис!$D$4:$D$300,"&gt;="&amp;L$1)&gt;0,SUMIFS(Распис!$H$4:$H$300,Распис!$B$4:$B$300,$A73,Распис!$C$4:$C$300,"&lt;="&amp;L$1,Распис!$D$4:$D$300,"&gt;="&amp;L$1),SUMIF(База!$B$3:$B$305,$A73,База!$H$3:$H$152))</f>
        <v>0</v>
      </c>
      <c r="M73" s="46">
        <f ca="1">IF(COUNTIFS(Распис!$B$4:$B$300,$A73,Распис!$C$4:$C$300,"&lt;="&amp;M$1,Распис!$D$4:$D$300,"&gt;="&amp;M$1)&gt;0,SUMIFS(Распис!$I$4:$I$300,Распис!$B$4:$B$300,$A73,Распис!$C$4:$C$300,"&lt;="&amp;M$1,Распис!$D$4:$D$300,"&gt;="&amp;M$1),SUMIF(База!$B$3:$B$305,$A73,База!$I$3:$I$152))</f>
        <v>0</v>
      </c>
      <c r="N73" s="46">
        <f ca="1">IF(COUNTIFS(Распис!$B$4:$B$300,$A73,Распис!$C$4:$C$300,"&lt;="&amp;N$1,Распис!$D$4:$D$300,"&gt;="&amp;N$1)&gt;0,SUMIFS(Распис!$J$4:$J$300,Распис!$B$4:$B$300,$A73,Распис!$C$4:$C$300,"&lt;="&amp;N$1,Распис!$D$4:$D$300,"&gt;="&amp;N$1),SUMIF(База!$B$3:$B$305,$A73,База!$J$3:$J$152))</f>
        <v>0</v>
      </c>
      <c r="O73" s="46">
        <f ca="1">IF(COUNTIFS(Распис!$B$4:$B$300,$A73,Распис!$C$4:$C$300,"&lt;="&amp;O$1,Распис!$D$4:$D$300,"&gt;="&amp;O$1)&gt;0,SUMIFS(Распис!$K$4:$K$300,Распис!$B$4:$B$300,$A73,Распис!$C$4:$C$300,"&lt;="&amp;O$1,Распис!$D$4:$D$300,"&gt;="&amp;O$1),SUMIF(База!$B$3:$B$305,$A73,База!$K$3:$K$152))</f>
        <v>0</v>
      </c>
      <c r="P73" s="46" t="s">
        <v>23</v>
      </c>
      <c r="Q73" s="46">
        <f ca="1">IF(COUNTIFS(Распис!$B$4:$B$300,$A73,Распис!$C$4:$C$300,"&lt;="&amp;Q$1,Распис!$D$4:$D$300,"&gt;="&amp;Q$1)&gt;0,SUMIFS(Распис!$F$4:$F$300,Распис!$B$4:$B$300,$A73,Распис!$C$4:$C$300,"&lt;="&amp;Q$1,Распис!$D$4:$D$300,"&gt;="&amp;Q$1),SUMIF(База!$B$3:$B$305,$A73,База!$F$3:$F$152))</f>
        <v>0</v>
      </c>
      <c r="R73" s="46">
        <f ca="1">IF(COUNTIFS(Распис!$B$4:$B$300,$A73,Распис!$C$4:$C$300,"&lt;="&amp;R$1,Распис!$D$4:$D$300,"&gt;="&amp;R$1)&gt;0,SUMIFS(Распис!$G$4:$G$300,Распис!$B$4:$B$300,$A73,Распис!$C$4:$C$300,"&lt;="&amp;R$1,Распис!$D$4:$D$300,"&gt;="&amp;R$1),SUMIF(База!$B$3:$B$305,$A73,База!$G$3:$G$152))</f>
        <v>0</v>
      </c>
      <c r="S73" s="46">
        <f ca="1">IF(COUNTIFS(Распис!$B$4:$B$300,$A73,Распис!$C$4:$C$300,"&lt;="&amp;S$1,Распис!$D$4:$D$300,"&gt;="&amp;S$1)&gt;0,SUMIFS(Распис!$H$4:$H$300,Распис!$B$4:$B$300,$A73,Распис!$C$4:$C$300,"&lt;="&amp;S$1,Распис!$D$4:$D$300,"&gt;="&amp;S$1),SUMIF(База!$B$3:$B$305,$A73,База!$H$3:$H$152))</f>
        <v>0</v>
      </c>
      <c r="T73" s="46">
        <f ca="1">IF(COUNTIFS(Распис!$B$4:$B$300,$A73,Распис!$C$4:$C$300,"&lt;="&amp;T$1,Распис!$D$4:$D$300,"&gt;="&amp;T$1)&gt;0,SUMIFS(Распис!$I$4:$I$300,Распис!$B$4:$B$300,$A73,Распис!$C$4:$C$300,"&lt;="&amp;T$1,Распис!$D$4:$D$300,"&gt;="&amp;T$1),SUMIF(База!$B$3:$B$305,$A73,База!$I$3:$I$152))</f>
        <v>0</v>
      </c>
      <c r="U73" s="46">
        <f ca="1">IF(COUNTIFS(Распис!$B$4:$B$300,$A73,Распис!$C$4:$C$300,"&lt;="&amp;U$1,Распис!$D$4:$D$300,"&gt;="&amp;U$1)&gt;0,SUMIFS(Распис!$J$4:$J$300,Распис!$B$4:$B$300,$A73,Распис!$C$4:$C$300,"&lt;="&amp;U$1,Распис!$D$4:$D$300,"&gt;="&amp;U$1),SUMIF(База!$B$3:$B$305,$A73,База!$J$3:$J$152))</f>
        <v>0</v>
      </c>
      <c r="V73" s="46">
        <f ca="1">IF(COUNTIFS(Распис!$B$4:$B$300,$A73,Распис!$C$4:$C$300,"&lt;="&amp;V$1,Распис!$D$4:$D$300,"&gt;="&amp;V$1)&gt;0,SUMIFS(Распис!$K$4:$K$300,Распис!$B$4:$B$300,$A73,Распис!$C$4:$C$300,"&lt;="&amp;V$1,Распис!$D$4:$D$300,"&gt;="&amp;V$1),SUMIF(База!$B$3:$B$305,$A73,База!$K$3:$K$152))</f>
        <v>0</v>
      </c>
      <c r="W73" s="46" t="s">
        <v>23</v>
      </c>
      <c r="X73" s="46">
        <f ca="1">IF(COUNTIFS(Распис!$B$4:$B$300,$A73,Распис!$C$4:$C$300,"&lt;="&amp;X$1,Распис!$D$4:$D$300,"&gt;="&amp;X$1)&gt;0,SUMIFS(Распис!$F$4:$F$300,Распис!$B$4:$B$300,$A73,Распис!$C$4:$C$300,"&lt;="&amp;X$1,Распис!$D$4:$D$300,"&gt;="&amp;X$1),SUMIF(База!$B$3:$B$305,$A73,База!$F$3:$F$152))</f>
        <v>0</v>
      </c>
      <c r="Y73" s="46">
        <f ca="1">IF(COUNTIFS(Распис!$B$4:$B$300,$A73,Распис!$C$4:$C$300,"&lt;="&amp;Y$1,Распис!$D$4:$D$300,"&gt;="&amp;Y$1)&gt;0,SUMIFS(Распис!$G$4:$G$300,Распис!$B$4:$B$300,$A73,Распис!$C$4:$C$300,"&lt;="&amp;Y$1,Распис!$D$4:$D$300,"&gt;="&amp;Y$1),SUMIF(База!$B$3:$B$305,$A73,База!$G$3:$G$152))</f>
        <v>0</v>
      </c>
      <c r="Z73" s="46">
        <f ca="1">IF(COUNTIFS(Распис!$B$4:$B$300,$A73,Распис!$C$4:$C$300,"&lt;="&amp;Z$1,Распис!$D$4:$D$300,"&gt;="&amp;Z$1)&gt;0,SUMIFS(Распис!$H$4:$H$300,Распис!$B$4:$B$300,$A73,Распис!$C$4:$C$300,"&lt;="&amp;Z$1,Распис!$D$4:$D$300,"&gt;="&amp;Z$1),SUMIF(База!$B$3:$B$305,$A73,База!$H$3:$H$152))</f>
        <v>0</v>
      </c>
      <c r="AA73" s="46">
        <f ca="1">IF(COUNTIFS(Распис!$B$4:$B$300,$A73,Распис!$C$4:$C$300,"&lt;="&amp;AA$1,Распис!$D$4:$D$300,"&gt;="&amp;AA$1)&gt;0,SUMIFS(Распис!$I$4:$I$300,Распис!$B$4:$B$300,$A73,Распис!$C$4:$C$300,"&lt;="&amp;AA$1,Распис!$D$4:$D$300,"&gt;="&amp;AA$1),SUMIF(База!$B$3:$B$305,$A73,База!$I$3:$I$152))</f>
        <v>0</v>
      </c>
      <c r="AB73" s="46">
        <f ca="1">IF(COUNTIFS(Распис!$B$4:$B$300,$A73,Распис!$C$4:$C$300,"&lt;="&amp;AB$1,Распис!$D$4:$D$300,"&gt;="&amp;AB$1)&gt;0,SUMIFS(Распис!$J$4:$J$300,Распис!$B$4:$B$300,$A73,Распис!$C$4:$C$300,"&lt;="&amp;AB$1,Распис!$D$4:$D$300,"&gt;="&amp;AB$1),SUMIF(База!$B$3:$B$305,$A73,База!$J$3:$J$152))</f>
        <v>0</v>
      </c>
      <c r="AC73" s="46">
        <f ca="1">IF(COUNTIFS(Распис!$B$4:$B$300,$A73,Распис!$C$4:$C$300,"&lt;="&amp;AC$1,Распис!$D$4:$D$300,"&gt;="&amp;AC$1)&gt;0,SUMIFS(Распис!$K$4:$K$300,Распис!$B$4:$B$300,$A73,Распис!$C$4:$C$300,"&lt;="&amp;AC$1,Распис!$D$4:$D$300,"&gt;="&amp;AC$1),SUMIF(База!$B$3:$B$305,$A73,База!$K$3:$K$152))</f>
        <v>0</v>
      </c>
      <c r="AD73" s="46" t="s">
        <v>23</v>
      </c>
      <c r="AE73" s="46">
        <f ca="1">IF(COUNTIFS(Распис!$B$4:$B$300,$A73,Распис!$C$4:$C$300,"&lt;="&amp;AE$1,Распис!$D$4:$D$300,"&gt;="&amp;AE$1)&gt;0,SUMIFS(Распис!$F$4:$F$300,Распис!$B$4:$B$300,$A73,Распис!$C$4:$C$300,"&lt;="&amp;AE$1,Распис!$D$4:$D$300,"&gt;="&amp;AE$1),SUMIF(База!$B$3:$B$305,$A73,База!$F$3:$F$152))</f>
        <v>0</v>
      </c>
      <c r="AF73" s="47"/>
      <c r="AG73" s="46">
        <f t="shared" ca="1" si="10"/>
        <v>0</v>
      </c>
      <c r="AH73" s="46">
        <f ca="1">AG73-SUMIFS(Распред!$G$4:$G$300,Распред!$B$4:$B$300,"апрель",Распред!$F$4:$F$300,A73)</f>
        <v>0</v>
      </c>
      <c r="AI73" s="46">
        <f ca="1">AH73+(COUNTIF(B73:AF73,"КД")+SUMIFS(Распред!$AH$4:$AH$300,Распред!$F$4:$F$300,A73,Распред!$B$4:$B$300,"апрель"))*4</f>
        <v>0</v>
      </c>
      <c r="AJ73" s="46">
        <f t="shared" ca="1" si="11"/>
        <v>0</v>
      </c>
      <c r="AK73" s="46">
        <f t="shared" ca="1" si="12"/>
        <v>0</v>
      </c>
      <c r="AL73" s="46">
        <f>SUMIFS(Распред!$K$4:$K$300,Распред!$B$4:$B$300,"апрель",Распред!$J$4:$J$300,A73)+SUMIFS(Распред!$M$4:$M$300,Распред!$B$4:$B$300,"апрель",Распред!$L$4:$L$300,A73)+SUMIFS(Распред!$O$4:$O$300,Распред!$B$4:$B$300,"апрель",Распред!$N$4:$N$300,A73)+SUMIFS(Распред!$Q$4:$Q$300,Распред!$B$4:$B$300,"апрель",Распред!$P$4:$P$300,A73)+SUMIFS(Распред!$S$4:$S$300,Распред!$B$4:$B$300,"апрель",Распред!$R$4:$R$300,A73)+SUMIFS(Распред!$U$4:$U$300,Распред!$B$4:$B$300,"апрель",Распред!$T$4:$T$300,A73)+SUMIFS(Распред!$W$4:$W$300,Распред!$B$4:$B$300,"апрель",Распред!$V$4:$V$300,A73)+SUMIFS(Распред!$Y$4:$Y$300,Распред!$B$4:$B$300,"апрель",Распред!$X$4:$X$300,A73)+SUMIFS(Распред!$AA$4:$AA$300,Распред!$B$4:$B$300,"апрель",Распред!$Z$4:$Z$300,A73)+SUMIFS(Распред!$AC$4:$AC$300,Распред!$B$4:$B$300,"апрель",Распред!$AB$4:$AB$300,A73)</f>
        <v>0</v>
      </c>
      <c r="AM73" s="46">
        <f t="shared" ca="1" si="13"/>
        <v>0</v>
      </c>
      <c r="AN73" s="46">
        <f t="shared" ca="1" si="14"/>
        <v>0</v>
      </c>
      <c r="AO73" s="46">
        <f t="shared" ca="1" si="15"/>
        <v>0</v>
      </c>
      <c r="AP73" s="46">
        <f>январь!AP73</f>
        <v>0</v>
      </c>
      <c r="AQ73" s="46">
        <f t="shared" ca="1" si="16"/>
        <v>0</v>
      </c>
      <c r="AR73" s="47"/>
      <c r="AS73" s="47">
        <f t="shared" ca="1" si="17"/>
        <v>0</v>
      </c>
      <c r="AT73" s="47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</row>
    <row r="74" spans="1:58" x14ac:dyDescent="0.25">
      <c r="A74" s="47">
        <f>База!B74</f>
        <v>0</v>
      </c>
      <c r="B74" s="46" t="s">
        <v>23</v>
      </c>
      <c r="C74" s="46">
        <f ca="1">IF(COUNTIFS(Распис!$B$4:$B$300,$A74,Распис!$C$4:$C$300,"&lt;="&amp;C$1,Распис!$D$4:$D$300,"&gt;="&amp;C$1)&gt;0,SUMIFS(Распис!$F$4:$F$300,Распис!$B$4:$B$300,$A74,Распис!$C$4:$C$300,"&lt;="&amp;C$1,Распис!$D$4:$D$300,"&gt;="&amp;C$1),SUMIF(База!$B$3:$B$305,$A74,База!$F$3:$F$152))</f>
        <v>0</v>
      </c>
      <c r="D74" s="46">
        <f ca="1">IF(COUNTIFS(Распис!$B$4:$B$300,$A74,Распис!$C$4:$C$300,"&lt;="&amp;D$1,Распис!$D$4:$D$300,"&gt;="&amp;D$1)&gt;0,SUMIFS(Распис!$G$4:$G$300,Распис!$B$4:$B$300,$A74,Распис!$C$4:$C$300,"&lt;="&amp;D$1,Распис!$D$4:$D$300,"&gt;="&amp;D$1),SUMIF(База!$B$3:$B$305,$A74,База!$G$3:$G$152))</f>
        <v>0</v>
      </c>
      <c r="E74" s="46">
        <f ca="1">IF(COUNTIFS(Распис!$B$4:$B$300,$A74,Распис!$C$4:$C$300,"&lt;="&amp;E$1,Распис!$D$4:$D$300,"&gt;="&amp;E$1)&gt;0,SUMIFS(Распис!$H$4:$H$300,Распис!$B$4:$B$300,$A74,Распис!$C$4:$C$300,"&lt;="&amp;E$1,Распис!$D$4:$D$300,"&gt;="&amp;E$1),SUMIF(База!$B$3:$B$305,$A74,База!$H$3:$H$152))</f>
        <v>0</v>
      </c>
      <c r="F74" s="46">
        <f ca="1">IF(COUNTIFS(Распис!$B$4:$B$300,$A74,Распис!$C$4:$C$300,"&lt;="&amp;F$1,Распис!$D$4:$D$300,"&gt;="&amp;F$1)&gt;0,SUMIFS(Распис!$I$4:$I$300,Распис!$B$4:$B$300,$A74,Распис!$C$4:$C$300,"&lt;="&amp;F$1,Распис!$D$4:$D$300,"&gt;="&amp;F$1),SUMIF(База!$B$3:$B$305,$A74,База!$I$3:$I$152))</f>
        <v>0</v>
      </c>
      <c r="G74" s="46">
        <f ca="1">IF(COUNTIFS(Распис!$B$4:$B$300,$A74,Распис!$C$4:$C$300,"&lt;="&amp;G$1,Распис!$D$4:$D$300,"&gt;="&amp;G$1)&gt;0,SUMIFS(Распис!$J$4:$J$300,Распис!$B$4:$B$300,$A74,Распис!$C$4:$C$300,"&lt;="&amp;G$1,Распис!$D$4:$D$300,"&gt;="&amp;G$1),SUMIF(База!$B$3:$B$305,$A74,База!$J$3:$J$152))</f>
        <v>0</v>
      </c>
      <c r="H74" s="46">
        <f ca="1">IF(COUNTIFS(Распис!$B$4:$B$300,$A74,Распис!$C$4:$C$300,"&lt;="&amp;H$1,Распис!$D$4:$D$300,"&gt;="&amp;H$1)&gt;0,SUMIFS(Распис!$K$4:$K$300,Распис!$B$4:$B$300,$A74,Распис!$C$4:$C$300,"&lt;="&amp;H$1,Распис!$D$4:$D$300,"&gt;="&amp;H$1),SUMIF(База!$B$3:$B$305,$A74,База!$K$3:$K$152))</f>
        <v>0</v>
      </c>
      <c r="I74" s="46" t="s">
        <v>23</v>
      </c>
      <c r="J74" s="46">
        <f ca="1">IF(COUNTIFS(Распис!$B$4:$B$300,$A74,Распис!$C$4:$C$300,"&lt;="&amp;J$1,Распис!$D$4:$D$300,"&gt;="&amp;J$1)&gt;0,SUMIFS(Распис!$F$4:$F$300,Распис!$B$4:$B$300,$A74,Распис!$C$4:$C$300,"&lt;="&amp;J$1,Распис!$D$4:$D$300,"&gt;="&amp;J$1),SUMIF(База!$B$3:$B$305,$A74,База!$F$3:$F$152))</f>
        <v>0</v>
      </c>
      <c r="K74" s="46">
        <f ca="1">IF(COUNTIFS(Распис!$B$4:$B$300,$A74,Распис!$C$4:$C$300,"&lt;="&amp;K$1,Распис!$D$4:$D$300,"&gt;="&amp;K$1)&gt;0,SUMIFS(Распис!$G$4:$G$300,Распис!$B$4:$B$300,$A74,Распис!$C$4:$C$300,"&lt;="&amp;K$1,Распис!$D$4:$D$300,"&gt;="&amp;K$1),SUMIF(База!$B$3:$B$305,$A74,База!$G$3:$G$152))</f>
        <v>0</v>
      </c>
      <c r="L74" s="46">
        <f ca="1">IF(COUNTIFS(Распис!$B$4:$B$300,$A74,Распис!$C$4:$C$300,"&lt;="&amp;L$1,Распис!$D$4:$D$300,"&gt;="&amp;L$1)&gt;0,SUMIFS(Распис!$H$4:$H$300,Распис!$B$4:$B$300,$A74,Распис!$C$4:$C$300,"&lt;="&amp;L$1,Распис!$D$4:$D$300,"&gt;="&amp;L$1),SUMIF(База!$B$3:$B$305,$A74,База!$H$3:$H$152))</f>
        <v>0</v>
      </c>
      <c r="M74" s="46">
        <f ca="1">IF(COUNTIFS(Распис!$B$4:$B$300,$A74,Распис!$C$4:$C$300,"&lt;="&amp;M$1,Распис!$D$4:$D$300,"&gt;="&amp;M$1)&gt;0,SUMIFS(Распис!$I$4:$I$300,Распис!$B$4:$B$300,$A74,Распис!$C$4:$C$300,"&lt;="&amp;M$1,Распис!$D$4:$D$300,"&gt;="&amp;M$1),SUMIF(База!$B$3:$B$305,$A74,База!$I$3:$I$152))</f>
        <v>0</v>
      </c>
      <c r="N74" s="46">
        <f ca="1">IF(COUNTIFS(Распис!$B$4:$B$300,$A74,Распис!$C$4:$C$300,"&lt;="&amp;N$1,Распис!$D$4:$D$300,"&gt;="&amp;N$1)&gt;0,SUMIFS(Распис!$J$4:$J$300,Распис!$B$4:$B$300,$A74,Распис!$C$4:$C$300,"&lt;="&amp;N$1,Распис!$D$4:$D$300,"&gt;="&amp;N$1),SUMIF(База!$B$3:$B$305,$A74,База!$J$3:$J$152))</f>
        <v>0</v>
      </c>
      <c r="O74" s="46">
        <f ca="1">IF(COUNTIFS(Распис!$B$4:$B$300,$A74,Распис!$C$4:$C$300,"&lt;="&amp;O$1,Распис!$D$4:$D$300,"&gt;="&amp;O$1)&gt;0,SUMIFS(Распис!$K$4:$K$300,Распис!$B$4:$B$300,$A74,Распис!$C$4:$C$300,"&lt;="&amp;O$1,Распис!$D$4:$D$300,"&gt;="&amp;O$1),SUMIF(База!$B$3:$B$305,$A74,База!$K$3:$K$152))</f>
        <v>0</v>
      </c>
      <c r="P74" s="46" t="s">
        <v>23</v>
      </c>
      <c r="Q74" s="46">
        <f ca="1">IF(COUNTIFS(Распис!$B$4:$B$300,$A74,Распис!$C$4:$C$300,"&lt;="&amp;Q$1,Распис!$D$4:$D$300,"&gt;="&amp;Q$1)&gt;0,SUMIFS(Распис!$F$4:$F$300,Распис!$B$4:$B$300,$A74,Распис!$C$4:$C$300,"&lt;="&amp;Q$1,Распис!$D$4:$D$300,"&gt;="&amp;Q$1),SUMIF(База!$B$3:$B$305,$A74,База!$F$3:$F$152))</f>
        <v>0</v>
      </c>
      <c r="R74" s="46">
        <f ca="1">IF(COUNTIFS(Распис!$B$4:$B$300,$A74,Распис!$C$4:$C$300,"&lt;="&amp;R$1,Распис!$D$4:$D$300,"&gt;="&amp;R$1)&gt;0,SUMIFS(Распис!$G$4:$G$300,Распис!$B$4:$B$300,$A74,Распис!$C$4:$C$300,"&lt;="&amp;R$1,Распис!$D$4:$D$300,"&gt;="&amp;R$1),SUMIF(База!$B$3:$B$305,$A74,База!$G$3:$G$152))</f>
        <v>0</v>
      </c>
      <c r="S74" s="46">
        <f ca="1">IF(COUNTIFS(Распис!$B$4:$B$300,$A74,Распис!$C$4:$C$300,"&lt;="&amp;S$1,Распис!$D$4:$D$300,"&gt;="&amp;S$1)&gt;0,SUMIFS(Распис!$H$4:$H$300,Распис!$B$4:$B$300,$A74,Распис!$C$4:$C$300,"&lt;="&amp;S$1,Распис!$D$4:$D$300,"&gt;="&amp;S$1),SUMIF(База!$B$3:$B$305,$A74,База!$H$3:$H$152))</f>
        <v>0</v>
      </c>
      <c r="T74" s="46">
        <f ca="1">IF(COUNTIFS(Распис!$B$4:$B$300,$A74,Распис!$C$4:$C$300,"&lt;="&amp;T$1,Распис!$D$4:$D$300,"&gt;="&amp;T$1)&gt;0,SUMIFS(Распис!$I$4:$I$300,Распис!$B$4:$B$300,$A74,Распис!$C$4:$C$300,"&lt;="&amp;T$1,Распис!$D$4:$D$300,"&gt;="&amp;T$1),SUMIF(База!$B$3:$B$305,$A74,База!$I$3:$I$152))</f>
        <v>0</v>
      </c>
      <c r="U74" s="46">
        <f ca="1">IF(COUNTIFS(Распис!$B$4:$B$300,$A74,Распис!$C$4:$C$300,"&lt;="&amp;U$1,Распис!$D$4:$D$300,"&gt;="&amp;U$1)&gt;0,SUMIFS(Распис!$J$4:$J$300,Распис!$B$4:$B$300,$A74,Распис!$C$4:$C$300,"&lt;="&amp;U$1,Распис!$D$4:$D$300,"&gt;="&amp;U$1),SUMIF(База!$B$3:$B$305,$A74,База!$J$3:$J$152))</f>
        <v>0</v>
      </c>
      <c r="V74" s="46">
        <f ca="1">IF(COUNTIFS(Распис!$B$4:$B$300,$A74,Распис!$C$4:$C$300,"&lt;="&amp;V$1,Распис!$D$4:$D$300,"&gt;="&amp;V$1)&gt;0,SUMIFS(Распис!$K$4:$K$300,Распис!$B$4:$B$300,$A74,Распис!$C$4:$C$300,"&lt;="&amp;V$1,Распис!$D$4:$D$300,"&gt;="&amp;V$1),SUMIF(База!$B$3:$B$305,$A74,База!$K$3:$K$152))</f>
        <v>0</v>
      </c>
      <c r="W74" s="46" t="s">
        <v>23</v>
      </c>
      <c r="X74" s="46">
        <f ca="1">IF(COUNTIFS(Распис!$B$4:$B$300,$A74,Распис!$C$4:$C$300,"&lt;="&amp;X$1,Распис!$D$4:$D$300,"&gt;="&amp;X$1)&gt;0,SUMIFS(Распис!$F$4:$F$300,Распис!$B$4:$B$300,$A74,Распис!$C$4:$C$300,"&lt;="&amp;X$1,Распис!$D$4:$D$300,"&gt;="&amp;X$1),SUMIF(База!$B$3:$B$305,$A74,База!$F$3:$F$152))</f>
        <v>0</v>
      </c>
      <c r="Y74" s="46">
        <f ca="1">IF(COUNTIFS(Распис!$B$4:$B$300,$A74,Распис!$C$4:$C$300,"&lt;="&amp;Y$1,Распис!$D$4:$D$300,"&gt;="&amp;Y$1)&gt;0,SUMIFS(Распис!$G$4:$G$300,Распис!$B$4:$B$300,$A74,Распис!$C$4:$C$300,"&lt;="&amp;Y$1,Распис!$D$4:$D$300,"&gt;="&amp;Y$1),SUMIF(База!$B$3:$B$305,$A74,База!$G$3:$G$152))</f>
        <v>0</v>
      </c>
      <c r="Z74" s="46">
        <f ca="1">IF(COUNTIFS(Распис!$B$4:$B$300,$A74,Распис!$C$4:$C$300,"&lt;="&amp;Z$1,Распис!$D$4:$D$300,"&gt;="&amp;Z$1)&gt;0,SUMIFS(Распис!$H$4:$H$300,Распис!$B$4:$B$300,$A74,Распис!$C$4:$C$300,"&lt;="&amp;Z$1,Распис!$D$4:$D$300,"&gt;="&amp;Z$1),SUMIF(База!$B$3:$B$305,$A74,База!$H$3:$H$152))</f>
        <v>0</v>
      </c>
      <c r="AA74" s="46">
        <f ca="1">IF(COUNTIFS(Распис!$B$4:$B$300,$A74,Распис!$C$4:$C$300,"&lt;="&amp;AA$1,Распис!$D$4:$D$300,"&gt;="&amp;AA$1)&gt;0,SUMIFS(Распис!$I$4:$I$300,Распис!$B$4:$B$300,$A74,Распис!$C$4:$C$300,"&lt;="&amp;AA$1,Распис!$D$4:$D$300,"&gt;="&amp;AA$1),SUMIF(База!$B$3:$B$305,$A74,База!$I$3:$I$152))</f>
        <v>0</v>
      </c>
      <c r="AB74" s="46">
        <f ca="1">IF(COUNTIFS(Распис!$B$4:$B$300,$A74,Распис!$C$4:$C$300,"&lt;="&amp;AB$1,Распис!$D$4:$D$300,"&gt;="&amp;AB$1)&gt;0,SUMIFS(Распис!$J$4:$J$300,Распис!$B$4:$B$300,$A74,Распис!$C$4:$C$300,"&lt;="&amp;AB$1,Распис!$D$4:$D$300,"&gt;="&amp;AB$1),SUMIF(База!$B$3:$B$305,$A74,База!$J$3:$J$152))</f>
        <v>0</v>
      </c>
      <c r="AC74" s="46">
        <f ca="1">IF(COUNTIFS(Распис!$B$4:$B$300,$A74,Распис!$C$4:$C$300,"&lt;="&amp;AC$1,Распис!$D$4:$D$300,"&gt;="&amp;AC$1)&gt;0,SUMIFS(Распис!$K$4:$K$300,Распис!$B$4:$B$300,$A74,Распис!$C$4:$C$300,"&lt;="&amp;AC$1,Распис!$D$4:$D$300,"&gt;="&amp;AC$1),SUMIF(База!$B$3:$B$305,$A74,База!$K$3:$K$152))</f>
        <v>0</v>
      </c>
      <c r="AD74" s="46" t="s">
        <v>23</v>
      </c>
      <c r="AE74" s="46">
        <f ca="1">IF(COUNTIFS(Распис!$B$4:$B$300,$A74,Распис!$C$4:$C$300,"&lt;="&amp;AE$1,Распис!$D$4:$D$300,"&gt;="&amp;AE$1)&gt;0,SUMIFS(Распис!$F$4:$F$300,Распис!$B$4:$B$300,$A74,Распис!$C$4:$C$300,"&lt;="&amp;AE$1,Распис!$D$4:$D$300,"&gt;="&amp;AE$1),SUMIF(База!$B$3:$B$305,$A74,База!$F$3:$F$152))</f>
        <v>0</v>
      </c>
      <c r="AF74" s="47"/>
      <c r="AG74" s="46">
        <f t="shared" ca="1" si="10"/>
        <v>0</v>
      </c>
      <c r="AH74" s="46">
        <f ca="1">AG74-SUMIFS(Распред!$G$4:$G$300,Распред!$B$4:$B$300,"апрель",Распред!$F$4:$F$300,A74)</f>
        <v>0</v>
      </c>
      <c r="AI74" s="46">
        <f ca="1">AH74+(COUNTIF(B74:AF74,"КД")+SUMIFS(Распред!$AH$4:$AH$300,Распред!$F$4:$F$300,A74,Распред!$B$4:$B$300,"апрель"))*4</f>
        <v>0</v>
      </c>
      <c r="AJ74" s="46">
        <f t="shared" ca="1" si="11"/>
        <v>0</v>
      </c>
      <c r="AK74" s="46">
        <f t="shared" ca="1" si="12"/>
        <v>0</v>
      </c>
      <c r="AL74" s="46">
        <f>SUMIFS(Распред!$K$4:$K$300,Распред!$B$4:$B$300,"апрель",Распред!$J$4:$J$300,A74)+SUMIFS(Распред!$M$4:$M$300,Распред!$B$4:$B$300,"апрель",Распред!$L$4:$L$300,A74)+SUMIFS(Распред!$O$4:$O$300,Распред!$B$4:$B$300,"апрель",Распред!$N$4:$N$300,A74)+SUMIFS(Распред!$Q$4:$Q$300,Распред!$B$4:$B$300,"апрель",Распред!$P$4:$P$300,A74)+SUMIFS(Распред!$S$4:$S$300,Распред!$B$4:$B$300,"апрель",Распред!$R$4:$R$300,A74)+SUMIFS(Распред!$U$4:$U$300,Распред!$B$4:$B$300,"апрель",Распред!$T$4:$T$300,A74)+SUMIFS(Распред!$W$4:$W$300,Распред!$B$4:$B$300,"апрель",Распред!$V$4:$V$300,A74)+SUMIFS(Распред!$Y$4:$Y$300,Распред!$B$4:$B$300,"апрель",Распред!$X$4:$X$300,A74)+SUMIFS(Распред!$AA$4:$AA$300,Распред!$B$4:$B$300,"апрель",Распред!$Z$4:$Z$300,A74)+SUMIFS(Распред!$AC$4:$AC$300,Распред!$B$4:$B$300,"апрель",Распред!$AB$4:$AB$300,A74)</f>
        <v>0</v>
      </c>
      <c r="AM74" s="46">
        <f t="shared" ca="1" si="13"/>
        <v>0</v>
      </c>
      <c r="AN74" s="46">
        <f t="shared" ca="1" si="14"/>
        <v>0</v>
      </c>
      <c r="AO74" s="46">
        <f t="shared" ca="1" si="15"/>
        <v>0</v>
      </c>
      <c r="AP74" s="46">
        <f>январь!AP74</f>
        <v>0</v>
      </c>
      <c r="AQ74" s="46">
        <f t="shared" ca="1" si="16"/>
        <v>0</v>
      </c>
      <c r="AR74" s="47"/>
      <c r="AS74" s="47">
        <f t="shared" ca="1" si="17"/>
        <v>0</v>
      </c>
      <c r="AT74" s="47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</row>
    <row r="75" spans="1:58" x14ac:dyDescent="0.25">
      <c r="A75" s="47">
        <f>База!B75</f>
        <v>0</v>
      </c>
      <c r="B75" s="46" t="s">
        <v>23</v>
      </c>
      <c r="C75" s="46">
        <f ca="1">IF(COUNTIFS(Распис!$B$4:$B$300,$A75,Распис!$C$4:$C$300,"&lt;="&amp;C$1,Распис!$D$4:$D$300,"&gt;="&amp;C$1)&gt;0,SUMIFS(Распис!$F$4:$F$300,Распис!$B$4:$B$300,$A75,Распис!$C$4:$C$300,"&lt;="&amp;C$1,Распис!$D$4:$D$300,"&gt;="&amp;C$1),SUMIF(База!$B$3:$B$305,$A75,База!$F$3:$F$152))</f>
        <v>0</v>
      </c>
      <c r="D75" s="46">
        <f ca="1">IF(COUNTIFS(Распис!$B$4:$B$300,$A75,Распис!$C$4:$C$300,"&lt;="&amp;D$1,Распис!$D$4:$D$300,"&gt;="&amp;D$1)&gt;0,SUMIFS(Распис!$G$4:$G$300,Распис!$B$4:$B$300,$A75,Распис!$C$4:$C$300,"&lt;="&amp;D$1,Распис!$D$4:$D$300,"&gt;="&amp;D$1),SUMIF(База!$B$3:$B$305,$A75,База!$G$3:$G$152))</f>
        <v>0</v>
      </c>
      <c r="E75" s="46">
        <f ca="1">IF(COUNTIFS(Распис!$B$4:$B$300,$A75,Распис!$C$4:$C$300,"&lt;="&amp;E$1,Распис!$D$4:$D$300,"&gt;="&amp;E$1)&gt;0,SUMIFS(Распис!$H$4:$H$300,Распис!$B$4:$B$300,$A75,Распис!$C$4:$C$300,"&lt;="&amp;E$1,Распис!$D$4:$D$300,"&gt;="&amp;E$1),SUMIF(База!$B$3:$B$305,$A75,База!$H$3:$H$152))</f>
        <v>0</v>
      </c>
      <c r="F75" s="46">
        <f ca="1">IF(COUNTIFS(Распис!$B$4:$B$300,$A75,Распис!$C$4:$C$300,"&lt;="&amp;F$1,Распис!$D$4:$D$300,"&gt;="&amp;F$1)&gt;0,SUMIFS(Распис!$I$4:$I$300,Распис!$B$4:$B$300,$A75,Распис!$C$4:$C$300,"&lt;="&amp;F$1,Распис!$D$4:$D$300,"&gt;="&amp;F$1),SUMIF(База!$B$3:$B$305,$A75,База!$I$3:$I$152))</f>
        <v>0</v>
      </c>
      <c r="G75" s="46">
        <f ca="1">IF(COUNTIFS(Распис!$B$4:$B$300,$A75,Распис!$C$4:$C$300,"&lt;="&amp;G$1,Распис!$D$4:$D$300,"&gt;="&amp;G$1)&gt;0,SUMIFS(Распис!$J$4:$J$300,Распис!$B$4:$B$300,$A75,Распис!$C$4:$C$300,"&lt;="&amp;G$1,Распис!$D$4:$D$300,"&gt;="&amp;G$1),SUMIF(База!$B$3:$B$305,$A75,База!$J$3:$J$152))</f>
        <v>0</v>
      </c>
      <c r="H75" s="46">
        <f ca="1">IF(COUNTIFS(Распис!$B$4:$B$300,$A75,Распис!$C$4:$C$300,"&lt;="&amp;H$1,Распис!$D$4:$D$300,"&gt;="&amp;H$1)&gt;0,SUMIFS(Распис!$K$4:$K$300,Распис!$B$4:$B$300,$A75,Распис!$C$4:$C$300,"&lt;="&amp;H$1,Распис!$D$4:$D$300,"&gt;="&amp;H$1),SUMIF(База!$B$3:$B$305,$A75,База!$K$3:$K$152))</f>
        <v>0</v>
      </c>
      <c r="I75" s="46" t="s">
        <v>23</v>
      </c>
      <c r="J75" s="46">
        <f ca="1">IF(COUNTIFS(Распис!$B$4:$B$300,$A75,Распис!$C$4:$C$300,"&lt;="&amp;J$1,Распис!$D$4:$D$300,"&gt;="&amp;J$1)&gt;0,SUMIFS(Распис!$F$4:$F$300,Распис!$B$4:$B$300,$A75,Распис!$C$4:$C$300,"&lt;="&amp;J$1,Распис!$D$4:$D$300,"&gt;="&amp;J$1),SUMIF(База!$B$3:$B$305,$A75,База!$F$3:$F$152))</f>
        <v>0</v>
      </c>
      <c r="K75" s="46">
        <f ca="1">IF(COUNTIFS(Распис!$B$4:$B$300,$A75,Распис!$C$4:$C$300,"&lt;="&amp;K$1,Распис!$D$4:$D$300,"&gt;="&amp;K$1)&gt;0,SUMIFS(Распис!$G$4:$G$300,Распис!$B$4:$B$300,$A75,Распис!$C$4:$C$300,"&lt;="&amp;K$1,Распис!$D$4:$D$300,"&gt;="&amp;K$1),SUMIF(База!$B$3:$B$305,$A75,База!$G$3:$G$152))</f>
        <v>0</v>
      </c>
      <c r="L75" s="46">
        <f ca="1">IF(COUNTIFS(Распис!$B$4:$B$300,$A75,Распис!$C$4:$C$300,"&lt;="&amp;L$1,Распис!$D$4:$D$300,"&gt;="&amp;L$1)&gt;0,SUMIFS(Распис!$H$4:$H$300,Распис!$B$4:$B$300,$A75,Распис!$C$4:$C$300,"&lt;="&amp;L$1,Распис!$D$4:$D$300,"&gt;="&amp;L$1),SUMIF(База!$B$3:$B$305,$A75,База!$H$3:$H$152))</f>
        <v>0</v>
      </c>
      <c r="M75" s="46">
        <f ca="1">IF(COUNTIFS(Распис!$B$4:$B$300,$A75,Распис!$C$4:$C$300,"&lt;="&amp;M$1,Распис!$D$4:$D$300,"&gt;="&amp;M$1)&gt;0,SUMIFS(Распис!$I$4:$I$300,Распис!$B$4:$B$300,$A75,Распис!$C$4:$C$300,"&lt;="&amp;M$1,Распис!$D$4:$D$300,"&gt;="&amp;M$1),SUMIF(База!$B$3:$B$305,$A75,База!$I$3:$I$152))</f>
        <v>0</v>
      </c>
      <c r="N75" s="46">
        <f ca="1">IF(COUNTIFS(Распис!$B$4:$B$300,$A75,Распис!$C$4:$C$300,"&lt;="&amp;N$1,Распис!$D$4:$D$300,"&gt;="&amp;N$1)&gt;0,SUMIFS(Распис!$J$4:$J$300,Распис!$B$4:$B$300,$A75,Распис!$C$4:$C$300,"&lt;="&amp;N$1,Распис!$D$4:$D$300,"&gt;="&amp;N$1),SUMIF(База!$B$3:$B$305,$A75,База!$J$3:$J$152))</f>
        <v>0</v>
      </c>
      <c r="O75" s="46">
        <f ca="1">IF(COUNTIFS(Распис!$B$4:$B$300,$A75,Распис!$C$4:$C$300,"&lt;="&amp;O$1,Распис!$D$4:$D$300,"&gt;="&amp;O$1)&gt;0,SUMIFS(Распис!$K$4:$K$300,Распис!$B$4:$B$300,$A75,Распис!$C$4:$C$300,"&lt;="&amp;O$1,Распис!$D$4:$D$300,"&gt;="&amp;O$1),SUMIF(База!$B$3:$B$305,$A75,База!$K$3:$K$152))</f>
        <v>0</v>
      </c>
      <c r="P75" s="46" t="s">
        <v>23</v>
      </c>
      <c r="Q75" s="46">
        <f ca="1">IF(COUNTIFS(Распис!$B$4:$B$300,$A75,Распис!$C$4:$C$300,"&lt;="&amp;Q$1,Распис!$D$4:$D$300,"&gt;="&amp;Q$1)&gt;0,SUMIFS(Распис!$F$4:$F$300,Распис!$B$4:$B$300,$A75,Распис!$C$4:$C$300,"&lt;="&amp;Q$1,Распис!$D$4:$D$300,"&gt;="&amp;Q$1),SUMIF(База!$B$3:$B$305,$A75,База!$F$3:$F$152))</f>
        <v>0</v>
      </c>
      <c r="R75" s="46">
        <f ca="1">IF(COUNTIFS(Распис!$B$4:$B$300,$A75,Распис!$C$4:$C$300,"&lt;="&amp;R$1,Распис!$D$4:$D$300,"&gt;="&amp;R$1)&gt;0,SUMIFS(Распис!$G$4:$G$300,Распис!$B$4:$B$300,$A75,Распис!$C$4:$C$300,"&lt;="&amp;R$1,Распис!$D$4:$D$300,"&gt;="&amp;R$1),SUMIF(База!$B$3:$B$305,$A75,База!$G$3:$G$152))</f>
        <v>0</v>
      </c>
      <c r="S75" s="46">
        <f ca="1">IF(COUNTIFS(Распис!$B$4:$B$300,$A75,Распис!$C$4:$C$300,"&lt;="&amp;S$1,Распис!$D$4:$D$300,"&gt;="&amp;S$1)&gt;0,SUMIFS(Распис!$H$4:$H$300,Распис!$B$4:$B$300,$A75,Распис!$C$4:$C$300,"&lt;="&amp;S$1,Распис!$D$4:$D$300,"&gt;="&amp;S$1),SUMIF(База!$B$3:$B$305,$A75,База!$H$3:$H$152))</f>
        <v>0</v>
      </c>
      <c r="T75" s="46">
        <f ca="1">IF(COUNTIFS(Распис!$B$4:$B$300,$A75,Распис!$C$4:$C$300,"&lt;="&amp;T$1,Распис!$D$4:$D$300,"&gt;="&amp;T$1)&gt;0,SUMIFS(Распис!$I$4:$I$300,Распис!$B$4:$B$300,$A75,Распис!$C$4:$C$300,"&lt;="&amp;T$1,Распис!$D$4:$D$300,"&gt;="&amp;T$1),SUMIF(База!$B$3:$B$305,$A75,База!$I$3:$I$152))</f>
        <v>0</v>
      </c>
      <c r="U75" s="46">
        <f ca="1">IF(COUNTIFS(Распис!$B$4:$B$300,$A75,Распис!$C$4:$C$300,"&lt;="&amp;U$1,Распис!$D$4:$D$300,"&gt;="&amp;U$1)&gt;0,SUMIFS(Распис!$J$4:$J$300,Распис!$B$4:$B$300,$A75,Распис!$C$4:$C$300,"&lt;="&amp;U$1,Распис!$D$4:$D$300,"&gt;="&amp;U$1),SUMIF(База!$B$3:$B$305,$A75,База!$J$3:$J$152))</f>
        <v>0</v>
      </c>
      <c r="V75" s="46">
        <f ca="1">IF(COUNTIFS(Распис!$B$4:$B$300,$A75,Распис!$C$4:$C$300,"&lt;="&amp;V$1,Распис!$D$4:$D$300,"&gt;="&amp;V$1)&gt;0,SUMIFS(Распис!$K$4:$K$300,Распис!$B$4:$B$300,$A75,Распис!$C$4:$C$300,"&lt;="&amp;V$1,Распис!$D$4:$D$300,"&gt;="&amp;V$1),SUMIF(База!$B$3:$B$305,$A75,База!$K$3:$K$152))</f>
        <v>0</v>
      </c>
      <c r="W75" s="46" t="s">
        <v>23</v>
      </c>
      <c r="X75" s="46">
        <f ca="1">IF(COUNTIFS(Распис!$B$4:$B$300,$A75,Распис!$C$4:$C$300,"&lt;="&amp;X$1,Распис!$D$4:$D$300,"&gt;="&amp;X$1)&gt;0,SUMIFS(Распис!$F$4:$F$300,Распис!$B$4:$B$300,$A75,Распис!$C$4:$C$300,"&lt;="&amp;X$1,Распис!$D$4:$D$300,"&gt;="&amp;X$1),SUMIF(База!$B$3:$B$305,$A75,База!$F$3:$F$152))</f>
        <v>0</v>
      </c>
      <c r="Y75" s="46">
        <f ca="1">IF(COUNTIFS(Распис!$B$4:$B$300,$A75,Распис!$C$4:$C$300,"&lt;="&amp;Y$1,Распис!$D$4:$D$300,"&gt;="&amp;Y$1)&gt;0,SUMIFS(Распис!$G$4:$G$300,Распис!$B$4:$B$300,$A75,Распис!$C$4:$C$300,"&lt;="&amp;Y$1,Распис!$D$4:$D$300,"&gt;="&amp;Y$1),SUMIF(База!$B$3:$B$305,$A75,База!$G$3:$G$152))</f>
        <v>0</v>
      </c>
      <c r="Z75" s="46">
        <f ca="1">IF(COUNTIFS(Распис!$B$4:$B$300,$A75,Распис!$C$4:$C$300,"&lt;="&amp;Z$1,Распис!$D$4:$D$300,"&gt;="&amp;Z$1)&gt;0,SUMIFS(Распис!$H$4:$H$300,Распис!$B$4:$B$300,$A75,Распис!$C$4:$C$300,"&lt;="&amp;Z$1,Распис!$D$4:$D$300,"&gt;="&amp;Z$1),SUMIF(База!$B$3:$B$305,$A75,База!$H$3:$H$152))</f>
        <v>0</v>
      </c>
      <c r="AA75" s="46">
        <f ca="1">IF(COUNTIFS(Распис!$B$4:$B$300,$A75,Распис!$C$4:$C$300,"&lt;="&amp;AA$1,Распис!$D$4:$D$300,"&gt;="&amp;AA$1)&gt;0,SUMIFS(Распис!$I$4:$I$300,Распис!$B$4:$B$300,$A75,Распис!$C$4:$C$300,"&lt;="&amp;AA$1,Распис!$D$4:$D$300,"&gt;="&amp;AA$1),SUMIF(База!$B$3:$B$305,$A75,База!$I$3:$I$152))</f>
        <v>0</v>
      </c>
      <c r="AB75" s="46">
        <f ca="1">IF(COUNTIFS(Распис!$B$4:$B$300,$A75,Распис!$C$4:$C$300,"&lt;="&amp;AB$1,Распис!$D$4:$D$300,"&gt;="&amp;AB$1)&gt;0,SUMIFS(Распис!$J$4:$J$300,Распис!$B$4:$B$300,$A75,Распис!$C$4:$C$300,"&lt;="&amp;AB$1,Распис!$D$4:$D$300,"&gt;="&amp;AB$1),SUMIF(База!$B$3:$B$305,$A75,База!$J$3:$J$152))</f>
        <v>0</v>
      </c>
      <c r="AC75" s="46">
        <f ca="1">IF(COUNTIFS(Распис!$B$4:$B$300,$A75,Распис!$C$4:$C$300,"&lt;="&amp;AC$1,Распис!$D$4:$D$300,"&gt;="&amp;AC$1)&gt;0,SUMIFS(Распис!$K$4:$K$300,Распис!$B$4:$B$300,$A75,Распис!$C$4:$C$300,"&lt;="&amp;AC$1,Распис!$D$4:$D$300,"&gt;="&amp;AC$1),SUMIF(База!$B$3:$B$305,$A75,База!$K$3:$K$152))</f>
        <v>0</v>
      </c>
      <c r="AD75" s="46" t="s">
        <v>23</v>
      </c>
      <c r="AE75" s="46">
        <f ca="1">IF(COUNTIFS(Распис!$B$4:$B$300,$A75,Распис!$C$4:$C$300,"&lt;="&amp;AE$1,Распис!$D$4:$D$300,"&gt;="&amp;AE$1)&gt;0,SUMIFS(Распис!$F$4:$F$300,Распис!$B$4:$B$300,$A75,Распис!$C$4:$C$300,"&lt;="&amp;AE$1,Распис!$D$4:$D$300,"&gt;="&amp;AE$1),SUMIF(База!$B$3:$B$305,$A75,База!$F$3:$F$152))</f>
        <v>0</v>
      </c>
      <c r="AF75" s="47"/>
      <c r="AG75" s="46">
        <f t="shared" ca="1" si="10"/>
        <v>0</v>
      </c>
      <c r="AH75" s="46">
        <f ca="1">AG75-SUMIFS(Распред!$G$4:$G$300,Распред!$B$4:$B$300,"апрель",Распред!$F$4:$F$300,A75)</f>
        <v>0</v>
      </c>
      <c r="AI75" s="46">
        <f ca="1">AH75+(COUNTIF(B75:AF75,"КД")+SUMIFS(Распред!$AH$4:$AH$300,Распред!$F$4:$F$300,A75,Распред!$B$4:$B$300,"апрель"))*4</f>
        <v>0</v>
      </c>
      <c r="AJ75" s="46">
        <f t="shared" ca="1" si="11"/>
        <v>0</v>
      </c>
      <c r="AK75" s="46">
        <f t="shared" ca="1" si="12"/>
        <v>0</v>
      </c>
      <c r="AL75" s="46">
        <f>SUMIFS(Распред!$K$4:$K$300,Распред!$B$4:$B$300,"апрель",Распред!$J$4:$J$300,A75)+SUMIFS(Распред!$M$4:$M$300,Распред!$B$4:$B$300,"апрель",Распред!$L$4:$L$300,A75)+SUMIFS(Распред!$O$4:$O$300,Распред!$B$4:$B$300,"апрель",Распред!$N$4:$N$300,A75)+SUMIFS(Распред!$Q$4:$Q$300,Распред!$B$4:$B$300,"апрель",Распред!$P$4:$P$300,A75)+SUMIFS(Распред!$S$4:$S$300,Распред!$B$4:$B$300,"апрель",Распред!$R$4:$R$300,A75)+SUMIFS(Распред!$U$4:$U$300,Распред!$B$4:$B$300,"апрель",Распред!$T$4:$T$300,A75)+SUMIFS(Распред!$W$4:$W$300,Распред!$B$4:$B$300,"апрель",Распред!$V$4:$V$300,A75)+SUMIFS(Распред!$Y$4:$Y$300,Распред!$B$4:$B$300,"апрель",Распред!$X$4:$X$300,A75)+SUMIFS(Распред!$AA$4:$AA$300,Распред!$B$4:$B$300,"апрель",Распред!$Z$4:$Z$300,A75)+SUMIFS(Распред!$AC$4:$AC$300,Распред!$B$4:$B$300,"апрель",Распред!$AB$4:$AB$300,A75)</f>
        <v>0</v>
      </c>
      <c r="AM75" s="46">
        <f t="shared" ca="1" si="13"/>
        <v>0</v>
      </c>
      <c r="AN75" s="46">
        <f t="shared" ca="1" si="14"/>
        <v>0</v>
      </c>
      <c r="AO75" s="46">
        <f t="shared" ca="1" si="15"/>
        <v>0</v>
      </c>
      <c r="AP75" s="46">
        <f>январь!AP75</f>
        <v>0</v>
      </c>
      <c r="AQ75" s="46">
        <f t="shared" ca="1" si="16"/>
        <v>0</v>
      </c>
      <c r="AR75" s="47"/>
      <c r="AS75" s="47">
        <f t="shared" ca="1" si="17"/>
        <v>0</v>
      </c>
      <c r="AT75" s="47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</row>
    <row r="76" spans="1:58" x14ac:dyDescent="0.25">
      <c r="A76" s="47">
        <f>База!B76</f>
        <v>0</v>
      </c>
      <c r="B76" s="46" t="s">
        <v>23</v>
      </c>
      <c r="C76" s="46">
        <f ca="1">IF(COUNTIFS(Распис!$B$4:$B$300,$A76,Распис!$C$4:$C$300,"&lt;="&amp;C$1,Распис!$D$4:$D$300,"&gt;="&amp;C$1)&gt;0,SUMIFS(Распис!$F$4:$F$300,Распис!$B$4:$B$300,$A76,Распис!$C$4:$C$300,"&lt;="&amp;C$1,Распис!$D$4:$D$300,"&gt;="&amp;C$1),SUMIF(База!$B$3:$B$305,$A76,База!$F$3:$F$152))</f>
        <v>0</v>
      </c>
      <c r="D76" s="46">
        <f ca="1">IF(COUNTIFS(Распис!$B$4:$B$300,$A76,Распис!$C$4:$C$300,"&lt;="&amp;D$1,Распис!$D$4:$D$300,"&gt;="&amp;D$1)&gt;0,SUMIFS(Распис!$G$4:$G$300,Распис!$B$4:$B$300,$A76,Распис!$C$4:$C$300,"&lt;="&amp;D$1,Распис!$D$4:$D$300,"&gt;="&amp;D$1),SUMIF(База!$B$3:$B$305,$A76,База!$G$3:$G$152))</f>
        <v>0</v>
      </c>
      <c r="E76" s="46">
        <f ca="1">IF(COUNTIFS(Распис!$B$4:$B$300,$A76,Распис!$C$4:$C$300,"&lt;="&amp;E$1,Распис!$D$4:$D$300,"&gt;="&amp;E$1)&gt;0,SUMIFS(Распис!$H$4:$H$300,Распис!$B$4:$B$300,$A76,Распис!$C$4:$C$300,"&lt;="&amp;E$1,Распис!$D$4:$D$300,"&gt;="&amp;E$1),SUMIF(База!$B$3:$B$305,$A76,База!$H$3:$H$152))</f>
        <v>0</v>
      </c>
      <c r="F76" s="46">
        <f ca="1">IF(COUNTIFS(Распис!$B$4:$B$300,$A76,Распис!$C$4:$C$300,"&lt;="&amp;F$1,Распис!$D$4:$D$300,"&gt;="&amp;F$1)&gt;0,SUMIFS(Распис!$I$4:$I$300,Распис!$B$4:$B$300,$A76,Распис!$C$4:$C$300,"&lt;="&amp;F$1,Распис!$D$4:$D$300,"&gt;="&amp;F$1),SUMIF(База!$B$3:$B$305,$A76,База!$I$3:$I$152))</f>
        <v>0</v>
      </c>
      <c r="G76" s="46">
        <f ca="1">IF(COUNTIFS(Распис!$B$4:$B$300,$A76,Распис!$C$4:$C$300,"&lt;="&amp;G$1,Распис!$D$4:$D$300,"&gt;="&amp;G$1)&gt;0,SUMIFS(Распис!$J$4:$J$300,Распис!$B$4:$B$300,$A76,Распис!$C$4:$C$300,"&lt;="&amp;G$1,Распис!$D$4:$D$300,"&gt;="&amp;G$1),SUMIF(База!$B$3:$B$305,$A76,База!$J$3:$J$152))</f>
        <v>0</v>
      </c>
      <c r="H76" s="46">
        <f ca="1">IF(COUNTIFS(Распис!$B$4:$B$300,$A76,Распис!$C$4:$C$300,"&lt;="&amp;H$1,Распис!$D$4:$D$300,"&gt;="&amp;H$1)&gt;0,SUMIFS(Распис!$K$4:$K$300,Распис!$B$4:$B$300,$A76,Распис!$C$4:$C$300,"&lt;="&amp;H$1,Распис!$D$4:$D$300,"&gt;="&amp;H$1),SUMIF(База!$B$3:$B$305,$A76,База!$K$3:$K$152))</f>
        <v>0</v>
      </c>
      <c r="I76" s="46" t="s">
        <v>23</v>
      </c>
      <c r="J76" s="46">
        <f ca="1">IF(COUNTIFS(Распис!$B$4:$B$300,$A76,Распис!$C$4:$C$300,"&lt;="&amp;J$1,Распис!$D$4:$D$300,"&gt;="&amp;J$1)&gt;0,SUMIFS(Распис!$F$4:$F$300,Распис!$B$4:$B$300,$A76,Распис!$C$4:$C$300,"&lt;="&amp;J$1,Распис!$D$4:$D$300,"&gt;="&amp;J$1),SUMIF(База!$B$3:$B$305,$A76,База!$F$3:$F$152))</f>
        <v>0</v>
      </c>
      <c r="K76" s="46">
        <f ca="1">IF(COUNTIFS(Распис!$B$4:$B$300,$A76,Распис!$C$4:$C$300,"&lt;="&amp;K$1,Распис!$D$4:$D$300,"&gt;="&amp;K$1)&gt;0,SUMIFS(Распис!$G$4:$G$300,Распис!$B$4:$B$300,$A76,Распис!$C$4:$C$300,"&lt;="&amp;K$1,Распис!$D$4:$D$300,"&gt;="&amp;K$1),SUMIF(База!$B$3:$B$305,$A76,База!$G$3:$G$152))</f>
        <v>0</v>
      </c>
      <c r="L76" s="46">
        <f ca="1">IF(COUNTIFS(Распис!$B$4:$B$300,$A76,Распис!$C$4:$C$300,"&lt;="&amp;L$1,Распис!$D$4:$D$300,"&gt;="&amp;L$1)&gt;0,SUMIFS(Распис!$H$4:$H$300,Распис!$B$4:$B$300,$A76,Распис!$C$4:$C$300,"&lt;="&amp;L$1,Распис!$D$4:$D$300,"&gt;="&amp;L$1),SUMIF(База!$B$3:$B$305,$A76,База!$H$3:$H$152))</f>
        <v>0</v>
      </c>
      <c r="M76" s="46">
        <f ca="1">IF(COUNTIFS(Распис!$B$4:$B$300,$A76,Распис!$C$4:$C$300,"&lt;="&amp;M$1,Распис!$D$4:$D$300,"&gt;="&amp;M$1)&gt;0,SUMIFS(Распис!$I$4:$I$300,Распис!$B$4:$B$300,$A76,Распис!$C$4:$C$300,"&lt;="&amp;M$1,Распис!$D$4:$D$300,"&gt;="&amp;M$1),SUMIF(База!$B$3:$B$305,$A76,База!$I$3:$I$152))</f>
        <v>0</v>
      </c>
      <c r="N76" s="46">
        <f ca="1">IF(COUNTIFS(Распис!$B$4:$B$300,$A76,Распис!$C$4:$C$300,"&lt;="&amp;N$1,Распис!$D$4:$D$300,"&gt;="&amp;N$1)&gt;0,SUMIFS(Распис!$J$4:$J$300,Распис!$B$4:$B$300,$A76,Распис!$C$4:$C$300,"&lt;="&amp;N$1,Распис!$D$4:$D$300,"&gt;="&amp;N$1),SUMIF(База!$B$3:$B$305,$A76,База!$J$3:$J$152))</f>
        <v>0</v>
      </c>
      <c r="O76" s="46">
        <f ca="1">IF(COUNTIFS(Распис!$B$4:$B$300,$A76,Распис!$C$4:$C$300,"&lt;="&amp;O$1,Распис!$D$4:$D$300,"&gt;="&amp;O$1)&gt;0,SUMIFS(Распис!$K$4:$K$300,Распис!$B$4:$B$300,$A76,Распис!$C$4:$C$300,"&lt;="&amp;O$1,Распис!$D$4:$D$300,"&gt;="&amp;O$1),SUMIF(База!$B$3:$B$305,$A76,База!$K$3:$K$152))</f>
        <v>0</v>
      </c>
      <c r="P76" s="46" t="s">
        <v>23</v>
      </c>
      <c r="Q76" s="46">
        <f ca="1">IF(COUNTIFS(Распис!$B$4:$B$300,$A76,Распис!$C$4:$C$300,"&lt;="&amp;Q$1,Распис!$D$4:$D$300,"&gt;="&amp;Q$1)&gt;0,SUMIFS(Распис!$F$4:$F$300,Распис!$B$4:$B$300,$A76,Распис!$C$4:$C$300,"&lt;="&amp;Q$1,Распис!$D$4:$D$300,"&gt;="&amp;Q$1),SUMIF(База!$B$3:$B$305,$A76,База!$F$3:$F$152))</f>
        <v>0</v>
      </c>
      <c r="R76" s="46">
        <f ca="1">IF(COUNTIFS(Распис!$B$4:$B$300,$A76,Распис!$C$4:$C$300,"&lt;="&amp;R$1,Распис!$D$4:$D$300,"&gt;="&amp;R$1)&gt;0,SUMIFS(Распис!$G$4:$G$300,Распис!$B$4:$B$300,$A76,Распис!$C$4:$C$300,"&lt;="&amp;R$1,Распис!$D$4:$D$300,"&gt;="&amp;R$1),SUMIF(База!$B$3:$B$305,$A76,База!$G$3:$G$152))</f>
        <v>0</v>
      </c>
      <c r="S76" s="46">
        <f ca="1">IF(COUNTIFS(Распис!$B$4:$B$300,$A76,Распис!$C$4:$C$300,"&lt;="&amp;S$1,Распис!$D$4:$D$300,"&gt;="&amp;S$1)&gt;0,SUMIFS(Распис!$H$4:$H$300,Распис!$B$4:$B$300,$A76,Распис!$C$4:$C$300,"&lt;="&amp;S$1,Распис!$D$4:$D$300,"&gt;="&amp;S$1),SUMIF(База!$B$3:$B$305,$A76,База!$H$3:$H$152))</f>
        <v>0</v>
      </c>
      <c r="T76" s="46">
        <f ca="1">IF(COUNTIFS(Распис!$B$4:$B$300,$A76,Распис!$C$4:$C$300,"&lt;="&amp;T$1,Распис!$D$4:$D$300,"&gt;="&amp;T$1)&gt;0,SUMIFS(Распис!$I$4:$I$300,Распис!$B$4:$B$300,$A76,Распис!$C$4:$C$300,"&lt;="&amp;T$1,Распис!$D$4:$D$300,"&gt;="&amp;T$1),SUMIF(База!$B$3:$B$305,$A76,База!$I$3:$I$152))</f>
        <v>0</v>
      </c>
      <c r="U76" s="46">
        <f ca="1">IF(COUNTIFS(Распис!$B$4:$B$300,$A76,Распис!$C$4:$C$300,"&lt;="&amp;U$1,Распис!$D$4:$D$300,"&gt;="&amp;U$1)&gt;0,SUMIFS(Распис!$J$4:$J$300,Распис!$B$4:$B$300,$A76,Распис!$C$4:$C$300,"&lt;="&amp;U$1,Распис!$D$4:$D$300,"&gt;="&amp;U$1),SUMIF(База!$B$3:$B$305,$A76,База!$J$3:$J$152))</f>
        <v>0</v>
      </c>
      <c r="V76" s="46">
        <f ca="1">IF(COUNTIFS(Распис!$B$4:$B$300,$A76,Распис!$C$4:$C$300,"&lt;="&amp;V$1,Распис!$D$4:$D$300,"&gt;="&amp;V$1)&gt;0,SUMIFS(Распис!$K$4:$K$300,Распис!$B$4:$B$300,$A76,Распис!$C$4:$C$300,"&lt;="&amp;V$1,Распис!$D$4:$D$300,"&gt;="&amp;V$1),SUMIF(База!$B$3:$B$305,$A76,База!$K$3:$K$152))</f>
        <v>0</v>
      </c>
      <c r="W76" s="46" t="s">
        <v>23</v>
      </c>
      <c r="X76" s="46">
        <f ca="1">IF(COUNTIFS(Распис!$B$4:$B$300,$A76,Распис!$C$4:$C$300,"&lt;="&amp;X$1,Распис!$D$4:$D$300,"&gt;="&amp;X$1)&gt;0,SUMIFS(Распис!$F$4:$F$300,Распис!$B$4:$B$300,$A76,Распис!$C$4:$C$300,"&lt;="&amp;X$1,Распис!$D$4:$D$300,"&gt;="&amp;X$1),SUMIF(База!$B$3:$B$305,$A76,База!$F$3:$F$152))</f>
        <v>0</v>
      </c>
      <c r="Y76" s="46">
        <f ca="1">IF(COUNTIFS(Распис!$B$4:$B$300,$A76,Распис!$C$4:$C$300,"&lt;="&amp;Y$1,Распис!$D$4:$D$300,"&gt;="&amp;Y$1)&gt;0,SUMIFS(Распис!$G$4:$G$300,Распис!$B$4:$B$300,$A76,Распис!$C$4:$C$300,"&lt;="&amp;Y$1,Распис!$D$4:$D$300,"&gt;="&amp;Y$1),SUMIF(База!$B$3:$B$305,$A76,База!$G$3:$G$152))</f>
        <v>0</v>
      </c>
      <c r="Z76" s="46">
        <f ca="1">IF(COUNTIFS(Распис!$B$4:$B$300,$A76,Распис!$C$4:$C$300,"&lt;="&amp;Z$1,Распис!$D$4:$D$300,"&gt;="&amp;Z$1)&gt;0,SUMIFS(Распис!$H$4:$H$300,Распис!$B$4:$B$300,$A76,Распис!$C$4:$C$300,"&lt;="&amp;Z$1,Распис!$D$4:$D$300,"&gt;="&amp;Z$1),SUMIF(База!$B$3:$B$305,$A76,База!$H$3:$H$152))</f>
        <v>0</v>
      </c>
      <c r="AA76" s="46">
        <f ca="1">IF(COUNTIFS(Распис!$B$4:$B$300,$A76,Распис!$C$4:$C$300,"&lt;="&amp;AA$1,Распис!$D$4:$D$300,"&gt;="&amp;AA$1)&gt;0,SUMIFS(Распис!$I$4:$I$300,Распис!$B$4:$B$300,$A76,Распис!$C$4:$C$300,"&lt;="&amp;AA$1,Распис!$D$4:$D$300,"&gt;="&amp;AA$1),SUMIF(База!$B$3:$B$305,$A76,База!$I$3:$I$152))</f>
        <v>0</v>
      </c>
      <c r="AB76" s="46">
        <f ca="1">IF(COUNTIFS(Распис!$B$4:$B$300,$A76,Распис!$C$4:$C$300,"&lt;="&amp;AB$1,Распис!$D$4:$D$300,"&gt;="&amp;AB$1)&gt;0,SUMIFS(Распис!$J$4:$J$300,Распис!$B$4:$B$300,$A76,Распис!$C$4:$C$300,"&lt;="&amp;AB$1,Распис!$D$4:$D$300,"&gt;="&amp;AB$1),SUMIF(База!$B$3:$B$305,$A76,База!$J$3:$J$152))</f>
        <v>0</v>
      </c>
      <c r="AC76" s="46">
        <f ca="1">IF(COUNTIFS(Распис!$B$4:$B$300,$A76,Распис!$C$4:$C$300,"&lt;="&amp;AC$1,Распис!$D$4:$D$300,"&gt;="&amp;AC$1)&gt;0,SUMIFS(Распис!$K$4:$K$300,Распис!$B$4:$B$300,$A76,Распис!$C$4:$C$300,"&lt;="&amp;AC$1,Распис!$D$4:$D$300,"&gt;="&amp;AC$1),SUMIF(База!$B$3:$B$305,$A76,База!$K$3:$K$152))</f>
        <v>0</v>
      </c>
      <c r="AD76" s="46" t="s">
        <v>23</v>
      </c>
      <c r="AE76" s="46">
        <f ca="1">IF(COUNTIFS(Распис!$B$4:$B$300,$A76,Распис!$C$4:$C$300,"&lt;="&amp;AE$1,Распис!$D$4:$D$300,"&gt;="&amp;AE$1)&gt;0,SUMIFS(Распис!$F$4:$F$300,Распис!$B$4:$B$300,$A76,Распис!$C$4:$C$300,"&lt;="&amp;AE$1,Распис!$D$4:$D$300,"&gt;="&amp;AE$1),SUMIF(База!$B$3:$B$305,$A76,База!$F$3:$F$152))</f>
        <v>0</v>
      </c>
      <c r="AF76" s="47"/>
      <c r="AG76" s="46">
        <f t="shared" ca="1" si="10"/>
        <v>0</v>
      </c>
      <c r="AH76" s="46">
        <f ca="1">AG76-SUMIFS(Распред!$G$4:$G$300,Распред!$B$4:$B$300,"апрель",Распред!$F$4:$F$300,A76)</f>
        <v>0</v>
      </c>
      <c r="AI76" s="46">
        <f ca="1">AH76+(COUNTIF(B76:AF76,"КД")+SUMIFS(Распред!$AH$4:$AH$300,Распред!$F$4:$F$300,A76,Распред!$B$4:$B$300,"апрель"))*4</f>
        <v>0</v>
      </c>
      <c r="AJ76" s="46">
        <f t="shared" ca="1" si="11"/>
        <v>0</v>
      </c>
      <c r="AK76" s="46">
        <f t="shared" ca="1" si="12"/>
        <v>0</v>
      </c>
      <c r="AL76" s="46">
        <f>SUMIFS(Распред!$K$4:$K$300,Распред!$B$4:$B$300,"апрель",Распред!$J$4:$J$300,A76)+SUMIFS(Распред!$M$4:$M$300,Распред!$B$4:$B$300,"апрель",Распред!$L$4:$L$300,A76)+SUMIFS(Распред!$O$4:$O$300,Распред!$B$4:$B$300,"апрель",Распред!$N$4:$N$300,A76)+SUMIFS(Распред!$Q$4:$Q$300,Распред!$B$4:$B$300,"апрель",Распред!$P$4:$P$300,A76)+SUMIFS(Распред!$S$4:$S$300,Распред!$B$4:$B$300,"апрель",Распред!$R$4:$R$300,A76)+SUMIFS(Распред!$U$4:$U$300,Распред!$B$4:$B$300,"апрель",Распред!$T$4:$T$300,A76)+SUMIFS(Распред!$W$4:$W$300,Распред!$B$4:$B$300,"апрель",Распред!$V$4:$V$300,A76)+SUMIFS(Распред!$Y$4:$Y$300,Распред!$B$4:$B$300,"апрель",Распред!$X$4:$X$300,A76)+SUMIFS(Распред!$AA$4:$AA$300,Распред!$B$4:$B$300,"апрель",Распред!$Z$4:$Z$300,A76)+SUMIFS(Распред!$AC$4:$AC$300,Распред!$B$4:$B$300,"апрель",Распред!$AB$4:$AB$300,A76)</f>
        <v>0</v>
      </c>
      <c r="AM76" s="46">
        <f t="shared" ca="1" si="13"/>
        <v>0</v>
      </c>
      <c r="AN76" s="46">
        <f t="shared" ca="1" si="14"/>
        <v>0</v>
      </c>
      <c r="AO76" s="46">
        <f t="shared" ca="1" si="15"/>
        <v>0</v>
      </c>
      <c r="AP76" s="46">
        <f>январь!AP76</f>
        <v>0</v>
      </c>
      <c r="AQ76" s="46">
        <f t="shared" ca="1" si="16"/>
        <v>0</v>
      </c>
      <c r="AR76" s="47"/>
      <c r="AS76" s="47">
        <f t="shared" ca="1" si="17"/>
        <v>0</v>
      </c>
      <c r="AT76" s="47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</row>
    <row r="77" spans="1:58" s="59" customFormat="1" x14ac:dyDescent="0.25">
      <c r="A77" s="190">
        <f>База!B77</f>
        <v>0</v>
      </c>
      <c r="B77" s="191" t="s">
        <v>23</v>
      </c>
      <c r="C77" s="191">
        <f ca="1">IF(COUNTIFS(Распис!$B$4:$B$300,$A77,Распис!$C$4:$C$300,"&lt;="&amp;C$1,Распис!$D$4:$D$300,"&gt;="&amp;C$1)&gt;0,SUMIFS(Распис!$F$4:$F$300,Распис!$B$4:$B$300,$A77,Распис!$C$4:$C$300,"&lt;="&amp;C$1,Распис!$D$4:$D$300,"&gt;="&amp;C$1),SUMIF(База!$B$3:$B$305,$A77,База!$F$3:$F$152))</f>
        <v>0</v>
      </c>
      <c r="D77" s="191">
        <f ca="1">IF(COUNTIFS(Распис!$B$4:$B$300,$A77,Распис!$C$4:$C$300,"&lt;="&amp;D$1,Распис!$D$4:$D$300,"&gt;="&amp;D$1)&gt;0,SUMIFS(Распис!$G$4:$G$300,Распис!$B$4:$B$300,$A77,Распис!$C$4:$C$300,"&lt;="&amp;D$1,Распис!$D$4:$D$300,"&gt;="&amp;D$1),SUMIF(База!$B$3:$B$305,$A77,База!$G$3:$G$152))</f>
        <v>0</v>
      </c>
      <c r="E77" s="191">
        <f ca="1">IF(COUNTIFS(Распис!$B$4:$B$300,$A77,Распис!$C$4:$C$300,"&lt;="&amp;E$1,Распис!$D$4:$D$300,"&gt;="&amp;E$1)&gt;0,SUMIFS(Распис!$H$4:$H$300,Распис!$B$4:$B$300,$A77,Распис!$C$4:$C$300,"&lt;="&amp;E$1,Распис!$D$4:$D$300,"&gt;="&amp;E$1),SUMIF(База!$B$3:$B$305,$A77,База!$H$3:$H$152))</f>
        <v>0</v>
      </c>
      <c r="F77" s="191">
        <f ca="1">IF(COUNTIFS(Распис!$B$4:$B$300,$A77,Распис!$C$4:$C$300,"&lt;="&amp;F$1,Распис!$D$4:$D$300,"&gt;="&amp;F$1)&gt;0,SUMIFS(Распис!$I$4:$I$300,Распис!$B$4:$B$300,$A77,Распис!$C$4:$C$300,"&lt;="&amp;F$1,Распис!$D$4:$D$300,"&gt;="&amp;F$1),SUMIF(База!$B$3:$B$305,$A77,База!$I$3:$I$152))</f>
        <v>0</v>
      </c>
      <c r="G77" s="191">
        <f ca="1">IF(COUNTIFS(Распис!$B$4:$B$300,$A77,Распис!$C$4:$C$300,"&lt;="&amp;G$1,Распис!$D$4:$D$300,"&gt;="&amp;G$1)&gt;0,SUMIFS(Распис!$J$4:$J$300,Распис!$B$4:$B$300,$A77,Распис!$C$4:$C$300,"&lt;="&amp;G$1,Распис!$D$4:$D$300,"&gt;="&amp;G$1),SUMIF(База!$B$3:$B$305,$A77,База!$J$3:$J$152))</f>
        <v>0</v>
      </c>
      <c r="H77" s="191">
        <f ca="1">IF(COUNTIFS(Распис!$B$4:$B$300,$A77,Распис!$C$4:$C$300,"&lt;="&amp;H$1,Распис!$D$4:$D$300,"&gt;="&amp;H$1)&gt;0,SUMIFS(Распис!$K$4:$K$300,Распис!$B$4:$B$300,$A77,Распис!$C$4:$C$300,"&lt;="&amp;H$1,Распис!$D$4:$D$300,"&gt;="&amp;H$1),SUMIF(База!$B$3:$B$305,$A77,База!$K$3:$K$152))</f>
        <v>0</v>
      </c>
      <c r="I77" s="191" t="s">
        <v>23</v>
      </c>
      <c r="J77" s="191">
        <f ca="1">IF(COUNTIFS(Распис!$B$4:$B$300,$A77,Распис!$C$4:$C$300,"&lt;="&amp;J$1,Распис!$D$4:$D$300,"&gt;="&amp;J$1)&gt;0,SUMIFS(Распис!$F$4:$F$300,Распис!$B$4:$B$300,$A77,Распис!$C$4:$C$300,"&lt;="&amp;J$1,Распис!$D$4:$D$300,"&gt;="&amp;J$1),SUMIF(База!$B$3:$B$305,$A77,База!$F$3:$F$152))</f>
        <v>0</v>
      </c>
      <c r="K77" s="191">
        <f ca="1">IF(COUNTIFS(Распис!$B$4:$B$300,$A77,Распис!$C$4:$C$300,"&lt;="&amp;K$1,Распис!$D$4:$D$300,"&gt;="&amp;K$1)&gt;0,SUMIFS(Распис!$G$4:$G$300,Распис!$B$4:$B$300,$A77,Распис!$C$4:$C$300,"&lt;="&amp;K$1,Распис!$D$4:$D$300,"&gt;="&amp;K$1),SUMIF(База!$B$3:$B$305,$A77,База!$G$3:$G$152))</f>
        <v>0</v>
      </c>
      <c r="L77" s="191">
        <f ca="1">IF(COUNTIFS(Распис!$B$4:$B$300,$A77,Распис!$C$4:$C$300,"&lt;="&amp;L$1,Распис!$D$4:$D$300,"&gt;="&amp;L$1)&gt;0,SUMIFS(Распис!$H$4:$H$300,Распис!$B$4:$B$300,$A77,Распис!$C$4:$C$300,"&lt;="&amp;L$1,Распис!$D$4:$D$300,"&gt;="&amp;L$1),SUMIF(База!$B$3:$B$305,$A77,База!$H$3:$H$152))</f>
        <v>0</v>
      </c>
      <c r="M77" s="191">
        <f ca="1">IF(COUNTIFS(Распис!$B$4:$B$300,$A77,Распис!$C$4:$C$300,"&lt;="&amp;M$1,Распис!$D$4:$D$300,"&gt;="&amp;M$1)&gt;0,SUMIFS(Распис!$I$4:$I$300,Распис!$B$4:$B$300,$A77,Распис!$C$4:$C$300,"&lt;="&amp;M$1,Распис!$D$4:$D$300,"&gt;="&amp;M$1),SUMIF(База!$B$3:$B$305,$A77,База!$I$3:$I$152))</f>
        <v>0</v>
      </c>
      <c r="N77" s="191">
        <f ca="1">IF(COUNTIFS(Распис!$B$4:$B$300,$A77,Распис!$C$4:$C$300,"&lt;="&amp;N$1,Распис!$D$4:$D$300,"&gt;="&amp;N$1)&gt;0,SUMIFS(Распис!$J$4:$J$300,Распис!$B$4:$B$300,$A77,Распис!$C$4:$C$300,"&lt;="&amp;N$1,Распис!$D$4:$D$300,"&gt;="&amp;N$1),SUMIF(База!$B$3:$B$305,$A77,База!$J$3:$J$152))</f>
        <v>0</v>
      </c>
      <c r="O77" s="191">
        <f ca="1">IF(COUNTIFS(Распис!$B$4:$B$300,$A77,Распис!$C$4:$C$300,"&lt;="&amp;O$1,Распис!$D$4:$D$300,"&gt;="&amp;O$1)&gt;0,SUMIFS(Распис!$K$4:$K$300,Распис!$B$4:$B$300,$A77,Распис!$C$4:$C$300,"&lt;="&amp;O$1,Распис!$D$4:$D$300,"&gt;="&amp;O$1),SUMIF(База!$B$3:$B$305,$A77,База!$K$3:$K$152))</f>
        <v>0</v>
      </c>
      <c r="P77" s="191" t="s">
        <v>23</v>
      </c>
      <c r="Q77" s="191">
        <f ca="1">IF(COUNTIFS(Распис!$B$4:$B$300,$A77,Распис!$C$4:$C$300,"&lt;="&amp;Q$1,Распис!$D$4:$D$300,"&gt;="&amp;Q$1)&gt;0,SUMIFS(Распис!$F$4:$F$300,Распис!$B$4:$B$300,$A77,Распис!$C$4:$C$300,"&lt;="&amp;Q$1,Распис!$D$4:$D$300,"&gt;="&amp;Q$1),SUMIF(База!$B$3:$B$305,$A77,База!$F$3:$F$152))</f>
        <v>0</v>
      </c>
      <c r="R77" s="191">
        <f ca="1">IF(COUNTIFS(Распис!$B$4:$B$300,$A77,Распис!$C$4:$C$300,"&lt;="&amp;R$1,Распис!$D$4:$D$300,"&gt;="&amp;R$1)&gt;0,SUMIFS(Распис!$G$4:$G$300,Распис!$B$4:$B$300,$A77,Распис!$C$4:$C$300,"&lt;="&amp;R$1,Распис!$D$4:$D$300,"&gt;="&amp;R$1),SUMIF(База!$B$3:$B$305,$A77,База!$G$3:$G$152))</f>
        <v>0</v>
      </c>
      <c r="S77" s="191">
        <f ca="1">IF(COUNTIFS(Распис!$B$4:$B$300,$A77,Распис!$C$4:$C$300,"&lt;="&amp;S$1,Распис!$D$4:$D$300,"&gt;="&amp;S$1)&gt;0,SUMIFS(Распис!$H$4:$H$300,Распис!$B$4:$B$300,$A77,Распис!$C$4:$C$300,"&lt;="&amp;S$1,Распис!$D$4:$D$300,"&gt;="&amp;S$1),SUMIF(База!$B$3:$B$305,$A77,База!$H$3:$H$152))</f>
        <v>0</v>
      </c>
      <c r="T77" s="191">
        <f ca="1">IF(COUNTIFS(Распис!$B$4:$B$300,$A77,Распис!$C$4:$C$300,"&lt;="&amp;T$1,Распис!$D$4:$D$300,"&gt;="&amp;T$1)&gt;0,SUMIFS(Распис!$I$4:$I$300,Распис!$B$4:$B$300,$A77,Распис!$C$4:$C$300,"&lt;="&amp;T$1,Распис!$D$4:$D$300,"&gt;="&amp;T$1),SUMIF(База!$B$3:$B$305,$A77,База!$I$3:$I$152))</f>
        <v>0</v>
      </c>
      <c r="U77" s="191">
        <f ca="1">IF(COUNTIFS(Распис!$B$4:$B$300,$A77,Распис!$C$4:$C$300,"&lt;="&amp;U$1,Распис!$D$4:$D$300,"&gt;="&amp;U$1)&gt;0,SUMIFS(Распис!$J$4:$J$300,Распис!$B$4:$B$300,$A77,Распис!$C$4:$C$300,"&lt;="&amp;U$1,Распис!$D$4:$D$300,"&gt;="&amp;U$1),SUMIF(База!$B$3:$B$305,$A77,База!$J$3:$J$152))</f>
        <v>0</v>
      </c>
      <c r="V77" s="191">
        <f ca="1">IF(COUNTIFS(Распис!$B$4:$B$300,$A77,Распис!$C$4:$C$300,"&lt;="&amp;V$1,Распис!$D$4:$D$300,"&gt;="&amp;V$1)&gt;0,SUMIFS(Распис!$K$4:$K$300,Распис!$B$4:$B$300,$A77,Распис!$C$4:$C$300,"&lt;="&amp;V$1,Распис!$D$4:$D$300,"&gt;="&amp;V$1),SUMIF(База!$B$3:$B$305,$A77,База!$K$3:$K$152))</f>
        <v>0</v>
      </c>
      <c r="W77" s="191" t="s">
        <v>23</v>
      </c>
      <c r="X77" s="191">
        <f ca="1">IF(COUNTIFS(Распис!$B$4:$B$300,$A77,Распис!$C$4:$C$300,"&lt;="&amp;X$1,Распис!$D$4:$D$300,"&gt;="&amp;X$1)&gt;0,SUMIFS(Распис!$F$4:$F$300,Распис!$B$4:$B$300,$A77,Распис!$C$4:$C$300,"&lt;="&amp;X$1,Распис!$D$4:$D$300,"&gt;="&amp;X$1),SUMIF(База!$B$3:$B$305,$A77,База!$F$3:$F$152))</f>
        <v>0</v>
      </c>
      <c r="Y77" s="191">
        <f ca="1">IF(COUNTIFS(Распис!$B$4:$B$300,$A77,Распис!$C$4:$C$300,"&lt;="&amp;Y$1,Распис!$D$4:$D$300,"&gt;="&amp;Y$1)&gt;0,SUMIFS(Распис!$G$4:$G$300,Распис!$B$4:$B$300,$A77,Распис!$C$4:$C$300,"&lt;="&amp;Y$1,Распис!$D$4:$D$300,"&gt;="&amp;Y$1),SUMIF(База!$B$3:$B$305,$A77,База!$G$3:$G$152))</f>
        <v>0</v>
      </c>
      <c r="Z77" s="191">
        <f ca="1">IF(COUNTIFS(Распис!$B$4:$B$300,$A77,Распис!$C$4:$C$300,"&lt;="&amp;Z$1,Распис!$D$4:$D$300,"&gt;="&amp;Z$1)&gt;0,SUMIFS(Распис!$H$4:$H$300,Распис!$B$4:$B$300,$A77,Распис!$C$4:$C$300,"&lt;="&amp;Z$1,Распис!$D$4:$D$300,"&gt;="&amp;Z$1),SUMIF(База!$B$3:$B$305,$A77,База!$H$3:$H$152))</f>
        <v>0</v>
      </c>
      <c r="AA77" s="191">
        <f ca="1">IF(COUNTIFS(Распис!$B$4:$B$300,$A77,Распис!$C$4:$C$300,"&lt;="&amp;AA$1,Распис!$D$4:$D$300,"&gt;="&amp;AA$1)&gt;0,SUMIFS(Распис!$I$4:$I$300,Распис!$B$4:$B$300,$A77,Распис!$C$4:$C$300,"&lt;="&amp;AA$1,Распис!$D$4:$D$300,"&gt;="&amp;AA$1),SUMIF(База!$B$3:$B$305,$A77,База!$I$3:$I$152))</f>
        <v>0</v>
      </c>
      <c r="AB77" s="191">
        <f ca="1">IF(COUNTIFS(Распис!$B$4:$B$300,$A77,Распис!$C$4:$C$300,"&lt;="&amp;AB$1,Распис!$D$4:$D$300,"&gt;="&amp;AB$1)&gt;0,SUMIFS(Распис!$J$4:$J$300,Распис!$B$4:$B$300,$A77,Распис!$C$4:$C$300,"&lt;="&amp;AB$1,Распис!$D$4:$D$300,"&gt;="&amp;AB$1),SUMIF(База!$B$3:$B$305,$A77,База!$J$3:$J$152))</f>
        <v>0</v>
      </c>
      <c r="AC77" s="191">
        <f ca="1">IF(COUNTIFS(Распис!$B$4:$B$300,$A77,Распис!$C$4:$C$300,"&lt;="&amp;AC$1,Распис!$D$4:$D$300,"&gt;="&amp;AC$1)&gt;0,SUMIFS(Распис!$K$4:$K$300,Распис!$B$4:$B$300,$A77,Распис!$C$4:$C$300,"&lt;="&amp;AC$1,Распис!$D$4:$D$300,"&gt;="&amp;AC$1),SUMIF(База!$B$3:$B$305,$A77,База!$K$3:$K$152))</f>
        <v>0</v>
      </c>
      <c r="AD77" s="191" t="s">
        <v>23</v>
      </c>
      <c r="AE77" s="191">
        <f ca="1">IF(COUNTIFS(Распис!$B$4:$B$300,$A77,Распис!$C$4:$C$300,"&lt;="&amp;AE$1,Распис!$D$4:$D$300,"&gt;="&amp;AE$1)&gt;0,SUMIFS(Распис!$F$4:$F$300,Распис!$B$4:$B$300,$A77,Распис!$C$4:$C$300,"&lt;="&amp;AE$1,Распис!$D$4:$D$300,"&gt;="&amp;AE$1),SUMIF(База!$B$3:$B$305,$A77,База!$F$3:$F$152))</f>
        <v>0</v>
      </c>
      <c r="AF77" s="190"/>
      <c r="AG77" s="191">
        <f t="shared" ca="1" si="10"/>
        <v>0</v>
      </c>
      <c r="AH77" s="191">
        <f ca="1">AG77-SUMIFS(Распред!$G$4:$G$300,Распред!$B$4:$B$300,"апрель",Распред!$F$4:$F$300,A77)</f>
        <v>0</v>
      </c>
      <c r="AI77" s="191">
        <f ca="1">AH77+(COUNTIF(B77:AF77,"КД")+SUMIFS(Распред!$AH$4:$AH$300,Распред!$F$4:$F$300,A77,Распред!$B$4:$B$300,"апрель"))*4</f>
        <v>0</v>
      </c>
      <c r="AJ77" s="191">
        <f t="shared" ca="1" si="11"/>
        <v>0</v>
      </c>
      <c r="AK77" s="191">
        <f t="shared" ca="1" si="12"/>
        <v>0</v>
      </c>
      <c r="AL77" s="191">
        <f>SUMIFS(Распред!$K$4:$K$300,Распред!$B$4:$B$300,"апрель",Распред!$J$4:$J$300,A77)+SUMIFS(Распред!$M$4:$M$300,Распред!$B$4:$B$300,"апрель",Распред!$L$4:$L$300,A77)+SUMIFS(Распред!$O$4:$O$300,Распред!$B$4:$B$300,"апрель",Распред!$N$4:$N$300,A77)+SUMIFS(Распред!$Q$4:$Q$300,Распред!$B$4:$B$300,"апрель",Распред!$P$4:$P$300,A77)+SUMIFS(Распред!$S$4:$S$300,Распред!$B$4:$B$300,"апрель",Распред!$R$4:$R$300,A77)+SUMIFS(Распред!$U$4:$U$300,Распред!$B$4:$B$300,"апрель",Распред!$T$4:$T$300,A77)+SUMIFS(Распред!$W$4:$W$300,Распред!$B$4:$B$300,"апрель",Распред!$V$4:$V$300,A77)+SUMIFS(Распред!$Y$4:$Y$300,Распред!$B$4:$B$300,"апрель",Распред!$X$4:$X$300,A77)+SUMIFS(Распред!$AA$4:$AA$300,Распред!$B$4:$B$300,"апрель",Распред!$Z$4:$Z$300,A77)+SUMIFS(Распред!$AC$4:$AC$300,Распред!$B$4:$B$300,"апрель",Распред!$AB$4:$AB$300,A77)</f>
        <v>0</v>
      </c>
      <c r="AM77" s="191">
        <f t="shared" ca="1" si="13"/>
        <v>0</v>
      </c>
      <c r="AN77" s="191">
        <f t="shared" ca="1" si="14"/>
        <v>0</v>
      </c>
      <c r="AO77" s="191">
        <f t="shared" ca="1" si="15"/>
        <v>0</v>
      </c>
      <c r="AP77" s="191">
        <f>январь!AP77</f>
        <v>0</v>
      </c>
      <c r="AQ77" s="46">
        <f ca="1">IF(AM77&gt;24,AP77*30%,0)</f>
        <v>0</v>
      </c>
      <c r="AR77" s="190"/>
      <c r="AS77" s="190">
        <f t="shared" ca="1" si="17"/>
        <v>0</v>
      </c>
      <c r="AT77" s="190" t="str">
        <f>январь!AT77</f>
        <v>Не признаны 3 часа недельной нагрузки по элективам</v>
      </c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</row>
    <row r="78" spans="1:58" x14ac:dyDescent="0.25">
      <c r="A78" s="47">
        <f>База!B78</f>
        <v>0</v>
      </c>
      <c r="B78" s="46" t="s">
        <v>23</v>
      </c>
      <c r="C78" s="46">
        <f ca="1">IF(COUNTIFS(Распис!$B$4:$B$300,$A78,Распис!$C$4:$C$300,"&lt;="&amp;C$1,Распис!$D$4:$D$300,"&gt;="&amp;C$1)&gt;0,SUMIFS(Распис!$F$4:$F$300,Распис!$B$4:$B$300,$A78,Распис!$C$4:$C$300,"&lt;="&amp;C$1,Распис!$D$4:$D$300,"&gt;="&amp;C$1),SUMIF(База!$B$3:$B$305,$A78,База!$F$3:$F$152))</f>
        <v>0</v>
      </c>
      <c r="D78" s="46">
        <f ca="1">IF(COUNTIFS(Распис!$B$4:$B$300,$A78,Распис!$C$4:$C$300,"&lt;="&amp;D$1,Распис!$D$4:$D$300,"&gt;="&amp;D$1)&gt;0,SUMIFS(Распис!$G$4:$G$300,Распис!$B$4:$B$300,$A78,Распис!$C$4:$C$300,"&lt;="&amp;D$1,Распис!$D$4:$D$300,"&gt;="&amp;D$1),SUMIF(База!$B$3:$B$305,$A78,База!$G$3:$G$152))</f>
        <v>0</v>
      </c>
      <c r="E78" s="46">
        <f ca="1">IF(COUNTIFS(Распис!$B$4:$B$300,$A78,Распис!$C$4:$C$300,"&lt;="&amp;E$1,Распис!$D$4:$D$300,"&gt;="&amp;E$1)&gt;0,SUMIFS(Распис!$H$4:$H$300,Распис!$B$4:$B$300,$A78,Распис!$C$4:$C$300,"&lt;="&amp;E$1,Распис!$D$4:$D$300,"&gt;="&amp;E$1),SUMIF(База!$B$3:$B$305,$A78,База!$H$3:$H$152))</f>
        <v>0</v>
      </c>
      <c r="F78" s="46">
        <f ca="1">IF(COUNTIFS(Распис!$B$4:$B$300,$A78,Распис!$C$4:$C$300,"&lt;="&amp;F$1,Распис!$D$4:$D$300,"&gt;="&amp;F$1)&gt;0,SUMIFS(Распис!$I$4:$I$300,Распис!$B$4:$B$300,$A78,Распис!$C$4:$C$300,"&lt;="&amp;F$1,Распис!$D$4:$D$300,"&gt;="&amp;F$1),SUMIF(База!$B$3:$B$305,$A78,База!$I$3:$I$152))</f>
        <v>0</v>
      </c>
      <c r="G78" s="46">
        <f ca="1">IF(COUNTIFS(Распис!$B$4:$B$300,$A78,Распис!$C$4:$C$300,"&lt;="&amp;G$1,Распис!$D$4:$D$300,"&gt;="&amp;G$1)&gt;0,SUMIFS(Распис!$J$4:$J$300,Распис!$B$4:$B$300,$A78,Распис!$C$4:$C$300,"&lt;="&amp;G$1,Распис!$D$4:$D$300,"&gt;="&amp;G$1),SUMIF(База!$B$3:$B$305,$A78,База!$J$3:$J$152))</f>
        <v>0</v>
      </c>
      <c r="H78" s="46">
        <f ca="1">IF(COUNTIFS(Распис!$B$4:$B$300,$A78,Распис!$C$4:$C$300,"&lt;="&amp;H$1,Распис!$D$4:$D$300,"&gt;="&amp;H$1)&gt;0,SUMIFS(Распис!$K$4:$K$300,Распис!$B$4:$B$300,$A78,Распис!$C$4:$C$300,"&lt;="&amp;H$1,Распис!$D$4:$D$300,"&gt;="&amp;H$1),SUMIF(База!$B$3:$B$305,$A78,База!$K$3:$K$152))</f>
        <v>0</v>
      </c>
      <c r="I78" s="46" t="s">
        <v>23</v>
      </c>
      <c r="J78" s="46">
        <f ca="1">IF(COUNTIFS(Распис!$B$4:$B$300,$A78,Распис!$C$4:$C$300,"&lt;="&amp;J$1,Распис!$D$4:$D$300,"&gt;="&amp;J$1)&gt;0,SUMIFS(Распис!$F$4:$F$300,Распис!$B$4:$B$300,$A78,Распис!$C$4:$C$300,"&lt;="&amp;J$1,Распис!$D$4:$D$300,"&gt;="&amp;J$1),SUMIF(База!$B$3:$B$305,$A78,База!$F$3:$F$152))</f>
        <v>0</v>
      </c>
      <c r="K78" s="46">
        <f ca="1">IF(COUNTIFS(Распис!$B$4:$B$300,$A78,Распис!$C$4:$C$300,"&lt;="&amp;K$1,Распис!$D$4:$D$300,"&gt;="&amp;K$1)&gt;0,SUMIFS(Распис!$G$4:$G$300,Распис!$B$4:$B$300,$A78,Распис!$C$4:$C$300,"&lt;="&amp;K$1,Распис!$D$4:$D$300,"&gt;="&amp;K$1),SUMIF(База!$B$3:$B$305,$A78,База!$G$3:$G$152))</f>
        <v>0</v>
      </c>
      <c r="L78" s="46">
        <f ca="1">IF(COUNTIFS(Распис!$B$4:$B$300,$A78,Распис!$C$4:$C$300,"&lt;="&amp;L$1,Распис!$D$4:$D$300,"&gt;="&amp;L$1)&gt;0,SUMIFS(Распис!$H$4:$H$300,Распис!$B$4:$B$300,$A78,Распис!$C$4:$C$300,"&lt;="&amp;L$1,Распис!$D$4:$D$300,"&gt;="&amp;L$1),SUMIF(База!$B$3:$B$305,$A78,База!$H$3:$H$152))</f>
        <v>0</v>
      </c>
      <c r="M78" s="46">
        <f ca="1">IF(COUNTIFS(Распис!$B$4:$B$300,$A78,Распис!$C$4:$C$300,"&lt;="&amp;M$1,Распис!$D$4:$D$300,"&gt;="&amp;M$1)&gt;0,SUMIFS(Распис!$I$4:$I$300,Распис!$B$4:$B$300,$A78,Распис!$C$4:$C$300,"&lt;="&amp;M$1,Распис!$D$4:$D$300,"&gt;="&amp;M$1),SUMIF(База!$B$3:$B$305,$A78,База!$I$3:$I$152))</f>
        <v>0</v>
      </c>
      <c r="N78" s="46">
        <f ca="1">IF(COUNTIFS(Распис!$B$4:$B$300,$A78,Распис!$C$4:$C$300,"&lt;="&amp;N$1,Распис!$D$4:$D$300,"&gt;="&amp;N$1)&gt;0,SUMIFS(Распис!$J$4:$J$300,Распис!$B$4:$B$300,$A78,Распис!$C$4:$C$300,"&lt;="&amp;N$1,Распис!$D$4:$D$300,"&gt;="&amp;N$1),SUMIF(База!$B$3:$B$305,$A78,База!$J$3:$J$152))</f>
        <v>0</v>
      </c>
      <c r="O78" s="46">
        <f ca="1">IF(COUNTIFS(Распис!$B$4:$B$300,$A78,Распис!$C$4:$C$300,"&lt;="&amp;O$1,Распис!$D$4:$D$300,"&gt;="&amp;O$1)&gt;0,SUMIFS(Распис!$K$4:$K$300,Распис!$B$4:$B$300,$A78,Распис!$C$4:$C$300,"&lt;="&amp;O$1,Распис!$D$4:$D$300,"&gt;="&amp;O$1),SUMIF(База!$B$3:$B$305,$A78,База!$K$3:$K$152))</f>
        <v>0</v>
      </c>
      <c r="P78" s="46" t="s">
        <v>23</v>
      </c>
      <c r="Q78" s="46">
        <f ca="1">IF(COUNTIFS(Распис!$B$4:$B$300,$A78,Распис!$C$4:$C$300,"&lt;="&amp;Q$1,Распис!$D$4:$D$300,"&gt;="&amp;Q$1)&gt;0,SUMIFS(Распис!$F$4:$F$300,Распис!$B$4:$B$300,$A78,Распис!$C$4:$C$300,"&lt;="&amp;Q$1,Распис!$D$4:$D$300,"&gt;="&amp;Q$1),SUMIF(База!$B$3:$B$305,$A78,База!$F$3:$F$152))</f>
        <v>0</v>
      </c>
      <c r="R78" s="46">
        <f ca="1">IF(COUNTIFS(Распис!$B$4:$B$300,$A78,Распис!$C$4:$C$300,"&lt;="&amp;R$1,Распис!$D$4:$D$300,"&gt;="&amp;R$1)&gt;0,SUMIFS(Распис!$G$4:$G$300,Распис!$B$4:$B$300,$A78,Распис!$C$4:$C$300,"&lt;="&amp;R$1,Распис!$D$4:$D$300,"&gt;="&amp;R$1),SUMIF(База!$B$3:$B$305,$A78,База!$G$3:$G$152))</f>
        <v>0</v>
      </c>
      <c r="S78" s="46">
        <f ca="1">IF(COUNTIFS(Распис!$B$4:$B$300,$A78,Распис!$C$4:$C$300,"&lt;="&amp;S$1,Распис!$D$4:$D$300,"&gt;="&amp;S$1)&gt;0,SUMIFS(Распис!$H$4:$H$300,Распис!$B$4:$B$300,$A78,Распис!$C$4:$C$300,"&lt;="&amp;S$1,Распис!$D$4:$D$300,"&gt;="&amp;S$1),SUMIF(База!$B$3:$B$305,$A78,База!$H$3:$H$152))</f>
        <v>0</v>
      </c>
      <c r="T78" s="46">
        <f ca="1">IF(COUNTIFS(Распис!$B$4:$B$300,$A78,Распис!$C$4:$C$300,"&lt;="&amp;T$1,Распис!$D$4:$D$300,"&gt;="&amp;T$1)&gt;0,SUMIFS(Распис!$I$4:$I$300,Распис!$B$4:$B$300,$A78,Распис!$C$4:$C$300,"&lt;="&amp;T$1,Распис!$D$4:$D$300,"&gt;="&amp;T$1),SUMIF(База!$B$3:$B$305,$A78,База!$I$3:$I$152))</f>
        <v>0</v>
      </c>
      <c r="U78" s="46">
        <f ca="1">IF(COUNTIFS(Распис!$B$4:$B$300,$A78,Распис!$C$4:$C$300,"&lt;="&amp;U$1,Распис!$D$4:$D$300,"&gt;="&amp;U$1)&gt;0,SUMIFS(Распис!$J$4:$J$300,Распис!$B$4:$B$300,$A78,Распис!$C$4:$C$300,"&lt;="&amp;U$1,Распис!$D$4:$D$300,"&gt;="&amp;U$1),SUMIF(База!$B$3:$B$305,$A78,База!$J$3:$J$152))</f>
        <v>0</v>
      </c>
      <c r="V78" s="46">
        <f ca="1">IF(COUNTIFS(Распис!$B$4:$B$300,$A78,Распис!$C$4:$C$300,"&lt;="&amp;V$1,Распис!$D$4:$D$300,"&gt;="&amp;V$1)&gt;0,SUMIFS(Распис!$K$4:$K$300,Распис!$B$4:$B$300,$A78,Распис!$C$4:$C$300,"&lt;="&amp;V$1,Распис!$D$4:$D$300,"&gt;="&amp;V$1),SUMIF(База!$B$3:$B$305,$A78,База!$K$3:$K$152))</f>
        <v>0</v>
      </c>
      <c r="W78" s="46" t="s">
        <v>23</v>
      </c>
      <c r="X78" s="46">
        <f ca="1">IF(COUNTIFS(Распис!$B$4:$B$300,$A78,Распис!$C$4:$C$300,"&lt;="&amp;X$1,Распис!$D$4:$D$300,"&gt;="&amp;X$1)&gt;0,SUMIFS(Распис!$F$4:$F$300,Распис!$B$4:$B$300,$A78,Распис!$C$4:$C$300,"&lt;="&amp;X$1,Распис!$D$4:$D$300,"&gt;="&amp;X$1),SUMIF(База!$B$3:$B$305,$A78,База!$F$3:$F$152))</f>
        <v>0</v>
      </c>
      <c r="Y78" s="46">
        <f ca="1">IF(COUNTIFS(Распис!$B$4:$B$300,$A78,Распис!$C$4:$C$300,"&lt;="&amp;Y$1,Распис!$D$4:$D$300,"&gt;="&amp;Y$1)&gt;0,SUMIFS(Распис!$G$4:$G$300,Распис!$B$4:$B$300,$A78,Распис!$C$4:$C$300,"&lt;="&amp;Y$1,Распис!$D$4:$D$300,"&gt;="&amp;Y$1),SUMIF(База!$B$3:$B$305,$A78,База!$G$3:$G$152))</f>
        <v>0</v>
      </c>
      <c r="Z78" s="46">
        <f ca="1">IF(COUNTIFS(Распис!$B$4:$B$300,$A78,Распис!$C$4:$C$300,"&lt;="&amp;Z$1,Распис!$D$4:$D$300,"&gt;="&amp;Z$1)&gt;0,SUMIFS(Распис!$H$4:$H$300,Распис!$B$4:$B$300,$A78,Распис!$C$4:$C$300,"&lt;="&amp;Z$1,Распис!$D$4:$D$300,"&gt;="&amp;Z$1),SUMIF(База!$B$3:$B$305,$A78,База!$H$3:$H$152))</f>
        <v>0</v>
      </c>
      <c r="AA78" s="46">
        <f ca="1">IF(COUNTIFS(Распис!$B$4:$B$300,$A78,Распис!$C$4:$C$300,"&lt;="&amp;AA$1,Распис!$D$4:$D$300,"&gt;="&amp;AA$1)&gt;0,SUMIFS(Распис!$I$4:$I$300,Распис!$B$4:$B$300,$A78,Распис!$C$4:$C$300,"&lt;="&amp;AA$1,Распис!$D$4:$D$300,"&gt;="&amp;AA$1),SUMIF(База!$B$3:$B$305,$A78,База!$I$3:$I$152))</f>
        <v>0</v>
      </c>
      <c r="AB78" s="46">
        <f ca="1">IF(COUNTIFS(Распис!$B$4:$B$300,$A78,Распис!$C$4:$C$300,"&lt;="&amp;AB$1,Распис!$D$4:$D$300,"&gt;="&amp;AB$1)&gt;0,SUMIFS(Распис!$J$4:$J$300,Распис!$B$4:$B$300,$A78,Распис!$C$4:$C$300,"&lt;="&amp;AB$1,Распис!$D$4:$D$300,"&gt;="&amp;AB$1),SUMIF(База!$B$3:$B$305,$A78,База!$J$3:$J$152))</f>
        <v>0</v>
      </c>
      <c r="AC78" s="46">
        <f ca="1">IF(COUNTIFS(Распис!$B$4:$B$300,$A78,Распис!$C$4:$C$300,"&lt;="&amp;AC$1,Распис!$D$4:$D$300,"&gt;="&amp;AC$1)&gt;0,SUMIFS(Распис!$K$4:$K$300,Распис!$B$4:$B$300,$A78,Распис!$C$4:$C$300,"&lt;="&amp;AC$1,Распис!$D$4:$D$300,"&gt;="&amp;AC$1),SUMIF(База!$B$3:$B$305,$A78,База!$K$3:$K$152))</f>
        <v>0</v>
      </c>
      <c r="AD78" s="46" t="s">
        <v>23</v>
      </c>
      <c r="AE78" s="46">
        <f ca="1">IF(COUNTIFS(Распис!$B$4:$B$300,$A78,Распис!$C$4:$C$300,"&lt;="&amp;AE$1,Распис!$D$4:$D$300,"&gt;="&amp;AE$1)&gt;0,SUMIFS(Распис!$F$4:$F$300,Распис!$B$4:$B$300,$A78,Распис!$C$4:$C$300,"&lt;="&amp;AE$1,Распис!$D$4:$D$300,"&gt;="&amp;AE$1),SUMIF(База!$B$3:$B$305,$A78,База!$F$3:$F$152))</f>
        <v>0</v>
      </c>
      <c r="AF78" s="47"/>
      <c r="AG78" s="46">
        <f t="shared" ca="1" si="10"/>
        <v>0</v>
      </c>
      <c r="AH78" s="46">
        <f ca="1">AG78-SUMIFS(Распред!$G$4:$G$300,Распред!$B$4:$B$300,"апрель",Распред!$F$4:$F$300,A78)</f>
        <v>0</v>
      </c>
      <c r="AI78" s="46">
        <f ca="1">AH78+(COUNTIF(B78:AF78,"КД")+SUMIFS(Распред!$AH$4:$AH$300,Распред!$F$4:$F$300,A78,Распред!$B$4:$B$300,"апрель"))*4</f>
        <v>0</v>
      </c>
      <c r="AJ78" s="46">
        <f t="shared" ca="1" si="11"/>
        <v>0</v>
      </c>
      <c r="AK78" s="46">
        <f t="shared" ca="1" si="12"/>
        <v>0</v>
      </c>
      <c r="AL78" s="46">
        <f>SUMIFS(Распред!$K$4:$K$300,Распред!$B$4:$B$300,"апрель",Распред!$J$4:$J$300,A78)+SUMIFS(Распред!$M$4:$M$300,Распред!$B$4:$B$300,"апрель",Распред!$L$4:$L$300,A78)+SUMIFS(Распред!$O$4:$O$300,Распред!$B$4:$B$300,"апрель",Распред!$N$4:$N$300,A78)+SUMIFS(Распред!$Q$4:$Q$300,Распред!$B$4:$B$300,"апрель",Распред!$P$4:$P$300,A78)+SUMIFS(Распред!$S$4:$S$300,Распред!$B$4:$B$300,"апрель",Распред!$R$4:$R$300,A78)+SUMIFS(Распред!$U$4:$U$300,Распред!$B$4:$B$300,"апрель",Распред!$T$4:$T$300,A78)+SUMIFS(Распред!$W$4:$W$300,Распред!$B$4:$B$300,"апрель",Распред!$V$4:$V$300,A78)+SUMIFS(Распред!$Y$4:$Y$300,Распред!$B$4:$B$300,"апрель",Распред!$X$4:$X$300,A78)+SUMIFS(Распред!$AA$4:$AA$300,Распред!$B$4:$B$300,"апрель",Распред!$Z$4:$Z$300,A78)+SUMIFS(Распред!$AC$4:$AC$300,Распред!$B$4:$B$300,"апрель",Распред!$AB$4:$AB$300,A78)</f>
        <v>0</v>
      </c>
      <c r="AM78" s="46">
        <f t="shared" ca="1" si="13"/>
        <v>0</v>
      </c>
      <c r="AN78" s="46">
        <f t="shared" ca="1" si="14"/>
        <v>0</v>
      </c>
      <c r="AO78" s="46">
        <f t="shared" ca="1" si="15"/>
        <v>0</v>
      </c>
      <c r="AP78" s="46">
        <f>январь!AP78</f>
        <v>0</v>
      </c>
      <c r="AQ78" s="46">
        <f t="shared" ca="1" si="16"/>
        <v>0</v>
      </c>
      <c r="AR78" s="47"/>
      <c r="AS78" s="47">
        <f t="shared" ca="1" si="17"/>
        <v>0</v>
      </c>
      <c r="AT78" s="47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</row>
    <row r="79" spans="1:58" x14ac:dyDescent="0.25">
      <c r="A79" s="47">
        <f>База!B79</f>
        <v>0</v>
      </c>
      <c r="B79" s="46" t="s">
        <v>23</v>
      </c>
      <c r="C79" s="46">
        <f ca="1">IF(COUNTIFS(Распис!$B$4:$B$300,$A79,Распис!$C$4:$C$300,"&lt;="&amp;C$1,Распис!$D$4:$D$300,"&gt;="&amp;C$1)&gt;0,SUMIFS(Распис!$F$4:$F$300,Распис!$B$4:$B$300,$A79,Распис!$C$4:$C$300,"&lt;="&amp;C$1,Распис!$D$4:$D$300,"&gt;="&amp;C$1),SUMIF(База!$B$3:$B$305,$A79,База!$F$3:$F$152))</f>
        <v>0</v>
      </c>
      <c r="D79" s="46">
        <f ca="1">IF(COUNTIFS(Распис!$B$4:$B$300,$A79,Распис!$C$4:$C$300,"&lt;="&amp;D$1,Распис!$D$4:$D$300,"&gt;="&amp;D$1)&gt;0,SUMIFS(Распис!$G$4:$G$300,Распис!$B$4:$B$300,$A79,Распис!$C$4:$C$300,"&lt;="&amp;D$1,Распис!$D$4:$D$300,"&gt;="&amp;D$1),SUMIF(База!$B$3:$B$305,$A79,База!$G$3:$G$152))</f>
        <v>0</v>
      </c>
      <c r="E79" s="46">
        <f ca="1">IF(COUNTIFS(Распис!$B$4:$B$300,$A79,Распис!$C$4:$C$300,"&lt;="&amp;E$1,Распис!$D$4:$D$300,"&gt;="&amp;E$1)&gt;0,SUMIFS(Распис!$H$4:$H$300,Распис!$B$4:$B$300,$A79,Распис!$C$4:$C$300,"&lt;="&amp;E$1,Распис!$D$4:$D$300,"&gt;="&amp;E$1),SUMIF(База!$B$3:$B$305,$A79,База!$H$3:$H$152))</f>
        <v>0</v>
      </c>
      <c r="F79" s="46">
        <f ca="1">IF(COUNTIFS(Распис!$B$4:$B$300,$A79,Распис!$C$4:$C$300,"&lt;="&amp;F$1,Распис!$D$4:$D$300,"&gt;="&amp;F$1)&gt;0,SUMIFS(Распис!$I$4:$I$300,Распис!$B$4:$B$300,$A79,Распис!$C$4:$C$300,"&lt;="&amp;F$1,Распис!$D$4:$D$300,"&gt;="&amp;F$1),SUMIF(База!$B$3:$B$305,$A79,База!$I$3:$I$152))</f>
        <v>0</v>
      </c>
      <c r="G79" s="46">
        <f ca="1">IF(COUNTIFS(Распис!$B$4:$B$300,$A79,Распис!$C$4:$C$300,"&lt;="&amp;G$1,Распис!$D$4:$D$300,"&gt;="&amp;G$1)&gt;0,SUMIFS(Распис!$J$4:$J$300,Распис!$B$4:$B$300,$A79,Распис!$C$4:$C$300,"&lt;="&amp;G$1,Распис!$D$4:$D$300,"&gt;="&amp;G$1),SUMIF(База!$B$3:$B$305,$A79,База!$J$3:$J$152))</f>
        <v>0</v>
      </c>
      <c r="H79" s="46">
        <f ca="1">IF(COUNTIFS(Распис!$B$4:$B$300,$A79,Распис!$C$4:$C$300,"&lt;="&amp;H$1,Распис!$D$4:$D$300,"&gt;="&amp;H$1)&gt;0,SUMIFS(Распис!$K$4:$K$300,Распис!$B$4:$B$300,$A79,Распис!$C$4:$C$300,"&lt;="&amp;H$1,Распис!$D$4:$D$300,"&gt;="&amp;H$1),SUMIF(База!$B$3:$B$305,$A79,База!$K$3:$K$152))</f>
        <v>0</v>
      </c>
      <c r="I79" s="46" t="s">
        <v>23</v>
      </c>
      <c r="J79" s="46">
        <f ca="1">IF(COUNTIFS(Распис!$B$4:$B$300,$A79,Распис!$C$4:$C$300,"&lt;="&amp;J$1,Распис!$D$4:$D$300,"&gt;="&amp;J$1)&gt;0,SUMIFS(Распис!$F$4:$F$300,Распис!$B$4:$B$300,$A79,Распис!$C$4:$C$300,"&lt;="&amp;J$1,Распис!$D$4:$D$300,"&gt;="&amp;J$1),SUMIF(База!$B$3:$B$305,$A79,База!$F$3:$F$152))</f>
        <v>0</v>
      </c>
      <c r="K79" s="46">
        <f ca="1">IF(COUNTIFS(Распис!$B$4:$B$300,$A79,Распис!$C$4:$C$300,"&lt;="&amp;K$1,Распис!$D$4:$D$300,"&gt;="&amp;K$1)&gt;0,SUMIFS(Распис!$G$4:$G$300,Распис!$B$4:$B$300,$A79,Распис!$C$4:$C$300,"&lt;="&amp;K$1,Распис!$D$4:$D$300,"&gt;="&amp;K$1),SUMIF(База!$B$3:$B$305,$A79,База!$G$3:$G$152))</f>
        <v>0</v>
      </c>
      <c r="L79" s="46">
        <f ca="1">IF(COUNTIFS(Распис!$B$4:$B$300,$A79,Распис!$C$4:$C$300,"&lt;="&amp;L$1,Распис!$D$4:$D$300,"&gt;="&amp;L$1)&gt;0,SUMIFS(Распис!$H$4:$H$300,Распис!$B$4:$B$300,$A79,Распис!$C$4:$C$300,"&lt;="&amp;L$1,Распис!$D$4:$D$300,"&gt;="&amp;L$1),SUMIF(База!$B$3:$B$305,$A79,База!$H$3:$H$152))</f>
        <v>0</v>
      </c>
      <c r="M79" s="46">
        <f ca="1">IF(COUNTIFS(Распис!$B$4:$B$300,$A79,Распис!$C$4:$C$300,"&lt;="&amp;M$1,Распис!$D$4:$D$300,"&gt;="&amp;M$1)&gt;0,SUMIFS(Распис!$I$4:$I$300,Распис!$B$4:$B$300,$A79,Распис!$C$4:$C$300,"&lt;="&amp;M$1,Распис!$D$4:$D$300,"&gt;="&amp;M$1),SUMIF(База!$B$3:$B$305,$A79,База!$I$3:$I$152))</f>
        <v>0</v>
      </c>
      <c r="N79" s="46">
        <f ca="1">IF(COUNTIFS(Распис!$B$4:$B$300,$A79,Распис!$C$4:$C$300,"&lt;="&amp;N$1,Распис!$D$4:$D$300,"&gt;="&amp;N$1)&gt;0,SUMIFS(Распис!$J$4:$J$300,Распис!$B$4:$B$300,$A79,Распис!$C$4:$C$300,"&lt;="&amp;N$1,Распис!$D$4:$D$300,"&gt;="&amp;N$1),SUMIF(База!$B$3:$B$305,$A79,База!$J$3:$J$152))</f>
        <v>0</v>
      </c>
      <c r="O79" s="46">
        <f ca="1">IF(COUNTIFS(Распис!$B$4:$B$300,$A79,Распис!$C$4:$C$300,"&lt;="&amp;O$1,Распис!$D$4:$D$300,"&gt;="&amp;O$1)&gt;0,SUMIFS(Распис!$K$4:$K$300,Распис!$B$4:$B$300,$A79,Распис!$C$4:$C$300,"&lt;="&amp;O$1,Распис!$D$4:$D$300,"&gt;="&amp;O$1),SUMIF(База!$B$3:$B$305,$A79,База!$K$3:$K$152))</f>
        <v>0</v>
      </c>
      <c r="P79" s="46" t="s">
        <v>23</v>
      </c>
      <c r="Q79" s="46">
        <f ca="1">IF(COUNTIFS(Распис!$B$4:$B$300,$A79,Распис!$C$4:$C$300,"&lt;="&amp;Q$1,Распис!$D$4:$D$300,"&gt;="&amp;Q$1)&gt;0,SUMIFS(Распис!$F$4:$F$300,Распис!$B$4:$B$300,$A79,Распис!$C$4:$C$300,"&lt;="&amp;Q$1,Распис!$D$4:$D$300,"&gt;="&amp;Q$1),SUMIF(База!$B$3:$B$305,$A79,База!$F$3:$F$152))</f>
        <v>0</v>
      </c>
      <c r="R79" s="46">
        <f ca="1">IF(COUNTIFS(Распис!$B$4:$B$300,$A79,Распис!$C$4:$C$300,"&lt;="&amp;R$1,Распис!$D$4:$D$300,"&gt;="&amp;R$1)&gt;0,SUMIFS(Распис!$G$4:$G$300,Распис!$B$4:$B$300,$A79,Распис!$C$4:$C$300,"&lt;="&amp;R$1,Распис!$D$4:$D$300,"&gt;="&amp;R$1),SUMIF(База!$B$3:$B$305,$A79,База!$G$3:$G$152))</f>
        <v>0</v>
      </c>
      <c r="S79" s="46">
        <f ca="1">IF(COUNTIFS(Распис!$B$4:$B$300,$A79,Распис!$C$4:$C$300,"&lt;="&amp;S$1,Распис!$D$4:$D$300,"&gt;="&amp;S$1)&gt;0,SUMIFS(Распис!$H$4:$H$300,Распис!$B$4:$B$300,$A79,Распис!$C$4:$C$300,"&lt;="&amp;S$1,Распис!$D$4:$D$300,"&gt;="&amp;S$1),SUMIF(База!$B$3:$B$305,$A79,База!$H$3:$H$152))</f>
        <v>0</v>
      </c>
      <c r="T79" s="46">
        <f ca="1">IF(COUNTIFS(Распис!$B$4:$B$300,$A79,Распис!$C$4:$C$300,"&lt;="&amp;T$1,Распис!$D$4:$D$300,"&gt;="&amp;T$1)&gt;0,SUMIFS(Распис!$I$4:$I$300,Распис!$B$4:$B$300,$A79,Распис!$C$4:$C$300,"&lt;="&amp;T$1,Распис!$D$4:$D$300,"&gt;="&amp;T$1),SUMIF(База!$B$3:$B$305,$A79,База!$I$3:$I$152))</f>
        <v>0</v>
      </c>
      <c r="U79" s="46">
        <f ca="1">IF(COUNTIFS(Распис!$B$4:$B$300,$A79,Распис!$C$4:$C$300,"&lt;="&amp;U$1,Распис!$D$4:$D$300,"&gt;="&amp;U$1)&gt;0,SUMIFS(Распис!$J$4:$J$300,Распис!$B$4:$B$300,$A79,Распис!$C$4:$C$300,"&lt;="&amp;U$1,Распис!$D$4:$D$300,"&gt;="&amp;U$1),SUMIF(База!$B$3:$B$305,$A79,База!$J$3:$J$152))</f>
        <v>0</v>
      </c>
      <c r="V79" s="46">
        <f ca="1">IF(COUNTIFS(Распис!$B$4:$B$300,$A79,Распис!$C$4:$C$300,"&lt;="&amp;V$1,Распис!$D$4:$D$300,"&gt;="&amp;V$1)&gt;0,SUMIFS(Распис!$K$4:$K$300,Распис!$B$4:$B$300,$A79,Распис!$C$4:$C$300,"&lt;="&amp;V$1,Распис!$D$4:$D$300,"&gt;="&amp;V$1),SUMIF(База!$B$3:$B$305,$A79,База!$K$3:$K$152))</f>
        <v>0</v>
      </c>
      <c r="W79" s="46" t="s">
        <v>23</v>
      </c>
      <c r="X79" s="46">
        <f ca="1">IF(COUNTIFS(Распис!$B$4:$B$300,$A79,Распис!$C$4:$C$300,"&lt;="&amp;X$1,Распис!$D$4:$D$300,"&gt;="&amp;X$1)&gt;0,SUMIFS(Распис!$F$4:$F$300,Распис!$B$4:$B$300,$A79,Распис!$C$4:$C$300,"&lt;="&amp;X$1,Распис!$D$4:$D$300,"&gt;="&amp;X$1),SUMIF(База!$B$3:$B$305,$A79,База!$F$3:$F$152))</f>
        <v>0</v>
      </c>
      <c r="Y79" s="46">
        <f ca="1">IF(COUNTIFS(Распис!$B$4:$B$300,$A79,Распис!$C$4:$C$300,"&lt;="&amp;Y$1,Распис!$D$4:$D$300,"&gt;="&amp;Y$1)&gt;0,SUMIFS(Распис!$G$4:$G$300,Распис!$B$4:$B$300,$A79,Распис!$C$4:$C$300,"&lt;="&amp;Y$1,Распис!$D$4:$D$300,"&gt;="&amp;Y$1),SUMIF(База!$B$3:$B$305,$A79,База!$G$3:$G$152))</f>
        <v>0</v>
      </c>
      <c r="Z79" s="46">
        <f ca="1">IF(COUNTIFS(Распис!$B$4:$B$300,$A79,Распис!$C$4:$C$300,"&lt;="&amp;Z$1,Распис!$D$4:$D$300,"&gt;="&amp;Z$1)&gt;0,SUMIFS(Распис!$H$4:$H$300,Распис!$B$4:$B$300,$A79,Распис!$C$4:$C$300,"&lt;="&amp;Z$1,Распис!$D$4:$D$300,"&gt;="&amp;Z$1),SUMIF(База!$B$3:$B$305,$A79,База!$H$3:$H$152))</f>
        <v>0</v>
      </c>
      <c r="AA79" s="46">
        <f ca="1">IF(COUNTIFS(Распис!$B$4:$B$300,$A79,Распис!$C$4:$C$300,"&lt;="&amp;AA$1,Распис!$D$4:$D$300,"&gt;="&amp;AA$1)&gt;0,SUMIFS(Распис!$I$4:$I$300,Распис!$B$4:$B$300,$A79,Распис!$C$4:$C$300,"&lt;="&amp;AA$1,Распис!$D$4:$D$300,"&gt;="&amp;AA$1),SUMIF(База!$B$3:$B$305,$A79,База!$I$3:$I$152))</f>
        <v>0</v>
      </c>
      <c r="AB79" s="46">
        <f ca="1">IF(COUNTIFS(Распис!$B$4:$B$300,$A79,Распис!$C$4:$C$300,"&lt;="&amp;AB$1,Распис!$D$4:$D$300,"&gt;="&amp;AB$1)&gt;0,SUMIFS(Распис!$J$4:$J$300,Распис!$B$4:$B$300,$A79,Распис!$C$4:$C$300,"&lt;="&amp;AB$1,Распис!$D$4:$D$300,"&gt;="&amp;AB$1),SUMIF(База!$B$3:$B$305,$A79,База!$J$3:$J$152))</f>
        <v>0</v>
      </c>
      <c r="AC79" s="46">
        <f ca="1">IF(COUNTIFS(Распис!$B$4:$B$300,$A79,Распис!$C$4:$C$300,"&lt;="&amp;AC$1,Распис!$D$4:$D$300,"&gt;="&amp;AC$1)&gt;0,SUMIFS(Распис!$K$4:$K$300,Распис!$B$4:$B$300,$A79,Распис!$C$4:$C$300,"&lt;="&amp;AC$1,Распис!$D$4:$D$300,"&gt;="&amp;AC$1),SUMIF(База!$B$3:$B$305,$A79,База!$K$3:$K$152))</f>
        <v>0</v>
      </c>
      <c r="AD79" s="46" t="s">
        <v>23</v>
      </c>
      <c r="AE79" s="46">
        <f ca="1">IF(COUNTIFS(Распис!$B$4:$B$300,$A79,Распис!$C$4:$C$300,"&lt;="&amp;AE$1,Распис!$D$4:$D$300,"&gt;="&amp;AE$1)&gt;0,SUMIFS(Распис!$F$4:$F$300,Распис!$B$4:$B$300,$A79,Распис!$C$4:$C$300,"&lt;="&amp;AE$1,Распис!$D$4:$D$300,"&gt;="&amp;AE$1),SUMIF(База!$B$3:$B$305,$A79,База!$F$3:$F$152))</f>
        <v>0</v>
      </c>
      <c r="AF79" s="47"/>
      <c r="AG79" s="46">
        <f t="shared" ca="1" si="10"/>
        <v>0</v>
      </c>
      <c r="AH79" s="46">
        <f ca="1">AG79-SUMIFS(Распред!$G$4:$G$300,Распред!$B$4:$B$300,"апрель",Распред!$F$4:$F$300,A79)</f>
        <v>0</v>
      </c>
      <c r="AI79" s="46">
        <f ca="1">AH79+(COUNTIF(B79:AF79,"КД")+SUMIFS(Распред!$AH$4:$AH$300,Распред!$F$4:$F$300,A79,Распред!$B$4:$B$300,"апрель"))*4</f>
        <v>0</v>
      </c>
      <c r="AJ79" s="46">
        <f t="shared" ca="1" si="11"/>
        <v>0</v>
      </c>
      <c r="AK79" s="46">
        <f t="shared" ca="1" si="12"/>
        <v>0</v>
      </c>
      <c r="AL79" s="46">
        <f>SUMIFS(Распред!$K$4:$K$300,Распред!$B$4:$B$300,"апрель",Распред!$J$4:$J$300,A79)+SUMIFS(Распред!$M$4:$M$300,Распред!$B$4:$B$300,"апрель",Распред!$L$4:$L$300,A79)+SUMIFS(Распред!$O$4:$O$300,Распред!$B$4:$B$300,"апрель",Распред!$N$4:$N$300,A79)+SUMIFS(Распред!$Q$4:$Q$300,Распред!$B$4:$B$300,"апрель",Распред!$P$4:$P$300,A79)+SUMIFS(Распред!$S$4:$S$300,Распред!$B$4:$B$300,"апрель",Распред!$R$4:$R$300,A79)+SUMIFS(Распред!$U$4:$U$300,Распред!$B$4:$B$300,"апрель",Распред!$T$4:$T$300,A79)+SUMIFS(Распред!$W$4:$W$300,Распред!$B$4:$B$300,"апрель",Распред!$V$4:$V$300,A79)+SUMIFS(Распред!$Y$4:$Y$300,Распред!$B$4:$B$300,"апрель",Распред!$X$4:$X$300,A79)+SUMIFS(Распред!$AA$4:$AA$300,Распред!$B$4:$B$300,"апрель",Распред!$Z$4:$Z$300,A79)+SUMIFS(Распред!$AC$4:$AC$300,Распред!$B$4:$B$300,"апрель",Распред!$AB$4:$AB$300,A79)</f>
        <v>0</v>
      </c>
      <c r="AM79" s="46">
        <f t="shared" ca="1" si="13"/>
        <v>0</v>
      </c>
      <c r="AN79" s="46">
        <f t="shared" ca="1" si="14"/>
        <v>0</v>
      </c>
      <c r="AO79" s="46">
        <f t="shared" ca="1" si="15"/>
        <v>0</v>
      </c>
      <c r="AP79" s="46">
        <f>январь!AP79</f>
        <v>0</v>
      </c>
      <c r="AQ79" s="46">
        <f t="shared" ca="1" si="16"/>
        <v>0</v>
      </c>
      <c r="AR79" s="47"/>
      <c r="AS79" s="47">
        <f t="shared" ca="1" si="17"/>
        <v>0</v>
      </c>
      <c r="AT79" s="47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</row>
    <row r="80" spans="1:58" x14ac:dyDescent="0.25">
      <c r="A80" s="47">
        <f>База!B80</f>
        <v>0</v>
      </c>
      <c r="B80" s="46" t="s">
        <v>23</v>
      </c>
      <c r="C80" s="46">
        <f ca="1">IF(COUNTIFS(Распис!$B$4:$B$300,$A80,Распис!$C$4:$C$300,"&lt;="&amp;C$1,Распис!$D$4:$D$300,"&gt;="&amp;C$1)&gt;0,SUMIFS(Распис!$F$4:$F$300,Распис!$B$4:$B$300,$A80,Распис!$C$4:$C$300,"&lt;="&amp;C$1,Распис!$D$4:$D$300,"&gt;="&amp;C$1),SUMIF(База!$B$3:$B$305,$A80,База!$F$3:$F$152))</f>
        <v>0</v>
      </c>
      <c r="D80" s="46">
        <f ca="1">IF(COUNTIFS(Распис!$B$4:$B$300,$A80,Распис!$C$4:$C$300,"&lt;="&amp;D$1,Распис!$D$4:$D$300,"&gt;="&amp;D$1)&gt;0,SUMIFS(Распис!$G$4:$G$300,Распис!$B$4:$B$300,$A80,Распис!$C$4:$C$300,"&lt;="&amp;D$1,Распис!$D$4:$D$300,"&gt;="&amp;D$1),SUMIF(База!$B$3:$B$305,$A80,База!$G$3:$G$152))</f>
        <v>0</v>
      </c>
      <c r="E80" s="46">
        <f ca="1">IF(COUNTIFS(Распис!$B$4:$B$300,$A80,Распис!$C$4:$C$300,"&lt;="&amp;E$1,Распис!$D$4:$D$300,"&gt;="&amp;E$1)&gt;0,SUMIFS(Распис!$H$4:$H$300,Распис!$B$4:$B$300,$A80,Распис!$C$4:$C$300,"&lt;="&amp;E$1,Распис!$D$4:$D$300,"&gt;="&amp;E$1),SUMIF(База!$B$3:$B$305,$A80,База!$H$3:$H$152))</f>
        <v>0</v>
      </c>
      <c r="F80" s="46">
        <f ca="1">IF(COUNTIFS(Распис!$B$4:$B$300,$A80,Распис!$C$4:$C$300,"&lt;="&amp;F$1,Распис!$D$4:$D$300,"&gt;="&amp;F$1)&gt;0,SUMIFS(Распис!$I$4:$I$300,Распис!$B$4:$B$300,$A80,Распис!$C$4:$C$300,"&lt;="&amp;F$1,Распис!$D$4:$D$300,"&gt;="&amp;F$1),SUMIF(База!$B$3:$B$305,$A80,База!$I$3:$I$152))</f>
        <v>0</v>
      </c>
      <c r="G80" s="46">
        <f ca="1">IF(COUNTIFS(Распис!$B$4:$B$300,$A80,Распис!$C$4:$C$300,"&lt;="&amp;G$1,Распис!$D$4:$D$300,"&gt;="&amp;G$1)&gt;0,SUMIFS(Распис!$J$4:$J$300,Распис!$B$4:$B$300,$A80,Распис!$C$4:$C$300,"&lt;="&amp;G$1,Распис!$D$4:$D$300,"&gt;="&amp;G$1),SUMIF(База!$B$3:$B$305,$A80,База!$J$3:$J$152))</f>
        <v>0</v>
      </c>
      <c r="H80" s="46">
        <f ca="1">IF(COUNTIFS(Распис!$B$4:$B$300,$A80,Распис!$C$4:$C$300,"&lt;="&amp;H$1,Распис!$D$4:$D$300,"&gt;="&amp;H$1)&gt;0,SUMIFS(Распис!$K$4:$K$300,Распис!$B$4:$B$300,$A80,Распис!$C$4:$C$300,"&lt;="&amp;H$1,Распис!$D$4:$D$300,"&gt;="&amp;H$1),SUMIF(База!$B$3:$B$305,$A80,База!$K$3:$K$152))</f>
        <v>0</v>
      </c>
      <c r="I80" s="46" t="s">
        <v>23</v>
      </c>
      <c r="J80" s="46">
        <f ca="1">IF(COUNTIFS(Распис!$B$4:$B$300,$A80,Распис!$C$4:$C$300,"&lt;="&amp;J$1,Распис!$D$4:$D$300,"&gt;="&amp;J$1)&gt;0,SUMIFS(Распис!$F$4:$F$300,Распис!$B$4:$B$300,$A80,Распис!$C$4:$C$300,"&lt;="&amp;J$1,Распис!$D$4:$D$300,"&gt;="&amp;J$1),SUMIF(База!$B$3:$B$305,$A80,База!$F$3:$F$152))</f>
        <v>0</v>
      </c>
      <c r="K80" s="46">
        <f ca="1">IF(COUNTIFS(Распис!$B$4:$B$300,$A80,Распис!$C$4:$C$300,"&lt;="&amp;K$1,Распис!$D$4:$D$300,"&gt;="&amp;K$1)&gt;0,SUMIFS(Распис!$G$4:$G$300,Распис!$B$4:$B$300,$A80,Распис!$C$4:$C$300,"&lt;="&amp;K$1,Распис!$D$4:$D$300,"&gt;="&amp;K$1),SUMIF(База!$B$3:$B$305,$A80,База!$G$3:$G$152))</f>
        <v>0</v>
      </c>
      <c r="L80" s="46">
        <f ca="1">IF(COUNTIFS(Распис!$B$4:$B$300,$A80,Распис!$C$4:$C$300,"&lt;="&amp;L$1,Распис!$D$4:$D$300,"&gt;="&amp;L$1)&gt;0,SUMIFS(Распис!$H$4:$H$300,Распис!$B$4:$B$300,$A80,Распис!$C$4:$C$300,"&lt;="&amp;L$1,Распис!$D$4:$D$300,"&gt;="&amp;L$1),SUMIF(База!$B$3:$B$305,$A80,База!$H$3:$H$152))</f>
        <v>0</v>
      </c>
      <c r="M80" s="46">
        <f ca="1">IF(COUNTIFS(Распис!$B$4:$B$300,$A80,Распис!$C$4:$C$300,"&lt;="&amp;M$1,Распис!$D$4:$D$300,"&gt;="&amp;M$1)&gt;0,SUMIFS(Распис!$I$4:$I$300,Распис!$B$4:$B$300,$A80,Распис!$C$4:$C$300,"&lt;="&amp;M$1,Распис!$D$4:$D$300,"&gt;="&amp;M$1),SUMIF(База!$B$3:$B$305,$A80,База!$I$3:$I$152))</f>
        <v>0</v>
      </c>
      <c r="N80" s="46">
        <f ca="1">IF(COUNTIFS(Распис!$B$4:$B$300,$A80,Распис!$C$4:$C$300,"&lt;="&amp;N$1,Распис!$D$4:$D$300,"&gt;="&amp;N$1)&gt;0,SUMIFS(Распис!$J$4:$J$300,Распис!$B$4:$B$300,$A80,Распис!$C$4:$C$300,"&lt;="&amp;N$1,Распис!$D$4:$D$300,"&gt;="&amp;N$1),SUMIF(База!$B$3:$B$305,$A80,База!$J$3:$J$152))</f>
        <v>0</v>
      </c>
      <c r="O80" s="46">
        <f ca="1">IF(COUNTIFS(Распис!$B$4:$B$300,$A80,Распис!$C$4:$C$300,"&lt;="&amp;O$1,Распис!$D$4:$D$300,"&gt;="&amp;O$1)&gt;0,SUMIFS(Распис!$K$4:$K$300,Распис!$B$4:$B$300,$A80,Распис!$C$4:$C$300,"&lt;="&amp;O$1,Распис!$D$4:$D$300,"&gt;="&amp;O$1),SUMIF(База!$B$3:$B$305,$A80,База!$K$3:$K$152))</f>
        <v>0</v>
      </c>
      <c r="P80" s="46" t="s">
        <v>23</v>
      </c>
      <c r="Q80" s="46">
        <f ca="1">IF(COUNTIFS(Распис!$B$4:$B$300,$A80,Распис!$C$4:$C$300,"&lt;="&amp;Q$1,Распис!$D$4:$D$300,"&gt;="&amp;Q$1)&gt;0,SUMIFS(Распис!$F$4:$F$300,Распис!$B$4:$B$300,$A80,Распис!$C$4:$C$300,"&lt;="&amp;Q$1,Распис!$D$4:$D$300,"&gt;="&amp;Q$1),SUMIF(База!$B$3:$B$305,$A80,База!$F$3:$F$152))</f>
        <v>0</v>
      </c>
      <c r="R80" s="46">
        <f ca="1">IF(COUNTIFS(Распис!$B$4:$B$300,$A80,Распис!$C$4:$C$300,"&lt;="&amp;R$1,Распис!$D$4:$D$300,"&gt;="&amp;R$1)&gt;0,SUMIFS(Распис!$G$4:$G$300,Распис!$B$4:$B$300,$A80,Распис!$C$4:$C$300,"&lt;="&amp;R$1,Распис!$D$4:$D$300,"&gt;="&amp;R$1),SUMIF(База!$B$3:$B$305,$A80,База!$G$3:$G$152))</f>
        <v>0</v>
      </c>
      <c r="S80" s="46">
        <f ca="1">IF(COUNTIFS(Распис!$B$4:$B$300,$A80,Распис!$C$4:$C$300,"&lt;="&amp;S$1,Распис!$D$4:$D$300,"&gt;="&amp;S$1)&gt;0,SUMIFS(Распис!$H$4:$H$300,Распис!$B$4:$B$300,$A80,Распис!$C$4:$C$300,"&lt;="&amp;S$1,Распис!$D$4:$D$300,"&gt;="&amp;S$1),SUMIF(База!$B$3:$B$305,$A80,База!$H$3:$H$152))</f>
        <v>0</v>
      </c>
      <c r="T80" s="46">
        <f ca="1">IF(COUNTIFS(Распис!$B$4:$B$300,$A80,Распис!$C$4:$C$300,"&lt;="&amp;T$1,Распис!$D$4:$D$300,"&gt;="&amp;T$1)&gt;0,SUMIFS(Распис!$I$4:$I$300,Распис!$B$4:$B$300,$A80,Распис!$C$4:$C$300,"&lt;="&amp;T$1,Распис!$D$4:$D$300,"&gt;="&amp;T$1),SUMIF(База!$B$3:$B$305,$A80,База!$I$3:$I$152))</f>
        <v>0</v>
      </c>
      <c r="U80" s="46">
        <f ca="1">IF(COUNTIFS(Распис!$B$4:$B$300,$A80,Распис!$C$4:$C$300,"&lt;="&amp;U$1,Распис!$D$4:$D$300,"&gt;="&amp;U$1)&gt;0,SUMIFS(Распис!$J$4:$J$300,Распис!$B$4:$B$300,$A80,Распис!$C$4:$C$300,"&lt;="&amp;U$1,Распис!$D$4:$D$300,"&gt;="&amp;U$1),SUMIF(База!$B$3:$B$305,$A80,База!$J$3:$J$152))</f>
        <v>0</v>
      </c>
      <c r="V80" s="46">
        <f ca="1">IF(COUNTIFS(Распис!$B$4:$B$300,$A80,Распис!$C$4:$C$300,"&lt;="&amp;V$1,Распис!$D$4:$D$300,"&gt;="&amp;V$1)&gt;0,SUMIFS(Распис!$K$4:$K$300,Распис!$B$4:$B$300,$A80,Распис!$C$4:$C$300,"&lt;="&amp;V$1,Распис!$D$4:$D$300,"&gt;="&amp;V$1),SUMIF(База!$B$3:$B$305,$A80,База!$K$3:$K$152))</f>
        <v>0</v>
      </c>
      <c r="W80" s="46" t="s">
        <v>23</v>
      </c>
      <c r="X80" s="46">
        <f ca="1">IF(COUNTIFS(Распис!$B$4:$B$300,$A80,Распис!$C$4:$C$300,"&lt;="&amp;X$1,Распис!$D$4:$D$300,"&gt;="&amp;X$1)&gt;0,SUMIFS(Распис!$F$4:$F$300,Распис!$B$4:$B$300,$A80,Распис!$C$4:$C$300,"&lt;="&amp;X$1,Распис!$D$4:$D$300,"&gt;="&amp;X$1),SUMIF(База!$B$3:$B$305,$A80,База!$F$3:$F$152))</f>
        <v>0</v>
      </c>
      <c r="Y80" s="46">
        <f ca="1">IF(COUNTIFS(Распис!$B$4:$B$300,$A80,Распис!$C$4:$C$300,"&lt;="&amp;Y$1,Распис!$D$4:$D$300,"&gt;="&amp;Y$1)&gt;0,SUMIFS(Распис!$G$4:$G$300,Распис!$B$4:$B$300,$A80,Распис!$C$4:$C$300,"&lt;="&amp;Y$1,Распис!$D$4:$D$300,"&gt;="&amp;Y$1),SUMIF(База!$B$3:$B$305,$A80,База!$G$3:$G$152))</f>
        <v>0</v>
      </c>
      <c r="Z80" s="46">
        <f ca="1">IF(COUNTIFS(Распис!$B$4:$B$300,$A80,Распис!$C$4:$C$300,"&lt;="&amp;Z$1,Распис!$D$4:$D$300,"&gt;="&amp;Z$1)&gt;0,SUMIFS(Распис!$H$4:$H$300,Распис!$B$4:$B$300,$A80,Распис!$C$4:$C$300,"&lt;="&amp;Z$1,Распис!$D$4:$D$300,"&gt;="&amp;Z$1),SUMIF(База!$B$3:$B$305,$A80,База!$H$3:$H$152))</f>
        <v>0</v>
      </c>
      <c r="AA80" s="46">
        <f ca="1">IF(COUNTIFS(Распис!$B$4:$B$300,$A80,Распис!$C$4:$C$300,"&lt;="&amp;AA$1,Распис!$D$4:$D$300,"&gt;="&amp;AA$1)&gt;0,SUMIFS(Распис!$I$4:$I$300,Распис!$B$4:$B$300,$A80,Распис!$C$4:$C$300,"&lt;="&amp;AA$1,Распис!$D$4:$D$300,"&gt;="&amp;AA$1),SUMIF(База!$B$3:$B$305,$A80,База!$I$3:$I$152))</f>
        <v>0</v>
      </c>
      <c r="AB80" s="46">
        <f ca="1">IF(COUNTIFS(Распис!$B$4:$B$300,$A80,Распис!$C$4:$C$300,"&lt;="&amp;AB$1,Распис!$D$4:$D$300,"&gt;="&amp;AB$1)&gt;0,SUMIFS(Распис!$J$4:$J$300,Распис!$B$4:$B$300,$A80,Распис!$C$4:$C$300,"&lt;="&amp;AB$1,Распис!$D$4:$D$300,"&gt;="&amp;AB$1),SUMIF(База!$B$3:$B$305,$A80,База!$J$3:$J$152))</f>
        <v>0</v>
      </c>
      <c r="AC80" s="46">
        <f ca="1">IF(COUNTIFS(Распис!$B$4:$B$300,$A80,Распис!$C$4:$C$300,"&lt;="&amp;AC$1,Распис!$D$4:$D$300,"&gt;="&amp;AC$1)&gt;0,SUMIFS(Распис!$K$4:$K$300,Распис!$B$4:$B$300,$A80,Распис!$C$4:$C$300,"&lt;="&amp;AC$1,Распис!$D$4:$D$300,"&gt;="&amp;AC$1),SUMIF(База!$B$3:$B$305,$A80,База!$K$3:$K$152))</f>
        <v>0</v>
      </c>
      <c r="AD80" s="46" t="s">
        <v>23</v>
      </c>
      <c r="AE80" s="46">
        <f ca="1">IF(COUNTIFS(Распис!$B$4:$B$300,$A80,Распис!$C$4:$C$300,"&lt;="&amp;AE$1,Распис!$D$4:$D$300,"&gt;="&amp;AE$1)&gt;0,SUMIFS(Распис!$F$4:$F$300,Распис!$B$4:$B$300,$A80,Распис!$C$4:$C$300,"&lt;="&amp;AE$1,Распис!$D$4:$D$300,"&gt;="&amp;AE$1),SUMIF(База!$B$3:$B$305,$A80,База!$F$3:$F$152))</f>
        <v>0</v>
      </c>
      <c r="AF80" s="47"/>
      <c r="AG80" s="46">
        <f t="shared" ca="1" si="10"/>
        <v>0</v>
      </c>
      <c r="AH80" s="46">
        <f ca="1">AG80-SUMIFS(Распред!$G$4:$G$300,Распред!$B$4:$B$300,"апрель",Распред!$F$4:$F$300,A80)</f>
        <v>0</v>
      </c>
      <c r="AI80" s="46">
        <f ca="1">AH80+(COUNTIF(B80:AF80,"КД")+SUMIFS(Распред!$AH$4:$AH$300,Распред!$F$4:$F$300,A80,Распред!$B$4:$B$300,"апрель"))*4</f>
        <v>0</v>
      </c>
      <c r="AJ80" s="46">
        <f t="shared" ca="1" si="11"/>
        <v>0</v>
      </c>
      <c r="AK80" s="46">
        <f t="shared" ca="1" si="12"/>
        <v>0</v>
      </c>
      <c r="AL80" s="46">
        <f>SUMIFS(Распред!$K$4:$K$300,Распред!$B$4:$B$300,"апрель",Распред!$J$4:$J$300,A80)+SUMIFS(Распред!$M$4:$M$300,Распред!$B$4:$B$300,"апрель",Распред!$L$4:$L$300,A80)+SUMIFS(Распред!$O$4:$O$300,Распред!$B$4:$B$300,"апрель",Распред!$N$4:$N$300,A80)+SUMIFS(Распред!$Q$4:$Q$300,Распред!$B$4:$B$300,"апрель",Распред!$P$4:$P$300,A80)+SUMIFS(Распред!$S$4:$S$300,Распред!$B$4:$B$300,"апрель",Распред!$R$4:$R$300,A80)+SUMIFS(Распред!$U$4:$U$300,Распред!$B$4:$B$300,"апрель",Распред!$T$4:$T$300,A80)+SUMIFS(Распред!$W$4:$W$300,Распред!$B$4:$B$300,"апрель",Распред!$V$4:$V$300,A80)+SUMIFS(Распред!$Y$4:$Y$300,Распред!$B$4:$B$300,"апрель",Распред!$X$4:$X$300,A80)+SUMIFS(Распред!$AA$4:$AA$300,Распред!$B$4:$B$300,"апрель",Распред!$Z$4:$Z$300,A80)+SUMIFS(Распред!$AC$4:$AC$300,Распред!$B$4:$B$300,"апрель",Распред!$AB$4:$AB$300,A80)</f>
        <v>0</v>
      </c>
      <c r="AM80" s="46">
        <f t="shared" ca="1" si="13"/>
        <v>0</v>
      </c>
      <c r="AN80" s="46">
        <f t="shared" ca="1" si="14"/>
        <v>0</v>
      </c>
      <c r="AO80" s="46">
        <f t="shared" ca="1" si="15"/>
        <v>0</v>
      </c>
      <c r="AP80" s="46">
        <f>январь!AP80</f>
        <v>0</v>
      </c>
      <c r="AQ80" s="46">
        <f t="shared" ca="1" si="16"/>
        <v>0</v>
      </c>
      <c r="AR80" s="47"/>
      <c r="AS80" s="47">
        <f t="shared" ca="1" si="17"/>
        <v>0</v>
      </c>
      <c r="AT80" s="47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</row>
    <row r="81" spans="1:58" x14ac:dyDescent="0.25">
      <c r="A81" s="47">
        <f>База!B81</f>
        <v>0</v>
      </c>
      <c r="B81" s="46" t="s">
        <v>23</v>
      </c>
      <c r="C81" s="46">
        <f ca="1">IF(COUNTIFS(Распис!$B$4:$B$300,$A81,Распис!$C$4:$C$300,"&lt;="&amp;C$1,Распис!$D$4:$D$300,"&gt;="&amp;C$1)&gt;0,SUMIFS(Распис!$F$4:$F$300,Распис!$B$4:$B$300,$A81,Распис!$C$4:$C$300,"&lt;="&amp;C$1,Распис!$D$4:$D$300,"&gt;="&amp;C$1),SUMIF(База!$B$3:$B$305,$A81,База!$F$3:$F$152))</f>
        <v>0</v>
      </c>
      <c r="D81" s="46">
        <f ca="1">IF(COUNTIFS(Распис!$B$4:$B$300,$A81,Распис!$C$4:$C$300,"&lt;="&amp;D$1,Распис!$D$4:$D$300,"&gt;="&amp;D$1)&gt;0,SUMIFS(Распис!$G$4:$G$300,Распис!$B$4:$B$300,$A81,Распис!$C$4:$C$300,"&lt;="&amp;D$1,Распис!$D$4:$D$300,"&gt;="&amp;D$1),SUMIF(База!$B$3:$B$305,$A81,База!$G$3:$G$152))</f>
        <v>0</v>
      </c>
      <c r="E81" s="46">
        <f ca="1">IF(COUNTIFS(Распис!$B$4:$B$300,$A81,Распис!$C$4:$C$300,"&lt;="&amp;E$1,Распис!$D$4:$D$300,"&gt;="&amp;E$1)&gt;0,SUMIFS(Распис!$H$4:$H$300,Распис!$B$4:$B$300,$A81,Распис!$C$4:$C$300,"&lt;="&amp;E$1,Распис!$D$4:$D$300,"&gt;="&amp;E$1),SUMIF(База!$B$3:$B$305,$A81,База!$H$3:$H$152))</f>
        <v>0</v>
      </c>
      <c r="F81" s="46">
        <f ca="1">IF(COUNTIFS(Распис!$B$4:$B$300,$A81,Распис!$C$4:$C$300,"&lt;="&amp;F$1,Распис!$D$4:$D$300,"&gt;="&amp;F$1)&gt;0,SUMIFS(Распис!$I$4:$I$300,Распис!$B$4:$B$300,$A81,Распис!$C$4:$C$300,"&lt;="&amp;F$1,Распис!$D$4:$D$300,"&gt;="&amp;F$1),SUMIF(База!$B$3:$B$305,$A81,База!$I$3:$I$152))</f>
        <v>0</v>
      </c>
      <c r="G81" s="46">
        <f ca="1">IF(COUNTIFS(Распис!$B$4:$B$300,$A81,Распис!$C$4:$C$300,"&lt;="&amp;G$1,Распис!$D$4:$D$300,"&gt;="&amp;G$1)&gt;0,SUMIFS(Распис!$J$4:$J$300,Распис!$B$4:$B$300,$A81,Распис!$C$4:$C$300,"&lt;="&amp;G$1,Распис!$D$4:$D$300,"&gt;="&amp;G$1),SUMIF(База!$B$3:$B$305,$A81,База!$J$3:$J$152))</f>
        <v>0</v>
      </c>
      <c r="H81" s="46">
        <f ca="1">IF(COUNTIFS(Распис!$B$4:$B$300,$A81,Распис!$C$4:$C$300,"&lt;="&amp;H$1,Распис!$D$4:$D$300,"&gt;="&amp;H$1)&gt;0,SUMIFS(Распис!$K$4:$K$300,Распис!$B$4:$B$300,$A81,Распис!$C$4:$C$300,"&lt;="&amp;H$1,Распис!$D$4:$D$300,"&gt;="&amp;H$1),SUMIF(База!$B$3:$B$305,$A81,База!$K$3:$K$152))</f>
        <v>0</v>
      </c>
      <c r="I81" s="46" t="s">
        <v>23</v>
      </c>
      <c r="J81" s="46">
        <f ca="1">IF(COUNTIFS(Распис!$B$4:$B$300,$A81,Распис!$C$4:$C$300,"&lt;="&amp;J$1,Распис!$D$4:$D$300,"&gt;="&amp;J$1)&gt;0,SUMIFS(Распис!$F$4:$F$300,Распис!$B$4:$B$300,$A81,Распис!$C$4:$C$300,"&lt;="&amp;J$1,Распис!$D$4:$D$300,"&gt;="&amp;J$1),SUMIF(База!$B$3:$B$305,$A81,База!$F$3:$F$152))</f>
        <v>0</v>
      </c>
      <c r="K81" s="46">
        <f ca="1">IF(COUNTIFS(Распис!$B$4:$B$300,$A81,Распис!$C$4:$C$300,"&lt;="&amp;K$1,Распис!$D$4:$D$300,"&gt;="&amp;K$1)&gt;0,SUMIFS(Распис!$G$4:$G$300,Распис!$B$4:$B$300,$A81,Распис!$C$4:$C$300,"&lt;="&amp;K$1,Распис!$D$4:$D$300,"&gt;="&amp;K$1),SUMIF(База!$B$3:$B$305,$A81,База!$G$3:$G$152))</f>
        <v>0</v>
      </c>
      <c r="L81" s="46">
        <f ca="1">IF(COUNTIFS(Распис!$B$4:$B$300,$A81,Распис!$C$4:$C$300,"&lt;="&amp;L$1,Распис!$D$4:$D$300,"&gt;="&amp;L$1)&gt;0,SUMIFS(Распис!$H$4:$H$300,Распис!$B$4:$B$300,$A81,Распис!$C$4:$C$300,"&lt;="&amp;L$1,Распис!$D$4:$D$300,"&gt;="&amp;L$1),SUMIF(База!$B$3:$B$305,$A81,База!$H$3:$H$152))</f>
        <v>0</v>
      </c>
      <c r="M81" s="46">
        <f ca="1">IF(COUNTIFS(Распис!$B$4:$B$300,$A81,Распис!$C$4:$C$300,"&lt;="&amp;M$1,Распис!$D$4:$D$300,"&gt;="&amp;M$1)&gt;0,SUMIFS(Распис!$I$4:$I$300,Распис!$B$4:$B$300,$A81,Распис!$C$4:$C$300,"&lt;="&amp;M$1,Распис!$D$4:$D$300,"&gt;="&amp;M$1),SUMIF(База!$B$3:$B$305,$A81,База!$I$3:$I$152))</f>
        <v>0</v>
      </c>
      <c r="N81" s="46">
        <f ca="1">IF(COUNTIFS(Распис!$B$4:$B$300,$A81,Распис!$C$4:$C$300,"&lt;="&amp;N$1,Распис!$D$4:$D$300,"&gt;="&amp;N$1)&gt;0,SUMIFS(Распис!$J$4:$J$300,Распис!$B$4:$B$300,$A81,Распис!$C$4:$C$300,"&lt;="&amp;N$1,Распис!$D$4:$D$300,"&gt;="&amp;N$1),SUMIF(База!$B$3:$B$305,$A81,База!$J$3:$J$152))</f>
        <v>0</v>
      </c>
      <c r="O81" s="46">
        <f ca="1">IF(COUNTIFS(Распис!$B$4:$B$300,$A81,Распис!$C$4:$C$300,"&lt;="&amp;O$1,Распис!$D$4:$D$300,"&gt;="&amp;O$1)&gt;0,SUMIFS(Распис!$K$4:$K$300,Распис!$B$4:$B$300,$A81,Распис!$C$4:$C$300,"&lt;="&amp;O$1,Распис!$D$4:$D$300,"&gt;="&amp;O$1),SUMIF(База!$B$3:$B$305,$A81,База!$K$3:$K$152))</f>
        <v>0</v>
      </c>
      <c r="P81" s="46" t="s">
        <v>23</v>
      </c>
      <c r="Q81" s="46">
        <f ca="1">IF(COUNTIFS(Распис!$B$4:$B$300,$A81,Распис!$C$4:$C$300,"&lt;="&amp;Q$1,Распис!$D$4:$D$300,"&gt;="&amp;Q$1)&gt;0,SUMIFS(Распис!$F$4:$F$300,Распис!$B$4:$B$300,$A81,Распис!$C$4:$C$300,"&lt;="&amp;Q$1,Распис!$D$4:$D$300,"&gt;="&amp;Q$1),SUMIF(База!$B$3:$B$305,$A81,База!$F$3:$F$152))</f>
        <v>0</v>
      </c>
      <c r="R81" s="46">
        <f ca="1">IF(COUNTIFS(Распис!$B$4:$B$300,$A81,Распис!$C$4:$C$300,"&lt;="&amp;R$1,Распис!$D$4:$D$300,"&gt;="&amp;R$1)&gt;0,SUMIFS(Распис!$G$4:$G$300,Распис!$B$4:$B$300,$A81,Распис!$C$4:$C$300,"&lt;="&amp;R$1,Распис!$D$4:$D$300,"&gt;="&amp;R$1),SUMIF(База!$B$3:$B$305,$A81,База!$G$3:$G$152))</f>
        <v>0</v>
      </c>
      <c r="S81" s="46">
        <f ca="1">IF(COUNTIFS(Распис!$B$4:$B$300,$A81,Распис!$C$4:$C$300,"&lt;="&amp;S$1,Распис!$D$4:$D$300,"&gt;="&amp;S$1)&gt;0,SUMIFS(Распис!$H$4:$H$300,Распис!$B$4:$B$300,$A81,Распис!$C$4:$C$300,"&lt;="&amp;S$1,Распис!$D$4:$D$300,"&gt;="&amp;S$1),SUMIF(База!$B$3:$B$305,$A81,База!$H$3:$H$152))</f>
        <v>0</v>
      </c>
      <c r="T81" s="46">
        <f ca="1">IF(COUNTIFS(Распис!$B$4:$B$300,$A81,Распис!$C$4:$C$300,"&lt;="&amp;T$1,Распис!$D$4:$D$300,"&gt;="&amp;T$1)&gt;0,SUMIFS(Распис!$I$4:$I$300,Распис!$B$4:$B$300,$A81,Распис!$C$4:$C$300,"&lt;="&amp;T$1,Распис!$D$4:$D$300,"&gt;="&amp;T$1),SUMIF(База!$B$3:$B$305,$A81,База!$I$3:$I$152))</f>
        <v>0</v>
      </c>
      <c r="U81" s="46">
        <f ca="1">IF(COUNTIFS(Распис!$B$4:$B$300,$A81,Распис!$C$4:$C$300,"&lt;="&amp;U$1,Распис!$D$4:$D$300,"&gt;="&amp;U$1)&gt;0,SUMIFS(Распис!$J$4:$J$300,Распис!$B$4:$B$300,$A81,Распис!$C$4:$C$300,"&lt;="&amp;U$1,Распис!$D$4:$D$300,"&gt;="&amp;U$1),SUMIF(База!$B$3:$B$305,$A81,База!$J$3:$J$152))</f>
        <v>0</v>
      </c>
      <c r="V81" s="46">
        <f ca="1">IF(COUNTIFS(Распис!$B$4:$B$300,$A81,Распис!$C$4:$C$300,"&lt;="&amp;V$1,Распис!$D$4:$D$300,"&gt;="&amp;V$1)&gt;0,SUMIFS(Распис!$K$4:$K$300,Распис!$B$4:$B$300,$A81,Распис!$C$4:$C$300,"&lt;="&amp;V$1,Распис!$D$4:$D$300,"&gt;="&amp;V$1),SUMIF(База!$B$3:$B$305,$A81,База!$K$3:$K$152))</f>
        <v>0</v>
      </c>
      <c r="W81" s="46" t="s">
        <v>23</v>
      </c>
      <c r="X81" s="46">
        <f ca="1">IF(COUNTIFS(Распис!$B$4:$B$300,$A81,Распис!$C$4:$C$300,"&lt;="&amp;X$1,Распис!$D$4:$D$300,"&gt;="&amp;X$1)&gt;0,SUMIFS(Распис!$F$4:$F$300,Распис!$B$4:$B$300,$A81,Распис!$C$4:$C$300,"&lt;="&amp;X$1,Распис!$D$4:$D$300,"&gt;="&amp;X$1),SUMIF(База!$B$3:$B$305,$A81,База!$F$3:$F$152))</f>
        <v>0</v>
      </c>
      <c r="Y81" s="46">
        <f ca="1">IF(COUNTIFS(Распис!$B$4:$B$300,$A81,Распис!$C$4:$C$300,"&lt;="&amp;Y$1,Распис!$D$4:$D$300,"&gt;="&amp;Y$1)&gt;0,SUMIFS(Распис!$G$4:$G$300,Распис!$B$4:$B$300,$A81,Распис!$C$4:$C$300,"&lt;="&amp;Y$1,Распис!$D$4:$D$300,"&gt;="&amp;Y$1),SUMIF(База!$B$3:$B$305,$A81,База!$G$3:$G$152))</f>
        <v>0</v>
      </c>
      <c r="Z81" s="46">
        <f ca="1">IF(COUNTIFS(Распис!$B$4:$B$300,$A81,Распис!$C$4:$C$300,"&lt;="&amp;Z$1,Распис!$D$4:$D$300,"&gt;="&amp;Z$1)&gt;0,SUMIFS(Распис!$H$4:$H$300,Распис!$B$4:$B$300,$A81,Распис!$C$4:$C$300,"&lt;="&amp;Z$1,Распис!$D$4:$D$300,"&gt;="&amp;Z$1),SUMIF(База!$B$3:$B$305,$A81,База!$H$3:$H$152))</f>
        <v>0</v>
      </c>
      <c r="AA81" s="46">
        <f ca="1">IF(COUNTIFS(Распис!$B$4:$B$300,$A81,Распис!$C$4:$C$300,"&lt;="&amp;AA$1,Распис!$D$4:$D$300,"&gt;="&amp;AA$1)&gt;0,SUMIFS(Распис!$I$4:$I$300,Распис!$B$4:$B$300,$A81,Распис!$C$4:$C$300,"&lt;="&amp;AA$1,Распис!$D$4:$D$300,"&gt;="&amp;AA$1),SUMIF(База!$B$3:$B$305,$A81,База!$I$3:$I$152))</f>
        <v>0</v>
      </c>
      <c r="AB81" s="46">
        <f ca="1">IF(COUNTIFS(Распис!$B$4:$B$300,$A81,Распис!$C$4:$C$300,"&lt;="&amp;AB$1,Распис!$D$4:$D$300,"&gt;="&amp;AB$1)&gt;0,SUMIFS(Распис!$J$4:$J$300,Распис!$B$4:$B$300,$A81,Распис!$C$4:$C$300,"&lt;="&amp;AB$1,Распис!$D$4:$D$300,"&gt;="&amp;AB$1),SUMIF(База!$B$3:$B$305,$A81,База!$J$3:$J$152))</f>
        <v>0</v>
      </c>
      <c r="AC81" s="46">
        <f ca="1">IF(COUNTIFS(Распис!$B$4:$B$300,$A81,Распис!$C$4:$C$300,"&lt;="&amp;AC$1,Распис!$D$4:$D$300,"&gt;="&amp;AC$1)&gt;0,SUMIFS(Распис!$K$4:$K$300,Распис!$B$4:$B$300,$A81,Распис!$C$4:$C$300,"&lt;="&amp;AC$1,Распис!$D$4:$D$300,"&gt;="&amp;AC$1),SUMIF(База!$B$3:$B$305,$A81,База!$K$3:$K$152))</f>
        <v>0</v>
      </c>
      <c r="AD81" s="46" t="s">
        <v>23</v>
      </c>
      <c r="AE81" s="46">
        <f ca="1">IF(COUNTIFS(Распис!$B$4:$B$300,$A81,Распис!$C$4:$C$300,"&lt;="&amp;AE$1,Распис!$D$4:$D$300,"&gt;="&amp;AE$1)&gt;0,SUMIFS(Распис!$F$4:$F$300,Распис!$B$4:$B$300,$A81,Распис!$C$4:$C$300,"&lt;="&amp;AE$1,Распис!$D$4:$D$300,"&gt;="&amp;AE$1),SUMIF(База!$B$3:$B$305,$A81,База!$F$3:$F$152))</f>
        <v>0</v>
      </c>
      <c r="AF81" s="47"/>
      <c r="AG81" s="46">
        <f t="shared" ca="1" si="10"/>
        <v>0</v>
      </c>
      <c r="AH81" s="46">
        <f ca="1">AG81-SUMIFS(Распред!$G$4:$G$300,Распред!$B$4:$B$300,"апрель",Распред!$F$4:$F$300,A81)</f>
        <v>0</v>
      </c>
      <c r="AI81" s="46">
        <f ca="1">AH81+(COUNTIF(B81:AF81,"КД")+SUMIFS(Распред!$AH$4:$AH$300,Распред!$F$4:$F$300,A81,Распред!$B$4:$B$300,"апрель"))*4</f>
        <v>0</v>
      </c>
      <c r="AJ81" s="46">
        <f t="shared" ca="1" si="11"/>
        <v>0</v>
      </c>
      <c r="AK81" s="46">
        <f t="shared" ca="1" si="12"/>
        <v>0</v>
      </c>
      <c r="AL81" s="46">
        <f>SUMIFS(Распред!$K$4:$K$300,Распред!$B$4:$B$300,"апрель",Распред!$J$4:$J$300,A81)+SUMIFS(Распред!$M$4:$M$300,Распред!$B$4:$B$300,"апрель",Распред!$L$4:$L$300,A81)+SUMIFS(Распред!$O$4:$O$300,Распред!$B$4:$B$300,"апрель",Распред!$N$4:$N$300,A81)+SUMIFS(Распред!$Q$4:$Q$300,Распред!$B$4:$B$300,"апрель",Распред!$P$4:$P$300,A81)+SUMIFS(Распред!$S$4:$S$300,Распред!$B$4:$B$300,"апрель",Распред!$R$4:$R$300,A81)+SUMIFS(Распред!$U$4:$U$300,Распред!$B$4:$B$300,"апрель",Распред!$T$4:$T$300,A81)+SUMIFS(Распред!$W$4:$W$300,Распред!$B$4:$B$300,"апрель",Распред!$V$4:$V$300,A81)+SUMIFS(Распред!$Y$4:$Y$300,Распред!$B$4:$B$300,"апрель",Распред!$X$4:$X$300,A81)+SUMIFS(Распред!$AA$4:$AA$300,Распред!$B$4:$B$300,"апрель",Распред!$Z$4:$Z$300,A81)+SUMIFS(Распред!$AC$4:$AC$300,Распред!$B$4:$B$300,"апрель",Распред!$AB$4:$AB$300,A81)</f>
        <v>0</v>
      </c>
      <c r="AM81" s="46">
        <f t="shared" ca="1" si="13"/>
        <v>0</v>
      </c>
      <c r="AN81" s="46">
        <f t="shared" ca="1" si="14"/>
        <v>0</v>
      </c>
      <c r="AO81" s="46">
        <f t="shared" ca="1" si="15"/>
        <v>0</v>
      </c>
      <c r="AP81" s="46">
        <f>январь!AP81</f>
        <v>0</v>
      </c>
      <c r="AQ81" s="46">
        <f t="shared" ca="1" si="16"/>
        <v>0</v>
      </c>
      <c r="AR81" s="47"/>
      <c r="AS81" s="47">
        <f t="shared" ca="1" si="17"/>
        <v>0</v>
      </c>
      <c r="AT81" s="47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</row>
    <row r="82" spans="1:58" x14ac:dyDescent="0.25">
      <c r="A82" s="47">
        <f>База!B82</f>
        <v>0</v>
      </c>
      <c r="B82" s="46" t="s">
        <v>23</v>
      </c>
      <c r="C82" s="46">
        <f ca="1">IF(COUNTIFS(Распис!$B$4:$B$300,$A82,Распис!$C$4:$C$300,"&lt;="&amp;C$1,Распис!$D$4:$D$300,"&gt;="&amp;C$1)&gt;0,SUMIFS(Распис!$F$4:$F$300,Распис!$B$4:$B$300,$A82,Распис!$C$4:$C$300,"&lt;="&amp;C$1,Распис!$D$4:$D$300,"&gt;="&amp;C$1),SUMIF(База!$B$3:$B$305,$A82,База!$F$3:$F$152))</f>
        <v>0</v>
      </c>
      <c r="D82" s="46">
        <f ca="1">IF(COUNTIFS(Распис!$B$4:$B$300,$A82,Распис!$C$4:$C$300,"&lt;="&amp;D$1,Распис!$D$4:$D$300,"&gt;="&amp;D$1)&gt;0,SUMIFS(Распис!$G$4:$G$300,Распис!$B$4:$B$300,$A82,Распис!$C$4:$C$300,"&lt;="&amp;D$1,Распис!$D$4:$D$300,"&gt;="&amp;D$1),SUMIF(База!$B$3:$B$305,$A82,База!$G$3:$G$152))</f>
        <v>0</v>
      </c>
      <c r="E82" s="46">
        <f ca="1">IF(COUNTIFS(Распис!$B$4:$B$300,$A82,Распис!$C$4:$C$300,"&lt;="&amp;E$1,Распис!$D$4:$D$300,"&gt;="&amp;E$1)&gt;0,SUMIFS(Распис!$H$4:$H$300,Распис!$B$4:$B$300,$A82,Распис!$C$4:$C$300,"&lt;="&amp;E$1,Распис!$D$4:$D$300,"&gt;="&amp;E$1),SUMIF(База!$B$3:$B$305,$A82,База!$H$3:$H$152))</f>
        <v>0</v>
      </c>
      <c r="F82" s="46">
        <f ca="1">IF(COUNTIFS(Распис!$B$4:$B$300,$A82,Распис!$C$4:$C$300,"&lt;="&amp;F$1,Распис!$D$4:$D$300,"&gt;="&amp;F$1)&gt;0,SUMIFS(Распис!$I$4:$I$300,Распис!$B$4:$B$300,$A82,Распис!$C$4:$C$300,"&lt;="&amp;F$1,Распис!$D$4:$D$300,"&gt;="&amp;F$1),SUMIF(База!$B$3:$B$305,$A82,База!$I$3:$I$152))</f>
        <v>0</v>
      </c>
      <c r="G82" s="46">
        <f ca="1">IF(COUNTIFS(Распис!$B$4:$B$300,$A82,Распис!$C$4:$C$300,"&lt;="&amp;G$1,Распис!$D$4:$D$300,"&gt;="&amp;G$1)&gt;0,SUMIFS(Распис!$J$4:$J$300,Распис!$B$4:$B$300,$A82,Распис!$C$4:$C$300,"&lt;="&amp;G$1,Распис!$D$4:$D$300,"&gt;="&amp;G$1),SUMIF(База!$B$3:$B$305,$A82,База!$J$3:$J$152))</f>
        <v>0</v>
      </c>
      <c r="H82" s="46">
        <f ca="1">IF(COUNTIFS(Распис!$B$4:$B$300,$A82,Распис!$C$4:$C$300,"&lt;="&amp;H$1,Распис!$D$4:$D$300,"&gt;="&amp;H$1)&gt;0,SUMIFS(Распис!$K$4:$K$300,Распис!$B$4:$B$300,$A82,Распис!$C$4:$C$300,"&lt;="&amp;H$1,Распис!$D$4:$D$300,"&gt;="&amp;H$1),SUMIF(База!$B$3:$B$305,$A82,База!$K$3:$K$152))</f>
        <v>0</v>
      </c>
      <c r="I82" s="46" t="s">
        <v>23</v>
      </c>
      <c r="J82" s="46">
        <f ca="1">IF(COUNTIFS(Распис!$B$4:$B$300,$A82,Распис!$C$4:$C$300,"&lt;="&amp;J$1,Распис!$D$4:$D$300,"&gt;="&amp;J$1)&gt;0,SUMIFS(Распис!$F$4:$F$300,Распис!$B$4:$B$300,$A82,Распис!$C$4:$C$300,"&lt;="&amp;J$1,Распис!$D$4:$D$300,"&gt;="&amp;J$1),SUMIF(База!$B$3:$B$305,$A82,База!$F$3:$F$152))</f>
        <v>0</v>
      </c>
      <c r="K82" s="46">
        <f ca="1">IF(COUNTIFS(Распис!$B$4:$B$300,$A82,Распис!$C$4:$C$300,"&lt;="&amp;K$1,Распис!$D$4:$D$300,"&gt;="&amp;K$1)&gt;0,SUMIFS(Распис!$G$4:$G$300,Распис!$B$4:$B$300,$A82,Распис!$C$4:$C$300,"&lt;="&amp;K$1,Распис!$D$4:$D$300,"&gt;="&amp;K$1),SUMIF(База!$B$3:$B$305,$A82,База!$G$3:$G$152))</f>
        <v>0</v>
      </c>
      <c r="L82" s="46">
        <f ca="1">IF(COUNTIFS(Распис!$B$4:$B$300,$A82,Распис!$C$4:$C$300,"&lt;="&amp;L$1,Распис!$D$4:$D$300,"&gt;="&amp;L$1)&gt;0,SUMIFS(Распис!$H$4:$H$300,Распис!$B$4:$B$300,$A82,Распис!$C$4:$C$300,"&lt;="&amp;L$1,Распис!$D$4:$D$300,"&gt;="&amp;L$1),SUMIF(База!$B$3:$B$305,$A82,База!$H$3:$H$152))</f>
        <v>0</v>
      </c>
      <c r="M82" s="46">
        <f ca="1">IF(COUNTIFS(Распис!$B$4:$B$300,$A82,Распис!$C$4:$C$300,"&lt;="&amp;M$1,Распис!$D$4:$D$300,"&gt;="&amp;M$1)&gt;0,SUMIFS(Распис!$I$4:$I$300,Распис!$B$4:$B$300,$A82,Распис!$C$4:$C$300,"&lt;="&amp;M$1,Распис!$D$4:$D$300,"&gt;="&amp;M$1),SUMIF(База!$B$3:$B$305,$A82,База!$I$3:$I$152))</f>
        <v>0</v>
      </c>
      <c r="N82" s="46">
        <f ca="1">IF(COUNTIFS(Распис!$B$4:$B$300,$A82,Распис!$C$4:$C$300,"&lt;="&amp;N$1,Распис!$D$4:$D$300,"&gt;="&amp;N$1)&gt;0,SUMIFS(Распис!$J$4:$J$300,Распис!$B$4:$B$300,$A82,Распис!$C$4:$C$300,"&lt;="&amp;N$1,Распис!$D$4:$D$300,"&gt;="&amp;N$1),SUMIF(База!$B$3:$B$305,$A82,База!$J$3:$J$152))</f>
        <v>0</v>
      </c>
      <c r="O82" s="46">
        <f ca="1">IF(COUNTIFS(Распис!$B$4:$B$300,$A82,Распис!$C$4:$C$300,"&lt;="&amp;O$1,Распис!$D$4:$D$300,"&gt;="&amp;O$1)&gt;0,SUMIFS(Распис!$K$4:$K$300,Распис!$B$4:$B$300,$A82,Распис!$C$4:$C$300,"&lt;="&amp;O$1,Распис!$D$4:$D$300,"&gt;="&amp;O$1),SUMIF(База!$B$3:$B$305,$A82,База!$K$3:$K$152))</f>
        <v>0</v>
      </c>
      <c r="P82" s="46" t="s">
        <v>23</v>
      </c>
      <c r="Q82" s="46">
        <f ca="1">IF(COUNTIFS(Распис!$B$4:$B$300,$A82,Распис!$C$4:$C$300,"&lt;="&amp;Q$1,Распис!$D$4:$D$300,"&gt;="&amp;Q$1)&gt;0,SUMIFS(Распис!$F$4:$F$300,Распис!$B$4:$B$300,$A82,Распис!$C$4:$C$300,"&lt;="&amp;Q$1,Распис!$D$4:$D$300,"&gt;="&amp;Q$1),SUMIF(База!$B$3:$B$305,$A82,База!$F$3:$F$152))</f>
        <v>0</v>
      </c>
      <c r="R82" s="46">
        <f ca="1">IF(COUNTIFS(Распис!$B$4:$B$300,$A82,Распис!$C$4:$C$300,"&lt;="&amp;R$1,Распис!$D$4:$D$300,"&gt;="&amp;R$1)&gt;0,SUMIFS(Распис!$G$4:$G$300,Распис!$B$4:$B$300,$A82,Распис!$C$4:$C$300,"&lt;="&amp;R$1,Распис!$D$4:$D$300,"&gt;="&amp;R$1),SUMIF(База!$B$3:$B$305,$A82,База!$G$3:$G$152))</f>
        <v>0</v>
      </c>
      <c r="S82" s="46">
        <f ca="1">IF(COUNTIFS(Распис!$B$4:$B$300,$A82,Распис!$C$4:$C$300,"&lt;="&amp;S$1,Распис!$D$4:$D$300,"&gt;="&amp;S$1)&gt;0,SUMIFS(Распис!$H$4:$H$300,Распис!$B$4:$B$300,$A82,Распис!$C$4:$C$300,"&lt;="&amp;S$1,Распис!$D$4:$D$300,"&gt;="&amp;S$1),SUMIF(База!$B$3:$B$305,$A82,База!$H$3:$H$152))</f>
        <v>0</v>
      </c>
      <c r="T82" s="46">
        <f ca="1">IF(COUNTIFS(Распис!$B$4:$B$300,$A82,Распис!$C$4:$C$300,"&lt;="&amp;T$1,Распис!$D$4:$D$300,"&gt;="&amp;T$1)&gt;0,SUMIFS(Распис!$I$4:$I$300,Распис!$B$4:$B$300,$A82,Распис!$C$4:$C$300,"&lt;="&amp;T$1,Распис!$D$4:$D$300,"&gt;="&amp;T$1),SUMIF(База!$B$3:$B$305,$A82,База!$I$3:$I$152))</f>
        <v>0</v>
      </c>
      <c r="U82" s="46">
        <f ca="1">IF(COUNTIFS(Распис!$B$4:$B$300,$A82,Распис!$C$4:$C$300,"&lt;="&amp;U$1,Распис!$D$4:$D$300,"&gt;="&amp;U$1)&gt;0,SUMIFS(Распис!$J$4:$J$300,Распис!$B$4:$B$300,$A82,Распис!$C$4:$C$300,"&lt;="&amp;U$1,Распис!$D$4:$D$300,"&gt;="&amp;U$1),SUMIF(База!$B$3:$B$305,$A82,База!$J$3:$J$152))</f>
        <v>0</v>
      </c>
      <c r="V82" s="46">
        <f ca="1">IF(COUNTIFS(Распис!$B$4:$B$300,$A82,Распис!$C$4:$C$300,"&lt;="&amp;V$1,Распис!$D$4:$D$300,"&gt;="&amp;V$1)&gt;0,SUMIFS(Распис!$K$4:$K$300,Распис!$B$4:$B$300,$A82,Распис!$C$4:$C$300,"&lt;="&amp;V$1,Распис!$D$4:$D$300,"&gt;="&amp;V$1),SUMIF(База!$B$3:$B$305,$A82,База!$K$3:$K$152))</f>
        <v>0</v>
      </c>
      <c r="W82" s="46" t="s">
        <v>23</v>
      </c>
      <c r="X82" s="46">
        <f ca="1">IF(COUNTIFS(Распис!$B$4:$B$300,$A82,Распис!$C$4:$C$300,"&lt;="&amp;X$1,Распис!$D$4:$D$300,"&gt;="&amp;X$1)&gt;0,SUMIFS(Распис!$F$4:$F$300,Распис!$B$4:$B$300,$A82,Распис!$C$4:$C$300,"&lt;="&amp;X$1,Распис!$D$4:$D$300,"&gt;="&amp;X$1),SUMIF(База!$B$3:$B$305,$A82,База!$F$3:$F$152))</f>
        <v>0</v>
      </c>
      <c r="Y82" s="46">
        <f ca="1">IF(COUNTIFS(Распис!$B$4:$B$300,$A82,Распис!$C$4:$C$300,"&lt;="&amp;Y$1,Распис!$D$4:$D$300,"&gt;="&amp;Y$1)&gt;0,SUMIFS(Распис!$G$4:$G$300,Распис!$B$4:$B$300,$A82,Распис!$C$4:$C$300,"&lt;="&amp;Y$1,Распис!$D$4:$D$300,"&gt;="&amp;Y$1),SUMIF(База!$B$3:$B$305,$A82,База!$G$3:$G$152))</f>
        <v>0</v>
      </c>
      <c r="Z82" s="46">
        <f ca="1">IF(COUNTIFS(Распис!$B$4:$B$300,$A82,Распис!$C$4:$C$300,"&lt;="&amp;Z$1,Распис!$D$4:$D$300,"&gt;="&amp;Z$1)&gt;0,SUMIFS(Распис!$H$4:$H$300,Распис!$B$4:$B$300,$A82,Распис!$C$4:$C$300,"&lt;="&amp;Z$1,Распис!$D$4:$D$300,"&gt;="&amp;Z$1),SUMIF(База!$B$3:$B$305,$A82,База!$H$3:$H$152))</f>
        <v>0</v>
      </c>
      <c r="AA82" s="46">
        <f ca="1">IF(COUNTIFS(Распис!$B$4:$B$300,$A82,Распис!$C$4:$C$300,"&lt;="&amp;AA$1,Распис!$D$4:$D$300,"&gt;="&amp;AA$1)&gt;0,SUMIFS(Распис!$I$4:$I$300,Распис!$B$4:$B$300,$A82,Распис!$C$4:$C$300,"&lt;="&amp;AA$1,Распис!$D$4:$D$300,"&gt;="&amp;AA$1),SUMIF(База!$B$3:$B$305,$A82,База!$I$3:$I$152))</f>
        <v>0</v>
      </c>
      <c r="AB82" s="46">
        <f ca="1">IF(COUNTIFS(Распис!$B$4:$B$300,$A82,Распис!$C$4:$C$300,"&lt;="&amp;AB$1,Распис!$D$4:$D$300,"&gt;="&amp;AB$1)&gt;0,SUMIFS(Распис!$J$4:$J$300,Распис!$B$4:$B$300,$A82,Распис!$C$4:$C$300,"&lt;="&amp;AB$1,Распис!$D$4:$D$300,"&gt;="&amp;AB$1),SUMIF(База!$B$3:$B$305,$A82,База!$J$3:$J$152))</f>
        <v>0</v>
      </c>
      <c r="AC82" s="46">
        <f ca="1">IF(COUNTIFS(Распис!$B$4:$B$300,$A82,Распис!$C$4:$C$300,"&lt;="&amp;AC$1,Распис!$D$4:$D$300,"&gt;="&amp;AC$1)&gt;0,SUMIFS(Распис!$K$4:$K$300,Распис!$B$4:$B$300,$A82,Распис!$C$4:$C$300,"&lt;="&amp;AC$1,Распис!$D$4:$D$300,"&gt;="&amp;AC$1),SUMIF(База!$B$3:$B$305,$A82,База!$K$3:$K$152))</f>
        <v>0</v>
      </c>
      <c r="AD82" s="46" t="s">
        <v>23</v>
      </c>
      <c r="AE82" s="46">
        <f ca="1">IF(COUNTIFS(Распис!$B$4:$B$300,$A82,Распис!$C$4:$C$300,"&lt;="&amp;AE$1,Распис!$D$4:$D$300,"&gt;="&amp;AE$1)&gt;0,SUMIFS(Распис!$F$4:$F$300,Распис!$B$4:$B$300,$A82,Распис!$C$4:$C$300,"&lt;="&amp;AE$1,Распис!$D$4:$D$300,"&gt;="&amp;AE$1),SUMIF(База!$B$3:$B$305,$A82,База!$F$3:$F$152))</f>
        <v>0</v>
      </c>
      <c r="AF82" s="47"/>
      <c r="AG82" s="46">
        <f t="shared" ca="1" si="10"/>
        <v>0</v>
      </c>
      <c r="AH82" s="46">
        <f ca="1">AG82-SUMIFS(Распред!$G$4:$G$300,Распред!$B$4:$B$300,"апрель",Распред!$F$4:$F$300,A82)</f>
        <v>0</v>
      </c>
      <c r="AI82" s="46">
        <f ca="1">AH82+(COUNTIF(B82:AF82,"КД")+SUMIFS(Распред!$AH$4:$AH$300,Распред!$F$4:$F$300,A82,Распред!$B$4:$B$300,"апрель"))*4</f>
        <v>0</v>
      </c>
      <c r="AJ82" s="46">
        <f t="shared" ca="1" si="11"/>
        <v>0</v>
      </c>
      <c r="AK82" s="46">
        <f t="shared" ca="1" si="12"/>
        <v>0</v>
      </c>
      <c r="AL82" s="46">
        <f>SUMIFS(Распред!$K$4:$K$300,Распред!$B$4:$B$300,"апрель",Распред!$J$4:$J$300,A82)+SUMIFS(Распред!$M$4:$M$300,Распред!$B$4:$B$300,"апрель",Распред!$L$4:$L$300,A82)+SUMIFS(Распред!$O$4:$O$300,Распред!$B$4:$B$300,"апрель",Распред!$N$4:$N$300,A82)+SUMIFS(Распред!$Q$4:$Q$300,Распред!$B$4:$B$300,"апрель",Распред!$P$4:$P$300,A82)+SUMIFS(Распред!$S$4:$S$300,Распред!$B$4:$B$300,"апрель",Распред!$R$4:$R$300,A82)+SUMIFS(Распред!$U$4:$U$300,Распред!$B$4:$B$300,"апрель",Распред!$T$4:$T$300,A82)+SUMIFS(Распред!$W$4:$W$300,Распред!$B$4:$B$300,"апрель",Распред!$V$4:$V$300,A82)+SUMIFS(Распред!$Y$4:$Y$300,Распред!$B$4:$B$300,"апрель",Распред!$X$4:$X$300,A82)+SUMIFS(Распред!$AA$4:$AA$300,Распред!$B$4:$B$300,"апрель",Распред!$Z$4:$Z$300,A82)+SUMIFS(Распред!$AC$4:$AC$300,Распред!$B$4:$B$300,"апрель",Распред!$AB$4:$AB$300,A82)</f>
        <v>0</v>
      </c>
      <c r="AM82" s="46">
        <f t="shared" ca="1" si="13"/>
        <v>0</v>
      </c>
      <c r="AN82" s="46">
        <f t="shared" ca="1" si="14"/>
        <v>0</v>
      </c>
      <c r="AO82" s="46">
        <f t="shared" ca="1" si="15"/>
        <v>0</v>
      </c>
      <c r="AP82" s="46">
        <f>январь!AP82</f>
        <v>0</v>
      </c>
      <c r="AQ82" s="46">
        <f t="shared" ca="1" si="16"/>
        <v>0</v>
      </c>
      <c r="AR82" s="47"/>
      <c r="AS82" s="47">
        <f t="shared" ca="1" si="17"/>
        <v>0</v>
      </c>
      <c r="AT82" s="47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</row>
    <row r="83" spans="1:58" x14ac:dyDescent="0.25">
      <c r="A83" s="47">
        <f>База!B83</f>
        <v>0</v>
      </c>
      <c r="B83" s="46" t="s">
        <v>23</v>
      </c>
      <c r="C83" s="46">
        <f ca="1">IF(COUNTIFS(Распис!$B$4:$B$300,$A83,Распис!$C$4:$C$300,"&lt;="&amp;C$1,Распис!$D$4:$D$300,"&gt;="&amp;C$1)&gt;0,SUMIFS(Распис!$F$4:$F$300,Распис!$B$4:$B$300,$A83,Распис!$C$4:$C$300,"&lt;="&amp;C$1,Распис!$D$4:$D$300,"&gt;="&amp;C$1),SUMIF(База!$B$3:$B$305,$A83,База!$F$3:$F$152))</f>
        <v>0</v>
      </c>
      <c r="D83" s="46">
        <f ca="1">IF(COUNTIFS(Распис!$B$4:$B$300,$A83,Распис!$C$4:$C$300,"&lt;="&amp;D$1,Распис!$D$4:$D$300,"&gt;="&amp;D$1)&gt;0,SUMIFS(Распис!$G$4:$G$300,Распис!$B$4:$B$300,$A83,Распис!$C$4:$C$300,"&lt;="&amp;D$1,Распис!$D$4:$D$300,"&gt;="&amp;D$1),SUMIF(База!$B$3:$B$305,$A83,База!$G$3:$G$152))</f>
        <v>0</v>
      </c>
      <c r="E83" s="46">
        <f ca="1">IF(COUNTIFS(Распис!$B$4:$B$300,$A83,Распис!$C$4:$C$300,"&lt;="&amp;E$1,Распис!$D$4:$D$300,"&gt;="&amp;E$1)&gt;0,SUMIFS(Распис!$H$4:$H$300,Распис!$B$4:$B$300,$A83,Распис!$C$4:$C$300,"&lt;="&amp;E$1,Распис!$D$4:$D$300,"&gt;="&amp;E$1),SUMIF(База!$B$3:$B$305,$A83,База!$H$3:$H$152))</f>
        <v>0</v>
      </c>
      <c r="F83" s="46">
        <f ca="1">IF(COUNTIFS(Распис!$B$4:$B$300,$A83,Распис!$C$4:$C$300,"&lt;="&amp;F$1,Распис!$D$4:$D$300,"&gt;="&amp;F$1)&gt;0,SUMIFS(Распис!$I$4:$I$300,Распис!$B$4:$B$300,$A83,Распис!$C$4:$C$300,"&lt;="&amp;F$1,Распис!$D$4:$D$300,"&gt;="&amp;F$1),SUMIF(База!$B$3:$B$305,$A83,База!$I$3:$I$152))</f>
        <v>0</v>
      </c>
      <c r="G83" s="46">
        <f ca="1">IF(COUNTIFS(Распис!$B$4:$B$300,$A83,Распис!$C$4:$C$300,"&lt;="&amp;G$1,Распис!$D$4:$D$300,"&gt;="&amp;G$1)&gt;0,SUMIFS(Распис!$J$4:$J$300,Распис!$B$4:$B$300,$A83,Распис!$C$4:$C$300,"&lt;="&amp;G$1,Распис!$D$4:$D$300,"&gt;="&amp;G$1),SUMIF(База!$B$3:$B$305,$A83,База!$J$3:$J$152))</f>
        <v>0</v>
      </c>
      <c r="H83" s="46">
        <f ca="1">IF(COUNTIFS(Распис!$B$4:$B$300,$A83,Распис!$C$4:$C$300,"&lt;="&amp;H$1,Распис!$D$4:$D$300,"&gt;="&amp;H$1)&gt;0,SUMIFS(Распис!$K$4:$K$300,Распис!$B$4:$B$300,$A83,Распис!$C$4:$C$300,"&lt;="&amp;H$1,Распис!$D$4:$D$300,"&gt;="&amp;H$1),SUMIF(База!$B$3:$B$305,$A83,База!$K$3:$K$152))</f>
        <v>0</v>
      </c>
      <c r="I83" s="46" t="s">
        <v>23</v>
      </c>
      <c r="J83" s="46">
        <f ca="1">IF(COUNTIFS(Распис!$B$4:$B$300,$A83,Распис!$C$4:$C$300,"&lt;="&amp;J$1,Распис!$D$4:$D$300,"&gt;="&amp;J$1)&gt;0,SUMIFS(Распис!$F$4:$F$300,Распис!$B$4:$B$300,$A83,Распис!$C$4:$C$300,"&lt;="&amp;J$1,Распис!$D$4:$D$300,"&gt;="&amp;J$1),SUMIF(База!$B$3:$B$305,$A83,База!$F$3:$F$152))</f>
        <v>0</v>
      </c>
      <c r="K83" s="46">
        <f ca="1">IF(COUNTIFS(Распис!$B$4:$B$300,$A83,Распис!$C$4:$C$300,"&lt;="&amp;K$1,Распис!$D$4:$D$300,"&gt;="&amp;K$1)&gt;0,SUMIFS(Распис!$G$4:$G$300,Распис!$B$4:$B$300,$A83,Распис!$C$4:$C$300,"&lt;="&amp;K$1,Распис!$D$4:$D$300,"&gt;="&amp;K$1),SUMIF(База!$B$3:$B$305,$A83,База!$G$3:$G$152))</f>
        <v>0</v>
      </c>
      <c r="L83" s="46">
        <f ca="1">IF(COUNTIFS(Распис!$B$4:$B$300,$A83,Распис!$C$4:$C$300,"&lt;="&amp;L$1,Распис!$D$4:$D$300,"&gt;="&amp;L$1)&gt;0,SUMIFS(Распис!$H$4:$H$300,Распис!$B$4:$B$300,$A83,Распис!$C$4:$C$300,"&lt;="&amp;L$1,Распис!$D$4:$D$300,"&gt;="&amp;L$1),SUMIF(База!$B$3:$B$305,$A83,База!$H$3:$H$152))</f>
        <v>0</v>
      </c>
      <c r="M83" s="46">
        <f ca="1">IF(COUNTIFS(Распис!$B$4:$B$300,$A83,Распис!$C$4:$C$300,"&lt;="&amp;M$1,Распис!$D$4:$D$300,"&gt;="&amp;M$1)&gt;0,SUMIFS(Распис!$I$4:$I$300,Распис!$B$4:$B$300,$A83,Распис!$C$4:$C$300,"&lt;="&amp;M$1,Распис!$D$4:$D$300,"&gt;="&amp;M$1),SUMIF(База!$B$3:$B$305,$A83,База!$I$3:$I$152))</f>
        <v>0</v>
      </c>
      <c r="N83" s="46">
        <f ca="1">IF(COUNTIFS(Распис!$B$4:$B$300,$A83,Распис!$C$4:$C$300,"&lt;="&amp;N$1,Распис!$D$4:$D$300,"&gt;="&amp;N$1)&gt;0,SUMIFS(Распис!$J$4:$J$300,Распис!$B$4:$B$300,$A83,Распис!$C$4:$C$300,"&lt;="&amp;N$1,Распис!$D$4:$D$300,"&gt;="&amp;N$1),SUMIF(База!$B$3:$B$305,$A83,База!$J$3:$J$152))</f>
        <v>0</v>
      </c>
      <c r="O83" s="46">
        <f ca="1">IF(COUNTIFS(Распис!$B$4:$B$300,$A83,Распис!$C$4:$C$300,"&lt;="&amp;O$1,Распис!$D$4:$D$300,"&gt;="&amp;O$1)&gt;0,SUMIFS(Распис!$K$4:$K$300,Распис!$B$4:$B$300,$A83,Распис!$C$4:$C$300,"&lt;="&amp;O$1,Распис!$D$4:$D$300,"&gt;="&amp;O$1),SUMIF(База!$B$3:$B$305,$A83,База!$K$3:$K$152))</f>
        <v>0</v>
      </c>
      <c r="P83" s="46" t="s">
        <v>23</v>
      </c>
      <c r="Q83" s="46">
        <f ca="1">IF(COUNTIFS(Распис!$B$4:$B$300,$A83,Распис!$C$4:$C$300,"&lt;="&amp;Q$1,Распис!$D$4:$D$300,"&gt;="&amp;Q$1)&gt;0,SUMIFS(Распис!$F$4:$F$300,Распис!$B$4:$B$300,$A83,Распис!$C$4:$C$300,"&lt;="&amp;Q$1,Распис!$D$4:$D$300,"&gt;="&amp;Q$1),SUMIF(База!$B$3:$B$305,$A83,База!$F$3:$F$152))</f>
        <v>0</v>
      </c>
      <c r="R83" s="46">
        <f ca="1">IF(COUNTIFS(Распис!$B$4:$B$300,$A83,Распис!$C$4:$C$300,"&lt;="&amp;R$1,Распис!$D$4:$D$300,"&gt;="&amp;R$1)&gt;0,SUMIFS(Распис!$G$4:$G$300,Распис!$B$4:$B$300,$A83,Распис!$C$4:$C$300,"&lt;="&amp;R$1,Распис!$D$4:$D$300,"&gt;="&amp;R$1),SUMIF(База!$B$3:$B$305,$A83,База!$G$3:$G$152))</f>
        <v>0</v>
      </c>
      <c r="S83" s="46">
        <f ca="1">IF(COUNTIFS(Распис!$B$4:$B$300,$A83,Распис!$C$4:$C$300,"&lt;="&amp;S$1,Распис!$D$4:$D$300,"&gt;="&amp;S$1)&gt;0,SUMIFS(Распис!$H$4:$H$300,Распис!$B$4:$B$300,$A83,Распис!$C$4:$C$300,"&lt;="&amp;S$1,Распис!$D$4:$D$300,"&gt;="&amp;S$1),SUMIF(База!$B$3:$B$305,$A83,База!$H$3:$H$152))</f>
        <v>0</v>
      </c>
      <c r="T83" s="46">
        <f ca="1">IF(COUNTIFS(Распис!$B$4:$B$300,$A83,Распис!$C$4:$C$300,"&lt;="&amp;T$1,Распис!$D$4:$D$300,"&gt;="&amp;T$1)&gt;0,SUMIFS(Распис!$I$4:$I$300,Распис!$B$4:$B$300,$A83,Распис!$C$4:$C$300,"&lt;="&amp;T$1,Распис!$D$4:$D$300,"&gt;="&amp;T$1),SUMIF(База!$B$3:$B$305,$A83,База!$I$3:$I$152))</f>
        <v>0</v>
      </c>
      <c r="U83" s="46">
        <f ca="1">IF(COUNTIFS(Распис!$B$4:$B$300,$A83,Распис!$C$4:$C$300,"&lt;="&amp;U$1,Распис!$D$4:$D$300,"&gt;="&amp;U$1)&gt;0,SUMIFS(Распис!$J$4:$J$300,Распис!$B$4:$B$300,$A83,Распис!$C$4:$C$300,"&lt;="&amp;U$1,Распис!$D$4:$D$300,"&gt;="&amp;U$1),SUMIF(База!$B$3:$B$305,$A83,База!$J$3:$J$152))</f>
        <v>0</v>
      </c>
      <c r="V83" s="46">
        <f ca="1">IF(COUNTIFS(Распис!$B$4:$B$300,$A83,Распис!$C$4:$C$300,"&lt;="&amp;V$1,Распис!$D$4:$D$300,"&gt;="&amp;V$1)&gt;0,SUMIFS(Распис!$K$4:$K$300,Распис!$B$4:$B$300,$A83,Распис!$C$4:$C$300,"&lt;="&amp;V$1,Распис!$D$4:$D$300,"&gt;="&amp;V$1),SUMIF(База!$B$3:$B$305,$A83,База!$K$3:$K$152))</f>
        <v>0</v>
      </c>
      <c r="W83" s="46" t="s">
        <v>23</v>
      </c>
      <c r="X83" s="46">
        <f ca="1">IF(COUNTIFS(Распис!$B$4:$B$300,$A83,Распис!$C$4:$C$300,"&lt;="&amp;X$1,Распис!$D$4:$D$300,"&gt;="&amp;X$1)&gt;0,SUMIFS(Распис!$F$4:$F$300,Распис!$B$4:$B$300,$A83,Распис!$C$4:$C$300,"&lt;="&amp;X$1,Распис!$D$4:$D$300,"&gt;="&amp;X$1),SUMIF(База!$B$3:$B$305,$A83,База!$F$3:$F$152))</f>
        <v>0</v>
      </c>
      <c r="Y83" s="46">
        <f ca="1">IF(COUNTIFS(Распис!$B$4:$B$300,$A83,Распис!$C$4:$C$300,"&lt;="&amp;Y$1,Распис!$D$4:$D$300,"&gt;="&amp;Y$1)&gt;0,SUMIFS(Распис!$G$4:$G$300,Распис!$B$4:$B$300,$A83,Распис!$C$4:$C$300,"&lt;="&amp;Y$1,Распис!$D$4:$D$300,"&gt;="&amp;Y$1),SUMIF(База!$B$3:$B$305,$A83,База!$G$3:$G$152))</f>
        <v>0</v>
      </c>
      <c r="Z83" s="46">
        <f ca="1">IF(COUNTIFS(Распис!$B$4:$B$300,$A83,Распис!$C$4:$C$300,"&lt;="&amp;Z$1,Распис!$D$4:$D$300,"&gt;="&amp;Z$1)&gt;0,SUMIFS(Распис!$H$4:$H$300,Распис!$B$4:$B$300,$A83,Распис!$C$4:$C$300,"&lt;="&amp;Z$1,Распис!$D$4:$D$300,"&gt;="&amp;Z$1),SUMIF(База!$B$3:$B$305,$A83,База!$H$3:$H$152))</f>
        <v>0</v>
      </c>
      <c r="AA83" s="46">
        <f ca="1">IF(COUNTIFS(Распис!$B$4:$B$300,$A83,Распис!$C$4:$C$300,"&lt;="&amp;AA$1,Распис!$D$4:$D$300,"&gt;="&amp;AA$1)&gt;0,SUMIFS(Распис!$I$4:$I$300,Распис!$B$4:$B$300,$A83,Распис!$C$4:$C$300,"&lt;="&amp;AA$1,Распис!$D$4:$D$300,"&gt;="&amp;AA$1),SUMIF(База!$B$3:$B$305,$A83,База!$I$3:$I$152))</f>
        <v>0</v>
      </c>
      <c r="AB83" s="46">
        <f ca="1">IF(COUNTIFS(Распис!$B$4:$B$300,$A83,Распис!$C$4:$C$300,"&lt;="&amp;AB$1,Распис!$D$4:$D$300,"&gt;="&amp;AB$1)&gt;0,SUMIFS(Распис!$J$4:$J$300,Распис!$B$4:$B$300,$A83,Распис!$C$4:$C$300,"&lt;="&amp;AB$1,Распис!$D$4:$D$300,"&gt;="&amp;AB$1),SUMIF(База!$B$3:$B$305,$A83,База!$J$3:$J$152))</f>
        <v>0</v>
      </c>
      <c r="AC83" s="46">
        <f ca="1">IF(COUNTIFS(Распис!$B$4:$B$300,$A83,Распис!$C$4:$C$300,"&lt;="&amp;AC$1,Распис!$D$4:$D$300,"&gt;="&amp;AC$1)&gt;0,SUMIFS(Распис!$K$4:$K$300,Распис!$B$4:$B$300,$A83,Распис!$C$4:$C$300,"&lt;="&amp;AC$1,Распис!$D$4:$D$300,"&gt;="&amp;AC$1),SUMIF(База!$B$3:$B$305,$A83,База!$K$3:$K$152))</f>
        <v>0</v>
      </c>
      <c r="AD83" s="46" t="s">
        <v>23</v>
      </c>
      <c r="AE83" s="46">
        <f ca="1">IF(COUNTIFS(Распис!$B$4:$B$300,$A83,Распис!$C$4:$C$300,"&lt;="&amp;AE$1,Распис!$D$4:$D$300,"&gt;="&amp;AE$1)&gt;0,SUMIFS(Распис!$F$4:$F$300,Распис!$B$4:$B$300,$A83,Распис!$C$4:$C$300,"&lt;="&amp;AE$1,Распис!$D$4:$D$300,"&gt;="&amp;AE$1),SUMIF(База!$B$3:$B$305,$A83,База!$F$3:$F$152))</f>
        <v>0</v>
      </c>
      <c r="AF83" s="47"/>
      <c r="AG83" s="46">
        <f t="shared" ca="1" si="10"/>
        <v>0</v>
      </c>
      <c r="AH83" s="46">
        <f ca="1">AG83-SUMIFS(Распред!$G$4:$G$300,Распред!$B$4:$B$300,"апрель",Распред!$F$4:$F$300,A83)</f>
        <v>0</v>
      </c>
      <c r="AI83" s="46">
        <f ca="1">AH83+(COUNTIF(B83:AF83,"КД")+SUMIFS(Распред!$AH$4:$AH$300,Распред!$F$4:$F$300,A83,Распред!$B$4:$B$300,"апрель"))*4</f>
        <v>0</v>
      </c>
      <c r="AJ83" s="46">
        <f t="shared" ca="1" si="11"/>
        <v>0</v>
      </c>
      <c r="AK83" s="46">
        <f t="shared" ca="1" si="12"/>
        <v>0</v>
      </c>
      <c r="AL83" s="46">
        <f>SUMIFS(Распред!$K$4:$K$300,Распред!$B$4:$B$300,"апрель",Распред!$J$4:$J$300,A83)+SUMIFS(Распред!$M$4:$M$300,Распред!$B$4:$B$300,"апрель",Распред!$L$4:$L$300,A83)+SUMIFS(Распред!$O$4:$O$300,Распред!$B$4:$B$300,"апрель",Распред!$N$4:$N$300,A83)+SUMIFS(Распред!$Q$4:$Q$300,Распред!$B$4:$B$300,"апрель",Распред!$P$4:$P$300,A83)+SUMIFS(Распред!$S$4:$S$300,Распред!$B$4:$B$300,"апрель",Распред!$R$4:$R$300,A83)+SUMIFS(Распред!$U$4:$U$300,Распред!$B$4:$B$300,"апрель",Распред!$T$4:$T$300,A83)+SUMIFS(Распред!$W$4:$W$300,Распред!$B$4:$B$300,"апрель",Распред!$V$4:$V$300,A83)+SUMIFS(Распред!$Y$4:$Y$300,Распред!$B$4:$B$300,"апрель",Распред!$X$4:$X$300,A83)+SUMIFS(Распред!$AA$4:$AA$300,Распред!$B$4:$B$300,"апрель",Распред!$Z$4:$Z$300,A83)+SUMIFS(Распред!$AC$4:$AC$300,Распред!$B$4:$B$300,"апрель",Распред!$AB$4:$AB$300,A83)</f>
        <v>0</v>
      </c>
      <c r="AM83" s="46">
        <f t="shared" ca="1" si="13"/>
        <v>0</v>
      </c>
      <c r="AN83" s="46">
        <f t="shared" ca="1" si="14"/>
        <v>0</v>
      </c>
      <c r="AO83" s="46">
        <f t="shared" ca="1" si="15"/>
        <v>0</v>
      </c>
      <c r="AP83" s="46">
        <f>январь!AP83</f>
        <v>0</v>
      </c>
      <c r="AQ83" s="46">
        <f t="shared" ca="1" si="16"/>
        <v>0</v>
      </c>
      <c r="AR83" s="47"/>
      <c r="AS83" s="47">
        <f t="shared" ca="1" si="17"/>
        <v>0</v>
      </c>
      <c r="AT83" s="47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</row>
    <row r="84" spans="1:58" x14ac:dyDescent="0.25">
      <c r="A84" s="47">
        <f>База!B84</f>
        <v>0</v>
      </c>
      <c r="B84" s="46" t="s">
        <v>23</v>
      </c>
      <c r="C84" s="46">
        <f ca="1">IF(COUNTIFS(Распис!$B$4:$B$300,$A84,Распис!$C$4:$C$300,"&lt;="&amp;C$1,Распис!$D$4:$D$300,"&gt;="&amp;C$1)&gt;0,SUMIFS(Распис!$F$4:$F$300,Распис!$B$4:$B$300,$A84,Распис!$C$4:$C$300,"&lt;="&amp;C$1,Распис!$D$4:$D$300,"&gt;="&amp;C$1),SUMIF(База!$B$3:$B$305,$A84,База!$F$3:$F$152))</f>
        <v>0</v>
      </c>
      <c r="D84" s="46">
        <f ca="1">IF(COUNTIFS(Распис!$B$4:$B$300,$A84,Распис!$C$4:$C$300,"&lt;="&amp;D$1,Распис!$D$4:$D$300,"&gt;="&amp;D$1)&gt;0,SUMIFS(Распис!$G$4:$G$300,Распис!$B$4:$B$300,$A84,Распис!$C$4:$C$300,"&lt;="&amp;D$1,Распис!$D$4:$D$300,"&gt;="&amp;D$1),SUMIF(База!$B$3:$B$305,$A84,База!$G$3:$G$152))</f>
        <v>0</v>
      </c>
      <c r="E84" s="46">
        <f ca="1">IF(COUNTIFS(Распис!$B$4:$B$300,$A84,Распис!$C$4:$C$300,"&lt;="&amp;E$1,Распис!$D$4:$D$300,"&gt;="&amp;E$1)&gt;0,SUMIFS(Распис!$H$4:$H$300,Распис!$B$4:$B$300,$A84,Распис!$C$4:$C$300,"&lt;="&amp;E$1,Распис!$D$4:$D$300,"&gt;="&amp;E$1),SUMIF(База!$B$3:$B$305,$A84,База!$H$3:$H$152))</f>
        <v>0</v>
      </c>
      <c r="F84" s="46">
        <f ca="1">IF(COUNTIFS(Распис!$B$4:$B$300,$A84,Распис!$C$4:$C$300,"&lt;="&amp;F$1,Распис!$D$4:$D$300,"&gt;="&amp;F$1)&gt;0,SUMIFS(Распис!$I$4:$I$300,Распис!$B$4:$B$300,$A84,Распис!$C$4:$C$300,"&lt;="&amp;F$1,Распис!$D$4:$D$300,"&gt;="&amp;F$1),SUMIF(База!$B$3:$B$305,$A84,База!$I$3:$I$152))</f>
        <v>0</v>
      </c>
      <c r="G84" s="46">
        <f ca="1">IF(COUNTIFS(Распис!$B$4:$B$300,$A84,Распис!$C$4:$C$300,"&lt;="&amp;G$1,Распис!$D$4:$D$300,"&gt;="&amp;G$1)&gt;0,SUMIFS(Распис!$J$4:$J$300,Распис!$B$4:$B$300,$A84,Распис!$C$4:$C$300,"&lt;="&amp;G$1,Распис!$D$4:$D$300,"&gt;="&amp;G$1),SUMIF(База!$B$3:$B$305,$A84,База!$J$3:$J$152))</f>
        <v>0</v>
      </c>
      <c r="H84" s="46">
        <f ca="1">IF(COUNTIFS(Распис!$B$4:$B$300,$A84,Распис!$C$4:$C$300,"&lt;="&amp;H$1,Распис!$D$4:$D$300,"&gt;="&amp;H$1)&gt;0,SUMIFS(Распис!$K$4:$K$300,Распис!$B$4:$B$300,$A84,Распис!$C$4:$C$300,"&lt;="&amp;H$1,Распис!$D$4:$D$300,"&gt;="&amp;H$1),SUMIF(База!$B$3:$B$305,$A84,База!$K$3:$K$152))</f>
        <v>0</v>
      </c>
      <c r="I84" s="46" t="s">
        <v>23</v>
      </c>
      <c r="J84" s="46">
        <f ca="1">IF(COUNTIFS(Распис!$B$4:$B$300,$A84,Распис!$C$4:$C$300,"&lt;="&amp;J$1,Распис!$D$4:$D$300,"&gt;="&amp;J$1)&gt;0,SUMIFS(Распис!$F$4:$F$300,Распис!$B$4:$B$300,$A84,Распис!$C$4:$C$300,"&lt;="&amp;J$1,Распис!$D$4:$D$300,"&gt;="&amp;J$1),SUMIF(База!$B$3:$B$305,$A84,База!$F$3:$F$152))</f>
        <v>0</v>
      </c>
      <c r="K84" s="46">
        <f ca="1">IF(COUNTIFS(Распис!$B$4:$B$300,$A84,Распис!$C$4:$C$300,"&lt;="&amp;K$1,Распис!$D$4:$D$300,"&gt;="&amp;K$1)&gt;0,SUMIFS(Распис!$G$4:$G$300,Распис!$B$4:$B$300,$A84,Распис!$C$4:$C$300,"&lt;="&amp;K$1,Распис!$D$4:$D$300,"&gt;="&amp;K$1),SUMIF(База!$B$3:$B$305,$A84,База!$G$3:$G$152))</f>
        <v>0</v>
      </c>
      <c r="L84" s="46">
        <f ca="1">IF(COUNTIFS(Распис!$B$4:$B$300,$A84,Распис!$C$4:$C$300,"&lt;="&amp;L$1,Распис!$D$4:$D$300,"&gt;="&amp;L$1)&gt;0,SUMIFS(Распис!$H$4:$H$300,Распис!$B$4:$B$300,$A84,Распис!$C$4:$C$300,"&lt;="&amp;L$1,Распис!$D$4:$D$300,"&gt;="&amp;L$1),SUMIF(База!$B$3:$B$305,$A84,База!$H$3:$H$152))</f>
        <v>0</v>
      </c>
      <c r="M84" s="46">
        <f ca="1">IF(COUNTIFS(Распис!$B$4:$B$300,$A84,Распис!$C$4:$C$300,"&lt;="&amp;M$1,Распис!$D$4:$D$300,"&gt;="&amp;M$1)&gt;0,SUMIFS(Распис!$I$4:$I$300,Распис!$B$4:$B$300,$A84,Распис!$C$4:$C$300,"&lt;="&amp;M$1,Распис!$D$4:$D$300,"&gt;="&amp;M$1),SUMIF(База!$B$3:$B$305,$A84,База!$I$3:$I$152))</f>
        <v>0</v>
      </c>
      <c r="N84" s="46">
        <f ca="1">IF(COUNTIFS(Распис!$B$4:$B$300,$A84,Распис!$C$4:$C$300,"&lt;="&amp;N$1,Распис!$D$4:$D$300,"&gt;="&amp;N$1)&gt;0,SUMIFS(Распис!$J$4:$J$300,Распис!$B$4:$B$300,$A84,Распис!$C$4:$C$300,"&lt;="&amp;N$1,Распис!$D$4:$D$300,"&gt;="&amp;N$1),SUMIF(База!$B$3:$B$305,$A84,База!$J$3:$J$152))</f>
        <v>0</v>
      </c>
      <c r="O84" s="46">
        <f ca="1">IF(COUNTIFS(Распис!$B$4:$B$300,$A84,Распис!$C$4:$C$300,"&lt;="&amp;O$1,Распис!$D$4:$D$300,"&gt;="&amp;O$1)&gt;0,SUMIFS(Распис!$K$4:$K$300,Распис!$B$4:$B$300,$A84,Распис!$C$4:$C$300,"&lt;="&amp;O$1,Распис!$D$4:$D$300,"&gt;="&amp;O$1),SUMIF(База!$B$3:$B$305,$A84,База!$K$3:$K$152))</f>
        <v>0</v>
      </c>
      <c r="P84" s="46" t="s">
        <v>23</v>
      </c>
      <c r="Q84" s="46">
        <f ca="1">IF(COUNTIFS(Распис!$B$4:$B$300,$A84,Распис!$C$4:$C$300,"&lt;="&amp;Q$1,Распис!$D$4:$D$300,"&gt;="&amp;Q$1)&gt;0,SUMIFS(Распис!$F$4:$F$300,Распис!$B$4:$B$300,$A84,Распис!$C$4:$C$300,"&lt;="&amp;Q$1,Распис!$D$4:$D$300,"&gt;="&amp;Q$1),SUMIF(База!$B$3:$B$305,$A84,База!$F$3:$F$152))</f>
        <v>0</v>
      </c>
      <c r="R84" s="46">
        <f ca="1">IF(COUNTIFS(Распис!$B$4:$B$300,$A84,Распис!$C$4:$C$300,"&lt;="&amp;R$1,Распис!$D$4:$D$300,"&gt;="&amp;R$1)&gt;0,SUMIFS(Распис!$G$4:$G$300,Распис!$B$4:$B$300,$A84,Распис!$C$4:$C$300,"&lt;="&amp;R$1,Распис!$D$4:$D$300,"&gt;="&amp;R$1),SUMIF(База!$B$3:$B$305,$A84,База!$G$3:$G$152))</f>
        <v>0</v>
      </c>
      <c r="S84" s="46">
        <f ca="1">IF(COUNTIFS(Распис!$B$4:$B$300,$A84,Распис!$C$4:$C$300,"&lt;="&amp;S$1,Распис!$D$4:$D$300,"&gt;="&amp;S$1)&gt;0,SUMIFS(Распис!$H$4:$H$300,Распис!$B$4:$B$300,$A84,Распис!$C$4:$C$300,"&lt;="&amp;S$1,Распис!$D$4:$D$300,"&gt;="&amp;S$1),SUMIF(База!$B$3:$B$305,$A84,База!$H$3:$H$152))</f>
        <v>0</v>
      </c>
      <c r="T84" s="46">
        <f ca="1">IF(COUNTIFS(Распис!$B$4:$B$300,$A84,Распис!$C$4:$C$300,"&lt;="&amp;T$1,Распис!$D$4:$D$300,"&gt;="&amp;T$1)&gt;0,SUMIFS(Распис!$I$4:$I$300,Распис!$B$4:$B$300,$A84,Распис!$C$4:$C$300,"&lt;="&amp;T$1,Распис!$D$4:$D$300,"&gt;="&amp;T$1),SUMIF(База!$B$3:$B$305,$A84,База!$I$3:$I$152))</f>
        <v>0</v>
      </c>
      <c r="U84" s="46">
        <f ca="1">IF(COUNTIFS(Распис!$B$4:$B$300,$A84,Распис!$C$4:$C$300,"&lt;="&amp;U$1,Распис!$D$4:$D$300,"&gt;="&amp;U$1)&gt;0,SUMIFS(Распис!$J$4:$J$300,Распис!$B$4:$B$300,$A84,Распис!$C$4:$C$300,"&lt;="&amp;U$1,Распис!$D$4:$D$300,"&gt;="&amp;U$1),SUMIF(База!$B$3:$B$305,$A84,База!$J$3:$J$152))</f>
        <v>0</v>
      </c>
      <c r="V84" s="46">
        <f ca="1">IF(COUNTIFS(Распис!$B$4:$B$300,$A84,Распис!$C$4:$C$300,"&lt;="&amp;V$1,Распис!$D$4:$D$300,"&gt;="&amp;V$1)&gt;0,SUMIFS(Распис!$K$4:$K$300,Распис!$B$4:$B$300,$A84,Распис!$C$4:$C$300,"&lt;="&amp;V$1,Распис!$D$4:$D$300,"&gt;="&amp;V$1),SUMIF(База!$B$3:$B$305,$A84,База!$K$3:$K$152))</f>
        <v>0</v>
      </c>
      <c r="W84" s="46" t="s">
        <v>23</v>
      </c>
      <c r="X84" s="46">
        <f ca="1">IF(COUNTIFS(Распис!$B$4:$B$300,$A84,Распис!$C$4:$C$300,"&lt;="&amp;X$1,Распис!$D$4:$D$300,"&gt;="&amp;X$1)&gt;0,SUMIFS(Распис!$F$4:$F$300,Распис!$B$4:$B$300,$A84,Распис!$C$4:$C$300,"&lt;="&amp;X$1,Распис!$D$4:$D$300,"&gt;="&amp;X$1),SUMIF(База!$B$3:$B$305,$A84,База!$F$3:$F$152))</f>
        <v>0</v>
      </c>
      <c r="Y84" s="46">
        <f ca="1">IF(COUNTIFS(Распис!$B$4:$B$300,$A84,Распис!$C$4:$C$300,"&lt;="&amp;Y$1,Распис!$D$4:$D$300,"&gt;="&amp;Y$1)&gt;0,SUMIFS(Распис!$G$4:$G$300,Распис!$B$4:$B$300,$A84,Распис!$C$4:$C$300,"&lt;="&amp;Y$1,Распис!$D$4:$D$300,"&gt;="&amp;Y$1),SUMIF(База!$B$3:$B$305,$A84,База!$G$3:$G$152))</f>
        <v>0</v>
      </c>
      <c r="Z84" s="46">
        <f ca="1">IF(COUNTIFS(Распис!$B$4:$B$300,$A84,Распис!$C$4:$C$300,"&lt;="&amp;Z$1,Распис!$D$4:$D$300,"&gt;="&amp;Z$1)&gt;0,SUMIFS(Распис!$H$4:$H$300,Распис!$B$4:$B$300,$A84,Распис!$C$4:$C$300,"&lt;="&amp;Z$1,Распис!$D$4:$D$300,"&gt;="&amp;Z$1),SUMIF(База!$B$3:$B$305,$A84,База!$H$3:$H$152))</f>
        <v>0</v>
      </c>
      <c r="AA84" s="46">
        <f ca="1">IF(COUNTIFS(Распис!$B$4:$B$300,$A84,Распис!$C$4:$C$300,"&lt;="&amp;AA$1,Распис!$D$4:$D$300,"&gt;="&amp;AA$1)&gt;0,SUMIFS(Распис!$I$4:$I$300,Распис!$B$4:$B$300,$A84,Распис!$C$4:$C$300,"&lt;="&amp;AA$1,Распис!$D$4:$D$300,"&gt;="&amp;AA$1),SUMIF(База!$B$3:$B$305,$A84,База!$I$3:$I$152))</f>
        <v>0</v>
      </c>
      <c r="AB84" s="46">
        <f ca="1">IF(COUNTIFS(Распис!$B$4:$B$300,$A84,Распис!$C$4:$C$300,"&lt;="&amp;AB$1,Распис!$D$4:$D$300,"&gt;="&amp;AB$1)&gt;0,SUMIFS(Распис!$J$4:$J$300,Распис!$B$4:$B$300,$A84,Распис!$C$4:$C$300,"&lt;="&amp;AB$1,Распис!$D$4:$D$300,"&gt;="&amp;AB$1),SUMIF(База!$B$3:$B$305,$A84,База!$J$3:$J$152))</f>
        <v>0</v>
      </c>
      <c r="AC84" s="46">
        <f ca="1">IF(COUNTIFS(Распис!$B$4:$B$300,$A84,Распис!$C$4:$C$300,"&lt;="&amp;AC$1,Распис!$D$4:$D$300,"&gt;="&amp;AC$1)&gt;0,SUMIFS(Распис!$K$4:$K$300,Распис!$B$4:$B$300,$A84,Распис!$C$4:$C$300,"&lt;="&amp;AC$1,Распис!$D$4:$D$300,"&gt;="&amp;AC$1),SUMIF(База!$B$3:$B$305,$A84,База!$K$3:$K$152))</f>
        <v>0</v>
      </c>
      <c r="AD84" s="46" t="s">
        <v>23</v>
      </c>
      <c r="AE84" s="46">
        <f ca="1">IF(COUNTIFS(Распис!$B$4:$B$300,$A84,Распис!$C$4:$C$300,"&lt;="&amp;AE$1,Распис!$D$4:$D$300,"&gt;="&amp;AE$1)&gt;0,SUMIFS(Распис!$F$4:$F$300,Распис!$B$4:$B$300,$A84,Распис!$C$4:$C$300,"&lt;="&amp;AE$1,Распис!$D$4:$D$300,"&gt;="&amp;AE$1),SUMIF(База!$B$3:$B$305,$A84,База!$F$3:$F$152))</f>
        <v>0</v>
      </c>
      <c r="AF84" s="47"/>
      <c r="AG84" s="46">
        <f t="shared" ca="1" si="10"/>
        <v>0</v>
      </c>
      <c r="AH84" s="46">
        <f ca="1">AG84-SUMIFS(Распред!$G$4:$G$300,Распред!$B$4:$B$300,"апрель",Распред!$F$4:$F$300,A84)</f>
        <v>0</v>
      </c>
      <c r="AI84" s="46">
        <f ca="1">AH84+(COUNTIF(B84:AF84,"КД")+SUMIFS(Распред!$AH$4:$AH$300,Распред!$F$4:$F$300,A84,Распред!$B$4:$B$300,"апрель"))*4</f>
        <v>0</v>
      </c>
      <c r="AJ84" s="46">
        <f t="shared" ca="1" si="11"/>
        <v>0</v>
      </c>
      <c r="AK84" s="46">
        <f t="shared" ca="1" si="12"/>
        <v>0</v>
      </c>
      <c r="AL84" s="46">
        <f>SUMIFS(Распред!$K$4:$K$300,Распред!$B$4:$B$300,"апрель",Распред!$J$4:$J$300,A84)+SUMIFS(Распред!$M$4:$M$300,Распред!$B$4:$B$300,"апрель",Распред!$L$4:$L$300,A84)+SUMIFS(Распред!$O$4:$O$300,Распред!$B$4:$B$300,"апрель",Распред!$N$4:$N$300,A84)+SUMIFS(Распред!$Q$4:$Q$300,Распред!$B$4:$B$300,"апрель",Распред!$P$4:$P$300,A84)+SUMIFS(Распред!$S$4:$S$300,Распред!$B$4:$B$300,"апрель",Распред!$R$4:$R$300,A84)+SUMIFS(Распред!$U$4:$U$300,Распред!$B$4:$B$300,"апрель",Распред!$T$4:$T$300,A84)+SUMIFS(Распред!$W$4:$W$300,Распред!$B$4:$B$300,"апрель",Распред!$V$4:$V$300,A84)+SUMIFS(Распред!$Y$4:$Y$300,Распред!$B$4:$B$300,"апрель",Распред!$X$4:$X$300,A84)+SUMIFS(Распред!$AA$4:$AA$300,Распред!$B$4:$B$300,"апрель",Распред!$Z$4:$Z$300,A84)+SUMIFS(Распред!$AC$4:$AC$300,Распред!$B$4:$B$300,"апрель",Распред!$AB$4:$AB$300,A84)</f>
        <v>0</v>
      </c>
      <c r="AM84" s="46">
        <f t="shared" ca="1" si="13"/>
        <v>0</v>
      </c>
      <c r="AN84" s="46">
        <f t="shared" ca="1" si="14"/>
        <v>0</v>
      </c>
      <c r="AO84" s="46">
        <f t="shared" ca="1" si="15"/>
        <v>0</v>
      </c>
      <c r="AP84" s="46">
        <f>январь!AP84</f>
        <v>0</v>
      </c>
      <c r="AQ84" s="46">
        <f t="shared" ca="1" si="16"/>
        <v>0</v>
      </c>
      <c r="AR84" s="47"/>
      <c r="AS84" s="47">
        <f t="shared" ca="1" si="17"/>
        <v>0</v>
      </c>
      <c r="AT84" s="47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</row>
    <row r="85" spans="1:58" x14ac:dyDescent="0.25">
      <c r="A85" s="47">
        <f>База!B85</f>
        <v>0</v>
      </c>
      <c r="B85" s="46" t="s">
        <v>23</v>
      </c>
      <c r="C85" s="46">
        <f ca="1">IF(COUNTIFS(Распис!$B$4:$B$300,$A85,Распис!$C$4:$C$300,"&lt;="&amp;C$1,Распис!$D$4:$D$300,"&gt;="&amp;C$1)&gt;0,SUMIFS(Распис!$F$4:$F$300,Распис!$B$4:$B$300,$A85,Распис!$C$4:$C$300,"&lt;="&amp;C$1,Распис!$D$4:$D$300,"&gt;="&amp;C$1),SUMIF(База!$B$3:$B$305,$A85,База!$F$3:$F$152))</f>
        <v>0</v>
      </c>
      <c r="D85" s="46">
        <f ca="1">IF(COUNTIFS(Распис!$B$4:$B$300,$A85,Распис!$C$4:$C$300,"&lt;="&amp;D$1,Распис!$D$4:$D$300,"&gt;="&amp;D$1)&gt;0,SUMIFS(Распис!$G$4:$G$300,Распис!$B$4:$B$300,$A85,Распис!$C$4:$C$300,"&lt;="&amp;D$1,Распис!$D$4:$D$300,"&gt;="&amp;D$1),SUMIF(База!$B$3:$B$305,$A85,База!$G$3:$G$152))</f>
        <v>0</v>
      </c>
      <c r="E85" s="46">
        <f ca="1">IF(COUNTIFS(Распис!$B$4:$B$300,$A85,Распис!$C$4:$C$300,"&lt;="&amp;E$1,Распис!$D$4:$D$300,"&gt;="&amp;E$1)&gt;0,SUMIFS(Распис!$H$4:$H$300,Распис!$B$4:$B$300,$A85,Распис!$C$4:$C$300,"&lt;="&amp;E$1,Распис!$D$4:$D$300,"&gt;="&amp;E$1),SUMIF(База!$B$3:$B$305,$A85,База!$H$3:$H$152))</f>
        <v>0</v>
      </c>
      <c r="F85" s="46">
        <f ca="1">IF(COUNTIFS(Распис!$B$4:$B$300,$A85,Распис!$C$4:$C$300,"&lt;="&amp;F$1,Распис!$D$4:$D$300,"&gt;="&amp;F$1)&gt;0,SUMIFS(Распис!$I$4:$I$300,Распис!$B$4:$B$300,$A85,Распис!$C$4:$C$300,"&lt;="&amp;F$1,Распис!$D$4:$D$300,"&gt;="&amp;F$1),SUMIF(База!$B$3:$B$305,$A85,База!$I$3:$I$152))</f>
        <v>0</v>
      </c>
      <c r="G85" s="46">
        <f ca="1">IF(COUNTIFS(Распис!$B$4:$B$300,$A85,Распис!$C$4:$C$300,"&lt;="&amp;G$1,Распис!$D$4:$D$300,"&gt;="&amp;G$1)&gt;0,SUMIFS(Распис!$J$4:$J$300,Распис!$B$4:$B$300,$A85,Распис!$C$4:$C$300,"&lt;="&amp;G$1,Распис!$D$4:$D$300,"&gt;="&amp;G$1),SUMIF(База!$B$3:$B$305,$A85,База!$J$3:$J$152))</f>
        <v>0</v>
      </c>
      <c r="H85" s="46">
        <f ca="1">IF(COUNTIFS(Распис!$B$4:$B$300,$A85,Распис!$C$4:$C$300,"&lt;="&amp;H$1,Распис!$D$4:$D$300,"&gt;="&amp;H$1)&gt;0,SUMIFS(Распис!$K$4:$K$300,Распис!$B$4:$B$300,$A85,Распис!$C$4:$C$300,"&lt;="&amp;H$1,Распис!$D$4:$D$300,"&gt;="&amp;H$1),SUMIF(База!$B$3:$B$305,$A85,База!$K$3:$K$152))</f>
        <v>0</v>
      </c>
      <c r="I85" s="46" t="s">
        <v>23</v>
      </c>
      <c r="J85" s="46">
        <f ca="1">IF(COUNTIFS(Распис!$B$4:$B$300,$A85,Распис!$C$4:$C$300,"&lt;="&amp;J$1,Распис!$D$4:$D$300,"&gt;="&amp;J$1)&gt;0,SUMIFS(Распис!$F$4:$F$300,Распис!$B$4:$B$300,$A85,Распис!$C$4:$C$300,"&lt;="&amp;J$1,Распис!$D$4:$D$300,"&gt;="&amp;J$1),SUMIF(База!$B$3:$B$305,$A85,База!$F$3:$F$152))</f>
        <v>0</v>
      </c>
      <c r="K85" s="46">
        <f ca="1">IF(COUNTIFS(Распис!$B$4:$B$300,$A85,Распис!$C$4:$C$300,"&lt;="&amp;K$1,Распис!$D$4:$D$300,"&gt;="&amp;K$1)&gt;0,SUMIFS(Распис!$G$4:$G$300,Распис!$B$4:$B$300,$A85,Распис!$C$4:$C$300,"&lt;="&amp;K$1,Распис!$D$4:$D$300,"&gt;="&amp;K$1),SUMIF(База!$B$3:$B$305,$A85,База!$G$3:$G$152))</f>
        <v>0</v>
      </c>
      <c r="L85" s="46">
        <f ca="1">IF(COUNTIFS(Распис!$B$4:$B$300,$A85,Распис!$C$4:$C$300,"&lt;="&amp;L$1,Распис!$D$4:$D$300,"&gt;="&amp;L$1)&gt;0,SUMIFS(Распис!$H$4:$H$300,Распис!$B$4:$B$300,$A85,Распис!$C$4:$C$300,"&lt;="&amp;L$1,Распис!$D$4:$D$300,"&gt;="&amp;L$1),SUMIF(База!$B$3:$B$305,$A85,База!$H$3:$H$152))</f>
        <v>0</v>
      </c>
      <c r="M85" s="46">
        <f ca="1">IF(COUNTIFS(Распис!$B$4:$B$300,$A85,Распис!$C$4:$C$300,"&lt;="&amp;M$1,Распис!$D$4:$D$300,"&gt;="&amp;M$1)&gt;0,SUMIFS(Распис!$I$4:$I$300,Распис!$B$4:$B$300,$A85,Распис!$C$4:$C$300,"&lt;="&amp;M$1,Распис!$D$4:$D$300,"&gt;="&amp;M$1),SUMIF(База!$B$3:$B$305,$A85,База!$I$3:$I$152))</f>
        <v>0</v>
      </c>
      <c r="N85" s="46">
        <f ca="1">IF(COUNTIFS(Распис!$B$4:$B$300,$A85,Распис!$C$4:$C$300,"&lt;="&amp;N$1,Распис!$D$4:$D$300,"&gt;="&amp;N$1)&gt;0,SUMIFS(Распис!$J$4:$J$300,Распис!$B$4:$B$300,$A85,Распис!$C$4:$C$300,"&lt;="&amp;N$1,Распис!$D$4:$D$300,"&gt;="&amp;N$1),SUMIF(База!$B$3:$B$305,$A85,База!$J$3:$J$152))</f>
        <v>0</v>
      </c>
      <c r="O85" s="46">
        <f ca="1">IF(COUNTIFS(Распис!$B$4:$B$300,$A85,Распис!$C$4:$C$300,"&lt;="&amp;O$1,Распис!$D$4:$D$300,"&gt;="&amp;O$1)&gt;0,SUMIFS(Распис!$K$4:$K$300,Распис!$B$4:$B$300,$A85,Распис!$C$4:$C$300,"&lt;="&amp;O$1,Распис!$D$4:$D$300,"&gt;="&amp;O$1),SUMIF(База!$B$3:$B$305,$A85,База!$K$3:$K$152))</f>
        <v>0</v>
      </c>
      <c r="P85" s="46" t="s">
        <v>23</v>
      </c>
      <c r="Q85" s="46">
        <f ca="1">IF(COUNTIFS(Распис!$B$4:$B$300,$A85,Распис!$C$4:$C$300,"&lt;="&amp;Q$1,Распис!$D$4:$D$300,"&gt;="&amp;Q$1)&gt;0,SUMIFS(Распис!$F$4:$F$300,Распис!$B$4:$B$300,$A85,Распис!$C$4:$C$300,"&lt;="&amp;Q$1,Распис!$D$4:$D$300,"&gt;="&amp;Q$1),SUMIF(База!$B$3:$B$305,$A85,База!$F$3:$F$152))</f>
        <v>0</v>
      </c>
      <c r="R85" s="46">
        <f ca="1">IF(COUNTIFS(Распис!$B$4:$B$300,$A85,Распис!$C$4:$C$300,"&lt;="&amp;R$1,Распис!$D$4:$D$300,"&gt;="&amp;R$1)&gt;0,SUMIFS(Распис!$G$4:$G$300,Распис!$B$4:$B$300,$A85,Распис!$C$4:$C$300,"&lt;="&amp;R$1,Распис!$D$4:$D$300,"&gt;="&amp;R$1),SUMIF(База!$B$3:$B$305,$A85,База!$G$3:$G$152))</f>
        <v>0</v>
      </c>
      <c r="S85" s="46">
        <f ca="1">IF(COUNTIFS(Распис!$B$4:$B$300,$A85,Распис!$C$4:$C$300,"&lt;="&amp;S$1,Распис!$D$4:$D$300,"&gt;="&amp;S$1)&gt;0,SUMIFS(Распис!$H$4:$H$300,Распис!$B$4:$B$300,$A85,Распис!$C$4:$C$300,"&lt;="&amp;S$1,Распис!$D$4:$D$300,"&gt;="&amp;S$1),SUMIF(База!$B$3:$B$305,$A85,База!$H$3:$H$152))</f>
        <v>0</v>
      </c>
      <c r="T85" s="46">
        <f ca="1">IF(COUNTIFS(Распис!$B$4:$B$300,$A85,Распис!$C$4:$C$300,"&lt;="&amp;T$1,Распис!$D$4:$D$300,"&gt;="&amp;T$1)&gt;0,SUMIFS(Распис!$I$4:$I$300,Распис!$B$4:$B$300,$A85,Распис!$C$4:$C$300,"&lt;="&amp;T$1,Распис!$D$4:$D$300,"&gt;="&amp;T$1),SUMIF(База!$B$3:$B$305,$A85,База!$I$3:$I$152))</f>
        <v>0</v>
      </c>
      <c r="U85" s="46">
        <f ca="1">IF(COUNTIFS(Распис!$B$4:$B$300,$A85,Распис!$C$4:$C$300,"&lt;="&amp;U$1,Распис!$D$4:$D$300,"&gt;="&amp;U$1)&gt;0,SUMIFS(Распис!$J$4:$J$300,Распис!$B$4:$B$300,$A85,Распис!$C$4:$C$300,"&lt;="&amp;U$1,Распис!$D$4:$D$300,"&gt;="&amp;U$1),SUMIF(База!$B$3:$B$305,$A85,База!$J$3:$J$152))</f>
        <v>0</v>
      </c>
      <c r="V85" s="46">
        <f ca="1">IF(COUNTIFS(Распис!$B$4:$B$300,$A85,Распис!$C$4:$C$300,"&lt;="&amp;V$1,Распис!$D$4:$D$300,"&gt;="&amp;V$1)&gt;0,SUMIFS(Распис!$K$4:$K$300,Распис!$B$4:$B$300,$A85,Распис!$C$4:$C$300,"&lt;="&amp;V$1,Распис!$D$4:$D$300,"&gt;="&amp;V$1),SUMIF(База!$B$3:$B$305,$A85,База!$K$3:$K$152))</f>
        <v>0</v>
      </c>
      <c r="W85" s="46" t="s">
        <v>23</v>
      </c>
      <c r="X85" s="46">
        <f ca="1">IF(COUNTIFS(Распис!$B$4:$B$300,$A85,Распис!$C$4:$C$300,"&lt;="&amp;X$1,Распис!$D$4:$D$300,"&gt;="&amp;X$1)&gt;0,SUMIFS(Распис!$F$4:$F$300,Распис!$B$4:$B$300,$A85,Распис!$C$4:$C$300,"&lt;="&amp;X$1,Распис!$D$4:$D$300,"&gt;="&amp;X$1),SUMIF(База!$B$3:$B$305,$A85,База!$F$3:$F$152))</f>
        <v>0</v>
      </c>
      <c r="Y85" s="46">
        <f ca="1">IF(COUNTIFS(Распис!$B$4:$B$300,$A85,Распис!$C$4:$C$300,"&lt;="&amp;Y$1,Распис!$D$4:$D$300,"&gt;="&amp;Y$1)&gt;0,SUMIFS(Распис!$G$4:$G$300,Распис!$B$4:$B$300,$A85,Распис!$C$4:$C$300,"&lt;="&amp;Y$1,Распис!$D$4:$D$300,"&gt;="&amp;Y$1),SUMIF(База!$B$3:$B$305,$A85,База!$G$3:$G$152))</f>
        <v>0</v>
      </c>
      <c r="Z85" s="46">
        <f ca="1">IF(COUNTIFS(Распис!$B$4:$B$300,$A85,Распис!$C$4:$C$300,"&lt;="&amp;Z$1,Распис!$D$4:$D$300,"&gt;="&amp;Z$1)&gt;0,SUMIFS(Распис!$H$4:$H$300,Распис!$B$4:$B$300,$A85,Распис!$C$4:$C$300,"&lt;="&amp;Z$1,Распис!$D$4:$D$300,"&gt;="&amp;Z$1),SUMIF(База!$B$3:$B$305,$A85,База!$H$3:$H$152))</f>
        <v>0</v>
      </c>
      <c r="AA85" s="46">
        <f ca="1">IF(COUNTIFS(Распис!$B$4:$B$300,$A85,Распис!$C$4:$C$300,"&lt;="&amp;AA$1,Распис!$D$4:$D$300,"&gt;="&amp;AA$1)&gt;0,SUMIFS(Распис!$I$4:$I$300,Распис!$B$4:$B$300,$A85,Распис!$C$4:$C$300,"&lt;="&amp;AA$1,Распис!$D$4:$D$300,"&gt;="&amp;AA$1),SUMIF(База!$B$3:$B$305,$A85,База!$I$3:$I$152))</f>
        <v>0</v>
      </c>
      <c r="AB85" s="46">
        <f ca="1">IF(COUNTIFS(Распис!$B$4:$B$300,$A85,Распис!$C$4:$C$300,"&lt;="&amp;AB$1,Распис!$D$4:$D$300,"&gt;="&amp;AB$1)&gt;0,SUMIFS(Распис!$J$4:$J$300,Распис!$B$4:$B$300,$A85,Распис!$C$4:$C$300,"&lt;="&amp;AB$1,Распис!$D$4:$D$300,"&gt;="&amp;AB$1),SUMIF(База!$B$3:$B$305,$A85,База!$J$3:$J$152))</f>
        <v>0</v>
      </c>
      <c r="AC85" s="46">
        <f ca="1">IF(COUNTIFS(Распис!$B$4:$B$300,$A85,Распис!$C$4:$C$300,"&lt;="&amp;AC$1,Распис!$D$4:$D$300,"&gt;="&amp;AC$1)&gt;0,SUMIFS(Распис!$K$4:$K$300,Распис!$B$4:$B$300,$A85,Распис!$C$4:$C$300,"&lt;="&amp;AC$1,Распис!$D$4:$D$300,"&gt;="&amp;AC$1),SUMIF(База!$B$3:$B$305,$A85,База!$K$3:$K$152))</f>
        <v>0</v>
      </c>
      <c r="AD85" s="46" t="s">
        <v>23</v>
      </c>
      <c r="AE85" s="46">
        <f ca="1">IF(COUNTIFS(Распис!$B$4:$B$300,$A85,Распис!$C$4:$C$300,"&lt;="&amp;AE$1,Распис!$D$4:$D$300,"&gt;="&amp;AE$1)&gt;0,SUMIFS(Распис!$F$4:$F$300,Распис!$B$4:$B$300,$A85,Распис!$C$4:$C$300,"&lt;="&amp;AE$1,Распис!$D$4:$D$300,"&gt;="&amp;AE$1),SUMIF(База!$B$3:$B$305,$A85,База!$F$3:$F$152))</f>
        <v>0</v>
      </c>
      <c r="AF85" s="47"/>
      <c r="AG85" s="46">
        <f t="shared" ca="1" si="10"/>
        <v>0</v>
      </c>
      <c r="AH85" s="46">
        <f ca="1">AG85-SUMIFS(Распред!$G$4:$G$300,Распред!$B$4:$B$300,"апрель",Распред!$F$4:$F$300,A85)</f>
        <v>0</v>
      </c>
      <c r="AI85" s="46">
        <f ca="1">AH85+(COUNTIF(B85:AF85,"КД")+SUMIFS(Распред!$AH$4:$AH$300,Распред!$F$4:$F$300,A85,Распред!$B$4:$B$300,"апрель"))*4</f>
        <v>0</v>
      </c>
      <c r="AJ85" s="46">
        <f t="shared" ca="1" si="11"/>
        <v>0</v>
      </c>
      <c r="AK85" s="46">
        <f t="shared" ca="1" si="12"/>
        <v>0</v>
      </c>
      <c r="AL85" s="46">
        <f>SUMIFS(Распред!$K$4:$K$300,Распред!$B$4:$B$300,"апрель",Распред!$J$4:$J$300,A85)+SUMIFS(Распред!$M$4:$M$300,Распред!$B$4:$B$300,"апрель",Распред!$L$4:$L$300,A85)+SUMIFS(Распред!$O$4:$O$300,Распред!$B$4:$B$300,"апрель",Распред!$N$4:$N$300,A85)+SUMIFS(Распред!$Q$4:$Q$300,Распред!$B$4:$B$300,"апрель",Распред!$P$4:$P$300,A85)+SUMIFS(Распред!$S$4:$S$300,Распред!$B$4:$B$300,"апрель",Распред!$R$4:$R$300,A85)+SUMIFS(Распред!$U$4:$U$300,Распред!$B$4:$B$300,"апрель",Распред!$T$4:$T$300,A85)+SUMIFS(Распред!$W$4:$W$300,Распред!$B$4:$B$300,"апрель",Распред!$V$4:$V$300,A85)+SUMIFS(Распред!$Y$4:$Y$300,Распред!$B$4:$B$300,"апрель",Распред!$X$4:$X$300,A85)+SUMIFS(Распред!$AA$4:$AA$300,Распред!$B$4:$B$300,"апрель",Распред!$Z$4:$Z$300,A85)+SUMIFS(Распред!$AC$4:$AC$300,Распред!$B$4:$B$300,"апрель",Распред!$AB$4:$AB$300,A85)</f>
        <v>0</v>
      </c>
      <c r="AM85" s="46">
        <f t="shared" ca="1" si="13"/>
        <v>0</v>
      </c>
      <c r="AN85" s="46">
        <f t="shared" ca="1" si="14"/>
        <v>0</v>
      </c>
      <c r="AO85" s="46">
        <f t="shared" ca="1" si="15"/>
        <v>0</v>
      </c>
      <c r="AP85" s="46">
        <f>январь!AP85</f>
        <v>0</v>
      </c>
      <c r="AQ85" s="46">
        <f t="shared" ca="1" si="16"/>
        <v>0</v>
      </c>
      <c r="AR85" s="47"/>
      <c r="AS85" s="47">
        <f t="shared" ca="1" si="17"/>
        <v>0</v>
      </c>
      <c r="AT85" s="47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</row>
    <row r="86" spans="1:58" x14ac:dyDescent="0.25">
      <c r="A86" s="47">
        <f>База!B86</f>
        <v>0</v>
      </c>
      <c r="B86" s="46" t="s">
        <v>23</v>
      </c>
      <c r="C86" s="46">
        <f ca="1">IF(COUNTIFS(Распис!$B$4:$B$300,$A86,Распис!$C$4:$C$300,"&lt;="&amp;C$1,Распис!$D$4:$D$300,"&gt;="&amp;C$1)&gt;0,SUMIFS(Распис!$F$4:$F$300,Распис!$B$4:$B$300,$A86,Распис!$C$4:$C$300,"&lt;="&amp;C$1,Распис!$D$4:$D$300,"&gt;="&amp;C$1),SUMIF(База!$B$3:$B$305,$A86,База!$F$3:$F$152))</f>
        <v>0</v>
      </c>
      <c r="D86" s="46">
        <f ca="1">IF(COUNTIFS(Распис!$B$4:$B$300,$A86,Распис!$C$4:$C$300,"&lt;="&amp;D$1,Распис!$D$4:$D$300,"&gt;="&amp;D$1)&gt;0,SUMIFS(Распис!$G$4:$G$300,Распис!$B$4:$B$300,$A86,Распис!$C$4:$C$300,"&lt;="&amp;D$1,Распис!$D$4:$D$300,"&gt;="&amp;D$1),SUMIF(База!$B$3:$B$305,$A86,База!$G$3:$G$152))</f>
        <v>0</v>
      </c>
      <c r="E86" s="46">
        <f ca="1">IF(COUNTIFS(Распис!$B$4:$B$300,$A86,Распис!$C$4:$C$300,"&lt;="&amp;E$1,Распис!$D$4:$D$300,"&gt;="&amp;E$1)&gt;0,SUMIFS(Распис!$H$4:$H$300,Распис!$B$4:$B$300,$A86,Распис!$C$4:$C$300,"&lt;="&amp;E$1,Распис!$D$4:$D$300,"&gt;="&amp;E$1),SUMIF(База!$B$3:$B$305,$A86,База!$H$3:$H$152))</f>
        <v>0</v>
      </c>
      <c r="F86" s="46">
        <f ca="1">IF(COUNTIFS(Распис!$B$4:$B$300,$A86,Распис!$C$4:$C$300,"&lt;="&amp;F$1,Распис!$D$4:$D$300,"&gt;="&amp;F$1)&gt;0,SUMIFS(Распис!$I$4:$I$300,Распис!$B$4:$B$300,$A86,Распис!$C$4:$C$300,"&lt;="&amp;F$1,Распис!$D$4:$D$300,"&gt;="&amp;F$1),SUMIF(База!$B$3:$B$305,$A86,База!$I$3:$I$152))</f>
        <v>0</v>
      </c>
      <c r="G86" s="46">
        <f ca="1">IF(COUNTIFS(Распис!$B$4:$B$300,$A86,Распис!$C$4:$C$300,"&lt;="&amp;G$1,Распис!$D$4:$D$300,"&gt;="&amp;G$1)&gt;0,SUMIFS(Распис!$J$4:$J$300,Распис!$B$4:$B$300,$A86,Распис!$C$4:$C$300,"&lt;="&amp;G$1,Распис!$D$4:$D$300,"&gt;="&amp;G$1),SUMIF(База!$B$3:$B$305,$A86,База!$J$3:$J$152))</f>
        <v>0</v>
      </c>
      <c r="H86" s="46">
        <f ca="1">IF(COUNTIFS(Распис!$B$4:$B$300,$A86,Распис!$C$4:$C$300,"&lt;="&amp;H$1,Распис!$D$4:$D$300,"&gt;="&amp;H$1)&gt;0,SUMIFS(Распис!$K$4:$K$300,Распис!$B$4:$B$300,$A86,Распис!$C$4:$C$300,"&lt;="&amp;H$1,Распис!$D$4:$D$300,"&gt;="&amp;H$1),SUMIF(База!$B$3:$B$305,$A86,База!$K$3:$K$152))</f>
        <v>0</v>
      </c>
      <c r="I86" s="46" t="s">
        <v>23</v>
      </c>
      <c r="J86" s="46">
        <f ca="1">IF(COUNTIFS(Распис!$B$4:$B$300,$A86,Распис!$C$4:$C$300,"&lt;="&amp;J$1,Распис!$D$4:$D$300,"&gt;="&amp;J$1)&gt;0,SUMIFS(Распис!$F$4:$F$300,Распис!$B$4:$B$300,$A86,Распис!$C$4:$C$300,"&lt;="&amp;J$1,Распис!$D$4:$D$300,"&gt;="&amp;J$1),SUMIF(База!$B$3:$B$305,$A86,База!$F$3:$F$152))</f>
        <v>0</v>
      </c>
      <c r="K86" s="46">
        <f ca="1">IF(COUNTIFS(Распис!$B$4:$B$300,$A86,Распис!$C$4:$C$300,"&lt;="&amp;K$1,Распис!$D$4:$D$300,"&gt;="&amp;K$1)&gt;0,SUMIFS(Распис!$G$4:$G$300,Распис!$B$4:$B$300,$A86,Распис!$C$4:$C$300,"&lt;="&amp;K$1,Распис!$D$4:$D$300,"&gt;="&amp;K$1),SUMIF(База!$B$3:$B$305,$A86,База!$G$3:$G$152))</f>
        <v>0</v>
      </c>
      <c r="L86" s="46">
        <f ca="1">IF(COUNTIFS(Распис!$B$4:$B$300,$A86,Распис!$C$4:$C$300,"&lt;="&amp;L$1,Распис!$D$4:$D$300,"&gt;="&amp;L$1)&gt;0,SUMIFS(Распис!$H$4:$H$300,Распис!$B$4:$B$300,$A86,Распис!$C$4:$C$300,"&lt;="&amp;L$1,Распис!$D$4:$D$300,"&gt;="&amp;L$1),SUMIF(База!$B$3:$B$305,$A86,База!$H$3:$H$152))</f>
        <v>0</v>
      </c>
      <c r="M86" s="46">
        <f ca="1">IF(COUNTIFS(Распис!$B$4:$B$300,$A86,Распис!$C$4:$C$300,"&lt;="&amp;M$1,Распис!$D$4:$D$300,"&gt;="&amp;M$1)&gt;0,SUMIFS(Распис!$I$4:$I$300,Распис!$B$4:$B$300,$A86,Распис!$C$4:$C$300,"&lt;="&amp;M$1,Распис!$D$4:$D$300,"&gt;="&amp;M$1),SUMIF(База!$B$3:$B$305,$A86,База!$I$3:$I$152))</f>
        <v>0</v>
      </c>
      <c r="N86" s="46">
        <f ca="1">IF(COUNTIFS(Распис!$B$4:$B$300,$A86,Распис!$C$4:$C$300,"&lt;="&amp;N$1,Распис!$D$4:$D$300,"&gt;="&amp;N$1)&gt;0,SUMIFS(Распис!$J$4:$J$300,Распис!$B$4:$B$300,$A86,Распис!$C$4:$C$300,"&lt;="&amp;N$1,Распис!$D$4:$D$300,"&gt;="&amp;N$1),SUMIF(База!$B$3:$B$305,$A86,База!$J$3:$J$152))</f>
        <v>0</v>
      </c>
      <c r="O86" s="46">
        <f ca="1">IF(COUNTIFS(Распис!$B$4:$B$300,$A86,Распис!$C$4:$C$300,"&lt;="&amp;O$1,Распис!$D$4:$D$300,"&gt;="&amp;O$1)&gt;0,SUMIFS(Распис!$K$4:$K$300,Распис!$B$4:$B$300,$A86,Распис!$C$4:$C$300,"&lt;="&amp;O$1,Распис!$D$4:$D$300,"&gt;="&amp;O$1),SUMIF(База!$B$3:$B$305,$A86,База!$K$3:$K$152))</f>
        <v>0</v>
      </c>
      <c r="P86" s="46" t="s">
        <v>23</v>
      </c>
      <c r="Q86" s="46">
        <f ca="1">IF(COUNTIFS(Распис!$B$4:$B$300,$A86,Распис!$C$4:$C$300,"&lt;="&amp;Q$1,Распис!$D$4:$D$300,"&gt;="&amp;Q$1)&gt;0,SUMIFS(Распис!$F$4:$F$300,Распис!$B$4:$B$300,$A86,Распис!$C$4:$C$300,"&lt;="&amp;Q$1,Распис!$D$4:$D$300,"&gt;="&amp;Q$1),SUMIF(База!$B$3:$B$305,$A86,База!$F$3:$F$152))</f>
        <v>0</v>
      </c>
      <c r="R86" s="46">
        <f ca="1">IF(COUNTIFS(Распис!$B$4:$B$300,$A86,Распис!$C$4:$C$300,"&lt;="&amp;R$1,Распис!$D$4:$D$300,"&gt;="&amp;R$1)&gt;0,SUMIFS(Распис!$G$4:$G$300,Распис!$B$4:$B$300,$A86,Распис!$C$4:$C$300,"&lt;="&amp;R$1,Распис!$D$4:$D$300,"&gt;="&amp;R$1),SUMIF(База!$B$3:$B$305,$A86,База!$G$3:$G$152))</f>
        <v>0</v>
      </c>
      <c r="S86" s="46">
        <f ca="1">IF(COUNTIFS(Распис!$B$4:$B$300,$A86,Распис!$C$4:$C$300,"&lt;="&amp;S$1,Распис!$D$4:$D$300,"&gt;="&amp;S$1)&gt;0,SUMIFS(Распис!$H$4:$H$300,Распис!$B$4:$B$300,$A86,Распис!$C$4:$C$300,"&lt;="&amp;S$1,Распис!$D$4:$D$300,"&gt;="&amp;S$1),SUMIF(База!$B$3:$B$305,$A86,База!$H$3:$H$152))</f>
        <v>0</v>
      </c>
      <c r="T86" s="46">
        <f ca="1">IF(COUNTIFS(Распис!$B$4:$B$300,$A86,Распис!$C$4:$C$300,"&lt;="&amp;T$1,Распис!$D$4:$D$300,"&gt;="&amp;T$1)&gt;0,SUMIFS(Распис!$I$4:$I$300,Распис!$B$4:$B$300,$A86,Распис!$C$4:$C$300,"&lt;="&amp;T$1,Распис!$D$4:$D$300,"&gt;="&amp;T$1),SUMIF(База!$B$3:$B$305,$A86,База!$I$3:$I$152))</f>
        <v>0</v>
      </c>
      <c r="U86" s="46">
        <f ca="1">IF(COUNTIFS(Распис!$B$4:$B$300,$A86,Распис!$C$4:$C$300,"&lt;="&amp;U$1,Распис!$D$4:$D$300,"&gt;="&amp;U$1)&gt;0,SUMIFS(Распис!$J$4:$J$300,Распис!$B$4:$B$300,$A86,Распис!$C$4:$C$300,"&lt;="&amp;U$1,Распис!$D$4:$D$300,"&gt;="&amp;U$1),SUMIF(База!$B$3:$B$305,$A86,База!$J$3:$J$152))</f>
        <v>0</v>
      </c>
      <c r="V86" s="46">
        <f ca="1">IF(COUNTIFS(Распис!$B$4:$B$300,$A86,Распис!$C$4:$C$300,"&lt;="&amp;V$1,Распис!$D$4:$D$300,"&gt;="&amp;V$1)&gt;0,SUMIFS(Распис!$K$4:$K$300,Распис!$B$4:$B$300,$A86,Распис!$C$4:$C$300,"&lt;="&amp;V$1,Распис!$D$4:$D$300,"&gt;="&amp;V$1),SUMIF(База!$B$3:$B$305,$A86,База!$K$3:$K$152))</f>
        <v>0</v>
      </c>
      <c r="W86" s="46" t="s">
        <v>23</v>
      </c>
      <c r="X86" s="46">
        <f ca="1">IF(COUNTIFS(Распис!$B$4:$B$300,$A86,Распис!$C$4:$C$300,"&lt;="&amp;X$1,Распис!$D$4:$D$300,"&gt;="&amp;X$1)&gt;0,SUMIFS(Распис!$F$4:$F$300,Распис!$B$4:$B$300,$A86,Распис!$C$4:$C$300,"&lt;="&amp;X$1,Распис!$D$4:$D$300,"&gt;="&amp;X$1),SUMIF(База!$B$3:$B$305,$A86,База!$F$3:$F$152))</f>
        <v>0</v>
      </c>
      <c r="Y86" s="46">
        <f ca="1">IF(COUNTIFS(Распис!$B$4:$B$300,$A86,Распис!$C$4:$C$300,"&lt;="&amp;Y$1,Распис!$D$4:$D$300,"&gt;="&amp;Y$1)&gt;0,SUMIFS(Распис!$G$4:$G$300,Распис!$B$4:$B$300,$A86,Распис!$C$4:$C$300,"&lt;="&amp;Y$1,Распис!$D$4:$D$300,"&gt;="&amp;Y$1),SUMIF(База!$B$3:$B$305,$A86,База!$G$3:$G$152))</f>
        <v>0</v>
      </c>
      <c r="Z86" s="46">
        <f ca="1">IF(COUNTIFS(Распис!$B$4:$B$300,$A86,Распис!$C$4:$C$300,"&lt;="&amp;Z$1,Распис!$D$4:$D$300,"&gt;="&amp;Z$1)&gt;0,SUMIFS(Распис!$H$4:$H$300,Распис!$B$4:$B$300,$A86,Распис!$C$4:$C$300,"&lt;="&amp;Z$1,Распис!$D$4:$D$300,"&gt;="&amp;Z$1),SUMIF(База!$B$3:$B$305,$A86,База!$H$3:$H$152))</f>
        <v>0</v>
      </c>
      <c r="AA86" s="46">
        <f ca="1">IF(COUNTIFS(Распис!$B$4:$B$300,$A86,Распис!$C$4:$C$300,"&lt;="&amp;AA$1,Распис!$D$4:$D$300,"&gt;="&amp;AA$1)&gt;0,SUMIFS(Распис!$I$4:$I$300,Распис!$B$4:$B$300,$A86,Распис!$C$4:$C$300,"&lt;="&amp;AA$1,Распис!$D$4:$D$300,"&gt;="&amp;AA$1),SUMIF(База!$B$3:$B$305,$A86,База!$I$3:$I$152))</f>
        <v>0</v>
      </c>
      <c r="AB86" s="46">
        <f ca="1">IF(COUNTIFS(Распис!$B$4:$B$300,$A86,Распис!$C$4:$C$300,"&lt;="&amp;AB$1,Распис!$D$4:$D$300,"&gt;="&amp;AB$1)&gt;0,SUMIFS(Распис!$J$4:$J$300,Распис!$B$4:$B$300,$A86,Распис!$C$4:$C$300,"&lt;="&amp;AB$1,Распис!$D$4:$D$300,"&gt;="&amp;AB$1),SUMIF(База!$B$3:$B$305,$A86,База!$J$3:$J$152))</f>
        <v>0</v>
      </c>
      <c r="AC86" s="46">
        <f ca="1">IF(COUNTIFS(Распис!$B$4:$B$300,$A86,Распис!$C$4:$C$300,"&lt;="&amp;AC$1,Распис!$D$4:$D$300,"&gt;="&amp;AC$1)&gt;0,SUMIFS(Распис!$K$4:$K$300,Распис!$B$4:$B$300,$A86,Распис!$C$4:$C$300,"&lt;="&amp;AC$1,Распис!$D$4:$D$300,"&gt;="&amp;AC$1),SUMIF(База!$B$3:$B$305,$A86,База!$K$3:$K$152))</f>
        <v>0</v>
      </c>
      <c r="AD86" s="46" t="s">
        <v>23</v>
      </c>
      <c r="AE86" s="46">
        <f ca="1">IF(COUNTIFS(Распис!$B$4:$B$300,$A86,Распис!$C$4:$C$300,"&lt;="&amp;AE$1,Распис!$D$4:$D$300,"&gt;="&amp;AE$1)&gt;0,SUMIFS(Распис!$F$4:$F$300,Распис!$B$4:$B$300,$A86,Распис!$C$4:$C$300,"&lt;="&amp;AE$1,Распис!$D$4:$D$300,"&gt;="&amp;AE$1),SUMIF(База!$B$3:$B$305,$A86,База!$F$3:$F$152))</f>
        <v>0</v>
      </c>
      <c r="AF86" s="47"/>
      <c r="AG86" s="46">
        <f t="shared" ca="1" si="10"/>
        <v>0</v>
      </c>
      <c r="AH86" s="46">
        <f ca="1">AG86-SUMIFS(Распред!$G$4:$G$300,Распред!$B$4:$B$300,"апрель",Распред!$F$4:$F$300,A86)</f>
        <v>0</v>
      </c>
      <c r="AI86" s="46">
        <f ca="1">AH86+(COUNTIF(B86:AF86,"КД")+SUMIFS(Распред!$AH$4:$AH$300,Распред!$F$4:$F$300,A86,Распред!$B$4:$B$300,"апрель"))*4</f>
        <v>0</v>
      </c>
      <c r="AJ86" s="46">
        <f t="shared" ca="1" si="11"/>
        <v>0</v>
      </c>
      <c r="AK86" s="46">
        <f t="shared" ca="1" si="12"/>
        <v>0</v>
      </c>
      <c r="AL86" s="46">
        <f>SUMIFS(Распред!$K$4:$K$300,Распред!$B$4:$B$300,"апрель",Распред!$J$4:$J$300,A86)+SUMIFS(Распред!$M$4:$M$300,Распред!$B$4:$B$300,"апрель",Распред!$L$4:$L$300,A86)+SUMIFS(Распред!$O$4:$O$300,Распред!$B$4:$B$300,"апрель",Распред!$N$4:$N$300,A86)+SUMIFS(Распред!$Q$4:$Q$300,Распред!$B$4:$B$300,"апрель",Распред!$P$4:$P$300,A86)+SUMIFS(Распред!$S$4:$S$300,Распред!$B$4:$B$300,"апрель",Распред!$R$4:$R$300,A86)+SUMIFS(Распред!$U$4:$U$300,Распред!$B$4:$B$300,"апрель",Распред!$T$4:$T$300,A86)+SUMIFS(Распред!$W$4:$W$300,Распред!$B$4:$B$300,"апрель",Распред!$V$4:$V$300,A86)+SUMIFS(Распред!$Y$4:$Y$300,Распред!$B$4:$B$300,"апрель",Распред!$X$4:$X$300,A86)+SUMIFS(Распред!$AA$4:$AA$300,Распред!$B$4:$B$300,"апрель",Распред!$Z$4:$Z$300,A86)+SUMIFS(Распред!$AC$4:$AC$300,Распред!$B$4:$B$300,"апрель",Распред!$AB$4:$AB$300,A86)</f>
        <v>0</v>
      </c>
      <c r="AM86" s="46">
        <f t="shared" ca="1" si="13"/>
        <v>0</v>
      </c>
      <c r="AN86" s="46">
        <f t="shared" ca="1" si="14"/>
        <v>0</v>
      </c>
      <c r="AO86" s="46">
        <f t="shared" ca="1" si="15"/>
        <v>0</v>
      </c>
      <c r="AP86" s="46">
        <f>январь!AP86</f>
        <v>0</v>
      </c>
      <c r="AQ86" s="46">
        <f t="shared" ca="1" si="16"/>
        <v>0</v>
      </c>
      <c r="AR86" s="47"/>
      <c r="AS86" s="47">
        <f t="shared" ca="1" si="17"/>
        <v>0</v>
      </c>
      <c r="AT86" s="47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</row>
    <row r="87" spans="1:58" x14ac:dyDescent="0.25">
      <c r="A87" s="47">
        <f>База!B87</f>
        <v>0</v>
      </c>
      <c r="B87" s="46" t="s">
        <v>23</v>
      </c>
      <c r="C87" s="46">
        <f ca="1">IF(COUNTIFS(Распис!$B$4:$B$300,$A87,Распис!$C$4:$C$300,"&lt;="&amp;C$1,Распис!$D$4:$D$300,"&gt;="&amp;C$1)&gt;0,SUMIFS(Распис!$F$4:$F$300,Распис!$B$4:$B$300,$A87,Распис!$C$4:$C$300,"&lt;="&amp;C$1,Распис!$D$4:$D$300,"&gt;="&amp;C$1),SUMIF(База!$B$3:$B$305,$A87,База!$F$3:$F$152))</f>
        <v>0</v>
      </c>
      <c r="D87" s="46">
        <f ca="1">IF(COUNTIFS(Распис!$B$4:$B$300,$A87,Распис!$C$4:$C$300,"&lt;="&amp;D$1,Распис!$D$4:$D$300,"&gt;="&amp;D$1)&gt;0,SUMIFS(Распис!$G$4:$G$300,Распис!$B$4:$B$300,$A87,Распис!$C$4:$C$300,"&lt;="&amp;D$1,Распис!$D$4:$D$300,"&gt;="&amp;D$1),SUMIF(База!$B$3:$B$305,$A87,База!$G$3:$G$152))</f>
        <v>0</v>
      </c>
      <c r="E87" s="46">
        <f ca="1">IF(COUNTIFS(Распис!$B$4:$B$300,$A87,Распис!$C$4:$C$300,"&lt;="&amp;E$1,Распис!$D$4:$D$300,"&gt;="&amp;E$1)&gt;0,SUMIFS(Распис!$H$4:$H$300,Распис!$B$4:$B$300,$A87,Распис!$C$4:$C$300,"&lt;="&amp;E$1,Распис!$D$4:$D$300,"&gt;="&amp;E$1),SUMIF(База!$B$3:$B$305,$A87,База!$H$3:$H$152))</f>
        <v>0</v>
      </c>
      <c r="F87" s="46">
        <f ca="1">IF(COUNTIFS(Распис!$B$4:$B$300,$A87,Распис!$C$4:$C$300,"&lt;="&amp;F$1,Распис!$D$4:$D$300,"&gt;="&amp;F$1)&gt;0,SUMIFS(Распис!$I$4:$I$300,Распис!$B$4:$B$300,$A87,Распис!$C$4:$C$300,"&lt;="&amp;F$1,Распис!$D$4:$D$300,"&gt;="&amp;F$1),SUMIF(База!$B$3:$B$305,$A87,База!$I$3:$I$152))</f>
        <v>0</v>
      </c>
      <c r="G87" s="46">
        <f ca="1">IF(COUNTIFS(Распис!$B$4:$B$300,$A87,Распис!$C$4:$C$300,"&lt;="&amp;G$1,Распис!$D$4:$D$300,"&gt;="&amp;G$1)&gt;0,SUMIFS(Распис!$J$4:$J$300,Распис!$B$4:$B$300,$A87,Распис!$C$4:$C$300,"&lt;="&amp;G$1,Распис!$D$4:$D$300,"&gt;="&amp;G$1),SUMIF(База!$B$3:$B$305,$A87,База!$J$3:$J$152))</f>
        <v>0</v>
      </c>
      <c r="H87" s="46">
        <f ca="1">IF(COUNTIFS(Распис!$B$4:$B$300,$A87,Распис!$C$4:$C$300,"&lt;="&amp;H$1,Распис!$D$4:$D$300,"&gt;="&amp;H$1)&gt;0,SUMIFS(Распис!$K$4:$K$300,Распис!$B$4:$B$300,$A87,Распис!$C$4:$C$300,"&lt;="&amp;H$1,Распис!$D$4:$D$300,"&gt;="&amp;H$1),SUMIF(База!$B$3:$B$305,$A87,База!$K$3:$K$152))</f>
        <v>0</v>
      </c>
      <c r="I87" s="46" t="s">
        <v>23</v>
      </c>
      <c r="J87" s="46">
        <f ca="1">IF(COUNTIFS(Распис!$B$4:$B$300,$A87,Распис!$C$4:$C$300,"&lt;="&amp;J$1,Распис!$D$4:$D$300,"&gt;="&amp;J$1)&gt;0,SUMIFS(Распис!$F$4:$F$300,Распис!$B$4:$B$300,$A87,Распис!$C$4:$C$300,"&lt;="&amp;J$1,Распис!$D$4:$D$300,"&gt;="&amp;J$1),SUMIF(База!$B$3:$B$305,$A87,База!$F$3:$F$152))</f>
        <v>0</v>
      </c>
      <c r="K87" s="46">
        <f ca="1">IF(COUNTIFS(Распис!$B$4:$B$300,$A87,Распис!$C$4:$C$300,"&lt;="&amp;K$1,Распис!$D$4:$D$300,"&gt;="&amp;K$1)&gt;0,SUMIFS(Распис!$G$4:$G$300,Распис!$B$4:$B$300,$A87,Распис!$C$4:$C$300,"&lt;="&amp;K$1,Распис!$D$4:$D$300,"&gt;="&amp;K$1),SUMIF(База!$B$3:$B$305,$A87,База!$G$3:$G$152))</f>
        <v>0</v>
      </c>
      <c r="L87" s="46">
        <f ca="1">IF(COUNTIFS(Распис!$B$4:$B$300,$A87,Распис!$C$4:$C$300,"&lt;="&amp;L$1,Распис!$D$4:$D$300,"&gt;="&amp;L$1)&gt;0,SUMIFS(Распис!$H$4:$H$300,Распис!$B$4:$B$300,$A87,Распис!$C$4:$C$300,"&lt;="&amp;L$1,Распис!$D$4:$D$300,"&gt;="&amp;L$1),SUMIF(База!$B$3:$B$305,$A87,База!$H$3:$H$152))</f>
        <v>0</v>
      </c>
      <c r="M87" s="46">
        <f ca="1">IF(COUNTIFS(Распис!$B$4:$B$300,$A87,Распис!$C$4:$C$300,"&lt;="&amp;M$1,Распис!$D$4:$D$300,"&gt;="&amp;M$1)&gt;0,SUMIFS(Распис!$I$4:$I$300,Распис!$B$4:$B$300,$A87,Распис!$C$4:$C$300,"&lt;="&amp;M$1,Распис!$D$4:$D$300,"&gt;="&amp;M$1),SUMIF(База!$B$3:$B$305,$A87,База!$I$3:$I$152))</f>
        <v>0</v>
      </c>
      <c r="N87" s="46">
        <f ca="1">IF(COUNTIFS(Распис!$B$4:$B$300,$A87,Распис!$C$4:$C$300,"&lt;="&amp;N$1,Распис!$D$4:$D$300,"&gt;="&amp;N$1)&gt;0,SUMIFS(Распис!$J$4:$J$300,Распис!$B$4:$B$300,$A87,Распис!$C$4:$C$300,"&lt;="&amp;N$1,Распис!$D$4:$D$300,"&gt;="&amp;N$1),SUMIF(База!$B$3:$B$305,$A87,База!$J$3:$J$152))</f>
        <v>0</v>
      </c>
      <c r="O87" s="46">
        <f ca="1">IF(COUNTIFS(Распис!$B$4:$B$300,$A87,Распис!$C$4:$C$300,"&lt;="&amp;O$1,Распис!$D$4:$D$300,"&gt;="&amp;O$1)&gt;0,SUMIFS(Распис!$K$4:$K$300,Распис!$B$4:$B$300,$A87,Распис!$C$4:$C$300,"&lt;="&amp;O$1,Распис!$D$4:$D$300,"&gt;="&amp;O$1),SUMIF(База!$B$3:$B$305,$A87,База!$K$3:$K$152))</f>
        <v>0</v>
      </c>
      <c r="P87" s="46" t="s">
        <v>23</v>
      </c>
      <c r="Q87" s="46">
        <f ca="1">IF(COUNTIFS(Распис!$B$4:$B$300,$A87,Распис!$C$4:$C$300,"&lt;="&amp;Q$1,Распис!$D$4:$D$300,"&gt;="&amp;Q$1)&gt;0,SUMIFS(Распис!$F$4:$F$300,Распис!$B$4:$B$300,$A87,Распис!$C$4:$C$300,"&lt;="&amp;Q$1,Распис!$D$4:$D$300,"&gt;="&amp;Q$1),SUMIF(База!$B$3:$B$305,$A87,База!$F$3:$F$152))</f>
        <v>0</v>
      </c>
      <c r="R87" s="46">
        <f ca="1">IF(COUNTIFS(Распис!$B$4:$B$300,$A87,Распис!$C$4:$C$300,"&lt;="&amp;R$1,Распис!$D$4:$D$300,"&gt;="&amp;R$1)&gt;0,SUMIFS(Распис!$G$4:$G$300,Распис!$B$4:$B$300,$A87,Распис!$C$4:$C$300,"&lt;="&amp;R$1,Распис!$D$4:$D$300,"&gt;="&amp;R$1),SUMIF(База!$B$3:$B$305,$A87,База!$G$3:$G$152))</f>
        <v>0</v>
      </c>
      <c r="S87" s="46">
        <f ca="1">IF(COUNTIFS(Распис!$B$4:$B$300,$A87,Распис!$C$4:$C$300,"&lt;="&amp;S$1,Распис!$D$4:$D$300,"&gt;="&amp;S$1)&gt;0,SUMIFS(Распис!$H$4:$H$300,Распис!$B$4:$B$300,$A87,Распис!$C$4:$C$300,"&lt;="&amp;S$1,Распис!$D$4:$D$300,"&gt;="&amp;S$1),SUMIF(База!$B$3:$B$305,$A87,База!$H$3:$H$152))</f>
        <v>0</v>
      </c>
      <c r="T87" s="46">
        <f ca="1">IF(COUNTIFS(Распис!$B$4:$B$300,$A87,Распис!$C$4:$C$300,"&lt;="&amp;T$1,Распис!$D$4:$D$300,"&gt;="&amp;T$1)&gt;0,SUMIFS(Распис!$I$4:$I$300,Распис!$B$4:$B$300,$A87,Распис!$C$4:$C$300,"&lt;="&amp;T$1,Распис!$D$4:$D$300,"&gt;="&amp;T$1),SUMIF(База!$B$3:$B$305,$A87,База!$I$3:$I$152))</f>
        <v>0</v>
      </c>
      <c r="U87" s="46">
        <f ca="1">IF(COUNTIFS(Распис!$B$4:$B$300,$A87,Распис!$C$4:$C$300,"&lt;="&amp;U$1,Распис!$D$4:$D$300,"&gt;="&amp;U$1)&gt;0,SUMIFS(Распис!$J$4:$J$300,Распис!$B$4:$B$300,$A87,Распис!$C$4:$C$300,"&lt;="&amp;U$1,Распис!$D$4:$D$300,"&gt;="&amp;U$1),SUMIF(База!$B$3:$B$305,$A87,База!$J$3:$J$152))</f>
        <v>0</v>
      </c>
      <c r="V87" s="46">
        <f ca="1">IF(COUNTIFS(Распис!$B$4:$B$300,$A87,Распис!$C$4:$C$300,"&lt;="&amp;V$1,Распис!$D$4:$D$300,"&gt;="&amp;V$1)&gt;0,SUMIFS(Распис!$K$4:$K$300,Распис!$B$4:$B$300,$A87,Распис!$C$4:$C$300,"&lt;="&amp;V$1,Распис!$D$4:$D$300,"&gt;="&amp;V$1),SUMIF(База!$B$3:$B$305,$A87,База!$K$3:$K$152))</f>
        <v>0</v>
      </c>
      <c r="W87" s="46" t="s">
        <v>23</v>
      </c>
      <c r="X87" s="46">
        <f ca="1">IF(COUNTIFS(Распис!$B$4:$B$300,$A87,Распис!$C$4:$C$300,"&lt;="&amp;X$1,Распис!$D$4:$D$300,"&gt;="&amp;X$1)&gt;0,SUMIFS(Распис!$F$4:$F$300,Распис!$B$4:$B$300,$A87,Распис!$C$4:$C$300,"&lt;="&amp;X$1,Распис!$D$4:$D$300,"&gt;="&amp;X$1),SUMIF(База!$B$3:$B$305,$A87,База!$F$3:$F$152))</f>
        <v>0</v>
      </c>
      <c r="Y87" s="46">
        <f ca="1">IF(COUNTIFS(Распис!$B$4:$B$300,$A87,Распис!$C$4:$C$300,"&lt;="&amp;Y$1,Распис!$D$4:$D$300,"&gt;="&amp;Y$1)&gt;0,SUMIFS(Распис!$G$4:$G$300,Распис!$B$4:$B$300,$A87,Распис!$C$4:$C$300,"&lt;="&amp;Y$1,Распис!$D$4:$D$300,"&gt;="&amp;Y$1),SUMIF(База!$B$3:$B$305,$A87,База!$G$3:$G$152))</f>
        <v>0</v>
      </c>
      <c r="Z87" s="46">
        <f ca="1">IF(COUNTIFS(Распис!$B$4:$B$300,$A87,Распис!$C$4:$C$300,"&lt;="&amp;Z$1,Распис!$D$4:$D$300,"&gt;="&amp;Z$1)&gt;0,SUMIFS(Распис!$H$4:$H$300,Распис!$B$4:$B$300,$A87,Распис!$C$4:$C$300,"&lt;="&amp;Z$1,Распис!$D$4:$D$300,"&gt;="&amp;Z$1),SUMIF(База!$B$3:$B$305,$A87,База!$H$3:$H$152))</f>
        <v>0</v>
      </c>
      <c r="AA87" s="46">
        <f ca="1">IF(COUNTIFS(Распис!$B$4:$B$300,$A87,Распис!$C$4:$C$300,"&lt;="&amp;AA$1,Распис!$D$4:$D$300,"&gt;="&amp;AA$1)&gt;0,SUMIFS(Распис!$I$4:$I$300,Распис!$B$4:$B$300,$A87,Распис!$C$4:$C$300,"&lt;="&amp;AA$1,Распис!$D$4:$D$300,"&gt;="&amp;AA$1),SUMIF(База!$B$3:$B$305,$A87,База!$I$3:$I$152))</f>
        <v>0</v>
      </c>
      <c r="AB87" s="46">
        <f ca="1">IF(COUNTIFS(Распис!$B$4:$B$300,$A87,Распис!$C$4:$C$300,"&lt;="&amp;AB$1,Распис!$D$4:$D$300,"&gt;="&amp;AB$1)&gt;0,SUMIFS(Распис!$J$4:$J$300,Распис!$B$4:$B$300,$A87,Распис!$C$4:$C$300,"&lt;="&amp;AB$1,Распис!$D$4:$D$300,"&gt;="&amp;AB$1),SUMIF(База!$B$3:$B$305,$A87,База!$J$3:$J$152))</f>
        <v>0</v>
      </c>
      <c r="AC87" s="46">
        <f ca="1">IF(COUNTIFS(Распис!$B$4:$B$300,$A87,Распис!$C$4:$C$300,"&lt;="&amp;AC$1,Распис!$D$4:$D$300,"&gt;="&amp;AC$1)&gt;0,SUMIFS(Распис!$K$4:$K$300,Распис!$B$4:$B$300,$A87,Распис!$C$4:$C$300,"&lt;="&amp;AC$1,Распис!$D$4:$D$300,"&gt;="&amp;AC$1),SUMIF(База!$B$3:$B$305,$A87,База!$K$3:$K$152))</f>
        <v>0</v>
      </c>
      <c r="AD87" s="46" t="s">
        <v>23</v>
      </c>
      <c r="AE87" s="46">
        <f ca="1">IF(COUNTIFS(Распис!$B$4:$B$300,$A87,Распис!$C$4:$C$300,"&lt;="&amp;AE$1,Распис!$D$4:$D$300,"&gt;="&amp;AE$1)&gt;0,SUMIFS(Распис!$F$4:$F$300,Распис!$B$4:$B$300,$A87,Распис!$C$4:$C$300,"&lt;="&amp;AE$1,Распис!$D$4:$D$300,"&gt;="&amp;AE$1),SUMIF(База!$B$3:$B$305,$A87,База!$F$3:$F$152))</f>
        <v>0</v>
      </c>
      <c r="AF87" s="47"/>
      <c r="AG87" s="46">
        <f t="shared" ca="1" si="10"/>
        <v>0</v>
      </c>
      <c r="AH87" s="46">
        <f ca="1">AG87-SUMIFS(Распред!$G$4:$G$300,Распред!$B$4:$B$300,"апрель",Распред!$F$4:$F$300,A87)</f>
        <v>0</v>
      </c>
      <c r="AI87" s="46">
        <f ca="1">AH87+(COUNTIF(B87:AF87,"КД")+SUMIFS(Распред!$AH$4:$AH$300,Распред!$F$4:$F$300,A87,Распред!$B$4:$B$300,"апрель"))*4</f>
        <v>0</v>
      </c>
      <c r="AJ87" s="46">
        <f t="shared" ca="1" si="11"/>
        <v>0</v>
      </c>
      <c r="AK87" s="46">
        <f t="shared" ca="1" si="12"/>
        <v>0</v>
      </c>
      <c r="AL87" s="46">
        <f>SUMIFS(Распред!$K$4:$K$300,Распред!$B$4:$B$300,"апрель",Распред!$J$4:$J$300,A87)+SUMIFS(Распред!$M$4:$M$300,Распред!$B$4:$B$300,"апрель",Распред!$L$4:$L$300,A87)+SUMIFS(Распред!$O$4:$O$300,Распред!$B$4:$B$300,"апрель",Распред!$N$4:$N$300,A87)+SUMIFS(Распред!$Q$4:$Q$300,Распред!$B$4:$B$300,"апрель",Распред!$P$4:$P$300,A87)+SUMIFS(Распред!$S$4:$S$300,Распред!$B$4:$B$300,"апрель",Распред!$R$4:$R$300,A87)+SUMIFS(Распред!$U$4:$U$300,Распред!$B$4:$B$300,"апрель",Распред!$T$4:$T$300,A87)+SUMIFS(Распред!$W$4:$W$300,Распред!$B$4:$B$300,"апрель",Распред!$V$4:$V$300,A87)+SUMIFS(Распред!$Y$4:$Y$300,Распред!$B$4:$B$300,"апрель",Распред!$X$4:$X$300,A87)+SUMIFS(Распред!$AA$4:$AA$300,Распред!$B$4:$B$300,"апрель",Распред!$Z$4:$Z$300,A87)+SUMIFS(Распред!$AC$4:$AC$300,Распред!$B$4:$B$300,"апрель",Распред!$AB$4:$AB$300,A87)</f>
        <v>0</v>
      </c>
      <c r="AM87" s="46">
        <f t="shared" ca="1" si="13"/>
        <v>0</v>
      </c>
      <c r="AN87" s="46">
        <f t="shared" ca="1" si="14"/>
        <v>0</v>
      </c>
      <c r="AO87" s="46">
        <f t="shared" ca="1" si="15"/>
        <v>0</v>
      </c>
      <c r="AP87" s="46">
        <f>январь!AP87</f>
        <v>0</v>
      </c>
      <c r="AQ87" s="46">
        <f t="shared" ca="1" si="16"/>
        <v>0</v>
      </c>
      <c r="AR87" s="47"/>
      <c r="AS87" s="47">
        <f t="shared" ca="1" si="17"/>
        <v>0</v>
      </c>
      <c r="AT87" s="47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</row>
    <row r="88" spans="1:58" x14ac:dyDescent="0.25">
      <c r="A88" s="47">
        <f>База!B88</f>
        <v>0</v>
      </c>
      <c r="B88" s="46" t="s">
        <v>23</v>
      </c>
      <c r="C88" s="46">
        <f ca="1">IF(COUNTIFS(Распис!$B$4:$B$300,$A88,Распис!$C$4:$C$300,"&lt;="&amp;C$1,Распис!$D$4:$D$300,"&gt;="&amp;C$1)&gt;0,SUMIFS(Распис!$F$4:$F$300,Распис!$B$4:$B$300,$A88,Распис!$C$4:$C$300,"&lt;="&amp;C$1,Распис!$D$4:$D$300,"&gt;="&amp;C$1),SUMIF(База!$B$3:$B$305,$A88,База!$F$3:$F$152))</f>
        <v>0</v>
      </c>
      <c r="D88" s="46">
        <f ca="1">IF(COUNTIFS(Распис!$B$4:$B$300,$A88,Распис!$C$4:$C$300,"&lt;="&amp;D$1,Распис!$D$4:$D$300,"&gt;="&amp;D$1)&gt;0,SUMIFS(Распис!$G$4:$G$300,Распис!$B$4:$B$300,$A88,Распис!$C$4:$C$300,"&lt;="&amp;D$1,Распис!$D$4:$D$300,"&gt;="&amp;D$1),SUMIF(База!$B$3:$B$305,$A88,База!$G$3:$G$152))</f>
        <v>0</v>
      </c>
      <c r="E88" s="46">
        <f ca="1">IF(COUNTIFS(Распис!$B$4:$B$300,$A88,Распис!$C$4:$C$300,"&lt;="&amp;E$1,Распис!$D$4:$D$300,"&gt;="&amp;E$1)&gt;0,SUMIFS(Распис!$H$4:$H$300,Распис!$B$4:$B$300,$A88,Распис!$C$4:$C$300,"&lt;="&amp;E$1,Распис!$D$4:$D$300,"&gt;="&amp;E$1),SUMIF(База!$B$3:$B$305,$A88,База!$H$3:$H$152))</f>
        <v>0</v>
      </c>
      <c r="F88" s="46">
        <f ca="1">IF(COUNTIFS(Распис!$B$4:$B$300,$A88,Распис!$C$4:$C$300,"&lt;="&amp;F$1,Распис!$D$4:$D$300,"&gt;="&amp;F$1)&gt;0,SUMIFS(Распис!$I$4:$I$300,Распис!$B$4:$B$300,$A88,Распис!$C$4:$C$300,"&lt;="&amp;F$1,Распис!$D$4:$D$300,"&gt;="&amp;F$1),SUMIF(База!$B$3:$B$305,$A88,База!$I$3:$I$152))</f>
        <v>0</v>
      </c>
      <c r="G88" s="46">
        <f ca="1">IF(COUNTIFS(Распис!$B$4:$B$300,$A88,Распис!$C$4:$C$300,"&lt;="&amp;G$1,Распис!$D$4:$D$300,"&gt;="&amp;G$1)&gt;0,SUMIFS(Распис!$J$4:$J$300,Распис!$B$4:$B$300,$A88,Распис!$C$4:$C$300,"&lt;="&amp;G$1,Распис!$D$4:$D$300,"&gt;="&amp;G$1),SUMIF(База!$B$3:$B$305,$A88,База!$J$3:$J$152))</f>
        <v>0</v>
      </c>
      <c r="H88" s="46">
        <f ca="1">IF(COUNTIFS(Распис!$B$4:$B$300,$A88,Распис!$C$4:$C$300,"&lt;="&amp;H$1,Распис!$D$4:$D$300,"&gt;="&amp;H$1)&gt;0,SUMIFS(Распис!$K$4:$K$300,Распис!$B$4:$B$300,$A88,Распис!$C$4:$C$300,"&lt;="&amp;H$1,Распис!$D$4:$D$300,"&gt;="&amp;H$1),SUMIF(База!$B$3:$B$305,$A88,База!$K$3:$K$152))</f>
        <v>0</v>
      </c>
      <c r="I88" s="46" t="s">
        <v>23</v>
      </c>
      <c r="J88" s="46">
        <f ca="1">IF(COUNTIFS(Распис!$B$4:$B$300,$A88,Распис!$C$4:$C$300,"&lt;="&amp;J$1,Распис!$D$4:$D$300,"&gt;="&amp;J$1)&gt;0,SUMIFS(Распис!$F$4:$F$300,Распис!$B$4:$B$300,$A88,Распис!$C$4:$C$300,"&lt;="&amp;J$1,Распис!$D$4:$D$300,"&gt;="&amp;J$1),SUMIF(База!$B$3:$B$305,$A88,База!$F$3:$F$152))</f>
        <v>0</v>
      </c>
      <c r="K88" s="46">
        <f ca="1">IF(COUNTIFS(Распис!$B$4:$B$300,$A88,Распис!$C$4:$C$300,"&lt;="&amp;K$1,Распис!$D$4:$D$300,"&gt;="&amp;K$1)&gt;0,SUMIFS(Распис!$G$4:$G$300,Распис!$B$4:$B$300,$A88,Распис!$C$4:$C$300,"&lt;="&amp;K$1,Распис!$D$4:$D$300,"&gt;="&amp;K$1),SUMIF(База!$B$3:$B$305,$A88,База!$G$3:$G$152))</f>
        <v>0</v>
      </c>
      <c r="L88" s="46">
        <f ca="1">IF(COUNTIFS(Распис!$B$4:$B$300,$A88,Распис!$C$4:$C$300,"&lt;="&amp;L$1,Распис!$D$4:$D$300,"&gt;="&amp;L$1)&gt;0,SUMIFS(Распис!$H$4:$H$300,Распис!$B$4:$B$300,$A88,Распис!$C$4:$C$300,"&lt;="&amp;L$1,Распис!$D$4:$D$300,"&gt;="&amp;L$1),SUMIF(База!$B$3:$B$305,$A88,База!$H$3:$H$152))</f>
        <v>0</v>
      </c>
      <c r="M88" s="46">
        <f ca="1">IF(COUNTIFS(Распис!$B$4:$B$300,$A88,Распис!$C$4:$C$300,"&lt;="&amp;M$1,Распис!$D$4:$D$300,"&gt;="&amp;M$1)&gt;0,SUMIFS(Распис!$I$4:$I$300,Распис!$B$4:$B$300,$A88,Распис!$C$4:$C$300,"&lt;="&amp;M$1,Распис!$D$4:$D$300,"&gt;="&amp;M$1),SUMIF(База!$B$3:$B$305,$A88,База!$I$3:$I$152))</f>
        <v>0</v>
      </c>
      <c r="N88" s="46">
        <f ca="1">IF(COUNTIFS(Распис!$B$4:$B$300,$A88,Распис!$C$4:$C$300,"&lt;="&amp;N$1,Распис!$D$4:$D$300,"&gt;="&amp;N$1)&gt;0,SUMIFS(Распис!$J$4:$J$300,Распис!$B$4:$B$300,$A88,Распис!$C$4:$C$300,"&lt;="&amp;N$1,Распис!$D$4:$D$300,"&gt;="&amp;N$1),SUMIF(База!$B$3:$B$305,$A88,База!$J$3:$J$152))</f>
        <v>0</v>
      </c>
      <c r="O88" s="46">
        <f ca="1">IF(COUNTIFS(Распис!$B$4:$B$300,$A88,Распис!$C$4:$C$300,"&lt;="&amp;O$1,Распис!$D$4:$D$300,"&gt;="&amp;O$1)&gt;0,SUMIFS(Распис!$K$4:$K$300,Распис!$B$4:$B$300,$A88,Распис!$C$4:$C$300,"&lt;="&amp;O$1,Распис!$D$4:$D$300,"&gt;="&amp;O$1),SUMIF(База!$B$3:$B$305,$A88,База!$K$3:$K$152))</f>
        <v>0</v>
      </c>
      <c r="P88" s="46" t="s">
        <v>23</v>
      </c>
      <c r="Q88" s="46">
        <f ca="1">IF(COUNTIFS(Распис!$B$4:$B$300,$A88,Распис!$C$4:$C$300,"&lt;="&amp;Q$1,Распис!$D$4:$D$300,"&gt;="&amp;Q$1)&gt;0,SUMIFS(Распис!$F$4:$F$300,Распис!$B$4:$B$300,$A88,Распис!$C$4:$C$300,"&lt;="&amp;Q$1,Распис!$D$4:$D$300,"&gt;="&amp;Q$1),SUMIF(База!$B$3:$B$305,$A88,База!$F$3:$F$152))</f>
        <v>0</v>
      </c>
      <c r="R88" s="46">
        <f ca="1">IF(COUNTIFS(Распис!$B$4:$B$300,$A88,Распис!$C$4:$C$300,"&lt;="&amp;R$1,Распис!$D$4:$D$300,"&gt;="&amp;R$1)&gt;0,SUMIFS(Распис!$G$4:$G$300,Распис!$B$4:$B$300,$A88,Распис!$C$4:$C$300,"&lt;="&amp;R$1,Распис!$D$4:$D$300,"&gt;="&amp;R$1),SUMIF(База!$B$3:$B$305,$A88,База!$G$3:$G$152))</f>
        <v>0</v>
      </c>
      <c r="S88" s="46">
        <f ca="1">IF(COUNTIFS(Распис!$B$4:$B$300,$A88,Распис!$C$4:$C$300,"&lt;="&amp;S$1,Распис!$D$4:$D$300,"&gt;="&amp;S$1)&gt;0,SUMIFS(Распис!$H$4:$H$300,Распис!$B$4:$B$300,$A88,Распис!$C$4:$C$300,"&lt;="&amp;S$1,Распис!$D$4:$D$300,"&gt;="&amp;S$1),SUMIF(База!$B$3:$B$305,$A88,База!$H$3:$H$152))</f>
        <v>0</v>
      </c>
      <c r="T88" s="46">
        <f ca="1">IF(COUNTIFS(Распис!$B$4:$B$300,$A88,Распис!$C$4:$C$300,"&lt;="&amp;T$1,Распис!$D$4:$D$300,"&gt;="&amp;T$1)&gt;0,SUMIFS(Распис!$I$4:$I$300,Распис!$B$4:$B$300,$A88,Распис!$C$4:$C$300,"&lt;="&amp;T$1,Распис!$D$4:$D$300,"&gt;="&amp;T$1),SUMIF(База!$B$3:$B$305,$A88,База!$I$3:$I$152))</f>
        <v>0</v>
      </c>
      <c r="U88" s="46">
        <f ca="1">IF(COUNTIFS(Распис!$B$4:$B$300,$A88,Распис!$C$4:$C$300,"&lt;="&amp;U$1,Распис!$D$4:$D$300,"&gt;="&amp;U$1)&gt;0,SUMIFS(Распис!$J$4:$J$300,Распис!$B$4:$B$300,$A88,Распис!$C$4:$C$300,"&lt;="&amp;U$1,Распис!$D$4:$D$300,"&gt;="&amp;U$1),SUMIF(База!$B$3:$B$305,$A88,База!$J$3:$J$152))</f>
        <v>0</v>
      </c>
      <c r="V88" s="46">
        <f ca="1">IF(COUNTIFS(Распис!$B$4:$B$300,$A88,Распис!$C$4:$C$300,"&lt;="&amp;V$1,Распис!$D$4:$D$300,"&gt;="&amp;V$1)&gt;0,SUMIFS(Распис!$K$4:$K$300,Распис!$B$4:$B$300,$A88,Распис!$C$4:$C$300,"&lt;="&amp;V$1,Распис!$D$4:$D$300,"&gt;="&amp;V$1),SUMIF(База!$B$3:$B$305,$A88,База!$K$3:$K$152))</f>
        <v>0</v>
      </c>
      <c r="W88" s="46" t="s">
        <v>23</v>
      </c>
      <c r="X88" s="46">
        <f ca="1">IF(COUNTIFS(Распис!$B$4:$B$300,$A88,Распис!$C$4:$C$300,"&lt;="&amp;X$1,Распис!$D$4:$D$300,"&gt;="&amp;X$1)&gt;0,SUMIFS(Распис!$F$4:$F$300,Распис!$B$4:$B$300,$A88,Распис!$C$4:$C$300,"&lt;="&amp;X$1,Распис!$D$4:$D$300,"&gt;="&amp;X$1),SUMIF(База!$B$3:$B$305,$A88,База!$F$3:$F$152))</f>
        <v>0</v>
      </c>
      <c r="Y88" s="46">
        <f ca="1">IF(COUNTIFS(Распис!$B$4:$B$300,$A88,Распис!$C$4:$C$300,"&lt;="&amp;Y$1,Распис!$D$4:$D$300,"&gt;="&amp;Y$1)&gt;0,SUMIFS(Распис!$G$4:$G$300,Распис!$B$4:$B$300,$A88,Распис!$C$4:$C$300,"&lt;="&amp;Y$1,Распис!$D$4:$D$300,"&gt;="&amp;Y$1),SUMIF(База!$B$3:$B$305,$A88,База!$G$3:$G$152))</f>
        <v>0</v>
      </c>
      <c r="Z88" s="46">
        <f ca="1">IF(COUNTIFS(Распис!$B$4:$B$300,$A88,Распис!$C$4:$C$300,"&lt;="&amp;Z$1,Распис!$D$4:$D$300,"&gt;="&amp;Z$1)&gt;0,SUMIFS(Распис!$H$4:$H$300,Распис!$B$4:$B$300,$A88,Распис!$C$4:$C$300,"&lt;="&amp;Z$1,Распис!$D$4:$D$300,"&gt;="&amp;Z$1),SUMIF(База!$B$3:$B$305,$A88,База!$H$3:$H$152))</f>
        <v>0</v>
      </c>
      <c r="AA88" s="46">
        <f ca="1">IF(COUNTIFS(Распис!$B$4:$B$300,$A88,Распис!$C$4:$C$300,"&lt;="&amp;AA$1,Распис!$D$4:$D$300,"&gt;="&amp;AA$1)&gt;0,SUMIFS(Распис!$I$4:$I$300,Распис!$B$4:$B$300,$A88,Распис!$C$4:$C$300,"&lt;="&amp;AA$1,Распис!$D$4:$D$300,"&gt;="&amp;AA$1),SUMIF(База!$B$3:$B$305,$A88,База!$I$3:$I$152))</f>
        <v>0</v>
      </c>
      <c r="AB88" s="46">
        <f ca="1">IF(COUNTIFS(Распис!$B$4:$B$300,$A88,Распис!$C$4:$C$300,"&lt;="&amp;AB$1,Распис!$D$4:$D$300,"&gt;="&amp;AB$1)&gt;0,SUMIFS(Распис!$J$4:$J$300,Распис!$B$4:$B$300,$A88,Распис!$C$4:$C$300,"&lt;="&amp;AB$1,Распис!$D$4:$D$300,"&gt;="&amp;AB$1),SUMIF(База!$B$3:$B$305,$A88,База!$J$3:$J$152))</f>
        <v>0</v>
      </c>
      <c r="AC88" s="46">
        <f ca="1">IF(COUNTIFS(Распис!$B$4:$B$300,$A88,Распис!$C$4:$C$300,"&lt;="&amp;AC$1,Распис!$D$4:$D$300,"&gt;="&amp;AC$1)&gt;0,SUMIFS(Распис!$K$4:$K$300,Распис!$B$4:$B$300,$A88,Распис!$C$4:$C$300,"&lt;="&amp;AC$1,Распис!$D$4:$D$300,"&gt;="&amp;AC$1),SUMIF(База!$B$3:$B$305,$A88,База!$K$3:$K$152))</f>
        <v>0</v>
      </c>
      <c r="AD88" s="46" t="s">
        <v>23</v>
      </c>
      <c r="AE88" s="46">
        <f ca="1">IF(COUNTIFS(Распис!$B$4:$B$300,$A88,Распис!$C$4:$C$300,"&lt;="&amp;AE$1,Распис!$D$4:$D$300,"&gt;="&amp;AE$1)&gt;0,SUMIFS(Распис!$F$4:$F$300,Распис!$B$4:$B$300,$A88,Распис!$C$4:$C$300,"&lt;="&amp;AE$1,Распис!$D$4:$D$300,"&gt;="&amp;AE$1),SUMIF(База!$B$3:$B$305,$A88,База!$F$3:$F$152))</f>
        <v>0</v>
      </c>
      <c r="AF88" s="47"/>
      <c r="AG88" s="46">
        <f t="shared" ca="1" si="10"/>
        <v>0</v>
      </c>
      <c r="AH88" s="46">
        <f ca="1">AG88-SUMIFS(Распред!$G$4:$G$300,Распред!$B$4:$B$300,"апрель",Распред!$F$4:$F$300,A88)</f>
        <v>0</v>
      </c>
      <c r="AI88" s="46">
        <f ca="1">AH88+(COUNTIF(B88:AF88,"КД")+SUMIFS(Распред!$AH$4:$AH$300,Распред!$F$4:$F$300,A88,Распред!$B$4:$B$300,"апрель"))*4</f>
        <v>0</v>
      </c>
      <c r="AJ88" s="46">
        <f t="shared" ca="1" si="11"/>
        <v>0</v>
      </c>
      <c r="AK88" s="46">
        <f t="shared" ca="1" si="12"/>
        <v>0</v>
      </c>
      <c r="AL88" s="46">
        <f>SUMIFS(Распред!$K$4:$K$300,Распред!$B$4:$B$300,"апрель",Распред!$J$4:$J$300,A88)+SUMIFS(Распред!$M$4:$M$300,Распред!$B$4:$B$300,"апрель",Распред!$L$4:$L$300,A88)+SUMIFS(Распред!$O$4:$O$300,Распред!$B$4:$B$300,"апрель",Распред!$N$4:$N$300,A88)+SUMIFS(Распред!$Q$4:$Q$300,Распред!$B$4:$B$300,"апрель",Распред!$P$4:$P$300,A88)+SUMIFS(Распред!$S$4:$S$300,Распред!$B$4:$B$300,"апрель",Распред!$R$4:$R$300,A88)+SUMIFS(Распред!$U$4:$U$300,Распред!$B$4:$B$300,"апрель",Распред!$T$4:$T$300,A88)+SUMIFS(Распред!$W$4:$W$300,Распред!$B$4:$B$300,"апрель",Распред!$V$4:$V$300,A88)+SUMIFS(Распред!$Y$4:$Y$300,Распред!$B$4:$B$300,"апрель",Распред!$X$4:$X$300,A88)+SUMIFS(Распред!$AA$4:$AA$300,Распред!$B$4:$B$300,"апрель",Распред!$Z$4:$Z$300,A88)+SUMIFS(Распред!$AC$4:$AC$300,Распред!$B$4:$B$300,"апрель",Распред!$AB$4:$AB$300,A88)</f>
        <v>0</v>
      </c>
      <c r="AM88" s="46">
        <f t="shared" ca="1" si="13"/>
        <v>0</v>
      </c>
      <c r="AN88" s="46">
        <f t="shared" ca="1" si="14"/>
        <v>0</v>
      </c>
      <c r="AO88" s="46">
        <f t="shared" ca="1" si="15"/>
        <v>0</v>
      </c>
      <c r="AP88" s="46">
        <f>январь!AP88</f>
        <v>0</v>
      </c>
      <c r="AQ88" s="46">
        <f t="shared" ca="1" si="16"/>
        <v>0</v>
      </c>
      <c r="AR88" s="47"/>
      <c r="AS88" s="47">
        <f t="shared" ca="1" si="17"/>
        <v>0</v>
      </c>
      <c r="AT88" s="47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</row>
    <row r="89" spans="1:58" x14ac:dyDescent="0.25">
      <c r="A89" s="47">
        <f>База!B89</f>
        <v>0</v>
      </c>
      <c r="B89" s="46" t="s">
        <v>23</v>
      </c>
      <c r="C89" s="46">
        <f ca="1">IF(COUNTIFS(Распис!$B$4:$B$300,$A89,Распис!$C$4:$C$300,"&lt;="&amp;C$1,Распис!$D$4:$D$300,"&gt;="&amp;C$1)&gt;0,SUMIFS(Распис!$F$4:$F$300,Распис!$B$4:$B$300,$A89,Распис!$C$4:$C$300,"&lt;="&amp;C$1,Распис!$D$4:$D$300,"&gt;="&amp;C$1),SUMIF(База!$B$3:$B$305,$A89,База!$F$3:$F$152))</f>
        <v>0</v>
      </c>
      <c r="D89" s="46">
        <f ca="1">IF(COUNTIFS(Распис!$B$4:$B$300,$A89,Распис!$C$4:$C$300,"&lt;="&amp;D$1,Распис!$D$4:$D$300,"&gt;="&amp;D$1)&gt;0,SUMIFS(Распис!$G$4:$G$300,Распис!$B$4:$B$300,$A89,Распис!$C$4:$C$300,"&lt;="&amp;D$1,Распис!$D$4:$D$300,"&gt;="&amp;D$1),SUMIF(База!$B$3:$B$305,$A89,База!$G$3:$G$152))</f>
        <v>0</v>
      </c>
      <c r="E89" s="46">
        <f ca="1">IF(COUNTIFS(Распис!$B$4:$B$300,$A89,Распис!$C$4:$C$300,"&lt;="&amp;E$1,Распис!$D$4:$D$300,"&gt;="&amp;E$1)&gt;0,SUMIFS(Распис!$H$4:$H$300,Распис!$B$4:$B$300,$A89,Распис!$C$4:$C$300,"&lt;="&amp;E$1,Распис!$D$4:$D$300,"&gt;="&amp;E$1),SUMIF(База!$B$3:$B$305,$A89,База!$H$3:$H$152))</f>
        <v>0</v>
      </c>
      <c r="F89" s="46">
        <f ca="1">IF(COUNTIFS(Распис!$B$4:$B$300,$A89,Распис!$C$4:$C$300,"&lt;="&amp;F$1,Распис!$D$4:$D$300,"&gt;="&amp;F$1)&gt;0,SUMIFS(Распис!$I$4:$I$300,Распис!$B$4:$B$300,$A89,Распис!$C$4:$C$300,"&lt;="&amp;F$1,Распис!$D$4:$D$300,"&gt;="&amp;F$1),SUMIF(База!$B$3:$B$305,$A89,База!$I$3:$I$152))</f>
        <v>0</v>
      </c>
      <c r="G89" s="46">
        <f ca="1">IF(COUNTIFS(Распис!$B$4:$B$300,$A89,Распис!$C$4:$C$300,"&lt;="&amp;G$1,Распис!$D$4:$D$300,"&gt;="&amp;G$1)&gt;0,SUMIFS(Распис!$J$4:$J$300,Распис!$B$4:$B$300,$A89,Распис!$C$4:$C$300,"&lt;="&amp;G$1,Распис!$D$4:$D$300,"&gt;="&amp;G$1),SUMIF(База!$B$3:$B$305,$A89,База!$J$3:$J$152))</f>
        <v>0</v>
      </c>
      <c r="H89" s="46">
        <f ca="1">IF(COUNTIFS(Распис!$B$4:$B$300,$A89,Распис!$C$4:$C$300,"&lt;="&amp;H$1,Распис!$D$4:$D$300,"&gt;="&amp;H$1)&gt;0,SUMIFS(Распис!$K$4:$K$300,Распис!$B$4:$B$300,$A89,Распис!$C$4:$C$300,"&lt;="&amp;H$1,Распис!$D$4:$D$300,"&gt;="&amp;H$1),SUMIF(База!$B$3:$B$305,$A89,База!$K$3:$K$152))</f>
        <v>0</v>
      </c>
      <c r="I89" s="46" t="s">
        <v>23</v>
      </c>
      <c r="J89" s="46">
        <f ca="1">IF(COUNTIFS(Распис!$B$4:$B$300,$A89,Распис!$C$4:$C$300,"&lt;="&amp;J$1,Распис!$D$4:$D$300,"&gt;="&amp;J$1)&gt;0,SUMIFS(Распис!$F$4:$F$300,Распис!$B$4:$B$300,$A89,Распис!$C$4:$C$300,"&lt;="&amp;J$1,Распис!$D$4:$D$300,"&gt;="&amp;J$1),SUMIF(База!$B$3:$B$305,$A89,База!$F$3:$F$152))</f>
        <v>0</v>
      </c>
      <c r="K89" s="46">
        <f ca="1">IF(COUNTIFS(Распис!$B$4:$B$300,$A89,Распис!$C$4:$C$300,"&lt;="&amp;K$1,Распис!$D$4:$D$300,"&gt;="&amp;K$1)&gt;0,SUMIFS(Распис!$G$4:$G$300,Распис!$B$4:$B$300,$A89,Распис!$C$4:$C$300,"&lt;="&amp;K$1,Распис!$D$4:$D$300,"&gt;="&amp;K$1),SUMIF(База!$B$3:$B$305,$A89,База!$G$3:$G$152))</f>
        <v>0</v>
      </c>
      <c r="L89" s="46">
        <f ca="1">IF(COUNTIFS(Распис!$B$4:$B$300,$A89,Распис!$C$4:$C$300,"&lt;="&amp;L$1,Распис!$D$4:$D$300,"&gt;="&amp;L$1)&gt;0,SUMIFS(Распис!$H$4:$H$300,Распис!$B$4:$B$300,$A89,Распис!$C$4:$C$300,"&lt;="&amp;L$1,Распис!$D$4:$D$300,"&gt;="&amp;L$1),SUMIF(База!$B$3:$B$305,$A89,База!$H$3:$H$152))</f>
        <v>0</v>
      </c>
      <c r="M89" s="46">
        <f ca="1">IF(COUNTIFS(Распис!$B$4:$B$300,$A89,Распис!$C$4:$C$300,"&lt;="&amp;M$1,Распис!$D$4:$D$300,"&gt;="&amp;M$1)&gt;0,SUMIFS(Распис!$I$4:$I$300,Распис!$B$4:$B$300,$A89,Распис!$C$4:$C$300,"&lt;="&amp;M$1,Распис!$D$4:$D$300,"&gt;="&amp;M$1),SUMIF(База!$B$3:$B$305,$A89,База!$I$3:$I$152))</f>
        <v>0</v>
      </c>
      <c r="N89" s="46">
        <f ca="1">IF(COUNTIFS(Распис!$B$4:$B$300,$A89,Распис!$C$4:$C$300,"&lt;="&amp;N$1,Распис!$D$4:$D$300,"&gt;="&amp;N$1)&gt;0,SUMIFS(Распис!$J$4:$J$300,Распис!$B$4:$B$300,$A89,Распис!$C$4:$C$300,"&lt;="&amp;N$1,Распис!$D$4:$D$300,"&gt;="&amp;N$1),SUMIF(База!$B$3:$B$305,$A89,База!$J$3:$J$152))</f>
        <v>0</v>
      </c>
      <c r="O89" s="46">
        <f ca="1">IF(COUNTIFS(Распис!$B$4:$B$300,$A89,Распис!$C$4:$C$300,"&lt;="&amp;O$1,Распис!$D$4:$D$300,"&gt;="&amp;O$1)&gt;0,SUMIFS(Распис!$K$4:$K$300,Распис!$B$4:$B$300,$A89,Распис!$C$4:$C$300,"&lt;="&amp;O$1,Распис!$D$4:$D$300,"&gt;="&amp;O$1),SUMIF(База!$B$3:$B$305,$A89,База!$K$3:$K$152))</f>
        <v>0</v>
      </c>
      <c r="P89" s="46" t="s">
        <v>23</v>
      </c>
      <c r="Q89" s="46">
        <f ca="1">IF(COUNTIFS(Распис!$B$4:$B$300,$A89,Распис!$C$4:$C$300,"&lt;="&amp;Q$1,Распис!$D$4:$D$300,"&gt;="&amp;Q$1)&gt;0,SUMIFS(Распис!$F$4:$F$300,Распис!$B$4:$B$300,$A89,Распис!$C$4:$C$300,"&lt;="&amp;Q$1,Распис!$D$4:$D$300,"&gt;="&amp;Q$1),SUMIF(База!$B$3:$B$305,$A89,База!$F$3:$F$152))</f>
        <v>0</v>
      </c>
      <c r="R89" s="46">
        <f ca="1">IF(COUNTIFS(Распис!$B$4:$B$300,$A89,Распис!$C$4:$C$300,"&lt;="&amp;R$1,Распис!$D$4:$D$300,"&gt;="&amp;R$1)&gt;0,SUMIFS(Распис!$G$4:$G$300,Распис!$B$4:$B$300,$A89,Распис!$C$4:$C$300,"&lt;="&amp;R$1,Распис!$D$4:$D$300,"&gt;="&amp;R$1),SUMIF(База!$B$3:$B$305,$A89,База!$G$3:$G$152))</f>
        <v>0</v>
      </c>
      <c r="S89" s="46">
        <f ca="1">IF(COUNTIFS(Распис!$B$4:$B$300,$A89,Распис!$C$4:$C$300,"&lt;="&amp;S$1,Распис!$D$4:$D$300,"&gt;="&amp;S$1)&gt;0,SUMIFS(Распис!$H$4:$H$300,Распис!$B$4:$B$300,$A89,Распис!$C$4:$C$300,"&lt;="&amp;S$1,Распис!$D$4:$D$300,"&gt;="&amp;S$1),SUMIF(База!$B$3:$B$305,$A89,База!$H$3:$H$152))</f>
        <v>0</v>
      </c>
      <c r="T89" s="46">
        <f ca="1">IF(COUNTIFS(Распис!$B$4:$B$300,$A89,Распис!$C$4:$C$300,"&lt;="&amp;T$1,Распис!$D$4:$D$300,"&gt;="&amp;T$1)&gt;0,SUMIFS(Распис!$I$4:$I$300,Распис!$B$4:$B$300,$A89,Распис!$C$4:$C$300,"&lt;="&amp;T$1,Распис!$D$4:$D$300,"&gt;="&amp;T$1),SUMIF(База!$B$3:$B$305,$A89,База!$I$3:$I$152))</f>
        <v>0</v>
      </c>
      <c r="U89" s="46">
        <f ca="1">IF(COUNTIFS(Распис!$B$4:$B$300,$A89,Распис!$C$4:$C$300,"&lt;="&amp;U$1,Распис!$D$4:$D$300,"&gt;="&amp;U$1)&gt;0,SUMIFS(Распис!$J$4:$J$300,Распис!$B$4:$B$300,$A89,Распис!$C$4:$C$300,"&lt;="&amp;U$1,Распис!$D$4:$D$300,"&gt;="&amp;U$1),SUMIF(База!$B$3:$B$305,$A89,База!$J$3:$J$152))</f>
        <v>0</v>
      </c>
      <c r="V89" s="46">
        <f ca="1">IF(COUNTIFS(Распис!$B$4:$B$300,$A89,Распис!$C$4:$C$300,"&lt;="&amp;V$1,Распис!$D$4:$D$300,"&gt;="&amp;V$1)&gt;0,SUMIFS(Распис!$K$4:$K$300,Распис!$B$4:$B$300,$A89,Распис!$C$4:$C$300,"&lt;="&amp;V$1,Распис!$D$4:$D$300,"&gt;="&amp;V$1),SUMIF(База!$B$3:$B$305,$A89,База!$K$3:$K$152))</f>
        <v>0</v>
      </c>
      <c r="W89" s="46" t="s">
        <v>23</v>
      </c>
      <c r="X89" s="46">
        <f ca="1">IF(COUNTIFS(Распис!$B$4:$B$300,$A89,Распис!$C$4:$C$300,"&lt;="&amp;X$1,Распис!$D$4:$D$300,"&gt;="&amp;X$1)&gt;0,SUMIFS(Распис!$F$4:$F$300,Распис!$B$4:$B$300,$A89,Распис!$C$4:$C$300,"&lt;="&amp;X$1,Распис!$D$4:$D$300,"&gt;="&amp;X$1),SUMIF(База!$B$3:$B$305,$A89,База!$F$3:$F$152))</f>
        <v>0</v>
      </c>
      <c r="Y89" s="46">
        <f ca="1">IF(COUNTIFS(Распис!$B$4:$B$300,$A89,Распис!$C$4:$C$300,"&lt;="&amp;Y$1,Распис!$D$4:$D$300,"&gt;="&amp;Y$1)&gt;0,SUMIFS(Распис!$G$4:$G$300,Распис!$B$4:$B$300,$A89,Распис!$C$4:$C$300,"&lt;="&amp;Y$1,Распис!$D$4:$D$300,"&gt;="&amp;Y$1),SUMIF(База!$B$3:$B$305,$A89,База!$G$3:$G$152))</f>
        <v>0</v>
      </c>
      <c r="Z89" s="46">
        <f ca="1">IF(COUNTIFS(Распис!$B$4:$B$300,$A89,Распис!$C$4:$C$300,"&lt;="&amp;Z$1,Распис!$D$4:$D$300,"&gt;="&amp;Z$1)&gt;0,SUMIFS(Распис!$H$4:$H$300,Распис!$B$4:$B$300,$A89,Распис!$C$4:$C$300,"&lt;="&amp;Z$1,Распис!$D$4:$D$300,"&gt;="&amp;Z$1),SUMIF(База!$B$3:$B$305,$A89,База!$H$3:$H$152))</f>
        <v>0</v>
      </c>
      <c r="AA89" s="46">
        <f ca="1">IF(COUNTIFS(Распис!$B$4:$B$300,$A89,Распис!$C$4:$C$300,"&lt;="&amp;AA$1,Распис!$D$4:$D$300,"&gt;="&amp;AA$1)&gt;0,SUMIFS(Распис!$I$4:$I$300,Распис!$B$4:$B$300,$A89,Распис!$C$4:$C$300,"&lt;="&amp;AA$1,Распис!$D$4:$D$300,"&gt;="&amp;AA$1),SUMIF(База!$B$3:$B$305,$A89,База!$I$3:$I$152))</f>
        <v>0</v>
      </c>
      <c r="AB89" s="46">
        <f ca="1">IF(COUNTIFS(Распис!$B$4:$B$300,$A89,Распис!$C$4:$C$300,"&lt;="&amp;AB$1,Распис!$D$4:$D$300,"&gt;="&amp;AB$1)&gt;0,SUMIFS(Распис!$J$4:$J$300,Распис!$B$4:$B$300,$A89,Распис!$C$4:$C$300,"&lt;="&amp;AB$1,Распис!$D$4:$D$300,"&gt;="&amp;AB$1),SUMIF(База!$B$3:$B$305,$A89,База!$J$3:$J$152))</f>
        <v>0</v>
      </c>
      <c r="AC89" s="46">
        <f ca="1">IF(COUNTIFS(Распис!$B$4:$B$300,$A89,Распис!$C$4:$C$300,"&lt;="&amp;AC$1,Распис!$D$4:$D$300,"&gt;="&amp;AC$1)&gt;0,SUMIFS(Распис!$K$4:$K$300,Распис!$B$4:$B$300,$A89,Распис!$C$4:$C$300,"&lt;="&amp;AC$1,Распис!$D$4:$D$300,"&gt;="&amp;AC$1),SUMIF(База!$B$3:$B$305,$A89,База!$K$3:$K$152))</f>
        <v>0</v>
      </c>
      <c r="AD89" s="46" t="s">
        <v>23</v>
      </c>
      <c r="AE89" s="46">
        <f ca="1">IF(COUNTIFS(Распис!$B$4:$B$300,$A89,Распис!$C$4:$C$300,"&lt;="&amp;AE$1,Распис!$D$4:$D$300,"&gt;="&amp;AE$1)&gt;0,SUMIFS(Распис!$F$4:$F$300,Распис!$B$4:$B$300,$A89,Распис!$C$4:$C$300,"&lt;="&amp;AE$1,Распис!$D$4:$D$300,"&gt;="&amp;AE$1),SUMIF(База!$B$3:$B$305,$A89,База!$F$3:$F$152))</f>
        <v>0</v>
      </c>
      <c r="AF89" s="47"/>
      <c r="AG89" s="46">
        <f t="shared" ca="1" si="10"/>
        <v>0</v>
      </c>
      <c r="AH89" s="46">
        <f ca="1">AG89-SUMIFS(Распред!$G$4:$G$300,Распред!$B$4:$B$300,"апрель",Распред!$F$4:$F$300,A89)</f>
        <v>0</v>
      </c>
      <c r="AI89" s="46">
        <f ca="1">AH89+(COUNTIF(B89:AF89,"КД")+SUMIFS(Распред!$AH$4:$AH$300,Распред!$F$4:$F$300,A89,Распред!$B$4:$B$300,"апрель"))*4</f>
        <v>0</v>
      </c>
      <c r="AJ89" s="46">
        <f t="shared" ca="1" si="11"/>
        <v>0</v>
      </c>
      <c r="AK89" s="46">
        <f t="shared" ca="1" si="12"/>
        <v>0</v>
      </c>
      <c r="AL89" s="46">
        <f>SUMIFS(Распред!$K$4:$K$300,Распред!$B$4:$B$300,"апрель",Распред!$J$4:$J$300,A89)+SUMIFS(Распред!$M$4:$M$300,Распред!$B$4:$B$300,"апрель",Распред!$L$4:$L$300,A89)+SUMIFS(Распред!$O$4:$O$300,Распред!$B$4:$B$300,"апрель",Распред!$N$4:$N$300,A89)+SUMIFS(Распред!$Q$4:$Q$300,Распред!$B$4:$B$300,"апрель",Распред!$P$4:$P$300,A89)+SUMIFS(Распред!$S$4:$S$300,Распред!$B$4:$B$300,"апрель",Распред!$R$4:$R$300,A89)+SUMIFS(Распред!$U$4:$U$300,Распред!$B$4:$B$300,"апрель",Распред!$T$4:$T$300,A89)+SUMIFS(Распред!$W$4:$W$300,Распред!$B$4:$B$300,"апрель",Распред!$V$4:$V$300,A89)+SUMIFS(Распред!$Y$4:$Y$300,Распред!$B$4:$B$300,"апрель",Распред!$X$4:$X$300,A89)+SUMIFS(Распред!$AA$4:$AA$300,Распред!$B$4:$B$300,"апрель",Распред!$Z$4:$Z$300,A89)+SUMIFS(Распред!$AC$4:$AC$300,Распред!$B$4:$B$300,"апрель",Распред!$AB$4:$AB$300,A89)</f>
        <v>0</v>
      </c>
      <c r="AM89" s="46">
        <f t="shared" ca="1" si="13"/>
        <v>0</v>
      </c>
      <c r="AN89" s="46">
        <f t="shared" ca="1" si="14"/>
        <v>0</v>
      </c>
      <c r="AO89" s="46">
        <f t="shared" ca="1" si="15"/>
        <v>0</v>
      </c>
      <c r="AP89" s="46">
        <f>январь!AP89</f>
        <v>0</v>
      </c>
      <c r="AQ89" s="46">
        <f t="shared" ca="1" si="16"/>
        <v>0</v>
      </c>
      <c r="AR89" s="47"/>
      <c r="AS89" s="47">
        <f t="shared" ca="1" si="17"/>
        <v>0</v>
      </c>
      <c r="AT89" s="47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</row>
    <row r="90" spans="1:58" x14ac:dyDescent="0.25">
      <c r="A90" s="47">
        <f>База!B90</f>
        <v>0</v>
      </c>
      <c r="B90" s="46" t="s">
        <v>23</v>
      </c>
      <c r="C90" s="46">
        <f ca="1">IF(COUNTIFS(Распис!$B$4:$B$300,$A90,Распис!$C$4:$C$300,"&lt;="&amp;C$1,Распис!$D$4:$D$300,"&gt;="&amp;C$1)&gt;0,SUMIFS(Распис!$F$4:$F$300,Распис!$B$4:$B$300,$A90,Распис!$C$4:$C$300,"&lt;="&amp;C$1,Распис!$D$4:$D$300,"&gt;="&amp;C$1),SUMIF(База!$B$3:$B$305,$A90,База!$F$3:$F$152))</f>
        <v>0</v>
      </c>
      <c r="D90" s="46">
        <f ca="1">IF(COUNTIFS(Распис!$B$4:$B$300,$A90,Распис!$C$4:$C$300,"&lt;="&amp;D$1,Распис!$D$4:$D$300,"&gt;="&amp;D$1)&gt;0,SUMIFS(Распис!$G$4:$G$300,Распис!$B$4:$B$300,$A90,Распис!$C$4:$C$300,"&lt;="&amp;D$1,Распис!$D$4:$D$300,"&gt;="&amp;D$1),SUMIF(База!$B$3:$B$305,$A90,База!$G$3:$G$152))</f>
        <v>0</v>
      </c>
      <c r="E90" s="46">
        <f ca="1">IF(COUNTIFS(Распис!$B$4:$B$300,$A90,Распис!$C$4:$C$300,"&lt;="&amp;E$1,Распис!$D$4:$D$300,"&gt;="&amp;E$1)&gt;0,SUMIFS(Распис!$H$4:$H$300,Распис!$B$4:$B$300,$A90,Распис!$C$4:$C$300,"&lt;="&amp;E$1,Распис!$D$4:$D$300,"&gt;="&amp;E$1),SUMIF(База!$B$3:$B$305,$A90,База!$H$3:$H$152))</f>
        <v>0</v>
      </c>
      <c r="F90" s="46">
        <f ca="1">IF(COUNTIFS(Распис!$B$4:$B$300,$A90,Распис!$C$4:$C$300,"&lt;="&amp;F$1,Распис!$D$4:$D$300,"&gt;="&amp;F$1)&gt;0,SUMIFS(Распис!$I$4:$I$300,Распис!$B$4:$B$300,$A90,Распис!$C$4:$C$300,"&lt;="&amp;F$1,Распис!$D$4:$D$300,"&gt;="&amp;F$1),SUMIF(База!$B$3:$B$305,$A90,База!$I$3:$I$152))</f>
        <v>0</v>
      </c>
      <c r="G90" s="46">
        <f ca="1">IF(COUNTIFS(Распис!$B$4:$B$300,$A90,Распис!$C$4:$C$300,"&lt;="&amp;G$1,Распис!$D$4:$D$300,"&gt;="&amp;G$1)&gt;0,SUMIFS(Распис!$J$4:$J$300,Распис!$B$4:$B$300,$A90,Распис!$C$4:$C$300,"&lt;="&amp;G$1,Распис!$D$4:$D$300,"&gt;="&amp;G$1),SUMIF(База!$B$3:$B$305,$A90,База!$J$3:$J$152))</f>
        <v>0</v>
      </c>
      <c r="H90" s="46">
        <f ca="1">IF(COUNTIFS(Распис!$B$4:$B$300,$A90,Распис!$C$4:$C$300,"&lt;="&amp;H$1,Распис!$D$4:$D$300,"&gt;="&amp;H$1)&gt;0,SUMIFS(Распис!$K$4:$K$300,Распис!$B$4:$B$300,$A90,Распис!$C$4:$C$300,"&lt;="&amp;H$1,Распис!$D$4:$D$300,"&gt;="&amp;H$1),SUMIF(База!$B$3:$B$305,$A90,База!$K$3:$K$152))</f>
        <v>0</v>
      </c>
      <c r="I90" s="46" t="s">
        <v>23</v>
      </c>
      <c r="J90" s="46">
        <f ca="1">IF(COUNTIFS(Распис!$B$4:$B$300,$A90,Распис!$C$4:$C$300,"&lt;="&amp;J$1,Распис!$D$4:$D$300,"&gt;="&amp;J$1)&gt;0,SUMIFS(Распис!$F$4:$F$300,Распис!$B$4:$B$300,$A90,Распис!$C$4:$C$300,"&lt;="&amp;J$1,Распис!$D$4:$D$300,"&gt;="&amp;J$1),SUMIF(База!$B$3:$B$305,$A90,База!$F$3:$F$152))</f>
        <v>0</v>
      </c>
      <c r="K90" s="46">
        <f ca="1">IF(COUNTIFS(Распис!$B$4:$B$300,$A90,Распис!$C$4:$C$300,"&lt;="&amp;K$1,Распис!$D$4:$D$300,"&gt;="&amp;K$1)&gt;0,SUMIFS(Распис!$G$4:$G$300,Распис!$B$4:$B$300,$A90,Распис!$C$4:$C$300,"&lt;="&amp;K$1,Распис!$D$4:$D$300,"&gt;="&amp;K$1),SUMIF(База!$B$3:$B$305,$A90,База!$G$3:$G$152))</f>
        <v>0</v>
      </c>
      <c r="L90" s="46">
        <f ca="1">IF(COUNTIFS(Распис!$B$4:$B$300,$A90,Распис!$C$4:$C$300,"&lt;="&amp;L$1,Распис!$D$4:$D$300,"&gt;="&amp;L$1)&gt;0,SUMIFS(Распис!$H$4:$H$300,Распис!$B$4:$B$300,$A90,Распис!$C$4:$C$300,"&lt;="&amp;L$1,Распис!$D$4:$D$300,"&gt;="&amp;L$1),SUMIF(База!$B$3:$B$305,$A90,База!$H$3:$H$152))</f>
        <v>0</v>
      </c>
      <c r="M90" s="46">
        <f ca="1">IF(COUNTIFS(Распис!$B$4:$B$300,$A90,Распис!$C$4:$C$300,"&lt;="&amp;M$1,Распис!$D$4:$D$300,"&gt;="&amp;M$1)&gt;0,SUMIFS(Распис!$I$4:$I$300,Распис!$B$4:$B$300,$A90,Распис!$C$4:$C$300,"&lt;="&amp;M$1,Распис!$D$4:$D$300,"&gt;="&amp;M$1),SUMIF(База!$B$3:$B$305,$A90,База!$I$3:$I$152))</f>
        <v>0</v>
      </c>
      <c r="N90" s="46">
        <f ca="1">IF(COUNTIFS(Распис!$B$4:$B$300,$A90,Распис!$C$4:$C$300,"&lt;="&amp;N$1,Распис!$D$4:$D$300,"&gt;="&amp;N$1)&gt;0,SUMIFS(Распис!$J$4:$J$300,Распис!$B$4:$B$300,$A90,Распис!$C$4:$C$300,"&lt;="&amp;N$1,Распис!$D$4:$D$300,"&gt;="&amp;N$1),SUMIF(База!$B$3:$B$305,$A90,База!$J$3:$J$152))</f>
        <v>0</v>
      </c>
      <c r="O90" s="46">
        <f ca="1">IF(COUNTIFS(Распис!$B$4:$B$300,$A90,Распис!$C$4:$C$300,"&lt;="&amp;O$1,Распис!$D$4:$D$300,"&gt;="&amp;O$1)&gt;0,SUMIFS(Распис!$K$4:$K$300,Распис!$B$4:$B$300,$A90,Распис!$C$4:$C$300,"&lt;="&amp;O$1,Распис!$D$4:$D$300,"&gt;="&amp;O$1),SUMIF(База!$B$3:$B$305,$A90,База!$K$3:$K$152))</f>
        <v>0</v>
      </c>
      <c r="P90" s="46" t="s">
        <v>23</v>
      </c>
      <c r="Q90" s="46">
        <f ca="1">IF(COUNTIFS(Распис!$B$4:$B$300,$A90,Распис!$C$4:$C$300,"&lt;="&amp;Q$1,Распис!$D$4:$D$300,"&gt;="&amp;Q$1)&gt;0,SUMIFS(Распис!$F$4:$F$300,Распис!$B$4:$B$300,$A90,Распис!$C$4:$C$300,"&lt;="&amp;Q$1,Распис!$D$4:$D$300,"&gt;="&amp;Q$1),SUMIF(База!$B$3:$B$305,$A90,База!$F$3:$F$152))</f>
        <v>0</v>
      </c>
      <c r="R90" s="46">
        <f ca="1">IF(COUNTIFS(Распис!$B$4:$B$300,$A90,Распис!$C$4:$C$300,"&lt;="&amp;R$1,Распис!$D$4:$D$300,"&gt;="&amp;R$1)&gt;0,SUMIFS(Распис!$G$4:$G$300,Распис!$B$4:$B$300,$A90,Распис!$C$4:$C$300,"&lt;="&amp;R$1,Распис!$D$4:$D$300,"&gt;="&amp;R$1),SUMIF(База!$B$3:$B$305,$A90,База!$G$3:$G$152))</f>
        <v>0</v>
      </c>
      <c r="S90" s="46">
        <f ca="1">IF(COUNTIFS(Распис!$B$4:$B$300,$A90,Распис!$C$4:$C$300,"&lt;="&amp;S$1,Распис!$D$4:$D$300,"&gt;="&amp;S$1)&gt;0,SUMIFS(Распис!$H$4:$H$300,Распис!$B$4:$B$300,$A90,Распис!$C$4:$C$300,"&lt;="&amp;S$1,Распис!$D$4:$D$300,"&gt;="&amp;S$1),SUMIF(База!$B$3:$B$305,$A90,База!$H$3:$H$152))</f>
        <v>0</v>
      </c>
      <c r="T90" s="46">
        <f ca="1">IF(COUNTIFS(Распис!$B$4:$B$300,$A90,Распис!$C$4:$C$300,"&lt;="&amp;T$1,Распис!$D$4:$D$300,"&gt;="&amp;T$1)&gt;0,SUMIFS(Распис!$I$4:$I$300,Распис!$B$4:$B$300,$A90,Распис!$C$4:$C$300,"&lt;="&amp;T$1,Распис!$D$4:$D$300,"&gt;="&amp;T$1),SUMIF(База!$B$3:$B$305,$A90,База!$I$3:$I$152))</f>
        <v>0</v>
      </c>
      <c r="U90" s="46">
        <f ca="1">IF(COUNTIFS(Распис!$B$4:$B$300,$A90,Распис!$C$4:$C$300,"&lt;="&amp;U$1,Распис!$D$4:$D$300,"&gt;="&amp;U$1)&gt;0,SUMIFS(Распис!$J$4:$J$300,Распис!$B$4:$B$300,$A90,Распис!$C$4:$C$300,"&lt;="&amp;U$1,Распис!$D$4:$D$300,"&gt;="&amp;U$1),SUMIF(База!$B$3:$B$305,$A90,База!$J$3:$J$152))</f>
        <v>0</v>
      </c>
      <c r="V90" s="46">
        <f ca="1">IF(COUNTIFS(Распис!$B$4:$B$300,$A90,Распис!$C$4:$C$300,"&lt;="&amp;V$1,Распис!$D$4:$D$300,"&gt;="&amp;V$1)&gt;0,SUMIFS(Распис!$K$4:$K$300,Распис!$B$4:$B$300,$A90,Распис!$C$4:$C$300,"&lt;="&amp;V$1,Распис!$D$4:$D$300,"&gt;="&amp;V$1),SUMIF(База!$B$3:$B$305,$A90,База!$K$3:$K$152))</f>
        <v>0</v>
      </c>
      <c r="W90" s="46" t="s">
        <v>23</v>
      </c>
      <c r="X90" s="46">
        <f ca="1">IF(COUNTIFS(Распис!$B$4:$B$300,$A90,Распис!$C$4:$C$300,"&lt;="&amp;X$1,Распис!$D$4:$D$300,"&gt;="&amp;X$1)&gt;0,SUMIFS(Распис!$F$4:$F$300,Распис!$B$4:$B$300,$A90,Распис!$C$4:$C$300,"&lt;="&amp;X$1,Распис!$D$4:$D$300,"&gt;="&amp;X$1),SUMIF(База!$B$3:$B$305,$A90,База!$F$3:$F$152))</f>
        <v>0</v>
      </c>
      <c r="Y90" s="46">
        <f ca="1">IF(COUNTIFS(Распис!$B$4:$B$300,$A90,Распис!$C$4:$C$300,"&lt;="&amp;Y$1,Распис!$D$4:$D$300,"&gt;="&amp;Y$1)&gt;0,SUMIFS(Распис!$G$4:$G$300,Распис!$B$4:$B$300,$A90,Распис!$C$4:$C$300,"&lt;="&amp;Y$1,Распис!$D$4:$D$300,"&gt;="&amp;Y$1),SUMIF(База!$B$3:$B$305,$A90,База!$G$3:$G$152))</f>
        <v>0</v>
      </c>
      <c r="Z90" s="46">
        <f ca="1">IF(COUNTIFS(Распис!$B$4:$B$300,$A90,Распис!$C$4:$C$300,"&lt;="&amp;Z$1,Распис!$D$4:$D$300,"&gt;="&amp;Z$1)&gt;0,SUMIFS(Распис!$H$4:$H$300,Распис!$B$4:$B$300,$A90,Распис!$C$4:$C$300,"&lt;="&amp;Z$1,Распис!$D$4:$D$300,"&gt;="&amp;Z$1),SUMIF(База!$B$3:$B$305,$A90,База!$H$3:$H$152))</f>
        <v>0</v>
      </c>
      <c r="AA90" s="46">
        <f ca="1">IF(COUNTIFS(Распис!$B$4:$B$300,$A90,Распис!$C$4:$C$300,"&lt;="&amp;AA$1,Распис!$D$4:$D$300,"&gt;="&amp;AA$1)&gt;0,SUMIFS(Распис!$I$4:$I$300,Распис!$B$4:$B$300,$A90,Распис!$C$4:$C$300,"&lt;="&amp;AA$1,Распис!$D$4:$D$300,"&gt;="&amp;AA$1),SUMIF(База!$B$3:$B$305,$A90,База!$I$3:$I$152))</f>
        <v>0</v>
      </c>
      <c r="AB90" s="46">
        <f ca="1">IF(COUNTIFS(Распис!$B$4:$B$300,$A90,Распис!$C$4:$C$300,"&lt;="&amp;AB$1,Распис!$D$4:$D$300,"&gt;="&amp;AB$1)&gt;0,SUMIFS(Распис!$J$4:$J$300,Распис!$B$4:$B$300,$A90,Распис!$C$4:$C$300,"&lt;="&amp;AB$1,Распис!$D$4:$D$300,"&gt;="&amp;AB$1),SUMIF(База!$B$3:$B$305,$A90,База!$J$3:$J$152))</f>
        <v>0</v>
      </c>
      <c r="AC90" s="46">
        <f ca="1">IF(COUNTIFS(Распис!$B$4:$B$300,$A90,Распис!$C$4:$C$300,"&lt;="&amp;AC$1,Распис!$D$4:$D$300,"&gt;="&amp;AC$1)&gt;0,SUMIFS(Распис!$K$4:$K$300,Распис!$B$4:$B$300,$A90,Распис!$C$4:$C$300,"&lt;="&amp;AC$1,Распис!$D$4:$D$300,"&gt;="&amp;AC$1),SUMIF(База!$B$3:$B$305,$A90,База!$K$3:$K$152))</f>
        <v>0</v>
      </c>
      <c r="AD90" s="46" t="s">
        <v>23</v>
      </c>
      <c r="AE90" s="46">
        <f ca="1">IF(COUNTIFS(Распис!$B$4:$B$300,$A90,Распис!$C$4:$C$300,"&lt;="&amp;AE$1,Распис!$D$4:$D$300,"&gt;="&amp;AE$1)&gt;0,SUMIFS(Распис!$F$4:$F$300,Распис!$B$4:$B$300,$A90,Распис!$C$4:$C$300,"&lt;="&amp;AE$1,Распис!$D$4:$D$300,"&gt;="&amp;AE$1),SUMIF(База!$B$3:$B$305,$A90,База!$F$3:$F$152))</f>
        <v>0</v>
      </c>
      <c r="AF90" s="47"/>
      <c r="AG90" s="46">
        <f t="shared" ca="1" si="10"/>
        <v>0</v>
      </c>
      <c r="AH90" s="46">
        <f ca="1">AG90-SUMIFS(Распред!$G$4:$G$300,Распред!$B$4:$B$300,"апрель",Распред!$F$4:$F$300,A90)</f>
        <v>0</v>
      </c>
      <c r="AI90" s="46">
        <f ca="1">AH90+(COUNTIF(B90:AF90,"КД")+SUMIFS(Распред!$AH$4:$AH$300,Распред!$F$4:$F$300,A90,Распред!$B$4:$B$300,"апрель"))*4</f>
        <v>0</v>
      </c>
      <c r="AJ90" s="46">
        <f t="shared" ca="1" si="11"/>
        <v>0</v>
      </c>
      <c r="AK90" s="46">
        <f t="shared" ca="1" si="12"/>
        <v>0</v>
      </c>
      <c r="AL90" s="46">
        <f>SUMIFS(Распред!$K$4:$K$300,Распред!$B$4:$B$300,"апрель",Распред!$J$4:$J$300,A90)+SUMIFS(Распред!$M$4:$M$300,Распред!$B$4:$B$300,"апрель",Распред!$L$4:$L$300,A90)+SUMIFS(Распред!$O$4:$O$300,Распред!$B$4:$B$300,"апрель",Распред!$N$4:$N$300,A90)+SUMIFS(Распред!$Q$4:$Q$300,Распред!$B$4:$B$300,"апрель",Распред!$P$4:$P$300,A90)+SUMIFS(Распред!$S$4:$S$300,Распред!$B$4:$B$300,"апрель",Распред!$R$4:$R$300,A90)+SUMIFS(Распред!$U$4:$U$300,Распред!$B$4:$B$300,"апрель",Распред!$T$4:$T$300,A90)+SUMIFS(Распред!$W$4:$W$300,Распред!$B$4:$B$300,"апрель",Распред!$V$4:$V$300,A90)+SUMIFS(Распред!$Y$4:$Y$300,Распред!$B$4:$B$300,"апрель",Распред!$X$4:$X$300,A90)+SUMIFS(Распред!$AA$4:$AA$300,Распред!$B$4:$B$300,"апрель",Распред!$Z$4:$Z$300,A90)+SUMIFS(Распред!$AC$4:$AC$300,Распред!$B$4:$B$300,"апрель",Распред!$AB$4:$AB$300,A90)</f>
        <v>0</v>
      </c>
      <c r="AM90" s="46">
        <f t="shared" ca="1" si="13"/>
        <v>0</v>
      </c>
      <c r="AN90" s="46">
        <f t="shared" ca="1" si="14"/>
        <v>0</v>
      </c>
      <c r="AO90" s="46">
        <f t="shared" ca="1" si="15"/>
        <v>0</v>
      </c>
      <c r="AP90" s="46">
        <f>январь!AP90</f>
        <v>0</v>
      </c>
      <c r="AQ90" s="46">
        <f t="shared" ca="1" si="16"/>
        <v>0</v>
      </c>
      <c r="AR90" s="47"/>
      <c r="AS90" s="47">
        <f t="shared" ca="1" si="17"/>
        <v>0</v>
      </c>
      <c r="AT90" s="47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</row>
    <row r="91" spans="1:58" x14ac:dyDescent="0.25">
      <c r="A91" s="47">
        <f>База!B91</f>
        <v>0</v>
      </c>
      <c r="B91" s="46" t="s">
        <v>23</v>
      </c>
      <c r="C91" s="46">
        <f ca="1">IF(COUNTIFS(Распис!$B$4:$B$300,$A91,Распис!$C$4:$C$300,"&lt;="&amp;C$1,Распис!$D$4:$D$300,"&gt;="&amp;C$1)&gt;0,SUMIFS(Распис!$F$4:$F$300,Распис!$B$4:$B$300,$A91,Распис!$C$4:$C$300,"&lt;="&amp;C$1,Распис!$D$4:$D$300,"&gt;="&amp;C$1),SUMIF(База!$B$3:$B$305,$A91,База!$F$3:$F$152))</f>
        <v>0</v>
      </c>
      <c r="D91" s="46">
        <f ca="1">IF(COUNTIFS(Распис!$B$4:$B$300,$A91,Распис!$C$4:$C$300,"&lt;="&amp;D$1,Распис!$D$4:$D$300,"&gt;="&amp;D$1)&gt;0,SUMIFS(Распис!$G$4:$G$300,Распис!$B$4:$B$300,$A91,Распис!$C$4:$C$300,"&lt;="&amp;D$1,Распис!$D$4:$D$300,"&gt;="&amp;D$1),SUMIF(База!$B$3:$B$305,$A91,База!$G$3:$G$152))</f>
        <v>0</v>
      </c>
      <c r="E91" s="46">
        <f ca="1">IF(COUNTIFS(Распис!$B$4:$B$300,$A91,Распис!$C$4:$C$300,"&lt;="&amp;E$1,Распис!$D$4:$D$300,"&gt;="&amp;E$1)&gt;0,SUMIFS(Распис!$H$4:$H$300,Распис!$B$4:$B$300,$A91,Распис!$C$4:$C$300,"&lt;="&amp;E$1,Распис!$D$4:$D$300,"&gt;="&amp;E$1),SUMIF(База!$B$3:$B$305,$A91,База!$H$3:$H$152))</f>
        <v>0</v>
      </c>
      <c r="F91" s="46">
        <f ca="1">IF(COUNTIFS(Распис!$B$4:$B$300,$A91,Распис!$C$4:$C$300,"&lt;="&amp;F$1,Распис!$D$4:$D$300,"&gt;="&amp;F$1)&gt;0,SUMIFS(Распис!$I$4:$I$300,Распис!$B$4:$B$300,$A91,Распис!$C$4:$C$300,"&lt;="&amp;F$1,Распис!$D$4:$D$300,"&gt;="&amp;F$1),SUMIF(База!$B$3:$B$305,$A91,База!$I$3:$I$152))</f>
        <v>0</v>
      </c>
      <c r="G91" s="46">
        <f ca="1">IF(COUNTIFS(Распис!$B$4:$B$300,$A91,Распис!$C$4:$C$300,"&lt;="&amp;G$1,Распис!$D$4:$D$300,"&gt;="&amp;G$1)&gt;0,SUMIFS(Распис!$J$4:$J$300,Распис!$B$4:$B$300,$A91,Распис!$C$4:$C$300,"&lt;="&amp;G$1,Распис!$D$4:$D$300,"&gt;="&amp;G$1),SUMIF(База!$B$3:$B$305,$A91,База!$J$3:$J$152))</f>
        <v>0</v>
      </c>
      <c r="H91" s="46">
        <f ca="1">IF(COUNTIFS(Распис!$B$4:$B$300,$A91,Распис!$C$4:$C$300,"&lt;="&amp;H$1,Распис!$D$4:$D$300,"&gt;="&amp;H$1)&gt;0,SUMIFS(Распис!$K$4:$K$300,Распис!$B$4:$B$300,$A91,Распис!$C$4:$C$300,"&lt;="&amp;H$1,Распис!$D$4:$D$300,"&gt;="&amp;H$1),SUMIF(База!$B$3:$B$305,$A91,База!$K$3:$K$152))</f>
        <v>0</v>
      </c>
      <c r="I91" s="46" t="s">
        <v>23</v>
      </c>
      <c r="J91" s="46">
        <f ca="1">IF(COUNTIFS(Распис!$B$4:$B$300,$A91,Распис!$C$4:$C$300,"&lt;="&amp;J$1,Распис!$D$4:$D$300,"&gt;="&amp;J$1)&gt;0,SUMIFS(Распис!$F$4:$F$300,Распис!$B$4:$B$300,$A91,Распис!$C$4:$C$300,"&lt;="&amp;J$1,Распис!$D$4:$D$300,"&gt;="&amp;J$1),SUMIF(База!$B$3:$B$305,$A91,База!$F$3:$F$152))</f>
        <v>0</v>
      </c>
      <c r="K91" s="46">
        <f ca="1">IF(COUNTIFS(Распис!$B$4:$B$300,$A91,Распис!$C$4:$C$300,"&lt;="&amp;K$1,Распис!$D$4:$D$300,"&gt;="&amp;K$1)&gt;0,SUMIFS(Распис!$G$4:$G$300,Распис!$B$4:$B$300,$A91,Распис!$C$4:$C$300,"&lt;="&amp;K$1,Распис!$D$4:$D$300,"&gt;="&amp;K$1),SUMIF(База!$B$3:$B$305,$A91,База!$G$3:$G$152))</f>
        <v>0</v>
      </c>
      <c r="L91" s="46">
        <f ca="1">IF(COUNTIFS(Распис!$B$4:$B$300,$A91,Распис!$C$4:$C$300,"&lt;="&amp;L$1,Распис!$D$4:$D$300,"&gt;="&amp;L$1)&gt;0,SUMIFS(Распис!$H$4:$H$300,Распис!$B$4:$B$300,$A91,Распис!$C$4:$C$300,"&lt;="&amp;L$1,Распис!$D$4:$D$300,"&gt;="&amp;L$1),SUMIF(База!$B$3:$B$305,$A91,База!$H$3:$H$152))</f>
        <v>0</v>
      </c>
      <c r="M91" s="46">
        <f ca="1">IF(COUNTIFS(Распис!$B$4:$B$300,$A91,Распис!$C$4:$C$300,"&lt;="&amp;M$1,Распис!$D$4:$D$300,"&gt;="&amp;M$1)&gt;0,SUMIFS(Распис!$I$4:$I$300,Распис!$B$4:$B$300,$A91,Распис!$C$4:$C$300,"&lt;="&amp;M$1,Распис!$D$4:$D$300,"&gt;="&amp;M$1),SUMIF(База!$B$3:$B$305,$A91,База!$I$3:$I$152))</f>
        <v>0</v>
      </c>
      <c r="N91" s="46">
        <f ca="1">IF(COUNTIFS(Распис!$B$4:$B$300,$A91,Распис!$C$4:$C$300,"&lt;="&amp;N$1,Распис!$D$4:$D$300,"&gt;="&amp;N$1)&gt;0,SUMIFS(Распис!$J$4:$J$300,Распис!$B$4:$B$300,$A91,Распис!$C$4:$C$300,"&lt;="&amp;N$1,Распис!$D$4:$D$300,"&gt;="&amp;N$1),SUMIF(База!$B$3:$B$305,$A91,База!$J$3:$J$152))</f>
        <v>0</v>
      </c>
      <c r="O91" s="46">
        <f ca="1">IF(COUNTIFS(Распис!$B$4:$B$300,$A91,Распис!$C$4:$C$300,"&lt;="&amp;O$1,Распис!$D$4:$D$300,"&gt;="&amp;O$1)&gt;0,SUMIFS(Распис!$K$4:$K$300,Распис!$B$4:$B$300,$A91,Распис!$C$4:$C$300,"&lt;="&amp;O$1,Распис!$D$4:$D$300,"&gt;="&amp;O$1),SUMIF(База!$B$3:$B$305,$A91,База!$K$3:$K$152))</f>
        <v>0</v>
      </c>
      <c r="P91" s="46" t="s">
        <v>23</v>
      </c>
      <c r="Q91" s="46">
        <f ca="1">IF(COUNTIFS(Распис!$B$4:$B$300,$A91,Распис!$C$4:$C$300,"&lt;="&amp;Q$1,Распис!$D$4:$D$300,"&gt;="&amp;Q$1)&gt;0,SUMIFS(Распис!$F$4:$F$300,Распис!$B$4:$B$300,$A91,Распис!$C$4:$C$300,"&lt;="&amp;Q$1,Распис!$D$4:$D$300,"&gt;="&amp;Q$1),SUMIF(База!$B$3:$B$305,$A91,База!$F$3:$F$152))</f>
        <v>0</v>
      </c>
      <c r="R91" s="46">
        <f ca="1">IF(COUNTIFS(Распис!$B$4:$B$300,$A91,Распис!$C$4:$C$300,"&lt;="&amp;R$1,Распис!$D$4:$D$300,"&gt;="&amp;R$1)&gt;0,SUMIFS(Распис!$G$4:$G$300,Распис!$B$4:$B$300,$A91,Распис!$C$4:$C$300,"&lt;="&amp;R$1,Распис!$D$4:$D$300,"&gt;="&amp;R$1),SUMIF(База!$B$3:$B$305,$A91,База!$G$3:$G$152))</f>
        <v>0</v>
      </c>
      <c r="S91" s="46">
        <f ca="1">IF(COUNTIFS(Распис!$B$4:$B$300,$A91,Распис!$C$4:$C$300,"&lt;="&amp;S$1,Распис!$D$4:$D$300,"&gt;="&amp;S$1)&gt;0,SUMIFS(Распис!$H$4:$H$300,Распис!$B$4:$B$300,$A91,Распис!$C$4:$C$300,"&lt;="&amp;S$1,Распис!$D$4:$D$300,"&gt;="&amp;S$1),SUMIF(База!$B$3:$B$305,$A91,База!$H$3:$H$152))</f>
        <v>0</v>
      </c>
      <c r="T91" s="46">
        <f ca="1">IF(COUNTIFS(Распис!$B$4:$B$300,$A91,Распис!$C$4:$C$300,"&lt;="&amp;T$1,Распис!$D$4:$D$300,"&gt;="&amp;T$1)&gt;0,SUMIFS(Распис!$I$4:$I$300,Распис!$B$4:$B$300,$A91,Распис!$C$4:$C$300,"&lt;="&amp;T$1,Распис!$D$4:$D$300,"&gt;="&amp;T$1),SUMIF(База!$B$3:$B$305,$A91,База!$I$3:$I$152))</f>
        <v>0</v>
      </c>
      <c r="U91" s="46">
        <f ca="1">IF(COUNTIFS(Распис!$B$4:$B$300,$A91,Распис!$C$4:$C$300,"&lt;="&amp;U$1,Распис!$D$4:$D$300,"&gt;="&amp;U$1)&gt;0,SUMIFS(Распис!$J$4:$J$300,Распис!$B$4:$B$300,$A91,Распис!$C$4:$C$300,"&lt;="&amp;U$1,Распис!$D$4:$D$300,"&gt;="&amp;U$1),SUMIF(База!$B$3:$B$305,$A91,База!$J$3:$J$152))</f>
        <v>0</v>
      </c>
      <c r="V91" s="46">
        <f ca="1">IF(COUNTIFS(Распис!$B$4:$B$300,$A91,Распис!$C$4:$C$300,"&lt;="&amp;V$1,Распис!$D$4:$D$300,"&gt;="&amp;V$1)&gt;0,SUMIFS(Распис!$K$4:$K$300,Распис!$B$4:$B$300,$A91,Распис!$C$4:$C$300,"&lt;="&amp;V$1,Распис!$D$4:$D$300,"&gt;="&amp;V$1),SUMIF(База!$B$3:$B$305,$A91,База!$K$3:$K$152))</f>
        <v>0</v>
      </c>
      <c r="W91" s="46" t="s">
        <v>23</v>
      </c>
      <c r="X91" s="46">
        <f ca="1">IF(COUNTIFS(Распис!$B$4:$B$300,$A91,Распис!$C$4:$C$300,"&lt;="&amp;X$1,Распис!$D$4:$D$300,"&gt;="&amp;X$1)&gt;0,SUMIFS(Распис!$F$4:$F$300,Распис!$B$4:$B$300,$A91,Распис!$C$4:$C$300,"&lt;="&amp;X$1,Распис!$D$4:$D$300,"&gt;="&amp;X$1),SUMIF(База!$B$3:$B$305,$A91,База!$F$3:$F$152))</f>
        <v>0</v>
      </c>
      <c r="Y91" s="46">
        <f ca="1">IF(COUNTIFS(Распис!$B$4:$B$300,$A91,Распис!$C$4:$C$300,"&lt;="&amp;Y$1,Распис!$D$4:$D$300,"&gt;="&amp;Y$1)&gt;0,SUMIFS(Распис!$G$4:$G$300,Распис!$B$4:$B$300,$A91,Распис!$C$4:$C$300,"&lt;="&amp;Y$1,Распис!$D$4:$D$300,"&gt;="&amp;Y$1),SUMIF(База!$B$3:$B$305,$A91,База!$G$3:$G$152))</f>
        <v>0</v>
      </c>
      <c r="Z91" s="46">
        <f ca="1">IF(COUNTIFS(Распис!$B$4:$B$300,$A91,Распис!$C$4:$C$300,"&lt;="&amp;Z$1,Распис!$D$4:$D$300,"&gt;="&amp;Z$1)&gt;0,SUMIFS(Распис!$H$4:$H$300,Распис!$B$4:$B$300,$A91,Распис!$C$4:$C$300,"&lt;="&amp;Z$1,Распис!$D$4:$D$300,"&gt;="&amp;Z$1),SUMIF(База!$B$3:$B$305,$A91,База!$H$3:$H$152))</f>
        <v>0</v>
      </c>
      <c r="AA91" s="46">
        <f ca="1">IF(COUNTIFS(Распис!$B$4:$B$300,$A91,Распис!$C$4:$C$300,"&lt;="&amp;AA$1,Распис!$D$4:$D$300,"&gt;="&amp;AA$1)&gt;0,SUMIFS(Распис!$I$4:$I$300,Распис!$B$4:$B$300,$A91,Распис!$C$4:$C$300,"&lt;="&amp;AA$1,Распис!$D$4:$D$300,"&gt;="&amp;AA$1),SUMIF(База!$B$3:$B$305,$A91,База!$I$3:$I$152))</f>
        <v>0</v>
      </c>
      <c r="AB91" s="46">
        <f ca="1">IF(COUNTIFS(Распис!$B$4:$B$300,$A91,Распис!$C$4:$C$300,"&lt;="&amp;AB$1,Распис!$D$4:$D$300,"&gt;="&amp;AB$1)&gt;0,SUMIFS(Распис!$J$4:$J$300,Распис!$B$4:$B$300,$A91,Распис!$C$4:$C$300,"&lt;="&amp;AB$1,Распис!$D$4:$D$300,"&gt;="&amp;AB$1),SUMIF(База!$B$3:$B$305,$A91,База!$J$3:$J$152))</f>
        <v>0</v>
      </c>
      <c r="AC91" s="46">
        <f ca="1">IF(COUNTIFS(Распис!$B$4:$B$300,$A91,Распис!$C$4:$C$300,"&lt;="&amp;AC$1,Распис!$D$4:$D$300,"&gt;="&amp;AC$1)&gt;0,SUMIFS(Распис!$K$4:$K$300,Распис!$B$4:$B$300,$A91,Распис!$C$4:$C$300,"&lt;="&amp;AC$1,Распис!$D$4:$D$300,"&gt;="&amp;AC$1),SUMIF(База!$B$3:$B$305,$A91,База!$K$3:$K$152))</f>
        <v>0</v>
      </c>
      <c r="AD91" s="46" t="s">
        <v>23</v>
      </c>
      <c r="AE91" s="46">
        <f ca="1">IF(COUNTIFS(Распис!$B$4:$B$300,$A91,Распис!$C$4:$C$300,"&lt;="&amp;AE$1,Распис!$D$4:$D$300,"&gt;="&amp;AE$1)&gt;0,SUMIFS(Распис!$F$4:$F$300,Распис!$B$4:$B$300,$A91,Распис!$C$4:$C$300,"&lt;="&amp;AE$1,Распис!$D$4:$D$300,"&gt;="&amp;AE$1),SUMIF(База!$B$3:$B$305,$A91,База!$F$3:$F$152))</f>
        <v>0</v>
      </c>
      <c r="AF91" s="47"/>
      <c r="AG91" s="46">
        <f t="shared" ca="1" si="10"/>
        <v>0</v>
      </c>
      <c r="AH91" s="46">
        <f ca="1">AG91-SUMIFS(Распред!$G$4:$G$300,Распред!$B$4:$B$300,"апрель",Распред!$F$4:$F$300,A91)</f>
        <v>0</v>
      </c>
      <c r="AI91" s="46">
        <f ca="1">AH91+(COUNTIF(B91:AF91,"КД")+SUMIFS(Распред!$AH$4:$AH$300,Распред!$F$4:$F$300,A91,Распред!$B$4:$B$300,"апрель"))*4</f>
        <v>0</v>
      </c>
      <c r="AJ91" s="46">
        <f t="shared" ca="1" si="11"/>
        <v>0</v>
      </c>
      <c r="AK91" s="46">
        <f t="shared" ca="1" si="12"/>
        <v>0</v>
      </c>
      <c r="AL91" s="46">
        <f>SUMIFS(Распред!$K$4:$K$300,Распред!$B$4:$B$300,"апрель",Распред!$J$4:$J$300,A91)+SUMIFS(Распред!$M$4:$M$300,Распред!$B$4:$B$300,"апрель",Распред!$L$4:$L$300,A91)+SUMIFS(Распред!$O$4:$O$300,Распред!$B$4:$B$300,"апрель",Распред!$N$4:$N$300,A91)+SUMIFS(Распред!$Q$4:$Q$300,Распред!$B$4:$B$300,"апрель",Распред!$P$4:$P$300,A91)+SUMIFS(Распред!$S$4:$S$300,Распред!$B$4:$B$300,"апрель",Распред!$R$4:$R$300,A91)+SUMIFS(Распред!$U$4:$U$300,Распред!$B$4:$B$300,"апрель",Распред!$T$4:$T$300,A91)+SUMIFS(Распред!$W$4:$W$300,Распред!$B$4:$B$300,"апрель",Распред!$V$4:$V$300,A91)+SUMIFS(Распред!$Y$4:$Y$300,Распред!$B$4:$B$300,"апрель",Распред!$X$4:$X$300,A91)+SUMIFS(Распред!$AA$4:$AA$300,Распред!$B$4:$B$300,"апрель",Распред!$Z$4:$Z$300,A91)+SUMIFS(Распред!$AC$4:$AC$300,Распред!$B$4:$B$300,"апрель",Распред!$AB$4:$AB$300,A91)</f>
        <v>0</v>
      </c>
      <c r="AM91" s="46">
        <f t="shared" ca="1" si="13"/>
        <v>0</v>
      </c>
      <c r="AN91" s="46">
        <f t="shared" ca="1" si="14"/>
        <v>0</v>
      </c>
      <c r="AO91" s="46">
        <f t="shared" ca="1" si="15"/>
        <v>0</v>
      </c>
      <c r="AP91" s="46">
        <f>январь!AP91</f>
        <v>0</v>
      </c>
      <c r="AQ91" s="46">
        <f t="shared" ca="1" si="16"/>
        <v>0</v>
      </c>
      <c r="AR91" s="47"/>
      <c r="AS91" s="47">
        <f t="shared" ca="1" si="17"/>
        <v>0</v>
      </c>
      <c r="AT91" s="47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</row>
    <row r="92" spans="1:58" x14ac:dyDescent="0.25">
      <c r="A92" s="47">
        <f>База!B92</f>
        <v>0</v>
      </c>
      <c r="B92" s="46" t="s">
        <v>23</v>
      </c>
      <c r="C92" s="46">
        <f ca="1">IF(COUNTIFS(Распис!$B$4:$B$300,$A92,Распис!$C$4:$C$300,"&lt;="&amp;C$1,Распис!$D$4:$D$300,"&gt;="&amp;C$1)&gt;0,SUMIFS(Распис!$F$4:$F$300,Распис!$B$4:$B$300,$A92,Распис!$C$4:$C$300,"&lt;="&amp;C$1,Распис!$D$4:$D$300,"&gt;="&amp;C$1),SUMIF(База!$B$3:$B$305,$A92,База!$F$3:$F$152))</f>
        <v>0</v>
      </c>
      <c r="D92" s="46">
        <f ca="1">IF(COUNTIFS(Распис!$B$4:$B$300,$A92,Распис!$C$4:$C$300,"&lt;="&amp;D$1,Распис!$D$4:$D$300,"&gt;="&amp;D$1)&gt;0,SUMIFS(Распис!$G$4:$G$300,Распис!$B$4:$B$300,$A92,Распис!$C$4:$C$300,"&lt;="&amp;D$1,Распис!$D$4:$D$300,"&gt;="&amp;D$1),SUMIF(База!$B$3:$B$305,$A92,База!$G$3:$G$152))</f>
        <v>0</v>
      </c>
      <c r="E92" s="46">
        <f ca="1">IF(COUNTIFS(Распис!$B$4:$B$300,$A92,Распис!$C$4:$C$300,"&lt;="&amp;E$1,Распис!$D$4:$D$300,"&gt;="&amp;E$1)&gt;0,SUMIFS(Распис!$H$4:$H$300,Распис!$B$4:$B$300,$A92,Распис!$C$4:$C$300,"&lt;="&amp;E$1,Распис!$D$4:$D$300,"&gt;="&amp;E$1),SUMIF(База!$B$3:$B$305,$A92,База!$H$3:$H$152))</f>
        <v>0</v>
      </c>
      <c r="F92" s="46">
        <f ca="1">IF(COUNTIFS(Распис!$B$4:$B$300,$A92,Распис!$C$4:$C$300,"&lt;="&amp;F$1,Распис!$D$4:$D$300,"&gt;="&amp;F$1)&gt;0,SUMIFS(Распис!$I$4:$I$300,Распис!$B$4:$B$300,$A92,Распис!$C$4:$C$300,"&lt;="&amp;F$1,Распис!$D$4:$D$300,"&gt;="&amp;F$1),SUMIF(База!$B$3:$B$305,$A92,База!$I$3:$I$152))</f>
        <v>0</v>
      </c>
      <c r="G92" s="46">
        <f ca="1">IF(COUNTIFS(Распис!$B$4:$B$300,$A92,Распис!$C$4:$C$300,"&lt;="&amp;G$1,Распис!$D$4:$D$300,"&gt;="&amp;G$1)&gt;0,SUMIFS(Распис!$J$4:$J$300,Распис!$B$4:$B$300,$A92,Распис!$C$4:$C$300,"&lt;="&amp;G$1,Распис!$D$4:$D$300,"&gt;="&amp;G$1),SUMIF(База!$B$3:$B$305,$A92,База!$J$3:$J$152))</f>
        <v>0</v>
      </c>
      <c r="H92" s="46">
        <f ca="1">IF(COUNTIFS(Распис!$B$4:$B$300,$A92,Распис!$C$4:$C$300,"&lt;="&amp;H$1,Распис!$D$4:$D$300,"&gt;="&amp;H$1)&gt;0,SUMIFS(Распис!$K$4:$K$300,Распис!$B$4:$B$300,$A92,Распис!$C$4:$C$300,"&lt;="&amp;H$1,Распис!$D$4:$D$300,"&gt;="&amp;H$1),SUMIF(База!$B$3:$B$305,$A92,База!$K$3:$K$152))</f>
        <v>0</v>
      </c>
      <c r="I92" s="46" t="s">
        <v>23</v>
      </c>
      <c r="J92" s="46">
        <f ca="1">IF(COUNTIFS(Распис!$B$4:$B$300,$A92,Распис!$C$4:$C$300,"&lt;="&amp;J$1,Распис!$D$4:$D$300,"&gt;="&amp;J$1)&gt;0,SUMIFS(Распис!$F$4:$F$300,Распис!$B$4:$B$300,$A92,Распис!$C$4:$C$300,"&lt;="&amp;J$1,Распис!$D$4:$D$300,"&gt;="&amp;J$1),SUMIF(База!$B$3:$B$305,$A92,База!$F$3:$F$152))</f>
        <v>0</v>
      </c>
      <c r="K92" s="46">
        <f ca="1">IF(COUNTIFS(Распис!$B$4:$B$300,$A92,Распис!$C$4:$C$300,"&lt;="&amp;K$1,Распис!$D$4:$D$300,"&gt;="&amp;K$1)&gt;0,SUMIFS(Распис!$G$4:$G$300,Распис!$B$4:$B$300,$A92,Распис!$C$4:$C$300,"&lt;="&amp;K$1,Распис!$D$4:$D$300,"&gt;="&amp;K$1),SUMIF(База!$B$3:$B$305,$A92,База!$G$3:$G$152))</f>
        <v>0</v>
      </c>
      <c r="L92" s="46">
        <f ca="1">IF(COUNTIFS(Распис!$B$4:$B$300,$A92,Распис!$C$4:$C$300,"&lt;="&amp;L$1,Распис!$D$4:$D$300,"&gt;="&amp;L$1)&gt;0,SUMIFS(Распис!$H$4:$H$300,Распис!$B$4:$B$300,$A92,Распис!$C$4:$C$300,"&lt;="&amp;L$1,Распис!$D$4:$D$300,"&gt;="&amp;L$1),SUMIF(База!$B$3:$B$305,$A92,База!$H$3:$H$152))</f>
        <v>0</v>
      </c>
      <c r="M92" s="46">
        <f ca="1">IF(COUNTIFS(Распис!$B$4:$B$300,$A92,Распис!$C$4:$C$300,"&lt;="&amp;M$1,Распис!$D$4:$D$300,"&gt;="&amp;M$1)&gt;0,SUMIFS(Распис!$I$4:$I$300,Распис!$B$4:$B$300,$A92,Распис!$C$4:$C$300,"&lt;="&amp;M$1,Распис!$D$4:$D$300,"&gt;="&amp;M$1),SUMIF(База!$B$3:$B$305,$A92,База!$I$3:$I$152))</f>
        <v>0</v>
      </c>
      <c r="N92" s="46">
        <f ca="1">IF(COUNTIFS(Распис!$B$4:$B$300,$A92,Распис!$C$4:$C$300,"&lt;="&amp;N$1,Распис!$D$4:$D$300,"&gt;="&amp;N$1)&gt;0,SUMIFS(Распис!$J$4:$J$300,Распис!$B$4:$B$300,$A92,Распис!$C$4:$C$300,"&lt;="&amp;N$1,Распис!$D$4:$D$300,"&gt;="&amp;N$1),SUMIF(База!$B$3:$B$305,$A92,База!$J$3:$J$152))</f>
        <v>0</v>
      </c>
      <c r="O92" s="46">
        <f ca="1">IF(COUNTIFS(Распис!$B$4:$B$300,$A92,Распис!$C$4:$C$300,"&lt;="&amp;O$1,Распис!$D$4:$D$300,"&gt;="&amp;O$1)&gt;0,SUMIFS(Распис!$K$4:$K$300,Распис!$B$4:$B$300,$A92,Распис!$C$4:$C$300,"&lt;="&amp;O$1,Распис!$D$4:$D$300,"&gt;="&amp;O$1),SUMIF(База!$B$3:$B$305,$A92,База!$K$3:$K$152))</f>
        <v>0</v>
      </c>
      <c r="P92" s="46" t="s">
        <v>23</v>
      </c>
      <c r="Q92" s="46">
        <f ca="1">IF(COUNTIFS(Распис!$B$4:$B$300,$A92,Распис!$C$4:$C$300,"&lt;="&amp;Q$1,Распис!$D$4:$D$300,"&gt;="&amp;Q$1)&gt;0,SUMIFS(Распис!$F$4:$F$300,Распис!$B$4:$B$300,$A92,Распис!$C$4:$C$300,"&lt;="&amp;Q$1,Распис!$D$4:$D$300,"&gt;="&amp;Q$1),SUMIF(База!$B$3:$B$305,$A92,База!$F$3:$F$152))</f>
        <v>0</v>
      </c>
      <c r="R92" s="46">
        <f ca="1">IF(COUNTIFS(Распис!$B$4:$B$300,$A92,Распис!$C$4:$C$300,"&lt;="&amp;R$1,Распис!$D$4:$D$300,"&gt;="&amp;R$1)&gt;0,SUMIFS(Распис!$G$4:$G$300,Распис!$B$4:$B$300,$A92,Распис!$C$4:$C$300,"&lt;="&amp;R$1,Распис!$D$4:$D$300,"&gt;="&amp;R$1),SUMIF(База!$B$3:$B$305,$A92,База!$G$3:$G$152))</f>
        <v>0</v>
      </c>
      <c r="S92" s="46">
        <f ca="1">IF(COUNTIFS(Распис!$B$4:$B$300,$A92,Распис!$C$4:$C$300,"&lt;="&amp;S$1,Распис!$D$4:$D$300,"&gt;="&amp;S$1)&gt;0,SUMIFS(Распис!$H$4:$H$300,Распис!$B$4:$B$300,$A92,Распис!$C$4:$C$300,"&lt;="&amp;S$1,Распис!$D$4:$D$300,"&gt;="&amp;S$1),SUMIF(База!$B$3:$B$305,$A92,База!$H$3:$H$152))</f>
        <v>0</v>
      </c>
      <c r="T92" s="46">
        <f ca="1">IF(COUNTIFS(Распис!$B$4:$B$300,$A92,Распис!$C$4:$C$300,"&lt;="&amp;T$1,Распис!$D$4:$D$300,"&gt;="&amp;T$1)&gt;0,SUMIFS(Распис!$I$4:$I$300,Распис!$B$4:$B$300,$A92,Распис!$C$4:$C$300,"&lt;="&amp;T$1,Распис!$D$4:$D$300,"&gt;="&amp;T$1),SUMIF(База!$B$3:$B$305,$A92,База!$I$3:$I$152))</f>
        <v>0</v>
      </c>
      <c r="U92" s="46">
        <f ca="1">IF(COUNTIFS(Распис!$B$4:$B$300,$A92,Распис!$C$4:$C$300,"&lt;="&amp;U$1,Распис!$D$4:$D$300,"&gt;="&amp;U$1)&gt;0,SUMIFS(Распис!$J$4:$J$300,Распис!$B$4:$B$300,$A92,Распис!$C$4:$C$300,"&lt;="&amp;U$1,Распис!$D$4:$D$300,"&gt;="&amp;U$1),SUMIF(База!$B$3:$B$305,$A92,База!$J$3:$J$152))</f>
        <v>0</v>
      </c>
      <c r="V92" s="46">
        <f ca="1">IF(COUNTIFS(Распис!$B$4:$B$300,$A92,Распис!$C$4:$C$300,"&lt;="&amp;V$1,Распис!$D$4:$D$300,"&gt;="&amp;V$1)&gt;0,SUMIFS(Распис!$K$4:$K$300,Распис!$B$4:$B$300,$A92,Распис!$C$4:$C$300,"&lt;="&amp;V$1,Распис!$D$4:$D$300,"&gt;="&amp;V$1),SUMIF(База!$B$3:$B$305,$A92,База!$K$3:$K$152))</f>
        <v>0</v>
      </c>
      <c r="W92" s="46" t="s">
        <v>23</v>
      </c>
      <c r="X92" s="46">
        <f ca="1">IF(COUNTIFS(Распис!$B$4:$B$300,$A92,Распис!$C$4:$C$300,"&lt;="&amp;X$1,Распис!$D$4:$D$300,"&gt;="&amp;X$1)&gt;0,SUMIFS(Распис!$F$4:$F$300,Распис!$B$4:$B$300,$A92,Распис!$C$4:$C$300,"&lt;="&amp;X$1,Распис!$D$4:$D$300,"&gt;="&amp;X$1),SUMIF(База!$B$3:$B$305,$A92,База!$F$3:$F$152))</f>
        <v>0</v>
      </c>
      <c r="Y92" s="46">
        <f ca="1">IF(COUNTIFS(Распис!$B$4:$B$300,$A92,Распис!$C$4:$C$300,"&lt;="&amp;Y$1,Распис!$D$4:$D$300,"&gt;="&amp;Y$1)&gt;0,SUMIFS(Распис!$G$4:$G$300,Распис!$B$4:$B$300,$A92,Распис!$C$4:$C$300,"&lt;="&amp;Y$1,Распис!$D$4:$D$300,"&gt;="&amp;Y$1),SUMIF(База!$B$3:$B$305,$A92,База!$G$3:$G$152))</f>
        <v>0</v>
      </c>
      <c r="Z92" s="46">
        <f ca="1">IF(COUNTIFS(Распис!$B$4:$B$300,$A92,Распис!$C$4:$C$300,"&lt;="&amp;Z$1,Распис!$D$4:$D$300,"&gt;="&amp;Z$1)&gt;0,SUMIFS(Распис!$H$4:$H$300,Распис!$B$4:$B$300,$A92,Распис!$C$4:$C$300,"&lt;="&amp;Z$1,Распис!$D$4:$D$300,"&gt;="&amp;Z$1),SUMIF(База!$B$3:$B$305,$A92,База!$H$3:$H$152))</f>
        <v>0</v>
      </c>
      <c r="AA92" s="46">
        <f ca="1">IF(COUNTIFS(Распис!$B$4:$B$300,$A92,Распис!$C$4:$C$300,"&lt;="&amp;AA$1,Распис!$D$4:$D$300,"&gt;="&amp;AA$1)&gt;0,SUMIFS(Распис!$I$4:$I$300,Распис!$B$4:$B$300,$A92,Распис!$C$4:$C$300,"&lt;="&amp;AA$1,Распис!$D$4:$D$300,"&gt;="&amp;AA$1),SUMIF(База!$B$3:$B$305,$A92,База!$I$3:$I$152))</f>
        <v>0</v>
      </c>
      <c r="AB92" s="46">
        <f ca="1">IF(COUNTIFS(Распис!$B$4:$B$300,$A92,Распис!$C$4:$C$300,"&lt;="&amp;AB$1,Распис!$D$4:$D$300,"&gt;="&amp;AB$1)&gt;0,SUMIFS(Распис!$J$4:$J$300,Распис!$B$4:$B$300,$A92,Распис!$C$4:$C$300,"&lt;="&amp;AB$1,Распис!$D$4:$D$300,"&gt;="&amp;AB$1),SUMIF(База!$B$3:$B$305,$A92,База!$J$3:$J$152))</f>
        <v>0</v>
      </c>
      <c r="AC92" s="46">
        <f ca="1">IF(COUNTIFS(Распис!$B$4:$B$300,$A92,Распис!$C$4:$C$300,"&lt;="&amp;AC$1,Распис!$D$4:$D$300,"&gt;="&amp;AC$1)&gt;0,SUMIFS(Распис!$K$4:$K$300,Распис!$B$4:$B$300,$A92,Распис!$C$4:$C$300,"&lt;="&amp;AC$1,Распис!$D$4:$D$300,"&gt;="&amp;AC$1),SUMIF(База!$B$3:$B$305,$A92,База!$K$3:$K$152))</f>
        <v>0</v>
      </c>
      <c r="AD92" s="46" t="s">
        <v>23</v>
      </c>
      <c r="AE92" s="46">
        <f ca="1">IF(COUNTIFS(Распис!$B$4:$B$300,$A92,Распис!$C$4:$C$300,"&lt;="&amp;AE$1,Распис!$D$4:$D$300,"&gt;="&amp;AE$1)&gt;0,SUMIFS(Распис!$F$4:$F$300,Распис!$B$4:$B$300,$A92,Распис!$C$4:$C$300,"&lt;="&amp;AE$1,Распис!$D$4:$D$300,"&gt;="&amp;AE$1),SUMIF(База!$B$3:$B$305,$A92,База!$F$3:$F$152))</f>
        <v>0</v>
      </c>
      <c r="AF92" s="47"/>
      <c r="AG92" s="46">
        <f t="shared" ca="1" si="10"/>
        <v>0</v>
      </c>
      <c r="AH92" s="46">
        <f ca="1">AG92-SUMIFS(Распред!$G$4:$G$300,Распред!$B$4:$B$300,"апрель",Распред!$F$4:$F$300,A92)</f>
        <v>0</v>
      </c>
      <c r="AI92" s="46">
        <f ca="1">AH92+(COUNTIF(B92:AF92,"КД")+SUMIFS(Распред!$AH$4:$AH$300,Распред!$F$4:$F$300,A92,Распред!$B$4:$B$300,"апрель"))*4</f>
        <v>0</v>
      </c>
      <c r="AJ92" s="46">
        <f t="shared" ca="1" si="11"/>
        <v>0</v>
      </c>
      <c r="AK92" s="46">
        <f t="shared" ca="1" si="12"/>
        <v>0</v>
      </c>
      <c r="AL92" s="46">
        <f>SUMIFS(Распред!$K$4:$K$300,Распред!$B$4:$B$300,"апрель",Распред!$J$4:$J$300,A92)+SUMIFS(Распред!$M$4:$M$300,Распред!$B$4:$B$300,"апрель",Распред!$L$4:$L$300,A92)+SUMIFS(Распред!$O$4:$O$300,Распред!$B$4:$B$300,"апрель",Распред!$N$4:$N$300,A92)+SUMIFS(Распред!$Q$4:$Q$300,Распред!$B$4:$B$300,"апрель",Распред!$P$4:$P$300,A92)+SUMIFS(Распред!$S$4:$S$300,Распред!$B$4:$B$300,"апрель",Распред!$R$4:$R$300,A92)+SUMIFS(Распред!$U$4:$U$300,Распред!$B$4:$B$300,"апрель",Распред!$T$4:$T$300,A92)+SUMIFS(Распред!$W$4:$W$300,Распред!$B$4:$B$300,"апрель",Распред!$V$4:$V$300,A92)+SUMIFS(Распред!$Y$4:$Y$300,Распред!$B$4:$B$300,"апрель",Распред!$X$4:$X$300,A92)+SUMIFS(Распред!$AA$4:$AA$300,Распред!$B$4:$B$300,"апрель",Распред!$Z$4:$Z$300,A92)+SUMIFS(Распред!$AC$4:$AC$300,Распред!$B$4:$B$300,"апрель",Распред!$AB$4:$AB$300,A92)</f>
        <v>0</v>
      </c>
      <c r="AM92" s="46">
        <f t="shared" ca="1" si="13"/>
        <v>0</v>
      </c>
      <c r="AN92" s="46">
        <f t="shared" ca="1" si="14"/>
        <v>0</v>
      </c>
      <c r="AO92" s="46">
        <f t="shared" ca="1" si="15"/>
        <v>0</v>
      </c>
      <c r="AP92" s="46">
        <f>январь!AP92</f>
        <v>0</v>
      </c>
      <c r="AQ92" s="46">
        <f t="shared" ca="1" si="16"/>
        <v>0</v>
      </c>
      <c r="AR92" s="47"/>
      <c r="AS92" s="47">
        <f t="shared" ca="1" si="17"/>
        <v>0</v>
      </c>
      <c r="AT92" s="47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</row>
    <row r="93" spans="1:58" s="59" customFormat="1" x14ac:dyDescent="0.25">
      <c r="A93" s="190">
        <f>База!B93</f>
        <v>0</v>
      </c>
      <c r="B93" s="191" t="s">
        <v>23</v>
      </c>
      <c r="C93" s="191">
        <f ca="1">IF(COUNTIFS(Распис!$B$4:$B$300,$A93,Распис!$C$4:$C$300,"&lt;="&amp;C$1,Распис!$D$4:$D$300,"&gt;="&amp;C$1)&gt;0,SUMIFS(Распис!$F$4:$F$300,Распис!$B$4:$B$300,$A93,Распис!$C$4:$C$300,"&lt;="&amp;C$1,Распис!$D$4:$D$300,"&gt;="&amp;C$1),SUMIF(База!$B$3:$B$305,$A93,База!$F$3:$F$152))</f>
        <v>0</v>
      </c>
      <c r="D93" s="191">
        <f ca="1">IF(COUNTIFS(Распис!$B$4:$B$300,$A93,Распис!$C$4:$C$300,"&lt;="&amp;D$1,Распис!$D$4:$D$300,"&gt;="&amp;D$1)&gt;0,SUMIFS(Распис!$G$4:$G$300,Распис!$B$4:$B$300,$A93,Распис!$C$4:$C$300,"&lt;="&amp;D$1,Распис!$D$4:$D$300,"&gt;="&amp;D$1),SUMIF(База!$B$3:$B$305,$A93,База!$G$3:$G$152))</f>
        <v>0</v>
      </c>
      <c r="E93" s="191">
        <f ca="1">IF(COUNTIFS(Распис!$B$4:$B$300,$A93,Распис!$C$4:$C$300,"&lt;="&amp;E$1,Распис!$D$4:$D$300,"&gt;="&amp;E$1)&gt;0,SUMIFS(Распис!$H$4:$H$300,Распис!$B$4:$B$300,$A93,Распис!$C$4:$C$300,"&lt;="&amp;E$1,Распис!$D$4:$D$300,"&gt;="&amp;E$1),SUMIF(База!$B$3:$B$305,$A93,База!$H$3:$H$152))</f>
        <v>0</v>
      </c>
      <c r="F93" s="191">
        <f ca="1">IF(COUNTIFS(Распис!$B$4:$B$300,$A93,Распис!$C$4:$C$300,"&lt;="&amp;F$1,Распис!$D$4:$D$300,"&gt;="&amp;F$1)&gt;0,SUMIFS(Распис!$I$4:$I$300,Распис!$B$4:$B$300,$A93,Распис!$C$4:$C$300,"&lt;="&amp;F$1,Распис!$D$4:$D$300,"&gt;="&amp;F$1),SUMIF(База!$B$3:$B$305,$A93,База!$I$3:$I$152))</f>
        <v>0</v>
      </c>
      <c r="G93" s="191">
        <f ca="1">IF(COUNTIFS(Распис!$B$4:$B$300,$A93,Распис!$C$4:$C$300,"&lt;="&amp;G$1,Распис!$D$4:$D$300,"&gt;="&amp;G$1)&gt;0,SUMIFS(Распис!$J$4:$J$300,Распис!$B$4:$B$300,$A93,Распис!$C$4:$C$300,"&lt;="&amp;G$1,Распис!$D$4:$D$300,"&gt;="&amp;G$1),SUMIF(База!$B$3:$B$305,$A93,База!$J$3:$J$152))</f>
        <v>0</v>
      </c>
      <c r="H93" s="191">
        <f ca="1">IF(COUNTIFS(Распис!$B$4:$B$300,$A93,Распис!$C$4:$C$300,"&lt;="&amp;H$1,Распис!$D$4:$D$300,"&gt;="&amp;H$1)&gt;0,SUMIFS(Распис!$K$4:$K$300,Распис!$B$4:$B$300,$A93,Распис!$C$4:$C$300,"&lt;="&amp;H$1,Распис!$D$4:$D$300,"&gt;="&amp;H$1),SUMIF(База!$B$3:$B$305,$A93,База!$K$3:$K$152))</f>
        <v>0</v>
      </c>
      <c r="I93" s="191" t="s">
        <v>23</v>
      </c>
      <c r="J93" s="191">
        <f ca="1">IF(COUNTIFS(Распис!$B$4:$B$300,$A93,Распис!$C$4:$C$300,"&lt;="&amp;J$1,Распис!$D$4:$D$300,"&gt;="&amp;J$1)&gt;0,SUMIFS(Распис!$F$4:$F$300,Распис!$B$4:$B$300,$A93,Распис!$C$4:$C$300,"&lt;="&amp;J$1,Распис!$D$4:$D$300,"&gt;="&amp;J$1),SUMIF(База!$B$3:$B$305,$A93,База!$F$3:$F$152))</f>
        <v>0</v>
      </c>
      <c r="K93" s="191">
        <f ca="1">IF(COUNTIFS(Распис!$B$4:$B$300,$A93,Распис!$C$4:$C$300,"&lt;="&amp;K$1,Распис!$D$4:$D$300,"&gt;="&amp;K$1)&gt;0,SUMIFS(Распис!$G$4:$G$300,Распис!$B$4:$B$300,$A93,Распис!$C$4:$C$300,"&lt;="&amp;K$1,Распис!$D$4:$D$300,"&gt;="&amp;K$1),SUMIF(База!$B$3:$B$305,$A93,База!$G$3:$G$152))</f>
        <v>0</v>
      </c>
      <c r="L93" s="191">
        <f ca="1">IF(COUNTIFS(Распис!$B$4:$B$300,$A93,Распис!$C$4:$C$300,"&lt;="&amp;L$1,Распис!$D$4:$D$300,"&gt;="&amp;L$1)&gt;0,SUMIFS(Распис!$H$4:$H$300,Распис!$B$4:$B$300,$A93,Распис!$C$4:$C$300,"&lt;="&amp;L$1,Распис!$D$4:$D$300,"&gt;="&amp;L$1),SUMIF(База!$B$3:$B$305,$A93,База!$H$3:$H$152))</f>
        <v>0</v>
      </c>
      <c r="M93" s="191">
        <f ca="1">IF(COUNTIFS(Распис!$B$4:$B$300,$A93,Распис!$C$4:$C$300,"&lt;="&amp;M$1,Распис!$D$4:$D$300,"&gt;="&amp;M$1)&gt;0,SUMIFS(Распис!$I$4:$I$300,Распис!$B$4:$B$300,$A93,Распис!$C$4:$C$300,"&lt;="&amp;M$1,Распис!$D$4:$D$300,"&gt;="&amp;M$1),SUMIF(База!$B$3:$B$305,$A93,База!$I$3:$I$152))</f>
        <v>0</v>
      </c>
      <c r="N93" s="191">
        <f ca="1">IF(COUNTIFS(Распис!$B$4:$B$300,$A93,Распис!$C$4:$C$300,"&lt;="&amp;N$1,Распис!$D$4:$D$300,"&gt;="&amp;N$1)&gt;0,SUMIFS(Распис!$J$4:$J$300,Распис!$B$4:$B$300,$A93,Распис!$C$4:$C$300,"&lt;="&amp;N$1,Распис!$D$4:$D$300,"&gt;="&amp;N$1),SUMIF(База!$B$3:$B$305,$A93,База!$J$3:$J$152))</f>
        <v>0</v>
      </c>
      <c r="O93" s="191">
        <f ca="1">IF(COUNTIFS(Распис!$B$4:$B$300,$A93,Распис!$C$4:$C$300,"&lt;="&amp;O$1,Распис!$D$4:$D$300,"&gt;="&amp;O$1)&gt;0,SUMIFS(Распис!$K$4:$K$300,Распис!$B$4:$B$300,$A93,Распис!$C$4:$C$300,"&lt;="&amp;O$1,Распис!$D$4:$D$300,"&gt;="&amp;O$1),SUMIF(База!$B$3:$B$305,$A93,База!$K$3:$K$152))</f>
        <v>0</v>
      </c>
      <c r="P93" s="191" t="s">
        <v>23</v>
      </c>
      <c r="Q93" s="191">
        <f ca="1">IF(COUNTIFS(Распис!$B$4:$B$300,$A93,Распис!$C$4:$C$300,"&lt;="&amp;Q$1,Распис!$D$4:$D$300,"&gt;="&amp;Q$1)&gt;0,SUMIFS(Распис!$F$4:$F$300,Распис!$B$4:$B$300,$A93,Распис!$C$4:$C$300,"&lt;="&amp;Q$1,Распис!$D$4:$D$300,"&gt;="&amp;Q$1),SUMIF(База!$B$3:$B$305,$A93,База!$F$3:$F$152))</f>
        <v>0</v>
      </c>
      <c r="R93" s="191">
        <f ca="1">IF(COUNTIFS(Распис!$B$4:$B$300,$A93,Распис!$C$4:$C$300,"&lt;="&amp;R$1,Распис!$D$4:$D$300,"&gt;="&amp;R$1)&gt;0,SUMIFS(Распис!$G$4:$G$300,Распис!$B$4:$B$300,$A93,Распис!$C$4:$C$300,"&lt;="&amp;R$1,Распис!$D$4:$D$300,"&gt;="&amp;R$1),SUMIF(База!$B$3:$B$305,$A93,База!$G$3:$G$152))</f>
        <v>0</v>
      </c>
      <c r="S93" s="191">
        <f ca="1">IF(COUNTIFS(Распис!$B$4:$B$300,$A93,Распис!$C$4:$C$300,"&lt;="&amp;S$1,Распис!$D$4:$D$300,"&gt;="&amp;S$1)&gt;0,SUMIFS(Распис!$H$4:$H$300,Распис!$B$4:$B$300,$A93,Распис!$C$4:$C$300,"&lt;="&amp;S$1,Распис!$D$4:$D$300,"&gt;="&amp;S$1),SUMIF(База!$B$3:$B$305,$A93,База!$H$3:$H$152))</f>
        <v>0</v>
      </c>
      <c r="T93" s="191">
        <f ca="1">IF(COUNTIFS(Распис!$B$4:$B$300,$A93,Распис!$C$4:$C$300,"&lt;="&amp;T$1,Распис!$D$4:$D$300,"&gt;="&amp;T$1)&gt;0,SUMIFS(Распис!$I$4:$I$300,Распис!$B$4:$B$300,$A93,Распис!$C$4:$C$300,"&lt;="&amp;T$1,Распис!$D$4:$D$300,"&gt;="&amp;T$1),SUMIF(База!$B$3:$B$305,$A93,База!$I$3:$I$152))</f>
        <v>0</v>
      </c>
      <c r="U93" s="191">
        <f ca="1">IF(COUNTIFS(Распис!$B$4:$B$300,$A93,Распис!$C$4:$C$300,"&lt;="&amp;U$1,Распис!$D$4:$D$300,"&gt;="&amp;U$1)&gt;0,SUMIFS(Распис!$J$4:$J$300,Распис!$B$4:$B$300,$A93,Распис!$C$4:$C$300,"&lt;="&amp;U$1,Распис!$D$4:$D$300,"&gt;="&amp;U$1),SUMIF(База!$B$3:$B$305,$A93,База!$J$3:$J$152))</f>
        <v>0</v>
      </c>
      <c r="V93" s="191">
        <f ca="1">IF(COUNTIFS(Распис!$B$4:$B$300,$A93,Распис!$C$4:$C$300,"&lt;="&amp;V$1,Распис!$D$4:$D$300,"&gt;="&amp;V$1)&gt;0,SUMIFS(Распис!$K$4:$K$300,Распис!$B$4:$B$300,$A93,Распис!$C$4:$C$300,"&lt;="&amp;V$1,Распис!$D$4:$D$300,"&gt;="&amp;V$1),SUMIF(База!$B$3:$B$305,$A93,База!$K$3:$K$152))</f>
        <v>0</v>
      </c>
      <c r="W93" s="191" t="s">
        <v>23</v>
      </c>
      <c r="X93" s="191">
        <f ca="1">IF(COUNTIFS(Распис!$B$4:$B$300,$A93,Распис!$C$4:$C$300,"&lt;="&amp;X$1,Распис!$D$4:$D$300,"&gt;="&amp;X$1)&gt;0,SUMIFS(Распис!$F$4:$F$300,Распис!$B$4:$B$300,$A93,Распис!$C$4:$C$300,"&lt;="&amp;X$1,Распис!$D$4:$D$300,"&gt;="&amp;X$1),SUMIF(База!$B$3:$B$305,$A93,База!$F$3:$F$152))</f>
        <v>0</v>
      </c>
      <c r="Y93" s="191">
        <f ca="1">IF(COUNTIFS(Распис!$B$4:$B$300,$A93,Распис!$C$4:$C$300,"&lt;="&amp;Y$1,Распис!$D$4:$D$300,"&gt;="&amp;Y$1)&gt;0,SUMIFS(Распис!$G$4:$G$300,Распис!$B$4:$B$300,$A93,Распис!$C$4:$C$300,"&lt;="&amp;Y$1,Распис!$D$4:$D$300,"&gt;="&amp;Y$1),SUMIF(База!$B$3:$B$305,$A93,База!$G$3:$G$152))</f>
        <v>0</v>
      </c>
      <c r="Z93" s="191">
        <f ca="1">IF(COUNTIFS(Распис!$B$4:$B$300,$A93,Распис!$C$4:$C$300,"&lt;="&amp;Z$1,Распис!$D$4:$D$300,"&gt;="&amp;Z$1)&gt;0,SUMIFS(Распис!$H$4:$H$300,Распис!$B$4:$B$300,$A93,Распис!$C$4:$C$300,"&lt;="&amp;Z$1,Распис!$D$4:$D$300,"&gt;="&amp;Z$1),SUMIF(База!$B$3:$B$305,$A93,База!$H$3:$H$152))</f>
        <v>0</v>
      </c>
      <c r="AA93" s="191">
        <f ca="1">IF(COUNTIFS(Распис!$B$4:$B$300,$A93,Распис!$C$4:$C$300,"&lt;="&amp;AA$1,Распис!$D$4:$D$300,"&gt;="&amp;AA$1)&gt;0,SUMIFS(Распис!$I$4:$I$300,Распис!$B$4:$B$300,$A93,Распис!$C$4:$C$300,"&lt;="&amp;AA$1,Распис!$D$4:$D$300,"&gt;="&amp;AA$1),SUMIF(База!$B$3:$B$305,$A93,База!$I$3:$I$152))</f>
        <v>0</v>
      </c>
      <c r="AB93" s="191">
        <f ca="1">IF(COUNTIFS(Распис!$B$4:$B$300,$A93,Распис!$C$4:$C$300,"&lt;="&amp;AB$1,Распис!$D$4:$D$300,"&gt;="&amp;AB$1)&gt;0,SUMIFS(Распис!$J$4:$J$300,Распис!$B$4:$B$300,$A93,Распис!$C$4:$C$300,"&lt;="&amp;AB$1,Распис!$D$4:$D$300,"&gt;="&amp;AB$1),SUMIF(База!$B$3:$B$305,$A93,База!$J$3:$J$152))</f>
        <v>0</v>
      </c>
      <c r="AC93" s="191">
        <f ca="1">IF(COUNTIFS(Распис!$B$4:$B$300,$A93,Распис!$C$4:$C$300,"&lt;="&amp;AC$1,Распис!$D$4:$D$300,"&gt;="&amp;AC$1)&gt;0,SUMIFS(Распис!$K$4:$K$300,Распис!$B$4:$B$300,$A93,Распис!$C$4:$C$300,"&lt;="&amp;AC$1,Распис!$D$4:$D$300,"&gt;="&amp;AC$1),SUMIF(База!$B$3:$B$305,$A93,База!$K$3:$K$152))</f>
        <v>0</v>
      </c>
      <c r="AD93" s="191" t="s">
        <v>23</v>
      </c>
      <c r="AE93" s="191">
        <f ca="1">IF(COUNTIFS(Распис!$B$4:$B$300,$A93,Распис!$C$4:$C$300,"&lt;="&amp;AE$1,Распис!$D$4:$D$300,"&gt;="&amp;AE$1)&gt;0,SUMIFS(Распис!$F$4:$F$300,Распис!$B$4:$B$300,$A93,Распис!$C$4:$C$300,"&lt;="&amp;AE$1,Распис!$D$4:$D$300,"&gt;="&amp;AE$1),SUMIF(База!$B$3:$B$305,$A93,База!$F$3:$F$152))</f>
        <v>0</v>
      </c>
      <c r="AF93" s="190"/>
      <c r="AG93" s="191">
        <f t="shared" ca="1" si="10"/>
        <v>0</v>
      </c>
      <c r="AH93" s="191">
        <f ca="1">AG93-SUMIFS(Распред!$G$4:$G$300,Распред!$B$4:$B$300,"апрель",Распред!$F$4:$F$300,A93)</f>
        <v>0</v>
      </c>
      <c r="AI93" s="191">
        <f ca="1">AH93+(COUNTIF(B93:AF93,"КД")+SUMIFS(Распред!$AH$4:$AH$300,Распред!$F$4:$F$300,A93,Распред!$B$4:$B$300,"апрель"))*4</f>
        <v>0</v>
      </c>
      <c r="AJ93" s="191">
        <f t="shared" ca="1" si="11"/>
        <v>0</v>
      </c>
      <c r="AK93" s="191">
        <f t="shared" ca="1" si="12"/>
        <v>0</v>
      </c>
      <c r="AL93" s="191">
        <f>SUMIFS(Распред!$K$4:$K$300,Распред!$B$4:$B$300,"апрель",Распред!$J$4:$J$300,A93)+SUMIFS(Распред!$M$4:$M$300,Распред!$B$4:$B$300,"апрель",Распред!$L$4:$L$300,A93)+SUMIFS(Распред!$O$4:$O$300,Распред!$B$4:$B$300,"апрель",Распред!$N$4:$N$300,A93)+SUMIFS(Распред!$Q$4:$Q$300,Распред!$B$4:$B$300,"апрель",Распред!$P$4:$P$300,A93)+SUMIFS(Распред!$S$4:$S$300,Распред!$B$4:$B$300,"апрель",Распред!$R$4:$R$300,A93)+SUMIFS(Распред!$U$4:$U$300,Распред!$B$4:$B$300,"апрель",Распред!$T$4:$T$300,A93)+SUMIFS(Распред!$W$4:$W$300,Распред!$B$4:$B$300,"апрель",Распред!$V$4:$V$300,A93)+SUMIFS(Распред!$Y$4:$Y$300,Распред!$B$4:$B$300,"апрель",Распред!$X$4:$X$300,A93)+SUMIFS(Распред!$AA$4:$AA$300,Распред!$B$4:$B$300,"апрель",Распред!$Z$4:$Z$300,A93)+SUMIFS(Распред!$AC$4:$AC$300,Распред!$B$4:$B$300,"апрель",Распред!$AB$4:$AB$300,A93)</f>
        <v>0</v>
      </c>
      <c r="AM93" s="191">
        <f t="shared" ca="1" si="13"/>
        <v>0</v>
      </c>
      <c r="AN93" s="191">
        <f t="shared" ca="1" si="14"/>
        <v>0</v>
      </c>
      <c r="AO93" s="191">
        <f t="shared" ca="1" si="15"/>
        <v>0</v>
      </c>
      <c r="AP93" s="191">
        <f>январь!AP93</f>
        <v>0</v>
      </c>
      <c r="AQ93" s="46">
        <f ca="1">IF(AM93&gt;24,AP93*30%,0)</f>
        <v>0</v>
      </c>
      <c r="AR93" s="190"/>
      <c r="AS93" s="190">
        <f t="shared" ca="1" si="17"/>
        <v>0</v>
      </c>
      <c r="AT93" s="190" t="str">
        <f>январь!AT93</f>
        <v>Не признан 1 час недельной нагрузки по элективам</v>
      </c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</row>
    <row r="94" spans="1:58" x14ac:dyDescent="0.25">
      <c r="A94" s="47">
        <f>База!B94</f>
        <v>0</v>
      </c>
      <c r="B94" s="46" t="s">
        <v>23</v>
      </c>
      <c r="C94" s="46">
        <f ca="1">IF(COUNTIFS(Распис!$B$4:$B$300,$A94,Распис!$C$4:$C$300,"&lt;="&amp;C$1,Распис!$D$4:$D$300,"&gt;="&amp;C$1)&gt;0,SUMIFS(Распис!$F$4:$F$300,Распис!$B$4:$B$300,$A94,Распис!$C$4:$C$300,"&lt;="&amp;C$1,Распис!$D$4:$D$300,"&gt;="&amp;C$1),SUMIF(База!$B$3:$B$305,$A94,База!$F$3:$F$152))</f>
        <v>0</v>
      </c>
      <c r="D94" s="46">
        <f ca="1">IF(COUNTIFS(Распис!$B$4:$B$300,$A94,Распис!$C$4:$C$300,"&lt;="&amp;D$1,Распис!$D$4:$D$300,"&gt;="&amp;D$1)&gt;0,SUMIFS(Распис!$G$4:$G$300,Распис!$B$4:$B$300,$A94,Распис!$C$4:$C$300,"&lt;="&amp;D$1,Распис!$D$4:$D$300,"&gt;="&amp;D$1),SUMIF(База!$B$3:$B$305,$A94,База!$G$3:$G$152))</f>
        <v>0</v>
      </c>
      <c r="E94" s="46">
        <f ca="1">IF(COUNTIFS(Распис!$B$4:$B$300,$A94,Распис!$C$4:$C$300,"&lt;="&amp;E$1,Распис!$D$4:$D$300,"&gt;="&amp;E$1)&gt;0,SUMIFS(Распис!$H$4:$H$300,Распис!$B$4:$B$300,$A94,Распис!$C$4:$C$300,"&lt;="&amp;E$1,Распис!$D$4:$D$300,"&gt;="&amp;E$1),SUMIF(База!$B$3:$B$305,$A94,База!$H$3:$H$152))</f>
        <v>0</v>
      </c>
      <c r="F94" s="46">
        <f ca="1">IF(COUNTIFS(Распис!$B$4:$B$300,$A94,Распис!$C$4:$C$300,"&lt;="&amp;F$1,Распис!$D$4:$D$300,"&gt;="&amp;F$1)&gt;0,SUMIFS(Распис!$I$4:$I$300,Распис!$B$4:$B$300,$A94,Распис!$C$4:$C$300,"&lt;="&amp;F$1,Распис!$D$4:$D$300,"&gt;="&amp;F$1),SUMIF(База!$B$3:$B$305,$A94,База!$I$3:$I$152))</f>
        <v>0</v>
      </c>
      <c r="G94" s="46">
        <f ca="1">IF(COUNTIFS(Распис!$B$4:$B$300,$A94,Распис!$C$4:$C$300,"&lt;="&amp;G$1,Распис!$D$4:$D$300,"&gt;="&amp;G$1)&gt;0,SUMIFS(Распис!$J$4:$J$300,Распис!$B$4:$B$300,$A94,Распис!$C$4:$C$300,"&lt;="&amp;G$1,Распис!$D$4:$D$300,"&gt;="&amp;G$1),SUMIF(База!$B$3:$B$305,$A94,База!$J$3:$J$152))</f>
        <v>0</v>
      </c>
      <c r="H94" s="46">
        <f ca="1">IF(COUNTIFS(Распис!$B$4:$B$300,$A94,Распис!$C$4:$C$300,"&lt;="&amp;H$1,Распис!$D$4:$D$300,"&gt;="&amp;H$1)&gt;0,SUMIFS(Распис!$K$4:$K$300,Распис!$B$4:$B$300,$A94,Распис!$C$4:$C$300,"&lt;="&amp;H$1,Распис!$D$4:$D$300,"&gt;="&amp;H$1),SUMIF(База!$B$3:$B$305,$A94,База!$K$3:$K$152))</f>
        <v>0</v>
      </c>
      <c r="I94" s="46" t="s">
        <v>23</v>
      </c>
      <c r="J94" s="46">
        <f ca="1">IF(COUNTIFS(Распис!$B$4:$B$300,$A94,Распис!$C$4:$C$300,"&lt;="&amp;J$1,Распис!$D$4:$D$300,"&gt;="&amp;J$1)&gt;0,SUMIFS(Распис!$F$4:$F$300,Распис!$B$4:$B$300,$A94,Распис!$C$4:$C$300,"&lt;="&amp;J$1,Распис!$D$4:$D$300,"&gt;="&amp;J$1),SUMIF(База!$B$3:$B$305,$A94,База!$F$3:$F$152))</f>
        <v>0</v>
      </c>
      <c r="K94" s="46">
        <f ca="1">IF(COUNTIFS(Распис!$B$4:$B$300,$A94,Распис!$C$4:$C$300,"&lt;="&amp;K$1,Распис!$D$4:$D$300,"&gt;="&amp;K$1)&gt;0,SUMIFS(Распис!$G$4:$G$300,Распис!$B$4:$B$300,$A94,Распис!$C$4:$C$300,"&lt;="&amp;K$1,Распис!$D$4:$D$300,"&gt;="&amp;K$1),SUMIF(База!$B$3:$B$305,$A94,База!$G$3:$G$152))</f>
        <v>0</v>
      </c>
      <c r="L94" s="46">
        <f ca="1">IF(COUNTIFS(Распис!$B$4:$B$300,$A94,Распис!$C$4:$C$300,"&lt;="&amp;L$1,Распис!$D$4:$D$300,"&gt;="&amp;L$1)&gt;0,SUMIFS(Распис!$H$4:$H$300,Распис!$B$4:$B$300,$A94,Распис!$C$4:$C$300,"&lt;="&amp;L$1,Распис!$D$4:$D$300,"&gt;="&amp;L$1),SUMIF(База!$B$3:$B$305,$A94,База!$H$3:$H$152))</f>
        <v>0</v>
      </c>
      <c r="M94" s="46">
        <f ca="1">IF(COUNTIFS(Распис!$B$4:$B$300,$A94,Распис!$C$4:$C$300,"&lt;="&amp;M$1,Распис!$D$4:$D$300,"&gt;="&amp;M$1)&gt;0,SUMIFS(Распис!$I$4:$I$300,Распис!$B$4:$B$300,$A94,Распис!$C$4:$C$300,"&lt;="&amp;M$1,Распис!$D$4:$D$300,"&gt;="&amp;M$1),SUMIF(База!$B$3:$B$305,$A94,База!$I$3:$I$152))</f>
        <v>0</v>
      </c>
      <c r="N94" s="46">
        <f ca="1">IF(COUNTIFS(Распис!$B$4:$B$300,$A94,Распис!$C$4:$C$300,"&lt;="&amp;N$1,Распис!$D$4:$D$300,"&gt;="&amp;N$1)&gt;0,SUMIFS(Распис!$J$4:$J$300,Распис!$B$4:$B$300,$A94,Распис!$C$4:$C$300,"&lt;="&amp;N$1,Распис!$D$4:$D$300,"&gt;="&amp;N$1),SUMIF(База!$B$3:$B$305,$A94,База!$J$3:$J$152))</f>
        <v>0</v>
      </c>
      <c r="O94" s="46">
        <f ca="1">IF(COUNTIFS(Распис!$B$4:$B$300,$A94,Распис!$C$4:$C$300,"&lt;="&amp;O$1,Распис!$D$4:$D$300,"&gt;="&amp;O$1)&gt;0,SUMIFS(Распис!$K$4:$K$300,Распис!$B$4:$B$300,$A94,Распис!$C$4:$C$300,"&lt;="&amp;O$1,Распис!$D$4:$D$300,"&gt;="&amp;O$1),SUMIF(База!$B$3:$B$305,$A94,База!$K$3:$K$152))</f>
        <v>0</v>
      </c>
      <c r="P94" s="46" t="s">
        <v>23</v>
      </c>
      <c r="Q94" s="46">
        <f ca="1">IF(COUNTIFS(Распис!$B$4:$B$300,$A94,Распис!$C$4:$C$300,"&lt;="&amp;Q$1,Распис!$D$4:$D$300,"&gt;="&amp;Q$1)&gt;0,SUMIFS(Распис!$F$4:$F$300,Распис!$B$4:$B$300,$A94,Распис!$C$4:$C$300,"&lt;="&amp;Q$1,Распис!$D$4:$D$300,"&gt;="&amp;Q$1),SUMIF(База!$B$3:$B$305,$A94,База!$F$3:$F$152))</f>
        <v>0</v>
      </c>
      <c r="R94" s="46">
        <f ca="1">IF(COUNTIFS(Распис!$B$4:$B$300,$A94,Распис!$C$4:$C$300,"&lt;="&amp;R$1,Распис!$D$4:$D$300,"&gt;="&amp;R$1)&gt;0,SUMIFS(Распис!$G$4:$G$300,Распис!$B$4:$B$300,$A94,Распис!$C$4:$C$300,"&lt;="&amp;R$1,Распис!$D$4:$D$300,"&gt;="&amp;R$1),SUMIF(База!$B$3:$B$305,$A94,База!$G$3:$G$152))</f>
        <v>0</v>
      </c>
      <c r="S94" s="46">
        <f ca="1">IF(COUNTIFS(Распис!$B$4:$B$300,$A94,Распис!$C$4:$C$300,"&lt;="&amp;S$1,Распис!$D$4:$D$300,"&gt;="&amp;S$1)&gt;0,SUMIFS(Распис!$H$4:$H$300,Распис!$B$4:$B$300,$A94,Распис!$C$4:$C$300,"&lt;="&amp;S$1,Распис!$D$4:$D$300,"&gt;="&amp;S$1),SUMIF(База!$B$3:$B$305,$A94,База!$H$3:$H$152))</f>
        <v>0</v>
      </c>
      <c r="T94" s="46">
        <f ca="1">IF(COUNTIFS(Распис!$B$4:$B$300,$A94,Распис!$C$4:$C$300,"&lt;="&amp;T$1,Распис!$D$4:$D$300,"&gt;="&amp;T$1)&gt;0,SUMIFS(Распис!$I$4:$I$300,Распис!$B$4:$B$300,$A94,Распис!$C$4:$C$300,"&lt;="&amp;T$1,Распис!$D$4:$D$300,"&gt;="&amp;T$1),SUMIF(База!$B$3:$B$305,$A94,База!$I$3:$I$152))</f>
        <v>0</v>
      </c>
      <c r="U94" s="46">
        <f ca="1">IF(COUNTIFS(Распис!$B$4:$B$300,$A94,Распис!$C$4:$C$300,"&lt;="&amp;U$1,Распис!$D$4:$D$300,"&gt;="&amp;U$1)&gt;0,SUMIFS(Распис!$J$4:$J$300,Распис!$B$4:$B$300,$A94,Распис!$C$4:$C$300,"&lt;="&amp;U$1,Распис!$D$4:$D$300,"&gt;="&amp;U$1),SUMIF(База!$B$3:$B$305,$A94,База!$J$3:$J$152))</f>
        <v>0</v>
      </c>
      <c r="V94" s="46">
        <f ca="1">IF(COUNTIFS(Распис!$B$4:$B$300,$A94,Распис!$C$4:$C$300,"&lt;="&amp;V$1,Распис!$D$4:$D$300,"&gt;="&amp;V$1)&gt;0,SUMIFS(Распис!$K$4:$K$300,Распис!$B$4:$B$300,$A94,Распис!$C$4:$C$300,"&lt;="&amp;V$1,Распис!$D$4:$D$300,"&gt;="&amp;V$1),SUMIF(База!$B$3:$B$305,$A94,База!$K$3:$K$152))</f>
        <v>0</v>
      </c>
      <c r="W94" s="46" t="s">
        <v>23</v>
      </c>
      <c r="X94" s="46">
        <f ca="1">IF(COUNTIFS(Распис!$B$4:$B$300,$A94,Распис!$C$4:$C$300,"&lt;="&amp;X$1,Распис!$D$4:$D$300,"&gt;="&amp;X$1)&gt;0,SUMIFS(Распис!$F$4:$F$300,Распис!$B$4:$B$300,$A94,Распис!$C$4:$C$300,"&lt;="&amp;X$1,Распис!$D$4:$D$300,"&gt;="&amp;X$1),SUMIF(База!$B$3:$B$305,$A94,База!$F$3:$F$152))</f>
        <v>0</v>
      </c>
      <c r="Y94" s="46">
        <f ca="1">IF(COUNTIFS(Распис!$B$4:$B$300,$A94,Распис!$C$4:$C$300,"&lt;="&amp;Y$1,Распис!$D$4:$D$300,"&gt;="&amp;Y$1)&gt;0,SUMIFS(Распис!$G$4:$G$300,Распис!$B$4:$B$300,$A94,Распис!$C$4:$C$300,"&lt;="&amp;Y$1,Распис!$D$4:$D$300,"&gt;="&amp;Y$1),SUMIF(База!$B$3:$B$305,$A94,База!$G$3:$G$152))</f>
        <v>0</v>
      </c>
      <c r="Z94" s="46">
        <f ca="1">IF(COUNTIFS(Распис!$B$4:$B$300,$A94,Распис!$C$4:$C$300,"&lt;="&amp;Z$1,Распис!$D$4:$D$300,"&gt;="&amp;Z$1)&gt;0,SUMIFS(Распис!$H$4:$H$300,Распис!$B$4:$B$300,$A94,Распис!$C$4:$C$300,"&lt;="&amp;Z$1,Распис!$D$4:$D$300,"&gt;="&amp;Z$1),SUMIF(База!$B$3:$B$305,$A94,База!$H$3:$H$152))</f>
        <v>0</v>
      </c>
      <c r="AA94" s="46">
        <f ca="1">IF(COUNTIFS(Распис!$B$4:$B$300,$A94,Распис!$C$4:$C$300,"&lt;="&amp;AA$1,Распис!$D$4:$D$300,"&gt;="&amp;AA$1)&gt;0,SUMIFS(Распис!$I$4:$I$300,Распис!$B$4:$B$300,$A94,Распис!$C$4:$C$300,"&lt;="&amp;AA$1,Распис!$D$4:$D$300,"&gt;="&amp;AA$1),SUMIF(База!$B$3:$B$305,$A94,База!$I$3:$I$152))</f>
        <v>0</v>
      </c>
      <c r="AB94" s="46">
        <f ca="1">IF(COUNTIFS(Распис!$B$4:$B$300,$A94,Распис!$C$4:$C$300,"&lt;="&amp;AB$1,Распис!$D$4:$D$300,"&gt;="&amp;AB$1)&gt;0,SUMIFS(Распис!$J$4:$J$300,Распис!$B$4:$B$300,$A94,Распис!$C$4:$C$300,"&lt;="&amp;AB$1,Распис!$D$4:$D$300,"&gt;="&amp;AB$1),SUMIF(База!$B$3:$B$305,$A94,База!$J$3:$J$152))</f>
        <v>0</v>
      </c>
      <c r="AC94" s="46">
        <f ca="1">IF(COUNTIFS(Распис!$B$4:$B$300,$A94,Распис!$C$4:$C$300,"&lt;="&amp;AC$1,Распис!$D$4:$D$300,"&gt;="&amp;AC$1)&gt;0,SUMIFS(Распис!$K$4:$K$300,Распис!$B$4:$B$300,$A94,Распис!$C$4:$C$300,"&lt;="&amp;AC$1,Распис!$D$4:$D$300,"&gt;="&amp;AC$1),SUMIF(База!$B$3:$B$305,$A94,База!$K$3:$K$152))</f>
        <v>0</v>
      </c>
      <c r="AD94" s="46" t="s">
        <v>23</v>
      </c>
      <c r="AE94" s="46">
        <f ca="1">IF(COUNTIFS(Распис!$B$4:$B$300,$A94,Распис!$C$4:$C$300,"&lt;="&amp;AE$1,Распис!$D$4:$D$300,"&gt;="&amp;AE$1)&gt;0,SUMIFS(Распис!$F$4:$F$300,Распис!$B$4:$B$300,$A94,Распис!$C$4:$C$300,"&lt;="&amp;AE$1,Распис!$D$4:$D$300,"&gt;="&amp;AE$1),SUMIF(База!$B$3:$B$305,$A94,База!$F$3:$F$152))</f>
        <v>0</v>
      </c>
      <c r="AF94" s="47"/>
      <c r="AG94" s="46">
        <f t="shared" ca="1" si="10"/>
        <v>0</v>
      </c>
      <c r="AH94" s="46">
        <f ca="1">AG94-SUMIFS(Распред!$G$4:$G$300,Распред!$B$4:$B$300,"апрель",Распред!$F$4:$F$300,A94)</f>
        <v>0</v>
      </c>
      <c r="AI94" s="46">
        <f ca="1">AH94+(COUNTIF(B94:AF94,"КД")+SUMIFS(Распред!$AH$4:$AH$300,Распред!$F$4:$F$300,A94,Распред!$B$4:$B$300,"апрель"))*4</f>
        <v>0</v>
      </c>
      <c r="AJ94" s="46">
        <f t="shared" ca="1" si="11"/>
        <v>0</v>
      </c>
      <c r="AK94" s="46">
        <f t="shared" ca="1" si="12"/>
        <v>0</v>
      </c>
      <c r="AL94" s="46">
        <f>SUMIFS(Распред!$K$4:$K$300,Распред!$B$4:$B$300,"апрель",Распред!$J$4:$J$300,A94)+SUMIFS(Распред!$M$4:$M$300,Распред!$B$4:$B$300,"апрель",Распред!$L$4:$L$300,A94)+SUMIFS(Распред!$O$4:$O$300,Распред!$B$4:$B$300,"апрель",Распред!$N$4:$N$300,A94)+SUMIFS(Распред!$Q$4:$Q$300,Распред!$B$4:$B$300,"апрель",Распред!$P$4:$P$300,A94)+SUMIFS(Распред!$S$4:$S$300,Распред!$B$4:$B$300,"апрель",Распред!$R$4:$R$300,A94)+SUMIFS(Распред!$U$4:$U$300,Распред!$B$4:$B$300,"апрель",Распред!$T$4:$T$300,A94)+SUMIFS(Распред!$W$4:$W$300,Распред!$B$4:$B$300,"апрель",Распред!$V$4:$V$300,A94)+SUMIFS(Распред!$Y$4:$Y$300,Распред!$B$4:$B$300,"апрель",Распред!$X$4:$X$300,A94)+SUMIFS(Распред!$AA$4:$AA$300,Распред!$B$4:$B$300,"апрель",Распред!$Z$4:$Z$300,A94)+SUMIFS(Распред!$AC$4:$AC$300,Распред!$B$4:$B$300,"апрель",Распред!$AB$4:$AB$300,A94)</f>
        <v>0</v>
      </c>
      <c r="AM94" s="46">
        <f t="shared" ca="1" si="13"/>
        <v>0</v>
      </c>
      <c r="AN94" s="46">
        <f t="shared" ca="1" si="14"/>
        <v>0</v>
      </c>
      <c r="AO94" s="46">
        <f t="shared" ca="1" si="15"/>
        <v>0</v>
      </c>
      <c r="AP94" s="46">
        <f>январь!AP94</f>
        <v>0</v>
      </c>
      <c r="AQ94" s="46">
        <f t="shared" ca="1" si="16"/>
        <v>0</v>
      </c>
      <c r="AR94" s="47"/>
      <c r="AS94" s="47">
        <f t="shared" ca="1" si="17"/>
        <v>0</v>
      </c>
      <c r="AT94" s="47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</row>
    <row r="95" spans="1:58" x14ac:dyDescent="0.25">
      <c r="A95" s="47">
        <f>База!B95</f>
        <v>0</v>
      </c>
      <c r="B95" s="46" t="s">
        <v>23</v>
      </c>
      <c r="C95" s="46">
        <f ca="1">IF(COUNTIFS(Распис!$B$4:$B$300,$A95,Распис!$C$4:$C$300,"&lt;="&amp;C$1,Распис!$D$4:$D$300,"&gt;="&amp;C$1)&gt;0,SUMIFS(Распис!$F$4:$F$300,Распис!$B$4:$B$300,$A95,Распис!$C$4:$C$300,"&lt;="&amp;C$1,Распис!$D$4:$D$300,"&gt;="&amp;C$1),SUMIF(База!$B$3:$B$305,$A95,База!$F$3:$F$152))</f>
        <v>0</v>
      </c>
      <c r="D95" s="46">
        <f ca="1">IF(COUNTIFS(Распис!$B$4:$B$300,$A95,Распис!$C$4:$C$300,"&lt;="&amp;D$1,Распис!$D$4:$D$300,"&gt;="&amp;D$1)&gt;0,SUMIFS(Распис!$G$4:$G$300,Распис!$B$4:$B$300,$A95,Распис!$C$4:$C$300,"&lt;="&amp;D$1,Распис!$D$4:$D$300,"&gt;="&amp;D$1),SUMIF(База!$B$3:$B$305,$A95,База!$G$3:$G$152))</f>
        <v>0</v>
      </c>
      <c r="E95" s="46">
        <f ca="1">IF(COUNTIFS(Распис!$B$4:$B$300,$A95,Распис!$C$4:$C$300,"&lt;="&amp;E$1,Распис!$D$4:$D$300,"&gt;="&amp;E$1)&gt;0,SUMIFS(Распис!$H$4:$H$300,Распис!$B$4:$B$300,$A95,Распис!$C$4:$C$300,"&lt;="&amp;E$1,Распис!$D$4:$D$300,"&gt;="&amp;E$1),SUMIF(База!$B$3:$B$305,$A95,База!$H$3:$H$152))</f>
        <v>0</v>
      </c>
      <c r="F95" s="46">
        <f ca="1">IF(COUNTIFS(Распис!$B$4:$B$300,$A95,Распис!$C$4:$C$300,"&lt;="&amp;F$1,Распис!$D$4:$D$300,"&gt;="&amp;F$1)&gt;0,SUMIFS(Распис!$I$4:$I$300,Распис!$B$4:$B$300,$A95,Распис!$C$4:$C$300,"&lt;="&amp;F$1,Распис!$D$4:$D$300,"&gt;="&amp;F$1),SUMIF(База!$B$3:$B$305,$A95,База!$I$3:$I$152))</f>
        <v>0</v>
      </c>
      <c r="G95" s="46">
        <f ca="1">IF(COUNTIFS(Распис!$B$4:$B$300,$A95,Распис!$C$4:$C$300,"&lt;="&amp;G$1,Распис!$D$4:$D$300,"&gt;="&amp;G$1)&gt;0,SUMIFS(Распис!$J$4:$J$300,Распис!$B$4:$B$300,$A95,Распис!$C$4:$C$300,"&lt;="&amp;G$1,Распис!$D$4:$D$300,"&gt;="&amp;G$1),SUMIF(База!$B$3:$B$305,$A95,База!$J$3:$J$152))</f>
        <v>0</v>
      </c>
      <c r="H95" s="46">
        <f ca="1">IF(COUNTIFS(Распис!$B$4:$B$300,$A95,Распис!$C$4:$C$300,"&lt;="&amp;H$1,Распис!$D$4:$D$300,"&gt;="&amp;H$1)&gt;0,SUMIFS(Распис!$K$4:$K$300,Распис!$B$4:$B$300,$A95,Распис!$C$4:$C$300,"&lt;="&amp;H$1,Распис!$D$4:$D$300,"&gt;="&amp;H$1),SUMIF(База!$B$3:$B$305,$A95,База!$K$3:$K$152))</f>
        <v>0</v>
      </c>
      <c r="I95" s="46" t="s">
        <v>23</v>
      </c>
      <c r="J95" s="46">
        <f ca="1">IF(COUNTIFS(Распис!$B$4:$B$300,$A95,Распис!$C$4:$C$300,"&lt;="&amp;J$1,Распис!$D$4:$D$300,"&gt;="&amp;J$1)&gt;0,SUMIFS(Распис!$F$4:$F$300,Распис!$B$4:$B$300,$A95,Распис!$C$4:$C$300,"&lt;="&amp;J$1,Распис!$D$4:$D$300,"&gt;="&amp;J$1),SUMIF(База!$B$3:$B$305,$A95,База!$F$3:$F$152))</f>
        <v>0</v>
      </c>
      <c r="K95" s="46">
        <f ca="1">IF(COUNTIFS(Распис!$B$4:$B$300,$A95,Распис!$C$4:$C$300,"&lt;="&amp;K$1,Распис!$D$4:$D$300,"&gt;="&amp;K$1)&gt;0,SUMIFS(Распис!$G$4:$G$300,Распис!$B$4:$B$300,$A95,Распис!$C$4:$C$300,"&lt;="&amp;K$1,Распис!$D$4:$D$300,"&gt;="&amp;K$1),SUMIF(База!$B$3:$B$305,$A95,База!$G$3:$G$152))</f>
        <v>0</v>
      </c>
      <c r="L95" s="46">
        <f ca="1">IF(COUNTIFS(Распис!$B$4:$B$300,$A95,Распис!$C$4:$C$300,"&lt;="&amp;L$1,Распис!$D$4:$D$300,"&gt;="&amp;L$1)&gt;0,SUMIFS(Распис!$H$4:$H$300,Распис!$B$4:$B$300,$A95,Распис!$C$4:$C$300,"&lt;="&amp;L$1,Распис!$D$4:$D$300,"&gt;="&amp;L$1),SUMIF(База!$B$3:$B$305,$A95,База!$H$3:$H$152))</f>
        <v>0</v>
      </c>
      <c r="M95" s="46">
        <f ca="1">IF(COUNTIFS(Распис!$B$4:$B$300,$A95,Распис!$C$4:$C$300,"&lt;="&amp;M$1,Распис!$D$4:$D$300,"&gt;="&amp;M$1)&gt;0,SUMIFS(Распис!$I$4:$I$300,Распис!$B$4:$B$300,$A95,Распис!$C$4:$C$300,"&lt;="&amp;M$1,Распис!$D$4:$D$300,"&gt;="&amp;M$1),SUMIF(База!$B$3:$B$305,$A95,База!$I$3:$I$152))</f>
        <v>0</v>
      </c>
      <c r="N95" s="46">
        <f ca="1">IF(COUNTIFS(Распис!$B$4:$B$300,$A95,Распис!$C$4:$C$300,"&lt;="&amp;N$1,Распис!$D$4:$D$300,"&gt;="&amp;N$1)&gt;0,SUMIFS(Распис!$J$4:$J$300,Распис!$B$4:$B$300,$A95,Распис!$C$4:$C$300,"&lt;="&amp;N$1,Распис!$D$4:$D$300,"&gt;="&amp;N$1),SUMIF(База!$B$3:$B$305,$A95,База!$J$3:$J$152))</f>
        <v>0</v>
      </c>
      <c r="O95" s="46">
        <f ca="1">IF(COUNTIFS(Распис!$B$4:$B$300,$A95,Распис!$C$4:$C$300,"&lt;="&amp;O$1,Распис!$D$4:$D$300,"&gt;="&amp;O$1)&gt;0,SUMIFS(Распис!$K$4:$K$300,Распис!$B$4:$B$300,$A95,Распис!$C$4:$C$300,"&lt;="&amp;O$1,Распис!$D$4:$D$300,"&gt;="&amp;O$1),SUMIF(База!$B$3:$B$305,$A95,База!$K$3:$K$152))</f>
        <v>0</v>
      </c>
      <c r="P95" s="46" t="s">
        <v>23</v>
      </c>
      <c r="Q95" s="46">
        <f ca="1">IF(COUNTIFS(Распис!$B$4:$B$300,$A95,Распис!$C$4:$C$300,"&lt;="&amp;Q$1,Распис!$D$4:$D$300,"&gt;="&amp;Q$1)&gt;0,SUMIFS(Распис!$F$4:$F$300,Распис!$B$4:$B$300,$A95,Распис!$C$4:$C$300,"&lt;="&amp;Q$1,Распис!$D$4:$D$300,"&gt;="&amp;Q$1),SUMIF(База!$B$3:$B$305,$A95,База!$F$3:$F$152))</f>
        <v>0</v>
      </c>
      <c r="R95" s="46">
        <f ca="1">IF(COUNTIFS(Распис!$B$4:$B$300,$A95,Распис!$C$4:$C$300,"&lt;="&amp;R$1,Распис!$D$4:$D$300,"&gt;="&amp;R$1)&gt;0,SUMIFS(Распис!$G$4:$G$300,Распис!$B$4:$B$300,$A95,Распис!$C$4:$C$300,"&lt;="&amp;R$1,Распис!$D$4:$D$300,"&gt;="&amp;R$1),SUMIF(База!$B$3:$B$305,$A95,База!$G$3:$G$152))</f>
        <v>0</v>
      </c>
      <c r="S95" s="46">
        <f ca="1">IF(COUNTIFS(Распис!$B$4:$B$300,$A95,Распис!$C$4:$C$300,"&lt;="&amp;S$1,Распис!$D$4:$D$300,"&gt;="&amp;S$1)&gt;0,SUMIFS(Распис!$H$4:$H$300,Распис!$B$4:$B$300,$A95,Распис!$C$4:$C$300,"&lt;="&amp;S$1,Распис!$D$4:$D$300,"&gt;="&amp;S$1),SUMIF(База!$B$3:$B$305,$A95,База!$H$3:$H$152))</f>
        <v>0</v>
      </c>
      <c r="T95" s="46">
        <f ca="1">IF(COUNTIFS(Распис!$B$4:$B$300,$A95,Распис!$C$4:$C$300,"&lt;="&amp;T$1,Распис!$D$4:$D$300,"&gt;="&amp;T$1)&gt;0,SUMIFS(Распис!$I$4:$I$300,Распис!$B$4:$B$300,$A95,Распис!$C$4:$C$300,"&lt;="&amp;T$1,Распис!$D$4:$D$300,"&gt;="&amp;T$1),SUMIF(База!$B$3:$B$305,$A95,База!$I$3:$I$152))</f>
        <v>0</v>
      </c>
      <c r="U95" s="46">
        <f ca="1">IF(COUNTIFS(Распис!$B$4:$B$300,$A95,Распис!$C$4:$C$300,"&lt;="&amp;U$1,Распис!$D$4:$D$300,"&gt;="&amp;U$1)&gt;0,SUMIFS(Распис!$J$4:$J$300,Распис!$B$4:$B$300,$A95,Распис!$C$4:$C$300,"&lt;="&amp;U$1,Распис!$D$4:$D$300,"&gt;="&amp;U$1),SUMIF(База!$B$3:$B$305,$A95,База!$J$3:$J$152))</f>
        <v>0</v>
      </c>
      <c r="V95" s="46">
        <f ca="1">IF(COUNTIFS(Распис!$B$4:$B$300,$A95,Распис!$C$4:$C$300,"&lt;="&amp;V$1,Распис!$D$4:$D$300,"&gt;="&amp;V$1)&gt;0,SUMIFS(Распис!$K$4:$K$300,Распис!$B$4:$B$300,$A95,Распис!$C$4:$C$300,"&lt;="&amp;V$1,Распис!$D$4:$D$300,"&gt;="&amp;V$1),SUMIF(База!$B$3:$B$305,$A95,База!$K$3:$K$152))</f>
        <v>0</v>
      </c>
      <c r="W95" s="46" t="s">
        <v>23</v>
      </c>
      <c r="X95" s="46">
        <f ca="1">IF(COUNTIFS(Распис!$B$4:$B$300,$A95,Распис!$C$4:$C$300,"&lt;="&amp;X$1,Распис!$D$4:$D$300,"&gt;="&amp;X$1)&gt;0,SUMIFS(Распис!$F$4:$F$300,Распис!$B$4:$B$300,$A95,Распис!$C$4:$C$300,"&lt;="&amp;X$1,Распис!$D$4:$D$300,"&gt;="&amp;X$1),SUMIF(База!$B$3:$B$305,$A95,База!$F$3:$F$152))</f>
        <v>0</v>
      </c>
      <c r="Y95" s="46">
        <f ca="1">IF(COUNTIFS(Распис!$B$4:$B$300,$A95,Распис!$C$4:$C$300,"&lt;="&amp;Y$1,Распис!$D$4:$D$300,"&gt;="&amp;Y$1)&gt;0,SUMIFS(Распис!$G$4:$G$300,Распис!$B$4:$B$300,$A95,Распис!$C$4:$C$300,"&lt;="&amp;Y$1,Распис!$D$4:$D$300,"&gt;="&amp;Y$1),SUMIF(База!$B$3:$B$305,$A95,База!$G$3:$G$152))</f>
        <v>0</v>
      </c>
      <c r="Z95" s="46">
        <f ca="1">IF(COUNTIFS(Распис!$B$4:$B$300,$A95,Распис!$C$4:$C$300,"&lt;="&amp;Z$1,Распис!$D$4:$D$300,"&gt;="&amp;Z$1)&gt;0,SUMIFS(Распис!$H$4:$H$300,Распис!$B$4:$B$300,$A95,Распис!$C$4:$C$300,"&lt;="&amp;Z$1,Распис!$D$4:$D$300,"&gt;="&amp;Z$1),SUMIF(База!$B$3:$B$305,$A95,База!$H$3:$H$152))</f>
        <v>0</v>
      </c>
      <c r="AA95" s="46">
        <f ca="1">IF(COUNTIFS(Распис!$B$4:$B$300,$A95,Распис!$C$4:$C$300,"&lt;="&amp;AA$1,Распис!$D$4:$D$300,"&gt;="&amp;AA$1)&gt;0,SUMIFS(Распис!$I$4:$I$300,Распис!$B$4:$B$300,$A95,Распис!$C$4:$C$300,"&lt;="&amp;AA$1,Распис!$D$4:$D$300,"&gt;="&amp;AA$1),SUMIF(База!$B$3:$B$305,$A95,База!$I$3:$I$152))</f>
        <v>0</v>
      </c>
      <c r="AB95" s="46">
        <f ca="1">IF(COUNTIFS(Распис!$B$4:$B$300,$A95,Распис!$C$4:$C$300,"&lt;="&amp;AB$1,Распис!$D$4:$D$300,"&gt;="&amp;AB$1)&gt;0,SUMIFS(Распис!$J$4:$J$300,Распис!$B$4:$B$300,$A95,Распис!$C$4:$C$300,"&lt;="&amp;AB$1,Распис!$D$4:$D$300,"&gt;="&amp;AB$1),SUMIF(База!$B$3:$B$305,$A95,База!$J$3:$J$152))</f>
        <v>0</v>
      </c>
      <c r="AC95" s="46">
        <f ca="1">IF(COUNTIFS(Распис!$B$4:$B$300,$A95,Распис!$C$4:$C$300,"&lt;="&amp;AC$1,Распис!$D$4:$D$300,"&gt;="&amp;AC$1)&gt;0,SUMIFS(Распис!$K$4:$K$300,Распис!$B$4:$B$300,$A95,Распис!$C$4:$C$300,"&lt;="&amp;AC$1,Распис!$D$4:$D$300,"&gt;="&amp;AC$1),SUMIF(База!$B$3:$B$305,$A95,База!$K$3:$K$152))</f>
        <v>0</v>
      </c>
      <c r="AD95" s="46" t="s">
        <v>23</v>
      </c>
      <c r="AE95" s="46">
        <f ca="1">IF(COUNTIFS(Распис!$B$4:$B$300,$A95,Распис!$C$4:$C$300,"&lt;="&amp;AE$1,Распис!$D$4:$D$300,"&gt;="&amp;AE$1)&gt;0,SUMIFS(Распис!$F$4:$F$300,Распис!$B$4:$B$300,$A95,Распис!$C$4:$C$300,"&lt;="&amp;AE$1,Распис!$D$4:$D$300,"&gt;="&amp;AE$1),SUMIF(База!$B$3:$B$305,$A95,База!$F$3:$F$152))</f>
        <v>0</v>
      </c>
      <c r="AF95" s="47"/>
      <c r="AG95" s="46">
        <f t="shared" ca="1" si="10"/>
        <v>0</v>
      </c>
      <c r="AH95" s="46">
        <f ca="1">AG95-SUMIFS(Распред!$G$4:$G$300,Распред!$B$4:$B$300,"апрель",Распред!$F$4:$F$300,A95)</f>
        <v>0</v>
      </c>
      <c r="AI95" s="46">
        <f ca="1">AH95+(COUNTIF(B95:AF95,"КД")+SUMIFS(Распред!$AH$4:$AH$300,Распред!$F$4:$F$300,A95,Распред!$B$4:$B$300,"апрель"))*4</f>
        <v>0</v>
      </c>
      <c r="AJ95" s="46">
        <f t="shared" ca="1" si="11"/>
        <v>0</v>
      </c>
      <c r="AK95" s="46">
        <f t="shared" ca="1" si="12"/>
        <v>0</v>
      </c>
      <c r="AL95" s="46">
        <f>SUMIFS(Распред!$K$4:$K$300,Распред!$B$4:$B$300,"апрель",Распред!$J$4:$J$300,A95)+SUMIFS(Распред!$M$4:$M$300,Распред!$B$4:$B$300,"апрель",Распред!$L$4:$L$300,A95)+SUMIFS(Распред!$O$4:$O$300,Распред!$B$4:$B$300,"апрель",Распред!$N$4:$N$300,A95)+SUMIFS(Распред!$Q$4:$Q$300,Распред!$B$4:$B$300,"апрель",Распред!$P$4:$P$300,A95)+SUMIFS(Распред!$S$4:$S$300,Распред!$B$4:$B$300,"апрель",Распред!$R$4:$R$300,A95)+SUMIFS(Распред!$U$4:$U$300,Распред!$B$4:$B$300,"апрель",Распред!$T$4:$T$300,A95)+SUMIFS(Распред!$W$4:$W$300,Распред!$B$4:$B$300,"апрель",Распред!$V$4:$V$300,A95)+SUMIFS(Распред!$Y$4:$Y$300,Распред!$B$4:$B$300,"апрель",Распред!$X$4:$X$300,A95)+SUMIFS(Распред!$AA$4:$AA$300,Распред!$B$4:$B$300,"апрель",Распред!$Z$4:$Z$300,A95)+SUMIFS(Распред!$AC$4:$AC$300,Распред!$B$4:$B$300,"апрель",Распред!$AB$4:$AB$300,A95)</f>
        <v>0</v>
      </c>
      <c r="AM95" s="46">
        <f t="shared" ca="1" si="13"/>
        <v>0</v>
      </c>
      <c r="AN95" s="46">
        <f t="shared" ca="1" si="14"/>
        <v>0</v>
      </c>
      <c r="AO95" s="46">
        <f t="shared" ca="1" si="15"/>
        <v>0</v>
      </c>
      <c r="AP95" s="46">
        <f>январь!AP95</f>
        <v>0</v>
      </c>
      <c r="AQ95" s="46">
        <f t="shared" ca="1" si="16"/>
        <v>0</v>
      </c>
      <c r="AR95" s="47"/>
      <c r="AS95" s="47">
        <f t="shared" ca="1" si="17"/>
        <v>0</v>
      </c>
      <c r="AT95" s="47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</row>
    <row r="96" spans="1:58" x14ac:dyDescent="0.25">
      <c r="A96" s="47">
        <f>База!B96</f>
        <v>0</v>
      </c>
      <c r="B96" s="46" t="s">
        <v>23</v>
      </c>
      <c r="C96" s="46">
        <f ca="1">IF(COUNTIFS(Распис!$B$4:$B$300,$A96,Распис!$C$4:$C$300,"&lt;="&amp;C$1,Распис!$D$4:$D$300,"&gt;="&amp;C$1)&gt;0,SUMIFS(Распис!$F$4:$F$300,Распис!$B$4:$B$300,$A96,Распис!$C$4:$C$300,"&lt;="&amp;C$1,Распис!$D$4:$D$300,"&gt;="&amp;C$1),SUMIF(База!$B$3:$B$305,$A96,База!$F$3:$F$152))</f>
        <v>0</v>
      </c>
      <c r="D96" s="46">
        <f ca="1">IF(COUNTIFS(Распис!$B$4:$B$300,$A96,Распис!$C$4:$C$300,"&lt;="&amp;D$1,Распис!$D$4:$D$300,"&gt;="&amp;D$1)&gt;0,SUMIFS(Распис!$G$4:$G$300,Распис!$B$4:$B$300,$A96,Распис!$C$4:$C$300,"&lt;="&amp;D$1,Распис!$D$4:$D$300,"&gt;="&amp;D$1),SUMIF(База!$B$3:$B$305,$A96,База!$G$3:$G$152))</f>
        <v>0</v>
      </c>
      <c r="E96" s="46">
        <f ca="1">IF(COUNTIFS(Распис!$B$4:$B$300,$A96,Распис!$C$4:$C$300,"&lt;="&amp;E$1,Распис!$D$4:$D$300,"&gt;="&amp;E$1)&gt;0,SUMIFS(Распис!$H$4:$H$300,Распис!$B$4:$B$300,$A96,Распис!$C$4:$C$300,"&lt;="&amp;E$1,Распис!$D$4:$D$300,"&gt;="&amp;E$1),SUMIF(База!$B$3:$B$305,$A96,База!$H$3:$H$152))</f>
        <v>0</v>
      </c>
      <c r="F96" s="46">
        <f ca="1">IF(COUNTIFS(Распис!$B$4:$B$300,$A96,Распис!$C$4:$C$300,"&lt;="&amp;F$1,Распис!$D$4:$D$300,"&gt;="&amp;F$1)&gt;0,SUMIFS(Распис!$I$4:$I$300,Распис!$B$4:$B$300,$A96,Распис!$C$4:$C$300,"&lt;="&amp;F$1,Распис!$D$4:$D$300,"&gt;="&amp;F$1),SUMIF(База!$B$3:$B$305,$A96,База!$I$3:$I$152))</f>
        <v>0</v>
      </c>
      <c r="G96" s="46">
        <f ca="1">IF(COUNTIFS(Распис!$B$4:$B$300,$A96,Распис!$C$4:$C$300,"&lt;="&amp;G$1,Распис!$D$4:$D$300,"&gt;="&amp;G$1)&gt;0,SUMIFS(Распис!$J$4:$J$300,Распис!$B$4:$B$300,$A96,Распис!$C$4:$C$300,"&lt;="&amp;G$1,Распис!$D$4:$D$300,"&gt;="&amp;G$1),SUMIF(База!$B$3:$B$305,$A96,База!$J$3:$J$152))</f>
        <v>0</v>
      </c>
      <c r="H96" s="46">
        <f ca="1">IF(COUNTIFS(Распис!$B$4:$B$300,$A96,Распис!$C$4:$C$300,"&lt;="&amp;H$1,Распис!$D$4:$D$300,"&gt;="&amp;H$1)&gt;0,SUMIFS(Распис!$K$4:$K$300,Распис!$B$4:$B$300,$A96,Распис!$C$4:$C$300,"&lt;="&amp;H$1,Распис!$D$4:$D$300,"&gt;="&amp;H$1),SUMIF(База!$B$3:$B$305,$A96,База!$K$3:$K$152))</f>
        <v>0</v>
      </c>
      <c r="I96" s="46" t="s">
        <v>23</v>
      </c>
      <c r="J96" s="46">
        <f ca="1">IF(COUNTIFS(Распис!$B$4:$B$300,$A96,Распис!$C$4:$C$300,"&lt;="&amp;J$1,Распис!$D$4:$D$300,"&gt;="&amp;J$1)&gt;0,SUMIFS(Распис!$F$4:$F$300,Распис!$B$4:$B$300,$A96,Распис!$C$4:$C$300,"&lt;="&amp;J$1,Распис!$D$4:$D$300,"&gt;="&amp;J$1),SUMIF(База!$B$3:$B$305,$A96,База!$F$3:$F$152))</f>
        <v>0</v>
      </c>
      <c r="K96" s="46">
        <f ca="1">IF(COUNTIFS(Распис!$B$4:$B$300,$A96,Распис!$C$4:$C$300,"&lt;="&amp;K$1,Распис!$D$4:$D$300,"&gt;="&amp;K$1)&gt;0,SUMIFS(Распис!$G$4:$G$300,Распис!$B$4:$B$300,$A96,Распис!$C$4:$C$300,"&lt;="&amp;K$1,Распис!$D$4:$D$300,"&gt;="&amp;K$1),SUMIF(База!$B$3:$B$305,$A96,База!$G$3:$G$152))</f>
        <v>0</v>
      </c>
      <c r="L96" s="46">
        <f ca="1">IF(COUNTIFS(Распис!$B$4:$B$300,$A96,Распис!$C$4:$C$300,"&lt;="&amp;L$1,Распис!$D$4:$D$300,"&gt;="&amp;L$1)&gt;0,SUMIFS(Распис!$H$4:$H$300,Распис!$B$4:$B$300,$A96,Распис!$C$4:$C$300,"&lt;="&amp;L$1,Распис!$D$4:$D$300,"&gt;="&amp;L$1),SUMIF(База!$B$3:$B$305,$A96,База!$H$3:$H$152))</f>
        <v>0</v>
      </c>
      <c r="M96" s="46">
        <f ca="1">IF(COUNTIFS(Распис!$B$4:$B$300,$A96,Распис!$C$4:$C$300,"&lt;="&amp;M$1,Распис!$D$4:$D$300,"&gt;="&amp;M$1)&gt;0,SUMIFS(Распис!$I$4:$I$300,Распис!$B$4:$B$300,$A96,Распис!$C$4:$C$300,"&lt;="&amp;M$1,Распис!$D$4:$D$300,"&gt;="&amp;M$1),SUMIF(База!$B$3:$B$305,$A96,База!$I$3:$I$152))</f>
        <v>0</v>
      </c>
      <c r="N96" s="46">
        <f ca="1">IF(COUNTIFS(Распис!$B$4:$B$300,$A96,Распис!$C$4:$C$300,"&lt;="&amp;N$1,Распис!$D$4:$D$300,"&gt;="&amp;N$1)&gt;0,SUMIFS(Распис!$J$4:$J$300,Распис!$B$4:$B$300,$A96,Распис!$C$4:$C$300,"&lt;="&amp;N$1,Распис!$D$4:$D$300,"&gt;="&amp;N$1),SUMIF(База!$B$3:$B$305,$A96,База!$J$3:$J$152))</f>
        <v>0</v>
      </c>
      <c r="O96" s="46">
        <f ca="1">IF(COUNTIFS(Распис!$B$4:$B$300,$A96,Распис!$C$4:$C$300,"&lt;="&amp;O$1,Распис!$D$4:$D$300,"&gt;="&amp;O$1)&gt;0,SUMIFS(Распис!$K$4:$K$300,Распис!$B$4:$B$300,$A96,Распис!$C$4:$C$300,"&lt;="&amp;O$1,Распис!$D$4:$D$300,"&gt;="&amp;O$1),SUMIF(База!$B$3:$B$305,$A96,База!$K$3:$K$152))</f>
        <v>0</v>
      </c>
      <c r="P96" s="46" t="s">
        <v>23</v>
      </c>
      <c r="Q96" s="46">
        <f ca="1">IF(COUNTIFS(Распис!$B$4:$B$300,$A96,Распис!$C$4:$C$300,"&lt;="&amp;Q$1,Распис!$D$4:$D$300,"&gt;="&amp;Q$1)&gt;0,SUMIFS(Распис!$F$4:$F$300,Распис!$B$4:$B$300,$A96,Распис!$C$4:$C$300,"&lt;="&amp;Q$1,Распис!$D$4:$D$300,"&gt;="&amp;Q$1),SUMIF(База!$B$3:$B$305,$A96,База!$F$3:$F$152))</f>
        <v>0</v>
      </c>
      <c r="R96" s="46">
        <f ca="1">IF(COUNTIFS(Распис!$B$4:$B$300,$A96,Распис!$C$4:$C$300,"&lt;="&amp;R$1,Распис!$D$4:$D$300,"&gt;="&amp;R$1)&gt;0,SUMIFS(Распис!$G$4:$G$300,Распис!$B$4:$B$300,$A96,Распис!$C$4:$C$300,"&lt;="&amp;R$1,Распис!$D$4:$D$300,"&gt;="&amp;R$1),SUMIF(База!$B$3:$B$305,$A96,База!$G$3:$G$152))</f>
        <v>0</v>
      </c>
      <c r="S96" s="46">
        <f ca="1">IF(COUNTIFS(Распис!$B$4:$B$300,$A96,Распис!$C$4:$C$300,"&lt;="&amp;S$1,Распис!$D$4:$D$300,"&gt;="&amp;S$1)&gt;0,SUMIFS(Распис!$H$4:$H$300,Распис!$B$4:$B$300,$A96,Распис!$C$4:$C$300,"&lt;="&amp;S$1,Распис!$D$4:$D$300,"&gt;="&amp;S$1),SUMIF(База!$B$3:$B$305,$A96,База!$H$3:$H$152))</f>
        <v>0</v>
      </c>
      <c r="T96" s="46">
        <f ca="1">IF(COUNTIFS(Распис!$B$4:$B$300,$A96,Распис!$C$4:$C$300,"&lt;="&amp;T$1,Распис!$D$4:$D$300,"&gt;="&amp;T$1)&gt;0,SUMIFS(Распис!$I$4:$I$300,Распис!$B$4:$B$300,$A96,Распис!$C$4:$C$300,"&lt;="&amp;T$1,Распис!$D$4:$D$300,"&gt;="&amp;T$1),SUMIF(База!$B$3:$B$305,$A96,База!$I$3:$I$152))</f>
        <v>0</v>
      </c>
      <c r="U96" s="46">
        <f ca="1">IF(COUNTIFS(Распис!$B$4:$B$300,$A96,Распис!$C$4:$C$300,"&lt;="&amp;U$1,Распис!$D$4:$D$300,"&gt;="&amp;U$1)&gt;0,SUMIFS(Распис!$J$4:$J$300,Распис!$B$4:$B$300,$A96,Распис!$C$4:$C$300,"&lt;="&amp;U$1,Распис!$D$4:$D$300,"&gt;="&amp;U$1),SUMIF(База!$B$3:$B$305,$A96,База!$J$3:$J$152))</f>
        <v>0</v>
      </c>
      <c r="V96" s="46">
        <f ca="1">IF(COUNTIFS(Распис!$B$4:$B$300,$A96,Распис!$C$4:$C$300,"&lt;="&amp;V$1,Распис!$D$4:$D$300,"&gt;="&amp;V$1)&gt;0,SUMIFS(Распис!$K$4:$K$300,Распис!$B$4:$B$300,$A96,Распис!$C$4:$C$300,"&lt;="&amp;V$1,Распис!$D$4:$D$300,"&gt;="&amp;V$1),SUMIF(База!$B$3:$B$305,$A96,База!$K$3:$K$152))</f>
        <v>0</v>
      </c>
      <c r="W96" s="46" t="s">
        <v>23</v>
      </c>
      <c r="X96" s="46">
        <f ca="1">IF(COUNTIFS(Распис!$B$4:$B$300,$A96,Распис!$C$4:$C$300,"&lt;="&amp;X$1,Распис!$D$4:$D$300,"&gt;="&amp;X$1)&gt;0,SUMIFS(Распис!$F$4:$F$300,Распис!$B$4:$B$300,$A96,Распис!$C$4:$C$300,"&lt;="&amp;X$1,Распис!$D$4:$D$300,"&gt;="&amp;X$1),SUMIF(База!$B$3:$B$305,$A96,База!$F$3:$F$152))</f>
        <v>0</v>
      </c>
      <c r="Y96" s="46">
        <f ca="1">IF(COUNTIFS(Распис!$B$4:$B$300,$A96,Распис!$C$4:$C$300,"&lt;="&amp;Y$1,Распис!$D$4:$D$300,"&gt;="&amp;Y$1)&gt;0,SUMIFS(Распис!$G$4:$G$300,Распис!$B$4:$B$300,$A96,Распис!$C$4:$C$300,"&lt;="&amp;Y$1,Распис!$D$4:$D$300,"&gt;="&amp;Y$1),SUMIF(База!$B$3:$B$305,$A96,База!$G$3:$G$152))</f>
        <v>0</v>
      </c>
      <c r="Z96" s="46">
        <f ca="1">IF(COUNTIFS(Распис!$B$4:$B$300,$A96,Распис!$C$4:$C$300,"&lt;="&amp;Z$1,Распис!$D$4:$D$300,"&gt;="&amp;Z$1)&gt;0,SUMIFS(Распис!$H$4:$H$300,Распис!$B$4:$B$300,$A96,Распис!$C$4:$C$300,"&lt;="&amp;Z$1,Распис!$D$4:$D$300,"&gt;="&amp;Z$1),SUMIF(База!$B$3:$B$305,$A96,База!$H$3:$H$152))</f>
        <v>0</v>
      </c>
      <c r="AA96" s="46">
        <f ca="1">IF(COUNTIFS(Распис!$B$4:$B$300,$A96,Распис!$C$4:$C$300,"&lt;="&amp;AA$1,Распис!$D$4:$D$300,"&gt;="&amp;AA$1)&gt;0,SUMIFS(Распис!$I$4:$I$300,Распис!$B$4:$B$300,$A96,Распис!$C$4:$C$300,"&lt;="&amp;AA$1,Распис!$D$4:$D$300,"&gt;="&amp;AA$1),SUMIF(База!$B$3:$B$305,$A96,База!$I$3:$I$152))</f>
        <v>0</v>
      </c>
      <c r="AB96" s="46">
        <f ca="1">IF(COUNTIFS(Распис!$B$4:$B$300,$A96,Распис!$C$4:$C$300,"&lt;="&amp;AB$1,Распис!$D$4:$D$300,"&gt;="&amp;AB$1)&gt;0,SUMIFS(Распис!$J$4:$J$300,Распис!$B$4:$B$300,$A96,Распис!$C$4:$C$300,"&lt;="&amp;AB$1,Распис!$D$4:$D$300,"&gt;="&amp;AB$1),SUMIF(База!$B$3:$B$305,$A96,База!$J$3:$J$152))</f>
        <v>0</v>
      </c>
      <c r="AC96" s="46">
        <f ca="1">IF(COUNTIFS(Распис!$B$4:$B$300,$A96,Распис!$C$4:$C$300,"&lt;="&amp;AC$1,Распис!$D$4:$D$300,"&gt;="&amp;AC$1)&gt;0,SUMIFS(Распис!$K$4:$K$300,Распис!$B$4:$B$300,$A96,Распис!$C$4:$C$300,"&lt;="&amp;AC$1,Распис!$D$4:$D$300,"&gt;="&amp;AC$1),SUMIF(База!$B$3:$B$305,$A96,База!$K$3:$K$152))</f>
        <v>0</v>
      </c>
      <c r="AD96" s="46" t="s">
        <v>23</v>
      </c>
      <c r="AE96" s="46">
        <f ca="1">IF(COUNTIFS(Распис!$B$4:$B$300,$A96,Распис!$C$4:$C$300,"&lt;="&amp;AE$1,Распис!$D$4:$D$300,"&gt;="&amp;AE$1)&gt;0,SUMIFS(Распис!$F$4:$F$300,Распис!$B$4:$B$300,$A96,Распис!$C$4:$C$300,"&lt;="&amp;AE$1,Распис!$D$4:$D$300,"&gt;="&amp;AE$1),SUMIF(База!$B$3:$B$305,$A96,База!$F$3:$F$152))</f>
        <v>0</v>
      </c>
      <c r="AF96" s="47"/>
      <c r="AG96" s="46">
        <f t="shared" ca="1" si="10"/>
        <v>0</v>
      </c>
      <c r="AH96" s="46">
        <f ca="1">AG96-SUMIFS(Распред!$G$4:$G$300,Распред!$B$4:$B$300,"апрель",Распред!$F$4:$F$300,A96)</f>
        <v>0</v>
      </c>
      <c r="AI96" s="46">
        <f ca="1">AH96+(COUNTIF(B96:AF96,"КД")+SUMIFS(Распред!$AH$4:$AH$300,Распред!$F$4:$F$300,A96,Распред!$B$4:$B$300,"апрель"))*4</f>
        <v>0</v>
      </c>
      <c r="AJ96" s="46">
        <f t="shared" ca="1" si="11"/>
        <v>0</v>
      </c>
      <c r="AK96" s="46">
        <f t="shared" ca="1" si="12"/>
        <v>0</v>
      </c>
      <c r="AL96" s="46">
        <f>SUMIFS(Распред!$K$4:$K$300,Распред!$B$4:$B$300,"апрель",Распред!$J$4:$J$300,A96)+SUMIFS(Распред!$M$4:$M$300,Распред!$B$4:$B$300,"апрель",Распред!$L$4:$L$300,A96)+SUMIFS(Распред!$O$4:$O$300,Распред!$B$4:$B$300,"апрель",Распред!$N$4:$N$300,A96)+SUMIFS(Распред!$Q$4:$Q$300,Распред!$B$4:$B$300,"апрель",Распред!$P$4:$P$300,A96)+SUMIFS(Распред!$S$4:$S$300,Распред!$B$4:$B$300,"апрель",Распред!$R$4:$R$300,A96)+SUMIFS(Распред!$U$4:$U$300,Распред!$B$4:$B$300,"апрель",Распред!$T$4:$T$300,A96)+SUMIFS(Распред!$W$4:$W$300,Распред!$B$4:$B$300,"апрель",Распред!$V$4:$V$300,A96)+SUMIFS(Распред!$Y$4:$Y$300,Распред!$B$4:$B$300,"апрель",Распред!$X$4:$X$300,A96)+SUMIFS(Распред!$AA$4:$AA$300,Распред!$B$4:$B$300,"апрель",Распред!$Z$4:$Z$300,A96)+SUMIFS(Распред!$AC$4:$AC$300,Распред!$B$4:$B$300,"апрель",Распред!$AB$4:$AB$300,A96)</f>
        <v>0</v>
      </c>
      <c r="AM96" s="46">
        <f t="shared" ca="1" si="13"/>
        <v>0</v>
      </c>
      <c r="AN96" s="46">
        <f t="shared" ca="1" si="14"/>
        <v>0</v>
      </c>
      <c r="AO96" s="46">
        <f t="shared" ca="1" si="15"/>
        <v>0</v>
      </c>
      <c r="AP96" s="46">
        <f>январь!AP96</f>
        <v>0</v>
      </c>
      <c r="AQ96" s="46">
        <f t="shared" ca="1" si="16"/>
        <v>0</v>
      </c>
      <c r="AR96" s="47"/>
      <c r="AS96" s="47">
        <f t="shared" ca="1" si="17"/>
        <v>0</v>
      </c>
      <c r="AT96" s="47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</row>
    <row r="97" spans="1:58" x14ac:dyDescent="0.25">
      <c r="A97" s="47">
        <f>База!B97</f>
        <v>0</v>
      </c>
      <c r="B97" s="46" t="s">
        <v>23</v>
      </c>
      <c r="C97" s="46">
        <f ca="1">IF(COUNTIFS(Распис!$B$4:$B$300,$A97,Распис!$C$4:$C$300,"&lt;="&amp;C$1,Распис!$D$4:$D$300,"&gt;="&amp;C$1)&gt;0,SUMIFS(Распис!$F$4:$F$300,Распис!$B$4:$B$300,$A97,Распис!$C$4:$C$300,"&lt;="&amp;C$1,Распис!$D$4:$D$300,"&gt;="&amp;C$1),SUMIF(База!$B$3:$B$305,$A97,База!$F$3:$F$152))</f>
        <v>0</v>
      </c>
      <c r="D97" s="46">
        <f ca="1">IF(COUNTIFS(Распис!$B$4:$B$300,$A97,Распис!$C$4:$C$300,"&lt;="&amp;D$1,Распис!$D$4:$D$300,"&gt;="&amp;D$1)&gt;0,SUMIFS(Распис!$G$4:$G$300,Распис!$B$4:$B$300,$A97,Распис!$C$4:$C$300,"&lt;="&amp;D$1,Распис!$D$4:$D$300,"&gt;="&amp;D$1),SUMIF(База!$B$3:$B$305,$A97,База!$G$3:$G$152))</f>
        <v>0</v>
      </c>
      <c r="E97" s="46">
        <f ca="1">IF(COUNTIFS(Распис!$B$4:$B$300,$A97,Распис!$C$4:$C$300,"&lt;="&amp;E$1,Распис!$D$4:$D$300,"&gt;="&amp;E$1)&gt;0,SUMIFS(Распис!$H$4:$H$300,Распис!$B$4:$B$300,$A97,Распис!$C$4:$C$300,"&lt;="&amp;E$1,Распис!$D$4:$D$300,"&gt;="&amp;E$1),SUMIF(База!$B$3:$B$305,$A97,База!$H$3:$H$152))</f>
        <v>0</v>
      </c>
      <c r="F97" s="46">
        <f ca="1">IF(COUNTIFS(Распис!$B$4:$B$300,$A97,Распис!$C$4:$C$300,"&lt;="&amp;F$1,Распис!$D$4:$D$300,"&gt;="&amp;F$1)&gt;0,SUMIFS(Распис!$I$4:$I$300,Распис!$B$4:$B$300,$A97,Распис!$C$4:$C$300,"&lt;="&amp;F$1,Распис!$D$4:$D$300,"&gt;="&amp;F$1),SUMIF(База!$B$3:$B$305,$A97,База!$I$3:$I$152))</f>
        <v>0</v>
      </c>
      <c r="G97" s="46">
        <f ca="1">IF(COUNTIFS(Распис!$B$4:$B$300,$A97,Распис!$C$4:$C$300,"&lt;="&amp;G$1,Распис!$D$4:$D$300,"&gt;="&amp;G$1)&gt;0,SUMIFS(Распис!$J$4:$J$300,Распис!$B$4:$B$300,$A97,Распис!$C$4:$C$300,"&lt;="&amp;G$1,Распис!$D$4:$D$300,"&gt;="&amp;G$1),SUMIF(База!$B$3:$B$305,$A97,База!$J$3:$J$152))</f>
        <v>0</v>
      </c>
      <c r="H97" s="46">
        <f ca="1">IF(COUNTIFS(Распис!$B$4:$B$300,$A97,Распис!$C$4:$C$300,"&lt;="&amp;H$1,Распис!$D$4:$D$300,"&gt;="&amp;H$1)&gt;0,SUMIFS(Распис!$K$4:$K$300,Распис!$B$4:$B$300,$A97,Распис!$C$4:$C$300,"&lt;="&amp;H$1,Распис!$D$4:$D$300,"&gt;="&amp;H$1),SUMIF(База!$B$3:$B$305,$A97,База!$K$3:$K$152))</f>
        <v>0</v>
      </c>
      <c r="I97" s="46" t="s">
        <v>23</v>
      </c>
      <c r="J97" s="46">
        <f ca="1">IF(COUNTIFS(Распис!$B$4:$B$300,$A97,Распис!$C$4:$C$300,"&lt;="&amp;J$1,Распис!$D$4:$D$300,"&gt;="&amp;J$1)&gt;0,SUMIFS(Распис!$F$4:$F$300,Распис!$B$4:$B$300,$A97,Распис!$C$4:$C$300,"&lt;="&amp;J$1,Распис!$D$4:$D$300,"&gt;="&amp;J$1),SUMIF(База!$B$3:$B$305,$A97,База!$F$3:$F$152))</f>
        <v>0</v>
      </c>
      <c r="K97" s="46">
        <f ca="1">IF(COUNTIFS(Распис!$B$4:$B$300,$A97,Распис!$C$4:$C$300,"&lt;="&amp;K$1,Распис!$D$4:$D$300,"&gt;="&amp;K$1)&gt;0,SUMIFS(Распис!$G$4:$G$300,Распис!$B$4:$B$300,$A97,Распис!$C$4:$C$300,"&lt;="&amp;K$1,Распис!$D$4:$D$300,"&gt;="&amp;K$1),SUMIF(База!$B$3:$B$305,$A97,База!$G$3:$G$152))</f>
        <v>0</v>
      </c>
      <c r="L97" s="46">
        <f ca="1">IF(COUNTIFS(Распис!$B$4:$B$300,$A97,Распис!$C$4:$C$300,"&lt;="&amp;L$1,Распис!$D$4:$D$300,"&gt;="&amp;L$1)&gt;0,SUMIFS(Распис!$H$4:$H$300,Распис!$B$4:$B$300,$A97,Распис!$C$4:$C$300,"&lt;="&amp;L$1,Распис!$D$4:$D$300,"&gt;="&amp;L$1),SUMIF(База!$B$3:$B$305,$A97,База!$H$3:$H$152))</f>
        <v>0</v>
      </c>
      <c r="M97" s="46">
        <f ca="1">IF(COUNTIFS(Распис!$B$4:$B$300,$A97,Распис!$C$4:$C$300,"&lt;="&amp;M$1,Распис!$D$4:$D$300,"&gt;="&amp;M$1)&gt;0,SUMIFS(Распис!$I$4:$I$300,Распис!$B$4:$B$300,$A97,Распис!$C$4:$C$300,"&lt;="&amp;M$1,Распис!$D$4:$D$300,"&gt;="&amp;M$1),SUMIF(База!$B$3:$B$305,$A97,База!$I$3:$I$152))</f>
        <v>0</v>
      </c>
      <c r="N97" s="46">
        <f ca="1">IF(COUNTIFS(Распис!$B$4:$B$300,$A97,Распис!$C$4:$C$300,"&lt;="&amp;N$1,Распис!$D$4:$D$300,"&gt;="&amp;N$1)&gt;0,SUMIFS(Распис!$J$4:$J$300,Распис!$B$4:$B$300,$A97,Распис!$C$4:$C$300,"&lt;="&amp;N$1,Распис!$D$4:$D$300,"&gt;="&amp;N$1),SUMIF(База!$B$3:$B$305,$A97,База!$J$3:$J$152))</f>
        <v>0</v>
      </c>
      <c r="O97" s="46">
        <f ca="1">IF(COUNTIFS(Распис!$B$4:$B$300,$A97,Распис!$C$4:$C$300,"&lt;="&amp;O$1,Распис!$D$4:$D$300,"&gt;="&amp;O$1)&gt;0,SUMIFS(Распис!$K$4:$K$300,Распис!$B$4:$B$300,$A97,Распис!$C$4:$C$300,"&lt;="&amp;O$1,Распис!$D$4:$D$300,"&gt;="&amp;O$1),SUMIF(База!$B$3:$B$305,$A97,База!$K$3:$K$152))</f>
        <v>0</v>
      </c>
      <c r="P97" s="46" t="s">
        <v>23</v>
      </c>
      <c r="Q97" s="46">
        <f ca="1">IF(COUNTIFS(Распис!$B$4:$B$300,$A97,Распис!$C$4:$C$300,"&lt;="&amp;Q$1,Распис!$D$4:$D$300,"&gt;="&amp;Q$1)&gt;0,SUMIFS(Распис!$F$4:$F$300,Распис!$B$4:$B$300,$A97,Распис!$C$4:$C$300,"&lt;="&amp;Q$1,Распис!$D$4:$D$300,"&gt;="&amp;Q$1),SUMIF(База!$B$3:$B$305,$A97,База!$F$3:$F$152))</f>
        <v>0</v>
      </c>
      <c r="R97" s="46">
        <f ca="1">IF(COUNTIFS(Распис!$B$4:$B$300,$A97,Распис!$C$4:$C$300,"&lt;="&amp;R$1,Распис!$D$4:$D$300,"&gt;="&amp;R$1)&gt;0,SUMIFS(Распис!$G$4:$G$300,Распис!$B$4:$B$300,$A97,Распис!$C$4:$C$300,"&lt;="&amp;R$1,Распис!$D$4:$D$300,"&gt;="&amp;R$1),SUMIF(База!$B$3:$B$305,$A97,База!$G$3:$G$152))</f>
        <v>0</v>
      </c>
      <c r="S97" s="46">
        <f ca="1">IF(COUNTIFS(Распис!$B$4:$B$300,$A97,Распис!$C$4:$C$300,"&lt;="&amp;S$1,Распис!$D$4:$D$300,"&gt;="&amp;S$1)&gt;0,SUMIFS(Распис!$H$4:$H$300,Распис!$B$4:$B$300,$A97,Распис!$C$4:$C$300,"&lt;="&amp;S$1,Распис!$D$4:$D$300,"&gt;="&amp;S$1),SUMIF(База!$B$3:$B$305,$A97,База!$H$3:$H$152))</f>
        <v>0</v>
      </c>
      <c r="T97" s="46">
        <f ca="1">IF(COUNTIFS(Распис!$B$4:$B$300,$A97,Распис!$C$4:$C$300,"&lt;="&amp;T$1,Распис!$D$4:$D$300,"&gt;="&amp;T$1)&gt;0,SUMIFS(Распис!$I$4:$I$300,Распис!$B$4:$B$300,$A97,Распис!$C$4:$C$300,"&lt;="&amp;T$1,Распис!$D$4:$D$300,"&gt;="&amp;T$1),SUMIF(База!$B$3:$B$305,$A97,База!$I$3:$I$152))</f>
        <v>0</v>
      </c>
      <c r="U97" s="46">
        <f ca="1">IF(COUNTIFS(Распис!$B$4:$B$300,$A97,Распис!$C$4:$C$300,"&lt;="&amp;U$1,Распис!$D$4:$D$300,"&gt;="&amp;U$1)&gt;0,SUMIFS(Распис!$J$4:$J$300,Распис!$B$4:$B$300,$A97,Распис!$C$4:$C$300,"&lt;="&amp;U$1,Распис!$D$4:$D$300,"&gt;="&amp;U$1),SUMIF(База!$B$3:$B$305,$A97,База!$J$3:$J$152))</f>
        <v>0</v>
      </c>
      <c r="V97" s="46">
        <f ca="1">IF(COUNTIFS(Распис!$B$4:$B$300,$A97,Распис!$C$4:$C$300,"&lt;="&amp;V$1,Распис!$D$4:$D$300,"&gt;="&amp;V$1)&gt;0,SUMIFS(Распис!$K$4:$K$300,Распис!$B$4:$B$300,$A97,Распис!$C$4:$C$300,"&lt;="&amp;V$1,Распис!$D$4:$D$300,"&gt;="&amp;V$1),SUMIF(База!$B$3:$B$305,$A97,База!$K$3:$K$152))</f>
        <v>0</v>
      </c>
      <c r="W97" s="46" t="s">
        <v>23</v>
      </c>
      <c r="X97" s="46">
        <f ca="1">IF(COUNTIFS(Распис!$B$4:$B$300,$A97,Распис!$C$4:$C$300,"&lt;="&amp;X$1,Распис!$D$4:$D$300,"&gt;="&amp;X$1)&gt;0,SUMIFS(Распис!$F$4:$F$300,Распис!$B$4:$B$300,$A97,Распис!$C$4:$C$300,"&lt;="&amp;X$1,Распис!$D$4:$D$300,"&gt;="&amp;X$1),SUMIF(База!$B$3:$B$305,$A97,База!$F$3:$F$152))</f>
        <v>0</v>
      </c>
      <c r="Y97" s="46">
        <f ca="1">IF(COUNTIFS(Распис!$B$4:$B$300,$A97,Распис!$C$4:$C$300,"&lt;="&amp;Y$1,Распис!$D$4:$D$300,"&gt;="&amp;Y$1)&gt;0,SUMIFS(Распис!$G$4:$G$300,Распис!$B$4:$B$300,$A97,Распис!$C$4:$C$300,"&lt;="&amp;Y$1,Распис!$D$4:$D$300,"&gt;="&amp;Y$1),SUMIF(База!$B$3:$B$305,$A97,База!$G$3:$G$152))</f>
        <v>0</v>
      </c>
      <c r="Z97" s="46">
        <f ca="1">IF(COUNTIFS(Распис!$B$4:$B$300,$A97,Распис!$C$4:$C$300,"&lt;="&amp;Z$1,Распис!$D$4:$D$300,"&gt;="&amp;Z$1)&gt;0,SUMIFS(Распис!$H$4:$H$300,Распис!$B$4:$B$300,$A97,Распис!$C$4:$C$300,"&lt;="&amp;Z$1,Распис!$D$4:$D$300,"&gt;="&amp;Z$1),SUMIF(База!$B$3:$B$305,$A97,База!$H$3:$H$152))</f>
        <v>0</v>
      </c>
      <c r="AA97" s="46">
        <f ca="1">IF(COUNTIFS(Распис!$B$4:$B$300,$A97,Распис!$C$4:$C$300,"&lt;="&amp;AA$1,Распис!$D$4:$D$300,"&gt;="&amp;AA$1)&gt;0,SUMIFS(Распис!$I$4:$I$300,Распис!$B$4:$B$300,$A97,Распис!$C$4:$C$300,"&lt;="&amp;AA$1,Распис!$D$4:$D$300,"&gt;="&amp;AA$1),SUMIF(База!$B$3:$B$305,$A97,База!$I$3:$I$152))</f>
        <v>0</v>
      </c>
      <c r="AB97" s="46">
        <f ca="1">IF(COUNTIFS(Распис!$B$4:$B$300,$A97,Распис!$C$4:$C$300,"&lt;="&amp;AB$1,Распис!$D$4:$D$300,"&gt;="&amp;AB$1)&gt;0,SUMIFS(Распис!$J$4:$J$300,Распис!$B$4:$B$300,$A97,Распис!$C$4:$C$300,"&lt;="&amp;AB$1,Распис!$D$4:$D$300,"&gt;="&amp;AB$1),SUMIF(База!$B$3:$B$305,$A97,База!$J$3:$J$152))</f>
        <v>0</v>
      </c>
      <c r="AC97" s="46">
        <f ca="1">IF(COUNTIFS(Распис!$B$4:$B$300,$A97,Распис!$C$4:$C$300,"&lt;="&amp;AC$1,Распис!$D$4:$D$300,"&gt;="&amp;AC$1)&gt;0,SUMIFS(Распис!$K$4:$K$300,Распис!$B$4:$B$300,$A97,Распис!$C$4:$C$300,"&lt;="&amp;AC$1,Распис!$D$4:$D$300,"&gt;="&amp;AC$1),SUMIF(База!$B$3:$B$305,$A97,База!$K$3:$K$152))</f>
        <v>0</v>
      </c>
      <c r="AD97" s="46" t="s">
        <v>23</v>
      </c>
      <c r="AE97" s="46">
        <f ca="1">IF(COUNTIFS(Распис!$B$4:$B$300,$A97,Распис!$C$4:$C$300,"&lt;="&amp;AE$1,Распис!$D$4:$D$300,"&gt;="&amp;AE$1)&gt;0,SUMIFS(Распис!$F$4:$F$300,Распис!$B$4:$B$300,$A97,Распис!$C$4:$C$300,"&lt;="&amp;AE$1,Распис!$D$4:$D$300,"&gt;="&amp;AE$1),SUMIF(База!$B$3:$B$305,$A97,База!$F$3:$F$152))</f>
        <v>0</v>
      </c>
      <c r="AF97" s="47"/>
      <c r="AG97" s="46">
        <f t="shared" ca="1" si="10"/>
        <v>0</v>
      </c>
      <c r="AH97" s="46">
        <f ca="1">AG97-SUMIFS(Распред!$G$4:$G$300,Распред!$B$4:$B$300,"апрель",Распред!$F$4:$F$300,A97)</f>
        <v>0</v>
      </c>
      <c r="AI97" s="46">
        <f ca="1">AH97+(COUNTIF(B97:AF97,"КД")+SUMIFS(Распред!$AH$4:$AH$300,Распред!$F$4:$F$300,A97,Распред!$B$4:$B$300,"апрель"))*4</f>
        <v>0</v>
      </c>
      <c r="AJ97" s="46">
        <f t="shared" ca="1" si="11"/>
        <v>0</v>
      </c>
      <c r="AK97" s="46">
        <f t="shared" ca="1" si="12"/>
        <v>0</v>
      </c>
      <c r="AL97" s="46">
        <f>SUMIFS(Распред!$K$4:$K$300,Распред!$B$4:$B$300,"апрель",Распред!$J$4:$J$300,A97)+SUMIFS(Распред!$M$4:$M$300,Распред!$B$4:$B$300,"апрель",Распред!$L$4:$L$300,A97)+SUMIFS(Распред!$O$4:$O$300,Распред!$B$4:$B$300,"апрель",Распред!$N$4:$N$300,A97)+SUMIFS(Распред!$Q$4:$Q$300,Распред!$B$4:$B$300,"апрель",Распред!$P$4:$P$300,A97)+SUMIFS(Распред!$S$4:$S$300,Распред!$B$4:$B$300,"апрель",Распред!$R$4:$R$300,A97)+SUMIFS(Распред!$U$4:$U$300,Распред!$B$4:$B$300,"апрель",Распред!$T$4:$T$300,A97)+SUMIFS(Распред!$W$4:$W$300,Распред!$B$4:$B$300,"апрель",Распред!$V$4:$V$300,A97)+SUMIFS(Распред!$Y$4:$Y$300,Распред!$B$4:$B$300,"апрель",Распред!$X$4:$X$300,A97)+SUMIFS(Распред!$AA$4:$AA$300,Распред!$B$4:$B$300,"апрель",Распред!$Z$4:$Z$300,A97)+SUMIFS(Распред!$AC$4:$AC$300,Распред!$B$4:$B$300,"апрель",Распред!$AB$4:$AB$300,A97)</f>
        <v>0</v>
      </c>
      <c r="AM97" s="46">
        <f t="shared" ca="1" si="13"/>
        <v>0</v>
      </c>
      <c r="AN97" s="46">
        <f t="shared" ca="1" si="14"/>
        <v>0</v>
      </c>
      <c r="AO97" s="46">
        <f t="shared" ca="1" si="15"/>
        <v>0</v>
      </c>
      <c r="AP97" s="46">
        <f>январь!AP97</f>
        <v>0</v>
      </c>
      <c r="AQ97" s="46">
        <f t="shared" ca="1" si="16"/>
        <v>0</v>
      </c>
      <c r="AR97" s="47"/>
      <c r="AS97" s="47">
        <f t="shared" ca="1" si="17"/>
        <v>0</v>
      </c>
      <c r="AT97" s="47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</row>
    <row r="98" spans="1:58" x14ac:dyDescent="0.25">
      <c r="A98" s="47">
        <f>База!B98</f>
        <v>0</v>
      </c>
      <c r="B98" s="46" t="s">
        <v>23</v>
      </c>
      <c r="C98" s="46">
        <f ca="1">IF(COUNTIFS(Распис!$B$4:$B$300,$A98,Распис!$C$4:$C$300,"&lt;="&amp;C$1,Распис!$D$4:$D$300,"&gt;="&amp;C$1)&gt;0,SUMIFS(Распис!$F$4:$F$300,Распис!$B$4:$B$300,$A98,Распис!$C$4:$C$300,"&lt;="&amp;C$1,Распис!$D$4:$D$300,"&gt;="&amp;C$1),SUMIF(База!$B$3:$B$305,$A98,База!$F$3:$F$152))</f>
        <v>0</v>
      </c>
      <c r="D98" s="46">
        <f ca="1">IF(COUNTIFS(Распис!$B$4:$B$300,$A98,Распис!$C$4:$C$300,"&lt;="&amp;D$1,Распис!$D$4:$D$300,"&gt;="&amp;D$1)&gt;0,SUMIFS(Распис!$G$4:$G$300,Распис!$B$4:$B$300,$A98,Распис!$C$4:$C$300,"&lt;="&amp;D$1,Распис!$D$4:$D$300,"&gt;="&amp;D$1),SUMIF(База!$B$3:$B$305,$A98,База!$G$3:$G$152))</f>
        <v>0</v>
      </c>
      <c r="E98" s="46">
        <f ca="1">IF(COUNTIFS(Распис!$B$4:$B$300,$A98,Распис!$C$4:$C$300,"&lt;="&amp;E$1,Распис!$D$4:$D$300,"&gt;="&amp;E$1)&gt;0,SUMIFS(Распис!$H$4:$H$300,Распис!$B$4:$B$300,$A98,Распис!$C$4:$C$300,"&lt;="&amp;E$1,Распис!$D$4:$D$300,"&gt;="&amp;E$1),SUMIF(База!$B$3:$B$305,$A98,База!$H$3:$H$152))</f>
        <v>0</v>
      </c>
      <c r="F98" s="46">
        <f ca="1">IF(COUNTIFS(Распис!$B$4:$B$300,$A98,Распис!$C$4:$C$300,"&lt;="&amp;F$1,Распис!$D$4:$D$300,"&gt;="&amp;F$1)&gt;0,SUMIFS(Распис!$I$4:$I$300,Распис!$B$4:$B$300,$A98,Распис!$C$4:$C$300,"&lt;="&amp;F$1,Распис!$D$4:$D$300,"&gt;="&amp;F$1),SUMIF(База!$B$3:$B$305,$A98,База!$I$3:$I$152))</f>
        <v>0</v>
      </c>
      <c r="G98" s="46">
        <f ca="1">IF(COUNTIFS(Распис!$B$4:$B$300,$A98,Распис!$C$4:$C$300,"&lt;="&amp;G$1,Распис!$D$4:$D$300,"&gt;="&amp;G$1)&gt;0,SUMIFS(Распис!$J$4:$J$300,Распис!$B$4:$B$300,$A98,Распис!$C$4:$C$300,"&lt;="&amp;G$1,Распис!$D$4:$D$300,"&gt;="&amp;G$1),SUMIF(База!$B$3:$B$305,$A98,База!$J$3:$J$152))</f>
        <v>0</v>
      </c>
      <c r="H98" s="46">
        <f ca="1">IF(COUNTIFS(Распис!$B$4:$B$300,$A98,Распис!$C$4:$C$300,"&lt;="&amp;H$1,Распис!$D$4:$D$300,"&gt;="&amp;H$1)&gt;0,SUMIFS(Распис!$K$4:$K$300,Распис!$B$4:$B$300,$A98,Распис!$C$4:$C$300,"&lt;="&amp;H$1,Распис!$D$4:$D$300,"&gt;="&amp;H$1),SUMIF(База!$B$3:$B$305,$A98,База!$K$3:$K$152))</f>
        <v>0</v>
      </c>
      <c r="I98" s="46" t="s">
        <v>23</v>
      </c>
      <c r="J98" s="46">
        <f ca="1">IF(COUNTIFS(Распис!$B$4:$B$300,$A98,Распис!$C$4:$C$300,"&lt;="&amp;J$1,Распис!$D$4:$D$300,"&gt;="&amp;J$1)&gt;0,SUMIFS(Распис!$F$4:$F$300,Распис!$B$4:$B$300,$A98,Распис!$C$4:$C$300,"&lt;="&amp;J$1,Распис!$D$4:$D$300,"&gt;="&amp;J$1),SUMIF(База!$B$3:$B$305,$A98,База!$F$3:$F$152))</f>
        <v>0</v>
      </c>
      <c r="K98" s="46">
        <f ca="1">IF(COUNTIFS(Распис!$B$4:$B$300,$A98,Распис!$C$4:$C$300,"&lt;="&amp;K$1,Распис!$D$4:$D$300,"&gt;="&amp;K$1)&gt;0,SUMIFS(Распис!$G$4:$G$300,Распис!$B$4:$B$300,$A98,Распис!$C$4:$C$300,"&lt;="&amp;K$1,Распис!$D$4:$D$300,"&gt;="&amp;K$1),SUMIF(База!$B$3:$B$305,$A98,База!$G$3:$G$152))</f>
        <v>0</v>
      </c>
      <c r="L98" s="46">
        <f ca="1">IF(COUNTIFS(Распис!$B$4:$B$300,$A98,Распис!$C$4:$C$300,"&lt;="&amp;L$1,Распис!$D$4:$D$300,"&gt;="&amp;L$1)&gt;0,SUMIFS(Распис!$H$4:$H$300,Распис!$B$4:$B$300,$A98,Распис!$C$4:$C$300,"&lt;="&amp;L$1,Распис!$D$4:$D$300,"&gt;="&amp;L$1),SUMIF(База!$B$3:$B$305,$A98,База!$H$3:$H$152))</f>
        <v>0</v>
      </c>
      <c r="M98" s="46">
        <f ca="1">IF(COUNTIFS(Распис!$B$4:$B$300,$A98,Распис!$C$4:$C$300,"&lt;="&amp;M$1,Распис!$D$4:$D$300,"&gt;="&amp;M$1)&gt;0,SUMIFS(Распис!$I$4:$I$300,Распис!$B$4:$B$300,$A98,Распис!$C$4:$C$300,"&lt;="&amp;M$1,Распис!$D$4:$D$300,"&gt;="&amp;M$1),SUMIF(База!$B$3:$B$305,$A98,База!$I$3:$I$152))</f>
        <v>0</v>
      </c>
      <c r="N98" s="46">
        <f ca="1">IF(COUNTIFS(Распис!$B$4:$B$300,$A98,Распис!$C$4:$C$300,"&lt;="&amp;N$1,Распис!$D$4:$D$300,"&gt;="&amp;N$1)&gt;0,SUMIFS(Распис!$J$4:$J$300,Распис!$B$4:$B$300,$A98,Распис!$C$4:$C$300,"&lt;="&amp;N$1,Распис!$D$4:$D$300,"&gt;="&amp;N$1),SUMIF(База!$B$3:$B$305,$A98,База!$J$3:$J$152))</f>
        <v>0</v>
      </c>
      <c r="O98" s="46">
        <f ca="1">IF(COUNTIFS(Распис!$B$4:$B$300,$A98,Распис!$C$4:$C$300,"&lt;="&amp;O$1,Распис!$D$4:$D$300,"&gt;="&amp;O$1)&gt;0,SUMIFS(Распис!$K$4:$K$300,Распис!$B$4:$B$300,$A98,Распис!$C$4:$C$300,"&lt;="&amp;O$1,Распис!$D$4:$D$300,"&gt;="&amp;O$1),SUMIF(База!$B$3:$B$305,$A98,База!$K$3:$K$152))</f>
        <v>0</v>
      </c>
      <c r="P98" s="46" t="s">
        <v>23</v>
      </c>
      <c r="Q98" s="46">
        <f ca="1">IF(COUNTIFS(Распис!$B$4:$B$300,$A98,Распис!$C$4:$C$300,"&lt;="&amp;Q$1,Распис!$D$4:$D$300,"&gt;="&amp;Q$1)&gt;0,SUMIFS(Распис!$F$4:$F$300,Распис!$B$4:$B$300,$A98,Распис!$C$4:$C$300,"&lt;="&amp;Q$1,Распис!$D$4:$D$300,"&gt;="&amp;Q$1),SUMIF(База!$B$3:$B$305,$A98,База!$F$3:$F$152))</f>
        <v>0</v>
      </c>
      <c r="R98" s="46">
        <f ca="1">IF(COUNTIFS(Распис!$B$4:$B$300,$A98,Распис!$C$4:$C$300,"&lt;="&amp;R$1,Распис!$D$4:$D$300,"&gt;="&amp;R$1)&gt;0,SUMIFS(Распис!$G$4:$G$300,Распис!$B$4:$B$300,$A98,Распис!$C$4:$C$300,"&lt;="&amp;R$1,Распис!$D$4:$D$300,"&gt;="&amp;R$1),SUMIF(База!$B$3:$B$305,$A98,База!$G$3:$G$152))</f>
        <v>0</v>
      </c>
      <c r="S98" s="46">
        <f ca="1">IF(COUNTIFS(Распис!$B$4:$B$300,$A98,Распис!$C$4:$C$300,"&lt;="&amp;S$1,Распис!$D$4:$D$300,"&gt;="&amp;S$1)&gt;0,SUMIFS(Распис!$H$4:$H$300,Распис!$B$4:$B$300,$A98,Распис!$C$4:$C$300,"&lt;="&amp;S$1,Распис!$D$4:$D$300,"&gt;="&amp;S$1),SUMIF(База!$B$3:$B$305,$A98,База!$H$3:$H$152))</f>
        <v>0</v>
      </c>
      <c r="T98" s="46">
        <f ca="1">IF(COUNTIFS(Распис!$B$4:$B$300,$A98,Распис!$C$4:$C$300,"&lt;="&amp;T$1,Распис!$D$4:$D$300,"&gt;="&amp;T$1)&gt;0,SUMIFS(Распис!$I$4:$I$300,Распис!$B$4:$B$300,$A98,Распис!$C$4:$C$300,"&lt;="&amp;T$1,Распис!$D$4:$D$300,"&gt;="&amp;T$1),SUMIF(База!$B$3:$B$305,$A98,База!$I$3:$I$152))</f>
        <v>0</v>
      </c>
      <c r="U98" s="46">
        <f ca="1">IF(COUNTIFS(Распис!$B$4:$B$300,$A98,Распис!$C$4:$C$300,"&lt;="&amp;U$1,Распис!$D$4:$D$300,"&gt;="&amp;U$1)&gt;0,SUMIFS(Распис!$J$4:$J$300,Распис!$B$4:$B$300,$A98,Распис!$C$4:$C$300,"&lt;="&amp;U$1,Распис!$D$4:$D$300,"&gt;="&amp;U$1),SUMIF(База!$B$3:$B$305,$A98,База!$J$3:$J$152))</f>
        <v>0</v>
      </c>
      <c r="V98" s="46">
        <f ca="1">IF(COUNTIFS(Распис!$B$4:$B$300,$A98,Распис!$C$4:$C$300,"&lt;="&amp;V$1,Распис!$D$4:$D$300,"&gt;="&amp;V$1)&gt;0,SUMIFS(Распис!$K$4:$K$300,Распис!$B$4:$B$300,$A98,Распис!$C$4:$C$300,"&lt;="&amp;V$1,Распис!$D$4:$D$300,"&gt;="&amp;V$1),SUMIF(База!$B$3:$B$305,$A98,База!$K$3:$K$152))</f>
        <v>0</v>
      </c>
      <c r="W98" s="46" t="s">
        <v>23</v>
      </c>
      <c r="X98" s="46">
        <f ca="1">IF(COUNTIFS(Распис!$B$4:$B$300,$A98,Распис!$C$4:$C$300,"&lt;="&amp;X$1,Распис!$D$4:$D$300,"&gt;="&amp;X$1)&gt;0,SUMIFS(Распис!$F$4:$F$300,Распис!$B$4:$B$300,$A98,Распис!$C$4:$C$300,"&lt;="&amp;X$1,Распис!$D$4:$D$300,"&gt;="&amp;X$1),SUMIF(База!$B$3:$B$305,$A98,База!$F$3:$F$152))</f>
        <v>0</v>
      </c>
      <c r="Y98" s="46">
        <f ca="1">IF(COUNTIFS(Распис!$B$4:$B$300,$A98,Распис!$C$4:$C$300,"&lt;="&amp;Y$1,Распис!$D$4:$D$300,"&gt;="&amp;Y$1)&gt;0,SUMIFS(Распис!$G$4:$G$300,Распис!$B$4:$B$300,$A98,Распис!$C$4:$C$300,"&lt;="&amp;Y$1,Распис!$D$4:$D$300,"&gt;="&amp;Y$1),SUMIF(База!$B$3:$B$305,$A98,База!$G$3:$G$152))</f>
        <v>0</v>
      </c>
      <c r="Z98" s="46">
        <f ca="1">IF(COUNTIFS(Распис!$B$4:$B$300,$A98,Распис!$C$4:$C$300,"&lt;="&amp;Z$1,Распис!$D$4:$D$300,"&gt;="&amp;Z$1)&gt;0,SUMIFS(Распис!$H$4:$H$300,Распис!$B$4:$B$300,$A98,Распис!$C$4:$C$300,"&lt;="&amp;Z$1,Распис!$D$4:$D$300,"&gt;="&amp;Z$1),SUMIF(База!$B$3:$B$305,$A98,База!$H$3:$H$152))</f>
        <v>0</v>
      </c>
      <c r="AA98" s="46">
        <f ca="1">IF(COUNTIFS(Распис!$B$4:$B$300,$A98,Распис!$C$4:$C$300,"&lt;="&amp;AA$1,Распис!$D$4:$D$300,"&gt;="&amp;AA$1)&gt;0,SUMIFS(Распис!$I$4:$I$300,Распис!$B$4:$B$300,$A98,Распис!$C$4:$C$300,"&lt;="&amp;AA$1,Распис!$D$4:$D$300,"&gt;="&amp;AA$1),SUMIF(База!$B$3:$B$305,$A98,База!$I$3:$I$152))</f>
        <v>0</v>
      </c>
      <c r="AB98" s="46">
        <f ca="1">IF(COUNTIFS(Распис!$B$4:$B$300,$A98,Распис!$C$4:$C$300,"&lt;="&amp;AB$1,Распис!$D$4:$D$300,"&gt;="&amp;AB$1)&gt;0,SUMIFS(Распис!$J$4:$J$300,Распис!$B$4:$B$300,$A98,Распис!$C$4:$C$300,"&lt;="&amp;AB$1,Распис!$D$4:$D$300,"&gt;="&amp;AB$1),SUMIF(База!$B$3:$B$305,$A98,База!$J$3:$J$152))</f>
        <v>0</v>
      </c>
      <c r="AC98" s="46">
        <f ca="1">IF(COUNTIFS(Распис!$B$4:$B$300,$A98,Распис!$C$4:$C$300,"&lt;="&amp;AC$1,Распис!$D$4:$D$300,"&gt;="&amp;AC$1)&gt;0,SUMIFS(Распис!$K$4:$K$300,Распис!$B$4:$B$300,$A98,Распис!$C$4:$C$300,"&lt;="&amp;AC$1,Распис!$D$4:$D$300,"&gt;="&amp;AC$1),SUMIF(База!$B$3:$B$305,$A98,База!$K$3:$K$152))</f>
        <v>0</v>
      </c>
      <c r="AD98" s="46" t="s">
        <v>23</v>
      </c>
      <c r="AE98" s="46">
        <f ca="1">IF(COUNTIFS(Распис!$B$4:$B$300,$A98,Распис!$C$4:$C$300,"&lt;="&amp;AE$1,Распис!$D$4:$D$300,"&gt;="&amp;AE$1)&gt;0,SUMIFS(Распис!$F$4:$F$300,Распис!$B$4:$B$300,$A98,Распис!$C$4:$C$300,"&lt;="&amp;AE$1,Распис!$D$4:$D$300,"&gt;="&amp;AE$1),SUMIF(База!$B$3:$B$305,$A98,База!$F$3:$F$152))</f>
        <v>0</v>
      </c>
      <c r="AF98" s="47"/>
      <c r="AG98" s="46">
        <f t="shared" ca="1" si="10"/>
        <v>0</v>
      </c>
      <c r="AH98" s="46">
        <f ca="1">AG98-SUMIFS(Распред!$G$4:$G$300,Распред!$B$4:$B$300,"апрель",Распред!$F$4:$F$300,A98)</f>
        <v>0</v>
      </c>
      <c r="AI98" s="46">
        <f ca="1">AH98+(COUNTIF(B98:AF98,"КД")+SUMIFS(Распред!$AH$4:$AH$300,Распред!$F$4:$F$300,A98,Распред!$B$4:$B$300,"апрель"))*4</f>
        <v>0</v>
      </c>
      <c r="AJ98" s="46">
        <f t="shared" ca="1" si="11"/>
        <v>0</v>
      </c>
      <c r="AK98" s="46">
        <f t="shared" ca="1" si="12"/>
        <v>0</v>
      </c>
      <c r="AL98" s="46">
        <f>SUMIFS(Распред!$K$4:$K$300,Распред!$B$4:$B$300,"апрель",Распред!$J$4:$J$300,A98)+SUMIFS(Распред!$M$4:$M$300,Распред!$B$4:$B$300,"апрель",Распред!$L$4:$L$300,A98)+SUMIFS(Распред!$O$4:$O$300,Распред!$B$4:$B$300,"апрель",Распред!$N$4:$N$300,A98)+SUMIFS(Распред!$Q$4:$Q$300,Распред!$B$4:$B$300,"апрель",Распред!$P$4:$P$300,A98)+SUMIFS(Распред!$S$4:$S$300,Распред!$B$4:$B$300,"апрель",Распред!$R$4:$R$300,A98)+SUMIFS(Распред!$U$4:$U$300,Распред!$B$4:$B$300,"апрель",Распред!$T$4:$T$300,A98)+SUMIFS(Распред!$W$4:$W$300,Распред!$B$4:$B$300,"апрель",Распред!$V$4:$V$300,A98)+SUMIFS(Распред!$Y$4:$Y$300,Распред!$B$4:$B$300,"апрель",Распред!$X$4:$X$300,A98)+SUMIFS(Распред!$AA$4:$AA$300,Распред!$B$4:$B$300,"апрель",Распред!$Z$4:$Z$300,A98)+SUMIFS(Распред!$AC$4:$AC$300,Распред!$B$4:$B$300,"апрель",Распред!$AB$4:$AB$300,A98)</f>
        <v>0</v>
      </c>
      <c r="AM98" s="46">
        <f t="shared" ca="1" si="13"/>
        <v>0</v>
      </c>
      <c r="AN98" s="46">
        <f t="shared" ca="1" si="14"/>
        <v>0</v>
      </c>
      <c r="AO98" s="46">
        <f t="shared" ca="1" si="15"/>
        <v>0</v>
      </c>
      <c r="AP98" s="46">
        <f>январь!AP98</f>
        <v>0</v>
      </c>
      <c r="AQ98" s="46">
        <f t="shared" ca="1" si="16"/>
        <v>0</v>
      </c>
      <c r="AR98" s="47"/>
      <c r="AS98" s="47">
        <f t="shared" ca="1" si="17"/>
        <v>0</v>
      </c>
      <c r="AT98" s="47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</row>
    <row r="99" spans="1:58" x14ac:dyDescent="0.25">
      <c r="A99" s="47">
        <f>База!B99</f>
        <v>0</v>
      </c>
      <c r="B99" s="46" t="s">
        <v>23</v>
      </c>
      <c r="C99" s="46">
        <f ca="1">IF(COUNTIFS(Распис!$B$4:$B$300,$A99,Распис!$C$4:$C$300,"&lt;="&amp;C$1,Распис!$D$4:$D$300,"&gt;="&amp;C$1)&gt;0,SUMIFS(Распис!$F$4:$F$300,Распис!$B$4:$B$300,$A99,Распис!$C$4:$C$300,"&lt;="&amp;C$1,Распис!$D$4:$D$300,"&gt;="&amp;C$1),SUMIF(База!$B$3:$B$305,$A99,База!$F$3:$F$152))</f>
        <v>0</v>
      </c>
      <c r="D99" s="46">
        <f ca="1">IF(COUNTIFS(Распис!$B$4:$B$300,$A99,Распис!$C$4:$C$300,"&lt;="&amp;D$1,Распис!$D$4:$D$300,"&gt;="&amp;D$1)&gt;0,SUMIFS(Распис!$G$4:$G$300,Распис!$B$4:$B$300,$A99,Распис!$C$4:$C$300,"&lt;="&amp;D$1,Распис!$D$4:$D$300,"&gt;="&amp;D$1),SUMIF(База!$B$3:$B$305,$A99,База!$G$3:$G$152))</f>
        <v>0</v>
      </c>
      <c r="E99" s="46">
        <f ca="1">IF(COUNTIFS(Распис!$B$4:$B$300,$A99,Распис!$C$4:$C$300,"&lt;="&amp;E$1,Распис!$D$4:$D$300,"&gt;="&amp;E$1)&gt;0,SUMIFS(Распис!$H$4:$H$300,Распис!$B$4:$B$300,$A99,Распис!$C$4:$C$300,"&lt;="&amp;E$1,Распис!$D$4:$D$300,"&gt;="&amp;E$1),SUMIF(База!$B$3:$B$305,$A99,База!$H$3:$H$152))</f>
        <v>0</v>
      </c>
      <c r="F99" s="46">
        <f ca="1">IF(COUNTIFS(Распис!$B$4:$B$300,$A99,Распис!$C$4:$C$300,"&lt;="&amp;F$1,Распис!$D$4:$D$300,"&gt;="&amp;F$1)&gt;0,SUMIFS(Распис!$I$4:$I$300,Распис!$B$4:$B$300,$A99,Распис!$C$4:$C$300,"&lt;="&amp;F$1,Распис!$D$4:$D$300,"&gt;="&amp;F$1),SUMIF(База!$B$3:$B$305,$A99,База!$I$3:$I$152))</f>
        <v>0</v>
      </c>
      <c r="G99" s="46">
        <f ca="1">IF(COUNTIFS(Распис!$B$4:$B$300,$A99,Распис!$C$4:$C$300,"&lt;="&amp;G$1,Распис!$D$4:$D$300,"&gt;="&amp;G$1)&gt;0,SUMIFS(Распис!$J$4:$J$300,Распис!$B$4:$B$300,$A99,Распис!$C$4:$C$300,"&lt;="&amp;G$1,Распис!$D$4:$D$300,"&gt;="&amp;G$1),SUMIF(База!$B$3:$B$305,$A99,База!$J$3:$J$152))</f>
        <v>0</v>
      </c>
      <c r="H99" s="46">
        <f ca="1">IF(COUNTIFS(Распис!$B$4:$B$300,$A99,Распис!$C$4:$C$300,"&lt;="&amp;H$1,Распис!$D$4:$D$300,"&gt;="&amp;H$1)&gt;0,SUMIFS(Распис!$K$4:$K$300,Распис!$B$4:$B$300,$A99,Распис!$C$4:$C$300,"&lt;="&amp;H$1,Распис!$D$4:$D$300,"&gt;="&amp;H$1),SUMIF(База!$B$3:$B$305,$A99,База!$K$3:$K$152))</f>
        <v>0</v>
      </c>
      <c r="I99" s="46" t="s">
        <v>23</v>
      </c>
      <c r="J99" s="46">
        <f ca="1">IF(COUNTIFS(Распис!$B$4:$B$300,$A99,Распис!$C$4:$C$300,"&lt;="&amp;J$1,Распис!$D$4:$D$300,"&gt;="&amp;J$1)&gt;0,SUMIFS(Распис!$F$4:$F$300,Распис!$B$4:$B$300,$A99,Распис!$C$4:$C$300,"&lt;="&amp;J$1,Распис!$D$4:$D$300,"&gt;="&amp;J$1),SUMIF(База!$B$3:$B$305,$A99,База!$F$3:$F$152))</f>
        <v>0</v>
      </c>
      <c r="K99" s="46">
        <f ca="1">IF(COUNTIFS(Распис!$B$4:$B$300,$A99,Распис!$C$4:$C$300,"&lt;="&amp;K$1,Распис!$D$4:$D$300,"&gt;="&amp;K$1)&gt;0,SUMIFS(Распис!$G$4:$G$300,Распис!$B$4:$B$300,$A99,Распис!$C$4:$C$300,"&lt;="&amp;K$1,Распис!$D$4:$D$300,"&gt;="&amp;K$1),SUMIF(База!$B$3:$B$305,$A99,База!$G$3:$G$152))</f>
        <v>0</v>
      </c>
      <c r="L99" s="46">
        <f ca="1">IF(COUNTIFS(Распис!$B$4:$B$300,$A99,Распис!$C$4:$C$300,"&lt;="&amp;L$1,Распис!$D$4:$D$300,"&gt;="&amp;L$1)&gt;0,SUMIFS(Распис!$H$4:$H$300,Распис!$B$4:$B$300,$A99,Распис!$C$4:$C$300,"&lt;="&amp;L$1,Распис!$D$4:$D$300,"&gt;="&amp;L$1),SUMIF(База!$B$3:$B$305,$A99,База!$H$3:$H$152))</f>
        <v>0</v>
      </c>
      <c r="M99" s="46">
        <f ca="1">IF(COUNTIFS(Распис!$B$4:$B$300,$A99,Распис!$C$4:$C$300,"&lt;="&amp;M$1,Распис!$D$4:$D$300,"&gt;="&amp;M$1)&gt;0,SUMIFS(Распис!$I$4:$I$300,Распис!$B$4:$B$300,$A99,Распис!$C$4:$C$300,"&lt;="&amp;M$1,Распис!$D$4:$D$300,"&gt;="&amp;M$1),SUMIF(База!$B$3:$B$305,$A99,База!$I$3:$I$152))</f>
        <v>0</v>
      </c>
      <c r="N99" s="46">
        <f ca="1">IF(COUNTIFS(Распис!$B$4:$B$300,$A99,Распис!$C$4:$C$300,"&lt;="&amp;N$1,Распис!$D$4:$D$300,"&gt;="&amp;N$1)&gt;0,SUMIFS(Распис!$J$4:$J$300,Распис!$B$4:$B$300,$A99,Распис!$C$4:$C$300,"&lt;="&amp;N$1,Распис!$D$4:$D$300,"&gt;="&amp;N$1),SUMIF(База!$B$3:$B$305,$A99,База!$J$3:$J$152))</f>
        <v>0</v>
      </c>
      <c r="O99" s="46">
        <f ca="1">IF(COUNTIFS(Распис!$B$4:$B$300,$A99,Распис!$C$4:$C$300,"&lt;="&amp;O$1,Распис!$D$4:$D$300,"&gt;="&amp;O$1)&gt;0,SUMIFS(Распис!$K$4:$K$300,Распис!$B$4:$B$300,$A99,Распис!$C$4:$C$300,"&lt;="&amp;O$1,Распис!$D$4:$D$300,"&gt;="&amp;O$1),SUMIF(База!$B$3:$B$305,$A99,База!$K$3:$K$152))</f>
        <v>0</v>
      </c>
      <c r="P99" s="46" t="s">
        <v>23</v>
      </c>
      <c r="Q99" s="46">
        <f ca="1">IF(COUNTIFS(Распис!$B$4:$B$300,$A99,Распис!$C$4:$C$300,"&lt;="&amp;Q$1,Распис!$D$4:$D$300,"&gt;="&amp;Q$1)&gt;0,SUMIFS(Распис!$F$4:$F$300,Распис!$B$4:$B$300,$A99,Распис!$C$4:$C$300,"&lt;="&amp;Q$1,Распис!$D$4:$D$300,"&gt;="&amp;Q$1),SUMIF(База!$B$3:$B$305,$A99,База!$F$3:$F$152))</f>
        <v>0</v>
      </c>
      <c r="R99" s="46">
        <f ca="1">IF(COUNTIFS(Распис!$B$4:$B$300,$A99,Распис!$C$4:$C$300,"&lt;="&amp;R$1,Распис!$D$4:$D$300,"&gt;="&amp;R$1)&gt;0,SUMIFS(Распис!$G$4:$G$300,Распис!$B$4:$B$300,$A99,Распис!$C$4:$C$300,"&lt;="&amp;R$1,Распис!$D$4:$D$300,"&gt;="&amp;R$1),SUMIF(База!$B$3:$B$305,$A99,База!$G$3:$G$152))</f>
        <v>0</v>
      </c>
      <c r="S99" s="46">
        <f ca="1">IF(COUNTIFS(Распис!$B$4:$B$300,$A99,Распис!$C$4:$C$300,"&lt;="&amp;S$1,Распис!$D$4:$D$300,"&gt;="&amp;S$1)&gt;0,SUMIFS(Распис!$H$4:$H$300,Распис!$B$4:$B$300,$A99,Распис!$C$4:$C$300,"&lt;="&amp;S$1,Распис!$D$4:$D$300,"&gt;="&amp;S$1),SUMIF(База!$B$3:$B$305,$A99,База!$H$3:$H$152))</f>
        <v>0</v>
      </c>
      <c r="T99" s="46">
        <f ca="1">IF(COUNTIFS(Распис!$B$4:$B$300,$A99,Распис!$C$4:$C$300,"&lt;="&amp;T$1,Распис!$D$4:$D$300,"&gt;="&amp;T$1)&gt;0,SUMIFS(Распис!$I$4:$I$300,Распис!$B$4:$B$300,$A99,Распис!$C$4:$C$300,"&lt;="&amp;T$1,Распис!$D$4:$D$300,"&gt;="&amp;T$1),SUMIF(База!$B$3:$B$305,$A99,База!$I$3:$I$152))</f>
        <v>0</v>
      </c>
      <c r="U99" s="46">
        <f ca="1">IF(COUNTIFS(Распис!$B$4:$B$300,$A99,Распис!$C$4:$C$300,"&lt;="&amp;U$1,Распис!$D$4:$D$300,"&gt;="&amp;U$1)&gt;0,SUMIFS(Распис!$J$4:$J$300,Распис!$B$4:$B$300,$A99,Распис!$C$4:$C$300,"&lt;="&amp;U$1,Распис!$D$4:$D$300,"&gt;="&amp;U$1),SUMIF(База!$B$3:$B$305,$A99,База!$J$3:$J$152))</f>
        <v>0</v>
      </c>
      <c r="V99" s="46">
        <f ca="1">IF(COUNTIFS(Распис!$B$4:$B$300,$A99,Распис!$C$4:$C$300,"&lt;="&amp;V$1,Распис!$D$4:$D$300,"&gt;="&amp;V$1)&gt;0,SUMIFS(Распис!$K$4:$K$300,Распис!$B$4:$B$300,$A99,Распис!$C$4:$C$300,"&lt;="&amp;V$1,Распис!$D$4:$D$300,"&gt;="&amp;V$1),SUMIF(База!$B$3:$B$305,$A99,База!$K$3:$K$152))</f>
        <v>0</v>
      </c>
      <c r="W99" s="46" t="s">
        <v>23</v>
      </c>
      <c r="X99" s="46">
        <f ca="1">IF(COUNTIFS(Распис!$B$4:$B$300,$A99,Распис!$C$4:$C$300,"&lt;="&amp;X$1,Распис!$D$4:$D$300,"&gt;="&amp;X$1)&gt;0,SUMIFS(Распис!$F$4:$F$300,Распис!$B$4:$B$300,$A99,Распис!$C$4:$C$300,"&lt;="&amp;X$1,Распис!$D$4:$D$300,"&gt;="&amp;X$1),SUMIF(База!$B$3:$B$305,$A99,База!$F$3:$F$152))</f>
        <v>0</v>
      </c>
      <c r="Y99" s="46">
        <f ca="1">IF(COUNTIFS(Распис!$B$4:$B$300,$A99,Распис!$C$4:$C$300,"&lt;="&amp;Y$1,Распис!$D$4:$D$300,"&gt;="&amp;Y$1)&gt;0,SUMIFS(Распис!$G$4:$G$300,Распис!$B$4:$B$300,$A99,Распис!$C$4:$C$300,"&lt;="&amp;Y$1,Распис!$D$4:$D$300,"&gt;="&amp;Y$1),SUMIF(База!$B$3:$B$305,$A99,База!$G$3:$G$152))</f>
        <v>0</v>
      </c>
      <c r="Z99" s="46">
        <f ca="1">IF(COUNTIFS(Распис!$B$4:$B$300,$A99,Распис!$C$4:$C$300,"&lt;="&amp;Z$1,Распис!$D$4:$D$300,"&gt;="&amp;Z$1)&gt;0,SUMIFS(Распис!$H$4:$H$300,Распис!$B$4:$B$300,$A99,Распис!$C$4:$C$300,"&lt;="&amp;Z$1,Распис!$D$4:$D$300,"&gt;="&amp;Z$1),SUMIF(База!$B$3:$B$305,$A99,База!$H$3:$H$152))</f>
        <v>0</v>
      </c>
      <c r="AA99" s="46">
        <f ca="1">IF(COUNTIFS(Распис!$B$4:$B$300,$A99,Распис!$C$4:$C$300,"&lt;="&amp;AA$1,Распис!$D$4:$D$300,"&gt;="&amp;AA$1)&gt;0,SUMIFS(Распис!$I$4:$I$300,Распис!$B$4:$B$300,$A99,Распис!$C$4:$C$300,"&lt;="&amp;AA$1,Распис!$D$4:$D$300,"&gt;="&amp;AA$1),SUMIF(База!$B$3:$B$305,$A99,База!$I$3:$I$152))</f>
        <v>0</v>
      </c>
      <c r="AB99" s="46">
        <f ca="1">IF(COUNTIFS(Распис!$B$4:$B$300,$A99,Распис!$C$4:$C$300,"&lt;="&amp;AB$1,Распис!$D$4:$D$300,"&gt;="&amp;AB$1)&gt;0,SUMIFS(Распис!$J$4:$J$300,Распис!$B$4:$B$300,$A99,Распис!$C$4:$C$300,"&lt;="&amp;AB$1,Распис!$D$4:$D$300,"&gt;="&amp;AB$1),SUMIF(База!$B$3:$B$305,$A99,База!$J$3:$J$152))</f>
        <v>0</v>
      </c>
      <c r="AC99" s="46">
        <f ca="1">IF(COUNTIFS(Распис!$B$4:$B$300,$A99,Распис!$C$4:$C$300,"&lt;="&amp;AC$1,Распис!$D$4:$D$300,"&gt;="&amp;AC$1)&gt;0,SUMIFS(Распис!$K$4:$K$300,Распис!$B$4:$B$300,$A99,Распис!$C$4:$C$300,"&lt;="&amp;AC$1,Распис!$D$4:$D$300,"&gt;="&amp;AC$1),SUMIF(База!$B$3:$B$305,$A99,База!$K$3:$K$152))</f>
        <v>0</v>
      </c>
      <c r="AD99" s="46" t="s">
        <v>23</v>
      </c>
      <c r="AE99" s="46">
        <f ca="1">IF(COUNTIFS(Распис!$B$4:$B$300,$A99,Распис!$C$4:$C$300,"&lt;="&amp;AE$1,Распис!$D$4:$D$300,"&gt;="&amp;AE$1)&gt;0,SUMIFS(Распис!$F$4:$F$300,Распис!$B$4:$B$300,$A99,Распис!$C$4:$C$300,"&lt;="&amp;AE$1,Распис!$D$4:$D$300,"&gt;="&amp;AE$1),SUMIF(База!$B$3:$B$305,$A99,База!$F$3:$F$152))</f>
        <v>0</v>
      </c>
      <c r="AF99" s="47"/>
      <c r="AG99" s="46">
        <f t="shared" ca="1" si="10"/>
        <v>0</v>
      </c>
      <c r="AH99" s="46">
        <f ca="1">AG99-SUMIFS(Распред!$G$4:$G$300,Распред!$B$4:$B$300,"апрель",Распред!$F$4:$F$300,A99)</f>
        <v>0</v>
      </c>
      <c r="AI99" s="46">
        <f ca="1">AH99+(COUNTIF(B99:AF99,"КД")+SUMIFS(Распред!$AH$4:$AH$300,Распред!$F$4:$F$300,A99,Распред!$B$4:$B$300,"апрель"))*4</f>
        <v>0</v>
      </c>
      <c r="AJ99" s="46">
        <f t="shared" ca="1" si="11"/>
        <v>0</v>
      </c>
      <c r="AK99" s="46">
        <f t="shared" ca="1" si="12"/>
        <v>0</v>
      </c>
      <c r="AL99" s="46">
        <f>SUMIFS(Распред!$K$4:$K$300,Распред!$B$4:$B$300,"апрель",Распред!$J$4:$J$300,A99)+SUMIFS(Распред!$M$4:$M$300,Распред!$B$4:$B$300,"апрель",Распред!$L$4:$L$300,A99)+SUMIFS(Распред!$O$4:$O$300,Распред!$B$4:$B$300,"апрель",Распред!$N$4:$N$300,A99)+SUMIFS(Распред!$Q$4:$Q$300,Распред!$B$4:$B$300,"апрель",Распред!$P$4:$P$300,A99)+SUMIFS(Распред!$S$4:$S$300,Распред!$B$4:$B$300,"апрель",Распред!$R$4:$R$300,A99)+SUMIFS(Распред!$U$4:$U$300,Распред!$B$4:$B$300,"апрель",Распред!$T$4:$T$300,A99)+SUMIFS(Распред!$W$4:$W$300,Распред!$B$4:$B$300,"апрель",Распред!$V$4:$V$300,A99)+SUMIFS(Распред!$Y$4:$Y$300,Распред!$B$4:$B$300,"апрель",Распред!$X$4:$X$300,A99)+SUMIFS(Распред!$AA$4:$AA$300,Распред!$B$4:$B$300,"апрель",Распред!$Z$4:$Z$300,A99)+SUMIFS(Распред!$AC$4:$AC$300,Распред!$B$4:$B$300,"апрель",Распред!$AB$4:$AB$300,A99)</f>
        <v>0</v>
      </c>
      <c r="AM99" s="46">
        <f t="shared" ca="1" si="13"/>
        <v>0</v>
      </c>
      <c r="AN99" s="46">
        <f t="shared" ca="1" si="14"/>
        <v>0</v>
      </c>
      <c r="AO99" s="46">
        <f t="shared" ca="1" si="15"/>
        <v>0</v>
      </c>
      <c r="AP99" s="46">
        <f>январь!AP99</f>
        <v>0</v>
      </c>
      <c r="AQ99" s="46">
        <f t="shared" ca="1" si="16"/>
        <v>0</v>
      </c>
      <c r="AR99" s="47"/>
      <c r="AS99" s="47">
        <f t="shared" ca="1" si="17"/>
        <v>0</v>
      </c>
      <c r="AT99" s="47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</row>
    <row r="100" spans="1:58" x14ac:dyDescent="0.25">
      <c r="A100" s="47">
        <f>База!B100</f>
        <v>0</v>
      </c>
      <c r="B100" s="46" t="s">
        <v>23</v>
      </c>
      <c r="C100" s="46">
        <f ca="1">IF(COUNTIFS(Распис!$B$4:$B$300,$A100,Распис!$C$4:$C$300,"&lt;="&amp;C$1,Распис!$D$4:$D$300,"&gt;="&amp;C$1)&gt;0,SUMIFS(Распис!$F$4:$F$300,Распис!$B$4:$B$300,$A100,Распис!$C$4:$C$300,"&lt;="&amp;C$1,Распис!$D$4:$D$300,"&gt;="&amp;C$1),SUMIF(База!$B$3:$B$305,$A100,База!$F$3:$F$152))</f>
        <v>0</v>
      </c>
      <c r="D100" s="46">
        <f ca="1">IF(COUNTIFS(Распис!$B$4:$B$300,$A100,Распис!$C$4:$C$300,"&lt;="&amp;D$1,Распис!$D$4:$D$300,"&gt;="&amp;D$1)&gt;0,SUMIFS(Распис!$G$4:$G$300,Распис!$B$4:$B$300,$A100,Распис!$C$4:$C$300,"&lt;="&amp;D$1,Распис!$D$4:$D$300,"&gt;="&amp;D$1),SUMIF(База!$B$3:$B$305,$A100,База!$G$3:$G$152))</f>
        <v>0</v>
      </c>
      <c r="E100" s="46">
        <f ca="1">IF(COUNTIFS(Распис!$B$4:$B$300,$A100,Распис!$C$4:$C$300,"&lt;="&amp;E$1,Распис!$D$4:$D$300,"&gt;="&amp;E$1)&gt;0,SUMIFS(Распис!$H$4:$H$300,Распис!$B$4:$B$300,$A100,Распис!$C$4:$C$300,"&lt;="&amp;E$1,Распис!$D$4:$D$300,"&gt;="&amp;E$1),SUMIF(База!$B$3:$B$305,$A100,База!$H$3:$H$152))</f>
        <v>0</v>
      </c>
      <c r="F100" s="46">
        <f ca="1">IF(COUNTIFS(Распис!$B$4:$B$300,$A100,Распис!$C$4:$C$300,"&lt;="&amp;F$1,Распис!$D$4:$D$300,"&gt;="&amp;F$1)&gt;0,SUMIFS(Распис!$I$4:$I$300,Распис!$B$4:$B$300,$A100,Распис!$C$4:$C$300,"&lt;="&amp;F$1,Распис!$D$4:$D$300,"&gt;="&amp;F$1),SUMIF(База!$B$3:$B$305,$A100,База!$I$3:$I$152))</f>
        <v>0</v>
      </c>
      <c r="G100" s="46">
        <f ca="1">IF(COUNTIFS(Распис!$B$4:$B$300,$A100,Распис!$C$4:$C$300,"&lt;="&amp;G$1,Распис!$D$4:$D$300,"&gt;="&amp;G$1)&gt;0,SUMIFS(Распис!$J$4:$J$300,Распис!$B$4:$B$300,$A100,Распис!$C$4:$C$300,"&lt;="&amp;G$1,Распис!$D$4:$D$300,"&gt;="&amp;G$1),SUMIF(База!$B$3:$B$305,$A100,База!$J$3:$J$152))</f>
        <v>0</v>
      </c>
      <c r="H100" s="46">
        <f ca="1">IF(COUNTIFS(Распис!$B$4:$B$300,$A100,Распис!$C$4:$C$300,"&lt;="&amp;H$1,Распис!$D$4:$D$300,"&gt;="&amp;H$1)&gt;0,SUMIFS(Распис!$K$4:$K$300,Распис!$B$4:$B$300,$A100,Распис!$C$4:$C$300,"&lt;="&amp;H$1,Распис!$D$4:$D$300,"&gt;="&amp;H$1),SUMIF(База!$B$3:$B$305,$A100,База!$K$3:$K$152))</f>
        <v>0</v>
      </c>
      <c r="I100" s="46" t="s">
        <v>23</v>
      </c>
      <c r="J100" s="46">
        <f ca="1">IF(COUNTIFS(Распис!$B$4:$B$300,$A100,Распис!$C$4:$C$300,"&lt;="&amp;J$1,Распис!$D$4:$D$300,"&gt;="&amp;J$1)&gt;0,SUMIFS(Распис!$F$4:$F$300,Распис!$B$4:$B$300,$A100,Распис!$C$4:$C$300,"&lt;="&amp;J$1,Распис!$D$4:$D$300,"&gt;="&amp;J$1),SUMIF(База!$B$3:$B$305,$A100,База!$F$3:$F$152))</f>
        <v>0</v>
      </c>
      <c r="K100" s="46">
        <f ca="1">IF(COUNTIFS(Распис!$B$4:$B$300,$A100,Распис!$C$4:$C$300,"&lt;="&amp;K$1,Распис!$D$4:$D$300,"&gt;="&amp;K$1)&gt;0,SUMIFS(Распис!$G$4:$G$300,Распис!$B$4:$B$300,$A100,Распис!$C$4:$C$300,"&lt;="&amp;K$1,Распис!$D$4:$D$300,"&gt;="&amp;K$1),SUMIF(База!$B$3:$B$305,$A100,База!$G$3:$G$152))</f>
        <v>0</v>
      </c>
      <c r="L100" s="46">
        <f ca="1">IF(COUNTIFS(Распис!$B$4:$B$300,$A100,Распис!$C$4:$C$300,"&lt;="&amp;L$1,Распис!$D$4:$D$300,"&gt;="&amp;L$1)&gt;0,SUMIFS(Распис!$H$4:$H$300,Распис!$B$4:$B$300,$A100,Распис!$C$4:$C$300,"&lt;="&amp;L$1,Распис!$D$4:$D$300,"&gt;="&amp;L$1),SUMIF(База!$B$3:$B$305,$A100,База!$H$3:$H$152))</f>
        <v>0</v>
      </c>
      <c r="M100" s="46">
        <f ca="1">IF(COUNTIFS(Распис!$B$4:$B$300,$A100,Распис!$C$4:$C$300,"&lt;="&amp;M$1,Распис!$D$4:$D$300,"&gt;="&amp;M$1)&gt;0,SUMIFS(Распис!$I$4:$I$300,Распис!$B$4:$B$300,$A100,Распис!$C$4:$C$300,"&lt;="&amp;M$1,Распис!$D$4:$D$300,"&gt;="&amp;M$1),SUMIF(База!$B$3:$B$305,$A100,База!$I$3:$I$152))</f>
        <v>0</v>
      </c>
      <c r="N100" s="46">
        <f ca="1">IF(COUNTIFS(Распис!$B$4:$B$300,$A100,Распис!$C$4:$C$300,"&lt;="&amp;N$1,Распис!$D$4:$D$300,"&gt;="&amp;N$1)&gt;0,SUMIFS(Распис!$J$4:$J$300,Распис!$B$4:$B$300,$A100,Распис!$C$4:$C$300,"&lt;="&amp;N$1,Распис!$D$4:$D$300,"&gt;="&amp;N$1),SUMIF(База!$B$3:$B$305,$A100,База!$J$3:$J$152))</f>
        <v>0</v>
      </c>
      <c r="O100" s="46">
        <f ca="1">IF(COUNTIFS(Распис!$B$4:$B$300,$A100,Распис!$C$4:$C$300,"&lt;="&amp;O$1,Распис!$D$4:$D$300,"&gt;="&amp;O$1)&gt;0,SUMIFS(Распис!$K$4:$K$300,Распис!$B$4:$B$300,$A100,Распис!$C$4:$C$300,"&lt;="&amp;O$1,Распис!$D$4:$D$300,"&gt;="&amp;O$1),SUMIF(База!$B$3:$B$305,$A100,База!$K$3:$K$152))</f>
        <v>0</v>
      </c>
      <c r="P100" s="46" t="s">
        <v>23</v>
      </c>
      <c r="Q100" s="46">
        <f ca="1">IF(COUNTIFS(Распис!$B$4:$B$300,$A100,Распис!$C$4:$C$300,"&lt;="&amp;Q$1,Распис!$D$4:$D$300,"&gt;="&amp;Q$1)&gt;0,SUMIFS(Распис!$F$4:$F$300,Распис!$B$4:$B$300,$A100,Распис!$C$4:$C$300,"&lt;="&amp;Q$1,Распис!$D$4:$D$300,"&gt;="&amp;Q$1),SUMIF(База!$B$3:$B$305,$A100,База!$F$3:$F$152))</f>
        <v>0</v>
      </c>
      <c r="R100" s="46">
        <f ca="1">IF(COUNTIFS(Распис!$B$4:$B$300,$A100,Распис!$C$4:$C$300,"&lt;="&amp;R$1,Распис!$D$4:$D$300,"&gt;="&amp;R$1)&gt;0,SUMIFS(Распис!$G$4:$G$300,Распис!$B$4:$B$300,$A100,Распис!$C$4:$C$300,"&lt;="&amp;R$1,Распис!$D$4:$D$300,"&gt;="&amp;R$1),SUMIF(База!$B$3:$B$305,$A100,База!$G$3:$G$152))</f>
        <v>0</v>
      </c>
      <c r="S100" s="46">
        <f ca="1">IF(COUNTIFS(Распис!$B$4:$B$300,$A100,Распис!$C$4:$C$300,"&lt;="&amp;S$1,Распис!$D$4:$D$300,"&gt;="&amp;S$1)&gt;0,SUMIFS(Распис!$H$4:$H$300,Распис!$B$4:$B$300,$A100,Распис!$C$4:$C$300,"&lt;="&amp;S$1,Распис!$D$4:$D$300,"&gt;="&amp;S$1),SUMIF(База!$B$3:$B$305,$A100,База!$H$3:$H$152))</f>
        <v>0</v>
      </c>
      <c r="T100" s="46">
        <f ca="1">IF(COUNTIFS(Распис!$B$4:$B$300,$A100,Распис!$C$4:$C$300,"&lt;="&amp;T$1,Распис!$D$4:$D$300,"&gt;="&amp;T$1)&gt;0,SUMIFS(Распис!$I$4:$I$300,Распис!$B$4:$B$300,$A100,Распис!$C$4:$C$300,"&lt;="&amp;T$1,Распис!$D$4:$D$300,"&gt;="&amp;T$1),SUMIF(База!$B$3:$B$305,$A100,База!$I$3:$I$152))</f>
        <v>0</v>
      </c>
      <c r="U100" s="46">
        <f ca="1">IF(COUNTIFS(Распис!$B$4:$B$300,$A100,Распис!$C$4:$C$300,"&lt;="&amp;U$1,Распис!$D$4:$D$300,"&gt;="&amp;U$1)&gt;0,SUMIFS(Распис!$J$4:$J$300,Распис!$B$4:$B$300,$A100,Распис!$C$4:$C$300,"&lt;="&amp;U$1,Распис!$D$4:$D$300,"&gt;="&amp;U$1),SUMIF(База!$B$3:$B$305,$A100,База!$J$3:$J$152))</f>
        <v>0</v>
      </c>
      <c r="V100" s="46">
        <f ca="1">IF(COUNTIFS(Распис!$B$4:$B$300,$A100,Распис!$C$4:$C$300,"&lt;="&amp;V$1,Распис!$D$4:$D$300,"&gt;="&amp;V$1)&gt;0,SUMIFS(Распис!$K$4:$K$300,Распис!$B$4:$B$300,$A100,Распис!$C$4:$C$300,"&lt;="&amp;V$1,Распис!$D$4:$D$300,"&gt;="&amp;V$1),SUMIF(База!$B$3:$B$305,$A100,База!$K$3:$K$152))</f>
        <v>0</v>
      </c>
      <c r="W100" s="46" t="s">
        <v>23</v>
      </c>
      <c r="X100" s="46">
        <f ca="1">IF(COUNTIFS(Распис!$B$4:$B$300,$A100,Распис!$C$4:$C$300,"&lt;="&amp;X$1,Распис!$D$4:$D$300,"&gt;="&amp;X$1)&gt;0,SUMIFS(Распис!$F$4:$F$300,Распис!$B$4:$B$300,$A100,Распис!$C$4:$C$300,"&lt;="&amp;X$1,Распис!$D$4:$D$300,"&gt;="&amp;X$1),SUMIF(База!$B$3:$B$305,$A100,База!$F$3:$F$152))</f>
        <v>0</v>
      </c>
      <c r="Y100" s="46">
        <f ca="1">IF(COUNTIFS(Распис!$B$4:$B$300,$A100,Распис!$C$4:$C$300,"&lt;="&amp;Y$1,Распис!$D$4:$D$300,"&gt;="&amp;Y$1)&gt;0,SUMIFS(Распис!$G$4:$G$300,Распис!$B$4:$B$300,$A100,Распис!$C$4:$C$300,"&lt;="&amp;Y$1,Распис!$D$4:$D$300,"&gt;="&amp;Y$1),SUMIF(База!$B$3:$B$305,$A100,База!$G$3:$G$152))</f>
        <v>0</v>
      </c>
      <c r="Z100" s="46">
        <f ca="1">IF(COUNTIFS(Распис!$B$4:$B$300,$A100,Распис!$C$4:$C$300,"&lt;="&amp;Z$1,Распис!$D$4:$D$300,"&gt;="&amp;Z$1)&gt;0,SUMIFS(Распис!$H$4:$H$300,Распис!$B$4:$B$300,$A100,Распис!$C$4:$C$300,"&lt;="&amp;Z$1,Распис!$D$4:$D$300,"&gt;="&amp;Z$1),SUMIF(База!$B$3:$B$305,$A100,База!$H$3:$H$152))</f>
        <v>0</v>
      </c>
      <c r="AA100" s="46">
        <f ca="1">IF(COUNTIFS(Распис!$B$4:$B$300,$A100,Распис!$C$4:$C$300,"&lt;="&amp;AA$1,Распис!$D$4:$D$300,"&gt;="&amp;AA$1)&gt;0,SUMIFS(Распис!$I$4:$I$300,Распис!$B$4:$B$300,$A100,Распис!$C$4:$C$300,"&lt;="&amp;AA$1,Распис!$D$4:$D$300,"&gt;="&amp;AA$1),SUMIF(База!$B$3:$B$305,$A100,База!$I$3:$I$152))</f>
        <v>0</v>
      </c>
      <c r="AB100" s="46">
        <f ca="1">IF(COUNTIFS(Распис!$B$4:$B$300,$A100,Распис!$C$4:$C$300,"&lt;="&amp;AB$1,Распис!$D$4:$D$300,"&gt;="&amp;AB$1)&gt;0,SUMIFS(Распис!$J$4:$J$300,Распис!$B$4:$B$300,$A100,Распис!$C$4:$C$300,"&lt;="&amp;AB$1,Распис!$D$4:$D$300,"&gt;="&amp;AB$1),SUMIF(База!$B$3:$B$305,$A100,База!$J$3:$J$152))</f>
        <v>0</v>
      </c>
      <c r="AC100" s="46">
        <f ca="1">IF(COUNTIFS(Распис!$B$4:$B$300,$A100,Распис!$C$4:$C$300,"&lt;="&amp;AC$1,Распис!$D$4:$D$300,"&gt;="&amp;AC$1)&gt;0,SUMIFS(Распис!$K$4:$K$300,Распис!$B$4:$B$300,$A100,Распис!$C$4:$C$300,"&lt;="&amp;AC$1,Распис!$D$4:$D$300,"&gt;="&amp;AC$1),SUMIF(База!$B$3:$B$305,$A100,База!$K$3:$K$152))</f>
        <v>0</v>
      </c>
      <c r="AD100" s="46" t="s">
        <v>23</v>
      </c>
      <c r="AE100" s="46">
        <f ca="1">IF(COUNTIFS(Распис!$B$4:$B$300,$A100,Распис!$C$4:$C$300,"&lt;="&amp;AE$1,Распис!$D$4:$D$300,"&gt;="&amp;AE$1)&gt;0,SUMIFS(Распис!$F$4:$F$300,Распис!$B$4:$B$300,$A100,Распис!$C$4:$C$300,"&lt;="&amp;AE$1,Распис!$D$4:$D$300,"&gt;="&amp;AE$1),SUMIF(База!$B$3:$B$305,$A100,База!$F$3:$F$152))</f>
        <v>0</v>
      </c>
      <c r="AF100" s="47"/>
      <c r="AG100" s="46">
        <f t="shared" ca="1" si="10"/>
        <v>0</v>
      </c>
      <c r="AH100" s="46">
        <f ca="1">AG100-SUMIFS(Распред!$G$4:$G$300,Распред!$B$4:$B$300,"апрель",Распред!$F$4:$F$300,A100)</f>
        <v>0</v>
      </c>
      <c r="AI100" s="46">
        <f ca="1">AH100+(COUNTIF(B100:AF100,"КД")+SUMIFS(Распред!$AH$4:$AH$300,Распред!$F$4:$F$300,A100,Распред!$B$4:$B$300,"апрель"))*4</f>
        <v>0</v>
      </c>
      <c r="AJ100" s="46">
        <f t="shared" ca="1" si="11"/>
        <v>0</v>
      </c>
      <c r="AK100" s="46">
        <f t="shared" ca="1" si="12"/>
        <v>0</v>
      </c>
      <c r="AL100" s="46">
        <f>SUMIFS(Распред!$K$4:$K$300,Распред!$B$4:$B$300,"апрель",Распред!$J$4:$J$300,A100)+SUMIFS(Распред!$M$4:$M$300,Распред!$B$4:$B$300,"апрель",Распред!$L$4:$L$300,A100)+SUMIFS(Распред!$O$4:$O$300,Распред!$B$4:$B$300,"апрель",Распред!$N$4:$N$300,A100)+SUMIFS(Распред!$Q$4:$Q$300,Распред!$B$4:$B$300,"апрель",Распред!$P$4:$P$300,A100)+SUMIFS(Распред!$S$4:$S$300,Распред!$B$4:$B$300,"апрель",Распред!$R$4:$R$300,A100)+SUMIFS(Распред!$U$4:$U$300,Распред!$B$4:$B$300,"апрель",Распред!$T$4:$T$300,A100)+SUMIFS(Распред!$W$4:$W$300,Распред!$B$4:$B$300,"апрель",Распред!$V$4:$V$300,A100)+SUMIFS(Распред!$Y$4:$Y$300,Распред!$B$4:$B$300,"апрель",Распред!$X$4:$X$300,A100)+SUMIFS(Распред!$AA$4:$AA$300,Распред!$B$4:$B$300,"апрель",Распред!$Z$4:$Z$300,A100)+SUMIFS(Распред!$AC$4:$AC$300,Распред!$B$4:$B$300,"апрель",Распред!$AB$4:$AB$300,A100)</f>
        <v>0</v>
      </c>
      <c r="AM100" s="46">
        <f t="shared" ca="1" si="13"/>
        <v>0</v>
      </c>
      <c r="AN100" s="46">
        <f t="shared" ca="1" si="14"/>
        <v>0</v>
      </c>
      <c r="AO100" s="46">
        <f t="shared" ca="1" si="15"/>
        <v>0</v>
      </c>
      <c r="AP100" s="46">
        <f>январь!AP100</f>
        <v>0</v>
      </c>
      <c r="AQ100" s="46">
        <f t="shared" ca="1" si="16"/>
        <v>0</v>
      </c>
      <c r="AR100" s="47"/>
      <c r="AS100" s="47">
        <f t="shared" ca="1" si="17"/>
        <v>0</v>
      </c>
      <c r="AT100" s="47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</row>
    <row r="101" spans="1:58" x14ac:dyDescent="0.25">
      <c r="A101" s="47">
        <f>База!B101</f>
        <v>0</v>
      </c>
      <c r="B101" s="46" t="s">
        <v>23</v>
      </c>
      <c r="C101" s="46">
        <f ca="1">IF(COUNTIFS(Распис!$B$4:$B$300,$A101,Распис!$C$4:$C$300,"&lt;="&amp;C$1,Распис!$D$4:$D$300,"&gt;="&amp;C$1)&gt;0,SUMIFS(Распис!$F$4:$F$300,Распис!$B$4:$B$300,$A101,Распис!$C$4:$C$300,"&lt;="&amp;C$1,Распис!$D$4:$D$300,"&gt;="&amp;C$1),SUMIF(База!$B$3:$B$305,$A101,База!$F$3:$F$152))</f>
        <v>0</v>
      </c>
      <c r="D101" s="46">
        <f ca="1">IF(COUNTIFS(Распис!$B$4:$B$300,$A101,Распис!$C$4:$C$300,"&lt;="&amp;D$1,Распис!$D$4:$D$300,"&gt;="&amp;D$1)&gt;0,SUMIFS(Распис!$G$4:$G$300,Распис!$B$4:$B$300,$A101,Распис!$C$4:$C$300,"&lt;="&amp;D$1,Распис!$D$4:$D$300,"&gt;="&amp;D$1),SUMIF(База!$B$3:$B$305,$A101,База!$G$3:$G$152))</f>
        <v>0</v>
      </c>
      <c r="E101" s="46">
        <f ca="1">IF(COUNTIFS(Распис!$B$4:$B$300,$A101,Распис!$C$4:$C$300,"&lt;="&amp;E$1,Распис!$D$4:$D$300,"&gt;="&amp;E$1)&gt;0,SUMIFS(Распис!$H$4:$H$300,Распис!$B$4:$B$300,$A101,Распис!$C$4:$C$300,"&lt;="&amp;E$1,Распис!$D$4:$D$300,"&gt;="&amp;E$1),SUMIF(База!$B$3:$B$305,$A101,База!$H$3:$H$152))</f>
        <v>0</v>
      </c>
      <c r="F101" s="46">
        <f ca="1">IF(COUNTIFS(Распис!$B$4:$B$300,$A101,Распис!$C$4:$C$300,"&lt;="&amp;F$1,Распис!$D$4:$D$300,"&gt;="&amp;F$1)&gt;0,SUMIFS(Распис!$I$4:$I$300,Распис!$B$4:$B$300,$A101,Распис!$C$4:$C$300,"&lt;="&amp;F$1,Распис!$D$4:$D$300,"&gt;="&amp;F$1),SUMIF(База!$B$3:$B$305,$A101,База!$I$3:$I$152))</f>
        <v>0</v>
      </c>
      <c r="G101" s="46">
        <f ca="1">IF(COUNTIFS(Распис!$B$4:$B$300,$A101,Распис!$C$4:$C$300,"&lt;="&amp;G$1,Распис!$D$4:$D$300,"&gt;="&amp;G$1)&gt;0,SUMIFS(Распис!$J$4:$J$300,Распис!$B$4:$B$300,$A101,Распис!$C$4:$C$300,"&lt;="&amp;G$1,Распис!$D$4:$D$300,"&gt;="&amp;G$1),SUMIF(База!$B$3:$B$305,$A101,База!$J$3:$J$152))</f>
        <v>0</v>
      </c>
      <c r="H101" s="46">
        <f ca="1">IF(COUNTIFS(Распис!$B$4:$B$300,$A101,Распис!$C$4:$C$300,"&lt;="&amp;H$1,Распис!$D$4:$D$300,"&gt;="&amp;H$1)&gt;0,SUMIFS(Распис!$K$4:$K$300,Распис!$B$4:$B$300,$A101,Распис!$C$4:$C$300,"&lt;="&amp;H$1,Распис!$D$4:$D$300,"&gt;="&amp;H$1),SUMIF(База!$B$3:$B$305,$A101,База!$K$3:$K$152))</f>
        <v>0</v>
      </c>
      <c r="I101" s="46" t="s">
        <v>23</v>
      </c>
      <c r="J101" s="46">
        <f ca="1">IF(COUNTIFS(Распис!$B$4:$B$300,$A101,Распис!$C$4:$C$300,"&lt;="&amp;J$1,Распис!$D$4:$D$300,"&gt;="&amp;J$1)&gt;0,SUMIFS(Распис!$F$4:$F$300,Распис!$B$4:$B$300,$A101,Распис!$C$4:$C$300,"&lt;="&amp;J$1,Распис!$D$4:$D$300,"&gt;="&amp;J$1),SUMIF(База!$B$3:$B$305,$A101,База!$F$3:$F$152))</f>
        <v>0</v>
      </c>
      <c r="K101" s="46">
        <f ca="1">IF(COUNTIFS(Распис!$B$4:$B$300,$A101,Распис!$C$4:$C$300,"&lt;="&amp;K$1,Распис!$D$4:$D$300,"&gt;="&amp;K$1)&gt;0,SUMIFS(Распис!$G$4:$G$300,Распис!$B$4:$B$300,$A101,Распис!$C$4:$C$300,"&lt;="&amp;K$1,Распис!$D$4:$D$300,"&gt;="&amp;K$1),SUMIF(База!$B$3:$B$305,$A101,База!$G$3:$G$152))</f>
        <v>0</v>
      </c>
      <c r="L101" s="46">
        <f ca="1">IF(COUNTIFS(Распис!$B$4:$B$300,$A101,Распис!$C$4:$C$300,"&lt;="&amp;L$1,Распис!$D$4:$D$300,"&gt;="&amp;L$1)&gt;0,SUMIFS(Распис!$H$4:$H$300,Распис!$B$4:$B$300,$A101,Распис!$C$4:$C$300,"&lt;="&amp;L$1,Распис!$D$4:$D$300,"&gt;="&amp;L$1),SUMIF(База!$B$3:$B$305,$A101,База!$H$3:$H$152))</f>
        <v>0</v>
      </c>
      <c r="M101" s="46">
        <f ca="1">IF(COUNTIFS(Распис!$B$4:$B$300,$A101,Распис!$C$4:$C$300,"&lt;="&amp;M$1,Распис!$D$4:$D$300,"&gt;="&amp;M$1)&gt;0,SUMIFS(Распис!$I$4:$I$300,Распис!$B$4:$B$300,$A101,Распис!$C$4:$C$300,"&lt;="&amp;M$1,Распис!$D$4:$D$300,"&gt;="&amp;M$1),SUMIF(База!$B$3:$B$305,$A101,База!$I$3:$I$152))</f>
        <v>0</v>
      </c>
      <c r="N101" s="46">
        <f ca="1">IF(COUNTIFS(Распис!$B$4:$B$300,$A101,Распис!$C$4:$C$300,"&lt;="&amp;N$1,Распис!$D$4:$D$300,"&gt;="&amp;N$1)&gt;0,SUMIFS(Распис!$J$4:$J$300,Распис!$B$4:$B$300,$A101,Распис!$C$4:$C$300,"&lt;="&amp;N$1,Распис!$D$4:$D$300,"&gt;="&amp;N$1),SUMIF(База!$B$3:$B$305,$A101,База!$J$3:$J$152))</f>
        <v>0</v>
      </c>
      <c r="O101" s="46">
        <f ca="1">IF(COUNTIFS(Распис!$B$4:$B$300,$A101,Распис!$C$4:$C$300,"&lt;="&amp;O$1,Распис!$D$4:$D$300,"&gt;="&amp;O$1)&gt;0,SUMIFS(Распис!$K$4:$K$300,Распис!$B$4:$B$300,$A101,Распис!$C$4:$C$300,"&lt;="&amp;O$1,Распис!$D$4:$D$300,"&gt;="&amp;O$1),SUMIF(База!$B$3:$B$305,$A101,База!$K$3:$K$152))</f>
        <v>0</v>
      </c>
      <c r="P101" s="46" t="s">
        <v>23</v>
      </c>
      <c r="Q101" s="46">
        <f ca="1">IF(COUNTIFS(Распис!$B$4:$B$300,$A101,Распис!$C$4:$C$300,"&lt;="&amp;Q$1,Распис!$D$4:$D$300,"&gt;="&amp;Q$1)&gt;0,SUMIFS(Распис!$F$4:$F$300,Распис!$B$4:$B$300,$A101,Распис!$C$4:$C$300,"&lt;="&amp;Q$1,Распис!$D$4:$D$300,"&gt;="&amp;Q$1),SUMIF(База!$B$3:$B$305,$A101,База!$F$3:$F$152))</f>
        <v>0</v>
      </c>
      <c r="R101" s="46">
        <f ca="1">IF(COUNTIFS(Распис!$B$4:$B$300,$A101,Распис!$C$4:$C$300,"&lt;="&amp;R$1,Распис!$D$4:$D$300,"&gt;="&amp;R$1)&gt;0,SUMIFS(Распис!$G$4:$G$300,Распис!$B$4:$B$300,$A101,Распис!$C$4:$C$300,"&lt;="&amp;R$1,Распис!$D$4:$D$300,"&gt;="&amp;R$1),SUMIF(База!$B$3:$B$305,$A101,База!$G$3:$G$152))</f>
        <v>0</v>
      </c>
      <c r="S101" s="46">
        <f ca="1">IF(COUNTIFS(Распис!$B$4:$B$300,$A101,Распис!$C$4:$C$300,"&lt;="&amp;S$1,Распис!$D$4:$D$300,"&gt;="&amp;S$1)&gt;0,SUMIFS(Распис!$H$4:$H$300,Распис!$B$4:$B$300,$A101,Распис!$C$4:$C$300,"&lt;="&amp;S$1,Распис!$D$4:$D$300,"&gt;="&amp;S$1),SUMIF(База!$B$3:$B$305,$A101,База!$H$3:$H$152))</f>
        <v>0</v>
      </c>
      <c r="T101" s="46">
        <f ca="1">IF(COUNTIFS(Распис!$B$4:$B$300,$A101,Распис!$C$4:$C$300,"&lt;="&amp;T$1,Распис!$D$4:$D$300,"&gt;="&amp;T$1)&gt;0,SUMIFS(Распис!$I$4:$I$300,Распис!$B$4:$B$300,$A101,Распис!$C$4:$C$300,"&lt;="&amp;T$1,Распис!$D$4:$D$300,"&gt;="&amp;T$1),SUMIF(База!$B$3:$B$305,$A101,База!$I$3:$I$152))</f>
        <v>0</v>
      </c>
      <c r="U101" s="46">
        <f ca="1">IF(COUNTIFS(Распис!$B$4:$B$300,$A101,Распис!$C$4:$C$300,"&lt;="&amp;U$1,Распис!$D$4:$D$300,"&gt;="&amp;U$1)&gt;0,SUMIFS(Распис!$J$4:$J$300,Распис!$B$4:$B$300,$A101,Распис!$C$4:$C$300,"&lt;="&amp;U$1,Распис!$D$4:$D$300,"&gt;="&amp;U$1),SUMIF(База!$B$3:$B$305,$A101,База!$J$3:$J$152))</f>
        <v>0</v>
      </c>
      <c r="V101" s="46">
        <f ca="1">IF(COUNTIFS(Распис!$B$4:$B$300,$A101,Распис!$C$4:$C$300,"&lt;="&amp;V$1,Распис!$D$4:$D$300,"&gt;="&amp;V$1)&gt;0,SUMIFS(Распис!$K$4:$K$300,Распис!$B$4:$B$300,$A101,Распис!$C$4:$C$300,"&lt;="&amp;V$1,Распис!$D$4:$D$300,"&gt;="&amp;V$1),SUMIF(База!$B$3:$B$305,$A101,База!$K$3:$K$152))</f>
        <v>0</v>
      </c>
      <c r="W101" s="46" t="s">
        <v>23</v>
      </c>
      <c r="X101" s="46">
        <f ca="1">IF(COUNTIFS(Распис!$B$4:$B$300,$A101,Распис!$C$4:$C$300,"&lt;="&amp;X$1,Распис!$D$4:$D$300,"&gt;="&amp;X$1)&gt;0,SUMIFS(Распис!$F$4:$F$300,Распис!$B$4:$B$300,$A101,Распис!$C$4:$C$300,"&lt;="&amp;X$1,Распис!$D$4:$D$300,"&gt;="&amp;X$1),SUMIF(База!$B$3:$B$305,$A101,База!$F$3:$F$152))</f>
        <v>0</v>
      </c>
      <c r="Y101" s="46">
        <f ca="1">IF(COUNTIFS(Распис!$B$4:$B$300,$A101,Распис!$C$4:$C$300,"&lt;="&amp;Y$1,Распис!$D$4:$D$300,"&gt;="&amp;Y$1)&gt;0,SUMIFS(Распис!$G$4:$G$300,Распис!$B$4:$B$300,$A101,Распис!$C$4:$C$300,"&lt;="&amp;Y$1,Распис!$D$4:$D$300,"&gt;="&amp;Y$1),SUMIF(База!$B$3:$B$305,$A101,База!$G$3:$G$152))</f>
        <v>0</v>
      </c>
      <c r="Z101" s="46">
        <f ca="1">IF(COUNTIFS(Распис!$B$4:$B$300,$A101,Распис!$C$4:$C$300,"&lt;="&amp;Z$1,Распис!$D$4:$D$300,"&gt;="&amp;Z$1)&gt;0,SUMIFS(Распис!$H$4:$H$300,Распис!$B$4:$B$300,$A101,Распис!$C$4:$C$300,"&lt;="&amp;Z$1,Распис!$D$4:$D$300,"&gt;="&amp;Z$1),SUMIF(База!$B$3:$B$305,$A101,База!$H$3:$H$152))</f>
        <v>0</v>
      </c>
      <c r="AA101" s="46">
        <f ca="1">IF(COUNTIFS(Распис!$B$4:$B$300,$A101,Распис!$C$4:$C$300,"&lt;="&amp;AA$1,Распис!$D$4:$D$300,"&gt;="&amp;AA$1)&gt;0,SUMIFS(Распис!$I$4:$I$300,Распис!$B$4:$B$300,$A101,Распис!$C$4:$C$300,"&lt;="&amp;AA$1,Распис!$D$4:$D$300,"&gt;="&amp;AA$1),SUMIF(База!$B$3:$B$305,$A101,База!$I$3:$I$152))</f>
        <v>0</v>
      </c>
      <c r="AB101" s="46">
        <f ca="1">IF(COUNTIFS(Распис!$B$4:$B$300,$A101,Распис!$C$4:$C$300,"&lt;="&amp;AB$1,Распис!$D$4:$D$300,"&gt;="&amp;AB$1)&gt;0,SUMIFS(Распис!$J$4:$J$300,Распис!$B$4:$B$300,$A101,Распис!$C$4:$C$300,"&lt;="&amp;AB$1,Распис!$D$4:$D$300,"&gt;="&amp;AB$1),SUMIF(База!$B$3:$B$305,$A101,База!$J$3:$J$152))</f>
        <v>0</v>
      </c>
      <c r="AC101" s="46">
        <f ca="1">IF(COUNTIFS(Распис!$B$4:$B$300,$A101,Распис!$C$4:$C$300,"&lt;="&amp;AC$1,Распис!$D$4:$D$300,"&gt;="&amp;AC$1)&gt;0,SUMIFS(Распис!$K$4:$K$300,Распис!$B$4:$B$300,$A101,Распис!$C$4:$C$300,"&lt;="&amp;AC$1,Распис!$D$4:$D$300,"&gt;="&amp;AC$1),SUMIF(База!$B$3:$B$305,$A101,База!$K$3:$K$152))</f>
        <v>0</v>
      </c>
      <c r="AD101" s="46" t="s">
        <v>23</v>
      </c>
      <c r="AE101" s="46">
        <f ca="1">IF(COUNTIFS(Распис!$B$4:$B$300,$A101,Распис!$C$4:$C$300,"&lt;="&amp;AE$1,Распис!$D$4:$D$300,"&gt;="&amp;AE$1)&gt;0,SUMIFS(Распис!$F$4:$F$300,Распис!$B$4:$B$300,$A101,Распис!$C$4:$C$300,"&lt;="&amp;AE$1,Распис!$D$4:$D$300,"&gt;="&amp;AE$1),SUMIF(База!$B$3:$B$305,$A101,База!$F$3:$F$152))</f>
        <v>0</v>
      </c>
      <c r="AF101" s="47"/>
      <c r="AG101" s="46">
        <f t="shared" ca="1" si="10"/>
        <v>0</v>
      </c>
      <c r="AH101" s="46">
        <f ca="1">AG101-SUMIFS(Распред!$G$4:$G$300,Распред!$B$4:$B$300,"апрель",Распред!$F$4:$F$300,A101)</f>
        <v>0</v>
      </c>
      <c r="AI101" s="46">
        <f ca="1">AH101+(COUNTIF(B101:AF101,"КД")+SUMIFS(Распред!$AH$4:$AH$300,Распред!$F$4:$F$300,A101,Распред!$B$4:$B$300,"апрель"))*4</f>
        <v>0</v>
      </c>
      <c r="AJ101" s="46">
        <f t="shared" ca="1" si="11"/>
        <v>0</v>
      </c>
      <c r="AK101" s="46">
        <f t="shared" ca="1" si="12"/>
        <v>0</v>
      </c>
      <c r="AL101" s="46">
        <f>SUMIFS(Распред!$K$4:$K$300,Распред!$B$4:$B$300,"апрель",Распред!$J$4:$J$300,A101)+SUMIFS(Распред!$M$4:$M$300,Распред!$B$4:$B$300,"апрель",Распред!$L$4:$L$300,A101)+SUMIFS(Распред!$O$4:$O$300,Распред!$B$4:$B$300,"апрель",Распред!$N$4:$N$300,A101)+SUMIFS(Распред!$Q$4:$Q$300,Распред!$B$4:$B$300,"апрель",Распред!$P$4:$P$300,A101)+SUMIFS(Распред!$S$4:$S$300,Распред!$B$4:$B$300,"апрель",Распред!$R$4:$R$300,A101)+SUMIFS(Распред!$U$4:$U$300,Распред!$B$4:$B$300,"апрель",Распред!$T$4:$T$300,A101)+SUMIFS(Распред!$W$4:$W$300,Распред!$B$4:$B$300,"апрель",Распред!$V$4:$V$300,A101)+SUMIFS(Распред!$Y$4:$Y$300,Распред!$B$4:$B$300,"апрель",Распред!$X$4:$X$300,A101)+SUMIFS(Распред!$AA$4:$AA$300,Распред!$B$4:$B$300,"апрель",Распред!$Z$4:$Z$300,A101)+SUMIFS(Распред!$AC$4:$AC$300,Распред!$B$4:$B$300,"апрель",Распред!$AB$4:$AB$300,A101)</f>
        <v>0</v>
      </c>
      <c r="AM101" s="46">
        <f t="shared" ca="1" si="13"/>
        <v>0</v>
      </c>
      <c r="AN101" s="46">
        <f t="shared" ca="1" si="14"/>
        <v>0</v>
      </c>
      <c r="AO101" s="46">
        <f t="shared" ca="1" si="15"/>
        <v>0</v>
      </c>
      <c r="AP101" s="46">
        <f>январь!AP101</f>
        <v>0</v>
      </c>
      <c r="AQ101" s="46">
        <f t="shared" ca="1" si="16"/>
        <v>0</v>
      </c>
      <c r="AR101" s="47"/>
      <c r="AS101" s="47">
        <f t="shared" ca="1" si="17"/>
        <v>0</v>
      </c>
      <c r="AT101" s="47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</row>
    <row r="102" spans="1:58" x14ac:dyDescent="0.25">
      <c r="A102" s="47">
        <f>База!B102</f>
        <v>0</v>
      </c>
      <c r="B102" s="46" t="s">
        <v>23</v>
      </c>
      <c r="C102" s="46">
        <f ca="1">IF(COUNTIFS(Распис!$B$4:$B$300,$A102,Распис!$C$4:$C$300,"&lt;="&amp;C$1,Распис!$D$4:$D$300,"&gt;="&amp;C$1)&gt;0,SUMIFS(Распис!$F$4:$F$300,Распис!$B$4:$B$300,$A102,Распис!$C$4:$C$300,"&lt;="&amp;C$1,Распис!$D$4:$D$300,"&gt;="&amp;C$1),SUMIF(База!$B$3:$B$305,$A102,База!$F$3:$F$152))</f>
        <v>0</v>
      </c>
      <c r="D102" s="46">
        <f ca="1">IF(COUNTIFS(Распис!$B$4:$B$300,$A102,Распис!$C$4:$C$300,"&lt;="&amp;D$1,Распис!$D$4:$D$300,"&gt;="&amp;D$1)&gt;0,SUMIFS(Распис!$G$4:$G$300,Распис!$B$4:$B$300,$A102,Распис!$C$4:$C$300,"&lt;="&amp;D$1,Распис!$D$4:$D$300,"&gt;="&amp;D$1),SUMIF(База!$B$3:$B$305,$A102,База!$G$3:$G$152))</f>
        <v>0</v>
      </c>
      <c r="E102" s="46">
        <f ca="1">IF(COUNTIFS(Распис!$B$4:$B$300,$A102,Распис!$C$4:$C$300,"&lt;="&amp;E$1,Распис!$D$4:$D$300,"&gt;="&amp;E$1)&gt;0,SUMIFS(Распис!$H$4:$H$300,Распис!$B$4:$B$300,$A102,Распис!$C$4:$C$300,"&lt;="&amp;E$1,Распис!$D$4:$D$300,"&gt;="&amp;E$1),SUMIF(База!$B$3:$B$305,$A102,База!$H$3:$H$152))</f>
        <v>0</v>
      </c>
      <c r="F102" s="46">
        <f ca="1">IF(COUNTIFS(Распис!$B$4:$B$300,$A102,Распис!$C$4:$C$300,"&lt;="&amp;F$1,Распис!$D$4:$D$300,"&gt;="&amp;F$1)&gt;0,SUMIFS(Распис!$I$4:$I$300,Распис!$B$4:$B$300,$A102,Распис!$C$4:$C$300,"&lt;="&amp;F$1,Распис!$D$4:$D$300,"&gt;="&amp;F$1),SUMIF(База!$B$3:$B$305,$A102,База!$I$3:$I$152))</f>
        <v>0</v>
      </c>
      <c r="G102" s="46">
        <f ca="1">IF(COUNTIFS(Распис!$B$4:$B$300,$A102,Распис!$C$4:$C$300,"&lt;="&amp;G$1,Распис!$D$4:$D$300,"&gt;="&amp;G$1)&gt;0,SUMIFS(Распис!$J$4:$J$300,Распис!$B$4:$B$300,$A102,Распис!$C$4:$C$300,"&lt;="&amp;G$1,Распис!$D$4:$D$300,"&gt;="&amp;G$1),SUMIF(База!$B$3:$B$305,$A102,База!$J$3:$J$152))</f>
        <v>0</v>
      </c>
      <c r="H102" s="46">
        <f ca="1">IF(COUNTIFS(Распис!$B$4:$B$300,$A102,Распис!$C$4:$C$300,"&lt;="&amp;H$1,Распис!$D$4:$D$300,"&gt;="&amp;H$1)&gt;0,SUMIFS(Распис!$K$4:$K$300,Распис!$B$4:$B$300,$A102,Распис!$C$4:$C$300,"&lt;="&amp;H$1,Распис!$D$4:$D$300,"&gt;="&amp;H$1),SUMIF(База!$B$3:$B$305,$A102,База!$K$3:$K$152))</f>
        <v>0</v>
      </c>
      <c r="I102" s="46" t="s">
        <v>23</v>
      </c>
      <c r="J102" s="46">
        <f ca="1">IF(COUNTIFS(Распис!$B$4:$B$300,$A102,Распис!$C$4:$C$300,"&lt;="&amp;J$1,Распис!$D$4:$D$300,"&gt;="&amp;J$1)&gt;0,SUMIFS(Распис!$F$4:$F$300,Распис!$B$4:$B$300,$A102,Распис!$C$4:$C$300,"&lt;="&amp;J$1,Распис!$D$4:$D$300,"&gt;="&amp;J$1),SUMIF(База!$B$3:$B$305,$A102,База!$F$3:$F$152))</f>
        <v>0</v>
      </c>
      <c r="K102" s="46">
        <f ca="1">IF(COUNTIFS(Распис!$B$4:$B$300,$A102,Распис!$C$4:$C$300,"&lt;="&amp;K$1,Распис!$D$4:$D$300,"&gt;="&amp;K$1)&gt;0,SUMIFS(Распис!$G$4:$G$300,Распис!$B$4:$B$300,$A102,Распис!$C$4:$C$300,"&lt;="&amp;K$1,Распис!$D$4:$D$300,"&gt;="&amp;K$1),SUMIF(База!$B$3:$B$305,$A102,База!$G$3:$G$152))</f>
        <v>0</v>
      </c>
      <c r="L102" s="46">
        <f ca="1">IF(COUNTIFS(Распис!$B$4:$B$300,$A102,Распис!$C$4:$C$300,"&lt;="&amp;L$1,Распис!$D$4:$D$300,"&gt;="&amp;L$1)&gt;0,SUMIFS(Распис!$H$4:$H$300,Распис!$B$4:$B$300,$A102,Распис!$C$4:$C$300,"&lt;="&amp;L$1,Распис!$D$4:$D$300,"&gt;="&amp;L$1),SUMIF(База!$B$3:$B$305,$A102,База!$H$3:$H$152))</f>
        <v>0</v>
      </c>
      <c r="M102" s="46">
        <f ca="1">IF(COUNTIFS(Распис!$B$4:$B$300,$A102,Распис!$C$4:$C$300,"&lt;="&amp;M$1,Распис!$D$4:$D$300,"&gt;="&amp;M$1)&gt;0,SUMIFS(Распис!$I$4:$I$300,Распис!$B$4:$B$300,$A102,Распис!$C$4:$C$300,"&lt;="&amp;M$1,Распис!$D$4:$D$300,"&gt;="&amp;M$1),SUMIF(База!$B$3:$B$305,$A102,База!$I$3:$I$152))</f>
        <v>0</v>
      </c>
      <c r="N102" s="46">
        <f ca="1">IF(COUNTIFS(Распис!$B$4:$B$300,$A102,Распис!$C$4:$C$300,"&lt;="&amp;N$1,Распис!$D$4:$D$300,"&gt;="&amp;N$1)&gt;0,SUMIFS(Распис!$J$4:$J$300,Распис!$B$4:$B$300,$A102,Распис!$C$4:$C$300,"&lt;="&amp;N$1,Распис!$D$4:$D$300,"&gt;="&amp;N$1),SUMIF(База!$B$3:$B$305,$A102,База!$J$3:$J$152))</f>
        <v>0</v>
      </c>
      <c r="O102" s="46">
        <f ca="1">IF(COUNTIFS(Распис!$B$4:$B$300,$A102,Распис!$C$4:$C$300,"&lt;="&amp;O$1,Распис!$D$4:$D$300,"&gt;="&amp;O$1)&gt;0,SUMIFS(Распис!$K$4:$K$300,Распис!$B$4:$B$300,$A102,Распис!$C$4:$C$300,"&lt;="&amp;O$1,Распис!$D$4:$D$300,"&gt;="&amp;O$1),SUMIF(База!$B$3:$B$305,$A102,База!$K$3:$K$152))</f>
        <v>0</v>
      </c>
      <c r="P102" s="46" t="s">
        <v>23</v>
      </c>
      <c r="Q102" s="46">
        <f ca="1">IF(COUNTIFS(Распис!$B$4:$B$300,$A102,Распис!$C$4:$C$300,"&lt;="&amp;Q$1,Распис!$D$4:$D$300,"&gt;="&amp;Q$1)&gt;0,SUMIFS(Распис!$F$4:$F$300,Распис!$B$4:$B$300,$A102,Распис!$C$4:$C$300,"&lt;="&amp;Q$1,Распис!$D$4:$D$300,"&gt;="&amp;Q$1),SUMIF(База!$B$3:$B$305,$A102,База!$F$3:$F$152))</f>
        <v>0</v>
      </c>
      <c r="R102" s="46">
        <f ca="1">IF(COUNTIFS(Распис!$B$4:$B$300,$A102,Распис!$C$4:$C$300,"&lt;="&amp;R$1,Распис!$D$4:$D$300,"&gt;="&amp;R$1)&gt;0,SUMIFS(Распис!$G$4:$G$300,Распис!$B$4:$B$300,$A102,Распис!$C$4:$C$300,"&lt;="&amp;R$1,Распис!$D$4:$D$300,"&gt;="&amp;R$1),SUMIF(База!$B$3:$B$305,$A102,База!$G$3:$G$152))</f>
        <v>0</v>
      </c>
      <c r="S102" s="46">
        <f ca="1">IF(COUNTIFS(Распис!$B$4:$B$300,$A102,Распис!$C$4:$C$300,"&lt;="&amp;S$1,Распис!$D$4:$D$300,"&gt;="&amp;S$1)&gt;0,SUMIFS(Распис!$H$4:$H$300,Распис!$B$4:$B$300,$A102,Распис!$C$4:$C$300,"&lt;="&amp;S$1,Распис!$D$4:$D$300,"&gt;="&amp;S$1),SUMIF(База!$B$3:$B$305,$A102,База!$H$3:$H$152))</f>
        <v>0</v>
      </c>
      <c r="T102" s="46">
        <f ca="1">IF(COUNTIFS(Распис!$B$4:$B$300,$A102,Распис!$C$4:$C$300,"&lt;="&amp;T$1,Распис!$D$4:$D$300,"&gt;="&amp;T$1)&gt;0,SUMIFS(Распис!$I$4:$I$300,Распис!$B$4:$B$300,$A102,Распис!$C$4:$C$300,"&lt;="&amp;T$1,Распис!$D$4:$D$300,"&gt;="&amp;T$1),SUMIF(База!$B$3:$B$305,$A102,База!$I$3:$I$152))</f>
        <v>0</v>
      </c>
      <c r="U102" s="46">
        <f ca="1">IF(COUNTIFS(Распис!$B$4:$B$300,$A102,Распис!$C$4:$C$300,"&lt;="&amp;U$1,Распис!$D$4:$D$300,"&gt;="&amp;U$1)&gt;0,SUMIFS(Распис!$J$4:$J$300,Распис!$B$4:$B$300,$A102,Распис!$C$4:$C$300,"&lt;="&amp;U$1,Распис!$D$4:$D$300,"&gt;="&amp;U$1),SUMIF(База!$B$3:$B$305,$A102,База!$J$3:$J$152))</f>
        <v>0</v>
      </c>
      <c r="V102" s="46">
        <f ca="1">IF(COUNTIFS(Распис!$B$4:$B$300,$A102,Распис!$C$4:$C$300,"&lt;="&amp;V$1,Распис!$D$4:$D$300,"&gt;="&amp;V$1)&gt;0,SUMIFS(Распис!$K$4:$K$300,Распис!$B$4:$B$300,$A102,Распис!$C$4:$C$300,"&lt;="&amp;V$1,Распис!$D$4:$D$300,"&gt;="&amp;V$1),SUMIF(База!$B$3:$B$305,$A102,База!$K$3:$K$152))</f>
        <v>0</v>
      </c>
      <c r="W102" s="46" t="s">
        <v>23</v>
      </c>
      <c r="X102" s="46">
        <f ca="1">IF(COUNTIFS(Распис!$B$4:$B$300,$A102,Распис!$C$4:$C$300,"&lt;="&amp;X$1,Распис!$D$4:$D$300,"&gt;="&amp;X$1)&gt;0,SUMIFS(Распис!$F$4:$F$300,Распис!$B$4:$B$300,$A102,Распис!$C$4:$C$300,"&lt;="&amp;X$1,Распис!$D$4:$D$300,"&gt;="&amp;X$1),SUMIF(База!$B$3:$B$305,$A102,База!$F$3:$F$152))</f>
        <v>0</v>
      </c>
      <c r="Y102" s="46">
        <f ca="1">IF(COUNTIFS(Распис!$B$4:$B$300,$A102,Распис!$C$4:$C$300,"&lt;="&amp;Y$1,Распис!$D$4:$D$300,"&gt;="&amp;Y$1)&gt;0,SUMIFS(Распис!$G$4:$G$300,Распис!$B$4:$B$300,$A102,Распис!$C$4:$C$300,"&lt;="&amp;Y$1,Распис!$D$4:$D$300,"&gt;="&amp;Y$1),SUMIF(База!$B$3:$B$305,$A102,База!$G$3:$G$152))</f>
        <v>0</v>
      </c>
      <c r="Z102" s="46">
        <f ca="1">IF(COUNTIFS(Распис!$B$4:$B$300,$A102,Распис!$C$4:$C$300,"&lt;="&amp;Z$1,Распис!$D$4:$D$300,"&gt;="&amp;Z$1)&gt;0,SUMIFS(Распис!$H$4:$H$300,Распис!$B$4:$B$300,$A102,Распис!$C$4:$C$300,"&lt;="&amp;Z$1,Распис!$D$4:$D$300,"&gt;="&amp;Z$1),SUMIF(База!$B$3:$B$305,$A102,База!$H$3:$H$152))</f>
        <v>0</v>
      </c>
      <c r="AA102" s="46">
        <f ca="1">IF(COUNTIFS(Распис!$B$4:$B$300,$A102,Распис!$C$4:$C$300,"&lt;="&amp;AA$1,Распис!$D$4:$D$300,"&gt;="&amp;AA$1)&gt;0,SUMIFS(Распис!$I$4:$I$300,Распис!$B$4:$B$300,$A102,Распис!$C$4:$C$300,"&lt;="&amp;AA$1,Распис!$D$4:$D$300,"&gt;="&amp;AA$1),SUMIF(База!$B$3:$B$305,$A102,База!$I$3:$I$152))</f>
        <v>0</v>
      </c>
      <c r="AB102" s="46">
        <f ca="1">IF(COUNTIFS(Распис!$B$4:$B$300,$A102,Распис!$C$4:$C$300,"&lt;="&amp;AB$1,Распис!$D$4:$D$300,"&gt;="&amp;AB$1)&gt;0,SUMIFS(Распис!$J$4:$J$300,Распис!$B$4:$B$300,$A102,Распис!$C$4:$C$300,"&lt;="&amp;AB$1,Распис!$D$4:$D$300,"&gt;="&amp;AB$1),SUMIF(База!$B$3:$B$305,$A102,База!$J$3:$J$152))</f>
        <v>0</v>
      </c>
      <c r="AC102" s="46">
        <f ca="1">IF(COUNTIFS(Распис!$B$4:$B$300,$A102,Распис!$C$4:$C$300,"&lt;="&amp;AC$1,Распис!$D$4:$D$300,"&gt;="&amp;AC$1)&gt;0,SUMIFS(Распис!$K$4:$K$300,Распис!$B$4:$B$300,$A102,Распис!$C$4:$C$300,"&lt;="&amp;AC$1,Распис!$D$4:$D$300,"&gt;="&amp;AC$1),SUMIF(База!$B$3:$B$305,$A102,База!$K$3:$K$152))</f>
        <v>0</v>
      </c>
      <c r="AD102" s="46" t="s">
        <v>23</v>
      </c>
      <c r="AE102" s="46">
        <f ca="1">IF(COUNTIFS(Распис!$B$4:$B$300,$A102,Распис!$C$4:$C$300,"&lt;="&amp;AE$1,Распис!$D$4:$D$300,"&gt;="&amp;AE$1)&gt;0,SUMIFS(Распис!$F$4:$F$300,Распис!$B$4:$B$300,$A102,Распис!$C$4:$C$300,"&lt;="&amp;AE$1,Распис!$D$4:$D$300,"&gt;="&amp;AE$1),SUMIF(База!$B$3:$B$305,$A102,База!$F$3:$F$152))</f>
        <v>0</v>
      </c>
      <c r="AF102" s="47"/>
      <c r="AG102" s="46">
        <f t="shared" ca="1" si="10"/>
        <v>0</v>
      </c>
      <c r="AH102" s="46">
        <f ca="1">AG102-SUMIFS(Распред!$G$4:$G$300,Распред!$B$4:$B$300,"апрель",Распред!$F$4:$F$300,A102)</f>
        <v>0</v>
      </c>
      <c r="AI102" s="46">
        <f ca="1">AH102+(COUNTIF(B102:AF102,"КД")+SUMIFS(Распред!$AH$4:$AH$300,Распред!$F$4:$F$300,A102,Распред!$B$4:$B$300,"апрель"))*4</f>
        <v>0</v>
      </c>
      <c r="AJ102" s="46">
        <f t="shared" ca="1" si="11"/>
        <v>0</v>
      </c>
      <c r="AK102" s="46">
        <f t="shared" ca="1" si="12"/>
        <v>0</v>
      </c>
      <c r="AL102" s="46">
        <f>SUMIFS(Распред!$K$4:$K$300,Распред!$B$4:$B$300,"апрель",Распред!$J$4:$J$300,A102)+SUMIFS(Распред!$M$4:$M$300,Распред!$B$4:$B$300,"апрель",Распред!$L$4:$L$300,A102)+SUMIFS(Распред!$O$4:$O$300,Распред!$B$4:$B$300,"апрель",Распред!$N$4:$N$300,A102)+SUMIFS(Распред!$Q$4:$Q$300,Распред!$B$4:$B$300,"апрель",Распред!$P$4:$P$300,A102)+SUMIFS(Распред!$S$4:$S$300,Распред!$B$4:$B$300,"апрель",Распред!$R$4:$R$300,A102)+SUMIFS(Распред!$U$4:$U$300,Распред!$B$4:$B$300,"апрель",Распред!$T$4:$T$300,A102)+SUMIFS(Распред!$W$4:$W$300,Распред!$B$4:$B$300,"апрель",Распред!$V$4:$V$300,A102)+SUMIFS(Распред!$Y$4:$Y$300,Распред!$B$4:$B$300,"апрель",Распред!$X$4:$X$300,A102)+SUMIFS(Распред!$AA$4:$AA$300,Распред!$B$4:$B$300,"апрель",Распред!$Z$4:$Z$300,A102)+SUMIFS(Распред!$AC$4:$AC$300,Распред!$B$4:$B$300,"апрель",Распред!$AB$4:$AB$300,A102)</f>
        <v>0</v>
      </c>
      <c r="AM102" s="46">
        <f t="shared" ca="1" si="13"/>
        <v>0</v>
      </c>
      <c r="AN102" s="46">
        <f t="shared" ca="1" si="14"/>
        <v>0</v>
      </c>
      <c r="AO102" s="46">
        <f t="shared" ca="1" si="15"/>
        <v>0</v>
      </c>
      <c r="AP102" s="46">
        <f>январь!AP102</f>
        <v>0</v>
      </c>
      <c r="AQ102" s="46">
        <f t="shared" ca="1" si="16"/>
        <v>0</v>
      </c>
      <c r="AR102" s="47"/>
      <c r="AS102" s="47">
        <f t="shared" ca="1" si="17"/>
        <v>0</v>
      </c>
      <c r="AT102" s="47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</row>
    <row r="103" spans="1:58" x14ac:dyDescent="0.25">
      <c r="A103" s="47">
        <f>База!B103</f>
        <v>0</v>
      </c>
      <c r="B103" s="46" t="s">
        <v>23</v>
      </c>
      <c r="C103" s="46">
        <f ca="1">IF(COUNTIFS(Распис!$B$4:$B$300,$A103,Распис!$C$4:$C$300,"&lt;="&amp;C$1,Распис!$D$4:$D$300,"&gt;="&amp;C$1)&gt;0,SUMIFS(Распис!$F$4:$F$300,Распис!$B$4:$B$300,$A103,Распис!$C$4:$C$300,"&lt;="&amp;C$1,Распис!$D$4:$D$300,"&gt;="&amp;C$1),SUMIF(База!$B$3:$B$305,$A103,База!$F$3:$F$152))</f>
        <v>0</v>
      </c>
      <c r="D103" s="46">
        <f ca="1">IF(COUNTIFS(Распис!$B$4:$B$300,$A103,Распис!$C$4:$C$300,"&lt;="&amp;D$1,Распис!$D$4:$D$300,"&gt;="&amp;D$1)&gt;0,SUMIFS(Распис!$G$4:$G$300,Распис!$B$4:$B$300,$A103,Распис!$C$4:$C$300,"&lt;="&amp;D$1,Распис!$D$4:$D$300,"&gt;="&amp;D$1),SUMIF(База!$B$3:$B$305,$A103,База!$G$3:$G$152))</f>
        <v>0</v>
      </c>
      <c r="E103" s="46">
        <f ca="1">IF(COUNTIFS(Распис!$B$4:$B$300,$A103,Распис!$C$4:$C$300,"&lt;="&amp;E$1,Распис!$D$4:$D$300,"&gt;="&amp;E$1)&gt;0,SUMIFS(Распис!$H$4:$H$300,Распис!$B$4:$B$300,$A103,Распис!$C$4:$C$300,"&lt;="&amp;E$1,Распис!$D$4:$D$300,"&gt;="&amp;E$1),SUMIF(База!$B$3:$B$305,$A103,База!$H$3:$H$152))</f>
        <v>0</v>
      </c>
      <c r="F103" s="46">
        <f ca="1">IF(COUNTIFS(Распис!$B$4:$B$300,$A103,Распис!$C$4:$C$300,"&lt;="&amp;F$1,Распис!$D$4:$D$300,"&gt;="&amp;F$1)&gt;0,SUMIFS(Распис!$I$4:$I$300,Распис!$B$4:$B$300,$A103,Распис!$C$4:$C$300,"&lt;="&amp;F$1,Распис!$D$4:$D$300,"&gt;="&amp;F$1),SUMIF(База!$B$3:$B$305,$A103,База!$I$3:$I$152))</f>
        <v>0</v>
      </c>
      <c r="G103" s="46">
        <f ca="1">IF(COUNTIFS(Распис!$B$4:$B$300,$A103,Распис!$C$4:$C$300,"&lt;="&amp;G$1,Распис!$D$4:$D$300,"&gt;="&amp;G$1)&gt;0,SUMIFS(Распис!$J$4:$J$300,Распис!$B$4:$B$300,$A103,Распис!$C$4:$C$300,"&lt;="&amp;G$1,Распис!$D$4:$D$300,"&gt;="&amp;G$1),SUMIF(База!$B$3:$B$305,$A103,База!$J$3:$J$152))</f>
        <v>0</v>
      </c>
      <c r="H103" s="46">
        <f ca="1">IF(COUNTIFS(Распис!$B$4:$B$300,$A103,Распис!$C$4:$C$300,"&lt;="&amp;H$1,Распис!$D$4:$D$300,"&gt;="&amp;H$1)&gt;0,SUMIFS(Распис!$K$4:$K$300,Распис!$B$4:$B$300,$A103,Распис!$C$4:$C$300,"&lt;="&amp;H$1,Распис!$D$4:$D$300,"&gt;="&amp;H$1),SUMIF(База!$B$3:$B$305,$A103,База!$K$3:$K$152))</f>
        <v>0</v>
      </c>
      <c r="I103" s="46" t="s">
        <v>23</v>
      </c>
      <c r="J103" s="46">
        <f ca="1">IF(COUNTIFS(Распис!$B$4:$B$300,$A103,Распис!$C$4:$C$300,"&lt;="&amp;J$1,Распис!$D$4:$D$300,"&gt;="&amp;J$1)&gt;0,SUMIFS(Распис!$F$4:$F$300,Распис!$B$4:$B$300,$A103,Распис!$C$4:$C$300,"&lt;="&amp;J$1,Распис!$D$4:$D$300,"&gt;="&amp;J$1),SUMIF(База!$B$3:$B$305,$A103,База!$F$3:$F$152))</f>
        <v>0</v>
      </c>
      <c r="K103" s="46">
        <f ca="1">IF(COUNTIFS(Распис!$B$4:$B$300,$A103,Распис!$C$4:$C$300,"&lt;="&amp;K$1,Распис!$D$4:$D$300,"&gt;="&amp;K$1)&gt;0,SUMIFS(Распис!$G$4:$G$300,Распис!$B$4:$B$300,$A103,Распис!$C$4:$C$300,"&lt;="&amp;K$1,Распис!$D$4:$D$300,"&gt;="&amp;K$1),SUMIF(База!$B$3:$B$305,$A103,База!$G$3:$G$152))</f>
        <v>0</v>
      </c>
      <c r="L103" s="46">
        <f ca="1">IF(COUNTIFS(Распис!$B$4:$B$300,$A103,Распис!$C$4:$C$300,"&lt;="&amp;L$1,Распис!$D$4:$D$300,"&gt;="&amp;L$1)&gt;0,SUMIFS(Распис!$H$4:$H$300,Распис!$B$4:$B$300,$A103,Распис!$C$4:$C$300,"&lt;="&amp;L$1,Распис!$D$4:$D$300,"&gt;="&amp;L$1),SUMIF(База!$B$3:$B$305,$A103,База!$H$3:$H$152))</f>
        <v>0</v>
      </c>
      <c r="M103" s="46">
        <f ca="1">IF(COUNTIFS(Распис!$B$4:$B$300,$A103,Распис!$C$4:$C$300,"&lt;="&amp;M$1,Распис!$D$4:$D$300,"&gt;="&amp;M$1)&gt;0,SUMIFS(Распис!$I$4:$I$300,Распис!$B$4:$B$300,$A103,Распис!$C$4:$C$300,"&lt;="&amp;M$1,Распис!$D$4:$D$300,"&gt;="&amp;M$1),SUMIF(База!$B$3:$B$305,$A103,База!$I$3:$I$152))</f>
        <v>0</v>
      </c>
      <c r="N103" s="46">
        <f ca="1">IF(COUNTIFS(Распис!$B$4:$B$300,$A103,Распис!$C$4:$C$300,"&lt;="&amp;N$1,Распис!$D$4:$D$300,"&gt;="&amp;N$1)&gt;0,SUMIFS(Распис!$J$4:$J$300,Распис!$B$4:$B$300,$A103,Распис!$C$4:$C$300,"&lt;="&amp;N$1,Распис!$D$4:$D$300,"&gt;="&amp;N$1),SUMIF(База!$B$3:$B$305,$A103,База!$J$3:$J$152))</f>
        <v>0</v>
      </c>
      <c r="O103" s="46">
        <f ca="1">IF(COUNTIFS(Распис!$B$4:$B$300,$A103,Распис!$C$4:$C$300,"&lt;="&amp;O$1,Распис!$D$4:$D$300,"&gt;="&amp;O$1)&gt;0,SUMIFS(Распис!$K$4:$K$300,Распис!$B$4:$B$300,$A103,Распис!$C$4:$C$300,"&lt;="&amp;O$1,Распис!$D$4:$D$300,"&gt;="&amp;O$1),SUMIF(База!$B$3:$B$305,$A103,База!$K$3:$K$152))</f>
        <v>0</v>
      </c>
      <c r="P103" s="46" t="s">
        <v>23</v>
      </c>
      <c r="Q103" s="46">
        <f ca="1">IF(COUNTIFS(Распис!$B$4:$B$300,$A103,Распис!$C$4:$C$300,"&lt;="&amp;Q$1,Распис!$D$4:$D$300,"&gt;="&amp;Q$1)&gt;0,SUMIFS(Распис!$F$4:$F$300,Распис!$B$4:$B$300,$A103,Распис!$C$4:$C$300,"&lt;="&amp;Q$1,Распис!$D$4:$D$300,"&gt;="&amp;Q$1),SUMIF(База!$B$3:$B$305,$A103,База!$F$3:$F$152))</f>
        <v>0</v>
      </c>
      <c r="R103" s="46">
        <f ca="1">IF(COUNTIFS(Распис!$B$4:$B$300,$A103,Распис!$C$4:$C$300,"&lt;="&amp;R$1,Распис!$D$4:$D$300,"&gt;="&amp;R$1)&gt;0,SUMIFS(Распис!$G$4:$G$300,Распис!$B$4:$B$300,$A103,Распис!$C$4:$C$300,"&lt;="&amp;R$1,Распис!$D$4:$D$300,"&gt;="&amp;R$1),SUMIF(База!$B$3:$B$305,$A103,База!$G$3:$G$152))</f>
        <v>0</v>
      </c>
      <c r="S103" s="46">
        <f ca="1">IF(COUNTIFS(Распис!$B$4:$B$300,$A103,Распис!$C$4:$C$300,"&lt;="&amp;S$1,Распис!$D$4:$D$300,"&gt;="&amp;S$1)&gt;0,SUMIFS(Распис!$H$4:$H$300,Распис!$B$4:$B$300,$A103,Распис!$C$4:$C$300,"&lt;="&amp;S$1,Распис!$D$4:$D$300,"&gt;="&amp;S$1),SUMIF(База!$B$3:$B$305,$A103,База!$H$3:$H$152))</f>
        <v>0</v>
      </c>
      <c r="T103" s="46">
        <f ca="1">IF(COUNTIFS(Распис!$B$4:$B$300,$A103,Распис!$C$4:$C$300,"&lt;="&amp;T$1,Распис!$D$4:$D$300,"&gt;="&amp;T$1)&gt;0,SUMIFS(Распис!$I$4:$I$300,Распис!$B$4:$B$300,$A103,Распис!$C$4:$C$300,"&lt;="&amp;T$1,Распис!$D$4:$D$300,"&gt;="&amp;T$1),SUMIF(База!$B$3:$B$305,$A103,База!$I$3:$I$152))</f>
        <v>0</v>
      </c>
      <c r="U103" s="46">
        <f ca="1">IF(COUNTIFS(Распис!$B$4:$B$300,$A103,Распис!$C$4:$C$300,"&lt;="&amp;U$1,Распис!$D$4:$D$300,"&gt;="&amp;U$1)&gt;0,SUMIFS(Распис!$J$4:$J$300,Распис!$B$4:$B$300,$A103,Распис!$C$4:$C$300,"&lt;="&amp;U$1,Распис!$D$4:$D$300,"&gt;="&amp;U$1),SUMIF(База!$B$3:$B$305,$A103,База!$J$3:$J$152))</f>
        <v>0</v>
      </c>
      <c r="V103" s="46">
        <f ca="1">IF(COUNTIFS(Распис!$B$4:$B$300,$A103,Распис!$C$4:$C$300,"&lt;="&amp;V$1,Распис!$D$4:$D$300,"&gt;="&amp;V$1)&gt;0,SUMIFS(Распис!$K$4:$K$300,Распис!$B$4:$B$300,$A103,Распис!$C$4:$C$300,"&lt;="&amp;V$1,Распис!$D$4:$D$300,"&gt;="&amp;V$1),SUMIF(База!$B$3:$B$305,$A103,База!$K$3:$K$152))</f>
        <v>0</v>
      </c>
      <c r="W103" s="46" t="s">
        <v>23</v>
      </c>
      <c r="X103" s="46">
        <f ca="1">IF(COUNTIFS(Распис!$B$4:$B$300,$A103,Распис!$C$4:$C$300,"&lt;="&amp;X$1,Распис!$D$4:$D$300,"&gt;="&amp;X$1)&gt;0,SUMIFS(Распис!$F$4:$F$300,Распис!$B$4:$B$300,$A103,Распис!$C$4:$C$300,"&lt;="&amp;X$1,Распис!$D$4:$D$300,"&gt;="&amp;X$1),SUMIF(База!$B$3:$B$305,$A103,База!$F$3:$F$152))</f>
        <v>0</v>
      </c>
      <c r="Y103" s="46">
        <f ca="1">IF(COUNTIFS(Распис!$B$4:$B$300,$A103,Распис!$C$4:$C$300,"&lt;="&amp;Y$1,Распис!$D$4:$D$300,"&gt;="&amp;Y$1)&gt;0,SUMIFS(Распис!$G$4:$G$300,Распис!$B$4:$B$300,$A103,Распис!$C$4:$C$300,"&lt;="&amp;Y$1,Распис!$D$4:$D$300,"&gt;="&amp;Y$1),SUMIF(База!$B$3:$B$305,$A103,База!$G$3:$G$152))</f>
        <v>0</v>
      </c>
      <c r="Z103" s="46">
        <f ca="1">IF(COUNTIFS(Распис!$B$4:$B$300,$A103,Распис!$C$4:$C$300,"&lt;="&amp;Z$1,Распис!$D$4:$D$300,"&gt;="&amp;Z$1)&gt;0,SUMIFS(Распис!$H$4:$H$300,Распис!$B$4:$B$300,$A103,Распис!$C$4:$C$300,"&lt;="&amp;Z$1,Распис!$D$4:$D$300,"&gt;="&amp;Z$1),SUMIF(База!$B$3:$B$305,$A103,База!$H$3:$H$152))</f>
        <v>0</v>
      </c>
      <c r="AA103" s="46">
        <f ca="1">IF(COUNTIFS(Распис!$B$4:$B$300,$A103,Распис!$C$4:$C$300,"&lt;="&amp;AA$1,Распис!$D$4:$D$300,"&gt;="&amp;AA$1)&gt;0,SUMIFS(Распис!$I$4:$I$300,Распис!$B$4:$B$300,$A103,Распис!$C$4:$C$300,"&lt;="&amp;AA$1,Распис!$D$4:$D$300,"&gt;="&amp;AA$1),SUMIF(База!$B$3:$B$305,$A103,База!$I$3:$I$152))</f>
        <v>0</v>
      </c>
      <c r="AB103" s="46">
        <f ca="1">IF(COUNTIFS(Распис!$B$4:$B$300,$A103,Распис!$C$4:$C$300,"&lt;="&amp;AB$1,Распис!$D$4:$D$300,"&gt;="&amp;AB$1)&gt;0,SUMIFS(Распис!$J$4:$J$300,Распис!$B$4:$B$300,$A103,Распис!$C$4:$C$300,"&lt;="&amp;AB$1,Распис!$D$4:$D$300,"&gt;="&amp;AB$1),SUMIF(База!$B$3:$B$305,$A103,База!$J$3:$J$152))</f>
        <v>0</v>
      </c>
      <c r="AC103" s="46">
        <f ca="1">IF(COUNTIFS(Распис!$B$4:$B$300,$A103,Распис!$C$4:$C$300,"&lt;="&amp;AC$1,Распис!$D$4:$D$300,"&gt;="&amp;AC$1)&gt;0,SUMIFS(Распис!$K$4:$K$300,Распис!$B$4:$B$300,$A103,Распис!$C$4:$C$300,"&lt;="&amp;AC$1,Распис!$D$4:$D$300,"&gt;="&amp;AC$1),SUMIF(База!$B$3:$B$305,$A103,База!$K$3:$K$152))</f>
        <v>0</v>
      </c>
      <c r="AD103" s="46" t="s">
        <v>23</v>
      </c>
      <c r="AE103" s="46">
        <f ca="1">IF(COUNTIFS(Распис!$B$4:$B$300,$A103,Распис!$C$4:$C$300,"&lt;="&amp;AE$1,Распис!$D$4:$D$300,"&gt;="&amp;AE$1)&gt;0,SUMIFS(Распис!$F$4:$F$300,Распис!$B$4:$B$300,$A103,Распис!$C$4:$C$300,"&lt;="&amp;AE$1,Распис!$D$4:$D$300,"&gt;="&amp;AE$1),SUMIF(База!$B$3:$B$305,$A103,База!$F$3:$F$152))</f>
        <v>0</v>
      </c>
      <c r="AF103" s="47"/>
      <c r="AG103" s="46">
        <f t="shared" ca="1" si="10"/>
        <v>0</v>
      </c>
      <c r="AH103" s="46">
        <f ca="1">AG103-SUMIFS(Распред!$G$4:$G$300,Распред!$B$4:$B$300,"апрель",Распред!$F$4:$F$300,A103)</f>
        <v>0</v>
      </c>
      <c r="AI103" s="46">
        <f ca="1">AH103+(COUNTIF(B103:AF103,"КД")+SUMIFS(Распред!$AH$4:$AH$300,Распред!$F$4:$F$300,A103,Распред!$B$4:$B$300,"апрель"))*4</f>
        <v>0</v>
      </c>
      <c r="AJ103" s="46">
        <f t="shared" ca="1" si="11"/>
        <v>0</v>
      </c>
      <c r="AK103" s="46">
        <f t="shared" ca="1" si="12"/>
        <v>0</v>
      </c>
      <c r="AL103" s="46">
        <f>SUMIFS(Распред!$K$4:$K$300,Распред!$B$4:$B$300,"апрель",Распред!$J$4:$J$300,A103)+SUMIFS(Распред!$M$4:$M$300,Распред!$B$4:$B$300,"апрель",Распред!$L$4:$L$300,A103)+SUMIFS(Распред!$O$4:$O$300,Распред!$B$4:$B$300,"апрель",Распред!$N$4:$N$300,A103)+SUMIFS(Распред!$Q$4:$Q$300,Распред!$B$4:$B$300,"апрель",Распред!$P$4:$P$300,A103)+SUMIFS(Распред!$S$4:$S$300,Распред!$B$4:$B$300,"апрель",Распред!$R$4:$R$300,A103)+SUMIFS(Распред!$U$4:$U$300,Распред!$B$4:$B$300,"апрель",Распред!$T$4:$T$300,A103)+SUMIFS(Распред!$W$4:$W$300,Распред!$B$4:$B$300,"апрель",Распред!$V$4:$V$300,A103)+SUMIFS(Распред!$Y$4:$Y$300,Распред!$B$4:$B$300,"апрель",Распред!$X$4:$X$300,A103)+SUMIFS(Распред!$AA$4:$AA$300,Распред!$B$4:$B$300,"апрель",Распред!$Z$4:$Z$300,A103)+SUMIFS(Распред!$AC$4:$AC$300,Распред!$B$4:$B$300,"апрель",Распред!$AB$4:$AB$300,A103)</f>
        <v>0</v>
      </c>
      <c r="AM103" s="46">
        <f t="shared" ca="1" si="13"/>
        <v>0</v>
      </c>
      <c r="AN103" s="46">
        <f t="shared" ca="1" si="14"/>
        <v>0</v>
      </c>
      <c r="AO103" s="46">
        <f t="shared" ca="1" si="15"/>
        <v>0</v>
      </c>
      <c r="AP103" s="46">
        <f>январь!AP103</f>
        <v>0</v>
      </c>
      <c r="AQ103" s="46">
        <f t="shared" ca="1" si="16"/>
        <v>0</v>
      </c>
      <c r="AR103" s="47"/>
      <c r="AS103" s="47">
        <f t="shared" ca="1" si="17"/>
        <v>0</v>
      </c>
      <c r="AT103" s="47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</row>
    <row r="104" spans="1:58" x14ac:dyDescent="0.25">
      <c r="A104" s="47">
        <f>База!B104</f>
        <v>0</v>
      </c>
      <c r="B104" s="46" t="s">
        <v>23</v>
      </c>
      <c r="C104" s="46">
        <f ca="1">IF(COUNTIFS(Распис!$B$4:$B$300,$A104,Распис!$C$4:$C$300,"&lt;="&amp;C$1,Распис!$D$4:$D$300,"&gt;="&amp;C$1)&gt;0,SUMIFS(Распис!$F$4:$F$300,Распис!$B$4:$B$300,$A104,Распис!$C$4:$C$300,"&lt;="&amp;C$1,Распис!$D$4:$D$300,"&gt;="&amp;C$1),SUMIF(База!$B$3:$B$305,$A104,База!$F$3:$F$152))</f>
        <v>0</v>
      </c>
      <c r="D104" s="46">
        <f ca="1">IF(COUNTIFS(Распис!$B$4:$B$300,$A104,Распис!$C$4:$C$300,"&lt;="&amp;D$1,Распис!$D$4:$D$300,"&gt;="&amp;D$1)&gt;0,SUMIFS(Распис!$G$4:$G$300,Распис!$B$4:$B$300,$A104,Распис!$C$4:$C$300,"&lt;="&amp;D$1,Распис!$D$4:$D$300,"&gt;="&amp;D$1),SUMIF(База!$B$3:$B$305,$A104,База!$G$3:$G$152))</f>
        <v>0</v>
      </c>
      <c r="E104" s="46">
        <f ca="1">IF(COUNTIFS(Распис!$B$4:$B$300,$A104,Распис!$C$4:$C$300,"&lt;="&amp;E$1,Распис!$D$4:$D$300,"&gt;="&amp;E$1)&gt;0,SUMIFS(Распис!$H$4:$H$300,Распис!$B$4:$B$300,$A104,Распис!$C$4:$C$300,"&lt;="&amp;E$1,Распис!$D$4:$D$300,"&gt;="&amp;E$1),SUMIF(База!$B$3:$B$305,$A104,База!$H$3:$H$152))</f>
        <v>0</v>
      </c>
      <c r="F104" s="46">
        <f ca="1">IF(COUNTIFS(Распис!$B$4:$B$300,$A104,Распис!$C$4:$C$300,"&lt;="&amp;F$1,Распис!$D$4:$D$300,"&gt;="&amp;F$1)&gt;0,SUMIFS(Распис!$I$4:$I$300,Распис!$B$4:$B$300,$A104,Распис!$C$4:$C$300,"&lt;="&amp;F$1,Распис!$D$4:$D$300,"&gt;="&amp;F$1),SUMIF(База!$B$3:$B$305,$A104,База!$I$3:$I$152))</f>
        <v>0</v>
      </c>
      <c r="G104" s="46">
        <f ca="1">IF(COUNTIFS(Распис!$B$4:$B$300,$A104,Распис!$C$4:$C$300,"&lt;="&amp;G$1,Распис!$D$4:$D$300,"&gt;="&amp;G$1)&gt;0,SUMIFS(Распис!$J$4:$J$300,Распис!$B$4:$B$300,$A104,Распис!$C$4:$C$300,"&lt;="&amp;G$1,Распис!$D$4:$D$300,"&gt;="&amp;G$1),SUMIF(База!$B$3:$B$305,$A104,База!$J$3:$J$152))</f>
        <v>0</v>
      </c>
      <c r="H104" s="46">
        <f ca="1">IF(COUNTIFS(Распис!$B$4:$B$300,$A104,Распис!$C$4:$C$300,"&lt;="&amp;H$1,Распис!$D$4:$D$300,"&gt;="&amp;H$1)&gt;0,SUMIFS(Распис!$K$4:$K$300,Распис!$B$4:$B$300,$A104,Распис!$C$4:$C$300,"&lt;="&amp;H$1,Распис!$D$4:$D$300,"&gt;="&amp;H$1),SUMIF(База!$B$3:$B$305,$A104,База!$K$3:$K$152))</f>
        <v>0</v>
      </c>
      <c r="I104" s="46" t="s">
        <v>23</v>
      </c>
      <c r="J104" s="46">
        <f ca="1">IF(COUNTIFS(Распис!$B$4:$B$300,$A104,Распис!$C$4:$C$300,"&lt;="&amp;J$1,Распис!$D$4:$D$300,"&gt;="&amp;J$1)&gt;0,SUMIFS(Распис!$F$4:$F$300,Распис!$B$4:$B$300,$A104,Распис!$C$4:$C$300,"&lt;="&amp;J$1,Распис!$D$4:$D$300,"&gt;="&amp;J$1),SUMIF(База!$B$3:$B$305,$A104,База!$F$3:$F$152))</f>
        <v>0</v>
      </c>
      <c r="K104" s="46">
        <f ca="1">IF(COUNTIFS(Распис!$B$4:$B$300,$A104,Распис!$C$4:$C$300,"&lt;="&amp;K$1,Распис!$D$4:$D$300,"&gt;="&amp;K$1)&gt;0,SUMIFS(Распис!$G$4:$G$300,Распис!$B$4:$B$300,$A104,Распис!$C$4:$C$300,"&lt;="&amp;K$1,Распис!$D$4:$D$300,"&gt;="&amp;K$1),SUMIF(База!$B$3:$B$305,$A104,База!$G$3:$G$152))</f>
        <v>0</v>
      </c>
      <c r="L104" s="46">
        <f ca="1">IF(COUNTIFS(Распис!$B$4:$B$300,$A104,Распис!$C$4:$C$300,"&lt;="&amp;L$1,Распис!$D$4:$D$300,"&gt;="&amp;L$1)&gt;0,SUMIFS(Распис!$H$4:$H$300,Распис!$B$4:$B$300,$A104,Распис!$C$4:$C$300,"&lt;="&amp;L$1,Распис!$D$4:$D$300,"&gt;="&amp;L$1),SUMIF(База!$B$3:$B$305,$A104,База!$H$3:$H$152))</f>
        <v>0</v>
      </c>
      <c r="M104" s="46">
        <f ca="1">IF(COUNTIFS(Распис!$B$4:$B$300,$A104,Распис!$C$4:$C$300,"&lt;="&amp;M$1,Распис!$D$4:$D$300,"&gt;="&amp;M$1)&gt;0,SUMIFS(Распис!$I$4:$I$300,Распис!$B$4:$B$300,$A104,Распис!$C$4:$C$300,"&lt;="&amp;M$1,Распис!$D$4:$D$300,"&gt;="&amp;M$1),SUMIF(База!$B$3:$B$305,$A104,База!$I$3:$I$152))</f>
        <v>0</v>
      </c>
      <c r="N104" s="46">
        <f ca="1">IF(COUNTIFS(Распис!$B$4:$B$300,$A104,Распис!$C$4:$C$300,"&lt;="&amp;N$1,Распис!$D$4:$D$300,"&gt;="&amp;N$1)&gt;0,SUMIFS(Распис!$J$4:$J$300,Распис!$B$4:$B$300,$A104,Распис!$C$4:$C$300,"&lt;="&amp;N$1,Распис!$D$4:$D$300,"&gt;="&amp;N$1),SUMIF(База!$B$3:$B$305,$A104,База!$J$3:$J$152))</f>
        <v>0</v>
      </c>
      <c r="O104" s="46">
        <f ca="1">IF(COUNTIFS(Распис!$B$4:$B$300,$A104,Распис!$C$4:$C$300,"&lt;="&amp;O$1,Распис!$D$4:$D$300,"&gt;="&amp;O$1)&gt;0,SUMIFS(Распис!$K$4:$K$300,Распис!$B$4:$B$300,$A104,Распис!$C$4:$C$300,"&lt;="&amp;O$1,Распис!$D$4:$D$300,"&gt;="&amp;O$1),SUMIF(База!$B$3:$B$305,$A104,База!$K$3:$K$152))</f>
        <v>0</v>
      </c>
      <c r="P104" s="46" t="s">
        <v>23</v>
      </c>
      <c r="Q104" s="46">
        <f ca="1">IF(COUNTIFS(Распис!$B$4:$B$300,$A104,Распис!$C$4:$C$300,"&lt;="&amp;Q$1,Распис!$D$4:$D$300,"&gt;="&amp;Q$1)&gt;0,SUMIFS(Распис!$F$4:$F$300,Распис!$B$4:$B$300,$A104,Распис!$C$4:$C$300,"&lt;="&amp;Q$1,Распис!$D$4:$D$300,"&gt;="&amp;Q$1),SUMIF(База!$B$3:$B$305,$A104,База!$F$3:$F$152))</f>
        <v>0</v>
      </c>
      <c r="R104" s="46">
        <f ca="1">IF(COUNTIFS(Распис!$B$4:$B$300,$A104,Распис!$C$4:$C$300,"&lt;="&amp;R$1,Распис!$D$4:$D$300,"&gt;="&amp;R$1)&gt;0,SUMIFS(Распис!$G$4:$G$300,Распис!$B$4:$B$300,$A104,Распис!$C$4:$C$300,"&lt;="&amp;R$1,Распис!$D$4:$D$300,"&gt;="&amp;R$1),SUMIF(База!$B$3:$B$305,$A104,База!$G$3:$G$152))</f>
        <v>0</v>
      </c>
      <c r="S104" s="46">
        <f ca="1">IF(COUNTIFS(Распис!$B$4:$B$300,$A104,Распис!$C$4:$C$300,"&lt;="&amp;S$1,Распис!$D$4:$D$300,"&gt;="&amp;S$1)&gt;0,SUMIFS(Распис!$H$4:$H$300,Распис!$B$4:$B$300,$A104,Распис!$C$4:$C$300,"&lt;="&amp;S$1,Распис!$D$4:$D$300,"&gt;="&amp;S$1),SUMIF(База!$B$3:$B$305,$A104,База!$H$3:$H$152))</f>
        <v>0</v>
      </c>
      <c r="T104" s="46">
        <f ca="1">IF(COUNTIFS(Распис!$B$4:$B$300,$A104,Распис!$C$4:$C$300,"&lt;="&amp;T$1,Распис!$D$4:$D$300,"&gt;="&amp;T$1)&gt;0,SUMIFS(Распис!$I$4:$I$300,Распис!$B$4:$B$300,$A104,Распис!$C$4:$C$300,"&lt;="&amp;T$1,Распис!$D$4:$D$300,"&gt;="&amp;T$1),SUMIF(База!$B$3:$B$305,$A104,База!$I$3:$I$152))</f>
        <v>0</v>
      </c>
      <c r="U104" s="46">
        <f ca="1">IF(COUNTIFS(Распис!$B$4:$B$300,$A104,Распис!$C$4:$C$300,"&lt;="&amp;U$1,Распис!$D$4:$D$300,"&gt;="&amp;U$1)&gt;0,SUMIFS(Распис!$J$4:$J$300,Распис!$B$4:$B$300,$A104,Распис!$C$4:$C$300,"&lt;="&amp;U$1,Распис!$D$4:$D$300,"&gt;="&amp;U$1),SUMIF(База!$B$3:$B$305,$A104,База!$J$3:$J$152))</f>
        <v>0</v>
      </c>
      <c r="V104" s="46">
        <f ca="1">IF(COUNTIFS(Распис!$B$4:$B$300,$A104,Распис!$C$4:$C$300,"&lt;="&amp;V$1,Распис!$D$4:$D$300,"&gt;="&amp;V$1)&gt;0,SUMIFS(Распис!$K$4:$K$300,Распис!$B$4:$B$300,$A104,Распис!$C$4:$C$300,"&lt;="&amp;V$1,Распис!$D$4:$D$300,"&gt;="&amp;V$1),SUMIF(База!$B$3:$B$305,$A104,База!$K$3:$K$152))</f>
        <v>0</v>
      </c>
      <c r="W104" s="46" t="s">
        <v>23</v>
      </c>
      <c r="X104" s="46">
        <f ca="1">IF(COUNTIFS(Распис!$B$4:$B$300,$A104,Распис!$C$4:$C$300,"&lt;="&amp;X$1,Распис!$D$4:$D$300,"&gt;="&amp;X$1)&gt;0,SUMIFS(Распис!$F$4:$F$300,Распис!$B$4:$B$300,$A104,Распис!$C$4:$C$300,"&lt;="&amp;X$1,Распис!$D$4:$D$300,"&gt;="&amp;X$1),SUMIF(База!$B$3:$B$305,$A104,База!$F$3:$F$152))</f>
        <v>0</v>
      </c>
      <c r="Y104" s="46">
        <f ca="1">IF(COUNTIFS(Распис!$B$4:$B$300,$A104,Распис!$C$4:$C$300,"&lt;="&amp;Y$1,Распис!$D$4:$D$300,"&gt;="&amp;Y$1)&gt;0,SUMIFS(Распис!$G$4:$G$300,Распис!$B$4:$B$300,$A104,Распис!$C$4:$C$300,"&lt;="&amp;Y$1,Распис!$D$4:$D$300,"&gt;="&amp;Y$1),SUMIF(База!$B$3:$B$305,$A104,База!$G$3:$G$152))</f>
        <v>0</v>
      </c>
      <c r="Z104" s="46">
        <f ca="1">IF(COUNTIFS(Распис!$B$4:$B$300,$A104,Распис!$C$4:$C$300,"&lt;="&amp;Z$1,Распис!$D$4:$D$300,"&gt;="&amp;Z$1)&gt;0,SUMIFS(Распис!$H$4:$H$300,Распис!$B$4:$B$300,$A104,Распис!$C$4:$C$300,"&lt;="&amp;Z$1,Распис!$D$4:$D$300,"&gt;="&amp;Z$1),SUMIF(База!$B$3:$B$305,$A104,База!$H$3:$H$152))</f>
        <v>0</v>
      </c>
      <c r="AA104" s="46">
        <f ca="1">IF(COUNTIFS(Распис!$B$4:$B$300,$A104,Распис!$C$4:$C$300,"&lt;="&amp;AA$1,Распис!$D$4:$D$300,"&gt;="&amp;AA$1)&gt;0,SUMIFS(Распис!$I$4:$I$300,Распис!$B$4:$B$300,$A104,Распис!$C$4:$C$300,"&lt;="&amp;AA$1,Распис!$D$4:$D$300,"&gt;="&amp;AA$1),SUMIF(База!$B$3:$B$305,$A104,База!$I$3:$I$152))</f>
        <v>0</v>
      </c>
      <c r="AB104" s="46">
        <f ca="1">IF(COUNTIFS(Распис!$B$4:$B$300,$A104,Распис!$C$4:$C$300,"&lt;="&amp;AB$1,Распис!$D$4:$D$300,"&gt;="&amp;AB$1)&gt;0,SUMIFS(Распис!$J$4:$J$300,Распис!$B$4:$B$300,$A104,Распис!$C$4:$C$300,"&lt;="&amp;AB$1,Распис!$D$4:$D$300,"&gt;="&amp;AB$1),SUMIF(База!$B$3:$B$305,$A104,База!$J$3:$J$152))</f>
        <v>0</v>
      </c>
      <c r="AC104" s="46">
        <f ca="1">IF(COUNTIFS(Распис!$B$4:$B$300,$A104,Распис!$C$4:$C$300,"&lt;="&amp;AC$1,Распис!$D$4:$D$300,"&gt;="&amp;AC$1)&gt;0,SUMIFS(Распис!$K$4:$K$300,Распис!$B$4:$B$300,$A104,Распис!$C$4:$C$300,"&lt;="&amp;AC$1,Распис!$D$4:$D$300,"&gt;="&amp;AC$1),SUMIF(База!$B$3:$B$305,$A104,База!$K$3:$K$152))</f>
        <v>0</v>
      </c>
      <c r="AD104" s="46" t="s">
        <v>23</v>
      </c>
      <c r="AE104" s="46">
        <f ca="1">IF(COUNTIFS(Распис!$B$4:$B$300,$A104,Распис!$C$4:$C$300,"&lt;="&amp;AE$1,Распис!$D$4:$D$300,"&gt;="&amp;AE$1)&gt;0,SUMIFS(Распис!$F$4:$F$300,Распис!$B$4:$B$300,$A104,Распис!$C$4:$C$300,"&lt;="&amp;AE$1,Распис!$D$4:$D$300,"&gt;="&amp;AE$1),SUMIF(База!$B$3:$B$305,$A104,База!$F$3:$F$152))</f>
        <v>0</v>
      </c>
      <c r="AF104" s="47"/>
      <c r="AG104" s="46">
        <f t="shared" ca="1" si="10"/>
        <v>0</v>
      </c>
      <c r="AH104" s="46">
        <f ca="1">AG104-SUMIFS(Распред!$G$4:$G$300,Распред!$B$4:$B$300,"апрель",Распред!$F$4:$F$300,A104)</f>
        <v>0</v>
      </c>
      <c r="AI104" s="46">
        <f ca="1">AH104+(COUNTIF(B104:AF104,"КД")+SUMIFS(Распред!$AH$4:$AH$300,Распред!$F$4:$F$300,A104,Распред!$B$4:$B$300,"апрель"))*4</f>
        <v>0</v>
      </c>
      <c r="AJ104" s="46">
        <f t="shared" ca="1" si="11"/>
        <v>0</v>
      </c>
      <c r="AK104" s="46">
        <f t="shared" ca="1" si="12"/>
        <v>0</v>
      </c>
      <c r="AL104" s="46">
        <f>SUMIFS(Распред!$K$4:$K$300,Распред!$B$4:$B$300,"апрель",Распред!$J$4:$J$300,A104)+SUMIFS(Распред!$M$4:$M$300,Распред!$B$4:$B$300,"апрель",Распред!$L$4:$L$300,A104)+SUMIFS(Распред!$O$4:$O$300,Распред!$B$4:$B$300,"апрель",Распред!$N$4:$N$300,A104)+SUMIFS(Распред!$Q$4:$Q$300,Распред!$B$4:$B$300,"апрель",Распред!$P$4:$P$300,A104)+SUMIFS(Распред!$S$4:$S$300,Распред!$B$4:$B$300,"апрель",Распред!$R$4:$R$300,A104)+SUMIFS(Распред!$U$4:$U$300,Распред!$B$4:$B$300,"апрель",Распред!$T$4:$T$300,A104)+SUMIFS(Распред!$W$4:$W$300,Распред!$B$4:$B$300,"апрель",Распред!$V$4:$V$300,A104)+SUMIFS(Распред!$Y$4:$Y$300,Распред!$B$4:$B$300,"апрель",Распред!$X$4:$X$300,A104)+SUMIFS(Распред!$AA$4:$AA$300,Распред!$B$4:$B$300,"апрель",Распред!$Z$4:$Z$300,A104)+SUMIFS(Распред!$AC$4:$AC$300,Распред!$B$4:$B$300,"апрель",Распред!$AB$4:$AB$300,A104)</f>
        <v>0</v>
      </c>
      <c r="AM104" s="46">
        <f t="shared" ca="1" si="13"/>
        <v>0</v>
      </c>
      <c r="AN104" s="46">
        <f t="shared" ca="1" si="14"/>
        <v>0</v>
      </c>
      <c r="AO104" s="46">
        <f t="shared" ca="1" si="15"/>
        <v>0</v>
      </c>
      <c r="AP104" s="46">
        <f>январь!AP104</f>
        <v>0</v>
      </c>
      <c r="AQ104" s="46">
        <f t="shared" ca="1" si="16"/>
        <v>0</v>
      </c>
      <c r="AR104" s="47"/>
      <c r="AS104" s="47">
        <f t="shared" ca="1" si="17"/>
        <v>0</v>
      </c>
      <c r="AT104" s="47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</row>
    <row r="105" spans="1:58" x14ac:dyDescent="0.25">
      <c r="A105" s="47">
        <f>База!B105</f>
        <v>0</v>
      </c>
      <c r="B105" s="46" t="s">
        <v>23</v>
      </c>
      <c r="C105" s="46">
        <f ca="1">IF(COUNTIFS(Распис!$B$4:$B$300,$A105,Распис!$C$4:$C$300,"&lt;="&amp;C$1,Распис!$D$4:$D$300,"&gt;="&amp;C$1)&gt;0,SUMIFS(Распис!$F$4:$F$300,Распис!$B$4:$B$300,$A105,Распис!$C$4:$C$300,"&lt;="&amp;C$1,Распис!$D$4:$D$300,"&gt;="&amp;C$1),SUMIF(База!$B$3:$B$305,$A105,База!$F$3:$F$152))</f>
        <v>0</v>
      </c>
      <c r="D105" s="46">
        <f ca="1">IF(COUNTIFS(Распис!$B$4:$B$300,$A105,Распис!$C$4:$C$300,"&lt;="&amp;D$1,Распис!$D$4:$D$300,"&gt;="&amp;D$1)&gt;0,SUMIFS(Распис!$G$4:$G$300,Распис!$B$4:$B$300,$A105,Распис!$C$4:$C$300,"&lt;="&amp;D$1,Распис!$D$4:$D$300,"&gt;="&amp;D$1),SUMIF(База!$B$3:$B$305,$A105,База!$G$3:$G$152))</f>
        <v>0</v>
      </c>
      <c r="E105" s="46">
        <f ca="1">IF(COUNTIFS(Распис!$B$4:$B$300,$A105,Распис!$C$4:$C$300,"&lt;="&amp;E$1,Распис!$D$4:$D$300,"&gt;="&amp;E$1)&gt;0,SUMIFS(Распис!$H$4:$H$300,Распис!$B$4:$B$300,$A105,Распис!$C$4:$C$300,"&lt;="&amp;E$1,Распис!$D$4:$D$300,"&gt;="&amp;E$1),SUMIF(База!$B$3:$B$305,$A105,База!$H$3:$H$152))</f>
        <v>0</v>
      </c>
      <c r="F105" s="46">
        <f ca="1">IF(COUNTIFS(Распис!$B$4:$B$300,$A105,Распис!$C$4:$C$300,"&lt;="&amp;F$1,Распис!$D$4:$D$300,"&gt;="&amp;F$1)&gt;0,SUMIFS(Распис!$I$4:$I$300,Распис!$B$4:$B$300,$A105,Распис!$C$4:$C$300,"&lt;="&amp;F$1,Распис!$D$4:$D$300,"&gt;="&amp;F$1),SUMIF(База!$B$3:$B$305,$A105,База!$I$3:$I$152))</f>
        <v>0</v>
      </c>
      <c r="G105" s="46">
        <f ca="1">IF(COUNTIFS(Распис!$B$4:$B$300,$A105,Распис!$C$4:$C$300,"&lt;="&amp;G$1,Распис!$D$4:$D$300,"&gt;="&amp;G$1)&gt;0,SUMIFS(Распис!$J$4:$J$300,Распис!$B$4:$B$300,$A105,Распис!$C$4:$C$300,"&lt;="&amp;G$1,Распис!$D$4:$D$300,"&gt;="&amp;G$1),SUMIF(База!$B$3:$B$305,$A105,База!$J$3:$J$152))</f>
        <v>0</v>
      </c>
      <c r="H105" s="46">
        <f ca="1">IF(COUNTIFS(Распис!$B$4:$B$300,$A105,Распис!$C$4:$C$300,"&lt;="&amp;H$1,Распис!$D$4:$D$300,"&gt;="&amp;H$1)&gt;0,SUMIFS(Распис!$K$4:$K$300,Распис!$B$4:$B$300,$A105,Распис!$C$4:$C$300,"&lt;="&amp;H$1,Распис!$D$4:$D$300,"&gt;="&amp;H$1),SUMIF(База!$B$3:$B$305,$A105,База!$K$3:$K$152))</f>
        <v>0</v>
      </c>
      <c r="I105" s="46" t="s">
        <v>23</v>
      </c>
      <c r="J105" s="46">
        <f ca="1">IF(COUNTIFS(Распис!$B$4:$B$300,$A105,Распис!$C$4:$C$300,"&lt;="&amp;J$1,Распис!$D$4:$D$300,"&gt;="&amp;J$1)&gt;0,SUMIFS(Распис!$F$4:$F$300,Распис!$B$4:$B$300,$A105,Распис!$C$4:$C$300,"&lt;="&amp;J$1,Распис!$D$4:$D$300,"&gt;="&amp;J$1),SUMIF(База!$B$3:$B$305,$A105,База!$F$3:$F$152))</f>
        <v>0</v>
      </c>
      <c r="K105" s="46">
        <f ca="1">IF(COUNTIFS(Распис!$B$4:$B$300,$A105,Распис!$C$4:$C$300,"&lt;="&amp;K$1,Распис!$D$4:$D$300,"&gt;="&amp;K$1)&gt;0,SUMIFS(Распис!$G$4:$G$300,Распис!$B$4:$B$300,$A105,Распис!$C$4:$C$300,"&lt;="&amp;K$1,Распис!$D$4:$D$300,"&gt;="&amp;K$1),SUMIF(База!$B$3:$B$305,$A105,База!$G$3:$G$152))</f>
        <v>0</v>
      </c>
      <c r="L105" s="46">
        <f ca="1">IF(COUNTIFS(Распис!$B$4:$B$300,$A105,Распис!$C$4:$C$300,"&lt;="&amp;L$1,Распис!$D$4:$D$300,"&gt;="&amp;L$1)&gt;0,SUMIFS(Распис!$H$4:$H$300,Распис!$B$4:$B$300,$A105,Распис!$C$4:$C$300,"&lt;="&amp;L$1,Распис!$D$4:$D$300,"&gt;="&amp;L$1),SUMIF(База!$B$3:$B$305,$A105,База!$H$3:$H$152))</f>
        <v>0</v>
      </c>
      <c r="M105" s="46">
        <f ca="1">IF(COUNTIFS(Распис!$B$4:$B$300,$A105,Распис!$C$4:$C$300,"&lt;="&amp;M$1,Распис!$D$4:$D$300,"&gt;="&amp;M$1)&gt;0,SUMIFS(Распис!$I$4:$I$300,Распис!$B$4:$B$300,$A105,Распис!$C$4:$C$300,"&lt;="&amp;M$1,Распис!$D$4:$D$300,"&gt;="&amp;M$1),SUMIF(База!$B$3:$B$305,$A105,База!$I$3:$I$152))</f>
        <v>0</v>
      </c>
      <c r="N105" s="46">
        <f ca="1">IF(COUNTIFS(Распис!$B$4:$B$300,$A105,Распис!$C$4:$C$300,"&lt;="&amp;N$1,Распис!$D$4:$D$300,"&gt;="&amp;N$1)&gt;0,SUMIFS(Распис!$J$4:$J$300,Распис!$B$4:$B$300,$A105,Распис!$C$4:$C$300,"&lt;="&amp;N$1,Распис!$D$4:$D$300,"&gt;="&amp;N$1),SUMIF(База!$B$3:$B$305,$A105,База!$J$3:$J$152))</f>
        <v>0</v>
      </c>
      <c r="O105" s="46">
        <f ca="1">IF(COUNTIFS(Распис!$B$4:$B$300,$A105,Распис!$C$4:$C$300,"&lt;="&amp;O$1,Распис!$D$4:$D$300,"&gt;="&amp;O$1)&gt;0,SUMIFS(Распис!$K$4:$K$300,Распис!$B$4:$B$300,$A105,Распис!$C$4:$C$300,"&lt;="&amp;O$1,Распис!$D$4:$D$300,"&gt;="&amp;O$1),SUMIF(База!$B$3:$B$305,$A105,База!$K$3:$K$152))</f>
        <v>0</v>
      </c>
      <c r="P105" s="46" t="s">
        <v>23</v>
      </c>
      <c r="Q105" s="46">
        <f ca="1">IF(COUNTIFS(Распис!$B$4:$B$300,$A105,Распис!$C$4:$C$300,"&lt;="&amp;Q$1,Распис!$D$4:$D$300,"&gt;="&amp;Q$1)&gt;0,SUMIFS(Распис!$F$4:$F$300,Распис!$B$4:$B$300,$A105,Распис!$C$4:$C$300,"&lt;="&amp;Q$1,Распис!$D$4:$D$300,"&gt;="&amp;Q$1),SUMIF(База!$B$3:$B$305,$A105,База!$F$3:$F$152))</f>
        <v>0</v>
      </c>
      <c r="R105" s="46">
        <f ca="1">IF(COUNTIFS(Распис!$B$4:$B$300,$A105,Распис!$C$4:$C$300,"&lt;="&amp;R$1,Распис!$D$4:$D$300,"&gt;="&amp;R$1)&gt;0,SUMIFS(Распис!$G$4:$G$300,Распис!$B$4:$B$300,$A105,Распис!$C$4:$C$300,"&lt;="&amp;R$1,Распис!$D$4:$D$300,"&gt;="&amp;R$1),SUMIF(База!$B$3:$B$305,$A105,База!$G$3:$G$152))</f>
        <v>0</v>
      </c>
      <c r="S105" s="46">
        <f ca="1">IF(COUNTIFS(Распис!$B$4:$B$300,$A105,Распис!$C$4:$C$300,"&lt;="&amp;S$1,Распис!$D$4:$D$300,"&gt;="&amp;S$1)&gt;0,SUMIFS(Распис!$H$4:$H$300,Распис!$B$4:$B$300,$A105,Распис!$C$4:$C$300,"&lt;="&amp;S$1,Распис!$D$4:$D$300,"&gt;="&amp;S$1),SUMIF(База!$B$3:$B$305,$A105,База!$H$3:$H$152))</f>
        <v>0</v>
      </c>
      <c r="T105" s="46">
        <f ca="1">IF(COUNTIFS(Распис!$B$4:$B$300,$A105,Распис!$C$4:$C$300,"&lt;="&amp;T$1,Распис!$D$4:$D$300,"&gt;="&amp;T$1)&gt;0,SUMIFS(Распис!$I$4:$I$300,Распис!$B$4:$B$300,$A105,Распис!$C$4:$C$300,"&lt;="&amp;T$1,Распис!$D$4:$D$300,"&gt;="&amp;T$1),SUMIF(База!$B$3:$B$305,$A105,База!$I$3:$I$152))</f>
        <v>0</v>
      </c>
      <c r="U105" s="46">
        <f ca="1">IF(COUNTIFS(Распис!$B$4:$B$300,$A105,Распис!$C$4:$C$300,"&lt;="&amp;U$1,Распис!$D$4:$D$300,"&gt;="&amp;U$1)&gt;0,SUMIFS(Распис!$J$4:$J$300,Распис!$B$4:$B$300,$A105,Распис!$C$4:$C$300,"&lt;="&amp;U$1,Распис!$D$4:$D$300,"&gt;="&amp;U$1),SUMIF(База!$B$3:$B$305,$A105,База!$J$3:$J$152))</f>
        <v>0</v>
      </c>
      <c r="V105" s="46">
        <f ca="1">IF(COUNTIFS(Распис!$B$4:$B$300,$A105,Распис!$C$4:$C$300,"&lt;="&amp;V$1,Распис!$D$4:$D$300,"&gt;="&amp;V$1)&gt;0,SUMIFS(Распис!$K$4:$K$300,Распис!$B$4:$B$300,$A105,Распис!$C$4:$C$300,"&lt;="&amp;V$1,Распис!$D$4:$D$300,"&gt;="&amp;V$1),SUMIF(База!$B$3:$B$305,$A105,База!$K$3:$K$152))</f>
        <v>0</v>
      </c>
      <c r="W105" s="46" t="s">
        <v>23</v>
      </c>
      <c r="X105" s="46">
        <f ca="1">IF(COUNTIFS(Распис!$B$4:$B$300,$A105,Распис!$C$4:$C$300,"&lt;="&amp;X$1,Распис!$D$4:$D$300,"&gt;="&amp;X$1)&gt;0,SUMIFS(Распис!$F$4:$F$300,Распис!$B$4:$B$300,$A105,Распис!$C$4:$C$300,"&lt;="&amp;X$1,Распис!$D$4:$D$300,"&gt;="&amp;X$1),SUMIF(База!$B$3:$B$305,$A105,База!$F$3:$F$152))</f>
        <v>0</v>
      </c>
      <c r="Y105" s="46">
        <f ca="1">IF(COUNTIFS(Распис!$B$4:$B$300,$A105,Распис!$C$4:$C$300,"&lt;="&amp;Y$1,Распис!$D$4:$D$300,"&gt;="&amp;Y$1)&gt;0,SUMIFS(Распис!$G$4:$G$300,Распис!$B$4:$B$300,$A105,Распис!$C$4:$C$300,"&lt;="&amp;Y$1,Распис!$D$4:$D$300,"&gt;="&amp;Y$1),SUMIF(База!$B$3:$B$305,$A105,База!$G$3:$G$152))</f>
        <v>0</v>
      </c>
      <c r="Z105" s="46">
        <f ca="1">IF(COUNTIFS(Распис!$B$4:$B$300,$A105,Распис!$C$4:$C$300,"&lt;="&amp;Z$1,Распис!$D$4:$D$300,"&gt;="&amp;Z$1)&gt;0,SUMIFS(Распис!$H$4:$H$300,Распис!$B$4:$B$300,$A105,Распис!$C$4:$C$300,"&lt;="&amp;Z$1,Распис!$D$4:$D$300,"&gt;="&amp;Z$1),SUMIF(База!$B$3:$B$305,$A105,База!$H$3:$H$152))</f>
        <v>0</v>
      </c>
      <c r="AA105" s="46">
        <f ca="1">IF(COUNTIFS(Распис!$B$4:$B$300,$A105,Распис!$C$4:$C$300,"&lt;="&amp;AA$1,Распис!$D$4:$D$300,"&gt;="&amp;AA$1)&gt;0,SUMIFS(Распис!$I$4:$I$300,Распис!$B$4:$B$300,$A105,Распис!$C$4:$C$300,"&lt;="&amp;AA$1,Распис!$D$4:$D$300,"&gt;="&amp;AA$1),SUMIF(База!$B$3:$B$305,$A105,База!$I$3:$I$152))</f>
        <v>0</v>
      </c>
      <c r="AB105" s="46">
        <f ca="1">IF(COUNTIFS(Распис!$B$4:$B$300,$A105,Распис!$C$4:$C$300,"&lt;="&amp;AB$1,Распис!$D$4:$D$300,"&gt;="&amp;AB$1)&gt;0,SUMIFS(Распис!$J$4:$J$300,Распис!$B$4:$B$300,$A105,Распис!$C$4:$C$300,"&lt;="&amp;AB$1,Распис!$D$4:$D$300,"&gt;="&amp;AB$1),SUMIF(База!$B$3:$B$305,$A105,База!$J$3:$J$152))</f>
        <v>0</v>
      </c>
      <c r="AC105" s="46">
        <f ca="1">IF(COUNTIFS(Распис!$B$4:$B$300,$A105,Распис!$C$4:$C$300,"&lt;="&amp;AC$1,Распис!$D$4:$D$300,"&gt;="&amp;AC$1)&gt;0,SUMIFS(Распис!$K$4:$K$300,Распис!$B$4:$B$300,$A105,Распис!$C$4:$C$300,"&lt;="&amp;AC$1,Распис!$D$4:$D$300,"&gt;="&amp;AC$1),SUMIF(База!$B$3:$B$305,$A105,База!$K$3:$K$152))</f>
        <v>0</v>
      </c>
      <c r="AD105" s="46" t="s">
        <v>23</v>
      </c>
      <c r="AE105" s="46">
        <f ca="1">IF(COUNTIFS(Распис!$B$4:$B$300,$A105,Распис!$C$4:$C$300,"&lt;="&amp;AE$1,Распис!$D$4:$D$300,"&gt;="&amp;AE$1)&gt;0,SUMIFS(Распис!$F$4:$F$300,Распис!$B$4:$B$300,$A105,Распис!$C$4:$C$300,"&lt;="&amp;AE$1,Распис!$D$4:$D$300,"&gt;="&amp;AE$1),SUMIF(База!$B$3:$B$305,$A105,База!$F$3:$F$152))</f>
        <v>0</v>
      </c>
      <c r="AF105" s="47"/>
      <c r="AG105" s="46">
        <f t="shared" ca="1" si="10"/>
        <v>0</v>
      </c>
      <c r="AH105" s="46">
        <f ca="1">AG105-SUMIFS(Распред!$G$4:$G$300,Распред!$B$4:$B$300,"апрель",Распред!$F$4:$F$300,A105)</f>
        <v>0</v>
      </c>
      <c r="AI105" s="46">
        <f ca="1">AH105+(COUNTIF(B105:AF105,"КД")+SUMIFS(Распред!$AH$4:$AH$300,Распред!$F$4:$F$300,A105,Распред!$B$4:$B$300,"апрель"))*4</f>
        <v>0</v>
      </c>
      <c r="AJ105" s="46">
        <f t="shared" ca="1" si="11"/>
        <v>0</v>
      </c>
      <c r="AK105" s="46">
        <f t="shared" ca="1" si="12"/>
        <v>0</v>
      </c>
      <c r="AL105" s="46">
        <f>SUMIFS(Распред!$K$4:$K$300,Распред!$B$4:$B$300,"апрель",Распред!$J$4:$J$300,A105)+SUMIFS(Распред!$M$4:$M$300,Распред!$B$4:$B$300,"апрель",Распред!$L$4:$L$300,A105)+SUMIFS(Распред!$O$4:$O$300,Распред!$B$4:$B$300,"апрель",Распред!$N$4:$N$300,A105)+SUMIFS(Распред!$Q$4:$Q$300,Распред!$B$4:$B$300,"апрель",Распред!$P$4:$P$300,A105)+SUMIFS(Распред!$S$4:$S$300,Распред!$B$4:$B$300,"апрель",Распред!$R$4:$R$300,A105)+SUMIFS(Распред!$U$4:$U$300,Распред!$B$4:$B$300,"апрель",Распред!$T$4:$T$300,A105)+SUMIFS(Распред!$W$4:$W$300,Распред!$B$4:$B$300,"апрель",Распред!$V$4:$V$300,A105)+SUMIFS(Распред!$Y$4:$Y$300,Распред!$B$4:$B$300,"апрель",Распред!$X$4:$X$300,A105)+SUMIFS(Распред!$AA$4:$AA$300,Распред!$B$4:$B$300,"апрель",Распред!$Z$4:$Z$300,A105)+SUMIFS(Распред!$AC$4:$AC$300,Распред!$B$4:$B$300,"апрель",Распред!$AB$4:$AB$300,A105)</f>
        <v>0</v>
      </c>
      <c r="AM105" s="46">
        <f t="shared" ca="1" si="13"/>
        <v>0</v>
      </c>
      <c r="AN105" s="46">
        <f t="shared" ca="1" si="14"/>
        <v>0</v>
      </c>
      <c r="AO105" s="46">
        <f t="shared" ca="1" si="15"/>
        <v>0</v>
      </c>
      <c r="AP105" s="46">
        <f>январь!AP105</f>
        <v>0</v>
      </c>
      <c r="AQ105" s="46">
        <f t="shared" ca="1" si="16"/>
        <v>0</v>
      </c>
      <c r="AR105" s="47"/>
      <c r="AS105" s="47">
        <f t="shared" ca="1" si="17"/>
        <v>0</v>
      </c>
      <c r="AT105" s="47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</row>
    <row r="106" spans="1:58" x14ac:dyDescent="0.25">
      <c r="A106" s="47">
        <f>База!B106</f>
        <v>0</v>
      </c>
      <c r="B106" s="46" t="s">
        <v>23</v>
      </c>
      <c r="C106" s="46">
        <f ca="1">IF(COUNTIFS(Распис!$B$4:$B$300,$A106,Распис!$C$4:$C$300,"&lt;="&amp;C$1,Распис!$D$4:$D$300,"&gt;="&amp;C$1)&gt;0,SUMIFS(Распис!$F$4:$F$300,Распис!$B$4:$B$300,$A106,Распис!$C$4:$C$300,"&lt;="&amp;C$1,Распис!$D$4:$D$300,"&gt;="&amp;C$1),SUMIF(База!$B$3:$B$305,$A106,База!$F$3:$F$152))</f>
        <v>0</v>
      </c>
      <c r="D106" s="46">
        <f ca="1">IF(COUNTIFS(Распис!$B$4:$B$300,$A106,Распис!$C$4:$C$300,"&lt;="&amp;D$1,Распис!$D$4:$D$300,"&gt;="&amp;D$1)&gt;0,SUMIFS(Распис!$G$4:$G$300,Распис!$B$4:$B$300,$A106,Распис!$C$4:$C$300,"&lt;="&amp;D$1,Распис!$D$4:$D$300,"&gt;="&amp;D$1),SUMIF(База!$B$3:$B$305,$A106,База!$G$3:$G$152))</f>
        <v>0</v>
      </c>
      <c r="E106" s="46">
        <f ca="1">IF(COUNTIFS(Распис!$B$4:$B$300,$A106,Распис!$C$4:$C$300,"&lt;="&amp;E$1,Распис!$D$4:$D$300,"&gt;="&amp;E$1)&gt;0,SUMIFS(Распис!$H$4:$H$300,Распис!$B$4:$B$300,$A106,Распис!$C$4:$C$300,"&lt;="&amp;E$1,Распис!$D$4:$D$300,"&gt;="&amp;E$1),SUMIF(База!$B$3:$B$305,$A106,База!$H$3:$H$152))</f>
        <v>0</v>
      </c>
      <c r="F106" s="46">
        <f ca="1">IF(COUNTIFS(Распис!$B$4:$B$300,$A106,Распис!$C$4:$C$300,"&lt;="&amp;F$1,Распис!$D$4:$D$300,"&gt;="&amp;F$1)&gt;0,SUMIFS(Распис!$I$4:$I$300,Распис!$B$4:$B$300,$A106,Распис!$C$4:$C$300,"&lt;="&amp;F$1,Распис!$D$4:$D$300,"&gt;="&amp;F$1),SUMIF(База!$B$3:$B$305,$A106,База!$I$3:$I$152))</f>
        <v>0</v>
      </c>
      <c r="G106" s="46">
        <f ca="1">IF(COUNTIFS(Распис!$B$4:$B$300,$A106,Распис!$C$4:$C$300,"&lt;="&amp;G$1,Распис!$D$4:$D$300,"&gt;="&amp;G$1)&gt;0,SUMIFS(Распис!$J$4:$J$300,Распис!$B$4:$B$300,$A106,Распис!$C$4:$C$300,"&lt;="&amp;G$1,Распис!$D$4:$D$300,"&gt;="&amp;G$1),SUMIF(База!$B$3:$B$305,$A106,База!$J$3:$J$152))</f>
        <v>0</v>
      </c>
      <c r="H106" s="46">
        <f ca="1">IF(COUNTIFS(Распис!$B$4:$B$300,$A106,Распис!$C$4:$C$300,"&lt;="&amp;H$1,Распис!$D$4:$D$300,"&gt;="&amp;H$1)&gt;0,SUMIFS(Распис!$K$4:$K$300,Распис!$B$4:$B$300,$A106,Распис!$C$4:$C$300,"&lt;="&amp;H$1,Распис!$D$4:$D$300,"&gt;="&amp;H$1),SUMIF(База!$B$3:$B$305,$A106,База!$K$3:$K$152))</f>
        <v>0</v>
      </c>
      <c r="I106" s="46" t="s">
        <v>23</v>
      </c>
      <c r="J106" s="46">
        <f ca="1">IF(COUNTIFS(Распис!$B$4:$B$300,$A106,Распис!$C$4:$C$300,"&lt;="&amp;J$1,Распис!$D$4:$D$300,"&gt;="&amp;J$1)&gt;0,SUMIFS(Распис!$F$4:$F$300,Распис!$B$4:$B$300,$A106,Распис!$C$4:$C$300,"&lt;="&amp;J$1,Распис!$D$4:$D$300,"&gt;="&amp;J$1),SUMIF(База!$B$3:$B$305,$A106,База!$F$3:$F$152))</f>
        <v>0</v>
      </c>
      <c r="K106" s="46">
        <f ca="1">IF(COUNTIFS(Распис!$B$4:$B$300,$A106,Распис!$C$4:$C$300,"&lt;="&amp;K$1,Распис!$D$4:$D$300,"&gt;="&amp;K$1)&gt;0,SUMIFS(Распис!$G$4:$G$300,Распис!$B$4:$B$300,$A106,Распис!$C$4:$C$300,"&lt;="&amp;K$1,Распис!$D$4:$D$300,"&gt;="&amp;K$1),SUMIF(База!$B$3:$B$305,$A106,База!$G$3:$G$152))</f>
        <v>0</v>
      </c>
      <c r="L106" s="46">
        <f ca="1">IF(COUNTIFS(Распис!$B$4:$B$300,$A106,Распис!$C$4:$C$300,"&lt;="&amp;L$1,Распис!$D$4:$D$300,"&gt;="&amp;L$1)&gt;0,SUMIFS(Распис!$H$4:$H$300,Распис!$B$4:$B$300,$A106,Распис!$C$4:$C$300,"&lt;="&amp;L$1,Распис!$D$4:$D$300,"&gt;="&amp;L$1),SUMIF(База!$B$3:$B$305,$A106,База!$H$3:$H$152))</f>
        <v>0</v>
      </c>
      <c r="M106" s="46">
        <f ca="1">IF(COUNTIFS(Распис!$B$4:$B$300,$A106,Распис!$C$4:$C$300,"&lt;="&amp;M$1,Распис!$D$4:$D$300,"&gt;="&amp;M$1)&gt;0,SUMIFS(Распис!$I$4:$I$300,Распис!$B$4:$B$300,$A106,Распис!$C$4:$C$300,"&lt;="&amp;M$1,Распис!$D$4:$D$300,"&gt;="&amp;M$1),SUMIF(База!$B$3:$B$305,$A106,База!$I$3:$I$152))</f>
        <v>0</v>
      </c>
      <c r="N106" s="46">
        <f ca="1">IF(COUNTIFS(Распис!$B$4:$B$300,$A106,Распис!$C$4:$C$300,"&lt;="&amp;N$1,Распис!$D$4:$D$300,"&gt;="&amp;N$1)&gt;0,SUMIFS(Распис!$J$4:$J$300,Распис!$B$4:$B$300,$A106,Распис!$C$4:$C$300,"&lt;="&amp;N$1,Распис!$D$4:$D$300,"&gt;="&amp;N$1),SUMIF(База!$B$3:$B$305,$A106,База!$J$3:$J$152))</f>
        <v>0</v>
      </c>
      <c r="O106" s="46">
        <f ca="1">IF(COUNTIFS(Распис!$B$4:$B$300,$A106,Распис!$C$4:$C$300,"&lt;="&amp;O$1,Распис!$D$4:$D$300,"&gt;="&amp;O$1)&gt;0,SUMIFS(Распис!$K$4:$K$300,Распис!$B$4:$B$300,$A106,Распис!$C$4:$C$300,"&lt;="&amp;O$1,Распис!$D$4:$D$300,"&gt;="&amp;O$1),SUMIF(База!$B$3:$B$305,$A106,База!$K$3:$K$152))</f>
        <v>0</v>
      </c>
      <c r="P106" s="46" t="s">
        <v>23</v>
      </c>
      <c r="Q106" s="46">
        <f ca="1">IF(COUNTIFS(Распис!$B$4:$B$300,$A106,Распис!$C$4:$C$300,"&lt;="&amp;Q$1,Распис!$D$4:$D$300,"&gt;="&amp;Q$1)&gt;0,SUMIFS(Распис!$F$4:$F$300,Распис!$B$4:$B$300,$A106,Распис!$C$4:$C$300,"&lt;="&amp;Q$1,Распис!$D$4:$D$300,"&gt;="&amp;Q$1),SUMIF(База!$B$3:$B$305,$A106,База!$F$3:$F$152))</f>
        <v>0</v>
      </c>
      <c r="R106" s="46">
        <f ca="1">IF(COUNTIFS(Распис!$B$4:$B$300,$A106,Распис!$C$4:$C$300,"&lt;="&amp;R$1,Распис!$D$4:$D$300,"&gt;="&amp;R$1)&gt;0,SUMIFS(Распис!$G$4:$G$300,Распис!$B$4:$B$300,$A106,Распис!$C$4:$C$300,"&lt;="&amp;R$1,Распис!$D$4:$D$300,"&gt;="&amp;R$1),SUMIF(База!$B$3:$B$305,$A106,База!$G$3:$G$152))</f>
        <v>0</v>
      </c>
      <c r="S106" s="46">
        <f ca="1">IF(COUNTIFS(Распис!$B$4:$B$300,$A106,Распис!$C$4:$C$300,"&lt;="&amp;S$1,Распис!$D$4:$D$300,"&gt;="&amp;S$1)&gt;0,SUMIFS(Распис!$H$4:$H$300,Распис!$B$4:$B$300,$A106,Распис!$C$4:$C$300,"&lt;="&amp;S$1,Распис!$D$4:$D$300,"&gt;="&amp;S$1),SUMIF(База!$B$3:$B$305,$A106,База!$H$3:$H$152))</f>
        <v>0</v>
      </c>
      <c r="T106" s="46">
        <f ca="1">IF(COUNTIFS(Распис!$B$4:$B$300,$A106,Распис!$C$4:$C$300,"&lt;="&amp;T$1,Распис!$D$4:$D$300,"&gt;="&amp;T$1)&gt;0,SUMIFS(Распис!$I$4:$I$300,Распис!$B$4:$B$300,$A106,Распис!$C$4:$C$300,"&lt;="&amp;T$1,Распис!$D$4:$D$300,"&gt;="&amp;T$1),SUMIF(База!$B$3:$B$305,$A106,База!$I$3:$I$152))</f>
        <v>0</v>
      </c>
      <c r="U106" s="46">
        <f ca="1">IF(COUNTIFS(Распис!$B$4:$B$300,$A106,Распис!$C$4:$C$300,"&lt;="&amp;U$1,Распис!$D$4:$D$300,"&gt;="&amp;U$1)&gt;0,SUMIFS(Распис!$J$4:$J$300,Распис!$B$4:$B$300,$A106,Распис!$C$4:$C$300,"&lt;="&amp;U$1,Распис!$D$4:$D$300,"&gt;="&amp;U$1),SUMIF(База!$B$3:$B$305,$A106,База!$J$3:$J$152))</f>
        <v>0</v>
      </c>
      <c r="V106" s="46">
        <f ca="1">IF(COUNTIFS(Распис!$B$4:$B$300,$A106,Распис!$C$4:$C$300,"&lt;="&amp;V$1,Распис!$D$4:$D$300,"&gt;="&amp;V$1)&gt;0,SUMIFS(Распис!$K$4:$K$300,Распис!$B$4:$B$300,$A106,Распис!$C$4:$C$300,"&lt;="&amp;V$1,Распис!$D$4:$D$300,"&gt;="&amp;V$1),SUMIF(База!$B$3:$B$305,$A106,База!$K$3:$K$152))</f>
        <v>0</v>
      </c>
      <c r="W106" s="46" t="s">
        <v>23</v>
      </c>
      <c r="X106" s="46">
        <f ca="1">IF(COUNTIFS(Распис!$B$4:$B$300,$A106,Распис!$C$4:$C$300,"&lt;="&amp;X$1,Распис!$D$4:$D$300,"&gt;="&amp;X$1)&gt;0,SUMIFS(Распис!$F$4:$F$300,Распис!$B$4:$B$300,$A106,Распис!$C$4:$C$300,"&lt;="&amp;X$1,Распис!$D$4:$D$300,"&gt;="&amp;X$1),SUMIF(База!$B$3:$B$305,$A106,База!$F$3:$F$152))</f>
        <v>0</v>
      </c>
      <c r="Y106" s="46">
        <f ca="1">IF(COUNTIFS(Распис!$B$4:$B$300,$A106,Распис!$C$4:$C$300,"&lt;="&amp;Y$1,Распис!$D$4:$D$300,"&gt;="&amp;Y$1)&gt;0,SUMIFS(Распис!$G$4:$G$300,Распис!$B$4:$B$300,$A106,Распис!$C$4:$C$300,"&lt;="&amp;Y$1,Распис!$D$4:$D$300,"&gt;="&amp;Y$1),SUMIF(База!$B$3:$B$305,$A106,База!$G$3:$G$152))</f>
        <v>0</v>
      </c>
      <c r="Z106" s="46">
        <f ca="1">IF(COUNTIFS(Распис!$B$4:$B$300,$A106,Распис!$C$4:$C$300,"&lt;="&amp;Z$1,Распис!$D$4:$D$300,"&gt;="&amp;Z$1)&gt;0,SUMIFS(Распис!$H$4:$H$300,Распис!$B$4:$B$300,$A106,Распис!$C$4:$C$300,"&lt;="&amp;Z$1,Распис!$D$4:$D$300,"&gt;="&amp;Z$1),SUMIF(База!$B$3:$B$305,$A106,База!$H$3:$H$152))</f>
        <v>0</v>
      </c>
      <c r="AA106" s="46">
        <f ca="1">IF(COUNTIFS(Распис!$B$4:$B$300,$A106,Распис!$C$4:$C$300,"&lt;="&amp;AA$1,Распис!$D$4:$D$300,"&gt;="&amp;AA$1)&gt;0,SUMIFS(Распис!$I$4:$I$300,Распис!$B$4:$B$300,$A106,Распис!$C$4:$C$300,"&lt;="&amp;AA$1,Распис!$D$4:$D$300,"&gt;="&amp;AA$1),SUMIF(База!$B$3:$B$305,$A106,База!$I$3:$I$152))</f>
        <v>0</v>
      </c>
      <c r="AB106" s="46">
        <f ca="1">IF(COUNTIFS(Распис!$B$4:$B$300,$A106,Распис!$C$4:$C$300,"&lt;="&amp;AB$1,Распис!$D$4:$D$300,"&gt;="&amp;AB$1)&gt;0,SUMIFS(Распис!$J$4:$J$300,Распис!$B$4:$B$300,$A106,Распис!$C$4:$C$300,"&lt;="&amp;AB$1,Распис!$D$4:$D$300,"&gt;="&amp;AB$1),SUMIF(База!$B$3:$B$305,$A106,База!$J$3:$J$152))</f>
        <v>0</v>
      </c>
      <c r="AC106" s="46">
        <f ca="1">IF(COUNTIFS(Распис!$B$4:$B$300,$A106,Распис!$C$4:$C$300,"&lt;="&amp;AC$1,Распис!$D$4:$D$300,"&gt;="&amp;AC$1)&gt;0,SUMIFS(Распис!$K$4:$K$300,Распис!$B$4:$B$300,$A106,Распис!$C$4:$C$300,"&lt;="&amp;AC$1,Распис!$D$4:$D$300,"&gt;="&amp;AC$1),SUMIF(База!$B$3:$B$305,$A106,База!$K$3:$K$152))</f>
        <v>0</v>
      </c>
      <c r="AD106" s="46" t="s">
        <v>23</v>
      </c>
      <c r="AE106" s="46">
        <f ca="1">IF(COUNTIFS(Распис!$B$4:$B$300,$A106,Распис!$C$4:$C$300,"&lt;="&amp;AE$1,Распис!$D$4:$D$300,"&gt;="&amp;AE$1)&gt;0,SUMIFS(Распис!$F$4:$F$300,Распис!$B$4:$B$300,$A106,Распис!$C$4:$C$300,"&lt;="&amp;AE$1,Распис!$D$4:$D$300,"&gt;="&amp;AE$1),SUMIF(База!$B$3:$B$305,$A106,База!$F$3:$F$152))</f>
        <v>0</v>
      </c>
      <c r="AF106" s="47"/>
      <c r="AG106" s="46">
        <f t="shared" ca="1" si="10"/>
        <v>0</v>
      </c>
      <c r="AH106" s="46">
        <f ca="1">AG106-SUMIFS(Распред!$G$4:$G$300,Распред!$B$4:$B$300,"апрель",Распред!$F$4:$F$300,A106)</f>
        <v>0</v>
      </c>
      <c r="AI106" s="46">
        <f ca="1">AH106+(COUNTIF(B106:AF106,"КД")+SUMIFS(Распред!$AH$4:$AH$300,Распред!$F$4:$F$300,A106,Распред!$B$4:$B$300,"апрель"))*4</f>
        <v>0</v>
      </c>
      <c r="AJ106" s="46">
        <f t="shared" ca="1" si="11"/>
        <v>0</v>
      </c>
      <c r="AK106" s="46">
        <f t="shared" ca="1" si="12"/>
        <v>0</v>
      </c>
      <c r="AL106" s="46">
        <f>SUMIFS(Распред!$K$4:$K$300,Распред!$B$4:$B$300,"апрель",Распред!$J$4:$J$300,A106)+SUMIFS(Распред!$M$4:$M$300,Распред!$B$4:$B$300,"апрель",Распред!$L$4:$L$300,A106)+SUMIFS(Распред!$O$4:$O$300,Распред!$B$4:$B$300,"апрель",Распред!$N$4:$N$300,A106)+SUMIFS(Распред!$Q$4:$Q$300,Распред!$B$4:$B$300,"апрель",Распред!$P$4:$P$300,A106)+SUMIFS(Распред!$S$4:$S$300,Распред!$B$4:$B$300,"апрель",Распред!$R$4:$R$300,A106)+SUMIFS(Распред!$U$4:$U$300,Распред!$B$4:$B$300,"апрель",Распред!$T$4:$T$300,A106)+SUMIFS(Распред!$W$4:$W$300,Распред!$B$4:$B$300,"апрель",Распред!$V$4:$V$300,A106)+SUMIFS(Распред!$Y$4:$Y$300,Распред!$B$4:$B$300,"апрель",Распред!$X$4:$X$300,A106)+SUMIFS(Распред!$AA$4:$AA$300,Распред!$B$4:$B$300,"апрель",Распред!$Z$4:$Z$300,A106)+SUMIFS(Распред!$AC$4:$AC$300,Распред!$B$4:$B$300,"апрель",Распред!$AB$4:$AB$300,A106)</f>
        <v>0</v>
      </c>
      <c r="AM106" s="46">
        <f t="shared" ca="1" si="13"/>
        <v>0</v>
      </c>
      <c r="AN106" s="46">
        <f t="shared" ca="1" si="14"/>
        <v>0</v>
      </c>
      <c r="AO106" s="46">
        <f t="shared" ca="1" si="15"/>
        <v>0</v>
      </c>
      <c r="AP106" s="46">
        <f>январь!AP106</f>
        <v>0</v>
      </c>
      <c r="AQ106" s="46">
        <f t="shared" ca="1" si="16"/>
        <v>0</v>
      </c>
      <c r="AR106" s="47"/>
      <c r="AS106" s="47">
        <f t="shared" ca="1" si="17"/>
        <v>0</v>
      </c>
      <c r="AT106" s="47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</row>
    <row r="107" spans="1:58" x14ac:dyDescent="0.25">
      <c r="A107" s="47">
        <f>База!B107</f>
        <v>0</v>
      </c>
      <c r="B107" s="46" t="s">
        <v>23</v>
      </c>
      <c r="C107" s="46">
        <f ca="1">IF(COUNTIFS(Распис!$B$4:$B$300,$A107,Распис!$C$4:$C$300,"&lt;="&amp;C$1,Распис!$D$4:$D$300,"&gt;="&amp;C$1)&gt;0,SUMIFS(Распис!$F$4:$F$300,Распис!$B$4:$B$300,$A107,Распис!$C$4:$C$300,"&lt;="&amp;C$1,Распис!$D$4:$D$300,"&gt;="&amp;C$1),SUMIF(База!$B$3:$B$305,$A107,База!$F$3:$F$152))</f>
        <v>0</v>
      </c>
      <c r="D107" s="46">
        <f ca="1">IF(COUNTIFS(Распис!$B$4:$B$300,$A107,Распис!$C$4:$C$300,"&lt;="&amp;D$1,Распис!$D$4:$D$300,"&gt;="&amp;D$1)&gt;0,SUMIFS(Распис!$G$4:$G$300,Распис!$B$4:$B$300,$A107,Распис!$C$4:$C$300,"&lt;="&amp;D$1,Распис!$D$4:$D$300,"&gt;="&amp;D$1),SUMIF(База!$B$3:$B$305,$A107,База!$G$3:$G$152))</f>
        <v>0</v>
      </c>
      <c r="E107" s="46">
        <f ca="1">IF(COUNTIFS(Распис!$B$4:$B$300,$A107,Распис!$C$4:$C$300,"&lt;="&amp;E$1,Распис!$D$4:$D$300,"&gt;="&amp;E$1)&gt;0,SUMIFS(Распис!$H$4:$H$300,Распис!$B$4:$B$300,$A107,Распис!$C$4:$C$300,"&lt;="&amp;E$1,Распис!$D$4:$D$300,"&gt;="&amp;E$1),SUMIF(База!$B$3:$B$305,$A107,База!$H$3:$H$152))</f>
        <v>0</v>
      </c>
      <c r="F107" s="46">
        <f ca="1">IF(COUNTIFS(Распис!$B$4:$B$300,$A107,Распис!$C$4:$C$300,"&lt;="&amp;F$1,Распис!$D$4:$D$300,"&gt;="&amp;F$1)&gt;0,SUMIFS(Распис!$I$4:$I$300,Распис!$B$4:$B$300,$A107,Распис!$C$4:$C$300,"&lt;="&amp;F$1,Распис!$D$4:$D$300,"&gt;="&amp;F$1),SUMIF(База!$B$3:$B$305,$A107,База!$I$3:$I$152))</f>
        <v>0</v>
      </c>
      <c r="G107" s="46">
        <f ca="1">IF(COUNTIFS(Распис!$B$4:$B$300,$A107,Распис!$C$4:$C$300,"&lt;="&amp;G$1,Распис!$D$4:$D$300,"&gt;="&amp;G$1)&gt;0,SUMIFS(Распис!$J$4:$J$300,Распис!$B$4:$B$300,$A107,Распис!$C$4:$C$300,"&lt;="&amp;G$1,Распис!$D$4:$D$300,"&gt;="&amp;G$1),SUMIF(База!$B$3:$B$305,$A107,База!$J$3:$J$152))</f>
        <v>0</v>
      </c>
      <c r="H107" s="46">
        <f ca="1">IF(COUNTIFS(Распис!$B$4:$B$300,$A107,Распис!$C$4:$C$300,"&lt;="&amp;H$1,Распис!$D$4:$D$300,"&gt;="&amp;H$1)&gt;0,SUMIFS(Распис!$K$4:$K$300,Распис!$B$4:$B$300,$A107,Распис!$C$4:$C$300,"&lt;="&amp;H$1,Распис!$D$4:$D$300,"&gt;="&amp;H$1),SUMIF(База!$B$3:$B$305,$A107,База!$K$3:$K$152))</f>
        <v>0</v>
      </c>
      <c r="I107" s="46" t="s">
        <v>23</v>
      </c>
      <c r="J107" s="46">
        <f ca="1">IF(COUNTIFS(Распис!$B$4:$B$300,$A107,Распис!$C$4:$C$300,"&lt;="&amp;J$1,Распис!$D$4:$D$300,"&gt;="&amp;J$1)&gt;0,SUMIFS(Распис!$F$4:$F$300,Распис!$B$4:$B$300,$A107,Распис!$C$4:$C$300,"&lt;="&amp;J$1,Распис!$D$4:$D$300,"&gt;="&amp;J$1),SUMIF(База!$B$3:$B$305,$A107,База!$F$3:$F$152))</f>
        <v>0</v>
      </c>
      <c r="K107" s="46">
        <f ca="1">IF(COUNTIFS(Распис!$B$4:$B$300,$A107,Распис!$C$4:$C$300,"&lt;="&amp;K$1,Распис!$D$4:$D$300,"&gt;="&amp;K$1)&gt;0,SUMIFS(Распис!$G$4:$G$300,Распис!$B$4:$B$300,$A107,Распис!$C$4:$C$300,"&lt;="&amp;K$1,Распис!$D$4:$D$300,"&gt;="&amp;K$1),SUMIF(База!$B$3:$B$305,$A107,База!$G$3:$G$152))</f>
        <v>0</v>
      </c>
      <c r="L107" s="46">
        <f ca="1">IF(COUNTIFS(Распис!$B$4:$B$300,$A107,Распис!$C$4:$C$300,"&lt;="&amp;L$1,Распис!$D$4:$D$300,"&gt;="&amp;L$1)&gt;0,SUMIFS(Распис!$H$4:$H$300,Распис!$B$4:$B$300,$A107,Распис!$C$4:$C$300,"&lt;="&amp;L$1,Распис!$D$4:$D$300,"&gt;="&amp;L$1),SUMIF(База!$B$3:$B$305,$A107,База!$H$3:$H$152))</f>
        <v>0</v>
      </c>
      <c r="M107" s="46">
        <f ca="1">IF(COUNTIFS(Распис!$B$4:$B$300,$A107,Распис!$C$4:$C$300,"&lt;="&amp;M$1,Распис!$D$4:$D$300,"&gt;="&amp;M$1)&gt;0,SUMIFS(Распис!$I$4:$I$300,Распис!$B$4:$B$300,$A107,Распис!$C$4:$C$300,"&lt;="&amp;M$1,Распис!$D$4:$D$300,"&gt;="&amp;M$1),SUMIF(База!$B$3:$B$305,$A107,База!$I$3:$I$152))</f>
        <v>0</v>
      </c>
      <c r="N107" s="46">
        <f ca="1">IF(COUNTIFS(Распис!$B$4:$B$300,$A107,Распис!$C$4:$C$300,"&lt;="&amp;N$1,Распис!$D$4:$D$300,"&gt;="&amp;N$1)&gt;0,SUMIFS(Распис!$J$4:$J$300,Распис!$B$4:$B$300,$A107,Распис!$C$4:$C$300,"&lt;="&amp;N$1,Распис!$D$4:$D$300,"&gt;="&amp;N$1),SUMIF(База!$B$3:$B$305,$A107,База!$J$3:$J$152))</f>
        <v>0</v>
      </c>
      <c r="O107" s="46">
        <f ca="1">IF(COUNTIFS(Распис!$B$4:$B$300,$A107,Распис!$C$4:$C$300,"&lt;="&amp;O$1,Распис!$D$4:$D$300,"&gt;="&amp;O$1)&gt;0,SUMIFS(Распис!$K$4:$K$300,Распис!$B$4:$B$300,$A107,Распис!$C$4:$C$300,"&lt;="&amp;O$1,Распис!$D$4:$D$300,"&gt;="&amp;O$1),SUMIF(База!$B$3:$B$305,$A107,База!$K$3:$K$152))</f>
        <v>0</v>
      </c>
      <c r="P107" s="46" t="s">
        <v>23</v>
      </c>
      <c r="Q107" s="46">
        <f ca="1">IF(COUNTIFS(Распис!$B$4:$B$300,$A107,Распис!$C$4:$C$300,"&lt;="&amp;Q$1,Распис!$D$4:$D$300,"&gt;="&amp;Q$1)&gt;0,SUMIFS(Распис!$F$4:$F$300,Распис!$B$4:$B$300,$A107,Распис!$C$4:$C$300,"&lt;="&amp;Q$1,Распис!$D$4:$D$300,"&gt;="&amp;Q$1),SUMIF(База!$B$3:$B$305,$A107,База!$F$3:$F$152))</f>
        <v>0</v>
      </c>
      <c r="R107" s="46">
        <f ca="1">IF(COUNTIFS(Распис!$B$4:$B$300,$A107,Распис!$C$4:$C$300,"&lt;="&amp;R$1,Распис!$D$4:$D$300,"&gt;="&amp;R$1)&gt;0,SUMIFS(Распис!$G$4:$G$300,Распис!$B$4:$B$300,$A107,Распис!$C$4:$C$300,"&lt;="&amp;R$1,Распис!$D$4:$D$300,"&gt;="&amp;R$1),SUMIF(База!$B$3:$B$305,$A107,База!$G$3:$G$152))</f>
        <v>0</v>
      </c>
      <c r="S107" s="46">
        <f ca="1">IF(COUNTIFS(Распис!$B$4:$B$300,$A107,Распис!$C$4:$C$300,"&lt;="&amp;S$1,Распис!$D$4:$D$300,"&gt;="&amp;S$1)&gt;0,SUMIFS(Распис!$H$4:$H$300,Распис!$B$4:$B$300,$A107,Распис!$C$4:$C$300,"&lt;="&amp;S$1,Распис!$D$4:$D$300,"&gt;="&amp;S$1),SUMIF(База!$B$3:$B$305,$A107,База!$H$3:$H$152))</f>
        <v>0</v>
      </c>
      <c r="T107" s="46">
        <f ca="1">IF(COUNTIFS(Распис!$B$4:$B$300,$A107,Распис!$C$4:$C$300,"&lt;="&amp;T$1,Распис!$D$4:$D$300,"&gt;="&amp;T$1)&gt;0,SUMIFS(Распис!$I$4:$I$300,Распис!$B$4:$B$300,$A107,Распис!$C$4:$C$300,"&lt;="&amp;T$1,Распис!$D$4:$D$300,"&gt;="&amp;T$1),SUMIF(База!$B$3:$B$305,$A107,База!$I$3:$I$152))</f>
        <v>0</v>
      </c>
      <c r="U107" s="46">
        <f ca="1">IF(COUNTIFS(Распис!$B$4:$B$300,$A107,Распис!$C$4:$C$300,"&lt;="&amp;U$1,Распис!$D$4:$D$300,"&gt;="&amp;U$1)&gt;0,SUMIFS(Распис!$J$4:$J$300,Распис!$B$4:$B$300,$A107,Распис!$C$4:$C$300,"&lt;="&amp;U$1,Распис!$D$4:$D$300,"&gt;="&amp;U$1),SUMIF(База!$B$3:$B$305,$A107,База!$J$3:$J$152))</f>
        <v>0</v>
      </c>
      <c r="V107" s="46">
        <f ca="1">IF(COUNTIFS(Распис!$B$4:$B$300,$A107,Распис!$C$4:$C$300,"&lt;="&amp;V$1,Распис!$D$4:$D$300,"&gt;="&amp;V$1)&gt;0,SUMIFS(Распис!$K$4:$K$300,Распис!$B$4:$B$300,$A107,Распис!$C$4:$C$300,"&lt;="&amp;V$1,Распис!$D$4:$D$300,"&gt;="&amp;V$1),SUMIF(База!$B$3:$B$305,$A107,База!$K$3:$K$152))</f>
        <v>0</v>
      </c>
      <c r="W107" s="46" t="s">
        <v>23</v>
      </c>
      <c r="X107" s="46">
        <f ca="1">IF(COUNTIFS(Распис!$B$4:$B$300,$A107,Распис!$C$4:$C$300,"&lt;="&amp;X$1,Распис!$D$4:$D$300,"&gt;="&amp;X$1)&gt;0,SUMIFS(Распис!$F$4:$F$300,Распис!$B$4:$B$300,$A107,Распис!$C$4:$C$300,"&lt;="&amp;X$1,Распис!$D$4:$D$300,"&gt;="&amp;X$1),SUMIF(База!$B$3:$B$305,$A107,База!$F$3:$F$152))</f>
        <v>0</v>
      </c>
      <c r="Y107" s="46">
        <f ca="1">IF(COUNTIFS(Распис!$B$4:$B$300,$A107,Распис!$C$4:$C$300,"&lt;="&amp;Y$1,Распис!$D$4:$D$300,"&gt;="&amp;Y$1)&gt;0,SUMIFS(Распис!$G$4:$G$300,Распис!$B$4:$B$300,$A107,Распис!$C$4:$C$300,"&lt;="&amp;Y$1,Распис!$D$4:$D$300,"&gt;="&amp;Y$1),SUMIF(База!$B$3:$B$305,$A107,База!$G$3:$G$152))</f>
        <v>0</v>
      </c>
      <c r="Z107" s="46">
        <f ca="1">IF(COUNTIFS(Распис!$B$4:$B$300,$A107,Распис!$C$4:$C$300,"&lt;="&amp;Z$1,Распис!$D$4:$D$300,"&gt;="&amp;Z$1)&gt;0,SUMIFS(Распис!$H$4:$H$300,Распис!$B$4:$B$300,$A107,Распис!$C$4:$C$300,"&lt;="&amp;Z$1,Распис!$D$4:$D$300,"&gt;="&amp;Z$1),SUMIF(База!$B$3:$B$305,$A107,База!$H$3:$H$152))</f>
        <v>0</v>
      </c>
      <c r="AA107" s="46">
        <f ca="1">IF(COUNTIFS(Распис!$B$4:$B$300,$A107,Распис!$C$4:$C$300,"&lt;="&amp;AA$1,Распис!$D$4:$D$300,"&gt;="&amp;AA$1)&gt;0,SUMIFS(Распис!$I$4:$I$300,Распис!$B$4:$B$300,$A107,Распис!$C$4:$C$300,"&lt;="&amp;AA$1,Распис!$D$4:$D$300,"&gt;="&amp;AA$1),SUMIF(База!$B$3:$B$305,$A107,База!$I$3:$I$152))</f>
        <v>0</v>
      </c>
      <c r="AB107" s="46">
        <f ca="1">IF(COUNTIFS(Распис!$B$4:$B$300,$A107,Распис!$C$4:$C$300,"&lt;="&amp;AB$1,Распис!$D$4:$D$300,"&gt;="&amp;AB$1)&gt;0,SUMIFS(Распис!$J$4:$J$300,Распис!$B$4:$B$300,$A107,Распис!$C$4:$C$300,"&lt;="&amp;AB$1,Распис!$D$4:$D$300,"&gt;="&amp;AB$1),SUMIF(База!$B$3:$B$305,$A107,База!$J$3:$J$152))</f>
        <v>0</v>
      </c>
      <c r="AC107" s="46">
        <f ca="1">IF(COUNTIFS(Распис!$B$4:$B$300,$A107,Распис!$C$4:$C$300,"&lt;="&amp;AC$1,Распис!$D$4:$D$300,"&gt;="&amp;AC$1)&gt;0,SUMIFS(Распис!$K$4:$K$300,Распис!$B$4:$B$300,$A107,Распис!$C$4:$C$300,"&lt;="&amp;AC$1,Распис!$D$4:$D$300,"&gt;="&amp;AC$1),SUMIF(База!$B$3:$B$305,$A107,База!$K$3:$K$152))</f>
        <v>0</v>
      </c>
      <c r="AD107" s="46" t="s">
        <v>23</v>
      </c>
      <c r="AE107" s="46">
        <f ca="1">IF(COUNTIFS(Распис!$B$4:$B$300,$A107,Распис!$C$4:$C$300,"&lt;="&amp;AE$1,Распис!$D$4:$D$300,"&gt;="&amp;AE$1)&gt;0,SUMIFS(Распис!$F$4:$F$300,Распис!$B$4:$B$300,$A107,Распис!$C$4:$C$300,"&lt;="&amp;AE$1,Распис!$D$4:$D$300,"&gt;="&amp;AE$1),SUMIF(База!$B$3:$B$305,$A107,База!$F$3:$F$152))</f>
        <v>0</v>
      </c>
      <c r="AF107" s="47"/>
      <c r="AG107" s="46">
        <f t="shared" ca="1" si="10"/>
        <v>0</v>
      </c>
      <c r="AH107" s="46">
        <f ca="1">AG107-SUMIFS(Распред!$G$4:$G$300,Распред!$B$4:$B$300,"апрель",Распред!$F$4:$F$300,A107)</f>
        <v>0</v>
      </c>
      <c r="AI107" s="46">
        <f ca="1">AH107+(COUNTIF(B107:AF107,"КД")+SUMIFS(Распред!$AH$4:$AH$300,Распред!$F$4:$F$300,A107,Распред!$B$4:$B$300,"апрель"))*4</f>
        <v>0</v>
      </c>
      <c r="AJ107" s="46">
        <f t="shared" ca="1" si="11"/>
        <v>0</v>
      </c>
      <c r="AK107" s="46">
        <f t="shared" ca="1" si="12"/>
        <v>0</v>
      </c>
      <c r="AL107" s="46">
        <f>SUMIFS(Распред!$K$4:$K$300,Распред!$B$4:$B$300,"апрель",Распред!$J$4:$J$300,A107)+SUMIFS(Распред!$M$4:$M$300,Распред!$B$4:$B$300,"апрель",Распред!$L$4:$L$300,A107)+SUMIFS(Распред!$O$4:$O$300,Распред!$B$4:$B$300,"апрель",Распред!$N$4:$N$300,A107)+SUMIFS(Распред!$Q$4:$Q$300,Распред!$B$4:$B$300,"апрель",Распред!$P$4:$P$300,A107)+SUMIFS(Распред!$S$4:$S$300,Распред!$B$4:$B$300,"апрель",Распред!$R$4:$R$300,A107)+SUMIFS(Распред!$U$4:$U$300,Распред!$B$4:$B$300,"апрель",Распред!$T$4:$T$300,A107)+SUMIFS(Распред!$W$4:$W$300,Распред!$B$4:$B$300,"апрель",Распред!$V$4:$V$300,A107)+SUMIFS(Распред!$Y$4:$Y$300,Распред!$B$4:$B$300,"апрель",Распред!$X$4:$X$300,A107)+SUMIFS(Распред!$AA$4:$AA$300,Распред!$B$4:$B$300,"апрель",Распред!$Z$4:$Z$300,A107)+SUMIFS(Распред!$AC$4:$AC$300,Распред!$B$4:$B$300,"апрель",Распред!$AB$4:$AB$300,A107)</f>
        <v>0</v>
      </c>
      <c r="AM107" s="46">
        <f t="shared" ca="1" si="13"/>
        <v>0</v>
      </c>
      <c r="AN107" s="46">
        <f t="shared" ca="1" si="14"/>
        <v>0</v>
      </c>
      <c r="AO107" s="46">
        <f t="shared" ca="1" si="15"/>
        <v>0</v>
      </c>
      <c r="AP107" s="46">
        <f>январь!AP107</f>
        <v>0</v>
      </c>
      <c r="AQ107" s="46">
        <f t="shared" ca="1" si="16"/>
        <v>0</v>
      </c>
      <c r="AR107" s="47"/>
      <c r="AS107" s="47">
        <f t="shared" ca="1" si="17"/>
        <v>0</v>
      </c>
      <c r="AT107" s="47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</row>
    <row r="108" spans="1:58" x14ac:dyDescent="0.25">
      <c r="A108" s="47">
        <f>База!B108</f>
        <v>0</v>
      </c>
      <c r="B108" s="46" t="s">
        <v>23</v>
      </c>
      <c r="C108" s="46">
        <f ca="1">IF(COUNTIFS(Распис!$B$4:$B$300,$A108,Распис!$C$4:$C$300,"&lt;="&amp;C$1,Распис!$D$4:$D$300,"&gt;="&amp;C$1)&gt;0,SUMIFS(Распис!$F$4:$F$300,Распис!$B$4:$B$300,$A108,Распис!$C$4:$C$300,"&lt;="&amp;C$1,Распис!$D$4:$D$300,"&gt;="&amp;C$1),SUMIF(База!$B$3:$B$305,$A108,База!$F$3:$F$152))</f>
        <v>0</v>
      </c>
      <c r="D108" s="46">
        <f ca="1">IF(COUNTIFS(Распис!$B$4:$B$300,$A108,Распис!$C$4:$C$300,"&lt;="&amp;D$1,Распис!$D$4:$D$300,"&gt;="&amp;D$1)&gt;0,SUMIFS(Распис!$G$4:$G$300,Распис!$B$4:$B$300,$A108,Распис!$C$4:$C$300,"&lt;="&amp;D$1,Распис!$D$4:$D$300,"&gt;="&amp;D$1),SUMIF(База!$B$3:$B$305,$A108,База!$G$3:$G$152))</f>
        <v>0</v>
      </c>
      <c r="E108" s="46">
        <f ca="1">IF(COUNTIFS(Распис!$B$4:$B$300,$A108,Распис!$C$4:$C$300,"&lt;="&amp;E$1,Распис!$D$4:$D$300,"&gt;="&amp;E$1)&gt;0,SUMIFS(Распис!$H$4:$H$300,Распис!$B$4:$B$300,$A108,Распис!$C$4:$C$300,"&lt;="&amp;E$1,Распис!$D$4:$D$300,"&gt;="&amp;E$1),SUMIF(База!$B$3:$B$305,$A108,База!$H$3:$H$152))</f>
        <v>0</v>
      </c>
      <c r="F108" s="46">
        <f ca="1">IF(COUNTIFS(Распис!$B$4:$B$300,$A108,Распис!$C$4:$C$300,"&lt;="&amp;F$1,Распис!$D$4:$D$300,"&gt;="&amp;F$1)&gt;0,SUMIFS(Распис!$I$4:$I$300,Распис!$B$4:$B$300,$A108,Распис!$C$4:$C$300,"&lt;="&amp;F$1,Распис!$D$4:$D$300,"&gt;="&amp;F$1),SUMIF(База!$B$3:$B$305,$A108,База!$I$3:$I$152))</f>
        <v>0</v>
      </c>
      <c r="G108" s="46">
        <f ca="1">IF(COUNTIFS(Распис!$B$4:$B$300,$A108,Распис!$C$4:$C$300,"&lt;="&amp;G$1,Распис!$D$4:$D$300,"&gt;="&amp;G$1)&gt;0,SUMIFS(Распис!$J$4:$J$300,Распис!$B$4:$B$300,$A108,Распис!$C$4:$C$300,"&lt;="&amp;G$1,Распис!$D$4:$D$300,"&gt;="&amp;G$1),SUMIF(База!$B$3:$B$305,$A108,База!$J$3:$J$152))</f>
        <v>0</v>
      </c>
      <c r="H108" s="46">
        <f ca="1">IF(COUNTIFS(Распис!$B$4:$B$300,$A108,Распис!$C$4:$C$300,"&lt;="&amp;H$1,Распис!$D$4:$D$300,"&gt;="&amp;H$1)&gt;0,SUMIFS(Распис!$K$4:$K$300,Распис!$B$4:$B$300,$A108,Распис!$C$4:$C$300,"&lt;="&amp;H$1,Распис!$D$4:$D$300,"&gt;="&amp;H$1),SUMIF(База!$B$3:$B$305,$A108,База!$K$3:$K$152))</f>
        <v>0</v>
      </c>
      <c r="I108" s="46" t="s">
        <v>23</v>
      </c>
      <c r="J108" s="46">
        <f ca="1">IF(COUNTIFS(Распис!$B$4:$B$300,$A108,Распис!$C$4:$C$300,"&lt;="&amp;J$1,Распис!$D$4:$D$300,"&gt;="&amp;J$1)&gt;0,SUMIFS(Распис!$F$4:$F$300,Распис!$B$4:$B$300,$A108,Распис!$C$4:$C$300,"&lt;="&amp;J$1,Распис!$D$4:$D$300,"&gt;="&amp;J$1),SUMIF(База!$B$3:$B$305,$A108,База!$F$3:$F$152))</f>
        <v>0</v>
      </c>
      <c r="K108" s="46">
        <f ca="1">IF(COUNTIFS(Распис!$B$4:$B$300,$A108,Распис!$C$4:$C$300,"&lt;="&amp;K$1,Распис!$D$4:$D$300,"&gt;="&amp;K$1)&gt;0,SUMIFS(Распис!$G$4:$G$300,Распис!$B$4:$B$300,$A108,Распис!$C$4:$C$300,"&lt;="&amp;K$1,Распис!$D$4:$D$300,"&gt;="&amp;K$1),SUMIF(База!$B$3:$B$305,$A108,База!$G$3:$G$152))</f>
        <v>0</v>
      </c>
      <c r="L108" s="46">
        <f ca="1">IF(COUNTIFS(Распис!$B$4:$B$300,$A108,Распис!$C$4:$C$300,"&lt;="&amp;L$1,Распис!$D$4:$D$300,"&gt;="&amp;L$1)&gt;0,SUMIFS(Распис!$H$4:$H$300,Распис!$B$4:$B$300,$A108,Распис!$C$4:$C$300,"&lt;="&amp;L$1,Распис!$D$4:$D$300,"&gt;="&amp;L$1),SUMIF(База!$B$3:$B$305,$A108,База!$H$3:$H$152))</f>
        <v>0</v>
      </c>
      <c r="M108" s="46">
        <f ca="1">IF(COUNTIFS(Распис!$B$4:$B$300,$A108,Распис!$C$4:$C$300,"&lt;="&amp;M$1,Распис!$D$4:$D$300,"&gt;="&amp;M$1)&gt;0,SUMIFS(Распис!$I$4:$I$300,Распис!$B$4:$B$300,$A108,Распис!$C$4:$C$300,"&lt;="&amp;M$1,Распис!$D$4:$D$300,"&gt;="&amp;M$1),SUMIF(База!$B$3:$B$305,$A108,База!$I$3:$I$152))</f>
        <v>0</v>
      </c>
      <c r="N108" s="46">
        <f ca="1">IF(COUNTIFS(Распис!$B$4:$B$300,$A108,Распис!$C$4:$C$300,"&lt;="&amp;N$1,Распис!$D$4:$D$300,"&gt;="&amp;N$1)&gt;0,SUMIFS(Распис!$J$4:$J$300,Распис!$B$4:$B$300,$A108,Распис!$C$4:$C$300,"&lt;="&amp;N$1,Распис!$D$4:$D$300,"&gt;="&amp;N$1),SUMIF(База!$B$3:$B$305,$A108,База!$J$3:$J$152))</f>
        <v>0</v>
      </c>
      <c r="O108" s="46">
        <f ca="1">IF(COUNTIFS(Распис!$B$4:$B$300,$A108,Распис!$C$4:$C$300,"&lt;="&amp;O$1,Распис!$D$4:$D$300,"&gt;="&amp;O$1)&gt;0,SUMIFS(Распис!$K$4:$K$300,Распис!$B$4:$B$300,$A108,Распис!$C$4:$C$300,"&lt;="&amp;O$1,Распис!$D$4:$D$300,"&gt;="&amp;O$1),SUMIF(База!$B$3:$B$305,$A108,База!$K$3:$K$152))</f>
        <v>0</v>
      </c>
      <c r="P108" s="46" t="s">
        <v>23</v>
      </c>
      <c r="Q108" s="46">
        <f ca="1">IF(COUNTIFS(Распис!$B$4:$B$300,$A108,Распис!$C$4:$C$300,"&lt;="&amp;Q$1,Распис!$D$4:$D$300,"&gt;="&amp;Q$1)&gt;0,SUMIFS(Распис!$F$4:$F$300,Распис!$B$4:$B$300,$A108,Распис!$C$4:$C$300,"&lt;="&amp;Q$1,Распис!$D$4:$D$300,"&gt;="&amp;Q$1),SUMIF(База!$B$3:$B$305,$A108,База!$F$3:$F$152))</f>
        <v>0</v>
      </c>
      <c r="R108" s="46">
        <f ca="1">IF(COUNTIFS(Распис!$B$4:$B$300,$A108,Распис!$C$4:$C$300,"&lt;="&amp;R$1,Распис!$D$4:$D$300,"&gt;="&amp;R$1)&gt;0,SUMIFS(Распис!$G$4:$G$300,Распис!$B$4:$B$300,$A108,Распис!$C$4:$C$300,"&lt;="&amp;R$1,Распис!$D$4:$D$300,"&gt;="&amp;R$1),SUMIF(База!$B$3:$B$305,$A108,База!$G$3:$G$152))</f>
        <v>0</v>
      </c>
      <c r="S108" s="46">
        <f ca="1">IF(COUNTIFS(Распис!$B$4:$B$300,$A108,Распис!$C$4:$C$300,"&lt;="&amp;S$1,Распис!$D$4:$D$300,"&gt;="&amp;S$1)&gt;0,SUMIFS(Распис!$H$4:$H$300,Распис!$B$4:$B$300,$A108,Распис!$C$4:$C$300,"&lt;="&amp;S$1,Распис!$D$4:$D$300,"&gt;="&amp;S$1),SUMIF(База!$B$3:$B$305,$A108,База!$H$3:$H$152))</f>
        <v>0</v>
      </c>
      <c r="T108" s="46">
        <f ca="1">IF(COUNTIFS(Распис!$B$4:$B$300,$A108,Распис!$C$4:$C$300,"&lt;="&amp;T$1,Распис!$D$4:$D$300,"&gt;="&amp;T$1)&gt;0,SUMIFS(Распис!$I$4:$I$300,Распис!$B$4:$B$300,$A108,Распис!$C$4:$C$300,"&lt;="&amp;T$1,Распис!$D$4:$D$300,"&gt;="&amp;T$1),SUMIF(База!$B$3:$B$305,$A108,База!$I$3:$I$152))</f>
        <v>0</v>
      </c>
      <c r="U108" s="46">
        <f ca="1">IF(COUNTIFS(Распис!$B$4:$B$300,$A108,Распис!$C$4:$C$300,"&lt;="&amp;U$1,Распис!$D$4:$D$300,"&gt;="&amp;U$1)&gt;0,SUMIFS(Распис!$J$4:$J$300,Распис!$B$4:$B$300,$A108,Распис!$C$4:$C$300,"&lt;="&amp;U$1,Распис!$D$4:$D$300,"&gt;="&amp;U$1),SUMIF(База!$B$3:$B$305,$A108,База!$J$3:$J$152))</f>
        <v>0</v>
      </c>
      <c r="V108" s="46">
        <f ca="1">IF(COUNTIFS(Распис!$B$4:$B$300,$A108,Распис!$C$4:$C$300,"&lt;="&amp;V$1,Распис!$D$4:$D$300,"&gt;="&amp;V$1)&gt;0,SUMIFS(Распис!$K$4:$K$300,Распис!$B$4:$B$300,$A108,Распис!$C$4:$C$300,"&lt;="&amp;V$1,Распис!$D$4:$D$300,"&gt;="&amp;V$1),SUMIF(База!$B$3:$B$305,$A108,База!$K$3:$K$152))</f>
        <v>0</v>
      </c>
      <c r="W108" s="46" t="s">
        <v>23</v>
      </c>
      <c r="X108" s="46">
        <f ca="1">IF(COUNTIFS(Распис!$B$4:$B$300,$A108,Распис!$C$4:$C$300,"&lt;="&amp;X$1,Распис!$D$4:$D$300,"&gt;="&amp;X$1)&gt;0,SUMIFS(Распис!$F$4:$F$300,Распис!$B$4:$B$300,$A108,Распис!$C$4:$C$300,"&lt;="&amp;X$1,Распис!$D$4:$D$300,"&gt;="&amp;X$1),SUMIF(База!$B$3:$B$305,$A108,База!$F$3:$F$152))</f>
        <v>0</v>
      </c>
      <c r="Y108" s="46">
        <f ca="1">IF(COUNTIFS(Распис!$B$4:$B$300,$A108,Распис!$C$4:$C$300,"&lt;="&amp;Y$1,Распис!$D$4:$D$300,"&gt;="&amp;Y$1)&gt;0,SUMIFS(Распис!$G$4:$G$300,Распис!$B$4:$B$300,$A108,Распис!$C$4:$C$300,"&lt;="&amp;Y$1,Распис!$D$4:$D$300,"&gt;="&amp;Y$1),SUMIF(База!$B$3:$B$305,$A108,База!$G$3:$G$152))</f>
        <v>0</v>
      </c>
      <c r="Z108" s="46">
        <f ca="1">IF(COUNTIFS(Распис!$B$4:$B$300,$A108,Распис!$C$4:$C$300,"&lt;="&amp;Z$1,Распис!$D$4:$D$300,"&gt;="&amp;Z$1)&gt;0,SUMIFS(Распис!$H$4:$H$300,Распис!$B$4:$B$300,$A108,Распис!$C$4:$C$300,"&lt;="&amp;Z$1,Распис!$D$4:$D$300,"&gt;="&amp;Z$1),SUMIF(База!$B$3:$B$305,$A108,База!$H$3:$H$152))</f>
        <v>0</v>
      </c>
      <c r="AA108" s="46">
        <f ca="1">IF(COUNTIFS(Распис!$B$4:$B$300,$A108,Распис!$C$4:$C$300,"&lt;="&amp;AA$1,Распис!$D$4:$D$300,"&gt;="&amp;AA$1)&gt;0,SUMIFS(Распис!$I$4:$I$300,Распис!$B$4:$B$300,$A108,Распис!$C$4:$C$300,"&lt;="&amp;AA$1,Распис!$D$4:$D$300,"&gt;="&amp;AA$1),SUMIF(База!$B$3:$B$305,$A108,База!$I$3:$I$152))</f>
        <v>0</v>
      </c>
      <c r="AB108" s="46">
        <f ca="1">IF(COUNTIFS(Распис!$B$4:$B$300,$A108,Распис!$C$4:$C$300,"&lt;="&amp;AB$1,Распис!$D$4:$D$300,"&gt;="&amp;AB$1)&gt;0,SUMIFS(Распис!$J$4:$J$300,Распис!$B$4:$B$300,$A108,Распис!$C$4:$C$300,"&lt;="&amp;AB$1,Распис!$D$4:$D$300,"&gt;="&amp;AB$1),SUMIF(База!$B$3:$B$305,$A108,База!$J$3:$J$152))</f>
        <v>0</v>
      </c>
      <c r="AC108" s="46">
        <f ca="1">IF(COUNTIFS(Распис!$B$4:$B$300,$A108,Распис!$C$4:$C$300,"&lt;="&amp;AC$1,Распис!$D$4:$D$300,"&gt;="&amp;AC$1)&gt;0,SUMIFS(Распис!$K$4:$K$300,Распис!$B$4:$B$300,$A108,Распис!$C$4:$C$300,"&lt;="&amp;AC$1,Распис!$D$4:$D$300,"&gt;="&amp;AC$1),SUMIF(База!$B$3:$B$305,$A108,База!$K$3:$K$152))</f>
        <v>0</v>
      </c>
      <c r="AD108" s="46" t="s">
        <v>23</v>
      </c>
      <c r="AE108" s="46">
        <f ca="1">IF(COUNTIFS(Распис!$B$4:$B$300,$A108,Распис!$C$4:$C$300,"&lt;="&amp;AE$1,Распис!$D$4:$D$300,"&gt;="&amp;AE$1)&gt;0,SUMIFS(Распис!$F$4:$F$300,Распис!$B$4:$B$300,$A108,Распис!$C$4:$C$300,"&lt;="&amp;AE$1,Распис!$D$4:$D$300,"&gt;="&amp;AE$1),SUMIF(База!$B$3:$B$305,$A108,База!$F$3:$F$152))</f>
        <v>0</v>
      </c>
      <c r="AF108" s="47"/>
      <c r="AG108" s="46">
        <f t="shared" ca="1" si="10"/>
        <v>0</v>
      </c>
      <c r="AH108" s="46">
        <f ca="1">AG108-SUMIFS(Распред!$G$4:$G$300,Распред!$B$4:$B$300,"апрель",Распред!$F$4:$F$300,A108)</f>
        <v>0</v>
      </c>
      <c r="AI108" s="46">
        <f ca="1">AH108+(COUNTIF(B108:AF108,"КД")+SUMIFS(Распред!$AH$4:$AH$300,Распред!$F$4:$F$300,A108,Распред!$B$4:$B$300,"апрель"))*4</f>
        <v>0</v>
      </c>
      <c r="AJ108" s="46">
        <f t="shared" ca="1" si="11"/>
        <v>0</v>
      </c>
      <c r="AK108" s="46">
        <f t="shared" ca="1" si="12"/>
        <v>0</v>
      </c>
      <c r="AL108" s="46">
        <f>SUMIFS(Распред!$K$4:$K$300,Распред!$B$4:$B$300,"апрель",Распред!$J$4:$J$300,A108)+SUMIFS(Распред!$M$4:$M$300,Распред!$B$4:$B$300,"апрель",Распред!$L$4:$L$300,A108)+SUMIFS(Распред!$O$4:$O$300,Распред!$B$4:$B$300,"апрель",Распред!$N$4:$N$300,A108)+SUMIFS(Распред!$Q$4:$Q$300,Распред!$B$4:$B$300,"апрель",Распред!$P$4:$P$300,A108)+SUMIFS(Распред!$S$4:$S$300,Распред!$B$4:$B$300,"апрель",Распред!$R$4:$R$300,A108)+SUMIFS(Распред!$U$4:$U$300,Распред!$B$4:$B$300,"апрель",Распред!$T$4:$T$300,A108)+SUMIFS(Распред!$W$4:$W$300,Распред!$B$4:$B$300,"апрель",Распред!$V$4:$V$300,A108)+SUMIFS(Распред!$Y$4:$Y$300,Распред!$B$4:$B$300,"апрель",Распред!$X$4:$X$300,A108)+SUMIFS(Распред!$AA$4:$AA$300,Распред!$B$4:$B$300,"апрель",Распред!$Z$4:$Z$300,A108)+SUMIFS(Распред!$AC$4:$AC$300,Распред!$B$4:$B$300,"апрель",Распред!$AB$4:$AB$300,A108)</f>
        <v>0</v>
      </c>
      <c r="AM108" s="46">
        <f t="shared" ca="1" si="13"/>
        <v>0</v>
      </c>
      <c r="AN108" s="46">
        <f t="shared" ca="1" si="14"/>
        <v>0</v>
      </c>
      <c r="AO108" s="46">
        <f t="shared" ca="1" si="15"/>
        <v>0</v>
      </c>
      <c r="AP108" s="46">
        <f>январь!AP108</f>
        <v>0</v>
      </c>
      <c r="AQ108" s="46">
        <f t="shared" ca="1" si="16"/>
        <v>0</v>
      </c>
      <c r="AR108" s="47"/>
      <c r="AS108" s="47">
        <f t="shared" ca="1" si="17"/>
        <v>0</v>
      </c>
      <c r="AT108" s="47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</row>
    <row r="109" spans="1:58" x14ac:dyDescent="0.25">
      <c r="A109" s="47">
        <f>База!B109</f>
        <v>0</v>
      </c>
      <c r="B109" s="46" t="s">
        <v>23</v>
      </c>
      <c r="C109" s="46">
        <f ca="1">IF(COUNTIFS(Распис!$B$4:$B$300,$A109,Распис!$C$4:$C$300,"&lt;="&amp;C$1,Распис!$D$4:$D$300,"&gt;="&amp;C$1)&gt;0,SUMIFS(Распис!$F$4:$F$300,Распис!$B$4:$B$300,$A109,Распис!$C$4:$C$300,"&lt;="&amp;C$1,Распис!$D$4:$D$300,"&gt;="&amp;C$1),SUMIF(База!$B$3:$B$305,$A109,База!$F$3:$F$152))</f>
        <v>0</v>
      </c>
      <c r="D109" s="46">
        <f ca="1">IF(COUNTIFS(Распис!$B$4:$B$300,$A109,Распис!$C$4:$C$300,"&lt;="&amp;D$1,Распис!$D$4:$D$300,"&gt;="&amp;D$1)&gt;0,SUMIFS(Распис!$G$4:$G$300,Распис!$B$4:$B$300,$A109,Распис!$C$4:$C$300,"&lt;="&amp;D$1,Распис!$D$4:$D$300,"&gt;="&amp;D$1),SUMIF(База!$B$3:$B$305,$A109,База!$G$3:$G$152))</f>
        <v>0</v>
      </c>
      <c r="E109" s="46">
        <f ca="1">IF(COUNTIFS(Распис!$B$4:$B$300,$A109,Распис!$C$4:$C$300,"&lt;="&amp;E$1,Распис!$D$4:$D$300,"&gt;="&amp;E$1)&gt;0,SUMIFS(Распис!$H$4:$H$300,Распис!$B$4:$B$300,$A109,Распис!$C$4:$C$300,"&lt;="&amp;E$1,Распис!$D$4:$D$300,"&gt;="&amp;E$1),SUMIF(База!$B$3:$B$305,$A109,База!$H$3:$H$152))</f>
        <v>0</v>
      </c>
      <c r="F109" s="46">
        <f ca="1">IF(COUNTIFS(Распис!$B$4:$B$300,$A109,Распис!$C$4:$C$300,"&lt;="&amp;F$1,Распис!$D$4:$D$300,"&gt;="&amp;F$1)&gt;0,SUMIFS(Распис!$I$4:$I$300,Распис!$B$4:$B$300,$A109,Распис!$C$4:$C$300,"&lt;="&amp;F$1,Распис!$D$4:$D$300,"&gt;="&amp;F$1),SUMIF(База!$B$3:$B$305,$A109,База!$I$3:$I$152))</f>
        <v>0</v>
      </c>
      <c r="G109" s="46">
        <f ca="1">IF(COUNTIFS(Распис!$B$4:$B$300,$A109,Распис!$C$4:$C$300,"&lt;="&amp;G$1,Распис!$D$4:$D$300,"&gt;="&amp;G$1)&gt;0,SUMIFS(Распис!$J$4:$J$300,Распис!$B$4:$B$300,$A109,Распис!$C$4:$C$300,"&lt;="&amp;G$1,Распис!$D$4:$D$300,"&gt;="&amp;G$1),SUMIF(База!$B$3:$B$305,$A109,База!$J$3:$J$152))</f>
        <v>0</v>
      </c>
      <c r="H109" s="46">
        <f ca="1">IF(COUNTIFS(Распис!$B$4:$B$300,$A109,Распис!$C$4:$C$300,"&lt;="&amp;H$1,Распис!$D$4:$D$300,"&gt;="&amp;H$1)&gt;0,SUMIFS(Распис!$K$4:$K$300,Распис!$B$4:$B$300,$A109,Распис!$C$4:$C$300,"&lt;="&amp;H$1,Распис!$D$4:$D$300,"&gt;="&amp;H$1),SUMIF(База!$B$3:$B$305,$A109,База!$K$3:$K$152))</f>
        <v>0</v>
      </c>
      <c r="I109" s="46" t="s">
        <v>23</v>
      </c>
      <c r="J109" s="46">
        <f ca="1">IF(COUNTIFS(Распис!$B$4:$B$300,$A109,Распис!$C$4:$C$300,"&lt;="&amp;J$1,Распис!$D$4:$D$300,"&gt;="&amp;J$1)&gt;0,SUMIFS(Распис!$F$4:$F$300,Распис!$B$4:$B$300,$A109,Распис!$C$4:$C$300,"&lt;="&amp;J$1,Распис!$D$4:$D$300,"&gt;="&amp;J$1),SUMIF(База!$B$3:$B$305,$A109,База!$F$3:$F$152))</f>
        <v>0</v>
      </c>
      <c r="K109" s="46">
        <f ca="1">IF(COUNTIFS(Распис!$B$4:$B$300,$A109,Распис!$C$4:$C$300,"&lt;="&amp;K$1,Распис!$D$4:$D$300,"&gt;="&amp;K$1)&gt;0,SUMIFS(Распис!$G$4:$G$300,Распис!$B$4:$B$300,$A109,Распис!$C$4:$C$300,"&lt;="&amp;K$1,Распис!$D$4:$D$300,"&gt;="&amp;K$1),SUMIF(База!$B$3:$B$305,$A109,База!$G$3:$G$152))</f>
        <v>0</v>
      </c>
      <c r="L109" s="46">
        <f ca="1">IF(COUNTIFS(Распис!$B$4:$B$300,$A109,Распис!$C$4:$C$300,"&lt;="&amp;L$1,Распис!$D$4:$D$300,"&gt;="&amp;L$1)&gt;0,SUMIFS(Распис!$H$4:$H$300,Распис!$B$4:$B$300,$A109,Распис!$C$4:$C$300,"&lt;="&amp;L$1,Распис!$D$4:$D$300,"&gt;="&amp;L$1),SUMIF(База!$B$3:$B$305,$A109,База!$H$3:$H$152))</f>
        <v>0</v>
      </c>
      <c r="M109" s="46">
        <f ca="1">IF(COUNTIFS(Распис!$B$4:$B$300,$A109,Распис!$C$4:$C$300,"&lt;="&amp;M$1,Распис!$D$4:$D$300,"&gt;="&amp;M$1)&gt;0,SUMIFS(Распис!$I$4:$I$300,Распис!$B$4:$B$300,$A109,Распис!$C$4:$C$300,"&lt;="&amp;M$1,Распис!$D$4:$D$300,"&gt;="&amp;M$1),SUMIF(База!$B$3:$B$305,$A109,База!$I$3:$I$152))</f>
        <v>0</v>
      </c>
      <c r="N109" s="46">
        <f ca="1">IF(COUNTIFS(Распис!$B$4:$B$300,$A109,Распис!$C$4:$C$300,"&lt;="&amp;N$1,Распис!$D$4:$D$300,"&gt;="&amp;N$1)&gt;0,SUMIFS(Распис!$J$4:$J$300,Распис!$B$4:$B$300,$A109,Распис!$C$4:$C$300,"&lt;="&amp;N$1,Распис!$D$4:$D$300,"&gt;="&amp;N$1),SUMIF(База!$B$3:$B$305,$A109,База!$J$3:$J$152))</f>
        <v>0</v>
      </c>
      <c r="O109" s="46">
        <f ca="1">IF(COUNTIFS(Распис!$B$4:$B$300,$A109,Распис!$C$4:$C$300,"&lt;="&amp;O$1,Распис!$D$4:$D$300,"&gt;="&amp;O$1)&gt;0,SUMIFS(Распис!$K$4:$K$300,Распис!$B$4:$B$300,$A109,Распис!$C$4:$C$300,"&lt;="&amp;O$1,Распис!$D$4:$D$300,"&gt;="&amp;O$1),SUMIF(База!$B$3:$B$305,$A109,База!$K$3:$K$152))</f>
        <v>0</v>
      </c>
      <c r="P109" s="46" t="s">
        <v>23</v>
      </c>
      <c r="Q109" s="46">
        <f ca="1">IF(COUNTIFS(Распис!$B$4:$B$300,$A109,Распис!$C$4:$C$300,"&lt;="&amp;Q$1,Распис!$D$4:$D$300,"&gt;="&amp;Q$1)&gt;0,SUMIFS(Распис!$F$4:$F$300,Распис!$B$4:$B$300,$A109,Распис!$C$4:$C$300,"&lt;="&amp;Q$1,Распис!$D$4:$D$300,"&gt;="&amp;Q$1),SUMIF(База!$B$3:$B$305,$A109,База!$F$3:$F$152))</f>
        <v>0</v>
      </c>
      <c r="R109" s="46">
        <f ca="1">IF(COUNTIFS(Распис!$B$4:$B$300,$A109,Распис!$C$4:$C$300,"&lt;="&amp;R$1,Распис!$D$4:$D$300,"&gt;="&amp;R$1)&gt;0,SUMIFS(Распис!$G$4:$G$300,Распис!$B$4:$B$300,$A109,Распис!$C$4:$C$300,"&lt;="&amp;R$1,Распис!$D$4:$D$300,"&gt;="&amp;R$1),SUMIF(База!$B$3:$B$305,$A109,База!$G$3:$G$152))</f>
        <v>0</v>
      </c>
      <c r="S109" s="46">
        <f ca="1">IF(COUNTIFS(Распис!$B$4:$B$300,$A109,Распис!$C$4:$C$300,"&lt;="&amp;S$1,Распис!$D$4:$D$300,"&gt;="&amp;S$1)&gt;0,SUMIFS(Распис!$H$4:$H$300,Распис!$B$4:$B$300,$A109,Распис!$C$4:$C$300,"&lt;="&amp;S$1,Распис!$D$4:$D$300,"&gt;="&amp;S$1),SUMIF(База!$B$3:$B$305,$A109,База!$H$3:$H$152))</f>
        <v>0</v>
      </c>
      <c r="T109" s="46">
        <f ca="1">IF(COUNTIFS(Распис!$B$4:$B$300,$A109,Распис!$C$4:$C$300,"&lt;="&amp;T$1,Распис!$D$4:$D$300,"&gt;="&amp;T$1)&gt;0,SUMIFS(Распис!$I$4:$I$300,Распис!$B$4:$B$300,$A109,Распис!$C$4:$C$300,"&lt;="&amp;T$1,Распис!$D$4:$D$300,"&gt;="&amp;T$1),SUMIF(База!$B$3:$B$305,$A109,База!$I$3:$I$152))</f>
        <v>0</v>
      </c>
      <c r="U109" s="46">
        <f ca="1">IF(COUNTIFS(Распис!$B$4:$B$300,$A109,Распис!$C$4:$C$300,"&lt;="&amp;U$1,Распис!$D$4:$D$300,"&gt;="&amp;U$1)&gt;0,SUMIFS(Распис!$J$4:$J$300,Распис!$B$4:$B$300,$A109,Распис!$C$4:$C$300,"&lt;="&amp;U$1,Распис!$D$4:$D$300,"&gt;="&amp;U$1),SUMIF(База!$B$3:$B$305,$A109,База!$J$3:$J$152))</f>
        <v>0</v>
      </c>
      <c r="V109" s="46">
        <f ca="1">IF(COUNTIFS(Распис!$B$4:$B$300,$A109,Распис!$C$4:$C$300,"&lt;="&amp;V$1,Распис!$D$4:$D$300,"&gt;="&amp;V$1)&gt;0,SUMIFS(Распис!$K$4:$K$300,Распис!$B$4:$B$300,$A109,Распис!$C$4:$C$300,"&lt;="&amp;V$1,Распис!$D$4:$D$300,"&gt;="&amp;V$1),SUMIF(База!$B$3:$B$305,$A109,База!$K$3:$K$152))</f>
        <v>0</v>
      </c>
      <c r="W109" s="46" t="s">
        <v>23</v>
      </c>
      <c r="X109" s="46">
        <f ca="1">IF(COUNTIFS(Распис!$B$4:$B$300,$A109,Распис!$C$4:$C$300,"&lt;="&amp;X$1,Распис!$D$4:$D$300,"&gt;="&amp;X$1)&gt;0,SUMIFS(Распис!$F$4:$F$300,Распис!$B$4:$B$300,$A109,Распис!$C$4:$C$300,"&lt;="&amp;X$1,Распис!$D$4:$D$300,"&gt;="&amp;X$1),SUMIF(База!$B$3:$B$305,$A109,База!$F$3:$F$152))</f>
        <v>0</v>
      </c>
      <c r="Y109" s="46">
        <f ca="1">IF(COUNTIFS(Распис!$B$4:$B$300,$A109,Распис!$C$4:$C$300,"&lt;="&amp;Y$1,Распис!$D$4:$D$300,"&gt;="&amp;Y$1)&gt;0,SUMIFS(Распис!$G$4:$G$300,Распис!$B$4:$B$300,$A109,Распис!$C$4:$C$300,"&lt;="&amp;Y$1,Распис!$D$4:$D$300,"&gt;="&amp;Y$1),SUMIF(База!$B$3:$B$305,$A109,База!$G$3:$G$152))</f>
        <v>0</v>
      </c>
      <c r="Z109" s="46">
        <f ca="1">IF(COUNTIFS(Распис!$B$4:$B$300,$A109,Распис!$C$4:$C$300,"&lt;="&amp;Z$1,Распис!$D$4:$D$300,"&gt;="&amp;Z$1)&gt;0,SUMIFS(Распис!$H$4:$H$300,Распис!$B$4:$B$300,$A109,Распис!$C$4:$C$300,"&lt;="&amp;Z$1,Распис!$D$4:$D$300,"&gt;="&amp;Z$1),SUMIF(База!$B$3:$B$305,$A109,База!$H$3:$H$152))</f>
        <v>0</v>
      </c>
      <c r="AA109" s="46">
        <f ca="1">IF(COUNTIFS(Распис!$B$4:$B$300,$A109,Распис!$C$4:$C$300,"&lt;="&amp;AA$1,Распис!$D$4:$D$300,"&gt;="&amp;AA$1)&gt;0,SUMIFS(Распис!$I$4:$I$300,Распис!$B$4:$B$300,$A109,Распис!$C$4:$C$300,"&lt;="&amp;AA$1,Распис!$D$4:$D$300,"&gt;="&amp;AA$1),SUMIF(База!$B$3:$B$305,$A109,База!$I$3:$I$152))</f>
        <v>0</v>
      </c>
      <c r="AB109" s="46">
        <f ca="1">IF(COUNTIFS(Распис!$B$4:$B$300,$A109,Распис!$C$4:$C$300,"&lt;="&amp;AB$1,Распис!$D$4:$D$300,"&gt;="&amp;AB$1)&gt;0,SUMIFS(Распис!$J$4:$J$300,Распис!$B$4:$B$300,$A109,Распис!$C$4:$C$300,"&lt;="&amp;AB$1,Распис!$D$4:$D$300,"&gt;="&amp;AB$1),SUMIF(База!$B$3:$B$305,$A109,База!$J$3:$J$152))</f>
        <v>0</v>
      </c>
      <c r="AC109" s="46">
        <f ca="1">IF(COUNTIFS(Распис!$B$4:$B$300,$A109,Распис!$C$4:$C$300,"&lt;="&amp;AC$1,Распис!$D$4:$D$300,"&gt;="&amp;AC$1)&gt;0,SUMIFS(Распис!$K$4:$K$300,Распис!$B$4:$B$300,$A109,Распис!$C$4:$C$300,"&lt;="&amp;AC$1,Распис!$D$4:$D$300,"&gt;="&amp;AC$1),SUMIF(База!$B$3:$B$305,$A109,База!$K$3:$K$152))</f>
        <v>0</v>
      </c>
      <c r="AD109" s="46" t="s">
        <v>23</v>
      </c>
      <c r="AE109" s="46">
        <f ca="1">IF(COUNTIFS(Распис!$B$4:$B$300,$A109,Распис!$C$4:$C$300,"&lt;="&amp;AE$1,Распис!$D$4:$D$300,"&gt;="&amp;AE$1)&gt;0,SUMIFS(Распис!$F$4:$F$300,Распис!$B$4:$B$300,$A109,Распис!$C$4:$C$300,"&lt;="&amp;AE$1,Распис!$D$4:$D$300,"&gt;="&amp;AE$1),SUMIF(База!$B$3:$B$305,$A109,База!$F$3:$F$152))</f>
        <v>0</v>
      </c>
      <c r="AF109" s="47"/>
      <c r="AG109" s="46">
        <f t="shared" ca="1" si="10"/>
        <v>0</v>
      </c>
      <c r="AH109" s="46">
        <f ca="1">AG109-SUMIFS(Распред!$G$4:$G$300,Распред!$B$4:$B$300,"апрель",Распред!$F$4:$F$300,A109)</f>
        <v>0</v>
      </c>
      <c r="AI109" s="46">
        <f ca="1">AH109+(COUNTIF(B109:AF109,"КД")+SUMIFS(Распред!$AH$4:$AH$300,Распред!$F$4:$F$300,A109,Распред!$B$4:$B$300,"апрель"))*4</f>
        <v>0</v>
      </c>
      <c r="AJ109" s="46">
        <f t="shared" ca="1" si="11"/>
        <v>0</v>
      </c>
      <c r="AK109" s="46">
        <f t="shared" ca="1" si="12"/>
        <v>0</v>
      </c>
      <c r="AL109" s="46">
        <f>SUMIFS(Распред!$K$4:$K$300,Распред!$B$4:$B$300,"апрель",Распред!$J$4:$J$300,A109)+SUMIFS(Распред!$M$4:$M$300,Распред!$B$4:$B$300,"апрель",Распред!$L$4:$L$300,A109)+SUMIFS(Распред!$O$4:$O$300,Распред!$B$4:$B$300,"апрель",Распред!$N$4:$N$300,A109)+SUMIFS(Распред!$Q$4:$Q$300,Распред!$B$4:$B$300,"апрель",Распред!$P$4:$P$300,A109)+SUMIFS(Распред!$S$4:$S$300,Распред!$B$4:$B$300,"апрель",Распред!$R$4:$R$300,A109)+SUMIFS(Распред!$U$4:$U$300,Распред!$B$4:$B$300,"апрель",Распред!$T$4:$T$300,A109)+SUMIFS(Распред!$W$4:$W$300,Распред!$B$4:$B$300,"апрель",Распред!$V$4:$V$300,A109)+SUMIFS(Распред!$Y$4:$Y$300,Распред!$B$4:$B$300,"апрель",Распред!$X$4:$X$300,A109)+SUMIFS(Распред!$AA$4:$AA$300,Распред!$B$4:$B$300,"апрель",Распред!$Z$4:$Z$300,A109)+SUMIFS(Распред!$AC$4:$AC$300,Распред!$B$4:$B$300,"апрель",Распред!$AB$4:$AB$300,A109)</f>
        <v>0</v>
      </c>
      <c r="AM109" s="46">
        <f t="shared" ca="1" si="13"/>
        <v>0</v>
      </c>
      <c r="AN109" s="46">
        <f t="shared" ca="1" si="14"/>
        <v>0</v>
      </c>
      <c r="AO109" s="46">
        <f t="shared" ca="1" si="15"/>
        <v>0</v>
      </c>
      <c r="AP109" s="46">
        <f>январь!AP109</f>
        <v>0</v>
      </c>
      <c r="AQ109" s="46">
        <f t="shared" ca="1" si="16"/>
        <v>0</v>
      </c>
      <c r="AR109" s="47"/>
      <c r="AS109" s="47">
        <f t="shared" ca="1" si="17"/>
        <v>0</v>
      </c>
      <c r="AT109" s="47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</row>
    <row r="110" spans="1:58" x14ac:dyDescent="0.25">
      <c r="A110" s="47">
        <f>База!B110</f>
        <v>0</v>
      </c>
      <c r="B110" s="46" t="s">
        <v>23</v>
      </c>
      <c r="C110" s="46">
        <f ca="1">IF(COUNTIFS(Распис!$B$4:$B$300,$A110,Распис!$C$4:$C$300,"&lt;="&amp;C$1,Распис!$D$4:$D$300,"&gt;="&amp;C$1)&gt;0,SUMIFS(Распис!$F$4:$F$300,Распис!$B$4:$B$300,$A110,Распис!$C$4:$C$300,"&lt;="&amp;C$1,Распис!$D$4:$D$300,"&gt;="&amp;C$1),SUMIF(База!$B$3:$B$305,$A110,База!$F$3:$F$152))</f>
        <v>0</v>
      </c>
      <c r="D110" s="46">
        <f ca="1">IF(COUNTIFS(Распис!$B$4:$B$300,$A110,Распис!$C$4:$C$300,"&lt;="&amp;D$1,Распис!$D$4:$D$300,"&gt;="&amp;D$1)&gt;0,SUMIFS(Распис!$G$4:$G$300,Распис!$B$4:$B$300,$A110,Распис!$C$4:$C$300,"&lt;="&amp;D$1,Распис!$D$4:$D$300,"&gt;="&amp;D$1),SUMIF(База!$B$3:$B$305,$A110,База!$G$3:$G$152))</f>
        <v>0</v>
      </c>
      <c r="E110" s="46">
        <f ca="1">IF(COUNTIFS(Распис!$B$4:$B$300,$A110,Распис!$C$4:$C$300,"&lt;="&amp;E$1,Распис!$D$4:$D$300,"&gt;="&amp;E$1)&gt;0,SUMIFS(Распис!$H$4:$H$300,Распис!$B$4:$B$300,$A110,Распис!$C$4:$C$300,"&lt;="&amp;E$1,Распис!$D$4:$D$300,"&gt;="&amp;E$1),SUMIF(База!$B$3:$B$305,$A110,База!$H$3:$H$152))</f>
        <v>0</v>
      </c>
      <c r="F110" s="46">
        <f ca="1">IF(COUNTIFS(Распис!$B$4:$B$300,$A110,Распис!$C$4:$C$300,"&lt;="&amp;F$1,Распис!$D$4:$D$300,"&gt;="&amp;F$1)&gt;0,SUMIFS(Распис!$I$4:$I$300,Распис!$B$4:$B$300,$A110,Распис!$C$4:$C$300,"&lt;="&amp;F$1,Распис!$D$4:$D$300,"&gt;="&amp;F$1),SUMIF(База!$B$3:$B$305,$A110,База!$I$3:$I$152))</f>
        <v>0</v>
      </c>
      <c r="G110" s="46">
        <f ca="1">IF(COUNTIFS(Распис!$B$4:$B$300,$A110,Распис!$C$4:$C$300,"&lt;="&amp;G$1,Распис!$D$4:$D$300,"&gt;="&amp;G$1)&gt;0,SUMIFS(Распис!$J$4:$J$300,Распис!$B$4:$B$300,$A110,Распис!$C$4:$C$300,"&lt;="&amp;G$1,Распис!$D$4:$D$300,"&gt;="&amp;G$1),SUMIF(База!$B$3:$B$305,$A110,База!$J$3:$J$152))</f>
        <v>0</v>
      </c>
      <c r="H110" s="46">
        <f ca="1">IF(COUNTIFS(Распис!$B$4:$B$300,$A110,Распис!$C$4:$C$300,"&lt;="&amp;H$1,Распис!$D$4:$D$300,"&gt;="&amp;H$1)&gt;0,SUMIFS(Распис!$K$4:$K$300,Распис!$B$4:$B$300,$A110,Распис!$C$4:$C$300,"&lt;="&amp;H$1,Распис!$D$4:$D$300,"&gt;="&amp;H$1),SUMIF(База!$B$3:$B$305,$A110,База!$K$3:$K$152))</f>
        <v>0</v>
      </c>
      <c r="I110" s="46" t="s">
        <v>23</v>
      </c>
      <c r="J110" s="46">
        <f ca="1">IF(COUNTIFS(Распис!$B$4:$B$300,$A110,Распис!$C$4:$C$300,"&lt;="&amp;J$1,Распис!$D$4:$D$300,"&gt;="&amp;J$1)&gt;0,SUMIFS(Распис!$F$4:$F$300,Распис!$B$4:$B$300,$A110,Распис!$C$4:$C$300,"&lt;="&amp;J$1,Распис!$D$4:$D$300,"&gt;="&amp;J$1),SUMIF(База!$B$3:$B$305,$A110,База!$F$3:$F$152))</f>
        <v>0</v>
      </c>
      <c r="K110" s="46">
        <f ca="1">IF(COUNTIFS(Распис!$B$4:$B$300,$A110,Распис!$C$4:$C$300,"&lt;="&amp;K$1,Распис!$D$4:$D$300,"&gt;="&amp;K$1)&gt;0,SUMIFS(Распис!$G$4:$G$300,Распис!$B$4:$B$300,$A110,Распис!$C$4:$C$300,"&lt;="&amp;K$1,Распис!$D$4:$D$300,"&gt;="&amp;K$1),SUMIF(База!$B$3:$B$305,$A110,База!$G$3:$G$152))</f>
        <v>0</v>
      </c>
      <c r="L110" s="46">
        <f ca="1">IF(COUNTIFS(Распис!$B$4:$B$300,$A110,Распис!$C$4:$C$300,"&lt;="&amp;L$1,Распис!$D$4:$D$300,"&gt;="&amp;L$1)&gt;0,SUMIFS(Распис!$H$4:$H$300,Распис!$B$4:$B$300,$A110,Распис!$C$4:$C$300,"&lt;="&amp;L$1,Распис!$D$4:$D$300,"&gt;="&amp;L$1),SUMIF(База!$B$3:$B$305,$A110,База!$H$3:$H$152))</f>
        <v>0</v>
      </c>
      <c r="M110" s="46">
        <f ca="1">IF(COUNTIFS(Распис!$B$4:$B$300,$A110,Распис!$C$4:$C$300,"&lt;="&amp;M$1,Распис!$D$4:$D$300,"&gt;="&amp;M$1)&gt;0,SUMIFS(Распис!$I$4:$I$300,Распис!$B$4:$B$300,$A110,Распис!$C$4:$C$300,"&lt;="&amp;M$1,Распис!$D$4:$D$300,"&gt;="&amp;M$1),SUMIF(База!$B$3:$B$305,$A110,База!$I$3:$I$152))</f>
        <v>0</v>
      </c>
      <c r="N110" s="46">
        <f ca="1">IF(COUNTIFS(Распис!$B$4:$B$300,$A110,Распис!$C$4:$C$300,"&lt;="&amp;N$1,Распис!$D$4:$D$300,"&gt;="&amp;N$1)&gt;0,SUMIFS(Распис!$J$4:$J$300,Распис!$B$4:$B$300,$A110,Распис!$C$4:$C$300,"&lt;="&amp;N$1,Распис!$D$4:$D$300,"&gt;="&amp;N$1),SUMIF(База!$B$3:$B$305,$A110,База!$J$3:$J$152))</f>
        <v>0</v>
      </c>
      <c r="O110" s="46">
        <f ca="1">IF(COUNTIFS(Распис!$B$4:$B$300,$A110,Распис!$C$4:$C$300,"&lt;="&amp;O$1,Распис!$D$4:$D$300,"&gt;="&amp;O$1)&gt;0,SUMIFS(Распис!$K$4:$K$300,Распис!$B$4:$B$300,$A110,Распис!$C$4:$C$300,"&lt;="&amp;O$1,Распис!$D$4:$D$300,"&gt;="&amp;O$1),SUMIF(База!$B$3:$B$305,$A110,База!$K$3:$K$152))</f>
        <v>0</v>
      </c>
      <c r="P110" s="46" t="s">
        <v>23</v>
      </c>
      <c r="Q110" s="46">
        <f ca="1">IF(COUNTIFS(Распис!$B$4:$B$300,$A110,Распис!$C$4:$C$300,"&lt;="&amp;Q$1,Распис!$D$4:$D$300,"&gt;="&amp;Q$1)&gt;0,SUMIFS(Распис!$F$4:$F$300,Распис!$B$4:$B$300,$A110,Распис!$C$4:$C$300,"&lt;="&amp;Q$1,Распис!$D$4:$D$300,"&gt;="&amp;Q$1),SUMIF(База!$B$3:$B$305,$A110,База!$F$3:$F$152))</f>
        <v>0</v>
      </c>
      <c r="R110" s="46">
        <f ca="1">IF(COUNTIFS(Распис!$B$4:$B$300,$A110,Распис!$C$4:$C$300,"&lt;="&amp;R$1,Распис!$D$4:$D$300,"&gt;="&amp;R$1)&gt;0,SUMIFS(Распис!$G$4:$G$300,Распис!$B$4:$B$300,$A110,Распис!$C$4:$C$300,"&lt;="&amp;R$1,Распис!$D$4:$D$300,"&gt;="&amp;R$1),SUMIF(База!$B$3:$B$305,$A110,База!$G$3:$G$152))</f>
        <v>0</v>
      </c>
      <c r="S110" s="46">
        <f ca="1">IF(COUNTIFS(Распис!$B$4:$B$300,$A110,Распис!$C$4:$C$300,"&lt;="&amp;S$1,Распис!$D$4:$D$300,"&gt;="&amp;S$1)&gt;0,SUMIFS(Распис!$H$4:$H$300,Распис!$B$4:$B$300,$A110,Распис!$C$4:$C$300,"&lt;="&amp;S$1,Распис!$D$4:$D$300,"&gt;="&amp;S$1),SUMIF(База!$B$3:$B$305,$A110,База!$H$3:$H$152))</f>
        <v>0</v>
      </c>
      <c r="T110" s="46">
        <f ca="1">IF(COUNTIFS(Распис!$B$4:$B$300,$A110,Распис!$C$4:$C$300,"&lt;="&amp;T$1,Распис!$D$4:$D$300,"&gt;="&amp;T$1)&gt;0,SUMIFS(Распис!$I$4:$I$300,Распис!$B$4:$B$300,$A110,Распис!$C$4:$C$300,"&lt;="&amp;T$1,Распис!$D$4:$D$300,"&gt;="&amp;T$1),SUMIF(База!$B$3:$B$305,$A110,База!$I$3:$I$152))</f>
        <v>0</v>
      </c>
      <c r="U110" s="46">
        <f ca="1">IF(COUNTIFS(Распис!$B$4:$B$300,$A110,Распис!$C$4:$C$300,"&lt;="&amp;U$1,Распис!$D$4:$D$300,"&gt;="&amp;U$1)&gt;0,SUMIFS(Распис!$J$4:$J$300,Распис!$B$4:$B$300,$A110,Распис!$C$4:$C$300,"&lt;="&amp;U$1,Распис!$D$4:$D$300,"&gt;="&amp;U$1),SUMIF(База!$B$3:$B$305,$A110,База!$J$3:$J$152))</f>
        <v>0</v>
      </c>
      <c r="V110" s="46">
        <f ca="1">IF(COUNTIFS(Распис!$B$4:$B$300,$A110,Распис!$C$4:$C$300,"&lt;="&amp;V$1,Распис!$D$4:$D$300,"&gt;="&amp;V$1)&gt;0,SUMIFS(Распис!$K$4:$K$300,Распис!$B$4:$B$300,$A110,Распис!$C$4:$C$300,"&lt;="&amp;V$1,Распис!$D$4:$D$300,"&gt;="&amp;V$1),SUMIF(База!$B$3:$B$305,$A110,База!$K$3:$K$152))</f>
        <v>0</v>
      </c>
      <c r="W110" s="46" t="s">
        <v>23</v>
      </c>
      <c r="X110" s="46">
        <f ca="1">IF(COUNTIFS(Распис!$B$4:$B$300,$A110,Распис!$C$4:$C$300,"&lt;="&amp;X$1,Распис!$D$4:$D$300,"&gt;="&amp;X$1)&gt;0,SUMIFS(Распис!$F$4:$F$300,Распис!$B$4:$B$300,$A110,Распис!$C$4:$C$300,"&lt;="&amp;X$1,Распис!$D$4:$D$300,"&gt;="&amp;X$1),SUMIF(База!$B$3:$B$305,$A110,База!$F$3:$F$152))</f>
        <v>0</v>
      </c>
      <c r="Y110" s="46">
        <f ca="1">IF(COUNTIFS(Распис!$B$4:$B$300,$A110,Распис!$C$4:$C$300,"&lt;="&amp;Y$1,Распис!$D$4:$D$300,"&gt;="&amp;Y$1)&gt;0,SUMIFS(Распис!$G$4:$G$300,Распис!$B$4:$B$300,$A110,Распис!$C$4:$C$300,"&lt;="&amp;Y$1,Распис!$D$4:$D$300,"&gt;="&amp;Y$1),SUMIF(База!$B$3:$B$305,$A110,База!$G$3:$G$152))</f>
        <v>0</v>
      </c>
      <c r="Z110" s="46">
        <f ca="1">IF(COUNTIFS(Распис!$B$4:$B$300,$A110,Распис!$C$4:$C$300,"&lt;="&amp;Z$1,Распис!$D$4:$D$300,"&gt;="&amp;Z$1)&gt;0,SUMIFS(Распис!$H$4:$H$300,Распис!$B$4:$B$300,$A110,Распис!$C$4:$C$300,"&lt;="&amp;Z$1,Распис!$D$4:$D$300,"&gt;="&amp;Z$1),SUMIF(База!$B$3:$B$305,$A110,База!$H$3:$H$152))</f>
        <v>0</v>
      </c>
      <c r="AA110" s="46">
        <f ca="1">IF(COUNTIFS(Распис!$B$4:$B$300,$A110,Распис!$C$4:$C$300,"&lt;="&amp;AA$1,Распис!$D$4:$D$300,"&gt;="&amp;AA$1)&gt;0,SUMIFS(Распис!$I$4:$I$300,Распис!$B$4:$B$300,$A110,Распис!$C$4:$C$300,"&lt;="&amp;AA$1,Распис!$D$4:$D$300,"&gt;="&amp;AA$1),SUMIF(База!$B$3:$B$305,$A110,База!$I$3:$I$152))</f>
        <v>0</v>
      </c>
      <c r="AB110" s="46">
        <f ca="1">IF(COUNTIFS(Распис!$B$4:$B$300,$A110,Распис!$C$4:$C$300,"&lt;="&amp;AB$1,Распис!$D$4:$D$300,"&gt;="&amp;AB$1)&gt;0,SUMIFS(Распис!$J$4:$J$300,Распис!$B$4:$B$300,$A110,Распис!$C$4:$C$300,"&lt;="&amp;AB$1,Распис!$D$4:$D$300,"&gt;="&amp;AB$1),SUMIF(База!$B$3:$B$305,$A110,База!$J$3:$J$152))</f>
        <v>0</v>
      </c>
      <c r="AC110" s="46">
        <f ca="1">IF(COUNTIFS(Распис!$B$4:$B$300,$A110,Распис!$C$4:$C$300,"&lt;="&amp;AC$1,Распис!$D$4:$D$300,"&gt;="&amp;AC$1)&gt;0,SUMIFS(Распис!$K$4:$K$300,Распис!$B$4:$B$300,$A110,Распис!$C$4:$C$300,"&lt;="&amp;AC$1,Распис!$D$4:$D$300,"&gt;="&amp;AC$1),SUMIF(База!$B$3:$B$305,$A110,База!$K$3:$K$152))</f>
        <v>0</v>
      </c>
      <c r="AD110" s="46" t="s">
        <v>23</v>
      </c>
      <c r="AE110" s="46">
        <f ca="1">IF(COUNTIFS(Распис!$B$4:$B$300,$A110,Распис!$C$4:$C$300,"&lt;="&amp;AE$1,Распис!$D$4:$D$300,"&gt;="&amp;AE$1)&gt;0,SUMIFS(Распис!$F$4:$F$300,Распис!$B$4:$B$300,$A110,Распис!$C$4:$C$300,"&lt;="&amp;AE$1,Распис!$D$4:$D$300,"&gt;="&amp;AE$1),SUMIF(База!$B$3:$B$305,$A110,База!$F$3:$F$152))</f>
        <v>0</v>
      </c>
      <c r="AF110" s="47"/>
      <c r="AG110" s="46">
        <f t="shared" ca="1" si="10"/>
        <v>0</v>
      </c>
      <c r="AH110" s="46">
        <f ca="1">AG110-SUMIFS(Распред!$G$4:$G$300,Распред!$B$4:$B$300,"апрель",Распред!$F$4:$F$300,A110)</f>
        <v>0</v>
      </c>
      <c r="AI110" s="46">
        <f ca="1">AH110+(COUNTIF(B110:AF110,"КД")+SUMIFS(Распред!$AH$4:$AH$300,Распред!$F$4:$F$300,A110,Распред!$B$4:$B$300,"апрель"))*4</f>
        <v>0</v>
      </c>
      <c r="AJ110" s="46">
        <f t="shared" ca="1" si="11"/>
        <v>0</v>
      </c>
      <c r="AK110" s="46">
        <f t="shared" ca="1" si="12"/>
        <v>0</v>
      </c>
      <c r="AL110" s="46">
        <f>SUMIFS(Распред!$K$4:$K$300,Распред!$B$4:$B$300,"апрель",Распред!$J$4:$J$300,A110)+SUMIFS(Распред!$M$4:$M$300,Распред!$B$4:$B$300,"апрель",Распред!$L$4:$L$300,A110)+SUMIFS(Распред!$O$4:$O$300,Распред!$B$4:$B$300,"апрель",Распред!$N$4:$N$300,A110)+SUMIFS(Распред!$Q$4:$Q$300,Распред!$B$4:$B$300,"апрель",Распред!$P$4:$P$300,A110)+SUMIFS(Распред!$S$4:$S$300,Распред!$B$4:$B$300,"апрель",Распред!$R$4:$R$300,A110)+SUMIFS(Распред!$U$4:$U$300,Распред!$B$4:$B$300,"апрель",Распред!$T$4:$T$300,A110)+SUMIFS(Распред!$W$4:$W$300,Распред!$B$4:$B$300,"апрель",Распред!$V$4:$V$300,A110)+SUMIFS(Распред!$Y$4:$Y$300,Распред!$B$4:$B$300,"апрель",Распред!$X$4:$X$300,A110)+SUMIFS(Распред!$AA$4:$AA$300,Распред!$B$4:$B$300,"апрель",Распред!$Z$4:$Z$300,A110)+SUMIFS(Распред!$AC$4:$AC$300,Распред!$B$4:$B$300,"апрель",Распред!$AB$4:$AB$300,A110)</f>
        <v>0</v>
      </c>
      <c r="AM110" s="46">
        <f t="shared" ca="1" si="13"/>
        <v>0</v>
      </c>
      <c r="AN110" s="46">
        <f t="shared" ca="1" si="14"/>
        <v>0</v>
      </c>
      <c r="AO110" s="46">
        <f t="shared" ca="1" si="15"/>
        <v>0</v>
      </c>
      <c r="AP110" s="46">
        <f>январь!AP110</f>
        <v>0</v>
      </c>
      <c r="AQ110" s="46">
        <f t="shared" ca="1" si="16"/>
        <v>0</v>
      </c>
      <c r="AR110" s="47"/>
      <c r="AS110" s="47">
        <f t="shared" ca="1" si="17"/>
        <v>0</v>
      </c>
      <c r="AT110" s="47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</row>
    <row r="111" spans="1:58" x14ac:dyDescent="0.25">
      <c r="A111" s="47">
        <f>База!B111</f>
        <v>0</v>
      </c>
      <c r="B111" s="46" t="s">
        <v>23</v>
      </c>
      <c r="C111" s="46">
        <f ca="1">IF(COUNTIFS(Распис!$B$4:$B$300,$A111,Распис!$C$4:$C$300,"&lt;="&amp;C$1,Распис!$D$4:$D$300,"&gt;="&amp;C$1)&gt;0,SUMIFS(Распис!$F$4:$F$300,Распис!$B$4:$B$300,$A111,Распис!$C$4:$C$300,"&lt;="&amp;C$1,Распис!$D$4:$D$300,"&gt;="&amp;C$1),SUMIF(База!$B$3:$B$305,$A111,База!$F$3:$F$152))</f>
        <v>0</v>
      </c>
      <c r="D111" s="46">
        <f ca="1">IF(COUNTIFS(Распис!$B$4:$B$300,$A111,Распис!$C$4:$C$300,"&lt;="&amp;D$1,Распис!$D$4:$D$300,"&gt;="&amp;D$1)&gt;0,SUMIFS(Распис!$G$4:$G$300,Распис!$B$4:$B$300,$A111,Распис!$C$4:$C$300,"&lt;="&amp;D$1,Распис!$D$4:$D$300,"&gt;="&amp;D$1),SUMIF(База!$B$3:$B$305,$A111,База!$G$3:$G$152))</f>
        <v>0</v>
      </c>
      <c r="E111" s="46">
        <f ca="1">IF(COUNTIFS(Распис!$B$4:$B$300,$A111,Распис!$C$4:$C$300,"&lt;="&amp;E$1,Распис!$D$4:$D$300,"&gt;="&amp;E$1)&gt;0,SUMIFS(Распис!$H$4:$H$300,Распис!$B$4:$B$300,$A111,Распис!$C$4:$C$300,"&lt;="&amp;E$1,Распис!$D$4:$D$300,"&gt;="&amp;E$1),SUMIF(База!$B$3:$B$305,$A111,База!$H$3:$H$152))</f>
        <v>0</v>
      </c>
      <c r="F111" s="46">
        <f ca="1">IF(COUNTIFS(Распис!$B$4:$B$300,$A111,Распис!$C$4:$C$300,"&lt;="&amp;F$1,Распис!$D$4:$D$300,"&gt;="&amp;F$1)&gt;0,SUMIFS(Распис!$I$4:$I$300,Распис!$B$4:$B$300,$A111,Распис!$C$4:$C$300,"&lt;="&amp;F$1,Распис!$D$4:$D$300,"&gt;="&amp;F$1),SUMIF(База!$B$3:$B$305,$A111,База!$I$3:$I$152))</f>
        <v>0</v>
      </c>
      <c r="G111" s="46">
        <f ca="1">IF(COUNTIFS(Распис!$B$4:$B$300,$A111,Распис!$C$4:$C$300,"&lt;="&amp;G$1,Распис!$D$4:$D$300,"&gt;="&amp;G$1)&gt;0,SUMIFS(Распис!$J$4:$J$300,Распис!$B$4:$B$300,$A111,Распис!$C$4:$C$300,"&lt;="&amp;G$1,Распис!$D$4:$D$300,"&gt;="&amp;G$1),SUMIF(База!$B$3:$B$305,$A111,База!$J$3:$J$152))</f>
        <v>0</v>
      </c>
      <c r="H111" s="46">
        <f ca="1">IF(COUNTIFS(Распис!$B$4:$B$300,$A111,Распис!$C$4:$C$300,"&lt;="&amp;H$1,Распис!$D$4:$D$300,"&gt;="&amp;H$1)&gt;0,SUMIFS(Распис!$K$4:$K$300,Распис!$B$4:$B$300,$A111,Распис!$C$4:$C$300,"&lt;="&amp;H$1,Распис!$D$4:$D$300,"&gt;="&amp;H$1),SUMIF(База!$B$3:$B$305,$A111,База!$K$3:$K$152))</f>
        <v>0</v>
      </c>
      <c r="I111" s="46" t="s">
        <v>23</v>
      </c>
      <c r="J111" s="46">
        <f ca="1">IF(COUNTIFS(Распис!$B$4:$B$300,$A111,Распис!$C$4:$C$300,"&lt;="&amp;J$1,Распис!$D$4:$D$300,"&gt;="&amp;J$1)&gt;0,SUMIFS(Распис!$F$4:$F$300,Распис!$B$4:$B$300,$A111,Распис!$C$4:$C$300,"&lt;="&amp;J$1,Распис!$D$4:$D$300,"&gt;="&amp;J$1),SUMIF(База!$B$3:$B$305,$A111,База!$F$3:$F$152))</f>
        <v>0</v>
      </c>
      <c r="K111" s="46">
        <f ca="1">IF(COUNTIFS(Распис!$B$4:$B$300,$A111,Распис!$C$4:$C$300,"&lt;="&amp;K$1,Распис!$D$4:$D$300,"&gt;="&amp;K$1)&gt;0,SUMIFS(Распис!$G$4:$G$300,Распис!$B$4:$B$300,$A111,Распис!$C$4:$C$300,"&lt;="&amp;K$1,Распис!$D$4:$D$300,"&gt;="&amp;K$1),SUMIF(База!$B$3:$B$305,$A111,База!$G$3:$G$152))</f>
        <v>0</v>
      </c>
      <c r="L111" s="46">
        <f ca="1">IF(COUNTIFS(Распис!$B$4:$B$300,$A111,Распис!$C$4:$C$300,"&lt;="&amp;L$1,Распис!$D$4:$D$300,"&gt;="&amp;L$1)&gt;0,SUMIFS(Распис!$H$4:$H$300,Распис!$B$4:$B$300,$A111,Распис!$C$4:$C$300,"&lt;="&amp;L$1,Распис!$D$4:$D$300,"&gt;="&amp;L$1),SUMIF(База!$B$3:$B$305,$A111,База!$H$3:$H$152))</f>
        <v>0</v>
      </c>
      <c r="M111" s="46">
        <f ca="1">IF(COUNTIFS(Распис!$B$4:$B$300,$A111,Распис!$C$4:$C$300,"&lt;="&amp;M$1,Распис!$D$4:$D$300,"&gt;="&amp;M$1)&gt;0,SUMIFS(Распис!$I$4:$I$300,Распис!$B$4:$B$300,$A111,Распис!$C$4:$C$300,"&lt;="&amp;M$1,Распис!$D$4:$D$300,"&gt;="&amp;M$1),SUMIF(База!$B$3:$B$305,$A111,База!$I$3:$I$152))</f>
        <v>0</v>
      </c>
      <c r="N111" s="46">
        <f ca="1">IF(COUNTIFS(Распис!$B$4:$B$300,$A111,Распис!$C$4:$C$300,"&lt;="&amp;N$1,Распис!$D$4:$D$300,"&gt;="&amp;N$1)&gt;0,SUMIFS(Распис!$J$4:$J$300,Распис!$B$4:$B$300,$A111,Распис!$C$4:$C$300,"&lt;="&amp;N$1,Распис!$D$4:$D$300,"&gt;="&amp;N$1),SUMIF(База!$B$3:$B$305,$A111,База!$J$3:$J$152))</f>
        <v>0</v>
      </c>
      <c r="O111" s="46">
        <f ca="1">IF(COUNTIFS(Распис!$B$4:$B$300,$A111,Распис!$C$4:$C$300,"&lt;="&amp;O$1,Распис!$D$4:$D$300,"&gt;="&amp;O$1)&gt;0,SUMIFS(Распис!$K$4:$K$300,Распис!$B$4:$B$300,$A111,Распис!$C$4:$C$300,"&lt;="&amp;O$1,Распис!$D$4:$D$300,"&gt;="&amp;O$1),SUMIF(База!$B$3:$B$305,$A111,База!$K$3:$K$152))</f>
        <v>0</v>
      </c>
      <c r="P111" s="46" t="s">
        <v>23</v>
      </c>
      <c r="Q111" s="46">
        <f ca="1">IF(COUNTIFS(Распис!$B$4:$B$300,$A111,Распис!$C$4:$C$300,"&lt;="&amp;Q$1,Распис!$D$4:$D$300,"&gt;="&amp;Q$1)&gt;0,SUMIFS(Распис!$F$4:$F$300,Распис!$B$4:$B$300,$A111,Распис!$C$4:$C$300,"&lt;="&amp;Q$1,Распис!$D$4:$D$300,"&gt;="&amp;Q$1),SUMIF(База!$B$3:$B$305,$A111,База!$F$3:$F$152))</f>
        <v>0</v>
      </c>
      <c r="R111" s="46">
        <f ca="1">IF(COUNTIFS(Распис!$B$4:$B$300,$A111,Распис!$C$4:$C$300,"&lt;="&amp;R$1,Распис!$D$4:$D$300,"&gt;="&amp;R$1)&gt;0,SUMIFS(Распис!$G$4:$G$300,Распис!$B$4:$B$300,$A111,Распис!$C$4:$C$300,"&lt;="&amp;R$1,Распис!$D$4:$D$300,"&gt;="&amp;R$1),SUMIF(База!$B$3:$B$305,$A111,База!$G$3:$G$152))</f>
        <v>0</v>
      </c>
      <c r="S111" s="46">
        <f ca="1">IF(COUNTIFS(Распис!$B$4:$B$300,$A111,Распис!$C$4:$C$300,"&lt;="&amp;S$1,Распис!$D$4:$D$300,"&gt;="&amp;S$1)&gt;0,SUMIFS(Распис!$H$4:$H$300,Распис!$B$4:$B$300,$A111,Распис!$C$4:$C$300,"&lt;="&amp;S$1,Распис!$D$4:$D$300,"&gt;="&amp;S$1),SUMIF(База!$B$3:$B$305,$A111,База!$H$3:$H$152))</f>
        <v>0</v>
      </c>
      <c r="T111" s="46">
        <f ca="1">IF(COUNTIFS(Распис!$B$4:$B$300,$A111,Распис!$C$4:$C$300,"&lt;="&amp;T$1,Распис!$D$4:$D$300,"&gt;="&amp;T$1)&gt;0,SUMIFS(Распис!$I$4:$I$300,Распис!$B$4:$B$300,$A111,Распис!$C$4:$C$300,"&lt;="&amp;T$1,Распис!$D$4:$D$300,"&gt;="&amp;T$1),SUMIF(База!$B$3:$B$305,$A111,База!$I$3:$I$152))</f>
        <v>0</v>
      </c>
      <c r="U111" s="46">
        <f ca="1">IF(COUNTIFS(Распис!$B$4:$B$300,$A111,Распис!$C$4:$C$300,"&lt;="&amp;U$1,Распис!$D$4:$D$300,"&gt;="&amp;U$1)&gt;0,SUMIFS(Распис!$J$4:$J$300,Распис!$B$4:$B$300,$A111,Распис!$C$4:$C$300,"&lt;="&amp;U$1,Распис!$D$4:$D$300,"&gt;="&amp;U$1),SUMIF(База!$B$3:$B$305,$A111,База!$J$3:$J$152))</f>
        <v>0</v>
      </c>
      <c r="V111" s="46">
        <f ca="1">IF(COUNTIFS(Распис!$B$4:$B$300,$A111,Распис!$C$4:$C$300,"&lt;="&amp;V$1,Распис!$D$4:$D$300,"&gt;="&amp;V$1)&gt;0,SUMIFS(Распис!$K$4:$K$300,Распис!$B$4:$B$300,$A111,Распис!$C$4:$C$300,"&lt;="&amp;V$1,Распис!$D$4:$D$300,"&gt;="&amp;V$1),SUMIF(База!$B$3:$B$305,$A111,База!$K$3:$K$152))</f>
        <v>0</v>
      </c>
      <c r="W111" s="46" t="s">
        <v>23</v>
      </c>
      <c r="X111" s="46">
        <f ca="1">IF(COUNTIFS(Распис!$B$4:$B$300,$A111,Распис!$C$4:$C$300,"&lt;="&amp;X$1,Распис!$D$4:$D$300,"&gt;="&amp;X$1)&gt;0,SUMIFS(Распис!$F$4:$F$300,Распис!$B$4:$B$300,$A111,Распис!$C$4:$C$300,"&lt;="&amp;X$1,Распис!$D$4:$D$300,"&gt;="&amp;X$1),SUMIF(База!$B$3:$B$305,$A111,База!$F$3:$F$152))</f>
        <v>0</v>
      </c>
      <c r="Y111" s="46">
        <f ca="1">IF(COUNTIFS(Распис!$B$4:$B$300,$A111,Распис!$C$4:$C$300,"&lt;="&amp;Y$1,Распис!$D$4:$D$300,"&gt;="&amp;Y$1)&gt;0,SUMIFS(Распис!$G$4:$G$300,Распис!$B$4:$B$300,$A111,Распис!$C$4:$C$300,"&lt;="&amp;Y$1,Распис!$D$4:$D$300,"&gt;="&amp;Y$1),SUMIF(База!$B$3:$B$305,$A111,База!$G$3:$G$152))</f>
        <v>0</v>
      </c>
      <c r="Z111" s="46">
        <f ca="1">IF(COUNTIFS(Распис!$B$4:$B$300,$A111,Распис!$C$4:$C$300,"&lt;="&amp;Z$1,Распис!$D$4:$D$300,"&gt;="&amp;Z$1)&gt;0,SUMIFS(Распис!$H$4:$H$300,Распис!$B$4:$B$300,$A111,Распис!$C$4:$C$300,"&lt;="&amp;Z$1,Распис!$D$4:$D$300,"&gt;="&amp;Z$1),SUMIF(База!$B$3:$B$305,$A111,База!$H$3:$H$152))</f>
        <v>0</v>
      </c>
      <c r="AA111" s="46">
        <f ca="1">IF(COUNTIFS(Распис!$B$4:$B$300,$A111,Распис!$C$4:$C$300,"&lt;="&amp;AA$1,Распис!$D$4:$D$300,"&gt;="&amp;AA$1)&gt;0,SUMIFS(Распис!$I$4:$I$300,Распис!$B$4:$B$300,$A111,Распис!$C$4:$C$300,"&lt;="&amp;AA$1,Распис!$D$4:$D$300,"&gt;="&amp;AA$1),SUMIF(База!$B$3:$B$305,$A111,База!$I$3:$I$152))</f>
        <v>0</v>
      </c>
      <c r="AB111" s="46">
        <f ca="1">IF(COUNTIFS(Распис!$B$4:$B$300,$A111,Распис!$C$4:$C$300,"&lt;="&amp;AB$1,Распис!$D$4:$D$300,"&gt;="&amp;AB$1)&gt;0,SUMIFS(Распис!$J$4:$J$300,Распис!$B$4:$B$300,$A111,Распис!$C$4:$C$300,"&lt;="&amp;AB$1,Распис!$D$4:$D$300,"&gt;="&amp;AB$1),SUMIF(База!$B$3:$B$305,$A111,База!$J$3:$J$152))</f>
        <v>0</v>
      </c>
      <c r="AC111" s="46">
        <f ca="1">IF(COUNTIFS(Распис!$B$4:$B$300,$A111,Распис!$C$4:$C$300,"&lt;="&amp;AC$1,Распис!$D$4:$D$300,"&gt;="&amp;AC$1)&gt;0,SUMIFS(Распис!$K$4:$K$300,Распис!$B$4:$B$300,$A111,Распис!$C$4:$C$300,"&lt;="&amp;AC$1,Распис!$D$4:$D$300,"&gt;="&amp;AC$1),SUMIF(База!$B$3:$B$305,$A111,База!$K$3:$K$152))</f>
        <v>0</v>
      </c>
      <c r="AD111" s="46" t="s">
        <v>23</v>
      </c>
      <c r="AE111" s="46">
        <f ca="1">IF(COUNTIFS(Распис!$B$4:$B$300,$A111,Распис!$C$4:$C$300,"&lt;="&amp;AE$1,Распис!$D$4:$D$300,"&gt;="&amp;AE$1)&gt;0,SUMIFS(Распис!$F$4:$F$300,Распис!$B$4:$B$300,$A111,Распис!$C$4:$C$300,"&lt;="&amp;AE$1,Распис!$D$4:$D$300,"&gt;="&amp;AE$1),SUMIF(База!$B$3:$B$305,$A111,База!$F$3:$F$152))</f>
        <v>0</v>
      </c>
      <c r="AF111" s="47"/>
      <c r="AG111" s="46">
        <f t="shared" ca="1" si="10"/>
        <v>0</v>
      </c>
      <c r="AH111" s="46">
        <f ca="1">AG111-SUMIFS(Распред!$G$4:$G$300,Распред!$B$4:$B$300,"апрель",Распред!$F$4:$F$300,A111)</f>
        <v>0</v>
      </c>
      <c r="AI111" s="46">
        <f ca="1">AH111+(COUNTIF(B111:AF111,"КД")+SUMIFS(Распред!$AH$4:$AH$300,Распред!$F$4:$F$300,A111,Распред!$B$4:$B$300,"апрель"))*4</f>
        <v>0</v>
      </c>
      <c r="AJ111" s="46">
        <f t="shared" ca="1" si="11"/>
        <v>0</v>
      </c>
      <c r="AK111" s="46">
        <f t="shared" ca="1" si="12"/>
        <v>0</v>
      </c>
      <c r="AL111" s="46">
        <f>SUMIFS(Распред!$K$4:$K$300,Распред!$B$4:$B$300,"апрель",Распред!$J$4:$J$300,A111)+SUMIFS(Распред!$M$4:$M$300,Распред!$B$4:$B$300,"апрель",Распред!$L$4:$L$300,A111)+SUMIFS(Распред!$O$4:$O$300,Распред!$B$4:$B$300,"апрель",Распред!$N$4:$N$300,A111)+SUMIFS(Распред!$Q$4:$Q$300,Распред!$B$4:$B$300,"апрель",Распред!$P$4:$P$300,A111)+SUMIFS(Распред!$S$4:$S$300,Распред!$B$4:$B$300,"апрель",Распред!$R$4:$R$300,A111)+SUMIFS(Распред!$U$4:$U$300,Распред!$B$4:$B$300,"апрель",Распред!$T$4:$T$300,A111)+SUMIFS(Распред!$W$4:$W$300,Распред!$B$4:$B$300,"апрель",Распред!$V$4:$V$300,A111)+SUMIFS(Распред!$Y$4:$Y$300,Распред!$B$4:$B$300,"апрель",Распред!$X$4:$X$300,A111)+SUMIFS(Распред!$AA$4:$AA$300,Распред!$B$4:$B$300,"апрель",Распред!$Z$4:$Z$300,A111)+SUMIFS(Распред!$AC$4:$AC$300,Распред!$B$4:$B$300,"апрель",Распред!$AB$4:$AB$300,A111)</f>
        <v>0</v>
      </c>
      <c r="AM111" s="46">
        <f t="shared" ca="1" si="13"/>
        <v>0</v>
      </c>
      <c r="AN111" s="46">
        <f t="shared" ca="1" si="14"/>
        <v>0</v>
      </c>
      <c r="AO111" s="46">
        <f t="shared" ca="1" si="15"/>
        <v>0</v>
      </c>
      <c r="AP111" s="46">
        <f>январь!AP111</f>
        <v>0</v>
      </c>
      <c r="AQ111" s="46">
        <f t="shared" ca="1" si="16"/>
        <v>0</v>
      </c>
      <c r="AR111" s="47"/>
      <c r="AS111" s="47">
        <f t="shared" ca="1" si="17"/>
        <v>0</v>
      </c>
      <c r="AT111" s="47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</row>
    <row r="112" spans="1:58" x14ac:dyDescent="0.25">
      <c r="A112" s="47">
        <f>База!B112</f>
        <v>0</v>
      </c>
      <c r="B112" s="46" t="s">
        <v>23</v>
      </c>
      <c r="C112" s="46">
        <f ca="1">IF(COUNTIFS(Распис!$B$4:$B$300,$A112,Распис!$C$4:$C$300,"&lt;="&amp;C$1,Распис!$D$4:$D$300,"&gt;="&amp;C$1)&gt;0,SUMIFS(Распис!$F$4:$F$300,Распис!$B$4:$B$300,$A112,Распис!$C$4:$C$300,"&lt;="&amp;C$1,Распис!$D$4:$D$300,"&gt;="&amp;C$1),SUMIF(База!$B$3:$B$305,$A112,База!$F$3:$F$152))</f>
        <v>0</v>
      </c>
      <c r="D112" s="46">
        <f ca="1">IF(COUNTIFS(Распис!$B$4:$B$300,$A112,Распис!$C$4:$C$300,"&lt;="&amp;D$1,Распис!$D$4:$D$300,"&gt;="&amp;D$1)&gt;0,SUMIFS(Распис!$G$4:$G$300,Распис!$B$4:$B$300,$A112,Распис!$C$4:$C$300,"&lt;="&amp;D$1,Распис!$D$4:$D$300,"&gt;="&amp;D$1),SUMIF(База!$B$3:$B$305,$A112,База!$G$3:$G$152))</f>
        <v>0</v>
      </c>
      <c r="E112" s="46">
        <f ca="1">IF(COUNTIFS(Распис!$B$4:$B$300,$A112,Распис!$C$4:$C$300,"&lt;="&amp;E$1,Распис!$D$4:$D$300,"&gt;="&amp;E$1)&gt;0,SUMIFS(Распис!$H$4:$H$300,Распис!$B$4:$B$300,$A112,Распис!$C$4:$C$300,"&lt;="&amp;E$1,Распис!$D$4:$D$300,"&gt;="&amp;E$1),SUMIF(База!$B$3:$B$305,$A112,База!$H$3:$H$152))</f>
        <v>0</v>
      </c>
      <c r="F112" s="46">
        <f ca="1">IF(COUNTIFS(Распис!$B$4:$B$300,$A112,Распис!$C$4:$C$300,"&lt;="&amp;F$1,Распис!$D$4:$D$300,"&gt;="&amp;F$1)&gt;0,SUMIFS(Распис!$I$4:$I$300,Распис!$B$4:$B$300,$A112,Распис!$C$4:$C$300,"&lt;="&amp;F$1,Распис!$D$4:$D$300,"&gt;="&amp;F$1),SUMIF(База!$B$3:$B$305,$A112,База!$I$3:$I$152))</f>
        <v>0</v>
      </c>
      <c r="G112" s="46">
        <f ca="1">IF(COUNTIFS(Распис!$B$4:$B$300,$A112,Распис!$C$4:$C$300,"&lt;="&amp;G$1,Распис!$D$4:$D$300,"&gt;="&amp;G$1)&gt;0,SUMIFS(Распис!$J$4:$J$300,Распис!$B$4:$B$300,$A112,Распис!$C$4:$C$300,"&lt;="&amp;G$1,Распис!$D$4:$D$300,"&gt;="&amp;G$1),SUMIF(База!$B$3:$B$305,$A112,База!$J$3:$J$152))</f>
        <v>0</v>
      </c>
      <c r="H112" s="46">
        <f ca="1">IF(COUNTIFS(Распис!$B$4:$B$300,$A112,Распис!$C$4:$C$300,"&lt;="&amp;H$1,Распис!$D$4:$D$300,"&gt;="&amp;H$1)&gt;0,SUMIFS(Распис!$K$4:$K$300,Распис!$B$4:$B$300,$A112,Распис!$C$4:$C$300,"&lt;="&amp;H$1,Распис!$D$4:$D$300,"&gt;="&amp;H$1),SUMIF(База!$B$3:$B$305,$A112,База!$K$3:$K$152))</f>
        <v>0</v>
      </c>
      <c r="I112" s="46" t="s">
        <v>23</v>
      </c>
      <c r="J112" s="46">
        <f ca="1">IF(COUNTIFS(Распис!$B$4:$B$300,$A112,Распис!$C$4:$C$300,"&lt;="&amp;J$1,Распис!$D$4:$D$300,"&gt;="&amp;J$1)&gt;0,SUMIFS(Распис!$F$4:$F$300,Распис!$B$4:$B$300,$A112,Распис!$C$4:$C$300,"&lt;="&amp;J$1,Распис!$D$4:$D$300,"&gt;="&amp;J$1),SUMIF(База!$B$3:$B$305,$A112,База!$F$3:$F$152))</f>
        <v>0</v>
      </c>
      <c r="K112" s="46">
        <f ca="1">IF(COUNTIFS(Распис!$B$4:$B$300,$A112,Распис!$C$4:$C$300,"&lt;="&amp;K$1,Распис!$D$4:$D$300,"&gt;="&amp;K$1)&gt;0,SUMIFS(Распис!$G$4:$G$300,Распис!$B$4:$B$300,$A112,Распис!$C$4:$C$300,"&lt;="&amp;K$1,Распис!$D$4:$D$300,"&gt;="&amp;K$1),SUMIF(База!$B$3:$B$305,$A112,База!$G$3:$G$152))</f>
        <v>0</v>
      </c>
      <c r="L112" s="46">
        <f ca="1">IF(COUNTIFS(Распис!$B$4:$B$300,$A112,Распис!$C$4:$C$300,"&lt;="&amp;L$1,Распис!$D$4:$D$300,"&gt;="&amp;L$1)&gt;0,SUMIFS(Распис!$H$4:$H$300,Распис!$B$4:$B$300,$A112,Распис!$C$4:$C$300,"&lt;="&amp;L$1,Распис!$D$4:$D$300,"&gt;="&amp;L$1),SUMIF(База!$B$3:$B$305,$A112,База!$H$3:$H$152))</f>
        <v>0</v>
      </c>
      <c r="M112" s="46">
        <f ca="1">IF(COUNTIFS(Распис!$B$4:$B$300,$A112,Распис!$C$4:$C$300,"&lt;="&amp;M$1,Распис!$D$4:$D$300,"&gt;="&amp;M$1)&gt;0,SUMIFS(Распис!$I$4:$I$300,Распис!$B$4:$B$300,$A112,Распис!$C$4:$C$300,"&lt;="&amp;M$1,Распис!$D$4:$D$300,"&gt;="&amp;M$1),SUMIF(База!$B$3:$B$305,$A112,База!$I$3:$I$152))</f>
        <v>0</v>
      </c>
      <c r="N112" s="46">
        <f ca="1">IF(COUNTIFS(Распис!$B$4:$B$300,$A112,Распис!$C$4:$C$300,"&lt;="&amp;N$1,Распис!$D$4:$D$300,"&gt;="&amp;N$1)&gt;0,SUMIFS(Распис!$J$4:$J$300,Распис!$B$4:$B$300,$A112,Распис!$C$4:$C$300,"&lt;="&amp;N$1,Распис!$D$4:$D$300,"&gt;="&amp;N$1),SUMIF(База!$B$3:$B$305,$A112,База!$J$3:$J$152))</f>
        <v>0</v>
      </c>
      <c r="O112" s="46">
        <f ca="1">IF(COUNTIFS(Распис!$B$4:$B$300,$A112,Распис!$C$4:$C$300,"&lt;="&amp;O$1,Распис!$D$4:$D$300,"&gt;="&amp;O$1)&gt;0,SUMIFS(Распис!$K$4:$K$300,Распис!$B$4:$B$300,$A112,Распис!$C$4:$C$300,"&lt;="&amp;O$1,Распис!$D$4:$D$300,"&gt;="&amp;O$1),SUMIF(База!$B$3:$B$305,$A112,База!$K$3:$K$152))</f>
        <v>0</v>
      </c>
      <c r="P112" s="46" t="s">
        <v>23</v>
      </c>
      <c r="Q112" s="46">
        <f ca="1">IF(COUNTIFS(Распис!$B$4:$B$300,$A112,Распис!$C$4:$C$300,"&lt;="&amp;Q$1,Распис!$D$4:$D$300,"&gt;="&amp;Q$1)&gt;0,SUMIFS(Распис!$F$4:$F$300,Распис!$B$4:$B$300,$A112,Распис!$C$4:$C$300,"&lt;="&amp;Q$1,Распис!$D$4:$D$300,"&gt;="&amp;Q$1),SUMIF(База!$B$3:$B$305,$A112,База!$F$3:$F$152))</f>
        <v>0</v>
      </c>
      <c r="R112" s="46">
        <f ca="1">IF(COUNTIFS(Распис!$B$4:$B$300,$A112,Распис!$C$4:$C$300,"&lt;="&amp;R$1,Распис!$D$4:$D$300,"&gt;="&amp;R$1)&gt;0,SUMIFS(Распис!$G$4:$G$300,Распис!$B$4:$B$300,$A112,Распис!$C$4:$C$300,"&lt;="&amp;R$1,Распис!$D$4:$D$300,"&gt;="&amp;R$1),SUMIF(База!$B$3:$B$305,$A112,База!$G$3:$G$152))</f>
        <v>0</v>
      </c>
      <c r="S112" s="46">
        <f ca="1">IF(COUNTIFS(Распис!$B$4:$B$300,$A112,Распис!$C$4:$C$300,"&lt;="&amp;S$1,Распис!$D$4:$D$300,"&gt;="&amp;S$1)&gt;0,SUMIFS(Распис!$H$4:$H$300,Распис!$B$4:$B$300,$A112,Распис!$C$4:$C$300,"&lt;="&amp;S$1,Распис!$D$4:$D$300,"&gt;="&amp;S$1),SUMIF(База!$B$3:$B$305,$A112,База!$H$3:$H$152))</f>
        <v>0</v>
      </c>
      <c r="T112" s="46">
        <f ca="1">IF(COUNTIFS(Распис!$B$4:$B$300,$A112,Распис!$C$4:$C$300,"&lt;="&amp;T$1,Распис!$D$4:$D$300,"&gt;="&amp;T$1)&gt;0,SUMIFS(Распис!$I$4:$I$300,Распис!$B$4:$B$300,$A112,Распис!$C$4:$C$300,"&lt;="&amp;T$1,Распис!$D$4:$D$300,"&gt;="&amp;T$1),SUMIF(База!$B$3:$B$305,$A112,База!$I$3:$I$152))</f>
        <v>0</v>
      </c>
      <c r="U112" s="46">
        <f ca="1">IF(COUNTIFS(Распис!$B$4:$B$300,$A112,Распис!$C$4:$C$300,"&lt;="&amp;U$1,Распис!$D$4:$D$300,"&gt;="&amp;U$1)&gt;0,SUMIFS(Распис!$J$4:$J$300,Распис!$B$4:$B$300,$A112,Распис!$C$4:$C$300,"&lt;="&amp;U$1,Распис!$D$4:$D$300,"&gt;="&amp;U$1),SUMIF(База!$B$3:$B$305,$A112,База!$J$3:$J$152))</f>
        <v>0</v>
      </c>
      <c r="V112" s="46">
        <f ca="1">IF(COUNTIFS(Распис!$B$4:$B$300,$A112,Распис!$C$4:$C$300,"&lt;="&amp;V$1,Распис!$D$4:$D$300,"&gt;="&amp;V$1)&gt;0,SUMIFS(Распис!$K$4:$K$300,Распис!$B$4:$B$300,$A112,Распис!$C$4:$C$300,"&lt;="&amp;V$1,Распис!$D$4:$D$300,"&gt;="&amp;V$1),SUMIF(База!$B$3:$B$305,$A112,База!$K$3:$K$152))</f>
        <v>0</v>
      </c>
      <c r="W112" s="46" t="s">
        <v>23</v>
      </c>
      <c r="X112" s="46">
        <f ca="1">IF(COUNTIFS(Распис!$B$4:$B$300,$A112,Распис!$C$4:$C$300,"&lt;="&amp;X$1,Распис!$D$4:$D$300,"&gt;="&amp;X$1)&gt;0,SUMIFS(Распис!$F$4:$F$300,Распис!$B$4:$B$300,$A112,Распис!$C$4:$C$300,"&lt;="&amp;X$1,Распис!$D$4:$D$300,"&gt;="&amp;X$1),SUMIF(База!$B$3:$B$305,$A112,База!$F$3:$F$152))</f>
        <v>0</v>
      </c>
      <c r="Y112" s="46">
        <f ca="1">IF(COUNTIFS(Распис!$B$4:$B$300,$A112,Распис!$C$4:$C$300,"&lt;="&amp;Y$1,Распис!$D$4:$D$300,"&gt;="&amp;Y$1)&gt;0,SUMIFS(Распис!$G$4:$G$300,Распис!$B$4:$B$300,$A112,Распис!$C$4:$C$300,"&lt;="&amp;Y$1,Распис!$D$4:$D$300,"&gt;="&amp;Y$1),SUMIF(База!$B$3:$B$305,$A112,База!$G$3:$G$152))</f>
        <v>0</v>
      </c>
      <c r="Z112" s="46">
        <f ca="1">IF(COUNTIFS(Распис!$B$4:$B$300,$A112,Распис!$C$4:$C$300,"&lt;="&amp;Z$1,Распис!$D$4:$D$300,"&gt;="&amp;Z$1)&gt;0,SUMIFS(Распис!$H$4:$H$300,Распис!$B$4:$B$300,$A112,Распис!$C$4:$C$300,"&lt;="&amp;Z$1,Распис!$D$4:$D$300,"&gt;="&amp;Z$1),SUMIF(База!$B$3:$B$305,$A112,База!$H$3:$H$152))</f>
        <v>0</v>
      </c>
      <c r="AA112" s="46">
        <f ca="1">IF(COUNTIFS(Распис!$B$4:$B$300,$A112,Распис!$C$4:$C$300,"&lt;="&amp;AA$1,Распис!$D$4:$D$300,"&gt;="&amp;AA$1)&gt;0,SUMIFS(Распис!$I$4:$I$300,Распис!$B$4:$B$300,$A112,Распис!$C$4:$C$300,"&lt;="&amp;AA$1,Распис!$D$4:$D$300,"&gt;="&amp;AA$1),SUMIF(База!$B$3:$B$305,$A112,База!$I$3:$I$152))</f>
        <v>0</v>
      </c>
      <c r="AB112" s="46">
        <f ca="1">IF(COUNTIFS(Распис!$B$4:$B$300,$A112,Распис!$C$4:$C$300,"&lt;="&amp;AB$1,Распис!$D$4:$D$300,"&gt;="&amp;AB$1)&gt;0,SUMIFS(Распис!$J$4:$J$300,Распис!$B$4:$B$300,$A112,Распис!$C$4:$C$300,"&lt;="&amp;AB$1,Распис!$D$4:$D$300,"&gt;="&amp;AB$1),SUMIF(База!$B$3:$B$305,$A112,База!$J$3:$J$152))</f>
        <v>0</v>
      </c>
      <c r="AC112" s="46">
        <f ca="1">IF(COUNTIFS(Распис!$B$4:$B$300,$A112,Распис!$C$4:$C$300,"&lt;="&amp;AC$1,Распис!$D$4:$D$300,"&gt;="&amp;AC$1)&gt;0,SUMIFS(Распис!$K$4:$K$300,Распис!$B$4:$B$300,$A112,Распис!$C$4:$C$300,"&lt;="&amp;AC$1,Распис!$D$4:$D$300,"&gt;="&amp;AC$1),SUMIF(База!$B$3:$B$305,$A112,База!$K$3:$K$152))</f>
        <v>0</v>
      </c>
      <c r="AD112" s="46" t="s">
        <v>23</v>
      </c>
      <c r="AE112" s="46">
        <f ca="1">IF(COUNTIFS(Распис!$B$4:$B$300,$A112,Распис!$C$4:$C$300,"&lt;="&amp;AE$1,Распис!$D$4:$D$300,"&gt;="&amp;AE$1)&gt;0,SUMIFS(Распис!$F$4:$F$300,Распис!$B$4:$B$300,$A112,Распис!$C$4:$C$300,"&lt;="&amp;AE$1,Распис!$D$4:$D$300,"&gt;="&amp;AE$1),SUMIF(База!$B$3:$B$305,$A112,База!$F$3:$F$152))</f>
        <v>0</v>
      </c>
      <c r="AF112" s="47"/>
      <c r="AG112" s="46">
        <f t="shared" ca="1" si="10"/>
        <v>0</v>
      </c>
      <c r="AH112" s="46">
        <f ca="1">AG112-SUMIFS(Распред!$G$4:$G$300,Распред!$B$4:$B$300,"апрель",Распред!$F$4:$F$300,A112)</f>
        <v>0</v>
      </c>
      <c r="AI112" s="46">
        <f ca="1">AH112+(COUNTIF(B112:AF112,"КД")+SUMIFS(Распред!$AH$4:$AH$300,Распред!$F$4:$F$300,A112,Распред!$B$4:$B$300,"апрель"))*4</f>
        <v>0</v>
      </c>
      <c r="AJ112" s="46">
        <f t="shared" ca="1" si="11"/>
        <v>0</v>
      </c>
      <c r="AK112" s="46">
        <f t="shared" ca="1" si="12"/>
        <v>0</v>
      </c>
      <c r="AL112" s="46">
        <f>SUMIFS(Распред!$K$4:$K$300,Распред!$B$4:$B$300,"апрель",Распред!$J$4:$J$300,A112)+SUMIFS(Распред!$M$4:$M$300,Распред!$B$4:$B$300,"апрель",Распред!$L$4:$L$300,A112)+SUMIFS(Распред!$O$4:$O$300,Распред!$B$4:$B$300,"апрель",Распред!$N$4:$N$300,A112)+SUMIFS(Распред!$Q$4:$Q$300,Распред!$B$4:$B$300,"апрель",Распред!$P$4:$P$300,A112)+SUMIFS(Распред!$S$4:$S$300,Распред!$B$4:$B$300,"апрель",Распред!$R$4:$R$300,A112)+SUMIFS(Распред!$U$4:$U$300,Распред!$B$4:$B$300,"апрель",Распред!$T$4:$T$300,A112)+SUMIFS(Распред!$W$4:$W$300,Распред!$B$4:$B$300,"апрель",Распред!$V$4:$V$300,A112)+SUMIFS(Распред!$Y$4:$Y$300,Распред!$B$4:$B$300,"апрель",Распред!$X$4:$X$300,A112)+SUMIFS(Распред!$AA$4:$AA$300,Распред!$B$4:$B$300,"апрель",Распред!$Z$4:$Z$300,A112)+SUMIFS(Распред!$AC$4:$AC$300,Распред!$B$4:$B$300,"апрель",Распред!$AB$4:$AB$300,A112)</f>
        <v>0</v>
      </c>
      <c r="AM112" s="46">
        <f t="shared" ca="1" si="13"/>
        <v>0</v>
      </c>
      <c r="AN112" s="46">
        <f t="shared" ca="1" si="14"/>
        <v>0</v>
      </c>
      <c r="AO112" s="46">
        <f t="shared" ca="1" si="15"/>
        <v>0</v>
      </c>
      <c r="AP112" s="46">
        <f>январь!AP112</f>
        <v>0</v>
      </c>
      <c r="AQ112" s="46">
        <f t="shared" ca="1" si="16"/>
        <v>0</v>
      </c>
      <c r="AR112" s="47"/>
      <c r="AS112" s="47">
        <f t="shared" ca="1" si="17"/>
        <v>0</v>
      </c>
      <c r="AT112" s="47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</row>
    <row r="113" spans="1:58" x14ac:dyDescent="0.25">
      <c r="A113" s="47">
        <f>База!B113</f>
        <v>0</v>
      </c>
      <c r="B113" s="46" t="s">
        <v>23</v>
      </c>
      <c r="C113" s="46">
        <f ca="1">IF(COUNTIFS(Распис!$B$4:$B$300,$A113,Распис!$C$4:$C$300,"&lt;="&amp;C$1,Распис!$D$4:$D$300,"&gt;="&amp;C$1)&gt;0,SUMIFS(Распис!$F$4:$F$300,Распис!$B$4:$B$300,$A113,Распис!$C$4:$C$300,"&lt;="&amp;C$1,Распис!$D$4:$D$300,"&gt;="&amp;C$1),SUMIF(База!$B$3:$B$305,$A113,База!$F$3:$F$152))</f>
        <v>0</v>
      </c>
      <c r="D113" s="46">
        <f ca="1">IF(COUNTIFS(Распис!$B$4:$B$300,$A113,Распис!$C$4:$C$300,"&lt;="&amp;D$1,Распис!$D$4:$D$300,"&gt;="&amp;D$1)&gt;0,SUMIFS(Распис!$G$4:$G$300,Распис!$B$4:$B$300,$A113,Распис!$C$4:$C$300,"&lt;="&amp;D$1,Распис!$D$4:$D$300,"&gt;="&amp;D$1),SUMIF(База!$B$3:$B$305,$A113,База!$G$3:$G$152))</f>
        <v>0</v>
      </c>
      <c r="E113" s="46">
        <f ca="1">IF(COUNTIFS(Распис!$B$4:$B$300,$A113,Распис!$C$4:$C$300,"&lt;="&amp;E$1,Распис!$D$4:$D$300,"&gt;="&amp;E$1)&gt;0,SUMIFS(Распис!$H$4:$H$300,Распис!$B$4:$B$300,$A113,Распис!$C$4:$C$300,"&lt;="&amp;E$1,Распис!$D$4:$D$300,"&gt;="&amp;E$1),SUMIF(База!$B$3:$B$305,$A113,База!$H$3:$H$152))</f>
        <v>0</v>
      </c>
      <c r="F113" s="46">
        <f ca="1">IF(COUNTIFS(Распис!$B$4:$B$300,$A113,Распис!$C$4:$C$300,"&lt;="&amp;F$1,Распис!$D$4:$D$300,"&gt;="&amp;F$1)&gt;0,SUMIFS(Распис!$I$4:$I$300,Распис!$B$4:$B$300,$A113,Распис!$C$4:$C$300,"&lt;="&amp;F$1,Распис!$D$4:$D$300,"&gt;="&amp;F$1),SUMIF(База!$B$3:$B$305,$A113,База!$I$3:$I$152))</f>
        <v>0</v>
      </c>
      <c r="G113" s="46">
        <f ca="1">IF(COUNTIFS(Распис!$B$4:$B$300,$A113,Распис!$C$4:$C$300,"&lt;="&amp;G$1,Распис!$D$4:$D$300,"&gt;="&amp;G$1)&gt;0,SUMIFS(Распис!$J$4:$J$300,Распис!$B$4:$B$300,$A113,Распис!$C$4:$C$300,"&lt;="&amp;G$1,Распис!$D$4:$D$300,"&gt;="&amp;G$1),SUMIF(База!$B$3:$B$305,$A113,База!$J$3:$J$152))</f>
        <v>0</v>
      </c>
      <c r="H113" s="46">
        <f ca="1">IF(COUNTIFS(Распис!$B$4:$B$300,$A113,Распис!$C$4:$C$300,"&lt;="&amp;H$1,Распис!$D$4:$D$300,"&gt;="&amp;H$1)&gt;0,SUMIFS(Распис!$K$4:$K$300,Распис!$B$4:$B$300,$A113,Распис!$C$4:$C$300,"&lt;="&amp;H$1,Распис!$D$4:$D$300,"&gt;="&amp;H$1),SUMIF(База!$B$3:$B$305,$A113,База!$K$3:$K$152))</f>
        <v>0</v>
      </c>
      <c r="I113" s="46" t="s">
        <v>23</v>
      </c>
      <c r="J113" s="46">
        <f ca="1">IF(COUNTIFS(Распис!$B$4:$B$300,$A113,Распис!$C$4:$C$300,"&lt;="&amp;J$1,Распис!$D$4:$D$300,"&gt;="&amp;J$1)&gt;0,SUMIFS(Распис!$F$4:$F$300,Распис!$B$4:$B$300,$A113,Распис!$C$4:$C$300,"&lt;="&amp;J$1,Распис!$D$4:$D$300,"&gt;="&amp;J$1),SUMIF(База!$B$3:$B$305,$A113,База!$F$3:$F$152))</f>
        <v>0</v>
      </c>
      <c r="K113" s="46">
        <f ca="1">IF(COUNTIFS(Распис!$B$4:$B$300,$A113,Распис!$C$4:$C$300,"&lt;="&amp;K$1,Распис!$D$4:$D$300,"&gt;="&amp;K$1)&gt;0,SUMIFS(Распис!$G$4:$G$300,Распис!$B$4:$B$300,$A113,Распис!$C$4:$C$300,"&lt;="&amp;K$1,Распис!$D$4:$D$300,"&gt;="&amp;K$1),SUMIF(База!$B$3:$B$305,$A113,База!$G$3:$G$152))</f>
        <v>0</v>
      </c>
      <c r="L113" s="46">
        <f ca="1">IF(COUNTIFS(Распис!$B$4:$B$300,$A113,Распис!$C$4:$C$300,"&lt;="&amp;L$1,Распис!$D$4:$D$300,"&gt;="&amp;L$1)&gt;0,SUMIFS(Распис!$H$4:$H$300,Распис!$B$4:$B$300,$A113,Распис!$C$4:$C$300,"&lt;="&amp;L$1,Распис!$D$4:$D$300,"&gt;="&amp;L$1),SUMIF(База!$B$3:$B$305,$A113,База!$H$3:$H$152))</f>
        <v>0</v>
      </c>
      <c r="M113" s="46">
        <f ca="1">IF(COUNTIFS(Распис!$B$4:$B$300,$A113,Распис!$C$4:$C$300,"&lt;="&amp;M$1,Распис!$D$4:$D$300,"&gt;="&amp;M$1)&gt;0,SUMIFS(Распис!$I$4:$I$300,Распис!$B$4:$B$300,$A113,Распис!$C$4:$C$300,"&lt;="&amp;M$1,Распис!$D$4:$D$300,"&gt;="&amp;M$1),SUMIF(База!$B$3:$B$305,$A113,База!$I$3:$I$152))</f>
        <v>0</v>
      </c>
      <c r="N113" s="46">
        <f ca="1">IF(COUNTIFS(Распис!$B$4:$B$300,$A113,Распис!$C$4:$C$300,"&lt;="&amp;N$1,Распис!$D$4:$D$300,"&gt;="&amp;N$1)&gt;0,SUMIFS(Распис!$J$4:$J$300,Распис!$B$4:$B$300,$A113,Распис!$C$4:$C$300,"&lt;="&amp;N$1,Распис!$D$4:$D$300,"&gt;="&amp;N$1),SUMIF(База!$B$3:$B$305,$A113,База!$J$3:$J$152))</f>
        <v>0</v>
      </c>
      <c r="O113" s="46">
        <f ca="1">IF(COUNTIFS(Распис!$B$4:$B$300,$A113,Распис!$C$4:$C$300,"&lt;="&amp;O$1,Распис!$D$4:$D$300,"&gt;="&amp;O$1)&gt;0,SUMIFS(Распис!$K$4:$K$300,Распис!$B$4:$B$300,$A113,Распис!$C$4:$C$300,"&lt;="&amp;O$1,Распис!$D$4:$D$300,"&gt;="&amp;O$1),SUMIF(База!$B$3:$B$305,$A113,База!$K$3:$K$152))</f>
        <v>0</v>
      </c>
      <c r="P113" s="46" t="s">
        <v>23</v>
      </c>
      <c r="Q113" s="46">
        <f ca="1">IF(COUNTIFS(Распис!$B$4:$B$300,$A113,Распис!$C$4:$C$300,"&lt;="&amp;Q$1,Распис!$D$4:$D$300,"&gt;="&amp;Q$1)&gt;0,SUMIFS(Распис!$F$4:$F$300,Распис!$B$4:$B$300,$A113,Распис!$C$4:$C$300,"&lt;="&amp;Q$1,Распис!$D$4:$D$300,"&gt;="&amp;Q$1),SUMIF(База!$B$3:$B$305,$A113,База!$F$3:$F$152))</f>
        <v>0</v>
      </c>
      <c r="R113" s="46">
        <f ca="1">IF(COUNTIFS(Распис!$B$4:$B$300,$A113,Распис!$C$4:$C$300,"&lt;="&amp;R$1,Распис!$D$4:$D$300,"&gt;="&amp;R$1)&gt;0,SUMIFS(Распис!$G$4:$G$300,Распис!$B$4:$B$300,$A113,Распис!$C$4:$C$300,"&lt;="&amp;R$1,Распис!$D$4:$D$300,"&gt;="&amp;R$1),SUMIF(База!$B$3:$B$305,$A113,База!$G$3:$G$152))</f>
        <v>0</v>
      </c>
      <c r="S113" s="46">
        <f ca="1">IF(COUNTIFS(Распис!$B$4:$B$300,$A113,Распис!$C$4:$C$300,"&lt;="&amp;S$1,Распис!$D$4:$D$300,"&gt;="&amp;S$1)&gt;0,SUMIFS(Распис!$H$4:$H$300,Распис!$B$4:$B$300,$A113,Распис!$C$4:$C$300,"&lt;="&amp;S$1,Распис!$D$4:$D$300,"&gt;="&amp;S$1),SUMIF(База!$B$3:$B$305,$A113,База!$H$3:$H$152))</f>
        <v>0</v>
      </c>
      <c r="T113" s="46">
        <f ca="1">IF(COUNTIFS(Распис!$B$4:$B$300,$A113,Распис!$C$4:$C$300,"&lt;="&amp;T$1,Распис!$D$4:$D$300,"&gt;="&amp;T$1)&gt;0,SUMIFS(Распис!$I$4:$I$300,Распис!$B$4:$B$300,$A113,Распис!$C$4:$C$300,"&lt;="&amp;T$1,Распис!$D$4:$D$300,"&gt;="&amp;T$1),SUMIF(База!$B$3:$B$305,$A113,База!$I$3:$I$152))</f>
        <v>0</v>
      </c>
      <c r="U113" s="46">
        <f ca="1">IF(COUNTIFS(Распис!$B$4:$B$300,$A113,Распис!$C$4:$C$300,"&lt;="&amp;U$1,Распис!$D$4:$D$300,"&gt;="&amp;U$1)&gt;0,SUMIFS(Распис!$J$4:$J$300,Распис!$B$4:$B$300,$A113,Распис!$C$4:$C$300,"&lt;="&amp;U$1,Распис!$D$4:$D$300,"&gt;="&amp;U$1),SUMIF(База!$B$3:$B$305,$A113,База!$J$3:$J$152))</f>
        <v>0</v>
      </c>
      <c r="V113" s="46">
        <f ca="1">IF(COUNTIFS(Распис!$B$4:$B$300,$A113,Распис!$C$4:$C$300,"&lt;="&amp;V$1,Распис!$D$4:$D$300,"&gt;="&amp;V$1)&gt;0,SUMIFS(Распис!$K$4:$K$300,Распис!$B$4:$B$300,$A113,Распис!$C$4:$C$300,"&lt;="&amp;V$1,Распис!$D$4:$D$300,"&gt;="&amp;V$1),SUMIF(База!$B$3:$B$305,$A113,База!$K$3:$K$152))</f>
        <v>0</v>
      </c>
      <c r="W113" s="46" t="s">
        <v>23</v>
      </c>
      <c r="X113" s="46">
        <f ca="1">IF(COUNTIFS(Распис!$B$4:$B$300,$A113,Распис!$C$4:$C$300,"&lt;="&amp;X$1,Распис!$D$4:$D$300,"&gt;="&amp;X$1)&gt;0,SUMIFS(Распис!$F$4:$F$300,Распис!$B$4:$B$300,$A113,Распис!$C$4:$C$300,"&lt;="&amp;X$1,Распис!$D$4:$D$300,"&gt;="&amp;X$1),SUMIF(База!$B$3:$B$305,$A113,База!$F$3:$F$152))</f>
        <v>0</v>
      </c>
      <c r="Y113" s="46">
        <f ca="1">IF(COUNTIFS(Распис!$B$4:$B$300,$A113,Распис!$C$4:$C$300,"&lt;="&amp;Y$1,Распис!$D$4:$D$300,"&gt;="&amp;Y$1)&gt;0,SUMIFS(Распис!$G$4:$G$300,Распис!$B$4:$B$300,$A113,Распис!$C$4:$C$300,"&lt;="&amp;Y$1,Распис!$D$4:$D$300,"&gt;="&amp;Y$1),SUMIF(База!$B$3:$B$305,$A113,База!$G$3:$G$152))</f>
        <v>0</v>
      </c>
      <c r="Z113" s="46">
        <f ca="1">IF(COUNTIFS(Распис!$B$4:$B$300,$A113,Распис!$C$4:$C$300,"&lt;="&amp;Z$1,Распис!$D$4:$D$300,"&gt;="&amp;Z$1)&gt;0,SUMIFS(Распис!$H$4:$H$300,Распис!$B$4:$B$300,$A113,Распис!$C$4:$C$300,"&lt;="&amp;Z$1,Распис!$D$4:$D$300,"&gt;="&amp;Z$1),SUMIF(База!$B$3:$B$305,$A113,База!$H$3:$H$152))</f>
        <v>0</v>
      </c>
      <c r="AA113" s="46">
        <f ca="1">IF(COUNTIFS(Распис!$B$4:$B$300,$A113,Распис!$C$4:$C$300,"&lt;="&amp;AA$1,Распис!$D$4:$D$300,"&gt;="&amp;AA$1)&gt;0,SUMIFS(Распис!$I$4:$I$300,Распис!$B$4:$B$300,$A113,Распис!$C$4:$C$300,"&lt;="&amp;AA$1,Распис!$D$4:$D$300,"&gt;="&amp;AA$1),SUMIF(База!$B$3:$B$305,$A113,База!$I$3:$I$152))</f>
        <v>0</v>
      </c>
      <c r="AB113" s="46">
        <f ca="1">IF(COUNTIFS(Распис!$B$4:$B$300,$A113,Распис!$C$4:$C$300,"&lt;="&amp;AB$1,Распис!$D$4:$D$300,"&gt;="&amp;AB$1)&gt;0,SUMIFS(Распис!$J$4:$J$300,Распис!$B$4:$B$300,$A113,Распис!$C$4:$C$300,"&lt;="&amp;AB$1,Распис!$D$4:$D$300,"&gt;="&amp;AB$1),SUMIF(База!$B$3:$B$305,$A113,База!$J$3:$J$152))</f>
        <v>0</v>
      </c>
      <c r="AC113" s="46">
        <f ca="1">IF(COUNTIFS(Распис!$B$4:$B$300,$A113,Распис!$C$4:$C$300,"&lt;="&amp;AC$1,Распис!$D$4:$D$300,"&gt;="&amp;AC$1)&gt;0,SUMIFS(Распис!$K$4:$K$300,Распис!$B$4:$B$300,$A113,Распис!$C$4:$C$300,"&lt;="&amp;AC$1,Распис!$D$4:$D$300,"&gt;="&amp;AC$1),SUMIF(База!$B$3:$B$305,$A113,База!$K$3:$K$152))</f>
        <v>0</v>
      </c>
      <c r="AD113" s="46" t="s">
        <v>23</v>
      </c>
      <c r="AE113" s="46">
        <f ca="1">IF(COUNTIFS(Распис!$B$4:$B$300,$A113,Распис!$C$4:$C$300,"&lt;="&amp;AE$1,Распис!$D$4:$D$300,"&gt;="&amp;AE$1)&gt;0,SUMIFS(Распис!$F$4:$F$300,Распис!$B$4:$B$300,$A113,Распис!$C$4:$C$300,"&lt;="&amp;AE$1,Распис!$D$4:$D$300,"&gt;="&amp;AE$1),SUMIF(База!$B$3:$B$305,$A113,База!$F$3:$F$152))</f>
        <v>0</v>
      </c>
      <c r="AF113" s="47"/>
      <c r="AG113" s="46">
        <f t="shared" ca="1" si="10"/>
        <v>0</v>
      </c>
      <c r="AH113" s="46">
        <f ca="1">AG113-SUMIFS(Распред!$G$4:$G$300,Распред!$B$4:$B$300,"апрель",Распред!$F$4:$F$300,A113)</f>
        <v>0</v>
      </c>
      <c r="AI113" s="46">
        <f ca="1">AH113+(COUNTIF(B113:AF113,"КД")+SUMIFS(Распред!$AH$4:$AH$300,Распред!$F$4:$F$300,A113,Распред!$B$4:$B$300,"апрель"))*4</f>
        <v>0</v>
      </c>
      <c r="AJ113" s="46">
        <f t="shared" ca="1" si="11"/>
        <v>0</v>
      </c>
      <c r="AK113" s="46">
        <f t="shared" ca="1" si="12"/>
        <v>0</v>
      </c>
      <c r="AL113" s="46">
        <f>SUMIFS(Распред!$K$4:$K$300,Распред!$B$4:$B$300,"апрель",Распред!$J$4:$J$300,A113)+SUMIFS(Распред!$M$4:$M$300,Распред!$B$4:$B$300,"апрель",Распред!$L$4:$L$300,A113)+SUMIFS(Распред!$O$4:$O$300,Распред!$B$4:$B$300,"апрель",Распред!$N$4:$N$300,A113)+SUMIFS(Распред!$Q$4:$Q$300,Распред!$B$4:$B$300,"апрель",Распред!$P$4:$P$300,A113)+SUMIFS(Распред!$S$4:$S$300,Распред!$B$4:$B$300,"апрель",Распред!$R$4:$R$300,A113)+SUMIFS(Распред!$U$4:$U$300,Распред!$B$4:$B$300,"апрель",Распред!$T$4:$T$300,A113)+SUMIFS(Распред!$W$4:$W$300,Распред!$B$4:$B$300,"апрель",Распред!$V$4:$V$300,A113)+SUMIFS(Распред!$Y$4:$Y$300,Распред!$B$4:$B$300,"апрель",Распред!$X$4:$X$300,A113)+SUMIFS(Распред!$AA$4:$AA$300,Распред!$B$4:$B$300,"апрель",Распред!$Z$4:$Z$300,A113)+SUMIFS(Распред!$AC$4:$AC$300,Распред!$B$4:$B$300,"апрель",Распред!$AB$4:$AB$300,A113)</f>
        <v>0</v>
      </c>
      <c r="AM113" s="46">
        <f t="shared" ca="1" si="13"/>
        <v>0</v>
      </c>
      <c r="AN113" s="46">
        <f t="shared" ca="1" si="14"/>
        <v>0</v>
      </c>
      <c r="AO113" s="46">
        <f t="shared" ca="1" si="15"/>
        <v>0</v>
      </c>
      <c r="AP113" s="46">
        <f>январь!AP113</f>
        <v>0</v>
      </c>
      <c r="AQ113" s="46">
        <f t="shared" ca="1" si="16"/>
        <v>0</v>
      </c>
      <c r="AR113" s="47"/>
      <c r="AS113" s="47">
        <f t="shared" ca="1" si="17"/>
        <v>0</v>
      </c>
      <c r="AT113" s="47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</row>
    <row r="114" spans="1:58" x14ac:dyDescent="0.25">
      <c r="A114" s="47">
        <f>База!B114</f>
        <v>0</v>
      </c>
      <c r="B114" s="46" t="s">
        <v>23</v>
      </c>
      <c r="C114" s="46">
        <f ca="1">IF(COUNTIFS(Распис!$B$4:$B$300,$A114,Распис!$C$4:$C$300,"&lt;="&amp;C$1,Распис!$D$4:$D$300,"&gt;="&amp;C$1)&gt;0,SUMIFS(Распис!$F$4:$F$300,Распис!$B$4:$B$300,$A114,Распис!$C$4:$C$300,"&lt;="&amp;C$1,Распис!$D$4:$D$300,"&gt;="&amp;C$1),SUMIF(База!$B$3:$B$305,$A114,База!$F$3:$F$152))</f>
        <v>0</v>
      </c>
      <c r="D114" s="46">
        <f ca="1">IF(COUNTIFS(Распис!$B$4:$B$300,$A114,Распис!$C$4:$C$300,"&lt;="&amp;D$1,Распис!$D$4:$D$300,"&gt;="&amp;D$1)&gt;0,SUMIFS(Распис!$G$4:$G$300,Распис!$B$4:$B$300,$A114,Распис!$C$4:$C$300,"&lt;="&amp;D$1,Распис!$D$4:$D$300,"&gt;="&amp;D$1),SUMIF(База!$B$3:$B$305,$A114,База!$G$3:$G$152))</f>
        <v>0</v>
      </c>
      <c r="E114" s="46">
        <f ca="1">IF(COUNTIFS(Распис!$B$4:$B$300,$A114,Распис!$C$4:$C$300,"&lt;="&amp;E$1,Распис!$D$4:$D$300,"&gt;="&amp;E$1)&gt;0,SUMIFS(Распис!$H$4:$H$300,Распис!$B$4:$B$300,$A114,Распис!$C$4:$C$300,"&lt;="&amp;E$1,Распис!$D$4:$D$300,"&gt;="&amp;E$1),SUMIF(База!$B$3:$B$305,$A114,База!$H$3:$H$152))</f>
        <v>0</v>
      </c>
      <c r="F114" s="46">
        <f ca="1">IF(COUNTIFS(Распис!$B$4:$B$300,$A114,Распис!$C$4:$C$300,"&lt;="&amp;F$1,Распис!$D$4:$D$300,"&gt;="&amp;F$1)&gt;0,SUMIFS(Распис!$I$4:$I$300,Распис!$B$4:$B$300,$A114,Распис!$C$4:$C$300,"&lt;="&amp;F$1,Распис!$D$4:$D$300,"&gt;="&amp;F$1),SUMIF(База!$B$3:$B$305,$A114,База!$I$3:$I$152))</f>
        <v>0</v>
      </c>
      <c r="G114" s="46">
        <f ca="1">IF(COUNTIFS(Распис!$B$4:$B$300,$A114,Распис!$C$4:$C$300,"&lt;="&amp;G$1,Распис!$D$4:$D$300,"&gt;="&amp;G$1)&gt;0,SUMIFS(Распис!$J$4:$J$300,Распис!$B$4:$B$300,$A114,Распис!$C$4:$C$300,"&lt;="&amp;G$1,Распис!$D$4:$D$300,"&gt;="&amp;G$1),SUMIF(База!$B$3:$B$305,$A114,База!$J$3:$J$152))</f>
        <v>0</v>
      </c>
      <c r="H114" s="46">
        <f ca="1">IF(COUNTIFS(Распис!$B$4:$B$300,$A114,Распис!$C$4:$C$300,"&lt;="&amp;H$1,Распис!$D$4:$D$300,"&gt;="&amp;H$1)&gt;0,SUMIFS(Распис!$K$4:$K$300,Распис!$B$4:$B$300,$A114,Распис!$C$4:$C$300,"&lt;="&amp;H$1,Распис!$D$4:$D$300,"&gt;="&amp;H$1),SUMIF(База!$B$3:$B$305,$A114,База!$K$3:$K$152))</f>
        <v>0</v>
      </c>
      <c r="I114" s="46" t="s">
        <v>23</v>
      </c>
      <c r="J114" s="46">
        <f ca="1">IF(COUNTIFS(Распис!$B$4:$B$300,$A114,Распис!$C$4:$C$300,"&lt;="&amp;J$1,Распис!$D$4:$D$300,"&gt;="&amp;J$1)&gt;0,SUMIFS(Распис!$F$4:$F$300,Распис!$B$4:$B$300,$A114,Распис!$C$4:$C$300,"&lt;="&amp;J$1,Распис!$D$4:$D$300,"&gt;="&amp;J$1),SUMIF(База!$B$3:$B$305,$A114,База!$F$3:$F$152))</f>
        <v>0</v>
      </c>
      <c r="K114" s="46">
        <f ca="1">IF(COUNTIFS(Распис!$B$4:$B$300,$A114,Распис!$C$4:$C$300,"&lt;="&amp;K$1,Распис!$D$4:$D$300,"&gt;="&amp;K$1)&gt;0,SUMIFS(Распис!$G$4:$G$300,Распис!$B$4:$B$300,$A114,Распис!$C$4:$C$300,"&lt;="&amp;K$1,Распис!$D$4:$D$300,"&gt;="&amp;K$1),SUMIF(База!$B$3:$B$305,$A114,База!$G$3:$G$152))</f>
        <v>0</v>
      </c>
      <c r="L114" s="46">
        <f ca="1">IF(COUNTIFS(Распис!$B$4:$B$300,$A114,Распис!$C$4:$C$300,"&lt;="&amp;L$1,Распис!$D$4:$D$300,"&gt;="&amp;L$1)&gt;0,SUMIFS(Распис!$H$4:$H$300,Распис!$B$4:$B$300,$A114,Распис!$C$4:$C$300,"&lt;="&amp;L$1,Распис!$D$4:$D$300,"&gt;="&amp;L$1),SUMIF(База!$B$3:$B$305,$A114,База!$H$3:$H$152))</f>
        <v>0</v>
      </c>
      <c r="M114" s="46">
        <f ca="1">IF(COUNTIFS(Распис!$B$4:$B$300,$A114,Распис!$C$4:$C$300,"&lt;="&amp;M$1,Распис!$D$4:$D$300,"&gt;="&amp;M$1)&gt;0,SUMIFS(Распис!$I$4:$I$300,Распис!$B$4:$B$300,$A114,Распис!$C$4:$C$300,"&lt;="&amp;M$1,Распис!$D$4:$D$300,"&gt;="&amp;M$1),SUMIF(База!$B$3:$B$305,$A114,База!$I$3:$I$152))</f>
        <v>0</v>
      </c>
      <c r="N114" s="46">
        <f ca="1">IF(COUNTIFS(Распис!$B$4:$B$300,$A114,Распис!$C$4:$C$300,"&lt;="&amp;N$1,Распис!$D$4:$D$300,"&gt;="&amp;N$1)&gt;0,SUMIFS(Распис!$J$4:$J$300,Распис!$B$4:$B$300,$A114,Распис!$C$4:$C$300,"&lt;="&amp;N$1,Распис!$D$4:$D$300,"&gt;="&amp;N$1),SUMIF(База!$B$3:$B$305,$A114,База!$J$3:$J$152))</f>
        <v>0</v>
      </c>
      <c r="O114" s="46">
        <f ca="1">IF(COUNTIFS(Распис!$B$4:$B$300,$A114,Распис!$C$4:$C$300,"&lt;="&amp;O$1,Распис!$D$4:$D$300,"&gt;="&amp;O$1)&gt;0,SUMIFS(Распис!$K$4:$K$300,Распис!$B$4:$B$300,$A114,Распис!$C$4:$C$300,"&lt;="&amp;O$1,Распис!$D$4:$D$300,"&gt;="&amp;O$1),SUMIF(База!$B$3:$B$305,$A114,База!$K$3:$K$152))</f>
        <v>0</v>
      </c>
      <c r="P114" s="46" t="s">
        <v>23</v>
      </c>
      <c r="Q114" s="46">
        <f ca="1">IF(COUNTIFS(Распис!$B$4:$B$300,$A114,Распис!$C$4:$C$300,"&lt;="&amp;Q$1,Распис!$D$4:$D$300,"&gt;="&amp;Q$1)&gt;0,SUMIFS(Распис!$F$4:$F$300,Распис!$B$4:$B$300,$A114,Распис!$C$4:$C$300,"&lt;="&amp;Q$1,Распис!$D$4:$D$300,"&gt;="&amp;Q$1),SUMIF(База!$B$3:$B$305,$A114,База!$F$3:$F$152))</f>
        <v>0</v>
      </c>
      <c r="R114" s="46">
        <f ca="1">IF(COUNTIFS(Распис!$B$4:$B$300,$A114,Распис!$C$4:$C$300,"&lt;="&amp;R$1,Распис!$D$4:$D$300,"&gt;="&amp;R$1)&gt;0,SUMIFS(Распис!$G$4:$G$300,Распис!$B$4:$B$300,$A114,Распис!$C$4:$C$300,"&lt;="&amp;R$1,Распис!$D$4:$D$300,"&gt;="&amp;R$1),SUMIF(База!$B$3:$B$305,$A114,База!$G$3:$G$152))</f>
        <v>0</v>
      </c>
      <c r="S114" s="46">
        <f ca="1">IF(COUNTIFS(Распис!$B$4:$B$300,$A114,Распис!$C$4:$C$300,"&lt;="&amp;S$1,Распис!$D$4:$D$300,"&gt;="&amp;S$1)&gt;0,SUMIFS(Распис!$H$4:$H$300,Распис!$B$4:$B$300,$A114,Распис!$C$4:$C$300,"&lt;="&amp;S$1,Распис!$D$4:$D$300,"&gt;="&amp;S$1),SUMIF(База!$B$3:$B$305,$A114,База!$H$3:$H$152))</f>
        <v>0</v>
      </c>
      <c r="T114" s="46">
        <f ca="1">IF(COUNTIFS(Распис!$B$4:$B$300,$A114,Распис!$C$4:$C$300,"&lt;="&amp;T$1,Распис!$D$4:$D$300,"&gt;="&amp;T$1)&gt;0,SUMIFS(Распис!$I$4:$I$300,Распис!$B$4:$B$300,$A114,Распис!$C$4:$C$300,"&lt;="&amp;T$1,Распис!$D$4:$D$300,"&gt;="&amp;T$1),SUMIF(База!$B$3:$B$305,$A114,База!$I$3:$I$152))</f>
        <v>0</v>
      </c>
      <c r="U114" s="46">
        <f ca="1">IF(COUNTIFS(Распис!$B$4:$B$300,$A114,Распис!$C$4:$C$300,"&lt;="&amp;U$1,Распис!$D$4:$D$300,"&gt;="&amp;U$1)&gt;0,SUMIFS(Распис!$J$4:$J$300,Распис!$B$4:$B$300,$A114,Распис!$C$4:$C$300,"&lt;="&amp;U$1,Распис!$D$4:$D$300,"&gt;="&amp;U$1),SUMIF(База!$B$3:$B$305,$A114,База!$J$3:$J$152))</f>
        <v>0</v>
      </c>
      <c r="V114" s="46">
        <f ca="1">IF(COUNTIFS(Распис!$B$4:$B$300,$A114,Распис!$C$4:$C$300,"&lt;="&amp;V$1,Распис!$D$4:$D$300,"&gt;="&amp;V$1)&gt;0,SUMIFS(Распис!$K$4:$K$300,Распис!$B$4:$B$300,$A114,Распис!$C$4:$C$300,"&lt;="&amp;V$1,Распис!$D$4:$D$300,"&gt;="&amp;V$1),SUMIF(База!$B$3:$B$305,$A114,База!$K$3:$K$152))</f>
        <v>0</v>
      </c>
      <c r="W114" s="46" t="s">
        <v>23</v>
      </c>
      <c r="X114" s="46">
        <f ca="1">IF(COUNTIFS(Распис!$B$4:$B$300,$A114,Распис!$C$4:$C$300,"&lt;="&amp;X$1,Распис!$D$4:$D$300,"&gt;="&amp;X$1)&gt;0,SUMIFS(Распис!$F$4:$F$300,Распис!$B$4:$B$300,$A114,Распис!$C$4:$C$300,"&lt;="&amp;X$1,Распис!$D$4:$D$300,"&gt;="&amp;X$1),SUMIF(База!$B$3:$B$305,$A114,База!$F$3:$F$152))</f>
        <v>0</v>
      </c>
      <c r="Y114" s="46">
        <f ca="1">IF(COUNTIFS(Распис!$B$4:$B$300,$A114,Распис!$C$4:$C$300,"&lt;="&amp;Y$1,Распис!$D$4:$D$300,"&gt;="&amp;Y$1)&gt;0,SUMIFS(Распис!$G$4:$G$300,Распис!$B$4:$B$300,$A114,Распис!$C$4:$C$300,"&lt;="&amp;Y$1,Распис!$D$4:$D$300,"&gt;="&amp;Y$1),SUMIF(База!$B$3:$B$305,$A114,База!$G$3:$G$152))</f>
        <v>0</v>
      </c>
      <c r="Z114" s="46">
        <f ca="1">IF(COUNTIFS(Распис!$B$4:$B$300,$A114,Распис!$C$4:$C$300,"&lt;="&amp;Z$1,Распис!$D$4:$D$300,"&gt;="&amp;Z$1)&gt;0,SUMIFS(Распис!$H$4:$H$300,Распис!$B$4:$B$300,$A114,Распис!$C$4:$C$300,"&lt;="&amp;Z$1,Распис!$D$4:$D$300,"&gt;="&amp;Z$1),SUMIF(База!$B$3:$B$305,$A114,База!$H$3:$H$152))</f>
        <v>0</v>
      </c>
      <c r="AA114" s="46">
        <f ca="1">IF(COUNTIFS(Распис!$B$4:$B$300,$A114,Распис!$C$4:$C$300,"&lt;="&amp;AA$1,Распис!$D$4:$D$300,"&gt;="&amp;AA$1)&gt;0,SUMIFS(Распис!$I$4:$I$300,Распис!$B$4:$B$300,$A114,Распис!$C$4:$C$300,"&lt;="&amp;AA$1,Распис!$D$4:$D$300,"&gt;="&amp;AA$1),SUMIF(База!$B$3:$B$305,$A114,База!$I$3:$I$152))</f>
        <v>0</v>
      </c>
      <c r="AB114" s="46">
        <f ca="1">IF(COUNTIFS(Распис!$B$4:$B$300,$A114,Распис!$C$4:$C$300,"&lt;="&amp;AB$1,Распис!$D$4:$D$300,"&gt;="&amp;AB$1)&gt;0,SUMIFS(Распис!$J$4:$J$300,Распис!$B$4:$B$300,$A114,Распис!$C$4:$C$300,"&lt;="&amp;AB$1,Распис!$D$4:$D$300,"&gt;="&amp;AB$1),SUMIF(База!$B$3:$B$305,$A114,База!$J$3:$J$152))</f>
        <v>0</v>
      </c>
      <c r="AC114" s="46">
        <f ca="1">IF(COUNTIFS(Распис!$B$4:$B$300,$A114,Распис!$C$4:$C$300,"&lt;="&amp;AC$1,Распис!$D$4:$D$300,"&gt;="&amp;AC$1)&gt;0,SUMIFS(Распис!$K$4:$K$300,Распис!$B$4:$B$300,$A114,Распис!$C$4:$C$300,"&lt;="&amp;AC$1,Распис!$D$4:$D$300,"&gt;="&amp;AC$1),SUMIF(База!$B$3:$B$305,$A114,База!$K$3:$K$152))</f>
        <v>0</v>
      </c>
      <c r="AD114" s="46" t="s">
        <v>23</v>
      </c>
      <c r="AE114" s="46">
        <f ca="1">IF(COUNTIFS(Распис!$B$4:$B$300,$A114,Распис!$C$4:$C$300,"&lt;="&amp;AE$1,Распис!$D$4:$D$300,"&gt;="&amp;AE$1)&gt;0,SUMIFS(Распис!$F$4:$F$300,Распис!$B$4:$B$300,$A114,Распис!$C$4:$C$300,"&lt;="&amp;AE$1,Распис!$D$4:$D$300,"&gt;="&amp;AE$1),SUMIF(База!$B$3:$B$305,$A114,База!$F$3:$F$152))</f>
        <v>0</v>
      </c>
      <c r="AF114" s="47"/>
      <c r="AG114" s="46">
        <f t="shared" ca="1" si="10"/>
        <v>0</v>
      </c>
      <c r="AH114" s="46">
        <f ca="1">AG114-SUMIFS(Распред!$G$4:$G$300,Распред!$B$4:$B$300,"апрель",Распред!$F$4:$F$300,A114)</f>
        <v>0</v>
      </c>
      <c r="AI114" s="46">
        <f ca="1">AH114+(COUNTIF(B114:AF114,"КД")+SUMIFS(Распред!$AH$4:$AH$300,Распред!$F$4:$F$300,A114,Распред!$B$4:$B$300,"апрель"))*4</f>
        <v>0</v>
      </c>
      <c r="AJ114" s="46">
        <f t="shared" ca="1" si="11"/>
        <v>0</v>
      </c>
      <c r="AK114" s="46">
        <f t="shared" ca="1" si="12"/>
        <v>0</v>
      </c>
      <c r="AL114" s="46">
        <f>SUMIFS(Распред!$K$4:$K$300,Распред!$B$4:$B$300,"апрель",Распред!$J$4:$J$300,A114)+SUMIFS(Распред!$M$4:$M$300,Распред!$B$4:$B$300,"апрель",Распред!$L$4:$L$300,A114)+SUMIFS(Распред!$O$4:$O$300,Распред!$B$4:$B$300,"апрель",Распред!$N$4:$N$300,A114)+SUMIFS(Распред!$Q$4:$Q$300,Распред!$B$4:$B$300,"апрель",Распред!$P$4:$P$300,A114)+SUMIFS(Распред!$S$4:$S$300,Распред!$B$4:$B$300,"апрель",Распред!$R$4:$R$300,A114)+SUMIFS(Распред!$U$4:$U$300,Распред!$B$4:$B$300,"апрель",Распред!$T$4:$T$300,A114)+SUMIFS(Распред!$W$4:$W$300,Распред!$B$4:$B$300,"апрель",Распред!$V$4:$V$300,A114)+SUMIFS(Распред!$Y$4:$Y$300,Распред!$B$4:$B$300,"апрель",Распред!$X$4:$X$300,A114)+SUMIFS(Распред!$AA$4:$AA$300,Распред!$B$4:$B$300,"апрель",Распред!$Z$4:$Z$300,A114)+SUMIFS(Распред!$AC$4:$AC$300,Распред!$B$4:$B$300,"апрель",Распред!$AB$4:$AB$300,A114)</f>
        <v>0</v>
      </c>
      <c r="AM114" s="46">
        <f t="shared" ca="1" si="13"/>
        <v>0</v>
      </c>
      <c r="AN114" s="46">
        <f t="shared" ca="1" si="14"/>
        <v>0</v>
      </c>
      <c r="AO114" s="46">
        <f t="shared" ca="1" si="15"/>
        <v>0</v>
      </c>
      <c r="AP114" s="46">
        <f>январь!AP114</f>
        <v>0</v>
      </c>
      <c r="AQ114" s="46">
        <f t="shared" ca="1" si="16"/>
        <v>0</v>
      </c>
      <c r="AR114" s="47"/>
      <c r="AS114" s="47">
        <f t="shared" ca="1" si="17"/>
        <v>0</v>
      </c>
      <c r="AT114" s="47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</row>
    <row r="115" spans="1:58" x14ac:dyDescent="0.25">
      <c r="A115" s="47">
        <f>База!B115</f>
        <v>0</v>
      </c>
      <c r="B115" s="46" t="s">
        <v>23</v>
      </c>
      <c r="C115" s="46">
        <f ca="1">IF(COUNTIFS(Распис!$B$4:$B$300,$A115,Распис!$C$4:$C$300,"&lt;="&amp;C$1,Распис!$D$4:$D$300,"&gt;="&amp;C$1)&gt;0,SUMIFS(Распис!$F$4:$F$300,Распис!$B$4:$B$300,$A115,Распис!$C$4:$C$300,"&lt;="&amp;C$1,Распис!$D$4:$D$300,"&gt;="&amp;C$1),SUMIF(База!$B$3:$B$305,$A115,База!$F$3:$F$152))</f>
        <v>0</v>
      </c>
      <c r="D115" s="46">
        <f ca="1">IF(COUNTIFS(Распис!$B$4:$B$300,$A115,Распис!$C$4:$C$300,"&lt;="&amp;D$1,Распис!$D$4:$D$300,"&gt;="&amp;D$1)&gt;0,SUMIFS(Распис!$G$4:$G$300,Распис!$B$4:$B$300,$A115,Распис!$C$4:$C$300,"&lt;="&amp;D$1,Распис!$D$4:$D$300,"&gt;="&amp;D$1),SUMIF(База!$B$3:$B$305,$A115,База!$G$3:$G$152))</f>
        <v>0</v>
      </c>
      <c r="E115" s="46">
        <f ca="1">IF(COUNTIFS(Распис!$B$4:$B$300,$A115,Распис!$C$4:$C$300,"&lt;="&amp;E$1,Распис!$D$4:$D$300,"&gt;="&amp;E$1)&gt;0,SUMIFS(Распис!$H$4:$H$300,Распис!$B$4:$B$300,$A115,Распис!$C$4:$C$300,"&lt;="&amp;E$1,Распис!$D$4:$D$300,"&gt;="&amp;E$1),SUMIF(База!$B$3:$B$305,$A115,База!$H$3:$H$152))</f>
        <v>0</v>
      </c>
      <c r="F115" s="46">
        <f ca="1">IF(COUNTIFS(Распис!$B$4:$B$300,$A115,Распис!$C$4:$C$300,"&lt;="&amp;F$1,Распис!$D$4:$D$300,"&gt;="&amp;F$1)&gt;0,SUMIFS(Распис!$I$4:$I$300,Распис!$B$4:$B$300,$A115,Распис!$C$4:$C$300,"&lt;="&amp;F$1,Распис!$D$4:$D$300,"&gt;="&amp;F$1),SUMIF(База!$B$3:$B$305,$A115,База!$I$3:$I$152))</f>
        <v>0</v>
      </c>
      <c r="G115" s="46">
        <f ca="1">IF(COUNTIFS(Распис!$B$4:$B$300,$A115,Распис!$C$4:$C$300,"&lt;="&amp;G$1,Распис!$D$4:$D$300,"&gt;="&amp;G$1)&gt;0,SUMIFS(Распис!$J$4:$J$300,Распис!$B$4:$B$300,$A115,Распис!$C$4:$C$300,"&lt;="&amp;G$1,Распис!$D$4:$D$300,"&gt;="&amp;G$1),SUMIF(База!$B$3:$B$305,$A115,База!$J$3:$J$152))</f>
        <v>0</v>
      </c>
      <c r="H115" s="46">
        <f ca="1">IF(COUNTIFS(Распис!$B$4:$B$300,$A115,Распис!$C$4:$C$300,"&lt;="&amp;H$1,Распис!$D$4:$D$300,"&gt;="&amp;H$1)&gt;0,SUMIFS(Распис!$K$4:$K$300,Распис!$B$4:$B$300,$A115,Распис!$C$4:$C$300,"&lt;="&amp;H$1,Распис!$D$4:$D$300,"&gt;="&amp;H$1),SUMIF(База!$B$3:$B$305,$A115,База!$K$3:$K$152))</f>
        <v>0</v>
      </c>
      <c r="I115" s="46" t="s">
        <v>23</v>
      </c>
      <c r="J115" s="46">
        <f ca="1">IF(COUNTIFS(Распис!$B$4:$B$300,$A115,Распис!$C$4:$C$300,"&lt;="&amp;J$1,Распис!$D$4:$D$300,"&gt;="&amp;J$1)&gt;0,SUMIFS(Распис!$F$4:$F$300,Распис!$B$4:$B$300,$A115,Распис!$C$4:$C$300,"&lt;="&amp;J$1,Распис!$D$4:$D$300,"&gt;="&amp;J$1),SUMIF(База!$B$3:$B$305,$A115,База!$F$3:$F$152))</f>
        <v>0</v>
      </c>
      <c r="K115" s="46">
        <f ca="1">IF(COUNTIFS(Распис!$B$4:$B$300,$A115,Распис!$C$4:$C$300,"&lt;="&amp;K$1,Распис!$D$4:$D$300,"&gt;="&amp;K$1)&gt;0,SUMIFS(Распис!$G$4:$G$300,Распис!$B$4:$B$300,$A115,Распис!$C$4:$C$300,"&lt;="&amp;K$1,Распис!$D$4:$D$300,"&gt;="&amp;K$1),SUMIF(База!$B$3:$B$305,$A115,База!$G$3:$G$152))</f>
        <v>0</v>
      </c>
      <c r="L115" s="46">
        <f ca="1">IF(COUNTIFS(Распис!$B$4:$B$300,$A115,Распис!$C$4:$C$300,"&lt;="&amp;L$1,Распис!$D$4:$D$300,"&gt;="&amp;L$1)&gt;0,SUMIFS(Распис!$H$4:$H$300,Распис!$B$4:$B$300,$A115,Распис!$C$4:$C$300,"&lt;="&amp;L$1,Распис!$D$4:$D$300,"&gt;="&amp;L$1),SUMIF(База!$B$3:$B$305,$A115,База!$H$3:$H$152))</f>
        <v>0</v>
      </c>
      <c r="M115" s="46">
        <f ca="1">IF(COUNTIFS(Распис!$B$4:$B$300,$A115,Распис!$C$4:$C$300,"&lt;="&amp;M$1,Распис!$D$4:$D$300,"&gt;="&amp;M$1)&gt;0,SUMIFS(Распис!$I$4:$I$300,Распис!$B$4:$B$300,$A115,Распис!$C$4:$C$300,"&lt;="&amp;M$1,Распис!$D$4:$D$300,"&gt;="&amp;M$1),SUMIF(База!$B$3:$B$305,$A115,База!$I$3:$I$152))</f>
        <v>0</v>
      </c>
      <c r="N115" s="46">
        <f ca="1">IF(COUNTIFS(Распис!$B$4:$B$300,$A115,Распис!$C$4:$C$300,"&lt;="&amp;N$1,Распис!$D$4:$D$300,"&gt;="&amp;N$1)&gt;0,SUMIFS(Распис!$J$4:$J$300,Распис!$B$4:$B$300,$A115,Распис!$C$4:$C$300,"&lt;="&amp;N$1,Распис!$D$4:$D$300,"&gt;="&amp;N$1),SUMIF(База!$B$3:$B$305,$A115,База!$J$3:$J$152))</f>
        <v>0</v>
      </c>
      <c r="O115" s="46">
        <f ca="1">IF(COUNTIFS(Распис!$B$4:$B$300,$A115,Распис!$C$4:$C$300,"&lt;="&amp;O$1,Распис!$D$4:$D$300,"&gt;="&amp;O$1)&gt;0,SUMIFS(Распис!$K$4:$K$300,Распис!$B$4:$B$300,$A115,Распис!$C$4:$C$300,"&lt;="&amp;O$1,Распис!$D$4:$D$300,"&gt;="&amp;O$1),SUMIF(База!$B$3:$B$305,$A115,База!$K$3:$K$152))</f>
        <v>0</v>
      </c>
      <c r="P115" s="46" t="s">
        <v>23</v>
      </c>
      <c r="Q115" s="46">
        <f ca="1">IF(COUNTIFS(Распис!$B$4:$B$300,$A115,Распис!$C$4:$C$300,"&lt;="&amp;Q$1,Распис!$D$4:$D$300,"&gt;="&amp;Q$1)&gt;0,SUMIFS(Распис!$F$4:$F$300,Распис!$B$4:$B$300,$A115,Распис!$C$4:$C$300,"&lt;="&amp;Q$1,Распис!$D$4:$D$300,"&gt;="&amp;Q$1),SUMIF(База!$B$3:$B$305,$A115,База!$F$3:$F$152))</f>
        <v>0</v>
      </c>
      <c r="R115" s="46">
        <f ca="1">IF(COUNTIFS(Распис!$B$4:$B$300,$A115,Распис!$C$4:$C$300,"&lt;="&amp;R$1,Распис!$D$4:$D$300,"&gt;="&amp;R$1)&gt;0,SUMIFS(Распис!$G$4:$G$300,Распис!$B$4:$B$300,$A115,Распис!$C$4:$C$300,"&lt;="&amp;R$1,Распис!$D$4:$D$300,"&gt;="&amp;R$1),SUMIF(База!$B$3:$B$305,$A115,База!$G$3:$G$152))</f>
        <v>0</v>
      </c>
      <c r="S115" s="46">
        <f ca="1">IF(COUNTIFS(Распис!$B$4:$B$300,$A115,Распис!$C$4:$C$300,"&lt;="&amp;S$1,Распис!$D$4:$D$300,"&gt;="&amp;S$1)&gt;0,SUMIFS(Распис!$H$4:$H$300,Распис!$B$4:$B$300,$A115,Распис!$C$4:$C$300,"&lt;="&amp;S$1,Распис!$D$4:$D$300,"&gt;="&amp;S$1),SUMIF(База!$B$3:$B$305,$A115,База!$H$3:$H$152))</f>
        <v>0</v>
      </c>
      <c r="T115" s="46">
        <f ca="1">IF(COUNTIFS(Распис!$B$4:$B$300,$A115,Распис!$C$4:$C$300,"&lt;="&amp;T$1,Распис!$D$4:$D$300,"&gt;="&amp;T$1)&gt;0,SUMIFS(Распис!$I$4:$I$300,Распис!$B$4:$B$300,$A115,Распис!$C$4:$C$300,"&lt;="&amp;T$1,Распис!$D$4:$D$300,"&gt;="&amp;T$1),SUMIF(База!$B$3:$B$305,$A115,База!$I$3:$I$152))</f>
        <v>0</v>
      </c>
      <c r="U115" s="46">
        <f ca="1">IF(COUNTIFS(Распис!$B$4:$B$300,$A115,Распис!$C$4:$C$300,"&lt;="&amp;U$1,Распис!$D$4:$D$300,"&gt;="&amp;U$1)&gt;0,SUMIFS(Распис!$J$4:$J$300,Распис!$B$4:$B$300,$A115,Распис!$C$4:$C$300,"&lt;="&amp;U$1,Распис!$D$4:$D$300,"&gt;="&amp;U$1),SUMIF(База!$B$3:$B$305,$A115,База!$J$3:$J$152))</f>
        <v>0</v>
      </c>
      <c r="V115" s="46">
        <f ca="1">IF(COUNTIFS(Распис!$B$4:$B$300,$A115,Распис!$C$4:$C$300,"&lt;="&amp;V$1,Распис!$D$4:$D$300,"&gt;="&amp;V$1)&gt;0,SUMIFS(Распис!$K$4:$K$300,Распис!$B$4:$B$300,$A115,Распис!$C$4:$C$300,"&lt;="&amp;V$1,Распис!$D$4:$D$300,"&gt;="&amp;V$1),SUMIF(База!$B$3:$B$305,$A115,База!$K$3:$K$152))</f>
        <v>0</v>
      </c>
      <c r="W115" s="46" t="s">
        <v>23</v>
      </c>
      <c r="X115" s="46">
        <f ca="1">IF(COUNTIFS(Распис!$B$4:$B$300,$A115,Распис!$C$4:$C$300,"&lt;="&amp;X$1,Распис!$D$4:$D$300,"&gt;="&amp;X$1)&gt;0,SUMIFS(Распис!$F$4:$F$300,Распис!$B$4:$B$300,$A115,Распис!$C$4:$C$300,"&lt;="&amp;X$1,Распис!$D$4:$D$300,"&gt;="&amp;X$1),SUMIF(База!$B$3:$B$305,$A115,База!$F$3:$F$152))</f>
        <v>0</v>
      </c>
      <c r="Y115" s="46">
        <f ca="1">IF(COUNTIFS(Распис!$B$4:$B$300,$A115,Распис!$C$4:$C$300,"&lt;="&amp;Y$1,Распис!$D$4:$D$300,"&gt;="&amp;Y$1)&gt;0,SUMIFS(Распис!$G$4:$G$300,Распис!$B$4:$B$300,$A115,Распис!$C$4:$C$300,"&lt;="&amp;Y$1,Распис!$D$4:$D$300,"&gt;="&amp;Y$1),SUMIF(База!$B$3:$B$305,$A115,База!$G$3:$G$152))</f>
        <v>0</v>
      </c>
      <c r="Z115" s="46">
        <f ca="1">IF(COUNTIFS(Распис!$B$4:$B$300,$A115,Распис!$C$4:$C$300,"&lt;="&amp;Z$1,Распис!$D$4:$D$300,"&gt;="&amp;Z$1)&gt;0,SUMIFS(Распис!$H$4:$H$300,Распис!$B$4:$B$300,$A115,Распис!$C$4:$C$300,"&lt;="&amp;Z$1,Распис!$D$4:$D$300,"&gt;="&amp;Z$1),SUMIF(База!$B$3:$B$305,$A115,База!$H$3:$H$152))</f>
        <v>0</v>
      </c>
      <c r="AA115" s="46">
        <f ca="1">IF(COUNTIFS(Распис!$B$4:$B$300,$A115,Распис!$C$4:$C$300,"&lt;="&amp;AA$1,Распис!$D$4:$D$300,"&gt;="&amp;AA$1)&gt;0,SUMIFS(Распис!$I$4:$I$300,Распис!$B$4:$B$300,$A115,Распис!$C$4:$C$300,"&lt;="&amp;AA$1,Распис!$D$4:$D$300,"&gt;="&amp;AA$1),SUMIF(База!$B$3:$B$305,$A115,База!$I$3:$I$152))</f>
        <v>0</v>
      </c>
      <c r="AB115" s="46">
        <f ca="1">IF(COUNTIFS(Распис!$B$4:$B$300,$A115,Распис!$C$4:$C$300,"&lt;="&amp;AB$1,Распис!$D$4:$D$300,"&gt;="&amp;AB$1)&gt;0,SUMIFS(Распис!$J$4:$J$300,Распис!$B$4:$B$300,$A115,Распис!$C$4:$C$300,"&lt;="&amp;AB$1,Распис!$D$4:$D$300,"&gt;="&amp;AB$1),SUMIF(База!$B$3:$B$305,$A115,База!$J$3:$J$152))</f>
        <v>0</v>
      </c>
      <c r="AC115" s="46">
        <f ca="1">IF(COUNTIFS(Распис!$B$4:$B$300,$A115,Распис!$C$4:$C$300,"&lt;="&amp;AC$1,Распис!$D$4:$D$300,"&gt;="&amp;AC$1)&gt;0,SUMIFS(Распис!$K$4:$K$300,Распис!$B$4:$B$300,$A115,Распис!$C$4:$C$300,"&lt;="&amp;AC$1,Распис!$D$4:$D$300,"&gt;="&amp;AC$1),SUMIF(База!$B$3:$B$305,$A115,База!$K$3:$K$152))</f>
        <v>0</v>
      </c>
      <c r="AD115" s="46" t="s">
        <v>23</v>
      </c>
      <c r="AE115" s="46">
        <f ca="1">IF(COUNTIFS(Распис!$B$4:$B$300,$A115,Распис!$C$4:$C$300,"&lt;="&amp;AE$1,Распис!$D$4:$D$300,"&gt;="&amp;AE$1)&gt;0,SUMIFS(Распис!$F$4:$F$300,Распис!$B$4:$B$300,$A115,Распис!$C$4:$C$300,"&lt;="&amp;AE$1,Распис!$D$4:$D$300,"&gt;="&amp;AE$1),SUMIF(База!$B$3:$B$305,$A115,База!$F$3:$F$152))</f>
        <v>0</v>
      </c>
      <c r="AF115" s="47"/>
      <c r="AG115" s="46">
        <f t="shared" ca="1" si="10"/>
        <v>0</v>
      </c>
      <c r="AH115" s="46">
        <f ca="1">AG115-SUMIFS(Распред!$G$4:$G$300,Распред!$B$4:$B$300,"апрель",Распред!$F$4:$F$300,A115)</f>
        <v>0</v>
      </c>
      <c r="AI115" s="46">
        <f ca="1">AH115+(COUNTIF(B115:AF115,"КД")+SUMIFS(Распред!$AH$4:$AH$300,Распред!$F$4:$F$300,A115,Распред!$B$4:$B$300,"апрель"))*4</f>
        <v>0</v>
      </c>
      <c r="AJ115" s="46">
        <f t="shared" ca="1" si="11"/>
        <v>0</v>
      </c>
      <c r="AK115" s="46">
        <f t="shared" ca="1" si="12"/>
        <v>0</v>
      </c>
      <c r="AL115" s="46">
        <f>SUMIFS(Распред!$K$4:$K$300,Распред!$B$4:$B$300,"апрель",Распред!$J$4:$J$300,A115)+SUMIFS(Распред!$M$4:$M$300,Распред!$B$4:$B$300,"апрель",Распред!$L$4:$L$300,A115)+SUMIFS(Распред!$O$4:$O$300,Распред!$B$4:$B$300,"апрель",Распред!$N$4:$N$300,A115)+SUMIFS(Распред!$Q$4:$Q$300,Распред!$B$4:$B$300,"апрель",Распред!$P$4:$P$300,A115)+SUMIFS(Распред!$S$4:$S$300,Распред!$B$4:$B$300,"апрель",Распред!$R$4:$R$300,A115)+SUMIFS(Распред!$U$4:$U$300,Распред!$B$4:$B$300,"апрель",Распред!$T$4:$T$300,A115)+SUMIFS(Распред!$W$4:$W$300,Распред!$B$4:$B$300,"апрель",Распред!$V$4:$V$300,A115)+SUMIFS(Распред!$Y$4:$Y$300,Распред!$B$4:$B$300,"апрель",Распред!$X$4:$X$300,A115)+SUMIFS(Распред!$AA$4:$AA$300,Распред!$B$4:$B$300,"апрель",Распред!$Z$4:$Z$300,A115)+SUMIFS(Распред!$AC$4:$AC$300,Распред!$B$4:$B$300,"апрель",Распред!$AB$4:$AB$300,A115)</f>
        <v>0</v>
      </c>
      <c r="AM115" s="46">
        <f t="shared" ca="1" si="13"/>
        <v>0</v>
      </c>
      <c r="AN115" s="46">
        <f t="shared" ca="1" si="14"/>
        <v>0</v>
      </c>
      <c r="AO115" s="46">
        <f t="shared" ca="1" si="15"/>
        <v>0</v>
      </c>
      <c r="AP115" s="46">
        <f>январь!AP115</f>
        <v>0</v>
      </c>
      <c r="AQ115" s="46">
        <f t="shared" ca="1" si="16"/>
        <v>0</v>
      </c>
      <c r="AR115" s="47"/>
      <c r="AS115" s="47">
        <f t="shared" ca="1" si="17"/>
        <v>0</v>
      </c>
      <c r="AT115" s="47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</row>
    <row r="116" spans="1:58" x14ac:dyDescent="0.25">
      <c r="A116" s="47">
        <f>База!B116</f>
        <v>0</v>
      </c>
      <c r="B116" s="46" t="s">
        <v>23</v>
      </c>
      <c r="C116" s="46">
        <f ca="1">IF(COUNTIFS(Распис!$B$4:$B$300,$A116,Распис!$C$4:$C$300,"&lt;="&amp;C$1,Распис!$D$4:$D$300,"&gt;="&amp;C$1)&gt;0,SUMIFS(Распис!$F$4:$F$300,Распис!$B$4:$B$300,$A116,Распис!$C$4:$C$300,"&lt;="&amp;C$1,Распис!$D$4:$D$300,"&gt;="&amp;C$1),SUMIF(База!$B$3:$B$305,$A116,База!$F$3:$F$152))</f>
        <v>0</v>
      </c>
      <c r="D116" s="46">
        <f ca="1">IF(COUNTIFS(Распис!$B$4:$B$300,$A116,Распис!$C$4:$C$300,"&lt;="&amp;D$1,Распис!$D$4:$D$300,"&gt;="&amp;D$1)&gt;0,SUMIFS(Распис!$G$4:$G$300,Распис!$B$4:$B$300,$A116,Распис!$C$4:$C$300,"&lt;="&amp;D$1,Распис!$D$4:$D$300,"&gt;="&amp;D$1),SUMIF(База!$B$3:$B$305,$A116,База!$G$3:$G$152))</f>
        <v>0</v>
      </c>
      <c r="E116" s="46">
        <f ca="1">IF(COUNTIFS(Распис!$B$4:$B$300,$A116,Распис!$C$4:$C$300,"&lt;="&amp;E$1,Распис!$D$4:$D$300,"&gt;="&amp;E$1)&gt;0,SUMIFS(Распис!$H$4:$H$300,Распис!$B$4:$B$300,$A116,Распис!$C$4:$C$300,"&lt;="&amp;E$1,Распис!$D$4:$D$300,"&gt;="&amp;E$1),SUMIF(База!$B$3:$B$305,$A116,База!$H$3:$H$152))</f>
        <v>0</v>
      </c>
      <c r="F116" s="46">
        <f ca="1">IF(COUNTIFS(Распис!$B$4:$B$300,$A116,Распис!$C$4:$C$300,"&lt;="&amp;F$1,Распис!$D$4:$D$300,"&gt;="&amp;F$1)&gt;0,SUMIFS(Распис!$I$4:$I$300,Распис!$B$4:$B$300,$A116,Распис!$C$4:$C$300,"&lt;="&amp;F$1,Распис!$D$4:$D$300,"&gt;="&amp;F$1),SUMIF(База!$B$3:$B$305,$A116,База!$I$3:$I$152))</f>
        <v>0</v>
      </c>
      <c r="G116" s="46">
        <f ca="1">IF(COUNTIFS(Распис!$B$4:$B$300,$A116,Распис!$C$4:$C$300,"&lt;="&amp;G$1,Распис!$D$4:$D$300,"&gt;="&amp;G$1)&gt;0,SUMIFS(Распис!$J$4:$J$300,Распис!$B$4:$B$300,$A116,Распис!$C$4:$C$300,"&lt;="&amp;G$1,Распис!$D$4:$D$300,"&gt;="&amp;G$1),SUMIF(База!$B$3:$B$305,$A116,База!$J$3:$J$152))</f>
        <v>0</v>
      </c>
      <c r="H116" s="46">
        <f ca="1">IF(COUNTIFS(Распис!$B$4:$B$300,$A116,Распис!$C$4:$C$300,"&lt;="&amp;H$1,Распис!$D$4:$D$300,"&gt;="&amp;H$1)&gt;0,SUMIFS(Распис!$K$4:$K$300,Распис!$B$4:$B$300,$A116,Распис!$C$4:$C$300,"&lt;="&amp;H$1,Распис!$D$4:$D$300,"&gt;="&amp;H$1),SUMIF(База!$B$3:$B$305,$A116,База!$K$3:$K$152))</f>
        <v>0</v>
      </c>
      <c r="I116" s="46" t="s">
        <v>23</v>
      </c>
      <c r="J116" s="46">
        <f ca="1">IF(COUNTIFS(Распис!$B$4:$B$300,$A116,Распис!$C$4:$C$300,"&lt;="&amp;J$1,Распис!$D$4:$D$300,"&gt;="&amp;J$1)&gt;0,SUMIFS(Распис!$F$4:$F$300,Распис!$B$4:$B$300,$A116,Распис!$C$4:$C$300,"&lt;="&amp;J$1,Распис!$D$4:$D$300,"&gt;="&amp;J$1),SUMIF(База!$B$3:$B$305,$A116,База!$F$3:$F$152))</f>
        <v>0</v>
      </c>
      <c r="K116" s="46">
        <f ca="1">IF(COUNTIFS(Распис!$B$4:$B$300,$A116,Распис!$C$4:$C$300,"&lt;="&amp;K$1,Распис!$D$4:$D$300,"&gt;="&amp;K$1)&gt;0,SUMIFS(Распис!$G$4:$G$300,Распис!$B$4:$B$300,$A116,Распис!$C$4:$C$300,"&lt;="&amp;K$1,Распис!$D$4:$D$300,"&gt;="&amp;K$1),SUMIF(База!$B$3:$B$305,$A116,База!$G$3:$G$152))</f>
        <v>0</v>
      </c>
      <c r="L116" s="46">
        <f ca="1">IF(COUNTIFS(Распис!$B$4:$B$300,$A116,Распис!$C$4:$C$300,"&lt;="&amp;L$1,Распис!$D$4:$D$300,"&gt;="&amp;L$1)&gt;0,SUMIFS(Распис!$H$4:$H$300,Распис!$B$4:$B$300,$A116,Распис!$C$4:$C$300,"&lt;="&amp;L$1,Распис!$D$4:$D$300,"&gt;="&amp;L$1),SUMIF(База!$B$3:$B$305,$A116,База!$H$3:$H$152))</f>
        <v>0</v>
      </c>
      <c r="M116" s="46">
        <f ca="1">IF(COUNTIFS(Распис!$B$4:$B$300,$A116,Распис!$C$4:$C$300,"&lt;="&amp;M$1,Распис!$D$4:$D$300,"&gt;="&amp;M$1)&gt;0,SUMIFS(Распис!$I$4:$I$300,Распис!$B$4:$B$300,$A116,Распис!$C$4:$C$300,"&lt;="&amp;M$1,Распис!$D$4:$D$300,"&gt;="&amp;M$1),SUMIF(База!$B$3:$B$305,$A116,База!$I$3:$I$152))</f>
        <v>0</v>
      </c>
      <c r="N116" s="46">
        <f ca="1">IF(COUNTIFS(Распис!$B$4:$B$300,$A116,Распис!$C$4:$C$300,"&lt;="&amp;N$1,Распис!$D$4:$D$300,"&gt;="&amp;N$1)&gt;0,SUMIFS(Распис!$J$4:$J$300,Распис!$B$4:$B$300,$A116,Распис!$C$4:$C$300,"&lt;="&amp;N$1,Распис!$D$4:$D$300,"&gt;="&amp;N$1),SUMIF(База!$B$3:$B$305,$A116,База!$J$3:$J$152))</f>
        <v>0</v>
      </c>
      <c r="O116" s="46">
        <f ca="1">IF(COUNTIFS(Распис!$B$4:$B$300,$A116,Распис!$C$4:$C$300,"&lt;="&amp;O$1,Распис!$D$4:$D$300,"&gt;="&amp;O$1)&gt;0,SUMIFS(Распис!$K$4:$K$300,Распис!$B$4:$B$300,$A116,Распис!$C$4:$C$300,"&lt;="&amp;O$1,Распис!$D$4:$D$300,"&gt;="&amp;O$1),SUMIF(База!$B$3:$B$305,$A116,База!$K$3:$K$152))</f>
        <v>0</v>
      </c>
      <c r="P116" s="46" t="s">
        <v>23</v>
      </c>
      <c r="Q116" s="46">
        <f ca="1">IF(COUNTIFS(Распис!$B$4:$B$300,$A116,Распис!$C$4:$C$300,"&lt;="&amp;Q$1,Распис!$D$4:$D$300,"&gt;="&amp;Q$1)&gt;0,SUMIFS(Распис!$F$4:$F$300,Распис!$B$4:$B$300,$A116,Распис!$C$4:$C$300,"&lt;="&amp;Q$1,Распис!$D$4:$D$300,"&gt;="&amp;Q$1),SUMIF(База!$B$3:$B$305,$A116,База!$F$3:$F$152))</f>
        <v>0</v>
      </c>
      <c r="R116" s="46">
        <f ca="1">IF(COUNTIFS(Распис!$B$4:$B$300,$A116,Распис!$C$4:$C$300,"&lt;="&amp;R$1,Распис!$D$4:$D$300,"&gt;="&amp;R$1)&gt;0,SUMIFS(Распис!$G$4:$G$300,Распис!$B$4:$B$300,$A116,Распис!$C$4:$C$300,"&lt;="&amp;R$1,Распис!$D$4:$D$300,"&gt;="&amp;R$1),SUMIF(База!$B$3:$B$305,$A116,База!$G$3:$G$152))</f>
        <v>0</v>
      </c>
      <c r="S116" s="46">
        <f ca="1">IF(COUNTIFS(Распис!$B$4:$B$300,$A116,Распис!$C$4:$C$300,"&lt;="&amp;S$1,Распис!$D$4:$D$300,"&gt;="&amp;S$1)&gt;0,SUMIFS(Распис!$H$4:$H$300,Распис!$B$4:$B$300,$A116,Распис!$C$4:$C$300,"&lt;="&amp;S$1,Распис!$D$4:$D$300,"&gt;="&amp;S$1),SUMIF(База!$B$3:$B$305,$A116,База!$H$3:$H$152))</f>
        <v>0</v>
      </c>
      <c r="T116" s="46">
        <f ca="1">IF(COUNTIFS(Распис!$B$4:$B$300,$A116,Распис!$C$4:$C$300,"&lt;="&amp;T$1,Распис!$D$4:$D$300,"&gt;="&amp;T$1)&gt;0,SUMIFS(Распис!$I$4:$I$300,Распис!$B$4:$B$300,$A116,Распис!$C$4:$C$300,"&lt;="&amp;T$1,Распис!$D$4:$D$300,"&gt;="&amp;T$1),SUMIF(База!$B$3:$B$305,$A116,База!$I$3:$I$152))</f>
        <v>0</v>
      </c>
      <c r="U116" s="46">
        <f ca="1">IF(COUNTIFS(Распис!$B$4:$B$300,$A116,Распис!$C$4:$C$300,"&lt;="&amp;U$1,Распис!$D$4:$D$300,"&gt;="&amp;U$1)&gt;0,SUMIFS(Распис!$J$4:$J$300,Распис!$B$4:$B$300,$A116,Распис!$C$4:$C$300,"&lt;="&amp;U$1,Распис!$D$4:$D$300,"&gt;="&amp;U$1),SUMIF(База!$B$3:$B$305,$A116,База!$J$3:$J$152))</f>
        <v>0</v>
      </c>
      <c r="V116" s="46">
        <f ca="1">IF(COUNTIFS(Распис!$B$4:$B$300,$A116,Распис!$C$4:$C$300,"&lt;="&amp;V$1,Распис!$D$4:$D$300,"&gt;="&amp;V$1)&gt;0,SUMIFS(Распис!$K$4:$K$300,Распис!$B$4:$B$300,$A116,Распис!$C$4:$C$300,"&lt;="&amp;V$1,Распис!$D$4:$D$300,"&gt;="&amp;V$1),SUMIF(База!$B$3:$B$305,$A116,База!$K$3:$K$152))</f>
        <v>0</v>
      </c>
      <c r="W116" s="46" t="s">
        <v>23</v>
      </c>
      <c r="X116" s="46">
        <f ca="1">IF(COUNTIFS(Распис!$B$4:$B$300,$A116,Распис!$C$4:$C$300,"&lt;="&amp;X$1,Распис!$D$4:$D$300,"&gt;="&amp;X$1)&gt;0,SUMIFS(Распис!$F$4:$F$300,Распис!$B$4:$B$300,$A116,Распис!$C$4:$C$300,"&lt;="&amp;X$1,Распис!$D$4:$D$300,"&gt;="&amp;X$1),SUMIF(База!$B$3:$B$305,$A116,База!$F$3:$F$152))</f>
        <v>0</v>
      </c>
      <c r="Y116" s="46">
        <f ca="1">IF(COUNTIFS(Распис!$B$4:$B$300,$A116,Распис!$C$4:$C$300,"&lt;="&amp;Y$1,Распис!$D$4:$D$300,"&gt;="&amp;Y$1)&gt;0,SUMIFS(Распис!$G$4:$G$300,Распис!$B$4:$B$300,$A116,Распис!$C$4:$C$300,"&lt;="&amp;Y$1,Распис!$D$4:$D$300,"&gt;="&amp;Y$1),SUMIF(База!$B$3:$B$305,$A116,База!$G$3:$G$152))</f>
        <v>0</v>
      </c>
      <c r="Z116" s="46">
        <f ca="1">IF(COUNTIFS(Распис!$B$4:$B$300,$A116,Распис!$C$4:$C$300,"&lt;="&amp;Z$1,Распис!$D$4:$D$300,"&gt;="&amp;Z$1)&gt;0,SUMIFS(Распис!$H$4:$H$300,Распис!$B$4:$B$300,$A116,Распис!$C$4:$C$300,"&lt;="&amp;Z$1,Распис!$D$4:$D$300,"&gt;="&amp;Z$1),SUMIF(База!$B$3:$B$305,$A116,База!$H$3:$H$152))</f>
        <v>0</v>
      </c>
      <c r="AA116" s="46">
        <f ca="1">IF(COUNTIFS(Распис!$B$4:$B$300,$A116,Распис!$C$4:$C$300,"&lt;="&amp;AA$1,Распис!$D$4:$D$300,"&gt;="&amp;AA$1)&gt;0,SUMIFS(Распис!$I$4:$I$300,Распис!$B$4:$B$300,$A116,Распис!$C$4:$C$300,"&lt;="&amp;AA$1,Распис!$D$4:$D$300,"&gt;="&amp;AA$1),SUMIF(База!$B$3:$B$305,$A116,База!$I$3:$I$152))</f>
        <v>0</v>
      </c>
      <c r="AB116" s="46">
        <f ca="1">IF(COUNTIFS(Распис!$B$4:$B$300,$A116,Распис!$C$4:$C$300,"&lt;="&amp;AB$1,Распис!$D$4:$D$300,"&gt;="&amp;AB$1)&gt;0,SUMIFS(Распис!$J$4:$J$300,Распис!$B$4:$B$300,$A116,Распис!$C$4:$C$300,"&lt;="&amp;AB$1,Распис!$D$4:$D$300,"&gt;="&amp;AB$1),SUMIF(База!$B$3:$B$305,$A116,База!$J$3:$J$152))</f>
        <v>0</v>
      </c>
      <c r="AC116" s="46">
        <f ca="1">IF(COUNTIFS(Распис!$B$4:$B$300,$A116,Распис!$C$4:$C$300,"&lt;="&amp;AC$1,Распис!$D$4:$D$300,"&gt;="&amp;AC$1)&gt;0,SUMIFS(Распис!$K$4:$K$300,Распис!$B$4:$B$300,$A116,Распис!$C$4:$C$300,"&lt;="&amp;AC$1,Распис!$D$4:$D$300,"&gt;="&amp;AC$1),SUMIF(База!$B$3:$B$305,$A116,База!$K$3:$K$152))</f>
        <v>0</v>
      </c>
      <c r="AD116" s="46" t="s">
        <v>23</v>
      </c>
      <c r="AE116" s="46">
        <f ca="1">IF(COUNTIFS(Распис!$B$4:$B$300,$A116,Распис!$C$4:$C$300,"&lt;="&amp;AE$1,Распис!$D$4:$D$300,"&gt;="&amp;AE$1)&gt;0,SUMIFS(Распис!$F$4:$F$300,Распис!$B$4:$B$300,$A116,Распис!$C$4:$C$300,"&lt;="&amp;AE$1,Распис!$D$4:$D$300,"&gt;="&amp;AE$1),SUMIF(База!$B$3:$B$305,$A116,База!$F$3:$F$152))</f>
        <v>0</v>
      </c>
      <c r="AF116" s="47"/>
      <c r="AG116" s="46">
        <f t="shared" ca="1" si="10"/>
        <v>0</v>
      </c>
      <c r="AH116" s="46">
        <f ca="1">AG116-SUMIFS(Распред!$G$4:$G$300,Распред!$B$4:$B$300,"апрель",Распред!$F$4:$F$300,A116)</f>
        <v>0</v>
      </c>
      <c r="AI116" s="46">
        <f ca="1">AH116+(COUNTIF(B116:AF116,"КД")+SUMIFS(Распред!$AH$4:$AH$300,Распред!$F$4:$F$300,A116,Распред!$B$4:$B$300,"апрель"))*4</f>
        <v>0</v>
      </c>
      <c r="AJ116" s="46">
        <f t="shared" ca="1" si="11"/>
        <v>0</v>
      </c>
      <c r="AK116" s="46">
        <f t="shared" ca="1" si="12"/>
        <v>0</v>
      </c>
      <c r="AL116" s="46">
        <f>SUMIFS(Распред!$K$4:$K$300,Распред!$B$4:$B$300,"апрель",Распред!$J$4:$J$300,A116)+SUMIFS(Распред!$M$4:$M$300,Распред!$B$4:$B$300,"апрель",Распред!$L$4:$L$300,A116)+SUMIFS(Распред!$O$4:$O$300,Распред!$B$4:$B$300,"апрель",Распред!$N$4:$N$300,A116)+SUMIFS(Распред!$Q$4:$Q$300,Распред!$B$4:$B$300,"апрель",Распред!$P$4:$P$300,A116)+SUMIFS(Распред!$S$4:$S$300,Распред!$B$4:$B$300,"апрель",Распред!$R$4:$R$300,A116)+SUMIFS(Распред!$U$4:$U$300,Распред!$B$4:$B$300,"апрель",Распред!$T$4:$T$300,A116)+SUMIFS(Распред!$W$4:$W$300,Распред!$B$4:$B$300,"апрель",Распред!$V$4:$V$300,A116)+SUMIFS(Распред!$Y$4:$Y$300,Распред!$B$4:$B$300,"апрель",Распред!$X$4:$X$300,A116)+SUMIFS(Распред!$AA$4:$AA$300,Распред!$B$4:$B$300,"апрель",Распред!$Z$4:$Z$300,A116)+SUMIFS(Распред!$AC$4:$AC$300,Распред!$B$4:$B$300,"апрель",Распред!$AB$4:$AB$300,A116)</f>
        <v>0</v>
      </c>
      <c r="AM116" s="46">
        <f t="shared" ca="1" si="13"/>
        <v>0</v>
      </c>
      <c r="AN116" s="46">
        <f t="shared" ca="1" si="14"/>
        <v>0</v>
      </c>
      <c r="AO116" s="46">
        <f t="shared" ca="1" si="15"/>
        <v>0</v>
      </c>
      <c r="AP116" s="46">
        <f>январь!AP116</f>
        <v>0</v>
      </c>
      <c r="AQ116" s="46">
        <f t="shared" ca="1" si="16"/>
        <v>0</v>
      </c>
      <c r="AR116" s="47"/>
      <c r="AS116" s="47">
        <f t="shared" ca="1" si="17"/>
        <v>0</v>
      </c>
      <c r="AT116" s="47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</row>
    <row r="117" spans="1:58" x14ac:dyDescent="0.25">
      <c r="A117" s="47">
        <f>База!B117</f>
        <v>0</v>
      </c>
      <c r="B117" s="46" t="s">
        <v>23</v>
      </c>
      <c r="C117" s="46">
        <f ca="1">IF(COUNTIFS(Распис!$B$4:$B$300,$A117,Распис!$C$4:$C$300,"&lt;="&amp;C$1,Распис!$D$4:$D$300,"&gt;="&amp;C$1)&gt;0,SUMIFS(Распис!$F$4:$F$300,Распис!$B$4:$B$300,$A117,Распис!$C$4:$C$300,"&lt;="&amp;C$1,Распис!$D$4:$D$300,"&gt;="&amp;C$1),SUMIF(База!$B$3:$B$305,$A117,База!$F$3:$F$152))</f>
        <v>0</v>
      </c>
      <c r="D117" s="46">
        <f ca="1">IF(COUNTIFS(Распис!$B$4:$B$300,$A117,Распис!$C$4:$C$300,"&lt;="&amp;D$1,Распис!$D$4:$D$300,"&gt;="&amp;D$1)&gt;0,SUMIFS(Распис!$G$4:$G$300,Распис!$B$4:$B$300,$A117,Распис!$C$4:$C$300,"&lt;="&amp;D$1,Распис!$D$4:$D$300,"&gt;="&amp;D$1),SUMIF(База!$B$3:$B$305,$A117,База!$G$3:$G$152))</f>
        <v>0</v>
      </c>
      <c r="E117" s="46">
        <f ca="1">IF(COUNTIFS(Распис!$B$4:$B$300,$A117,Распис!$C$4:$C$300,"&lt;="&amp;E$1,Распис!$D$4:$D$300,"&gt;="&amp;E$1)&gt;0,SUMIFS(Распис!$H$4:$H$300,Распис!$B$4:$B$300,$A117,Распис!$C$4:$C$300,"&lt;="&amp;E$1,Распис!$D$4:$D$300,"&gt;="&amp;E$1),SUMIF(База!$B$3:$B$305,$A117,База!$H$3:$H$152))</f>
        <v>0</v>
      </c>
      <c r="F117" s="46">
        <f ca="1">IF(COUNTIFS(Распис!$B$4:$B$300,$A117,Распис!$C$4:$C$300,"&lt;="&amp;F$1,Распис!$D$4:$D$300,"&gt;="&amp;F$1)&gt;0,SUMIFS(Распис!$I$4:$I$300,Распис!$B$4:$B$300,$A117,Распис!$C$4:$C$300,"&lt;="&amp;F$1,Распис!$D$4:$D$300,"&gt;="&amp;F$1),SUMIF(База!$B$3:$B$305,$A117,База!$I$3:$I$152))</f>
        <v>0</v>
      </c>
      <c r="G117" s="46">
        <f ca="1">IF(COUNTIFS(Распис!$B$4:$B$300,$A117,Распис!$C$4:$C$300,"&lt;="&amp;G$1,Распис!$D$4:$D$300,"&gt;="&amp;G$1)&gt;0,SUMIFS(Распис!$J$4:$J$300,Распис!$B$4:$B$300,$A117,Распис!$C$4:$C$300,"&lt;="&amp;G$1,Распис!$D$4:$D$300,"&gt;="&amp;G$1),SUMIF(База!$B$3:$B$305,$A117,База!$J$3:$J$152))</f>
        <v>0</v>
      </c>
      <c r="H117" s="46">
        <f ca="1">IF(COUNTIFS(Распис!$B$4:$B$300,$A117,Распис!$C$4:$C$300,"&lt;="&amp;H$1,Распис!$D$4:$D$300,"&gt;="&amp;H$1)&gt;0,SUMIFS(Распис!$K$4:$K$300,Распис!$B$4:$B$300,$A117,Распис!$C$4:$C$300,"&lt;="&amp;H$1,Распис!$D$4:$D$300,"&gt;="&amp;H$1),SUMIF(База!$B$3:$B$305,$A117,База!$K$3:$K$152))</f>
        <v>0</v>
      </c>
      <c r="I117" s="46" t="s">
        <v>23</v>
      </c>
      <c r="J117" s="46">
        <f ca="1">IF(COUNTIFS(Распис!$B$4:$B$300,$A117,Распис!$C$4:$C$300,"&lt;="&amp;J$1,Распис!$D$4:$D$300,"&gt;="&amp;J$1)&gt;0,SUMIFS(Распис!$F$4:$F$300,Распис!$B$4:$B$300,$A117,Распис!$C$4:$C$300,"&lt;="&amp;J$1,Распис!$D$4:$D$300,"&gt;="&amp;J$1),SUMIF(База!$B$3:$B$305,$A117,База!$F$3:$F$152))</f>
        <v>0</v>
      </c>
      <c r="K117" s="46">
        <f ca="1">IF(COUNTIFS(Распис!$B$4:$B$300,$A117,Распис!$C$4:$C$300,"&lt;="&amp;K$1,Распис!$D$4:$D$300,"&gt;="&amp;K$1)&gt;0,SUMIFS(Распис!$G$4:$G$300,Распис!$B$4:$B$300,$A117,Распис!$C$4:$C$300,"&lt;="&amp;K$1,Распис!$D$4:$D$300,"&gt;="&amp;K$1),SUMIF(База!$B$3:$B$305,$A117,База!$G$3:$G$152))</f>
        <v>0</v>
      </c>
      <c r="L117" s="46">
        <f ca="1">IF(COUNTIFS(Распис!$B$4:$B$300,$A117,Распис!$C$4:$C$300,"&lt;="&amp;L$1,Распис!$D$4:$D$300,"&gt;="&amp;L$1)&gt;0,SUMIFS(Распис!$H$4:$H$300,Распис!$B$4:$B$300,$A117,Распис!$C$4:$C$300,"&lt;="&amp;L$1,Распис!$D$4:$D$300,"&gt;="&amp;L$1),SUMIF(База!$B$3:$B$305,$A117,База!$H$3:$H$152))</f>
        <v>0</v>
      </c>
      <c r="M117" s="46">
        <f ca="1">IF(COUNTIFS(Распис!$B$4:$B$300,$A117,Распис!$C$4:$C$300,"&lt;="&amp;M$1,Распис!$D$4:$D$300,"&gt;="&amp;M$1)&gt;0,SUMIFS(Распис!$I$4:$I$300,Распис!$B$4:$B$300,$A117,Распис!$C$4:$C$300,"&lt;="&amp;M$1,Распис!$D$4:$D$300,"&gt;="&amp;M$1),SUMIF(База!$B$3:$B$305,$A117,База!$I$3:$I$152))</f>
        <v>0</v>
      </c>
      <c r="N117" s="46">
        <f ca="1">IF(COUNTIFS(Распис!$B$4:$B$300,$A117,Распис!$C$4:$C$300,"&lt;="&amp;N$1,Распис!$D$4:$D$300,"&gt;="&amp;N$1)&gt;0,SUMIFS(Распис!$J$4:$J$300,Распис!$B$4:$B$300,$A117,Распис!$C$4:$C$300,"&lt;="&amp;N$1,Распис!$D$4:$D$300,"&gt;="&amp;N$1),SUMIF(База!$B$3:$B$305,$A117,База!$J$3:$J$152))</f>
        <v>0</v>
      </c>
      <c r="O117" s="46">
        <f ca="1">IF(COUNTIFS(Распис!$B$4:$B$300,$A117,Распис!$C$4:$C$300,"&lt;="&amp;O$1,Распис!$D$4:$D$300,"&gt;="&amp;O$1)&gt;0,SUMIFS(Распис!$K$4:$K$300,Распис!$B$4:$B$300,$A117,Распис!$C$4:$C$300,"&lt;="&amp;O$1,Распис!$D$4:$D$300,"&gt;="&amp;O$1),SUMIF(База!$B$3:$B$305,$A117,База!$K$3:$K$152))</f>
        <v>0</v>
      </c>
      <c r="P117" s="46" t="s">
        <v>23</v>
      </c>
      <c r="Q117" s="46">
        <f ca="1">IF(COUNTIFS(Распис!$B$4:$B$300,$A117,Распис!$C$4:$C$300,"&lt;="&amp;Q$1,Распис!$D$4:$D$300,"&gt;="&amp;Q$1)&gt;0,SUMIFS(Распис!$F$4:$F$300,Распис!$B$4:$B$300,$A117,Распис!$C$4:$C$300,"&lt;="&amp;Q$1,Распис!$D$4:$D$300,"&gt;="&amp;Q$1),SUMIF(База!$B$3:$B$305,$A117,База!$F$3:$F$152))</f>
        <v>0</v>
      </c>
      <c r="R117" s="46">
        <f ca="1">IF(COUNTIFS(Распис!$B$4:$B$300,$A117,Распис!$C$4:$C$300,"&lt;="&amp;R$1,Распис!$D$4:$D$300,"&gt;="&amp;R$1)&gt;0,SUMIFS(Распис!$G$4:$G$300,Распис!$B$4:$B$300,$A117,Распис!$C$4:$C$300,"&lt;="&amp;R$1,Распис!$D$4:$D$300,"&gt;="&amp;R$1),SUMIF(База!$B$3:$B$305,$A117,База!$G$3:$G$152))</f>
        <v>0</v>
      </c>
      <c r="S117" s="46">
        <f ca="1">IF(COUNTIFS(Распис!$B$4:$B$300,$A117,Распис!$C$4:$C$300,"&lt;="&amp;S$1,Распис!$D$4:$D$300,"&gt;="&amp;S$1)&gt;0,SUMIFS(Распис!$H$4:$H$300,Распис!$B$4:$B$300,$A117,Распис!$C$4:$C$300,"&lt;="&amp;S$1,Распис!$D$4:$D$300,"&gt;="&amp;S$1),SUMIF(База!$B$3:$B$305,$A117,База!$H$3:$H$152))</f>
        <v>0</v>
      </c>
      <c r="T117" s="46">
        <f ca="1">IF(COUNTIFS(Распис!$B$4:$B$300,$A117,Распис!$C$4:$C$300,"&lt;="&amp;T$1,Распис!$D$4:$D$300,"&gt;="&amp;T$1)&gt;0,SUMIFS(Распис!$I$4:$I$300,Распис!$B$4:$B$300,$A117,Распис!$C$4:$C$300,"&lt;="&amp;T$1,Распис!$D$4:$D$300,"&gt;="&amp;T$1),SUMIF(База!$B$3:$B$305,$A117,База!$I$3:$I$152))</f>
        <v>0</v>
      </c>
      <c r="U117" s="46">
        <f ca="1">IF(COUNTIFS(Распис!$B$4:$B$300,$A117,Распис!$C$4:$C$300,"&lt;="&amp;U$1,Распис!$D$4:$D$300,"&gt;="&amp;U$1)&gt;0,SUMIFS(Распис!$J$4:$J$300,Распис!$B$4:$B$300,$A117,Распис!$C$4:$C$300,"&lt;="&amp;U$1,Распис!$D$4:$D$300,"&gt;="&amp;U$1),SUMIF(База!$B$3:$B$305,$A117,База!$J$3:$J$152))</f>
        <v>0</v>
      </c>
      <c r="V117" s="46">
        <f ca="1">IF(COUNTIFS(Распис!$B$4:$B$300,$A117,Распис!$C$4:$C$300,"&lt;="&amp;V$1,Распис!$D$4:$D$300,"&gt;="&amp;V$1)&gt;0,SUMIFS(Распис!$K$4:$K$300,Распис!$B$4:$B$300,$A117,Распис!$C$4:$C$300,"&lt;="&amp;V$1,Распис!$D$4:$D$300,"&gt;="&amp;V$1),SUMIF(База!$B$3:$B$305,$A117,База!$K$3:$K$152))</f>
        <v>0</v>
      </c>
      <c r="W117" s="46" t="s">
        <v>23</v>
      </c>
      <c r="X117" s="46">
        <f ca="1">IF(COUNTIFS(Распис!$B$4:$B$300,$A117,Распис!$C$4:$C$300,"&lt;="&amp;X$1,Распис!$D$4:$D$300,"&gt;="&amp;X$1)&gt;0,SUMIFS(Распис!$F$4:$F$300,Распис!$B$4:$B$300,$A117,Распис!$C$4:$C$300,"&lt;="&amp;X$1,Распис!$D$4:$D$300,"&gt;="&amp;X$1),SUMIF(База!$B$3:$B$305,$A117,База!$F$3:$F$152))</f>
        <v>0</v>
      </c>
      <c r="Y117" s="46">
        <f ca="1">IF(COUNTIFS(Распис!$B$4:$B$300,$A117,Распис!$C$4:$C$300,"&lt;="&amp;Y$1,Распис!$D$4:$D$300,"&gt;="&amp;Y$1)&gt;0,SUMIFS(Распис!$G$4:$G$300,Распис!$B$4:$B$300,$A117,Распис!$C$4:$C$300,"&lt;="&amp;Y$1,Распис!$D$4:$D$300,"&gt;="&amp;Y$1),SUMIF(База!$B$3:$B$305,$A117,База!$G$3:$G$152))</f>
        <v>0</v>
      </c>
      <c r="Z117" s="46">
        <f ca="1">IF(COUNTIFS(Распис!$B$4:$B$300,$A117,Распис!$C$4:$C$300,"&lt;="&amp;Z$1,Распис!$D$4:$D$300,"&gt;="&amp;Z$1)&gt;0,SUMIFS(Распис!$H$4:$H$300,Распис!$B$4:$B$300,$A117,Распис!$C$4:$C$300,"&lt;="&amp;Z$1,Распис!$D$4:$D$300,"&gt;="&amp;Z$1),SUMIF(База!$B$3:$B$305,$A117,База!$H$3:$H$152))</f>
        <v>0</v>
      </c>
      <c r="AA117" s="46">
        <f ca="1">IF(COUNTIFS(Распис!$B$4:$B$300,$A117,Распис!$C$4:$C$300,"&lt;="&amp;AA$1,Распис!$D$4:$D$300,"&gt;="&amp;AA$1)&gt;0,SUMIFS(Распис!$I$4:$I$300,Распис!$B$4:$B$300,$A117,Распис!$C$4:$C$300,"&lt;="&amp;AA$1,Распис!$D$4:$D$300,"&gt;="&amp;AA$1),SUMIF(База!$B$3:$B$305,$A117,База!$I$3:$I$152))</f>
        <v>0</v>
      </c>
      <c r="AB117" s="46">
        <f ca="1">IF(COUNTIFS(Распис!$B$4:$B$300,$A117,Распис!$C$4:$C$300,"&lt;="&amp;AB$1,Распис!$D$4:$D$300,"&gt;="&amp;AB$1)&gt;0,SUMIFS(Распис!$J$4:$J$300,Распис!$B$4:$B$300,$A117,Распис!$C$4:$C$300,"&lt;="&amp;AB$1,Распис!$D$4:$D$300,"&gt;="&amp;AB$1),SUMIF(База!$B$3:$B$305,$A117,База!$J$3:$J$152))</f>
        <v>0</v>
      </c>
      <c r="AC117" s="46">
        <f ca="1">IF(COUNTIFS(Распис!$B$4:$B$300,$A117,Распис!$C$4:$C$300,"&lt;="&amp;AC$1,Распис!$D$4:$D$300,"&gt;="&amp;AC$1)&gt;0,SUMIFS(Распис!$K$4:$K$300,Распис!$B$4:$B$300,$A117,Распис!$C$4:$C$300,"&lt;="&amp;AC$1,Распис!$D$4:$D$300,"&gt;="&amp;AC$1),SUMIF(База!$B$3:$B$305,$A117,База!$K$3:$K$152))</f>
        <v>0</v>
      </c>
      <c r="AD117" s="46" t="s">
        <v>23</v>
      </c>
      <c r="AE117" s="46">
        <f ca="1">IF(COUNTIFS(Распис!$B$4:$B$300,$A117,Распис!$C$4:$C$300,"&lt;="&amp;AE$1,Распис!$D$4:$D$300,"&gt;="&amp;AE$1)&gt;0,SUMIFS(Распис!$F$4:$F$300,Распис!$B$4:$B$300,$A117,Распис!$C$4:$C$300,"&lt;="&amp;AE$1,Распис!$D$4:$D$300,"&gt;="&amp;AE$1),SUMIF(База!$B$3:$B$305,$A117,База!$F$3:$F$152))</f>
        <v>0</v>
      </c>
      <c r="AF117" s="47"/>
      <c r="AG117" s="46">
        <f t="shared" ca="1" si="10"/>
        <v>0</v>
      </c>
      <c r="AH117" s="46">
        <f ca="1">AG117-SUMIFS(Распред!$G$4:$G$300,Распред!$B$4:$B$300,"апрель",Распред!$F$4:$F$300,A117)</f>
        <v>0</v>
      </c>
      <c r="AI117" s="46">
        <f ca="1">AH117+(COUNTIF(B117:AF117,"КД")+SUMIFS(Распред!$AH$4:$AH$300,Распред!$F$4:$F$300,A117,Распред!$B$4:$B$300,"апрель"))*4</f>
        <v>0</v>
      </c>
      <c r="AJ117" s="46">
        <f t="shared" ca="1" si="11"/>
        <v>0</v>
      </c>
      <c r="AK117" s="46">
        <f t="shared" ca="1" si="12"/>
        <v>0</v>
      </c>
      <c r="AL117" s="46">
        <f>SUMIFS(Распред!$K$4:$K$300,Распред!$B$4:$B$300,"апрель",Распред!$J$4:$J$300,A117)+SUMIFS(Распред!$M$4:$M$300,Распред!$B$4:$B$300,"апрель",Распред!$L$4:$L$300,A117)+SUMIFS(Распред!$O$4:$O$300,Распред!$B$4:$B$300,"апрель",Распред!$N$4:$N$300,A117)+SUMIFS(Распред!$Q$4:$Q$300,Распред!$B$4:$B$300,"апрель",Распред!$P$4:$P$300,A117)+SUMIFS(Распред!$S$4:$S$300,Распред!$B$4:$B$300,"апрель",Распред!$R$4:$R$300,A117)+SUMIFS(Распред!$U$4:$U$300,Распред!$B$4:$B$300,"апрель",Распред!$T$4:$T$300,A117)+SUMIFS(Распред!$W$4:$W$300,Распред!$B$4:$B$300,"апрель",Распред!$V$4:$V$300,A117)+SUMIFS(Распред!$Y$4:$Y$300,Распред!$B$4:$B$300,"апрель",Распред!$X$4:$X$300,A117)+SUMIFS(Распред!$AA$4:$AA$300,Распред!$B$4:$B$300,"апрель",Распред!$Z$4:$Z$300,A117)+SUMIFS(Распред!$AC$4:$AC$300,Распред!$B$4:$B$300,"апрель",Распред!$AB$4:$AB$300,A117)</f>
        <v>0</v>
      </c>
      <c r="AM117" s="46">
        <f t="shared" ca="1" si="13"/>
        <v>0</v>
      </c>
      <c r="AN117" s="46">
        <f t="shared" ca="1" si="14"/>
        <v>0</v>
      </c>
      <c r="AO117" s="46">
        <f t="shared" ca="1" si="15"/>
        <v>0</v>
      </c>
      <c r="AP117" s="46">
        <f>январь!AP117</f>
        <v>0</v>
      </c>
      <c r="AQ117" s="46">
        <f t="shared" ca="1" si="16"/>
        <v>0</v>
      </c>
      <c r="AR117" s="47"/>
      <c r="AS117" s="47">
        <f t="shared" ca="1" si="17"/>
        <v>0</v>
      </c>
      <c r="AT117" s="47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</row>
    <row r="118" spans="1:58" x14ac:dyDescent="0.25">
      <c r="A118" s="47">
        <f>База!B118</f>
        <v>0</v>
      </c>
      <c r="B118" s="46" t="s">
        <v>23</v>
      </c>
      <c r="C118" s="46">
        <f ca="1">IF(COUNTIFS(Распис!$B$4:$B$300,$A118,Распис!$C$4:$C$300,"&lt;="&amp;C$1,Распис!$D$4:$D$300,"&gt;="&amp;C$1)&gt;0,SUMIFS(Распис!$F$4:$F$300,Распис!$B$4:$B$300,$A118,Распис!$C$4:$C$300,"&lt;="&amp;C$1,Распис!$D$4:$D$300,"&gt;="&amp;C$1),SUMIF(База!$B$3:$B$305,$A118,База!$F$3:$F$152))</f>
        <v>0</v>
      </c>
      <c r="D118" s="46">
        <f ca="1">IF(COUNTIFS(Распис!$B$4:$B$300,$A118,Распис!$C$4:$C$300,"&lt;="&amp;D$1,Распис!$D$4:$D$300,"&gt;="&amp;D$1)&gt;0,SUMIFS(Распис!$G$4:$G$300,Распис!$B$4:$B$300,$A118,Распис!$C$4:$C$300,"&lt;="&amp;D$1,Распис!$D$4:$D$300,"&gt;="&amp;D$1),SUMIF(База!$B$3:$B$305,$A118,База!$G$3:$G$152))</f>
        <v>0</v>
      </c>
      <c r="E118" s="46">
        <f ca="1">IF(COUNTIFS(Распис!$B$4:$B$300,$A118,Распис!$C$4:$C$300,"&lt;="&amp;E$1,Распис!$D$4:$D$300,"&gt;="&amp;E$1)&gt;0,SUMIFS(Распис!$H$4:$H$300,Распис!$B$4:$B$300,$A118,Распис!$C$4:$C$300,"&lt;="&amp;E$1,Распис!$D$4:$D$300,"&gt;="&amp;E$1),SUMIF(База!$B$3:$B$305,$A118,База!$H$3:$H$152))</f>
        <v>0</v>
      </c>
      <c r="F118" s="46">
        <f ca="1">IF(COUNTIFS(Распис!$B$4:$B$300,$A118,Распис!$C$4:$C$300,"&lt;="&amp;F$1,Распис!$D$4:$D$300,"&gt;="&amp;F$1)&gt;0,SUMIFS(Распис!$I$4:$I$300,Распис!$B$4:$B$300,$A118,Распис!$C$4:$C$300,"&lt;="&amp;F$1,Распис!$D$4:$D$300,"&gt;="&amp;F$1),SUMIF(База!$B$3:$B$305,$A118,База!$I$3:$I$152))</f>
        <v>0</v>
      </c>
      <c r="G118" s="46">
        <f ca="1">IF(COUNTIFS(Распис!$B$4:$B$300,$A118,Распис!$C$4:$C$300,"&lt;="&amp;G$1,Распис!$D$4:$D$300,"&gt;="&amp;G$1)&gt;0,SUMIFS(Распис!$J$4:$J$300,Распис!$B$4:$B$300,$A118,Распис!$C$4:$C$300,"&lt;="&amp;G$1,Распис!$D$4:$D$300,"&gt;="&amp;G$1),SUMIF(База!$B$3:$B$305,$A118,База!$J$3:$J$152))</f>
        <v>0</v>
      </c>
      <c r="H118" s="46">
        <f ca="1">IF(COUNTIFS(Распис!$B$4:$B$300,$A118,Распис!$C$4:$C$300,"&lt;="&amp;H$1,Распис!$D$4:$D$300,"&gt;="&amp;H$1)&gt;0,SUMIFS(Распис!$K$4:$K$300,Распис!$B$4:$B$300,$A118,Распис!$C$4:$C$300,"&lt;="&amp;H$1,Распис!$D$4:$D$300,"&gt;="&amp;H$1),SUMIF(База!$B$3:$B$305,$A118,База!$K$3:$K$152))</f>
        <v>0</v>
      </c>
      <c r="I118" s="46" t="s">
        <v>23</v>
      </c>
      <c r="J118" s="46">
        <f ca="1">IF(COUNTIFS(Распис!$B$4:$B$300,$A118,Распис!$C$4:$C$300,"&lt;="&amp;J$1,Распис!$D$4:$D$300,"&gt;="&amp;J$1)&gt;0,SUMIFS(Распис!$F$4:$F$300,Распис!$B$4:$B$300,$A118,Распис!$C$4:$C$300,"&lt;="&amp;J$1,Распис!$D$4:$D$300,"&gt;="&amp;J$1),SUMIF(База!$B$3:$B$305,$A118,База!$F$3:$F$152))</f>
        <v>0</v>
      </c>
      <c r="K118" s="46">
        <f ca="1">IF(COUNTIFS(Распис!$B$4:$B$300,$A118,Распис!$C$4:$C$300,"&lt;="&amp;K$1,Распис!$D$4:$D$300,"&gt;="&amp;K$1)&gt;0,SUMIFS(Распис!$G$4:$G$300,Распис!$B$4:$B$300,$A118,Распис!$C$4:$C$300,"&lt;="&amp;K$1,Распис!$D$4:$D$300,"&gt;="&amp;K$1),SUMIF(База!$B$3:$B$305,$A118,База!$G$3:$G$152))</f>
        <v>0</v>
      </c>
      <c r="L118" s="46">
        <f ca="1">IF(COUNTIFS(Распис!$B$4:$B$300,$A118,Распис!$C$4:$C$300,"&lt;="&amp;L$1,Распис!$D$4:$D$300,"&gt;="&amp;L$1)&gt;0,SUMIFS(Распис!$H$4:$H$300,Распис!$B$4:$B$300,$A118,Распис!$C$4:$C$300,"&lt;="&amp;L$1,Распис!$D$4:$D$300,"&gt;="&amp;L$1),SUMIF(База!$B$3:$B$305,$A118,База!$H$3:$H$152))</f>
        <v>0</v>
      </c>
      <c r="M118" s="46">
        <f ca="1">IF(COUNTIFS(Распис!$B$4:$B$300,$A118,Распис!$C$4:$C$300,"&lt;="&amp;M$1,Распис!$D$4:$D$300,"&gt;="&amp;M$1)&gt;0,SUMIFS(Распис!$I$4:$I$300,Распис!$B$4:$B$300,$A118,Распис!$C$4:$C$300,"&lt;="&amp;M$1,Распис!$D$4:$D$300,"&gt;="&amp;M$1),SUMIF(База!$B$3:$B$305,$A118,База!$I$3:$I$152))</f>
        <v>0</v>
      </c>
      <c r="N118" s="46">
        <f ca="1">IF(COUNTIFS(Распис!$B$4:$B$300,$A118,Распис!$C$4:$C$300,"&lt;="&amp;N$1,Распис!$D$4:$D$300,"&gt;="&amp;N$1)&gt;0,SUMIFS(Распис!$J$4:$J$300,Распис!$B$4:$B$300,$A118,Распис!$C$4:$C$300,"&lt;="&amp;N$1,Распис!$D$4:$D$300,"&gt;="&amp;N$1),SUMIF(База!$B$3:$B$305,$A118,База!$J$3:$J$152))</f>
        <v>0</v>
      </c>
      <c r="O118" s="46">
        <f ca="1">IF(COUNTIFS(Распис!$B$4:$B$300,$A118,Распис!$C$4:$C$300,"&lt;="&amp;O$1,Распис!$D$4:$D$300,"&gt;="&amp;O$1)&gt;0,SUMIFS(Распис!$K$4:$K$300,Распис!$B$4:$B$300,$A118,Распис!$C$4:$C$300,"&lt;="&amp;O$1,Распис!$D$4:$D$300,"&gt;="&amp;O$1),SUMIF(База!$B$3:$B$305,$A118,База!$K$3:$K$152))</f>
        <v>0</v>
      </c>
      <c r="P118" s="46" t="s">
        <v>23</v>
      </c>
      <c r="Q118" s="46">
        <f ca="1">IF(COUNTIFS(Распис!$B$4:$B$300,$A118,Распис!$C$4:$C$300,"&lt;="&amp;Q$1,Распис!$D$4:$D$300,"&gt;="&amp;Q$1)&gt;0,SUMIFS(Распис!$F$4:$F$300,Распис!$B$4:$B$300,$A118,Распис!$C$4:$C$300,"&lt;="&amp;Q$1,Распис!$D$4:$D$300,"&gt;="&amp;Q$1),SUMIF(База!$B$3:$B$305,$A118,База!$F$3:$F$152))</f>
        <v>0</v>
      </c>
      <c r="R118" s="46">
        <f ca="1">IF(COUNTIFS(Распис!$B$4:$B$300,$A118,Распис!$C$4:$C$300,"&lt;="&amp;R$1,Распис!$D$4:$D$300,"&gt;="&amp;R$1)&gt;0,SUMIFS(Распис!$G$4:$G$300,Распис!$B$4:$B$300,$A118,Распис!$C$4:$C$300,"&lt;="&amp;R$1,Распис!$D$4:$D$300,"&gt;="&amp;R$1),SUMIF(База!$B$3:$B$305,$A118,База!$G$3:$G$152))</f>
        <v>0</v>
      </c>
      <c r="S118" s="46">
        <f ca="1">IF(COUNTIFS(Распис!$B$4:$B$300,$A118,Распис!$C$4:$C$300,"&lt;="&amp;S$1,Распис!$D$4:$D$300,"&gt;="&amp;S$1)&gt;0,SUMIFS(Распис!$H$4:$H$300,Распис!$B$4:$B$300,$A118,Распис!$C$4:$C$300,"&lt;="&amp;S$1,Распис!$D$4:$D$300,"&gt;="&amp;S$1),SUMIF(База!$B$3:$B$305,$A118,База!$H$3:$H$152))</f>
        <v>0</v>
      </c>
      <c r="T118" s="46">
        <f ca="1">IF(COUNTIFS(Распис!$B$4:$B$300,$A118,Распис!$C$4:$C$300,"&lt;="&amp;T$1,Распис!$D$4:$D$300,"&gt;="&amp;T$1)&gt;0,SUMIFS(Распис!$I$4:$I$300,Распис!$B$4:$B$300,$A118,Распис!$C$4:$C$300,"&lt;="&amp;T$1,Распис!$D$4:$D$300,"&gt;="&amp;T$1),SUMIF(База!$B$3:$B$305,$A118,База!$I$3:$I$152))</f>
        <v>0</v>
      </c>
      <c r="U118" s="46">
        <f ca="1">IF(COUNTIFS(Распис!$B$4:$B$300,$A118,Распис!$C$4:$C$300,"&lt;="&amp;U$1,Распис!$D$4:$D$300,"&gt;="&amp;U$1)&gt;0,SUMIFS(Распис!$J$4:$J$300,Распис!$B$4:$B$300,$A118,Распис!$C$4:$C$300,"&lt;="&amp;U$1,Распис!$D$4:$D$300,"&gt;="&amp;U$1),SUMIF(База!$B$3:$B$305,$A118,База!$J$3:$J$152))</f>
        <v>0</v>
      </c>
      <c r="V118" s="46">
        <f ca="1">IF(COUNTIFS(Распис!$B$4:$B$300,$A118,Распис!$C$4:$C$300,"&lt;="&amp;V$1,Распис!$D$4:$D$300,"&gt;="&amp;V$1)&gt;0,SUMIFS(Распис!$K$4:$K$300,Распис!$B$4:$B$300,$A118,Распис!$C$4:$C$300,"&lt;="&amp;V$1,Распис!$D$4:$D$300,"&gt;="&amp;V$1),SUMIF(База!$B$3:$B$305,$A118,База!$K$3:$K$152))</f>
        <v>0</v>
      </c>
      <c r="W118" s="46" t="s">
        <v>23</v>
      </c>
      <c r="X118" s="46">
        <f ca="1">IF(COUNTIFS(Распис!$B$4:$B$300,$A118,Распис!$C$4:$C$300,"&lt;="&amp;X$1,Распис!$D$4:$D$300,"&gt;="&amp;X$1)&gt;0,SUMIFS(Распис!$F$4:$F$300,Распис!$B$4:$B$300,$A118,Распис!$C$4:$C$300,"&lt;="&amp;X$1,Распис!$D$4:$D$300,"&gt;="&amp;X$1),SUMIF(База!$B$3:$B$305,$A118,База!$F$3:$F$152))</f>
        <v>0</v>
      </c>
      <c r="Y118" s="46">
        <f ca="1">IF(COUNTIFS(Распис!$B$4:$B$300,$A118,Распис!$C$4:$C$300,"&lt;="&amp;Y$1,Распис!$D$4:$D$300,"&gt;="&amp;Y$1)&gt;0,SUMIFS(Распис!$G$4:$G$300,Распис!$B$4:$B$300,$A118,Распис!$C$4:$C$300,"&lt;="&amp;Y$1,Распис!$D$4:$D$300,"&gt;="&amp;Y$1),SUMIF(База!$B$3:$B$305,$A118,База!$G$3:$G$152))</f>
        <v>0</v>
      </c>
      <c r="Z118" s="46">
        <f ca="1">IF(COUNTIFS(Распис!$B$4:$B$300,$A118,Распис!$C$4:$C$300,"&lt;="&amp;Z$1,Распис!$D$4:$D$300,"&gt;="&amp;Z$1)&gt;0,SUMIFS(Распис!$H$4:$H$300,Распис!$B$4:$B$300,$A118,Распис!$C$4:$C$300,"&lt;="&amp;Z$1,Распис!$D$4:$D$300,"&gt;="&amp;Z$1),SUMIF(База!$B$3:$B$305,$A118,База!$H$3:$H$152))</f>
        <v>0</v>
      </c>
      <c r="AA118" s="46">
        <f ca="1">IF(COUNTIFS(Распис!$B$4:$B$300,$A118,Распис!$C$4:$C$300,"&lt;="&amp;AA$1,Распис!$D$4:$D$300,"&gt;="&amp;AA$1)&gt;0,SUMIFS(Распис!$I$4:$I$300,Распис!$B$4:$B$300,$A118,Распис!$C$4:$C$300,"&lt;="&amp;AA$1,Распис!$D$4:$D$300,"&gt;="&amp;AA$1),SUMIF(База!$B$3:$B$305,$A118,База!$I$3:$I$152))</f>
        <v>0</v>
      </c>
      <c r="AB118" s="46">
        <f ca="1">IF(COUNTIFS(Распис!$B$4:$B$300,$A118,Распис!$C$4:$C$300,"&lt;="&amp;AB$1,Распис!$D$4:$D$300,"&gt;="&amp;AB$1)&gt;0,SUMIFS(Распис!$J$4:$J$300,Распис!$B$4:$B$300,$A118,Распис!$C$4:$C$300,"&lt;="&amp;AB$1,Распис!$D$4:$D$300,"&gt;="&amp;AB$1),SUMIF(База!$B$3:$B$305,$A118,База!$J$3:$J$152))</f>
        <v>0</v>
      </c>
      <c r="AC118" s="46">
        <f ca="1">IF(COUNTIFS(Распис!$B$4:$B$300,$A118,Распис!$C$4:$C$300,"&lt;="&amp;AC$1,Распис!$D$4:$D$300,"&gt;="&amp;AC$1)&gt;0,SUMIFS(Распис!$K$4:$K$300,Распис!$B$4:$B$300,$A118,Распис!$C$4:$C$300,"&lt;="&amp;AC$1,Распис!$D$4:$D$300,"&gt;="&amp;AC$1),SUMIF(База!$B$3:$B$305,$A118,База!$K$3:$K$152))</f>
        <v>0</v>
      </c>
      <c r="AD118" s="46" t="s">
        <v>23</v>
      </c>
      <c r="AE118" s="46">
        <f ca="1">IF(COUNTIFS(Распис!$B$4:$B$300,$A118,Распис!$C$4:$C$300,"&lt;="&amp;AE$1,Распис!$D$4:$D$300,"&gt;="&amp;AE$1)&gt;0,SUMIFS(Распис!$F$4:$F$300,Распис!$B$4:$B$300,$A118,Распис!$C$4:$C$300,"&lt;="&amp;AE$1,Распис!$D$4:$D$300,"&gt;="&amp;AE$1),SUMIF(База!$B$3:$B$305,$A118,База!$F$3:$F$152))</f>
        <v>0</v>
      </c>
      <c r="AF118" s="47"/>
      <c r="AG118" s="46">
        <f t="shared" ca="1" si="10"/>
        <v>0</v>
      </c>
      <c r="AH118" s="46">
        <f ca="1">AG118-SUMIFS(Распред!$G$4:$G$300,Распред!$B$4:$B$300,"апрель",Распред!$F$4:$F$300,A118)</f>
        <v>0</v>
      </c>
      <c r="AI118" s="46">
        <f ca="1">AH118+(COUNTIF(B118:AF118,"КД")+SUMIFS(Распред!$AH$4:$AH$300,Распред!$F$4:$F$300,A118,Распред!$B$4:$B$300,"апрель"))*4</f>
        <v>0</v>
      </c>
      <c r="AJ118" s="46">
        <f t="shared" ca="1" si="11"/>
        <v>0</v>
      </c>
      <c r="AK118" s="46">
        <f t="shared" ca="1" si="12"/>
        <v>0</v>
      </c>
      <c r="AL118" s="46">
        <f>SUMIFS(Распред!$K$4:$K$300,Распред!$B$4:$B$300,"апрель",Распред!$J$4:$J$300,A118)+SUMIFS(Распред!$M$4:$M$300,Распред!$B$4:$B$300,"апрель",Распред!$L$4:$L$300,A118)+SUMIFS(Распред!$O$4:$O$300,Распред!$B$4:$B$300,"апрель",Распред!$N$4:$N$300,A118)+SUMIFS(Распред!$Q$4:$Q$300,Распред!$B$4:$B$300,"апрель",Распред!$P$4:$P$300,A118)+SUMIFS(Распред!$S$4:$S$300,Распред!$B$4:$B$300,"апрель",Распред!$R$4:$R$300,A118)+SUMIFS(Распред!$U$4:$U$300,Распред!$B$4:$B$300,"апрель",Распред!$T$4:$T$300,A118)+SUMIFS(Распред!$W$4:$W$300,Распред!$B$4:$B$300,"апрель",Распред!$V$4:$V$300,A118)+SUMIFS(Распред!$Y$4:$Y$300,Распред!$B$4:$B$300,"апрель",Распред!$X$4:$X$300,A118)+SUMIFS(Распред!$AA$4:$AA$300,Распред!$B$4:$B$300,"апрель",Распред!$Z$4:$Z$300,A118)+SUMIFS(Распред!$AC$4:$AC$300,Распред!$B$4:$B$300,"апрель",Распред!$AB$4:$AB$300,A118)</f>
        <v>0</v>
      </c>
      <c r="AM118" s="46">
        <f t="shared" ca="1" si="13"/>
        <v>0</v>
      </c>
      <c r="AN118" s="46">
        <f t="shared" ca="1" si="14"/>
        <v>0</v>
      </c>
      <c r="AO118" s="46">
        <f t="shared" ca="1" si="15"/>
        <v>0</v>
      </c>
      <c r="AP118" s="46">
        <f>январь!AP118</f>
        <v>0</v>
      </c>
      <c r="AQ118" s="46">
        <f t="shared" ca="1" si="16"/>
        <v>0</v>
      </c>
      <c r="AR118" s="47"/>
      <c r="AS118" s="47">
        <f t="shared" ca="1" si="17"/>
        <v>0</v>
      </c>
      <c r="AT118" s="47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</row>
    <row r="119" spans="1:58" x14ac:dyDescent="0.25">
      <c r="A119" s="47">
        <f>База!B119</f>
        <v>0</v>
      </c>
      <c r="B119" s="46" t="s">
        <v>23</v>
      </c>
      <c r="C119" s="46">
        <f ca="1">IF(COUNTIFS(Распис!$B$4:$B$300,$A119,Распис!$C$4:$C$300,"&lt;="&amp;C$1,Распис!$D$4:$D$300,"&gt;="&amp;C$1)&gt;0,SUMIFS(Распис!$F$4:$F$300,Распис!$B$4:$B$300,$A119,Распис!$C$4:$C$300,"&lt;="&amp;C$1,Распис!$D$4:$D$300,"&gt;="&amp;C$1),SUMIF(База!$B$3:$B$305,$A119,База!$F$3:$F$152))</f>
        <v>0</v>
      </c>
      <c r="D119" s="46">
        <f ca="1">IF(COUNTIFS(Распис!$B$4:$B$300,$A119,Распис!$C$4:$C$300,"&lt;="&amp;D$1,Распис!$D$4:$D$300,"&gt;="&amp;D$1)&gt;0,SUMIFS(Распис!$G$4:$G$300,Распис!$B$4:$B$300,$A119,Распис!$C$4:$C$300,"&lt;="&amp;D$1,Распис!$D$4:$D$300,"&gt;="&amp;D$1),SUMIF(База!$B$3:$B$305,$A119,База!$G$3:$G$152))</f>
        <v>0</v>
      </c>
      <c r="E119" s="46">
        <f ca="1">IF(COUNTIFS(Распис!$B$4:$B$300,$A119,Распис!$C$4:$C$300,"&lt;="&amp;E$1,Распис!$D$4:$D$300,"&gt;="&amp;E$1)&gt;0,SUMIFS(Распис!$H$4:$H$300,Распис!$B$4:$B$300,$A119,Распис!$C$4:$C$300,"&lt;="&amp;E$1,Распис!$D$4:$D$300,"&gt;="&amp;E$1),SUMIF(База!$B$3:$B$305,$A119,База!$H$3:$H$152))</f>
        <v>0</v>
      </c>
      <c r="F119" s="46">
        <f ca="1">IF(COUNTIFS(Распис!$B$4:$B$300,$A119,Распис!$C$4:$C$300,"&lt;="&amp;F$1,Распис!$D$4:$D$300,"&gt;="&amp;F$1)&gt;0,SUMIFS(Распис!$I$4:$I$300,Распис!$B$4:$B$300,$A119,Распис!$C$4:$C$300,"&lt;="&amp;F$1,Распис!$D$4:$D$300,"&gt;="&amp;F$1),SUMIF(База!$B$3:$B$305,$A119,База!$I$3:$I$152))</f>
        <v>0</v>
      </c>
      <c r="G119" s="46">
        <f ca="1">IF(COUNTIFS(Распис!$B$4:$B$300,$A119,Распис!$C$4:$C$300,"&lt;="&amp;G$1,Распис!$D$4:$D$300,"&gt;="&amp;G$1)&gt;0,SUMIFS(Распис!$J$4:$J$300,Распис!$B$4:$B$300,$A119,Распис!$C$4:$C$300,"&lt;="&amp;G$1,Распис!$D$4:$D$300,"&gt;="&amp;G$1),SUMIF(База!$B$3:$B$305,$A119,База!$J$3:$J$152))</f>
        <v>0</v>
      </c>
      <c r="H119" s="46">
        <f ca="1">IF(COUNTIFS(Распис!$B$4:$B$300,$A119,Распис!$C$4:$C$300,"&lt;="&amp;H$1,Распис!$D$4:$D$300,"&gt;="&amp;H$1)&gt;0,SUMIFS(Распис!$K$4:$K$300,Распис!$B$4:$B$300,$A119,Распис!$C$4:$C$300,"&lt;="&amp;H$1,Распис!$D$4:$D$300,"&gt;="&amp;H$1),SUMIF(База!$B$3:$B$305,$A119,База!$K$3:$K$152))</f>
        <v>0</v>
      </c>
      <c r="I119" s="46" t="s">
        <v>23</v>
      </c>
      <c r="J119" s="46">
        <f ca="1">IF(COUNTIFS(Распис!$B$4:$B$300,$A119,Распис!$C$4:$C$300,"&lt;="&amp;J$1,Распис!$D$4:$D$300,"&gt;="&amp;J$1)&gt;0,SUMIFS(Распис!$F$4:$F$300,Распис!$B$4:$B$300,$A119,Распис!$C$4:$C$300,"&lt;="&amp;J$1,Распис!$D$4:$D$300,"&gt;="&amp;J$1),SUMIF(База!$B$3:$B$305,$A119,База!$F$3:$F$152))</f>
        <v>0</v>
      </c>
      <c r="K119" s="46">
        <f ca="1">IF(COUNTIFS(Распис!$B$4:$B$300,$A119,Распис!$C$4:$C$300,"&lt;="&amp;K$1,Распис!$D$4:$D$300,"&gt;="&amp;K$1)&gt;0,SUMIFS(Распис!$G$4:$G$300,Распис!$B$4:$B$300,$A119,Распис!$C$4:$C$300,"&lt;="&amp;K$1,Распис!$D$4:$D$300,"&gt;="&amp;K$1),SUMIF(База!$B$3:$B$305,$A119,База!$G$3:$G$152))</f>
        <v>0</v>
      </c>
      <c r="L119" s="46">
        <f ca="1">IF(COUNTIFS(Распис!$B$4:$B$300,$A119,Распис!$C$4:$C$300,"&lt;="&amp;L$1,Распис!$D$4:$D$300,"&gt;="&amp;L$1)&gt;0,SUMIFS(Распис!$H$4:$H$300,Распис!$B$4:$B$300,$A119,Распис!$C$4:$C$300,"&lt;="&amp;L$1,Распис!$D$4:$D$300,"&gt;="&amp;L$1),SUMIF(База!$B$3:$B$305,$A119,База!$H$3:$H$152))</f>
        <v>0</v>
      </c>
      <c r="M119" s="46">
        <f ca="1">IF(COUNTIFS(Распис!$B$4:$B$300,$A119,Распис!$C$4:$C$300,"&lt;="&amp;M$1,Распис!$D$4:$D$300,"&gt;="&amp;M$1)&gt;0,SUMIFS(Распис!$I$4:$I$300,Распис!$B$4:$B$300,$A119,Распис!$C$4:$C$300,"&lt;="&amp;M$1,Распис!$D$4:$D$300,"&gt;="&amp;M$1),SUMIF(База!$B$3:$B$305,$A119,База!$I$3:$I$152))</f>
        <v>0</v>
      </c>
      <c r="N119" s="46">
        <f ca="1">IF(COUNTIFS(Распис!$B$4:$B$300,$A119,Распис!$C$4:$C$300,"&lt;="&amp;N$1,Распис!$D$4:$D$300,"&gt;="&amp;N$1)&gt;0,SUMIFS(Распис!$J$4:$J$300,Распис!$B$4:$B$300,$A119,Распис!$C$4:$C$300,"&lt;="&amp;N$1,Распис!$D$4:$D$300,"&gt;="&amp;N$1),SUMIF(База!$B$3:$B$305,$A119,База!$J$3:$J$152))</f>
        <v>0</v>
      </c>
      <c r="O119" s="46">
        <f ca="1">IF(COUNTIFS(Распис!$B$4:$B$300,$A119,Распис!$C$4:$C$300,"&lt;="&amp;O$1,Распис!$D$4:$D$300,"&gt;="&amp;O$1)&gt;0,SUMIFS(Распис!$K$4:$K$300,Распис!$B$4:$B$300,$A119,Распис!$C$4:$C$300,"&lt;="&amp;O$1,Распис!$D$4:$D$300,"&gt;="&amp;O$1),SUMIF(База!$B$3:$B$305,$A119,База!$K$3:$K$152))</f>
        <v>0</v>
      </c>
      <c r="P119" s="46" t="s">
        <v>23</v>
      </c>
      <c r="Q119" s="46">
        <f ca="1">IF(COUNTIFS(Распис!$B$4:$B$300,$A119,Распис!$C$4:$C$300,"&lt;="&amp;Q$1,Распис!$D$4:$D$300,"&gt;="&amp;Q$1)&gt;0,SUMIFS(Распис!$F$4:$F$300,Распис!$B$4:$B$300,$A119,Распис!$C$4:$C$300,"&lt;="&amp;Q$1,Распис!$D$4:$D$300,"&gt;="&amp;Q$1),SUMIF(База!$B$3:$B$305,$A119,База!$F$3:$F$152))</f>
        <v>0</v>
      </c>
      <c r="R119" s="46">
        <f ca="1">IF(COUNTIFS(Распис!$B$4:$B$300,$A119,Распис!$C$4:$C$300,"&lt;="&amp;R$1,Распис!$D$4:$D$300,"&gt;="&amp;R$1)&gt;0,SUMIFS(Распис!$G$4:$G$300,Распис!$B$4:$B$300,$A119,Распис!$C$4:$C$300,"&lt;="&amp;R$1,Распис!$D$4:$D$300,"&gt;="&amp;R$1),SUMIF(База!$B$3:$B$305,$A119,База!$G$3:$G$152))</f>
        <v>0</v>
      </c>
      <c r="S119" s="46">
        <f ca="1">IF(COUNTIFS(Распис!$B$4:$B$300,$A119,Распис!$C$4:$C$300,"&lt;="&amp;S$1,Распис!$D$4:$D$300,"&gt;="&amp;S$1)&gt;0,SUMIFS(Распис!$H$4:$H$300,Распис!$B$4:$B$300,$A119,Распис!$C$4:$C$300,"&lt;="&amp;S$1,Распис!$D$4:$D$300,"&gt;="&amp;S$1),SUMIF(База!$B$3:$B$305,$A119,База!$H$3:$H$152))</f>
        <v>0</v>
      </c>
      <c r="T119" s="46">
        <f ca="1">IF(COUNTIFS(Распис!$B$4:$B$300,$A119,Распис!$C$4:$C$300,"&lt;="&amp;T$1,Распис!$D$4:$D$300,"&gt;="&amp;T$1)&gt;0,SUMIFS(Распис!$I$4:$I$300,Распис!$B$4:$B$300,$A119,Распис!$C$4:$C$300,"&lt;="&amp;T$1,Распис!$D$4:$D$300,"&gt;="&amp;T$1),SUMIF(База!$B$3:$B$305,$A119,База!$I$3:$I$152))</f>
        <v>0</v>
      </c>
      <c r="U119" s="46">
        <f ca="1">IF(COUNTIFS(Распис!$B$4:$B$300,$A119,Распис!$C$4:$C$300,"&lt;="&amp;U$1,Распис!$D$4:$D$300,"&gt;="&amp;U$1)&gt;0,SUMIFS(Распис!$J$4:$J$300,Распис!$B$4:$B$300,$A119,Распис!$C$4:$C$300,"&lt;="&amp;U$1,Распис!$D$4:$D$300,"&gt;="&amp;U$1),SUMIF(База!$B$3:$B$305,$A119,База!$J$3:$J$152))</f>
        <v>0</v>
      </c>
      <c r="V119" s="46">
        <f ca="1">IF(COUNTIFS(Распис!$B$4:$B$300,$A119,Распис!$C$4:$C$300,"&lt;="&amp;V$1,Распис!$D$4:$D$300,"&gt;="&amp;V$1)&gt;0,SUMIFS(Распис!$K$4:$K$300,Распис!$B$4:$B$300,$A119,Распис!$C$4:$C$300,"&lt;="&amp;V$1,Распис!$D$4:$D$300,"&gt;="&amp;V$1),SUMIF(База!$B$3:$B$305,$A119,База!$K$3:$K$152))</f>
        <v>0</v>
      </c>
      <c r="W119" s="46" t="s">
        <v>23</v>
      </c>
      <c r="X119" s="46">
        <f ca="1">IF(COUNTIFS(Распис!$B$4:$B$300,$A119,Распис!$C$4:$C$300,"&lt;="&amp;X$1,Распис!$D$4:$D$300,"&gt;="&amp;X$1)&gt;0,SUMIFS(Распис!$F$4:$F$300,Распис!$B$4:$B$300,$A119,Распис!$C$4:$C$300,"&lt;="&amp;X$1,Распис!$D$4:$D$300,"&gt;="&amp;X$1),SUMIF(База!$B$3:$B$305,$A119,База!$F$3:$F$152))</f>
        <v>0</v>
      </c>
      <c r="Y119" s="46">
        <f ca="1">IF(COUNTIFS(Распис!$B$4:$B$300,$A119,Распис!$C$4:$C$300,"&lt;="&amp;Y$1,Распис!$D$4:$D$300,"&gt;="&amp;Y$1)&gt;0,SUMIFS(Распис!$G$4:$G$300,Распис!$B$4:$B$300,$A119,Распис!$C$4:$C$300,"&lt;="&amp;Y$1,Распис!$D$4:$D$300,"&gt;="&amp;Y$1),SUMIF(База!$B$3:$B$305,$A119,База!$G$3:$G$152))</f>
        <v>0</v>
      </c>
      <c r="Z119" s="46">
        <f ca="1">IF(COUNTIFS(Распис!$B$4:$B$300,$A119,Распис!$C$4:$C$300,"&lt;="&amp;Z$1,Распис!$D$4:$D$300,"&gt;="&amp;Z$1)&gt;0,SUMIFS(Распис!$H$4:$H$300,Распис!$B$4:$B$300,$A119,Распис!$C$4:$C$300,"&lt;="&amp;Z$1,Распис!$D$4:$D$300,"&gt;="&amp;Z$1),SUMIF(База!$B$3:$B$305,$A119,База!$H$3:$H$152))</f>
        <v>0</v>
      </c>
      <c r="AA119" s="46">
        <f ca="1">IF(COUNTIFS(Распис!$B$4:$B$300,$A119,Распис!$C$4:$C$300,"&lt;="&amp;AA$1,Распис!$D$4:$D$300,"&gt;="&amp;AA$1)&gt;0,SUMIFS(Распис!$I$4:$I$300,Распис!$B$4:$B$300,$A119,Распис!$C$4:$C$300,"&lt;="&amp;AA$1,Распис!$D$4:$D$300,"&gt;="&amp;AA$1),SUMIF(База!$B$3:$B$305,$A119,База!$I$3:$I$152))</f>
        <v>0</v>
      </c>
      <c r="AB119" s="46">
        <f ca="1">IF(COUNTIFS(Распис!$B$4:$B$300,$A119,Распис!$C$4:$C$300,"&lt;="&amp;AB$1,Распис!$D$4:$D$300,"&gt;="&amp;AB$1)&gt;0,SUMIFS(Распис!$J$4:$J$300,Распис!$B$4:$B$300,$A119,Распис!$C$4:$C$300,"&lt;="&amp;AB$1,Распис!$D$4:$D$300,"&gt;="&amp;AB$1),SUMIF(База!$B$3:$B$305,$A119,База!$J$3:$J$152))</f>
        <v>0</v>
      </c>
      <c r="AC119" s="46">
        <f ca="1">IF(COUNTIFS(Распис!$B$4:$B$300,$A119,Распис!$C$4:$C$300,"&lt;="&amp;AC$1,Распис!$D$4:$D$300,"&gt;="&amp;AC$1)&gt;0,SUMIFS(Распис!$K$4:$K$300,Распис!$B$4:$B$300,$A119,Распис!$C$4:$C$300,"&lt;="&amp;AC$1,Распис!$D$4:$D$300,"&gt;="&amp;AC$1),SUMIF(База!$B$3:$B$305,$A119,База!$K$3:$K$152))</f>
        <v>0</v>
      </c>
      <c r="AD119" s="46" t="s">
        <v>23</v>
      </c>
      <c r="AE119" s="46">
        <f ca="1">IF(COUNTIFS(Распис!$B$4:$B$300,$A119,Распис!$C$4:$C$300,"&lt;="&amp;AE$1,Распис!$D$4:$D$300,"&gt;="&amp;AE$1)&gt;0,SUMIFS(Распис!$F$4:$F$300,Распис!$B$4:$B$300,$A119,Распис!$C$4:$C$300,"&lt;="&amp;AE$1,Распис!$D$4:$D$300,"&gt;="&amp;AE$1),SUMIF(База!$B$3:$B$305,$A119,База!$F$3:$F$152))</f>
        <v>0</v>
      </c>
      <c r="AF119" s="47"/>
      <c r="AG119" s="46">
        <f t="shared" ca="1" si="10"/>
        <v>0</v>
      </c>
      <c r="AH119" s="46">
        <f ca="1">AG119-SUMIFS(Распред!$G$4:$G$300,Распред!$B$4:$B$300,"апрель",Распред!$F$4:$F$300,A119)</f>
        <v>0</v>
      </c>
      <c r="AI119" s="46">
        <f ca="1">AH119+(COUNTIF(B119:AF119,"КД")+SUMIFS(Распред!$AH$4:$AH$300,Распред!$F$4:$F$300,A119,Распред!$B$4:$B$300,"апрель"))*4</f>
        <v>0</v>
      </c>
      <c r="AJ119" s="46">
        <f t="shared" ca="1" si="11"/>
        <v>0</v>
      </c>
      <c r="AK119" s="46">
        <f t="shared" ca="1" si="12"/>
        <v>0</v>
      </c>
      <c r="AL119" s="46">
        <f>SUMIFS(Распред!$K$4:$K$300,Распред!$B$4:$B$300,"апрель",Распред!$J$4:$J$300,A119)+SUMIFS(Распред!$M$4:$M$300,Распред!$B$4:$B$300,"апрель",Распред!$L$4:$L$300,A119)+SUMIFS(Распред!$O$4:$O$300,Распред!$B$4:$B$300,"апрель",Распред!$N$4:$N$300,A119)+SUMIFS(Распред!$Q$4:$Q$300,Распред!$B$4:$B$300,"апрель",Распред!$P$4:$P$300,A119)+SUMIFS(Распред!$S$4:$S$300,Распред!$B$4:$B$300,"апрель",Распред!$R$4:$R$300,A119)+SUMIFS(Распред!$U$4:$U$300,Распред!$B$4:$B$300,"апрель",Распред!$T$4:$T$300,A119)+SUMIFS(Распред!$W$4:$W$300,Распред!$B$4:$B$300,"апрель",Распред!$V$4:$V$300,A119)+SUMIFS(Распред!$Y$4:$Y$300,Распред!$B$4:$B$300,"апрель",Распред!$X$4:$X$300,A119)+SUMIFS(Распред!$AA$4:$AA$300,Распред!$B$4:$B$300,"апрель",Распред!$Z$4:$Z$300,A119)+SUMIFS(Распред!$AC$4:$AC$300,Распред!$B$4:$B$300,"апрель",Распред!$AB$4:$AB$300,A119)</f>
        <v>0</v>
      </c>
      <c r="AM119" s="46">
        <f t="shared" ca="1" si="13"/>
        <v>0</v>
      </c>
      <c r="AN119" s="46">
        <f t="shared" ca="1" si="14"/>
        <v>0</v>
      </c>
      <c r="AO119" s="46">
        <f t="shared" ca="1" si="15"/>
        <v>0</v>
      </c>
      <c r="AP119" s="46">
        <f>январь!AP119</f>
        <v>0</v>
      </c>
      <c r="AQ119" s="46">
        <f t="shared" ca="1" si="16"/>
        <v>0</v>
      </c>
      <c r="AR119" s="47"/>
      <c r="AS119" s="47">
        <f t="shared" ca="1" si="17"/>
        <v>0</v>
      </c>
      <c r="AT119" s="47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</row>
    <row r="120" spans="1:58" x14ac:dyDescent="0.25">
      <c r="A120" s="47">
        <f>База!B120</f>
        <v>0</v>
      </c>
      <c r="B120" s="46" t="s">
        <v>23</v>
      </c>
      <c r="C120" s="46">
        <f ca="1">IF(COUNTIFS(Распис!$B$4:$B$300,$A120,Распис!$C$4:$C$300,"&lt;="&amp;C$1,Распис!$D$4:$D$300,"&gt;="&amp;C$1)&gt;0,SUMIFS(Распис!$F$4:$F$300,Распис!$B$4:$B$300,$A120,Распис!$C$4:$C$300,"&lt;="&amp;C$1,Распис!$D$4:$D$300,"&gt;="&amp;C$1),SUMIF(База!$B$3:$B$305,$A120,База!$F$3:$F$152))</f>
        <v>0</v>
      </c>
      <c r="D120" s="46">
        <f ca="1">IF(COUNTIFS(Распис!$B$4:$B$300,$A120,Распис!$C$4:$C$300,"&lt;="&amp;D$1,Распис!$D$4:$D$300,"&gt;="&amp;D$1)&gt;0,SUMIFS(Распис!$G$4:$G$300,Распис!$B$4:$B$300,$A120,Распис!$C$4:$C$300,"&lt;="&amp;D$1,Распис!$D$4:$D$300,"&gt;="&amp;D$1),SUMIF(База!$B$3:$B$305,$A120,База!$G$3:$G$152))</f>
        <v>0</v>
      </c>
      <c r="E120" s="46">
        <f ca="1">IF(COUNTIFS(Распис!$B$4:$B$300,$A120,Распис!$C$4:$C$300,"&lt;="&amp;E$1,Распис!$D$4:$D$300,"&gt;="&amp;E$1)&gt;0,SUMIFS(Распис!$H$4:$H$300,Распис!$B$4:$B$300,$A120,Распис!$C$4:$C$300,"&lt;="&amp;E$1,Распис!$D$4:$D$300,"&gt;="&amp;E$1),SUMIF(База!$B$3:$B$305,$A120,База!$H$3:$H$152))</f>
        <v>0</v>
      </c>
      <c r="F120" s="46">
        <f ca="1">IF(COUNTIFS(Распис!$B$4:$B$300,$A120,Распис!$C$4:$C$300,"&lt;="&amp;F$1,Распис!$D$4:$D$300,"&gt;="&amp;F$1)&gt;0,SUMIFS(Распис!$I$4:$I$300,Распис!$B$4:$B$300,$A120,Распис!$C$4:$C$300,"&lt;="&amp;F$1,Распис!$D$4:$D$300,"&gt;="&amp;F$1),SUMIF(База!$B$3:$B$305,$A120,База!$I$3:$I$152))</f>
        <v>0</v>
      </c>
      <c r="G120" s="46">
        <f ca="1">IF(COUNTIFS(Распис!$B$4:$B$300,$A120,Распис!$C$4:$C$300,"&lt;="&amp;G$1,Распис!$D$4:$D$300,"&gt;="&amp;G$1)&gt;0,SUMIFS(Распис!$J$4:$J$300,Распис!$B$4:$B$300,$A120,Распис!$C$4:$C$300,"&lt;="&amp;G$1,Распис!$D$4:$D$300,"&gt;="&amp;G$1),SUMIF(База!$B$3:$B$305,$A120,База!$J$3:$J$152))</f>
        <v>0</v>
      </c>
      <c r="H120" s="46">
        <f ca="1">IF(COUNTIFS(Распис!$B$4:$B$300,$A120,Распис!$C$4:$C$300,"&lt;="&amp;H$1,Распис!$D$4:$D$300,"&gt;="&amp;H$1)&gt;0,SUMIFS(Распис!$K$4:$K$300,Распис!$B$4:$B$300,$A120,Распис!$C$4:$C$300,"&lt;="&amp;H$1,Распис!$D$4:$D$300,"&gt;="&amp;H$1),SUMIF(База!$B$3:$B$305,$A120,База!$K$3:$K$152))</f>
        <v>0</v>
      </c>
      <c r="I120" s="46" t="s">
        <v>23</v>
      </c>
      <c r="J120" s="46">
        <f ca="1">IF(COUNTIFS(Распис!$B$4:$B$300,$A120,Распис!$C$4:$C$300,"&lt;="&amp;J$1,Распис!$D$4:$D$300,"&gt;="&amp;J$1)&gt;0,SUMIFS(Распис!$F$4:$F$300,Распис!$B$4:$B$300,$A120,Распис!$C$4:$C$300,"&lt;="&amp;J$1,Распис!$D$4:$D$300,"&gt;="&amp;J$1),SUMIF(База!$B$3:$B$305,$A120,База!$F$3:$F$152))</f>
        <v>0</v>
      </c>
      <c r="K120" s="46">
        <f ca="1">IF(COUNTIFS(Распис!$B$4:$B$300,$A120,Распис!$C$4:$C$300,"&lt;="&amp;K$1,Распис!$D$4:$D$300,"&gt;="&amp;K$1)&gt;0,SUMIFS(Распис!$G$4:$G$300,Распис!$B$4:$B$300,$A120,Распис!$C$4:$C$300,"&lt;="&amp;K$1,Распис!$D$4:$D$300,"&gt;="&amp;K$1),SUMIF(База!$B$3:$B$305,$A120,База!$G$3:$G$152))</f>
        <v>0</v>
      </c>
      <c r="L120" s="46">
        <f ca="1">IF(COUNTIFS(Распис!$B$4:$B$300,$A120,Распис!$C$4:$C$300,"&lt;="&amp;L$1,Распис!$D$4:$D$300,"&gt;="&amp;L$1)&gt;0,SUMIFS(Распис!$H$4:$H$300,Распис!$B$4:$B$300,$A120,Распис!$C$4:$C$300,"&lt;="&amp;L$1,Распис!$D$4:$D$300,"&gt;="&amp;L$1),SUMIF(База!$B$3:$B$305,$A120,База!$H$3:$H$152))</f>
        <v>0</v>
      </c>
      <c r="M120" s="46">
        <f ca="1">IF(COUNTIFS(Распис!$B$4:$B$300,$A120,Распис!$C$4:$C$300,"&lt;="&amp;M$1,Распис!$D$4:$D$300,"&gt;="&amp;M$1)&gt;0,SUMIFS(Распис!$I$4:$I$300,Распис!$B$4:$B$300,$A120,Распис!$C$4:$C$300,"&lt;="&amp;M$1,Распис!$D$4:$D$300,"&gt;="&amp;M$1),SUMIF(База!$B$3:$B$305,$A120,База!$I$3:$I$152))</f>
        <v>0</v>
      </c>
      <c r="N120" s="46">
        <f ca="1">IF(COUNTIFS(Распис!$B$4:$B$300,$A120,Распис!$C$4:$C$300,"&lt;="&amp;N$1,Распис!$D$4:$D$300,"&gt;="&amp;N$1)&gt;0,SUMIFS(Распис!$J$4:$J$300,Распис!$B$4:$B$300,$A120,Распис!$C$4:$C$300,"&lt;="&amp;N$1,Распис!$D$4:$D$300,"&gt;="&amp;N$1),SUMIF(База!$B$3:$B$305,$A120,База!$J$3:$J$152))</f>
        <v>0</v>
      </c>
      <c r="O120" s="46">
        <f ca="1">IF(COUNTIFS(Распис!$B$4:$B$300,$A120,Распис!$C$4:$C$300,"&lt;="&amp;O$1,Распис!$D$4:$D$300,"&gt;="&amp;O$1)&gt;0,SUMIFS(Распис!$K$4:$K$300,Распис!$B$4:$B$300,$A120,Распис!$C$4:$C$300,"&lt;="&amp;O$1,Распис!$D$4:$D$300,"&gt;="&amp;O$1),SUMIF(База!$B$3:$B$305,$A120,База!$K$3:$K$152))</f>
        <v>0</v>
      </c>
      <c r="P120" s="46" t="s">
        <v>23</v>
      </c>
      <c r="Q120" s="46">
        <f ca="1">IF(COUNTIFS(Распис!$B$4:$B$300,$A120,Распис!$C$4:$C$300,"&lt;="&amp;Q$1,Распис!$D$4:$D$300,"&gt;="&amp;Q$1)&gt;0,SUMIFS(Распис!$F$4:$F$300,Распис!$B$4:$B$300,$A120,Распис!$C$4:$C$300,"&lt;="&amp;Q$1,Распис!$D$4:$D$300,"&gt;="&amp;Q$1),SUMIF(База!$B$3:$B$305,$A120,База!$F$3:$F$152))</f>
        <v>0</v>
      </c>
      <c r="R120" s="46">
        <f ca="1">IF(COUNTIFS(Распис!$B$4:$B$300,$A120,Распис!$C$4:$C$300,"&lt;="&amp;R$1,Распис!$D$4:$D$300,"&gt;="&amp;R$1)&gt;0,SUMIFS(Распис!$G$4:$G$300,Распис!$B$4:$B$300,$A120,Распис!$C$4:$C$300,"&lt;="&amp;R$1,Распис!$D$4:$D$300,"&gt;="&amp;R$1),SUMIF(База!$B$3:$B$305,$A120,База!$G$3:$G$152))</f>
        <v>0</v>
      </c>
      <c r="S120" s="46">
        <f ca="1">IF(COUNTIFS(Распис!$B$4:$B$300,$A120,Распис!$C$4:$C$300,"&lt;="&amp;S$1,Распис!$D$4:$D$300,"&gt;="&amp;S$1)&gt;0,SUMIFS(Распис!$H$4:$H$300,Распис!$B$4:$B$300,$A120,Распис!$C$4:$C$300,"&lt;="&amp;S$1,Распис!$D$4:$D$300,"&gt;="&amp;S$1),SUMIF(База!$B$3:$B$305,$A120,База!$H$3:$H$152))</f>
        <v>0</v>
      </c>
      <c r="T120" s="46">
        <f ca="1">IF(COUNTIFS(Распис!$B$4:$B$300,$A120,Распис!$C$4:$C$300,"&lt;="&amp;T$1,Распис!$D$4:$D$300,"&gt;="&amp;T$1)&gt;0,SUMIFS(Распис!$I$4:$I$300,Распис!$B$4:$B$300,$A120,Распис!$C$4:$C$300,"&lt;="&amp;T$1,Распис!$D$4:$D$300,"&gt;="&amp;T$1),SUMIF(База!$B$3:$B$305,$A120,База!$I$3:$I$152))</f>
        <v>0</v>
      </c>
      <c r="U120" s="46">
        <f ca="1">IF(COUNTIFS(Распис!$B$4:$B$300,$A120,Распис!$C$4:$C$300,"&lt;="&amp;U$1,Распис!$D$4:$D$300,"&gt;="&amp;U$1)&gt;0,SUMIFS(Распис!$J$4:$J$300,Распис!$B$4:$B$300,$A120,Распис!$C$4:$C$300,"&lt;="&amp;U$1,Распис!$D$4:$D$300,"&gt;="&amp;U$1),SUMIF(База!$B$3:$B$305,$A120,База!$J$3:$J$152))</f>
        <v>0</v>
      </c>
      <c r="V120" s="46">
        <f ca="1">IF(COUNTIFS(Распис!$B$4:$B$300,$A120,Распис!$C$4:$C$300,"&lt;="&amp;V$1,Распис!$D$4:$D$300,"&gt;="&amp;V$1)&gt;0,SUMIFS(Распис!$K$4:$K$300,Распис!$B$4:$B$300,$A120,Распис!$C$4:$C$300,"&lt;="&amp;V$1,Распис!$D$4:$D$300,"&gt;="&amp;V$1),SUMIF(База!$B$3:$B$305,$A120,База!$K$3:$K$152))</f>
        <v>0</v>
      </c>
      <c r="W120" s="46" t="s">
        <v>23</v>
      </c>
      <c r="X120" s="46">
        <f ca="1">IF(COUNTIFS(Распис!$B$4:$B$300,$A120,Распис!$C$4:$C$300,"&lt;="&amp;X$1,Распис!$D$4:$D$300,"&gt;="&amp;X$1)&gt;0,SUMIFS(Распис!$F$4:$F$300,Распис!$B$4:$B$300,$A120,Распис!$C$4:$C$300,"&lt;="&amp;X$1,Распис!$D$4:$D$300,"&gt;="&amp;X$1),SUMIF(База!$B$3:$B$305,$A120,База!$F$3:$F$152))</f>
        <v>0</v>
      </c>
      <c r="Y120" s="46">
        <f ca="1">IF(COUNTIFS(Распис!$B$4:$B$300,$A120,Распис!$C$4:$C$300,"&lt;="&amp;Y$1,Распис!$D$4:$D$300,"&gt;="&amp;Y$1)&gt;0,SUMIFS(Распис!$G$4:$G$300,Распис!$B$4:$B$300,$A120,Распис!$C$4:$C$300,"&lt;="&amp;Y$1,Распис!$D$4:$D$300,"&gt;="&amp;Y$1),SUMIF(База!$B$3:$B$305,$A120,База!$G$3:$G$152))</f>
        <v>0</v>
      </c>
      <c r="Z120" s="46">
        <f ca="1">IF(COUNTIFS(Распис!$B$4:$B$300,$A120,Распис!$C$4:$C$300,"&lt;="&amp;Z$1,Распис!$D$4:$D$300,"&gt;="&amp;Z$1)&gt;0,SUMIFS(Распис!$H$4:$H$300,Распис!$B$4:$B$300,$A120,Распис!$C$4:$C$300,"&lt;="&amp;Z$1,Распис!$D$4:$D$300,"&gt;="&amp;Z$1),SUMIF(База!$B$3:$B$305,$A120,База!$H$3:$H$152))</f>
        <v>0</v>
      </c>
      <c r="AA120" s="46">
        <f ca="1">IF(COUNTIFS(Распис!$B$4:$B$300,$A120,Распис!$C$4:$C$300,"&lt;="&amp;AA$1,Распис!$D$4:$D$300,"&gt;="&amp;AA$1)&gt;0,SUMIFS(Распис!$I$4:$I$300,Распис!$B$4:$B$300,$A120,Распис!$C$4:$C$300,"&lt;="&amp;AA$1,Распис!$D$4:$D$300,"&gt;="&amp;AA$1),SUMIF(База!$B$3:$B$305,$A120,База!$I$3:$I$152))</f>
        <v>0</v>
      </c>
      <c r="AB120" s="46">
        <f ca="1">IF(COUNTIFS(Распис!$B$4:$B$300,$A120,Распис!$C$4:$C$300,"&lt;="&amp;AB$1,Распис!$D$4:$D$300,"&gt;="&amp;AB$1)&gt;0,SUMIFS(Распис!$J$4:$J$300,Распис!$B$4:$B$300,$A120,Распис!$C$4:$C$300,"&lt;="&amp;AB$1,Распис!$D$4:$D$300,"&gt;="&amp;AB$1),SUMIF(База!$B$3:$B$305,$A120,База!$J$3:$J$152))</f>
        <v>0</v>
      </c>
      <c r="AC120" s="46">
        <f ca="1">IF(COUNTIFS(Распис!$B$4:$B$300,$A120,Распис!$C$4:$C$300,"&lt;="&amp;AC$1,Распис!$D$4:$D$300,"&gt;="&amp;AC$1)&gt;0,SUMIFS(Распис!$K$4:$K$300,Распис!$B$4:$B$300,$A120,Распис!$C$4:$C$300,"&lt;="&amp;AC$1,Распис!$D$4:$D$300,"&gt;="&amp;AC$1),SUMIF(База!$B$3:$B$305,$A120,База!$K$3:$K$152))</f>
        <v>0</v>
      </c>
      <c r="AD120" s="46" t="s">
        <v>23</v>
      </c>
      <c r="AE120" s="46">
        <f ca="1">IF(COUNTIFS(Распис!$B$4:$B$300,$A120,Распис!$C$4:$C$300,"&lt;="&amp;AE$1,Распис!$D$4:$D$300,"&gt;="&amp;AE$1)&gt;0,SUMIFS(Распис!$F$4:$F$300,Распис!$B$4:$B$300,$A120,Распис!$C$4:$C$300,"&lt;="&amp;AE$1,Распис!$D$4:$D$300,"&gt;="&amp;AE$1),SUMIF(База!$B$3:$B$305,$A120,База!$F$3:$F$152))</f>
        <v>0</v>
      </c>
      <c r="AF120" s="47"/>
      <c r="AG120" s="46">
        <f t="shared" ca="1" si="10"/>
        <v>0</v>
      </c>
      <c r="AH120" s="46">
        <f ca="1">AG120-SUMIFS(Распред!$G$4:$G$300,Распред!$B$4:$B$300,"апрель",Распред!$F$4:$F$300,A120)</f>
        <v>0</v>
      </c>
      <c r="AI120" s="46">
        <f ca="1">AH120+(COUNTIF(B120:AF120,"КД")+SUMIFS(Распред!$AH$4:$AH$300,Распред!$F$4:$F$300,A120,Распред!$B$4:$B$300,"апрель"))*4</f>
        <v>0</v>
      </c>
      <c r="AJ120" s="46">
        <f t="shared" ca="1" si="11"/>
        <v>0</v>
      </c>
      <c r="AK120" s="46">
        <f t="shared" ca="1" si="12"/>
        <v>0</v>
      </c>
      <c r="AL120" s="46">
        <f>SUMIFS(Распред!$K$4:$K$300,Распред!$B$4:$B$300,"апрель",Распред!$J$4:$J$300,A120)+SUMIFS(Распред!$M$4:$M$300,Распред!$B$4:$B$300,"апрель",Распред!$L$4:$L$300,A120)+SUMIFS(Распред!$O$4:$O$300,Распред!$B$4:$B$300,"апрель",Распред!$N$4:$N$300,A120)+SUMIFS(Распред!$Q$4:$Q$300,Распред!$B$4:$B$300,"апрель",Распред!$P$4:$P$300,A120)+SUMIFS(Распред!$S$4:$S$300,Распред!$B$4:$B$300,"апрель",Распред!$R$4:$R$300,A120)+SUMIFS(Распред!$U$4:$U$300,Распред!$B$4:$B$300,"апрель",Распред!$T$4:$T$300,A120)+SUMIFS(Распред!$W$4:$W$300,Распред!$B$4:$B$300,"апрель",Распред!$V$4:$V$300,A120)+SUMIFS(Распред!$Y$4:$Y$300,Распред!$B$4:$B$300,"апрель",Распред!$X$4:$X$300,A120)+SUMIFS(Распред!$AA$4:$AA$300,Распред!$B$4:$B$300,"апрель",Распред!$Z$4:$Z$300,A120)+SUMIFS(Распред!$AC$4:$AC$300,Распред!$B$4:$B$300,"апрель",Распред!$AB$4:$AB$300,A120)</f>
        <v>0</v>
      </c>
      <c r="AM120" s="46">
        <f t="shared" ca="1" si="13"/>
        <v>0</v>
      </c>
      <c r="AN120" s="46">
        <f t="shared" ca="1" si="14"/>
        <v>0</v>
      </c>
      <c r="AO120" s="46">
        <f t="shared" ca="1" si="15"/>
        <v>0</v>
      </c>
      <c r="AP120" s="46">
        <f>январь!AP120</f>
        <v>0</v>
      </c>
      <c r="AQ120" s="46">
        <f t="shared" ca="1" si="16"/>
        <v>0</v>
      </c>
      <c r="AR120" s="47"/>
      <c r="AS120" s="47">
        <f t="shared" ca="1" si="17"/>
        <v>0</v>
      </c>
      <c r="AT120" s="47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</row>
    <row r="121" spans="1:58" x14ac:dyDescent="0.25">
      <c r="A121" s="47">
        <f>База!B121</f>
        <v>0</v>
      </c>
      <c r="B121" s="46" t="s">
        <v>23</v>
      </c>
      <c r="C121" s="46">
        <f ca="1">IF(COUNTIFS(Распис!$B$4:$B$300,$A121,Распис!$C$4:$C$300,"&lt;="&amp;C$1,Распис!$D$4:$D$300,"&gt;="&amp;C$1)&gt;0,SUMIFS(Распис!$F$4:$F$300,Распис!$B$4:$B$300,$A121,Распис!$C$4:$C$300,"&lt;="&amp;C$1,Распис!$D$4:$D$300,"&gt;="&amp;C$1),SUMIF(База!$B$3:$B$305,$A121,База!$F$3:$F$152))</f>
        <v>0</v>
      </c>
      <c r="D121" s="46">
        <f ca="1">IF(COUNTIFS(Распис!$B$4:$B$300,$A121,Распис!$C$4:$C$300,"&lt;="&amp;D$1,Распис!$D$4:$D$300,"&gt;="&amp;D$1)&gt;0,SUMIFS(Распис!$G$4:$G$300,Распис!$B$4:$B$300,$A121,Распис!$C$4:$C$300,"&lt;="&amp;D$1,Распис!$D$4:$D$300,"&gt;="&amp;D$1),SUMIF(База!$B$3:$B$305,$A121,База!$G$3:$G$152))</f>
        <v>0</v>
      </c>
      <c r="E121" s="46">
        <f ca="1">IF(COUNTIFS(Распис!$B$4:$B$300,$A121,Распис!$C$4:$C$300,"&lt;="&amp;E$1,Распис!$D$4:$D$300,"&gt;="&amp;E$1)&gt;0,SUMIFS(Распис!$H$4:$H$300,Распис!$B$4:$B$300,$A121,Распис!$C$4:$C$300,"&lt;="&amp;E$1,Распис!$D$4:$D$300,"&gt;="&amp;E$1),SUMIF(База!$B$3:$B$305,$A121,База!$H$3:$H$152))</f>
        <v>0</v>
      </c>
      <c r="F121" s="46">
        <f ca="1">IF(COUNTIFS(Распис!$B$4:$B$300,$A121,Распис!$C$4:$C$300,"&lt;="&amp;F$1,Распис!$D$4:$D$300,"&gt;="&amp;F$1)&gt;0,SUMIFS(Распис!$I$4:$I$300,Распис!$B$4:$B$300,$A121,Распис!$C$4:$C$300,"&lt;="&amp;F$1,Распис!$D$4:$D$300,"&gt;="&amp;F$1),SUMIF(База!$B$3:$B$305,$A121,База!$I$3:$I$152))</f>
        <v>0</v>
      </c>
      <c r="G121" s="46">
        <f ca="1">IF(COUNTIFS(Распис!$B$4:$B$300,$A121,Распис!$C$4:$C$300,"&lt;="&amp;G$1,Распис!$D$4:$D$300,"&gt;="&amp;G$1)&gt;0,SUMIFS(Распис!$J$4:$J$300,Распис!$B$4:$B$300,$A121,Распис!$C$4:$C$300,"&lt;="&amp;G$1,Распис!$D$4:$D$300,"&gt;="&amp;G$1),SUMIF(База!$B$3:$B$305,$A121,База!$J$3:$J$152))</f>
        <v>0</v>
      </c>
      <c r="H121" s="46">
        <f ca="1">IF(COUNTIFS(Распис!$B$4:$B$300,$A121,Распис!$C$4:$C$300,"&lt;="&amp;H$1,Распис!$D$4:$D$300,"&gt;="&amp;H$1)&gt;0,SUMIFS(Распис!$K$4:$K$300,Распис!$B$4:$B$300,$A121,Распис!$C$4:$C$300,"&lt;="&amp;H$1,Распис!$D$4:$D$300,"&gt;="&amp;H$1),SUMIF(База!$B$3:$B$305,$A121,База!$K$3:$K$152))</f>
        <v>0</v>
      </c>
      <c r="I121" s="46" t="s">
        <v>23</v>
      </c>
      <c r="J121" s="46">
        <f ca="1">IF(COUNTIFS(Распис!$B$4:$B$300,$A121,Распис!$C$4:$C$300,"&lt;="&amp;J$1,Распис!$D$4:$D$300,"&gt;="&amp;J$1)&gt;0,SUMIFS(Распис!$F$4:$F$300,Распис!$B$4:$B$300,$A121,Распис!$C$4:$C$300,"&lt;="&amp;J$1,Распис!$D$4:$D$300,"&gt;="&amp;J$1),SUMIF(База!$B$3:$B$305,$A121,База!$F$3:$F$152))</f>
        <v>0</v>
      </c>
      <c r="K121" s="46">
        <f ca="1">IF(COUNTIFS(Распис!$B$4:$B$300,$A121,Распис!$C$4:$C$300,"&lt;="&amp;K$1,Распис!$D$4:$D$300,"&gt;="&amp;K$1)&gt;0,SUMIFS(Распис!$G$4:$G$300,Распис!$B$4:$B$300,$A121,Распис!$C$4:$C$300,"&lt;="&amp;K$1,Распис!$D$4:$D$300,"&gt;="&amp;K$1),SUMIF(База!$B$3:$B$305,$A121,База!$G$3:$G$152))</f>
        <v>0</v>
      </c>
      <c r="L121" s="46">
        <f ca="1">IF(COUNTIFS(Распис!$B$4:$B$300,$A121,Распис!$C$4:$C$300,"&lt;="&amp;L$1,Распис!$D$4:$D$300,"&gt;="&amp;L$1)&gt;0,SUMIFS(Распис!$H$4:$H$300,Распис!$B$4:$B$300,$A121,Распис!$C$4:$C$300,"&lt;="&amp;L$1,Распис!$D$4:$D$300,"&gt;="&amp;L$1),SUMIF(База!$B$3:$B$305,$A121,База!$H$3:$H$152))</f>
        <v>0</v>
      </c>
      <c r="M121" s="46">
        <f ca="1">IF(COUNTIFS(Распис!$B$4:$B$300,$A121,Распис!$C$4:$C$300,"&lt;="&amp;M$1,Распис!$D$4:$D$300,"&gt;="&amp;M$1)&gt;0,SUMIFS(Распис!$I$4:$I$300,Распис!$B$4:$B$300,$A121,Распис!$C$4:$C$300,"&lt;="&amp;M$1,Распис!$D$4:$D$300,"&gt;="&amp;M$1),SUMIF(База!$B$3:$B$305,$A121,База!$I$3:$I$152))</f>
        <v>0</v>
      </c>
      <c r="N121" s="46">
        <f ca="1">IF(COUNTIFS(Распис!$B$4:$B$300,$A121,Распис!$C$4:$C$300,"&lt;="&amp;N$1,Распис!$D$4:$D$300,"&gt;="&amp;N$1)&gt;0,SUMIFS(Распис!$J$4:$J$300,Распис!$B$4:$B$300,$A121,Распис!$C$4:$C$300,"&lt;="&amp;N$1,Распис!$D$4:$D$300,"&gt;="&amp;N$1),SUMIF(База!$B$3:$B$305,$A121,База!$J$3:$J$152))</f>
        <v>0</v>
      </c>
      <c r="O121" s="46">
        <f ca="1">IF(COUNTIFS(Распис!$B$4:$B$300,$A121,Распис!$C$4:$C$300,"&lt;="&amp;O$1,Распис!$D$4:$D$300,"&gt;="&amp;O$1)&gt;0,SUMIFS(Распис!$K$4:$K$300,Распис!$B$4:$B$300,$A121,Распис!$C$4:$C$300,"&lt;="&amp;O$1,Распис!$D$4:$D$300,"&gt;="&amp;O$1),SUMIF(База!$B$3:$B$305,$A121,База!$K$3:$K$152))</f>
        <v>0</v>
      </c>
      <c r="P121" s="46" t="s">
        <v>23</v>
      </c>
      <c r="Q121" s="46">
        <f ca="1">IF(COUNTIFS(Распис!$B$4:$B$300,$A121,Распис!$C$4:$C$300,"&lt;="&amp;Q$1,Распис!$D$4:$D$300,"&gt;="&amp;Q$1)&gt;0,SUMIFS(Распис!$F$4:$F$300,Распис!$B$4:$B$300,$A121,Распис!$C$4:$C$300,"&lt;="&amp;Q$1,Распис!$D$4:$D$300,"&gt;="&amp;Q$1),SUMIF(База!$B$3:$B$305,$A121,База!$F$3:$F$152))</f>
        <v>0</v>
      </c>
      <c r="R121" s="46">
        <f ca="1">IF(COUNTIFS(Распис!$B$4:$B$300,$A121,Распис!$C$4:$C$300,"&lt;="&amp;R$1,Распис!$D$4:$D$300,"&gt;="&amp;R$1)&gt;0,SUMIFS(Распис!$G$4:$G$300,Распис!$B$4:$B$300,$A121,Распис!$C$4:$C$300,"&lt;="&amp;R$1,Распис!$D$4:$D$300,"&gt;="&amp;R$1),SUMIF(База!$B$3:$B$305,$A121,База!$G$3:$G$152))</f>
        <v>0</v>
      </c>
      <c r="S121" s="46">
        <f ca="1">IF(COUNTIFS(Распис!$B$4:$B$300,$A121,Распис!$C$4:$C$300,"&lt;="&amp;S$1,Распис!$D$4:$D$300,"&gt;="&amp;S$1)&gt;0,SUMIFS(Распис!$H$4:$H$300,Распис!$B$4:$B$300,$A121,Распис!$C$4:$C$300,"&lt;="&amp;S$1,Распис!$D$4:$D$300,"&gt;="&amp;S$1),SUMIF(База!$B$3:$B$305,$A121,База!$H$3:$H$152))</f>
        <v>0</v>
      </c>
      <c r="T121" s="46">
        <f ca="1">IF(COUNTIFS(Распис!$B$4:$B$300,$A121,Распис!$C$4:$C$300,"&lt;="&amp;T$1,Распис!$D$4:$D$300,"&gt;="&amp;T$1)&gt;0,SUMIFS(Распис!$I$4:$I$300,Распис!$B$4:$B$300,$A121,Распис!$C$4:$C$300,"&lt;="&amp;T$1,Распис!$D$4:$D$300,"&gt;="&amp;T$1),SUMIF(База!$B$3:$B$305,$A121,База!$I$3:$I$152))</f>
        <v>0</v>
      </c>
      <c r="U121" s="46">
        <f ca="1">IF(COUNTIFS(Распис!$B$4:$B$300,$A121,Распис!$C$4:$C$300,"&lt;="&amp;U$1,Распис!$D$4:$D$300,"&gt;="&amp;U$1)&gt;0,SUMIFS(Распис!$J$4:$J$300,Распис!$B$4:$B$300,$A121,Распис!$C$4:$C$300,"&lt;="&amp;U$1,Распис!$D$4:$D$300,"&gt;="&amp;U$1),SUMIF(База!$B$3:$B$305,$A121,База!$J$3:$J$152))</f>
        <v>0</v>
      </c>
      <c r="V121" s="46">
        <f ca="1">IF(COUNTIFS(Распис!$B$4:$B$300,$A121,Распис!$C$4:$C$300,"&lt;="&amp;V$1,Распис!$D$4:$D$300,"&gt;="&amp;V$1)&gt;0,SUMIFS(Распис!$K$4:$K$300,Распис!$B$4:$B$300,$A121,Распис!$C$4:$C$300,"&lt;="&amp;V$1,Распис!$D$4:$D$300,"&gt;="&amp;V$1),SUMIF(База!$B$3:$B$305,$A121,База!$K$3:$K$152))</f>
        <v>0</v>
      </c>
      <c r="W121" s="46" t="s">
        <v>23</v>
      </c>
      <c r="X121" s="46">
        <f ca="1">IF(COUNTIFS(Распис!$B$4:$B$300,$A121,Распис!$C$4:$C$300,"&lt;="&amp;X$1,Распис!$D$4:$D$300,"&gt;="&amp;X$1)&gt;0,SUMIFS(Распис!$F$4:$F$300,Распис!$B$4:$B$300,$A121,Распис!$C$4:$C$300,"&lt;="&amp;X$1,Распис!$D$4:$D$300,"&gt;="&amp;X$1),SUMIF(База!$B$3:$B$305,$A121,База!$F$3:$F$152))</f>
        <v>0</v>
      </c>
      <c r="Y121" s="46">
        <f ca="1">IF(COUNTIFS(Распис!$B$4:$B$300,$A121,Распис!$C$4:$C$300,"&lt;="&amp;Y$1,Распис!$D$4:$D$300,"&gt;="&amp;Y$1)&gt;0,SUMIFS(Распис!$G$4:$G$300,Распис!$B$4:$B$300,$A121,Распис!$C$4:$C$300,"&lt;="&amp;Y$1,Распис!$D$4:$D$300,"&gt;="&amp;Y$1),SUMIF(База!$B$3:$B$305,$A121,База!$G$3:$G$152))</f>
        <v>0</v>
      </c>
      <c r="Z121" s="46">
        <f ca="1">IF(COUNTIFS(Распис!$B$4:$B$300,$A121,Распис!$C$4:$C$300,"&lt;="&amp;Z$1,Распис!$D$4:$D$300,"&gt;="&amp;Z$1)&gt;0,SUMIFS(Распис!$H$4:$H$300,Распис!$B$4:$B$300,$A121,Распис!$C$4:$C$300,"&lt;="&amp;Z$1,Распис!$D$4:$D$300,"&gt;="&amp;Z$1),SUMIF(База!$B$3:$B$305,$A121,База!$H$3:$H$152))</f>
        <v>0</v>
      </c>
      <c r="AA121" s="46">
        <f ca="1">IF(COUNTIFS(Распис!$B$4:$B$300,$A121,Распис!$C$4:$C$300,"&lt;="&amp;AA$1,Распис!$D$4:$D$300,"&gt;="&amp;AA$1)&gt;0,SUMIFS(Распис!$I$4:$I$300,Распис!$B$4:$B$300,$A121,Распис!$C$4:$C$300,"&lt;="&amp;AA$1,Распис!$D$4:$D$300,"&gt;="&amp;AA$1),SUMIF(База!$B$3:$B$305,$A121,База!$I$3:$I$152))</f>
        <v>0</v>
      </c>
      <c r="AB121" s="46">
        <f ca="1">IF(COUNTIFS(Распис!$B$4:$B$300,$A121,Распис!$C$4:$C$300,"&lt;="&amp;AB$1,Распис!$D$4:$D$300,"&gt;="&amp;AB$1)&gt;0,SUMIFS(Распис!$J$4:$J$300,Распис!$B$4:$B$300,$A121,Распис!$C$4:$C$300,"&lt;="&amp;AB$1,Распис!$D$4:$D$300,"&gt;="&amp;AB$1),SUMIF(База!$B$3:$B$305,$A121,База!$J$3:$J$152))</f>
        <v>0</v>
      </c>
      <c r="AC121" s="46">
        <f ca="1">IF(COUNTIFS(Распис!$B$4:$B$300,$A121,Распис!$C$4:$C$300,"&lt;="&amp;AC$1,Распис!$D$4:$D$300,"&gt;="&amp;AC$1)&gt;0,SUMIFS(Распис!$K$4:$K$300,Распис!$B$4:$B$300,$A121,Распис!$C$4:$C$300,"&lt;="&amp;AC$1,Распис!$D$4:$D$300,"&gt;="&amp;AC$1),SUMIF(База!$B$3:$B$305,$A121,База!$K$3:$K$152))</f>
        <v>0</v>
      </c>
      <c r="AD121" s="46" t="s">
        <v>23</v>
      </c>
      <c r="AE121" s="46">
        <f ca="1">IF(COUNTIFS(Распис!$B$4:$B$300,$A121,Распис!$C$4:$C$300,"&lt;="&amp;AE$1,Распис!$D$4:$D$300,"&gt;="&amp;AE$1)&gt;0,SUMIFS(Распис!$F$4:$F$300,Распис!$B$4:$B$300,$A121,Распис!$C$4:$C$300,"&lt;="&amp;AE$1,Распис!$D$4:$D$300,"&gt;="&amp;AE$1),SUMIF(База!$B$3:$B$305,$A121,База!$F$3:$F$152))</f>
        <v>0</v>
      </c>
      <c r="AF121" s="47"/>
      <c r="AG121" s="46">
        <f t="shared" ca="1" si="10"/>
        <v>0</v>
      </c>
      <c r="AH121" s="46">
        <f ca="1">AG121-SUMIFS(Распред!$G$4:$G$300,Распред!$B$4:$B$300,"апрель",Распред!$F$4:$F$300,A121)</f>
        <v>0</v>
      </c>
      <c r="AI121" s="46">
        <f ca="1">AH121+(COUNTIF(B121:AF121,"КД")+SUMIFS(Распред!$AH$4:$AH$300,Распред!$F$4:$F$300,A121,Распред!$B$4:$B$300,"апрель"))*4</f>
        <v>0</v>
      </c>
      <c r="AJ121" s="46">
        <f t="shared" ca="1" si="11"/>
        <v>0</v>
      </c>
      <c r="AK121" s="46">
        <f t="shared" ca="1" si="12"/>
        <v>0</v>
      </c>
      <c r="AL121" s="46">
        <f>SUMIFS(Распред!$K$4:$K$300,Распред!$B$4:$B$300,"апрель",Распред!$J$4:$J$300,A121)+SUMIFS(Распред!$M$4:$M$300,Распред!$B$4:$B$300,"апрель",Распред!$L$4:$L$300,A121)+SUMIFS(Распред!$O$4:$O$300,Распред!$B$4:$B$300,"апрель",Распред!$N$4:$N$300,A121)+SUMIFS(Распред!$Q$4:$Q$300,Распред!$B$4:$B$300,"апрель",Распред!$P$4:$P$300,A121)+SUMIFS(Распред!$S$4:$S$300,Распред!$B$4:$B$300,"апрель",Распред!$R$4:$R$300,A121)+SUMIFS(Распред!$U$4:$U$300,Распред!$B$4:$B$300,"апрель",Распред!$T$4:$T$300,A121)+SUMIFS(Распред!$W$4:$W$300,Распред!$B$4:$B$300,"апрель",Распред!$V$4:$V$300,A121)+SUMIFS(Распред!$Y$4:$Y$300,Распред!$B$4:$B$300,"апрель",Распред!$X$4:$X$300,A121)+SUMIFS(Распред!$AA$4:$AA$300,Распред!$B$4:$B$300,"апрель",Распред!$Z$4:$Z$300,A121)+SUMIFS(Распред!$AC$4:$AC$300,Распред!$B$4:$B$300,"апрель",Распред!$AB$4:$AB$300,A121)</f>
        <v>0</v>
      </c>
      <c r="AM121" s="46">
        <f t="shared" ca="1" si="13"/>
        <v>0</v>
      </c>
      <c r="AN121" s="46">
        <f t="shared" ca="1" si="14"/>
        <v>0</v>
      </c>
      <c r="AO121" s="46">
        <f t="shared" ca="1" si="15"/>
        <v>0</v>
      </c>
      <c r="AP121" s="46">
        <f>январь!AP121</f>
        <v>0</v>
      </c>
      <c r="AQ121" s="46">
        <f t="shared" ca="1" si="16"/>
        <v>0</v>
      </c>
      <c r="AR121" s="47"/>
      <c r="AS121" s="47">
        <f t="shared" ca="1" si="17"/>
        <v>0</v>
      </c>
      <c r="AT121" s="47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</row>
    <row r="122" spans="1:58" x14ac:dyDescent="0.25">
      <c r="A122" s="47">
        <f>База!B122</f>
        <v>0</v>
      </c>
      <c r="B122" s="46" t="s">
        <v>23</v>
      </c>
      <c r="C122" s="46">
        <f ca="1">IF(COUNTIFS(Распис!$B$4:$B$300,$A122,Распис!$C$4:$C$300,"&lt;="&amp;C$1,Распис!$D$4:$D$300,"&gt;="&amp;C$1)&gt;0,SUMIFS(Распис!$F$4:$F$300,Распис!$B$4:$B$300,$A122,Распис!$C$4:$C$300,"&lt;="&amp;C$1,Распис!$D$4:$D$300,"&gt;="&amp;C$1),SUMIF(База!$B$3:$B$305,$A122,База!$F$3:$F$152))</f>
        <v>0</v>
      </c>
      <c r="D122" s="46">
        <f ca="1">IF(COUNTIFS(Распис!$B$4:$B$300,$A122,Распис!$C$4:$C$300,"&lt;="&amp;D$1,Распис!$D$4:$D$300,"&gt;="&amp;D$1)&gt;0,SUMIFS(Распис!$G$4:$G$300,Распис!$B$4:$B$300,$A122,Распис!$C$4:$C$300,"&lt;="&amp;D$1,Распис!$D$4:$D$300,"&gt;="&amp;D$1),SUMIF(База!$B$3:$B$305,$A122,База!$G$3:$G$152))</f>
        <v>0</v>
      </c>
      <c r="E122" s="46">
        <f ca="1">IF(COUNTIFS(Распис!$B$4:$B$300,$A122,Распис!$C$4:$C$300,"&lt;="&amp;E$1,Распис!$D$4:$D$300,"&gt;="&amp;E$1)&gt;0,SUMIFS(Распис!$H$4:$H$300,Распис!$B$4:$B$300,$A122,Распис!$C$4:$C$300,"&lt;="&amp;E$1,Распис!$D$4:$D$300,"&gt;="&amp;E$1),SUMIF(База!$B$3:$B$305,$A122,База!$H$3:$H$152))</f>
        <v>0</v>
      </c>
      <c r="F122" s="46">
        <f ca="1">IF(COUNTIFS(Распис!$B$4:$B$300,$A122,Распис!$C$4:$C$300,"&lt;="&amp;F$1,Распис!$D$4:$D$300,"&gt;="&amp;F$1)&gt;0,SUMIFS(Распис!$I$4:$I$300,Распис!$B$4:$B$300,$A122,Распис!$C$4:$C$300,"&lt;="&amp;F$1,Распис!$D$4:$D$300,"&gt;="&amp;F$1),SUMIF(База!$B$3:$B$305,$A122,База!$I$3:$I$152))</f>
        <v>0</v>
      </c>
      <c r="G122" s="46">
        <f ca="1">IF(COUNTIFS(Распис!$B$4:$B$300,$A122,Распис!$C$4:$C$300,"&lt;="&amp;G$1,Распис!$D$4:$D$300,"&gt;="&amp;G$1)&gt;0,SUMIFS(Распис!$J$4:$J$300,Распис!$B$4:$B$300,$A122,Распис!$C$4:$C$300,"&lt;="&amp;G$1,Распис!$D$4:$D$300,"&gt;="&amp;G$1),SUMIF(База!$B$3:$B$305,$A122,База!$J$3:$J$152))</f>
        <v>0</v>
      </c>
      <c r="H122" s="46">
        <f ca="1">IF(COUNTIFS(Распис!$B$4:$B$300,$A122,Распис!$C$4:$C$300,"&lt;="&amp;H$1,Распис!$D$4:$D$300,"&gt;="&amp;H$1)&gt;0,SUMIFS(Распис!$K$4:$K$300,Распис!$B$4:$B$300,$A122,Распис!$C$4:$C$300,"&lt;="&amp;H$1,Распис!$D$4:$D$300,"&gt;="&amp;H$1),SUMIF(База!$B$3:$B$305,$A122,База!$K$3:$K$152))</f>
        <v>0</v>
      </c>
      <c r="I122" s="46" t="s">
        <v>23</v>
      </c>
      <c r="J122" s="46">
        <f ca="1">IF(COUNTIFS(Распис!$B$4:$B$300,$A122,Распис!$C$4:$C$300,"&lt;="&amp;J$1,Распис!$D$4:$D$300,"&gt;="&amp;J$1)&gt;0,SUMIFS(Распис!$F$4:$F$300,Распис!$B$4:$B$300,$A122,Распис!$C$4:$C$300,"&lt;="&amp;J$1,Распис!$D$4:$D$300,"&gt;="&amp;J$1),SUMIF(База!$B$3:$B$305,$A122,База!$F$3:$F$152))</f>
        <v>0</v>
      </c>
      <c r="K122" s="46">
        <f ca="1">IF(COUNTIFS(Распис!$B$4:$B$300,$A122,Распис!$C$4:$C$300,"&lt;="&amp;K$1,Распис!$D$4:$D$300,"&gt;="&amp;K$1)&gt;0,SUMIFS(Распис!$G$4:$G$300,Распис!$B$4:$B$300,$A122,Распис!$C$4:$C$300,"&lt;="&amp;K$1,Распис!$D$4:$D$300,"&gt;="&amp;K$1),SUMIF(База!$B$3:$B$305,$A122,База!$G$3:$G$152))</f>
        <v>0</v>
      </c>
      <c r="L122" s="46">
        <f ca="1">IF(COUNTIFS(Распис!$B$4:$B$300,$A122,Распис!$C$4:$C$300,"&lt;="&amp;L$1,Распис!$D$4:$D$300,"&gt;="&amp;L$1)&gt;0,SUMIFS(Распис!$H$4:$H$300,Распис!$B$4:$B$300,$A122,Распис!$C$4:$C$300,"&lt;="&amp;L$1,Распис!$D$4:$D$300,"&gt;="&amp;L$1),SUMIF(База!$B$3:$B$305,$A122,База!$H$3:$H$152))</f>
        <v>0</v>
      </c>
      <c r="M122" s="46">
        <f ca="1">IF(COUNTIFS(Распис!$B$4:$B$300,$A122,Распис!$C$4:$C$300,"&lt;="&amp;M$1,Распис!$D$4:$D$300,"&gt;="&amp;M$1)&gt;0,SUMIFS(Распис!$I$4:$I$300,Распис!$B$4:$B$300,$A122,Распис!$C$4:$C$300,"&lt;="&amp;M$1,Распис!$D$4:$D$300,"&gt;="&amp;M$1),SUMIF(База!$B$3:$B$305,$A122,База!$I$3:$I$152))</f>
        <v>0</v>
      </c>
      <c r="N122" s="46">
        <f ca="1">IF(COUNTIFS(Распис!$B$4:$B$300,$A122,Распис!$C$4:$C$300,"&lt;="&amp;N$1,Распис!$D$4:$D$300,"&gt;="&amp;N$1)&gt;0,SUMIFS(Распис!$J$4:$J$300,Распис!$B$4:$B$300,$A122,Распис!$C$4:$C$300,"&lt;="&amp;N$1,Распис!$D$4:$D$300,"&gt;="&amp;N$1),SUMIF(База!$B$3:$B$305,$A122,База!$J$3:$J$152))</f>
        <v>0</v>
      </c>
      <c r="O122" s="46">
        <f ca="1">IF(COUNTIFS(Распис!$B$4:$B$300,$A122,Распис!$C$4:$C$300,"&lt;="&amp;O$1,Распис!$D$4:$D$300,"&gt;="&amp;O$1)&gt;0,SUMIFS(Распис!$K$4:$K$300,Распис!$B$4:$B$300,$A122,Распис!$C$4:$C$300,"&lt;="&amp;O$1,Распис!$D$4:$D$300,"&gt;="&amp;O$1),SUMIF(База!$B$3:$B$305,$A122,База!$K$3:$K$152))</f>
        <v>0</v>
      </c>
      <c r="P122" s="46" t="s">
        <v>23</v>
      </c>
      <c r="Q122" s="46">
        <f ca="1">IF(COUNTIFS(Распис!$B$4:$B$300,$A122,Распис!$C$4:$C$300,"&lt;="&amp;Q$1,Распис!$D$4:$D$300,"&gt;="&amp;Q$1)&gt;0,SUMIFS(Распис!$F$4:$F$300,Распис!$B$4:$B$300,$A122,Распис!$C$4:$C$300,"&lt;="&amp;Q$1,Распис!$D$4:$D$300,"&gt;="&amp;Q$1),SUMIF(База!$B$3:$B$305,$A122,База!$F$3:$F$152))</f>
        <v>0</v>
      </c>
      <c r="R122" s="46">
        <f ca="1">IF(COUNTIFS(Распис!$B$4:$B$300,$A122,Распис!$C$4:$C$300,"&lt;="&amp;R$1,Распис!$D$4:$D$300,"&gt;="&amp;R$1)&gt;0,SUMIFS(Распис!$G$4:$G$300,Распис!$B$4:$B$300,$A122,Распис!$C$4:$C$300,"&lt;="&amp;R$1,Распис!$D$4:$D$300,"&gt;="&amp;R$1),SUMIF(База!$B$3:$B$305,$A122,База!$G$3:$G$152))</f>
        <v>0</v>
      </c>
      <c r="S122" s="46">
        <f ca="1">IF(COUNTIFS(Распис!$B$4:$B$300,$A122,Распис!$C$4:$C$300,"&lt;="&amp;S$1,Распис!$D$4:$D$300,"&gt;="&amp;S$1)&gt;0,SUMIFS(Распис!$H$4:$H$300,Распис!$B$4:$B$300,$A122,Распис!$C$4:$C$300,"&lt;="&amp;S$1,Распис!$D$4:$D$300,"&gt;="&amp;S$1),SUMIF(База!$B$3:$B$305,$A122,База!$H$3:$H$152))</f>
        <v>0</v>
      </c>
      <c r="T122" s="46">
        <f ca="1">IF(COUNTIFS(Распис!$B$4:$B$300,$A122,Распис!$C$4:$C$300,"&lt;="&amp;T$1,Распис!$D$4:$D$300,"&gt;="&amp;T$1)&gt;0,SUMIFS(Распис!$I$4:$I$300,Распис!$B$4:$B$300,$A122,Распис!$C$4:$C$300,"&lt;="&amp;T$1,Распис!$D$4:$D$300,"&gt;="&amp;T$1),SUMIF(База!$B$3:$B$305,$A122,База!$I$3:$I$152))</f>
        <v>0</v>
      </c>
      <c r="U122" s="46">
        <f ca="1">IF(COUNTIFS(Распис!$B$4:$B$300,$A122,Распис!$C$4:$C$300,"&lt;="&amp;U$1,Распис!$D$4:$D$300,"&gt;="&amp;U$1)&gt;0,SUMIFS(Распис!$J$4:$J$300,Распис!$B$4:$B$300,$A122,Распис!$C$4:$C$300,"&lt;="&amp;U$1,Распис!$D$4:$D$300,"&gt;="&amp;U$1),SUMIF(База!$B$3:$B$305,$A122,База!$J$3:$J$152))</f>
        <v>0</v>
      </c>
      <c r="V122" s="46">
        <f ca="1">IF(COUNTIFS(Распис!$B$4:$B$300,$A122,Распис!$C$4:$C$300,"&lt;="&amp;V$1,Распис!$D$4:$D$300,"&gt;="&amp;V$1)&gt;0,SUMIFS(Распис!$K$4:$K$300,Распис!$B$4:$B$300,$A122,Распис!$C$4:$C$300,"&lt;="&amp;V$1,Распис!$D$4:$D$300,"&gt;="&amp;V$1),SUMIF(База!$B$3:$B$305,$A122,База!$K$3:$K$152))</f>
        <v>0</v>
      </c>
      <c r="W122" s="46" t="s">
        <v>23</v>
      </c>
      <c r="X122" s="46">
        <f ca="1">IF(COUNTIFS(Распис!$B$4:$B$300,$A122,Распис!$C$4:$C$300,"&lt;="&amp;X$1,Распис!$D$4:$D$300,"&gt;="&amp;X$1)&gt;0,SUMIFS(Распис!$F$4:$F$300,Распис!$B$4:$B$300,$A122,Распис!$C$4:$C$300,"&lt;="&amp;X$1,Распис!$D$4:$D$300,"&gt;="&amp;X$1),SUMIF(База!$B$3:$B$305,$A122,База!$F$3:$F$152))</f>
        <v>0</v>
      </c>
      <c r="Y122" s="46">
        <f ca="1">IF(COUNTIFS(Распис!$B$4:$B$300,$A122,Распис!$C$4:$C$300,"&lt;="&amp;Y$1,Распис!$D$4:$D$300,"&gt;="&amp;Y$1)&gt;0,SUMIFS(Распис!$G$4:$G$300,Распис!$B$4:$B$300,$A122,Распис!$C$4:$C$300,"&lt;="&amp;Y$1,Распис!$D$4:$D$300,"&gt;="&amp;Y$1),SUMIF(База!$B$3:$B$305,$A122,База!$G$3:$G$152))</f>
        <v>0</v>
      </c>
      <c r="Z122" s="46">
        <f ca="1">IF(COUNTIFS(Распис!$B$4:$B$300,$A122,Распис!$C$4:$C$300,"&lt;="&amp;Z$1,Распис!$D$4:$D$300,"&gt;="&amp;Z$1)&gt;0,SUMIFS(Распис!$H$4:$H$300,Распис!$B$4:$B$300,$A122,Распис!$C$4:$C$300,"&lt;="&amp;Z$1,Распис!$D$4:$D$300,"&gt;="&amp;Z$1),SUMIF(База!$B$3:$B$305,$A122,База!$H$3:$H$152))</f>
        <v>0</v>
      </c>
      <c r="AA122" s="46">
        <f ca="1">IF(COUNTIFS(Распис!$B$4:$B$300,$A122,Распис!$C$4:$C$300,"&lt;="&amp;AA$1,Распис!$D$4:$D$300,"&gt;="&amp;AA$1)&gt;0,SUMIFS(Распис!$I$4:$I$300,Распис!$B$4:$B$300,$A122,Распис!$C$4:$C$300,"&lt;="&amp;AA$1,Распис!$D$4:$D$300,"&gt;="&amp;AA$1),SUMIF(База!$B$3:$B$305,$A122,База!$I$3:$I$152))</f>
        <v>0</v>
      </c>
      <c r="AB122" s="46">
        <f ca="1">IF(COUNTIFS(Распис!$B$4:$B$300,$A122,Распис!$C$4:$C$300,"&lt;="&amp;AB$1,Распис!$D$4:$D$300,"&gt;="&amp;AB$1)&gt;0,SUMIFS(Распис!$J$4:$J$300,Распис!$B$4:$B$300,$A122,Распис!$C$4:$C$300,"&lt;="&amp;AB$1,Распис!$D$4:$D$300,"&gt;="&amp;AB$1),SUMIF(База!$B$3:$B$305,$A122,База!$J$3:$J$152))</f>
        <v>0</v>
      </c>
      <c r="AC122" s="46">
        <f ca="1">IF(COUNTIFS(Распис!$B$4:$B$300,$A122,Распис!$C$4:$C$300,"&lt;="&amp;AC$1,Распис!$D$4:$D$300,"&gt;="&amp;AC$1)&gt;0,SUMIFS(Распис!$K$4:$K$300,Распис!$B$4:$B$300,$A122,Распис!$C$4:$C$300,"&lt;="&amp;AC$1,Распис!$D$4:$D$300,"&gt;="&amp;AC$1),SUMIF(База!$B$3:$B$305,$A122,База!$K$3:$K$152))</f>
        <v>0</v>
      </c>
      <c r="AD122" s="46" t="s">
        <v>23</v>
      </c>
      <c r="AE122" s="46">
        <f ca="1">IF(COUNTIFS(Распис!$B$4:$B$300,$A122,Распис!$C$4:$C$300,"&lt;="&amp;AE$1,Распис!$D$4:$D$300,"&gt;="&amp;AE$1)&gt;0,SUMIFS(Распис!$F$4:$F$300,Распис!$B$4:$B$300,$A122,Распис!$C$4:$C$300,"&lt;="&amp;AE$1,Распис!$D$4:$D$300,"&gt;="&amp;AE$1),SUMIF(База!$B$3:$B$305,$A122,База!$F$3:$F$152))</f>
        <v>0</v>
      </c>
      <c r="AF122" s="47"/>
      <c r="AG122" s="46">
        <f t="shared" ca="1" si="10"/>
        <v>0</v>
      </c>
      <c r="AH122" s="46">
        <f ca="1">AG122-SUMIFS(Распред!$G$4:$G$300,Распред!$B$4:$B$300,"апрель",Распред!$F$4:$F$300,A122)</f>
        <v>0</v>
      </c>
      <c r="AI122" s="46">
        <f ca="1">AH122+(COUNTIF(B122:AF122,"КД")+SUMIFS(Распред!$AH$4:$AH$300,Распред!$F$4:$F$300,A122,Распред!$B$4:$B$300,"апрель"))*4</f>
        <v>0</v>
      </c>
      <c r="AJ122" s="46">
        <f t="shared" ca="1" si="11"/>
        <v>0</v>
      </c>
      <c r="AK122" s="46">
        <f t="shared" ca="1" si="12"/>
        <v>0</v>
      </c>
      <c r="AL122" s="46">
        <f>SUMIFS(Распред!$K$4:$K$300,Распред!$B$4:$B$300,"апрель",Распред!$J$4:$J$300,A122)+SUMIFS(Распред!$M$4:$M$300,Распред!$B$4:$B$300,"апрель",Распред!$L$4:$L$300,A122)+SUMIFS(Распред!$O$4:$O$300,Распред!$B$4:$B$300,"апрель",Распред!$N$4:$N$300,A122)+SUMIFS(Распред!$Q$4:$Q$300,Распред!$B$4:$B$300,"апрель",Распред!$P$4:$P$300,A122)+SUMIFS(Распред!$S$4:$S$300,Распред!$B$4:$B$300,"апрель",Распред!$R$4:$R$300,A122)+SUMIFS(Распред!$U$4:$U$300,Распред!$B$4:$B$300,"апрель",Распред!$T$4:$T$300,A122)+SUMIFS(Распред!$W$4:$W$300,Распред!$B$4:$B$300,"апрель",Распред!$V$4:$V$300,A122)+SUMIFS(Распред!$Y$4:$Y$300,Распред!$B$4:$B$300,"апрель",Распред!$X$4:$X$300,A122)+SUMIFS(Распред!$AA$4:$AA$300,Распред!$B$4:$B$300,"апрель",Распред!$Z$4:$Z$300,A122)+SUMIFS(Распред!$AC$4:$AC$300,Распред!$B$4:$B$300,"апрель",Распред!$AB$4:$AB$300,A122)</f>
        <v>0</v>
      </c>
      <c r="AM122" s="46">
        <f t="shared" ca="1" si="13"/>
        <v>0</v>
      </c>
      <c r="AN122" s="46">
        <f t="shared" ca="1" si="14"/>
        <v>0</v>
      </c>
      <c r="AO122" s="46">
        <f t="shared" ca="1" si="15"/>
        <v>0</v>
      </c>
      <c r="AP122" s="46">
        <f>январь!AP122</f>
        <v>0</v>
      </c>
      <c r="AQ122" s="46">
        <f t="shared" ca="1" si="16"/>
        <v>0</v>
      </c>
      <c r="AR122" s="47"/>
      <c r="AS122" s="47">
        <f t="shared" ca="1" si="17"/>
        <v>0</v>
      </c>
      <c r="AT122" s="47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</row>
    <row r="123" spans="1:58" x14ac:dyDescent="0.25">
      <c r="A123" s="47">
        <f>База!B123</f>
        <v>0</v>
      </c>
      <c r="B123" s="46" t="s">
        <v>23</v>
      </c>
      <c r="C123" s="46">
        <f ca="1">IF(COUNTIFS(Распис!$B$4:$B$300,$A123,Распис!$C$4:$C$300,"&lt;="&amp;C$1,Распис!$D$4:$D$300,"&gt;="&amp;C$1)&gt;0,SUMIFS(Распис!$F$4:$F$300,Распис!$B$4:$B$300,$A123,Распис!$C$4:$C$300,"&lt;="&amp;C$1,Распис!$D$4:$D$300,"&gt;="&amp;C$1),SUMIF(База!$B$3:$B$305,$A123,База!$F$3:$F$152))</f>
        <v>0</v>
      </c>
      <c r="D123" s="46">
        <f ca="1">IF(COUNTIFS(Распис!$B$4:$B$300,$A123,Распис!$C$4:$C$300,"&lt;="&amp;D$1,Распис!$D$4:$D$300,"&gt;="&amp;D$1)&gt;0,SUMIFS(Распис!$G$4:$G$300,Распис!$B$4:$B$300,$A123,Распис!$C$4:$C$300,"&lt;="&amp;D$1,Распис!$D$4:$D$300,"&gt;="&amp;D$1),SUMIF(База!$B$3:$B$305,$A123,База!$G$3:$G$152))</f>
        <v>0</v>
      </c>
      <c r="E123" s="46">
        <f ca="1">IF(COUNTIFS(Распис!$B$4:$B$300,$A123,Распис!$C$4:$C$300,"&lt;="&amp;E$1,Распис!$D$4:$D$300,"&gt;="&amp;E$1)&gt;0,SUMIFS(Распис!$H$4:$H$300,Распис!$B$4:$B$300,$A123,Распис!$C$4:$C$300,"&lt;="&amp;E$1,Распис!$D$4:$D$300,"&gt;="&amp;E$1),SUMIF(База!$B$3:$B$305,$A123,База!$H$3:$H$152))</f>
        <v>0</v>
      </c>
      <c r="F123" s="46">
        <f ca="1">IF(COUNTIFS(Распис!$B$4:$B$300,$A123,Распис!$C$4:$C$300,"&lt;="&amp;F$1,Распис!$D$4:$D$300,"&gt;="&amp;F$1)&gt;0,SUMIFS(Распис!$I$4:$I$300,Распис!$B$4:$B$300,$A123,Распис!$C$4:$C$300,"&lt;="&amp;F$1,Распис!$D$4:$D$300,"&gt;="&amp;F$1),SUMIF(База!$B$3:$B$305,$A123,База!$I$3:$I$152))</f>
        <v>0</v>
      </c>
      <c r="G123" s="46">
        <f ca="1">IF(COUNTIFS(Распис!$B$4:$B$300,$A123,Распис!$C$4:$C$300,"&lt;="&amp;G$1,Распис!$D$4:$D$300,"&gt;="&amp;G$1)&gt;0,SUMIFS(Распис!$J$4:$J$300,Распис!$B$4:$B$300,$A123,Распис!$C$4:$C$300,"&lt;="&amp;G$1,Распис!$D$4:$D$300,"&gt;="&amp;G$1),SUMIF(База!$B$3:$B$305,$A123,База!$J$3:$J$152))</f>
        <v>0</v>
      </c>
      <c r="H123" s="46">
        <f ca="1">IF(COUNTIFS(Распис!$B$4:$B$300,$A123,Распис!$C$4:$C$300,"&lt;="&amp;H$1,Распис!$D$4:$D$300,"&gt;="&amp;H$1)&gt;0,SUMIFS(Распис!$K$4:$K$300,Распис!$B$4:$B$300,$A123,Распис!$C$4:$C$300,"&lt;="&amp;H$1,Распис!$D$4:$D$300,"&gt;="&amp;H$1),SUMIF(База!$B$3:$B$305,$A123,База!$K$3:$K$152))</f>
        <v>0</v>
      </c>
      <c r="I123" s="46" t="s">
        <v>23</v>
      </c>
      <c r="J123" s="46">
        <f ca="1">IF(COUNTIFS(Распис!$B$4:$B$300,$A123,Распис!$C$4:$C$300,"&lt;="&amp;J$1,Распис!$D$4:$D$300,"&gt;="&amp;J$1)&gt;0,SUMIFS(Распис!$F$4:$F$300,Распис!$B$4:$B$300,$A123,Распис!$C$4:$C$300,"&lt;="&amp;J$1,Распис!$D$4:$D$300,"&gt;="&amp;J$1),SUMIF(База!$B$3:$B$305,$A123,База!$F$3:$F$152))</f>
        <v>0</v>
      </c>
      <c r="K123" s="46">
        <f ca="1">IF(COUNTIFS(Распис!$B$4:$B$300,$A123,Распис!$C$4:$C$300,"&lt;="&amp;K$1,Распис!$D$4:$D$300,"&gt;="&amp;K$1)&gt;0,SUMIFS(Распис!$G$4:$G$300,Распис!$B$4:$B$300,$A123,Распис!$C$4:$C$300,"&lt;="&amp;K$1,Распис!$D$4:$D$300,"&gt;="&amp;K$1),SUMIF(База!$B$3:$B$305,$A123,База!$G$3:$G$152))</f>
        <v>0</v>
      </c>
      <c r="L123" s="46">
        <f ca="1">IF(COUNTIFS(Распис!$B$4:$B$300,$A123,Распис!$C$4:$C$300,"&lt;="&amp;L$1,Распис!$D$4:$D$300,"&gt;="&amp;L$1)&gt;0,SUMIFS(Распис!$H$4:$H$300,Распис!$B$4:$B$300,$A123,Распис!$C$4:$C$300,"&lt;="&amp;L$1,Распис!$D$4:$D$300,"&gt;="&amp;L$1),SUMIF(База!$B$3:$B$305,$A123,База!$H$3:$H$152))</f>
        <v>0</v>
      </c>
      <c r="M123" s="46">
        <f ca="1">IF(COUNTIFS(Распис!$B$4:$B$300,$A123,Распис!$C$4:$C$300,"&lt;="&amp;M$1,Распис!$D$4:$D$300,"&gt;="&amp;M$1)&gt;0,SUMIFS(Распис!$I$4:$I$300,Распис!$B$4:$B$300,$A123,Распис!$C$4:$C$300,"&lt;="&amp;M$1,Распис!$D$4:$D$300,"&gt;="&amp;M$1),SUMIF(База!$B$3:$B$305,$A123,База!$I$3:$I$152))</f>
        <v>0</v>
      </c>
      <c r="N123" s="46">
        <f ca="1">IF(COUNTIFS(Распис!$B$4:$B$300,$A123,Распис!$C$4:$C$300,"&lt;="&amp;N$1,Распис!$D$4:$D$300,"&gt;="&amp;N$1)&gt;0,SUMIFS(Распис!$J$4:$J$300,Распис!$B$4:$B$300,$A123,Распис!$C$4:$C$300,"&lt;="&amp;N$1,Распис!$D$4:$D$300,"&gt;="&amp;N$1),SUMIF(База!$B$3:$B$305,$A123,База!$J$3:$J$152))</f>
        <v>0</v>
      </c>
      <c r="O123" s="46">
        <f ca="1">IF(COUNTIFS(Распис!$B$4:$B$300,$A123,Распис!$C$4:$C$300,"&lt;="&amp;O$1,Распис!$D$4:$D$300,"&gt;="&amp;O$1)&gt;0,SUMIFS(Распис!$K$4:$K$300,Распис!$B$4:$B$300,$A123,Распис!$C$4:$C$300,"&lt;="&amp;O$1,Распис!$D$4:$D$300,"&gt;="&amp;O$1),SUMIF(База!$B$3:$B$305,$A123,База!$K$3:$K$152))</f>
        <v>0</v>
      </c>
      <c r="P123" s="46" t="s">
        <v>23</v>
      </c>
      <c r="Q123" s="46">
        <f ca="1">IF(COUNTIFS(Распис!$B$4:$B$300,$A123,Распис!$C$4:$C$300,"&lt;="&amp;Q$1,Распис!$D$4:$D$300,"&gt;="&amp;Q$1)&gt;0,SUMIFS(Распис!$F$4:$F$300,Распис!$B$4:$B$300,$A123,Распис!$C$4:$C$300,"&lt;="&amp;Q$1,Распис!$D$4:$D$300,"&gt;="&amp;Q$1),SUMIF(База!$B$3:$B$305,$A123,База!$F$3:$F$152))</f>
        <v>0</v>
      </c>
      <c r="R123" s="46">
        <f ca="1">IF(COUNTIFS(Распис!$B$4:$B$300,$A123,Распис!$C$4:$C$300,"&lt;="&amp;R$1,Распис!$D$4:$D$300,"&gt;="&amp;R$1)&gt;0,SUMIFS(Распис!$G$4:$G$300,Распис!$B$4:$B$300,$A123,Распис!$C$4:$C$300,"&lt;="&amp;R$1,Распис!$D$4:$D$300,"&gt;="&amp;R$1),SUMIF(База!$B$3:$B$305,$A123,База!$G$3:$G$152))</f>
        <v>0</v>
      </c>
      <c r="S123" s="46">
        <f ca="1">IF(COUNTIFS(Распис!$B$4:$B$300,$A123,Распис!$C$4:$C$300,"&lt;="&amp;S$1,Распис!$D$4:$D$300,"&gt;="&amp;S$1)&gt;0,SUMIFS(Распис!$H$4:$H$300,Распис!$B$4:$B$300,$A123,Распис!$C$4:$C$300,"&lt;="&amp;S$1,Распис!$D$4:$D$300,"&gt;="&amp;S$1),SUMIF(База!$B$3:$B$305,$A123,База!$H$3:$H$152))</f>
        <v>0</v>
      </c>
      <c r="T123" s="46">
        <f ca="1">IF(COUNTIFS(Распис!$B$4:$B$300,$A123,Распис!$C$4:$C$300,"&lt;="&amp;T$1,Распис!$D$4:$D$300,"&gt;="&amp;T$1)&gt;0,SUMIFS(Распис!$I$4:$I$300,Распис!$B$4:$B$300,$A123,Распис!$C$4:$C$300,"&lt;="&amp;T$1,Распис!$D$4:$D$300,"&gt;="&amp;T$1),SUMIF(База!$B$3:$B$305,$A123,База!$I$3:$I$152))</f>
        <v>0</v>
      </c>
      <c r="U123" s="46">
        <f ca="1">IF(COUNTIFS(Распис!$B$4:$B$300,$A123,Распис!$C$4:$C$300,"&lt;="&amp;U$1,Распис!$D$4:$D$300,"&gt;="&amp;U$1)&gt;0,SUMIFS(Распис!$J$4:$J$300,Распис!$B$4:$B$300,$A123,Распис!$C$4:$C$300,"&lt;="&amp;U$1,Распис!$D$4:$D$300,"&gt;="&amp;U$1),SUMIF(База!$B$3:$B$305,$A123,База!$J$3:$J$152))</f>
        <v>0</v>
      </c>
      <c r="V123" s="46">
        <f ca="1">IF(COUNTIFS(Распис!$B$4:$B$300,$A123,Распис!$C$4:$C$300,"&lt;="&amp;V$1,Распис!$D$4:$D$300,"&gt;="&amp;V$1)&gt;0,SUMIFS(Распис!$K$4:$K$300,Распис!$B$4:$B$300,$A123,Распис!$C$4:$C$300,"&lt;="&amp;V$1,Распис!$D$4:$D$300,"&gt;="&amp;V$1),SUMIF(База!$B$3:$B$305,$A123,База!$K$3:$K$152))</f>
        <v>0</v>
      </c>
      <c r="W123" s="46" t="s">
        <v>23</v>
      </c>
      <c r="X123" s="46">
        <f ca="1">IF(COUNTIFS(Распис!$B$4:$B$300,$A123,Распис!$C$4:$C$300,"&lt;="&amp;X$1,Распис!$D$4:$D$300,"&gt;="&amp;X$1)&gt;0,SUMIFS(Распис!$F$4:$F$300,Распис!$B$4:$B$300,$A123,Распис!$C$4:$C$300,"&lt;="&amp;X$1,Распис!$D$4:$D$300,"&gt;="&amp;X$1),SUMIF(База!$B$3:$B$305,$A123,База!$F$3:$F$152))</f>
        <v>0</v>
      </c>
      <c r="Y123" s="46">
        <f ca="1">IF(COUNTIFS(Распис!$B$4:$B$300,$A123,Распис!$C$4:$C$300,"&lt;="&amp;Y$1,Распис!$D$4:$D$300,"&gt;="&amp;Y$1)&gt;0,SUMIFS(Распис!$G$4:$G$300,Распис!$B$4:$B$300,$A123,Распис!$C$4:$C$300,"&lt;="&amp;Y$1,Распис!$D$4:$D$300,"&gt;="&amp;Y$1),SUMIF(База!$B$3:$B$305,$A123,База!$G$3:$G$152))</f>
        <v>0</v>
      </c>
      <c r="Z123" s="46">
        <f ca="1">IF(COUNTIFS(Распис!$B$4:$B$300,$A123,Распис!$C$4:$C$300,"&lt;="&amp;Z$1,Распис!$D$4:$D$300,"&gt;="&amp;Z$1)&gt;0,SUMIFS(Распис!$H$4:$H$300,Распис!$B$4:$B$300,$A123,Распис!$C$4:$C$300,"&lt;="&amp;Z$1,Распис!$D$4:$D$300,"&gt;="&amp;Z$1),SUMIF(База!$B$3:$B$305,$A123,База!$H$3:$H$152))</f>
        <v>0</v>
      </c>
      <c r="AA123" s="46">
        <f ca="1">IF(COUNTIFS(Распис!$B$4:$B$300,$A123,Распис!$C$4:$C$300,"&lt;="&amp;AA$1,Распис!$D$4:$D$300,"&gt;="&amp;AA$1)&gt;0,SUMIFS(Распис!$I$4:$I$300,Распис!$B$4:$B$300,$A123,Распис!$C$4:$C$300,"&lt;="&amp;AA$1,Распис!$D$4:$D$300,"&gt;="&amp;AA$1),SUMIF(База!$B$3:$B$305,$A123,База!$I$3:$I$152))</f>
        <v>0</v>
      </c>
      <c r="AB123" s="46">
        <f ca="1">IF(COUNTIFS(Распис!$B$4:$B$300,$A123,Распис!$C$4:$C$300,"&lt;="&amp;AB$1,Распис!$D$4:$D$300,"&gt;="&amp;AB$1)&gt;0,SUMIFS(Распис!$J$4:$J$300,Распис!$B$4:$B$300,$A123,Распис!$C$4:$C$300,"&lt;="&amp;AB$1,Распис!$D$4:$D$300,"&gt;="&amp;AB$1),SUMIF(База!$B$3:$B$305,$A123,База!$J$3:$J$152))</f>
        <v>0</v>
      </c>
      <c r="AC123" s="46">
        <f ca="1">IF(COUNTIFS(Распис!$B$4:$B$300,$A123,Распис!$C$4:$C$300,"&lt;="&amp;AC$1,Распис!$D$4:$D$300,"&gt;="&amp;AC$1)&gt;0,SUMIFS(Распис!$K$4:$K$300,Распис!$B$4:$B$300,$A123,Распис!$C$4:$C$300,"&lt;="&amp;AC$1,Распис!$D$4:$D$300,"&gt;="&amp;AC$1),SUMIF(База!$B$3:$B$305,$A123,База!$K$3:$K$152))</f>
        <v>0</v>
      </c>
      <c r="AD123" s="46" t="s">
        <v>23</v>
      </c>
      <c r="AE123" s="46">
        <f ca="1">IF(COUNTIFS(Распис!$B$4:$B$300,$A123,Распис!$C$4:$C$300,"&lt;="&amp;AE$1,Распис!$D$4:$D$300,"&gt;="&amp;AE$1)&gt;0,SUMIFS(Распис!$F$4:$F$300,Распис!$B$4:$B$300,$A123,Распис!$C$4:$C$300,"&lt;="&amp;AE$1,Распис!$D$4:$D$300,"&gt;="&amp;AE$1),SUMIF(База!$B$3:$B$305,$A123,База!$F$3:$F$152))</f>
        <v>0</v>
      </c>
      <c r="AF123" s="47"/>
      <c r="AG123" s="46">
        <f t="shared" ca="1" si="10"/>
        <v>0</v>
      </c>
      <c r="AH123" s="46">
        <f ca="1">AG123-SUMIFS(Распред!$G$4:$G$300,Распред!$B$4:$B$300,"апрель",Распред!$F$4:$F$300,A123)</f>
        <v>0</v>
      </c>
      <c r="AI123" s="46">
        <f ca="1">AH123+(COUNTIF(B123:AF123,"КД")+SUMIFS(Распред!$AH$4:$AH$300,Распред!$F$4:$F$300,A123,Распред!$B$4:$B$300,"апрель"))*4</f>
        <v>0</v>
      </c>
      <c r="AJ123" s="46">
        <f t="shared" ca="1" si="11"/>
        <v>0</v>
      </c>
      <c r="AK123" s="46">
        <f t="shared" ca="1" si="12"/>
        <v>0</v>
      </c>
      <c r="AL123" s="46">
        <f>SUMIFS(Распред!$K$4:$K$300,Распред!$B$4:$B$300,"апрель",Распред!$J$4:$J$300,A123)+SUMIFS(Распред!$M$4:$M$300,Распред!$B$4:$B$300,"апрель",Распред!$L$4:$L$300,A123)+SUMIFS(Распред!$O$4:$O$300,Распред!$B$4:$B$300,"апрель",Распред!$N$4:$N$300,A123)+SUMIFS(Распред!$Q$4:$Q$300,Распред!$B$4:$B$300,"апрель",Распред!$P$4:$P$300,A123)+SUMIFS(Распред!$S$4:$S$300,Распред!$B$4:$B$300,"апрель",Распред!$R$4:$R$300,A123)+SUMIFS(Распред!$U$4:$U$300,Распред!$B$4:$B$300,"апрель",Распред!$T$4:$T$300,A123)+SUMIFS(Распред!$W$4:$W$300,Распред!$B$4:$B$300,"апрель",Распред!$V$4:$V$300,A123)+SUMIFS(Распред!$Y$4:$Y$300,Распред!$B$4:$B$300,"апрель",Распред!$X$4:$X$300,A123)+SUMIFS(Распред!$AA$4:$AA$300,Распред!$B$4:$B$300,"апрель",Распред!$Z$4:$Z$300,A123)+SUMIFS(Распред!$AC$4:$AC$300,Распред!$B$4:$B$300,"апрель",Распред!$AB$4:$AB$300,A123)</f>
        <v>0</v>
      </c>
      <c r="AM123" s="46">
        <f t="shared" ca="1" si="13"/>
        <v>0</v>
      </c>
      <c r="AN123" s="46">
        <f t="shared" ca="1" si="14"/>
        <v>0</v>
      </c>
      <c r="AO123" s="46">
        <f t="shared" ca="1" si="15"/>
        <v>0</v>
      </c>
      <c r="AP123" s="46">
        <f>январь!AP123</f>
        <v>0</v>
      </c>
      <c r="AQ123" s="46">
        <f t="shared" ca="1" si="16"/>
        <v>0</v>
      </c>
      <c r="AR123" s="47"/>
      <c r="AS123" s="47">
        <f t="shared" ca="1" si="17"/>
        <v>0</v>
      </c>
      <c r="AT123" s="47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</row>
    <row r="124" spans="1:58" x14ac:dyDescent="0.25">
      <c r="A124" s="47">
        <f>База!B124</f>
        <v>0</v>
      </c>
      <c r="B124" s="46" t="s">
        <v>23</v>
      </c>
      <c r="C124" s="46">
        <f ca="1">IF(COUNTIFS(Распис!$B$4:$B$300,$A124,Распис!$C$4:$C$300,"&lt;="&amp;C$1,Распис!$D$4:$D$300,"&gt;="&amp;C$1)&gt;0,SUMIFS(Распис!$F$4:$F$300,Распис!$B$4:$B$300,$A124,Распис!$C$4:$C$300,"&lt;="&amp;C$1,Распис!$D$4:$D$300,"&gt;="&amp;C$1),SUMIF(База!$B$3:$B$305,$A124,База!$F$3:$F$152))</f>
        <v>0</v>
      </c>
      <c r="D124" s="46">
        <f ca="1">IF(COUNTIFS(Распис!$B$4:$B$300,$A124,Распис!$C$4:$C$300,"&lt;="&amp;D$1,Распис!$D$4:$D$300,"&gt;="&amp;D$1)&gt;0,SUMIFS(Распис!$G$4:$G$300,Распис!$B$4:$B$300,$A124,Распис!$C$4:$C$300,"&lt;="&amp;D$1,Распис!$D$4:$D$300,"&gt;="&amp;D$1),SUMIF(База!$B$3:$B$305,$A124,База!$G$3:$G$152))</f>
        <v>0</v>
      </c>
      <c r="E124" s="46">
        <f ca="1">IF(COUNTIFS(Распис!$B$4:$B$300,$A124,Распис!$C$4:$C$300,"&lt;="&amp;E$1,Распис!$D$4:$D$300,"&gt;="&amp;E$1)&gt;0,SUMIFS(Распис!$H$4:$H$300,Распис!$B$4:$B$300,$A124,Распис!$C$4:$C$300,"&lt;="&amp;E$1,Распис!$D$4:$D$300,"&gt;="&amp;E$1),SUMIF(База!$B$3:$B$305,$A124,База!$H$3:$H$152))</f>
        <v>0</v>
      </c>
      <c r="F124" s="46">
        <f ca="1">IF(COUNTIFS(Распис!$B$4:$B$300,$A124,Распис!$C$4:$C$300,"&lt;="&amp;F$1,Распис!$D$4:$D$300,"&gt;="&amp;F$1)&gt;0,SUMIFS(Распис!$I$4:$I$300,Распис!$B$4:$B$300,$A124,Распис!$C$4:$C$300,"&lt;="&amp;F$1,Распис!$D$4:$D$300,"&gt;="&amp;F$1),SUMIF(База!$B$3:$B$305,$A124,База!$I$3:$I$152))</f>
        <v>0</v>
      </c>
      <c r="G124" s="46">
        <f ca="1">IF(COUNTIFS(Распис!$B$4:$B$300,$A124,Распис!$C$4:$C$300,"&lt;="&amp;G$1,Распис!$D$4:$D$300,"&gt;="&amp;G$1)&gt;0,SUMIFS(Распис!$J$4:$J$300,Распис!$B$4:$B$300,$A124,Распис!$C$4:$C$300,"&lt;="&amp;G$1,Распис!$D$4:$D$300,"&gt;="&amp;G$1),SUMIF(База!$B$3:$B$305,$A124,База!$J$3:$J$152))</f>
        <v>0</v>
      </c>
      <c r="H124" s="46">
        <f ca="1">IF(COUNTIFS(Распис!$B$4:$B$300,$A124,Распис!$C$4:$C$300,"&lt;="&amp;H$1,Распис!$D$4:$D$300,"&gt;="&amp;H$1)&gt;0,SUMIFS(Распис!$K$4:$K$300,Распис!$B$4:$B$300,$A124,Распис!$C$4:$C$300,"&lt;="&amp;H$1,Распис!$D$4:$D$300,"&gt;="&amp;H$1),SUMIF(База!$B$3:$B$305,$A124,База!$K$3:$K$152))</f>
        <v>0</v>
      </c>
      <c r="I124" s="46" t="s">
        <v>23</v>
      </c>
      <c r="J124" s="46">
        <f ca="1">IF(COUNTIFS(Распис!$B$4:$B$300,$A124,Распис!$C$4:$C$300,"&lt;="&amp;J$1,Распис!$D$4:$D$300,"&gt;="&amp;J$1)&gt;0,SUMIFS(Распис!$F$4:$F$300,Распис!$B$4:$B$300,$A124,Распис!$C$4:$C$300,"&lt;="&amp;J$1,Распис!$D$4:$D$300,"&gt;="&amp;J$1),SUMIF(База!$B$3:$B$305,$A124,База!$F$3:$F$152))</f>
        <v>0</v>
      </c>
      <c r="K124" s="46">
        <f ca="1">IF(COUNTIFS(Распис!$B$4:$B$300,$A124,Распис!$C$4:$C$300,"&lt;="&amp;K$1,Распис!$D$4:$D$300,"&gt;="&amp;K$1)&gt;0,SUMIFS(Распис!$G$4:$G$300,Распис!$B$4:$B$300,$A124,Распис!$C$4:$C$300,"&lt;="&amp;K$1,Распис!$D$4:$D$300,"&gt;="&amp;K$1),SUMIF(База!$B$3:$B$305,$A124,База!$G$3:$G$152))</f>
        <v>0</v>
      </c>
      <c r="L124" s="46">
        <f ca="1">IF(COUNTIFS(Распис!$B$4:$B$300,$A124,Распис!$C$4:$C$300,"&lt;="&amp;L$1,Распис!$D$4:$D$300,"&gt;="&amp;L$1)&gt;0,SUMIFS(Распис!$H$4:$H$300,Распис!$B$4:$B$300,$A124,Распис!$C$4:$C$300,"&lt;="&amp;L$1,Распис!$D$4:$D$300,"&gt;="&amp;L$1),SUMIF(База!$B$3:$B$305,$A124,База!$H$3:$H$152))</f>
        <v>0</v>
      </c>
      <c r="M124" s="46">
        <f ca="1">IF(COUNTIFS(Распис!$B$4:$B$300,$A124,Распис!$C$4:$C$300,"&lt;="&amp;M$1,Распис!$D$4:$D$300,"&gt;="&amp;M$1)&gt;0,SUMIFS(Распис!$I$4:$I$300,Распис!$B$4:$B$300,$A124,Распис!$C$4:$C$300,"&lt;="&amp;M$1,Распис!$D$4:$D$300,"&gt;="&amp;M$1),SUMIF(База!$B$3:$B$305,$A124,База!$I$3:$I$152))</f>
        <v>0</v>
      </c>
      <c r="N124" s="46">
        <f ca="1">IF(COUNTIFS(Распис!$B$4:$B$300,$A124,Распис!$C$4:$C$300,"&lt;="&amp;N$1,Распис!$D$4:$D$300,"&gt;="&amp;N$1)&gt;0,SUMIFS(Распис!$J$4:$J$300,Распис!$B$4:$B$300,$A124,Распис!$C$4:$C$300,"&lt;="&amp;N$1,Распис!$D$4:$D$300,"&gt;="&amp;N$1),SUMIF(База!$B$3:$B$305,$A124,База!$J$3:$J$152))</f>
        <v>0</v>
      </c>
      <c r="O124" s="46">
        <f ca="1">IF(COUNTIFS(Распис!$B$4:$B$300,$A124,Распис!$C$4:$C$300,"&lt;="&amp;O$1,Распис!$D$4:$D$300,"&gt;="&amp;O$1)&gt;0,SUMIFS(Распис!$K$4:$K$300,Распис!$B$4:$B$300,$A124,Распис!$C$4:$C$300,"&lt;="&amp;O$1,Распис!$D$4:$D$300,"&gt;="&amp;O$1),SUMIF(База!$B$3:$B$305,$A124,База!$K$3:$K$152))</f>
        <v>0</v>
      </c>
      <c r="P124" s="46" t="s">
        <v>23</v>
      </c>
      <c r="Q124" s="46">
        <f ca="1">IF(COUNTIFS(Распис!$B$4:$B$300,$A124,Распис!$C$4:$C$300,"&lt;="&amp;Q$1,Распис!$D$4:$D$300,"&gt;="&amp;Q$1)&gt;0,SUMIFS(Распис!$F$4:$F$300,Распис!$B$4:$B$300,$A124,Распис!$C$4:$C$300,"&lt;="&amp;Q$1,Распис!$D$4:$D$300,"&gt;="&amp;Q$1),SUMIF(База!$B$3:$B$305,$A124,База!$F$3:$F$152))</f>
        <v>0</v>
      </c>
      <c r="R124" s="46">
        <f ca="1">IF(COUNTIFS(Распис!$B$4:$B$300,$A124,Распис!$C$4:$C$300,"&lt;="&amp;R$1,Распис!$D$4:$D$300,"&gt;="&amp;R$1)&gt;0,SUMIFS(Распис!$G$4:$G$300,Распис!$B$4:$B$300,$A124,Распис!$C$4:$C$300,"&lt;="&amp;R$1,Распис!$D$4:$D$300,"&gt;="&amp;R$1),SUMIF(База!$B$3:$B$305,$A124,База!$G$3:$G$152))</f>
        <v>0</v>
      </c>
      <c r="S124" s="46">
        <f ca="1">IF(COUNTIFS(Распис!$B$4:$B$300,$A124,Распис!$C$4:$C$300,"&lt;="&amp;S$1,Распис!$D$4:$D$300,"&gt;="&amp;S$1)&gt;0,SUMIFS(Распис!$H$4:$H$300,Распис!$B$4:$B$300,$A124,Распис!$C$4:$C$300,"&lt;="&amp;S$1,Распис!$D$4:$D$300,"&gt;="&amp;S$1),SUMIF(База!$B$3:$B$305,$A124,База!$H$3:$H$152))</f>
        <v>0</v>
      </c>
      <c r="T124" s="46">
        <f ca="1">IF(COUNTIFS(Распис!$B$4:$B$300,$A124,Распис!$C$4:$C$300,"&lt;="&amp;T$1,Распис!$D$4:$D$300,"&gt;="&amp;T$1)&gt;0,SUMIFS(Распис!$I$4:$I$300,Распис!$B$4:$B$300,$A124,Распис!$C$4:$C$300,"&lt;="&amp;T$1,Распис!$D$4:$D$300,"&gt;="&amp;T$1),SUMIF(База!$B$3:$B$305,$A124,База!$I$3:$I$152))</f>
        <v>0</v>
      </c>
      <c r="U124" s="46">
        <f ca="1">IF(COUNTIFS(Распис!$B$4:$B$300,$A124,Распис!$C$4:$C$300,"&lt;="&amp;U$1,Распис!$D$4:$D$300,"&gt;="&amp;U$1)&gt;0,SUMIFS(Распис!$J$4:$J$300,Распис!$B$4:$B$300,$A124,Распис!$C$4:$C$300,"&lt;="&amp;U$1,Распис!$D$4:$D$300,"&gt;="&amp;U$1),SUMIF(База!$B$3:$B$305,$A124,База!$J$3:$J$152))</f>
        <v>0</v>
      </c>
      <c r="V124" s="46">
        <f ca="1">IF(COUNTIFS(Распис!$B$4:$B$300,$A124,Распис!$C$4:$C$300,"&lt;="&amp;V$1,Распис!$D$4:$D$300,"&gt;="&amp;V$1)&gt;0,SUMIFS(Распис!$K$4:$K$300,Распис!$B$4:$B$300,$A124,Распис!$C$4:$C$300,"&lt;="&amp;V$1,Распис!$D$4:$D$300,"&gt;="&amp;V$1),SUMIF(База!$B$3:$B$305,$A124,База!$K$3:$K$152))</f>
        <v>0</v>
      </c>
      <c r="W124" s="46" t="s">
        <v>23</v>
      </c>
      <c r="X124" s="46">
        <f ca="1">IF(COUNTIFS(Распис!$B$4:$B$300,$A124,Распис!$C$4:$C$300,"&lt;="&amp;X$1,Распис!$D$4:$D$300,"&gt;="&amp;X$1)&gt;0,SUMIFS(Распис!$F$4:$F$300,Распис!$B$4:$B$300,$A124,Распис!$C$4:$C$300,"&lt;="&amp;X$1,Распис!$D$4:$D$300,"&gt;="&amp;X$1),SUMIF(База!$B$3:$B$305,$A124,База!$F$3:$F$152))</f>
        <v>0</v>
      </c>
      <c r="Y124" s="46">
        <f ca="1">IF(COUNTIFS(Распис!$B$4:$B$300,$A124,Распис!$C$4:$C$300,"&lt;="&amp;Y$1,Распис!$D$4:$D$300,"&gt;="&amp;Y$1)&gt;0,SUMIFS(Распис!$G$4:$G$300,Распис!$B$4:$B$300,$A124,Распис!$C$4:$C$300,"&lt;="&amp;Y$1,Распис!$D$4:$D$300,"&gt;="&amp;Y$1),SUMIF(База!$B$3:$B$305,$A124,База!$G$3:$G$152))</f>
        <v>0</v>
      </c>
      <c r="Z124" s="46">
        <f ca="1">IF(COUNTIFS(Распис!$B$4:$B$300,$A124,Распис!$C$4:$C$300,"&lt;="&amp;Z$1,Распис!$D$4:$D$300,"&gt;="&amp;Z$1)&gt;0,SUMIFS(Распис!$H$4:$H$300,Распис!$B$4:$B$300,$A124,Распис!$C$4:$C$300,"&lt;="&amp;Z$1,Распис!$D$4:$D$300,"&gt;="&amp;Z$1),SUMIF(База!$B$3:$B$305,$A124,База!$H$3:$H$152))</f>
        <v>0</v>
      </c>
      <c r="AA124" s="46">
        <f ca="1">IF(COUNTIFS(Распис!$B$4:$B$300,$A124,Распис!$C$4:$C$300,"&lt;="&amp;AA$1,Распис!$D$4:$D$300,"&gt;="&amp;AA$1)&gt;0,SUMIFS(Распис!$I$4:$I$300,Распис!$B$4:$B$300,$A124,Распис!$C$4:$C$300,"&lt;="&amp;AA$1,Распис!$D$4:$D$300,"&gt;="&amp;AA$1),SUMIF(База!$B$3:$B$305,$A124,База!$I$3:$I$152))</f>
        <v>0</v>
      </c>
      <c r="AB124" s="46">
        <f ca="1">IF(COUNTIFS(Распис!$B$4:$B$300,$A124,Распис!$C$4:$C$300,"&lt;="&amp;AB$1,Распис!$D$4:$D$300,"&gt;="&amp;AB$1)&gt;0,SUMIFS(Распис!$J$4:$J$300,Распис!$B$4:$B$300,$A124,Распис!$C$4:$C$300,"&lt;="&amp;AB$1,Распис!$D$4:$D$300,"&gt;="&amp;AB$1),SUMIF(База!$B$3:$B$305,$A124,База!$J$3:$J$152))</f>
        <v>0</v>
      </c>
      <c r="AC124" s="46">
        <f ca="1">IF(COUNTIFS(Распис!$B$4:$B$300,$A124,Распис!$C$4:$C$300,"&lt;="&amp;AC$1,Распис!$D$4:$D$300,"&gt;="&amp;AC$1)&gt;0,SUMIFS(Распис!$K$4:$K$300,Распис!$B$4:$B$300,$A124,Распис!$C$4:$C$300,"&lt;="&amp;AC$1,Распис!$D$4:$D$300,"&gt;="&amp;AC$1),SUMIF(База!$B$3:$B$305,$A124,База!$K$3:$K$152))</f>
        <v>0</v>
      </c>
      <c r="AD124" s="46" t="s">
        <v>23</v>
      </c>
      <c r="AE124" s="46">
        <f ca="1">IF(COUNTIFS(Распис!$B$4:$B$300,$A124,Распис!$C$4:$C$300,"&lt;="&amp;AE$1,Распис!$D$4:$D$300,"&gt;="&amp;AE$1)&gt;0,SUMIFS(Распис!$F$4:$F$300,Распис!$B$4:$B$300,$A124,Распис!$C$4:$C$300,"&lt;="&amp;AE$1,Распис!$D$4:$D$300,"&gt;="&amp;AE$1),SUMIF(База!$B$3:$B$305,$A124,База!$F$3:$F$152))</f>
        <v>0</v>
      </c>
      <c r="AF124" s="47"/>
      <c r="AG124" s="46">
        <f t="shared" ca="1" si="10"/>
        <v>0</v>
      </c>
      <c r="AH124" s="46">
        <f ca="1">AG124-SUMIFS(Распред!$G$4:$G$300,Распред!$B$4:$B$300,"апрель",Распред!$F$4:$F$300,A124)</f>
        <v>0</v>
      </c>
      <c r="AI124" s="46">
        <f ca="1">AH124+(COUNTIF(B124:AF124,"КД")+SUMIFS(Распред!$AH$4:$AH$300,Распред!$F$4:$F$300,A124,Распред!$B$4:$B$300,"апрель"))*4</f>
        <v>0</v>
      </c>
      <c r="AJ124" s="46">
        <f t="shared" ca="1" si="11"/>
        <v>0</v>
      </c>
      <c r="AK124" s="46">
        <f t="shared" ca="1" si="12"/>
        <v>0</v>
      </c>
      <c r="AL124" s="46">
        <f>SUMIFS(Распред!$K$4:$K$300,Распред!$B$4:$B$300,"апрель",Распред!$J$4:$J$300,A124)+SUMIFS(Распред!$M$4:$M$300,Распред!$B$4:$B$300,"апрель",Распред!$L$4:$L$300,A124)+SUMIFS(Распред!$O$4:$O$300,Распред!$B$4:$B$300,"апрель",Распред!$N$4:$N$300,A124)+SUMIFS(Распред!$Q$4:$Q$300,Распред!$B$4:$B$300,"апрель",Распред!$P$4:$P$300,A124)+SUMIFS(Распред!$S$4:$S$300,Распред!$B$4:$B$300,"апрель",Распред!$R$4:$R$300,A124)+SUMIFS(Распред!$U$4:$U$300,Распред!$B$4:$B$300,"апрель",Распред!$T$4:$T$300,A124)+SUMIFS(Распред!$W$4:$W$300,Распред!$B$4:$B$300,"апрель",Распред!$V$4:$V$300,A124)+SUMIFS(Распред!$Y$4:$Y$300,Распред!$B$4:$B$300,"апрель",Распред!$X$4:$X$300,A124)+SUMIFS(Распред!$AA$4:$AA$300,Распред!$B$4:$B$300,"апрель",Распред!$Z$4:$Z$300,A124)+SUMIFS(Распред!$AC$4:$AC$300,Распред!$B$4:$B$300,"апрель",Распред!$AB$4:$AB$300,A124)</f>
        <v>0</v>
      </c>
      <c r="AM124" s="46">
        <f t="shared" ca="1" si="13"/>
        <v>0</v>
      </c>
      <c r="AN124" s="46">
        <f t="shared" ca="1" si="14"/>
        <v>0</v>
      </c>
      <c r="AO124" s="46">
        <f t="shared" ca="1" si="15"/>
        <v>0</v>
      </c>
      <c r="AP124" s="46">
        <f>январь!AP124</f>
        <v>0</v>
      </c>
      <c r="AQ124" s="46">
        <f t="shared" ca="1" si="16"/>
        <v>0</v>
      </c>
      <c r="AR124" s="47"/>
      <c r="AS124" s="47">
        <f t="shared" ca="1" si="17"/>
        <v>0</v>
      </c>
      <c r="AT124" s="47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</row>
    <row r="125" spans="1:58" x14ac:dyDescent="0.25">
      <c r="A125" s="47">
        <f>База!B125</f>
        <v>0</v>
      </c>
      <c r="B125" s="46" t="s">
        <v>23</v>
      </c>
      <c r="C125" s="46">
        <f ca="1">IF(COUNTIFS(Распис!$B$4:$B$300,$A125,Распис!$C$4:$C$300,"&lt;="&amp;C$1,Распис!$D$4:$D$300,"&gt;="&amp;C$1)&gt;0,SUMIFS(Распис!$F$4:$F$300,Распис!$B$4:$B$300,$A125,Распис!$C$4:$C$300,"&lt;="&amp;C$1,Распис!$D$4:$D$300,"&gt;="&amp;C$1),SUMIF(База!$B$3:$B$305,$A125,База!$F$3:$F$152))</f>
        <v>0</v>
      </c>
      <c r="D125" s="46">
        <f ca="1">IF(COUNTIFS(Распис!$B$4:$B$300,$A125,Распис!$C$4:$C$300,"&lt;="&amp;D$1,Распис!$D$4:$D$300,"&gt;="&amp;D$1)&gt;0,SUMIFS(Распис!$G$4:$G$300,Распис!$B$4:$B$300,$A125,Распис!$C$4:$C$300,"&lt;="&amp;D$1,Распис!$D$4:$D$300,"&gt;="&amp;D$1),SUMIF(База!$B$3:$B$305,$A125,База!$G$3:$G$152))</f>
        <v>0</v>
      </c>
      <c r="E125" s="46">
        <f ca="1">IF(COUNTIFS(Распис!$B$4:$B$300,$A125,Распис!$C$4:$C$300,"&lt;="&amp;E$1,Распис!$D$4:$D$300,"&gt;="&amp;E$1)&gt;0,SUMIFS(Распис!$H$4:$H$300,Распис!$B$4:$B$300,$A125,Распис!$C$4:$C$300,"&lt;="&amp;E$1,Распис!$D$4:$D$300,"&gt;="&amp;E$1),SUMIF(База!$B$3:$B$305,$A125,База!$H$3:$H$152))</f>
        <v>0</v>
      </c>
      <c r="F125" s="46">
        <f ca="1">IF(COUNTIFS(Распис!$B$4:$B$300,$A125,Распис!$C$4:$C$300,"&lt;="&amp;F$1,Распис!$D$4:$D$300,"&gt;="&amp;F$1)&gt;0,SUMIFS(Распис!$I$4:$I$300,Распис!$B$4:$B$300,$A125,Распис!$C$4:$C$300,"&lt;="&amp;F$1,Распис!$D$4:$D$300,"&gt;="&amp;F$1),SUMIF(База!$B$3:$B$305,$A125,База!$I$3:$I$152))</f>
        <v>0</v>
      </c>
      <c r="G125" s="46">
        <f ca="1">IF(COUNTIFS(Распис!$B$4:$B$300,$A125,Распис!$C$4:$C$300,"&lt;="&amp;G$1,Распис!$D$4:$D$300,"&gt;="&amp;G$1)&gt;0,SUMIFS(Распис!$J$4:$J$300,Распис!$B$4:$B$300,$A125,Распис!$C$4:$C$300,"&lt;="&amp;G$1,Распис!$D$4:$D$300,"&gt;="&amp;G$1),SUMIF(База!$B$3:$B$305,$A125,База!$J$3:$J$152))</f>
        <v>0</v>
      </c>
      <c r="H125" s="46">
        <f ca="1">IF(COUNTIFS(Распис!$B$4:$B$300,$A125,Распис!$C$4:$C$300,"&lt;="&amp;H$1,Распис!$D$4:$D$300,"&gt;="&amp;H$1)&gt;0,SUMIFS(Распис!$K$4:$K$300,Распис!$B$4:$B$300,$A125,Распис!$C$4:$C$300,"&lt;="&amp;H$1,Распис!$D$4:$D$300,"&gt;="&amp;H$1),SUMIF(База!$B$3:$B$305,$A125,База!$K$3:$K$152))</f>
        <v>0</v>
      </c>
      <c r="I125" s="46" t="s">
        <v>23</v>
      </c>
      <c r="J125" s="46">
        <f ca="1">IF(COUNTIFS(Распис!$B$4:$B$300,$A125,Распис!$C$4:$C$300,"&lt;="&amp;J$1,Распис!$D$4:$D$300,"&gt;="&amp;J$1)&gt;0,SUMIFS(Распис!$F$4:$F$300,Распис!$B$4:$B$300,$A125,Распис!$C$4:$C$300,"&lt;="&amp;J$1,Распис!$D$4:$D$300,"&gt;="&amp;J$1),SUMIF(База!$B$3:$B$305,$A125,База!$F$3:$F$152))</f>
        <v>0</v>
      </c>
      <c r="K125" s="46">
        <f ca="1">IF(COUNTIFS(Распис!$B$4:$B$300,$A125,Распис!$C$4:$C$300,"&lt;="&amp;K$1,Распис!$D$4:$D$300,"&gt;="&amp;K$1)&gt;0,SUMIFS(Распис!$G$4:$G$300,Распис!$B$4:$B$300,$A125,Распис!$C$4:$C$300,"&lt;="&amp;K$1,Распис!$D$4:$D$300,"&gt;="&amp;K$1),SUMIF(База!$B$3:$B$305,$A125,База!$G$3:$G$152))</f>
        <v>0</v>
      </c>
      <c r="L125" s="46">
        <f ca="1">IF(COUNTIFS(Распис!$B$4:$B$300,$A125,Распис!$C$4:$C$300,"&lt;="&amp;L$1,Распис!$D$4:$D$300,"&gt;="&amp;L$1)&gt;0,SUMIFS(Распис!$H$4:$H$300,Распис!$B$4:$B$300,$A125,Распис!$C$4:$C$300,"&lt;="&amp;L$1,Распис!$D$4:$D$300,"&gt;="&amp;L$1),SUMIF(База!$B$3:$B$305,$A125,База!$H$3:$H$152))</f>
        <v>0</v>
      </c>
      <c r="M125" s="46">
        <f ca="1">IF(COUNTIFS(Распис!$B$4:$B$300,$A125,Распис!$C$4:$C$300,"&lt;="&amp;M$1,Распис!$D$4:$D$300,"&gt;="&amp;M$1)&gt;0,SUMIFS(Распис!$I$4:$I$300,Распис!$B$4:$B$300,$A125,Распис!$C$4:$C$300,"&lt;="&amp;M$1,Распис!$D$4:$D$300,"&gt;="&amp;M$1),SUMIF(База!$B$3:$B$305,$A125,База!$I$3:$I$152))</f>
        <v>0</v>
      </c>
      <c r="N125" s="46">
        <f ca="1">IF(COUNTIFS(Распис!$B$4:$B$300,$A125,Распис!$C$4:$C$300,"&lt;="&amp;N$1,Распис!$D$4:$D$300,"&gt;="&amp;N$1)&gt;0,SUMIFS(Распис!$J$4:$J$300,Распис!$B$4:$B$300,$A125,Распис!$C$4:$C$300,"&lt;="&amp;N$1,Распис!$D$4:$D$300,"&gt;="&amp;N$1),SUMIF(База!$B$3:$B$305,$A125,База!$J$3:$J$152))</f>
        <v>0</v>
      </c>
      <c r="O125" s="46">
        <f ca="1">IF(COUNTIFS(Распис!$B$4:$B$300,$A125,Распис!$C$4:$C$300,"&lt;="&amp;O$1,Распис!$D$4:$D$300,"&gt;="&amp;O$1)&gt;0,SUMIFS(Распис!$K$4:$K$300,Распис!$B$4:$B$300,$A125,Распис!$C$4:$C$300,"&lt;="&amp;O$1,Распис!$D$4:$D$300,"&gt;="&amp;O$1),SUMIF(База!$B$3:$B$305,$A125,База!$K$3:$K$152))</f>
        <v>0</v>
      </c>
      <c r="P125" s="46" t="s">
        <v>23</v>
      </c>
      <c r="Q125" s="46">
        <f ca="1">IF(COUNTIFS(Распис!$B$4:$B$300,$A125,Распис!$C$4:$C$300,"&lt;="&amp;Q$1,Распис!$D$4:$D$300,"&gt;="&amp;Q$1)&gt;0,SUMIFS(Распис!$F$4:$F$300,Распис!$B$4:$B$300,$A125,Распис!$C$4:$C$300,"&lt;="&amp;Q$1,Распис!$D$4:$D$300,"&gt;="&amp;Q$1),SUMIF(База!$B$3:$B$305,$A125,База!$F$3:$F$152))</f>
        <v>0</v>
      </c>
      <c r="R125" s="46">
        <f ca="1">IF(COUNTIFS(Распис!$B$4:$B$300,$A125,Распис!$C$4:$C$300,"&lt;="&amp;R$1,Распис!$D$4:$D$300,"&gt;="&amp;R$1)&gt;0,SUMIFS(Распис!$G$4:$G$300,Распис!$B$4:$B$300,$A125,Распис!$C$4:$C$300,"&lt;="&amp;R$1,Распис!$D$4:$D$300,"&gt;="&amp;R$1),SUMIF(База!$B$3:$B$305,$A125,База!$G$3:$G$152))</f>
        <v>0</v>
      </c>
      <c r="S125" s="46">
        <f ca="1">IF(COUNTIFS(Распис!$B$4:$B$300,$A125,Распис!$C$4:$C$300,"&lt;="&amp;S$1,Распис!$D$4:$D$300,"&gt;="&amp;S$1)&gt;0,SUMIFS(Распис!$H$4:$H$300,Распис!$B$4:$B$300,$A125,Распис!$C$4:$C$300,"&lt;="&amp;S$1,Распис!$D$4:$D$300,"&gt;="&amp;S$1),SUMIF(База!$B$3:$B$305,$A125,База!$H$3:$H$152))</f>
        <v>0</v>
      </c>
      <c r="T125" s="46">
        <f ca="1">IF(COUNTIFS(Распис!$B$4:$B$300,$A125,Распис!$C$4:$C$300,"&lt;="&amp;T$1,Распис!$D$4:$D$300,"&gt;="&amp;T$1)&gt;0,SUMIFS(Распис!$I$4:$I$300,Распис!$B$4:$B$300,$A125,Распис!$C$4:$C$300,"&lt;="&amp;T$1,Распис!$D$4:$D$300,"&gt;="&amp;T$1),SUMIF(База!$B$3:$B$305,$A125,База!$I$3:$I$152))</f>
        <v>0</v>
      </c>
      <c r="U125" s="46">
        <f ca="1">IF(COUNTIFS(Распис!$B$4:$B$300,$A125,Распис!$C$4:$C$300,"&lt;="&amp;U$1,Распис!$D$4:$D$300,"&gt;="&amp;U$1)&gt;0,SUMIFS(Распис!$J$4:$J$300,Распис!$B$4:$B$300,$A125,Распис!$C$4:$C$300,"&lt;="&amp;U$1,Распис!$D$4:$D$300,"&gt;="&amp;U$1),SUMIF(База!$B$3:$B$305,$A125,База!$J$3:$J$152))</f>
        <v>0</v>
      </c>
      <c r="V125" s="46">
        <f ca="1">IF(COUNTIFS(Распис!$B$4:$B$300,$A125,Распис!$C$4:$C$300,"&lt;="&amp;V$1,Распис!$D$4:$D$300,"&gt;="&amp;V$1)&gt;0,SUMIFS(Распис!$K$4:$K$300,Распис!$B$4:$B$300,$A125,Распис!$C$4:$C$300,"&lt;="&amp;V$1,Распис!$D$4:$D$300,"&gt;="&amp;V$1),SUMIF(База!$B$3:$B$305,$A125,База!$K$3:$K$152))</f>
        <v>0</v>
      </c>
      <c r="W125" s="46" t="s">
        <v>23</v>
      </c>
      <c r="X125" s="46">
        <f ca="1">IF(COUNTIFS(Распис!$B$4:$B$300,$A125,Распис!$C$4:$C$300,"&lt;="&amp;X$1,Распис!$D$4:$D$300,"&gt;="&amp;X$1)&gt;0,SUMIFS(Распис!$F$4:$F$300,Распис!$B$4:$B$300,$A125,Распис!$C$4:$C$300,"&lt;="&amp;X$1,Распис!$D$4:$D$300,"&gt;="&amp;X$1),SUMIF(База!$B$3:$B$305,$A125,База!$F$3:$F$152))</f>
        <v>0</v>
      </c>
      <c r="Y125" s="46">
        <f ca="1">IF(COUNTIFS(Распис!$B$4:$B$300,$A125,Распис!$C$4:$C$300,"&lt;="&amp;Y$1,Распис!$D$4:$D$300,"&gt;="&amp;Y$1)&gt;0,SUMIFS(Распис!$G$4:$G$300,Распис!$B$4:$B$300,$A125,Распис!$C$4:$C$300,"&lt;="&amp;Y$1,Распис!$D$4:$D$300,"&gt;="&amp;Y$1),SUMIF(База!$B$3:$B$305,$A125,База!$G$3:$G$152))</f>
        <v>0</v>
      </c>
      <c r="Z125" s="46">
        <f ca="1">IF(COUNTIFS(Распис!$B$4:$B$300,$A125,Распис!$C$4:$C$300,"&lt;="&amp;Z$1,Распис!$D$4:$D$300,"&gt;="&amp;Z$1)&gt;0,SUMIFS(Распис!$H$4:$H$300,Распис!$B$4:$B$300,$A125,Распис!$C$4:$C$300,"&lt;="&amp;Z$1,Распис!$D$4:$D$300,"&gt;="&amp;Z$1),SUMIF(База!$B$3:$B$305,$A125,База!$H$3:$H$152))</f>
        <v>0</v>
      </c>
      <c r="AA125" s="46">
        <f ca="1">IF(COUNTIFS(Распис!$B$4:$B$300,$A125,Распис!$C$4:$C$300,"&lt;="&amp;AA$1,Распис!$D$4:$D$300,"&gt;="&amp;AA$1)&gt;0,SUMIFS(Распис!$I$4:$I$300,Распис!$B$4:$B$300,$A125,Распис!$C$4:$C$300,"&lt;="&amp;AA$1,Распис!$D$4:$D$300,"&gt;="&amp;AA$1),SUMIF(База!$B$3:$B$305,$A125,База!$I$3:$I$152))</f>
        <v>0</v>
      </c>
      <c r="AB125" s="46">
        <f ca="1">IF(COUNTIFS(Распис!$B$4:$B$300,$A125,Распис!$C$4:$C$300,"&lt;="&amp;AB$1,Распис!$D$4:$D$300,"&gt;="&amp;AB$1)&gt;0,SUMIFS(Распис!$J$4:$J$300,Распис!$B$4:$B$300,$A125,Распис!$C$4:$C$300,"&lt;="&amp;AB$1,Распис!$D$4:$D$300,"&gt;="&amp;AB$1),SUMIF(База!$B$3:$B$305,$A125,База!$J$3:$J$152))</f>
        <v>0</v>
      </c>
      <c r="AC125" s="46">
        <f ca="1">IF(COUNTIFS(Распис!$B$4:$B$300,$A125,Распис!$C$4:$C$300,"&lt;="&amp;AC$1,Распис!$D$4:$D$300,"&gt;="&amp;AC$1)&gt;0,SUMIFS(Распис!$K$4:$K$300,Распис!$B$4:$B$300,$A125,Распис!$C$4:$C$300,"&lt;="&amp;AC$1,Распис!$D$4:$D$300,"&gt;="&amp;AC$1),SUMIF(База!$B$3:$B$305,$A125,База!$K$3:$K$152))</f>
        <v>0</v>
      </c>
      <c r="AD125" s="46" t="s">
        <v>23</v>
      </c>
      <c r="AE125" s="46">
        <f ca="1">IF(COUNTIFS(Распис!$B$4:$B$300,$A125,Распис!$C$4:$C$300,"&lt;="&amp;AE$1,Распис!$D$4:$D$300,"&gt;="&amp;AE$1)&gt;0,SUMIFS(Распис!$F$4:$F$300,Распис!$B$4:$B$300,$A125,Распис!$C$4:$C$300,"&lt;="&amp;AE$1,Распис!$D$4:$D$300,"&gt;="&amp;AE$1),SUMIF(База!$B$3:$B$305,$A125,База!$F$3:$F$152))</f>
        <v>0</v>
      </c>
      <c r="AF125" s="47"/>
      <c r="AG125" s="46">
        <f t="shared" ca="1" si="10"/>
        <v>0</v>
      </c>
      <c r="AH125" s="46">
        <f ca="1">AG125-SUMIFS(Распред!$G$4:$G$300,Распред!$B$4:$B$300,"апрель",Распред!$F$4:$F$300,A125)</f>
        <v>0</v>
      </c>
      <c r="AI125" s="46">
        <f ca="1">AH125+(COUNTIF(B125:AF125,"КД")+SUMIFS(Распред!$AH$4:$AH$300,Распред!$F$4:$F$300,A125,Распред!$B$4:$B$300,"апрель"))*4</f>
        <v>0</v>
      </c>
      <c r="AJ125" s="46">
        <f t="shared" ca="1" si="11"/>
        <v>0</v>
      </c>
      <c r="AK125" s="46">
        <f t="shared" ca="1" si="12"/>
        <v>0</v>
      </c>
      <c r="AL125" s="46">
        <f>SUMIFS(Распред!$K$4:$K$300,Распред!$B$4:$B$300,"апрель",Распред!$J$4:$J$300,A125)+SUMIFS(Распред!$M$4:$M$300,Распред!$B$4:$B$300,"апрель",Распред!$L$4:$L$300,A125)+SUMIFS(Распред!$O$4:$O$300,Распред!$B$4:$B$300,"апрель",Распред!$N$4:$N$300,A125)+SUMIFS(Распред!$Q$4:$Q$300,Распред!$B$4:$B$300,"апрель",Распред!$P$4:$P$300,A125)+SUMIFS(Распред!$S$4:$S$300,Распред!$B$4:$B$300,"апрель",Распред!$R$4:$R$300,A125)+SUMIFS(Распред!$U$4:$U$300,Распред!$B$4:$B$300,"апрель",Распред!$T$4:$T$300,A125)+SUMIFS(Распред!$W$4:$W$300,Распред!$B$4:$B$300,"апрель",Распред!$V$4:$V$300,A125)+SUMIFS(Распред!$Y$4:$Y$300,Распред!$B$4:$B$300,"апрель",Распред!$X$4:$X$300,A125)+SUMIFS(Распред!$AA$4:$AA$300,Распред!$B$4:$B$300,"апрель",Распред!$Z$4:$Z$300,A125)+SUMIFS(Распред!$AC$4:$AC$300,Распред!$B$4:$B$300,"апрель",Распред!$AB$4:$AB$300,A125)</f>
        <v>0</v>
      </c>
      <c r="AM125" s="46">
        <f t="shared" ca="1" si="13"/>
        <v>0</v>
      </c>
      <c r="AN125" s="46">
        <f t="shared" ca="1" si="14"/>
        <v>0</v>
      </c>
      <c r="AO125" s="46">
        <f t="shared" ca="1" si="15"/>
        <v>0</v>
      </c>
      <c r="AP125" s="46">
        <f>январь!AP125</f>
        <v>0</v>
      </c>
      <c r="AQ125" s="46">
        <f t="shared" ca="1" si="16"/>
        <v>0</v>
      </c>
      <c r="AR125" s="47"/>
      <c r="AS125" s="47">
        <f t="shared" ca="1" si="17"/>
        <v>0</v>
      </c>
      <c r="AT125" s="47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</row>
    <row r="126" spans="1:58" x14ac:dyDescent="0.25">
      <c r="A126" s="47">
        <f>База!B126</f>
        <v>0</v>
      </c>
      <c r="B126" s="46" t="s">
        <v>23</v>
      </c>
      <c r="C126" s="46">
        <f ca="1">IF(COUNTIFS(Распис!$B$4:$B$300,$A126,Распис!$C$4:$C$300,"&lt;="&amp;C$1,Распис!$D$4:$D$300,"&gt;="&amp;C$1)&gt;0,SUMIFS(Распис!$F$4:$F$300,Распис!$B$4:$B$300,$A126,Распис!$C$4:$C$300,"&lt;="&amp;C$1,Распис!$D$4:$D$300,"&gt;="&amp;C$1),SUMIF(База!$B$3:$B$305,$A126,База!$F$3:$F$152))</f>
        <v>0</v>
      </c>
      <c r="D126" s="46">
        <f ca="1">IF(COUNTIFS(Распис!$B$4:$B$300,$A126,Распис!$C$4:$C$300,"&lt;="&amp;D$1,Распис!$D$4:$D$300,"&gt;="&amp;D$1)&gt;0,SUMIFS(Распис!$G$4:$G$300,Распис!$B$4:$B$300,$A126,Распис!$C$4:$C$300,"&lt;="&amp;D$1,Распис!$D$4:$D$300,"&gt;="&amp;D$1),SUMIF(База!$B$3:$B$305,$A126,База!$G$3:$G$152))</f>
        <v>0</v>
      </c>
      <c r="E126" s="46">
        <f ca="1">IF(COUNTIFS(Распис!$B$4:$B$300,$A126,Распис!$C$4:$C$300,"&lt;="&amp;E$1,Распис!$D$4:$D$300,"&gt;="&amp;E$1)&gt;0,SUMIFS(Распис!$H$4:$H$300,Распис!$B$4:$B$300,$A126,Распис!$C$4:$C$300,"&lt;="&amp;E$1,Распис!$D$4:$D$300,"&gt;="&amp;E$1),SUMIF(База!$B$3:$B$305,$A126,База!$H$3:$H$152))</f>
        <v>0</v>
      </c>
      <c r="F126" s="46">
        <f ca="1">IF(COUNTIFS(Распис!$B$4:$B$300,$A126,Распис!$C$4:$C$300,"&lt;="&amp;F$1,Распис!$D$4:$D$300,"&gt;="&amp;F$1)&gt;0,SUMIFS(Распис!$I$4:$I$300,Распис!$B$4:$B$300,$A126,Распис!$C$4:$C$300,"&lt;="&amp;F$1,Распис!$D$4:$D$300,"&gt;="&amp;F$1),SUMIF(База!$B$3:$B$305,$A126,База!$I$3:$I$152))</f>
        <v>0</v>
      </c>
      <c r="G126" s="46">
        <f ca="1">IF(COUNTIFS(Распис!$B$4:$B$300,$A126,Распис!$C$4:$C$300,"&lt;="&amp;G$1,Распис!$D$4:$D$300,"&gt;="&amp;G$1)&gt;0,SUMIFS(Распис!$J$4:$J$300,Распис!$B$4:$B$300,$A126,Распис!$C$4:$C$300,"&lt;="&amp;G$1,Распис!$D$4:$D$300,"&gt;="&amp;G$1),SUMIF(База!$B$3:$B$305,$A126,База!$J$3:$J$152))</f>
        <v>0</v>
      </c>
      <c r="H126" s="46">
        <f ca="1">IF(COUNTIFS(Распис!$B$4:$B$300,$A126,Распис!$C$4:$C$300,"&lt;="&amp;H$1,Распис!$D$4:$D$300,"&gt;="&amp;H$1)&gt;0,SUMIFS(Распис!$K$4:$K$300,Распис!$B$4:$B$300,$A126,Распис!$C$4:$C$300,"&lt;="&amp;H$1,Распис!$D$4:$D$300,"&gt;="&amp;H$1),SUMIF(База!$B$3:$B$305,$A126,База!$K$3:$K$152))</f>
        <v>0</v>
      </c>
      <c r="I126" s="46" t="s">
        <v>23</v>
      </c>
      <c r="J126" s="46">
        <f ca="1">IF(COUNTIFS(Распис!$B$4:$B$300,$A126,Распис!$C$4:$C$300,"&lt;="&amp;J$1,Распис!$D$4:$D$300,"&gt;="&amp;J$1)&gt;0,SUMIFS(Распис!$F$4:$F$300,Распис!$B$4:$B$300,$A126,Распис!$C$4:$C$300,"&lt;="&amp;J$1,Распис!$D$4:$D$300,"&gt;="&amp;J$1),SUMIF(База!$B$3:$B$305,$A126,База!$F$3:$F$152))</f>
        <v>0</v>
      </c>
      <c r="K126" s="46">
        <f ca="1">IF(COUNTIFS(Распис!$B$4:$B$300,$A126,Распис!$C$4:$C$300,"&lt;="&amp;K$1,Распис!$D$4:$D$300,"&gt;="&amp;K$1)&gt;0,SUMIFS(Распис!$G$4:$G$300,Распис!$B$4:$B$300,$A126,Распис!$C$4:$C$300,"&lt;="&amp;K$1,Распис!$D$4:$D$300,"&gt;="&amp;K$1),SUMIF(База!$B$3:$B$305,$A126,База!$G$3:$G$152))</f>
        <v>0</v>
      </c>
      <c r="L126" s="46">
        <f ca="1">IF(COUNTIFS(Распис!$B$4:$B$300,$A126,Распис!$C$4:$C$300,"&lt;="&amp;L$1,Распис!$D$4:$D$300,"&gt;="&amp;L$1)&gt;0,SUMIFS(Распис!$H$4:$H$300,Распис!$B$4:$B$300,$A126,Распис!$C$4:$C$300,"&lt;="&amp;L$1,Распис!$D$4:$D$300,"&gt;="&amp;L$1),SUMIF(База!$B$3:$B$305,$A126,База!$H$3:$H$152))</f>
        <v>0</v>
      </c>
      <c r="M126" s="46">
        <f ca="1">IF(COUNTIFS(Распис!$B$4:$B$300,$A126,Распис!$C$4:$C$300,"&lt;="&amp;M$1,Распис!$D$4:$D$300,"&gt;="&amp;M$1)&gt;0,SUMIFS(Распис!$I$4:$I$300,Распис!$B$4:$B$300,$A126,Распис!$C$4:$C$300,"&lt;="&amp;M$1,Распис!$D$4:$D$300,"&gt;="&amp;M$1),SUMIF(База!$B$3:$B$305,$A126,База!$I$3:$I$152))</f>
        <v>0</v>
      </c>
      <c r="N126" s="46">
        <f ca="1">IF(COUNTIFS(Распис!$B$4:$B$300,$A126,Распис!$C$4:$C$300,"&lt;="&amp;N$1,Распис!$D$4:$D$300,"&gt;="&amp;N$1)&gt;0,SUMIFS(Распис!$J$4:$J$300,Распис!$B$4:$B$300,$A126,Распис!$C$4:$C$300,"&lt;="&amp;N$1,Распис!$D$4:$D$300,"&gt;="&amp;N$1),SUMIF(База!$B$3:$B$305,$A126,База!$J$3:$J$152))</f>
        <v>0</v>
      </c>
      <c r="O126" s="46">
        <f ca="1">IF(COUNTIFS(Распис!$B$4:$B$300,$A126,Распис!$C$4:$C$300,"&lt;="&amp;O$1,Распис!$D$4:$D$300,"&gt;="&amp;O$1)&gt;0,SUMIFS(Распис!$K$4:$K$300,Распис!$B$4:$B$300,$A126,Распис!$C$4:$C$300,"&lt;="&amp;O$1,Распис!$D$4:$D$300,"&gt;="&amp;O$1),SUMIF(База!$B$3:$B$305,$A126,База!$K$3:$K$152))</f>
        <v>0</v>
      </c>
      <c r="P126" s="46" t="s">
        <v>23</v>
      </c>
      <c r="Q126" s="46">
        <f ca="1">IF(COUNTIFS(Распис!$B$4:$B$300,$A126,Распис!$C$4:$C$300,"&lt;="&amp;Q$1,Распис!$D$4:$D$300,"&gt;="&amp;Q$1)&gt;0,SUMIFS(Распис!$F$4:$F$300,Распис!$B$4:$B$300,$A126,Распис!$C$4:$C$300,"&lt;="&amp;Q$1,Распис!$D$4:$D$300,"&gt;="&amp;Q$1),SUMIF(База!$B$3:$B$305,$A126,База!$F$3:$F$152))</f>
        <v>0</v>
      </c>
      <c r="R126" s="46">
        <f ca="1">IF(COUNTIFS(Распис!$B$4:$B$300,$A126,Распис!$C$4:$C$300,"&lt;="&amp;R$1,Распис!$D$4:$D$300,"&gt;="&amp;R$1)&gt;0,SUMIFS(Распис!$G$4:$G$300,Распис!$B$4:$B$300,$A126,Распис!$C$4:$C$300,"&lt;="&amp;R$1,Распис!$D$4:$D$300,"&gt;="&amp;R$1),SUMIF(База!$B$3:$B$305,$A126,База!$G$3:$G$152))</f>
        <v>0</v>
      </c>
      <c r="S126" s="46">
        <f ca="1">IF(COUNTIFS(Распис!$B$4:$B$300,$A126,Распис!$C$4:$C$300,"&lt;="&amp;S$1,Распис!$D$4:$D$300,"&gt;="&amp;S$1)&gt;0,SUMIFS(Распис!$H$4:$H$300,Распис!$B$4:$B$300,$A126,Распис!$C$4:$C$300,"&lt;="&amp;S$1,Распис!$D$4:$D$300,"&gt;="&amp;S$1),SUMIF(База!$B$3:$B$305,$A126,База!$H$3:$H$152))</f>
        <v>0</v>
      </c>
      <c r="T126" s="46">
        <f ca="1">IF(COUNTIFS(Распис!$B$4:$B$300,$A126,Распис!$C$4:$C$300,"&lt;="&amp;T$1,Распис!$D$4:$D$300,"&gt;="&amp;T$1)&gt;0,SUMIFS(Распис!$I$4:$I$300,Распис!$B$4:$B$300,$A126,Распис!$C$4:$C$300,"&lt;="&amp;T$1,Распис!$D$4:$D$300,"&gt;="&amp;T$1),SUMIF(База!$B$3:$B$305,$A126,База!$I$3:$I$152))</f>
        <v>0</v>
      </c>
      <c r="U126" s="46">
        <f ca="1">IF(COUNTIFS(Распис!$B$4:$B$300,$A126,Распис!$C$4:$C$300,"&lt;="&amp;U$1,Распис!$D$4:$D$300,"&gt;="&amp;U$1)&gt;0,SUMIFS(Распис!$J$4:$J$300,Распис!$B$4:$B$300,$A126,Распис!$C$4:$C$300,"&lt;="&amp;U$1,Распис!$D$4:$D$300,"&gt;="&amp;U$1),SUMIF(База!$B$3:$B$305,$A126,База!$J$3:$J$152))</f>
        <v>0</v>
      </c>
      <c r="V126" s="46">
        <f ca="1">IF(COUNTIFS(Распис!$B$4:$B$300,$A126,Распис!$C$4:$C$300,"&lt;="&amp;V$1,Распис!$D$4:$D$300,"&gt;="&amp;V$1)&gt;0,SUMIFS(Распис!$K$4:$K$300,Распис!$B$4:$B$300,$A126,Распис!$C$4:$C$300,"&lt;="&amp;V$1,Распис!$D$4:$D$300,"&gt;="&amp;V$1),SUMIF(База!$B$3:$B$305,$A126,База!$K$3:$K$152))</f>
        <v>0</v>
      </c>
      <c r="W126" s="46" t="s">
        <v>23</v>
      </c>
      <c r="X126" s="46">
        <f ca="1">IF(COUNTIFS(Распис!$B$4:$B$300,$A126,Распис!$C$4:$C$300,"&lt;="&amp;X$1,Распис!$D$4:$D$300,"&gt;="&amp;X$1)&gt;0,SUMIFS(Распис!$F$4:$F$300,Распис!$B$4:$B$300,$A126,Распис!$C$4:$C$300,"&lt;="&amp;X$1,Распис!$D$4:$D$300,"&gt;="&amp;X$1),SUMIF(База!$B$3:$B$305,$A126,База!$F$3:$F$152))</f>
        <v>0</v>
      </c>
      <c r="Y126" s="46">
        <f ca="1">IF(COUNTIFS(Распис!$B$4:$B$300,$A126,Распис!$C$4:$C$300,"&lt;="&amp;Y$1,Распис!$D$4:$D$300,"&gt;="&amp;Y$1)&gt;0,SUMIFS(Распис!$G$4:$G$300,Распис!$B$4:$B$300,$A126,Распис!$C$4:$C$300,"&lt;="&amp;Y$1,Распис!$D$4:$D$300,"&gt;="&amp;Y$1),SUMIF(База!$B$3:$B$305,$A126,База!$G$3:$G$152))</f>
        <v>0</v>
      </c>
      <c r="Z126" s="46">
        <f ca="1">IF(COUNTIFS(Распис!$B$4:$B$300,$A126,Распис!$C$4:$C$300,"&lt;="&amp;Z$1,Распис!$D$4:$D$300,"&gt;="&amp;Z$1)&gt;0,SUMIFS(Распис!$H$4:$H$300,Распис!$B$4:$B$300,$A126,Распис!$C$4:$C$300,"&lt;="&amp;Z$1,Распис!$D$4:$D$300,"&gt;="&amp;Z$1),SUMIF(База!$B$3:$B$305,$A126,База!$H$3:$H$152))</f>
        <v>0</v>
      </c>
      <c r="AA126" s="46">
        <f ca="1">IF(COUNTIFS(Распис!$B$4:$B$300,$A126,Распис!$C$4:$C$300,"&lt;="&amp;AA$1,Распис!$D$4:$D$300,"&gt;="&amp;AA$1)&gt;0,SUMIFS(Распис!$I$4:$I$300,Распис!$B$4:$B$300,$A126,Распис!$C$4:$C$300,"&lt;="&amp;AA$1,Распис!$D$4:$D$300,"&gt;="&amp;AA$1),SUMIF(База!$B$3:$B$305,$A126,База!$I$3:$I$152))</f>
        <v>0</v>
      </c>
      <c r="AB126" s="46">
        <f ca="1">IF(COUNTIFS(Распис!$B$4:$B$300,$A126,Распис!$C$4:$C$300,"&lt;="&amp;AB$1,Распис!$D$4:$D$300,"&gt;="&amp;AB$1)&gt;0,SUMIFS(Распис!$J$4:$J$300,Распис!$B$4:$B$300,$A126,Распис!$C$4:$C$300,"&lt;="&amp;AB$1,Распис!$D$4:$D$300,"&gt;="&amp;AB$1),SUMIF(База!$B$3:$B$305,$A126,База!$J$3:$J$152))</f>
        <v>0</v>
      </c>
      <c r="AC126" s="46">
        <f ca="1">IF(COUNTIFS(Распис!$B$4:$B$300,$A126,Распис!$C$4:$C$300,"&lt;="&amp;AC$1,Распис!$D$4:$D$300,"&gt;="&amp;AC$1)&gt;0,SUMIFS(Распис!$K$4:$K$300,Распис!$B$4:$B$300,$A126,Распис!$C$4:$C$300,"&lt;="&amp;AC$1,Распис!$D$4:$D$300,"&gt;="&amp;AC$1),SUMIF(База!$B$3:$B$305,$A126,База!$K$3:$K$152))</f>
        <v>0</v>
      </c>
      <c r="AD126" s="46" t="s">
        <v>23</v>
      </c>
      <c r="AE126" s="46">
        <f ca="1">IF(COUNTIFS(Распис!$B$4:$B$300,$A126,Распис!$C$4:$C$300,"&lt;="&amp;AE$1,Распис!$D$4:$D$300,"&gt;="&amp;AE$1)&gt;0,SUMIFS(Распис!$F$4:$F$300,Распис!$B$4:$B$300,$A126,Распис!$C$4:$C$300,"&lt;="&amp;AE$1,Распис!$D$4:$D$300,"&gt;="&amp;AE$1),SUMIF(База!$B$3:$B$305,$A126,База!$F$3:$F$152))</f>
        <v>0</v>
      </c>
      <c r="AF126" s="47"/>
      <c r="AG126" s="46">
        <f t="shared" ca="1" si="10"/>
        <v>0</v>
      </c>
      <c r="AH126" s="46">
        <f ca="1">AG126-SUMIFS(Распред!$G$4:$G$300,Распред!$B$4:$B$300,"апрель",Распред!$F$4:$F$300,A126)</f>
        <v>0</v>
      </c>
      <c r="AI126" s="46">
        <f ca="1">AH126+(COUNTIF(B126:AF126,"КД")+SUMIFS(Распред!$AH$4:$AH$300,Распред!$F$4:$F$300,A126,Распред!$B$4:$B$300,"апрель"))*4</f>
        <v>0</v>
      </c>
      <c r="AJ126" s="46">
        <f t="shared" ca="1" si="11"/>
        <v>0</v>
      </c>
      <c r="AK126" s="46">
        <f t="shared" ca="1" si="12"/>
        <v>0</v>
      </c>
      <c r="AL126" s="46">
        <f>SUMIFS(Распред!$K$4:$K$300,Распред!$B$4:$B$300,"апрель",Распред!$J$4:$J$300,A126)+SUMIFS(Распред!$M$4:$M$300,Распред!$B$4:$B$300,"апрель",Распред!$L$4:$L$300,A126)+SUMIFS(Распред!$O$4:$O$300,Распред!$B$4:$B$300,"апрель",Распред!$N$4:$N$300,A126)+SUMIFS(Распред!$Q$4:$Q$300,Распред!$B$4:$B$300,"апрель",Распред!$P$4:$P$300,A126)+SUMIFS(Распред!$S$4:$S$300,Распред!$B$4:$B$300,"апрель",Распред!$R$4:$R$300,A126)+SUMIFS(Распред!$U$4:$U$300,Распред!$B$4:$B$300,"апрель",Распред!$T$4:$T$300,A126)+SUMIFS(Распред!$W$4:$W$300,Распред!$B$4:$B$300,"апрель",Распред!$V$4:$V$300,A126)+SUMIFS(Распред!$Y$4:$Y$300,Распред!$B$4:$B$300,"апрель",Распред!$X$4:$X$300,A126)+SUMIFS(Распред!$AA$4:$AA$300,Распред!$B$4:$B$300,"апрель",Распред!$Z$4:$Z$300,A126)+SUMIFS(Распред!$AC$4:$AC$300,Распред!$B$4:$B$300,"апрель",Распред!$AB$4:$AB$300,A126)</f>
        <v>0</v>
      </c>
      <c r="AM126" s="46">
        <f t="shared" ca="1" si="13"/>
        <v>0</v>
      </c>
      <c r="AN126" s="46">
        <f t="shared" ca="1" si="14"/>
        <v>0</v>
      </c>
      <c r="AO126" s="46">
        <f t="shared" ca="1" si="15"/>
        <v>0</v>
      </c>
      <c r="AP126" s="46">
        <f>январь!AP126</f>
        <v>0</v>
      </c>
      <c r="AQ126" s="46">
        <f t="shared" ca="1" si="16"/>
        <v>0</v>
      </c>
      <c r="AR126" s="47"/>
      <c r="AS126" s="47">
        <f t="shared" ca="1" si="17"/>
        <v>0</v>
      </c>
      <c r="AT126" s="47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</row>
    <row r="127" spans="1:58" x14ac:dyDescent="0.25">
      <c r="A127" s="47">
        <f>База!B127</f>
        <v>0</v>
      </c>
      <c r="B127" s="46" t="s">
        <v>23</v>
      </c>
      <c r="C127" s="46">
        <f ca="1">IF(COUNTIFS(Распис!$B$4:$B$300,$A127,Распис!$C$4:$C$300,"&lt;="&amp;C$1,Распис!$D$4:$D$300,"&gt;="&amp;C$1)&gt;0,SUMIFS(Распис!$F$4:$F$300,Распис!$B$4:$B$300,$A127,Распис!$C$4:$C$300,"&lt;="&amp;C$1,Распис!$D$4:$D$300,"&gt;="&amp;C$1),SUMIF(База!$B$3:$B$305,$A127,База!$F$3:$F$152))</f>
        <v>0</v>
      </c>
      <c r="D127" s="46">
        <f ca="1">IF(COUNTIFS(Распис!$B$4:$B$300,$A127,Распис!$C$4:$C$300,"&lt;="&amp;D$1,Распис!$D$4:$D$300,"&gt;="&amp;D$1)&gt;0,SUMIFS(Распис!$G$4:$G$300,Распис!$B$4:$B$300,$A127,Распис!$C$4:$C$300,"&lt;="&amp;D$1,Распис!$D$4:$D$300,"&gt;="&amp;D$1),SUMIF(База!$B$3:$B$305,$A127,База!$G$3:$G$152))</f>
        <v>0</v>
      </c>
      <c r="E127" s="46">
        <f ca="1">IF(COUNTIFS(Распис!$B$4:$B$300,$A127,Распис!$C$4:$C$300,"&lt;="&amp;E$1,Распис!$D$4:$D$300,"&gt;="&amp;E$1)&gt;0,SUMIFS(Распис!$H$4:$H$300,Распис!$B$4:$B$300,$A127,Распис!$C$4:$C$300,"&lt;="&amp;E$1,Распис!$D$4:$D$300,"&gt;="&amp;E$1),SUMIF(База!$B$3:$B$305,$A127,База!$H$3:$H$152))</f>
        <v>0</v>
      </c>
      <c r="F127" s="46">
        <f ca="1">IF(COUNTIFS(Распис!$B$4:$B$300,$A127,Распис!$C$4:$C$300,"&lt;="&amp;F$1,Распис!$D$4:$D$300,"&gt;="&amp;F$1)&gt;0,SUMIFS(Распис!$I$4:$I$300,Распис!$B$4:$B$300,$A127,Распис!$C$4:$C$300,"&lt;="&amp;F$1,Распис!$D$4:$D$300,"&gt;="&amp;F$1),SUMIF(База!$B$3:$B$305,$A127,База!$I$3:$I$152))</f>
        <v>0</v>
      </c>
      <c r="G127" s="46">
        <f ca="1">IF(COUNTIFS(Распис!$B$4:$B$300,$A127,Распис!$C$4:$C$300,"&lt;="&amp;G$1,Распис!$D$4:$D$300,"&gt;="&amp;G$1)&gt;0,SUMIFS(Распис!$J$4:$J$300,Распис!$B$4:$B$300,$A127,Распис!$C$4:$C$300,"&lt;="&amp;G$1,Распис!$D$4:$D$300,"&gt;="&amp;G$1),SUMIF(База!$B$3:$B$305,$A127,База!$J$3:$J$152))</f>
        <v>0</v>
      </c>
      <c r="H127" s="46">
        <f ca="1">IF(COUNTIFS(Распис!$B$4:$B$300,$A127,Распис!$C$4:$C$300,"&lt;="&amp;H$1,Распис!$D$4:$D$300,"&gt;="&amp;H$1)&gt;0,SUMIFS(Распис!$K$4:$K$300,Распис!$B$4:$B$300,$A127,Распис!$C$4:$C$300,"&lt;="&amp;H$1,Распис!$D$4:$D$300,"&gt;="&amp;H$1),SUMIF(База!$B$3:$B$305,$A127,База!$K$3:$K$152))</f>
        <v>0</v>
      </c>
      <c r="I127" s="46" t="s">
        <v>23</v>
      </c>
      <c r="J127" s="46">
        <f ca="1">IF(COUNTIFS(Распис!$B$4:$B$300,$A127,Распис!$C$4:$C$300,"&lt;="&amp;J$1,Распис!$D$4:$D$300,"&gt;="&amp;J$1)&gt;0,SUMIFS(Распис!$F$4:$F$300,Распис!$B$4:$B$300,$A127,Распис!$C$4:$C$300,"&lt;="&amp;J$1,Распис!$D$4:$D$300,"&gt;="&amp;J$1),SUMIF(База!$B$3:$B$305,$A127,База!$F$3:$F$152))</f>
        <v>0</v>
      </c>
      <c r="K127" s="46">
        <f ca="1">IF(COUNTIFS(Распис!$B$4:$B$300,$A127,Распис!$C$4:$C$300,"&lt;="&amp;K$1,Распис!$D$4:$D$300,"&gt;="&amp;K$1)&gt;0,SUMIFS(Распис!$G$4:$G$300,Распис!$B$4:$B$300,$A127,Распис!$C$4:$C$300,"&lt;="&amp;K$1,Распис!$D$4:$D$300,"&gt;="&amp;K$1),SUMIF(База!$B$3:$B$305,$A127,База!$G$3:$G$152))</f>
        <v>0</v>
      </c>
      <c r="L127" s="46">
        <f ca="1">IF(COUNTIFS(Распис!$B$4:$B$300,$A127,Распис!$C$4:$C$300,"&lt;="&amp;L$1,Распис!$D$4:$D$300,"&gt;="&amp;L$1)&gt;0,SUMIFS(Распис!$H$4:$H$300,Распис!$B$4:$B$300,$A127,Распис!$C$4:$C$300,"&lt;="&amp;L$1,Распис!$D$4:$D$300,"&gt;="&amp;L$1),SUMIF(База!$B$3:$B$305,$A127,База!$H$3:$H$152))</f>
        <v>0</v>
      </c>
      <c r="M127" s="46">
        <f ca="1">IF(COUNTIFS(Распис!$B$4:$B$300,$A127,Распис!$C$4:$C$300,"&lt;="&amp;M$1,Распис!$D$4:$D$300,"&gt;="&amp;M$1)&gt;0,SUMIFS(Распис!$I$4:$I$300,Распис!$B$4:$B$300,$A127,Распис!$C$4:$C$300,"&lt;="&amp;M$1,Распис!$D$4:$D$300,"&gt;="&amp;M$1),SUMIF(База!$B$3:$B$305,$A127,База!$I$3:$I$152))</f>
        <v>0</v>
      </c>
      <c r="N127" s="46">
        <f ca="1">IF(COUNTIFS(Распис!$B$4:$B$300,$A127,Распис!$C$4:$C$300,"&lt;="&amp;N$1,Распис!$D$4:$D$300,"&gt;="&amp;N$1)&gt;0,SUMIFS(Распис!$J$4:$J$300,Распис!$B$4:$B$300,$A127,Распис!$C$4:$C$300,"&lt;="&amp;N$1,Распис!$D$4:$D$300,"&gt;="&amp;N$1),SUMIF(База!$B$3:$B$305,$A127,База!$J$3:$J$152))</f>
        <v>0</v>
      </c>
      <c r="O127" s="46">
        <f ca="1">IF(COUNTIFS(Распис!$B$4:$B$300,$A127,Распис!$C$4:$C$300,"&lt;="&amp;O$1,Распис!$D$4:$D$300,"&gt;="&amp;O$1)&gt;0,SUMIFS(Распис!$K$4:$K$300,Распис!$B$4:$B$300,$A127,Распис!$C$4:$C$300,"&lt;="&amp;O$1,Распис!$D$4:$D$300,"&gt;="&amp;O$1),SUMIF(База!$B$3:$B$305,$A127,База!$K$3:$K$152))</f>
        <v>0</v>
      </c>
      <c r="P127" s="46" t="s">
        <v>23</v>
      </c>
      <c r="Q127" s="46">
        <f ca="1">IF(COUNTIFS(Распис!$B$4:$B$300,$A127,Распис!$C$4:$C$300,"&lt;="&amp;Q$1,Распис!$D$4:$D$300,"&gt;="&amp;Q$1)&gt;0,SUMIFS(Распис!$F$4:$F$300,Распис!$B$4:$B$300,$A127,Распис!$C$4:$C$300,"&lt;="&amp;Q$1,Распис!$D$4:$D$300,"&gt;="&amp;Q$1),SUMIF(База!$B$3:$B$305,$A127,База!$F$3:$F$152))</f>
        <v>0</v>
      </c>
      <c r="R127" s="46">
        <f ca="1">IF(COUNTIFS(Распис!$B$4:$B$300,$A127,Распис!$C$4:$C$300,"&lt;="&amp;R$1,Распис!$D$4:$D$300,"&gt;="&amp;R$1)&gt;0,SUMIFS(Распис!$G$4:$G$300,Распис!$B$4:$B$300,$A127,Распис!$C$4:$C$300,"&lt;="&amp;R$1,Распис!$D$4:$D$300,"&gt;="&amp;R$1),SUMIF(База!$B$3:$B$305,$A127,База!$G$3:$G$152))</f>
        <v>0</v>
      </c>
      <c r="S127" s="46">
        <f ca="1">IF(COUNTIFS(Распис!$B$4:$B$300,$A127,Распис!$C$4:$C$300,"&lt;="&amp;S$1,Распис!$D$4:$D$300,"&gt;="&amp;S$1)&gt;0,SUMIFS(Распис!$H$4:$H$300,Распис!$B$4:$B$300,$A127,Распис!$C$4:$C$300,"&lt;="&amp;S$1,Распис!$D$4:$D$300,"&gt;="&amp;S$1),SUMIF(База!$B$3:$B$305,$A127,База!$H$3:$H$152))</f>
        <v>0</v>
      </c>
      <c r="T127" s="46">
        <f ca="1">IF(COUNTIFS(Распис!$B$4:$B$300,$A127,Распис!$C$4:$C$300,"&lt;="&amp;T$1,Распис!$D$4:$D$300,"&gt;="&amp;T$1)&gt;0,SUMIFS(Распис!$I$4:$I$300,Распис!$B$4:$B$300,$A127,Распис!$C$4:$C$300,"&lt;="&amp;T$1,Распис!$D$4:$D$300,"&gt;="&amp;T$1),SUMIF(База!$B$3:$B$305,$A127,База!$I$3:$I$152))</f>
        <v>0</v>
      </c>
      <c r="U127" s="46">
        <f ca="1">IF(COUNTIFS(Распис!$B$4:$B$300,$A127,Распис!$C$4:$C$300,"&lt;="&amp;U$1,Распис!$D$4:$D$300,"&gt;="&amp;U$1)&gt;0,SUMIFS(Распис!$J$4:$J$300,Распис!$B$4:$B$300,$A127,Распис!$C$4:$C$300,"&lt;="&amp;U$1,Распис!$D$4:$D$300,"&gt;="&amp;U$1),SUMIF(База!$B$3:$B$305,$A127,База!$J$3:$J$152))</f>
        <v>0</v>
      </c>
      <c r="V127" s="46">
        <f ca="1">IF(COUNTIFS(Распис!$B$4:$B$300,$A127,Распис!$C$4:$C$300,"&lt;="&amp;V$1,Распис!$D$4:$D$300,"&gt;="&amp;V$1)&gt;0,SUMIFS(Распис!$K$4:$K$300,Распис!$B$4:$B$300,$A127,Распис!$C$4:$C$300,"&lt;="&amp;V$1,Распис!$D$4:$D$300,"&gt;="&amp;V$1),SUMIF(База!$B$3:$B$305,$A127,База!$K$3:$K$152))</f>
        <v>0</v>
      </c>
      <c r="W127" s="46" t="s">
        <v>23</v>
      </c>
      <c r="X127" s="46">
        <f ca="1">IF(COUNTIFS(Распис!$B$4:$B$300,$A127,Распис!$C$4:$C$300,"&lt;="&amp;X$1,Распис!$D$4:$D$300,"&gt;="&amp;X$1)&gt;0,SUMIFS(Распис!$F$4:$F$300,Распис!$B$4:$B$300,$A127,Распис!$C$4:$C$300,"&lt;="&amp;X$1,Распис!$D$4:$D$300,"&gt;="&amp;X$1),SUMIF(База!$B$3:$B$305,$A127,База!$F$3:$F$152))</f>
        <v>0</v>
      </c>
      <c r="Y127" s="46">
        <f ca="1">IF(COUNTIFS(Распис!$B$4:$B$300,$A127,Распис!$C$4:$C$300,"&lt;="&amp;Y$1,Распис!$D$4:$D$300,"&gt;="&amp;Y$1)&gt;0,SUMIFS(Распис!$G$4:$G$300,Распис!$B$4:$B$300,$A127,Распис!$C$4:$C$300,"&lt;="&amp;Y$1,Распис!$D$4:$D$300,"&gt;="&amp;Y$1),SUMIF(База!$B$3:$B$305,$A127,База!$G$3:$G$152))</f>
        <v>0</v>
      </c>
      <c r="Z127" s="46">
        <f ca="1">IF(COUNTIFS(Распис!$B$4:$B$300,$A127,Распис!$C$4:$C$300,"&lt;="&amp;Z$1,Распис!$D$4:$D$300,"&gt;="&amp;Z$1)&gt;0,SUMIFS(Распис!$H$4:$H$300,Распис!$B$4:$B$300,$A127,Распис!$C$4:$C$300,"&lt;="&amp;Z$1,Распис!$D$4:$D$300,"&gt;="&amp;Z$1),SUMIF(База!$B$3:$B$305,$A127,База!$H$3:$H$152))</f>
        <v>0</v>
      </c>
      <c r="AA127" s="46">
        <f ca="1">IF(COUNTIFS(Распис!$B$4:$B$300,$A127,Распис!$C$4:$C$300,"&lt;="&amp;AA$1,Распис!$D$4:$D$300,"&gt;="&amp;AA$1)&gt;0,SUMIFS(Распис!$I$4:$I$300,Распис!$B$4:$B$300,$A127,Распис!$C$4:$C$300,"&lt;="&amp;AA$1,Распис!$D$4:$D$300,"&gt;="&amp;AA$1),SUMIF(База!$B$3:$B$305,$A127,База!$I$3:$I$152))</f>
        <v>0</v>
      </c>
      <c r="AB127" s="46">
        <f ca="1">IF(COUNTIFS(Распис!$B$4:$B$300,$A127,Распис!$C$4:$C$300,"&lt;="&amp;AB$1,Распис!$D$4:$D$300,"&gt;="&amp;AB$1)&gt;0,SUMIFS(Распис!$J$4:$J$300,Распис!$B$4:$B$300,$A127,Распис!$C$4:$C$300,"&lt;="&amp;AB$1,Распис!$D$4:$D$300,"&gt;="&amp;AB$1),SUMIF(База!$B$3:$B$305,$A127,База!$J$3:$J$152))</f>
        <v>0</v>
      </c>
      <c r="AC127" s="46">
        <f ca="1">IF(COUNTIFS(Распис!$B$4:$B$300,$A127,Распис!$C$4:$C$300,"&lt;="&amp;AC$1,Распис!$D$4:$D$300,"&gt;="&amp;AC$1)&gt;0,SUMIFS(Распис!$K$4:$K$300,Распис!$B$4:$B$300,$A127,Распис!$C$4:$C$300,"&lt;="&amp;AC$1,Распис!$D$4:$D$300,"&gt;="&amp;AC$1),SUMIF(База!$B$3:$B$305,$A127,База!$K$3:$K$152))</f>
        <v>0</v>
      </c>
      <c r="AD127" s="46" t="s">
        <v>23</v>
      </c>
      <c r="AE127" s="46">
        <f ca="1">IF(COUNTIFS(Распис!$B$4:$B$300,$A127,Распис!$C$4:$C$300,"&lt;="&amp;AE$1,Распис!$D$4:$D$300,"&gt;="&amp;AE$1)&gt;0,SUMIFS(Распис!$F$4:$F$300,Распис!$B$4:$B$300,$A127,Распис!$C$4:$C$300,"&lt;="&amp;AE$1,Распис!$D$4:$D$300,"&gt;="&amp;AE$1),SUMIF(База!$B$3:$B$305,$A127,База!$F$3:$F$152))</f>
        <v>0</v>
      </c>
      <c r="AF127" s="47"/>
      <c r="AG127" s="46">
        <f t="shared" ca="1" si="10"/>
        <v>0</v>
      </c>
      <c r="AH127" s="46">
        <f ca="1">AG127-SUMIFS(Распред!$G$4:$G$300,Распред!$B$4:$B$300,"апрель",Распред!$F$4:$F$300,A127)</f>
        <v>0</v>
      </c>
      <c r="AI127" s="46">
        <f ca="1">AH127+(COUNTIF(B127:AF127,"КД")+SUMIFS(Распред!$AH$4:$AH$300,Распред!$F$4:$F$300,A127,Распред!$B$4:$B$300,"апрель"))*4</f>
        <v>0</v>
      </c>
      <c r="AJ127" s="46">
        <f t="shared" ca="1" si="11"/>
        <v>0</v>
      </c>
      <c r="AK127" s="46">
        <f t="shared" ca="1" si="12"/>
        <v>0</v>
      </c>
      <c r="AL127" s="46">
        <f>SUMIFS(Распред!$K$4:$K$300,Распред!$B$4:$B$300,"апрель",Распред!$J$4:$J$300,A127)+SUMIFS(Распред!$M$4:$M$300,Распред!$B$4:$B$300,"апрель",Распред!$L$4:$L$300,A127)+SUMIFS(Распред!$O$4:$O$300,Распред!$B$4:$B$300,"апрель",Распред!$N$4:$N$300,A127)+SUMIFS(Распред!$Q$4:$Q$300,Распред!$B$4:$B$300,"апрель",Распред!$P$4:$P$300,A127)+SUMIFS(Распред!$S$4:$S$300,Распред!$B$4:$B$300,"апрель",Распред!$R$4:$R$300,A127)+SUMIFS(Распред!$U$4:$U$300,Распред!$B$4:$B$300,"апрель",Распред!$T$4:$T$300,A127)+SUMIFS(Распред!$W$4:$W$300,Распред!$B$4:$B$300,"апрель",Распред!$V$4:$V$300,A127)+SUMIFS(Распред!$Y$4:$Y$300,Распред!$B$4:$B$300,"апрель",Распред!$X$4:$X$300,A127)+SUMIFS(Распред!$AA$4:$AA$300,Распред!$B$4:$B$300,"апрель",Распред!$Z$4:$Z$300,A127)+SUMIFS(Распред!$AC$4:$AC$300,Распред!$B$4:$B$300,"апрель",Распред!$AB$4:$AB$300,A127)</f>
        <v>0</v>
      </c>
      <c r="AM127" s="46">
        <f t="shared" ca="1" si="13"/>
        <v>0</v>
      </c>
      <c r="AN127" s="46">
        <f t="shared" ca="1" si="14"/>
        <v>0</v>
      </c>
      <c r="AO127" s="46">
        <f t="shared" ca="1" si="15"/>
        <v>0</v>
      </c>
      <c r="AP127" s="46">
        <f>январь!AP127</f>
        <v>0</v>
      </c>
      <c r="AQ127" s="46">
        <f t="shared" ca="1" si="16"/>
        <v>0</v>
      </c>
      <c r="AR127" s="47"/>
      <c r="AS127" s="47">
        <f t="shared" ca="1" si="17"/>
        <v>0</v>
      </c>
      <c r="AT127" s="47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</row>
    <row r="128" spans="1:58" x14ac:dyDescent="0.25">
      <c r="A128" s="47">
        <f>База!B128</f>
        <v>0</v>
      </c>
      <c r="B128" s="46" t="s">
        <v>23</v>
      </c>
      <c r="C128" s="46">
        <f ca="1">IF(COUNTIFS(Распис!$B$4:$B$300,$A128,Распис!$C$4:$C$300,"&lt;="&amp;C$1,Распис!$D$4:$D$300,"&gt;="&amp;C$1)&gt;0,SUMIFS(Распис!$F$4:$F$300,Распис!$B$4:$B$300,$A128,Распис!$C$4:$C$300,"&lt;="&amp;C$1,Распис!$D$4:$D$300,"&gt;="&amp;C$1),SUMIF(База!$B$3:$B$305,$A128,База!$F$3:$F$152))</f>
        <v>0</v>
      </c>
      <c r="D128" s="46">
        <f ca="1">IF(COUNTIFS(Распис!$B$4:$B$300,$A128,Распис!$C$4:$C$300,"&lt;="&amp;D$1,Распис!$D$4:$D$300,"&gt;="&amp;D$1)&gt;0,SUMIFS(Распис!$G$4:$G$300,Распис!$B$4:$B$300,$A128,Распис!$C$4:$C$300,"&lt;="&amp;D$1,Распис!$D$4:$D$300,"&gt;="&amp;D$1),SUMIF(База!$B$3:$B$305,$A128,База!$G$3:$G$152))</f>
        <v>0</v>
      </c>
      <c r="E128" s="46">
        <f ca="1">IF(COUNTIFS(Распис!$B$4:$B$300,$A128,Распис!$C$4:$C$300,"&lt;="&amp;E$1,Распис!$D$4:$D$300,"&gt;="&amp;E$1)&gt;0,SUMIFS(Распис!$H$4:$H$300,Распис!$B$4:$B$300,$A128,Распис!$C$4:$C$300,"&lt;="&amp;E$1,Распис!$D$4:$D$300,"&gt;="&amp;E$1),SUMIF(База!$B$3:$B$305,$A128,База!$H$3:$H$152))</f>
        <v>0</v>
      </c>
      <c r="F128" s="46">
        <f ca="1">IF(COUNTIFS(Распис!$B$4:$B$300,$A128,Распис!$C$4:$C$300,"&lt;="&amp;F$1,Распис!$D$4:$D$300,"&gt;="&amp;F$1)&gt;0,SUMIFS(Распис!$I$4:$I$300,Распис!$B$4:$B$300,$A128,Распис!$C$4:$C$300,"&lt;="&amp;F$1,Распис!$D$4:$D$300,"&gt;="&amp;F$1),SUMIF(База!$B$3:$B$305,$A128,База!$I$3:$I$152))</f>
        <v>0</v>
      </c>
      <c r="G128" s="46">
        <f ca="1">IF(COUNTIFS(Распис!$B$4:$B$300,$A128,Распис!$C$4:$C$300,"&lt;="&amp;G$1,Распис!$D$4:$D$300,"&gt;="&amp;G$1)&gt;0,SUMIFS(Распис!$J$4:$J$300,Распис!$B$4:$B$300,$A128,Распис!$C$4:$C$300,"&lt;="&amp;G$1,Распис!$D$4:$D$300,"&gt;="&amp;G$1),SUMIF(База!$B$3:$B$305,$A128,База!$J$3:$J$152))</f>
        <v>0</v>
      </c>
      <c r="H128" s="46">
        <f ca="1">IF(COUNTIFS(Распис!$B$4:$B$300,$A128,Распис!$C$4:$C$300,"&lt;="&amp;H$1,Распис!$D$4:$D$300,"&gt;="&amp;H$1)&gt;0,SUMIFS(Распис!$K$4:$K$300,Распис!$B$4:$B$300,$A128,Распис!$C$4:$C$300,"&lt;="&amp;H$1,Распис!$D$4:$D$300,"&gt;="&amp;H$1),SUMIF(База!$B$3:$B$305,$A128,База!$K$3:$K$152))</f>
        <v>0</v>
      </c>
      <c r="I128" s="46" t="s">
        <v>23</v>
      </c>
      <c r="J128" s="46">
        <f ca="1">IF(COUNTIFS(Распис!$B$4:$B$300,$A128,Распис!$C$4:$C$300,"&lt;="&amp;J$1,Распис!$D$4:$D$300,"&gt;="&amp;J$1)&gt;0,SUMIFS(Распис!$F$4:$F$300,Распис!$B$4:$B$300,$A128,Распис!$C$4:$C$300,"&lt;="&amp;J$1,Распис!$D$4:$D$300,"&gt;="&amp;J$1),SUMIF(База!$B$3:$B$305,$A128,База!$F$3:$F$152))</f>
        <v>0</v>
      </c>
      <c r="K128" s="46">
        <f ca="1">IF(COUNTIFS(Распис!$B$4:$B$300,$A128,Распис!$C$4:$C$300,"&lt;="&amp;K$1,Распис!$D$4:$D$300,"&gt;="&amp;K$1)&gt;0,SUMIFS(Распис!$G$4:$G$300,Распис!$B$4:$B$300,$A128,Распис!$C$4:$C$300,"&lt;="&amp;K$1,Распис!$D$4:$D$300,"&gt;="&amp;K$1),SUMIF(База!$B$3:$B$305,$A128,База!$G$3:$G$152))</f>
        <v>0</v>
      </c>
      <c r="L128" s="46">
        <f ca="1">IF(COUNTIFS(Распис!$B$4:$B$300,$A128,Распис!$C$4:$C$300,"&lt;="&amp;L$1,Распис!$D$4:$D$300,"&gt;="&amp;L$1)&gt;0,SUMIFS(Распис!$H$4:$H$300,Распис!$B$4:$B$300,$A128,Распис!$C$4:$C$300,"&lt;="&amp;L$1,Распис!$D$4:$D$300,"&gt;="&amp;L$1),SUMIF(База!$B$3:$B$305,$A128,База!$H$3:$H$152))</f>
        <v>0</v>
      </c>
      <c r="M128" s="46">
        <f ca="1">IF(COUNTIFS(Распис!$B$4:$B$300,$A128,Распис!$C$4:$C$300,"&lt;="&amp;M$1,Распис!$D$4:$D$300,"&gt;="&amp;M$1)&gt;0,SUMIFS(Распис!$I$4:$I$300,Распис!$B$4:$B$300,$A128,Распис!$C$4:$C$300,"&lt;="&amp;M$1,Распис!$D$4:$D$300,"&gt;="&amp;M$1),SUMIF(База!$B$3:$B$305,$A128,База!$I$3:$I$152))</f>
        <v>0</v>
      </c>
      <c r="N128" s="46">
        <f ca="1">IF(COUNTIFS(Распис!$B$4:$B$300,$A128,Распис!$C$4:$C$300,"&lt;="&amp;N$1,Распис!$D$4:$D$300,"&gt;="&amp;N$1)&gt;0,SUMIFS(Распис!$J$4:$J$300,Распис!$B$4:$B$300,$A128,Распис!$C$4:$C$300,"&lt;="&amp;N$1,Распис!$D$4:$D$300,"&gt;="&amp;N$1),SUMIF(База!$B$3:$B$305,$A128,База!$J$3:$J$152))</f>
        <v>0</v>
      </c>
      <c r="O128" s="46">
        <f ca="1">IF(COUNTIFS(Распис!$B$4:$B$300,$A128,Распис!$C$4:$C$300,"&lt;="&amp;O$1,Распис!$D$4:$D$300,"&gt;="&amp;O$1)&gt;0,SUMIFS(Распис!$K$4:$K$300,Распис!$B$4:$B$300,$A128,Распис!$C$4:$C$300,"&lt;="&amp;O$1,Распис!$D$4:$D$300,"&gt;="&amp;O$1),SUMIF(База!$B$3:$B$305,$A128,База!$K$3:$K$152))</f>
        <v>0</v>
      </c>
      <c r="P128" s="46" t="s">
        <v>23</v>
      </c>
      <c r="Q128" s="46">
        <f ca="1">IF(COUNTIFS(Распис!$B$4:$B$300,$A128,Распис!$C$4:$C$300,"&lt;="&amp;Q$1,Распис!$D$4:$D$300,"&gt;="&amp;Q$1)&gt;0,SUMIFS(Распис!$F$4:$F$300,Распис!$B$4:$B$300,$A128,Распис!$C$4:$C$300,"&lt;="&amp;Q$1,Распис!$D$4:$D$300,"&gt;="&amp;Q$1),SUMIF(База!$B$3:$B$305,$A128,База!$F$3:$F$152))</f>
        <v>0</v>
      </c>
      <c r="R128" s="46">
        <f ca="1">IF(COUNTIFS(Распис!$B$4:$B$300,$A128,Распис!$C$4:$C$300,"&lt;="&amp;R$1,Распис!$D$4:$D$300,"&gt;="&amp;R$1)&gt;0,SUMIFS(Распис!$G$4:$G$300,Распис!$B$4:$B$300,$A128,Распис!$C$4:$C$300,"&lt;="&amp;R$1,Распис!$D$4:$D$300,"&gt;="&amp;R$1),SUMIF(База!$B$3:$B$305,$A128,База!$G$3:$G$152))</f>
        <v>0</v>
      </c>
      <c r="S128" s="46">
        <f ca="1">IF(COUNTIFS(Распис!$B$4:$B$300,$A128,Распис!$C$4:$C$300,"&lt;="&amp;S$1,Распис!$D$4:$D$300,"&gt;="&amp;S$1)&gt;0,SUMIFS(Распис!$H$4:$H$300,Распис!$B$4:$B$300,$A128,Распис!$C$4:$C$300,"&lt;="&amp;S$1,Распис!$D$4:$D$300,"&gt;="&amp;S$1),SUMIF(База!$B$3:$B$305,$A128,База!$H$3:$H$152))</f>
        <v>0</v>
      </c>
      <c r="T128" s="46">
        <f ca="1">IF(COUNTIFS(Распис!$B$4:$B$300,$A128,Распис!$C$4:$C$300,"&lt;="&amp;T$1,Распис!$D$4:$D$300,"&gt;="&amp;T$1)&gt;0,SUMIFS(Распис!$I$4:$I$300,Распис!$B$4:$B$300,$A128,Распис!$C$4:$C$300,"&lt;="&amp;T$1,Распис!$D$4:$D$300,"&gt;="&amp;T$1),SUMIF(База!$B$3:$B$305,$A128,База!$I$3:$I$152))</f>
        <v>0</v>
      </c>
      <c r="U128" s="46">
        <f ca="1">IF(COUNTIFS(Распис!$B$4:$B$300,$A128,Распис!$C$4:$C$300,"&lt;="&amp;U$1,Распис!$D$4:$D$300,"&gt;="&amp;U$1)&gt;0,SUMIFS(Распис!$J$4:$J$300,Распис!$B$4:$B$300,$A128,Распис!$C$4:$C$300,"&lt;="&amp;U$1,Распис!$D$4:$D$300,"&gt;="&amp;U$1),SUMIF(База!$B$3:$B$305,$A128,База!$J$3:$J$152))</f>
        <v>0</v>
      </c>
      <c r="V128" s="46">
        <f ca="1">IF(COUNTIFS(Распис!$B$4:$B$300,$A128,Распис!$C$4:$C$300,"&lt;="&amp;V$1,Распис!$D$4:$D$300,"&gt;="&amp;V$1)&gt;0,SUMIFS(Распис!$K$4:$K$300,Распис!$B$4:$B$300,$A128,Распис!$C$4:$C$300,"&lt;="&amp;V$1,Распис!$D$4:$D$300,"&gt;="&amp;V$1),SUMIF(База!$B$3:$B$305,$A128,База!$K$3:$K$152))</f>
        <v>0</v>
      </c>
      <c r="W128" s="46" t="s">
        <v>23</v>
      </c>
      <c r="X128" s="46">
        <f ca="1">IF(COUNTIFS(Распис!$B$4:$B$300,$A128,Распис!$C$4:$C$300,"&lt;="&amp;X$1,Распис!$D$4:$D$300,"&gt;="&amp;X$1)&gt;0,SUMIFS(Распис!$F$4:$F$300,Распис!$B$4:$B$300,$A128,Распис!$C$4:$C$300,"&lt;="&amp;X$1,Распис!$D$4:$D$300,"&gt;="&amp;X$1),SUMIF(База!$B$3:$B$305,$A128,База!$F$3:$F$152))</f>
        <v>0</v>
      </c>
      <c r="Y128" s="46">
        <f ca="1">IF(COUNTIFS(Распис!$B$4:$B$300,$A128,Распис!$C$4:$C$300,"&lt;="&amp;Y$1,Распис!$D$4:$D$300,"&gt;="&amp;Y$1)&gt;0,SUMIFS(Распис!$G$4:$G$300,Распис!$B$4:$B$300,$A128,Распис!$C$4:$C$300,"&lt;="&amp;Y$1,Распис!$D$4:$D$300,"&gt;="&amp;Y$1),SUMIF(База!$B$3:$B$305,$A128,База!$G$3:$G$152))</f>
        <v>0</v>
      </c>
      <c r="Z128" s="46">
        <f ca="1">IF(COUNTIFS(Распис!$B$4:$B$300,$A128,Распис!$C$4:$C$300,"&lt;="&amp;Z$1,Распис!$D$4:$D$300,"&gt;="&amp;Z$1)&gt;0,SUMIFS(Распис!$H$4:$H$300,Распис!$B$4:$B$300,$A128,Распис!$C$4:$C$300,"&lt;="&amp;Z$1,Распис!$D$4:$D$300,"&gt;="&amp;Z$1),SUMIF(База!$B$3:$B$305,$A128,База!$H$3:$H$152))</f>
        <v>0</v>
      </c>
      <c r="AA128" s="46">
        <f ca="1">IF(COUNTIFS(Распис!$B$4:$B$300,$A128,Распис!$C$4:$C$300,"&lt;="&amp;AA$1,Распис!$D$4:$D$300,"&gt;="&amp;AA$1)&gt;0,SUMIFS(Распис!$I$4:$I$300,Распис!$B$4:$B$300,$A128,Распис!$C$4:$C$300,"&lt;="&amp;AA$1,Распис!$D$4:$D$300,"&gt;="&amp;AA$1),SUMIF(База!$B$3:$B$305,$A128,База!$I$3:$I$152))</f>
        <v>0</v>
      </c>
      <c r="AB128" s="46">
        <f ca="1">IF(COUNTIFS(Распис!$B$4:$B$300,$A128,Распис!$C$4:$C$300,"&lt;="&amp;AB$1,Распис!$D$4:$D$300,"&gt;="&amp;AB$1)&gt;0,SUMIFS(Распис!$J$4:$J$300,Распис!$B$4:$B$300,$A128,Распис!$C$4:$C$300,"&lt;="&amp;AB$1,Распис!$D$4:$D$300,"&gt;="&amp;AB$1),SUMIF(База!$B$3:$B$305,$A128,База!$J$3:$J$152))</f>
        <v>0</v>
      </c>
      <c r="AC128" s="46">
        <f ca="1">IF(COUNTIFS(Распис!$B$4:$B$300,$A128,Распис!$C$4:$C$300,"&lt;="&amp;AC$1,Распис!$D$4:$D$300,"&gt;="&amp;AC$1)&gt;0,SUMIFS(Распис!$K$4:$K$300,Распис!$B$4:$B$300,$A128,Распис!$C$4:$C$300,"&lt;="&amp;AC$1,Распис!$D$4:$D$300,"&gt;="&amp;AC$1),SUMIF(База!$B$3:$B$305,$A128,База!$K$3:$K$152))</f>
        <v>0</v>
      </c>
      <c r="AD128" s="46" t="s">
        <v>23</v>
      </c>
      <c r="AE128" s="46">
        <f ca="1">IF(COUNTIFS(Распис!$B$4:$B$300,$A128,Распис!$C$4:$C$300,"&lt;="&amp;AE$1,Распис!$D$4:$D$300,"&gt;="&amp;AE$1)&gt;0,SUMIFS(Распис!$F$4:$F$300,Распис!$B$4:$B$300,$A128,Распис!$C$4:$C$300,"&lt;="&amp;AE$1,Распис!$D$4:$D$300,"&gt;="&amp;AE$1),SUMIF(База!$B$3:$B$305,$A128,База!$F$3:$F$152))</f>
        <v>0</v>
      </c>
      <c r="AF128" s="47"/>
      <c r="AG128" s="46">
        <f t="shared" ca="1" si="10"/>
        <v>0</v>
      </c>
      <c r="AH128" s="46">
        <f ca="1">AG128-SUMIFS(Распред!$G$4:$G$300,Распред!$B$4:$B$300,"апрель",Распред!$F$4:$F$300,A128)</f>
        <v>0</v>
      </c>
      <c r="AI128" s="46">
        <f ca="1">AH128+(COUNTIF(B128:AF128,"КД")+SUMIFS(Распред!$AH$4:$AH$300,Распред!$F$4:$F$300,A128,Распред!$B$4:$B$300,"апрель"))*4</f>
        <v>0</v>
      </c>
      <c r="AJ128" s="46">
        <f t="shared" ca="1" si="11"/>
        <v>0</v>
      </c>
      <c r="AK128" s="46">
        <f t="shared" ca="1" si="12"/>
        <v>0</v>
      </c>
      <c r="AL128" s="46">
        <f>SUMIFS(Распред!$K$4:$K$300,Распред!$B$4:$B$300,"апрель",Распред!$J$4:$J$300,A128)+SUMIFS(Распред!$M$4:$M$300,Распред!$B$4:$B$300,"апрель",Распред!$L$4:$L$300,A128)+SUMIFS(Распред!$O$4:$O$300,Распред!$B$4:$B$300,"апрель",Распред!$N$4:$N$300,A128)+SUMIFS(Распред!$Q$4:$Q$300,Распред!$B$4:$B$300,"апрель",Распред!$P$4:$P$300,A128)+SUMIFS(Распред!$S$4:$S$300,Распред!$B$4:$B$300,"апрель",Распред!$R$4:$R$300,A128)+SUMIFS(Распред!$U$4:$U$300,Распред!$B$4:$B$300,"апрель",Распред!$T$4:$T$300,A128)+SUMIFS(Распред!$W$4:$W$300,Распред!$B$4:$B$300,"апрель",Распред!$V$4:$V$300,A128)+SUMIFS(Распред!$Y$4:$Y$300,Распред!$B$4:$B$300,"апрель",Распред!$X$4:$X$300,A128)+SUMIFS(Распред!$AA$4:$AA$300,Распред!$B$4:$B$300,"апрель",Распред!$Z$4:$Z$300,A128)+SUMIFS(Распред!$AC$4:$AC$300,Распред!$B$4:$B$300,"апрель",Распред!$AB$4:$AB$300,A128)</f>
        <v>0</v>
      </c>
      <c r="AM128" s="46">
        <f t="shared" ca="1" si="13"/>
        <v>0</v>
      </c>
      <c r="AN128" s="46">
        <f t="shared" ca="1" si="14"/>
        <v>0</v>
      </c>
      <c r="AO128" s="46">
        <f t="shared" ca="1" si="15"/>
        <v>0</v>
      </c>
      <c r="AP128" s="46">
        <f>январь!AP128</f>
        <v>0</v>
      </c>
      <c r="AQ128" s="46">
        <f t="shared" ca="1" si="16"/>
        <v>0</v>
      </c>
      <c r="AR128" s="47"/>
      <c r="AS128" s="47">
        <f t="shared" ca="1" si="17"/>
        <v>0</v>
      </c>
      <c r="AT128" s="47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</row>
    <row r="129" spans="1:58" x14ac:dyDescent="0.25">
      <c r="A129" s="47">
        <f>База!B129</f>
        <v>0</v>
      </c>
      <c r="B129" s="46" t="s">
        <v>23</v>
      </c>
      <c r="C129" s="46">
        <f ca="1">IF(COUNTIFS(Распис!$B$4:$B$300,$A129,Распис!$C$4:$C$300,"&lt;="&amp;C$1,Распис!$D$4:$D$300,"&gt;="&amp;C$1)&gt;0,SUMIFS(Распис!$F$4:$F$300,Распис!$B$4:$B$300,$A129,Распис!$C$4:$C$300,"&lt;="&amp;C$1,Распис!$D$4:$D$300,"&gt;="&amp;C$1),SUMIF(База!$B$3:$B$305,$A129,База!$F$3:$F$152))</f>
        <v>0</v>
      </c>
      <c r="D129" s="46">
        <f ca="1">IF(COUNTIFS(Распис!$B$4:$B$300,$A129,Распис!$C$4:$C$300,"&lt;="&amp;D$1,Распис!$D$4:$D$300,"&gt;="&amp;D$1)&gt;0,SUMIFS(Распис!$G$4:$G$300,Распис!$B$4:$B$300,$A129,Распис!$C$4:$C$300,"&lt;="&amp;D$1,Распис!$D$4:$D$300,"&gt;="&amp;D$1),SUMIF(База!$B$3:$B$305,$A129,База!$G$3:$G$152))</f>
        <v>0</v>
      </c>
      <c r="E129" s="46">
        <f ca="1">IF(COUNTIFS(Распис!$B$4:$B$300,$A129,Распис!$C$4:$C$300,"&lt;="&amp;E$1,Распис!$D$4:$D$300,"&gt;="&amp;E$1)&gt;0,SUMIFS(Распис!$H$4:$H$300,Распис!$B$4:$B$300,$A129,Распис!$C$4:$C$300,"&lt;="&amp;E$1,Распис!$D$4:$D$300,"&gt;="&amp;E$1),SUMIF(База!$B$3:$B$305,$A129,База!$H$3:$H$152))</f>
        <v>0</v>
      </c>
      <c r="F129" s="46">
        <f ca="1">IF(COUNTIFS(Распис!$B$4:$B$300,$A129,Распис!$C$4:$C$300,"&lt;="&amp;F$1,Распис!$D$4:$D$300,"&gt;="&amp;F$1)&gt;0,SUMIFS(Распис!$I$4:$I$300,Распис!$B$4:$B$300,$A129,Распис!$C$4:$C$300,"&lt;="&amp;F$1,Распис!$D$4:$D$300,"&gt;="&amp;F$1),SUMIF(База!$B$3:$B$305,$A129,База!$I$3:$I$152))</f>
        <v>0</v>
      </c>
      <c r="G129" s="46">
        <f ca="1">IF(COUNTIFS(Распис!$B$4:$B$300,$A129,Распис!$C$4:$C$300,"&lt;="&amp;G$1,Распис!$D$4:$D$300,"&gt;="&amp;G$1)&gt;0,SUMIFS(Распис!$J$4:$J$300,Распис!$B$4:$B$300,$A129,Распис!$C$4:$C$300,"&lt;="&amp;G$1,Распис!$D$4:$D$300,"&gt;="&amp;G$1),SUMIF(База!$B$3:$B$305,$A129,База!$J$3:$J$152))</f>
        <v>0</v>
      </c>
      <c r="H129" s="46">
        <f ca="1">IF(COUNTIFS(Распис!$B$4:$B$300,$A129,Распис!$C$4:$C$300,"&lt;="&amp;H$1,Распис!$D$4:$D$300,"&gt;="&amp;H$1)&gt;0,SUMIFS(Распис!$K$4:$K$300,Распис!$B$4:$B$300,$A129,Распис!$C$4:$C$300,"&lt;="&amp;H$1,Распис!$D$4:$D$300,"&gt;="&amp;H$1),SUMIF(База!$B$3:$B$305,$A129,База!$K$3:$K$152))</f>
        <v>0</v>
      </c>
      <c r="I129" s="46" t="s">
        <v>23</v>
      </c>
      <c r="J129" s="46">
        <f ca="1">IF(COUNTIFS(Распис!$B$4:$B$300,$A129,Распис!$C$4:$C$300,"&lt;="&amp;J$1,Распис!$D$4:$D$300,"&gt;="&amp;J$1)&gt;0,SUMIFS(Распис!$F$4:$F$300,Распис!$B$4:$B$300,$A129,Распис!$C$4:$C$300,"&lt;="&amp;J$1,Распис!$D$4:$D$300,"&gt;="&amp;J$1),SUMIF(База!$B$3:$B$305,$A129,База!$F$3:$F$152))</f>
        <v>0</v>
      </c>
      <c r="K129" s="46">
        <f ca="1">IF(COUNTIFS(Распис!$B$4:$B$300,$A129,Распис!$C$4:$C$300,"&lt;="&amp;K$1,Распис!$D$4:$D$300,"&gt;="&amp;K$1)&gt;0,SUMIFS(Распис!$G$4:$G$300,Распис!$B$4:$B$300,$A129,Распис!$C$4:$C$300,"&lt;="&amp;K$1,Распис!$D$4:$D$300,"&gt;="&amp;K$1),SUMIF(База!$B$3:$B$305,$A129,База!$G$3:$G$152))</f>
        <v>0</v>
      </c>
      <c r="L129" s="46">
        <f ca="1">IF(COUNTIFS(Распис!$B$4:$B$300,$A129,Распис!$C$4:$C$300,"&lt;="&amp;L$1,Распис!$D$4:$D$300,"&gt;="&amp;L$1)&gt;0,SUMIFS(Распис!$H$4:$H$300,Распис!$B$4:$B$300,$A129,Распис!$C$4:$C$300,"&lt;="&amp;L$1,Распис!$D$4:$D$300,"&gt;="&amp;L$1),SUMIF(База!$B$3:$B$305,$A129,База!$H$3:$H$152))</f>
        <v>0</v>
      </c>
      <c r="M129" s="46">
        <f ca="1">IF(COUNTIFS(Распис!$B$4:$B$300,$A129,Распис!$C$4:$C$300,"&lt;="&amp;M$1,Распис!$D$4:$D$300,"&gt;="&amp;M$1)&gt;0,SUMIFS(Распис!$I$4:$I$300,Распис!$B$4:$B$300,$A129,Распис!$C$4:$C$300,"&lt;="&amp;M$1,Распис!$D$4:$D$300,"&gt;="&amp;M$1),SUMIF(База!$B$3:$B$305,$A129,База!$I$3:$I$152))</f>
        <v>0</v>
      </c>
      <c r="N129" s="46">
        <f ca="1">IF(COUNTIFS(Распис!$B$4:$B$300,$A129,Распис!$C$4:$C$300,"&lt;="&amp;N$1,Распис!$D$4:$D$300,"&gt;="&amp;N$1)&gt;0,SUMIFS(Распис!$J$4:$J$300,Распис!$B$4:$B$300,$A129,Распис!$C$4:$C$300,"&lt;="&amp;N$1,Распис!$D$4:$D$300,"&gt;="&amp;N$1),SUMIF(База!$B$3:$B$305,$A129,База!$J$3:$J$152))</f>
        <v>0</v>
      </c>
      <c r="O129" s="46">
        <f ca="1">IF(COUNTIFS(Распис!$B$4:$B$300,$A129,Распис!$C$4:$C$300,"&lt;="&amp;O$1,Распис!$D$4:$D$300,"&gt;="&amp;O$1)&gt;0,SUMIFS(Распис!$K$4:$K$300,Распис!$B$4:$B$300,$A129,Распис!$C$4:$C$300,"&lt;="&amp;O$1,Распис!$D$4:$D$300,"&gt;="&amp;O$1),SUMIF(База!$B$3:$B$305,$A129,База!$K$3:$K$152))</f>
        <v>0</v>
      </c>
      <c r="P129" s="46" t="s">
        <v>23</v>
      </c>
      <c r="Q129" s="46">
        <f ca="1">IF(COUNTIFS(Распис!$B$4:$B$300,$A129,Распис!$C$4:$C$300,"&lt;="&amp;Q$1,Распис!$D$4:$D$300,"&gt;="&amp;Q$1)&gt;0,SUMIFS(Распис!$F$4:$F$300,Распис!$B$4:$B$300,$A129,Распис!$C$4:$C$300,"&lt;="&amp;Q$1,Распис!$D$4:$D$300,"&gt;="&amp;Q$1),SUMIF(База!$B$3:$B$305,$A129,База!$F$3:$F$152))</f>
        <v>0</v>
      </c>
      <c r="R129" s="46">
        <f ca="1">IF(COUNTIFS(Распис!$B$4:$B$300,$A129,Распис!$C$4:$C$300,"&lt;="&amp;R$1,Распис!$D$4:$D$300,"&gt;="&amp;R$1)&gt;0,SUMIFS(Распис!$G$4:$G$300,Распис!$B$4:$B$300,$A129,Распис!$C$4:$C$300,"&lt;="&amp;R$1,Распис!$D$4:$D$300,"&gt;="&amp;R$1),SUMIF(База!$B$3:$B$305,$A129,База!$G$3:$G$152))</f>
        <v>0</v>
      </c>
      <c r="S129" s="46">
        <f ca="1">IF(COUNTIFS(Распис!$B$4:$B$300,$A129,Распис!$C$4:$C$300,"&lt;="&amp;S$1,Распис!$D$4:$D$300,"&gt;="&amp;S$1)&gt;0,SUMIFS(Распис!$H$4:$H$300,Распис!$B$4:$B$300,$A129,Распис!$C$4:$C$300,"&lt;="&amp;S$1,Распис!$D$4:$D$300,"&gt;="&amp;S$1),SUMIF(База!$B$3:$B$305,$A129,База!$H$3:$H$152))</f>
        <v>0</v>
      </c>
      <c r="T129" s="46">
        <f ca="1">IF(COUNTIFS(Распис!$B$4:$B$300,$A129,Распис!$C$4:$C$300,"&lt;="&amp;T$1,Распис!$D$4:$D$300,"&gt;="&amp;T$1)&gt;0,SUMIFS(Распис!$I$4:$I$300,Распис!$B$4:$B$300,$A129,Распис!$C$4:$C$300,"&lt;="&amp;T$1,Распис!$D$4:$D$300,"&gt;="&amp;T$1),SUMIF(База!$B$3:$B$305,$A129,База!$I$3:$I$152))</f>
        <v>0</v>
      </c>
      <c r="U129" s="46">
        <f ca="1">IF(COUNTIFS(Распис!$B$4:$B$300,$A129,Распис!$C$4:$C$300,"&lt;="&amp;U$1,Распис!$D$4:$D$300,"&gt;="&amp;U$1)&gt;0,SUMIFS(Распис!$J$4:$J$300,Распис!$B$4:$B$300,$A129,Распис!$C$4:$C$300,"&lt;="&amp;U$1,Распис!$D$4:$D$300,"&gt;="&amp;U$1),SUMIF(База!$B$3:$B$305,$A129,База!$J$3:$J$152))</f>
        <v>0</v>
      </c>
      <c r="V129" s="46">
        <f ca="1">IF(COUNTIFS(Распис!$B$4:$B$300,$A129,Распис!$C$4:$C$300,"&lt;="&amp;V$1,Распис!$D$4:$D$300,"&gt;="&amp;V$1)&gt;0,SUMIFS(Распис!$K$4:$K$300,Распис!$B$4:$B$300,$A129,Распис!$C$4:$C$300,"&lt;="&amp;V$1,Распис!$D$4:$D$300,"&gt;="&amp;V$1),SUMIF(База!$B$3:$B$305,$A129,База!$K$3:$K$152))</f>
        <v>0</v>
      </c>
      <c r="W129" s="46" t="s">
        <v>23</v>
      </c>
      <c r="X129" s="46">
        <f ca="1">IF(COUNTIFS(Распис!$B$4:$B$300,$A129,Распис!$C$4:$C$300,"&lt;="&amp;X$1,Распис!$D$4:$D$300,"&gt;="&amp;X$1)&gt;0,SUMIFS(Распис!$F$4:$F$300,Распис!$B$4:$B$300,$A129,Распис!$C$4:$C$300,"&lt;="&amp;X$1,Распис!$D$4:$D$300,"&gt;="&amp;X$1),SUMIF(База!$B$3:$B$305,$A129,База!$F$3:$F$152))</f>
        <v>0</v>
      </c>
      <c r="Y129" s="46">
        <f ca="1">IF(COUNTIFS(Распис!$B$4:$B$300,$A129,Распис!$C$4:$C$300,"&lt;="&amp;Y$1,Распис!$D$4:$D$300,"&gt;="&amp;Y$1)&gt;0,SUMIFS(Распис!$G$4:$G$300,Распис!$B$4:$B$300,$A129,Распис!$C$4:$C$300,"&lt;="&amp;Y$1,Распис!$D$4:$D$300,"&gt;="&amp;Y$1),SUMIF(База!$B$3:$B$305,$A129,База!$G$3:$G$152))</f>
        <v>0</v>
      </c>
      <c r="Z129" s="46">
        <f ca="1">IF(COUNTIFS(Распис!$B$4:$B$300,$A129,Распис!$C$4:$C$300,"&lt;="&amp;Z$1,Распис!$D$4:$D$300,"&gt;="&amp;Z$1)&gt;0,SUMIFS(Распис!$H$4:$H$300,Распис!$B$4:$B$300,$A129,Распис!$C$4:$C$300,"&lt;="&amp;Z$1,Распис!$D$4:$D$300,"&gt;="&amp;Z$1),SUMIF(База!$B$3:$B$305,$A129,База!$H$3:$H$152))</f>
        <v>0</v>
      </c>
      <c r="AA129" s="46">
        <f ca="1">IF(COUNTIFS(Распис!$B$4:$B$300,$A129,Распис!$C$4:$C$300,"&lt;="&amp;AA$1,Распис!$D$4:$D$300,"&gt;="&amp;AA$1)&gt;0,SUMIFS(Распис!$I$4:$I$300,Распис!$B$4:$B$300,$A129,Распис!$C$4:$C$300,"&lt;="&amp;AA$1,Распис!$D$4:$D$300,"&gt;="&amp;AA$1),SUMIF(База!$B$3:$B$305,$A129,База!$I$3:$I$152))</f>
        <v>0</v>
      </c>
      <c r="AB129" s="46">
        <f ca="1">IF(COUNTIFS(Распис!$B$4:$B$300,$A129,Распис!$C$4:$C$300,"&lt;="&amp;AB$1,Распис!$D$4:$D$300,"&gt;="&amp;AB$1)&gt;0,SUMIFS(Распис!$J$4:$J$300,Распис!$B$4:$B$300,$A129,Распис!$C$4:$C$300,"&lt;="&amp;AB$1,Распис!$D$4:$D$300,"&gt;="&amp;AB$1),SUMIF(База!$B$3:$B$305,$A129,База!$J$3:$J$152))</f>
        <v>0</v>
      </c>
      <c r="AC129" s="46">
        <f ca="1">IF(COUNTIFS(Распис!$B$4:$B$300,$A129,Распис!$C$4:$C$300,"&lt;="&amp;AC$1,Распис!$D$4:$D$300,"&gt;="&amp;AC$1)&gt;0,SUMIFS(Распис!$K$4:$K$300,Распис!$B$4:$B$300,$A129,Распис!$C$4:$C$300,"&lt;="&amp;AC$1,Распис!$D$4:$D$300,"&gt;="&amp;AC$1),SUMIF(База!$B$3:$B$305,$A129,База!$K$3:$K$152))</f>
        <v>0</v>
      </c>
      <c r="AD129" s="46" t="s">
        <v>23</v>
      </c>
      <c r="AE129" s="46">
        <f ca="1">IF(COUNTIFS(Распис!$B$4:$B$300,$A129,Распис!$C$4:$C$300,"&lt;="&amp;AE$1,Распис!$D$4:$D$300,"&gt;="&amp;AE$1)&gt;0,SUMIFS(Распис!$F$4:$F$300,Распис!$B$4:$B$300,$A129,Распис!$C$4:$C$300,"&lt;="&amp;AE$1,Распис!$D$4:$D$300,"&gt;="&amp;AE$1),SUMIF(База!$B$3:$B$305,$A129,База!$F$3:$F$152))</f>
        <v>0</v>
      </c>
      <c r="AF129" s="47"/>
      <c r="AG129" s="46">
        <f t="shared" ca="1" si="10"/>
        <v>0</v>
      </c>
      <c r="AH129" s="46">
        <f ca="1">AG129-SUMIFS(Распред!$G$4:$G$300,Распред!$B$4:$B$300,"апрель",Распред!$F$4:$F$300,A129)</f>
        <v>0</v>
      </c>
      <c r="AI129" s="46">
        <f ca="1">AH129+(COUNTIF(B129:AF129,"КД")+SUMIFS(Распред!$AH$4:$AH$300,Распред!$F$4:$F$300,A129,Распред!$B$4:$B$300,"апрель"))*4</f>
        <v>0</v>
      </c>
      <c r="AJ129" s="46">
        <f t="shared" ca="1" si="11"/>
        <v>0</v>
      </c>
      <c r="AK129" s="46">
        <f t="shared" ca="1" si="12"/>
        <v>0</v>
      </c>
      <c r="AL129" s="46">
        <f>SUMIFS(Распред!$K$4:$K$300,Распред!$B$4:$B$300,"апрель",Распред!$J$4:$J$300,A129)+SUMIFS(Распред!$M$4:$M$300,Распред!$B$4:$B$300,"апрель",Распред!$L$4:$L$300,A129)+SUMIFS(Распред!$O$4:$O$300,Распред!$B$4:$B$300,"апрель",Распред!$N$4:$N$300,A129)+SUMIFS(Распред!$Q$4:$Q$300,Распред!$B$4:$B$300,"апрель",Распред!$P$4:$P$300,A129)+SUMIFS(Распред!$S$4:$S$300,Распред!$B$4:$B$300,"апрель",Распред!$R$4:$R$300,A129)+SUMIFS(Распред!$U$4:$U$300,Распред!$B$4:$B$300,"апрель",Распред!$T$4:$T$300,A129)+SUMIFS(Распред!$W$4:$W$300,Распред!$B$4:$B$300,"апрель",Распред!$V$4:$V$300,A129)+SUMIFS(Распред!$Y$4:$Y$300,Распред!$B$4:$B$300,"апрель",Распред!$X$4:$X$300,A129)+SUMIFS(Распред!$AA$4:$AA$300,Распред!$B$4:$B$300,"апрель",Распред!$Z$4:$Z$300,A129)+SUMIFS(Распред!$AC$4:$AC$300,Распред!$B$4:$B$300,"апрель",Распред!$AB$4:$AB$300,A129)</f>
        <v>0</v>
      </c>
      <c r="AM129" s="46">
        <f t="shared" ca="1" si="13"/>
        <v>0</v>
      </c>
      <c r="AN129" s="46">
        <f t="shared" ca="1" si="14"/>
        <v>0</v>
      </c>
      <c r="AO129" s="46">
        <f t="shared" ca="1" si="15"/>
        <v>0</v>
      </c>
      <c r="AP129" s="46">
        <f>январь!AP129</f>
        <v>0</v>
      </c>
      <c r="AQ129" s="46">
        <f t="shared" ca="1" si="16"/>
        <v>0</v>
      </c>
      <c r="AR129" s="47"/>
      <c r="AS129" s="47">
        <f t="shared" ca="1" si="17"/>
        <v>0</v>
      </c>
      <c r="AT129" s="47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</row>
    <row r="130" spans="1:58" x14ac:dyDescent="0.25">
      <c r="A130" s="47">
        <f>База!B130</f>
        <v>0</v>
      </c>
      <c r="B130" s="46" t="s">
        <v>23</v>
      </c>
      <c r="C130" s="46">
        <f ca="1">IF(COUNTIFS(Распис!$B$4:$B$300,$A130,Распис!$C$4:$C$300,"&lt;="&amp;C$1,Распис!$D$4:$D$300,"&gt;="&amp;C$1)&gt;0,SUMIFS(Распис!$F$4:$F$300,Распис!$B$4:$B$300,$A130,Распис!$C$4:$C$300,"&lt;="&amp;C$1,Распис!$D$4:$D$300,"&gt;="&amp;C$1),SUMIF(База!$B$3:$B$305,$A130,База!$F$3:$F$152))</f>
        <v>0</v>
      </c>
      <c r="D130" s="46">
        <f ca="1">IF(COUNTIFS(Распис!$B$4:$B$300,$A130,Распис!$C$4:$C$300,"&lt;="&amp;D$1,Распис!$D$4:$D$300,"&gt;="&amp;D$1)&gt;0,SUMIFS(Распис!$G$4:$G$300,Распис!$B$4:$B$300,$A130,Распис!$C$4:$C$300,"&lt;="&amp;D$1,Распис!$D$4:$D$300,"&gt;="&amp;D$1),SUMIF(База!$B$3:$B$305,$A130,База!$G$3:$G$152))</f>
        <v>0</v>
      </c>
      <c r="E130" s="46">
        <f ca="1">IF(COUNTIFS(Распис!$B$4:$B$300,$A130,Распис!$C$4:$C$300,"&lt;="&amp;E$1,Распис!$D$4:$D$300,"&gt;="&amp;E$1)&gt;0,SUMIFS(Распис!$H$4:$H$300,Распис!$B$4:$B$300,$A130,Распис!$C$4:$C$300,"&lt;="&amp;E$1,Распис!$D$4:$D$300,"&gt;="&amp;E$1),SUMIF(База!$B$3:$B$305,$A130,База!$H$3:$H$152))</f>
        <v>0</v>
      </c>
      <c r="F130" s="46">
        <f ca="1">IF(COUNTIFS(Распис!$B$4:$B$300,$A130,Распис!$C$4:$C$300,"&lt;="&amp;F$1,Распис!$D$4:$D$300,"&gt;="&amp;F$1)&gt;0,SUMIFS(Распис!$I$4:$I$300,Распис!$B$4:$B$300,$A130,Распис!$C$4:$C$300,"&lt;="&amp;F$1,Распис!$D$4:$D$300,"&gt;="&amp;F$1),SUMIF(База!$B$3:$B$305,$A130,База!$I$3:$I$152))</f>
        <v>0</v>
      </c>
      <c r="G130" s="46">
        <f ca="1">IF(COUNTIFS(Распис!$B$4:$B$300,$A130,Распис!$C$4:$C$300,"&lt;="&amp;G$1,Распис!$D$4:$D$300,"&gt;="&amp;G$1)&gt;0,SUMIFS(Распис!$J$4:$J$300,Распис!$B$4:$B$300,$A130,Распис!$C$4:$C$300,"&lt;="&amp;G$1,Распис!$D$4:$D$300,"&gt;="&amp;G$1),SUMIF(База!$B$3:$B$305,$A130,База!$J$3:$J$152))</f>
        <v>0</v>
      </c>
      <c r="H130" s="46">
        <f ca="1">IF(COUNTIFS(Распис!$B$4:$B$300,$A130,Распис!$C$4:$C$300,"&lt;="&amp;H$1,Распис!$D$4:$D$300,"&gt;="&amp;H$1)&gt;0,SUMIFS(Распис!$K$4:$K$300,Распис!$B$4:$B$300,$A130,Распис!$C$4:$C$300,"&lt;="&amp;H$1,Распис!$D$4:$D$300,"&gt;="&amp;H$1),SUMIF(База!$B$3:$B$305,$A130,База!$K$3:$K$152))</f>
        <v>0</v>
      </c>
      <c r="I130" s="46" t="s">
        <v>23</v>
      </c>
      <c r="J130" s="46">
        <f ca="1">IF(COUNTIFS(Распис!$B$4:$B$300,$A130,Распис!$C$4:$C$300,"&lt;="&amp;J$1,Распис!$D$4:$D$300,"&gt;="&amp;J$1)&gt;0,SUMIFS(Распис!$F$4:$F$300,Распис!$B$4:$B$300,$A130,Распис!$C$4:$C$300,"&lt;="&amp;J$1,Распис!$D$4:$D$300,"&gt;="&amp;J$1),SUMIF(База!$B$3:$B$305,$A130,База!$F$3:$F$152))</f>
        <v>0</v>
      </c>
      <c r="K130" s="46">
        <f ca="1">IF(COUNTIFS(Распис!$B$4:$B$300,$A130,Распис!$C$4:$C$300,"&lt;="&amp;K$1,Распис!$D$4:$D$300,"&gt;="&amp;K$1)&gt;0,SUMIFS(Распис!$G$4:$G$300,Распис!$B$4:$B$300,$A130,Распис!$C$4:$C$300,"&lt;="&amp;K$1,Распис!$D$4:$D$300,"&gt;="&amp;K$1),SUMIF(База!$B$3:$B$305,$A130,База!$G$3:$G$152))</f>
        <v>0</v>
      </c>
      <c r="L130" s="46">
        <f ca="1">IF(COUNTIFS(Распис!$B$4:$B$300,$A130,Распис!$C$4:$C$300,"&lt;="&amp;L$1,Распис!$D$4:$D$300,"&gt;="&amp;L$1)&gt;0,SUMIFS(Распис!$H$4:$H$300,Распис!$B$4:$B$300,$A130,Распис!$C$4:$C$300,"&lt;="&amp;L$1,Распис!$D$4:$D$300,"&gt;="&amp;L$1),SUMIF(База!$B$3:$B$305,$A130,База!$H$3:$H$152))</f>
        <v>0</v>
      </c>
      <c r="M130" s="46">
        <f ca="1">IF(COUNTIFS(Распис!$B$4:$B$300,$A130,Распис!$C$4:$C$300,"&lt;="&amp;M$1,Распис!$D$4:$D$300,"&gt;="&amp;M$1)&gt;0,SUMIFS(Распис!$I$4:$I$300,Распис!$B$4:$B$300,$A130,Распис!$C$4:$C$300,"&lt;="&amp;M$1,Распис!$D$4:$D$300,"&gt;="&amp;M$1),SUMIF(База!$B$3:$B$305,$A130,База!$I$3:$I$152))</f>
        <v>0</v>
      </c>
      <c r="N130" s="46">
        <f ca="1">IF(COUNTIFS(Распис!$B$4:$B$300,$A130,Распис!$C$4:$C$300,"&lt;="&amp;N$1,Распис!$D$4:$D$300,"&gt;="&amp;N$1)&gt;0,SUMIFS(Распис!$J$4:$J$300,Распис!$B$4:$B$300,$A130,Распис!$C$4:$C$300,"&lt;="&amp;N$1,Распис!$D$4:$D$300,"&gt;="&amp;N$1),SUMIF(База!$B$3:$B$305,$A130,База!$J$3:$J$152))</f>
        <v>0</v>
      </c>
      <c r="O130" s="46">
        <f ca="1">IF(COUNTIFS(Распис!$B$4:$B$300,$A130,Распис!$C$4:$C$300,"&lt;="&amp;O$1,Распис!$D$4:$D$300,"&gt;="&amp;O$1)&gt;0,SUMIFS(Распис!$K$4:$K$300,Распис!$B$4:$B$300,$A130,Распис!$C$4:$C$300,"&lt;="&amp;O$1,Распис!$D$4:$D$300,"&gt;="&amp;O$1),SUMIF(База!$B$3:$B$305,$A130,База!$K$3:$K$152))</f>
        <v>0</v>
      </c>
      <c r="P130" s="46" t="s">
        <v>23</v>
      </c>
      <c r="Q130" s="46">
        <f ca="1">IF(COUNTIFS(Распис!$B$4:$B$300,$A130,Распис!$C$4:$C$300,"&lt;="&amp;Q$1,Распис!$D$4:$D$300,"&gt;="&amp;Q$1)&gt;0,SUMIFS(Распис!$F$4:$F$300,Распис!$B$4:$B$300,$A130,Распис!$C$4:$C$300,"&lt;="&amp;Q$1,Распис!$D$4:$D$300,"&gt;="&amp;Q$1),SUMIF(База!$B$3:$B$305,$A130,База!$F$3:$F$152))</f>
        <v>0</v>
      </c>
      <c r="R130" s="46">
        <f ca="1">IF(COUNTIFS(Распис!$B$4:$B$300,$A130,Распис!$C$4:$C$300,"&lt;="&amp;R$1,Распис!$D$4:$D$300,"&gt;="&amp;R$1)&gt;0,SUMIFS(Распис!$G$4:$G$300,Распис!$B$4:$B$300,$A130,Распис!$C$4:$C$300,"&lt;="&amp;R$1,Распис!$D$4:$D$300,"&gt;="&amp;R$1),SUMIF(База!$B$3:$B$305,$A130,База!$G$3:$G$152))</f>
        <v>0</v>
      </c>
      <c r="S130" s="46">
        <f ca="1">IF(COUNTIFS(Распис!$B$4:$B$300,$A130,Распис!$C$4:$C$300,"&lt;="&amp;S$1,Распис!$D$4:$D$300,"&gt;="&amp;S$1)&gt;0,SUMIFS(Распис!$H$4:$H$300,Распис!$B$4:$B$300,$A130,Распис!$C$4:$C$300,"&lt;="&amp;S$1,Распис!$D$4:$D$300,"&gt;="&amp;S$1),SUMIF(База!$B$3:$B$305,$A130,База!$H$3:$H$152))</f>
        <v>0</v>
      </c>
      <c r="T130" s="46">
        <f ca="1">IF(COUNTIFS(Распис!$B$4:$B$300,$A130,Распис!$C$4:$C$300,"&lt;="&amp;T$1,Распис!$D$4:$D$300,"&gt;="&amp;T$1)&gt;0,SUMIFS(Распис!$I$4:$I$300,Распис!$B$4:$B$300,$A130,Распис!$C$4:$C$300,"&lt;="&amp;T$1,Распис!$D$4:$D$300,"&gt;="&amp;T$1),SUMIF(База!$B$3:$B$305,$A130,База!$I$3:$I$152))</f>
        <v>0</v>
      </c>
      <c r="U130" s="46">
        <f ca="1">IF(COUNTIFS(Распис!$B$4:$B$300,$A130,Распис!$C$4:$C$300,"&lt;="&amp;U$1,Распис!$D$4:$D$300,"&gt;="&amp;U$1)&gt;0,SUMIFS(Распис!$J$4:$J$300,Распис!$B$4:$B$300,$A130,Распис!$C$4:$C$300,"&lt;="&amp;U$1,Распис!$D$4:$D$300,"&gt;="&amp;U$1),SUMIF(База!$B$3:$B$305,$A130,База!$J$3:$J$152))</f>
        <v>0</v>
      </c>
      <c r="V130" s="46">
        <f ca="1">IF(COUNTIFS(Распис!$B$4:$B$300,$A130,Распис!$C$4:$C$300,"&lt;="&amp;V$1,Распис!$D$4:$D$300,"&gt;="&amp;V$1)&gt;0,SUMIFS(Распис!$K$4:$K$300,Распис!$B$4:$B$300,$A130,Распис!$C$4:$C$300,"&lt;="&amp;V$1,Распис!$D$4:$D$300,"&gt;="&amp;V$1),SUMIF(База!$B$3:$B$305,$A130,База!$K$3:$K$152))</f>
        <v>0</v>
      </c>
      <c r="W130" s="46" t="s">
        <v>23</v>
      </c>
      <c r="X130" s="46">
        <f ca="1">IF(COUNTIFS(Распис!$B$4:$B$300,$A130,Распис!$C$4:$C$300,"&lt;="&amp;X$1,Распис!$D$4:$D$300,"&gt;="&amp;X$1)&gt;0,SUMIFS(Распис!$F$4:$F$300,Распис!$B$4:$B$300,$A130,Распис!$C$4:$C$300,"&lt;="&amp;X$1,Распис!$D$4:$D$300,"&gt;="&amp;X$1),SUMIF(База!$B$3:$B$305,$A130,База!$F$3:$F$152))</f>
        <v>0</v>
      </c>
      <c r="Y130" s="46">
        <f ca="1">IF(COUNTIFS(Распис!$B$4:$B$300,$A130,Распис!$C$4:$C$300,"&lt;="&amp;Y$1,Распис!$D$4:$D$300,"&gt;="&amp;Y$1)&gt;0,SUMIFS(Распис!$G$4:$G$300,Распис!$B$4:$B$300,$A130,Распис!$C$4:$C$300,"&lt;="&amp;Y$1,Распис!$D$4:$D$300,"&gt;="&amp;Y$1),SUMIF(База!$B$3:$B$305,$A130,База!$G$3:$G$152))</f>
        <v>0</v>
      </c>
      <c r="Z130" s="46">
        <f ca="1">IF(COUNTIFS(Распис!$B$4:$B$300,$A130,Распис!$C$4:$C$300,"&lt;="&amp;Z$1,Распис!$D$4:$D$300,"&gt;="&amp;Z$1)&gt;0,SUMIFS(Распис!$H$4:$H$300,Распис!$B$4:$B$300,$A130,Распис!$C$4:$C$300,"&lt;="&amp;Z$1,Распис!$D$4:$D$300,"&gt;="&amp;Z$1),SUMIF(База!$B$3:$B$305,$A130,База!$H$3:$H$152))</f>
        <v>0</v>
      </c>
      <c r="AA130" s="46">
        <f ca="1">IF(COUNTIFS(Распис!$B$4:$B$300,$A130,Распис!$C$4:$C$300,"&lt;="&amp;AA$1,Распис!$D$4:$D$300,"&gt;="&amp;AA$1)&gt;0,SUMIFS(Распис!$I$4:$I$300,Распис!$B$4:$B$300,$A130,Распис!$C$4:$C$300,"&lt;="&amp;AA$1,Распис!$D$4:$D$300,"&gt;="&amp;AA$1),SUMIF(База!$B$3:$B$305,$A130,База!$I$3:$I$152))</f>
        <v>0</v>
      </c>
      <c r="AB130" s="46">
        <f ca="1">IF(COUNTIFS(Распис!$B$4:$B$300,$A130,Распис!$C$4:$C$300,"&lt;="&amp;AB$1,Распис!$D$4:$D$300,"&gt;="&amp;AB$1)&gt;0,SUMIFS(Распис!$J$4:$J$300,Распис!$B$4:$B$300,$A130,Распис!$C$4:$C$300,"&lt;="&amp;AB$1,Распис!$D$4:$D$300,"&gt;="&amp;AB$1),SUMIF(База!$B$3:$B$305,$A130,База!$J$3:$J$152))</f>
        <v>0</v>
      </c>
      <c r="AC130" s="46">
        <f ca="1">IF(COUNTIFS(Распис!$B$4:$B$300,$A130,Распис!$C$4:$C$300,"&lt;="&amp;AC$1,Распис!$D$4:$D$300,"&gt;="&amp;AC$1)&gt;0,SUMIFS(Распис!$K$4:$K$300,Распис!$B$4:$B$300,$A130,Распис!$C$4:$C$300,"&lt;="&amp;AC$1,Распис!$D$4:$D$300,"&gt;="&amp;AC$1),SUMIF(База!$B$3:$B$305,$A130,База!$K$3:$K$152))</f>
        <v>0</v>
      </c>
      <c r="AD130" s="46" t="s">
        <v>23</v>
      </c>
      <c r="AE130" s="46">
        <f ca="1">IF(COUNTIFS(Распис!$B$4:$B$300,$A130,Распис!$C$4:$C$300,"&lt;="&amp;AE$1,Распис!$D$4:$D$300,"&gt;="&amp;AE$1)&gt;0,SUMIFS(Распис!$F$4:$F$300,Распис!$B$4:$B$300,$A130,Распис!$C$4:$C$300,"&lt;="&amp;AE$1,Распис!$D$4:$D$300,"&gt;="&amp;AE$1),SUMIF(База!$B$3:$B$305,$A130,База!$F$3:$F$152))</f>
        <v>0</v>
      </c>
      <c r="AF130" s="47"/>
      <c r="AG130" s="46">
        <f t="shared" ca="1" si="10"/>
        <v>0</v>
      </c>
      <c r="AH130" s="46">
        <f ca="1">AG130-SUMIFS(Распред!$G$4:$G$300,Распред!$B$4:$B$300,"апрель",Распред!$F$4:$F$300,A130)</f>
        <v>0</v>
      </c>
      <c r="AI130" s="46">
        <f ca="1">AH130+(COUNTIF(B130:AF130,"КД")+SUMIFS(Распред!$AH$4:$AH$300,Распред!$F$4:$F$300,A130,Распред!$B$4:$B$300,"апрель"))*4</f>
        <v>0</v>
      </c>
      <c r="AJ130" s="46">
        <f t="shared" ca="1" si="11"/>
        <v>0</v>
      </c>
      <c r="AK130" s="46">
        <f t="shared" ca="1" si="12"/>
        <v>0</v>
      </c>
      <c r="AL130" s="46">
        <f>SUMIFS(Распред!$K$4:$K$300,Распред!$B$4:$B$300,"апрель",Распред!$J$4:$J$300,A130)+SUMIFS(Распред!$M$4:$M$300,Распред!$B$4:$B$300,"апрель",Распред!$L$4:$L$300,A130)+SUMIFS(Распред!$O$4:$O$300,Распред!$B$4:$B$300,"апрель",Распред!$N$4:$N$300,A130)+SUMIFS(Распред!$Q$4:$Q$300,Распред!$B$4:$B$300,"апрель",Распред!$P$4:$P$300,A130)+SUMIFS(Распред!$S$4:$S$300,Распред!$B$4:$B$300,"апрель",Распред!$R$4:$R$300,A130)+SUMIFS(Распред!$U$4:$U$300,Распред!$B$4:$B$300,"апрель",Распред!$T$4:$T$300,A130)+SUMIFS(Распред!$W$4:$W$300,Распред!$B$4:$B$300,"апрель",Распред!$V$4:$V$300,A130)+SUMIFS(Распред!$Y$4:$Y$300,Распред!$B$4:$B$300,"апрель",Распред!$X$4:$X$300,A130)+SUMIFS(Распред!$AA$4:$AA$300,Распред!$B$4:$B$300,"апрель",Распред!$Z$4:$Z$300,A130)+SUMIFS(Распред!$AC$4:$AC$300,Распред!$B$4:$B$300,"апрель",Распред!$AB$4:$AB$300,A130)</f>
        <v>0</v>
      </c>
      <c r="AM130" s="46">
        <f t="shared" ca="1" si="13"/>
        <v>0</v>
      </c>
      <c r="AN130" s="46">
        <f t="shared" ca="1" si="14"/>
        <v>0</v>
      </c>
      <c r="AO130" s="46">
        <f t="shared" ca="1" si="15"/>
        <v>0</v>
      </c>
      <c r="AP130" s="46">
        <f>январь!AP130</f>
        <v>0</v>
      </c>
      <c r="AQ130" s="46">
        <f t="shared" ca="1" si="16"/>
        <v>0</v>
      </c>
      <c r="AR130" s="47"/>
      <c r="AS130" s="47">
        <f t="shared" ca="1" si="17"/>
        <v>0</v>
      </c>
      <c r="AT130" s="47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</row>
    <row r="131" spans="1:58" x14ac:dyDescent="0.25">
      <c r="A131" s="47">
        <f>База!B131</f>
        <v>0</v>
      </c>
      <c r="B131" s="46" t="s">
        <v>23</v>
      </c>
      <c r="C131" s="46">
        <f ca="1">IF(COUNTIFS(Распис!$B$4:$B$300,$A131,Распис!$C$4:$C$300,"&lt;="&amp;C$1,Распис!$D$4:$D$300,"&gt;="&amp;C$1)&gt;0,SUMIFS(Распис!$F$4:$F$300,Распис!$B$4:$B$300,$A131,Распис!$C$4:$C$300,"&lt;="&amp;C$1,Распис!$D$4:$D$300,"&gt;="&amp;C$1),SUMIF(База!$B$3:$B$305,$A131,База!$F$3:$F$152))</f>
        <v>0</v>
      </c>
      <c r="D131" s="46">
        <f ca="1">IF(COUNTIFS(Распис!$B$4:$B$300,$A131,Распис!$C$4:$C$300,"&lt;="&amp;D$1,Распис!$D$4:$D$300,"&gt;="&amp;D$1)&gt;0,SUMIFS(Распис!$G$4:$G$300,Распис!$B$4:$B$300,$A131,Распис!$C$4:$C$300,"&lt;="&amp;D$1,Распис!$D$4:$D$300,"&gt;="&amp;D$1),SUMIF(База!$B$3:$B$305,$A131,База!$G$3:$G$152))</f>
        <v>0</v>
      </c>
      <c r="E131" s="46">
        <f ca="1">IF(COUNTIFS(Распис!$B$4:$B$300,$A131,Распис!$C$4:$C$300,"&lt;="&amp;E$1,Распис!$D$4:$D$300,"&gt;="&amp;E$1)&gt;0,SUMIFS(Распис!$H$4:$H$300,Распис!$B$4:$B$300,$A131,Распис!$C$4:$C$300,"&lt;="&amp;E$1,Распис!$D$4:$D$300,"&gt;="&amp;E$1),SUMIF(База!$B$3:$B$305,$A131,База!$H$3:$H$152))</f>
        <v>0</v>
      </c>
      <c r="F131" s="46">
        <f ca="1">IF(COUNTIFS(Распис!$B$4:$B$300,$A131,Распис!$C$4:$C$300,"&lt;="&amp;F$1,Распис!$D$4:$D$300,"&gt;="&amp;F$1)&gt;0,SUMIFS(Распис!$I$4:$I$300,Распис!$B$4:$B$300,$A131,Распис!$C$4:$C$300,"&lt;="&amp;F$1,Распис!$D$4:$D$300,"&gt;="&amp;F$1),SUMIF(База!$B$3:$B$305,$A131,База!$I$3:$I$152))</f>
        <v>0</v>
      </c>
      <c r="G131" s="46">
        <f ca="1">IF(COUNTIFS(Распис!$B$4:$B$300,$A131,Распис!$C$4:$C$300,"&lt;="&amp;G$1,Распис!$D$4:$D$300,"&gt;="&amp;G$1)&gt;0,SUMIFS(Распис!$J$4:$J$300,Распис!$B$4:$B$300,$A131,Распис!$C$4:$C$300,"&lt;="&amp;G$1,Распис!$D$4:$D$300,"&gt;="&amp;G$1),SUMIF(База!$B$3:$B$305,$A131,База!$J$3:$J$152))</f>
        <v>0</v>
      </c>
      <c r="H131" s="46">
        <f ca="1">IF(COUNTIFS(Распис!$B$4:$B$300,$A131,Распис!$C$4:$C$300,"&lt;="&amp;H$1,Распис!$D$4:$D$300,"&gt;="&amp;H$1)&gt;0,SUMIFS(Распис!$K$4:$K$300,Распис!$B$4:$B$300,$A131,Распис!$C$4:$C$300,"&lt;="&amp;H$1,Распис!$D$4:$D$300,"&gt;="&amp;H$1),SUMIF(База!$B$3:$B$305,$A131,База!$K$3:$K$152))</f>
        <v>0</v>
      </c>
      <c r="I131" s="46" t="s">
        <v>23</v>
      </c>
      <c r="J131" s="46">
        <f ca="1">IF(COUNTIFS(Распис!$B$4:$B$300,$A131,Распис!$C$4:$C$300,"&lt;="&amp;J$1,Распис!$D$4:$D$300,"&gt;="&amp;J$1)&gt;0,SUMIFS(Распис!$F$4:$F$300,Распис!$B$4:$B$300,$A131,Распис!$C$4:$C$300,"&lt;="&amp;J$1,Распис!$D$4:$D$300,"&gt;="&amp;J$1),SUMIF(База!$B$3:$B$305,$A131,База!$F$3:$F$152))</f>
        <v>0</v>
      </c>
      <c r="K131" s="46">
        <f ca="1">IF(COUNTIFS(Распис!$B$4:$B$300,$A131,Распис!$C$4:$C$300,"&lt;="&amp;K$1,Распис!$D$4:$D$300,"&gt;="&amp;K$1)&gt;0,SUMIFS(Распис!$G$4:$G$300,Распис!$B$4:$B$300,$A131,Распис!$C$4:$C$300,"&lt;="&amp;K$1,Распис!$D$4:$D$300,"&gt;="&amp;K$1),SUMIF(База!$B$3:$B$305,$A131,База!$G$3:$G$152))</f>
        <v>0</v>
      </c>
      <c r="L131" s="46">
        <f ca="1">IF(COUNTIFS(Распис!$B$4:$B$300,$A131,Распис!$C$4:$C$300,"&lt;="&amp;L$1,Распис!$D$4:$D$300,"&gt;="&amp;L$1)&gt;0,SUMIFS(Распис!$H$4:$H$300,Распис!$B$4:$B$300,$A131,Распис!$C$4:$C$300,"&lt;="&amp;L$1,Распис!$D$4:$D$300,"&gt;="&amp;L$1),SUMIF(База!$B$3:$B$305,$A131,База!$H$3:$H$152))</f>
        <v>0</v>
      </c>
      <c r="M131" s="46">
        <f ca="1">IF(COUNTIFS(Распис!$B$4:$B$300,$A131,Распис!$C$4:$C$300,"&lt;="&amp;M$1,Распис!$D$4:$D$300,"&gt;="&amp;M$1)&gt;0,SUMIFS(Распис!$I$4:$I$300,Распис!$B$4:$B$300,$A131,Распис!$C$4:$C$300,"&lt;="&amp;M$1,Распис!$D$4:$D$300,"&gt;="&amp;M$1),SUMIF(База!$B$3:$B$305,$A131,База!$I$3:$I$152))</f>
        <v>0</v>
      </c>
      <c r="N131" s="46">
        <f ca="1">IF(COUNTIFS(Распис!$B$4:$B$300,$A131,Распис!$C$4:$C$300,"&lt;="&amp;N$1,Распис!$D$4:$D$300,"&gt;="&amp;N$1)&gt;0,SUMIFS(Распис!$J$4:$J$300,Распис!$B$4:$B$300,$A131,Распис!$C$4:$C$300,"&lt;="&amp;N$1,Распис!$D$4:$D$300,"&gt;="&amp;N$1),SUMIF(База!$B$3:$B$305,$A131,База!$J$3:$J$152))</f>
        <v>0</v>
      </c>
      <c r="O131" s="46">
        <f ca="1">IF(COUNTIFS(Распис!$B$4:$B$300,$A131,Распис!$C$4:$C$300,"&lt;="&amp;O$1,Распис!$D$4:$D$300,"&gt;="&amp;O$1)&gt;0,SUMIFS(Распис!$K$4:$K$300,Распис!$B$4:$B$300,$A131,Распис!$C$4:$C$300,"&lt;="&amp;O$1,Распис!$D$4:$D$300,"&gt;="&amp;O$1),SUMIF(База!$B$3:$B$305,$A131,База!$K$3:$K$152))</f>
        <v>0</v>
      </c>
      <c r="P131" s="46" t="s">
        <v>23</v>
      </c>
      <c r="Q131" s="46">
        <f ca="1">IF(COUNTIFS(Распис!$B$4:$B$300,$A131,Распис!$C$4:$C$300,"&lt;="&amp;Q$1,Распис!$D$4:$D$300,"&gt;="&amp;Q$1)&gt;0,SUMIFS(Распис!$F$4:$F$300,Распис!$B$4:$B$300,$A131,Распис!$C$4:$C$300,"&lt;="&amp;Q$1,Распис!$D$4:$D$300,"&gt;="&amp;Q$1),SUMIF(База!$B$3:$B$305,$A131,База!$F$3:$F$152))</f>
        <v>0</v>
      </c>
      <c r="R131" s="46">
        <f ca="1">IF(COUNTIFS(Распис!$B$4:$B$300,$A131,Распис!$C$4:$C$300,"&lt;="&amp;R$1,Распис!$D$4:$D$300,"&gt;="&amp;R$1)&gt;0,SUMIFS(Распис!$G$4:$G$300,Распис!$B$4:$B$300,$A131,Распис!$C$4:$C$300,"&lt;="&amp;R$1,Распис!$D$4:$D$300,"&gt;="&amp;R$1),SUMIF(База!$B$3:$B$305,$A131,База!$G$3:$G$152))</f>
        <v>0</v>
      </c>
      <c r="S131" s="46">
        <f ca="1">IF(COUNTIFS(Распис!$B$4:$B$300,$A131,Распис!$C$4:$C$300,"&lt;="&amp;S$1,Распис!$D$4:$D$300,"&gt;="&amp;S$1)&gt;0,SUMIFS(Распис!$H$4:$H$300,Распис!$B$4:$B$300,$A131,Распис!$C$4:$C$300,"&lt;="&amp;S$1,Распис!$D$4:$D$300,"&gt;="&amp;S$1),SUMIF(База!$B$3:$B$305,$A131,База!$H$3:$H$152))</f>
        <v>0</v>
      </c>
      <c r="T131" s="46">
        <f ca="1">IF(COUNTIFS(Распис!$B$4:$B$300,$A131,Распис!$C$4:$C$300,"&lt;="&amp;T$1,Распис!$D$4:$D$300,"&gt;="&amp;T$1)&gt;0,SUMIFS(Распис!$I$4:$I$300,Распис!$B$4:$B$300,$A131,Распис!$C$4:$C$300,"&lt;="&amp;T$1,Распис!$D$4:$D$300,"&gt;="&amp;T$1),SUMIF(База!$B$3:$B$305,$A131,База!$I$3:$I$152))</f>
        <v>0</v>
      </c>
      <c r="U131" s="46">
        <f ca="1">IF(COUNTIFS(Распис!$B$4:$B$300,$A131,Распис!$C$4:$C$300,"&lt;="&amp;U$1,Распис!$D$4:$D$300,"&gt;="&amp;U$1)&gt;0,SUMIFS(Распис!$J$4:$J$300,Распис!$B$4:$B$300,$A131,Распис!$C$4:$C$300,"&lt;="&amp;U$1,Распис!$D$4:$D$300,"&gt;="&amp;U$1),SUMIF(База!$B$3:$B$305,$A131,База!$J$3:$J$152))</f>
        <v>0</v>
      </c>
      <c r="V131" s="46">
        <f ca="1">IF(COUNTIFS(Распис!$B$4:$B$300,$A131,Распис!$C$4:$C$300,"&lt;="&amp;V$1,Распис!$D$4:$D$300,"&gt;="&amp;V$1)&gt;0,SUMIFS(Распис!$K$4:$K$300,Распис!$B$4:$B$300,$A131,Распис!$C$4:$C$300,"&lt;="&amp;V$1,Распис!$D$4:$D$300,"&gt;="&amp;V$1),SUMIF(База!$B$3:$B$305,$A131,База!$K$3:$K$152))</f>
        <v>0</v>
      </c>
      <c r="W131" s="46" t="s">
        <v>23</v>
      </c>
      <c r="X131" s="46">
        <f ca="1">IF(COUNTIFS(Распис!$B$4:$B$300,$A131,Распис!$C$4:$C$300,"&lt;="&amp;X$1,Распис!$D$4:$D$300,"&gt;="&amp;X$1)&gt;0,SUMIFS(Распис!$F$4:$F$300,Распис!$B$4:$B$300,$A131,Распис!$C$4:$C$300,"&lt;="&amp;X$1,Распис!$D$4:$D$300,"&gt;="&amp;X$1),SUMIF(База!$B$3:$B$305,$A131,База!$F$3:$F$152))</f>
        <v>0</v>
      </c>
      <c r="Y131" s="46">
        <f ca="1">IF(COUNTIFS(Распис!$B$4:$B$300,$A131,Распис!$C$4:$C$300,"&lt;="&amp;Y$1,Распис!$D$4:$D$300,"&gt;="&amp;Y$1)&gt;0,SUMIFS(Распис!$G$4:$G$300,Распис!$B$4:$B$300,$A131,Распис!$C$4:$C$300,"&lt;="&amp;Y$1,Распис!$D$4:$D$300,"&gt;="&amp;Y$1),SUMIF(База!$B$3:$B$305,$A131,База!$G$3:$G$152))</f>
        <v>0</v>
      </c>
      <c r="Z131" s="46">
        <f ca="1">IF(COUNTIFS(Распис!$B$4:$B$300,$A131,Распис!$C$4:$C$300,"&lt;="&amp;Z$1,Распис!$D$4:$D$300,"&gt;="&amp;Z$1)&gt;0,SUMIFS(Распис!$H$4:$H$300,Распис!$B$4:$B$300,$A131,Распис!$C$4:$C$300,"&lt;="&amp;Z$1,Распис!$D$4:$D$300,"&gt;="&amp;Z$1),SUMIF(База!$B$3:$B$305,$A131,База!$H$3:$H$152))</f>
        <v>0</v>
      </c>
      <c r="AA131" s="46">
        <f ca="1">IF(COUNTIFS(Распис!$B$4:$B$300,$A131,Распис!$C$4:$C$300,"&lt;="&amp;AA$1,Распис!$D$4:$D$300,"&gt;="&amp;AA$1)&gt;0,SUMIFS(Распис!$I$4:$I$300,Распис!$B$4:$B$300,$A131,Распис!$C$4:$C$300,"&lt;="&amp;AA$1,Распис!$D$4:$D$300,"&gt;="&amp;AA$1),SUMIF(База!$B$3:$B$305,$A131,База!$I$3:$I$152))</f>
        <v>0</v>
      </c>
      <c r="AB131" s="46">
        <f ca="1">IF(COUNTIFS(Распис!$B$4:$B$300,$A131,Распис!$C$4:$C$300,"&lt;="&amp;AB$1,Распис!$D$4:$D$300,"&gt;="&amp;AB$1)&gt;0,SUMIFS(Распис!$J$4:$J$300,Распис!$B$4:$B$300,$A131,Распис!$C$4:$C$300,"&lt;="&amp;AB$1,Распис!$D$4:$D$300,"&gt;="&amp;AB$1),SUMIF(База!$B$3:$B$305,$A131,База!$J$3:$J$152))</f>
        <v>0</v>
      </c>
      <c r="AC131" s="46">
        <f ca="1">IF(COUNTIFS(Распис!$B$4:$B$300,$A131,Распис!$C$4:$C$300,"&lt;="&amp;AC$1,Распис!$D$4:$D$300,"&gt;="&amp;AC$1)&gt;0,SUMIFS(Распис!$K$4:$K$300,Распис!$B$4:$B$300,$A131,Распис!$C$4:$C$300,"&lt;="&amp;AC$1,Распис!$D$4:$D$300,"&gt;="&amp;AC$1),SUMIF(База!$B$3:$B$305,$A131,База!$K$3:$K$152))</f>
        <v>0</v>
      </c>
      <c r="AD131" s="46" t="s">
        <v>23</v>
      </c>
      <c r="AE131" s="46">
        <f ca="1">IF(COUNTIFS(Распис!$B$4:$B$300,$A131,Распис!$C$4:$C$300,"&lt;="&amp;AE$1,Распис!$D$4:$D$300,"&gt;="&amp;AE$1)&gt;0,SUMIFS(Распис!$F$4:$F$300,Распис!$B$4:$B$300,$A131,Распис!$C$4:$C$300,"&lt;="&amp;AE$1,Распис!$D$4:$D$300,"&gt;="&amp;AE$1),SUMIF(База!$B$3:$B$305,$A131,База!$F$3:$F$152))</f>
        <v>0</v>
      </c>
      <c r="AF131" s="47"/>
      <c r="AG131" s="46">
        <f t="shared" ca="1" si="10"/>
        <v>0</v>
      </c>
      <c r="AH131" s="46">
        <f ca="1">AG131-SUMIFS(Распред!$G$4:$G$300,Распред!$B$4:$B$300,"апрель",Распред!$F$4:$F$300,A131)</f>
        <v>0</v>
      </c>
      <c r="AI131" s="46">
        <f ca="1">AH131+(COUNTIF(B131:AF131,"КД")+SUMIFS(Распред!$AH$4:$AH$300,Распред!$F$4:$F$300,A131,Распред!$B$4:$B$300,"апрель"))*4</f>
        <v>0</v>
      </c>
      <c r="AJ131" s="46">
        <f t="shared" ca="1" si="11"/>
        <v>0</v>
      </c>
      <c r="AK131" s="46">
        <f t="shared" ca="1" si="12"/>
        <v>0</v>
      </c>
      <c r="AL131" s="46">
        <f>SUMIFS(Распред!$K$4:$K$300,Распред!$B$4:$B$300,"апрель",Распред!$J$4:$J$300,A131)+SUMIFS(Распред!$M$4:$M$300,Распред!$B$4:$B$300,"апрель",Распред!$L$4:$L$300,A131)+SUMIFS(Распред!$O$4:$O$300,Распред!$B$4:$B$300,"апрель",Распред!$N$4:$N$300,A131)+SUMIFS(Распред!$Q$4:$Q$300,Распред!$B$4:$B$300,"апрель",Распред!$P$4:$P$300,A131)+SUMIFS(Распред!$S$4:$S$300,Распред!$B$4:$B$300,"апрель",Распред!$R$4:$R$300,A131)+SUMIFS(Распред!$U$4:$U$300,Распред!$B$4:$B$300,"апрель",Распред!$T$4:$T$300,A131)+SUMIFS(Распред!$W$4:$W$300,Распред!$B$4:$B$300,"апрель",Распред!$V$4:$V$300,A131)+SUMIFS(Распред!$Y$4:$Y$300,Распред!$B$4:$B$300,"апрель",Распред!$X$4:$X$300,A131)+SUMIFS(Распред!$AA$4:$AA$300,Распред!$B$4:$B$300,"апрель",Распред!$Z$4:$Z$300,A131)+SUMIFS(Распред!$AC$4:$AC$300,Распред!$B$4:$B$300,"апрель",Распред!$AB$4:$AB$300,A131)</f>
        <v>0</v>
      </c>
      <c r="AM131" s="46">
        <f t="shared" ca="1" si="13"/>
        <v>0</v>
      </c>
      <c r="AN131" s="46">
        <f t="shared" ca="1" si="14"/>
        <v>0</v>
      </c>
      <c r="AO131" s="46">
        <f t="shared" ca="1" si="15"/>
        <v>0</v>
      </c>
      <c r="AP131" s="46">
        <f>январь!AP131</f>
        <v>0</v>
      </c>
      <c r="AQ131" s="46">
        <f t="shared" ca="1" si="16"/>
        <v>0</v>
      </c>
      <c r="AR131" s="47"/>
      <c r="AS131" s="47">
        <f t="shared" ca="1" si="17"/>
        <v>0</v>
      </c>
      <c r="AT131" s="47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</row>
    <row r="132" spans="1:58" x14ac:dyDescent="0.25">
      <c r="A132" s="47">
        <f>База!B132</f>
        <v>0</v>
      </c>
      <c r="B132" s="46" t="s">
        <v>23</v>
      </c>
      <c r="C132" s="46">
        <f ca="1">IF(COUNTIFS(Распис!$B$4:$B$300,$A132,Распис!$C$4:$C$300,"&lt;="&amp;C$1,Распис!$D$4:$D$300,"&gt;="&amp;C$1)&gt;0,SUMIFS(Распис!$F$4:$F$300,Распис!$B$4:$B$300,$A132,Распис!$C$4:$C$300,"&lt;="&amp;C$1,Распис!$D$4:$D$300,"&gt;="&amp;C$1),SUMIF(База!$B$3:$B$305,$A132,База!$F$3:$F$152))</f>
        <v>0</v>
      </c>
      <c r="D132" s="46">
        <f ca="1">IF(COUNTIFS(Распис!$B$4:$B$300,$A132,Распис!$C$4:$C$300,"&lt;="&amp;D$1,Распис!$D$4:$D$300,"&gt;="&amp;D$1)&gt;0,SUMIFS(Распис!$G$4:$G$300,Распис!$B$4:$B$300,$A132,Распис!$C$4:$C$300,"&lt;="&amp;D$1,Распис!$D$4:$D$300,"&gt;="&amp;D$1),SUMIF(База!$B$3:$B$305,$A132,База!$G$3:$G$152))</f>
        <v>0</v>
      </c>
      <c r="E132" s="46">
        <f ca="1">IF(COUNTIFS(Распис!$B$4:$B$300,$A132,Распис!$C$4:$C$300,"&lt;="&amp;E$1,Распис!$D$4:$D$300,"&gt;="&amp;E$1)&gt;0,SUMIFS(Распис!$H$4:$H$300,Распис!$B$4:$B$300,$A132,Распис!$C$4:$C$300,"&lt;="&amp;E$1,Распис!$D$4:$D$300,"&gt;="&amp;E$1),SUMIF(База!$B$3:$B$305,$A132,База!$H$3:$H$152))</f>
        <v>0</v>
      </c>
      <c r="F132" s="46">
        <f ca="1">IF(COUNTIFS(Распис!$B$4:$B$300,$A132,Распис!$C$4:$C$300,"&lt;="&amp;F$1,Распис!$D$4:$D$300,"&gt;="&amp;F$1)&gt;0,SUMIFS(Распис!$I$4:$I$300,Распис!$B$4:$B$300,$A132,Распис!$C$4:$C$300,"&lt;="&amp;F$1,Распис!$D$4:$D$300,"&gt;="&amp;F$1),SUMIF(База!$B$3:$B$305,$A132,База!$I$3:$I$152))</f>
        <v>0</v>
      </c>
      <c r="G132" s="46">
        <f ca="1">IF(COUNTIFS(Распис!$B$4:$B$300,$A132,Распис!$C$4:$C$300,"&lt;="&amp;G$1,Распис!$D$4:$D$300,"&gt;="&amp;G$1)&gt;0,SUMIFS(Распис!$J$4:$J$300,Распис!$B$4:$B$300,$A132,Распис!$C$4:$C$300,"&lt;="&amp;G$1,Распис!$D$4:$D$300,"&gt;="&amp;G$1),SUMIF(База!$B$3:$B$305,$A132,База!$J$3:$J$152))</f>
        <v>0</v>
      </c>
      <c r="H132" s="46">
        <f ca="1">IF(COUNTIFS(Распис!$B$4:$B$300,$A132,Распис!$C$4:$C$300,"&lt;="&amp;H$1,Распис!$D$4:$D$300,"&gt;="&amp;H$1)&gt;0,SUMIFS(Распис!$K$4:$K$300,Распис!$B$4:$B$300,$A132,Распис!$C$4:$C$300,"&lt;="&amp;H$1,Распис!$D$4:$D$300,"&gt;="&amp;H$1),SUMIF(База!$B$3:$B$305,$A132,База!$K$3:$K$152))</f>
        <v>0</v>
      </c>
      <c r="I132" s="46" t="s">
        <v>23</v>
      </c>
      <c r="J132" s="46">
        <f ca="1">IF(COUNTIFS(Распис!$B$4:$B$300,$A132,Распис!$C$4:$C$300,"&lt;="&amp;J$1,Распис!$D$4:$D$300,"&gt;="&amp;J$1)&gt;0,SUMIFS(Распис!$F$4:$F$300,Распис!$B$4:$B$300,$A132,Распис!$C$4:$C$300,"&lt;="&amp;J$1,Распис!$D$4:$D$300,"&gt;="&amp;J$1),SUMIF(База!$B$3:$B$305,$A132,База!$F$3:$F$152))</f>
        <v>0</v>
      </c>
      <c r="K132" s="46">
        <f ca="1">IF(COUNTIFS(Распис!$B$4:$B$300,$A132,Распис!$C$4:$C$300,"&lt;="&amp;K$1,Распис!$D$4:$D$300,"&gt;="&amp;K$1)&gt;0,SUMIFS(Распис!$G$4:$G$300,Распис!$B$4:$B$300,$A132,Распис!$C$4:$C$300,"&lt;="&amp;K$1,Распис!$D$4:$D$300,"&gt;="&amp;K$1),SUMIF(База!$B$3:$B$305,$A132,База!$G$3:$G$152))</f>
        <v>0</v>
      </c>
      <c r="L132" s="46">
        <f ca="1">IF(COUNTIFS(Распис!$B$4:$B$300,$A132,Распис!$C$4:$C$300,"&lt;="&amp;L$1,Распис!$D$4:$D$300,"&gt;="&amp;L$1)&gt;0,SUMIFS(Распис!$H$4:$H$300,Распис!$B$4:$B$300,$A132,Распис!$C$4:$C$300,"&lt;="&amp;L$1,Распис!$D$4:$D$300,"&gt;="&amp;L$1),SUMIF(База!$B$3:$B$305,$A132,База!$H$3:$H$152))</f>
        <v>0</v>
      </c>
      <c r="M132" s="46">
        <f ca="1">IF(COUNTIFS(Распис!$B$4:$B$300,$A132,Распис!$C$4:$C$300,"&lt;="&amp;M$1,Распис!$D$4:$D$300,"&gt;="&amp;M$1)&gt;0,SUMIFS(Распис!$I$4:$I$300,Распис!$B$4:$B$300,$A132,Распис!$C$4:$C$300,"&lt;="&amp;M$1,Распис!$D$4:$D$300,"&gt;="&amp;M$1),SUMIF(База!$B$3:$B$305,$A132,База!$I$3:$I$152))</f>
        <v>0</v>
      </c>
      <c r="N132" s="46">
        <f ca="1">IF(COUNTIFS(Распис!$B$4:$B$300,$A132,Распис!$C$4:$C$300,"&lt;="&amp;N$1,Распис!$D$4:$D$300,"&gt;="&amp;N$1)&gt;0,SUMIFS(Распис!$J$4:$J$300,Распис!$B$4:$B$300,$A132,Распис!$C$4:$C$300,"&lt;="&amp;N$1,Распис!$D$4:$D$300,"&gt;="&amp;N$1),SUMIF(База!$B$3:$B$305,$A132,База!$J$3:$J$152))</f>
        <v>0</v>
      </c>
      <c r="O132" s="46">
        <f ca="1">IF(COUNTIFS(Распис!$B$4:$B$300,$A132,Распис!$C$4:$C$300,"&lt;="&amp;O$1,Распис!$D$4:$D$300,"&gt;="&amp;O$1)&gt;0,SUMIFS(Распис!$K$4:$K$300,Распис!$B$4:$B$300,$A132,Распис!$C$4:$C$300,"&lt;="&amp;O$1,Распис!$D$4:$D$300,"&gt;="&amp;O$1),SUMIF(База!$B$3:$B$305,$A132,База!$K$3:$K$152))</f>
        <v>0</v>
      </c>
      <c r="P132" s="46" t="s">
        <v>23</v>
      </c>
      <c r="Q132" s="46">
        <f ca="1">IF(COUNTIFS(Распис!$B$4:$B$300,$A132,Распис!$C$4:$C$300,"&lt;="&amp;Q$1,Распис!$D$4:$D$300,"&gt;="&amp;Q$1)&gt;0,SUMIFS(Распис!$F$4:$F$300,Распис!$B$4:$B$300,$A132,Распис!$C$4:$C$300,"&lt;="&amp;Q$1,Распис!$D$4:$D$300,"&gt;="&amp;Q$1),SUMIF(База!$B$3:$B$305,$A132,База!$F$3:$F$152))</f>
        <v>0</v>
      </c>
      <c r="R132" s="46">
        <f ca="1">IF(COUNTIFS(Распис!$B$4:$B$300,$A132,Распис!$C$4:$C$300,"&lt;="&amp;R$1,Распис!$D$4:$D$300,"&gt;="&amp;R$1)&gt;0,SUMIFS(Распис!$G$4:$G$300,Распис!$B$4:$B$300,$A132,Распис!$C$4:$C$300,"&lt;="&amp;R$1,Распис!$D$4:$D$300,"&gt;="&amp;R$1),SUMIF(База!$B$3:$B$305,$A132,База!$G$3:$G$152))</f>
        <v>0</v>
      </c>
      <c r="S132" s="46">
        <f ca="1">IF(COUNTIFS(Распис!$B$4:$B$300,$A132,Распис!$C$4:$C$300,"&lt;="&amp;S$1,Распис!$D$4:$D$300,"&gt;="&amp;S$1)&gt;0,SUMIFS(Распис!$H$4:$H$300,Распис!$B$4:$B$300,$A132,Распис!$C$4:$C$300,"&lt;="&amp;S$1,Распис!$D$4:$D$300,"&gt;="&amp;S$1),SUMIF(База!$B$3:$B$305,$A132,База!$H$3:$H$152))</f>
        <v>0</v>
      </c>
      <c r="T132" s="46">
        <f ca="1">IF(COUNTIFS(Распис!$B$4:$B$300,$A132,Распис!$C$4:$C$300,"&lt;="&amp;T$1,Распис!$D$4:$D$300,"&gt;="&amp;T$1)&gt;0,SUMIFS(Распис!$I$4:$I$300,Распис!$B$4:$B$300,$A132,Распис!$C$4:$C$300,"&lt;="&amp;T$1,Распис!$D$4:$D$300,"&gt;="&amp;T$1),SUMIF(База!$B$3:$B$305,$A132,База!$I$3:$I$152))</f>
        <v>0</v>
      </c>
      <c r="U132" s="46">
        <f ca="1">IF(COUNTIFS(Распис!$B$4:$B$300,$A132,Распис!$C$4:$C$300,"&lt;="&amp;U$1,Распис!$D$4:$D$300,"&gt;="&amp;U$1)&gt;0,SUMIFS(Распис!$J$4:$J$300,Распис!$B$4:$B$300,$A132,Распис!$C$4:$C$300,"&lt;="&amp;U$1,Распис!$D$4:$D$300,"&gt;="&amp;U$1),SUMIF(База!$B$3:$B$305,$A132,База!$J$3:$J$152))</f>
        <v>0</v>
      </c>
      <c r="V132" s="46">
        <f ca="1">IF(COUNTIFS(Распис!$B$4:$B$300,$A132,Распис!$C$4:$C$300,"&lt;="&amp;V$1,Распис!$D$4:$D$300,"&gt;="&amp;V$1)&gt;0,SUMIFS(Распис!$K$4:$K$300,Распис!$B$4:$B$300,$A132,Распис!$C$4:$C$300,"&lt;="&amp;V$1,Распис!$D$4:$D$300,"&gt;="&amp;V$1),SUMIF(База!$B$3:$B$305,$A132,База!$K$3:$K$152))</f>
        <v>0</v>
      </c>
      <c r="W132" s="46" t="s">
        <v>23</v>
      </c>
      <c r="X132" s="46">
        <f ca="1">IF(COUNTIFS(Распис!$B$4:$B$300,$A132,Распис!$C$4:$C$300,"&lt;="&amp;X$1,Распис!$D$4:$D$300,"&gt;="&amp;X$1)&gt;0,SUMIFS(Распис!$F$4:$F$300,Распис!$B$4:$B$300,$A132,Распис!$C$4:$C$300,"&lt;="&amp;X$1,Распис!$D$4:$D$300,"&gt;="&amp;X$1),SUMIF(База!$B$3:$B$305,$A132,База!$F$3:$F$152))</f>
        <v>0</v>
      </c>
      <c r="Y132" s="46">
        <f ca="1">IF(COUNTIFS(Распис!$B$4:$B$300,$A132,Распис!$C$4:$C$300,"&lt;="&amp;Y$1,Распис!$D$4:$D$300,"&gt;="&amp;Y$1)&gt;0,SUMIFS(Распис!$G$4:$G$300,Распис!$B$4:$B$300,$A132,Распис!$C$4:$C$300,"&lt;="&amp;Y$1,Распис!$D$4:$D$300,"&gt;="&amp;Y$1),SUMIF(База!$B$3:$B$305,$A132,База!$G$3:$G$152))</f>
        <v>0</v>
      </c>
      <c r="Z132" s="46">
        <f ca="1">IF(COUNTIFS(Распис!$B$4:$B$300,$A132,Распис!$C$4:$C$300,"&lt;="&amp;Z$1,Распис!$D$4:$D$300,"&gt;="&amp;Z$1)&gt;0,SUMIFS(Распис!$H$4:$H$300,Распис!$B$4:$B$300,$A132,Распис!$C$4:$C$300,"&lt;="&amp;Z$1,Распис!$D$4:$D$300,"&gt;="&amp;Z$1),SUMIF(База!$B$3:$B$305,$A132,База!$H$3:$H$152))</f>
        <v>0</v>
      </c>
      <c r="AA132" s="46">
        <f ca="1">IF(COUNTIFS(Распис!$B$4:$B$300,$A132,Распис!$C$4:$C$300,"&lt;="&amp;AA$1,Распис!$D$4:$D$300,"&gt;="&amp;AA$1)&gt;0,SUMIFS(Распис!$I$4:$I$300,Распис!$B$4:$B$300,$A132,Распис!$C$4:$C$300,"&lt;="&amp;AA$1,Распис!$D$4:$D$300,"&gt;="&amp;AA$1),SUMIF(База!$B$3:$B$305,$A132,База!$I$3:$I$152))</f>
        <v>0</v>
      </c>
      <c r="AB132" s="46">
        <f ca="1">IF(COUNTIFS(Распис!$B$4:$B$300,$A132,Распис!$C$4:$C$300,"&lt;="&amp;AB$1,Распис!$D$4:$D$300,"&gt;="&amp;AB$1)&gt;0,SUMIFS(Распис!$J$4:$J$300,Распис!$B$4:$B$300,$A132,Распис!$C$4:$C$300,"&lt;="&amp;AB$1,Распис!$D$4:$D$300,"&gt;="&amp;AB$1),SUMIF(База!$B$3:$B$305,$A132,База!$J$3:$J$152))</f>
        <v>0</v>
      </c>
      <c r="AC132" s="46">
        <f ca="1">IF(COUNTIFS(Распис!$B$4:$B$300,$A132,Распис!$C$4:$C$300,"&lt;="&amp;AC$1,Распис!$D$4:$D$300,"&gt;="&amp;AC$1)&gt;0,SUMIFS(Распис!$K$4:$K$300,Распис!$B$4:$B$300,$A132,Распис!$C$4:$C$300,"&lt;="&amp;AC$1,Распис!$D$4:$D$300,"&gt;="&amp;AC$1),SUMIF(База!$B$3:$B$305,$A132,База!$K$3:$K$152))</f>
        <v>0</v>
      </c>
      <c r="AD132" s="46" t="s">
        <v>23</v>
      </c>
      <c r="AE132" s="46">
        <f ca="1">IF(COUNTIFS(Распис!$B$4:$B$300,$A132,Распис!$C$4:$C$300,"&lt;="&amp;AE$1,Распис!$D$4:$D$300,"&gt;="&amp;AE$1)&gt;0,SUMIFS(Распис!$F$4:$F$300,Распис!$B$4:$B$300,$A132,Распис!$C$4:$C$300,"&lt;="&amp;AE$1,Распис!$D$4:$D$300,"&gt;="&amp;AE$1),SUMIF(База!$B$3:$B$305,$A132,База!$F$3:$F$152))</f>
        <v>0</v>
      </c>
      <c r="AF132" s="47"/>
      <c r="AG132" s="46">
        <f t="shared" ref="AG132:AG195" ca="1" si="18">SUM(B132:AF132)</f>
        <v>0</v>
      </c>
      <c r="AH132" s="46">
        <f ca="1">AG132-SUMIFS(Распред!$G$4:$G$300,Распред!$B$4:$B$300,"апрель",Распред!$F$4:$F$300,A132)</f>
        <v>0</v>
      </c>
      <c r="AI132" s="46">
        <f ca="1">AH132+(COUNTIF(B132:AF132,"КД")+SUMIFS(Распред!$AH$4:$AH$300,Распред!$F$4:$F$300,A132,Распред!$B$4:$B$300,"апрель"))*4</f>
        <v>0</v>
      </c>
      <c r="AJ132" s="46">
        <f t="shared" ref="AJ132:AJ195" ca="1" si="19">MAX(0,AI132-COUNTIFS(B132:AE132,"&lt;&gt;П",B132:AE132,"&lt;&gt;В",B132:AE132,"&lt;&gt;Н")*4)</f>
        <v>0</v>
      </c>
      <c r="AK132" s="46">
        <f t="shared" ref="AK132:AK195" ca="1" si="20">AH132-AJ132</f>
        <v>0</v>
      </c>
      <c r="AL132" s="46">
        <f>SUMIFS(Распред!$K$4:$K$300,Распред!$B$4:$B$300,"апрель",Распред!$J$4:$J$300,A132)+SUMIFS(Распред!$M$4:$M$300,Распред!$B$4:$B$300,"апрель",Распред!$L$4:$L$300,A132)+SUMIFS(Распред!$O$4:$O$300,Распред!$B$4:$B$300,"апрель",Распред!$N$4:$N$300,A132)+SUMIFS(Распред!$Q$4:$Q$300,Распред!$B$4:$B$300,"апрель",Распред!$P$4:$P$300,A132)+SUMIFS(Распред!$S$4:$S$300,Распред!$B$4:$B$300,"апрель",Распред!$R$4:$R$300,A132)+SUMIFS(Распред!$U$4:$U$300,Распред!$B$4:$B$300,"апрель",Распред!$T$4:$T$300,A132)+SUMIFS(Распред!$W$4:$W$300,Распред!$B$4:$B$300,"апрель",Распред!$V$4:$V$300,A132)+SUMIFS(Распред!$Y$4:$Y$300,Распред!$B$4:$B$300,"апрель",Распред!$X$4:$X$300,A132)+SUMIFS(Распред!$AA$4:$AA$300,Распред!$B$4:$B$300,"апрель",Распред!$Z$4:$Z$300,A132)+SUMIFS(Распред!$AC$4:$AC$300,Распред!$B$4:$B$300,"апрель",Распред!$AB$4:$AB$300,A132)</f>
        <v>0</v>
      </c>
      <c r="AM132" s="46">
        <f t="shared" ref="AM132:AM195" ca="1" si="21">AJ132+AK132+AL132</f>
        <v>0</v>
      </c>
      <c r="AN132" s="46">
        <f t="shared" ref="AN132:AN195" ca="1" si="22">MAX(MIN(AI132-AJ132,96)+AL132+AJ132-96,0)</f>
        <v>0</v>
      </c>
      <c r="AO132" s="46">
        <f t="shared" ref="AO132:AO195" ca="1" si="23">ROUND(AN132/72*60,0)</f>
        <v>0</v>
      </c>
      <c r="AP132" s="46">
        <f>январь!AP132</f>
        <v>0</v>
      </c>
      <c r="AQ132" s="46">
        <f t="shared" ref="AQ132:AQ170" ca="1" si="24">ROUND(AO132%*AP132,0)</f>
        <v>0</v>
      </c>
      <c r="AR132" s="47"/>
      <c r="AS132" s="47">
        <f t="shared" ref="AS132:AS195" ca="1" si="25">AQ132-AR132</f>
        <v>0</v>
      </c>
      <c r="AT132" s="47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</row>
    <row r="133" spans="1:58" x14ac:dyDescent="0.25">
      <c r="A133" s="47">
        <f>База!B133</f>
        <v>0</v>
      </c>
      <c r="B133" s="46" t="s">
        <v>23</v>
      </c>
      <c r="C133" s="46">
        <f ca="1">IF(COUNTIFS(Распис!$B$4:$B$300,$A133,Распис!$C$4:$C$300,"&lt;="&amp;C$1,Распис!$D$4:$D$300,"&gt;="&amp;C$1)&gt;0,SUMIFS(Распис!$F$4:$F$300,Распис!$B$4:$B$300,$A133,Распис!$C$4:$C$300,"&lt;="&amp;C$1,Распис!$D$4:$D$300,"&gt;="&amp;C$1),SUMIF(База!$B$3:$B$305,$A133,База!$F$3:$F$152))</f>
        <v>0</v>
      </c>
      <c r="D133" s="46">
        <f ca="1">IF(COUNTIFS(Распис!$B$4:$B$300,$A133,Распис!$C$4:$C$300,"&lt;="&amp;D$1,Распис!$D$4:$D$300,"&gt;="&amp;D$1)&gt;0,SUMIFS(Распис!$G$4:$G$300,Распис!$B$4:$B$300,$A133,Распис!$C$4:$C$300,"&lt;="&amp;D$1,Распис!$D$4:$D$300,"&gt;="&amp;D$1),SUMIF(База!$B$3:$B$305,$A133,База!$G$3:$G$152))</f>
        <v>0</v>
      </c>
      <c r="E133" s="46">
        <f ca="1">IF(COUNTIFS(Распис!$B$4:$B$300,$A133,Распис!$C$4:$C$300,"&lt;="&amp;E$1,Распис!$D$4:$D$300,"&gt;="&amp;E$1)&gt;0,SUMIFS(Распис!$H$4:$H$300,Распис!$B$4:$B$300,$A133,Распис!$C$4:$C$300,"&lt;="&amp;E$1,Распис!$D$4:$D$300,"&gt;="&amp;E$1),SUMIF(База!$B$3:$B$305,$A133,База!$H$3:$H$152))</f>
        <v>0</v>
      </c>
      <c r="F133" s="46">
        <f ca="1">IF(COUNTIFS(Распис!$B$4:$B$300,$A133,Распис!$C$4:$C$300,"&lt;="&amp;F$1,Распис!$D$4:$D$300,"&gt;="&amp;F$1)&gt;0,SUMIFS(Распис!$I$4:$I$300,Распис!$B$4:$B$300,$A133,Распис!$C$4:$C$300,"&lt;="&amp;F$1,Распис!$D$4:$D$300,"&gt;="&amp;F$1),SUMIF(База!$B$3:$B$305,$A133,База!$I$3:$I$152))</f>
        <v>0</v>
      </c>
      <c r="G133" s="46">
        <f ca="1">IF(COUNTIFS(Распис!$B$4:$B$300,$A133,Распис!$C$4:$C$300,"&lt;="&amp;G$1,Распис!$D$4:$D$300,"&gt;="&amp;G$1)&gt;0,SUMIFS(Распис!$J$4:$J$300,Распис!$B$4:$B$300,$A133,Распис!$C$4:$C$300,"&lt;="&amp;G$1,Распис!$D$4:$D$300,"&gt;="&amp;G$1),SUMIF(База!$B$3:$B$305,$A133,База!$J$3:$J$152))</f>
        <v>0</v>
      </c>
      <c r="H133" s="46">
        <f ca="1">IF(COUNTIFS(Распис!$B$4:$B$300,$A133,Распис!$C$4:$C$300,"&lt;="&amp;H$1,Распис!$D$4:$D$300,"&gt;="&amp;H$1)&gt;0,SUMIFS(Распис!$K$4:$K$300,Распис!$B$4:$B$300,$A133,Распис!$C$4:$C$300,"&lt;="&amp;H$1,Распис!$D$4:$D$300,"&gt;="&amp;H$1),SUMIF(База!$B$3:$B$305,$A133,База!$K$3:$K$152))</f>
        <v>0</v>
      </c>
      <c r="I133" s="46" t="s">
        <v>23</v>
      </c>
      <c r="J133" s="46">
        <f ca="1">IF(COUNTIFS(Распис!$B$4:$B$300,$A133,Распис!$C$4:$C$300,"&lt;="&amp;J$1,Распис!$D$4:$D$300,"&gt;="&amp;J$1)&gt;0,SUMIFS(Распис!$F$4:$F$300,Распис!$B$4:$B$300,$A133,Распис!$C$4:$C$300,"&lt;="&amp;J$1,Распис!$D$4:$D$300,"&gt;="&amp;J$1),SUMIF(База!$B$3:$B$305,$A133,База!$F$3:$F$152))</f>
        <v>0</v>
      </c>
      <c r="K133" s="46">
        <f ca="1">IF(COUNTIFS(Распис!$B$4:$B$300,$A133,Распис!$C$4:$C$300,"&lt;="&amp;K$1,Распис!$D$4:$D$300,"&gt;="&amp;K$1)&gt;0,SUMIFS(Распис!$G$4:$G$300,Распис!$B$4:$B$300,$A133,Распис!$C$4:$C$300,"&lt;="&amp;K$1,Распис!$D$4:$D$300,"&gt;="&amp;K$1),SUMIF(База!$B$3:$B$305,$A133,База!$G$3:$G$152))</f>
        <v>0</v>
      </c>
      <c r="L133" s="46">
        <f ca="1">IF(COUNTIFS(Распис!$B$4:$B$300,$A133,Распис!$C$4:$C$300,"&lt;="&amp;L$1,Распис!$D$4:$D$300,"&gt;="&amp;L$1)&gt;0,SUMIFS(Распис!$H$4:$H$300,Распис!$B$4:$B$300,$A133,Распис!$C$4:$C$300,"&lt;="&amp;L$1,Распис!$D$4:$D$300,"&gt;="&amp;L$1),SUMIF(База!$B$3:$B$305,$A133,База!$H$3:$H$152))</f>
        <v>0</v>
      </c>
      <c r="M133" s="46">
        <f ca="1">IF(COUNTIFS(Распис!$B$4:$B$300,$A133,Распис!$C$4:$C$300,"&lt;="&amp;M$1,Распис!$D$4:$D$300,"&gt;="&amp;M$1)&gt;0,SUMIFS(Распис!$I$4:$I$300,Распис!$B$4:$B$300,$A133,Распис!$C$4:$C$300,"&lt;="&amp;M$1,Распис!$D$4:$D$300,"&gt;="&amp;M$1),SUMIF(База!$B$3:$B$305,$A133,База!$I$3:$I$152))</f>
        <v>0</v>
      </c>
      <c r="N133" s="46">
        <f ca="1">IF(COUNTIFS(Распис!$B$4:$B$300,$A133,Распис!$C$4:$C$300,"&lt;="&amp;N$1,Распис!$D$4:$D$300,"&gt;="&amp;N$1)&gt;0,SUMIFS(Распис!$J$4:$J$300,Распис!$B$4:$B$300,$A133,Распис!$C$4:$C$300,"&lt;="&amp;N$1,Распис!$D$4:$D$300,"&gt;="&amp;N$1),SUMIF(База!$B$3:$B$305,$A133,База!$J$3:$J$152))</f>
        <v>0</v>
      </c>
      <c r="O133" s="46">
        <f ca="1">IF(COUNTIFS(Распис!$B$4:$B$300,$A133,Распис!$C$4:$C$300,"&lt;="&amp;O$1,Распис!$D$4:$D$300,"&gt;="&amp;O$1)&gt;0,SUMIFS(Распис!$K$4:$K$300,Распис!$B$4:$B$300,$A133,Распис!$C$4:$C$300,"&lt;="&amp;O$1,Распис!$D$4:$D$300,"&gt;="&amp;O$1),SUMIF(База!$B$3:$B$305,$A133,База!$K$3:$K$152))</f>
        <v>0</v>
      </c>
      <c r="P133" s="46" t="s">
        <v>23</v>
      </c>
      <c r="Q133" s="46">
        <f ca="1">IF(COUNTIFS(Распис!$B$4:$B$300,$A133,Распис!$C$4:$C$300,"&lt;="&amp;Q$1,Распис!$D$4:$D$300,"&gt;="&amp;Q$1)&gt;0,SUMIFS(Распис!$F$4:$F$300,Распис!$B$4:$B$300,$A133,Распис!$C$4:$C$300,"&lt;="&amp;Q$1,Распис!$D$4:$D$300,"&gt;="&amp;Q$1),SUMIF(База!$B$3:$B$305,$A133,База!$F$3:$F$152))</f>
        <v>0</v>
      </c>
      <c r="R133" s="46">
        <f ca="1">IF(COUNTIFS(Распис!$B$4:$B$300,$A133,Распис!$C$4:$C$300,"&lt;="&amp;R$1,Распис!$D$4:$D$300,"&gt;="&amp;R$1)&gt;0,SUMIFS(Распис!$G$4:$G$300,Распис!$B$4:$B$300,$A133,Распис!$C$4:$C$300,"&lt;="&amp;R$1,Распис!$D$4:$D$300,"&gt;="&amp;R$1),SUMIF(База!$B$3:$B$305,$A133,База!$G$3:$G$152))</f>
        <v>0</v>
      </c>
      <c r="S133" s="46">
        <f ca="1">IF(COUNTIFS(Распис!$B$4:$B$300,$A133,Распис!$C$4:$C$300,"&lt;="&amp;S$1,Распис!$D$4:$D$300,"&gt;="&amp;S$1)&gt;0,SUMIFS(Распис!$H$4:$H$300,Распис!$B$4:$B$300,$A133,Распис!$C$4:$C$300,"&lt;="&amp;S$1,Распис!$D$4:$D$300,"&gt;="&amp;S$1),SUMIF(База!$B$3:$B$305,$A133,База!$H$3:$H$152))</f>
        <v>0</v>
      </c>
      <c r="T133" s="46">
        <f ca="1">IF(COUNTIFS(Распис!$B$4:$B$300,$A133,Распис!$C$4:$C$300,"&lt;="&amp;T$1,Распис!$D$4:$D$300,"&gt;="&amp;T$1)&gt;0,SUMIFS(Распис!$I$4:$I$300,Распис!$B$4:$B$300,$A133,Распис!$C$4:$C$300,"&lt;="&amp;T$1,Распис!$D$4:$D$300,"&gt;="&amp;T$1),SUMIF(База!$B$3:$B$305,$A133,База!$I$3:$I$152))</f>
        <v>0</v>
      </c>
      <c r="U133" s="46">
        <f ca="1">IF(COUNTIFS(Распис!$B$4:$B$300,$A133,Распис!$C$4:$C$300,"&lt;="&amp;U$1,Распис!$D$4:$D$300,"&gt;="&amp;U$1)&gt;0,SUMIFS(Распис!$J$4:$J$300,Распис!$B$4:$B$300,$A133,Распис!$C$4:$C$300,"&lt;="&amp;U$1,Распис!$D$4:$D$300,"&gt;="&amp;U$1),SUMIF(База!$B$3:$B$305,$A133,База!$J$3:$J$152))</f>
        <v>0</v>
      </c>
      <c r="V133" s="46">
        <f ca="1">IF(COUNTIFS(Распис!$B$4:$B$300,$A133,Распис!$C$4:$C$300,"&lt;="&amp;V$1,Распис!$D$4:$D$300,"&gt;="&amp;V$1)&gt;0,SUMIFS(Распис!$K$4:$K$300,Распис!$B$4:$B$300,$A133,Распис!$C$4:$C$300,"&lt;="&amp;V$1,Распис!$D$4:$D$300,"&gt;="&amp;V$1),SUMIF(База!$B$3:$B$305,$A133,База!$K$3:$K$152))</f>
        <v>0</v>
      </c>
      <c r="W133" s="46" t="s">
        <v>23</v>
      </c>
      <c r="X133" s="46">
        <f ca="1">IF(COUNTIFS(Распис!$B$4:$B$300,$A133,Распис!$C$4:$C$300,"&lt;="&amp;X$1,Распис!$D$4:$D$300,"&gt;="&amp;X$1)&gt;0,SUMIFS(Распис!$F$4:$F$300,Распис!$B$4:$B$300,$A133,Распис!$C$4:$C$300,"&lt;="&amp;X$1,Распис!$D$4:$D$300,"&gt;="&amp;X$1),SUMIF(База!$B$3:$B$305,$A133,База!$F$3:$F$152))</f>
        <v>0</v>
      </c>
      <c r="Y133" s="46">
        <f ca="1">IF(COUNTIFS(Распис!$B$4:$B$300,$A133,Распис!$C$4:$C$300,"&lt;="&amp;Y$1,Распис!$D$4:$D$300,"&gt;="&amp;Y$1)&gt;0,SUMIFS(Распис!$G$4:$G$300,Распис!$B$4:$B$300,$A133,Распис!$C$4:$C$300,"&lt;="&amp;Y$1,Распис!$D$4:$D$300,"&gt;="&amp;Y$1),SUMIF(База!$B$3:$B$305,$A133,База!$G$3:$G$152))</f>
        <v>0</v>
      </c>
      <c r="Z133" s="46">
        <f ca="1">IF(COUNTIFS(Распис!$B$4:$B$300,$A133,Распис!$C$4:$C$300,"&lt;="&amp;Z$1,Распис!$D$4:$D$300,"&gt;="&amp;Z$1)&gt;0,SUMIFS(Распис!$H$4:$H$300,Распис!$B$4:$B$300,$A133,Распис!$C$4:$C$300,"&lt;="&amp;Z$1,Распис!$D$4:$D$300,"&gt;="&amp;Z$1),SUMIF(База!$B$3:$B$305,$A133,База!$H$3:$H$152))</f>
        <v>0</v>
      </c>
      <c r="AA133" s="46">
        <f ca="1">IF(COUNTIFS(Распис!$B$4:$B$300,$A133,Распис!$C$4:$C$300,"&lt;="&amp;AA$1,Распис!$D$4:$D$300,"&gt;="&amp;AA$1)&gt;0,SUMIFS(Распис!$I$4:$I$300,Распис!$B$4:$B$300,$A133,Распис!$C$4:$C$300,"&lt;="&amp;AA$1,Распис!$D$4:$D$300,"&gt;="&amp;AA$1),SUMIF(База!$B$3:$B$305,$A133,База!$I$3:$I$152))</f>
        <v>0</v>
      </c>
      <c r="AB133" s="46">
        <f ca="1">IF(COUNTIFS(Распис!$B$4:$B$300,$A133,Распис!$C$4:$C$300,"&lt;="&amp;AB$1,Распис!$D$4:$D$300,"&gt;="&amp;AB$1)&gt;0,SUMIFS(Распис!$J$4:$J$300,Распис!$B$4:$B$300,$A133,Распис!$C$4:$C$300,"&lt;="&amp;AB$1,Распис!$D$4:$D$300,"&gt;="&amp;AB$1),SUMIF(База!$B$3:$B$305,$A133,База!$J$3:$J$152))</f>
        <v>0</v>
      </c>
      <c r="AC133" s="46">
        <f ca="1">IF(COUNTIFS(Распис!$B$4:$B$300,$A133,Распис!$C$4:$C$300,"&lt;="&amp;AC$1,Распис!$D$4:$D$300,"&gt;="&amp;AC$1)&gt;0,SUMIFS(Распис!$K$4:$K$300,Распис!$B$4:$B$300,$A133,Распис!$C$4:$C$300,"&lt;="&amp;AC$1,Распис!$D$4:$D$300,"&gt;="&amp;AC$1),SUMIF(База!$B$3:$B$305,$A133,База!$K$3:$K$152))</f>
        <v>0</v>
      </c>
      <c r="AD133" s="46" t="s">
        <v>23</v>
      </c>
      <c r="AE133" s="46">
        <f ca="1">IF(COUNTIFS(Распис!$B$4:$B$300,$A133,Распис!$C$4:$C$300,"&lt;="&amp;AE$1,Распис!$D$4:$D$300,"&gt;="&amp;AE$1)&gt;0,SUMIFS(Распис!$F$4:$F$300,Распис!$B$4:$B$300,$A133,Распис!$C$4:$C$300,"&lt;="&amp;AE$1,Распис!$D$4:$D$300,"&gt;="&amp;AE$1),SUMIF(База!$B$3:$B$305,$A133,База!$F$3:$F$152))</f>
        <v>0</v>
      </c>
      <c r="AF133" s="47"/>
      <c r="AG133" s="46">
        <f t="shared" ca="1" si="18"/>
        <v>0</v>
      </c>
      <c r="AH133" s="46">
        <f ca="1">AG133-SUMIFS(Распред!$G$4:$G$300,Распред!$B$4:$B$300,"апрель",Распред!$F$4:$F$300,A133)</f>
        <v>0</v>
      </c>
      <c r="AI133" s="46">
        <f ca="1">AH133+(COUNTIF(B133:AF133,"КД")+SUMIFS(Распред!$AH$4:$AH$300,Распред!$F$4:$F$300,A133,Распред!$B$4:$B$300,"апрель"))*4</f>
        <v>0</v>
      </c>
      <c r="AJ133" s="46">
        <f t="shared" ca="1" si="19"/>
        <v>0</v>
      </c>
      <c r="AK133" s="46">
        <f t="shared" ca="1" si="20"/>
        <v>0</v>
      </c>
      <c r="AL133" s="46">
        <f>SUMIFS(Распред!$K$4:$K$300,Распред!$B$4:$B$300,"апрель",Распред!$J$4:$J$300,A133)+SUMIFS(Распред!$M$4:$M$300,Распред!$B$4:$B$300,"апрель",Распред!$L$4:$L$300,A133)+SUMIFS(Распред!$O$4:$O$300,Распред!$B$4:$B$300,"апрель",Распред!$N$4:$N$300,A133)+SUMIFS(Распред!$Q$4:$Q$300,Распред!$B$4:$B$300,"апрель",Распред!$P$4:$P$300,A133)+SUMIFS(Распред!$S$4:$S$300,Распред!$B$4:$B$300,"апрель",Распред!$R$4:$R$300,A133)+SUMIFS(Распред!$U$4:$U$300,Распред!$B$4:$B$300,"апрель",Распред!$T$4:$T$300,A133)+SUMIFS(Распред!$W$4:$W$300,Распред!$B$4:$B$300,"апрель",Распред!$V$4:$V$300,A133)+SUMIFS(Распред!$Y$4:$Y$300,Распред!$B$4:$B$300,"апрель",Распред!$X$4:$X$300,A133)+SUMIFS(Распред!$AA$4:$AA$300,Распред!$B$4:$B$300,"апрель",Распред!$Z$4:$Z$300,A133)+SUMIFS(Распред!$AC$4:$AC$300,Распред!$B$4:$B$300,"апрель",Распред!$AB$4:$AB$300,A133)</f>
        <v>0</v>
      </c>
      <c r="AM133" s="46">
        <f t="shared" ca="1" si="21"/>
        <v>0</v>
      </c>
      <c r="AN133" s="46">
        <f t="shared" ca="1" si="22"/>
        <v>0</v>
      </c>
      <c r="AO133" s="46">
        <f t="shared" ca="1" si="23"/>
        <v>0</v>
      </c>
      <c r="AP133" s="46">
        <f>январь!AP133</f>
        <v>0</v>
      </c>
      <c r="AQ133" s="46">
        <f t="shared" ca="1" si="24"/>
        <v>0</v>
      </c>
      <c r="AR133" s="47"/>
      <c r="AS133" s="47">
        <f t="shared" ca="1" si="25"/>
        <v>0</v>
      </c>
      <c r="AT133" s="47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</row>
    <row r="134" spans="1:58" x14ac:dyDescent="0.25">
      <c r="A134" s="47">
        <f>База!B134</f>
        <v>0</v>
      </c>
      <c r="B134" s="46" t="s">
        <v>23</v>
      </c>
      <c r="C134" s="46">
        <f ca="1">IF(COUNTIFS(Распис!$B$4:$B$300,$A134,Распис!$C$4:$C$300,"&lt;="&amp;C$1,Распис!$D$4:$D$300,"&gt;="&amp;C$1)&gt;0,SUMIFS(Распис!$F$4:$F$300,Распис!$B$4:$B$300,$A134,Распис!$C$4:$C$300,"&lt;="&amp;C$1,Распис!$D$4:$D$300,"&gt;="&amp;C$1),SUMIF(База!$B$3:$B$305,$A134,База!$F$3:$F$152))</f>
        <v>0</v>
      </c>
      <c r="D134" s="46">
        <f ca="1">IF(COUNTIFS(Распис!$B$4:$B$300,$A134,Распис!$C$4:$C$300,"&lt;="&amp;D$1,Распис!$D$4:$D$300,"&gt;="&amp;D$1)&gt;0,SUMIFS(Распис!$G$4:$G$300,Распис!$B$4:$B$300,$A134,Распис!$C$4:$C$300,"&lt;="&amp;D$1,Распис!$D$4:$D$300,"&gt;="&amp;D$1),SUMIF(База!$B$3:$B$305,$A134,База!$G$3:$G$152))</f>
        <v>0</v>
      </c>
      <c r="E134" s="46">
        <f ca="1">IF(COUNTIFS(Распис!$B$4:$B$300,$A134,Распис!$C$4:$C$300,"&lt;="&amp;E$1,Распис!$D$4:$D$300,"&gt;="&amp;E$1)&gt;0,SUMIFS(Распис!$H$4:$H$300,Распис!$B$4:$B$300,$A134,Распис!$C$4:$C$300,"&lt;="&amp;E$1,Распис!$D$4:$D$300,"&gt;="&amp;E$1),SUMIF(База!$B$3:$B$305,$A134,База!$H$3:$H$152))</f>
        <v>0</v>
      </c>
      <c r="F134" s="46">
        <f ca="1">IF(COUNTIFS(Распис!$B$4:$B$300,$A134,Распис!$C$4:$C$300,"&lt;="&amp;F$1,Распис!$D$4:$D$300,"&gt;="&amp;F$1)&gt;0,SUMIFS(Распис!$I$4:$I$300,Распис!$B$4:$B$300,$A134,Распис!$C$4:$C$300,"&lt;="&amp;F$1,Распис!$D$4:$D$300,"&gt;="&amp;F$1),SUMIF(База!$B$3:$B$305,$A134,База!$I$3:$I$152))</f>
        <v>0</v>
      </c>
      <c r="G134" s="46">
        <f ca="1">IF(COUNTIFS(Распис!$B$4:$B$300,$A134,Распис!$C$4:$C$300,"&lt;="&amp;G$1,Распис!$D$4:$D$300,"&gt;="&amp;G$1)&gt;0,SUMIFS(Распис!$J$4:$J$300,Распис!$B$4:$B$300,$A134,Распис!$C$4:$C$300,"&lt;="&amp;G$1,Распис!$D$4:$D$300,"&gt;="&amp;G$1),SUMIF(База!$B$3:$B$305,$A134,База!$J$3:$J$152))</f>
        <v>0</v>
      </c>
      <c r="H134" s="46">
        <f ca="1">IF(COUNTIFS(Распис!$B$4:$B$300,$A134,Распис!$C$4:$C$300,"&lt;="&amp;H$1,Распис!$D$4:$D$300,"&gt;="&amp;H$1)&gt;0,SUMIFS(Распис!$K$4:$K$300,Распис!$B$4:$B$300,$A134,Распис!$C$4:$C$300,"&lt;="&amp;H$1,Распис!$D$4:$D$300,"&gt;="&amp;H$1),SUMIF(База!$B$3:$B$305,$A134,База!$K$3:$K$152))</f>
        <v>0</v>
      </c>
      <c r="I134" s="46" t="s">
        <v>23</v>
      </c>
      <c r="J134" s="46">
        <f ca="1">IF(COUNTIFS(Распис!$B$4:$B$300,$A134,Распис!$C$4:$C$300,"&lt;="&amp;J$1,Распис!$D$4:$D$300,"&gt;="&amp;J$1)&gt;0,SUMIFS(Распис!$F$4:$F$300,Распис!$B$4:$B$300,$A134,Распис!$C$4:$C$300,"&lt;="&amp;J$1,Распис!$D$4:$D$300,"&gt;="&amp;J$1),SUMIF(База!$B$3:$B$305,$A134,База!$F$3:$F$152))</f>
        <v>0</v>
      </c>
      <c r="K134" s="46">
        <f ca="1">IF(COUNTIFS(Распис!$B$4:$B$300,$A134,Распис!$C$4:$C$300,"&lt;="&amp;K$1,Распис!$D$4:$D$300,"&gt;="&amp;K$1)&gt;0,SUMIFS(Распис!$G$4:$G$300,Распис!$B$4:$B$300,$A134,Распис!$C$4:$C$300,"&lt;="&amp;K$1,Распис!$D$4:$D$300,"&gt;="&amp;K$1),SUMIF(База!$B$3:$B$305,$A134,База!$G$3:$G$152))</f>
        <v>0</v>
      </c>
      <c r="L134" s="46">
        <f ca="1">IF(COUNTIFS(Распис!$B$4:$B$300,$A134,Распис!$C$4:$C$300,"&lt;="&amp;L$1,Распис!$D$4:$D$300,"&gt;="&amp;L$1)&gt;0,SUMIFS(Распис!$H$4:$H$300,Распис!$B$4:$B$300,$A134,Распис!$C$4:$C$300,"&lt;="&amp;L$1,Распис!$D$4:$D$300,"&gt;="&amp;L$1),SUMIF(База!$B$3:$B$305,$A134,База!$H$3:$H$152))</f>
        <v>0</v>
      </c>
      <c r="M134" s="46">
        <f ca="1">IF(COUNTIFS(Распис!$B$4:$B$300,$A134,Распис!$C$4:$C$300,"&lt;="&amp;M$1,Распис!$D$4:$D$300,"&gt;="&amp;M$1)&gt;0,SUMIFS(Распис!$I$4:$I$300,Распис!$B$4:$B$300,$A134,Распис!$C$4:$C$300,"&lt;="&amp;M$1,Распис!$D$4:$D$300,"&gt;="&amp;M$1),SUMIF(База!$B$3:$B$305,$A134,База!$I$3:$I$152))</f>
        <v>0</v>
      </c>
      <c r="N134" s="46">
        <f ca="1">IF(COUNTIFS(Распис!$B$4:$B$300,$A134,Распис!$C$4:$C$300,"&lt;="&amp;N$1,Распис!$D$4:$D$300,"&gt;="&amp;N$1)&gt;0,SUMIFS(Распис!$J$4:$J$300,Распис!$B$4:$B$300,$A134,Распис!$C$4:$C$300,"&lt;="&amp;N$1,Распис!$D$4:$D$300,"&gt;="&amp;N$1),SUMIF(База!$B$3:$B$305,$A134,База!$J$3:$J$152))</f>
        <v>0</v>
      </c>
      <c r="O134" s="46">
        <f ca="1">IF(COUNTIFS(Распис!$B$4:$B$300,$A134,Распис!$C$4:$C$300,"&lt;="&amp;O$1,Распис!$D$4:$D$300,"&gt;="&amp;O$1)&gt;0,SUMIFS(Распис!$K$4:$K$300,Распис!$B$4:$B$300,$A134,Распис!$C$4:$C$300,"&lt;="&amp;O$1,Распис!$D$4:$D$300,"&gt;="&amp;O$1),SUMIF(База!$B$3:$B$305,$A134,База!$K$3:$K$152))</f>
        <v>0</v>
      </c>
      <c r="P134" s="46" t="s">
        <v>23</v>
      </c>
      <c r="Q134" s="46">
        <f ca="1">IF(COUNTIFS(Распис!$B$4:$B$300,$A134,Распис!$C$4:$C$300,"&lt;="&amp;Q$1,Распис!$D$4:$D$300,"&gt;="&amp;Q$1)&gt;0,SUMIFS(Распис!$F$4:$F$300,Распис!$B$4:$B$300,$A134,Распис!$C$4:$C$300,"&lt;="&amp;Q$1,Распис!$D$4:$D$300,"&gt;="&amp;Q$1),SUMIF(База!$B$3:$B$305,$A134,База!$F$3:$F$152))</f>
        <v>0</v>
      </c>
      <c r="R134" s="46">
        <f ca="1">IF(COUNTIFS(Распис!$B$4:$B$300,$A134,Распис!$C$4:$C$300,"&lt;="&amp;R$1,Распис!$D$4:$D$300,"&gt;="&amp;R$1)&gt;0,SUMIFS(Распис!$G$4:$G$300,Распис!$B$4:$B$300,$A134,Распис!$C$4:$C$300,"&lt;="&amp;R$1,Распис!$D$4:$D$300,"&gt;="&amp;R$1),SUMIF(База!$B$3:$B$305,$A134,База!$G$3:$G$152))</f>
        <v>0</v>
      </c>
      <c r="S134" s="46">
        <f ca="1">IF(COUNTIFS(Распис!$B$4:$B$300,$A134,Распис!$C$4:$C$300,"&lt;="&amp;S$1,Распис!$D$4:$D$300,"&gt;="&amp;S$1)&gt;0,SUMIFS(Распис!$H$4:$H$300,Распис!$B$4:$B$300,$A134,Распис!$C$4:$C$300,"&lt;="&amp;S$1,Распис!$D$4:$D$300,"&gt;="&amp;S$1),SUMIF(База!$B$3:$B$305,$A134,База!$H$3:$H$152))</f>
        <v>0</v>
      </c>
      <c r="T134" s="46">
        <f ca="1">IF(COUNTIFS(Распис!$B$4:$B$300,$A134,Распис!$C$4:$C$300,"&lt;="&amp;T$1,Распис!$D$4:$D$300,"&gt;="&amp;T$1)&gt;0,SUMIFS(Распис!$I$4:$I$300,Распис!$B$4:$B$300,$A134,Распис!$C$4:$C$300,"&lt;="&amp;T$1,Распис!$D$4:$D$300,"&gt;="&amp;T$1),SUMIF(База!$B$3:$B$305,$A134,База!$I$3:$I$152))</f>
        <v>0</v>
      </c>
      <c r="U134" s="46">
        <f ca="1">IF(COUNTIFS(Распис!$B$4:$B$300,$A134,Распис!$C$4:$C$300,"&lt;="&amp;U$1,Распис!$D$4:$D$300,"&gt;="&amp;U$1)&gt;0,SUMIFS(Распис!$J$4:$J$300,Распис!$B$4:$B$300,$A134,Распис!$C$4:$C$300,"&lt;="&amp;U$1,Распис!$D$4:$D$300,"&gt;="&amp;U$1),SUMIF(База!$B$3:$B$305,$A134,База!$J$3:$J$152))</f>
        <v>0</v>
      </c>
      <c r="V134" s="46">
        <f ca="1">IF(COUNTIFS(Распис!$B$4:$B$300,$A134,Распис!$C$4:$C$300,"&lt;="&amp;V$1,Распис!$D$4:$D$300,"&gt;="&amp;V$1)&gt;0,SUMIFS(Распис!$K$4:$K$300,Распис!$B$4:$B$300,$A134,Распис!$C$4:$C$300,"&lt;="&amp;V$1,Распис!$D$4:$D$300,"&gt;="&amp;V$1),SUMIF(База!$B$3:$B$305,$A134,База!$K$3:$K$152))</f>
        <v>0</v>
      </c>
      <c r="W134" s="46" t="s">
        <v>23</v>
      </c>
      <c r="X134" s="46">
        <f ca="1">IF(COUNTIFS(Распис!$B$4:$B$300,$A134,Распис!$C$4:$C$300,"&lt;="&amp;X$1,Распис!$D$4:$D$300,"&gt;="&amp;X$1)&gt;0,SUMIFS(Распис!$F$4:$F$300,Распис!$B$4:$B$300,$A134,Распис!$C$4:$C$300,"&lt;="&amp;X$1,Распис!$D$4:$D$300,"&gt;="&amp;X$1),SUMIF(База!$B$3:$B$305,$A134,База!$F$3:$F$152))</f>
        <v>0</v>
      </c>
      <c r="Y134" s="46">
        <f ca="1">IF(COUNTIFS(Распис!$B$4:$B$300,$A134,Распис!$C$4:$C$300,"&lt;="&amp;Y$1,Распис!$D$4:$D$300,"&gt;="&amp;Y$1)&gt;0,SUMIFS(Распис!$G$4:$G$300,Распис!$B$4:$B$300,$A134,Распис!$C$4:$C$300,"&lt;="&amp;Y$1,Распис!$D$4:$D$300,"&gt;="&amp;Y$1),SUMIF(База!$B$3:$B$305,$A134,База!$G$3:$G$152))</f>
        <v>0</v>
      </c>
      <c r="Z134" s="46">
        <f ca="1">IF(COUNTIFS(Распис!$B$4:$B$300,$A134,Распис!$C$4:$C$300,"&lt;="&amp;Z$1,Распис!$D$4:$D$300,"&gt;="&amp;Z$1)&gt;0,SUMIFS(Распис!$H$4:$H$300,Распис!$B$4:$B$300,$A134,Распис!$C$4:$C$300,"&lt;="&amp;Z$1,Распис!$D$4:$D$300,"&gt;="&amp;Z$1),SUMIF(База!$B$3:$B$305,$A134,База!$H$3:$H$152))</f>
        <v>0</v>
      </c>
      <c r="AA134" s="46">
        <f ca="1">IF(COUNTIFS(Распис!$B$4:$B$300,$A134,Распис!$C$4:$C$300,"&lt;="&amp;AA$1,Распис!$D$4:$D$300,"&gt;="&amp;AA$1)&gt;0,SUMIFS(Распис!$I$4:$I$300,Распис!$B$4:$B$300,$A134,Распис!$C$4:$C$300,"&lt;="&amp;AA$1,Распис!$D$4:$D$300,"&gt;="&amp;AA$1),SUMIF(База!$B$3:$B$305,$A134,База!$I$3:$I$152))</f>
        <v>0</v>
      </c>
      <c r="AB134" s="46">
        <f ca="1">IF(COUNTIFS(Распис!$B$4:$B$300,$A134,Распис!$C$4:$C$300,"&lt;="&amp;AB$1,Распис!$D$4:$D$300,"&gt;="&amp;AB$1)&gt;0,SUMIFS(Распис!$J$4:$J$300,Распис!$B$4:$B$300,$A134,Распис!$C$4:$C$300,"&lt;="&amp;AB$1,Распис!$D$4:$D$300,"&gt;="&amp;AB$1),SUMIF(База!$B$3:$B$305,$A134,База!$J$3:$J$152))</f>
        <v>0</v>
      </c>
      <c r="AC134" s="46">
        <f ca="1">IF(COUNTIFS(Распис!$B$4:$B$300,$A134,Распис!$C$4:$C$300,"&lt;="&amp;AC$1,Распис!$D$4:$D$300,"&gt;="&amp;AC$1)&gt;0,SUMIFS(Распис!$K$4:$K$300,Распис!$B$4:$B$300,$A134,Распис!$C$4:$C$300,"&lt;="&amp;AC$1,Распис!$D$4:$D$300,"&gt;="&amp;AC$1),SUMIF(База!$B$3:$B$305,$A134,База!$K$3:$K$152))</f>
        <v>0</v>
      </c>
      <c r="AD134" s="46" t="s">
        <v>23</v>
      </c>
      <c r="AE134" s="46">
        <f ca="1">IF(COUNTIFS(Распис!$B$4:$B$300,$A134,Распис!$C$4:$C$300,"&lt;="&amp;AE$1,Распис!$D$4:$D$300,"&gt;="&amp;AE$1)&gt;0,SUMIFS(Распис!$F$4:$F$300,Распис!$B$4:$B$300,$A134,Распис!$C$4:$C$300,"&lt;="&amp;AE$1,Распис!$D$4:$D$300,"&gt;="&amp;AE$1),SUMIF(База!$B$3:$B$305,$A134,База!$F$3:$F$152))</f>
        <v>0</v>
      </c>
      <c r="AF134" s="47"/>
      <c r="AG134" s="46">
        <f t="shared" ca="1" si="18"/>
        <v>0</v>
      </c>
      <c r="AH134" s="46">
        <f ca="1">AG134-SUMIFS(Распред!$G$4:$G$300,Распред!$B$4:$B$300,"апрель",Распред!$F$4:$F$300,A134)</f>
        <v>0</v>
      </c>
      <c r="AI134" s="46">
        <f ca="1">AH134+(COUNTIF(B134:AF134,"КД")+SUMIFS(Распред!$AH$4:$AH$300,Распред!$F$4:$F$300,A134,Распред!$B$4:$B$300,"апрель"))*4</f>
        <v>0</v>
      </c>
      <c r="AJ134" s="46">
        <f t="shared" ca="1" si="19"/>
        <v>0</v>
      </c>
      <c r="AK134" s="46">
        <f t="shared" ca="1" si="20"/>
        <v>0</v>
      </c>
      <c r="AL134" s="46">
        <f>SUMIFS(Распред!$K$4:$K$300,Распред!$B$4:$B$300,"апрель",Распред!$J$4:$J$300,A134)+SUMIFS(Распред!$M$4:$M$300,Распред!$B$4:$B$300,"апрель",Распред!$L$4:$L$300,A134)+SUMIFS(Распред!$O$4:$O$300,Распред!$B$4:$B$300,"апрель",Распред!$N$4:$N$300,A134)+SUMIFS(Распред!$Q$4:$Q$300,Распред!$B$4:$B$300,"апрель",Распред!$P$4:$P$300,A134)+SUMIFS(Распред!$S$4:$S$300,Распред!$B$4:$B$300,"апрель",Распред!$R$4:$R$300,A134)+SUMIFS(Распред!$U$4:$U$300,Распред!$B$4:$B$300,"апрель",Распред!$T$4:$T$300,A134)+SUMIFS(Распред!$W$4:$W$300,Распред!$B$4:$B$300,"апрель",Распред!$V$4:$V$300,A134)+SUMIFS(Распред!$Y$4:$Y$300,Распред!$B$4:$B$300,"апрель",Распред!$X$4:$X$300,A134)+SUMIFS(Распред!$AA$4:$AA$300,Распред!$B$4:$B$300,"апрель",Распред!$Z$4:$Z$300,A134)+SUMIFS(Распред!$AC$4:$AC$300,Распред!$B$4:$B$300,"апрель",Распред!$AB$4:$AB$300,A134)</f>
        <v>0</v>
      </c>
      <c r="AM134" s="46">
        <f t="shared" ca="1" si="21"/>
        <v>0</v>
      </c>
      <c r="AN134" s="46">
        <f t="shared" ca="1" si="22"/>
        <v>0</v>
      </c>
      <c r="AO134" s="46">
        <f t="shared" ca="1" si="23"/>
        <v>0</v>
      </c>
      <c r="AP134" s="46">
        <f>январь!AP134</f>
        <v>0</v>
      </c>
      <c r="AQ134" s="46">
        <f t="shared" ca="1" si="24"/>
        <v>0</v>
      </c>
      <c r="AR134" s="47"/>
      <c r="AS134" s="47">
        <f t="shared" ca="1" si="25"/>
        <v>0</v>
      </c>
      <c r="AT134" s="47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</row>
    <row r="135" spans="1:58" x14ac:dyDescent="0.25">
      <c r="A135" s="47">
        <f>База!B135</f>
        <v>0</v>
      </c>
      <c r="B135" s="46" t="s">
        <v>23</v>
      </c>
      <c r="C135" s="46">
        <f ca="1">IF(COUNTIFS(Распис!$B$4:$B$300,$A135,Распис!$C$4:$C$300,"&lt;="&amp;C$1,Распис!$D$4:$D$300,"&gt;="&amp;C$1)&gt;0,SUMIFS(Распис!$F$4:$F$300,Распис!$B$4:$B$300,$A135,Распис!$C$4:$C$300,"&lt;="&amp;C$1,Распис!$D$4:$D$300,"&gt;="&amp;C$1),SUMIF(База!$B$3:$B$305,$A135,База!$F$3:$F$152))</f>
        <v>0</v>
      </c>
      <c r="D135" s="46">
        <f ca="1">IF(COUNTIFS(Распис!$B$4:$B$300,$A135,Распис!$C$4:$C$300,"&lt;="&amp;D$1,Распис!$D$4:$D$300,"&gt;="&amp;D$1)&gt;0,SUMIFS(Распис!$G$4:$G$300,Распис!$B$4:$B$300,$A135,Распис!$C$4:$C$300,"&lt;="&amp;D$1,Распис!$D$4:$D$300,"&gt;="&amp;D$1),SUMIF(База!$B$3:$B$305,$A135,База!$G$3:$G$152))</f>
        <v>0</v>
      </c>
      <c r="E135" s="46">
        <f ca="1">IF(COUNTIFS(Распис!$B$4:$B$300,$A135,Распис!$C$4:$C$300,"&lt;="&amp;E$1,Распис!$D$4:$D$300,"&gt;="&amp;E$1)&gt;0,SUMIFS(Распис!$H$4:$H$300,Распис!$B$4:$B$300,$A135,Распис!$C$4:$C$300,"&lt;="&amp;E$1,Распис!$D$4:$D$300,"&gt;="&amp;E$1),SUMIF(База!$B$3:$B$305,$A135,База!$H$3:$H$152))</f>
        <v>0</v>
      </c>
      <c r="F135" s="46">
        <f ca="1">IF(COUNTIFS(Распис!$B$4:$B$300,$A135,Распис!$C$4:$C$300,"&lt;="&amp;F$1,Распис!$D$4:$D$300,"&gt;="&amp;F$1)&gt;0,SUMIFS(Распис!$I$4:$I$300,Распис!$B$4:$B$300,$A135,Распис!$C$4:$C$300,"&lt;="&amp;F$1,Распис!$D$4:$D$300,"&gt;="&amp;F$1),SUMIF(База!$B$3:$B$305,$A135,База!$I$3:$I$152))</f>
        <v>0</v>
      </c>
      <c r="G135" s="46">
        <f ca="1">IF(COUNTIFS(Распис!$B$4:$B$300,$A135,Распис!$C$4:$C$300,"&lt;="&amp;G$1,Распис!$D$4:$D$300,"&gt;="&amp;G$1)&gt;0,SUMIFS(Распис!$J$4:$J$300,Распис!$B$4:$B$300,$A135,Распис!$C$4:$C$300,"&lt;="&amp;G$1,Распис!$D$4:$D$300,"&gt;="&amp;G$1),SUMIF(База!$B$3:$B$305,$A135,База!$J$3:$J$152))</f>
        <v>0</v>
      </c>
      <c r="H135" s="46">
        <f ca="1">IF(COUNTIFS(Распис!$B$4:$B$300,$A135,Распис!$C$4:$C$300,"&lt;="&amp;H$1,Распис!$D$4:$D$300,"&gt;="&amp;H$1)&gt;0,SUMIFS(Распис!$K$4:$K$300,Распис!$B$4:$B$300,$A135,Распис!$C$4:$C$300,"&lt;="&amp;H$1,Распис!$D$4:$D$300,"&gt;="&amp;H$1),SUMIF(База!$B$3:$B$305,$A135,База!$K$3:$K$152))</f>
        <v>0</v>
      </c>
      <c r="I135" s="46" t="s">
        <v>23</v>
      </c>
      <c r="J135" s="46">
        <f ca="1">IF(COUNTIFS(Распис!$B$4:$B$300,$A135,Распис!$C$4:$C$300,"&lt;="&amp;J$1,Распис!$D$4:$D$300,"&gt;="&amp;J$1)&gt;0,SUMIFS(Распис!$F$4:$F$300,Распис!$B$4:$B$300,$A135,Распис!$C$4:$C$300,"&lt;="&amp;J$1,Распис!$D$4:$D$300,"&gt;="&amp;J$1),SUMIF(База!$B$3:$B$305,$A135,База!$F$3:$F$152))</f>
        <v>0</v>
      </c>
      <c r="K135" s="46">
        <f ca="1">IF(COUNTIFS(Распис!$B$4:$B$300,$A135,Распис!$C$4:$C$300,"&lt;="&amp;K$1,Распис!$D$4:$D$300,"&gt;="&amp;K$1)&gt;0,SUMIFS(Распис!$G$4:$G$300,Распис!$B$4:$B$300,$A135,Распис!$C$4:$C$300,"&lt;="&amp;K$1,Распис!$D$4:$D$300,"&gt;="&amp;K$1),SUMIF(База!$B$3:$B$305,$A135,База!$G$3:$G$152))</f>
        <v>0</v>
      </c>
      <c r="L135" s="46">
        <f ca="1">IF(COUNTIFS(Распис!$B$4:$B$300,$A135,Распис!$C$4:$C$300,"&lt;="&amp;L$1,Распис!$D$4:$D$300,"&gt;="&amp;L$1)&gt;0,SUMIFS(Распис!$H$4:$H$300,Распис!$B$4:$B$300,$A135,Распис!$C$4:$C$300,"&lt;="&amp;L$1,Распис!$D$4:$D$300,"&gt;="&amp;L$1),SUMIF(База!$B$3:$B$305,$A135,База!$H$3:$H$152))</f>
        <v>0</v>
      </c>
      <c r="M135" s="46">
        <f ca="1">IF(COUNTIFS(Распис!$B$4:$B$300,$A135,Распис!$C$4:$C$300,"&lt;="&amp;M$1,Распис!$D$4:$D$300,"&gt;="&amp;M$1)&gt;0,SUMIFS(Распис!$I$4:$I$300,Распис!$B$4:$B$300,$A135,Распис!$C$4:$C$300,"&lt;="&amp;M$1,Распис!$D$4:$D$300,"&gt;="&amp;M$1),SUMIF(База!$B$3:$B$305,$A135,База!$I$3:$I$152))</f>
        <v>0</v>
      </c>
      <c r="N135" s="46">
        <f ca="1">IF(COUNTIFS(Распис!$B$4:$B$300,$A135,Распис!$C$4:$C$300,"&lt;="&amp;N$1,Распис!$D$4:$D$300,"&gt;="&amp;N$1)&gt;0,SUMIFS(Распис!$J$4:$J$300,Распис!$B$4:$B$300,$A135,Распис!$C$4:$C$300,"&lt;="&amp;N$1,Распис!$D$4:$D$300,"&gt;="&amp;N$1),SUMIF(База!$B$3:$B$305,$A135,База!$J$3:$J$152))</f>
        <v>0</v>
      </c>
      <c r="O135" s="46">
        <f ca="1">IF(COUNTIFS(Распис!$B$4:$B$300,$A135,Распис!$C$4:$C$300,"&lt;="&amp;O$1,Распис!$D$4:$D$300,"&gt;="&amp;O$1)&gt;0,SUMIFS(Распис!$K$4:$K$300,Распис!$B$4:$B$300,$A135,Распис!$C$4:$C$300,"&lt;="&amp;O$1,Распис!$D$4:$D$300,"&gt;="&amp;O$1),SUMIF(База!$B$3:$B$305,$A135,База!$K$3:$K$152))</f>
        <v>0</v>
      </c>
      <c r="P135" s="46" t="s">
        <v>23</v>
      </c>
      <c r="Q135" s="46">
        <f ca="1">IF(COUNTIFS(Распис!$B$4:$B$300,$A135,Распис!$C$4:$C$300,"&lt;="&amp;Q$1,Распис!$D$4:$D$300,"&gt;="&amp;Q$1)&gt;0,SUMIFS(Распис!$F$4:$F$300,Распис!$B$4:$B$300,$A135,Распис!$C$4:$C$300,"&lt;="&amp;Q$1,Распис!$D$4:$D$300,"&gt;="&amp;Q$1),SUMIF(База!$B$3:$B$305,$A135,База!$F$3:$F$152))</f>
        <v>0</v>
      </c>
      <c r="R135" s="46">
        <f ca="1">IF(COUNTIFS(Распис!$B$4:$B$300,$A135,Распис!$C$4:$C$300,"&lt;="&amp;R$1,Распис!$D$4:$D$300,"&gt;="&amp;R$1)&gt;0,SUMIFS(Распис!$G$4:$G$300,Распис!$B$4:$B$300,$A135,Распис!$C$4:$C$300,"&lt;="&amp;R$1,Распис!$D$4:$D$300,"&gt;="&amp;R$1),SUMIF(База!$B$3:$B$305,$A135,База!$G$3:$G$152))</f>
        <v>0</v>
      </c>
      <c r="S135" s="46">
        <f ca="1">IF(COUNTIFS(Распис!$B$4:$B$300,$A135,Распис!$C$4:$C$300,"&lt;="&amp;S$1,Распис!$D$4:$D$300,"&gt;="&amp;S$1)&gt;0,SUMIFS(Распис!$H$4:$H$300,Распис!$B$4:$B$300,$A135,Распис!$C$4:$C$300,"&lt;="&amp;S$1,Распис!$D$4:$D$300,"&gt;="&amp;S$1),SUMIF(База!$B$3:$B$305,$A135,База!$H$3:$H$152))</f>
        <v>0</v>
      </c>
      <c r="T135" s="46">
        <f ca="1">IF(COUNTIFS(Распис!$B$4:$B$300,$A135,Распис!$C$4:$C$300,"&lt;="&amp;T$1,Распис!$D$4:$D$300,"&gt;="&amp;T$1)&gt;0,SUMIFS(Распис!$I$4:$I$300,Распис!$B$4:$B$300,$A135,Распис!$C$4:$C$300,"&lt;="&amp;T$1,Распис!$D$4:$D$300,"&gt;="&amp;T$1),SUMIF(База!$B$3:$B$305,$A135,База!$I$3:$I$152))</f>
        <v>0</v>
      </c>
      <c r="U135" s="46">
        <f ca="1">IF(COUNTIFS(Распис!$B$4:$B$300,$A135,Распис!$C$4:$C$300,"&lt;="&amp;U$1,Распис!$D$4:$D$300,"&gt;="&amp;U$1)&gt;0,SUMIFS(Распис!$J$4:$J$300,Распис!$B$4:$B$300,$A135,Распис!$C$4:$C$300,"&lt;="&amp;U$1,Распис!$D$4:$D$300,"&gt;="&amp;U$1),SUMIF(База!$B$3:$B$305,$A135,База!$J$3:$J$152))</f>
        <v>0</v>
      </c>
      <c r="V135" s="46">
        <f ca="1">IF(COUNTIFS(Распис!$B$4:$B$300,$A135,Распис!$C$4:$C$300,"&lt;="&amp;V$1,Распис!$D$4:$D$300,"&gt;="&amp;V$1)&gt;0,SUMIFS(Распис!$K$4:$K$300,Распис!$B$4:$B$300,$A135,Распис!$C$4:$C$300,"&lt;="&amp;V$1,Распис!$D$4:$D$300,"&gt;="&amp;V$1),SUMIF(База!$B$3:$B$305,$A135,База!$K$3:$K$152))</f>
        <v>0</v>
      </c>
      <c r="W135" s="46" t="s">
        <v>23</v>
      </c>
      <c r="X135" s="46">
        <f ca="1">IF(COUNTIFS(Распис!$B$4:$B$300,$A135,Распис!$C$4:$C$300,"&lt;="&amp;X$1,Распис!$D$4:$D$300,"&gt;="&amp;X$1)&gt;0,SUMIFS(Распис!$F$4:$F$300,Распис!$B$4:$B$300,$A135,Распис!$C$4:$C$300,"&lt;="&amp;X$1,Распис!$D$4:$D$300,"&gt;="&amp;X$1),SUMIF(База!$B$3:$B$305,$A135,База!$F$3:$F$152))</f>
        <v>0</v>
      </c>
      <c r="Y135" s="46">
        <f ca="1">IF(COUNTIFS(Распис!$B$4:$B$300,$A135,Распис!$C$4:$C$300,"&lt;="&amp;Y$1,Распис!$D$4:$D$300,"&gt;="&amp;Y$1)&gt;0,SUMIFS(Распис!$G$4:$G$300,Распис!$B$4:$B$300,$A135,Распис!$C$4:$C$300,"&lt;="&amp;Y$1,Распис!$D$4:$D$300,"&gt;="&amp;Y$1),SUMIF(База!$B$3:$B$305,$A135,База!$G$3:$G$152))</f>
        <v>0</v>
      </c>
      <c r="Z135" s="46">
        <f ca="1">IF(COUNTIFS(Распис!$B$4:$B$300,$A135,Распис!$C$4:$C$300,"&lt;="&amp;Z$1,Распис!$D$4:$D$300,"&gt;="&amp;Z$1)&gt;0,SUMIFS(Распис!$H$4:$H$300,Распис!$B$4:$B$300,$A135,Распис!$C$4:$C$300,"&lt;="&amp;Z$1,Распис!$D$4:$D$300,"&gt;="&amp;Z$1),SUMIF(База!$B$3:$B$305,$A135,База!$H$3:$H$152))</f>
        <v>0</v>
      </c>
      <c r="AA135" s="46">
        <f ca="1">IF(COUNTIFS(Распис!$B$4:$B$300,$A135,Распис!$C$4:$C$300,"&lt;="&amp;AA$1,Распис!$D$4:$D$300,"&gt;="&amp;AA$1)&gt;0,SUMIFS(Распис!$I$4:$I$300,Распис!$B$4:$B$300,$A135,Распис!$C$4:$C$300,"&lt;="&amp;AA$1,Распис!$D$4:$D$300,"&gt;="&amp;AA$1),SUMIF(База!$B$3:$B$305,$A135,База!$I$3:$I$152))</f>
        <v>0</v>
      </c>
      <c r="AB135" s="46">
        <f ca="1">IF(COUNTIFS(Распис!$B$4:$B$300,$A135,Распис!$C$4:$C$300,"&lt;="&amp;AB$1,Распис!$D$4:$D$300,"&gt;="&amp;AB$1)&gt;0,SUMIFS(Распис!$J$4:$J$300,Распис!$B$4:$B$300,$A135,Распис!$C$4:$C$300,"&lt;="&amp;AB$1,Распис!$D$4:$D$300,"&gt;="&amp;AB$1),SUMIF(База!$B$3:$B$305,$A135,База!$J$3:$J$152))</f>
        <v>0</v>
      </c>
      <c r="AC135" s="46">
        <f ca="1">IF(COUNTIFS(Распис!$B$4:$B$300,$A135,Распис!$C$4:$C$300,"&lt;="&amp;AC$1,Распис!$D$4:$D$300,"&gt;="&amp;AC$1)&gt;0,SUMIFS(Распис!$K$4:$K$300,Распис!$B$4:$B$300,$A135,Распис!$C$4:$C$300,"&lt;="&amp;AC$1,Распис!$D$4:$D$300,"&gt;="&amp;AC$1),SUMIF(База!$B$3:$B$305,$A135,База!$K$3:$K$152))</f>
        <v>0</v>
      </c>
      <c r="AD135" s="46" t="s">
        <v>23</v>
      </c>
      <c r="AE135" s="46">
        <f ca="1">IF(COUNTIFS(Распис!$B$4:$B$300,$A135,Распис!$C$4:$C$300,"&lt;="&amp;AE$1,Распис!$D$4:$D$300,"&gt;="&amp;AE$1)&gt;0,SUMIFS(Распис!$F$4:$F$300,Распис!$B$4:$B$300,$A135,Распис!$C$4:$C$300,"&lt;="&amp;AE$1,Распис!$D$4:$D$300,"&gt;="&amp;AE$1),SUMIF(База!$B$3:$B$305,$A135,База!$F$3:$F$152))</f>
        <v>0</v>
      </c>
      <c r="AF135" s="47"/>
      <c r="AG135" s="46">
        <f t="shared" ca="1" si="18"/>
        <v>0</v>
      </c>
      <c r="AH135" s="46">
        <f ca="1">AG135-SUMIFS(Распред!$G$4:$G$300,Распред!$B$4:$B$300,"апрель",Распред!$F$4:$F$300,A135)</f>
        <v>0</v>
      </c>
      <c r="AI135" s="46">
        <f ca="1">AH135+(COUNTIF(B135:AF135,"КД")+SUMIFS(Распред!$AH$4:$AH$300,Распред!$F$4:$F$300,A135,Распред!$B$4:$B$300,"апрель"))*4</f>
        <v>0</v>
      </c>
      <c r="AJ135" s="46">
        <f t="shared" ca="1" si="19"/>
        <v>0</v>
      </c>
      <c r="AK135" s="46">
        <f t="shared" ca="1" si="20"/>
        <v>0</v>
      </c>
      <c r="AL135" s="46">
        <f>SUMIFS(Распред!$K$4:$K$300,Распред!$B$4:$B$300,"апрель",Распред!$J$4:$J$300,A135)+SUMIFS(Распред!$M$4:$M$300,Распред!$B$4:$B$300,"апрель",Распред!$L$4:$L$300,A135)+SUMIFS(Распред!$O$4:$O$300,Распред!$B$4:$B$300,"апрель",Распред!$N$4:$N$300,A135)+SUMIFS(Распред!$Q$4:$Q$300,Распред!$B$4:$B$300,"апрель",Распред!$P$4:$P$300,A135)+SUMIFS(Распред!$S$4:$S$300,Распред!$B$4:$B$300,"апрель",Распред!$R$4:$R$300,A135)+SUMIFS(Распред!$U$4:$U$300,Распред!$B$4:$B$300,"апрель",Распред!$T$4:$T$300,A135)+SUMIFS(Распред!$W$4:$W$300,Распред!$B$4:$B$300,"апрель",Распред!$V$4:$V$300,A135)+SUMIFS(Распред!$Y$4:$Y$300,Распред!$B$4:$B$300,"апрель",Распред!$X$4:$X$300,A135)+SUMIFS(Распред!$AA$4:$AA$300,Распред!$B$4:$B$300,"апрель",Распред!$Z$4:$Z$300,A135)+SUMIFS(Распред!$AC$4:$AC$300,Распред!$B$4:$B$300,"апрель",Распред!$AB$4:$AB$300,A135)</f>
        <v>0</v>
      </c>
      <c r="AM135" s="46">
        <f t="shared" ca="1" si="21"/>
        <v>0</v>
      </c>
      <c r="AN135" s="46">
        <f t="shared" ca="1" si="22"/>
        <v>0</v>
      </c>
      <c r="AO135" s="46">
        <f t="shared" ca="1" si="23"/>
        <v>0</v>
      </c>
      <c r="AP135" s="46">
        <f>январь!AP135</f>
        <v>0</v>
      </c>
      <c r="AQ135" s="46">
        <f t="shared" ca="1" si="24"/>
        <v>0</v>
      </c>
      <c r="AR135" s="47"/>
      <c r="AS135" s="47">
        <f t="shared" ca="1" si="25"/>
        <v>0</v>
      </c>
      <c r="AT135" s="47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</row>
    <row r="136" spans="1:58" x14ac:dyDescent="0.25">
      <c r="A136" s="47">
        <f>База!B136</f>
        <v>0</v>
      </c>
      <c r="B136" s="46" t="s">
        <v>23</v>
      </c>
      <c r="C136" s="46">
        <f ca="1">IF(COUNTIFS(Распис!$B$4:$B$300,$A136,Распис!$C$4:$C$300,"&lt;="&amp;C$1,Распис!$D$4:$D$300,"&gt;="&amp;C$1)&gt;0,SUMIFS(Распис!$F$4:$F$300,Распис!$B$4:$B$300,$A136,Распис!$C$4:$C$300,"&lt;="&amp;C$1,Распис!$D$4:$D$300,"&gt;="&amp;C$1),SUMIF(База!$B$3:$B$305,$A136,База!$F$3:$F$152))</f>
        <v>0</v>
      </c>
      <c r="D136" s="46">
        <f ca="1">IF(COUNTIFS(Распис!$B$4:$B$300,$A136,Распис!$C$4:$C$300,"&lt;="&amp;D$1,Распис!$D$4:$D$300,"&gt;="&amp;D$1)&gt;0,SUMIFS(Распис!$G$4:$G$300,Распис!$B$4:$B$300,$A136,Распис!$C$4:$C$300,"&lt;="&amp;D$1,Распис!$D$4:$D$300,"&gt;="&amp;D$1),SUMIF(База!$B$3:$B$305,$A136,База!$G$3:$G$152))</f>
        <v>0</v>
      </c>
      <c r="E136" s="46">
        <f ca="1">IF(COUNTIFS(Распис!$B$4:$B$300,$A136,Распис!$C$4:$C$300,"&lt;="&amp;E$1,Распис!$D$4:$D$300,"&gt;="&amp;E$1)&gt;0,SUMIFS(Распис!$H$4:$H$300,Распис!$B$4:$B$300,$A136,Распис!$C$4:$C$300,"&lt;="&amp;E$1,Распис!$D$4:$D$300,"&gt;="&amp;E$1),SUMIF(База!$B$3:$B$305,$A136,База!$H$3:$H$152))</f>
        <v>0</v>
      </c>
      <c r="F136" s="46">
        <f ca="1">IF(COUNTIFS(Распис!$B$4:$B$300,$A136,Распис!$C$4:$C$300,"&lt;="&amp;F$1,Распис!$D$4:$D$300,"&gt;="&amp;F$1)&gt;0,SUMIFS(Распис!$I$4:$I$300,Распис!$B$4:$B$300,$A136,Распис!$C$4:$C$300,"&lt;="&amp;F$1,Распис!$D$4:$D$300,"&gt;="&amp;F$1),SUMIF(База!$B$3:$B$305,$A136,База!$I$3:$I$152))</f>
        <v>0</v>
      </c>
      <c r="G136" s="46">
        <f ca="1">IF(COUNTIFS(Распис!$B$4:$B$300,$A136,Распис!$C$4:$C$300,"&lt;="&amp;G$1,Распис!$D$4:$D$300,"&gt;="&amp;G$1)&gt;0,SUMIFS(Распис!$J$4:$J$300,Распис!$B$4:$B$300,$A136,Распис!$C$4:$C$300,"&lt;="&amp;G$1,Распис!$D$4:$D$300,"&gt;="&amp;G$1),SUMIF(База!$B$3:$B$305,$A136,База!$J$3:$J$152))</f>
        <v>0</v>
      </c>
      <c r="H136" s="46">
        <f ca="1">IF(COUNTIFS(Распис!$B$4:$B$300,$A136,Распис!$C$4:$C$300,"&lt;="&amp;H$1,Распис!$D$4:$D$300,"&gt;="&amp;H$1)&gt;0,SUMIFS(Распис!$K$4:$K$300,Распис!$B$4:$B$300,$A136,Распис!$C$4:$C$300,"&lt;="&amp;H$1,Распис!$D$4:$D$300,"&gt;="&amp;H$1),SUMIF(База!$B$3:$B$305,$A136,База!$K$3:$K$152))</f>
        <v>0</v>
      </c>
      <c r="I136" s="46" t="s">
        <v>23</v>
      </c>
      <c r="J136" s="46">
        <f ca="1">IF(COUNTIFS(Распис!$B$4:$B$300,$A136,Распис!$C$4:$C$300,"&lt;="&amp;J$1,Распис!$D$4:$D$300,"&gt;="&amp;J$1)&gt;0,SUMIFS(Распис!$F$4:$F$300,Распис!$B$4:$B$300,$A136,Распис!$C$4:$C$300,"&lt;="&amp;J$1,Распис!$D$4:$D$300,"&gt;="&amp;J$1),SUMIF(База!$B$3:$B$305,$A136,База!$F$3:$F$152))</f>
        <v>0</v>
      </c>
      <c r="K136" s="46">
        <f ca="1">IF(COUNTIFS(Распис!$B$4:$B$300,$A136,Распис!$C$4:$C$300,"&lt;="&amp;K$1,Распис!$D$4:$D$300,"&gt;="&amp;K$1)&gt;0,SUMIFS(Распис!$G$4:$G$300,Распис!$B$4:$B$300,$A136,Распис!$C$4:$C$300,"&lt;="&amp;K$1,Распис!$D$4:$D$300,"&gt;="&amp;K$1),SUMIF(База!$B$3:$B$305,$A136,База!$G$3:$G$152))</f>
        <v>0</v>
      </c>
      <c r="L136" s="46">
        <f ca="1">IF(COUNTIFS(Распис!$B$4:$B$300,$A136,Распис!$C$4:$C$300,"&lt;="&amp;L$1,Распис!$D$4:$D$300,"&gt;="&amp;L$1)&gt;0,SUMIFS(Распис!$H$4:$H$300,Распис!$B$4:$B$300,$A136,Распис!$C$4:$C$300,"&lt;="&amp;L$1,Распис!$D$4:$D$300,"&gt;="&amp;L$1),SUMIF(База!$B$3:$B$305,$A136,База!$H$3:$H$152))</f>
        <v>0</v>
      </c>
      <c r="M136" s="46">
        <f ca="1">IF(COUNTIFS(Распис!$B$4:$B$300,$A136,Распис!$C$4:$C$300,"&lt;="&amp;M$1,Распис!$D$4:$D$300,"&gt;="&amp;M$1)&gt;0,SUMIFS(Распис!$I$4:$I$300,Распис!$B$4:$B$300,$A136,Распис!$C$4:$C$300,"&lt;="&amp;M$1,Распис!$D$4:$D$300,"&gt;="&amp;M$1),SUMIF(База!$B$3:$B$305,$A136,База!$I$3:$I$152))</f>
        <v>0</v>
      </c>
      <c r="N136" s="46">
        <f ca="1">IF(COUNTIFS(Распис!$B$4:$B$300,$A136,Распис!$C$4:$C$300,"&lt;="&amp;N$1,Распис!$D$4:$D$300,"&gt;="&amp;N$1)&gt;0,SUMIFS(Распис!$J$4:$J$300,Распис!$B$4:$B$300,$A136,Распис!$C$4:$C$300,"&lt;="&amp;N$1,Распис!$D$4:$D$300,"&gt;="&amp;N$1),SUMIF(База!$B$3:$B$305,$A136,База!$J$3:$J$152))</f>
        <v>0</v>
      </c>
      <c r="O136" s="46">
        <f ca="1">IF(COUNTIFS(Распис!$B$4:$B$300,$A136,Распис!$C$4:$C$300,"&lt;="&amp;O$1,Распис!$D$4:$D$300,"&gt;="&amp;O$1)&gt;0,SUMIFS(Распис!$K$4:$K$300,Распис!$B$4:$B$300,$A136,Распис!$C$4:$C$300,"&lt;="&amp;O$1,Распис!$D$4:$D$300,"&gt;="&amp;O$1),SUMIF(База!$B$3:$B$305,$A136,База!$K$3:$K$152))</f>
        <v>0</v>
      </c>
      <c r="P136" s="46" t="s">
        <v>23</v>
      </c>
      <c r="Q136" s="46">
        <f ca="1">IF(COUNTIFS(Распис!$B$4:$B$300,$A136,Распис!$C$4:$C$300,"&lt;="&amp;Q$1,Распис!$D$4:$D$300,"&gt;="&amp;Q$1)&gt;0,SUMIFS(Распис!$F$4:$F$300,Распис!$B$4:$B$300,$A136,Распис!$C$4:$C$300,"&lt;="&amp;Q$1,Распис!$D$4:$D$300,"&gt;="&amp;Q$1),SUMIF(База!$B$3:$B$305,$A136,База!$F$3:$F$152))</f>
        <v>0</v>
      </c>
      <c r="R136" s="46">
        <f ca="1">IF(COUNTIFS(Распис!$B$4:$B$300,$A136,Распис!$C$4:$C$300,"&lt;="&amp;R$1,Распис!$D$4:$D$300,"&gt;="&amp;R$1)&gt;0,SUMIFS(Распис!$G$4:$G$300,Распис!$B$4:$B$300,$A136,Распис!$C$4:$C$300,"&lt;="&amp;R$1,Распис!$D$4:$D$300,"&gt;="&amp;R$1),SUMIF(База!$B$3:$B$305,$A136,База!$G$3:$G$152))</f>
        <v>0</v>
      </c>
      <c r="S136" s="46">
        <f ca="1">IF(COUNTIFS(Распис!$B$4:$B$300,$A136,Распис!$C$4:$C$300,"&lt;="&amp;S$1,Распис!$D$4:$D$300,"&gt;="&amp;S$1)&gt;0,SUMIFS(Распис!$H$4:$H$300,Распис!$B$4:$B$300,$A136,Распис!$C$4:$C$300,"&lt;="&amp;S$1,Распис!$D$4:$D$300,"&gt;="&amp;S$1),SUMIF(База!$B$3:$B$305,$A136,База!$H$3:$H$152))</f>
        <v>0</v>
      </c>
      <c r="T136" s="46">
        <f ca="1">IF(COUNTIFS(Распис!$B$4:$B$300,$A136,Распис!$C$4:$C$300,"&lt;="&amp;T$1,Распис!$D$4:$D$300,"&gt;="&amp;T$1)&gt;0,SUMIFS(Распис!$I$4:$I$300,Распис!$B$4:$B$300,$A136,Распис!$C$4:$C$300,"&lt;="&amp;T$1,Распис!$D$4:$D$300,"&gt;="&amp;T$1),SUMIF(База!$B$3:$B$305,$A136,База!$I$3:$I$152))</f>
        <v>0</v>
      </c>
      <c r="U136" s="46">
        <f ca="1">IF(COUNTIFS(Распис!$B$4:$B$300,$A136,Распис!$C$4:$C$300,"&lt;="&amp;U$1,Распис!$D$4:$D$300,"&gt;="&amp;U$1)&gt;0,SUMIFS(Распис!$J$4:$J$300,Распис!$B$4:$B$300,$A136,Распис!$C$4:$C$300,"&lt;="&amp;U$1,Распис!$D$4:$D$300,"&gt;="&amp;U$1),SUMIF(База!$B$3:$B$305,$A136,База!$J$3:$J$152))</f>
        <v>0</v>
      </c>
      <c r="V136" s="46">
        <f ca="1">IF(COUNTIFS(Распис!$B$4:$B$300,$A136,Распис!$C$4:$C$300,"&lt;="&amp;V$1,Распис!$D$4:$D$300,"&gt;="&amp;V$1)&gt;0,SUMIFS(Распис!$K$4:$K$300,Распис!$B$4:$B$300,$A136,Распис!$C$4:$C$300,"&lt;="&amp;V$1,Распис!$D$4:$D$300,"&gt;="&amp;V$1),SUMIF(База!$B$3:$B$305,$A136,База!$K$3:$K$152))</f>
        <v>0</v>
      </c>
      <c r="W136" s="46" t="s">
        <v>23</v>
      </c>
      <c r="X136" s="46">
        <f ca="1">IF(COUNTIFS(Распис!$B$4:$B$300,$A136,Распис!$C$4:$C$300,"&lt;="&amp;X$1,Распис!$D$4:$D$300,"&gt;="&amp;X$1)&gt;0,SUMIFS(Распис!$F$4:$F$300,Распис!$B$4:$B$300,$A136,Распис!$C$4:$C$300,"&lt;="&amp;X$1,Распис!$D$4:$D$300,"&gt;="&amp;X$1),SUMIF(База!$B$3:$B$305,$A136,База!$F$3:$F$152))</f>
        <v>0</v>
      </c>
      <c r="Y136" s="46">
        <f ca="1">IF(COUNTIFS(Распис!$B$4:$B$300,$A136,Распис!$C$4:$C$300,"&lt;="&amp;Y$1,Распис!$D$4:$D$300,"&gt;="&amp;Y$1)&gt;0,SUMIFS(Распис!$G$4:$G$300,Распис!$B$4:$B$300,$A136,Распис!$C$4:$C$300,"&lt;="&amp;Y$1,Распис!$D$4:$D$300,"&gt;="&amp;Y$1),SUMIF(База!$B$3:$B$305,$A136,База!$G$3:$G$152))</f>
        <v>0</v>
      </c>
      <c r="Z136" s="46">
        <f ca="1">IF(COUNTIFS(Распис!$B$4:$B$300,$A136,Распис!$C$4:$C$300,"&lt;="&amp;Z$1,Распис!$D$4:$D$300,"&gt;="&amp;Z$1)&gt;0,SUMIFS(Распис!$H$4:$H$300,Распис!$B$4:$B$300,$A136,Распис!$C$4:$C$300,"&lt;="&amp;Z$1,Распис!$D$4:$D$300,"&gt;="&amp;Z$1),SUMIF(База!$B$3:$B$305,$A136,База!$H$3:$H$152))</f>
        <v>0</v>
      </c>
      <c r="AA136" s="46">
        <f ca="1">IF(COUNTIFS(Распис!$B$4:$B$300,$A136,Распис!$C$4:$C$300,"&lt;="&amp;AA$1,Распис!$D$4:$D$300,"&gt;="&amp;AA$1)&gt;0,SUMIFS(Распис!$I$4:$I$300,Распис!$B$4:$B$300,$A136,Распис!$C$4:$C$300,"&lt;="&amp;AA$1,Распис!$D$4:$D$300,"&gt;="&amp;AA$1),SUMIF(База!$B$3:$B$305,$A136,База!$I$3:$I$152))</f>
        <v>0</v>
      </c>
      <c r="AB136" s="46">
        <f ca="1">IF(COUNTIFS(Распис!$B$4:$B$300,$A136,Распис!$C$4:$C$300,"&lt;="&amp;AB$1,Распис!$D$4:$D$300,"&gt;="&amp;AB$1)&gt;0,SUMIFS(Распис!$J$4:$J$300,Распис!$B$4:$B$300,$A136,Распис!$C$4:$C$300,"&lt;="&amp;AB$1,Распис!$D$4:$D$300,"&gt;="&amp;AB$1),SUMIF(База!$B$3:$B$305,$A136,База!$J$3:$J$152))</f>
        <v>0</v>
      </c>
      <c r="AC136" s="46">
        <f ca="1">IF(COUNTIFS(Распис!$B$4:$B$300,$A136,Распис!$C$4:$C$300,"&lt;="&amp;AC$1,Распис!$D$4:$D$300,"&gt;="&amp;AC$1)&gt;0,SUMIFS(Распис!$K$4:$K$300,Распис!$B$4:$B$300,$A136,Распис!$C$4:$C$300,"&lt;="&amp;AC$1,Распис!$D$4:$D$300,"&gt;="&amp;AC$1),SUMIF(База!$B$3:$B$305,$A136,База!$K$3:$K$152))</f>
        <v>0</v>
      </c>
      <c r="AD136" s="46" t="s">
        <v>23</v>
      </c>
      <c r="AE136" s="46">
        <f ca="1">IF(COUNTIFS(Распис!$B$4:$B$300,$A136,Распис!$C$4:$C$300,"&lt;="&amp;AE$1,Распис!$D$4:$D$300,"&gt;="&amp;AE$1)&gt;0,SUMIFS(Распис!$F$4:$F$300,Распис!$B$4:$B$300,$A136,Распис!$C$4:$C$300,"&lt;="&amp;AE$1,Распис!$D$4:$D$300,"&gt;="&amp;AE$1),SUMIF(База!$B$3:$B$305,$A136,База!$F$3:$F$152))</f>
        <v>0</v>
      </c>
      <c r="AF136" s="47"/>
      <c r="AG136" s="46">
        <f t="shared" ca="1" si="18"/>
        <v>0</v>
      </c>
      <c r="AH136" s="46">
        <f ca="1">AG136-SUMIFS(Распред!$G$4:$G$300,Распред!$B$4:$B$300,"апрель",Распред!$F$4:$F$300,A136)</f>
        <v>0</v>
      </c>
      <c r="AI136" s="46">
        <f ca="1">AH136+(COUNTIF(B136:AF136,"КД")+SUMIFS(Распред!$AH$4:$AH$300,Распред!$F$4:$F$300,A136,Распред!$B$4:$B$300,"апрель"))*4</f>
        <v>0</v>
      </c>
      <c r="AJ136" s="46">
        <f t="shared" ca="1" si="19"/>
        <v>0</v>
      </c>
      <c r="AK136" s="46">
        <f t="shared" ca="1" si="20"/>
        <v>0</v>
      </c>
      <c r="AL136" s="46">
        <f>SUMIFS(Распред!$K$4:$K$300,Распред!$B$4:$B$300,"апрель",Распред!$J$4:$J$300,A136)+SUMIFS(Распред!$M$4:$M$300,Распред!$B$4:$B$300,"апрель",Распред!$L$4:$L$300,A136)+SUMIFS(Распред!$O$4:$O$300,Распред!$B$4:$B$300,"апрель",Распред!$N$4:$N$300,A136)+SUMIFS(Распред!$Q$4:$Q$300,Распред!$B$4:$B$300,"апрель",Распред!$P$4:$P$300,A136)+SUMIFS(Распред!$S$4:$S$300,Распред!$B$4:$B$300,"апрель",Распред!$R$4:$R$300,A136)+SUMIFS(Распред!$U$4:$U$300,Распред!$B$4:$B$300,"апрель",Распред!$T$4:$T$300,A136)+SUMIFS(Распред!$W$4:$W$300,Распред!$B$4:$B$300,"апрель",Распред!$V$4:$V$300,A136)+SUMIFS(Распред!$Y$4:$Y$300,Распред!$B$4:$B$300,"апрель",Распред!$X$4:$X$300,A136)+SUMIFS(Распред!$AA$4:$AA$300,Распред!$B$4:$B$300,"апрель",Распред!$Z$4:$Z$300,A136)+SUMIFS(Распред!$AC$4:$AC$300,Распред!$B$4:$B$300,"апрель",Распред!$AB$4:$AB$300,A136)</f>
        <v>0</v>
      </c>
      <c r="AM136" s="46">
        <f t="shared" ca="1" si="21"/>
        <v>0</v>
      </c>
      <c r="AN136" s="46">
        <f t="shared" ca="1" si="22"/>
        <v>0</v>
      </c>
      <c r="AO136" s="46">
        <f t="shared" ca="1" si="23"/>
        <v>0</v>
      </c>
      <c r="AP136" s="46">
        <f>январь!AP136</f>
        <v>0</v>
      </c>
      <c r="AQ136" s="46">
        <f t="shared" ca="1" si="24"/>
        <v>0</v>
      </c>
      <c r="AR136" s="47"/>
      <c r="AS136" s="47">
        <f t="shared" ca="1" si="25"/>
        <v>0</v>
      </c>
      <c r="AT136" s="47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</row>
    <row r="137" spans="1:58" x14ac:dyDescent="0.25">
      <c r="A137" s="47">
        <f>База!B137</f>
        <v>0</v>
      </c>
      <c r="B137" s="46" t="s">
        <v>23</v>
      </c>
      <c r="C137" s="46">
        <f ca="1">IF(COUNTIFS(Распис!$B$4:$B$300,$A137,Распис!$C$4:$C$300,"&lt;="&amp;C$1,Распис!$D$4:$D$300,"&gt;="&amp;C$1)&gt;0,SUMIFS(Распис!$F$4:$F$300,Распис!$B$4:$B$300,$A137,Распис!$C$4:$C$300,"&lt;="&amp;C$1,Распис!$D$4:$D$300,"&gt;="&amp;C$1),SUMIF(База!$B$3:$B$305,$A137,База!$F$3:$F$152))</f>
        <v>0</v>
      </c>
      <c r="D137" s="46">
        <f ca="1">IF(COUNTIFS(Распис!$B$4:$B$300,$A137,Распис!$C$4:$C$300,"&lt;="&amp;D$1,Распис!$D$4:$D$300,"&gt;="&amp;D$1)&gt;0,SUMIFS(Распис!$G$4:$G$300,Распис!$B$4:$B$300,$A137,Распис!$C$4:$C$300,"&lt;="&amp;D$1,Распис!$D$4:$D$300,"&gt;="&amp;D$1),SUMIF(База!$B$3:$B$305,$A137,База!$G$3:$G$152))</f>
        <v>0</v>
      </c>
      <c r="E137" s="46">
        <f ca="1">IF(COUNTIFS(Распис!$B$4:$B$300,$A137,Распис!$C$4:$C$300,"&lt;="&amp;E$1,Распис!$D$4:$D$300,"&gt;="&amp;E$1)&gt;0,SUMIFS(Распис!$H$4:$H$300,Распис!$B$4:$B$300,$A137,Распис!$C$4:$C$300,"&lt;="&amp;E$1,Распис!$D$4:$D$300,"&gt;="&amp;E$1),SUMIF(База!$B$3:$B$305,$A137,База!$H$3:$H$152))</f>
        <v>0</v>
      </c>
      <c r="F137" s="46">
        <f ca="1">IF(COUNTIFS(Распис!$B$4:$B$300,$A137,Распис!$C$4:$C$300,"&lt;="&amp;F$1,Распис!$D$4:$D$300,"&gt;="&amp;F$1)&gt;0,SUMIFS(Распис!$I$4:$I$300,Распис!$B$4:$B$300,$A137,Распис!$C$4:$C$300,"&lt;="&amp;F$1,Распис!$D$4:$D$300,"&gt;="&amp;F$1),SUMIF(База!$B$3:$B$305,$A137,База!$I$3:$I$152))</f>
        <v>0</v>
      </c>
      <c r="G137" s="46">
        <f ca="1">IF(COUNTIFS(Распис!$B$4:$B$300,$A137,Распис!$C$4:$C$300,"&lt;="&amp;G$1,Распис!$D$4:$D$300,"&gt;="&amp;G$1)&gt;0,SUMIFS(Распис!$J$4:$J$300,Распис!$B$4:$B$300,$A137,Распис!$C$4:$C$300,"&lt;="&amp;G$1,Распис!$D$4:$D$300,"&gt;="&amp;G$1),SUMIF(База!$B$3:$B$305,$A137,База!$J$3:$J$152))</f>
        <v>0</v>
      </c>
      <c r="H137" s="46">
        <f ca="1">IF(COUNTIFS(Распис!$B$4:$B$300,$A137,Распис!$C$4:$C$300,"&lt;="&amp;H$1,Распис!$D$4:$D$300,"&gt;="&amp;H$1)&gt;0,SUMIFS(Распис!$K$4:$K$300,Распис!$B$4:$B$300,$A137,Распис!$C$4:$C$300,"&lt;="&amp;H$1,Распис!$D$4:$D$300,"&gt;="&amp;H$1),SUMIF(База!$B$3:$B$305,$A137,База!$K$3:$K$152))</f>
        <v>0</v>
      </c>
      <c r="I137" s="46" t="s">
        <v>23</v>
      </c>
      <c r="J137" s="46">
        <f ca="1">IF(COUNTIFS(Распис!$B$4:$B$300,$A137,Распис!$C$4:$C$300,"&lt;="&amp;J$1,Распис!$D$4:$D$300,"&gt;="&amp;J$1)&gt;0,SUMIFS(Распис!$F$4:$F$300,Распис!$B$4:$B$300,$A137,Распис!$C$4:$C$300,"&lt;="&amp;J$1,Распис!$D$4:$D$300,"&gt;="&amp;J$1),SUMIF(База!$B$3:$B$305,$A137,База!$F$3:$F$152))</f>
        <v>0</v>
      </c>
      <c r="K137" s="46">
        <f ca="1">IF(COUNTIFS(Распис!$B$4:$B$300,$A137,Распис!$C$4:$C$300,"&lt;="&amp;K$1,Распис!$D$4:$D$300,"&gt;="&amp;K$1)&gt;0,SUMIFS(Распис!$G$4:$G$300,Распис!$B$4:$B$300,$A137,Распис!$C$4:$C$300,"&lt;="&amp;K$1,Распис!$D$4:$D$300,"&gt;="&amp;K$1),SUMIF(База!$B$3:$B$305,$A137,База!$G$3:$G$152))</f>
        <v>0</v>
      </c>
      <c r="L137" s="46">
        <f ca="1">IF(COUNTIFS(Распис!$B$4:$B$300,$A137,Распис!$C$4:$C$300,"&lt;="&amp;L$1,Распис!$D$4:$D$300,"&gt;="&amp;L$1)&gt;0,SUMIFS(Распис!$H$4:$H$300,Распис!$B$4:$B$300,$A137,Распис!$C$4:$C$300,"&lt;="&amp;L$1,Распис!$D$4:$D$300,"&gt;="&amp;L$1),SUMIF(База!$B$3:$B$305,$A137,База!$H$3:$H$152))</f>
        <v>0</v>
      </c>
      <c r="M137" s="46">
        <f ca="1">IF(COUNTIFS(Распис!$B$4:$B$300,$A137,Распис!$C$4:$C$300,"&lt;="&amp;M$1,Распис!$D$4:$D$300,"&gt;="&amp;M$1)&gt;0,SUMIFS(Распис!$I$4:$I$300,Распис!$B$4:$B$300,$A137,Распис!$C$4:$C$300,"&lt;="&amp;M$1,Распис!$D$4:$D$300,"&gt;="&amp;M$1),SUMIF(База!$B$3:$B$305,$A137,База!$I$3:$I$152))</f>
        <v>0</v>
      </c>
      <c r="N137" s="46">
        <f ca="1">IF(COUNTIFS(Распис!$B$4:$B$300,$A137,Распис!$C$4:$C$300,"&lt;="&amp;N$1,Распис!$D$4:$D$300,"&gt;="&amp;N$1)&gt;0,SUMIFS(Распис!$J$4:$J$300,Распис!$B$4:$B$300,$A137,Распис!$C$4:$C$300,"&lt;="&amp;N$1,Распис!$D$4:$D$300,"&gt;="&amp;N$1),SUMIF(База!$B$3:$B$305,$A137,База!$J$3:$J$152))</f>
        <v>0</v>
      </c>
      <c r="O137" s="46">
        <f ca="1">IF(COUNTIFS(Распис!$B$4:$B$300,$A137,Распис!$C$4:$C$300,"&lt;="&amp;O$1,Распис!$D$4:$D$300,"&gt;="&amp;O$1)&gt;0,SUMIFS(Распис!$K$4:$K$300,Распис!$B$4:$B$300,$A137,Распис!$C$4:$C$300,"&lt;="&amp;O$1,Распис!$D$4:$D$300,"&gt;="&amp;O$1),SUMIF(База!$B$3:$B$305,$A137,База!$K$3:$K$152))</f>
        <v>0</v>
      </c>
      <c r="P137" s="46" t="s">
        <v>23</v>
      </c>
      <c r="Q137" s="46">
        <f ca="1">IF(COUNTIFS(Распис!$B$4:$B$300,$A137,Распис!$C$4:$C$300,"&lt;="&amp;Q$1,Распис!$D$4:$D$300,"&gt;="&amp;Q$1)&gt;0,SUMIFS(Распис!$F$4:$F$300,Распис!$B$4:$B$300,$A137,Распис!$C$4:$C$300,"&lt;="&amp;Q$1,Распис!$D$4:$D$300,"&gt;="&amp;Q$1),SUMIF(База!$B$3:$B$305,$A137,База!$F$3:$F$152))</f>
        <v>0</v>
      </c>
      <c r="R137" s="46">
        <f ca="1">IF(COUNTIFS(Распис!$B$4:$B$300,$A137,Распис!$C$4:$C$300,"&lt;="&amp;R$1,Распис!$D$4:$D$300,"&gt;="&amp;R$1)&gt;0,SUMIFS(Распис!$G$4:$G$300,Распис!$B$4:$B$300,$A137,Распис!$C$4:$C$300,"&lt;="&amp;R$1,Распис!$D$4:$D$300,"&gt;="&amp;R$1),SUMIF(База!$B$3:$B$305,$A137,База!$G$3:$G$152))</f>
        <v>0</v>
      </c>
      <c r="S137" s="46">
        <f ca="1">IF(COUNTIFS(Распис!$B$4:$B$300,$A137,Распис!$C$4:$C$300,"&lt;="&amp;S$1,Распис!$D$4:$D$300,"&gt;="&amp;S$1)&gt;0,SUMIFS(Распис!$H$4:$H$300,Распис!$B$4:$B$300,$A137,Распис!$C$4:$C$300,"&lt;="&amp;S$1,Распис!$D$4:$D$300,"&gt;="&amp;S$1),SUMIF(База!$B$3:$B$305,$A137,База!$H$3:$H$152))</f>
        <v>0</v>
      </c>
      <c r="T137" s="46">
        <f ca="1">IF(COUNTIFS(Распис!$B$4:$B$300,$A137,Распис!$C$4:$C$300,"&lt;="&amp;T$1,Распис!$D$4:$D$300,"&gt;="&amp;T$1)&gt;0,SUMIFS(Распис!$I$4:$I$300,Распис!$B$4:$B$300,$A137,Распис!$C$4:$C$300,"&lt;="&amp;T$1,Распис!$D$4:$D$300,"&gt;="&amp;T$1),SUMIF(База!$B$3:$B$305,$A137,База!$I$3:$I$152))</f>
        <v>0</v>
      </c>
      <c r="U137" s="46">
        <f ca="1">IF(COUNTIFS(Распис!$B$4:$B$300,$A137,Распис!$C$4:$C$300,"&lt;="&amp;U$1,Распис!$D$4:$D$300,"&gt;="&amp;U$1)&gt;0,SUMIFS(Распис!$J$4:$J$300,Распис!$B$4:$B$300,$A137,Распис!$C$4:$C$300,"&lt;="&amp;U$1,Распис!$D$4:$D$300,"&gt;="&amp;U$1),SUMIF(База!$B$3:$B$305,$A137,База!$J$3:$J$152))</f>
        <v>0</v>
      </c>
      <c r="V137" s="46">
        <f ca="1">IF(COUNTIFS(Распис!$B$4:$B$300,$A137,Распис!$C$4:$C$300,"&lt;="&amp;V$1,Распис!$D$4:$D$300,"&gt;="&amp;V$1)&gt;0,SUMIFS(Распис!$K$4:$K$300,Распис!$B$4:$B$300,$A137,Распис!$C$4:$C$300,"&lt;="&amp;V$1,Распис!$D$4:$D$300,"&gt;="&amp;V$1),SUMIF(База!$B$3:$B$305,$A137,База!$K$3:$K$152))</f>
        <v>0</v>
      </c>
      <c r="W137" s="46" t="s">
        <v>23</v>
      </c>
      <c r="X137" s="46">
        <f ca="1">IF(COUNTIFS(Распис!$B$4:$B$300,$A137,Распис!$C$4:$C$300,"&lt;="&amp;X$1,Распис!$D$4:$D$300,"&gt;="&amp;X$1)&gt;0,SUMIFS(Распис!$F$4:$F$300,Распис!$B$4:$B$300,$A137,Распис!$C$4:$C$300,"&lt;="&amp;X$1,Распис!$D$4:$D$300,"&gt;="&amp;X$1),SUMIF(База!$B$3:$B$305,$A137,База!$F$3:$F$152))</f>
        <v>0</v>
      </c>
      <c r="Y137" s="46">
        <f ca="1">IF(COUNTIFS(Распис!$B$4:$B$300,$A137,Распис!$C$4:$C$300,"&lt;="&amp;Y$1,Распис!$D$4:$D$300,"&gt;="&amp;Y$1)&gt;0,SUMIFS(Распис!$G$4:$G$300,Распис!$B$4:$B$300,$A137,Распис!$C$4:$C$300,"&lt;="&amp;Y$1,Распис!$D$4:$D$300,"&gt;="&amp;Y$1),SUMIF(База!$B$3:$B$305,$A137,База!$G$3:$G$152))</f>
        <v>0</v>
      </c>
      <c r="Z137" s="46">
        <f ca="1">IF(COUNTIFS(Распис!$B$4:$B$300,$A137,Распис!$C$4:$C$300,"&lt;="&amp;Z$1,Распис!$D$4:$D$300,"&gt;="&amp;Z$1)&gt;0,SUMIFS(Распис!$H$4:$H$300,Распис!$B$4:$B$300,$A137,Распис!$C$4:$C$300,"&lt;="&amp;Z$1,Распис!$D$4:$D$300,"&gt;="&amp;Z$1),SUMIF(База!$B$3:$B$305,$A137,База!$H$3:$H$152))</f>
        <v>0</v>
      </c>
      <c r="AA137" s="46">
        <f ca="1">IF(COUNTIFS(Распис!$B$4:$B$300,$A137,Распис!$C$4:$C$300,"&lt;="&amp;AA$1,Распис!$D$4:$D$300,"&gt;="&amp;AA$1)&gt;0,SUMIFS(Распис!$I$4:$I$300,Распис!$B$4:$B$300,$A137,Распис!$C$4:$C$300,"&lt;="&amp;AA$1,Распис!$D$4:$D$300,"&gt;="&amp;AA$1),SUMIF(База!$B$3:$B$305,$A137,База!$I$3:$I$152))</f>
        <v>0</v>
      </c>
      <c r="AB137" s="46">
        <f ca="1">IF(COUNTIFS(Распис!$B$4:$B$300,$A137,Распис!$C$4:$C$300,"&lt;="&amp;AB$1,Распис!$D$4:$D$300,"&gt;="&amp;AB$1)&gt;0,SUMIFS(Распис!$J$4:$J$300,Распис!$B$4:$B$300,$A137,Распис!$C$4:$C$300,"&lt;="&amp;AB$1,Распис!$D$4:$D$300,"&gt;="&amp;AB$1),SUMIF(База!$B$3:$B$305,$A137,База!$J$3:$J$152))</f>
        <v>0</v>
      </c>
      <c r="AC137" s="46">
        <f ca="1">IF(COUNTIFS(Распис!$B$4:$B$300,$A137,Распис!$C$4:$C$300,"&lt;="&amp;AC$1,Распис!$D$4:$D$300,"&gt;="&amp;AC$1)&gt;0,SUMIFS(Распис!$K$4:$K$300,Распис!$B$4:$B$300,$A137,Распис!$C$4:$C$300,"&lt;="&amp;AC$1,Распис!$D$4:$D$300,"&gt;="&amp;AC$1),SUMIF(База!$B$3:$B$305,$A137,База!$K$3:$K$152))</f>
        <v>0</v>
      </c>
      <c r="AD137" s="46" t="s">
        <v>23</v>
      </c>
      <c r="AE137" s="46">
        <f ca="1">IF(COUNTIFS(Распис!$B$4:$B$300,$A137,Распис!$C$4:$C$300,"&lt;="&amp;AE$1,Распис!$D$4:$D$300,"&gt;="&amp;AE$1)&gt;0,SUMIFS(Распис!$F$4:$F$300,Распис!$B$4:$B$300,$A137,Распис!$C$4:$C$300,"&lt;="&amp;AE$1,Распис!$D$4:$D$300,"&gt;="&amp;AE$1),SUMIF(База!$B$3:$B$305,$A137,База!$F$3:$F$152))</f>
        <v>0</v>
      </c>
      <c r="AF137" s="47"/>
      <c r="AG137" s="46">
        <f t="shared" ca="1" si="18"/>
        <v>0</v>
      </c>
      <c r="AH137" s="46">
        <f ca="1">AG137-SUMIFS(Распред!$G$4:$G$300,Распред!$B$4:$B$300,"апрель",Распред!$F$4:$F$300,A137)</f>
        <v>0</v>
      </c>
      <c r="AI137" s="46">
        <f ca="1">AH137+(COUNTIF(B137:AF137,"КД")+SUMIFS(Распред!$AH$4:$AH$300,Распред!$F$4:$F$300,A137,Распред!$B$4:$B$300,"апрель"))*4</f>
        <v>0</v>
      </c>
      <c r="AJ137" s="46">
        <f t="shared" ca="1" si="19"/>
        <v>0</v>
      </c>
      <c r="AK137" s="46">
        <f t="shared" ca="1" si="20"/>
        <v>0</v>
      </c>
      <c r="AL137" s="46">
        <f>SUMIFS(Распред!$K$4:$K$300,Распред!$B$4:$B$300,"апрель",Распред!$J$4:$J$300,A137)+SUMIFS(Распред!$M$4:$M$300,Распред!$B$4:$B$300,"апрель",Распред!$L$4:$L$300,A137)+SUMIFS(Распред!$O$4:$O$300,Распред!$B$4:$B$300,"апрель",Распред!$N$4:$N$300,A137)+SUMIFS(Распред!$Q$4:$Q$300,Распред!$B$4:$B$300,"апрель",Распред!$P$4:$P$300,A137)+SUMIFS(Распред!$S$4:$S$300,Распред!$B$4:$B$300,"апрель",Распред!$R$4:$R$300,A137)+SUMIFS(Распред!$U$4:$U$300,Распред!$B$4:$B$300,"апрель",Распред!$T$4:$T$300,A137)+SUMIFS(Распред!$W$4:$W$300,Распред!$B$4:$B$300,"апрель",Распред!$V$4:$V$300,A137)+SUMIFS(Распред!$Y$4:$Y$300,Распред!$B$4:$B$300,"апрель",Распред!$X$4:$X$300,A137)+SUMIFS(Распред!$AA$4:$AA$300,Распред!$B$4:$B$300,"апрель",Распред!$Z$4:$Z$300,A137)+SUMIFS(Распред!$AC$4:$AC$300,Распред!$B$4:$B$300,"апрель",Распред!$AB$4:$AB$300,A137)</f>
        <v>0</v>
      </c>
      <c r="AM137" s="46">
        <f t="shared" ca="1" si="21"/>
        <v>0</v>
      </c>
      <c r="AN137" s="46">
        <f t="shared" ca="1" si="22"/>
        <v>0</v>
      </c>
      <c r="AO137" s="46">
        <f t="shared" ca="1" si="23"/>
        <v>0</v>
      </c>
      <c r="AP137" s="46">
        <f>январь!AP137</f>
        <v>0</v>
      </c>
      <c r="AQ137" s="46">
        <f t="shared" ca="1" si="24"/>
        <v>0</v>
      </c>
      <c r="AR137" s="47"/>
      <c r="AS137" s="47">
        <f t="shared" ca="1" si="25"/>
        <v>0</v>
      </c>
      <c r="AT137" s="47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</row>
    <row r="138" spans="1:58" x14ac:dyDescent="0.25">
      <c r="A138" s="47">
        <f>База!B138</f>
        <v>0</v>
      </c>
      <c r="B138" s="46" t="s">
        <v>23</v>
      </c>
      <c r="C138" s="46">
        <f ca="1">IF(COUNTIFS(Распис!$B$4:$B$300,$A138,Распис!$C$4:$C$300,"&lt;="&amp;C$1,Распис!$D$4:$D$300,"&gt;="&amp;C$1)&gt;0,SUMIFS(Распис!$F$4:$F$300,Распис!$B$4:$B$300,$A138,Распис!$C$4:$C$300,"&lt;="&amp;C$1,Распис!$D$4:$D$300,"&gt;="&amp;C$1),SUMIF(База!$B$3:$B$305,$A138,База!$F$3:$F$152))</f>
        <v>0</v>
      </c>
      <c r="D138" s="46">
        <f ca="1">IF(COUNTIFS(Распис!$B$4:$B$300,$A138,Распис!$C$4:$C$300,"&lt;="&amp;D$1,Распис!$D$4:$D$300,"&gt;="&amp;D$1)&gt;0,SUMIFS(Распис!$G$4:$G$300,Распис!$B$4:$B$300,$A138,Распис!$C$4:$C$300,"&lt;="&amp;D$1,Распис!$D$4:$D$300,"&gt;="&amp;D$1),SUMIF(База!$B$3:$B$305,$A138,База!$G$3:$G$152))</f>
        <v>0</v>
      </c>
      <c r="E138" s="46">
        <f ca="1">IF(COUNTIFS(Распис!$B$4:$B$300,$A138,Распис!$C$4:$C$300,"&lt;="&amp;E$1,Распис!$D$4:$D$300,"&gt;="&amp;E$1)&gt;0,SUMIFS(Распис!$H$4:$H$300,Распис!$B$4:$B$300,$A138,Распис!$C$4:$C$300,"&lt;="&amp;E$1,Распис!$D$4:$D$300,"&gt;="&amp;E$1),SUMIF(База!$B$3:$B$305,$A138,База!$H$3:$H$152))</f>
        <v>0</v>
      </c>
      <c r="F138" s="46">
        <f ca="1">IF(COUNTIFS(Распис!$B$4:$B$300,$A138,Распис!$C$4:$C$300,"&lt;="&amp;F$1,Распис!$D$4:$D$300,"&gt;="&amp;F$1)&gt;0,SUMIFS(Распис!$I$4:$I$300,Распис!$B$4:$B$300,$A138,Распис!$C$4:$C$300,"&lt;="&amp;F$1,Распис!$D$4:$D$300,"&gt;="&amp;F$1),SUMIF(База!$B$3:$B$305,$A138,База!$I$3:$I$152))</f>
        <v>0</v>
      </c>
      <c r="G138" s="46">
        <f ca="1">IF(COUNTIFS(Распис!$B$4:$B$300,$A138,Распис!$C$4:$C$300,"&lt;="&amp;G$1,Распис!$D$4:$D$300,"&gt;="&amp;G$1)&gt;0,SUMIFS(Распис!$J$4:$J$300,Распис!$B$4:$B$300,$A138,Распис!$C$4:$C$300,"&lt;="&amp;G$1,Распис!$D$4:$D$300,"&gt;="&amp;G$1),SUMIF(База!$B$3:$B$305,$A138,База!$J$3:$J$152))</f>
        <v>0</v>
      </c>
      <c r="H138" s="46">
        <f ca="1">IF(COUNTIFS(Распис!$B$4:$B$300,$A138,Распис!$C$4:$C$300,"&lt;="&amp;H$1,Распис!$D$4:$D$300,"&gt;="&amp;H$1)&gt;0,SUMIFS(Распис!$K$4:$K$300,Распис!$B$4:$B$300,$A138,Распис!$C$4:$C$300,"&lt;="&amp;H$1,Распис!$D$4:$D$300,"&gt;="&amp;H$1),SUMIF(База!$B$3:$B$305,$A138,База!$K$3:$K$152))</f>
        <v>0</v>
      </c>
      <c r="I138" s="46" t="s">
        <v>23</v>
      </c>
      <c r="J138" s="46">
        <f ca="1">IF(COUNTIFS(Распис!$B$4:$B$300,$A138,Распис!$C$4:$C$300,"&lt;="&amp;J$1,Распис!$D$4:$D$300,"&gt;="&amp;J$1)&gt;0,SUMIFS(Распис!$F$4:$F$300,Распис!$B$4:$B$300,$A138,Распис!$C$4:$C$300,"&lt;="&amp;J$1,Распис!$D$4:$D$300,"&gt;="&amp;J$1),SUMIF(База!$B$3:$B$305,$A138,База!$F$3:$F$152))</f>
        <v>0</v>
      </c>
      <c r="K138" s="46">
        <f ca="1">IF(COUNTIFS(Распис!$B$4:$B$300,$A138,Распис!$C$4:$C$300,"&lt;="&amp;K$1,Распис!$D$4:$D$300,"&gt;="&amp;K$1)&gt;0,SUMIFS(Распис!$G$4:$G$300,Распис!$B$4:$B$300,$A138,Распис!$C$4:$C$300,"&lt;="&amp;K$1,Распис!$D$4:$D$300,"&gt;="&amp;K$1),SUMIF(База!$B$3:$B$305,$A138,База!$G$3:$G$152))</f>
        <v>0</v>
      </c>
      <c r="L138" s="46">
        <f ca="1">IF(COUNTIFS(Распис!$B$4:$B$300,$A138,Распис!$C$4:$C$300,"&lt;="&amp;L$1,Распис!$D$4:$D$300,"&gt;="&amp;L$1)&gt;0,SUMIFS(Распис!$H$4:$H$300,Распис!$B$4:$B$300,$A138,Распис!$C$4:$C$300,"&lt;="&amp;L$1,Распис!$D$4:$D$300,"&gt;="&amp;L$1),SUMIF(База!$B$3:$B$305,$A138,База!$H$3:$H$152))</f>
        <v>0</v>
      </c>
      <c r="M138" s="46">
        <f ca="1">IF(COUNTIFS(Распис!$B$4:$B$300,$A138,Распис!$C$4:$C$300,"&lt;="&amp;M$1,Распис!$D$4:$D$300,"&gt;="&amp;M$1)&gt;0,SUMIFS(Распис!$I$4:$I$300,Распис!$B$4:$B$300,$A138,Распис!$C$4:$C$300,"&lt;="&amp;M$1,Распис!$D$4:$D$300,"&gt;="&amp;M$1),SUMIF(База!$B$3:$B$305,$A138,База!$I$3:$I$152))</f>
        <v>0</v>
      </c>
      <c r="N138" s="46">
        <f ca="1">IF(COUNTIFS(Распис!$B$4:$B$300,$A138,Распис!$C$4:$C$300,"&lt;="&amp;N$1,Распис!$D$4:$D$300,"&gt;="&amp;N$1)&gt;0,SUMIFS(Распис!$J$4:$J$300,Распис!$B$4:$B$300,$A138,Распис!$C$4:$C$300,"&lt;="&amp;N$1,Распис!$D$4:$D$300,"&gt;="&amp;N$1),SUMIF(База!$B$3:$B$305,$A138,База!$J$3:$J$152))</f>
        <v>0</v>
      </c>
      <c r="O138" s="46">
        <f ca="1">IF(COUNTIFS(Распис!$B$4:$B$300,$A138,Распис!$C$4:$C$300,"&lt;="&amp;O$1,Распис!$D$4:$D$300,"&gt;="&amp;O$1)&gt;0,SUMIFS(Распис!$K$4:$K$300,Распис!$B$4:$B$300,$A138,Распис!$C$4:$C$300,"&lt;="&amp;O$1,Распис!$D$4:$D$300,"&gt;="&amp;O$1),SUMIF(База!$B$3:$B$305,$A138,База!$K$3:$K$152))</f>
        <v>0</v>
      </c>
      <c r="P138" s="46" t="s">
        <v>23</v>
      </c>
      <c r="Q138" s="46">
        <f ca="1">IF(COUNTIFS(Распис!$B$4:$B$300,$A138,Распис!$C$4:$C$300,"&lt;="&amp;Q$1,Распис!$D$4:$D$300,"&gt;="&amp;Q$1)&gt;0,SUMIFS(Распис!$F$4:$F$300,Распис!$B$4:$B$300,$A138,Распис!$C$4:$C$300,"&lt;="&amp;Q$1,Распис!$D$4:$D$300,"&gt;="&amp;Q$1),SUMIF(База!$B$3:$B$305,$A138,База!$F$3:$F$152))</f>
        <v>0</v>
      </c>
      <c r="R138" s="46">
        <f ca="1">IF(COUNTIFS(Распис!$B$4:$B$300,$A138,Распис!$C$4:$C$300,"&lt;="&amp;R$1,Распис!$D$4:$D$300,"&gt;="&amp;R$1)&gt;0,SUMIFS(Распис!$G$4:$G$300,Распис!$B$4:$B$300,$A138,Распис!$C$4:$C$300,"&lt;="&amp;R$1,Распис!$D$4:$D$300,"&gt;="&amp;R$1),SUMIF(База!$B$3:$B$305,$A138,База!$G$3:$G$152))</f>
        <v>0</v>
      </c>
      <c r="S138" s="46">
        <f ca="1">IF(COUNTIFS(Распис!$B$4:$B$300,$A138,Распис!$C$4:$C$300,"&lt;="&amp;S$1,Распис!$D$4:$D$300,"&gt;="&amp;S$1)&gt;0,SUMIFS(Распис!$H$4:$H$300,Распис!$B$4:$B$300,$A138,Распис!$C$4:$C$300,"&lt;="&amp;S$1,Распис!$D$4:$D$300,"&gt;="&amp;S$1),SUMIF(База!$B$3:$B$305,$A138,База!$H$3:$H$152))</f>
        <v>0</v>
      </c>
      <c r="T138" s="46">
        <f ca="1">IF(COUNTIFS(Распис!$B$4:$B$300,$A138,Распис!$C$4:$C$300,"&lt;="&amp;T$1,Распис!$D$4:$D$300,"&gt;="&amp;T$1)&gt;0,SUMIFS(Распис!$I$4:$I$300,Распис!$B$4:$B$300,$A138,Распис!$C$4:$C$300,"&lt;="&amp;T$1,Распис!$D$4:$D$300,"&gt;="&amp;T$1),SUMIF(База!$B$3:$B$305,$A138,База!$I$3:$I$152))</f>
        <v>0</v>
      </c>
      <c r="U138" s="46">
        <f ca="1">IF(COUNTIFS(Распис!$B$4:$B$300,$A138,Распис!$C$4:$C$300,"&lt;="&amp;U$1,Распис!$D$4:$D$300,"&gt;="&amp;U$1)&gt;0,SUMIFS(Распис!$J$4:$J$300,Распис!$B$4:$B$300,$A138,Распис!$C$4:$C$300,"&lt;="&amp;U$1,Распис!$D$4:$D$300,"&gt;="&amp;U$1),SUMIF(База!$B$3:$B$305,$A138,База!$J$3:$J$152))</f>
        <v>0</v>
      </c>
      <c r="V138" s="46">
        <f ca="1">IF(COUNTIFS(Распис!$B$4:$B$300,$A138,Распис!$C$4:$C$300,"&lt;="&amp;V$1,Распис!$D$4:$D$300,"&gt;="&amp;V$1)&gt;0,SUMIFS(Распис!$K$4:$K$300,Распис!$B$4:$B$300,$A138,Распис!$C$4:$C$300,"&lt;="&amp;V$1,Распис!$D$4:$D$300,"&gt;="&amp;V$1),SUMIF(База!$B$3:$B$305,$A138,База!$K$3:$K$152))</f>
        <v>0</v>
      </c>
      <c r="W138" s="46" t="s">
        <v>23</v>
      </c>
      <c r="X138" s="46">
        <f ca="1">IF(COUNTIFS(Распис!$B$4:$B$300,$A138,Распис!$C$4:$C$300,"&lt;="&amp;X$1,Распис!$D$4:$D$300,"&gt;="&amp;X$1)&gt;0,SUMIFS(Распис!$F$4:$F$300,Распис!$B$4:$B$300,$A138,Распис!$C$4:$C$300,"&lt;="&amp;X$1,Распис!$D$4:$D$300,"&gt;="&amp;X$1),SUMIF(База!$B$3:$B$305,$A138,База!$F$3:$F$152))</f>
        <v>0</v>
      </c>
      <c r="Y138" s="46">
        <f ca="1">IF(COUNTIFS(Распис!$B$4:$B$300,$A138,Распис!$C$4:$C$300,"&lt;="&amp;Y$1,Распис!$D$4:$D$300,"&gt;="&amp;Y$1)&gt;0,SUMIFS(Распис!$G$4:$G$300,Распис!$B$4:$B$300,$A138,Распис!$C$4:$C$300,"&lt;="&amp;Y$1,Распис!$D$4:$D$300,"&gt;="&amp;Y$1),SUMIF(База!$B$3:$B$305,$A138,База!$G$3:$G$152))</f>
        <v>0</v>
      </c>
      <c r="Z138" s="46">
        <f ca="1">IF(COUNTIFS(Распис!$B$4:$B$300,$A138,Распис!$C$4:$C$300,"&lt;="&amp;Z$1,Распис!$D$4:$D$300,"&gt;="&amp;Z$1)&gt;0,SUMIFS(Распис!$H$4:$H$300,Распис!$B$4:$B$300,$A138,Распис!$C$4:$C$300,"&lt;="&amp;Z$1,Распис!$D$4:$D$300,"&gt;="&amp;Z$1),SUMIF(База!$B$3:$B$305,$A138,База!$H$3:$H$152))</f>
        <v>0</v>
      </c>
      <c r="AA138" s="46">
        <f ca="1">IF(COUNTIFS(Распис!$B$4:$B$300,$A138,Распис!$C$4:$C$300,"&lt;="&amp;AA$1,Распис!$D$4:$D$300,"&gt;="&amp;AA$1)&gt;0,SUMIFS(Распис!$I$4:$I$300,Распис!$B$4:$B$300,$A138,Распис!$C$4:$C$300,"&lt;="&amp;AA$1,Распис!$D$4:$D$300,"&gt;="&amp;AA$1),SUMIF(База!$B$3:$B$305,$A138,База!$I$3:$I$152))</f>
        <v>0</v>
      </c>
      <c r="AB138" s="46">
        <f ca="1">IF(COUNTIFS(Распис!$B$4:$B$300,$A138,Распис!$C$4:$C$300,"&lt;="&amp;AB$1,Распис!$D$4:$D$300,"&gt;="&amp;AB$1)&gt;0,SUMIFS(Распис!$J$4:$J$300,Распис!$B$4:$B$300,$A138,Распис!$C$4:$C$300,"&lt;="&amp;AB$1,Распис!$D$4:$D$300,"&gt;="&amp;AB$1),SUMIF(База!$B$3:$B$305,$A138,База!$J$3:$J$152))</f>
        <v>0</v>
      </c>
      <c r="AC138" s="46">
        <f ca="1">IF(COUNTIFS(Распис!$B$4:$B$300,$A138,Распис!$C$4:$C$300,"&lt;="&amp;AC$1,Распис!$D$4:$D$300,"&gt;="&amp;AC$1)&gt;0,SUMIFS(Распис!$K$4:$K$300,Распис!$B$4:$B$300,$A138,Распис!$C$4:$C$300,"&lt;="&amp;AC$1,Распис!$D$4:$D$300,"&gt;="&amp;AC$1),SUMIF(База!$B$3:$B$305,$A138,База!$K$3:$K$152))</f>
        <v>0</v>
      </c>
      <c r="AD138" s="46" t="s">
        <v>23</v>
      </c>
      <c r="AE138" s="46">
        <f ca="1">IF(COUNTIFS(Распис!$B$4:$B$300,$A138,Распис!$C$4:$C$300,"&lt;="&amp;AE$1,Распис!$D$4:$D$300,"&gt;="&amp;AE$1)&gt;0,SUMIFS(Распис!$F$4:$F$300,Распис!$B$4:$B$300,$A138,Распис!$C$4:$C$300,"&lt;="&amp;AE$1,Распис!$D$4:$D$300,"&gt;="&amp;AE$1),SUMIF(База!$B$3:$B$305,$A138,База!$F$3:$F$152))</f>
        <v>0</v>
      </c>
      <c r="AF138" s="47"/>
      <c r="AG138" s="46">
        <f t="shared" ca="1" si="18"/>
        <v>0</v>
      </c>
      <c r="AH138" s="46">
        <f ca="1">AG138-SUMIFS(Распред!$G$4:$G$300,Распред!$B$4:$B$300,"апрель",Распред!$F$4:$F$300,A138)</f>
        <v>0</v>
      </c>
      <c r="AI138" s="46">
        <f ca="1">AH138+(COUNTIF(B138:AF138,"КД")+SUMIFS(Распред!$AH$4:$AH$300,Распред!$F$4:$F$300,A138,Распред!$B$4:$B$300,"апрель"))*4</f>
        <v>0</v>
      </c>
      <c r="AJ138" s="46">
        <f t="shared" ca="1" si="19"/>
        <v>0</v>
      </c>
      <c r="AK138" s="46">
        <f t="shared" ca="1" si="20"/>
        <v>0</v>
      </c>
      <c r="AL138" s="46">
        <f>SUMIFS(Распред!$K$4:$K$300,Распред!$B$4:$B$300,"апрель",Распред!$J$4:$J$300,A138)+SUMIFS(Распред!$M$4:$M$300,Распред!$B$4:$B$300,"апрель",Распред!$L$4:$L$300,A138)+SUMIFS(Распред!$O$4:$O$300,Распред!$B$4:$B$300,"апрель",Распред!$N$4:$N$300,A138)+SUMIFS(Распред!$Q$4:$Q$300,Распред!$B$4:$B$300,"апрель",Распред!$P$4:$P$300,A138)+SUMIFS(Распред!$S$4:$S$300,Распред!$B$4:$B$300,"апрель",Распред!$R$4:$R$300,A138)+SUMIFS(Распред!$U$4:$U$300,Распред!$B$4:$B$300,"апрель",Распред!$T$4:$T$300,A138)+SUMIFS(Распред!$W$4:$W$300,Распред!$B$4:$B$300,"апрель",Распред!$V$4:$V$300,A138)+SUMIFS(Распред!$Y$4:$Y$300,Распред!$B$4:$B$300,"апрель",Распред!$X$4:$X$300,A138)+SUMIFS(Распред!$AA$4:$AA$300,Распред!$B$4:$B$300,"апрель",Распред!$Z$4:$Z$300,A138)+SUMIFS(Распред!$AC$4:$AC$300,Распред!$B$4:$B$300,"апрель",Распред!$AB$4:$AB$300,A138)</f>
        <v>0</v>
      </c>
      <c r="AM138" s="46">
        <f t="shared" ca="1" si="21"/>
        <v>0</v>
      </c>
      <c r="AN138" s="46">
        <f t="shared" ca="1" si="22"/>
        <v>0</v>
      </c>
      <c r="AO138" s="46">
        <f t="shared" ca="1" si="23"/>
        <v>0</v>
      </c>
      <c r="AP138" s="46">
        <f>январь!AP138</f>
        <v>0</v>
      </c>
      <c r="AQ138" s="46">
        <f t="shared" ca="1" si="24"/>
        <v>0</v>
      </c>
      <c r="AR138" s="47"/>
      <c r="AS138" s="47">
        <f t="shared" ca="1" si="25"/>
        <v>0</v>
      </c>
      <c r="AT138" s="47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</row>
    <row r="139" spans="1:58" x14ac:dyDescent="0.25">
      <c r="A139" s="47">
        <f>База!B139</f>
        <v>0</v>
      </c>
      <c r="B139" s="46" t="s">
        <v>23</v>
      </c>
      <c r="C139" s="46">
        <f ca="1">IF(COUNTIFS(Распис!$B$4:$B$300,$A139,Распис!$C$4:$C$300,"&lt;="&amp;C$1,Распис!$D$4:$D$300,"&gt;="&amp;C$1)&gt;0,SUMIFS(Распис!$F$4:$F$300,Распис!$B$4:$B$300,$A139,Распис!$C$4:$C$300,"&lt;="&amp;C$1,Распис!$D$4:$D$300,"&gt;="&amp;C$1),SUMIF(База!$B$3:$B$305,$A139,База!$F$3:$F$152))</f>
        <v>0</v>
      </c>
      <c r="D139" s="46">
        <f ca="1">IF(COUNTIFS(Распис!$B$4:$B$300,$A139,Распис!$C$4:$C$300,"&lt;="&amp;D$1,Распис!$D$4:$D$300,"&gt;="&amp;D$1)&gt;0,SUMIFS(Распис!$G$4:$G$300,Распис!$B$4:$B$300,$A139,Распис!$C$4:$C$300,"&lt;="&amp;D$1,Распис!$D$4:$D$300,"&gt;="&amp;D$1),SUMIF(База!$B$3:$B$305,$A139,База!$G$3:$G$152))</f>
        <v>0</v>
      </c>
      <c r="E139" s="46">
        <f ca="1">IF(COUNTIFS(Распис!$B$4:$B$300,$A139,Распис!$C$4:$C$300,"&lt;="&amp;E$1,Распис!$D$4:$D$300,"&gt;="&amp;E$1)&gt;0,SUMIFS(Распис!$H$4:$H$300,Распис!$B$4:$B$300,$A139,Распис!$C$4:$C$300,"&lt;="&amp;E$1,Распис!$D$4:$D$300,"&gt;="&amp;E$1),SUMIF(База!$B$3:$B$305,$A139,База!$H$3:$H$152))</f>
        <v>0</v>
      </c>
      <c r="F139" s="46">
        <f ca="1">IF(COUNTIFS(Распис!$B$4:$B$300,$A139,Распис!$C$4:$C$300,"&lt;="&amp;F$1,Распис!$D$4:$D$300,"&gt;="&amp;F$1)&gt;0,SUMIFS(Распис!$I$4:$I$300,Распис!$B$4:$B$300,$A139,Распис!$C$4:$C$300,"&lt;="&amp;F$1,Распис!$D$4:$D$300,"&gt;="&amp;F$1),SUMIF(База!$B$3:$B$305,$A139,База!$I$3:$I$152))</f>
        <v>0</v>
      </c>
      <c r="G139" s="46">
        <f ca="1">IF(COUNTIFS(Распис!$B$4:$B$300,$A139,Распис!$C$4:$C$300,"&lt;="&amp;G$1,Распис!$D$4:$D$300,"&gt;="&amp;G$1)&gt;0,SUMIFS(Распис!$J$4:$J$300,Распис!$B$4:$B$300,$A139,Распис!$C$4:$C$300,"&lt;="&amp;G$1,Распис!$D$4:$D$300,"&gt;="&amp;G$1),SUMIF(База!$B$3:$B$305,$A139,База!$J$3:$J$152))</f>
        <v>0</v>
      </c>
      <c r="H139" s="46">
        <f ca="1">IF(COUNTIFS(Распис!$B$4:$B$300,$A139,Распис!$C$4:$C$300,"&lt;="&amp;H$1,Распис!$D$4:$D$300,"&gt;="&amp;H$1)&gt;0,SUMIFS(Распис!$K$4:$K$300,Распис!$B$4:$B$300,$A139,Распис!$C$4:$C$300,"&lt;="&amp;H$1,Распис!$D$4:$D$300,"&gt;="&amp;H$1),SUMIF(База!$B$3:$B$305,$A139,База!$K$3:$K$152))</f>
        <v>0</v>
      </c>
      <c r="I139" s="46" t="s">
        <v>23</v>
      </c>
      <c r="J139" s="46">
        <f ca="1">IF(COUNTIFS(Распис!$B$4:$B$300,$A139,Распис!$C$4:$C$300,"&lt;="&amp;J$1,Распис!$D$4:$D$300,"&gt;="&amp;J$1)&gt;0,SUMIFS(Распис!$F$4:$F$300,Распис!$B$4:$B$300,$A139,Распис!$C$4:$C$300,"&lt;="&amp;J$1,Распис!$D$4:$D$300,"&gt;="&amp;J$1),SUMIF(База!$B$3:$B$305,$A139,База!$F$3:$F$152))</f>
        <v>0</v>
      </c>
      <c r="K139" s="46">
        <f ca="1">IF(COUNTIFS(Распис!$B$4:$B$300,$A139,Распис!$C$4:$C$300,"&lt;="&amp;K$1,Распис!$D$4:$D$300,"&gt;="&amp;K$1)&gt;0,SUMIFS(Распис!$G$4:$G$300,Распис!$B$4:$B$300,$A139,Распис!$C$4:$C$300,"&lt;="&amp;K$1,Распис!$D$4:$D$300,"&gt;="&amp;K$1),SUMIF(База!$B$3:$B$305,$A139,База!$G$3:$G$152))</f>
        <v>0</v>
      </c>
      <c r="L139" s="46">
        <f ca="1">IF(COUNTIFS(Распис!$B$4:$B$300,$A139,Распис!$C$4:$C$300,"&lt;="&amp;L$1,Распис!$D$4:$D$300,"&gt;="&amp;L$1)&gt;0,SUMIFS(Распис!$H$4:$H$300,Распис!$B$4:$B$300,$A139,Распис!$C$4:$C$300,"&lt;="&amp;L$1,Распис!$D$4:$D$300,"&gt;="&amp;L$1),SUMIF(База!$B$3:$B$305,$A139,База!$H$3:$H$152))</f>
        <v>0</v>
      </c>
      <c r="M139" s="46">
        <f ca="1">IF(COUNTIFS(Распис!$B$4:$B$300,$A139,Распис!$C$4:$C$300,"&lt;="&amp;M$1,Распис!$D$4:$D$300,"&gt;="&amp;M$1)&gt;0,SUMIFS(Распис!$I$4:$I$300,Распис!$B$4:$B$300,$A139,Распис!$C$4:$C$300,"&lt;="&amp;M$1,Распис!$D$4:$D$300,"&gt;="&amp;M$1),SUMIF(База!$B$3:$B$305,$A139,База!$I$3:$I$152))</f>
        <v>0</v>
      </c>
      <c r="N139" s="46">
        <f ca="1">IF(COUNTIFS(Распис!$B$4:$B$300,$A139,Распис!$C$4:$C$300,"&lt;="&amp;N$1,Распис!$D$4:$D$300,"&gt;="&amp;N$1)&gt;0,SUMIFS(Распис!$J$4:$J$300,Распис!$B$4:$B$300,$A139,Распис!$C$4:$C$300,"&lt;="&amp;N$1,Распис!$D$4:$D$300,"&gt;="&amp;N$1),SUMIF(База!$B$3:$B$305,$A139,База!$J$3:$J$152))</f>
        <v>0</v>
      </c>
      <c r="O139" s="46">
        <f ca="1">IF(COUNTIFS(Распис!$B$4:$B$300,$A139,Распис!$C$4:$C$300,"&lt;="&amp;O$1,Распис!$D$4:$D$300,"&gt;="&amp;O$1)&gt;0,SUMIFS(Распис!$K$4:$K$300,Распис!$B$4:$B$300,$A139,Распис!$C$4:$C$300,"&lt;="&amp;O$1,Распис!$D$4:$D$300,"&gt;="&amp;O$1),SUMIF(База!$B$3:$B$305,$A139,База!$K$3:$K$152))</f>
        <v>0</v>
      </c>
      <c r="P139" s="46" t="s">
        <v>23</v>
      </c>
      <c r="Q139" s="46">
        <f ca="1">IF(COUNTIFS(Распис!$B$4:$B$300,$A139,Распис!$C$4:$C$300,"&lt;="&amp;Q$1,Распис!$D$4:$D$300,"&gt;="&amp;Q$1)&gt;0,SUMIFS(Распис!$F$4:$F$300,Распис!$B$4:$B$300,$A139,Распис!$C$4:$C$300,"&lt;="&amp;Q$1,Распис!$D$4:$D$300,"&gt;="&amp;Q$1),SUMIF(База!$B$3:$B$305,$A139,База!$F$3:$F$152))</f>
        <v>0</v>
      </c>
      <c r="R139" s="46">
        <f ca="1">IF(COUNTIFS(Распис!$B$4:$B$300,$A139,Распис!$C$4:$C$300,"&lt;="&amp;R$1,Распис!$D$4:$D$300,"&gt;="&amp;R$1)&gt;0,SUMIFS(Распис!$G$4:$G$300,Распис!$B$4:$B$300,$A139,Распис!$C$4:$C$300,"&lt;="&amp;R$1,Распис!$D$4:$D$300,"&gt;="&amp;R$1),SUMIF(База!$B$3:$B$305,$A139,База!$G$3:$G$152))</f>
        <v>0</v>
      </c>
      <c r="S139" s="46">
        <f ca="1">IF(COUNTIFS(Распис!$B$4:$B$300,$A139,Распис!$C$4:$C$300,"&lt;="&amp;S$1,Распис!$D$4:$D$300,"&gt;="&amp;S$1)&gt;0,SUMIFS(Распис!$H$4:$H$300,Распис!$B$4:$B$300,$A139,Распис!$C$4:$C$300,"&lt;="&amp;S$1,Распис!$D$4:$D$300,"&gt;="&amp;S$1),SUMIF(База!$B$3:$B$305,$A139,База!$H$3:$H$152))</f>
        <v>0</v>
      </c>
      <c r="T139" s="46">
        <f ca="1">IF(COUNTIFS(Распис!$B$4:$B$300,$A139,Распис!$C$4:$C$300,"&lt;="&amp;T$1,Распис!$D$4:$D$300,"&gt;="&amp;T$1)&gt;0,SUMIFS(Распис!$I$4:$I$300,Распис!$B$4:$B$300,$A139,Распис!$C$4:$C$300,"&lt;="&amp;T$1,Распис!$D$4:$D$300,"&gt;="&amp;T$1),SUMIF(База!$B$3:$B$305,$A139,База!$I$3:$I$152))</f>
        <v>0</v>
      </c>
      <c r="U139" s="46">
        <f ca="1">IF(COUNTIFS(Распис!$B$4:$B$300,$A139,Распис!$C$4:$C$300,"&lt;="&amp;U$1,Распис!$D$4:$D$300,"&gt;="&amp;U$1)&gt;0,SUMIFS(Распис!$J$4:$J$300,Распис!$B$4:$B$300,$A139,Распис!$C$4:$C$300,"&lt;="&amp;U$1,Распис!$D$4:$D$300,"&gt;="&amp;U$1),SUMIF(База!$B$3:$B$305,$A139,База!$J$3:$J$152))</f>
        <v>0</v>
      </c>
      <c r="V139" s="46">
        <f ca="1">IF(COUNTIFS(Распис!$B$4:$B$300,$A139,Распис!$C$4:$C$300,"&lt;="&amp;V$1,Распис!$D$4:$D$300,"&gt;="&amp;V$1)&gt;0,SUMIFS(Распис!$K$4:$K$300,Распис!$B$4:$B$300,$A139,Распис!$C$4:$C$300,"&lt;="&amp;V$1,Распис!$D$4:$D$300,"&gt;="&amp;V$1),SUMIF(База!$B$3:$B$305,$A139,База!$K$3:$K$152))</f>
        <v>0</v>
      </c>
      <c r="W139" s="46" t="s">
        <v>23</v>
      </c>
      <c r="X139" s="46">
        <f ca="1">IF(COUNTIFS(Распис!$B$4:$B$300,$A139,Распис!$C$4:$C$300,"&lt;="&amp;X$1,Распис!$D$4:$D$300,"&gt;="&amp;X$1)&gt;0,SUMIFS(Распис!$F$4:$F$300,Распис!$B$4:$B$300,$A139,Распис!$C$4:$C$300,"&lt;="&amp;X$1,Распис!$D$4:$D$300,"&gt;="&amp;X$1),SUMIF(База!$B$3:$B$305,$A139,База!$F$3:$F$152))</f>
        <v>0</v>
      </c>
      <c r="Y139" s="46">
        <f ca="1">IF(COUNTIFS(Распис!$B$4:$B$300,$A139,Распис!$C$4:$C$300,"&lt;="&amp;Y$1,Распис!$D$4:$D$300,"&gt;="&amp;Y$1)&gt;0,SUMIFS(Распис!$G$4:$G$300,Распис!$B$4:$B$300,$A139,Распис!$C$4:$C$300,"&lt;="&amp;Y$1,Распис!$D$4:$D$300,"&gt;="&amp;Y$1),SUMIF(База!$B$3:$B$305,$A139,База!$G$3:$G$152))</f>
        <v>0</v>
      </c>
      <c r="Z139" s="46">
        <f ca="1">IF(COUNTIFS(Распис!$B$4:$B$300,$A139,Распис!$C$4:$C$300,"&lt;="&amp;Z$1,Распис!$D$4:$D$300,"&gt;="&amp;Z$1)&gt;0,SUMIFS(Распис!$H$4:$H$300,Распис!$B$4:$B$300,$A139,Распис!$C$4:$C$300,"&lt;="&amp;Z$1,Распис!$D$4:$D$300,"&gt;="&amp;Z$1),SUMIF(База!$B$3:$B$305,$A139,База!$H$3:$H$152))</f>
        <v>0</v>
      </c>
      <c r="AA139" s="46">
        <f ca="1">IF(COUNTIFS(Распис!$B$4:$B$300,$A139,Распис!$C$4:$C$300,"&lt;="&amp;AA$1,Распис!$D$4:$D$300,"&gt;="&amp;AA$1)&gt;0,SUMIFS(Распис!$I$4:$I$300,Распис!$B$4:$B$300,$A139,Распис!$C$4:$C$300,"&lt;="&amp;AA$1,Распис!$D$4:$D$300,"&gt;="&amp;AA$1),SUMIF(База!$B$3:$B$305,$A139,База!$I$3:$I$152))</f>
        <v>0</v>
      </c>
      <c r="AB139" s="46">
        <f ca="1">IF(COUNTIFS(Распис!$B$4:$B$300,$A139,Распис!$C$4:$C$300,"&lt;="&amp;AB$1,Распис!$D$4:$D$300,"&gt;="&amp;AB$1)&gt;0,SUMIFS(Распис!$J$4:$J$300,Распис!$B$4:$B$300,$A139,Распис!$C$4:$C$300,"&lt;="&amp;AB$1,Распис!$D$4:$D$300,"&gt;="&amp;AB$1),SUMIF(База!$B$3:$B$305,$A139,База!$J$3:$J$152))</f>
        <v>0</v>
      </c>
      <c r="AC139" s="46">
        <f ca="1">IF(COUNTIFS(Распис!$B$4:$B$300,$A139,Распис!$C$4:$C$300,"&lt;="&amp;AC$1,Распис!$D$4:$D$300,"&gt;="&amp;AC$1)&gt;0,SUMIFS(Распис!$K$4:$K$300,Распис!$B$4:$B$300,$A139,Распис!$C$4:$C$300,"&lt;="&amp;AC$1,Распис!$D$4:$D$300,"&gt;="&amp;AC$1),SUMIF(База!$B$3:$B$305,$A139,База!$K$3:$K$152))</f>
        <v>0</v>
      </c>
      <c r="AD139" s="46" t="s">
        <v>23</v>
      </c>
      <c r="AE139" s="46">
        <f ca="1">IF(COUNTIFS(Распис!$B$4:$B$300,$A139,Распис!$C$4:$C$300,"&lt;="&amp;AE$1,Распис!$D$4:$D$300,"&gt;="&amp;AE$1)&gt;0,SUMIFS(Распис!$F$4:$F$300,Распис!$B$4:$B$300,$A139,Распис!$C$4:$C$300,"&lt;="&amp;AE$1,Распис!$D$4:$D$300,"&gt;="&amp;AE$1),SUMIF(База!$B$3:$B$305,$A139,База!$F$3:$F$152))</f>
        <v>0</v>
      </c>
      <c r="AF139" s="47"/>
      <c r="AG139" s="46">
        <f t="shared" ca="1" si="18"/>
        <v>0</v>
      </c>
      <c r="AH139" s="46">
        <f ca="1">AG139-SUMIFS(Распред!$G$4:$G$300,Распред!$B$4:$B$300,"апрель",Распред!$F$4:$F$300,A139)</f>
        <v>0</v>
      </c>
      <c r="AI139" s="46">
        <f ca="1">AH139+(COUNTIF(B139:AF139,"КД")+SUMIFS(Распред!$AH$4:$AH$300,Распред!$F$4:$F$300,A139,Распред!$B$4:$B$300,"апрель"))*4</f>
        <v>0</v>
      </c>
      <c r="AJ139" s="46">
        <f t="shared" ca="1" si="19"/>
        <v>0</v>
      </c>
      <c r="AK139" s="46">
        <f t="shared" ca="1" si="20"/>
        <v>0</v>
      </c>
      <c r="AL139" s="46">
        <f>SUMIFS(Распред!$K$4:$K$300,Распред!$B$4:$B$300,"апрель",Распред!$J$4:$J$300,A139)+SUMIFS(Распред!$M$4:$M$300,Распред!$B$4:$B$300,"апрель",Распред!$L$4:$L$300,A139)+SUMIFS(Распред!$O$4:$O$300,Распред!$B$4:$B$300,"апрель",Распред!$N$4:$N$300,A139)+SUMIFS(Распред!$Q$4:$Q$300,Распред!$B$4:$B$300,"апрель",Распред!$P$4:$P$300,A139)+SUMIFS(Распред!$S$4:$S$300,Распред!$B$4:$B$300,"апрель",Распред!$R$4:$R$300,A139)+SUMIFS(Распред!$U$4:$U$300,Распред!$B$4:$B$300,"апрель",Распред!$T$4:$T$300,A139)+SUMIFS(Распред!$W$4:$W$300,Распред!$B$4:$B$300,"апрель",Распред!$V$4:$V$300,A139)+SUMIFS(Распред!$Y$4:$Y$300,Распред!$B$4:$B$300,"апрель",Распред!$X$4:$X$300,A139)+SUMIFS(Распред!$AA$4:$AA$300,Распред!$B$4:$B$300,"апрель",Распред!$Z$4:$Z$300,A139)+SUMIFS(Распред!$AC$4:$AC$300,Распред!$B$4:$B$300,"апрель",Распред!$AB$4:$AB$300,A139)</f>
        <v>0</v>
      </c>
      <c r="AM139" s="46">
        <f t="shared" ca="1" si="21"/>
        <v>0</v>
      </c>
      <c r="AN139" s="46">
        <f t="shared" ca="1" si="22"/>
        <v>0</v>
      </c>
      <c r="AO139" s="46">
        <f t="shared" ca="1" si="23"/>
        <v>0</v>
      </c>
      <c r="AP139" s="46">
        <f>январь!AP139</f>
        <v>0</v>
      </c>
      <c r="AQ139" s="46">
        <f t="shared" ca="1" si="24"/>
        <v>0</v>
      </c>
      <c r="AR139" s="47"/>
      <c r="AS139" s="47">
        <f t="shared" ca="1" si="25"/>
        <v>0</v>
      </c>
      <c r="AT139" s="47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</row>
    <row r="140" spans="1:58" x14ac:dyDescent="0.25">
      <c r="A140" s="47">
        <f>База!B140</f>
        <v>0</v>
      </c>
      <c r="B140" s="46" t="s">
        <v>23</v>
      </c>
      <c r="C140" s="46">
        <f ca="1">IF(COUNTIFS(Распис!$B$4:$B$300,$A140,Распис!$C$4:$C$300,"&lt;="&amp;C$1,Распис!$D$4:$D$300,"&gt;="&amp;C$1)&gt;0,SUMIFS(Распис!$F$4:$F$300,Распис!$B$4:$B$300,$A140,Распис!$C$4:$C$300,"&lt;="&amp;C$1,Распис!$D$4:$D$300,"&gt;="&amp;C$1),SUMIF(База!$B$3:$B$305,$A140,База!$F$3:$F$152))</f>
        <v>0</v>
      </c>
      <c r="D140" s="46">
        <f ca="1">IF(COUNTIFS(Распис!$B$4:$B$300,$A140,Распис!$C$4:$C$300,"&lt;="&amp;D$1,Распис!$D$4:$D$300,"&gt;="&amp;D$1)&gt;0,SUMIFS(Распис!$G$4:$G$300,Распис!$B$4:$B$300,$A140,Распис!$C$4:$C$300,"&lt;="&amp;D$1,Распис!$D$4:$D$300,"&gt;="&amp;D$1),SUMIF(База!$B$3:$B$305,$A140,База!$G$3:$G$152))</f>
        <v>0</v>
      </c>
      <c r="E140" s="46">
        <f ca="1">IF(COUNTIFS(Распис!$B$4:$B$300,$A140,Распис!$C$4:$C$300,"&lt;="&amp;E$1,Распис!$D$4:$D$300,"&gt;="&amp;E$1)&gt;0,SUMIFS(Распис!$H$4:$H$300,Распис!$B$4:$B$300,$A140,Распис!$C$4:$C$300,"&lt;="&amp;E$1,Распис!$D$4:$D$300,"&gt;="&amp;E$1),SUMIF(База!$B$3:$B$305,$A140,База!$H$3:$H$152))</f>
        <v>0</v>
      </c>
      <c r="F140" s="46">
        <f ca="1">IF(COUNTIFS(Распис!$B$4:$B$300,$A140,Распис!$C$4:$C$300,"&lt;="&amp;F$1,Распис!$D$4:$D$300,"&gt;="&amp;F$1)&gt;0,SUMIFS(Распис!$I$4:$I$300,Распис!$B$4:$B$300,$A140,Распис!$C$4:$C$300,"&lt;="&amp;F$1,Распис!$D$4:$D$300,"&gt;="&amp;F$1),SUMIF(База!$B$3:$B$305,$A140,База!$I$3:$I$152))</f>
        <v>0</v>
      </c>
      <c r="G140" s="46">
        <f ca="1">IF(COUNTIFS(Распис!$B$4:$B$300,$A140,Распис!$C$4:$C$300,"&lt;="&amp;G$1,Распис!$D$4:$D$300,"&gt;="&amp;G$1)&gt;0,SUMIFS(Распис!$J$4:$J$300,Распис!$B$4:$B$300,$A140,Распис!$C$4:$C$300,"&lt;="&amp;G$1,Распис!$D$4:$D$300,"&gt;="&amp;G$1),SUMIF(База!$B$3:$B$305,$A140,База!$J$3:$J$152))</f>
        <v>0</v>
      </c>
      <c r="H140" s="46">
        <f ca="1">IF(COUNTIFS(Распис!$B$4:$B$300,$A140,Распис!$C$4:$C$300,"&lt;="&amp;H$1,Распис!$D$4:$D$300,"&gt;="&amp;H$1)&gt;0,SUMIFS(Распис!$K$4:$K$300,Распис!$B$4:$B$300,$A140,Распис!$C$4:$C$300,"&lt;="&amp;H$1,Распис!$D$4:$D$300,"&gt;="&amp;H$1),SUMIF(База!$B$3:$B$305,$A140,База!$K$3:$K$152))</f>
        <v>0</v>
      </c>
      <c r="I140" s="46" t="s">
        <v>23</v>
      </c>
      <c r="J140" s="46">
        <f ca="1">IF(COUNTIFS(Распис!$B$4:$B$300,$A140,Распис!$C$4:$C$300,"&lt;="&amp;J$1,Распис!$D$4:$D$300,"&gt;="&amp;J$1)&gt;0,SUMIFS(Распис!$F$4:$F$300,Распис!$B$4:$B$300,$A140,Распис!$C$4:$C$300,"&lt;="&amp;J$1,Распис!$D$4:$D$300,"&gt;="&amp;J$1),SUMIF(База!$B$3:$B$305,$A140,База!$F$3:$F$152))</f>
        <v>0</v>
      </c>
      <c r="K140" s="46">
        <f ca="1">IF(COUNTIFS(Распис!$B$4:$B$300,$A140,Распис!$C$4:$C$300,"&lt;="&amp;K$1,Распис!$D$4:$D$300,"&gt;="&amp;K$1)&gt;0,SUMIFS(Распис!$G$4:$G$300,Распис!$B$4:$B$300,$A140,Распис!$C$4:$C$300,"&lt;="&amp;K$1,Распис!$D$4:$D$300,"&gt;="&amp;K$1),SUMIF(База!$B$3:$B$305,$A140,База!$G$3:$G$152))</f>
        <v>0</v>
      </c>
      <c r="L140" s="46">
        <f ca="1">IF(COUNTIFS(Распис!$B$4:$B$300,$A140,Распис!$C$4:$C$300,"&lt;="&amp;L$1,Распис!$D$4:$D$300,"&gt;="&amp;L$1)&gt;0,SUMIFS(Распис!$H$4:$H$300,Распис!$B$4:$B$300,$A140,Распис!$C$4:$C$300,"&lt;="&amp;L$1,Распис!$D$4:$D$300,"&gt;="&amp;L$1),SUMIF(База!$B$3:$B$305,$A140,База!$H$3:$H$152))</f>
        <v>0</v>
      </c>
      <c r="M140" s="46">
        <f ca="1">IF(COUNTIFS(Распис!$B$4:$B$300,$A140,Распис!$C$4:$C$300,"&lt;="&amp;M$1,Распис!$D$4:$D$300,"&gt;="&amp;M$1)&gt;0,SUMIFS(Распис!$I$4:$I$300,Распис!$B$4:$B$300,$A140,Распис!$C$4:$C$300,"&lt;="&amp;M$1,Распис!$D$4:$D$300,"&gt;="&amp;M$1),SUMIF(База!$B$3:$B$305,$A140,База!$I$3:$I$152))</f>
        <v>0</v>
      </c>
      <c r="N140" s="46">
        <f ca="1">IF(COUNTIFS(Распис!$B$4:$B$300,$A140,Распис!$C$4:$C$300,"&lt;="&amp;N$1,Распис!$D$4:$D$300,"&gt;="&amp;N$1)&gt;0,SUMIFS(Распис!$J$4:$J$300,Распис!$B$4:$B$300,$A140,Распис!$C$4:$C$300,"&lt;="&amp;N$1,Распис!$D$4:$D$300,"&gt;="&amp;N$1),SUMIF(База!$B$3:$B$305,$A140,База!$J$3:$J$152))</f>
        <v>0</v>
      </c>
      <c r="O140" s="46">
        <f ca="1">IF(COUNTIFS(Распис!$B$4:$B$300,$A140,Распис!$C$4:$C$300,"&lt;="&amp;O$1,Распис!$D$4:$D$300,"&gt;="&amp;O$1)&gt;0,SUMIFS(Распис!$K$4:$K$300,Распис!$B$4:$B$300,$A140,Распис!$C$4:$C$300,"&lt;="&amp;O$1,Распис!$D$4:$D$300,"&gt;="&amp;O$1),SUMIF(База!$B$3:$B$305,$A140,База!$K$3:$K$152))</f>
        <v>0</v>
      </c>
      <c r="P140" s="46" t="s">
        <v>23</v>
      </c>
      <c r="Q140" s="46">
        <f ca="1">IF(COUNTIFS(Распис!$B$4:$B$300,$A140,Распис!$C$4:$C$300,"&lt;="&amp;Q$1,Распис!$D$4:$D$300,"&gt;="&amp;Q$1)&gt;0,SUMIFS(Распис!$F$4:$F$300,Распис!$B$4:$B$300,$A140,Распис!$C$4:$C$300,"&lt;="&amp;Q$1,Распис!$D$4:$D$300,"&gt;="&amp;Q$1),SUMIF(База!$B$3:$B$305,$A140,База!$F$3:$F$152))</f>
        <v>0</v>
      </c>
      <c r="R140" s="46">
        <f ca="1">IF(COUNTIFS(Распис!$B$4:$B$300,$A140,Распис!$C$4:$C$300,"&lt;="&amp;R$1,Распис!$D$4:$D$300,"&gt;="&amp;R$1)&gt;0,SUMIFS(Распис!$G$4:$G$300,Распис!$B$4:$B$300,$A140,Распис!$C$4:$C$300,"&lt;="&amp;R$1,Распис!$D$4:$D$300,"&gt;="&amp;R$1),SUMIF(База!$B$3:$B$305,$A140,База!$G$3:$G$152))</f>
        <v>0</v>
      </c>
      <c r="S140" s="46">
        <f ca="1">IF(COUNTIFS(Распис!$B$4:$B$300,$A140,Распис!$C$4:$C$300,"&lt;="&amp;S$1,Распис!$D$4:$D$300,"&gt;="&amp;S$1)&gt;0,SUMIFS(Распис!$H$4:$H$300,Распис!$B$4:$B$300,$A140,Распис!$C$4:$C$300,"&lt;="&amp;S$1,Распис!$D$4:$D$300,"&gt;="&amp;S$1),SUMIF(База!$B$3:$B$305,$A140,База!$H$3:$H$152))</f>
        <v>0</v>
      </c>
      <c r="T140" s="46">
        <f ca="1">IF(COUNTIFS(Распис!$B$4:$B$300,$A140,Распис!$C$4:$C$300,"&lt;="&amp;T$1,Распис!$D$4:$D$300,"&gt;="&amp;T$1)&gt;0,SUMIFS(Распис!$I$4:$I$300,Распис!$B$4:$B$300,$A140,Распис!$C$4:$C$300,"&lt;="&amp;T$1,Распис!$D$4:$D$300,"&gt;="&amp;T$1),SUMIF(База!$B$3:$B$305,$A140,База!$I$3:$I$152))</f>
        <v>0</v>
      </c>
      <c r="U140" s="46">
        <f ca="1">IF(COUNTIFS(Распис!$B$4:$B$300,$A140,Распис!$C$4:$C$300,"&lt;="&amp;U$1,Распис!$D$4:$D$300,"&gt;="&amp;U$1)&gt;0,SUMIFS(Распис!$J$4:$J$300,Распис!$B$4:$B$300,$A140,Распис!$C$4:$C$300,"&lt;="&amp;U$1,Распис!$D$4:$D$300,"&gt;="&amp;U$1),SUMIF(База!$B$3:$B$305,$A140,База!$J$3:$J$152))</f>
        <v>0</v>
      </c>
      <c r="V140" s="46">
        <f ca="1">IF(COUNTIFS(Распис!$B$4:$B$300,$A140,Распис!$C$4:$C$300,"&lt;="&amp;V$1,Распис!$D$4:$D$300,"&gt;="&amp;V$1)&gt;0,SUMIFS(Распис!$K$4:$K$300,Распис!$B$4:$B$300,$A140,Распис!$C$4:$C$300,"&lt;="&amp;V$1,Распис!$D$4:$D$300,"&gt;="&amp;V$1),SUMIF(База!$B$3:$B$305,$A140,База!$K$3:$K$152))</f>
        <v>0</v>
      </c>
      <c r="W140" s="46" t="s">
        <v>23</v>
      </c>
      <c r="X140" s="46">
        <f ca="1">IF(COUNTIFS(Распис!$B$4:$B$300,$A140,Распис!$C$4:$C$300,"&lt;="&amp;X$1,Распис!$D$4:$D$300,"&gt;="&amp;X$1)&gt;0,SUMIFS(Распис!$F$4:$F$300,Распис!$B$4:$B$300,$A140,Распис!$C$4:$C$300,"&lt;="&amp;X$1,Распис!$D$4:$D$300,"&gt;="&amp;X$1),SUMIF(База!$B$3:$B$305,$A140,База!$F$3:$F$152))</f>
        <v>0</v>
      </c>
      <c r="Y140" s="46">
        <f ca="1">IF(COUNTIFS(Распис!$B$4:$B$300,$A140,Распис!$C$4:$C$300,"&lt;="&amp;Y$1,Распис!$D$4:$D$300,"&gt;="&amp;Y$1)&gt;0,SUMIFS(Распис!$G$4:$G$300,Распис!$B$4:$B$300,$A140,Распис!$C$4:$C$300,"&lt;="&amp;Y$1,Распис!$D$4:$D$300,"&gt;="&amp;Y$1),SUMIF(База!$B$3:$B$305,$A140,База!$G$3:$G$152))</f>
        <v>0</v>
      </c>
      <c r="Z140" s="46">
        <f ca="1">IF(COUNTIFS(Распис!$B$4:$B$300,$A140,Распис!$C$4:$C$300,"&lt;="&amp;Z$1,Распис!$D$4:$D$300,"&gt;="&amp;Z$1)&gt;0,SUMIFS(Распис!$H$4:$H$300,Распис!$B$4:$B$300,$A140,Распис!$C$4:$C$300,"&lt;="&amp;Z$1,Распис!$D$4:$D$300,"&gt;="&amp;Z$1),SUMIF(База!$B$3:$B$305,$A140,База!$H$3:$H$152))</f>
        <v>0</v>
      </c>
      <c r="AA140" s="46">
        <f ca="1">IF(COUNTIFS(Распис!$B$4:$B$300,$A140,Распис!$C$4:$C$300,"&lt;="&amp;AA$1,Распис!$D$4:$D$300,"&gt;="&amp;AA$1)&gt;0,SUMIFS(Распис!$I$4:$I$300,Распис!$B$4:$B$300,$A140,Распис!$C$4:$C$300,"&lt;="&amp;AA$1,Распис!$D$4:$D$300,"&gt;="&amp;AA$1),SUMIF(База!$B$3:$B$305,$A140,База!$I$3:$I$152))</f>
        <v>0</v>
      </c>
      <c r="AB140" s="46">
        <f ca="1">IF(COUNTIFS(Распис!$B$4:$B$300,$A140,Распис!$C$4:$C$300,"&lt;="&amp;AB$1,Распис!$D$4:$D$300,"&gt;="&amp;AB$1)&gt;0,SUMIFS(Распис!$J$4:$J$300,Распис!$B$4:$B$300,$A140,Распис!$C$4:$C$300,"&lt;="&amp;AB$1,Распис!$D$4:$D$300,"&gt;="&amp;AB$1),SUMIF(База!$B$3:$B$305,$A140,База!$J$3:$J$152))</f>
        <v>0</v>
      </c>
      <c r="AC140" s="46">
        <f ca="1">IF(COUNTIFS(Распис!$B$4:$B$300,$A140,Распис!$C$4:$C$300,"&lt;="&amp;AC$1,Распис!$D$4:$D$300,"&gt;="&amp;AC$1)&gt;0,SUMIFS(Распис!$K$4:$K$300,Распис!$B$4:$B$300,$A140,Распис!$C$4:$C$300,"&lt;="&amp;AC$1,Распис!$D$4:$D$300,"&gt;="&amp;AC$1),SUMIF(База!$B$3:$B$305,$A140,База!$K$3:$K$152))</f>
        <v>0</v>
      </c>
      <c r="AD140" s="46" t="s">
        <v>23</v>
      </c>
      <c r="AE140" s="46">
        <f ca="1">IF(COUNTIFS(Распис!$B$4:$B$300,$A140,Распис!$C$4:$C$300,"&lt;="&amp;AE$1,Распис!$D$4:$D$300,"&gt;="&amp;AE$1)&gt;0,SUMIFS(Распис!$F$4:$F$300,Распис!$B$4:$B$300,$A140,Распис!$C$4:$C$300,"&lt;="&amp;AE$1,Распис!$D$4:$D$300,"&gt;="&amp;AE$1),SUMIF(База!$B$3:$B$305,$A140,База!$F$3:$F$152))</f>
        <v>0</v>
      </c>
      <c r="AF140" s="47"/>
      <c r="AG140" s="46">
        <f t="shared" ca="1" si="18"/>
        <v>0</v>
      </c>
      <c r="AH140" s="46">
        <f ca="1">AG140-SUMIFS(Распред!$G$4:$G$300,Распред!$B$4:$B$300,"апрель",Распред!$F$4:$F$300,A140)</f>
        <v>0</v>
      </c>
      <c r="AI140" s="46">
        <f ca="1">AH140+(COUNTIF(B140:AF140,"КД")+SUMIFS(Распред!$AH$4:$AH$300,Распред!$F$4:$F$300,A140,Распред!$B$4:$B$300,"апрель"))*4</f>
        <v>0</v>
      </c>
      <c r="AJ140" s="46">
        <f t="shared" ca="1" si="19"/>
        <v>0</v>
      </c>
      <c r="AK140" s="46">
        <f t="shared" ca="1" si="20"/>
        <v>0</v>
      </c>
      <c r="AL140" s="46">
        <f>SUMIFS(Распред!$K$4:$K$300,Распред!$B$4:$B$300,"апрель",Распред!$J$4:$J$300,A140)+SUMIFS(Распред!$M$4:$M$300,Распред!$B$4:$B$300,"апрель",Распред!$L$4:$L$300,A140)+SUMIFS(Распред!$O$4:$O$300,Распред!$B$4:$B$300,"апрель",Распред!$N$4:$N$300,A140)+SUMIFS(Распред!$Q$4:$Q$300,Распред!$B$4:$B$300,"апрель",Распред!$P$4:$P$300,A140)+SUMIFS(Распред!$S$4:$S$300,Распред!$B$4:$B$300,"апрель",Распред!$R$4:$R$300,A140)+SUMIFS(Распред!$U$4:$U$300,Распред!$B$4:$B$300,"апрель",Распред!$T$4:$T$300,A140)+SUMIFS(Распред!$W$4:$W$300,Распред!$B$4:$B$300,"апрель",Распред!$V$4:$V$300,A140)+SUMIFS(Распред!$Y$4:$Y$300,Распред!$B$4:$B$300,"апрель",Распред!$X$4:$X$300,A140)+SUMIFS(Распред!$AA$4:$AA$300,Распред!$B$4:$B$300,"апрель",Распред!$Z$4:$Z$300,A140)+SUMIFS(Распред!$AC$4:$AC$300,Распред!$B$4:$B$300,"апрель",Распред!$AB$4:$AB$300,A140)</f>
        <v>0</v>
      </c>
      <c r="AM140" s="46">
        <f t="shared" ca="1" si="21"/>
        <v>0</v>
      </c>
      <c r="AN140" s="46">
        <f t="shared" ca="1" si="22"/>
        <v>0</v>
      </c>
      <c r="AO140" s="46">
        <f t="shared" ca="1" si="23"/>
        <v>0</v>
      </c>
      <c r="AP140" s="46">
        <f>январь!AP140</f>
        <v>0</v>
      </c>
      <c r="AQ140" s="46">
        <f t="shared" ca="1" si="24"/>
        <v>0</v>
      </c>
      <c r="AR140" s="47"/>
      <c r="AS140" s="47">
        <f t="shared" ca="1" si="25"/>
        <v>0</v>
      </c>
      <c r="AT140" s="47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</row>
    <row r="141" spans="1:58" s="59" customFormat="1" x14ac:dyDescent="0.25">
      <c r="A141" s="190">
        <f>База!B141</f>
        <v>0</v>
      </c>
      <c r="B141" s="191" t="s">
        <v>23</v>
      </c>
      <c r="C141" s="191">
        <f ca="1">IF(COUNTIFS(Распис!$B$4:$B$300,$A141,Распис!$C$4:$C$300,"&lt;="&amp;C$1,Распис!$D$4:$D$300,"&gt;="&amp;C$1)&gt;0,SUMIFS(Распис!$F$4:$F$300,Распис!$B$4:$B$300,$A141,Распис!$C$4:$C$300,"&lt;="&amp;C$1,Распис!$D$4:$D$300,"&gt;="&amp;C$1),SUMIF(База!$B$3:$B$305,$A141,База!$F$3:$F$152))</f>
        <v>0</v>
      </c>
      <c r="D141" s="191">
        <f ca="1">IF(COUNTIFS(Распис!$B$4:$B$300,$A141,Распис!$C$4:$C$300,"&lt;="&amp;D$1,Распис!$D$4:$D$300,"&gt;="&amp;D$1)&gt;0,SUMIFS(Распис!$G$4:$G$300,Распис!$B$4:$B$300,$A141,Распис!$C$4:$C$300,"&lt;="&amp;D$1,Распис!$D$4:$D$300,"&gt;="&amp;D$1),SUMIF(База!$B$3:$B$305,$A141,База!$G$3:$G$152))</f>
        <v>0</v>
      </c>
      <c r="E141" s="191">
        <f ca="1">IF(COUNTIFS(Распис!$B$4:$B$300,$A141,Распис!$C$4:$C$300,"&lt;="&amp;E$1,Распис!$D$4:$D$300,"&gt;="&amp;E$1)&gt;0,SUMIFS(Распис!$H$4:$H$300,Распис!$B$4:$B$300,$A141,Распис!$C$4:$C$300,"&lt;="&amp;E$1,Распис!$D$4:$D$300,"&gt;="&amp;E$1),SUMIF(База!$B$3:$B$305,$A141,База!$H$3:$H$152))</f>
        <v>0</v>
      </c>
      <c r="F141" s="191">
        <f ca="1">IF(COUNTIFS(Распис!$B$4:$B$300,$A141,Распис!$C$4:$C$300,"&lt;="&amp;F$1,Распис!$D$4:$D$300,"&gt;="&amp;F$1)&gt;0,SUMIFS(Распис!$I$4:$I$300,Распис!$B$4:$B$300,$A141,Распис!$C$4:$C$300,"&lt;="&amp;F$1,Распис!$D$4:$D$300,"&gt;="&amp;F$1),SUMIF(База!$B$3:$B$305,$A141,База!$I$3:$I$152))</f>
        <v>0</v>
      </c>
      <c r="G141" s="191">
        <f ca="1">IF(COUNTIFS(Распис!$B$4:$B$300,$A141,Распис!$C$4:$C$300,"&lt;="&amp;G$1,Распис!$D$4:$D$300,"&gt;="&amp;G$1)&gt;0,SUMIFS(Распис!$J$4:$J$300,Распис!$B$4:$B$300,$A141,Распис!$C$4:$C$300,"&lt;="&amp;G$1,Распис!$D$4:$D$300,"&gt;="&amp;G$1),SUMIF(База!$B$3:$B$305,$A141,База!$J$3:$J$152))</f>
        <v>0</v>
      </c>
      <c r="H141" s="191">
        <f ca="1">IF(COUNTIFS(Распис!$B$4:$B$300,$A141,Распис!$C$4:$C$300,"&lt;="&amp;H$1,Распис!$D$4:$D$300,"&gt;="&amp;H$1)&gt;0,SUMIFS(Распис!$K$4:$K$300,Распис!$B$4:$B$300,$A141,Распис!$C$4:$C$300,"&lt;="&amp;H$1,Распис!$D$4:$D$300,"&gt;="&amp;H$1),SUMIF(База!$B$3:$B$305,$A141,База!$K$3:$K$152))</f>
        <v>0</v>
      </c>
      <c r="I141" s="191" t="s">
        <v>23</v>
      </c>
      <c r="J141" s="191">
        <f ca="1">IF(COUNTIFS(Распис!$B$4:$B$300,$A141,Распис!$C$4:$C$300,"&lt;="&amp;J$1,Распис!$D$4:$D$300,"&gt;="&amp;J$1)&gt;0,SUMIFS(Распис!$F$4:$F$300,Распис!$B$4:$B$300,$A141,Распис!$C$4:$C$300,"&lt;="&amp;J$1,Распис!$D$4:$D$300,"&gt;="&amp;J$1),SUMIF(База!$B$3:$B$305,$A141,База!$F$3:$F$152))</f>
        <v>0</v>
      </c>
      <c r="K141" s="191">
        <f ca="1">IF(COUNTIFS(Распис!$B$4:$B$300,$A141,Распис!$C$4:$C$300,"&lt;="&amp;K$1,Распис!$D$4:$D$300,"&gt;="&amp;K$1)&gt;0,SUMIFS(Распис!$G$4:$G$300,Распис!$B$4:$B$300,$A141,Распис!$C$4:$C$300,"&lt;="&amp;K$1,Распис!$D$4:$D$300,"&gt;="&amp;K$1),SUMIF(База!$B$3:$B$305,$A141,База!$G$3:$G$152))</f>
        <v>0</v>
      </c>
      <c r="L141" s="191">
        <f ca="1">IF(COUNTIFS(Распис!$B$4:$B$300,$A141,Распис!$C$4:$C$300,"&lt;="&amp;L$1,Распис!$D$4:$D$300,"&gt;="&amp;L$1)&gt;0,SUMIFS(Распис!$H$4:$H$300,Распис!$B$4:$B$300,$A141,Распис!$C$4:$C$300,"&lt;="&amp;L$1,Распис!$D$4:$D$300,"&gt;="&amp;L$1),SUMIF(База!$B$3:$B$305,$A141,База!$H$3:$H$152))</f>
        <v>0</v>
      </c>
      <c r="M141" s="191">
        <f ca="1">IF(COUNTIFS(Распис!$B$4:$B$300,$A141,Распис!$C$4:$C$300,"&lt;="&amp;M$1,Распис!$D$4:$D$300,"&gt;="&amp;M$1)&gt;0,SUMIFS(Распис!$I$4:$I$300,Распис!$B$4:$B$300,$A141,Распис!$C$4:$C$300,"&lt;="&amp;M$1,Распис!$D$4:$D$300,"&gt;="&amp;M$1),SUMIF(База!$B$3:$B$305,$A141,База!$I$3:$I$152))</f>
        <v>0</v>
      </c>
      <c r="N141" s="191">
        <f ca="1">IF(COUNTIFS(Распис!$B$4:$B$300,$A141,Распис!$C$4:$C$300,"&lt;="&amp;N$1,Распис!$D$4:$D$300,"&gt;="&amp;N$1)&gt;0,SUMIFS(Распис!$J$4:$J$300,Распис!$B$4:$B$300,$A141,Распис!$C$4:$C$300,"&lt;="&amp;N$1,Распис!$D$4:$D$300,"&gt;="&amp;N$1),SUMIF(База!$B$3:$B$305,$A141,База!$J$3:$J$152))</f>
        <v>0</v>
      </c>
      <c r="O141" s="191">
        <f ca="1">IF(COUNTIFS(Распис!$B$4:$B$300,$A141,Распис!$C$4:$C$300,"&lt;="&amp;O$1,Распис!$D$4:$D$300,"&gt;="&amp;O$1)&gt;0,SUMIFS(Распис!$K$4:$K$300,Распис!$B$4:$B$300,$A141,Распис!$C$4:$C$300,"&lt;="&amp;O$1,Распис!$D$4:$D$300,"&gt;="&amp;O$1),SUMIF(База!$B$3:$B$305,$A141,База!$K$3:$K$152))</f>
        <v>0</v>
      </c>
      <c r="P141" s="191" t="s">
        <v>23</v>
      </c>
      <c r="Q141" s="191">
        <f ca="1">IF(COUNTIFS(Распис!$B$4:$B$300,$A141,Распис!$C$4:$C$300,"&lt;="&amp;Q$1,Распис!$D$4:$D$300,"&gt;="&amp;Q$1)&gt;0,SUMIFS(Распис!$F$4:$F$300,Распис!$B$4:$B$300,$A141,Распис!$C$4:$C$300,"&lt;="&amp;Q$1,Распис!$D$4:$D$300,"&gt;="&amp;Q$1),SUMIF(База!$B$3:$B$305,$A141,База!$F$3:$F$152))</f>
        <v>0</v>
      </c>
      <c r="R141" s="191">
        <f ca="1">IF(COUNTIFS(Распис!$B$4:$B$300,$A141,Распис!$C$4:$C$300,"&lt;="&amp;R$1,Распис!$D$4:$D$300,"&gt;="&amp;R$1)&gt;0,SUMIFS(Распис!$G$4:$G$300,Распис!$B$4:$B$300,$A141,Распис!$C$4:$C$300,"&lt;="&amp;R$1,Распис!$D$4:$D$300,"&gt;="&amp;R$1),SUMIF(База!$B$3:$B$305,$A141,База!$G$3:$G$152))</f>
        <v>0</v>
      </c>
      <c r="S141" s="191">
        <f ca="1">IF(COUNTIFS(Распис!$B$4:$B$300,$A141,Распис!$C$4:$C$300,"&lt;="&amp;S$1,Распис!$D$4:$D$300,"&gt;="&amp;S$1)&gt;0,SUMIFS(Распис!$H$4:$H$300,Распис!$B$4:$B$300,$A141,Распис!$C$4:$C$300,"&lt;="&amp;S$1,Распис!$D$4:$D$300,"&gt;="&amp;S$1),SUMIF(База!$B$3:$B$305,$A141,База!$H$3:$H$152))</f>
        <v>0</v>
      </c>
      <c r="T141" s="191">
        <f ca="1">IF(COUNTIFS(Распис!$B$4:$B$300,$A141,Распис!$C$4:$C$300,"&lt;="&amp;T$1,Распис!$D$4:$D$300,"&gt;="&amp;T$1)&gt;0,SUMIFS(Распис!$I$4:$I$300,Распис!$B$4:$B$300,$A141,Распис!$C$4:$C$300,"&lt;="&amp;T$1,Распис!$D$4:$D$300,"&gt;="&amp;T$1),SUMIF(База!$B$3:$B$305,$A141,База!$I$3:$I$152))</f>
        <v>0</v>
      </c>
      <c r="U141" s="191">
        <f ca="1">IF(COUNTIFS(Распис!$B$4:$B$300,$A141,Распис!$C$4:$C$300,"&lt;="&amp;U$1,Распис!$D$4:$D$300,"&gt;="&amp;U$1)&gt;0,SUMIFS(Распис!$J$4:$J$300,Распис!$B$4:$B$300,$A141,Распис!$C$4:$C$300,"&lt;="&amp;U$1,Распис!$D$4:$D$300,"&gt;="&amp;U$1),SUMIF(База!$B$3:$B$305,$A141,База!$J$3:$J$152))</f>
        <v>0</v>
      </c>
      <c r="V141" s="191">
        <f ca="1">IF(COUNTIFS(Распис!$B$4:$B$300,$A141,Распис!$C$4:$C$300,"&lt;="&amp;V$1,Распис!$D$4:$D$300,"&gt;="&amp;V$1)&gt;0,SUMIFS(Распис!$K$4:$K$300,Распис!$B$4:$B$300,$A141,Распис!$C$4:$C$300,"&lt;="&amp;V$1,Распис!$D$4:$D$300,"&gt;="&amp;V$1),SUMIF(База!$B$3:$B$305,$A141,База!$K$3:$K$152))</f>
        <v>0</v>
      </c>
      <c r="W141" s="191" t="s">
        <v>23</v>
      </c>
      <c r="X141" s="191">
        <f ca="1">IF(COUNTIFS(Распис!$B$4:$B$300,$A141,Распис!$C$4:$C$300,"&lt;="&amp;X$1,Распис!$D$4:$D$300,"&gt;="&amp;X$1)&gt;0,SUMIFS(Распис!$F$4:$F$300,Распис!$B$4:$B$300,$A141,Распис!$C$4:$C$300,"&lt;="&amp;X$1,Распис!$D$4:$D$300,"&gt;="&amp;X$1),SUMIF(База!$B$3:$B$305,$A141,База!$F$3:$F$152))</f>
        <v>0</v>
      </c>
      <c r="Y141" s="191">
        <f ca="1">IF(COUNTIFS(Распис!$B$4:$B$300,$A141,Распис!$C$4:$C$300,"&lt;="&amp;Y$1,Распис!$D$4:$D$300,"&gt;="&amp;Y$1)&gt;0,SUMIFS(Распис!$G$4:$G$300,Распис!$B$4:$B$300,$A141,Распис!$C$4:$C$300,"&lt;="&amp;Y$1,Распис!$D$4:$D$300,"&gt;="&amp;Y$1),SUMIF(База!$B$3:$B$305,$A141,База!$G$3:$G$152))</f>
        <v>0</v>
      </c>
      <c r="Z141" s="191">
        <f ca="1">IF(COUNTIFS(Распис!$B$4:$B$300,$A141,Распис!$C$4:$C$300,"&lt;="&amp;Z$1,Распис!$D$4:$D$300,"&gt;="&amp;Z$1)&gt;0,SUMIFS(Распис!$H$4:$H$300,Распис!$B$4:$B$300,$A141,Распис!$C$4:$C$300,"&lt;="&amp;Z$1,Распис!$D$4:$D$300,"&gt;="&amp;Z$1),SUMIF(База!$B$3:$B$305,$A141,База!$H$3:$H$152))</f>
        <v>0</v>
      </c>
      <c r="AA141" s="191">
        <f ca="1">IF(COUNTIFS(Распис!$B$4:$B$300,$A141,Распис!$C$4:$C$300,"&lt;="&amp;AA$1,Распис!$D$4:$D$300,"&gt;="&amp;AA$1)&gt;0,SUMIFS(Распис!$I$4:$I$300,Распис!$B$4:$B$300,$A141,Распис!$C$4:$C$300,"&lt;="&amp;AA$1,Распис!$D$4:$D$300,"&gt;="&amp;AA$1),SUMIF(База!$B$3:$B$305,$A141,База!$I$3:$I$152))</f>
        <v>0</v>
      </c>
      <c r="AB141" s="191">
        <f ca="1">IF(COUNTIFS(Распис!$B$4:$B$300,$A141,Распис!$C$4:$C$300,"&lt;="&amp;AB$1,Распис!$D$4:$D$300,"&gt;="&amp;AB$1)&gt;0,SUMIFS(Распис!$J$4:$J$300,Распис!$B$4:$B$300,$A141,Распис!$C$4:$C$300,"&lt;="&amp;AB$1,Распис!$D$4:$D$300,"&gt;="&amp;AB$1),SUMIF(База!$B$3:$B$305,$A141,База!$J$3:$J$152))</f>
        <v>0</v>
      </c>
      <c r="AC141" s="191">
        <f ca="1">IF(COUNTIFS(Распис!$B$4:$B$300,$A141,Распис!$C$4:$C$300,"&lt;="&amp;AC$1,Распис!$D$4:$D$300,"&gt;="&amp;AC$1)&gt;0,SUMIFS(Распис!$K$4:$K$300,Распис!$B$4:$B$300,$A141,Распис!$C$4:$C$300,"&lt;="&amp;AC$1,Распис!$D$4:$D$300,"&gt;="&amp;AC$1),SUMIF(База!$B$3:$B$305,$A141,База!$K$3:$K$152))</f>
        <v>0</v>
      </c>
      <c r="AD141" s="191" t="s">
        <v>23</v>
      </c>
      <c r="AE141" s="191">
        <f ca="1">IF(COUNTIFS(Распис!$B$4:$B$300,$A141,Распис!$C$4:$C$300,"&lt;="&amp;AE$1,Распис!$D$4:$D$300,"&gt;="&amp;AE$1)&gt;0,SUMIFS(Распис!$F$4:$F$300,Распис!$B$4:$B$300,$A141,Распис!$C$4:$C$300,"&lt;="&amp;AE$1,Распис!$D$4:$D$300,"&gt;="&amp;AE$1),SUMIF(База!$B$3:$B$305,$A141,База!$F$3:$F$152))</f>
        <v>0</v>
      </c>
      <c r="AF141" s="190"/>
      <c r="AG141" s="191">
        <f t="shared" ca="1" si="18"/>
        <v>0</v>
      </c>
      <c r="AH141" s="191">
        <f ca="1">AG141-SUMIFS(Распред!$G$4:$G$300,Распред!$B$4:$B$300,"апрель",Распред!$F$4:$F$300,A141)</f>
        <v>0</v>
      </c>
      <c r="AI141" s="191">
        <f ca="1">AH141+(COUNTIF(B141:AF141,"КД")+SUMIFS(Распред!$AH$4:$AH$300,Распред!$F$4:$F$300,A141,Распред!$B$4:$B$300,"апрель"))*4</f>
        <v>0</v>
      </c>
      <c r="AJ141" s="191">
        <f t="shared" ca="1" si="19"/>
        <v>0</v>
      </c>
      <c r="AK141" s="191">
        <f t="shared" ca="1" si="20"/>
        <v>0</v>
      </c>
      <c r="AL141" s="191">
        <f>SUMIFS(Распред!$K$4:$K$300,Распред!$B$4:$B$300,"апрель",Распред!$J$4:$J$300,A141)+SUMIFS(Распред!$M$4:$M$300,Распред!$B$4:$B$300,"апрель",Распред!$L$4:$L$300,A141)+SUMIFS(Распред!$O$4:$O$300,Распред!$B$4:$B$300,"апрель",Распред!$N$4:$N$300,A141)+SUMIFS(Распред!$Q$4:$Q$300,Распред!$B$4:$B$300,"апрель",Распред!$P$4:$P$300,A141)+SUMIFS(Распред!$S$4:$S$300,Распред!$B$4:$B$300,"апрель",Распред!$R$4:$R$300,A141)+SUMIFS(Распред!$U$4:$U$300,Распред!$B$4:$B$300,"апрель",Распред!$T$4:$T$300,A141)+SUMIFS(Распред!$W$4:$W$300,Распред!$B$4:$B$300,"апрель",Распред!$V$4:$V$300,A141)+SUMIFS(Распред!$Y$4:$Y$300,Распред!$B$4:$B$300,"апрель",Распред!$X$4:$X$300,A141)+SUMIFS(Распред!$AA$4:$AA$300,Распред!$B$4:$B$300,"апрель",Распред!$Z$4:$Z$300,A141)+SUMIFS(Распред!$AC$4:$AC$300,Распред!$B$4:$B$300,"апрель",Распред!$AB$4:$AB$300,A141)</f>
        <v>0</v>
      </c>
      <c r="AM141" s="191">
        <f t="shared" ca="1" si="21"/>
        <v>0</v>
      </c>
      <c r="AN141" s="191">
        <f t="shared" ca="1" si="22"/>
        <v>0</v>
      </c>
      <c r="AO141" s="191">
        <f t="shared" ca="1" si="23"/>
        <v>0</v>
      </c>
      <c r="AP141" s="191">
        <f>январь!AP141</f>
        <v>0</v>
      </c>
      <c r="AQ141" s="191">
        <f ca="1">IF(AM141&gt;24,AP141*30%,AP141*20%)</f>
        <v>0</v>
      </c>
      <c r="AR141" s="190"/>
      <c r="AS141" s="190">
        <f t="shared" ca="1" si="25"/>
        <v>0</v>
      </c>
      <c r="AT141" s="192" t="str">
        <f>январь!AT141</f>
        <v>Не признаны 2 часа недельной нагрузки по элективам</v>
      </c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</row>
    <row r="142" spans="1:58" x14ac:dyDescent="0.25">
      <c r="A142" s="47">
        <f>База!B142</f>
        <v>0</v>
      </c>
      <c r="B142" s="46" t="s">
        <v>23</v>
      </c>
      <c r="C142" s="46">
        <f ca="1">IF(COUNTIFS(Распис!$B$4:$B$300,$A142,Распис!$C$4:$C$300,"&lt;="&amp;C$1,Распис!$D$4:$D$300,"&gt;="&amp;C$1)&gt;0,SUMIFS(Распис!$F$4:$F$300,Распис!$B$4:$B$300,$A142,Распис!$C$4:$C$300,"&lt;="&amp;C$1,Распис!$D$4:$D$300,"&gt;="&amp;C$1),SUMIF(База!$B$3:$B$305,$A142,База!$F$3:$F$152))</f>
        <v>0</v>
      </c>
      <c r="D142" s="46">
        <f ca="1">IF(COUNTIFS(Распис!$B$4:$B$300,$A142,Распис!$C$4:$C$300,"&lt;="&amp;D$1,Распис!$D$4:$D$300,"&gt;="&amp;D$1)&gt;0,SUMIFS(Распис!$G$4:$G$300,Распис!$B$4:$B$300,$A142,Распис!$C$4:$C$300,"&lt;="&amp;D$1,Распис!$D$4:$D$300,"&gt;="&amp;D$1),SUMIF(База!$B$3:$B$305,$A142,База!$G$3:$G$152))</f>
        <v>0</v>
      </c>
      <c r="E142" s="46">
        <f ca="1">IF(COUNTIFS(Распис!$B$4:$B$300,$A142,Распис!$C$4:$C$300,"&lt;="&amp;E$1,Распис!$D$4:$D$300,"&gt;="&amp;E$1)&gt;0,SUMIFS(Распис!$H$4:$H$300,Распис!$B$4:$B$300,$A142,Распис!$C$4:$C$300,"&lt;="&amp;E$1,Распис!$D$4:$D$300,"&gt;="&amp;E$1),SUMIF(База!$B$3:$B$305,$A142,База!$H$3:$H$152))</f>
        <v>0</v>
      </c>
      <c r="F142" s="46">
        <f ca="1">IF(COUNTIFS(Распис!$B$4:$B$300,$A142,Распис!$C$4:$C$300,"&lt;="&amp;F$1,Распис!$D$4:$D$300,"&gt;="&amp;F$1)&gt;0,SUMIFS(Распис!$I$4:$I$300,Распис!$B$4:$B$300,$A142,Распис!$C$4:$C$300,"&lt;="&amp;F$1,Распис!$D$4:$D$300,"&gt;="&amp;F$1),SUMIF(База!$B$3:$B$305,$A142,База!$I$3:$I$152))</f>
        <v>0</v>
      </c>
      <c r="G142" s="46">
        <f ca="1">IF(COUNTIFS(Распис!$B$4:$B$300,$A142,Распис!$C$4:$C$300,"&lt;="&amp;G$1,Распис!$D$4:$D$300,"&gt;="&amp;G$1)&gt;0,SUMIFS(Распис!$J$4:$J$300,Распис!$B$4:$B$300,$A142,Распис!$C$4:$C$300,"&lt;="&amp;G$1,Распис!$D$4:$D$300,"&gt;="&amp;G$1),SUMIF(База!$B$3:$B$305,$A142,База!$J$3:$J$152))</f>
        <v>0</v>
      </c>
      <c r="H142" s="46">
        <f ca="1">IF(COUNTIFS(Распис!$B$4:$B$300,$A142,Распис!$C$4:$C$300,"&lt;="&amp;H$1,Распис!$D$4:$D$300,"&gt;="&amp;H$1)&gt;0,SUMIFS(Распис!$K$4:$K$300,Распис!$B$4:$B$300,$A142,Распис!$C$4:$C$300,"&lt;="&amp;H$1,Распис!$D$4:$D$300,"&gt;="&amp;H$1),SUMIF(База!$B$3:$B$305,$A142,База!$K$3:$K$152))</f>
        <v>0</v>
      </c>
      <c r="I142" s="46" t="s">
        <v>23</v>
      </c>
      <c r="J142" s="46">
        <f ca="1">IF(COUNTIFS(Распис!$B$4:$B$300,$A142,Распис!$C$4:$C$300,"&lt;="&amp;J$1,Распис!$D$4:$D$300,"&gt;="&amp;J$1)&gt;0,SUMIFS(Распис!$F$4:$F$300,Распис!$B$4:$B$300,$A142,Распис!$C$4:$C$300,"&lt;="&amp;J$1,Распис!$D$4:$D$300,"&gt;="&amp;J$1),SUMIF(База!$B$3:$B$305,$A142,База!$F$3:$F$152))</f>
        <v>0</v>
      </c>
      <c r="K142" s="46">
        <f ca="1">IF(COUNTIFS(Распис!$B$4:$B$300,$A142,Распис!$C$4:$C$300,"&lt;="&amp;K$1,Распис!$D$4:$D$300,"&gt;="&amp;K$1)&gt;0,SUMIFS(Распис!$G$4:$G$300,Распис!$B$4:$B$300,$A142,Распис!$C$4:$C$300,"&lt;="&amp;K$1,Распис!$D$4:$D$300,"&gt;="&amp;K$1),SUMIF(База!$B$3:$B$305,$A142,База!$G$3:$G$152))</f>
        <v>0</v>
      </c>
      <c r="L142" s="46">
        <f ca="1">IF(COUNTIFS(Распис!$B$4:$B$300,$A142,Распис!$C$4:$C$300,"&lt;="&amp;L$1,Распис!$D$4:$D$300,"&gt;="&amp;L$1)&gt;0,SUMIFS(Распис!$H$4:$H$300,Распис!$B$4:$B$300,$A142,Распис!$C$4:$C$300,"&lt;="&amp;L$1,Распис!$D$4:$D$300,"&gt;="&amp;L$1),SUMIF(База!$B$3:$B$305,$A142,База!$H$3:$H$152))</f>
        <v>0</v>
      </c>
      <c r="M142" s="46">
        <f ca="1">IF(COUNTIFS(Распис!$B$4:$B$300,$A142,Распис!$C$4:$C$300,"&lt;="&amp;M$1,Распис!$D$4:$D$300,"&gt;="&amp;M$1)&gt;0,SUMIFS(Распис!$I$4:$I$300,Распис!$B$4:$B$300,$A142,Распис!$C$4:$C$300,"&lt;="&amp;M$1,Распис!$D$4:$D$300,"&gt;="&amp;M$1),SUMIF(База!$B$3:$B$305,$A142,База!$I$3:$I$152))</f>
        <v>0</v>
      </c>
      <c r="N142" s="46">
        <f ca="1">IF(COUNTIFS(Распис!$B$4:$B$300,$A142,Распис!$C$4:$C$300,"&lt;="&amp;N$1,Распис!$D$4:$D$300,"&gt;="&amp;N$1)&gt;0,SUMIFS(Распис!$J$4:$J$300,Распис!$B$4:$B$300,$A142,Распис!$C$4:$C$300,"&lt;="&amp;N$1,Распис!$D$4:$D$300,"&gt;="&amp;N$1),SUMIF(База!$B$3:$B$305,$A142,База!$J$3:$J$152))</f>
        <v>0</v>
      </c>
      <c r="O142" s="46">
        <f ca="1">IF(COUNTIFS(Распис!$B$4:$B$300,$A142,Распис!$C$4:$C$300,"&lt;="&amp;O$1,Распис!$D$4:$D$300,"&gt;="&amp;O$1)&gt;0,SUMIFS(Распис!$K$4:$K$300,Распис!$B$4:$B$300,$A142,Распис!$C$4:$C$300,"&lt;="&amp;O$1,Распис!$D$4:$D$300,"&gt;="&amp;O$1),SUMIF(База!$B$3:$B$305,$A142,База!$K$3:$K$152))</f>
        <v>0</v>
      </c>
      <c r="P142" s="46" t="s">
        <v>23</v>
      </c>
      <c r="Q142" s="46">
        <f ca="1">IF(COUNTIFS(Распис!$B$4:$B$300,$A142,Распис!$C$4:$C$300,"&lt;="&amp;Q$1,Распис!$D$4:$D$300,"&gt;="&amp;Q$1)&gt;0,SUMIFS(Распис!$F$4:$F$300,Распис!$B$4:$B$300,$A142,Распис!$C$4:$C$300,"&lt;="&amp;Q$1,Распис!$D$4:$D$300,"&gt;="&amp;Q$1),SUMIF(База!$B$3:$B$305,$A142,База!$F$3:$F$152))</f>
        <v>0</v>
      </c>
      <c r="R142" s="46">
        <f ca="1">IF(COUNTIFS(Распис!$B$4:$B$300,$A142,Распис!$C$4:$C$300,"&lt;="&amp;R$1,Распис!$D$4:$D$300,"&gt;="&amp;R$1)&gt;0,SUMIFS(Распис!$G$4:$G$300,Распис!$B$4:$B$300,$A142,Распис!$C$4:$C$300,"&lt;="&amp;R$1,Распис!$D$4:$D$300,"&gt;="&amp;R$1),SUMIF(База!$B$3:$B$305,$A142,База!$G$3:$G$152))</f>
        <v>0</v>
      </c>
      <c r="S142" s="46">
        <f ca="1">IF(COUNTIFS(Распис!$B$4:$B$300,$A142,Распис!$C$4:$C$300,"&lt;="&amp;S$1,Распис!$D$4:$D$300,"&gt;="&amp;S$1)&gt;0,SUMIFS(Распис!$H$4:$H$300,Распис!$B$4:$B$300,$A142,Распис!$C$4:$C$300,"&lt;="&amp;S$1,Распис!$D$4:$D$300,"&gt;="&amp;S$1),SUMIF(База!$B$3:$B$305,$A142,База!$H$3:$H$152))</f>
        <v>0</v>
      </c>
      <c r="T142" s="46">
        <f ca="1">IF(COUNTIFS(Распис!$B$4:$B$300,$A142,Распис!$C$4:$C$300,"&lt;="&amp;T$1,Распис!$D$4:$D$300,"&gt;="&amp;T$1)&gt;0,SUMIFS(Распис!$I$4:$I$300,Распис!$B$4:$B$300,$A142,Распис!$C$4:$C$300,"&lt;="&amp;T$1,Распис!$D$4:$D$300,"&gt;="&amp;T$1),SUMIF(База!$B$3:$B$305,$A142,База!$I$3:$I$152))</f>
        <v>0</v>
      </c>
      <c r="U142" s="46">
        <f ca="1">IF(COUNTIFS(Распис!$B$4:$B$300,$A142,Распис!$C$4:$C$300,"&lt;="&amp;U$1,Распис!$D$4:$D$300,"&gt;="&amp;U$1)&gt;0,SUMIFS(Распис!$J$4:$J$300,Распис!$B$4:$B$300,$A142,Распис!$C$4:$C$300,"&lt;="&amp;U$1,Распис!$D$4:$D$300,"&gt;="&amp;U$1),SUMIF(База!$B$3:$B$305,$A142,База!$J$3:$J$152))</f>
        <v>0</v>
      </c>
      <c r="V142" s="46">
        <f ca="1">IF(COUNTIFS(Распис!$B$4:$B$300,$A142,Распис!$C$4:$C$300,"&lt;="&amp;V$1,Распис!$D$4:$D$300,"&gt;="&amp;V$1)&gt;0,SUMIFS(Распис!$K$4:$K$300,Распис!$B$4:$B$300,$A142,Распис!$C$4:$C$300,"&lt;="&amp;V$1,Распис!$D$4:$D$300,"&gt;="&amp;V$1),SUMIF(База!$B$3:$B$305,$A142,База!$K$3:$K$152))</f>
        <v>0</v>
      </c>
      <c r="W142" s="46" t="s">
        <v>23</v>
      </c>
      <c r="X142" s="46">
        <f ca="1">IF(COUNTIFS(Распис!$B$4:$B$300,$A142,Распис!$C$4:$C$300,"&lt;="&amp;X$1,Распис!$D$4:$D$300,"&gt;="&amp;X$1)&gt;0,SUMIFS(Распис!$F$4:$F$300,Распис!$B$4:$B$300,$A142,Распис!$C$4:$C$300,"&lt;="&amp;X$1,Распис!$D$4:$D$300,"&gt;="&amp;X$1),SUMIF(База!$B$3:$B$305,$A142,База!$F$3:$F$152))</f>
        <v>0</v>
      </c>
      <c r="Y142" s="46">
        <f ca="1">IF(COUNTIFS(Распис!$B$4:$B$300,$A142,Распис!$C$4:$C$300,"&lt;="&amp;Y$1,Распис!$D$4:$D$300,"&gt;="&amp;Y$1)&gt;0,SUMIFS(Распис!$G$4:$G$300,Распис!$B$4:$B$300,$A142,Распис!$C$4:$C$300,"&lt;="&amp;Y$1,Распис!$D$4:$D$300,"&gt;="&amp;Y$1),SUMIF(База!$B$3:$B$305,$A142,База!$G$3:$G$152))</f>
        <v>0</v>
      </c>
      <c r="Z142" s="46">
        <f ca="1">IF(COUNTIFS(Распис!$B$4:$B$300,$A142,Распис!$C$4:$C$300,"&lt;="&amp;Z$1,Распис!$D$4:$D$300,"&gt;="&amp;Z$1)&gt;0,SUMIFS(Распис!$H$4:$H$300,Распис!$B$4:$B$300,$A142,Распис!$C$4:$C$300,"&lt;="&amp;Z$1,Распис!$D$4:$D$300,"&gt;="&amp;Z$1),SUMIF(База!$B$3:$B$305,$A142,База!$H$3:$H$152))</f>
        <v>0</v>
      </c>
      <c r="AA142" s="46">
        <f ca="1">IF(COUNTIFS(Распис!$B$4:$B$300,$A142,Распис!$C$4:$C$300,"&lt;="&amp;AA$1,Распис!$D$4:$D$300,"&gt;="&amp;AA$1)&gt;0,SUMIFS(Распис!$I$4:$I$300,Распис!$B$4:$B$300,$A142,Распис!$C$4:$C$300,"&lt;="&amp;AA$1,Распис!$D$4:$D$300,"&gt;="&amp;AA$1),SUMIF(База!$B$3:$B$305,$A142,База!$I$3:$I$152))</f>
        <v>0</v>
      </c>
      <c r="AB142" s="46">
        <f ca="1">IF(COUNTIFS(Распис!$B$4:$B$300,$A142,Распис!$C$4:$C$300,"&lt;="&amp;AB$1,Распис!$D$4:$D$300,"&gt;="&amp;AB$1)&gt;0,SUMIFS(Распис!$J$4:$J$300,Распис!$B$4:$B$300,$A142,Распис!$C$4:$C$300,"&lt;="&amp;AB$1,Распис!$D$4:$D$300,"&gt;="&amp;AB$1),SUMIF(База!$B$3:$B$305,$A142,База!$J$3:$J$152))</f>
        <v>0</v>
      </c>
      <c r="AC142" s="46">
        <f ca="1">IF(COUNTIFS(Распис!$B$4:$B$300,$A142,Распис!$C$4:$C$300,"&lt;="&amp;AC$1,Распис!$D$4:$D$300,"&gt;="&amp;AC$1)&gt;0,SUMIFS(Распис!$K$4:$K$300,Распис!$B$4:$B$300,$A142,Распис!$C$4:$C$300,"&lt;="&amp;AC$1,Распис!$D$4:$D$300,"&gt;="&amp;AC$1),SUMIF(База!$B$3:$B$305,$A142,База!$K$3:$K$152))</f>
        <v>0</v>
      </c>
      <c r="AD142" s="46" t="s">
        <v>23</v>
      </c>
      <c r="AE142" s="46">
        <f ca="1">IF(COUNTIFS(Распис!$B$4:$B$300,$A142,Распис!$C$4:$C$300,"&lt;="&amp;AE$1,Распис!$D$4:$D$300,"&gt;="&amp;AE$1)&gt;0,SUMIFS(Распис!$F$4:$F$300,Распис!$B$4:$B$300,$A142,Распис!$C$4:$C$300,"&lt;="&amp;AE$1,Распис!$D$4:$D$300,"&gt;="&amp;AE$1),SUMIF(База!$B$3:$B$305,$A142,База!$F$3:$F$152))</f>
        <v>0</v>
      </c>
      <c r="AF142" s="47"/>
      <c r="AG142" s="46">
        <f t="shared" ca="1" si="18"/>
        <v>0</v>
      </c>
      <c r="AH142" s="46">
        <f ca="1">AG142-SUMIFS(Распред!$G$4:$G$300,Распред!$B$4:$B$300,"апрель",Распред!$F$4:$F$300,A142)</f>
        <v>0</v>
      </c>
      <c r="AI142" s="46">
        <f ca="1">AH142+(COUNTIF(B142:AF142,"КД")+SUMIFS(Распред!$AH$4:$AH$300,Распред!$F$4:$F$300,A142,Распред!$B$4:$B$300,"апрель"))*4</f>
        <v>0</v>
      </c>
      <c r="AJ142" s="46">
        <f t="shared" ca="1" si="19"/>
        <v>0</v>
      </c>
      <c r="AK142" s="46">
        <f t="shared" ca="1" si="20"/>
        <v>0</v>
      </c>
      <c r="AL142" s="46">
        <f>SUMIFS(Распред!$K$4:$K$300,Распред!$B$4:$B$300,"апрель",Распред!$J$4:$J$300,A142)+SUMIFS(Распред!$M$4:$M$300,Распред!$B$4:$B$300,"апрель",Распред!$L$4:$L$300,A142)+SUMIFS(Распред!$O$4:$O$300,Распред!$B$4:$B$300,"апрель",Распред!$N$4:$N$300,A142)+SUMIFS(Распред!$Q$4:$Q$300,Распред!$B$4:$B$300,"апрель",Распред!$P$4:$P$300,A142)+SUMIFS(Распред!$S$4:$S$300,Распред!$B$4:$B$300,"апрель",Распред!$R$4:$R$300,A142)+SUMIFS(Распред!$U$4:$U$300,Распред!$B$4:$B$300,"апрель",Распред!$T$4:$T$300,A142)+SUMIFS(Распред!$W$4:$W$300,Распред!$B$4:$B$300,"апрель",Распред!$V$4:$V$300,A142)+SUMIFS(Распред!$Y$4:$Y$300,Распред!$B$4:$B$300,"апрель",Распред!$X$4:$X$300,A142)+SUMIFS(Распред!$AA$4:$AA$300,Распред!$B$4:$B$300,"апрель",Распред!$Z$4:$Z$300,A142)+SUMIFS(Распред!$AC$4:$AC$300,Распред!$B$4:$B$300,"апрель",Распред!$AB$4:$AB$300,A142)</f>
        <v>0</v>
      </c>
      <c r="AM142" s="46">
        <f t="shared" ca="1" si="21"/>
        <v>0</v>
      </c>
      <c r="AN142" s="46">
        <f t="shared" ca="1" si="22"/>
        <v>0</v>
      </c>
      <c r="AO142" s="46">
        <f t="shared" ca="1" si="23"/>
        <v>0</v>
      </c>
      <c r="AP142" s="46">
        <f>январь!AP142</f>
        <v>0</v>
      </c>
      <c r="AQ142" s="46">
        <f t="shared" ca="1" si="24"/>
        <v>0</v>
      </c>
      <c r="AR142" s="47"/>
      <c r="AS142" s="47">
        <f t="shared" ca="1" si="25"/>
        <v>0</v>
      </c>
      <c r="AT142" s="47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</row>
    <row r="143" spans="1:58" x14ac:dyDescent="0.25">
      <c r="A143" s="47">
        <f>База!B143</f>
        <v>0</v>
      </c>
      <c r="B143" s="46" t="s">
        <v>23</v>
      </c>
      <c r="C143" s="46">
        <f ca="1">IF(COUNTIFS(Распис!$B$4:$B$300,$A143,Распис!$C$4:$C$300,"&lt;="&amp;C$1,Распис!$D$4:$D$300,"&gt;="&amp;C$1)&gt;0,SUMIFS(Распис!$F$4:$F$300,Распис!$B$4:$B$300,$A143,Распис!$C$4:$C$300,"&lt;="&amp;C$1,Распис!$D$4:$D$300,"&gt;="&amp;C$1),SUMIF(База!$B$3:$B$305,$A143,База!$F$3:$F$152))</f>
        <v>0</v>
      </c>
      <c r="D143" s="46">
        <f ca="1">IF(COUNTIFS(Распис!$B$4:$B$300,$A143,Распис!$C$4:$C$300,"&lt;="&amp;D$1,Распис!$D$4:$D$300,"&gt;="&amp;D$1)&gt;0,SUMIFS(Распис!$G$4:$G$300,Распис!$B$4:$B$300,$A143,Распис!$C$4:$C$300,"&lt;="&amp;D$1,Распис!$D$4:$D$300,"&gt;="&amp;D$1),SUMIF(База!$B$3:$B$305,$A143,База!$G$3:$G$152))</f>
        <v>0</v>
      </c>
      <c r="E143" s="46">
        <f ca="1">IF(COUNTIFS(Распис!$B$4:$B$300,$A143,Распис!$C$4:$C$300,"&lt;="&amp;E$1,Распис!$D$4:$D$300,"&gt;="&amp;E$1)&gt;0,SUMIFS(Распис!$H$4:$H$300,Распис!$B$4:$B$300,$A143,Распис!$C$4:$C$300,"&lt;="&amp;E$1,Распис!$D$4:$D$300,"&gt;="&amp;E$1),SUMIF(База!$B$3:$B$305,$A143,База!$H$3:$H$152))</f>
        <v>0</v>
      </c>
      <c r="F143" s="46">
        <f ca="1">IF(COUNTIFS(Распис!$B$4:$B$300,$A143,Распис!$C$4:$C$300,"&lt;="&amp;F$1,Распис!$D$4:$D$300,"&gt;="&amp;F$1)&gt;0,SUMIFS(Распис!$I$4:$I$300,Распис!$B$4:$B$300,$A143,Распис!$C$4:$C$300,"&lt;="&amp;F$1,Распис!$D$4:$D$300,"&gt;="&amp;F$1),SUMIF(База!$B$3:$B$305,$A143,База!$I$3:$I$152))</f>
        <v>0</v>
      </c>
      <c r="G143" s="46">
        <f ca="1">IF(COUNTIFS(Распис!$B$4:$B$300,$A143,Распис!$C$4:$C$300,"&lt;="&amp;G$1,Распис!$D$4:$D$300,"&gt;="&amp;G$1)&gt;0,SUMIFS(Распис!$J$4:$J$300,Распис!$B$4:$B$300,$A143,Распис!$C$4:$C$300,"&lt;="&amp;G$1,Распис!$D$4:$D$300,"&gt;="&amp;G$1),SUMIF(База!$B$3:$B$305,$A143,База!$J$3:$J$152))</f>
        <v>0</v>
      </c>
      <c r="H143" s="46">
        <f ca="1">IF(COUNTIFS(Распис!$B$4:$B$300,$A143,Распис!$C$4:$C$300,"&lt;="&amp;H$1,Распис!$D$4:$D$300,"&gt;="&amp;H$1)&gt;0,SUMIFS(Распис!$K$4:$K$300,Распис!$B$4:$B$300,$A143,Распис!$C$4:$C$300,"&lt;="&amp;H$1,Распис!$D$4:$D$300,"&gt;="&amp;H$1),SUMIF(База!$B$3:$B$305,$A143,База!$K$3:$K$152))</f>
        <v>0</v>
      </c>
      <c r="I143" s="46" t="s">
        <v>23</v>
      </c>
      <c r="J143" s="46">
        <f ca="1">IF(COUNTIFS(Распис!$B$4:$B$300,$A143,Распис!$C$4:$C$300,"&lt;="&amp;J$1,Распис!$D$4:$D$300,"&gt;="&amp;J$1)&gt;0,SUMIFS(Распис!$F$4:$F$300,Распис!$B$4:$B$300,$A143,Распис!$C$4:$C$300,"&lt;="&amp;J$1,Распис!$D$4:$D$300,"&gt;="&amp;J$1),SUMIF(База!$B$3:$B$305,$A143,База!$F$3:$F$152))</f>
        <v>0</v>
      </c>
      <c r="K143" s="46">
        <f ca="1">IF(COUNTIFS(Распис!$B$4:$B$300,$A143,Распис!$C$4:$C$300,"&lt;="&amp;K$1,Распис!$D$4:$D$300,"&gt;="&amp;K$1)&gt;0,SUMIFS(Распис!$G$4:$G$300,Распис!$B$4:$B$300,$A143,Распис!$C$4:$C$300,"&lt;="&amp;K$1,Распис!$D$4:$D$300,"&gt;="&amp;K$1),SUMIF(База!$B$3:$B$305,$A143,База!$G$3:$G$152))</f>
        <v>0</v>
      </c>
      <c r="L143" s="46">
        <f ca="1">IF(COUNTIFS(Распис!$B$4:$B$300,$A143,Распис!$C$4:$C$300,"&lt;="&amp;L$1,Распис!$D$4:$D$300,"&gt;="&amp;L$1)&gt;0,SUMIFS(Распис!$H$4:$H$300,Распис!$B$4:$B$300,$A143,Распис!$C$4:$C$300,"&lt;="&amp;L$1,Распис!$D$4:$D$300,"&gt;="&amp;L$1),SUMIF(База!$B$3:$B$305,$A143,База!$H$3:$H$152))</f>
        <v>0</v>
      </c>
      <c r="M143" s="46">
        <f ca="1">IF(COUNTIFS(Распис!$B$4:$B$300,$A143,Распис!$C$4:$C$300,"&lt;="&amp;M$1,Распис!$D$4:$D$300,"&gt;="&amp;M$1)&gt;0,SUMIFS(Распис!$I$4:$I$300,Распис!$B$4:$B$300,$A143,Распис!$C$4:$C$300,"&lt;="&amp;M$1,Распис!$D$4:$D$300,"&gt;="&amp;M$1),SUMIF(База!$B$3:$B$305,$A143,База!$I$3:$I$152))</f>
        <v>0</v>
      </c>
      <c r="N143" s="46">
        <f ca="1">IF(COUNTIFS(Распис!$B$4:$B$300,$A143,Распис!$C$4:$C$300,"&lt;="&amp;N$1,Распис!$D$4:$D$300,"&gt;="&amp;N$1)&gt;0,SUMIFS(Распис!$J$4:$J$300,Распис!$B$4:$B$300,$A143,Распис!$C$4:$C$300,"&lt;="&amp;N$1,Распис!$D$4:$D$300,"&gt;="&amp;N$1),SUMIF(База!$B$3:$B$305,$A143,База!$J$3:$J$152))</f>
        <v>0</v>
      </c>
      <c r="O143" s="46">
        <f ca="1">IF(COUNTIFS(Распис!$B$4:$B$300,$A143,Распис!$C$4:$C$300,"&lt;="&amp;O$1,Распис!$D$4:$D$300,"&gt;="&amp;O$1)&gt;0,SUMIFS(Распис!$K$4:$K$300,Распис!$B$4:$B$300,$A143,Распис!$C$4:$C$300,"&lt;="&amp;O$1,Распис!$D$4:$D$300,"&gt;="&amp;O$1),SUMIF(База!$B$3:$B$305,$A143,База!$K$3:$K$152))</f>
        <v>0</v>
      </c>
      <c r="P143" s="46" t="s">
        <v>23</v>
      </c>
      <c r="Q143" s="46">
        <f ca="1">IF(COUNTIFS(Распис!$B$4:$B$300,$A143,Распис!$C$4:$C$300,"&lt;="&amp;Q$1,Распис!$D$4:$D$300,"&gt;="&amp;Q$1)&gt;0,SUMIFS(Распис!$F$4:$F$300,Распис!$B$4:$B$300,$A143,Распис!$C$4:$C$300,"&lt;="&amp;Q$1,Распис!$D$4:$D$300,"&gt;="&amp;Q$1),SUMIF(База!$B$3:$B$305,$A143,База!$F$3:$F$152))</f>
        <v>0</v>
      </c>
      <c r="R143" s="46">
        <f ca="1">IF(COUNTIFS(Распис!$B$4:$B$300,$A143,Распис!$C$4:$C$300,"&lt;="&amp;R$1,Распис!$D$4:$D$300,"&gt;="&amp;R$1)&gt;0,SUMIFS(Распис!$G$4:$G$300,Распис!$B$4:$B$300,$A143,Распис!$C$4:$C$300,"&lt;="&amp;R$1,Распис!$D$4:$D$300,"&gt;="&amp;R$1),SUMIF(База!$B$3:$B$305,$A143,База!$G$3:$G$152))</f>
        <v>0</v>
      </c>
      <c r="S143" s="46">
        <f ca="1">IF(COUNTIFS(Распис!$B$4:$B$300,$A143,Распис!$C$4:$C$300,"&lt;="&amp;S$1,Распис!$D$4:$D$300,"&gt;="&amp;S$1)&gt;0,SUMIFS(Распис!$H$4:$H$300,Распис!$B$4:$B$300,$A143,Распис!$C$4:$C$300,"&lt;="&amp;S$1,Распис!$D$4:$D$300,"&gt;="&amp;S$1),SUMIF(База!$B$3:$B$305,$A143,База!$H$3:$H$152))</f>
        <v>0</v>
      </c>
      <c r="T143" s="46">
        <f ca="1">IF(COUNTIFS(Распис!$B$4:$B$300,$A143,Распис!$C$4:$C$300,"&lt;="&amp;T$1,Распис!$D$4:$D$300,"&gt;="&amp;T$1)&gt;0,SUMIFS(Распис!$I$4:$I$300,Распис!$B$4:$B$300,$A143,Распис!$C$4:$C$300,"&lt;="&amp;T$1,Распис!$D$4:$D$300,"&gt;="&amp;T$1),SUMIF(База!$B$3:$B$305,$A143,База!$I$3:$I$152))</f>
        <v>0</v>
      </c>
      <c r="U143" s="46">
        <f ca="1">IF(COUNTIFS(Распис!$B$4:$B$300,$A143,Распис!$C$4:$C$300,"&lt;="&amp;U$1,Распис!$D$4:$D$300,"&gt;="&amp;U$1)&gt;0,SUMIFS(Распис!$J$4:$J$300,Распис!$B$4:$B$300,$A143,Распис!$C$4:$C$300,"&lt;="&amp;U$1,Распис!$D$4:$D$300,"&gt;="&amp;U$1),SUMIF(База!$B$3:$B$305,$A143,База!$J$3:$J$152))</f>
        <v>0</v>
      </c>
      <c r="V143" s="46">
        <f ca="1">IF(COUNTIFS(Распис!$B$4:$B$300,$A143,Распис!$C$4:$C$300,"&lt;="&amp;V$1,Распис!$D$4:$D$300,"&gt;="&amp;V$1)&gt;0,SUMIFS(Распис!$K$4:$K$300,Распис!$B$4:$B$300,$A143,Распис!$C$4:$C$300,"&lt;="&amp;V$1,Распис!$D$4:$D$300,"&gt;="&amp;V$1),SUMIF(База!$B$3:$B$305,$A143,База!$K$3:$K$152))</f>
        <v>0</v>
      </c>
      <c r="W143" s="46" t="s">
        <v>23</v>
      </c>
      <c r="X143" s="46">
        <f ca="1">IF(COUNTIFS(Распис!$B$4:$B$300,$A143,Распис!$C$4:$C$300,"&lt;="&amp;X$1,Распис!$D$4:$D$300,"&gt;="&amp;X$1)&gt;0,SUMIFS(Распис!$F$4:$F$300,Распис!$B$4:$B$300,$A143,Распис!$C$4:$C$300,"&lt;="&amp;X$1,Распис!$D$4:$D$300,"&gt;="&amp;X$1),SUMIF(База!$B$3:$B$305,$A143,База!$F$3:$F$152))</f>
        <v>0</v>
      </c>
      <c r="Y143" s="46">
        <f ca="1">IF(COUNTIFS(Распис!$B$4:$B$300,$A143,Распис!$C$4:$C$300,"&lt;="&amp;Y$1,Распис!$D$4:$D$300,"&gt;="&amp;Y$1)&gt;0,SUMIFS(Распис!$G$4:$G$300,Распис!$B$4:$B$300,$A143,Распис!$C$4:$C$300,"&lt;="&amp;Y$1,Распис!$D$4:$D$300,"&gt;="&amp;Y$1),SUMIF(База!$B$3:$B$305,$A143,База!$G$3:$G$152))</f>
        <v>0</v>
      </c>
      <c r="Z143" s="46">
        <f ca="1">IF(COUNTIFS(Распис!$B$4:$B$300,$A143,Распис!$C$4:$C$300,"&lt;="&amp;Z$1,Распис!$D$4:$D$300,"&gt;="&amp;Z$1)&gt;0,SUMIFS(Распис!$H$4:$H$300,Распис!$B$4:$B$300,$A143,Распис!$C$4:$C$300,"&lt;="&amp;Z$1,Распис!$D$4:$D$300,"&gt;="&amp;Z$1),SUMIF(База!$B$3:$B$305,$A143,База!$H$3:$H$152))</f>
        <v>0</v>
      </c>
      <c r="AA143" s="46">
        <f ca="1">IF(COUNTIFS(Распис!$B$4:$B$300,$A143,Распис!$C$4:$C$300,"&lt;="&amp;AA$1,Распис!$D$4:$D$300,"&gt;="&amp;AA$1)&gt;0,SUMIFS(Распис!$I$4:$I$300,Распис!$B$4:$B$300,$A143,Распис!$C$4:$C$300,"&lt;="&amp;AA$1,Распис!$D$4:$D$300,"&gt;="&amp;AA$1),SUMIF(База!$B$3:$B$305,$A143,База!$I$3:$I$152))</f>
        <v>0</v>
      </c>
      <c r="AB143" s="46">
        <f ca="1">IF(COUNTIFS(Распис!$B$4:$B$300,$A143,Распис!$C$4:$C$300,"&lt;="&amp;AB$1,Распис!$D$4:$D$300,"&gt;="&amp;AB$1)&gt;0,SUMIFS(Распис!$J$4:$J$300,Распис!$B$4:$B$300,$A143,Распис!$C$4:$C$300,"&lt;="&amp;AB$1,Распис!$D$4:$D$300,"&gt;="&amp;AB$1),SUMIF(База!$B$3:$B$305,$A143,База!$J$3:$J$152))</f>
        <v>0</v>
      </c>
      <c r="AC143" s="46">
        <f ca="1">IF(COUNTIFS(Распис!$B$4:$B$300,$A143,Распис!$C$4:$C$300,"&lt;="&amp;AC$1,Распис!$D$4:$D$300,"&gt;="&amp;AC$1)&gt;0,SUMIFS(Распис!$K$4:$K$300,Распис!$B$4:$B$300,$A143,Распис!$C$4:$C$300,"&lt;="&amp;AC$1,Распис!$D$4:$D$300,"&gt;="&amp;AC$1),SUMIF(База!$B$3:$B$305,$A143,База!$K$3:$K$152))</f>
        <v>0</v>
      </c>
      <c r="AD143" s="46" t="s">
        <v>23</v>
      </c>
      <c r="AE143" s="46">
        <f ca="1">IF(COUNTIFS(Распис!$B$4:$B$300,$A143,Распис!$C$4:$C$300,"&lt;="&amp;AE$1,Распис!$D$4:$D$300,"&gt;="&amp;AE$1)&gt;0,SUMIFS(Распис!$F$4:$F$300,Распис!$B$4:$B$300,$A143,Распис!$C$4:$C$300,"&lt;="&amp;AE$1,Распис!$D$4:$D$300,"&gt;="&amp;AE$1),SUMIF(База!$B$3:$B$305,$A143,База!$F$3:$F$152))</f>
        <v>0</v>
      </c>
      <c r="AF143" s="47"/>
      <c r="AG143" s="46">
        <f t="shared" ca="1" si="18"/>
        <v>0</v>
      </c>
      <c r="AH143" s="46">
        <f ca="1">AG143-SUMIFS(Распред!$G$4:$G$300,Распред!$B$4:$B$300,"апрель",Распред!$F$4:$F$300,A143)</f>
        <v>0</v>
      </c>
      <c r="AI143" s="46">
        <f ca="1">AH143+(COUNTIF(B143:AF143,"КД")+SUMIFS(Распред!$AH$4:$AH$300,Распред!$F$4:$F$300,A143,Распред!$B$4:$B$300,"апрель"))*4</f>
        <v>0</v>
      </c>
      <c r="AJ143" s="46">
        <f t="shared" ca="1" si="19"/>
        <v>0</v>
      </c>
      <c r="AK143" s="46">
        <f t="shared" ca="1" si="20"/>
        <v>0</v>
      </c>
      <c r="AL143" s="46">
        <f>SUMIFS(Распред!$K$4:$K$300,Распред!$B$4:$B$300,"апрель",Распред!$J$4:$J$300,A143)+SUMIFS(Распред!$M$4:$M$300,Распред!$B$4:$B$300,"апрель",Распред!$L$4:$L$300,A143)+SUMIFS(Распред!$O$4:$O$300,Распред!$B$4:$B$300,"апрель",Распред!$N$4:$N$300,A143)+SUMIFS(Распред!$Q$4:$Q$300,Распред!$B$4:$B$300,"апрель",Распред!$P$4:$P$300,A143)+SUMIFS(Распред!$S$4:$S$300,Распред!$B$4:$B$300,"апрель",Распред!$R$4:$R$300,A143)+SUMIFS(Распред!$U$4:$U$300,Распред!$B$4:$B$300,"апрель",Распред!$T$4:$T$300,A143)+SUMIFS(Распред!$W$4:$W$300,Распред!$B$4:$B$300,"апрель",Распред!$V$4:$V$300,A143)+SUMIFS(Распред!$Y$4:$Y$300,Распред!$B$4:$B$300,"апрель",Распред!$X$4:$X$300,A143)+SUMIFS(Распред!$AA$4:$AA$300,Распред!$B$4:$B$300,"апрель",Распред!$Z$4:$Z$300,A143)+SUMIFS(Распред!$AC$4:$AC$300,Распред!$B$4:$B$300,"апрель",Распред!$AB$4:$AB$300,A143)</f>
        <v>0</v>
      </c>
      <c r="AM143" s="46">
        <f t="shared" ca="1" si="21"/>
        <v>0</v>
      </c>
      <c r="AN143" s="46">
        <f t="shared" ca="1" si="22"/>
        <v>0</v>
      </c>
      <c r="AO143" s="46">
        <f t="shared" ca="1" si="23"/>
        <v>0</v>
      </c>
      <c r="AP143" s="46">
        <f>январь!AP143</f>
        <v>0</v>
      </c>
      <c r="AQ143" s="46">
        <f t="shared" ca="1" si="24"/>
        <v>0</v>
      </c>
      <c r="AR143" s="47"/>
      <c r="AS143" s="47">
        <f t="shared" ca="1" si="25"/>
        <v>0</v>
      </c>
      <c r="AT143" s="47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</row>
    <row r="144" spans="1:58" x14ac:dyDescent="0.25">
      <c r="A144" s="47">
        <f>База!B144</f>
        <v>0</v>
      </c>
      <c r="B144" s="46" t="s">
        <v>23</v>
      </c>
      <c r="C144" s="46">
        <f ca="1">IF(COUNTIFS(Распис!$B$4:$B$300,$A144,Распис!$C$4:$C$300,"&lt;="&amp;C$1,Распис!$D$4:$D$300,"&gt;="&amp;C$1)&gt;0,SUMIFS(Распис!$F$4:$F$300,Распис!$B$4:$B$300,$A144,Распис!$C$4:$C$300,"&lt;="&amp;C$1,Распис!$D$4:$D$300,"&gt;="&amp;C$1),SUMIF(База!$B$3:$B$305,$A144,База!$F$3:$F$152))</f>
        <v>0</v>
      </c>
      <c r="D144" s="46">
        <f ca="1">IF(COUNTIFS(Распис!$B$4:$B$300,$A144,Распис!$C$4:$C$300,"&lt;="&amp;D$1,Распис!$D$4:$D$300,"&gt;="&amp;D$1)&gt;0,SUMIFS(Распис!$G$4:$G$300,Распис!$B$4:$B$300,$A144,Распис!$C$4:$C$300,"&lt;="&amp;D$1,Распис!$D$4:$D$300,"&gt;="&amp;D$1),SUMIF(База!$B$3:$B$305,$A144,База!$G$3:$G$152))</f>
        <v>0</v>
      </c>
      <c r="E144" s="46">
        <f ca="1">IF(COUNTIFS(Распис!$B$4:$B$300,$A144,Распис!$C$4:$C$300,"&lt;="&amp;E$1,Распис!$D$4:$D$300,"&gt;="&amp;E$1)&gt;0,SUMIFS(Распис!$H$4:$H$300,Распис!$B$4:$B$300,$A144,Распис!$C$4:$C$300,"&lt;="&amp;E$1,Распис!$D$4:$D$300,"&gt;="&amp;E$1),SUMIF(База!$B$3:$B$305,$A144,База!$H$3:$H$152))</f>
        <v>0</v>
      </c>
      <c r="F144" s="46">
        <f ca="1">IF(COUNTIFS(Распис!$B$4:$B$300,$A144,Распис!$C$4:$C$300,"&lt;="&amp;F$1,Распис!$D$4:$D$300,"&gt;="&amp;F$1)&gt;0,SUMIFS(Распис!$I$4:$I$300,Распис!$B$4:$B$300,$A144,Распис!$C$4:$C$300,"&lt;="&amp;F$1,Распис!$D$4:$D$300,"&gt;="&amp;F$1),SUMIF(База!$B$3:$B$305,$A144,База!$I$3:$I$152))</f>
        <v>0</v>
      </c>
      <c r="G144" s="46">
        <f ca="1">IF(COUNTIFS(Распис!$B$4:$B$300,$A144,Распис!$C$4:$C$300,"&lt;="&amp;G$1,Распис!$D$4:$D$300,"&gt;="&amp;G$1)&gt;0,SUMIFS(Распис!$J$4:$J$300,Распис!$B$4:$B$300,$A144,Распис!$C$4:$C$300,"&lt;="&amp;G$1,Распис!$D$4:$D$300,"&gt;="&amp;G$1),SUMIF(База!$B$3:$B$305,$A144,База!$J$3:$J$152))</f>
        <v>0</v>
      </c>
      <c r="H144" s="46">
        <f ca="1">IF(COUNTIFS(Распис!$B$4:$B$300,$A144,Распис!$C$4:$C$300,"&lt;="&amp;H$1,Распис!$D$4:$D$300,"&gt;="&amp;H$1)&gt;0,SUMIFS(Распис!$K$4:$K$300,Распис!$B$4:$B$300,$A144,Распис!$C$4:$C$300,"&lt;="&amp;H$1,Распис!$D$4:$D$300,"&gt;="&amp;H$1),SUMIF(База!$B$3:$B$305,$A144,База!$K$3:$K$152))</f>
        <v>0</v>
      </c>
      <c r="I144" s="46" t="s">
        <v>23</v>
      </c>
      <c r="J144" s="46">
        <f ca="1">IF(COUNTIFS(Распис!$B$4:$B$300,$A144,Распис!$C$4:$C$300,"&lt;="&amp;J$1,Распис!$D$4:$D$300,"&gt;="&amp;J$1)&gt;0,SUMIFS(Распис!$F$4:$F$300,Распис!$B$4:$B$300,$A144,Распис!$C$4:$C$300,"&lt;="&amp;J$1,Распис!$D$4:$D$300,"&gt;="&amp;J$1),SUMIF(База!$B$3:$B$305,$A144,База!$F$3:$F$152))</f>
        <v>0</v>
      </c>
      <c r="K144" s="46">
        <f ca="1">IF(COUNTIFS(Распис!$B$4:$B$300,$A144,Распис!$C$4:$C$300,"&lt;="&amp;K$1,Распис!$D$4:$D$300,"&gt;="&amp;K$1)&gt;0,SUMIFS(Распис!$G$4:$G$300,Распис!$B$4:$B$300,$A144,Распис!$C$4:$C$300,"&lt;="&amp;K$1,Распис!$D$4:$D$300,"&gt;="&amp;K$1),SUMIF(База!$B$3:$B$305,$A144,База!$G$3:$G$152))</f>
        <v>0</v>
      </c>
      <c r="L144" s="46">
        <f ca="1">IF(COUNTIFS(Распис!$B$4:$B$300,$A144,Распис!$C$4:$C$300,"&lt;="&amp;L$1,Распис!$D$4:$D$300,"&gt;="&amp;L$1)&gt;0,SUMIFS(Распис!$H$4:$H$300,Распис!$B$4:$B$300,$A144,Распис!$C$4:$C$300,"&lt;="&amp;L$1,Распис!$D$4:$D$300,"&gt;="&amp;L$1),SUMIF(База!$B$3:$B$305,$A144,База!$H$3:$H$152))</f>
        <v>0</v>
      </c>
      <c r="M144" s="46">
        <f ca="1">IF(COUNTIFS(Распис!$B$4:$B$300,$A144,Распис!$C$4:$C$300,"&lt;="&amp;M$1,Распис!$D$4:$D$300,"&gt;="&amp;M$1)&gt;0,SUMIFS(Распис!$I$4:$I$300,Распис!$B$4:$B$300,$A144,Распис!$C$4:$C$300,"&lt;="&amp;M$1,Распис!$D$4:$D$300,"&gt;="&amp;M$1),SUMIF(База!$B$3:$B$305,$A144,База!$I$3:$I$152))</f>
        <v>0</v>
      </c>
      <c r="N144" s="46">
        <f ca="1">IF(COUNTIFS(Распис!$B$4:$B$300,$A144,Распис!$C$4:$C$300,"&lt;="&amp;N$1,Распис!$D$4:$D$300,"&gt;="&amp;N$1)&gt;0,SUMIFS(Распис!$J$4:$J$300,Распис!$B$4:$B$300,$A144,Распис!$C$4:$C$300,"&lt;="&amp;N$1,Распис!$D$4:$D$300,"&gt;="&amp;N$1),SUMIF(База!$B$3:$B$305,$A144,База!$J$3:$J$152))</f>
        <v>0</v>
      </c>
      <c r="O144" s="46">
        <f ca="1">IF(COUNTIFS(Распис!$B$4:$B$300,$A144,Распис!$C$4:$C$300,"&lt;="&amp;O$1,Распис!$D$4:$D$300,"&gt;="&amp;O$1)&gt;0,SUMIFS(Распис!$K$4:$K$300,Распис!$B$4:$B$300,$A144,Распис!$C$4:$C$300,"&lt;="&amp;O$1,Распис!$D$4:$D$300,"&gt;="&amp;O$1),SUMIF(База!$B$3:$B$305,$A144,База!$K$3:$K$152))</f>
        <v>0</v>
      </c>
      <c r="P144" s="46" t="s">
        <v>23</v>
      </c>
      <c r="Q144" s="46">
        <f ca="1">IF(COUNTIFS(Распис!$B$4:$B$300,$A144,Распис!$C$4:$C$300,"&lt;="&amp;Q$1,Распис!$D$4:$D$300,"&gt;="&amp;Q$1)&gt;0,SUMIFS(Распис!$F$4:$F$300,Распис!$B$4:$B$300,$A144,Распис!$C$4:$C$300,"&lt;="&amp;Q$1,Распис!$D$4:$D$300,"&gt;="&amp;Q$1),SUMIF(База!$B$3:$B$305,$A144,База!$F$3:$F$152))</f>
        <v>0</v>
      </c>
      <c r="R144" s="46">
        <f ca="1">IF(COUNTIFS(Распис!$B$4:$B$300,$A144,Распис!$C$4:$C$300,"&lt;="&amp;R$1,Распис!$D$4:$D$300,"&gt;="&amp;R$1)&gt;0,SUMIFS(Распис!$G$4:$G$300,Распис!$B$4:$B$300,$A144,Распис!$C$4:$C$300,"&lt;="&amp;R$1,Распис!$D$4:$D$300,"&gt;="&amp;R$1),SUMIF(База!$B$3:$B$305,$A144,База!$G$3:$G$152))</f>
        <v>0</v>
      </c>
      <c r="S144" s="46">
        <f ca="1">IF(COUNTIFS(Распис!$B$4:$B$300,$A144,Распис!$C$4:$C$300,"&lt;="&amp;S$1,Распис!$D$4:$D$300,"&gt;="&amp;S$1)&gt;0,SUMIFS(Распис!$H$4:$H$300,Распис!$B$4:$B$300,$A144,Распис!$C$4:$C$300,"&lt;="&amp;S$1,Распис!$D$4:$D$300,"&gt;="&amp;S$1),SUMIF(База!$B$3:$B$305,$A144,База!$H$3:$H$152))</f>
        <v>0</v>
      </c>
      <c r="T144" s="46">
        <f ca="1">IF(COUNTIFS(Распис!$B$4:$B$300,$A144,Распис!$C$4:$C$300,"&lt;="&amp;T$1,Распис!$D$4:$D$300,"&gt;="&amp;T$1)&gt;0,SUMIFS(Распис!$I$4:$I$300,Распис!$B$4:$B$300,$A144,Распис!$C$4:$C$300,"&lt;="&amp;T$1,Распис!$D$4:$D$300,"&gt;="&amp;T$1),SUMIF(База!$B$3:$B$305,$A144,База!$I$3:$I$152))</f>
        <v>0</v>
      </c>
      <c r="U144" s="46">
        <f ca="1">IF(COUNTIFS(Распис!$B$4:$B$300,$A144,Распис!$C$4:$C$300,"&lt;="&amp;U$1,Распис!$D$4:$D$300,"&gt;="&amp;U$1)&gt;0,SUMIFS(Распис!$J$4:$J$300,Распис!$B$4:$B$300,$A144,Распис!$C$4:$C$300,"&lt;="&amp;U$1,Распис!$D$4:$D$300,"&gt;="&amp;U$1),SUMIF(База!$B$3:$B$305,$A144,База!$J$3:$J$152))</f>
        <v>0</v>
      </c>
      <c r="V144" s="46">
        <f ca="1">IF(COUNTIFS(Распис!$B$4:$B$300,$A144,Распис!$C$4:$C$300,"&lt;="&amp;V$1,Распис!$D$4:$D$300,"&gt;="&amp;V$1)&gt;0,SUMIFS(Распис!$K$4:$K$300,Распис!$B$4:$B$300,$A144,Распис!$C$4:$C$300,"&lt;="&amp;V$1,Распис!$D$4:$D$300,"&gt;="&amp;V$1),SUMIF(База!$B$3:$B$305,$A144,База!$K$3:$K$152))</f>
        <v>0</v>
      </c>
      <c r="W144" s="46" t="s">
        <v>23</v>
      </c>
      <c r="X144" s="46">
        <f ca="1">IF(COUNTIFS(Распис!$B$4:$B$300,$A144,Распис!$C$4:$C$300,"&lt;="&amp;X$1,Распис!$D$4:$D$300,"&gt;="&amp;X$1)&gt;0,SUMIFS(Распис!$F$4:$F$300,Распис!$B$4:$B$300,$A144,Распис!$C$4:$C$300,"&lt;="&amp;X$1,Распис!$D$4:$D$300,"&gt;="&amp;X$1),SUMIF(База!$B$3:$B$305,$A144,База!$F$3:$F$152))</f>
        <v>0</v>
      </c>
      <c r="Y144" s="46">
        <f ca="1">IF(COUNTIFS(Распис!$B$4:$B$300,$A144,Распис!$C$4:$C$300,"&lt;="&amp;Y$1,Распис!$D$4:$D$300,"&gt;="&amp;Y$1)&gt;0,SUMIFS(Распис!$G$4:$G$300,Распис!$B$4:$B$300,$A144,Распис!$C$4:$C$300,"&lt;="&amp;Y$1,Распис!$D$4:$D$300,"&gt;="&amp;Y$1),SUMIF(База!$B$3:$B$305,$A144,База!$G$3:$G$152))</f>
        <v>0</v>
      </c>
      <c r="Z144" s="46">
        <f ca="1">IF(COUNTIFS(Распис!$B$4:$B$300,$A144,Распис!$C$4:$C$300,"&lt;="&amp;Z$1,Распис!$D$4:$D$300,"&gt;="&amp;Z$1)&gt;0,SUMIFS(Распис!$H$4:$H$300,Распис!$B$4:$B$300,$A144,Распис!$C$4:$C$300,"&lt;="&amp;Z$1,Распис!$D$4:$D$300,"&gt;="&amp;Z$1),SUMIF(База!$B$3:$B$305,$A144,База!$H$3:$H$152))</f>
        <v>0</v>
      </c>
      <c r="AA144" s="46">
        <f ca="1">IF(COUNTIFS(Распис!$B$4:$B$300,$A144,Распис!$C$4:$C$300,"&lt;="&amp;AA$1,Распис!$D$4:$D$300,"&gt;="&amp;AA$1)&gt;0,SUMIFS(Распис!$I$4:$I$300,Распис!$B$4:$B$300,$A144,Распис!$C$4:$C$300,"&lt;="&amp;AA$1,Распис!$D$4:$D$300,"&gt;="&amp;AA$1),SUMIF(База!$B$3:$B$305,$A144,База!$I$3:$I$152))</f>
        <v>0</v>
      </c>
      <c r="AB144" s="46">
        <f ca="1">IF(COUNTIFS(Распис!$B$4:$B$300,$A144,Распис!$C$4:$C$300,"&lt;="&amp;AB$1,Распис!$D$4:$D$300,"&gt;="&amp;AB$1)&gt;0,SUMIFS(Распис!$J$4:$J$300,Распис!$B$4:$B$300,$A144,Распис!$C$4:$C$300,"&lt;="&amp;AB$1,Распис!$D$4:$D$300,"&gt;="&amp;AB$1),SUMIF(База!$B$3:$B$305,$A144,База!$J$3:$J$152))</f>
        <v>0</v>
      </c>
      <c r="AC144" s="46">
        <f ca="1">IF(COUNTIFS(Распис!$B$4:$B$300,$A144,Распис!$C$4:$C$300,"&lt;="&amp;AC$1,Распис!$D$4:$D$300,"&gt;="&amp;AC$1)&gt;0,SUMIFS(Распис!$K$4:$K$300,Распис!$B$4:$B$300,$A144,Распис!$C$4:$C$300,"&lt;="&amp;AC$1,Распис!$D$4:$D$300,"&gt;="&amp;AC$1),SUMIF(База!$B$3:$B$305,$A144,База!$K$3:$K$152))</f>
        <v>0</v>
      </c>
      <c r="AD144" s="46" t="s">
        <v>23</v>
      </c>
      <c r="AE144" s="46">
        <f ca="1">IF(COUNTIFS(Распис!$B$4:$B$300,$A144,Распис!$C$4:$C$300,"&lt;="&amp;AE$1,Распис!$D$4:$D$300,"&gt;="&amp;AE$1)&gt;0,SUMIFS(Распис!$F$4:$F$300,Распис!$B$4:$B$300,$A144,Распис!$C$4:$C$300,"&lt;="&amp;AE$1,Распис!$D$4:$D$300,"&gt;="&amp;AE$1),SUMIF(База!$B$3:$B$305,$A144,База!$F$3:$F$152))</f>
        <v>0</v>
      </c>
      <c r="AF144" s="47"/>
      <c r="AG144" s="46">
        <f t="shared" ca="1" si="18"/>
        <v>0</v>
      </c>
      <c r="AH144" s="46">
        <f ca="1">AG144-SUMIFS(Распред!$G$4:$G$300,Распред!$B$4:$B$300,"апрель",Распред!$F$4:$F$300,A144)</f>
        <v>0</v>
      </c>
      <c r="AI144" s="46">
        <f ca="1">AH144+(COUNTIF(B144:AF144,"КД")+SUMIFS(Распред!$AH$4:$AH$300,Распред!$F$4:$F$300,A144,Распред!$B$4:$B$300,"апрель"))*4</f>
        <v>0</v>
      </c>
      <c r="AJ144" s="46">
        <f t="shared" ca="1" si="19"/>
        <v>0</v>
      </c>
      <c r="AK144" s="46">
        <f t="shared" ca="1" si="20"/>
        <v>0</v>
      </c>
      <c r="AL144" s="46">
        <f>SUMIFS(Распред!$K$4:$K$300,Распред!$B$4:$B$300,"апрель",Распред!$J$4:$J$300,A144)+SUMIFS(Распред!$M$4:$M$300,Распред!$B$4:$B$300,"апрель",Распред!$L$4:$L$300,A144)+SUMIFS(Распред!$O$4:$O$300,Распред!$B$4:$B$300,"апрель",Распред!$N$4:$N$300,A144)+SUMIFS(Распред!$Q$4:$Q$300,Распред!$B$4:$B$300,"апрель",Распред!$P$4:$P$300,A144)+SUMIFS(Распред!$S$4:$S$300,Распред!$B$4:$B$300,"апрель",Распред!$R$4:$R$300,A144)+SUMIFS(Распред!$U$4:$U$300,Распред!$B$4:$B$300,"апрель",Распред!$T$4:$T$300,A144)+SUMIFS(Распред!$W$4:$W$300,Распред!$B$4:$B$300,"апрель",Распред!$V$4:$V$300,A144)+SUMIFS(Распред!$Y$4:$Y$300,Распред!$B$4:$B$300,"апрель",Распред!$X$4:$X$300,A144)+SUMIFS(Распред!$AA$4:$AA$300,Распред!$B$4:$B$300,"апрель",Распред!$Z$4:$Z$300,A144)+SUMIFS(Распред!$AC$4:$AC$300,Распред!$B$4:$B$300,"апрель",Распред!$AB$4:$AB$300,A144)</f>
        <v>0</v>
      </c>
      <c r="AM144" s="46">
        <f t="shared" ca="1" si="21"/>
        <v>0</v>
      </c>
      <c r="AN144" s="46">
        <f t="shared" ca="1" si="22"/>
        <v>0</v>
      </c>
      <c r="AO144" s="46">
        <f t="shared" ca="1" si="23"/>
        <v>0</v>
      </c>
      <c r="AP144" s="46">
        <f>январь!AP144</f>
        <v>0</v>
      </c>
      <c r="AQ144" s="46">
        <f t="shared" ca="1" si="24"/>
        <v>0</v>
      </c>
      <c r="AR144" s="47"/>
      <c r="AS144" s="47">
        <f t="shared" ca="1" si="25"/>
        <v>0</v>
      </c>
      <c r="AT144" s="47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</row>
    <row r="145" spans="1:58" x14ac:dyDescent="0.25">
      <c r="A145" s="47">
        <f>База!B145</f>
        <v>0</v>
      </c>
      <c r="B145" s="46" t="s">
        <v>23</v>
      </c>
      <c r="C145" s="46">
        <f ca="1">IF(COUNTIFS(Распис!$B$4:$B$300,$A145,Распис!$C$4:$C$300,"&lt;="&amp;C$1,Распис!$D$4:$D$300,"&gt;="&amp;C$1)&gt;0,SUMIFS(Распис!$F$4:$F$300,Распис!$B$4:$B$300,$A145,Распис!$C$4:$C$300,"&lt;="&amp;C$1,Распис!$D$4:$D$300,"&gt;="&amp;C$1),SUMIF(База!$B$3:$B$305,$A145,База!$F$3:$F$152))</f>
        <v>0</v>
      </c>
      <c r="D145" s="46">
        <f ca="1">IF(COUNTIFS(Распис!$B$4:$B$300,$A145,Распис!$C$4:$C$300,"&lt;="&amp;D$1,Распис!$D$4:$D$300,"&gt;="&amp;D$1)&gt;0,SUMIFS(Распис!$G$4:$G$300,Распис!$B$4:$B$300,$A145,Распис!$C$4:$C$300,"&lt;="&amp;D$1,Распис!$D$4:$D$300,"&gt;="&amp;D$1),SUMIF(База!$B$3:$B$305,$A145,База!$G$3:$G$152))</f>
        <v>0</v>
      </c>
      <c r="E145" s="46">
        <f ca="1">IF(COUNTIFS(Распис!$B$4:$B$300,$A145,Распис!$C$4:$C$300,"&lt;="&amp;E$1,Распис!$D$4:$D$300,"&gt;="&amp;E$1)&gt;0,SUMIFS(Распис!$H$4:$H$300,Распис!$B$4:$B$300,$A145,Распис!$C$4:$C$300,"&lt;="&amp;E$1,Распис!$D$4:$D$300,"&gt;="&amp;E$1),SUMIF(База!$B$3:$B$305,$A145,База!$H$3:$H$152))</f>
        <v>0</v>
      </c>
      <c r="F145" s="46">
        <f ca="1">IF(COUNTIFS(Распис!$B$4:$B$300,$A145,Распис!$C$4:$C$300,"&lt;="&amp;F$1,Распис!$D$4:$D$300,"&gt;="&amp;F$1)&gt;0,SUMIFS(Распис!$I$4:$I$300,Распис!$B$4:$B$300,$A145,Распис!$C$4:$C$300,"&lt;="&amp;F$1,Распис!$D$4:$D$300,"&gt;="&amp;F$1),SUMIF(База!$B$3:$B$305,$A145,База!$I$3:$I$152))</f>
        <v>0</v>
      </c>
      <c r="G145" s="46">
        <f ca="1">IF(COUNTIFS(Распис!$B$4:$B$300,$A145,Распис!$C$4:$C$300,"&lt;="&amp;G$1,Распис!$D$4:$D$300,"&gt;="&amp;G$1)&gt;0,SUMIFS(Распис!$J$4:$J$300,Распис!$B$4:$B$300,$A145,Распис!$C$4:$C$300,"&lt;="&amp;G$1,Распис!$D$4:$D$300,"&gt;="&amp;G$1),SUMIF(База!$B$3:$B$305,$A145,База!$J$3:$J$152))</f>
        <v>0</v>
      </c>
      <c r="H145" s="46">
        <f ca="1">IF(COUNTIFS(Распис!$B$4:$B$300,$A145,Распис!$C$4:$C$300,"&lt;="&amp;H$1,Распис!$D$4:$D$300,"&gt;="&amp;H$1)&gt;0,SUMIFS(Распис!$K$4:$K$300,Распис!$B$4:$B$300,$A145,Распис!$C$4:$C$300,"&lt;="&amp;H$1,Распис!$D$4:$D$300,"&gt;="&amp;H$1),SUMIF(База!$B$3:$B$305,$A145,База!$K$3:$K$152))</f>
        <v>0</v>
      </c>
      <c r="I145" s="46" t="s">
        <v>23</v>
      </c>
      <c r="J145" s="46">
        <f ca="1">IF(COUNTIFS(Распис!$B$4:$B$300,$A145,Распис!$C$4:$C$300,"&lt;="&amp;J$1,Распис!$D$4:$D$300,"&gt;="&amp;J$1)&gt;0,SUMIFS(Распис!$F$4:$F$300,Распис!$B$4:$B$300,$A145,Распис!$C$4:$C$300,"&lt;="&amp;J$1,Распис!$D$4:$D$300,"&gt;="&amp;J$1),SUMIF(База!$B$3:$B$305,$A145,База!$F$3:$F$152))</f>
        <v>0</v>
      </c>
      <c r="K145" s="46">
        <f ca="1">IF(COUNTIFS(Распис!$B$4:$B$300,$A145,Распис!$C$4:$C$300,"&lt;="&amp;K$1,Распис!$D$4:$D$300,"&gt;="&amp;K$1)&gt;0,SUMIFS(Распис!$G$4:$G$300,Распис!$B$4:$B$300,$A145,Распис!$C$4:$C$300,"&lt;="&amp;K$1,Распис!$D$4:$D$300,"&gt;="&amp;K$1),SUMIF(База!$B$3:$B$305,$A145,База!$G$3:$G$152))</f>
        <v>0</v>
      </c>
      <c r="L145" s="46">
        <f ca="1">IF(COUNTIFS(Распис!$B$4:$B$300,$A145,Распис!$C$4:$C$300,"&lt;="&amp;L$1,Распис!$D$4:$D$300,"&gt;="&amp;L$1)&gt;0,SUMIFS(Распис!$H$4:$H$300,Распис!$B$4:$B$300,$A145,Распис!$C$4:$C$300,"&lt;="&amp;L$1,Распис!$D$4:$D$300,"&gt;="&amp;L$1),SUMIF(База!$B$3:$B$305,$A145,База!$H$3:$H$152))</f>
        <v>0</v>
      </c>
      <c r="M145" s="46">
        <f ca="1">IF(COUNTIFS(Распис!$B$4:$B$300,$A145,Распис!$C$4:$C$300,"&lt;="&amp;M$1,Распис!$D$4:$D$300,"&gt;="&amp;M$1)&gt;0,SUMIFS(Распис!$I$4:$I$300,Распис!$B$4:$B$300,$A145,Распис!$C$4:$C$300,"&lt;="&amp;M$1,Распис!$D$4:$D$300,"&gt;="&amp;M$1),SUMIF(База!$B$3:$B$305,$A145,База!$I$3:$I$152))</f>
        <v>0</v>
      </c>
      <c r="N145" s="46">
        <f ca="1">IF(COUNTIFS(Распис!$B$4:$B$300,$A145,Распис!$C$4:$C$300,"&lt;="&amp;N$1,Распис!$D$4:$D$300,"&gt;="&amp;N$1)&gt;0,SUMIFS(Распис!$J$4:$J$300,Распис!$B$4:$B$300,$A145,Распис!$C$4:$C$300,"&lt;="&amp;N$1,Распис!$D$4:$D$300,"&gt;="&amp;N$1),SUMIF(База!$B$3:$B$305,$A145,База!$J$3:$J$152))</f>
        <v>0</v>
      </c>
      <c r="O145" s="46">
        <f ca="1">IF(COUNTIFS(Распис!$B$4:$B$300,$A145,Распис!$C$4:$C$300,"&lt;="&amp;O$1,Распис!$D$4:$D$300,"&gt;="&amp;O$1)&gt;0,SUMIFS(Распис!$K$4:$K$300,Распис!$B$4:$B$300,$A145,Распис!$C$4:$C$300,"&lt;="&amp;O$1,Распис!$D$4:$D$300,"&gt;="&amp;O$1),SUMIF(База!$B$3:$B$305,$A145,База!$K$3:$K$152))</f>
        <v>0</v>
      </c>
      <c r="P145" s="46" t="s">
        <v>23</v>
      </c>
      <c r="Q145" s="46">
        <f ca="1">IF(COUNTIFS(Распис!$B$4:$B$300,$A145,Распис!$C$4:$C$300,"&lt;="&amp;Q$1,Распис!$D$4:$D$300,"&gt;="&amp;Q$1)&gt;0,SUMIFS(Распис!$F$4:$F$300,Распис!$B$4:$B$300,$A145,Распис!$C$4:$C$300,"&lt;="&amp;Q$1,Распис!$D$4:$D$300,"&gt;="&amp;Q$1),SUMIF(База!$B$3:$B$305,$A145,База!$F$3:$F$152))</f>
        <v>0</v>
      </c>
      <c r="R145" s="46">
        <f ca="1">IF(COUNTIFS(Распис!$B$4:$B$300,$A145,Распис!$C$4:$C$300,"&lt;="&amp;R$1,Распис!$D$4:$D$300,"&gt;="&amp;R$1)&gt;0,SUMIFS(Распис!$G$4:$G$300,Распис!$B$4:$B$300,$A145,Распис!$C$4:$C$300,"&lt;="&amp;R$1,Распис!$D$4:$D$300,"&gt;="&amp;R$1),SUMIF(База!$B$3:$B$305,$A145,База!$G$3:$G$152))</f>
        <v>0</v>
      </c>
      <c r="S145" s="46">
        <f ca="1">IF(COUNTIFS(Распис!$B$4:$B$300,$A145,Распис!$C$4:$C$300,"&lt;="&amp;S$1,Распис!$D$4:$D$300,"&gt;="&amp;S$1)&gt;0,SUMIFS(Распис!$H$4:$H$300,Распис!$B$4:$B$300,$A145,Распис!$C$4:$C$300,"&lt;="&amp;S$1,Распис!$D$4:$D$300,"&gt;="&amp;S$1),SUMIF(База!$B$3:$B$305,$A145,База!$H$3:$H$152))</f>
        <v>0</v>
      </c>
      <c r="T145" s="46">
        <f ca="1">IF(COUNTIFS(Распис!$B$4:$B$300,$A145,Распис!$C$4:$C$300,"&lt;="&amp;T$1,Распис!$D$4:$D$300,"&gt;="&amp;T$1)&gt;0,SUMIFS(Распис!$I$4:$I$300,Распис!$B$4:$B$300,$A145,Распис!$C$4:$C$300,"&lt;="&amp;T$1,Распис!$D$4:$D$300,"&gt;="&amp;T$1),SUMIF(База!$B$3:$B$305,$A145,База!$I$3:$I$152))</f>
        <v>0</v>
      </c>
      <c r="U145" s="46">
        <f ca="1">IF(COUNTIFS(Распис!$B$4:$B$300,$A145,Распис!$C$4:$C$300,"&lt;="&amp;U$1,Распис!$D$4:$D$300,"&gt;="&amp;U$1)&gt;0,SUMIFS(Распис!$J$4:$J$300,Распис!$B$4:$B$300,$A145,Распис!$C$4:$C$300,"&lt;="&amp;U$1,Распис!$D$4:$D$300,"&gt;="&amp;U$1),SUMIF(База!$B$3:$B$305,$A145,База!$J$3:$J$152))</f>
        <v>0</v>
      </c>
      <c r="V145" s="46">
        <f ca="1">IF(COUNTIFS(Распис!$B$4:$B$300,$A145,Распис!$C$4:$C$300,"&lt;="&amp;V$1,Распис!$D$4:$D$300,"&gt;="&amp;V$1)&gt;0,SUMIFS(Распис!$K$4:$K$300,Распис!$B$4:$B$300,$A145,Распис!$C$4:$C$300,"&lt;="&amp;V$1,Распис!$D$4:$D$300,"&gt;="&amp;V$1),SUMIF(База!$B$3:$B$305,$A145,База!$K$3:$K$152))</f>
        <v>0</v>
      </c>
      <c r="W145" s="46" t="s">
        <v>23</v>
      </c>
      <c r="X145" s="46">
        <f ca="1">IF(COUNTIFS(Распис!$B$4:$B$300,$A145,Распис!$C$4:$C$300,"&lt;="&amp;X$1,Распис!$D$4:$D$300,"&gt;="&amp;X$1)&gt;0,SUMIFS(Распис!$F$4:$F$300,Распис!$B$4:$B$300,$A145,Распис!$C$4:$C$300,"&lt;="&amp;X$1,Распис!$D$4:$D$300,"&gt;="&amp;X$1),SUMIF(База!$B$3:$B$305,$A145,База!$F$3:$F$152))</f>
        <v>0</v>
      </c>
      <c r="Y145" s="46">
        <f ca="1">IF(COUNTIFS(Распис!$B$4:$B$300,$A145,Распис!$C$4:$C$300,"&lt;="&amp;Y$1,Распис!$D$4:$D$300,"&gt;="&amp;Y$1)&gt;0,SUMIFS(Распис!$G$4:$G$300,Распис!$B$4:$B$300,$A145,Распис!$C$4:$C$300,"&lt;="&amp;Y$1,Распис!$D$4:$D$300,"&gt;="&amp;Y$1),SUMIF(База!$B$3:$B$305,$A145,База!$G$3:$G$152))</f>
        <v>0</v>
      </c>
      <c r="Z145" s="46">
        <f ca="1">IF(COUNTIFS(Распис!$B$4:$B$300,$A145,Распис!$C$4:$C$300,"&lt;="&amp;Z$1,Распис!$D$4:$D$300,"&gt;="&amp;Z$1)&gt;0,SUMIFS(Распис!$H$4:$H$300,Распис!$B$4:$B$300,$A145,Распис!$C$4:$C$300,"&lt;="&amp;Z$1,Распис!$D$4:$D$300,"&gt;="&amp;Z$1),SUMIF(База!$B$3:$B$305,$A145,База!$H$3:$H$152))</f>
        <v>0</v>
      </c>
      <c r="AA145" s="46">
        <f ca="1">IF(COUNTIFS(Распис!$B$4:$B$300,$A145,Распис!$C$4:$C$300,"&lt;="&amp;AA$1,Распис!$D$4:$D$300,"&gt;="&amp;AA$1)&gt;0,SUMIFS(Распис!$I$4:$I$300,Распис!$B$4:$B$300,$A145,Распис!$C$4:$C$300,"&lt;="&amp;AA$1,Распис!$D$4:$D$300,"&gt;="&amp;AA$1),SUMIF(База!$B$3:$B$305,$A145,База!$I$3:$I$152))</f>
        <v>0</v>
      </c>
      <c r="AB145" s="46">
        <f ca="1">IF(COUNTIFS(Распис!$B$4:$B$300,$A145,Распис!$C$4:$C$300,"&lt;="&amp;AB$1,Распис!$D$4:$D$300,"&gt;="&amp;AB$1)&gt;0,SUMIFS(Распис!$J$4:$J$300,Распис!$B$4:$B$300,$A145,Распис!$C$4:$C$300,"&lt;="&amp;AB$1,Распис!$D$4:$D$300,"&gt;="&amp;AB$1),SUMIF(База!$B$3:$B$305,$A145,База!$J$3:$J$152))</f>
        <v>0</v>
      </c>
      <c r="AC145" s="46">
        <f ca="1">IF(COUNTIFS(Распис!$B$4:$B$300,$A145,Распис!$C$4:$C$300,"&lt;="&amp;AC$1,Распис!$D$4:$D$300,"&gt;="&amp;AC$1)&gt;0,SUMIFS(Распис!$K$4:$K$300,Распис!$B$4:$B$300,$A145,Распис!$C$4:$C$300,"&lt;="&amp;AC$1,Распис!$D$4:$D$300,"&gt;="&amp;AC$1),SUMIF(База!$B$3:$B$305,$A145,База!$K$3:$K$152))</f>
        <v>0</v>
      </c>
      <c r="AD145" s="46" t="s">
        <v>23</v>
      </c>
      <c r="AE145" s="46">
        <f ca="1">IF(COUNTIFS(Распис!$B$4:$B$300,$A145,Распис!$C$4:$C$300,"&lt;="&amp;AE$1,Распис!$D$4:$D$300,"&gt;="&amp;AE$1)&gt;0,SUMIFS(Распис!$F$4:$F$300,Распис!$B$4:$B$300,$A145,Распис!$C$4:$C$300,"&lt;="&amp;AE$1,Распис!$D$4:$D$300,"&gt;="&amp;AE$1),SUMIF(База!$B$3:$B$305,$A145,База!$F$3:$F$152))</f>
        <v>0</v>
      </c>
      <c r="AF145" s="47"/>
      <c r="AG145" s="46">
        <f t="shared" ca="1" si="18"/>
        <v>0</v>
      </c>
      <c r="AH145" s="46">
        <f ca="1">AG145-SUMIFS(Распред!$G$4:$G$300,Распред!$B$4:$B$300,"апрель",Распред!$F$4:$F$300,A145)</f>
        <v>0</v>
      </c>
      <c r="AI145" s="46">
        <f ca="1">AH145+(COUNTIF(B145:AF145,"КД")+SUMIFS(Распред!$AH$4:$AH$300,Распред!$F$4:$F$300,A145,Распред!$B$4:$B$300,"апрель"))*4</f>
        <v>0</v>
      </c>
      <c r="AJ145" s="46">
        <f t="shared" ca="1" si="19"/>
        <v>0</v>
      </c>
      <c r="AK145" s="46">
        <f t="shared" ca="1" si="20"/>
        <v>0</v>
      </c>
      <c r="AL145" s="46">
        <f>SUMIFS(Распред!$K$4:$K$300,Распред!$B$4:$B$300,"апрель",Распред!$J$4:$J$300,A145)+SUMIFS(Распред!$M$4:$M$300,Распред!$B$4:$B$300,"апрель",Распред!$L$4:$L$300,A145)+SUMIFS(Распред!$O$4:$O$300,Распред!$B$4:$B$300,"апрель",Распред!$N$4:$N$300,A145)+SUMIFS(Распред!$Q$4:$Q$300,Распред!$B$4:$B$300,"апрель",Распред!$P$4:$P$300,A145)+SUMIFS(Распред!$S$4:$S$300,Распред!$B$4:$B$300,"апрель",Распред!$R$4:$R$300,A145)+SUMIFS(Распред!$U$4:$U$300,Распред!$B$4:$B$300,"апрель",Распред!$T$4:$T$300,A145)+SUMIFS(Распред!$W$4:$W$300,Распред!$B$4:$B$300,"апрель",Распред!$V$4:$V$300,A145)+SUMIFS(Распред!$Y$4:$Y$300,Распред!$B$4:$B$300,"апрель",Распред!$X$4:$X$300,A145)+SUMIFS(Распред!$AA$4:$AA$300,Распред!$B$4:$B$300,"апрель",Распред!$Z$4:$Z$300,A145)+SUMIFS(Распред!$AC$4:$AC$300,Распред!$B$4:$B$300,"апрель",Распред!$AB$4:$AB$300,A145)</f>
        <v>0</v>
      </c>
      <c r="AM145" s="46">
        <f t="shared" ca="1" si="21"/>
        <v>0</v>
      </c>
      <c r="AN145" s="46">
        <f t="shared" ca="1" si="22"/>
        <v>0</v>
      </c>
      <c r="AO145" s="46">
        <f t="shared" ca="1" si="23"/>
        <v>0</v>
      </c>
      <c r="AP145" s="46">
        <f>январь!AP145</f>
        <v>0</v>
      </c>
      <c r="AQ145" s="46">
        <f t="shared" ca="1" si="24"/>
        <v>0</v>
      </c>
      <c r="AR145" s="47"/>
      <c r="AS145" s="47">
        <f t="shared" ca="1" si="25"/>
        <v>0</v>
      </c>
      <c r="AT145" s="47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</row>
    <row r="146" spans="1:58" s="57" customFormat="1" x14ac:dyDescent="0.25">
      <c r="A146" s="47">
        <f>База!B146</f>
        <v>0</v>
      </c>
      <c r="B146" s="46" t="s">
        <v>23</v>
      </c>
      <c r="C146" s="46">
        <f ca="1">IF(COUNTIFS(Распис!$B$4:$B$300,$A146,Распис!$C$4:$C$300,"&lt;="&amp;C$1,Распис!$D$4:$D$300,"&gt;="&amp;C$1)&gt;0,SUMIFS(Распис!$F$4:$F$300,Распис!$B$4:$B$300,$A146,Распис!$C$4:$C$300,"&lt;="&amp;C$1,Распис!$D$4:$D$300,"&gt;="&amp;C$1),SUMIF(База!$B$3:$B$305,$A146,База!$F$3:$F$152))</f>
        <v>0</v>
      </c>
      <c r="D146" s="46">
        <f ca="1">IF(COUNTIFS(Распис!$B$4:$B$300,$A146,Распис!$C$4:$C$300,"&lt;="&amp;D$1,Распис!$D$4:$D$300,"&gt;="&amp;D$1)&gt;0,SUMIFS(Распис!$G$4:$G$300,Распис!$B$4:$B$300,$A146,Распис!$C$4:$C$300,"&lt;="&amp;D$1,Распис!$D$4:$D$300,"&gt;="&amp;D$1),SUMIF(База!$B$3:$B$305,$A146,База!$G$3:$G$152))</f>
        <v>0</v>
      </c>
      <c r="E146" s="46">
        <f ca="1">IF(COUNTIFS(Распис!$B$4:$B$300,$A146,Распис!$C$4:$C$300,"&lt;="&amp;E$1,Распис!$D$4:$D$300,"&gt;="&amp;E$1)&gt;0,SUMIFS(Распис!$H$4:$H$300,Распис!$B$4:$B$300,$A146,Распис!$C$4:$C$300,"&lt;="&amp;E$1,Распис!$D$4:$D$300,"&gt;="&amp;E$1),SUMIF(База!$B$3:$B$305,$A146,База!$H$3:$H$152))</f>
        <v>0</v>
      </c>
      <c r="F146" s="46">
        <f ca="1">IF(COUNTIFS(Распис!$B$4:$B$300,$A146,Распис!$C$4:$C$300,"&lt;="&amp;F$1,Распис!$D$4:$D$300,"&gt;="&amp;F$1)&gt;0,SUMIFS(Распис!$I$4:$I$300,Распис!$B$4:$B$300,$A146,Распис!$C$4:$C$300,"&lt;="&amp;F$1,Распис!$D$4:$D$300,"&gt;="&amp;F$1),SUMIF(База!$B$3:$B$305,$A146,База!$I$3:$I$152))</f>
        <v>0</v>
      </c>
      <c r="G146" s="46">
        <f ca="1">IF(COUNTIFS(Распис!$B$4:$B$300,$A146,Распис!$C$4:$C$300,"&lt;="&amp;G$1,Распис!$D$4:$D$300,"&gt;="&amp;G$1)&gt;0,SUMIFS(Распис!$J$4:$J$300,Распис!$B$4:$B$300,$A146,Распис!$C$4:$C$300,"&lt;="&amp;G$1,Распис!$D$4:$D$300,"&gt;="&amp;G$1),SUMIF(База!$B$3:$B$305,$A146,База!$J$3:$J$152))</f>
        <v>0</v>
      </c>
      <c r="H146" s="46">
        <f ca="1">IF(COUNTIFS(Распис!$B$4:$B$300,$A146,Распис!$C$4:$C$300,"&lt;="&amp;H$1,Распис!$D$4:$D$300,"&gt;="&amp;H$1)&gt;0,SUMIFS(Распис!$K$4:$K$300,Распис!$B$4:$B$300,$A146,Распис!$C$4:$C$300,"&lt;="&amp;H$1,Распис!$D$4:$D$300,"&gt;="&amp;H$1),SUMIF(База!$B$3:$B$305,$A146,База!$K$3:$K$152))</f>
        <v>0</v>
      </c>
      <c r="I146" s="46" t="s">
        <v>23</v>
      </c>
      <c r="J146" s="46">
        <f ca="1">IF(COUNTIFS(Распис!$B$4:$B$300,$A146,Распис!$C$4:$C$300,"&lt;="&amp;J$1,Распис!$D$4:$D$300,"&gt;="&amp;J$1)&gt;0,SUMIFS(Распис!$F$4:$F$300,Распис!$B$4:$B$300,$A146,Распис!$C$4:$C$300,"&lt;="&amp;J$1,Распис!$D$4:$D$300,"&gt;="&amp;J$1),SUMIF(База!$B$3:$B$305,$A146,База!$F$3:$F$152))</f>
        <v>0</v>
      </c>
      <c r="K146" s="46">
        <f ca="1">IF(COUNTIFS(Распис!$B$4:$B$300,$A146,Распис!$C$4:$C$300,"&lt;="&amp;K$1,Распис!$D$4:$D$300,"&gt;="&amp;K$1)&gt;0,SUMIFS(Распис!$G$4:$G$300,Распис!$B$4:$B$300,$A146,Распис!$C$4:$C$300,"&lt;="&amp;K$1,Распис!$D$4:$D$300,"&gt;="&amp;K$1),SUMIF(База!$B$3:$B$305,$A146,База!$G$3:$G$152))</f>
        <v>0</v>
      </c>
      <c r="L146" s="46">
        <f ca="1">IF(COUNTIFS(Распис!$B$4:$B$300,$A146,Распис!$C$4:$C$300,"&lt;="&amp;L$1,Распис!$D$4:$D$300,"&gt;="&amp;L$1)&gt;0,SUMIFS(Распис!$H$4:$H$300,Распис!$B$4:$B$300,$A146,Распис!$C$4:$C$300,"&lt;="&amp;L$1,Распис!$D$4:$D$300,"&gt;="&amp;L$1),SUMIF(База!$B$3:$B$305,$A146,База!$H$3:$H$152))</f>
        <v>0</v>
      </c>
      <c r="M146" s="46">
        <f ca="1">IF(COUNTIFS(Распис!$B$4:$B$300,$A146,Распис!$C$4:$C$300,"&lt;="&amp;M$1,Распис!$D$4:$D$300,"&gt;="&amp;M$1)&gt;0,SUMIFS(Распис!$I$4:$I$300,Распис!$B$4:$B$300,$A146,Распис!$C$4:$C$300,"&lt;="&amp;M$1,Распис!$D$4:$D$300,"&gt;="&amp;M$1),SUMIF(База!$B$3:$B$305,$A146,База!$I$3:$I$152))</f>
        <v>0</v>
      </c>
      <c r="N146" s="46">
        <f ca="1">IF(COUNTIFS(Распис!$B$4:$B$300,$A146,Распис!$C$4:$C$300,"&lt;="&amp;N$1,Распис!$D$4:$D$300,"&gt;="&amp;N$1)&gt;0,SUMIFS(Распис!$J$4:$J$300,Распис!$B$4:$B$300,$A146,Распис!$C$4:$C$300,"&lt;="&amp;N$1,Распис!$D$4:$D$300,"&gt;="&amp;N$1),SUMIF(База!$B$3:$B$305,$A146,База!$J$3:$J$152))</f>
        <v>0</v>
      </c>
      <c r="O146" s="46">
        <f ca="1">IF(COUNTIFS(Распис!$B$4:$B$300,$A146,Распис!$C$4:$C$300,"&lt;="&amp;O$1,Распис!$D$4:$D$300,"&gt;="&amp;O$1)&gt;0,SUMIFS(Распис!$K$4:$K$300,Распис!$B$4:$B$300,$A146,Распис!$C$4:$C$300,"&lt;="&amp;O$1,Распис!$D$4:$D$300,"&gt;="&amp;O$1),SUMIF(База!$B$3:$B$305,$A146,База!$K$3:$K$152))</f>
        <v>0</v>
      </c>
      <c r="P146" s="46" t="s">
        <v>23</v>
      </c>
      <c r="Q146" s="46">
        <f ca="1">IF(COUNTIFS(Распис!$B$4:$B$300,$A146,Распис!$C$4:$C$300,"&lt;="&amp;Q$1,Распис!$D$4:$D$300,"&gt;="&amp;Q$1)&gt;0,SUMIFS(Распис!$F$4:$F$300,Распис!$B$4:$B$300,$A146,Распис!$C$4:$C$300,"&lt;="&amp;Q$1,Распис!$D$4:$D$300,"&gt;="&amp;Q$1),SUMIF(База!$B$3:$B$305,$A146,База!$F$3:$F$152))</f>
        <v>0</v>
      </c>
      <c r="R146" s="46">
        <f ca="1">IF(COUNTIFS(Распис!$B$4:$B$300,$A146,Распис!$C$4:$C$300,"&lt;="&amp;R$1,Распис!$D$4:$D$300,"&gt;="&amp;R$1)&gt;0,SUMIFS(Распис!$G$4:$G$300,Распис!$B$4:$B$300,$A146,Распис!$C$4:$C$300,"&lt;="&amp;R$1,Распис!$D$4:$D$300,"&gt;="&amp;R$1),SUMIF(База!$B$3:$B$305,$A146,База!$G$3:$G$152))</f>
        <v>0</v>
      </c>
      <c r="S146" s="46">
        <f ca="1">IF(COUNTIFS(Распис!$B$4:$B$300,$A146,Распис!$C$4:$C$300,"&lt;="&amp;S$1,Распис!$D$4:$D$300,"&gt;="&amp;S$1)&gt;0,SUMIFS(Распис!$H$4:$H$300,Распис!$B$4:$B$300,$A146,Распис!$C$4:$C$300,"&lt;="&amp;S$1,Распис!$D$4:$D$300,"&gt;="&amp;S$1),SUMIF(База!$B$3:$B$305,$A146,База!$H$3:$H$152))</f>
        <v>0</v>
      </c>
      <c r="T146" s="46">
        <f ca="1">IF(COUNTIFS(Распис!$B$4:$B$300,$A146,Распис!$C$4:$C$300,"&lt;="&amp;T$1,Распис!$D$4:$D$300,"&gt;="&amp;T$1)&gt;0,SUMIFS(Распис!$I$4:$I$300,Распис!$B$4:$B$300,$A146,Распис!$C$4:$C$300,"&lt;="&amp;T$1,Распис!$D$4:$D$300,"&gt;="&amp;T$1),SUMIF(База!$B$3:$B$305,$A146,База!$I$3:$I$152))</f>
        <v>0</v>
      </c>
      <c r="U146" s="46">
        <f ca="1">IF(COUNTIFS(Распис!$B$4:$B$300,$A146,Распис!$C$4:$C$300,"&lt;="&amp;U$1,Распис!$D$4:$D$300,"&gt;="&amp;U$1)&gt;0,SUMIFS(Распис!$J$4:$J$300,Распис!$B$4:$B$300,$A146,Распис!$C$4:$C$300,"&lt;="&amp;U$1,Распис!$D$4:$D$300,"&gt;="&amp;U$1),SUMIF(База!$B$3:$B$305,$A146,База!$J$3:$J$152))</f>
        <v>0</v>
      </c>
      <c r="V146" s="46">
        <f ca="1">IF(COUNTIFS(Распис!$B$4:$B$300,$A146,Распис!$C$4:$C$300,"&lt;="&amp;V$1,Распис!$D$4:$D$300,"&gt;="&amp;V$1)&gt;0,SUMIFS(Распис!$K$4:$K$300,Распис!$B$4:$B$300,$A146,Распис!$C$4:$C$300,"&lt;="&amp;V$1,Распис!$D$4:$D$300,"&gt;="&amp;V$1),SUMIF(База!$B$3:$B$305,$A146,База!$K$3:$K$152))</f>
        <v>0</v>
      </c>
      <c r="W146" s="46" t="s">
        <v>23</v>
      </c>
      <c r="X146" s="46">
        <f ca="1">IF(COUNTIFS(Распис!$B$4:$B$300,$A146,Распис!$C$4:$C$300,"&lt;="&amp;X$1,Распис!$D$4:$D$300,"&gt;="&amp;X$1)&gt;0,SUMIFS(Распис!$F$4:$F$300,Распис!$B$4:$B$300,$A146,Распис!$C$4:$C$300,"&lt;="&amp;X$1,Распис!$D$4:$D$300,"&gt;="&amp;X$1),SUMIF(База!$B$3:$B$305,$A146,База!$F$3:$F$152))</f>
        <v>0</v>
      </c>
      <c r="Y146" s="46">
        <f ca="1">IF(COUNTIFS(Распис!$B$4:$B$300,$A146,Распис!$C$4:$C$300,"&lt;="&amp;Y$1,Распис!$D$4:$D$300,"&gt;="&amp;Y$1)&gt;0,SUMIFS(Распис!$G$4:$G$300,Распис!$B$4:$B$300,$A146,Распис!$C$4:$C$300,"&lt;="&amp;Y$1,Распис!$D$4:$D$300,"&gt;="&amp;Y$1),SUMIF(База!$B$3:$B$305,$A146,База!$G$3:$G$152))</f>
        <v>0</v>
      </c>
      <c r="Z146" s="46">
        <f ca="1">IF(COUNTIFS(Распис!$B$4:$B$300,$A146,Распис!$C$4:$C$300,"&lt;="&amp;Z$1,Распис!$D$4:$D$300,"&gt;="&amp;Z$1)&gt;0,SUMIFS(Распис!$H$4:$H$300,Распис!$B$4:$B$300,$A146,Распис!$C$4:$C$300,"&lt;="&amp;Z$1,Распис!$D$4:$D$300,"&gt;="&amp;Z$1),SUMIF(База!$B$3:$B$305,$A146,База!$H$3:$H$152))</f>
        <v>0</v>
      </c>
      <c r="AA146" s="46">
        <f ca="1">IF(COUNTIFS(Распис!$B$4:$B$300,$A146,Распис!$C$4:$C$300,"&lt;="&amp;AA$1,Распис!$D$4:$D$300,"&gt;="&amp;AA$1)&gt;0,SUMIFS(Распис!$I$4:$I$300,Распис!$B$4:$B$300,$A146,Распис!$C$4:$C$300,"&lt;="&amp;AA$1,Распис!$D$4:$D$300,"&gt;="&amp;AA$1),SUMIF(База!$B$3:$B$305,$A146,База!$I$3:$I$152))</f>
        <v>0</v>
      </c>
      <c r="AB146" s="46">
        <f ca="1">IF(COUNTIFS(Распис!$B$4:$B$300,$A146,Распис!$C$4:$C$300,"&lt;="&amp;AB$1,Распис!$D$4:$D$300,"&gt;="&amp;AB$1)&gt;0,SUMIFS(Распис!$J$4:$J$300,Распис!$B$4:$B$300,$A146,Распис!$C$4:$C$300,"&lt;="&amp;AB$1,Распис!$D$4:$D$300,"&gt;="&amp;AB$1),SUMIF(База!$B$3:$B$305,$A146,База!$J$3:$J$152))</f>
        <v>0</v>
      </c>
      <c r="AC146" s="46">
        <f ca="1">IF(COUNTIFS(Распис!$B$4:$B$300,$A146,Распис!$C$4:$C$300,"&lt;="&amp;AC$1,Распис!$D$4:$D$300,"&gt;="&amp;AC$1)&gt;0,SUMIFS(Распис!$K$4:$K$300,Распис!$B$4:$B$300,$A146,Распис!$C$4:$C$300,"&lt;="&amp;AC$1,Распис!$D$4:$D$300,"&gt;="&amp;AC$1),SUMIF(База!$B$3:$B$305,$A146,База!$K$3:$K$152))</f>
        <v>0</v>
      </c>
      <c r="AD146" s="46" t="s">
        <v>23</v>
      </c>
      <c r="AE146" s="46">
        <f ca="1">IF(COUNTIFS(Распис!$B$4:$B$300,$A146,Распис!$C$4:$C$300,"&lt;="&amp;AE$1,Распис!$D$4:$D$300,"&gt;="&amp;AE$1)&gt;0,SUMIFS(Распис!$F$4:$F$300,Распис!$B$4:$B$300,$A146,Распис!$C$4:$C$300,"&lt;="&amp;AE$1,Распис!$D$4:$D$300,"&gt;="&amp;AE$1),SUMIF(База!$B$3:$B$305,$A146,База!$F$3:$F$152))</f>
        <v>0</v>
      </c>
      <c r="AF146" s="47"/>
      <c r="AG146" s="46">
        <f t="shared" ca="1" si="18"/>
        <v>0</v>
      </c>
      <c r="AH146" s="46">
        <f ca="1">AG146-SUMIFS(Распред!$G$4:$G$300,Распред!$B$4:$B$300,"апрель",Распред!$F$4:$F$300,A146)</f>
        <v>0</v>
      </c>
      <c r="AI146" s="46">
        <f ca="1">AH146+(COUNTIF(B146:AF146,"КД")+SUMIFS(Распред!$AH$4:$AH$300,Распред!$F$4:$F$300,A146,Распред!$B$4:$B$300,"апрель"))*4</f>
        <v>0</v>
      </c>
      <c r="AJ146" s="46">
        <f t="shared" ca="1" si="19"/>
        <v>0</v>
      </c>
      <c r="AK146" s="46">
        <f t="shared" ca="1" si="20"/>
        <v>0</v>
      </c>
      <c r="AL146" s="46">
        <f>SUMIFS(Распред!$K$4:$K$300,Распред!$B$4:$B$300,"апрель",Распред!$J$4:$J$300,A146)+SUMIFS(Распред!$M$4:$M$300,Распред!$B$4:$B$300,"апрель",Распред!$L$4:$L$300,A146)+SUMIFS(Распред!$O$4:$O$300,Распред!$B$4:$B$300,"апрель",Распред!$N$4:$N$300,A146)+SUMIFS(Распред!$Q$4:$Q$300,Распред!$B$4:$B$300,"апрель",Распред!$P$4:$P$300,A146)+SUMIFS(Распред!$S$4:$S$300,Распред!$B$4:$B$300,"апрель",Распред!$R$4:$R$300,A146)+SUMIFS(Распред!$U$4:$U$300,Распред!$B$4:$B$300,"апрель",Распред!$T$4:$T$300,A146)+SUMIFS(Распред!$W$4:$W$300,Распред!$B$4:$B$300,"апрель",Распред!$V$4:$V$300,A146)+SUMIFS(Распред!$Y$4:$Y$300,Распред!$B$4:$B$300,"апрель",Распред!$X$4:$X$300,A146)+SUMIFS(Распред!$AA$4:$AA$300,Распред!$B$4:$B$300,"апрель",Распред!$Z$4:$Z$300,A146)+SUMIFS(Распред!$AC$4:$AC$300,Распред!$B$4:$B$300,"апрель",Распред!$AB$4:$AB$300,A146)</f>
        <v>0</v>
      </c>
      <c r="AM146" s="46">
        <f t="shared" ca="1" si="21"/>
        <v>0</v>
      </c>
      <c r="AN146" s="46">
        <f t="shared" ca="1" si="22"/>
        <v>0</v>
      </c>
      <c r="AO146" s="46">
        <f t="shared" ca="1" si="23"/>
        <v>0</v>
      </c>
      <c r="AP146" s="46">
        <f>январь!AP146</f>
        <v>0</v>
      </c>
      <c r="AQ146" s="46">
        <f t="shared" ca="1" si="24"/>
        <v>0</v>
      </c>
      <c r="AR146" s="47"/>
      <c r="AS146" s="47">
        <f t="shared" ca="1" si="25"/>
        <v>0</v>
      </c>
      <c r="AT146" s="47"/>
      <c r="AU146" s="187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</row>
    <row r="147" spans="1:58" x14ac:dyDescent="0.25">
      <c r="A147" s="47">
        <f>База!B147</f>
        <v>0</v>
      </c>
      <c r="B147" s="46" t="s">
        <v>23</v>
      </c>
      <c r="C147" s="46">
        <f ca="1">IF(COUNTIFS(Распис!$B$4:$B$300,$A147,Распис!$C$4:$C$300,"&lt;="&amp;C$1,Распис!$D$4:$D$300,"&gt;="&amp;C$1)&gt;0,SUMIFS(Распис!$F$4:$F$300,Распис!$B$4:$B$300,$A147,Распис!$C$4:$C$300,"&lt;="&amp;C$1,Распис!$D$4:$D$300,"&gt;="&amp;C$1),SUMIF(База!$B$3:$B$305,$A147,База!$F$3:$F$152))</f>
        <v>0</v>
      </c>
      <c r="D147" s="46">
        <f ca="1">IF(COUNTIFS(Распис!$B$4:$B$300,$A147,Распис!$C$4:$C$300,"&lt;="&amp;D$1,Распис!$D$4:$D$300,"&gt;="&amp;D$1)&gt;0,SUMIFS(Распис!$G$4:$G$300,Распис!$B$4:$B$300,$A147,Распис!$C$4:$C$300,"&lt;="&amp;D$1,Распис!$D$4:$D$300,"&gt;="&amp;D$1),SUMIF(База!$B$3:$B$305,$A147,База!$G$3:$G$152))</f>
        <v>0</v>
      </c>
      <c r="E147" s="46">
        <f ca="1">IF(COUNTIFS(Распис!$B$4:$B$300,$A147,Распис!$C$4:$C$300,"&lt;="&amp;E$1,Распис!$D$4:$D$300,"&gt;="&amp;E$1)&gt;0,SUMIFS(Распис!$H$4:$H$300,Распис!$B$4:$B$300,$A147,Распис!$C$4:$C$300,"&lt;="&amp;E$1,Распис!$D$4:$D$300,"&gt;="&amp;E$1),SUMIF(База!$B$3:$B$305,$A147,База!$H$3:$H$152))</f>
        <v>0</v>
      </c>
      <c r="F147" s="46">
        <f ca="1">IF(COUNTIFS(Распис!$B$4:$B$300,$A147,Распис!$C$4:$C$300,"&lt;="&amp;F$1,Распис!$D$4:$D$300,"&gt;="&amp;F$1)&gt;0,SUMIFS(Распис!$I$4:$I$300,Распис!$B$4:$B$300,$A147,Распис!$C$4:$C$300,"&lt;="&amp;F$1,Распис!$D$4:$D$300,"&gt;="&amp;F$1),SUMIF(База!$B$3:$B$305,$A147,База!$I$3:$I$152))</f>
        <v>0</v>
      </c>
      <c r="G147" s="46">
        <f ca="1">IF(COUNTIFS(Распис!$B$4:$B$300,$A147,Распис!$C$4:$C$300,"&lt;="&amp;G$1,Распис!$D$4:$D$300,"&gt;="&amp;G$1)&gt;0,SUMIFS(Распис!$J$4:$J$300,Распис!$B$4:$B$300,$A147,Распис!$C$4:$C$300,"&lt;="&amp;G$1,Распис!$D$4:$D$300,"&gt;="&amp;G$1),SUMIF(База!$B$3:$B$305,$A147,База!$J$3:$J$152))</f>
        <v>0</v>
      </c>
      <c r="H147" s="46">
        <f ca="1">IF(COUNTIFS(Распис!$B$4:$B$300,$A147,Распис!$C$4:$C$300,"&lt;="&amp;H$1,Распис!$D$4:$D$300,"&gt;="&amp;H$1)&gt;0,SUMIFS(Распис!$K$4:$K$300,Распис!$B$4:$B$300,$A147,Распис!$C$4:$C$300,"&lt;="&amp;H$1,Распис!$D$4:$D$300,"&gt;="&amp;H$1),SUMIF(База!$B$3:$B$305,$A147,База!$K$3:$K$152))</f>
        <v>0</v>
      </c>
      <c r="I147" s="46" t="s">
        <v>23</v>
      </c>
      <c r="J147" s="46">
        <f ca="1">IF(COUNTIFS(Распис!$B$4:$B$300,$A147,Распис!$C$4:$C$300,"&lt;="&amp;J$1,Распис!$D$4:$D$300,"&gt;="&amp;J$1)&gt;0,SUMIFS(Распис!$F$4:$F$300,Распис!$B$4:$B$300,$A147,Распис!$C$4:$C$300,"&lt;="&amp;J$1,Распис!$D$4:$D$300,"&gt;="&amp;J$1),SUMIF(База!$B$3:$B$305,$A147,База!$F$3:$F$152))</f>
        <v>0</v>
      </c>
      <c r="K147" s="46">
        <f ca="1">IF(COUNTIFS(Распис!$B$4:$B$300,$A147,Распис!$C$4:$C$300,"&lt;="&amp;K$1,Распис!$D$4:$D$300,"&gt;="&amp;K$1)&gt;0,SUMIFS(Распис!$G$4:$G$300,Распис!$B$4:$B$300,$A147,Распис!$C$4:$C$300,"&lt;="&amp;K$1,Распис!$D$4:$D$300,"&gt;="&amp;K$1),SUMIF(База!$B$3:$B$305,$A147,База!$G$3:$G$152))</f>
        <v>0</v>
      </c>
      <c r="L147" s="46">
        <f ca="1">IF(COUNTIFS(Распис!$B$4:$B$300,$A147,Распис!$C$4:$C$300,"&lt;="&amp;L$1,Распис!$D$4:$D$300,"&gt;="&amp;L$1)&gt;0,SUMIFS(Распис!$H$4:$H$300,Распис!$B$4:$B$300,$A147,Распис!$C$4:$C$300,"&lt;="&amp;L$1,Распис!$D$4:$D$300,"&gt;="&amp;L$1),SUMIF(База!$B$3:$B$305,$A147,База!$H$3:$H$152))</f>
        <v>0</v>
      </c>
      <c r="M147" s="46">
        <f ca="1">IF(COUNTIFS(Распис!$B$4:$B$300,$A147,Распис!$C$4:$C$300,"&lt;="&amp;M$1,Распис!$D$4:$D$300,"&gt;="&amp;M$1)&gt;0,SUMIFS(Распис!$I$4:$I$300,Распис!$B$4:$B$300,$A147,Распис!$C$4:$C$300,"&lt;="&amp;M$1,Распис!$D$4:$D$300,"&gt;="&amp;M$1),SUMIF(База!$B$3:$B$305,$A147,База!$I$3:$I$152))</f>
        <v>0</v>
      </c>
      <c r="N147" s="46">
        <f ca="1">IF(COUNTIFS(Распис!$B$4:$B$300,$A147,Распис!$C$4:$C$300,"&lt;="&amp;N$1,Распис!$D$4:$D$300,"&gt;="&amp;N$1)&gt;0,SUMIFS(Распис!$J$4:$J$300,Распис!$B$4:$B$300,$A147,Распис!$C$4:$C$300,"&lt;="&amp;N$1,Распис!$D$4:$D$300,"&gt;="&amp;N$1),SUMIF(База!$B$3:$B$305,$A147,База!$J$3:$J$152))</f>
        <v>0</v>
      </c>
      <c r="O147" s="46">
        <f ca="1">IF(COUNTIFS(Распис!$B$4:$B$300,$A147,Распис!$C$4:$C$300,"&lt;="&amp;O$1,Распис!$D$4:$D$300,"&gt;="&amp;O$1)&gt;0,SUMIFS(Распис!$K$4:$K$300,Распис!$B$4:$B$300,$A147,Распис!$C$4:$C$300,"&lt;="&amp;O$1,Распис!$D$4:$D$300,"&gt;="&amp;O$1),SUMIF(База!$B$3:$B$305,$A147,База!$K$3:$K$152))</f>
        <v>0</v>
      </c>
      <c r="P147" s="46" t="s">
        <v>23</v>
      </c>
      <c r="Q147" s="46">
        <f ca="1">IF(COUNTIFS(Распис!$B$4:$B$300,$A147,Распис!$C$4:$C$300,"&lt;="&amp;Q$1,Распис!$D$4:$D$300,"&gt;="&amp;Q$1)&gt;0,SUMIFS(Распис!$F$4:$F$300,Распис!$B$4:$B$300,$A147,Распис!$C$4:$C$300,"&lt;="&amp;Q$1,Распис!$D$4:$D$300,"&gt;="&amp;Q$1),SUMIF(База!$B$3:$B$305,$A147,База!$F$3:$F$152))</f>
        <v>0</v>
      </c>
      <c r="R147" s="46">
        <f ca="1">IF(COUNTIFS(Распис!$B$4:$B$300,$A147,Распис!$C$4:$C$300,"&lt;="&amp;R$1,Распис!$D$4:$D$300,"&gt;="&amp;R$1)&gt;0,SUMIFS(Распис!$G$4:$G$300,Распис!$B$4:$B$300,$A147,Распис!$C$4:$C$300,"&lt;="&amp;R$1,Распис!$D$4:$D$300,"&gt;="&amp;R$1),SUMIF(База!$B$3:$B$305,$A147,База!$G$3:$G$152))</f>
        <v>0</v>
      </c>
      <c r="S147" s="46">
        <f ca="1">IF(COUNTIFS(Распис!$B$4:$B$300,$A147,Распис!$C$4:$C$300,"&lt;="&amp;S$1,Распис!$D$4:$D$300,"&gt;="&amp;S$1)&gt;0,SUMIFS(Распис!$H$4:$H$300,Распис!$B$4:$B$300,$A147,Распис!$C$4:$C$300,"&lt;="&amp;S$1,Распис!$D$4:$D$300,"&gt;="&amp;S$1),SUMIF(База!$B$3:$B$305,$A147,База!$H$3:$H$152))</f>
        <v>0</v>
      </c>
      <c r="T147" s="46">
        <f ca="1">IF(COUNTIFS(Распис!$B$4:$B$300,$A147,Распис!$C$4:$C$300,"&lt;="&amp;T$1,Распис!$D$4:$D$300,"&gt;="&amp;T$1)&gt;0,SUMIFS(Распис!$I$4:$I$300,Распис!$B$4:$B$300,$A147,Распис!$C$4:$C$300,"&lt;="&amp;T$1,Распис!$D$4:$D$300,"&gt;="&amp;T$1),SUMIF(База!$B$3:$B$305,$A147,База!$I$3:$I$152))</f>
        <v>0</v>
      </c>
      <c r="U147" s="46">
        <f ca="1">IF(COUNTIFS(Распис!$B$4:$B$300,$A147,Распис!$C$4:$C$300,"&lt;="&amp;U$1,Распис!$D$4:$D$300,"&gt;="&amp;U$1)&gt;0,SUMIFS(Распис!$J$4:$J$300,Распис!$B$4:$B$300,$A147,Распис!$C$4:$C$300,"&lt;="&amp;U$1,Распис!$D$4:$D$300,"&gt;="&amp;U$1),SUMIF(База!$B$3:$B$305,$A147,База!$J$3:$J$152))</f>
        <v>0</v>
      </c>
      <c r="V147" s="46">
        <f ca="1">IF(COUNTIFS(Распис!$B$4:$B$300,$A147,Распис!$C$4:$C$300,"&lt;="&amp;V$1,Распис!$D$4:$D$300,"&gt;="&amp;V$1)&gt;0,SUMIFS(Распис!$K$4:$K$300,Распис!$B$4:$B$300,$A147,Распис!$C$4:$C$300,"&lt;="&amp;V$1,Распис!$D$4:$D$300,"&gt;="&amp;V$1),SUMIF(База!$B$3:$B$305,$A147,База!$K$3:$K$152))</f>
        <v>0</v>
      </c>
      <c r="W147" s="46" t="s">
        <v>23</v>
      </c>
      <c r="X147" s="46">
        <f ca="1">IF(COUNTIFS(Распис!$B$4:$B$300,$A147,Распис!$C$4:$C$300,"&lt;="&amp;X$1,Распис!$D$4:$D$300,"&gt;="&amp;X$1)&gt;0,SUMIFS(Распис!$F$4:$F$300,Распис!$B$4:$B$300,$A147,Распис!$C$4:$C$300,"&lt;="&amp;X$1,Распис!$D$4:$D$300,"&gt;="&amp;X$1),SUMIF(База!$B$3:$B$305,$A147,База!$F$3:$F$152))</f>
        <v>0</v>
      </c>
      <c r="Y147" s="46">
        <f ca="1">IF(COUNTIFS(Распис!$B$4:$B$300,$A147,Распис!$C$4:$C$300,"&lt;="&amp;Y$1,Распис!$D$4:$D$300,"&gt;="&amp;Y$1)&gt;0,SUMIFS(Распис!$G$4:$G$300,Распис!$B$4:$B$300,$A147,Распис!$C$4:$C$300,"&lt;="&amp;Y$1,Распис!$D$4:$D$300,"&gt;="&amp;Y$1),SUMIF(База!$B$3:$B$305,$A147,База!$G$3:$G$152))</f>
        <v>0</v>
      </c>
      <c r="Z147" s="46">
        <f ca="1">IF(COUNTIFS(Распис!$B$4:$B$300,$A147,Распис!$C$4:$C$300,"&lt;="&amp;Z$1,Распис!$D$4:$D$300,"&gt;="&amp;Z$1)&gt;0,SUMIFS(Распис!$H$4:$H$300,Распис!$B$4:$B$300,$A147,Распис!$C$4:$C$300,"&lt;="&amp;Z$1,Распис!$D$4:$D$300,"&gt;="&amp;Z$1),SUMIF(База!$B$3:$B$305,$A147,База!$H$3:$H$152))</f>
        <v>0</v>
      </c>
      <c r="AA147" s="46">
        <f ca="1">IF(COUNTIFS(Распис!$B$4:$B$300,$A147,Распис!$C$4:$C$300,"&lt;="&amp;AA$1,Распис!$D$4:$D$300,"&gt;="&amp;AA$1)&gt;0,SUMIFS(Распис!$I$4:$I$300,Распис!$B$4:$B$300,$A147,Распис!$C$4:$C$300,"&lt;="&amp;AA$1,Распис!$D$4:$D$300,"&gt;="&amp;AA$1),SUMIF(База!$B$3:$B$305,$A147,База!$I$3:$I$152))</f>
        <v>0</v>
      </c>
      <c r="AB147" s="46">
        <f ca="1">IF(COUNTIFS(Распис!$B$4:$B$300,$A147,Распис!$C$4:$C$300,"&lt;="&amp;AB$1,Распис!$D$4:$D$300,"&gt;="&amp;AB$1)&gt;0,SUMIFS(Распис!$J$4:$J$300,Распис!$B$4:$B$300,$A147,Распис!$C$4:$C$300,"&lt;="&amp;AB$1,Распис!$D$4:$D$300,"&gt;="&amp;AB$1),SUMIF(База!$B$3:$B$305,$A147,База!$J$3:$J$152))</f>
        <v>0</v>
      </c>
      <c r="AC147" s="46">
        <f ca="1">IF(COUNTIFS(Распис!$B$4:$B$300,$A147,Распис!$C$4:$C$300,"&lt;="&amp;AC$1,Распис!$D$4:$D$300,"&gt;="&amp;AC$1)&gt;0,SUMIFS(Распис!$K$4:$K$300,Распис!$B$4:$B$300,$A147,Распис!$C$4:$C$300,"&lt;="&amp;AC$1,Распис!$D$4:$D$300,"&gt;="&amp;AC$1),SUMIF(База!$B$3:$B$305,$A147,База!$K$3:$K$152))</f>
        <v>0</v>
      </c>
      <c r="AD147" s="46" t="s">
        <v>23</v>
      </c>
      <c r="AE147" s="46">
        <f ca="1">IF(COUNTIFS(Распис!$B$4:$B$300,$A147,Распис!$C$4:$C$300,"&lt;="&amp;AE$1,Распис!$D$4:$D$300,"&gt;="&amp;AE$1)&gt;0,SUMIFS(Распис!$F$4:$F$300,Распис!$B$4:$B$300,$A147,Распис!$C$4:$C$300,"&lt;="&amp;AE$1,Распис!$D$4:$D$300,"&gt;="&amp;AE$1),SUMIF(База!$B$3:$B$305,$A147,База!$F$3:$F$152))</f>
        <v>0</v>
      </c>
      <c r="AF147" s="47"/>
      <c r="AG147" s="46">
        <f t="shared" ref="AG147:AG170" ca="1" si="26">SUM(B147:AF147)</f>
        <v>0</v>
      </c>
      <c r="AH147" s="46">
        <f ca="1">AG147-SUMIFS(Распред!$G$4:$G$300,Распред!$B$4:$B$300,"апрель",Распред!$F$4:$F$300,A147)</f>
        <v>0</v>
      </c>
      <c r="AI147" s="46">
        <f ca="1">AH147+(COUNTIF(B147:AF147,"КД")+SUMIFS(Распред!$AH$4:$AH$300,Распред!$F$4:$F$300,A147,Распред!$B$4:$B$300,"апрель"))*4</f>
        <v>0</v>
      </c>
      <c r="AJ147" s="46">
        <f t="shared" ref="AJ147:AJ170" ca="1" si="27">MAX(0,AI147-COUNTIFS(B147:AE147,"&lt;&gt;П",B147:AE147,"&lt;&gt;В",B147:AE147,"&lt;&gt;Н")*4)</f>
        <v>0</v>
      </c>
      <c r="AK147" s="46">
        <f t="shared" ref="AK147:AK170" ca="1" si="28">AH147-AJ147</f>
        <v>0</v>
      </c>
      <c r="AL147" s="46">
        <f>SUMIFS(Распред!$K$4:$K$300,Распред!$B$4:$B$300,"апрель",Распред!$J$4:$J$300,A147)+SUMIFS(Распред!$M$4:$M$300,Распред!$B$4:$B$300,"апрель",Распред!$L$4:$L$300,A147)+SUMIFS(Распред!$O$4:$O$300,Распред!$B$4:$B$300,"апрель",Распред!$N$4:$N$300,A147)+SUMIFS(Распред!$Q$4:$Q$300,Распред!$B$4:$B$300,"апрель",Распред!$P$4:$P$300,A147)+SUMIFS(Распред!$S$4:$S$300,Распред!$B$4:$B$300,"апрель",Распред!$R$4:$R$300,A147)+SUMIFS(Распред!$U$4:$U$300,Распред!$B$4:$B$300,"апрель",Распред!$T$4:$T$300,A147)+SUMIFS(Распред!$W$4:$W$300,Распред!$B$4:$B$300,"апрель",Распред!$V$4:$V$300,A147)+SUMIFS(Распред!$Y$4:$Y$300,Распред!$B$4:$B$300,"апрель",Распред!$X$4:$X$300,A147)+SUMIFS(Распред!$AA$4:$AA$300,Распред!$B$4:$B$300,"апрель",Распред!$Z$4:$Z$300,A147)+SUMIFS(Распред!$AC$4:$AC$300,Распред!$B$4:$B$300,"апрель",Распред!$AB$4:$AB$300,A147)</f>
        <v>0</v>
      </c>
      <c r="AM147" s="46">
        <f t="shared" ref="AM147:AM170" ca="1" si="29">AJ147+AK147+AL147</f>
        <v>0</v>
      </c>
      <c r="AN147" s="46">
        <f t="shared" ref="AN147:AN170" ca="1" si="30">MAX(MIN(AI147-AJ147,96)+AL147+AJ147-96,0)</f>
        <v>0</v>
      </c>
      <c r="AO147" s="46">
        <f t="shared" ref="AO147:AO170" ca="1" si="31">ROUND(AN147/72*60,0)</f>
        <v>0</v>
      </c>
      <c r="AP147" s="46">
        <f>январь!AP147</f>
        <v>0</v>
      </c>
      <c r="AQ147" s="46">
        <f t="shared" ca="1" si="24"/>
        <v>0</v>
      </c>
      <c r="AR147" s="47"/>
      <c r="AS147" s="47">
        <f t="shared" ref="AS147:AS170" ca="1" si="32">AQ147-AR147</f>
        <v>0</v>
      </c>
      <c r="AT147" s="47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</row>
    <row r="148" spans="1:58" x14ac:dyDescent="0.25">
      <c r="A148" s="47">
        <f>База!B148</f>
        <v>0</v>
      </c>
      <c r="B148" s="46" t="s">
        <v>23</v>
      </c>
      <c r="C148" s="46">
        <f ca="1">IF(COUNTIFS(Распис!$B$4:$B$300,$A148,Распис!$C$4:$C$300,"&lt;="&amp;C$1,Распис!$D$4:$D$300,"&gt;="&amp;C$1)&gt;0,SUMIFS(Распис!$F$4:$F$300,Распис!$B$4:$B$300,$A148,Распис!$C$4:$C$300,"&lt;="&amp;C$1,Распис!$D$4:$D$300,"&gt;="&amp;C$1),SUMIF(База!$B$3:$B$305,$A148,База!$F$3:$F$152))</f>
        <v>0</v>
      </c>
      <c r="D148" s="46">
        <f ca="1">IF(COUNTIFS(Распис!$B$4:$B$300,$A148,Распис!$C$4:$C$300,"&lt;="&amp;D$1,Распис!$D$4:$D$300,"&gt;="&amp;D$1)&gt;0,SUMIFS(Распис!$G$4:$G$300,Распис!$B$4:$B$300,$A148,Распис!$C$4:$C$300,"&lt;="&amp;D$1,Распис!$D$4:$D$300,"&gt;="&amp;D$1),SUMIF(База!$B$3:$B$305,$A148,База!$G$3:$G$152))</f>
        <v>0</v>
      </c>
      <c r="E148" s="46">
        <f ca="1">IF(COUNTIFS(Распис!$B$4:$B$300,$A148,Распис!$C$4:$C$300,"&lt;="&amp;E$1,Распис!$D$4:$D$300,"&gt;="&amp;E$1)&gt;0,SUMIFS(Распис!$H$4:$H$300,Распис!$B$4:$B$300,$A148,Распис!$C$4:$C$300,"&lt;="&amp;E$1,Распис!$D$4:$D$300,"&gt;="&amp;E$1),SUMIF(База!$B$3:$B$305,$A148,База!$H$3:$H$152))</f>
        <v>0</v>
      </c>
      <c r="F148" s="46">
        <f ca="1">IF(COUNTIFS(Распис!$B$4:$B$300,$A148,Распис!$C$4:$C$300,"&lt;="&amp;F$1,Распис!$D$4:$D$300,"&gt;="&amp;F$1)&gt;0,SUMIFS(Распис!$I$4:$I$300,Распис!$B$4:$B$300,$A148,Распис!$C$4:$C$300,"&lt;="&amp;F$1,Распис!$D$4:$D$300,"&gt;="&amp;F$1),SUMIF(База!$B$3:$B$305,$A148,База!$I$3:$I$152))</f>
        <v>0</v>
      </c>
      <c r="G148" s="46">
        <f ca="1">IF(COUNTIFS(Распис!$B$4:$B$300,$A148,Распис!$C$4:$C$300,"&lt;="&amp;G$1,Распис!$D$4:$D$300,"&gt;="&amp;G$1)&gt;0,SUMIFS(Распис!$J$4:$J$300,Распис!$B$4:$B$300,$A148,Распис!$C$4:$C$300,"&lt;="&amp;G$1,Распис!$D$4:$D$300,"&gt;="&amp;G$1),SUMIF(База!$B$3:$B$305,$A148,База!$J$3:$J$152))</f>
        <v>0</v>
      </c>
      <c r="H148" s="46">
        <f ca="1">IF(COUNTIFS(Распис!$B$4:$B$300,$A148,Распис!$C$4:$C$300,"&lt;="&amp;H$1,Распис!$D$4:$D$300,"&gt;="&amp;H$1)&gt;0,SUMIFS(Распис!$K$4:$K$300,Распис!$B$4:$B$300,$A148,Распис!$C$4:$C$300,"&lt;="&amp;H$1,Распис!$D$4:$D$300,"&gt;="&amp;H$1),SUMIF(База!$B$3:$B$305,$A148,База!$K$3:$K$152))</f>
        <v>0</v>
      </c>
      <c r="I148" s="46" t="s">
        <v>23</v>
      </c>
      <c r="J148" s="46">
        <f ca="1">IF(COUNTIFS(Распис!$B$4:$B$300,$A148,Распис!$C$4:$C$300,"&lt;="&amp;J$1,Распис!$D$4:$D$300,"&gt;="&amp;J$1)&gt;0,SUMIFS(Распис!$F$4:$F$300,Распис!$B$4:$B$300,$A148,Распис!$C$4:$C$300,"&lt;="&amp;J$1,Распис!$D$4:$D$300,"&gt;="&amp;J$1),SUMIF(База!$B$3:$B$305,$A148,База!$F$3:$F$152))</f>
        <v>0</v>
      </c>
      <c r="K148" s="46">
        <f ca="1">IF(COUNTIFS(Распис!$B$4:$B$300,$A148,Распис!$C$4:$C$300,"&lt;="&amp;K$1,Распис!$D$4:$D$300,"&gt;="&amp;K$1)&gt;0,SUMIFS(Распис!$G$4:$G$300,Распис!$B$4:$B$300,$A148,Распис!$C$4:$C$300,"&lt;="&amp;K$1,Распис!$D$4:$D$300,"&gt;="&amp;K$1),SUMIF(База!$B$3:$B$305,$A148,База!$G$3:$G$152))</f>
        <v>0</v>
      </c>
      <c r="L148" s="46">
        <f ca="1">IF(COUNTIFS(Распис!$B$4:$B$300,$A148,Распис!$C$4:$C$300,"&lt;="&amp;L$1,Распис!$D$4:$D$300,"&gt;="&amp;L$1)&gt;0,SUMIFS(Распис!$H$4:$H$300,Распис!$B$4:$B$300,$A148,Распис!$C$4:$C$300,"&lt;="&amp;L$1,Распис!$D$4:$D$300,"&gt;="&amp;L$1),SUMIF(База!$B$3:$B$305,$A148,База!$H$3:$H$152))</f>
        <v>0</v>
      </c>
      <c r="M148" s="46">
        <f ca="1">IF(COUNTIFS(Распис!$B$4:$B$300,$A148,Распис!$C$4:$C$300,"&lt;="&amp;M$1,Распис!$D$4:$D$300,"&gt;="&amp;M$1)&gt;0,SUMIFS(Распис!$I$4:$I$300,Распис!$B$4:$B$300,$A148,Распис!$C$4:$C$300,"&lt;="&amp;M$1,Распис!$D$4:$D$300,"&gt;="&amp;M$1),SUMIF(База!$B$3:$B$305,$A148,База!$I$3:$I$152))</f>
        <v>0</v>
      </c>
      <c r="N148" s="46">
        <f ca="1">IF(COUNTIFS(Распис!$B$4:$B$300,$A148,Распис!$C$4:$C$300,"&lt;="&amp;N$1,Распис!$D$4:$D$300,"&gt;="&amp;N$1)&gt;0,SUMIFS(Распис!$J$4:$J$300,Распис!$B$4:$B$300,$A148,Распис!$C$4:$C$300,"&lt;="&amp;N$1,Распис!$D$4:$D$300,"&gt;="&amp;N$1),SUMIF(База!$B$3:$B$305,$A148,База!$J$3:$J$152))</f>
        <v>0</v>
      </c>
      <c r="O148" s="46">
        <f ca="1">IF(COUNTIFS(Распис!$B$4:$B$300,$A148,Распис!$C$4:$C$300,"&lt;="&amp;O$1,Распис!$D$4:$D$300,"&gt;="&amp;O$1)&gt;0,SUMIFS(Распис!$K$4:$K$300,Распис!$B$4:$B$300,$A148,Распис!$C$4:$C$300,"&lt;="&amp;O$1,Распис!$D$4:$D$300,"&gt;="&amp;O$1),SUMIF(База!$B$3:$B$305,$A148,База!$K$3:$K$152))</f>
        <v>0</v>
      </c>
      <c r="P148" s="46" t="s">
        <v>23</v>
      </c>
      <c r="Q148" s="46">
        <f ca="1">IF(COUNTIFS(Распис!$B$4:$B$300,$A148,Распис!$C$4:$C$300,"&lt;="&amp;Q$1,Распис!$D$4:$D$300,"&gt;="&amp;Q$1)&gt;0,SUMIFS(Распис!$F$4:$F$300,Распис!$B$4:$B$300,$A148,Распис!$C$4:$C$300,"&lt;="&amp;Q$1,Распис!$D$4:$D$300,"&gt;="&amp;Q$1),SUMIF(База!$B$3:$B$305,$A148,База!$F$3:$F$152))</f>
        <v>0</v>
      </c>
      <c r="R148" s="46">
        <f ca="1">IF(COUNTIFS(Распис!$B$4:$B$300,$A148,Распис!$C$4:$C$300,"&lt;="&amp;R$1,Распис!$D$4:$D$300,"&gt;="&amp;R$1)&gt;0,SUMIFS(Распис!$G$4:$G$300,Распис!$B$4:$B$300,$A148,Распис!$C$4:$C$300,"&lt;="&amp;R$1,Распис!$D$4:$D$300,"&gt;="&amp;R$1),SUMIF(База!$B$3:$B$305,$A148,База!$G$3:$G$152))</f>
        <v>0</v>
      </c>
      <c r="S148" s="46">
        <f ca="1">IF(COUNTIFS(Распис!$B$4:$B$300,$A148,Распис!$C$4:$C$300,"&lt;="&amp;S$1,Распис!$D$4:$D$300,"&gt;="&amp;S$1)&gt;0,SUMIFS(Распис!$H$4:$H$300,Распис!$B$4:$B$300,$A148,Распис!$C$4:$C$300,"&lt;="&amp;S$1,Распис!$D$4:$D$300,"&gt;="&amp;S$1),SUMIF(База!$B$3:$B$305,$A148,База!$H$3:$H$152))</f>
        <v>0</v>
      </c>
      <c r="T148" s="46">
        <f ca="1">IF(COUNTIFS(Распис!$B$4:$B$300,$A148,Распис!$C$4:$C$300,"&lt;="&amp;T$1,Распис!$D$4:$D$300,"&gt;="&amp;T$1)&gt;0,SUMIFS(Распис!$I$4:$I$300,Распис!$B$4:$B$300,$A148,Распис!$C$4:$C$300,"&lt;="&amp;T$1,Распис!$D$4:$D$300,"&gt;="&amp;T$1),SUMIF(База!$B$3:$B$305,$A148,База!$I$3:$I$152))</f>
        <v>0</v>
      </c>
      <c r="U148" s="46">
        <f ca="1">IF(COUNTIFS(Распис!$B$4:$B$300,$A148,Распис!$C$4:$C$300,"&lt;="&amp;U$1,Распис!$D$4:$D$300,"&gt;="&amp;U$1)&gt;0,SUMIFS(Распис!$J$4:$J$300,Распис!$B$4:$B$300,$A148,Распис!$C$4:$C$300,"&lt;="&amp;U$1,Распис!$D$4:$D$300,"&gt;="&amp;U$1),SUMIF(База!$B$3:$B$305,$A148,База!$J$3:$J$152))</f>
        <v>0</v>
      </c>
      <c r="V148" s="46">
        <f ca="1">IF(COUNTIFS(Распис!$B$4:$B$300,$A148,Распис!$C$4:$C$300,"&lt;="&amp;V$1,Распис!$D$4:$D$300,"&gt;="&amp;V$1)&gt;0,SUMIFS(Распис!$K$4:$K$300,Распис!$B$4:$B$300,$A148,Распис!$C$4:$C$300,"&lt;="&amp;V$1,Распис!$D$4:$D$300,"&gt;="&amp;V$1),SUMIF(База!$B$3:$B$305,$A148,База!$K$3:$K$152))</f>
        <v>0</v>
      </c>
      <c r="W148" s="46" t="s">
        <v>23</v>
      </c>
      <c r="X148" s="46">
        <f ca="1">IF(COUNTIFS(Распис!$B$4:$B$300,$A148,Распис!$C$4:$C$300,"&lt;="&amp;X$1,Распис!$D$4:$D$300,"&gt;="&amp;X$1)&gt;0,SUMIFS(Распис!$F$4:$F$300,Распис!$B$4:$B$300,$A148,Распис!$C$4:$C$300,"&lt;="&amp;X$1,Распис!$D$4:$D$300,"&gt;="&amp;X$1),SUMIF(База!$B$3:$B$305,$A148,База!$F$3:$F$152))</f>
        <v>0</v>
      </c>
      <c r="Y148" s="46">
        <f ca="1">IF(COUNTIFS(Распис!$B$4:$B$300,$A148,Распис!$C$4:$C$300,"&lt;="&amp;Y$1,Распис!$D$4:$D$300,"&gt;="&amp;Y$1)&gt;0,SUMIFS(Распис!$G$4:$G$300,Распис!$B$4:$B$300,$A148,Распис!$C$4:$C$300,"&lt;="&amp;Y$1,Распис!$D$4:$D$300,"&gt;="&amp;Y$1),SUMIF(База!$B$3:$B$305,$A148,База!$G$3:$G$152))</f>
        <v>0</v>
      </c>
      <c r="Z148" s="46">
        <f ca="1">IF(COUNTIFS(Распис!$B$4:$B$300,$A148,Распис!$C$4:$C$300,"&lt;="&amp;Z$1,Распис!$D$4:$D$300,"&gt;="&amp;Z$1)&gt;0,SUMIFS(Распис!$H$4:$H$300,Распис!$B$4:$B$300,$A148,Распис!$C$4:$C$300,"&lt;="&amp;Z$1,Распис!$D$4:$D$300,"&gt;="&amp;Z$1),SUMIF(База!$B$3:$B$305,$A148,База!$H$3:$H$152))</f>
        <v>0</v>
      </c>
      <c r="AA148" s="46">
        <f ca="1">IF(COUNTIFS(Распис!$B$4:$B$300,$A148,Распис!$C$4:$C$300,"&lt;="&amp;AA$1,Распис!$D$4:$D$300,"&gt;="&amp;AA$1)&gt;0,SUMIFS(Распис!$I$4:$I$300,Распис!$B$4:$B$300,$A148,Распис!$C$4:$C$300,"&lt;="&amp;AA$1,Распис!$D$4:$D$300,"&gt;="&amp;AA$1),SUMIF(База!$B$3:$B$305,$A148,База!$I$3:$I$152))</f>
        <v>0</v>
      </c>
      <c r="AB148" s="46">
        <f ca="1">IF(COUNTIFS(Распис!$B$4:$B$300,$A148,Распис!$C$4:$C$300,"&lt;="&amp;AB$1,Распис!$D$4:$D$300,"&gt;="&amp;AB$1)&gt;0,SUMIFS(Распис!$J$4:$J$300,Распис!$B$4:$B$300,$A148,Распис!$C$4:$C$300,"&lt;="&amp;AB$1,Распис!$D$4:$D$300,"&gt;="&amp;AB$1),SUMIF(База!$B$3:$B$305,$A148,База!$J$3:$J$152))</f>
        <v>0</v>
      </c>
      <c r="AC148" s="46">
        <f ca="1">IF(COUNTIFS(Распис!$B$4:$B$300,$A148,Распис!$C$4:$C$300,"&lt;="&amp;AC$1,Распис!$D$4:$D$300,"&gt;="&amp;AC$1)&gt;0,SUMIFS(Распис!$K$4:$K$300,Распис!$B$4:$B$300,$A148,Распис!$C$4:$C$300,"&lt;="&amp;AC$1,Распис!$D$4:$D$300,"&gt;="&amp;AC$1),SUMIF(База!$B$3:$B$305,$A148,База!$K$3:$K$152))</f>
        <v>0</v>
      </c>
      <c r="AD148" s="46" t="s">
        <v>23</v>
      </c>
      <c r="AE148" s="46">
        <f ca="1">IF(COUNTIFS(Распис!$B$4:$B$300,$A148,Распис!$C$4:$C$300,"&lt;="&amp;AE$1,Распис!$D$4:$D$300,"&gt;="&amp;AE$1)&gt;0,SUMIFS(Распис!$F$4:$F$300,Распис!$B$4:$B$300,$A148,Распис!$C$4:$C$300,"&lt;="&amp;AE$1,Распис!$D$4:$D$300,"&gt;="&amp;AE$1),SUMIF(База!$B$3:$B$305,$A148,База!$F$3:$F$152))</f>
        <v>0</v>
      </c>
      <c r="AF148" s="47"/>
      <c r="AG148" s="46">
        <f t="shared" ca="1" si="26"/>
        <v>0</v>
      </c>
      <c r="AH148" s="46">
        <f ca="1">AG148-SUMIFS(Распред!$G$4:$G$300,Распред!$B$4:$B$300,"апрель",Распред!$F$4:$F$300,A148)</f>
        <v>0</v>
      </c>
      <c r="AI148" s="46">
        <f ca="1">AH148+(COUNTIF(B148:AF148,"КД")+SUMIFS(Распред!$AH$4:$AH$300,Распред!$F$4:$F$300,A148,Распред!$B$4:$B$300,"апрель"))*4</f>
        <v>0</v>
      </c>
      <c r="AJ148" s="46">
        <f t="shared" ca="1" si="27"/>
        <v>0</v>
      </c>
      <c r="AK148" s="46">
        <f t="shared" ca="1" si="28"/>
        <v>0</v>
      </c>
      <c r="AL148" s="46">
        <f>SUMIFS(Распред!$K$4:$K$300,Распред!$B$4:$B$300,"апрель",Распред!$J$4:$J$300,A148)+SUMIFS(Распред!$M$4:$M$300,Распред!$B$4:$B$300,"апрель",Распред!$L$4:$L$300,A148)+SUMIFS(Распред!$O$4:$O$300,Распред!$B$4:$B$300,"апрель",Распред!$N$4:$N$300,A148)+SUMIFS(Распред!$Q$4:$Q$300,Распред!$B$4:$B$300,"апрель",Распред!$P$4:$P$300,A148)+SUMIFS(Распред!$S$4:$S$300,Распред!$B$4:$B$300,"апрель",Распред!$R$4:$R$300,A148)+SUMIFS(Распред!$U$4:$U$300,Распред!$B$4:$B$300,"апрель",Распред!$T$4:$T$300,A148)+SUMIFS(Распред!$W$4:$W$300,Распред!$B$4:$B$300,"апрель",Распред!$V$4:$V$300,A148)+SUMIFS(Распред!$Y$4:$Y$300,Распред!$B$4:$B$300,"апрель",Распред!$X$4:$X$300,A148)+SUMIFS(Распред!$AA$4:$AA$300,Распред!$B$4:$B$300,"апрель",Распред!$Z$4:$Z$300,A148)+SUMIFS(Распред!$AC$4:$AC$300,Распред!$B$4:$B$300,"апрель",Распред!$AB$4:$AB$300,A148)</f>
        <v>0</v>
      </c>
      <c r="AM148" s="46">
        <f t="shared" ca="1" si="29"/>
        <v>0</v>
      </c>
      <c r="AN148" s="46">
        <f t="shared" ca="1" si="30"/>
        <v>0</v>
      </c>
      <c r="AO148" s="46">
        <f t="shared" ca="1" si="31"/>
        <v>0</v>
      </c>
      <c r="AP148" s="46">
        <f>январь!AP148</f>
        <v>0</v>
      </c>
      <c r="AQ148" s="46">
        <f t="shared" ca="1" si="24"/>
        <v>0</v>
      </c>
      <c r="AR148" s="47"/>
      <c r="AS148" s="47">
        <f t="shared" ca="1" si="32"/>
        <v>0</v>
      </c>
      <c r="AT148" s="47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</row>
    <row r="149" spans="1:58" x14ac:dyDescent="0.25">
      <c r="A149" s="47">
        <f>База!B149</f>
        <v>0</v>
      </c>
      <c r="B149" s="46" t="s">
        <v>23</v>
      </c>
      <c r="C149" s="46">
        <f ca="1">IF(COUNTIFS(Распис!$B$4:$B$300,$A149,Распис!$C$4:$C$300,"&lt;="&amp;C$1,Распис!$D$4:$D$300,"&gt;="&amp;C$1)&gt;0,SUMIFS(Распис!$F$4:$F$300,Распис!$B$4:$B$300,$A149,Распис!$C$4:$C$300,"&lt;="&amp;C$1,Распис!$D$4:$D$300,"&gt;="&amp;C$1),SUMIF(База!$B$3:$B$305,$A149,База!$F$3:$F$152))</f>
        <v>0</v>
      </c>
      <c r="D149" s="46">
        <f ca="1">IF(COUNTIFS(Распис!$B$4:$B$300,$A149,Распис!$C$4:$C$300,"&lt;="&amp;D$1,Распис!$D$4:$D$300,"&gt;="&amp;D$1)&gt;0,SUMIFS(Распис!$G$4:$G$300,Распис!$B$4:$B$300,$A149,Распис!$C$4:$C$300,"&lt;="&amp;D$1,Распис!$D$4:$D$300,"&gt;="&amp;D$1),SUMIF(База!$B$3:$B$305,$A149,База!$G$3:$G$152))</f>
        <v>0</v>
      </c>
      <c r="E149" s="46">
        <f ca="1">IF(COUNTIFS(Распис!$B$4:$B$300,$A149,Распис!$C$4:$C$300,"&lt;="&amp;E$1,Распис!$D$4:$D$300,"&gt;="&amp;E$1)&gt;0,SUMIFS(Распис!$H$4:$H$300,Распис!$B$4:$B$300,$A149,Распис!$C$4:$C$300,"&lt;="&amp;E$1,Распис!$D$4:$D$300,"&gt;="&amp;E$1),SUMIF(База!$B$3:$B$305,$A149,База!$H$3:$H$152))</f>
        <v>0</v>
      </c>
      <c r="F149" s="46">
        <f ca="1">IF(COUNTIFS(Распис!$B$4:$B$300,$A149,Распис!$C$4:$C$300,"&lt;="&amp;F$1,Распис!$D$4:$D$300,"&gt;="&amp;F$1)&gt;0,SUMIFS(Распис!$I$4:$I$300,Распис!$B$4:$B$300,$A149,Распис!$C$4:$C$300,"&lt;="&amp;F$1,Распис!$D$4:$D$300,"&gt;="&amp;F$1),SUMIF(База!$B$3:$B$305,$A149,База!$I$3:$I$152))</f>
        <v>0</v>
      </c>
      <c r="G149" s="46">
        <f ca="1">IF(COUNTIFS(Распис!$B$4:$B$300,$A149,Распис!$C$4:$C$300,"&lt;="&amp;G$1,Распис!$D$4:$D$300,"&gt;="&amp;G$1)&gt;0,SUMIFS(Распис!$J$4:$J$300,Распис!$B$4:$B$300,$A149,Распис!$C$4:$C$300,"&lt;="&amp;G$1,Распис!$D$4:$D$300,"&gt;="&amp;G$1),SUMIF(База!$B$3:$B$305,$A149,База!$J$3:$J$152))</f>
        <v>0</v>
      </c>
      <c r="H149" s="46">
        <f ca="1">IF(COUNTIFS(Распис!$B$4:$B$300,$A149,Распис!$C$4:$C$300,"&lt;="&amp;H$1,Распис!$D$4:$D$300,"&gt;="&amp;H$1)&gt;0,SUMIFS(Распис!$K$4:$K$300,Распис!$B$4:$B$300,$A149,Распис!$C$4:$C$300,"&lt;="&amp;H$1,Распис!$D$4:$D$300,"&gt;="&amp;H$1),SUMIF(База!$B$3:$B$305,$A149,База!$K$3:$K$152))</f>
        <v>0</v>
      </c>
      <c r="I149" s="46" t="s">
        <v>23</v>
      </c>
      <c r="J149" s="46">
        <f ca="1">IF(COUNTIFS(Распис!$B$4:$B$300,$A149,Распис!$C$4:$C$300,"&lt;="&amp;J$1,Распис!$D$4:$D$300,"&gt;="&amp;J$1)&gt;0,SUMIFS(Распис!$F$4:$F$300,Распис!$B$4:$B$300,$A149,Распис!$C$4:$C$300,"&lt;="&amp;J$1,Распис!$D$4:$D$300,"&gt;="&amp;J$1),SUMIF(База!$B$3:$B$305,$A149,База!$F$3:$F$152))</f>
        <v>0</v>
      </c>
      <c r="K149" s="46">
        <f ca="1">IF(COUNTIFS(Распис!$B$4:$B$300,$A149,Распис!$C$4:$C$300,"&lt;="&amp;K$1,Распис!$D$4:$D$300,"&gt;="&amp;K$1)&gt;0,SUMIFS(Распис!$G$4:$G$300,Распис!$B$4:$B$300,$A149,Распис!$C$4:$C$300,"&lt;="&amp;K$1,Распис!$D$4:$D$300,"&gt;="&amp;K$1),SUMIF(База!$B$3:$B$305,$A149,База!$G$3:$G$152))</f>
        <v>0</v>
      </c>
      <c r="L149" s="46">
        <f ca="1">IF(COUNTIFS(Распис!$B$4:$B$300,$A149,Распис!$C$4:$C$300,"&lt;="&amp;L$1,Распис!$D$4:$D$300,"&gt;="&amp;L$1)&gt;0,SUMIFS(Распис!$H$4:$H$300,Распис!$B$4:$B$300,$A149,Распис!$C$4:$C$300,"&lt;="&amp;L$1,Распис!$D$4:$D$300,"&gt;="&amp;L$1),SUMIF(База!$B$3:$B$305,$A149,База!$H$3:$H$152))</f>
        <v>0</v>
      </c>
      <c r="M149" s="46">
        <f ca="1">IF(COUNTIFS(Распис!$B$4:$B$300,$A149,Распис!$C$4:$C$300,"&lt;="&amp;M$1,Распис!$D$4:$D$300,"&gt;="&amp;M$1)&gt;0,SUMIFS(Распис!$I$4:$I$300,Распис!$B$4:$B$300,$A149,Распис!$C$4:$C$300,"&lt;="&amp;M$1,Распис!$D$4:$D$300,"&gt;="&amp;M$1),SUMIF(База!$B$3:$B$305,$A149,База!$I$3:$I$152))</f>
        <v>0</v>
      </c>
      <c r="N149" s="46">
        <f ca="1">IF(COUNTIFS(Распис!$B$4:$B$300,$A149,Распис!$C$4:$C$300,"&lt;="&amp;N$1,Распис!$D$4:$D$300,"&gt;="&amp;N$1)&gt;0,SUMIFS(Распис!$J$4:$J$300,Распис!$B$4:$B$300,$A149,Распис!$C$4:$C$300,"&lt;="&amp;N$1,Распис!$D$4:$D$300,"&gt;="&amp;N$1),SUMIF(База!$B$3:$B$305,$A149,База!$J$3:$J$152))</f>
        <v>0</v>
      </c>
      <c r="O149" s="46">
        <f ca="1">IF(COUNTIFS(Распис!$B$4:$B$300,$A149,Распис!$C$4:$C$300,"&lt;="&amp;O$1,Распис!$D$4:$D$300,"&gt;="&amp;O$1)&gt;0,SUMIFS(Распис!$K$4:$K$300,Распис!$B$4:$B$300,$A149,Распис!$C$4:$C$300,"&lt;="&amp;O$1,Распис!$D$4:$D$300,"&gt;="&amp;O$1),SUMIF(База!$B$3:$B$305,$A149,База!$K$3:$K$152))</f>
        <v>0</v>
      </c>
      <c r="P149" s="46" t="s">
        <v>23</v>
      </c>
      <c r="Q149" s="46">
        <f ca="1">IF(COUNTIFS(Распис!$B$4:$B$300,$A149,Распис!$C$4:$C$300,"&lt;="&amp;Q$1,Распис!$D$4:$D$300,"&gt;="&amp;Q$1)&gt;0,SUMIFS(Распис!$F$4:$F$300,Распис!$B$4:$B$300,$A149,Распис!$C$4:$C$300,"&lt;="&amp;Q$1,Распис!$D$4:$D$300,"&gt;="&amp;Q$1),SUMIF(База!$B$3:$B$305,$A149,База!$F$3:$F$152))</f>
        <v>0</v>
      </c>
      <c r="R149" s="46">
        <f ca="1">IF(COUNTIFS(Распис!$B$4:$B$300,$A149,Распис!$C$4:$C$300,"&lt;="&amp;R$1,Распис!$D$4:$D$300,"&gt;="&amp;R$1)&gt;0,SUMIFS(Распис!$G$4:$G$300,Распис!$B$4:$B$300,$A149,Распис!$C$4:$C$300,"&lt;="&amp;R$1,Распис!$D$4:$D$300,"&gt;="&amp;R$1),SUMIF(База!$B$3:$B$305,$A149,База!$G$3:$G$152))</f>
        <v>0</v>
      </c>
      <c r="S149" s="46">
        <f ca="1">IF(COUNTIFS(Распис!$B$4:$B$300,$A149,Распис!$C$4:$C$300,"&lt;="&amp;S$1,Распис!$D$4:$D$300,"&gt;="&amp;S$1)&gt;0,SUMIFS(Распис!$H$4:$H$300,Распис!$B$4:$B$300,$A149,Распис!$C$4:$C$300,"&lt;="&amp;S$1,Распис!$D$4:$D$300,"&gt;="&amp;S$1),SUMIF(База!$B$3:$B$305,$A149,База!$H$3:$H$152))</f>
        <v>0</v>
      </c>
      <c r="T149" s="46">
        <f ca="1">IF(COUNTIFS(Распис!$B$4:$B$300,$A149,Распис!$C$4:$C$300,"&lt;="&amp;T$1,Распис!$D$4:$D$300,"&gt;="&amp;T$1)&gt;0,SUMIFS(Распис!$I$4:$I$300,Распис!$B$4:$B$300,$A149,Распис!$C$4:$C$300,"&lt;="&amp;T$1,Распис!$D$4:$D$300,"&gt;="&amp;T$1),SUMIF(База!$B$3:$B$305,$A149,База!$I$3:$I$152))</f>
        <v>0</v>
      </c>
      <c r="U149" s="46">
        <f ca="1">IF(COUNTIFS(Распис!$B$4:$B$300,$A149,Распис!$C$4:$C$300,"&lt;="&amp;U$1,Распис!$D$4:$D$300,"&gt;="&amp;U$1)&gt;0,SUMIFS(Распис!$J$4:$J$300,Распис!$B$4:$B$300,$A149,Распис!$C$4:$C$300,"&lt;="&amp;U$1,Распис!$D$4:$D$300,"&gt;="&amp;U$1),SUMIF(База!$B$3:$B$305,$A149,База!$J$3:$J$152))</f>
        <v>0</v>
      </c>
      <c r="V149" s="46">
        <f ca="1">IF(COUNTIFS(Распис!$B$4:$B$300,$A149,Распис!$C$4:$C$300,"&lt;="&amp;V$1,Распис!$D$4:$D$300,"&gt;="&amp;V$1)&gt;0,SUMIFS(Распис!$K$4:$K$300,Распис!$B$4:$B$300,$A149,Распис!$C$4:$C$300,"&lt;="&amp;V$1,Распис!$D$4:$D$300,"&gt;="&amp;V$1),SUMIF(База!$B$3:$B$305,$A149,База!$K$3:$K$152))</f>
        <v>0</v>
      </c>
      <c r="W149" s="46" t="s">
        <v>23</v>
      </c>
      <c r="X149" s="46">
        <f ca="1">IF(COUNTIFS(Распис!$B$4:$B$300,$A149,Распис!$C$4:$C$300,"&lt;="&amp;X$1,Распис!$D$4:$D$300,"&gt;="&amp;X$1)&gt;0,SUMIFS(Распис!$F$4:$F$300,Распис!$B$4:$B$300,$A149,Распис!$C$4:$C$300,"&lt;="&amp;X$1,Распис!$D$4:$D$300,"&gt;="&amp;X$1),SUMIF(База!$B$3:$B$305,$A149,База!$F$3:$F$152))</f>
        <v>0</v>
      </c>
      <c r="Y149" s="46">
        <f ca="1">IF(COUNTIFS(Распис!$B$4:$B$300,$A149,Распис!$C$4:$C$300,"&lt;="&amp;Y$1,Распис!$D$4:$D$300,"&gt;="&amp;Y$1)&gt;0,SUMIFS(Распис!$G$4:$G$300,Распис!$B$4:$B$300,$A149,Распис!$C$4:$C$300,"&lt;="&amp;Y$1,Распис!$D$4:$D$300,"&gt;="&amp;Y$1),SUMIF(База!$B$3:$B$305,$A149,База!$G$3:$G$152))</f>
        <v>0</v>
      </c>
      <c r="Z149" s="46">
        <f ca="1">IF(COUNTIFS(Распис!$B$4:$B$300,$A149,Распис!$C$4:$C$300,"&lt;="&amp;Z$1,Распис!$D$4:$D$300,"&gt;="&amp;Z$1)&gt;0,SUMIFS(Распис!$H$4:$H$300,Распис!$B$4:$B$300,$A149,Распис!$C$4:$C$300,"&lt;="&amp;Z$1,Распис!$D$4:$D$300,"&gt;="&amp;Z$1),SUMIF(База!$B$3:$B$305,$A149,База!$H$3:$H$152))</f>
        <v>0</v>
      </c>
      <c r="AA149" s="46">
        <f ca="1">IF(COUNTIFS(Распис!$B$4:$B$300,$A149,Распис!$C$4:$C$300,"&lt;="&amp;AA$1,Распис!$D$4:$D$300,"&gt;="&amp;AA$1)&gt;0,SUMIFS(Распис!$I$4:$I$300,Распис!$B$4:$B$300,$A149,Распис!$C$4:$C$300,"&lt;="&amp;AA$1,Распис!$D$4:$D$300,"&gt;="&amp;AA$1),SUMIF(База!$B$3:$B$305,$A149,База!$I$3:$I$152))</f>
        <v>0</v>
      </c>
      <c r="AB149" s="46">
        <f ca="1">IF(COUNTIFS(Распис!$B$4:$B$300,$A149,Распис!$C$4:$C$300,"&lt;="&amp;AB$1,Распис!$D$4:$D$300,"&gt;="&amp;AB$1)&gt;0,SUMIFS(Распис!$J$4:$J$300,Распис!$B$4:$B$300,$A149,Распис!$C$4:$C$300,"&lt;="&amp;AB$1,Распис!$D$4:$D$300,"&gt;="&amp;AB$1),SUMIF(База!$B$3:$B$305,$A149,База!$J$3:$J$152))</f>
        <v>0</v>
      </c>
      <c r="AC149" s="46">
        <f ca="1">IF(COUNTIFS(Распис!$B$4:$B$300,$A149,Распис!$C$4:$C$300,"&lt;="&amp;AC$1,Распис!$D$4:$D$300,"&gt;="&amp;AC$1)&gt;0,SUMIFS(Распис!$K$4:$K$300,Распис!$B$4:$B$300,$A149,Распис!$C$4:$C$300,"&lt;="&amp;AC$1,Распис!$D$4:$D$300,"&gt;="&amp;AC$1),SUMIF(База!$B$3:$B$305,$A149,База!$K$3:$K$152))</f>
        <v>0</v>
      </c>
      <c r="AD149" s="46" t="s">
        <v>23</v>
      </c>
      <c r="AE149" s="46">
        <f ca="1">IF(COUNTIFS(Распис!$B$4:$B$300,$A149,Распис!$C$4:$C$300,"&lt;="&amp;AE$1,Распис!$D$4:$D$300,"&gt;="&amp;AE$1)&gt;0,SUMIFS(Распис!$F$4:$F$300,Распис!$B$4:$B$300,$A149,Распис!$C$4:$C$300,"&lt;="&amp;AE$1,Распис!$D$4:$D$300,"&gt;="&amp;AE$1),SUMIF(База!$B$3:$B$305,$A149,База!$F$3:$F$152))</f>
        <v>0</v>
      </c>
      <c r="AF149" s="47"/>
      <c r="AG149" s="46">
        <f t="shared" ca="1" si="26"/>
        <v>0</v>
      </c>
      <c r="AH149" s="46">
        <f ca="1">AG149-SUMIFS(Распред!$G$4:$G$300,Распред!$B$4:$B$300,"апрель",Распред!$F$4:$F$300,A149)</f>
        <v>0</v>
      </c>
      <c r="AI149" s="46">
        <f ca="1">AH149+(COUNTIF(B149:AF149,"КД")+SUMIFS(Распред!$AH$4:$AH$300,Распред!$F$4:$F$300,A149,Распред!$B$4:$B$300,"апрель"))*4</f>
        <v>0</v>
      </c>
      <c r="AJ149" s="46">
        <f t="shared" ca="1" si="27"/>
        <v>0</v>
      </c>
      <c r="AK149" s="46">
        <f t="shared" ca="1" si="28"/>
        <v>0</v>
      </c>
      <c r="AL149" s="46">
        <f>SUMIFS(Распред!$K$4:$K$300,Распред!$B$4:$B$300,"апрель",Распред!$J$4:$J$300,A149)+SUMIFS(Распред!$M$4:$M$300,Распред!$B$4:$B$300,"апрель",Распред!$L$4:$L$300,A149)+SUMIFS(Распред!$O$4:$O$300,Распред!$B$4:$B$300,"апрель",Распред!$N$4:$N$300,A149)+SUMIFS(Распред!$Q$4:$Q$300,Распред!$B$4:$B$300,"апрель",Распред!$P$4:$P$300,A149)+SUMIFS(Распред!$S$4:$S$300,Распред!$B$4:$B$300,"апрель",Распред!$R$4:$R$300,A149)+SUMIFS(Распред!$U$4:$U$300,Распред!$B$4:$B$300,"апрель",Распред!$T$4:$T$300,A149)+SUMIFS(Распред!$W$4:$W$300,Распред!$B$4:$B$300,"апрель",Распред!$V$4:$V$300,A149)+SUMIFS(Распред!$Y$4:$Y$300,Распред!$B$4:$B$300,"апрель",Распред!$X$4:$X$300,A149)+SUMIFS(Распред!$AA$4:$AA$300,Распред!$B$4:$B$300,"апрель",Распред!$Z$4:$Z$300,A149)+SUMIFS(Распред!$AC$4:$AC$300,Распред!$B$4:$B$300,"апрель",Распред!$AB$4:$AB$300,A149)</f>
        <v>0</v>
      </c>
      <c r="AM149" s="46">
        <f t="shared" ca="1" si="29"/>
        <v>0</v>
      </c>
      <c r="AN149" s="46">
        <f t="shared" ca="1" si="30"/>
        <v>0</v>
      </c>
      <c r="AO149" s="46">
        <f t="shared" ca="1" si="31"/>
        <v>0</v>
      </c>
      <c r="AP149" s="46">
        <f>январь!AP149</f>
        <v>0</v>
      </c>
      <c r="AQ149" s="46">
        <f t="shared" ca="1" si="24"/>
        <v>0</v>
      </c>
      <c r="AR149" s="47"/>
      <c r="AS149" s="47">
        <f t="shared" ca="1" si="32"/>
        <v>0</v>
      </c>
      <c r="AT149" s="47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</row>
    <row r="150" spans="1:58" x14ac:dyDescent="0.25">
      <c r="A150" s="47">
        <f>База!B150</f>
        <v>0</v>
      </c>
      <c r="B150" s="46" t="s">
        <v>23</v>
      </c>
      <c r="C150" s="46">
        <f ca="1">IF(COUNTIFS(Распис!$B$4:$B$300,$A150,Распис!$C$4:$C$300,"&lt;="&amp;C$1,Распис!$D$4:$D$300,"&gt;="&amp;C$1)&gt;0,SUMIFS(Распис!$F$4:$F$300,Распис!$B$4:$B$300,$A150,Распис!$C$4:$C$300,"&lt;="&amp;C$1,Распис!$D$4:$D$300,"&gt;="&amp;C$1),SUMIF(База!$B$3:$B$305,$A150,База!$F$3:$F$152))</f>
        <v>0</v>
      </c>
      <c r="D150" s="46">
        <f ca="1">IF(COUNTIFS(Распис!$B$4:$B$300,$A150,Распис!$C$4:$C$300,"&lt;="&amp;D$1,Распис!$D$4:$D$300,"&gt;="&amp;D$1)&gt;0,SUMIFS(Распис!$G$4:$G$300,Распис!$B$4:$B$300,$A150,Распис!$C$4:$C$300,"&lt;="&amp;D$1,Распис!$D$4:$D$300,"&gt;="&amp;D$1),SUMIF(База!$B$3:$B$305,$A150,База!$G$3:$G$152))</f>
        <v>0</v>
      </c>
      <c r="E150" s="46">
        <f ca="1">IF(COUNTIFS(Распис!$B$4:$B$300,$A150,Распис!$C$4:$C$300,"&lt;="&amp;E$1,Распис!$D$4:$D$300,"&gt;="&amp;E$1)&gt;0,SUMIFS(Распис!$H$4:$H$300,Распис!$B$4:$B$300,$A150,Распис!$C$4:$C$300,"&lt;="&amp;E$1,Распис!$D$4:$D$300,"&gt;="&amp;E$1),SUMIF(База!$B$3:$B$305,$A150,База!$H$3:$H$152))</f>
        <v>0</v>
      </c>
      <c r="F150" s="46">
        <f ca="1">IF(COUNTIFS(Распис!$B$4:$B$300,$A150,Распис!$C$4:$C$300,"&lt;="&amp;F$1,Распис!$D$4:$D$300,"&gt;="&amp;F$1)&gt;0,SUMIFS(Распис!$I$4:$I$300,Распис!$B$4:$B$300,$A150,Распис!$C$4:$C$300,"&lt;="&amp;F$1,Распис!$D$4:$D$300,"&gt;="&amp;F$1),SUMIF(База!$B$3:$B$305,$A150,База!$I$3:$I$152))</f>
        <v>0</v>
      </c>
      <c r="G150" s="46">
        <f ca="1">IF(COUNTIFS(Распис!$B$4:$B$300,$A150,Распис!$C$4:$C$300,"&lt;="&amp;G$1,Распис!$D$4:$D$300,"&gt;="&amp;G$1)&gt;0,SUMIFS(Распис!$J$4:$J$300,Распис!$B$4:$B$300,$A150,Распис!$C$4:$C$300,"&lt;="&amp;G$1,Распис!$D$4:$D$300,"&gt;="&amp;G$1),SUMIF(База!$B$3:$B$305,$A150,База!$J$3:$J$152))</f>
        <v>0</v>
      </c>
      <c r="H150" s="46">
        <f ca="1">IF(COUNTIFS(Распис!$B$4:$B$300,$A150,Распис!$C$4:$C$300,"&lt;="&amp;H$1,Распис!$D$4:$D$300,"&gt;="&amp;H$1)&gt;0,SUMIFS(Распис!$K$4:$K$300,Распис!$B$4:$B$300,$A150,Распис!$C$4:$C$300,"&lt;="&amp;H$1,Распис!$D$4:$D$300,"&gt;="&amp;H$1),SUMIF(База!$B$3:$B$305,$A150,База!$K$3:$K$152))</f>
        <v>0</v>
      </c>
      <c r="I150" s="46" t="s">
        <v>23</v>
      </c>
      <c r="J150" s="46">
        <f ca="1">IF(COUNTIFS(Распис!$B$4:$B$300,$A150,Распис!$C$4:$C$300,"&lt;="&amp;J$1,Распис!$D$4:$D$300,"&gt;="&amp;J$1)&gt;0,SUMIFS(Распис!$F$4:$F$300,Распис!$B$4:$B$300,$A150,Распис!$C$4:$C$300,"&lt;="&amp;J$1,Распис!$D$4:$D$300,"&gt;="&amp;J$1),SUMIF(База!$B$3:$B$305,$A150,База!$F$3:$F$152))</f>
        <v>0</v>
      </c>
      <c r="K150" s="46">
        <f ca="1">IF(COUNTIFS(Распис!$B$4:$B$300,$A150,Распис!$C$4:$C$300,"&lt;="&amp;K$1,Распис!$D$4:$D$300,"&gt;="&amp;K$1)&gt;0,SUMIFS(Распис!$G$4:$G$300,Распис!$B$4:$B$300,$A150,Распис!$C$4:$C$300,"&lt;="&amp;K$1,Распис!$D$4:$D$300,"&gt;="&amp;K$1),SUMIF(База!$B$3:$B$305,$A150,База!$G$3:$G$152))</f>
        <v>0</v>
      </c>
      <c r="L150" s="46">
        <f ca="1">IF(COUNTIFS(Распис!$B$4:$B$300,$A150,Распис!$C$4:$C$300,"&lt;="&amp;L$1,Распис!$D$4:$D$300,"&gt;="&amp;L$1)&gt;0,SUMIFS(Распис!$H$4:$H$300,Распис!$B$4:$B$300,$A150,Распис!$C$4:$C$300,"&lt;="&amp;L$1,Распис!$D$4:$D$300,"&gt;="&amp;L$1),SUMIF(База!$B$3:$B$305,$A150,База!$H$3:$H$152))</f>
        <v>0</v>
      </c>
      <c r="M150" s="46">
        <f ca="1">IF(COUNTIFS(Распис!$B$4:$B$300,$A150,Распис!$C$4:$C$300,"&lt;="&amp;M$1,Распис!$D$4:$D$300,"&gt;="&amp;M$1)&gt;0,SUMIFS(Распис!$I$4:$I$300,Распис!$B$4:$B$300,$A150,Распис!$C$4:$C$300,"&lt;="&amp;M$1,Распис!$D$4:$D$300,"&gt;="&amp;M$1),SUMIF(База!$B$3:$B$305,$A150,База!$I$3:$I$152))</f>
        <v>0</v>
      </c>
      <c r="N150" s="46">
        <f ca="1">IF(COUNTIFS(Распис!$B$4:$B$300,$A150,Распис!$C$4:$C$300,"&lt;="&amp;N$1,Распис!$D$4:$D$300,"&gt;="&amp;N$1)&gt;0,SUMIFS(Распис!$J$4:$J$300,Распис!$B$4:$B$300,$A150,Распис!$C$4:$C$300,"&lt;="&amp;N$1,Распис!$D$4:$D$300,"&gt;="&amp;N$1),SUMIF(База!$B$3:$B$305,$A150,База!$J$3:$J$152))</f>
        <v>0</v>
      </c>
      <c r="O150" s="46">
        <f ca="1">IF(COUNTIFS(Распис!$B$4:$B$300,$A150,Распис!$C$4:$C$300,"&lt;="&amp;O$1,Распис!$D$4:$D$300,"&gt;="&amp;O$1)&gt;0,SUMIFS(Распис!$K$4:$K$300,Распис!$B$4:$B$300,$A150,Распис!$C$4:$C$300,"&lt;="&amp;O$1,Распис!$D$4:$D$300,"&gt;="&amp;O$1),SUMIF(База!$B$3:$B$305,$A150,База!$K$3:$K$152))</f>
        <v>0</v>
      </c>
      <c r="P150" s="46" t="s">
        <v>23</v>
      </c>
      <c r="Q150" s="46">
        <f ca="1">IF(COUNTIFS(Распис!$B$4:$B$300,$A150,Распис!$C$4:$C$300,"&lt;="&amp;Q$1,Распис!$D$4:$D$300,"&gt;="&amp;Q$1)&gt;0,SUMIFS(Распис!$F$4:$F$300,Распис!$B$4:$B$300,$A150,Распис!$C$4:$C$300,"&lt;="&amp;Q$1,Распис!$D$4:$D$300,"&gt;="&amp;Q$1),SUMIF(База!$B$3:$B$305,$A150,База!$F$3:$F$152))</f>
        <v>0</v>
      </c>
      <c r="R150" s="46">
        <f ca="1">IF(COUNTIFS(Распис!$B$4:$B$300,$A150,Распис!$C$4:$C$300,"&lt;="&amp;R$1,Распис!$D$4:$D$300,"&gt;="&amp;R$1)&gt;0,SUMIFS(Распис!$G$4:$G$300,Распис!$B$4:$B$300,$A150,Распис!$C$4:$C$300,"&lt;="&amp;R$1,Распис!$D$4:$D$300,"&gt;="&amp;R$1),SUMIF(База!$B$3:$B$305,$A150,База!$G$3:$G$152))</f>
        <v>0</v>
      </c>
      <c r="S150" s="46">
        <f ca="1">IF(COUNTIFS(Распис!$B$4:$B$300,$A150,Распис!$C$4:$C$300,"&lt;="&amp;S$1,Распис!$D$4:$D$300,"&gt;="&amp;S$1)&gt;0,SUMIFS(Распис!$H$4:$H$300,Распис!$B$4:$B$300,$A150,Распис!$C$4:$C$300,"&lt;="&amp;S$1,Распис!$D$4:$D$300,"&gt;="&amp;S$1),SUMIF(База!$B$3:$B$305,$A150,База!$H$3:$H$152))</f>
        <v>0</v>
      </c>
      <c r="T150" s="46">
        <f ca="1">IF(COUNTIFS(Распис!$B$4:$B$300,$A150,Распис!$C$4:$C$300,"&lt;="&amp;T$1,Распис!$D$4:$D$300,"&gt;="&amp;T$1)&gt;0,SUMIFS(Распис!$I$4:$I$300,Распис!$B$4:$B$300,$A150,Распис!$C$4:$C$300,"&lt;="&amp;T$1,Распис!$D$4:$D$300,"&gt;="&amp;T$1),SUMIF(База!$B$3:$B$305,$A150,База!$I$3:$I$152))</f>
        <v>0</v>
      </c>
      <c r="U150" s="46">
        <f ca="1">IF(COUNTIFS(Распис!$B$4:$B$300,$A150,Распис!$C$4:$C$300,"&lt;="&amp;U$1,Распис!$D$4:$D$300,"&gt;="&amp;U$1)&gt;0,SUMIFS(Распис!$J$4:$J$300,Распис!$B$4:$B$300,$A150,Распис!$C$4:$C$300,"&lt;="&amp;U$1,Распис!$D$4:$D$300,"&gt;="&amp;U$1),SUMIF(База!$B$3:$B$305,$A150,База!$J$3:$J$152))</f>
        <v>0</v>
      </c>
      <c r="V150" s="46">
        <f ca="1">IF(COUNTIFS(Распис!$B$4:$B$300,$A150,Распис!$C$4:$C$300,"&lt;="&amp;V$1,Распис!$D$4:$D$300,"&gt;="&amp;V$1)&gt;0,SUMIFS(Распис!$K$4:$K$300,Распис!$B$4:$B$300,$A150,Распис!$C$4:$C$300,"&lt;="&amp;V$1,Распис!$D$4:$D$300,"&gt;="&amp;V$1),SUMIF(База!$B$3:$B$305,$A150,База!$K$3:$K$152))</f>
        <v>0</v>
      </c>
      <c r="W150" s="46" t="s">
        <v>23</v>
      </c>
      <c r="X150" s="46">
        <f ca="1">IF(COUNTIFS(Распис!$B$4:$B$300,$A150,Распис!$C$4:$C$300,"&lt;="&amp;X$1,Распис!$D$4:$D$300,"&gt;="&amp;X$1)&gt;0,SUMIFS(Распис!$F$4:$F$300,Распис!$B$4:$B$300,$A150,Распис!$C$4:$C$300,"&lt;="&amp;X$1,Распис!$D$4:$D$300,"&gt;="&amp;X$1),SUMIF(База!$B$3:$B$305,$A150,База!$F$3:$F$152))</f>
        <v>0</v>
      </c>
      <c r="Y150" s="46">
        <f ca="1">IF(COUNTIFS(Распис!$B$4:$B$300,$A150,Распис!$C$4:$C$300,"&lt;="&amp;Y$1,Распис!$D$4:$D$300,"&gt;="&amp;Y$1)&gt;0,SUMIFS(Распис!$G$4:$G$300,Распис!$B$4:$B$300,$A150,Распис!$C$4:$C$300,"&lt;="&amp;Y$1,Распис!$D$4:$D$300,"&gt;="&amp;Y$1),SUMIF(База!$B$3:$B$305,$A150,База!$G$3:$G$152))</f>
        <v>0</v>
      </c>
      <c r="Z150" s="46">
        <f ca="1">IF(COUNTIFS(Распис!$B$4:$B$300,$A150,Распис!$C$4:$C$300,"&lt;="&amp;Z$1,Распис!$D$4:$D$300,"&gt;="&amp;Z$1)&gt;0,SUMIFS(Распис!$H$4:$H$300,Распис!$B$4:$B$300,$A150,Распис!$C$4:$C$300,"&lt;="&amp;Z$1,Распис!$D$4:$D$300,"&gt;="&amp;Z$1),SUMIF(База!$B$3:$B$305,$A150,База!$H$3:$H$152))</f>
        <v>0</v>
      </c>
      <c r="AA150" s="46">
        <f ca="1">IF(COUNTIFS(Распис!$B$4:$B$300,$A150,Распис!$C$4:$C$300,"&lt;="&amp;AA$1,Распис!$D$4:$D$300,"&gt;="&amp;AA$1)&gt;0,SUMIFS(Распис!$I$4:$I$300,Распис!$B$4:$B$300,$A150,Распис!$C$4:$C$300,"&lt;="&amp;AA$1,Распис!$D$4:$D$300,"&gt;="&amp;AA$1),SUMIF(База!$B$3:$B$305,$A150,База!$I$3:$I$152))</f>
        <v>0</v>
      </c>
      <c r="AB150" s="46">
        <f ca="1">IF(COUNTIFS(Распис!$B$4:$B$300,$A150,Распис!$C$4:$C$300,"&lt;="&amp;AB$1,Распис!$D$4:$D$300,"&gt;="&amp;AB$1)&gt;0,SUMIFS(Распис!$J$4:$J$300,Распис!$B$4:$B$300,$A150,Распис!$C$4:$C$300,"&lt;="&amp;AB$1,Распис!$D$4:$D$300,"&gt;="&amp;AB$1),SUMIF(База!$B$3:$B$305,$A150,База!$J$3:$J$152))</f>
        <v>0</v>
      </c>
      <c r="AC150" s="46">
        <f ca="1">IF(COUNTIFS(Распис!$B$4:$B$300,$A150,Распис!$C$4:$C$300,"&lt;="&amp;AC$1,Распис!$D$4:$D$300,"&gt;="&amp;AC$1)&gt;0,SUMIFS(Распис!$K$4:$K$300,Распис!$B$4:$B$300,$A150,Распис!$C$4:$C$300,"&lt;="&amp;AC$1,Распис!$D$4:$D$300,"&gt;="&amp;AC$1),SUMIF(База!$B$3:$B$305,$A150,База!$K$3:$K$152))</f>
        <v>0</v>
      </c>
      <c r="AD150" s="46" t="s">
        <v>23</v>
      </c>
      <c r="AE150" s="46">
        <f ca="1">IF(COUNTIFS(Распис!$B$4:$B$300,$A150,Распис!$C$4:$C$300,"&lt;="&amp;AE$1,Распис!$D$4:$D$300,"&gt;="&amp;AE$1)&gt;0,SUMIFS(Распис!$F$4:$F$300,Распис!$B$4:$B$300,$A150,Распис!$C$4:$C$300,"&lt;="&amp;AE$1,Распис!$D$4:$D$300,"&gt;="&amp;AE$1),SUMIF(База!$B$3:$B$305,$A150,База!$F$3:$F$152))</f>
        <v>0</v>
      </c>
      <c r="AF150" s="47"/>
      <c r="AG150" s="46">
        <f t="shared" ca="1" si="26"/>
        <v>0</v>
      </c>
      <c r="AH150" s="46">
        <f ca="1">AG150-SUMIFS(Распред!$G$4:$G$300,Распред!$B$4:$B$300,"апрель",Распред!$F$4:$F$300,A150)</f>
        <v>0</v>
      </c>
      <c r="AI150" s="46">
        <f ca="1">AH150+(COUNTIF(B150:AF150,"КД")+SUMIFS(Распред!$AH$4:$AH$300,Распред!$F$4:$F$300,A150,Распред!$B$4:$B$300,"апрель"))*4</f>
        <v>0</v>
      </c>
      <c r="AJ150" s="46">
        <f t="shared" ca="1" si="27"/>
        <v>0</v>
      </c>
      <c r="AK150" s="46">
        <f t="shared" ca="1" si="28"/>
        <v>0</v>
      </c>
      <c r="AL150" s="46">
        <f>SUMIFS(Распред!$K$4:$K$300,Распред!$B$4:$B$300,"апрель",Распред!$J$4:$J$300,A150)+SUMIFS(Распред!$M$4:$M$300,Распред!$B$4:$B$300,"апрель",Распред!$L$4:$L$300,A150)+SUMIFS(Распред!$O$4:$O$300,Распред!$B$4:$B$300,"апрель",Распред!$N$4:$N$300,A150)+SUMIFS(Распред!$Q$4:$Q$300,Распред!$B$4:$B$300,"апрель",Распред!$P$4:$P$300,A150)+SUMIFS(Распред!$S$4:$S$300,Распред!$B$4:$B$300,"апрель",Распред!$R$4:$R$300,A150)+SUMIFS(Распред!$U$4:$U$300,Распред!$B$4:$B$300,"апрель",Распред!$T$4:$T$300,A150)+SUMIFS(Распред!$W$4:$W$300,Распред!$B$4:$B$300,"апрель",Распред!$V$4:$V$300,A150)+SUMIFS(Распред!$Y$4:$Y$300,Распред!$B$4:$B$300,"апрель",Распред!$X$4:$X$300,A150)+SUMIFS(Распред!$AA$4:$AA$300,Распред!$B$4:$B$300,"апрель",Распред!$Z$4:$Z$300,A150)+SUMIFS(Распред!$AC$4:$AC$300,Распред!$B$4:$B$300,"апрель",Распред!$AB$4:$AB$300,A150)</f>
        <v>0</v>
      </c>
      <c r="AM150" s="46">
        <f t="shared" ca="1" si="29"/>
        <v>0</v>
      </c>
      <c r="AN150" s="46">
        <f t="shared" ca="1" si="30"/>
        <v>0</v>
      </c>
      <c r="AO150" s="46">
        <f t="shared" ca="1" si="31"/>
        <v>0</v>
      </c>
      <c r="AP150" s="46">
        <f>январь!AP150</f>
        <v>0</v>
      </c>
      <c r="AQ150" s="46">
        <f t="shared" ca="1" si="24"/>
        <v>0</v>
      </c>
      <c r="AR150" s="47"/>
      <c r="AS150" s="47">
        <f t="shared" ca="1" si="32"/>
        <v>0</v>
      </c>
      <c r="AT150" s="47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</row>
    <row r="151" spans="1:58" x14ac:dyDescent="0.25">
      <c r="A151" s="47">
        <f>База!B151</f>
        <v>0</v>
      </c>
      <c r="B151" s="46" t="s">
        <v>23</v>
      </c>
      <c r="C151" s="46">
        <f ca="1">IF(COUNTIFS(Распис!$B$4:$B$300,$A151,Распис!$C$4:$C$300,"&lt;="&amp;C$1,Распис!$D$4:$D$300,"&gt;="&amp;C$1)&gt;0,SUMIFS(Распис!$F$4:$F$300,Распис!$B$4:$B$300,$A151,Распис!$C$4:$C$300,"&lt;="&amp;C$1,Распис!$D$4:$D$300,"&gt;="&amp;C$1),SUMIF(База!$B$3:$B$305,$A151,База!$F$3:$F$152))</f>
        <v>0</v>
      </c>
      <c r="D151" s="46">
        <f ca="1">IF(COUNTIFS(Распис!$B$4:$B$300,$A151,Распис!$C$4:$C$300,"&lt;="&amp;D$1,Распис!$D$4:$D$300,"&gt;="&amp;D$1)&gt;0,SUMIFS(Распис!$G$4:$G$300,Распис!$B$4:$B$300,$A151,Распис!$C$4:$C$300,"&lt;="&amp;D$1,Распис!$D$4:$D$300,"&gt;="&amp;D$1),SUMIF(База!$B$3:$B$305,$A151,База!$G$3:$G$152))</f>
        <v>0</v>
      </c>
      <c r="E151" s="46">
        <f ca="1">IF(COUNTIFS(Распис!$B$4:$B$300,$A151,Распис!$C$4:$C$300,"&lt;="&amp;E$1,Распис!$D$4:$D$300,"&gt;="&amp;E$1)&gt;0,SUMIFS(Распис!$H$4:$H$300,Распис!$B$4:$B$300,$A151,Распис!$C$4:$C$300,"&lt;="&amp;E$1,Распис!$D$4:$D$300,"&gt;="&amp;E$1),SUMIF(База!$B$3:$B$305,$A151,База!$H$3:$H$152))</f>
        <v>0</v>
      </c>
      <c r="F151" s="46">
        <f ca="1">IF(COUNTIFS(Распис!$B$4:$B$300,$A151,Распис!$C$4:$C$300,"&lt;="&amp;F$1,Распис!$D$4:$D$300,"&gt;="&amp;F$1)&gt;0,SUMIFS(Распис!$I$4:$I$300,Распис!$B$4:$B$300,$A151,Распис!$C$4:$C$300,"&lt;="&amp;F$1,Распис!$D$4:$D$300,"&gt;="&amp;F$1),SUMIF(База!$B$3:$B$305,$A151,База!$I$3:$I$152))</f>
        <v>0</v>
      </c>
      <c r="G151" s="46">
        <f ca="1">IF(COUNTIFS(Распис!$B$4:$B$300,$A151,Распис!$C$4:$C$300,"&lt;="&amp;G$1,Распис!$D$4:$D$300,"&gt;="&amp;G$1)&gt;0,SUMIFS(Распис!$J$4:$J$300,Распис!$B$4:$B$300,$A151,Распис!$C$4:$C$300,"&lt;="&amp;G$1,Распис!$D$4:$D$300,"&gt;="&amp;G$1),SUMIF(База!$B$3:$B$305,$A151,База!$J$3:$J$152))</f>
        <v>0</v>
      </c>
      <c r="H151" s="46">
        <f ca="1">IF(COUNTIFS(Распис!$B$4:$B$300,$A151,Распис!$C$4:$C$300,"&lt;="&amp;H$1,Распис!$D$4:$D$300,"&gt;="&amp;H$1)&gt;0,SUMIFS(Распис!$K$4:$K$300,Распис!$B$4:$B$300,$A151,Распис!$C$4:$C$300,"&lt;="&amp;H$1,Распис!$D$4:$D$300,"&gt;="&amp;H$1),SUMIF(База!$B$3:$B$305,$A151,База!$K$3:$K$152))</f>
        <v>0</v>
      </c>
      <c r="I151" s="46" t="s">
        <v>23</v>
      </c>
      <c r="J151" s="46">
        <f ca="1">IF(COUNTIFS(Распис!$B$4:$B$300,$A151,Распис!$C$4:$C$300,"&lt;="&amp;J$1,Распис!$D$4:$D$300,"&gt;="&amp;J$1)&gt;0,SUMIFS(Распис!$F$4:$F$300,Распис!$B$4:$B$300,$A151,Распис!$C$4:$C$300,"&lt;="&amp;J$1,Распис!$D$4:$D$300,"&gt;="&amp;J$1),SUMIF(База!$B$3:$B$305,$A151,База!$F$3:$F$152))</f>
        <v>0</v>
      </c>
      <c r="K151" s="46">
        <f ca="1">IF(COUNTIFS(Распис!$B$4:$B$300,$A151,Распис!$C$4:$C$300,"&lt;="&amp;K$1,Распис!$D$4:$D$300,"&gt;="&amp;K$1)&gt;0,SUMIFS(Распис!$G$4:$G$300,Распис!$B$4:$B$300,$A151,Распис!$C$4:$C$300,"&lt;="&amp;K$1,Распис!$D$4:$D$300,"&gt;="&amp;K$1),SUMIF(База!$B$3:$B$305,$A151,База!$G$3:$G$152))</f>
        <v>0</v>
      </c>
      <c r="L151" s="46">
        <f ca="1">IF(COUNTIFS(Распис!$B$4:$B$300,$A151,Распис!$C$4:$C$300,"&lt;="&amp;L$1,Распис!$D$4:$D$300,"&gt;="&amp;L$1)&gt;0,SUMIFS(Распис!$H$4:$H$300,Распис!$B$4:$B$300,$A151,Распис!$C$4:$C$300,"&lt;="&amp;L$1,Распис!$D$4:$D$300,"&gt;="&amp;L$1),SUMIF(База!$B$3:$B$305,$A151,База!$H$3:$H$152))</f>
        <v>0</v>
      </c>
      <c r="M151" s="46">
        <f ca="1">IF(COUNTIFS(Распис!$B$4:$B$300,$A151,Распис!$C$4:$C$300,"&lt;="&amp;M$1,Распис!$D$4:$D$300,"&gt;="&amp;M$1)&gt;0,SUMIFS(Распис!$I$4:$I$300,Распис!$B$4:$B$300,$A151,Распис!$C$4:$C$300,"&lt;="&amp;M$1,Распис!$D$4:$D$300,"&gt;="&amp;M$1),SUMIF(База!$B$3:$B$305,$A151,База!$I$3:$I$152))</f>
        <v>0</v>
      </c>
      <c r="N151" s="46">
        <f ca="1">IF(COUNTIFS(Распис!$B$4:$B$300,$A151,Распис!$C$4:$C$300,"&lt;="&amp;N$1,Распис!$D$4:$D$300,"&gt;="&amp;N$1)&gt;0,SUMIFS(Распис!$J$4:$J$300,Распис!$B$4:$B$300,$A151,Распис!$C$4:$C$300,"&lt;="&amp;N$1,Распис!$D$4:$D$300,"&gt;="&amp;N$1),SUMIF(База!$B$3:$B$305,$A151,База!$J$3:$J$152))</f>
        <v>0</v>
      </c>
      <c r="O151" s="46">
        <f ca="1">IF(COUNTIFS(Распис!$B$4:$B$300,$A151,Распис!$C$4:$C$300,"&lt;="&amp;O$1,Распис!$D$4:$D$300,"&gt;="&amp;O$1)&gt;0,SUMIFS(Распис!$K$4:$K$300,Распис!$B$4:$B$300,$A151,Распис!$C$4:$C$300,"&lt;="&amp;O$1,Распис!$D$4:$D$300,"&gt;="&amp;O$1),SUMIF(База!$B$3:$B$305,$A151,База!$K$3:$K$152))</f>
        <v>0</v>
      </c>
      <c r="P151" s="46" t="s">
        <v>23</v>
      </c>
      <c r="Q151" s="46">
        <f ca="1">IF(COUNTIFS(Распис!$B$4:$B$300,$A151,Распис!$C$4:$C$300,"&lt;="&amp;Q$1,Распис!$D$4:$D$300,"&gt;="&amp;Q$1)&gt;0,SUMIFS(Распис!$F$4:$F$300,Распис!$B$4:$B$300,$A151,Распис!$C$4:$C$300,"&lt;="&amp;Q$1,Распис!$D$4:$D$300,"&gt;="&amp;Q$1),SUMIF(База!$B$3:$B$305,$A151,База!$F$3:$F$152))</f>
        <v>0</v>
      </c>
      <c r="R151" s="46">
        <f ca="1">IF(COUNTIFS(Распис!$B$4:$B$300,$A151,Распис!$C$4:$C$300,"&lt;="&amp;R$1,Распис!$D$4:$D$300,"&gt;="&amp;R$1)&gt;0,SUMIFS(Распис!$G$4:$G$300,Распис!$B$4:$B$300,$A151,Распис!$C$4:$C$300,"&lt;="&amp;R$1,Распис!$D$4:$D$300,"&gt;="&amp;R$1),SUMIF(База!$B$3:$B$305,$A151,База!$G$3:$G$152))</f>
        <v>0</v>
      </c>
      <c r="S151" s="46">
        <f ca="1">IF(COUNTIFS(Распис!$B$4:$B$300,$A151,Распис!$C$4:$C$300,"&lt;="&amp;S$1,Распис!$D$4:$D$300,"&gt;="&amp;S$1)&gt;0,SUMIFS(Распис!$H$4:$H$300,Распис!$B$4:$B$300,$A151,Распис!$C$4:$C$300,"&lt;="&amp;S$1,Распис!$D$4:$D$300,"&gt;="&amp;S$1),SUMIF(База!$B$3:$B$305,$A151,База!$H$3:$H$152))</f>
        <v>0</v>
      </c>
      <c r="T151" s="46">
        <f ca="1">IF(COUNTIFS(Распис!$B$4:$B$300,$A151,Распис!$C$4:$C$300,"&lt;="&amp;T$1,Распис!$D$4:$D$300,"&gt;="&amp;T$1)&gt;0,SUMIFS(Распис!$I$4:$I$300,Распис!$B$4:$B$300,$A151,Распис!$C$4:$C$300,"&lt;="&amp;T$1,Распис!$D$4:$D$300,"&gt;="&amp;T$1),SUMIF(База!$B$3:$B$305,$A151,База!$I$3:$I$152))</f>
        <v>0</v>
      </c>
      <c r="U151" s="46">
        <f ca="1">IF(COUNTIFS(Распис!$B$4:$B$300,$A151,Распис!$C$4:$C$300,"&lt;="&amp;U$1,Распис!$D$4:$D$300,"&gt;="&amp;U$1)&gt;0,SUMIFS(Распис!$J$4:$J$300,Распис!$B$4:$B$300,$A151,Распис!$C$4:$C$300,"&lt;="&amp;U$1,Распис!$D$4:$D$300,"&gt;="&amp;U$1),SUMIF(База!$B$3:$B$305,$A151,База!$J$3:$J$152))</f>
        <v>0</v>
      </c>
      <c r="V151" s="46">
        <f ca="1">IF(COUNTIFS(Распис!$B$4:$B$300,$A151,Распис!$C$4:$C$300,"&lt;="&amp;V$1,Распис!$D$4:$D$300,"&gt;="&amp;V$1)&gt;0,SUMIFS(Распис!$K$4:$K$300,Распис!$B$4:$B$300,$A151,Распис!$C$4:$C$300,"&lt;="&amp;V$1,Распис!$D$4:$D$300,"&gt;="&amp;V$1),SUMIF(База!$B$3:$B$305,$A151,База!$K$3:$K$152))</f>
        <v>0</v>
      </c>
      <c r="W151" s="46" t="s">
        <v>23</v>
      </c>
      <c r="X151" s="46">
        <f ca="1">IF(COUNTIFS(Распис!$B$4:$B$300,$A151,Распис!$C$4:$C$300,"&lt;="&amp;X$1,Распис!$D$4:$D$300,"&gt;="&amp;X$1)&gt;0,SUMIFS(Распис!$F$4:$F$300,Распис!$B$4:$B$300,$A151,Распис!$C$4:$C$300,"&lt;="&amp;X$1,Распис!$D$4:$D$300,"&gt;="&amp;X$1),SUMIF(База!$B$3:$B$305,$A151,База!$F$3:$F$152))</f>
        <v>0</v>
      </c>
      <c r="Y151" s="46">
        <f ca="1">IF(COUNTIFS(Распис!$B$4:$B$300,$A151,Распис!$C$4:$C$300,"&lt;="&amp;Y$1,Распис!$D$4:$D$300,"&gt;="&amp;Y$1)&gt;0,SUMIFS(Распис!$G$4:$G$300,Распис!$B$4:$B$300,$A151,Распис!$C$4:$C$300,"&lt;="&amp;Y$1,Распис!$D$4:$D$300,"&gt;="&amp;Y$1),SUMIF(База!$B$3:$B$305,$A151,База!$G$3:$G$152))</f>
        <v>0</v>
      </c>
      <c r="Z151" s="46">
        <f ca="1">IF(COUNTIFS(Распис!$B$4:$B$300,$A151,Распис!$C$4:$C$300,"&lt;="&amp;Z$1,Распис!$D$4:$D$300,"&gt;="&amp;Z$1)&gt;0,SUMIFS(Распис!$H$4:$H$300,Распис!$B$4:$B$300,$A151,Распис!$C$4:$C$300,"&lt;="&amp;Z$1,Распис!$D$4:$D$300,"&gt;="&amp;Z$1),SUMIF(База!$B$3:$B$305,$A151,База!$H$3:$H$152))</f>
        <v>0</v>
      </c>
      <c r="AA151" s="46">
        <f ca="1">IF(COUNTIFS(Распис!$B$4:$B$300,$A151,Распис!$C$4:$C$300,"&lt;="&amp;AA$1,Распис!$D$4:$D$300,"&gt;="&amp;AA$1)&gt;0,SUMIFS(Распис!$I$4:$I$300,Распис!$B$4:$B$300,$A151,Распис!$C$4:$C$300,"&lt;="&amp;AA$1,Распис!$D$4:$D$300,"&gt;="&amp;AA$1),SUMIF(База!$B$3:$B$305,$A151,База!$I$3:$I$152))</f>
        <v>0</v>
      </c>
      <c r="AB151" s="46">
        <f ca="1">IF(COUNTIFS(Распис!$B$4:$B$300,$A151,Распис!$C$4:$C$300,"&lt;="&amp;AB$1,Распис!$D$4:$D$300,"&gt;="&amp;AB$1)&gt;0,SUMIFS(Распис!$J$4:$J$300,Распис!$B$4:$B$300,$A151,Распис!$C$4:$C$300,"&lt;="&amp;AB$1,Распис!$D$4:$D$300,"&gt;="&amp;AB$1),SUMIF(База!$B$3:$B$305,$A151,База!$J$3:$J$152))</f>
        <v>0</v>
      </c>
      <c r="AC151" s="46">
        <f ca="1">IF(COUNTIFS(Распис!$B$4:$B$300,$A151,Распис!$C$4:$C$300,"&lt;="&amp;AC$1,Распис!$D$4:$D$300,"&gt;="&amp;AC$1)&gt;0,SUMIFS(Распис!$K$4:$K$300,Распис!$B$4:$B$300,$A151,Распис!$C$4:$C$300,"&lt;="&amp;AC$1,Распис!$D$4:$D$300,"&gt;="&amp;AC$1),SUMIF(База!$B$3:$B$305,$A151,База!$K$3:$K$152))</f>
        <v>0</v>
      </c>
      <c r="AD151" s="46" t="s">
        <v>23</v>
      </c>
      <c r="AE151" s="46">
        <f ca="1">IF(COUNTIFS(Распис!$B$4:$B$300,$A151,Распис!$C$4:$C$300,"&lt;="&amp;AE$1,Распис!$D$4:$D$300,"&gt;="&amp;AE$1)&gt;0,SUMIFS(Распис!$F$4:$F$300,Распис!$B$4:$B$300,$A151,Распис!$C$4:$C$300,"&lt;="&amp;AE$1,Распис!$D$4:$D$300,"&gt;="&amp;AE$1),SUMIF(База!$B$3:$B$305,$A151,База!$F$3:$F$152))</f>
        <v>0</v>
      </c>
      <c r="AF151" s="47"/>
      <c r="AG151" s="46">
        <f t="shared" ca="1" si="26"/>
        <v>0</v>
      </c>
      <c r="AH151" s="46">
        <f ca="1">AG151-SUMIFS(Распред!$G$4:$G$300,Распред!$B$4:$B$300,"апрель",Распред!$F$4:$F$300,A151)</f>
        <v>0</v>
      </c>
      <c r="AI151" s="46">
        <f ca="1">AH151+(COUNTIF(B151:AF151,"КД")+SUMIFS(Распред!$AH$4:$AH$300,Распред!$F$4:$F$300,A151,Распред!$B$4:$B$300,"апрель"))*4</f>
        <v>0</v>
      </c>
      <c r="AJ151" s="46">
        <f t="shared" ca="1" si="27"/>
        <v>0</v>
      </c>
      <c r="AK151" s="46">
        <f t="shared" ca="1" si="28"/>
        <v>0</v>
      </c>
      <c r="AL151" s="46">
        <f>SUMIFS(Распред!$K$4:$K$300,Распред!$B$4:$B$300,"апрель",Распред!$J$4:$J$300,A151)+SUMIFS(Распред!$M$4:$M$300,Распред!$B$4:$B$300,"апрель",Распред!$L$4:$L$300,A151)+SUMIFS(Распред!$O$4:$O$300,Распред!$B$4:$B$300,"апрель",Распред!$N$4:$N$300,A151)+SUMIFS(Распред!$Q$4:$Q$300,Распред!$B$4:$B$300,"апрель",Распред!$P$4:$P$300,A151)+SUMIFS(Распред!$S$4:$S$300,Распред!$B$4:$B$300,"апрель",Распред!$R$4:$R$300,A151)+SUMIFS(Распред!$U$4:$U$300,Распред!$B$4:$B$300,"апрель",Распред!$T$4:$T$300,A151)+SUMIFS(Распред!$W$4:$W$300,Распред!$B$4:$B$300,"апрель",Распред!$V$4:$V$300,A151)+SUMIFS(Распред!$Y$4:$Y$300,Распред!$B$4:$B$300,"апрель",Распред!$X$4:$X$300,A151)+SUMIFS(Распред!$AA$4:$AA$300,Распред!$B$4:$B$300,"апрель",Распред!$Z$4:$Z$300,A151)+SUMIFS(Распред!$AC$4:$AC$300,Распред!$B$4:$B$300,"апрель",Распред!$AB$4:$AB$300,A151)</f>
        <v>0</v>
      </c>
      <c r="AM151" s="46">
        <f t="shared" ca="1" si="29"/>
        <v>0</v>
      </c>
      <c r="AN151" s="46">
        <f t="shared" ca="1" si="30"/>
        <v>0</v>
      </c>
      <c r="AO151" s="46">
        <f t="shared" ca="1" si="31"/>
        <v>0</v>
      </c>
      <c r="AP151" s="46">
        <f>январь!AP151</f>
        <v>0</v>
      </c>
      <c r="AQ151" s="46">
        <f t="shared" ca="1" si="24"/>
        <v>0</v>
      </c>
      <c r="AR151" s="47"/>
      <c r="AS151" s="47">
        <f t="shared" ca="1" si="32"/>
        <v>0</v>
      </c>
      <c r="AT151" s="47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</row>
    <row r="152" spans="1:58" x14ac:dyDescent="0.25">
      <c r="A152" s="47">
        <f>База!B152</f>
        <v>0</v>
      </c>
      <c r="B152" s="46" t="s">
        <v>23</v>
      </c>
      <c r="C152" s="46">
        <f ca="1">IF(COUNTIFS(Распис!$B$4:$B$300,$A152,Распис!$C$4:$C$300,"&lt;="&amp;C$1,Распис!$D$4:$D$300,"&gt;="&amp;C$1)&gt;0,SUMIFS(Распис!$F$4:$F$300,Распис!$B$4:$B$300,$A152,Распис!$C$4:$C$300,"&lt;="&amp;C$1,Распис!$D$4:$D$300,"&gt;="&amp;C$1),SUMIF(База!$B$3:$B$305,$A152,База!$F$3:$F$152))</f>
        <v>0</v>
      </c>
      <c r="D152" s="46">
        <f ca="1">IF(COUNTIFS(Распис!$B$4:$B$300,$A152,Распис!$C$4:$C$300,"&lt;="&amp;D$1,Распис!$D$4:$D$300,"&gt;="&amp;D$1)&gt;0,SUMIFS(Распис!$G$4:$G$300,Распис!$B$4:$B$300,$A152,Распис!$C$4:$C$300,"&lt;="&amp;D$1,Распис!$D$4:$D$300,"&gt;="&amp;D$1),SUMIF(База!$B$3:$B$305,$A152,База!$G$3:$G$152))</f>
        <v>0</v>
      </c>
      <c r="E152" s="46">
        <f ca="1">IF(COUNTIFS(Распис!$B$4:$B$300,$A152,Распис!$C$4:$C$300,"&lt;="&amp;E$1,Распис!$D$4:$D$300,"&gt;="&amp;E$1)&gt;0,SUMIFS(Распис!$H$4:$H$300,Распис!$B$4:$B$300,$A152,Распис!$C$4:$C$300,"&lt;="&amp;E$1,Распис!$D$4:$D$300,"&gt;="&amp;E$1),SUMIF(База!$B$3:$B$305,$A152,База!$H$3:$H$152))</f>
        <v>0</v>
      </c>
      <c r="F152" s="46">
        <f ca="1">IF(COUNTIFS(Распис!$B$4:$B$300,$A152,Распис!$C$4:$C$300,"&lt;="&amp;F$1,Распис!$D$4:$D$300,"&gt;="&amp;F$1)&gt;0,SUMIFS(Распис!$I$4:$I$300,Распис!$B$4:$B$300,$A152,Распис!$C$4:$C$300,"&lt;="&amp;F$1,Распис!$D$4:$D$300,"&gt;="&amp;F$1),SUMIF(База!$B$3:$B$305,$A152,База!$I$3:$I$152))</f>
        <v>0</v>
      </c>
      <c r="G152" s="46">
        <f ca="1">IF(COUNTIFS(Распис!$B$4:$B$300,$A152,Распис!$C$4:$C$300,"&lt;="&amp;G$1,Распис!$D$4:$D$300,"&gt;="&amp;G$1)&gt;0,SUMIFS(Распис!$J$4:$J$300,Распис!$B$4:$B$300,$A152,Распис!$C$4:$C$300,"&lt;="&amp;G$1,Распис!$D$4:$D$300,"&gt;="&amp;G$1),SUMIF(База!$B$3:$B$305,$A152,База!$J$3:$J$152))</f>
        <v>0</v>
      </c>
      <c r="H152" s="46">
        <f ca="1">IF(COUNTIFS(Распис!$B$4:$B$300,$A152,Распис!$C$4:$C$300,"&lt;="&amp;H$1,Распис!$D$4:$D$300,"&gt;="&amp;H$1)&gt;0,SUMIFS(Распис!$K$4:$K$300,Распис!$B$4:$B$300,$A152,Распис!$C$4:$C$300,"&lt;="&amp;H$1,Распис!$D$4:$D$300,"&gt;="&amp;H$1),SUMIF(База!$B$3:$B$305,$A152,База!$K$3:$K$152))</f>
        <v>0</v>
      </c>
      <c r="I152" s="46" t="s">
        <v>23</v>
      </c>
      <c r="J152" s="46">
        <f ca="1">IF(COUNTIFS(Распис!$B$4:$B$300,$A152,Распис!$C$4:$C$300,"&lt;="&amp;J$1,Распис!$D$4:$D$300,"&gt;="&amp;J$1)&gt;0,SUMIFS(Распис!$F$4:$F$300,Распис!$B$4:$B$300,$A152,Распис!$C$4:$C$300,"&lt;="&amp;J$1,Распис!$D$4:$D$300,"&gt;="&amp;J$1),SUMIF(База!$B$3:$B$305,$A152,База!$F$3:$F$152))</f>
        <v>0</v>
      </c>
      <c r="K152" s="46">
        <f ca="1">IF(COUNTIFS(Распис!$B$4:$B$300,$A152,Распис!$C$4:$C$300,"&lt;="&amp;K$1,Распис!$D$4:$D$300,"&gt;="&amp;K$1)&gt;0,SUMIFS(Распис!$G$4:$G$300,Распис!$B$4:$B$300,$A152,Распис!$C$4:$C$300,"&lt;="&amp;K$1,Распис!$D$4:$D$300,"&gt;="&amp;K$1),SUMIF(База!$B$3:$B$305,$A152,База!$G$3:$G$152))</f>
        <v>0</v>
      </c>
      <c r="L152" s="46">
        <f ca="1">IF(COUNTIFS(Распис!$B$4:$B$300,$A152,Распис!$C$4:$C$300,"&lt;="&amp;L$1,Распис!$D$4:$D$300,"&gt;="&amp;L$1)&gt;0,SUMIFS(Распис!$H$4:$H$300,Распис!$B$4:$B$300,$A152,Распис!$C$4:$C$300,"&lt;="&amp;L$1,Распис!$D$4:$D$300,"&gt;="&amp;L$1),SUMIF(База!$B$3:$B$305,$A152,База!$H$3:$H$152))</f>
        <v>0</v>
      </c>
      <c r="M152" s="46">
        <f ca="1">IF(COUNTIFS(Распис!$B$4:$B$300,$A152,Распис!$C$4:$C$300,"&lt;="&amp;M$1,Распис!$D$4:$D$300,"&gt;="&amp;M$1)&gt;0,SUMIFS(Распис!$I$4:$I$300,Распис!$B$4:$B$300,$A152,Распис!$C$4:$C$300,"&lt;="&amp;M$1,Распис!$D$4:$D$300,"&gt;="&amp;M$1),SUMIF(База!$B$3:$B$305,$A152,База!$I$3:$I$152))</f>
        <v>0</v>
      </c>
      <c r="N152" s="46">
        <f ca="1">IF(COUNTIFS(Распис!$B$4:$B$300,$A152,Распис!$C$4:$C$300,"&lt;="&amp;N$1,Распис!$D$4:$D$300,"&gt;="&amp;N$1)&gt;0,SUMIFS(Распис!$J$4:$J$300,Распис!$B$4:$B$300,$A152,Распис!$C$4:$C$300,"&lt;="&amp;N$1,Распис!$D$4:$D$300,"&gt;="&amp;N$1),SUMIF(База!$B$3:$B$305,$A152,База!$J$3:$J$152))</f>
        <v>0</v>
      </c>
      <c r="O152" s="46">
        <f ca="1">IF(COUNTIFS(Распис!$B$4:$B$300,$A152,Распис!$C$4:$C$300,"&lt;="&amp;O$1,Распис!$D$4:$D$300,"&gt;="&amp;O$1)&gt;0,SUMIFS(Распис!$K$4:$K$300,Распис!$B$4:$B$300,$A152,Распис!$C$4:$C$300,"&lt;="&amp;O$1,Распис!$D$4:$D$300,"&gt;="&amp;O$1),SUMIF(База!$B$3:$B$305,$A152,База!$K$3:$K$152))</f>
        <v>0</v>
      </c>
      <c r="P152" s="46" t="s">
        <v>23</v>
      </c>
      <c r="Q152" s="46">
        <f ca="1">IF(COUNTIFS(Распис!$B$4:$B$300,$A152,Распис!$C$4:$C$300,"&lt;="&amp;Q$1,Распис!$D$4:$D$300,"&gt;="&amp;Q$1)&gt;0,SUMIFS(Распис!$F$4:$F$300,Распис!$B$4:$B$300,$A152,Распис!$C$4:$C$300,"&lt;="&amp;Q$1,Распис!$D$4:$D$300,"&gt;="&amp;Q$1),SUMIF(База!$B$3:$B$305,$A152,База!$F$3:$F$152))</f>
        <v>0</v>
      </c>
      <c r="R152" s="46">
        <f ca="1">IF(COUNTIFS(Распис!$B$4:$B$300,$A152,Распис!$C$4:$C$300,"&lt;="&amp;R$1,Распис!$D$4:$D$300,"&gt;="&amp;R$1)&gt;0,SUMIFS(Распис!$G$4:$G$300,Распис!$B$4:$B$300,$A152,Распис!$C$4:$C$300,"&lt;="&amp;R$1,Распис!$D$4:$D$300,"&gt;="&amp;R$1),SUMIF(База!$B$3:$B$305,$A152,База!$G$3:$G$152))</f>
        <v>0</v>
      </c>
      <c r="S152" s="46">
        <f ca="1">IF(COUNTIFS(Распис!$B$4:$B$300,$A152,Распис!$C$4:$C$300,"&lt;="&amp;S$1,Распис!$D$4:$D$300,"&gt;="&amp;S$1)&gt;0,SUMIFS(Распис!$H$4:$H$300,Распис!$B$4:$B$300,$A152,Распис!$C$4:$C$300,"&lt;="&amp;S$1,Распис!$D$4:$D$300,"&gt;="&amp;S$1),SUMIF(База!$B$3:$B$305,$A152,База!$H$3:$H$152))</f>
        <v>0</v>
      </c>
      <c r="T152" s="46">
        <f ca="1">IF(COUNTIFS(Распис!$B$4:$B$300,$A152,Распис!$C$4:$C$300,"&lt;="&amp;T$1,Распис!$D$4:$D$300,"&gt;="&amp;T$1)&gt;0,SUMIFS(Распис!$I$4:$I$300,Распис!$B$4:$B$300,$A152,Распис!$C$4:$C$300,"&lt;="&amp;T$1,Распис!$D$4:$D$300,"&gt;="&amp;T$1),SUMIF(База!$B$3:$B$305,$A152,База!$I$3:$I$152))</f>
        <v>0</v>
      </c>
      <c r="U152" s="46">
        <f ca="1">IF(COUNTIFS(Распис!$B$4:$B$300,$A152,Распис!$C$4:$C$300,"&lt;="&amp;U$1,Распис!$D$4:$D$300,"&gt;="&amp;U$1)&gt;0,SUMIFS(Распис!$J$4:$J$300,Распис!$B$4:$B$300,$A152,Распис!$C$4:$C$300,"&lt;="&amp;U$1,Распис!$D$4:$D$300,"&gt;="&amp;U$1),SUMIF(База!$B$3:$B$305,$A152,База!$J$3:$J$152))</f>
        <v>0</v>
      </c>
      <c r="V152" s="46">
        <f ca="1">IF(COUNTIFS(Распис!$B$4:$B$300,$A152,Распис!$C$4:$C$300,"&lt;="&amp;V$1,Распис!$D$4:$D$300,"&gt;="&amp;V$1)&gt;0,SUMIFS(Распис!$K$4:$K$300,Распис!$B$4:$B$300,$A152,Распис!$C$4:$C$300,"&lt;="&amp;V$1,Распис!$D$4:$D$300,"&gt;="&amp;V$1),SUMIF(База!$B$3:$B$305,$A152,База!$K$3:$K$152))</f>
        <v>0</v>
      </c>
      <c r="W152" s="46" t="s">
        <v>23</v>
      </c>
      <c r="X152" s="46">
        <f ca="1">IF(COUNTIFS(Распис!$B$4:$B$300,$A152,Распис!$C$4:$C$300,"&lt;="&amp;X$1,Распис!$D$4:$D$300,"&gt;="&amp;X$1)&gt;0,SUMIFS(Распис!$F$4:$F$300,Распис!$B$4:$B$300,$A152,Распис!$C$4:$C$300,"&lt;="&amp;X$1,Распис!$D$4:$D$300,"&gt;="&amp;X$1),SUMIF(База!$B$3:$B$305,$A152,База!$F$3:$F$152))</f>
        <v>0</v>
      </c>
      <c r="Y152" s="46">
        <f ca="1">IF(COUNTIFS(Распис!$B$4:$B$300,$A152,Распис!$C$4:$C$300,"&lt;="&amp;Y$1,Распис!$D$4:$D$300,"&gt;="&amp;Y$1)&gt;0,SUMIFS(Распис!$G$4:$G$300,Распис!$B$4:$B$300,$A152,Распис!$C$4:$C$300,"&lt;="&amp;Y$1,Распис!$D$4:$D$300,"&gt;="&amp;Y$1),SUMIF(База!$B$3:$B$305,$A152,База!$G$3:$G$152))</f>
        <v>0</v>
      </c>
      <c r="Z152" s="46">
        <f ca="1">IF(COUNTIFS(Распис!$B$4:$B$300,$A152,Распис!$C$4:$C$300,"&lt;="&amp;Z$1,Распис!$D$4:$D$300,"&gt;="&amp;Z$1)&gt;0,SUMIFS(Распис!$H$4:$H$300,Распис!$B$4:$B$300,$A152,Распис!$C$4:$C$300,"&lt;="&amp;Z$1,Распис!$D$4:$D$300,"&gt;="&amp;Z$1),SUMIF(База!$B$3:$B$305,$A152,База!$H$3:$H$152))</f>
        <v>0</v>
      </c>
      <c r="AA152" s="46">
        <f ca="1">IF(COUNTIFS(Распис!$B$4:$B$300,$A152,Распис!$C$4:$C$300,"&lt;="&amp;AA$1,Распис!$D$4:$D$300,"&gt;="&amp;AA$1)&gt;0,SUMIFS(Распис!$I$4:$I$300,Распис!$B$4:$B$300,$A152,Распис!$C$4:$C$300,"&lt;="&amp;AA$1,Распис!$D$4:$D$300,"&gt;="&amp;AA$1),SUMIF(База!$B$3:$B$305,$A152,База!$I$3:$I$152))</f>
        <v>0</v>
      </c>
      <c r="AB152" s="46">
        <f ca="1">IF(COUNTIFS(Распис!$B$4:$B$300,$A152,Распис!$C$4:$C$300,"&lt;="&amp;AB$1,Распис!$D$4:$D$300,"&gt;="&amp;AB$1)&gt;0,SUMIFS(Распис!$J$4:$J$300,Распис!$B$4:$B$300,$A152,Распис!$C$4:$C$300,"&lt;="&amp;AB$1,Распис!$D$4:$D$300,"&gt;="&amp;AB$1),SUMIF(База!$B$3:$B$305,$A152,База!$J$3:$J$152))</f>
        <v>0</v>
      </c>
      <c r="AC152" s="46">
        <f ca="1">IF(COUNTIFS(Распис!$B$4:$B$300,$A152,Распис!$C$4:$C$300,"&lt;="&amp;AC$1,Распис!$D$4:$D$300,"&gt;="&amp;AC$1)&gt;0,SUMIFS(Распис!$K$4:$K$300,Распис!$B$4:$B$300,$A152,Распис!$C$4:$C$300,"&lt;="&amp;AC$1,Распис!$D$4:$D$300,"&gt;="&amp;AC$1),SUMIF(База!$B$3:$B$305,$A152,База!$K$3:$K$152))</f>
        <v>0</v>
      </c>
      <c r="AD152" s="46" t="s">
        <v>23</v>
      </c>
      <c r="AE152" s="46">
        <f ca="1">IF(COUNTIFS(Распис!$B$4:$B$300,$A152,Распис!$C$4:$C$300,"&lt;="&amp;AE$1,Распис!$D$4:$D$300,"&gt;="&amp;AE$1)&gt;0,SUMIFS(Распис!$F$4:$F$300,Распис!$B$4:$B$300,$A152,Распис!$C$4:$C$300,"&lt;="&amp;AE$1,Распис!$D$4:$D$300,"&gt;="&amp;AE$1),SUMIF(База!$B$3:$B$305,$A152,База!$F$3:$F$152))</f>
        <v>0</v>
      </c>
      <c r="AF152" s="47"/>
      <c r="AG152" s="46">
        <f t="shared" ca="1" si="26"/>
        <v>0</v>
      </c>
      <c r="AH152" s="46">
        <f ca="1">AG152-SUMIFS(Распред!$G$4:$G$300,Распред!$B$4:$B$300,"апрель",Распред!$F$4:$F$300,A152)</f>
        <v>0</v>
      </c>
      <c r="AI152" s="46">
        <f ca="1">AH152+(COUNTIF(B152:AF152,"КД")+SUMIFS(Распред!$AH$4:$AH$300,Распред!$F$4:$F$300,A152,Распред!$B$4:$B$300,"апрель"))*4</f>
        <v>0</v>
      </c>
      <c r="AJ152" s="46">
        <f t="shared" ca="1" si="27"/>
        <v>0</v>
      </c>
      <c r="AK152" s="46">
        <f t="shared" ca="1" si="28"/>
        <v>0</v>
      </c>
      <c r="AL152" s="46">
        <f>SUMIFS(Распред!$K$4:$K$300,Распред!$B$4:$B$300,"апрель",Распред!$J$4:$J$300,A152)+SUMIFS(Распред!$M$4:$M$300,Распред!$B$4:$B$300,"апрель",Распред!$L$4:$L$300,A152)+SUMIFS(Распред!$O$4:$O$300,Распред!$B$4:$B$300,"апрель",Распред!$N$4:$N$300,A152)+SUMIFS(Распред!$Q$4:$Q$300,Распред!$B$4:$B$300,"апрель",Распред!$P$4:$P$300,A152)+SUMIFS(Распред!$S$4:$S$300,Распред!$B$4:$B$300,"апрель",Распред!$R$4:$R$300,A152)+SUMIFS(Распред!$U$4:$U$300,Распред!$B$4:$B$300,"апрель",Распред!$T$4:$T$300,A152)+SUMIFS(Распред!$W$4:$W$300,Распред!$B$4:$B$300,"апрель",Распред!$V$4:$V$300,A152)+SUMIFS(Распред!$Y$4:$Y$300,Распред!$B$4:$B$300,"апрель",Распред!$X$4:$X$300,A152)+SUMIFS(Распред!$AA$4:$AA$300,Распред!$B$4:$B$300,"апрель",Распред!$Z$4:$Z$300,A152)+SUMIFS(Распред!$AC$4:$AC$300,Распред!$B$4:$B$300,"апрель",Распред!$AB$4:$AB$300,A152)</f>
        <v>0</v>
      </c>
      <c r="AM152" s="46">
        <f t="shared" ca="1" si="29"/>
        <v>0</v>
      </c>
      <c r="AN152" s="46">
        <f t="shared" ca="1" si="30"/>
        <v>0</v>
      </c>
      <c r="AO152" s="46">
        <f t="shared" ca="1" si="31"/>
        <v>0</v>
      </c>
      <c r="AP152" s="46">
        <f>январь!AP152</f>
        <v>0</v>
      </c>
      <c r="AQ152" s="46">
        <f t="shared" ca="1" si="24"/>
        <v>0</v>
      </c>
      <c r="AR152" s="47"/>
      <c r="AS152" s="47">
        <f t="shared" ca="1" si="32"/>
        <v>0</v>
      </c>
      <c r="AT152" s="47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</row>
    <row r="153" spans="1:58" x14ac:dyDescent="0.25">
      <c r="A153" s="47">
        <f>База!B153</f>
        <v>0</v>
      </c>
      <c r="B153" s="46" t="s">
        <v>23</v>
      </c>
      <c r="C153" s="46">
        <f ca="1">IF(COUNTIFS(Распис!$B$4:$B$300,$A153,Распис!$C$4:$C$300,"&lt;="&amp;C$1,Распис!$D$4:$D$300,"&gt;="&amp;C$1)&gt;0,SUMIFS(Распис!$F$4:$F$300,Распис!$B$4:$B$300,$A153,Распис!$C$4:$C$300,"&lt;="&amp;C$1,Распис!$D$4:$D$300,"&gt;="&amp;C$1),SUMIF(База!$B$3:$B$305,$A153,База!$F$3:$F$152))</f>
        <v>0</v>
      </c>
      <c r="D153" s="46">
        <f ca="1">IF(COUNTIFS(Распис!$B$4:$B$300,$A153,Распис!$C$4:$C$300,"&lt;="&amp;D$1,Распис!$D$4:$D$300,"&gt;="&amp;D$1)&gt;0,SUMIFS(Распис!$G$4:$G$300,Распис!$B$4:$B$300,$A153,Распис!$C$4:$C$300,"&lt;="&amp;D$1,Распис!$D$4:$D$300,"&gt;="&amp;D$1),SUMIF(База!$B$3:$B$305,$A153,База!$G$3:$G$152))</f>
        <v>0</v>
      </c>
      <c r="E153" s="46">
        <f ca="1">IF(COUNTIFS(Распис!$B$4:$B$300,$A153,Распис!$C$4:$C$300,"&lt;="&amp;E$1,Распис!$D$4:$D$300,"&gt;="&amp;E$1)&gt;0,SUMIFS(Распис!$H$4:$H$300,Распис!$B$4:$B$300,$A153,Распис!$C$4:$C$300,"&lt;="&amp;E$1,Распис!$D$4:$D$300,"&gt;="&amp;E$1),SUMIF(База!$B$3:$B$305,$A153,База!$H$3:$H$152))</f>
        <v>0</v>
      </c>
      <c r="F153" s="46">
        <f ca="1">IF(COUNTIFS(Распис!$B$4:$B$300,$A153,Распис!$C$4:$C$300,"&lt;="&amp;F$1,Распис!$D$4:$D$300,"&gt;="&amp;F$1)&gt;0,SUMIFS(Распис!$I$4:$I$300,Распис!$B$4:$B$300,$A153,Распис!$C$4:$C$300,"&lt;="&amp;F$1,Распис!$D$4:$D$300,"&gt;="&amp;F$1),SUMIF(База!$B$3:$B$305,$A153,База!$I$3:$I$152))</f>
        <v>0</v>
      </c>
      <c r="G153" s="46">
        <f ca="1">IF(COUNTIFS(Распис!$B$4:$B$300,$A153,Распис!$C$4:$C$300,"&lt;="&amp;G$1,Распис!$D$4:$D$300,"&gt;="&amp;G$1)&gt;0,SUMIFS(Распис!$J$4:$J$300,Распис!$B$4:$B$300,$A153,Распис!$C$4:$C$300,"&lt;="&amp;G$1,Распис!$D$4:$D$300,"&gt;="&amp;G$1),SUMIF(База!$B$3:$B$305,$A153,База!$J$3:$J$152))</f>
        <v>0</v>
      </c>
      <c r="H153" s="46">
        <f ca="1">IF(COUNTIFS(Распис!$B$4:$B$300,$A153,Распис!$C$4:$C$300,"&lt;="&amp;H$1,Распис!$D$4:$D$300,"&gt;="&amp;H$1)&gt;0,SUMIFS(Распис!$K$4:$K$300,Распис!$B$4:$B$300,$A153,Распис!$C$4:$C$300,"&lt;="&amp;H$1,Распис!$D$4:$D$300,"&gt;="&amp;H$1),SUMIF(База!$B$3:$B$305,$A153,База!$K$3:$K$152))</f>
        <v>0</v>
      </c>
      <c r="I153" s="46" t="s">
        <v>23</v>
      </c>
      <c r="J153" s="46">
        <f ca="1">IF(COUNTIFS(Распис!$B$4:$B$300,$A153,Распис!$C$4:$C$300,"&lt;="&amp;J$1,Распис!$D$4:$D$300,"&gt;="&amp;J$1)&gt;0,SUMIFS(Распис!$F$4:$F$300,Распис!$B$4:$B$300,$A153,Распис!$C$4:$C$300,"&lt;="&amp;J$1,Распис!$D$4:$D$300,"&gt;="&amp;J$1),SUMIF(База!$B$3:$B$305,$A153,База!$F$3:$F$152))</f>
        <v>0</v>
      </c>
      <c r="K153" s="46">
        <f ca="1">IF(COUNTIFS(Распис!$B$4:$B$300,$A153,Распис!$C$4:$C$300,"&lt;="&amp;K$1,Распис!$D$4:$D$300,"&gt;="&amp;K$1)&gt;0,SUMIFS(Распис!$G$4:$G$300,Распис!$B$4:$B$300,$A153,Распис!$C$4:$C$300,"&lt;="&amp;K$1,Распис!$D$4:$D$300,"&gt;="&amp;K$1),SUMIF(База!$B$3:$B$305,$A153,База!$G$3:$G$152))</f>
        <v>0</v>
      </c>
      <c r="L153" s="46">
        <f ca="1">IF(COUNTIFS(Распис!$B$4:$B$300,$A153,Распис!$C$4:$C$300,"&lt;="&amp;L$1,Распис!$D$4:$D$300,"&gt;="&amp;L$1)&gt;0,SUMIFS(Распис!$H$4:$H$300,Распис!$B$4:$B$300,$A153,Распис!$C$4:$C$300,"&lt;="&amp;L$1,Распис!$D$4:$D$300,"&gt;="&amp;L$1),SUMIF(База!$B$3:$B$305,$A153,База!$H$3:$H$152))</f>
        <v>0</v>
      </c>
      <c r="M153" s="46">
        <f ca="1">IF(COUNTIFS(Распис!$B$4:$B$300,$A153,Распис!$C$4:$C$300,"&lt;="&amp;M$1,Распис!$D$4:$D$300,"&gt;="&amp;M$1)&gt;0,SUMIFS(Распис!$I$4:$I$300,Распис!$B$4:$B$300,$A153,Распис!$C$4:$C$300,"&lt;="&amp;M$1,Распис!$D$4:$D$300,"&gt;="&amp;M$1),SUMIF(База!$B$3:$B$305,$A153,База!$I$3:$I$152))</f>
        <v>0</v>
      </c>
      <c r="N153" s="46">
        <f ca="1">IF(COUNTIFS(Распис!$B$4:$B$300,$A153,Распис!$C$4:$C$300,"&lt;="&amp;N$1,Распис!$D$4:$D$300,"&gt;="&amp;N$1)&gt;0,SUMIFS(Распис!$J$4:$J$300,Распис!$B$4:$B$300,$A153,Распис!$C$4:$C$300,"&lt;="&amp;N$1,Распис!$D$4:$D$300,"&gt;="&amp;N$1),SUMIF(База!$B$3:$B$305,$A153,База!$J$3:$J$152))</f>
        <v>0</v>
      </c>
      <c r="O153" s="46">
        <f ca="1">IF(COUNTIFS(Распис!$B$4:$B$300,$A153,Распис!$C$4:$C$300,"&lt;="&amp;O$1,Распис!$D$4:$D$300,"&gt;="&amp;O$1)&gt;0,SUMIFS(Распис!$K$4:$K$300,Распис!$B$4:$B$300,$A153,Распис!$C$4:$C$300,"&lt;="&amp;O$1,Распис!$D$4:$D$300,"&gt;="&amp;O$1),SUMIF(База!$B$3:$B$305,$A153,База!$K$3:$K$152))</f>
        <v>0</v>
      </c>
      <c r="P153" s="46" t="s">
        <v>23</v>
      </c>
      <c r="Q153" s="46">
        <f ca="1">IF(COUNTIFS(Распис!$B$4:$B$300,$A153,Распис!$C$4:$C$300,"&lt;="&amp;Q$1,Распис!$D$4:$D$300,"&gt;="&amp;Q$1)&gt;0,SUMIFS(Распис!$F$4:$F$300,Распис!$B$4:$B$300,$A153,Распис!$C$4:$C$300,"&lt;="&amp;Q$1,Распис!$D$4:$D$300,"&gt;="&amp;Q$1),SUMIF(База!$B$3:$B$305,$A153,База!$F$3:$F$152))</f>
        <v>0</v>
      </c>
      <c r="R153" s="46">
        <f ca="1">IF(COUNTIFS(Распис!$B$4:$B$300,$A153,Распис!$C$4:$C$300,"&lt;="&amp;R$1,Распис!$D$4:$D$300,"&gt;="&amp;R$1)&gt;0,SUMIFS(Распис!$G$4:$G$300,Распис!$B$4:$B$300,$A153,Распис!$C$4:$C$300,"&lt;="&amp;R$1,Распис!$D$4:$D$300,"&gt;="&amp;R$1),SUMIF(База!$B$3:$B$305,$A153,База!$G$3:$G$152))</f>
        <v>0</v>
      </c>
      <c r="S153" s="46">
        <f ca="1">IF(COUNTIFS(Распис!$B$4:$B$300,$A153,Распис!$C$4:$C$300,"&lt;="&amp;S$1,Распис!$D$4:$D$300,"&gt;="&amp;S$1)&gt;0,SUMIFS(Распис!$H$4:$H$300,Распис!$B$4:$B$300,$A153,Распис!$C$4:$C$300,"&lt;="&amp;S$1,Распис!$D$4:$D$300,"&gt;="&amp;S$1),SUMIF(База!$B$3:$B$305,$A153,База!$H$3:$H$152))</f>
        <v>0</v>
      </c>
      <c r="T153" s="46">
        <f ca="1">IF(COUNTIFS(Распис!$B$4:$B$300,$A153,Распис!$C$4:$C$300,"&lt;="&amp;T$1,Распис!$D$4:$D$300,"&gt;="&amp;T$1)&gt;0,SUMIFS(Распис!$I$4:$I$300,Распис!$B$4:$B$300,$A153,Распис!$C$4:$C$300,"&lt;="&amp;T$1,Распис!$D$4:$D$300,"&gt;="&amp;T$1),SUMIF(База!$B$3:$B$305,$A153,База!$I$3:$I$152))</f>
        <v>0</v>
      </c>
      <c r="U153" s="46">
        <f ca="1">IF(COUNTIFS(Распис!$B$4:$B$300,$A153,Распис!$C$4:$C$300,"&lt;="&amp;U$1,Распис!$D$4:$D$300,"&gt;="&amp;U$1)&gt;0,SUMIFS(Распис!$J$4:$J$300,Распис!$B$4:$B$300,$A153,Распис!$C$4:$C$300,"&lt;="&amp;U$1,Распис!$D$4:$D$300,"&gt;="&amp;U$1),SUMIF(База!$B$3:$B$305,$A153,База!$J$3:$J$152))</f>
        <v>0</v>
      </c>
      <c r="V153" s="46">
        <f ca="1">IF(COUNTIFS(Распис!$B$4:$B$300,$A153,Распис!$C$4:$C$300,"&lt;="&amp;V$1,Распис!$D$4:$D$300,"&gt;="&amp;V$1)&gt;0,SUMIFS(Распис!$K$4:$K$300,Распис!$B$4:$B$300,$A153,Распис!$C$4:$C$300,"&lt;="&amp;V$1,Распис!$D$4:$D$300,"&gt;="&amp;V$1),SUMIF(База!$B$3:$B$305,$A153,База!$K$3:$K$152))</f>
        <v>0</v>
      </c>
      <c r="W153" s="46" t="s">
        <v>23</v>
      </c>
      <c r="X153" s="46">
        <f ca="1">IF(COUNTIFS(Распис!$B$4:$B$300,$A153,Распис!$C$4:$C$300,"&lt;="&amp;X$1,Распис!$D$4:$D$300,"&gt;="&amp;X$1)&gt;0,SUMIFS(Распис!$F$4:$F$300,Распис!$B$4:$B$300,$A153,Распис!$C$4:$C$300,"&lt;="&amp;X$1,Распис!$D$4:$D$300,"&gt;="&amp;X$1),SUMIF(База!$B$3:$B$305,$A153,База!$F$3:$F$152))</f>
        <v>0</v>
      </c>
      <c r="Y153" s="46">
        <f ca="1">IF(COUNTIFS(Распис!$B$4:$B$300,$A153,Распис!$C$4:$C$300,"&lt;="&amp;Y$1,Распис!$D$4:$D$300,"&gt;="&amp;Y$1)&gt;0,SUMIFS(Распис!$G$4:$G$300,Распис!$B$4:$B$300,$A153,Распис!$C$4:$C$300,"&lt;="&amp;Y$1,Распис!$D$4:$D$300,"&gt;="&amp;Y$1),SUMIF(База!$B$3:$B$305,$A153,База!$G$3:$G$152))</f>
        <v>0</v>
      </c>
      <c r="Z153" s="46">
        <f ca="1">IF(COUNTIFS(Распис!$B$4:$B$300,$A153,Распис!$C$4:$C$300,"&lt;="&amp;Z$1,Распис!$D$4:$D$300,"&gt;="&amp;Z$1)&gt;0,SUMIFS(Распис!$H$4:$H$300,Распис!$B$4:$B$300,$A153,Распис!$C$4:$C$300,"&lt;="&amp;Z$1,Распис!$D$4:$D$300,"&gt;="&amp;Z$1),SUMIF(База!$B$3:$B$305,$A153,База!$H$3:$H$152))</f>
        <v>0</v>
      </c>
      <c r="AA153" s="46">
        <f ca="1">IF(COUNTIFS(Распис!$B$4:$B$300,$A153,Распис!$C$4:$C$300,"&lt;="&amp;AA$1,Распис!$D$4:$D$300,"&gt;="&amp;AA$1)&gt;0,SUMIFS(Распис!$I$4:$I$300,Распис!$B$4:$B$300,$A153,Распис!$C$4:$C$300,"&lt;="&amp;AA$1,Распис!$D$4:$D$300,"&gt;="&amp;AA$1),SUMIF(База!$B$3:$B$305,$A153,База!$I$3:$I$152))</f>
        <v>0</v>
      </c>
      <c r="AB153" s="46">
        <f ca="1">IF(COUNTIFS(Распис!$B$4:$B$300,$A153,Распис!$C$4:$C$300,"&lt;="&amp;AB$1,Распис!$D$4:$D$300,"&gt;="&amp;AB$1)&gt;0,SUMIFS(Распис!$J$4:$J$300,Распис!$B$4:$B$300,$A153,Распис!$C$4:$C$300,"&lt;="&amp;AB$1,Распис!$D$4:$D$300,"&gt;="&amp;AB$1),SUMIF(База!$B$3:$B$305,$A153,База!$J$3:$J$152))</f>
        <v>0</v>
      </c>
      <c r="AC153" s="46">
        <f ca="1">IF(COUNTIFS(Распис!$B$4:$B$300,$A153,Распис!$C$4:$C$300,"&lt;="&amp;AC$1,Распис!$D$4:$D$300,"&gt;="&amp;AC$1)&gt;0,SUMIFS(Распис!$K$4:$K$300,Распис!$B$4:$B$300,$A153,Распис!$C$4:$C$300,"&lt;="&amp;AC$1,Распис!$D$4:$D$300,"&gt;="&amp;AC$1),SUMIF(База!$B$3:$B$305,$A153,База!$K$3:$K$152))</f>
        <v>0</v>
      </c>
      <c r="AD153" s="46" t="s">
        <v>23</v>
      </c>
      <c r="AE153" s="46">
        <f ca="1">IF(COUNTIFS(Распис!$B$4:$B$300,$A153,Распис!$C$4:$C$300,"&lt;="&amp;AE$1,Распис!$D$4:$D$300,"&gt;="&amp;AE$1)&gt;0,SUMIFS(Распис!$F$4:$F$300,Распис!$B$4:$B$300,$A153,Распис!$C$4:$C$300,"&lt;="&amp;AE$1,Распис!$D$4:$D$300,"&gt;="&amp;AE$1),SUMIF(База!$B$3:$B$305,$A153,База!$F$3:$F$152))</f>
        <v>0</v>
      </c>
      <c r="AF153" s="47"/>
      <c r="AG153" s="46">
        <f t="shared" ca="1" si="26"/>
        <v>0</v>
      </c>
      <c r="AH153" s="46">
        <f ca="1">AG153-SUMIFS(Распред!$G$4:$G$300,Распред!$B$4:$B$300,"апрель",Распред!$F$4:$F$300,A153)</f>
        <v>0</v>
      </c>
      <c r="AI153" s="46">
        <f ca="1">AH153+(COUNTIF(B153:AF153,"КД")+SUMIFS(Распред!$AH$4:$AH$300,Распред!$F$4:$F$300,A153,Распред!$B$4:$B$300,"апрель"))*4</f>
        <v>0</v>
      </c>
      <c r="AJ153" s="46">
        <f t="shared" ca="1" si="27"/>
        <v>0</v>
      </c>
      <c r="AK153" s="46">
        <f t="shared" ca="1" si="28"/>
        <v>0</v>
      </c>
      <c r="AL153" s="46">
        <f>SUMIFS(Распред!$K$4:$K$300,Распред!$B$4:$B$300,"апрель",Распред!$J$4:$J$300,A153)+SUMIFS(Распред!$M$4:$M$300,Распред!$B$4:$B$300,"апрель",Распред!$L$4:$L$300,A153)+SUMIFS(Распред!$O$4:$O$300,Распред!$B$4:$B$300,"апрель",Распред!$N$4:$N$300,A153)+SUMIFS(Распред!$Q$4:$Q$300,Распред!$B$4:$B$300,"апрель",Распред!$P$4:$P$300,A153)+SUMIFS(Распред!$S$4:$S$300,Распред!$B$4:$B$300,"апрель",Распред!$R$4:$R$300,A153)+SUMIFS(Распред!$U$4:$U$300,Распред!$B$4:$B$300,"апрель",Распред!$T$4:$T$300,A153)+SUMIFS(Распред!$W$4:$W$300,Распред!$B$4:$B$300,"апрель",Распред!$V$4:$V$300,A153)+SUMIFS(Распред!$Y$4:$Y$300,Распред!$B$4:$B$300,"апрель",Распред!$X$4:$X$300,A153)+SUMIFS(Распред!$AA$4:$AA$300,Распред!$B$4:$B$300,"апрель",Распред!$Z$4:$Z$300,A153)+SUMIFS(Распред!$AC$4:$AC$300,Распред!$B$4:$B$300,"апрель",Распред!$AB$4:$AB$300,A153)</f>
        <v>0</v>
      </c>
      <c r="AM153" s="46">
        <f t="shared" ca="1" si="29"/>
        <v>0</v>
      </c>
      <c r="AN153" s="46">
        <f t="shared" ca="1" si="30"/>
        <v>0</v>
      </c>
      <c r="AO153" s="46">
        <f t="shared" ca="1" si="31"/>
        <v>0</v>
      </c>
      <c r="AP153" s="46">
        <f>январь!AP153</f>
        <v>0</v>
      </c>
      <c r="AQ153" s="46">
        <f t="shared" ca="1" si="24"/>
        <v>0</v>
      </c>
      <c r="AR153" s="47"/>
      <c r="AS153" s="47">
        <f t="shared" ca="1" si="32"/>
        <v>0</v>
      </c>
      <c r="AT153" s="47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</row>
    <row r="154" spans="1:58" x14ac:dyDescent="0.25">
      <c r="A154" s="47">
        <f>База!B154</f>
        <v>0</v>
      </c>
      <c r="B154" s="46" t="s">
        <v>23</v>
      </c>
      <c r="C154" s="46">
        <f ca="1">IF(COUNTIFS(Распис!$B$4:$B$300,$A154,Распис!$C$4:$C$300,"&lt;="&amp;C$1,Распис!$D$4:$D$300,"&gt;="&amp;C$1)&gt;0,SUMIFS(Распис!$F$4:$F$300,Распис!$B$4:$B$300,$A154,Распис!$C$4:$C$300,"&lt;="&amp;C$1,Распис!$D$4:$D$300,"&gt;="&amp;C$1),SUMIF(База!$B$3:$B$305,$A154,База!$F$3:$F$152))</f>
        <v>0</v>
      </c>
      <c r="D154" s="46">
        <f ca="1">IF(COUNTIFS(Распис!$B$4:$B$300,$A154,Распис!$C$4:$C$300,"&lt;="&amp;D$1,Распис!$D$4:$D$300,"&gt;="&amp;D$1)&gt;0,SUMIFS(Распис!$G$4:$G$300,Распис!$B$4:$B$300,$A154,Распис!$C$4:$C$300,"&lt;="&amp;D$1,Распис!$D$4:$D$300,"&gt;="&amp;D$1),SUMIF(База!$B$3:$B$305,$A154,База!$G$3:$G$152))</f>
        <v>0</v>
      </c>
      <c r="E154" s="46">
        <f ca="1">IF(COUNTIFS(Распис!$B$4:$B$300,$A154,Распис!$C$4:$C$300,"&lt;="&amp;E$1,Распис!$D$4:$D$300,"&gt;="&amp;E$1)&gt;0,SUMIFS(Распис!$H$4:$H$300,Распис!$B$4:$B$300,$A154,Распис!$C$4:$C$300,"&lt;="&amp;E$1,Распис!$D$4:$D$300,"&gt;="&amp;E$1),SUMIF(База!$B$3:$B$305,$A154,База!$H$3:$H$152))</f>
        <v>0</v>
      </c>
      <c r="F154" s="46">
        <f ca="1">IF(COUNTIFS(Распис!$B$4:$B$300,$A154,Распис!$C$4:$C$300,"&lt;="&amp;F$1,Распис!$D$4:$D$300,"&gt;="&amp;F$1)&gt;0,SUMIFS(Распис!$I$4:$I$300,Распис!$B$4:$B$300,$A154,Распис!$C$4:$C$300,"&lt;="&amp;F$1,Распис!$D$4:$D$300,"&gt;="&amp;F$1),SUMIF(База!$B$3:$B$305,$A154,База!$I$3:$I$152))</f>
        <v>0</v>
      </c>
      <c r="G154" s="46">
        <f ca="1">IF(COUNTIFS(Распис!$B$4:$B$300,$A154,Распис!$C$4:$C$300,"&lt;="&amp;G$1,Распис!$D$4:$D$300,"&gt;="&amp;G$1)&gt;0,SUMIFS(Распис!$J$4:$J$300,Распис!$B$4:$B$300,$A154,Распис!$C$4:$C$300,"&lt;="&amp;G$1,Распис!$D$4:$D$300,"&gt;="&amp;G$1),SUMIF(База!$B$3:$B$305,$A154,База!$J$3:$J$152))</f>
        <v>0</v>
      </c>
      <c r="H154" s="46">
        <f ca="1">IF(COUNTIFS(Распис!$B$4:$B$300,$A154,Распис!$C$4:$C$300,"&lt;="&amp;H$1,Распис!$D$4:$D$300,"&gt;="&amp;H$1)&gt;0,SUMIFS(Распис!$K$4:$K$300,Распис!$B$4:$B$300,$A154,Распис!$C$4:$C$300,"&lt;="&amp;H$1,Распис!$D$4:$D$300,"&gt;="&amp;H$1),SUMIF(База!$B$3:$B$305,$A154,База!$K$3:$K$152))</f>
        <v>0</v>
      </c>
      <c r="I154" s="46" t="s">
        <v>23</v>
      </c>
      <c r="J154" s="46">
        <f ca="1">IF(COUNTIFS(Распис!$B$4:$B$300,$A154,Распис!$C$4:$C$300,"&lt;="&amp;J$1,Распис!$D$4:$D$300,"&gt;="&amp;J$1)&gt;0,SUMIFS(Распис!$F$4:$F$300,Распис!$B$4:$B$300,$A154,Распис!$C$4:$C$300,"&lt;="&amp;J$1,Распис!$D$4:$D$300,"&gt;="&amp;J$1),SUMIF(База!$B$3:$B$305,$A154,База!$F$3:$F$152))</f>
        <v>0</v>
      </c>
      <c r="K154" s="46">
        <f ca="1">IF(COUNTIFS(Распис!$B$4:$B$300,$A154,Распис!$C$4:$C$300,"&lt;="&amp;K$1,Распис!$D$4:$D$300,"&gt;="&amp;K$1)&gt;0,SUMIFS(Распис!$G$4:$G$300,Распис!$B$4:$B$300,$A154,Распис!$C$4:$C$300,"&lt;="&amp;K$1,Распис!$D$4:$D$300,"&gt;="&amp;K$1),SUMIF(База!$B$3:$B$305,$A154,База!$G$3:$G$152))</f>
        <v>0</v>
      </c>
      <c r="L154" s="46">
        <f ca="1">IF(COUNTIFS(Распис!$B$4:$B$300,$A154,Распис!$C$4:$C$300,"&lt;="&amp;L$1,Распис!$D$4:$D$300,"&gt;="&amp;L$1)&gt;0,SUMIFS(Распис!$H$4:$H$300,Распис!$B$4:$B$300,$A154,Распис!$C$4:$C$300,"&lt;="&amp;L$1,Распис!$D$4:$D$300,"&gt;="&amp;L$1),SUMIF(База!$B$3:$B$305,$A154,База!$H$3:$H$152))</f>
        <v>0</v>
      </c>
      <c r="M154" s="46">
        <f ca="1">IF(COUNTIFS(Распис!$B$4:$B$300,$A154,Распис!$C$4:$C$300,"&lt;="&amp;M$1,Распис!$D$4:$D$300,"&gt;="&amp;M$1)&gt;0,SUMIFS(Распис!$I$4:$I$300,Распис!$B$4:$B$300,$A154,Распис!$C$4:$C$300,"&lt;="&amp;M$1,Распис!$D$4:$D$300,"&gt;="&amp;M$1),SUMIF(База!$B$3:$B$305,$A154,База!$I$3:$I$152))</f>
        <v>0</v>
      </c>
      <c r="N154" s="46">
        <f ca="1">IF(COUNTIFS(Распис!$B$4:$B$300,$A154,Распис!$C$4:$C$300,"&lt;="&amp;N$1,Распис!$D$4:$D$300,"&gt;="&amp;N$1)&gt;0,SUMIFS(Распис!$J$4:$J$300,Распис!$B$4:$B$300,$A154,Распис!$C$4:$C$300,"&lt;="&amp;N$1,Распис!$D$4:$D$300,"&gt;="&amp;N$1),SUMIF(База!$B$3:$B$305,$A154,База!$J$3:$J$152))</f>
        <v>0</v>
      </c>
      <c r="O154" s="46">
        <f ca="1">IF(COUNTIFS(Распис!$B$4:$B$300,$A154,Распис!$C$4:$C$300,"&lt;="&amp;O$1,Распис!$D$4:$D$300,"&gt;="&amp;O$1)&gt;0,SUMIFS(Распис!$K$4:$K$300,Распис!$B$4:$B$300,$A154,Распис!$C$4:$C$300,"&lt;="&amp;O$1,Распис!$D$4:$D$300,"&gt;="&amp;O$1),SUMIF(База!$B$3:$B$305,$A154,База!$K$3:$K$152))</f>
        <v>0</v>
      </c>
      <c r="P154" s="46" t="s">
        <v>23</v>
      </c>
      <c r="Q154" s="46">
        <f ca="1">IF(COUNTIFS(Распис!$B$4:$B$300,$A154,Распис!$C$4:$C$300,"&lt;="&amp;Q$1,Распис!$D$4:$D$300,"&gt;="&amp;Q$1)&gt;0,SUMIFS(Распис!$F$4:$F$300,Распис!$B$4:$B$300,$A154,Распис!$C$4:$C$300,"&lt;="&amp;Q$1,Распис!$D$4:$D$300,"&gt;="&amp;Q$1),SUMIF(База!$B$3:$B$305,$A154,База!$F$3:$F$152))</f>
        <v>0</v>
      </c>
      <c r="R154" s="46">
        <f ca="1">IF(COUNTIFS(Распис!$B$4:$B$300,$A154,Распис!$C$4:$C$300,"&lt;="&amp;R$1,Распис!$D$4:$D$300,"&gt;="&amp;R$1)&gt;0,SUMIFS(Распис!$G$4:$G$300,Распис!$B$4:$B$300,$A154,Распис!$C$4:$C$300,"&lt;="&amp;R$1,Распис!$D$4:$D$300,"&gt;="&amp;R$1),SUMIF(База!$B$3:$B$305,$A154,База!$G$3:$G$152))</f>
        <v>0</v>
      </c>
      <c r="S154" s="46">
        <f ca="1">IF(COUNTIFS(Распис!$B$4:$B$300,$A154,Распис!$C$4:$C$300,"&lt;="&amp;S$1,Распис!$D$4:$D$300,"&gt;="&amp;S$1)&gt;0,SUMIFS(Распис!$H$4:$H$300,Распис!$B$4:$B$300,$A154,Распис!$C$4:$C$300,"&lt;="&amp;S$1,Распис!$D$4:$D$300,"&gt;="&amp;S$1),SUMIF(База!$B$3:$B$305,$A154,База!$H$3:$H$152))</f>
        <v>0</v>
      </c>
      <c r="T154" s="46">
        <f ca="1">IF(COUNTIFS(Распис!$B$4:$B$300,$A154,Распис!$C$4:$C$300,"&lt;="&amp;T$1,Распис!$D$4:$D$300,"&gt;="&amp;T$1)&gt;0,SUMIFS(Распис!$I$4:$I$300,Распис!$B$4:$B$300,$A154,Распис!$C$4:$C$300,"&lt;="&amp;T$1,Распис!$D$4:$D$300,"&gt;="&amp;T$1),SUMIF(База!$B$3:$B$305,$A154,База!$I$3:$I$152))</f>
        <v>0</v>
      </c>
      <c r="U154" s="46">
        <f ca="1">IF(COUNTIFS(Распис!$B$4:$B$300,$A154,Распис!$C$4:$C$300,"&lt;="&amp;U$1,Распис!$D$4:$D$300,"&gt;="&amp;U$1)&gt;0,SUMIFS(Распис!$J$4:$J$300,Распис!$B$4:$B$300,$A154,Распис!$C$4:$C$300,"&lt;="&amp;U$1,Распис!$D$4:$D$300,"&gt;="&amp;U$1),SUMIF(База!$B$3:$B$305,$A154,База!$J$3:$J$152))</f>
        <v>0</v>
      </c>
      <c r="V154" s="46">
        <f ca="1">IF(COUNTIFS(Распис!$B$4:$B$300,$A154,Распис!$C$4:$C$300,"&lt;="&amp;V$1,Распис!$D$4:$D$300,"&gt;="&amp;V$1)&gt;0,SUMIFS(Распис!$K$4:$K$300,Распис!$B$4:$B$300,$A154,Распис!$C$4:$C$300,"&lt;="&amp;V$1,Распис!$D$4:$D$300,"&gt;="&amp;V$1),SUMIF(База!$B$3:$B$305,$A154,База!$K$3:$K$152))</f>
        <v>0</v>
      </c>
      <c r="W154" s="46" t="s">
        <v>23</v>
      </c>
      <c r="X154" s="46">
        <f ca="1">IF(COUNTIFS(Распис!$B$4:$B$300,$A154,Распис!$C$4:$C$300,"&lt;="&amp;X$1,Распис!$D$4:$D$300,"&gt;="&amp;X$1)&gt;0,SUMIFS(Распис!$F$4:$F$300,Распис!$B$4:$B$300,$A154,Распис!$C$4:$C$300,"&lt;="&amp;X$1,Распис!$D$4:$D$300,"&gt;="&amp;X$1),SUMIF(База!$B$3:$B$305,$A154,База!$F$3:$F$152))</f>
        <v>0</v>
      </c>
      <c r="Y154" s="46">
        <f ca="1">IF(COUNTIFS(Распис!$B$4:$B$300,$A154,Распис!$C$4:$C$300,"&lt;="&amp;Y$1,Распис!$D$4:$D$300,"&gt;="&amp;Y$1)&gt;0,SUMIFS(Распис!$G$4:$G$300,Распис!$B$4:$B$300,$A154,Распис!$C$4:$C$300,"&lt;="&amp;Y$1,Распис!$D$4:$D$300,"&gt;="&amp;Y$1),SUMIF(База!$B$3:$B$305,$A154,База!$G$3:$G$152))</f>
        <v>0</v>
      </c>
      <c r="Z154" s="46">
        <f ca="1">IF(COUNTIFS(Распис!$B$4:$B$300,$A154,Распис!$C$4:$C$300,"&lt;="&amp;Z$1,Распис!$D$4:$D$300,"&gt;="&amp;Z$1)&gt;0,SUMIFS(Распис!$H$4:$H$300,Распис!$B$4:$B$300,$A154,Распис!$C$4:$C$300,"&lt;="&amp;Z$1,Распис!$D$4:$D$300,"&gt;="&amp;Z$1),SUMIF(База!$B$3:$B$305,$A154,База!$H$3:$H$152))</f>
        <v>0</v>
      </c>
      <c r="AA154" s="46">
        <f ca="1">IF(COUNTIFS(Распис!$B$4:$B$300,$A154,Распис!$C$4:$C$300,"&lt;="&amp;AA$1,Распис!$D$4:$D$300,"&gt;="&amp;AA$1)&gt;0,SUMIFS(Распис!$I$4:$I$300,Распис!$B$4:$B$300,$A154,Распис!$C$4:$C$300,"&lt;="&amp;AA$1,Распис!$D$4:$D$300,"&gt;="&amp;AA$1),SUMIF(База!$B$3:$B$305,$A154,База!$I$3:$I$152))</f>
        <v>0</v>
      </c>
      <c r="AB154" s="46">
        <f ca="1">IF(COUNTIFS(Распис!$B$4:$B$300,$A154,Распис!$C$4:$C$300,"&lt;="&amp;AB$1,Распис!$D$4:$D$300,"&gt;="&amp;AB$1)&gt;0,SUMIFS(Распис!$J$4:$J$300,Распис!$B$4:$B$300,$A154,Распис!$C$4:$C$300,"&lt;="&amp;AB$1,Распис!$D$4:$D$300,"&gt;="&amp;AB$1),SUMIF(База!$B$3:$B$305,$A154,База!$J$3:$J$152))</f>
        <v>0</v>
      </c>
      <c r="AC154" s="46">
        <f ca="1">IF(COUNTIFS(Распис!$B$4:$B$300,$A154,Распис!$C$4:$C$300,"&lt;="&amp;AC$1,Распис!$D$4:$D$300,"&gt;="&amp;AC$1)&gt;0,SUMIFS(Распис!$K$4:$K$300,Распис!$B$4:$B$300,$A154,Распис!$C$4:$C$300,"&lt;="&amp;AC$1,Распис!$D$4:$D$300,"&gt;="&amp;AC$1),SUMIF(База!$B$3:$B$305,$A154,База!$K$3:$K$152))</f>
        <v>0</v>
      </c>
      <c r="AD154" s="46" t="s">
        <v>23</v>
      </c>
      <c r="AE154" s="46">
        <f ca="1">IF(COUNTIFS(Распис!$B$4:$B$300,$A154,Распис!$C$4:$C$300,"&lt;="&amp;AE$1,Распис!$D$4:$D$300,"&gt;="&amp;AE$1)&gt;0,SUMIFS(Распис!$F$4:$F$300,Распис!$B$4:$B$300,$A154,Распис!$C$4:$C$300,"&lt;="&amp;AE$1,Распис!$D$4:$D$300,"&gt;="&amp;AE$1),SUMIF(База!$B$3:$B$305,$A154,База!$F$3:$F$152))</f>
        <v>0</v>
      </c>
      <c r="AF154" s="47"/>
      <c r="AG154" s="46">
        <f t="shared" ca="1" si="26"/>
        <v>0</v>
      </c>
      <c r="AH154" s="46">
        <f ca="1">AG154-SUMIFS(Распред!$G$4:$G$300,Распред!$B$4:$B$300,"апрель",Распред!$F$4:$F$300,A154)</f>
        <v>0</v>
      </c>
      <c r="AI154" s="46">
        <f ca="1">AH154+(COUNTIF(B154:AF154,"КД")+SUMIFS(Распред!$AH$4:$AH$300,Распред!$F$4:$F$300,A154,Распред!$B$4:$B$300,"апрель"))*4</f>
        <v>0</v>
      </c>
      <c r="AJ154" s="46">
        <f t="shared" ca="1" si="27"/>
        <v>0</v>
      </c>
      <c r="AK154" s="46">
        <f t="shared" ca="1" si="28"/>
        <v>0</v>
      </c>
      <c r="AL154" s="46">
        <f>SUMIFS(Распред!$K$4:$K$300,Распред!$B$4:$B$300,"апрель",Распред!$J$4:$J$300,A154)+SUMIFS(Распред!$M$4:$M$300,Распред!$B$4:$B$300,"апрель",Распред!$L$4:$L$300,A154)+SUMIFS(Распред!$O$4:$O$300,Распред!$B$4:$B$300,"апрель",Распред!$N$4:$N$300,A154)+SUMIFS(Распред!$Q$4:$Q$300,Распред!$B$4:$B$300,"апрель",Распред!$P$4:$P$300,A154)+SUMIFS(Распред!$S$4:$S$300,Распред!$B$4:$B$300,"апрель",Распред!$R$4:$R$300,A154)+SUMIFS(Распред!$U$4:$U$300,Распред!$B$4:$B$300,"апрель",Распред!$T$4:$T$300,A154)+SUMIFS(Распред!$W$4:$W$300,Распред!$B$4:$B$300,"апрель",Распред!$V$4:$V$300,A154)+SUMIFS(Распред!$Y$4:$Y$300,Распред!$B$4:$B$300,"апрель",Распред!$X$4:$X$300,A154)+SUMIFS(Распред!$AA$4:$AA$300,Распред!$B$4:$B$300,"апрель",Распред!$Z$4:$Z$300,A154)+SUMIFS(Распред!$AC$4:$AC$300,Распред!$B$4:$B$300,"апрель",Распред!$AB$4:$AB$300,A154)</f>
        <v>0</v>
      </c>
      <c r="AM154" s="46">
        <f t="shared" ca="1" si="29"/>
        <v>0</v>
      </c>
      <c r="AN154" s="46">
        <f t="shared" ca="1" si="30"/>
        <v>0</v>
      </c>
      <c r="AO154" s="46">
        <f t="shared" ca="1" si="31"/>
        <v>0</v>
      </c>
      <c r="AP154" s="46">
        <f>январь!AP154</f>
        <v>0</v>
      </c>
      <c r="AQ154" s="46">
        <f t="shared" ca="1" si="24"/>
        <v>0</v>
      </c>
      <c r="AR154" s="47"/>
      <c r="AS154" s="47">
        <f t="shared" ca="1" si="32"/>
        <v>0</v>
      </c>
      <c r="AT154" s="47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</row>
    <row r="155" spans="1:58" x14ac:dyDescent="0.25">
      <c r="A155" s="47">
        <f>База!B155</f>
        <v>0</v>
      </c>
      <c r="B155" s="46" t="s">
        <v>23</v>
      </c>
      <c r="C155" s="46">
        <f ca="1">IF(COUNTIFS(Распис!$B$4:$B$300,$A155,Распис!$C$4:$C$300,"&lt;="&amp;C$1,Распис!$D$4:$D$300,"&gt;="&amp;C$1)&gt;0,SUMIFS(Распис!$F$4:$F$300,Распис!$B$4:$B$300,$A155,Распис!$C$4:$C$300,"&lt;="&amp;C$1,Распис!$D$4:$D$300,"&gt;="&amp;C$1),SUMIF(База!$B$3:$B$305,$A155,База!$F$3:$F$152))</f>
        <v>0</v>
      </c>
      <c r="D155" s="46">
        <f ca="1">IF(COUNTIFS(Распис!$B$4:$B$300,$A155,Распис!$C$4:$C$300,"&lt;="&amp;D$1,Распис!$D$4:$D$300,"&gt;="&amp;D$1)&gt;0,SUMIFS(Распис!$G$4:$G$300,Распис!$B$4:$B$300,$A155,Распис!$C$4:$C$300,"&lt;="&amp;D$1,Распис!$D$4:$D$300,"&gt;="&amp;D$1),SUMIF(База!$B$3:$B$305,$A155,База!$G$3:$G$152))</f>
        <v>0</v>
      </c>
      <c r="E155" s="46">
        <f ca="1">IF(COUNTIFS(Распис!$B$4:$B$300,$A155,Распис!$C$4:$C$300,"&lt;="&amp;E$1,Распис!$D$4:$D$300,"&gt;="&amp;E$1)&gt;0,SUMIFS(Распис!$H$4:$H$300,Распис!$B$4:$B$300,$A155,Распис!$C$4:$C$300,"&lt;="&amp;E$1,Распис!$D$4:$D$300,"&gt;="&amp;E$1),SUMIF(База!$B$3:$B$305,$A155,База!$H$3:$H$152))</f>
        <v>0</v>
      </c>
      <c r="F155" s="46">
        <f ca="1">IF(COUNTIFS(Распис!$B$4:$B$300,$A155,Распис!$C$4:$C$300,"&lt;="&amp;F$1,Распис!$D$4:$D$300,"&gt;="&amp;F$1)&gt;0,SUMIFS(Распис!$I$4:$I$300,Распис!$B$4:$B$300,$A155,Распис!$C$4:$C$300,"&lt;="&amp;F$1,Распис!$D$4:$D$300,"&gt;="&amp;F$1),SUMIF(База!$B$3:$B$305,$A155,База!$I$3:$I$152))</f>
        <v>0</v>
      </c>
      <c r="G155" s="46">
        <f ca="1">IF(COUNTIFS(Распис!$B$4:$B$300,$A155,Распис!$C$4:$C$300,"&lt;="&amp;G$1,Распис!$D$4:$D$300,"&gt;="&amp;G$1)&gt;0,SUMIFS(Распис!$J$4:$J$300,Распис!$B$4:$B$300,$A155,Распис!$C$4:$C$300,"&lt;="&amp;G$1,Распис!$D$4:$D$300,"&gt;="&amp;G$1),SUMIF(База!$B$3:$B$305,$A155,База!$J$3:$J$152))</f>
        <v>0</v>
      </c>
      <c r="H155" s="46">
        <f ca="1">IF(COUNTIFS(Распис!$B$4:$B$300,$A155,Распис!$C$4:$C$300,"&lt;="&amp;H$1,Распис!$D$4:$D$300,"&gt;="&amp;H$1)&gt;0,SUMIFS(Распис!$K$4:$K$300,Распис!$B$4:$B$300,$A155,Распис!$C$4:$C$300,"&lt;="&amp;H$1,Распис!$D$4:$D$300,"&gt;="&amp;H$1),SUMIF(База!$B$3:$B$305,$A155,База!$K$3:$K$152))</f>
        <v>0</v>
      </c>
      <c r="I155" s="46" t="s">
        <v>23</v>
      </c>
      <c r="J155" s="46">
        <f ca="1">IF(COUNTIFS(Распис!$B$4:$B$300,$A155,Распис!$C$4:$C$300,"&lt;="&amp;J$1,Распис!$D$4:$D$300,"&gt;="&amp;J$1)&gt;0,SUMIFS(Распис!$F$4:$F$300,Распис!$B$4:$B$300,$A155,Распис!$C$4:$C$300,"&lt;="&amp;J$1,Распис!$D$4:$D$300,"&gt;="&amp;J$1),SUMIF(База!$B$3:$B$305,$A155,База!$F$3:$F$152))</f>
        <v>0</v>
      </c>
      <c r="K155" s="46">
        <f ca="1">IF(COUNTIFS(Распис!$B$4:$B$300,$A155,Распис!$C$4:$C$300,"&lt;="&amp;K$1,Распис!$D$4:$D$300,"&gt;="&amp;K$1)&gt;0,SUMIFS(Распис!$G$4:$G$300,Распис!$B$4:$B$300,$A155,Распис!$C$4:$C$300,"&lt;="&amp;K$1,Распис!$D$4:$D$300,"&gt;="&amp;K$1),SUMIF(База!$B$3:$B$305,$A155,База!$G$3:$G$152))</f>
        <v>0</v>
      </c>
      <c r="L155" s="46">
        <f ca="1">IF(COUNTIFS(Распис!$B$4:$B$300,$A155,Распис!$C$4:$C$300,"&lt;="&amp;L$1,Распис!$D$4:$D$300,"&gt;="&amp;L$1)&gt;0,SUMIFS(Распис!$H$4:$H$300,Распис!$B$4:$B$300,$A155,Распис!$C$4:$C$300,"&lt;="&amp;L$1,Распис!$D$4:$D$300,"&gt;="&amp;L$1),SUMIF(База!$B$3:$B$305,$A155,База!$H$3:$H$152))</f>
        <v>0</v>
      </c>
      <c r="M155" s="46">
        <f ca="1">IF(COUNTIFS(Распис!$B$4:$B$300,$A155,Распис!$C$4:$C$300,"&lt;="&amp;M$1,Распис!$D$4:$D$300,"&gt;="&amp;M$1)&gt;0,SUMIFS(Распис!$I$4:$I$300,Распис!$B$4:$B$300,$A155,Распис!$C$4:$C$300,"&lt;="&amp;M$1,Распис!$D$4:$D$300,"&gt;="&amp;M$1),SUMIF(База!$B$3:$B$305,$A155,База!$I$3:$I$152))</f>
        <v>0</v>
      </c>
      <c r="N155" s="46">
        <f ca="1">IF(COUNTIFS(Распис!$B$4:$B$300,$A155,Распис!$C$4:$C$300,"&lt;="&amp;N$1,Распис!$D$4:$D$300,"&gt;="&amp;N$1)&gt;0,SUMIFS(Распис!$J$4:$J$300,Распис!$B$4:$B$300,$A155,Распис!$C$4:$C$300,"&lt;="&amp;N$1,Распис!$D$4:$D$300,"&gt;="&amp;N$1),SUMIF(База!$B$3:$B$305,$A155,База!$J$3:$J$152))</f>
        <v>0</v>
      </c>
      <c r="O155" s="46">
        <f ca="1">IF(COUNTIFS(Распис!$B$4:$B$300,$A155,Распис!$C$4:$C$300,"&lt;="&amp;O$1,Распис!$D$4:$D$300,"&gt;="&amp;O$1)&gt;0,SUMIFS(Распис!$K$4:$K$300,Распис!$B$4:$B$300,$A155,Распис!$C$4:$C$300,"&lt;="&amp;O$1,Распис!$D$4:$D$300,"&gt;="&amp;O$1),SUMIF(База!$B$3:$B$305,$A155,База!$K$3:$K$152))</f>
        <v>0</v>
      </c>
      <c r="P155" s="46" t="s">
        <v>23</v>
      </c>
      <c r="Q155" s="46">
        <f ca="1">IF(COUNTIFS(Распис!$B$4:$B$300,$A155,Распис!$C$4:$C$300,"&lt;="&amp;Q$1,Распис!$D$4:$D$300,"&gt;="&amp;Q$1)&gt;0,SUMIFS(Распис!$F$4:$F$300,Распис!$B$4:$B$300,$A155,Распис!$C$4:$C$300,"&lt;="&amp;Q$1,Распис!$D$4:$D$300,"&gt;="&amp;Q$1),SUMIF(База!$B$3:$B$305,$A155,База!$F$3:$F$152))</f>
        <v>0</v>
      </c>
      <c r="R155" s="46">
        <f ca="1">IF(COUNTIFS(Распис!$B$4:$B$300,$A155,Распис!$C$4:$C$300,"&lt;="&amp;R$1,Распис!$D$4:$D$300,"&gt;="&amp;R$1)&gt;0,SUMIFS(Распис!$G$4:$G$300,Распис!$B$4:$B$300,$A155,Распис!$C$4:$C$300,"&lt;="&amp;R$1,Распис!$D$4:$D$300,"&gt;="&amp;R$1),SUMIF(База!$B$3:$B$305,$A155,База!$G$3:$G$152))</f>
        <v>0</v>
      </c>
      <c r="S155" s="46">
        <f ca="1">IF(COUNTIFS(Распис!$B$4:$B$300,$A155,Распис!$C$4:$C$300,"&lt;="&amp;S$1,Распис!$D$4:$D$300,"&gt;="&amp;S$1)&gt;0,SUMIFS(Распис!$H$4:$H$300,Распис!$B$4:$B$300,$A155,Распис!$C$4:$C$300,"&lt;="&amp;S$1,Распис!$D$4:$D$300,"&gt;="&amp;S$1),SUMIF(База!$B$3:$B$305,$A155,База!$H$3:$H$152))</f>
        <v>0</v>
      </c>
      <c r="T155" s="46">
        <f ca="1">IF(COUNTIFS(Распис!$B$4:$B$300,$A155,Распис!$C$4:$C$300,"&lt;="&amp;T$1,Распис!$D$4:$D$300,"&gt;="&amp;T$1)&gt;0,SUMIFS(Распис!$I$4:$I$300,Распис!$B$4:$B$300,$A155,Распис!$C$4:$C$300,"&lt;="&amp;T$1,Распис!$D$4:$D$300,"&gt;="&amp;T$1),SUMIF(База!$B$3:$B$305,$A155,База!$I$3:$I$152))</f>
        <v>0</v>
      </c>
      <c r="U155" s="46">
        <f ca="1">IF(COUNTIFS(Распис!$B$4:$B$300,$A155,Распис!$C$4:$C$300,"&lt;="&amp;U$1,Распис!$D$4:$D$300,"&gt;="&amp;U$1)&gt;0,SUMIFS(Распис!$J$4:$J$300,Распис!$B$4:$B$300,$A155,Распис!$C$4:$C$300,"&lt;="&amp;U$1,Распис!$D$4:$D$300,"&gt;="&amp;U$1),SUMIF(База!$B$3:$B$305,$A155,База!$J$3:$J$152))</f>
        <v>0</v>
      </c>
      <c r="V155" s="46">
        <f ca="1">IF(COUNTIFS(Распис!$B$4:$B$300,$A155,Распис!$C$4:$C$300,"&lt;="&amp;V$1,Распис!$D$4:$D$300,"&gt;="&amp;V$1)&gt;0,SUMIFS(Распис!$K$4:$K$300,Распис!$B$4:$B$300,$A155,Распис!$C$4:$C$300,"&lt;="&amp;V$1,Распис!$D$4:$D$300,"&gt;="&amp;V$1),SUMIF(База!$B$3:$B$305,$A155,База!$K$3:$K$152))</f>
        <v>0</v>
      </c>
      <c r="W155" s="46" t="s">
        <v>23</v>
      </c>
      <c r="X155" s="46">
        <f ca="1">IF(COUNTIFS(Распис!$B$4:$B$300,$A155,Распис!$C$4:$C$300,"&lt;="&amp;X$1,Распис!$D$4:$D$300,"&gt;="&amp;X$1)&gt;0,SUMIFS(Распис!$F$4:$F$300,Распис!$B$4:$B$300,$A155,Распис!$C$4:$C$300,"&lt;="&amp;X$1,Распис!$D$4:$D$300,"&gt;="&amp;X$1),SUMIF(База!$B$3:$B$305,$A155,База!$F$3:$F$152))</f>
        <v>0</v>
      </c>
      <c r="Y155" s="46">
        <f ca="1">IF(COUNTIFS(Распис!$B$4:$B$300,$A155,Распис!$C$4:$C$300,"&lt;="&amp;Y$1,Распис!$D$4:$D$300,"&gt;="&amp;Y$1)&gt;0,SUMIFS(Распис!$G$4:$G$300,Распис!$B$4:$B$300,$A155,Распис!$C$4:$C$300,"&lt;="&amp;Y$1,Распис!$D$4:$D$300,"&gt;="&amp;Y$1),SUMIF(База!$B$3:$B$305,$A155,База!$G$3:$G$152))</f>
        <v>0</v>
      </c>
      <c r="Z155" s="46">
        <f ca="1">IF(COUNTIFS(Распис!$B$4:$B$300,$A155,Распис!$C$4:$C$300,"&lt;="&amp;Z$1,Распис!$D$4:$D$300,"&gt;="&amp;Z$1)&gt;0,SUMIFS(Распис!$H$4:$H$300,Распис!$B$4:$B$300,$A155,Распис!$C$4:$C$300,"&lt;="&amp;Z$1,Распис!$D$4:$D$300,"&gt;="&amp;Z$1),SUMIF(База!$B$3:$B$305,$A155,База!$H$3:$H$152))</f>
        <v>0</v>
      </c>
      <c r="AA155" s="46">
        <f ca="1">IF(COUNTIFS(Распис!$B$4:$B$300,$A155,Распис!$C$4:$C$300,"&lt;="&amp;AA$1,Распис!$D$4:$D$300,"&gt;="&amp;AA$1)&gt;0,SUMIFS(Распис!$I$4:$I$300,Распис!$B$4:$B$300,$A155,Распис!$C$4:$C$300,"&lt;="&amp;AA$1,Распис!$D$4:$D$300,"&gt;="&amp;AA$1),SUMIF(База!$B$3:$B$305,$A155,База!$I$3:$I$152))</f>
        <v>0</v>
      </c>
      <c r="AB155" s="46">
        <f ca="1">IF(COUNTIFS(Распис!$B$4:$B$300,$A155,Распис!$C$4:$C$300,"&lt;="&amp;AB$1,Распис!$D$4:$D$300,"&gt;="&amp;AB$1)&gt;0,SUMIFS(Распис!$J$4:$J$300,Распис!$B$4:$B$300,$A155,Распис!$C$4:$C$300,"&lt;="&amp;AB$1,Распис!$D$4:$D$300,"&gt;="&amp;AB$1),SUMIF(База!$B$3:$B$305,$A155,База!$J$3:$J$152))</f>
        <v>0</v>
      </c>
      <c r="AC155" s="46">
        <f ca="1">IF(COUNTIFS(Распис!$B$4:$B$300,$A155,Распис!$C$4:$C$300,"&lt;="&amp;AC$1,Распис!$D$4:$D$300,"&gt;="&amp;AC$1)&gt;0,SUMIFS(Распис!$K$4:$K$300,Распис!$B$4:$B$300,$A155,Распис!$C$4:$C$300,"&lt;="&amp;AC$1,Распис!$D$4:$D$300,"&gt;="&amp;AC$1),SUMIF(База!$B$3:$B$305,$A155,База!$K$3:$K$152))</f>
        <v>0</v>
      </c>
      <c r="AD155" s="46" t="s">
        <v>23</v>
      </c>
      <c r="AE155" s="46">
        <f ca="1">IF(COUNTIFS(Распис!$B$4:$B$300,$A155,Распис!$C$4:$C$300,"&lt;="&amp;AE$1,Распис!$D$4:$D$300,"&gt;="&amp;AE$1)&gt;0,SUMIFS(Распис!$F$4:$F$300,Распис!$B$4:$B$300,$A155,Распис!$C$4:$C$300,"&lt;="&amp;AE$1,Распис!$D$4:$D$300,"&gt;="&amp;AE$1),SUMIF(База!$B$3:$B$305,$A155,База!$F$3:$F$152))</f>
        <v>0</v>
      </c>
      <c r="AF155" s="47"/>
      <c r="AG155" s="46">
        <f t="shared" ca="1" si="26"/>
        <v>0</v>
      </c>
      <c r="AH155" s="46">
        <f ca="1">AG155-SUMIFS(Распред!$G$4:$G$300,Распред!$B$4:$B$300,"апрель",Распред!$F$4:$F$300,A155)</f>
        <v>0</v>
      </c>
      <c r="AI155" s="46">
        <f ca="1">AH155+(COUNTIF(B155:AF155,"КД")+SUMIFS(Распред!$AH$4:$AH$300,Распред!$F$4:$F$300,A155,Распред!$B$4:$B$300,"апрель"))*4</f>
        <v>0</v>
      </c>
      <c r="AJ155" s="46">
        <f t="shared" ca="1" si="27"/>
        <v>0</v>
      </c>
      <c r="AK155" s="46">
        <f t="shared" ca="1" si="28"/>
        <v>0</v>
      </c>
      <c r="AL155" s="46">
        <f>SUMIFS(Распред!$K$4:$K$300,Распред!$B$4:$B$300,"апрель",Распред!$J$4:$J$300,A155)+SUMIFS(Распред!$M$4:$M$300,Распред!$B$4:$B$300,"апрель",Распред!$L$4:$L$300,A155)+SUMIFS(Распред!$O$4:$O$300,Распред!$B$4:$B$300,"апрель",Распред!$N$4:$N$300,A155)+SUMIFS(Распред!$Q$4:$Q$300,Распред!$B$4:$B$300,"апрель",Распред!$P$4:$P$300,A155)+SUMIFS(Распред!$S$4:$S$300,Распред!$B$4:$B$300,"апрель",Распред!$R$4:$R$300,A155)+SUMIFS(Распред!$U$4:$U$300,Распред!$B$4:$B$300,"апрель",Распред!$T$4:$T$300,A155)+SUMIFS(Распред!$W$4:$W$300,Распред!$B$4:$B$300,"апрель",Распред!$V$4:$V$300,A155)+SUMIFS(Распред!$Y$4:$Y$300,Распред!$B$4:$B$300,"апрель",Распред!$X$4:$X$300,A155)+SUMIFS(Распред!$AA$4:$AA$300,Распред!$B$4:$B$300,"апрель",Распред!$Z$4:$Z$300,A155)+SUMIFS(Распред!$AC$4:$AC$300,Распред!$B$4:$B$300,"апрель",Распред!$AB$4:$AB$300,A155)</f>
        <v>0</v>
      </c>
      <c r="AM155" s="46">
        <f t="shared" ca="1" si="29"/>
        <v>0</v>
      </c>
      <c r="AN155" s="46">
        <f t="shared" ca="1" si="30"/>
        <v>0</v>
      </c>
      <c r="AO155" s="46">
        <f t="shared" ca="1" si="31"/>
        <v>0</v>
      </c>
      <c r="AP155" s="46">
        <f>январь!AP155</f>
        <v>0</v>
      </c>
      <c r="AQ155" s="46">
        <f t="shared" ca="1" si="24"/>
        <v>0</v>
      </c>
      <c r="AR155" s="47"/>
      <c r="AS155" s="47">
        <f t="shared" ca="1" si="32"/>
        <v>0</v>
      </c>
      <c r="AT155" s="47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</row>
    <row r="156" spans="1:58" x14ac:dyDescent="0.25">
      <c r="A156" s="47">
        <f>База!B156</f>
        <v>0</v>
      </c>
      <c r="B156" s="46" t="s">
        <v>23</v>
      </c>
      <c r="C156" s="46">
        <f ca="1">IF(COUNTIFS(Распис!$B$4:$B$300,$A156,Распис!$C$4:$C$300,"&lt;="&amp;C$1,Распис!$D$4:$D$300,"&gt;="&amp;C$1)&gt;0,SUMIFS(Распис!$F$4:$F$300,Распис!$B$4:$B$300,$A156,Распис!$C$4:$C$300,"&lt;="&amp;C$1,Распис!$D$4:$D$300,"&gt;="&amp;C$1),SUMIF(База!$B$3:$B$305,$A156,База!$F$3:$F$152))</f>
        <v>0</v>
      </c>
      <c r="D156" s="46">
        <f ca="1">IF(COUNTIFS(Распис!$B$4:$B$300,$A156,Распис!$C$4:$C$300,"&lt;="&amp;D$1,Распис!$D$4:$D$300,"&gt;="&amp;D$1)&gt;0,SUMIFS(Распис!$G$4:$G$300,Распис!$B$4:$B$300,$A156,Распис!$C$4:$C$300,"&lt;="&amp;D$1,Распис!$D$4:$D$300,"&gt;="&amp;D$1),SUMIF(База!$B$3:$B$305,$A156,База!$G$3:$G$152))</f>
        <v>0</v>
      </c>
      <c r="E156" s="46">
        <f ca="1">IF(COUNTIFS(Распис!$B$4:$B$300,$A156,Распис!$C$4:$C$300,"&lt;="&amp;E$1,Распис!$D$4:$D$300,"&gt;="&amp;E$1)&gt;0,SUMIFS(Распис!$H$4:$H$300,Распис!$B$4:$B$300,$A156,Распис!$C$4:$C$300,"&lt;="&amp;E$1,Распис!$D$4:$D$300,"&gt;="&amp;E$1),SUMIF(База!$B$3:$B$305,$A156,База!$H$3:$H$152))</f>
        <v>0</v>
      </c>
      <c r="F156" s="46">
        <f ca="1">IF(COUNTIFS(Распис!$B$4:$B$300,$A156,Распис!$C$4:$C$300,"&lt;="&amp;F$1,Распис!$D$4:$D$300,"&gt;="&amp;F$1)&gt;0,SUMIFS(Распис!$I$4:$I$300,Распис!$B$4:$B$300,$A156,Распис!$C$4:$C$300,"&lt;="&amp;F$1,Распис!$D$4:$D$300,"&gt;="&amp;F$1),SUMIF(База!$B$3:$B$305,$A156,База!$I$3:$I$152))</f>
        <v>0</v>
      </c>
      <c r="G156" s="46">
        <f ca="1">IF(COUNTIFS(Распис!$B$4:$B$300,$A156,Распис!$C$4:$C$300,"&lt;="&amp;G$1,Распис!$D$4:$D$300,"&gt;="&amp;G$1)&gt;0,SUMIFS(Распис!$J$4:$J$300,Распис!$B$4:$B$300,$A156,Распис!$C$4:$C$300,"&lt;="&amp;G$1,Распис!$D$4:$D$300,"&gt;="&amp;G$1),SUMIF(База!$B$3:$B$305,$A156,База!$J$3:$J$152))</f>
        <v>0</v>
      </c>
      <c r="H156" s="46">
        <f ca="1">IF(COUNTIFS(Распис!$B$4:$B$300,$A156,Распис!$C$4:$C$300,"&lt;="&amp;H$1,Распис!$D$4:$D$300,"&gt;="&amp;H$1)&gt;0,SUMIFS(Распис!$K$4:$K$300,Распис!$B$4:$B$300,$A156,Распис!$C$4:$C$300,"&lt;="&amp;H$1,Распис!$D$4:$D$300,"&gt;="&amp;H$1),SUMIF(База!$B$3:$B$305,$A156,База!$K$3:$K$152))</f>
        <v>0</v>
      </c>
      <c r="I156" s="46" t="s">
        <v>23</v>
      </c>
      <c r="J156" s="46">
        <f ca="1">IF(COUNTIFS(Распис!$B$4:$B$300,$A156,Распис!$C$4:$C$300,"&lt;="&amp;J$1,Распис!$D$4:$D$300,"&gt;="&amp;J$1)&gt;0,SUMIFS(Распис!$F$4:$F$300,Распис!$B$4:$B$300,$A156,Распис!$C$4:$C$300,"&lt;="&amp;J$1,Распис!$D$4:$D$300,"&gt;="&amp;J$1),SUMIF(База!$B$3:$B$305,$A156,База!$F$3:$F$152))</f>
        <v>0</v>
      </c>
      <c r="K156" s="46">
        <f ca="1">IF(COUNTIFS(Распис!$B$4:$B$300,$A156,Распис!$C$4:$C$300,"&lt;="&amp;K$1,Распис!$D$4:$D$300,"&gt;="&amp;K$1)&gt;0,SUMIFS(Распис!$G$4:$G$300,Распис!$B$4:$B$300,$A156,Распис!$C$4:$C$300,"&lt;="&amp;K$1,Распис!$D$4:$D$300,"&gt;="&amp;K$1),SUMIF(База!$B$3:$B$305,$A156,База!$G$3:$G$152))</f>
        <v>0</v>
      </c>
      <c r="L156" s="46">
        <f ca="1">IF(COUNTIFS(Распис!$B$4:$B$300,$A156,Распис!$C$4:$C$300,"&lt;="&amp;L$1,Распис!$D$4:$D$300,"&gt;="&amp;L$1)&gt;0,SUMIFS(Распис!$H$4:$H$300,Распис!$B$4:$B$300,$A156,Распис!$C$4:$C$300,"&lt;="&amp;L$1,Распис!$D$4:$D$300,"&gt;="&amp;L$1),SUMIF(База!$B$3:$B$305,$A156,База!$H$3:$H$152))</f>
        <v>0</v>
      </c>
      <c r="M156" s="46">
        <f ca="1">IF(COUNTIFS(Распис!$B$4:$B$300,$A156,Распис!$C$4:$C$300,"&lt;="&amp;M$1,Распис!$D$4:$D$300,"&gt;="&amp;M$1)&gt;0,SUMIFS(Распис!$I$4:$I$300,Распис!$B$4:$B$300,$A156,Распис!$C$4:$C$300,"&lt;="&amp;M$1,Распис!$D$4:$D$300,"&gt;="&amp;M$1),SUMIF(База!$B$3:$B$305,$A156,База!$I$3:$I$152))</f>
        <v>0</v>
      </c>
      <c r="N156" s="46">
        <f ca="1">IF(COUNTIFS(Распис!$B$4:$B$300,$A156,Распис!$C$4:$C$300,"&lt;="&amp;N$1,Распис!$D$4:$D$300,"&gt;="&amp;N$1)&gt;0,SUMIFS(Распис!$J$4:$J$300,Распис!$B$4:$B$300,$A156,Распис!$C$4:$C$300,"&lt;="&amp;N$1,Распис!$D$4:$D$300,"&gt;="&amp;N$1),SUMIF(База!$B$3:$B$305,$A156,База!$J$3:$J$152))</f>
        <v>0</v>
      </c>
      <c r="O156" s="46">
        <f ca="1">IF(COUNTIFS(Распис!$B$4:$B$300,$A156,Распис!$C$4:$C$300,"&lt;="&amp;O$1,Распис!$D$4:$D$300,"&gt;="&amp;O$1)&gt;0,SUMIFS(Распис!$K$4:$K$300,Распис!$B$4:$B$300,$A156,Распис!$C$4:$C$300,"&lt;="&amp;O$1,Распис!$D$4:$D$300,"&gt;="&amp;O$1),SUMIF(База!$B$3:$B$305,$A156,База!$K$3:$K$152))</f>
        <v>0</v>
      </c>
      <c r="P156" s="46" t="s">
        <v>23</v>
      </c>
      <c r="Q156" s="46">
        <f ca="1">IF(COUNTIFS(Распис!$B$4:$B$300,$A156,Распис!$C$4:$C$300,"&lt;="&amp;Q$1,Распис!$D$4:$D$300,"&gt;="&amp;Q$1)&gt;0,SUMIFS(Распис!$F$4:$F$300,Распис!$B$4:$B$300,$A156,Распис!$C$4:$C$300,"&lt;="&amp;Q$1,Распис!$D$4:$D$300,"&gt;="&amp;Q$1),SUMIF(База!$B$3:$B$305,$A156,База!$F$3:$F$152))</f>
        <v>0</v>
      </c>
      <c r="R156" s="46">
        <f ca="1">IF(COUNTIFS(Распис!$B$4:$B$300,$A156,Распис!$C$4:$C$300,"&lt;="&amp;R$1,Распис!$D$4:$D$300,"&gt;="&amp;R$1)&gt;0,SUMIFS(Распис!$G$4:$G$300,Распис!$B$4:$B$300,$A156,Распис!$C$4:$C$300,"&lt;="&amp;R$1,Распис!$D$4:$D$300,"&gt;="&amp;R$1),SUMIF(База!$B$3:$B$305,$A156,База!$G$3:$G$152))</f>
        <v>0</v>
      </c>
      <c r="S156" s="46">
        <f ca="1">IF(COUNTIFS(Распис!$B$4:$B$300,$A156,Распис!$C$4:$C$300,"&lt;="&amp;S$1,Распис!$D$4:$D$300,"&gt;="&amp;S$1)&gt;0,SUMIFS(Распис!$H$4:$H$300,Распис!$B$4:$B$300,$A156,Распис!$C$4:$C$300,"&lt;="&amp;S$1,Распис!$D$4:$D$300,"&gt;="&amp;S$1),SUMIF(База!$B$3:$B$305,$A156,База!$H$3:$H$152))</f>
        <v>0</v>
      </c>
      <c r="T156" s="46">
        <f ca="1">IF(COUNTIFS(Распис!$B$4:$B$300,$A156,Распис!$C$4:$C$300,"&lt;="&amp;T$1,Распис!$D$4:$D$300,"&gt;="&amp;T$1)&gt;0,SUMIFS(Распис!$I$4:$I$300,Распис!$B$4:$B$300,$A156,Распис!$C$4:$C$300,"&lt;="&amp;T$1,Распис!$D$4:$D$300,"&gt;="&amp;T$1),SUMIF(База!$B$3:$B$305,$A156,База!$I$3:$I$152))</f>
        <v>0</v>
      </c>
      <c r="U156" s="46">
        <f ca="1">IF(COUNTIFS(Распис!$B$4:$B$300,$A156,Распис!$C$4:$C$300,"&lt;="&amp;U$1,Распис!$D$4:$D$300,"&gt;="&amp;U$1)&gt;0,SUMIFS(Распис!$J$4:$J$300,Распис!$B$4:$B$300,$A156,Распис!$C$4:$C$300,"&lt;="&amp;U$1,Распис!$D$4:$D$300,"&gt;="&amp;U$1),SUMIF(База!$B$3:$B$305,$A156,База!$J$3:$J$152))</f>
        <v>0</v>
      </c>
      <c r="V156" s="46">
        <f ca="1">IF(COUNTIFS(Распис!$B$4:$B$300,$A156,Распис!$C$4:$C$300,"&lt;="&amp;V$1,Распис!$D$4:$D$300,"&gt;="&amp;V$1)&gt;0,SUMIFS(Распис!$K$4:$K$300,Распис!$B$4:$B$300,$A156,Распис!$C$4:$C$300,"&lt;="&amp;V$1,Распис!$D$4:$D$300,"&gt;="&amp;V$1),SUMIF(База!$B$3:$B$305,$A156,База!$K$3:$K$152))</f>
        <v>0</v>
      </c>
      <c r="W156" s="46" t="s">
        <v>23</v>
      </c>
      <c r="X156" s="46">
        <f ca="1">IF(COUNTIFS(Распис!$B$4:$B$300,$A156,Распис!$C$4:$C$300,"&lt;="&amp;X$1,Распис!$D$4:$D$300,"&gt;="&amp;X$1)&gt;0,SUMIFS(Распис!$F$4:$F$300,Распис!$B$4:$B$300,$A156,Распис!$C$4:$C$300,"&lt;="&amp;X$1,Распис!$D$4:$D$300,"&gt;="&amp;X$1),SUMIF(База!$B$3:$B$305,$A156,База!$F$3:$F$152))</f>
        <v>0</v>
      </c>
      <c r="Y156" s="46">
        <f ca="1">IF(COUNTIFS(Распис!$B$4:$B$300,$A156,Распис!$C$4:$C$300,"&lt;="&amp;Y$1,Распис!$D$4:$D$300,"&gt;="&amp;Y$1)&gt;0,SUMIFS(Распис!$G$4:$G$300,Распис!$B$4:$B$300,$A156,Распис!$C$4:$C$300,"&lt;="&amp;Y$1,Распис!$D$4:$D$300,"&gt;="&amp;Y$1),SUMIF(База!$B$3:$B$305,$A156,База!$G$3:$G$152))</f>
        <v>0</v>
      </c>
      <c r="Z156" s="46">
        <f ca="1">IF(COUNTIFS(Распис!$B$4:$B$300,$A156,Распис!$C$4:$C$300,"&lt;="&amp;Z$1,Распис!$D$4:$D$300,"&gt;="&amp;Z$1)&gt;0,SUMIFS(Распис!$H$4:$H$300,Распис!$B$4:$B$300,$A156,Распис!$C$4:$C$300,"&lt;="&amp;Z$1,Распис!$D$4:$D$300,"&gt;="&amp;Z$1),SUMIF(База!$B$3:$B$305,$A156,База!$H$3:$H$152))</f>
        <v>0</v>
      </c>
      <c r="AA156" s="46">
        <f ca="1">IF(COUNTIFS(Распис!$B$4:$B$300,$A156,Распис!$C$4:$C$300,"&lt;="&amp;AA$1,Распис!$D$4:$D$300,"&gt;="&amp;AA$1)&gt;0,SUMIFS(Распис!$I$4:$I$300,Распис!$B$4:$B$300,$A156,Распис!$C$4:$C$300,"&lt;="&amp;AA$1,Распис!$D$4:$D$300,"&gt;="&amp;AA$1),SUMIF(База!$B$3:$B$305,$A156,База!$I$3:$I$152))</f>
        <v>0</v>
      </c>
      <c r="AB156" s="46">
        <f ca="1">IF(COUNTIFS(Распис!$B$4:$B$300,$A156,Распис!$C$4:$C$300,"&lt;="&amp;AB$1,Распис!$D$4:$D$300,"&gt;="&amp;AB$1)&gt;0,SUMIFS(Распис!$J$4:$J$300,Распис!$B$4:$B$300,$A156,Распис!$C$4:$C$300,"&lt;="&amp;AB$1,Распис!$D$4:$D$300,"&gt;="&amp;AB$1),SUMIF(База!$B$3:$B$305,$A156,База!$J$3:$J$152))</f>
        <v>0</v>
      </c>
      <c r="AC156" s="46">
        <f ca="1">IF(COUNTIFS(Распис!$B$4:$B$300,$A156,Распис!$C$4:$C$300,"&lt;="&amp;AC$1,Распис!$D$4:$D$300,"&gt;="&amp;AC$1)&gt;0,SUMIFS(Распис!$K$4:$K$300,Распис!$B$4:$B$300,$A156,Распис!$C$4:$C$300,"&lt;="&amp;AC$1,Распис!$D$4:$D$300,"&gt;="&amp;AC$1),SUMIF(База!$B$3:$B$305,$A156,База!$K$3:$K$152))</f>
        <v>0</v>
      </c>
      <c r="AD156" s="46" t="s">
        <v>23</v>
      </c>
      <c r="AE156" s="46">
        <f ca="1">IF(COUNTIFS(Распис!$B$4:$B$300,$A156,Распис!$C$4:$C$300,"&lt;="&amp;AE$1,Распис!$D$4:$D$300,"&gt;="&amp;AE$1)&gt;0,SUMIFS(Распис!$F$4:$F$300,Распис!$B$4:$B$300,$A156,Распис!$C$4:$C$300,"&lt;="&amp;AE$1,Распис!$D$4:$D$300,"&gt;="&amp;AE$1),SUMIF(База!$B$3:$B$305,$A156,База!$F$3:$F$152))</f>
        <v>0</v>
      </c>
      <c r="AF156" s="47"/>
      <c r="AG156" s="46">
        <f t="shared" ca="1" si="26"/>
        <v>0</v>
      </c>
      <c r="AH156" s="46">
        <f ca="1">AG156-SUMIFS(Распред!$G$4:$G$300,Распред!$B$4:$B$300,"апрель",Распред!$F$4:$F$300,A156)</f>
        <v>0</v>
      </c>
      <c r="AI156" s="46">
        <f ca="1">AH156+(COUNTIF(B156:AF156,"КД")+SUMIFS(Распред!$AH$4:$AH$300,Распред!$F$4:$F$300,A156,Распред!$B$4:$B$300,"апрель"))*4</f>
        <v>0</v>
      </c>
      <c r="AJ156" s="46">
        <f t="shared" ca="1" si="27"/>
        <v>0</v>
      </c>
      <c r="AK156" s="46">
        <f t="shared" ca="1" si="28"/>
        <v>0</v>
      </c>
      <c r="AL156" s="46">
        <f>SUMIFS(Распред!$K$4:$K$300,Распред!$B$4:$B$300,"апрель",Распред!$J$4:$J$300,A156)+SUMIFS(Распред!$M$4:$M$300,Распред!$B$4:$B$300,"апрель",Распред!$L$4:$L$300,A156)+SUMIFS(Распред!$O$4:$O$300,Распред!$B$4:$B$300,"апрель",Распред!$N$4:$N$300,A156)+SUMIFS(Распред!$Q$4:$Q$300,Распред!$B$4:$B$300,"апрель",Распред!$P$4:$P$300,A156)+SUMIFS(Распред!$S$4:$S$300,Распред!$B$4:$B$300,"апрель",Распред!$R$4:$R$300,A156)+SUMIFS(Распред!$U$4:$U$300,Распред!$B$4:$B$300,"апрель",Распред!$T$4:$T$300,A156)+SUMIFS(Распред!$W$4:$W$300,Распред!$B$4:$B$300,"апрель",Распред!$V$4:$V$300,A156)+SUMIFS(Распред!$Y$4:$Y$300,Распред!$B$4:$B$300,"апрель",Распред!$X$4:$X$300,A156)+SUMIFS(Распред!$AA$4:$AA$300,Распред!$B$4:$B$300,"апрель",Распред!$Z$4:$Z$300,A156)+SUMIFS(Распред!$AC$4:$AC$300,Распред!$B$4:$B$300,"апрель",Распред!$AB$4:$AB$300,A156)</f>
        <v>0</v>
      </c>
      <c r="AM156" s="46">
        <f t="shared" ca="1" si="29"/>
        <v>0</v>
      </c>
      <c r="AN156" s="46">
        <f t="shared" ca="1" si="30"/>
        <v>0</v>
      </c>
      <c r="AO156" s="46">
        <f t="shared" ca="1" si="31"/>
        <v>0</v>
      </c>
      <c r="AP156" s="46">
        <f>январь!AP156</f>
        <v>0</v>
      </c>
      <c r="AQ156" s="46">
        <f t="shared" ca="1" si="24"/>
        <v>0</v>
      </c>
      <c r="AR156" s="47"/>
      <c r="AS156" s="47">
        <f t="shared" ca="1" si="32"/>
        <v>0</v>
      </c>
      <c r="AT156" s="47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</row>
    <row r="157" spans="1:58" x14ac:dyDescent="0.25">
      <c r="A157" s="47">
        <f>База!B157</f>
        <v>0</v>
      </c>
      <c r="B157" s="46" t="s">
        <v>23</v>
      </c>
      <c r="C157" s="46">
        <f ca="1">IF(COUNTIFS(Распис!$B$4:$B$300,$A157,Распис!$C$4:$C$300,"&lt;="&amp;C$1,Распис!$D$4:$D$300,"&gt;="&amp;C$1)&gt;0,SUMIFS(Распис!$F$4:$F$300,Распис!$B$4:$B$300,$A157,Распис!$C$4:$C$300,"&lt;="&amp;C$1,Распис!$D$4:$D$300,"&gt;="&amp;C$1),SUMIF(База!$B$3:$B$305,$A157,База!$F$3:$F$152))</f>
        <v>0</v>
      </c>
      <c r="D157" s="46">
        <f ca="1">IF(COUNTIFS(Распис!$B$4:$B$300,$A157,Распис!$C$4:$C$300,"&lt;="&amp;D$1,Распис!$D$4:$D$300,"&gt;="&amp;D$1)&gt;0,SUMIFS(Распис!$G$4:$G$300,Распис!$B$4:$B$300,$A157,Распис!$C$4:$C$300,"&lt;="&amp;D$1,Распис!$D$4:$D$300,"&gt;="&amp;D$1),SUMIF(База!$B$3:$B$305,$A157,База!$G$3:$G$152))</f>
        <v>0</v>
      </c>
      <c r="E157" s="46">
        <f ca="1">IF(COUNTIFS(Распис!$B$4:$B$300,$A157,Распис!$C$4:$C$300,"&lt;="&amp;E$1,Распис!$D$4:$D$300,"&gt;="&amp;E$1)&gt;0,SUMIFS(Распис!$H$4:$H$300,Распис!$B$4:$B$300,$A157,Распис!$C$4:$C$300,"&lt;="&amp;E$1,Распис!$D$4:$D$300,"&gt;="&amp;E$1),SUMIF(База!$B$3:$B$305,$A157,База!$H$3:$H$152))</f>
        <v>0</v>
      </c>
      <c r="F157" s="46">
        <f ca="1">IF(COUNTIFS(Распис!$B$4:$B$300,$A157,Распис!$C$4:$C$300,"&lt;="&amp;F$1,Распис!$D$4:$D$300,"&gt;="&amp;F$1)&gt;0,SUMIFS(Распис!$I$4:$I$300,Распис!$B$4:$B$300,$A157,Распис!$C$4:$C$300,"&lt;="&amp;F$1,Распис!$D$4:$D$300,"&gt;="&amp;F$1),SUMIF(База!$B$3:$B$305,$A157,База!$I$3:$I$152))</f>
        <v>0</v>
      </c>
      <c r="G157" s="46">
        <f ca="1">IF(COUNTIFS(Распис!$B$4:$B$300,$A157,Распис!$C$4:$C$300,"&lt;="&amp;G$1,Распис!$D$4:$D$300,"&gt;="&amp;G$1)&gt;0,SUMIFS(Распис!$J$4:$J$300,Распис!$B$4:$B$300,$A157,Распис!$C$4:$C$300,"&lt;="&amp;G$1,Распис!$D$4:$D$300,"&gt;="&amp;G$1),SUMIF(База!$B$3:$B$305,$A157,База!$J$3:$J$152))</f>
        <v>0</v>
      </c>
      <c r="H157" s="46">
        <f ca="1">IF(COUNTIFS(Распис!$B$4:$B$300,$A157,Распис!$C$4:$C$300,"&lt;="&amp;H$1,Распис!$D$4:$D$300,"&gt;="&amp;H$1)&gt;0,SUMIFS(Распис!$K$4:$K$300,Распис!$B$4:$B$300,$A157,Распис!$C$4:$C$300,"&lt;="&amp;H$1,Распис!$D$4:$D$300,"&gt;="&amp;H$1),SUMIF(База!$B$3:$B$305,$A157,База!$K$3:$K$152))</f>
        <v>0</v>
      </c>
      <c r="I157" s="46" t="s">
        <v>23</v>
      </c>
      <c r="J157" s="46">
        <f ca="1">IF(COUNTIFS(Распис!$B$4:$B$300,$A157,Распис!$C$4:$C$300,"&lt;="&amp;J$1,Распис!$D$4:$D$300,"&gt;="&amp;J$1)&gt;0,SUMIFS(Распис!$F$4:$F$300,Распис!$B$4:$B$300,$A157,Распис!$C$4:$C$300,"&lt;="&amp;J$1,Распис!$D$4:$D$300,"&gt;="&amp;J$1),SUMIF(База!$B$3:$B$305,$A157,База!$F$3:$F$152))</f>
        <v>0</v>
      </c>
      <c r="K157" s="46">
        <f ca="1">IF(COUNTIFS(Распис!$B$4:$B$300,$A157,Распис!$C$4:$C$300,"&lt;="&amp;K$1,Распис!$D$4:$D$300,"&gt;="&amp;K$1)&gt;0,SUMIFS(Распис!$G$4:$G$300,Распис!$B$4:$B$300,$A157,Распис!$C$4:$C$300,"&lt;="&amp;K$1,Распис!$D$4:$D$300,"&gt;="&amp;K$1),SUMIF(База!$B$3:$B$305,$A157,База!$G$3:$G$152))</f>
        <v>0</v>
      </c>
      <c r="L157" s="46">
        <f ca="1">IF(COUNTIFS(Распис!$B$4:$B$300,$A157,Распис!$C$4:$C$300,"&lt;="&amp;L$1,Распис!$D$4:$D$300,"&gt;="&amp;L$1)&gt;0,SUMIFS(Распис!$H$4:$H$300,Распис!$B$4:$B$300,$A157,Распис!$C$4:$C$300,"&lt;="&amp;L$1,Распис!$D$4:$D$300,"&gt;="&amp;L$1),SUMIF(База!$B$3:$B$305,$A157,База!$H$3:$H$152))</f>
        <v>0</v>
      </c>
      <c r="M157" s="46">
        <f ca="1">IF(COUNTIFS(Распис!$B$4:$B$300,$A157,Распис!$C$4:$C$300,"&lt;="&amp;M$1,Распис!$D$4:$D$300,"&gt;="&amp;M$1)&gt;0,SUMIFS(Распис!$I$4:$I$300,Распис!$B$4:$B$300,$A157,Распис!$C$4:$C$300,"&lt;="&amp;M$1,Распис!$D$4:$D$300,"&gt;="&amp;M$1),SUMIF(База!$B$3:$B$305,$A157,База!$I$3:$I$152))</f>
        <v>0</v>
      </c>
      <c r="N157" s="46">
        <f ca="1">IF(COUNTIFS(Распис!$B$4:$B$300,$A157,Распис!$C$4:$C$300,"&lt;="&amp;N$1,Распис!$D$4:$D$300,"&gt;="&amp;N$1)&gt;0,SUMIFS(Распис!$J$4:$J$300,Распис!$B$4:$B$300,$A157,Распис!$C$4:$C$300,"&lt;="&amp;N$1,Распис!$D$4:$D$300,"&gt;="&amp;N$1),SUMIF(База!$B$3:$B$305,$A157,База!$J$3:$J$152))</f>
        <v>0</v>
      </c>
      <c r="O157" s="46">
        <f ca="1">IF(COUNTIFS(Распис!$B$4:$B$300,$A157,Распис!$C$4:$C$300,"&lt;="&amp;O$1,Распис!$D$4:$D$300,"&gt;="&amp;O$1)&gt;0,SUMIFS(Распис!$K$4:$K$300,Распис!$B$4:$B$300,$A157,Распис!$C$4:$C$300,"&lt;="&amp;O$1,Распис!$D$4:$D$300,"&gt;="&amp;O$1),SUMIF(База!$B$3:$B$305,$A157,База!$K$3:$K$152))</f>
        <v>0</v>
      </c>
      <c r="P157" s="46" t="s">
        <v>23</v>
      </c>
      <c r="Q157" s="46">
        <f ca="1">IF(COUNTIFS(Распис!$B$4:$B$300,$A157,Распис!$C$4:$C$300,"&lt;="&amp;Q$1,Распис!$D$4:$D$300,"&gt;="&amp;Q$1)&gt;0,SUMIFS(Распис!$F$4:$F$300,Распис!$B$4:$B$300,$A157,Распис!$C$4:$C$300,"&lt;="&amp;Q$1,Распис!$D$4:$D$300,"&gt;="&amp;Q$1),SUMIF(База!$B$3:$B$305,$A157,База!$F$3:$F$152))</f>
        <v>0</v>
      </c>
      <c r="R157" s="46">
        <f ca="1">IF(COUNTIFS(Распис!$B$4:$B$300,$A157,Распис!$C$4:$C$300,"&lt;="&amp;R$1,Распис!$D$4:$D$300,"&gt;="&amp;R$1)&gt;0,SUMIFS(Распис!$G$4:$G$300,Распис!$B$4:$B$300,$A157,Распис!$C$4:$C$300,"&lt;="&amp;R$1,Распис!$D$4:$D$300,"&gt;="&amp;R$1),SUMIF(База!$B$3:$B$305,$A157,База!$G$3:$G$152))</f>
        <v>0</v>
      </c>
      <c r="S157" s="46">
        <f ca="1">IF(COUNTIFS(Распис!$B$4:$B$300,$A157,Распис!$C$4:$C$300,"&lt;="&amp;S$1,Распис!$D$4:$D$300,"&gt;="&amp;S$1)&gt;0,SUMIFS(Распис!$H$4:$H$300,Распис!$B$4:$B$300,$A157,Распис!$C$4:$C$300,"&lt;="&amp;S$1,Распис!$D$4:$D$300,"&gt;="&amp;S$1),SUMIF(База!$B$3:$B$305,$A157,База!$H$3:$H$152))</f>
        <v>0</v>
      </c>
      <c r="T157" s="46">
        <f ca="1">IF(COUNTIFS(Распис!$B$4:$B$300,$A157,Распис!$C$4:$C$300,"&lt;="&amp;T$1,Распис!$D$4:$D$300,"&gt;="&amp;T$1)&gt;0,SUMIFS(Распис!$I$4:$I$300,Распис!$B$4:$B$300,$A157,Распис!$C$4:$C$300,"&lt;="&amp;T$1,Распис!$D$4:$D$300,"&gt;="&amp;T$1),SUMIF(База!$B$3:$B$305,$A157,База!$I$3:$I$152))</f>
        <v>0</v>
      </c>
      <c r="U157" s="46">
        <f ca="1">IF(COUNTIFS(Распис!$B$4:$B$300,$A157,Распис!$C$4:$C$300,"&lt;="&amp;U$1,Распис!$D$4:$D$300,"&gt;="&amp;U$1)&gt;0,SUMIFS(Распис!$J$4:$J$300,Распис!$B$4:$B$300,$A157,Распис!$C$4:$C$300,"&lt;="&amp;U$1,Распис!$D$4:$D$300,"&gt;="&amp;U$1),SUMIF(База!$B$3:$B$305,$A157,База!$J$3:$J$152))</f>
        <v>0</v>
      </c>
      <c r="V157" s="46">
        <f ca="1">IF(COUNTIFS(Распис!$B$4:$B$300,$A157,Распис!$C$4:$C$300,"&lt;="&amp;V$1,Распис!$D$4:$D$300,"&gt;="&amp;V$1)&gt;0,SUMIFS(Распис!$K$4:$K$300,Распис!$B$4:$B$300,$A157,Распис!$C$4:$C$300,"&lt;="&amp;V$1,Распис!$D$4:$D$300,"&gt;="&amp;V$1),SUMIF(База!$B$3:$B$305,$A157,База!$K$3:$K$152))</f>
        <v>0</v>
      </c>
      <c r="W157" s="46" t="s">
        <v>23</v>
      </c>
      <c r="X157" s="46">
        <f ca="1">IF(COUNTIFS(Распис!$B$4:$B$300,$A157,Распис!$C$4:$C$300,"&lt;="&amp;X$1,Распис!$D$4:$D$300,"&gt;="&amp;X$1)&gt;0,SUMIFS(Распис!$F$4:$F$300,Распис!$B$4:$B$300,$A157,Распис!$C$4:$C$300,"&lt;="&amp;X$1,Распис!$D$4:$D$300,"&gt;="&amp;X$1),SUMIF(База!$B$3:$B$305,$A157,База!$F$3:$F$152))</f>
        <v>0</v>
      </c>
      <c r="Y157" s="46">
        <f ca="1">IF(COUNTIFS(Распис!$B$4:$B$300,$A157,Распис!$C$4:$C$300,"&lt;="&amp;Y$1,Распис!$D$4:$D$300,"&gt;="&amp;Y$1)&gt;0,SUMIFS(Распис!$G$4:$G$300,Распис!$B$4:$B$300,$A157,Распис!$C$4:$C$300,"&lt;="&amp;Y$1,Распис!$D$4:$D$300,"&gt;="&amp;Y$1),SUMIF(База!$B$3:$B$305,$A157,База!$G$3:$G$152))</f>
        <v>0</v>
      </c>
      <c r="Z157" s="46">
        <f ca="1">IF(COUNTIFS(Распис!$B$4:$B$300,$A157,Распис!$C$4:$C$300,"&lt;="&amp;Z$1,Распис!$D$4:$D$300,"&gt;="&amp;Z$1)&gt;0,SUMIFS(Распис!$H$4:$H$300,Распис!$B$4:$B$300,$A157,Распис!$C$4:$C$300,"&lt;="&amp;Z$1,Распис!$D$4:$D$300,"&gt;="&amp;Z$1),SUMIF(База!$B$3:$B$305,$A157,База!$H$3:$H$152))</f>
        <v>0</v>
      </c>
      <c r="AA157" s="46">
        <f ca="1">IF(COUNTIFS(Распис!$B$4:$B$300,$A157,Распис!$C$4:$C$300,"&lt;="&amp;AA$1,Распис!$D$4:$D$300,"&gt;="&amp;AA$1)&gt;0,SUMIFS(Распис!$I$4:$I$300,Распис!$B$4:$B$300,$A157,Распис!$C$4:$C$300,"&lt;="&amp;AA$1,Распис!$D$4:$D$300,"&gt;="&amp;AA$1),SUMIF(База!$B$3:$B$305,$A157,База!$I$3:$I$152))</f>
        <v>0</v>
      </c>
      <c r="AB157" s="46">
        <f ca="1">IF(COUNTIFS(Распис!$B$4:$B$300,$A157,Распис!$C$4:$C$300,"&lt;="&amp;AB$1,Распис!$D$4:$D$300,"&gt;="&amp;AB$1)&gt;0,SUMIFS(Распис!$J$4:$J$300,Распис!$B$4:$B$300,$A157,Распис!$C$4:$C$300,"&lt;="&amp;AB$1,Распис!$D$4:$D$300,"&gt;="&amp;AB$1),SUMIF(База!$B$3:$B$305,$A157,База!$J$3:$J$152))</f>
        <v>0</v>
      </c>
      <c r="AC157" s="46">
        <f ca="1">IF(COUNTIFS(Распис!$B$4:$B$300,$A157,Распис!$C$4:$C$300,"&lt;="&amp;AC$1,Распис!$D$4:$D$300,"&gt;="&amp;AC$1)&gt;0,SUMIFS(Распис!$K$4:$K$300,Распис!$B$4:$B$300,$A157,Распис!$C$4:$C$300,"&lt;="&amp;AC$1,Распис!$D$4:$D$300,"&gt;="&amp;AC$1),SUMIF(База!$B$3:$B$305,$A157,База!$K$3:$K$152))</f>
        <v>0</v>
      </c>
      <c r="AD157" s="46" t="s">
        <v>23</v>
      </c>
      <c r="AE157" s="46">
        <f ca="1">IF(COUNTIFS(Распис!$B$4:$B$300,$A157,Распис!$C$4:$C$300,"&lt;="&amp;AE$1,Распис!$D$4:$D$300,"&gt;="&amp;AE$1)&gt;0,SUMIFS(Распис!$F$4:$F$300,Распис!$B$4:$B$300,$A157,Распис!$C$4:$C$300,"&lt;="&amp;AE$1,Распис!$D$4:$D$300,"&gt;="&amp;AE$1),SUMIF(База!$B$3:$B$305,$A157,База!$F$3:$F$152))</f>
        <v>0</v>
      </c>
      <c r="AF157" s="47"/>
      <c r="AG157" s="46">
        <f t="shared" ca="1" si="26"/>
        <v>0</v>
      </c>
      <c r="AH157" s="46">
        <f ca="1">AG157-SUMIFS(Распред!$G$4:$G$300,Распред!$B$4:$B$300,"апрель",Распред!$F$4:$F$300,A157)</f>
        <v>0</v>
      </c>
      <c r="AI157" s="46">
        <f ca="1">AH157+(COUNTIF(B157:AF157,"КД")+SUMIFS(Распред!$AH$4:$AH$300,Распред!$F$4:$F$300,A157,Распред!$B$4:$B$300,"апрель"))*4</f>
        <v>0</v>
      </c>
      <c r="AJ157" s="46">
        <f t="shared" ca="1" si="27"/>
        <v>0</v>
      </c>
      <c r="AK157" s="46">
        <f t="shared" ca="1" si="28"/>
        <v>0</v>
      </c>
      <c r="AL157" s="46">
        <f>SUMIFS(Распред!$K$4:$K$300,Распред!$B$4:$B$300,"апрель",Распред!$J$4:$J$300,A157)+SUMIFS(Распред!$M$4:$M$300,Распред!$B$4:$B$300,"апрель",Распред!$L$4:$L$300,A157)+SUMIFS(Распред!$O$4:$O$300,Распред!$B$4:$B$300,"апрель",Распред!$N$4:$N$300,A157)+SUMIFS(Распред!$Q$4:$Q$300,Распред!$B$4:$B$300,"апрель",Распред!$P$4:$P$300,A157)+SUMIFS(Распред!$S$4:$S$300,Распред!$B$4:$B$300,"апрель",Распред!$R$4:$R$300,A157)+SUMIFS(Распред!$U$4:$U$300,Распред!$B$4:$B$300,"апрель",Распред!$T$4:$T$300,A157)+SUMIFS(Распред!$W$4:$W$300,Распред!$B$4:$B$300,"апрель",Распред!$V$4:$V$300,A157)+SUMIFS(Распред!$Y$4:$Y$300,Распред!$B$4:$B$300,"апрель",Распред!$X$4:$X$300,A157)+SUMIFS(Распред!$AA$4:$AA$300,Распред!$B$4:$B$300,"апрель",Распред!$Z$4:$Z$300,A157)+SUMIFS(Распред!$AC$4:$AC$300,Распред!$B$4:$B$300,"апрель",Распред!$AB$4:$AB$300,A157)</f>
        <v>0</v>
      </c>
      <c r="AM157" s="46">
        <f t="shared" ca="1" si="29"/>
        <v>0</v>
      </c>
      <c r="AN157" s="46">
        <f t="shared" ca="1" si="30"/>
        <v>0</v>
      </c>
      <c r="AO157" s="46">
        <f t="shared" ca="1" si="31"/>
        <v>0</v>
      </c>
      <c r="AP157" s="46">
        <f>январь!AP157</f>
        <v>0</v>
      </c>
      <c r="AQ157" s="46">
        <f t="shared" ca="1" si="24"/>
        <v>0</v>
      </c>
      <c r="AR157" s="47"/>
      <c r="AS157" s="47">
        <f t="shared" ca="1" si="32"/>
        <v>0</v>
      </c>
      <c r="AT157" s="47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</row>
    <row r="158" spans="1:58" x14ac:dyDescent="0.25">
      <c r="A158" s="47">
        <f>База!B158</f>
        <v>0</v>
      </c>
      <c r="B158" s="46" t="s">
        <v>23</v>
      </c>
      <c r="C158" s="46">
        <f ca="1">IF(COUNTIFS(Распис!$B$4:$B$300,$A158,Распис!$C$4:$C$300,"&lt;="&amp;C$1,Распис!$D$4:$D$300,"&gt;="&amp;C$1)&gt;0,SUMIFS(Распис!$F$4:$F$300,Распис!$B$4:$B$300,$A158,Распис!$C$4:$C$300,"&lt;="&amp;C$1,Распис!$D$4:$D$300,"&gt;="&amp;C$1),SUMIF(База!$B$3:$B$305,$A158,База!$F$3:$F$152))</f>
        <v>0</v>
      </c>
      <c r="D158" s="46">
        <f ca="1">IF(COUNTIFS(Распис!$B$4:$B$300,$A158,Распис!$C$4:$C$300,"&lt;="&amp;D$1,Распис!$D$4:$D$300,"&gt;="&amp;D$1)&gt;0,SUMIFS(Распис!$G$4:$G$300,Распис!$B$4:$B$300,$A158,Распис!$C$4:$C$300,"&lt;="&amp;D$1,Распис!$D$4:$D$300,"&gt;="&amp;D$1),SUMIF(База!$B$3:$B$305,$A158,База!$G$3:$G$152))</f>
        <v>0</v>
      </c>
      <c r="E158" s="46">
        <f ca="1">IF(COUNTIFS(Распис!$B$4:$B$300,$A158,Распис!$C$4:$C$300,"&lt;="&amp;E$1,Распис!$D$4:$D$300,"&gt;="&amp;E$1)&gt;0,SUMIFS(Распис!$H$4:$H$300,Распис!$B$4:$B$300,$A158,Распис!$C$4:$C$300,"&lt;="&amp;E$1,Распис!$D$4:$D$300,"&gt;="&amp;E$1),SUMIF(База!$B$3:$B$305,$A158,База!$H$3:$H$152))</f>
        <v>0</v>
      </c>
      <c r="F158" s="46">
        <f ca="1">IF(COUNTIFS(Распис!$B$4:$B$300,$A158,Распис!$C$4:$C$300,"&lt;="&amp;F$1,Распис!$D$4:$D$300,"&gt;="&amp;F$1)&gt;0,SUMIFS(Распис!$I$4:$I$300,Распис!$B$4:$B$300,$A158,Распис!$C$4:$C$300,"&lt;="&amp;F$1,Распис!$D$4:$D$300,"&gt;="&amp;F$1),SUMIF(База!$B$3:$B$305,$A158,База!$I$3:$I$152))</f>
        <v>0</v>
      </c>
      <c r="G158" s="46">
        <f ca="1">IF(COUNTIFS(Распис!$B$4:$B$300,$A158,Распис!$C$4:$C$300,"&lt;="&amp;G$1,Распис!$D$4:$D$300,"&gt;="&amp;G$1)&gt;0,SUMIFS(Распис!$J$4:$J$300,Распис!$B$4:$B$300,$A158,Распис!$C$4:$C$300,"&lt;="&amp;G$1,Распис!$D$4:$D$300,"&gt;="&amp;G$1),SUMIF(База!$B$3:$B$305,$A158,База!$J$3:$J$152))</f>
        <v>0</v>
      </c>
      <c r="H158" s="46">
        <f ca="1">IF(COUNTIFS(Распис!$B$4:$B$300,$A158,Распис!$C$4:$C$300,"&lt;="&amp;H$1,Распис!$D$4:$D$300,"&gt;="&amp;H$1)&gt;0,SUMIFS(Распис!$K$4:$K$300,Распис!$B$4:$B$300,$A158,Распис!$C$4:$C$300,"&lt;="&amp;H$1,Распис!$D$4:$D$300,"&gt;="&amp;H$1),SUMIF(База!$B$3:$B$305,$A158,База!$K$3:$K$152))</f>
        <v>0</v>
      </c>
      <c r="I158" s="46" t="s">
        <v>23</v>
      </c>
      <c r="J158" s="46">
        <f ca="1">IF(COUNTIFS(Распис!$B$4:$B$300,$A158,Распис!$C$4:$C$300,"&lt;="&amp;J$1,Распис!$D$4:$D$300,"&gt;="&amp;J$1)&gt;0,SUMIFS(Распис!$F$4:$F$300,Распис!$B$4:$B$300,$A158,Распис!$C$4:$C$300,"&lt;="&amp;J$1,Распис!$D$4:$D$300,"&gt;="&amp;J$1),SUMIF(База!$B$3:$B$305,$A158,База!$F$3:$F$152))</f>
        <v>0</v>
      </c>
      <c r="K158" s="46">
        <f ca="1">IF(COUNTIFS(Распис!$B$4:$B$300,$A158,Распис!$C$4:$C$300,"&lt;="&amp;K$1,Распис!$D$4:$D$300,"&gt;="&amp;K$1)&gt;0,SUMIFS(Распис!$G$4:$G$300,Распис!$B$4:$B$300,$A158,Распис!$C$4:$C$300,"&lt;="&amp;K$1,Распис!$D$4:$D$300,"&gt;="&amp;K$1),SUMIF(База!$B$3:$B$305,$A158,База!$G$3:$G$152))</f>
        <v>0</v>
      </c>
      <c r="L158" s="46">
        <f ca="1">IF(COUNTIFS(Распис!$B$4:$B$300,$A158,Распис!$C$4:$C$300,"&lt;="&amp;L$1,Распис!$D$4:$D$300,"&gt;="&amp;L$1)&gt;0,SUMIFS(Распис!$H$4:$H$300,Распис!$B$4:$B$300,$A158,Распис!$C$4:$C$300,"&lt;="&amp;L$1,Распис!$D$4:$D$300,"&gt;="&amp;L$1),SUMIF(База!$B$3:$B$305,$A158,База!$H$3:$H$152))</f>
        <v>0</v>
      </c>
      <c r="M158" s="46">
        <f ca="1">IF(COUNTIFS(Распис!$B$4:$B$300,$A158,Распис!$C$4:$C$300,"&lt;="&amp;M$1,Распис!$D$4:$D$300,"&gt;="&amp;M$1)&gt;0,SUMIFS(Распис!$I$4:$I$300,Распис!$B$4:$B$300,$A158,Распис!$C$4:$C$300,"&lt;="&amp;M$1,Распис!$D$4:$D$300,"&gt;="&amp;M$1),SUMIF(База!$B$3:$B$305,$A158,База!$I$3:$I$152))</f>
        <v>0</v>
      </c>
      <c r="N158" s="46">
        <f ca="1">IF(COUNTIFS(Распис!$B$4:$B$300,$A158,Распис!$C$4:$C$300,"&lt;="&amp;N$1,Распис!$D$4:$D$300,"&gt;="&amp;N$1)&gt;0,SUMIFS(Распис!$J$4:$J$300,Распис!$B$4:$B$300,$A158,Распис!$C$4:$C$300,"&lt;="&amp;N$1,Распис!$D$4:$D$300,"&gt;="&amp;N$1),SUMIF(База!$B$3:$B$305,$A158,База!$J$3:$J$152))</f>
        <v>0</v>
      </c>
      <c r="O158" s="46">
        <f ca="1">IF(COUNTIFS(Распис!$B$4:$B$300,$A158,Распис!$C$4:$C$300,"&lt;="&amp;O$1,Распис!$D$4:$D$300,"&gt;="&amp;O$1)&gt;0,SUMIFS(Распис!$K$4:$K$300,Распис!$B$4:$B$300,$A158,Распис!$C$4:$C$300,"&lt;="&amp;O$1,Распис!$D$4:$D$300,"&gt;="&amp;O$1),SUMIF(База!$B$3:$B$305,$A158,База!$K$3:$K$152))</f>
        <v>0</v>
      </c>
      <c r="P158" s="46" t="s">
        <v>23</v>
      </c>
      <c r="Q158" s="46">
        <f ca="1">IF(COUNTIFS(Распис!$B$4:$B$300,$A158,Распис!$C$4:$C$300,"&lt;="&amp;Q$1,Распис!$D$4:$D$300,"&gt;="&amp;Q$1)&gt;0,SUMIFS(Распис!$F$4:$F$300,Распис!$B$4:$B$300,$A158,Распис!$C$4:$C$300,"&lt;="&amp;Q$1,Распис!$D$4:$D$300,"&gt;="&amp;Q$1),SUMIF(База!$B$3:$B$305,$A158,База!$F$3:$F$152))</f>
        <v>0</v>
      </c>
      <c r="R158" s="46">
        <f ca="1">IF(COUNTIFS(Распис!$B$4:$B$300,$A158,Распис!$C$4:$C$300,"&lt;="&amp;R$1,Распис!$D$4:$D$300,"&gt;="&amp;R$1)&gt;0,SUMIFS(Распис!$G$4:$G$300,Распис!$B$4:$B$300,$A158,Распис!$C$4:$C$300,"&lt;="&amp;R$1,Распис!$D$4:$D$300,"&gt;="&amp;R$1),SUMIF(База!$B$3:$B$305,$A158,База!$G$3:$G$152))</f>
        <v>0</v>
      </c>
      <c r="S158" s="46">
        <f ca="1">IF(COUNTIFS(Распис!$B$4:$B$300,$A158,Распис!$C$4:$C$300,"&lt;="&amp;S$1,Распис!$D$4:$D$300,"&gt;="&amp;S$1)&gt;0,SUMIFS(Распис!$H$4:$H$300,Распис!$B$4:$B$300,$A158,Распис!$C$4:$C$300,"&lt;="&amp;S$1,Распис!$D$4:$D$300,"&gt;="&amp;S$1),SUMIF(База!$B$3:$B$305,$A158,База!$H$3:$H$152))</f>
        <v>0</v>
      </c>
      <c r="T158" s="46">
        <f ca="1">IF(COUNTIFS(Распис!$B$4:$B$300,$A158,Распис!$C$4:$C$300,"&lt;="&amp;T$1,Распис!$D$4:$D$300,"&gt;="&amp;T$1)&gt;0,SUMIFS(Распис!$I$4:$I$300,Распис!$B$4:$B$300,$A158,Распис!$C$4:$C$300,"&lt;="&amp;T$1,Распис!$D$4:$D$300,"&gt;="&amp;T$1),SUMIF(База!$B$3:$B$305,$A158,База!$I$3:$I$152))</f>
        <v>0</v>
      </c>
      <c r="U158" s="46">
        <f ca="1">IF(COUNTIFS(Распис!$B$4:$B$300,$A158,Распис!$C$4:$C$300,"&lt;="&amp;U$1,Распис!$D$4:$D$300,"&gt;="&amp;U$1)&gt;0,SUMIFS(Распис!$J$4:$J$300,Распис!$B$4:$B$300,$A158,Распис!$C$4:$C$300,"&lt;="&amp;U$1,Распис!$D$4:$D$300,"&gt;="&amp;U$1),SUMIF(База!$B$3:$B$305,$A158,База!$J$3:$J$152))</f>
        <v>0</v>
      </c>
      <c r="V158" s="46">
        <f ca="1">IF(COUNTIFS(Распис!$B$4:$B$300,$A158,Распис!$C$4:$C$300,"&lt;="&amp;V$1,Распис!$D$4:$D$300,"&gt;="&amp;V$1)&gt;0,SUMIFS(Распис!$K$4:$K$300,Распис!$B$4:$B$300,$A158,Распис!$C$4:$C$300,"&lt;="&amp;V$1,Распис!$D$4:$D$300,"&gt;="&amp;V$1),SUMIF(База!$B$3:$B$305,$A158,База!$K$3:$K$152))</f>
        <v>0</v>
      </c>
      <c r="W158" s="46" t="s">
        <v>23</v>
      </c>
      <c r="X158" s="46">
        <f ca="1">IF(COUNTIFS(Распис!$B$4:$B$300,$A158,Распис!$C$4:$C$300,"&lt;="&amp;X$1,Распис!$D$4:$D$300,"&gt;="&amp;X$1)&gt;0,SUMIFS(Распис!$F$4:$F$300,Распис!$B$4:$B$300,$A158,Распис!$C$4:$C$300,"&lt;="&amp;X$1,Распис!$D$4:$D$300,"&gt;="&amp;X$1),SUMIF(База!$B$3:$B$305,$A158,База!$F$3:$F$152))</f>
        <v>0</v>
      </c>
      <c r="Y158" s="46">
        <f ca="1">IF(COUNTIFS(Распис!$B$4:$B$300,$A158,Распис!$C$4:$C$300,"&lt;="&amp;Y$1,Распис!$D$4:$D$300,"&gt;="&amp;Y$1)&gt;0,SUMIFS(Распис!$G$4:$G$300,Распис!$B$4:$B$300,$A158,Распис!$C$4:$C$300,"&lt;="&amp;Y$1,Распис!$D$4:$D$300,"&gt;="&amp;Y$1),SUMIF(База!$B$3:$B$305,$A158,База!$G$3:$G$152))</f>
        <v>0</v>
      </c>
      <c r="Z158" s="46">
        <f ca="1">IF(COUNTIFS(Распис!$B$4:$B$300,$A158,Распис!$C$4:$C$300,"&lt;="&amp;Z$1,Распис!$D$4:$D$300,"&gt;="&amp;Z$1)&gt;0,SUMIFS(Распис!$H$4:$H$300,Распис!$B$4:$B$300,$A158,Распис!$C$4:$C$300,"&lt;="&amp;Z$1,Распис!$D$4:$D$300,"&gt;="&amp;Z$1),SUMIF(База!$B$3:$B$305,$A158,База!$H$3:$H$152))</f>
        <v>0</v>
      </c>
      <c r="AA158" s="46">
        <f ca="1">IF(COUNTIFS(Распис!$B$4:$B$300,$A158,Распис!$C$4:$C$300,"&lt;="&amp;AA$1,Распис!$D$4:$D$300,"&gt;="&amp;AA$1)&gt;0,SUMIFS(Распис!$I$4:$I$300,Распис!$B$4:$B$300,$A158,Распис!$C$4:$C$300,"&lt;="&amp;AA$1,Распис!$D$4:$D$300,"&gt;="&amp;AA$1),SUMIF(База!$B$3:$B$305,$A158,База!$I$3:$I$152))</f>
        <v>0</v>
      </c>
      <c r="AB158" s="46">
        <f ca="1">IF(COUNTIFS(Распис!$B$4:$B$300,$A158,Распис!$C$4:$C$300,"&lt;="&amp;AB$1,Распис!$D$4:$D$300,"&gt;="&amp;AB$1)&gt;0,SUMIFS(Распис!$J$4:$J$300,Распис!$B$4:$B$300,$A158,Распис!$C$4:$C$300,"&lt;="&amp;AB$1,Распис!$D$4:$D$300,"&gt;="&amp;AB$1),SUMIF(База!$B$3:$B$305,$A158,База!$J$3:$J$152))</f>
        <v>0</v>
      </c>
      <c r="AC158" s="46">
        <f ca="1">IF(COUNTIFS(Распис!$B$4:$B$300,$A158,Распис!$C$4:$C$300,"&lt;="&amp;AC$1,Распис!$D$4:$D$300,"&gt;="&amp;AC$1)&gt;0,SUMIFS(Распис!$K$4:$K$300,Распис!$B$4:$B$300,$A158,Распис!$C$4:$C$300,"&lt;="&amp;AC$1,Распис!$D$4:$D$300,"&gt;="&amp;AC$1),SUMIF(База!$B$3:$B$305,$A158,База!$K$3:$K$152))</f>
        <v>0</v>
      </c>
      <c r="AD158" s="46" t="s">
        <v>23</v>
      </c>
      <c r="AE158" s="46">
        <f ca="1">IF(COUNTIFS(Распис!$B$4:$B$300,$A158,Распис!$C$4:$C$300,"&lt;="&amp;AE$1,Распис!$D$4:$D$300,"&gt;="&amp;AE$1)&gt;0,SUMIFS(Распис!$F$4:$F$300,Распис!$B$4:$B$300,$A158,Распис!$C$4:$C$300,"&lt;="&amp;AE$1,Распис!$D$4:$D$300,"&gt;="&amp;AE$1),SUMIF(База!$B$3:$B$305,$A158,База!$F$3:$F$152))</f>
        <v>0</v>
      </c>
      <c r="AF158" s="47"/>
      <c r="AG158" s="46">
        <f t="shared" ca="1" si="26"/>
        <v>0</v>
      </c>
      <c r="AH158" s="46">
        <f ca="1">AG158-SUMIFS(Распред!$G$4:$G$300,Распред!$B$4:$B$300,"апрель",Распред!$F$4:$F$300,A158)</f>
        <v>0</v>
      </c>
      <c r="AI158" s="46">
        <f ca="1">AH158+(COUNTIF(B158:AF158,"КД")+SUMIFS(Распред!$AH$4:$AH$300,Распред!$F$4:$F$300,A158,Распред!$B$4:$B$300,"апрель"))*4</f>
        <v>0</v>
      </c>
      <c r="AJ158" s="46">
        <f t="shared" ca="1" si="27"/>
        <v>0</v>
      </c>
      <c r="AK158" s="46">
        <f t="shared" ca="1" si="28"/>
        <v>0</v>
      </c>
      <c r="AL158" s="46">
        <f>SUMIFS(Распред!$K$4:$K$300,Распред!$B$4:$B$300,"апрель",Распред!$J$4:$J$300,A158)+SUMIFS(Распред!$M$4:$M$300,Распред!$B$4:$B$300,"апрель",Распред!$L$4:$L$300,A158)+SUMIFS(Распред!$O$4:$O$300,Распред!$B$4:$B$300,"апрель",Распред!$N$4:$N$300,A158)+SUMIFS(Распред!$Q$4:$Q$300,Распред!$B$4:$B$300,"апрель",Распред!$P$4:$P$300,A158)+SUMIFS(Распред!$S$4:$S$300,Распред!$B$4:$B$300,"апрель",Распред!$R$4:$R$300,A158)+SUMIFS(Распред!$U$4:$U$300,Распред!$B$4:$B$300,"апрель",Распред!$T$4:$T$300,A158)+SUMIFS(Распред!$W$4:$W$300,Распред!$B$4:$B$300,"апрель",Распред!$V$4:$V$300,A158)+SUMIFS(Распред!$Y$4:$Y$300,Распред!$B$4:$B$300,"апрель",Распред!$X$4:$X$300,A158)+SUMIFS(Распред!$AA$4:$AA$300,Распред!$B$4:$B$300,"апрель",Распред!$Z$4:$Z$300,A158)+SUMIFS(Распред!$AC$4:$AC$300,Распред!$B$4:$B$300,"апрель",Распред!$AB$4:$AB$300,A158)</f>
        <v>0</v>
      </c>
      <c r="AM158" s="46">
        <f t="shared" ca="1" si="29"/>
        <v>0</v>
      </c>
      <c r="AN158" s="46">
        <f t="shared" ca="1" si="30"/>
        <v>0</v>
      </c>
      <c r="AO158" s="46">
        <f t="shared" ca="1" si="31"/>
        <v>0</v>
      </c>
      <c r="AP158" s="46">
        <f>январь!AP158</f>
        <v>0</v>
      </c>
      <c r="AQ158" s="46">
        <f t="shared" ca="1" si="24"/>
        <v>0</v>
      </c>
      <c r="AR158" s="47"/>
      <c r="AS158" s="47">
        <f t="shared" ca="1" si="32"/>
        <v>0</v>
      </c>
      <c r="AT158" s="47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</row>
    <row r="159" spans="1:58" x14ac:dyDescent="0.25">
      <c r="A159" s="47">
        <f>База!B159</f>
        <v>0</v>
      </c>
      <c r="B159" s="46" t="s">
        <v>23</v>
      </c>
      <c r="C159" s="46">
        <f ca="1">IF(COUNTIFS(Распис!$B$4:$B$300,$A159,Распис!$C$4:$C$300,"&lt;="&amp;C$1,Распис!$D$4:$D$300,"&gt;="&amp;C$1)&gt;0,SUMIFS(Распис!$F$4:$F$300,Распис!$B$4:$B$300,$A159,Распис!$C$4:$C$300,"&lt;="&amp;C$1,Распис!$D$4:$D$300,"&gt;="&amp;C$1),SUMIF(База!$B$3:$B$305,$A159,База!$F$3:$F$152))</f>
        <v>0</v>
      </c>
      <c r="D159" s="46">
        <f ca="1">IF(COUNTIFS(Распис!$B$4:$B$300,$A159,Распис!$C$4:$C$300,"&lt;="&amp;D$1,Распис!$D$4:$D$300,"&gt;="&amp;D$1)&gt;0,SUMIFS(Распис!$G$4:$G$300,Распис!$B$4:$B$300,$A159,Распис!$C$4:$C$300,"&lt;="&amp;D$1,Распис!$D$4:$D$300,"&gt;="&amp;D$1),SUMIF(База!$B$3:$B$305,$A159,База!$G$3:$G$152))</f>
        <v>0</v>
      </c>
      <c r="E159" s="46">
        <f ca="1">IF(COUNTIFS(Распис!$B$4:$B$300,$A159,Распис!$C$4:$C$300,"&lt;="&amp;E$1,Распис!$D$4:$D$300,"&gt;="&amp;E$1)&gt;0,SUMIFS(Распис!$H$4:$H$300,Распис!$B$4:$B$300,$A159,Распис!$C$4:$C$300,"&lt;="&amp;E$1,Распис!$D$4:$D$300,"&gt;="&amp;E$1),SUMIF(База!$B$3:$B$305,$A159,База!$H$3:$H$152))</f>
        <v>0</v>
      </c>
      <c r="F159" s="46">
        <f ca="1">IF(COUNTIFS(Распис!$B$4:$B$300,$A159,Распис!$C$4:$C$300,"&lt;="&amp;F$1,Распис!$D$4:$D$300,"&gt;="&amp;F$1)&gt;0,SUMIFS(Распис!$I$4:$I$300,Распис!$B$4:$B$300,$A159,Распис!$C$4:$C$300,"&lt;="&amp;F$1,Распис!$D$4:$D$300,"&gt;="&amp;F$1),SUMIF(База!$B$3:$B$305,$A159,База!$I$3:$I$152))</f>
        <v>0</v>
      </c>
      <c r="G159" s="46">
        <f ca="1">IF(COUNTIFS(Распис!$B$4:$B$300,$A159,Распис!$C$4:$C$300,"&lt;="&amp;G$1,Распис!$D$4:$D$300,"&gt;="&amp;G$1)&gt;0,SUMIFS(Распис!$J$4:$J$300,Распис!$B$4:$B$300,$A159,Распис!$C$4:$C$300,"&lt;="&amp;G$1,Распис!$D$4:$D$300,"&gt;="&amp;G$1),SUMIF(База!$B$3:$B$305,$A159,База!$J$3:$J$152))</f>
        <v>0</v>
      </c>
      <c r="H159" s="46">
        <f ca="1">IF(COUNTIFS(Распис!$B$4:$B$300,$A159,Распис!$C$4:$C$300,"&lt;="&amp;H$1,Распис!$D$4:$D$300,"&gt;="&amp;H$1)&gt;0,SUMIFS(Распис!$K$4:$K$300,Распис!$B$4:$B$300,$A159,Распис!$C$4:$C$300,"&lt;="&amp;H$1,Распис!$D$4:$D$300,"&gt;="&amp;H$1),SUMIF(База!$B$3:$B$305,$A159,База!$K$3:$K$152))</f>
        <v>0</v>
      </c>
      <c r="I159" s="46" t="s">
        <v>23</v>
      </c>
      <c r="J159" s="46">
        <f ca="1">IF(COUNTIFS(Распис!$B$4:$B$300,$A159,Распис!$C$4:$C$300,"&lt;="&amp;J$1,Распис!$D$4:$D$300,"&gt;="&amp;J$1)&gt;0,SUMIFS(Распис!$F$4:$F$300,Распис!$B$4:$B$300,$A159,Распис!$C$4:$C$300,"&lt;="&amp;J$1,Распис!$D$4:$D$300,"&gt;="&amp;J$1),SUMIF(База!$B$3:$B$305,$A159,База!$F$3:$F$152))</f>
        <v>0</v>
      </c>
      <c r="K159" s="46">
        <f ca="1">IF(COUNTIFS(Распис!$B$4:$B$300,$A159,Распис!$C$4:$C$300,"&lt;="&amp;K$1,Распис!$D$4:$D$300,"&gt;="&amp;K$1)&gt;0,SUMIFS(Распис!$G$4:$G$300,Распис!$B$4:$B$300,$A159,Распис!$C$4:$C$300,"&lt;="&amp;K$1,Распис!$D$4:$D$300,"&gt;="&amp;K$1),SUMIF(База!$B$3:$B$305,$A159,База!$G$3:$G$152))</f>
        <v>0</v>
      </c>
      <c r="L159" s="46">
        <f ca="1">IF(COUNTIFS(Распис!$B$4:$B$300,$A159,Распис!$C$4:$C$300,"&lt;="&amp;L$1,Распис!$D$4:$D$300,"&gt;="&amp;L$1)&gt;0,SUMIFS(Распис!$H$4:$H$300,Распис!$B$4:$B$300,$A159,Распис!$C$4:$C$300,"&lt;="&amp;L$1,Распис!$D$4:$D$300,"&gt;="&amp;L$1),SUMIF(База!$B$3:$B$305,$A159,База!$H$3:$H$152))</f>
        <v>0</v>
      </c>
      <c r="M159" s="46">
        <f ca="1">IF(COUNTIFS(Распис!$B$4:$B$300,$A159,Распис!$C$4:$C$300,"&lt;="&amp;M$1,Распис!$D$4:$D$300,"&gt;="&amp;M$1)&gt;0,SUMIFS(Распис!$I$4:$I$300,Распис!$B$4:$B$300,$A159,Распис!$C$4:$C$300,"&lt;="&amp;M$1,Распис!$D$4:$D$300,"&gt;="&amp;M$1),SUMIF(База!$B$3:$B$305,$A159,База!$I$3:$I$152))</f>
        <v>0</v>
      </c>
      <c r="N159" s="46">
        <f ca="1">IF(COUNTIFS(Распис!$B$4:$B$300,$A159,Распис!$C$4:$C$300,"&lt;="&amp;N$1,Распис!$D$4:$D$300,"&gt;="&amp;N$1)&gt;0,SUMIFS(Распис!$J$4:$J$300,Распис!$B$4:$B$300,$A159,Распис!$C$4:$C$300,"&lt;="&amp;N$1,Распис!$D$4:$D$300,"&gt;="&amp;N$1),SUMIF(База!$B$3:$B$305,$A159,База!$J$3:$J$152))</f>
        <v>0</v>
      </c>
      <c r="O159" s="46">
        <f ca="1">IF(COUNTIFS(Распис!$B$4:$B$300,$A159,Распис!$C$4:$C$300,"&lt;="&amp;O$1,Распис!$D$4:$D$300,"&gt;="&amp;O$1)&gt;0,SUMIFS(Распис!$K$4:$K$300,Распис!$B$4:$B$300,$A159,Распис!$C$4:$C$300,"&lt;="&amp;O$1,Распис!$D$4:$D$300,"&gt;="&amp;O$1),SUMIF(База!$B$3:$B$305,$A159,База!$K$3:$K$152))</f>
        <v>0</v>
      </c>
      <c r="P159" s="46" t="s">
        <v>23</v>
      </c>
      <c r="Q159" s="46">
        <f ca="1">IF(COUNTIFS(Распис!$B$4:$B$300,$A159,Распис!$C$4:$C$300,"&lt;="&amp;Q$1,Распис!$D$4:$D$300,"&gt;="&amp;Q$1)&gt;0,SUMIFS(Распис!$F$4:$F$300,Распис!$B$4:$B$300,$A159,Распис!$C$4:$C$300,"&lt;="&amp;Q$1,Распис!$D$4:$D$300,"&gt;="&amp;Q$1),SUMIF(База!$B$3:$B$305,$A159,База!$F$3:$F$152))</f>
        <v>0</v>
      </c>
      <c r="R159" s="46">
        <f ca="1">IF(COUNTIFS(Распис!$B$4:$B$300,$A159,Распис!$C$4:$C$300,"&lt;="&amp;R$1,Распис!$D$4:$D$300,"&gt;="&amp;R$1)&gt;0,SUMIFS(Распис!$G$4:$G$300,Распис!$B$4:$B$300,$A159,Распис!$C$4:$C$300,"&lt;="&amp;R$1,Распис!$D$4:$D$300,"&gt;="&amp;R$1),SUMIF(База!$B$3:$B$305,$A159,База!$G$3:$G$152))</f>
        <v>0</v>
      </c>
      <c r="S159" s="46">
        <f ca="1">IF(COUNTIFS(Распис!$B$4:$B$300,$A159,Распис!$C$4:$C$300,"&lt;="&amp;S$1,Распис!$D$4:$D$300,"&gt;="&amp;S$1)&gt;0,SUMIFS(Распис!$H$4:$H$300,Распис!$B$4:$B$300,$A159,Распис!$C$4:$C$300,"&lt;="&amp;S$1,Распис!$D$4:$D$300,"&gt;="&amp;S$1),SUMIF(База!$B$3:$B$305,$A159,База!$H$3:$H$152))</f>
        <v>0</v>
      </c>
      <c r="T159" s="46">
        <f ca="1">IF(COUNTIFS(Распис!$B$4:$B$300,$A159,Распис!$C$4:$C$300,"&lt;="&amp;T$1,Распис!$D$4:$D$300,"&gt;="&amp;T$1)&gt;0,SUMIFS(Распис!$I$4:$I$300,Распис!$B$4:$B$300,$A159,Распис!$C$4:$C$300,"&lt;="&amp;T$1,Распис!$D$4:$D$300,"&gt;="&amp;T$1),SUMIF(База!$B$3:$B$305,$A159,База!$I$3:$I$152))</f>
        <v>0</v>
      </c>
      <c r="U159" s="46">
        <f ca="1">IF(COUNTIFS(Распис!$B$4:$B$300,$A159,Распис!$C$4:$C$300,"&lt;="&amp;U$1,Распис!$D$4:$D$300,"&gt;="&amp;U$1)&gt;0,SUMIFS(Распис!$J$4:$J$300,Распис!$B$4:$B$300,$A159,Распис!$C$4:$C$300,"&lt;="&amp;U$1,Распис!$D$4:$D$300,"&gt;="&amp;U$1),SUMIF(База!$B$3:$B$305,$A159,База!$J$3:$J$152))</f>
        <v>0</v>
      </c>
      <c r="V159" s="46">
        <f ca="1">IF(COUNTIFS(Распис!$B$4:$B$300,$A159,Распис!$C$4:$C$300,"&lt;="&amp;V$1,Распис!$D$4:$D$300,"&gt;="&amp;V$1)&gt;0,SUMIFS(Распис!$K$4:$K$300,Распис!$B$4:$B$300,$A159,Распис!$C$4:$C$300,"&lt;="&amp;V$1,Распис!$D$4:$D$300,"&gt;="&amp;V$1),SUMIF(База!$B$3:$B$305,$A159,База!$K$3:$K$152))</f>
        <v>0</v>
      </c>
      <c r="W159" s="46" t="s">
        <v>23</v>
      </c>
      <c r="X159" s="46">
        <f ca="1">IF(COUNTIFS(Распис!$B$4:$B$300,$A159,Распис!$C$4:$C$300,"&lt;="&amp;X$1,Распис!$D$4:$D$300,"&gt;="&amp;X$1)&gt;0,SUMIFS(Распис!$F$4:$F$300,Распис!$B$4:$B$300,$A159,Распис!$C$4:$C$300,"&lt;="&amp;X$1,Распис!$D$4:$D$300,"&gt;="&amp;X$1),SUMIF(База!$B$3:$B$305,$A159,База!$F$3:$F$152))</f>
        <v>0</v>
      </c>
      <c r="Y159" s="46">
        <f ca="1">IF(COUNTIFS(Распис!$B$4:$B$300,$A159,Распис!$C$4:$C$300,"&lt;="&amp;Y$1,Распис!$D$4:$D$300,"&gt;="&amp;Y$1)&gt;0,SUMIFS(Распис!$G$4:$G$300,Распис!$B$4:$B$300,$A159,Распис!$C$4:$C$300,"&lt;="&amp;Y$1,Распис!$D$4:$D$300,"&gt;="&amp;Y$1),SUMIF(База!$B$3:$B$305,$A159,База!$G$3:$G$152))</f>
        <v>0</v>
      </c>
      <c r="Z159" s="46">
        <f ca="1">IF(COUNTIFS(Распис!$B$4:$B$300,$A159,Распис!$C$4:$C$300,"&lt;="&amp;Z$1,Распис!$D$4:$D$300,"&gt;="&amp;Z$1)&gt;0,SUMIFS(Распис!$H$4:$H$300,Распис!$B$4:$B$300,$A159,Распис!$C$4:$C$300,"&lt;="&amp;Z$1,Распис!$D$4:$D$300,"&gt;="&amp;Z$1),SUMIF(База!$B$3:$B$305,$A159,База!$H$3:$H$152))</f>
        <v>0</v>
      </c>
      <c r="AA159" s="46">
        <f ca="1">IF(COUNTIFS(Распис!$B$4:$B$300,$A159,Распис!$C$4:$C$300,"&lt;="&amp;AA$1,Распис!$D$4:$D$300,"&gt;="&amp;AA$1)&gt;0,SUMIFS(Распис!$I$4:$I$300,Распис!$B$4:$B$300,$A159,Распис!$C$4:$C$300,"&lt;="&amp;AA$1,Распис!$D$4:$D$300,"&gt;="&amp;AA$1),SUMIF(База!$B$3:$B$305,$A159,База!$I$3:$I$152))</f>
        <v>0</v>
      </c>
      <c r="AB159" s="46">
        <f ca="1">IF(COUNTIFS(Распис!$B$4:$B$300,$A159,Распис!$C$4:$C$300,"&lt;="&amp;AB$1,Распис!$D$4:$D$300,"&gt;="&amp;AB$1)&gt;0,SUMIFS(Распис!$J$4:$J$300,Распис!$B$4:$B$300,$A159,Распис!$C$4:$C$300,"&lt;="&amp;AB$1,Распис!$D$4:$D$300,"&gt;="&amp;AB$1),SUMIF(База!$B$3:$B$305,$A159,База!$J$3:$J$152))</f>
        <v>0</v>
      </c>
      <c r="AC159" s="46">
        <f ca="1">IF(COUNTIFS(Распис!$B$4:$B$300,$A159,Распис!$C$4:$C$300,"&lt;="&amp;AC$1,Распис!$D$4:$D$300,"&gt;="&amp;AC$1)&gt;0,SUMIFS(Распис!$K$4:$K$300,Распис!$B$4:$B$300,$A159,Распис!$C$4:$C$300,"&lt;="&amp;AC$1,Распис!$D$4:$D$300,"&gt;="&amp;AC$1),SUMIF(База!$B$3:$B$305,$A159,База!$K$3:$K$152))</f>
        <v>0</v>
      </c>
      <c r="AD159" s="46" t="s">
        <v>23</v>
      </c>
      <c r="AE159" s="46">
        <f ca="1">IF(COUNTIFS(Распис!$B$4:$B$300,$A159,Распис!$C$4:$C$300,"&lt;="&amp;AE$1,Распис!$D$4:$D$300,"&gt;="&amp;AE$1)&gt;0,SUMIFS(Распис!$F$4:$F$300,Распис!$B$4:$B$300,$A159,Распис!$C$4:$C$300,"&lt;="&amp;AE$1,Распис!$D$4:$D$300,"&gt;="&amp;AE$1),SUMIF(База!$B$3:$B$305,$A159,База!$F$3:$F$152))</f>
        <v>0</v>
      </c>
      <c r="AF159" s="47"/>
      <c r="AG159" s="46">
        <f t="shared" ca="1" si="26"/>
        <v>0</v>
      </c>
      <c r="AH159" s="46">
        <f ca="1">AG159-SUMIFS(Распред!$G$4:$G$300,Распред!$B$4:$B$300,"апрель",Распред!$F$4:$F$300,A159)</f>
        <v>0</v>
      </c>
      <c r="AI159" s="46">
        <f ca="1">AH159+(COUNTIF(B159:AF159,"КД")+SUMIFS(Распред!$AH$4:$AH$300,Распред!$F$4:$F$300,A159,Распред!$B$4:$B$300,"апрель"))*4</f>
        <v>0</v>
      </c>
      <c r="AJ159" s="46">
        <f t="shared" ca="1" si="27"/>
        <v>0</v>
      </c>
      <c r="AK159" s="46">
        <f t="shared" ca="1" si="28"/>
        <v>0</v>
      </c>
      <c r="AL159" s="46">
        <f>SUMIFS(Распред!$K$4:$K$300,Распред!$B$4:$B$300,"апрель",Распред!$J$4:$J$300,A159)+SUMIFS(Распред!$M$4:$M$300,Распред!$B$4:$B$300,"апрель",Распред!$L$4:$L$300,A159)+SUMIFS(Распред!$O$4:$O$300,Распред!$B$4:$B$300,"апрель",Распред!$N$4:$N$300,A159)+SUMIFS(Распред!$Q$4:$Q$300,Распред!$B$4:$B$300,"апрель",Распред!$P$4:$P$300,A159)+SUMIFS(Распред!$S$4:$S$300,Распред!$B$4:$B$300,"апрель",Распред!$R$4:$R$300,A159)+SUMIFS(Распред!$U$4:$U$300,Распред!$B$4:$B$300,"апрель",Распред!$T$4:$T$300,A159)+SUMIFS(Распред!$W$4:$W$300,Распред!$B$4:$B$300,"апрель",Распред!$V$4:$V$300,A159)+SUMIFS(Распред!$Y$4:$Y$300,Распред!$B$4:$B$300,"апрель",Распред!$X$4:$X$300,A159)+SUMIFS(Распред!$AA$4:$AA$300,Распред!$B$4:$B$300,"апрель",Распред!$Z$4:$Z$300,A159)+SUMIFS(Распред!$AC$4:$AC$300,Распред!$B$4:$B$300,"апрель",Распред!$AB$4:$AB$300,A159)</f>
        <v>0</v>
      </c>
      <c r="AM159" s="46">
        <f t="shared" ca="1" si="29"/>
        <v>0</v>
      </c>
      <c r="AN159" s="46">
        <f t="shared" ca="1" si="30"/>
        <v>0</v>
      </c>
      <c r="AO159" s="46">
        <f t="shared" ca="1" si="31"/>
        <v>0</v>
      </c>
      <c r="AP159" s="46">
        <f>январь!AP159</f>
        <v>0</v>
      </c>
      <c r="AQ159" s="46">
        <f t="shared" ca="1" si="24"/>
        <v>0</v>
      </c>
      <c r="AR159" s="47"/>
      <c r="AS159" s="47">
        <f t="shared" ca="1" si="32"/>
        <v>0</v>
      </c>
      <c r="AT159" s="47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</row>
    <row r="160" spans="1:58" x14ac:dyDescent="0.25">
      <c r="A160" s="47">
        <f>База!B160</f>
        <v>0</v>
      </c>
      <c r="B160" s="46" t="s">
        <v>23</v>
      </c>
      <c r="C160" s="46">
        <f ca="1">IF(COUNTIFS(Распис!$B$4:$B$300,$A160,Распис!$C$4:$C$300,"&lt;="&amp;C$1,Распис!$D$4:$D$300,"&gt;="&amp;C$1)&gt;0,SUMIFS(Распис!$F$4:$F$300,Распис!$B$4:$B$300,$A160,Распис!$C$4:$C$300,"&lt;="&amp;C$1,Распис!$D$4:$D$300,"&gt;="&amp;C$1),SUMIF(База!$B$3:$B$305,$A160,База!$F$3:$F$152))</f>
        <v>0</v>
      </c>
      <c r="D160" s="46">
        <f ca="1">IF(COUNTIFS(Распис!$B$4:$B$300,$A160,Распис!$C$4:$C$300,"&lt;="&amp;D$1,Распис!$D$4:$D$300,"&gt;="&amp;D$1)&gt;0,SUMIFS(Распис!$G$4:$G$300,Распис!$B$4:$B$300,$A160,Распис!$C$4:$C$300,"&lt;="&amp;D$1,Распис!$D$4:$D$300,"&gt;="&amp;D$1),SUMIF(База!$B$3:$B$305,$A160,База!$G$3:$G$152))</f>
        <v>0</v>
      </c>
      <c r="E160" s="46">
        <f ca="1">IF(COUNTIFS(Распис!$B$4:$B$300,$A160,Распис!$C$4:$C$300,"&lt;="&amp;E$1,Распис!$D$4:$D$300,"&gt;="&amp;E$1)&gt;0,SUMIFS(Распис!$H$4:$H$300,Распис!$B$4:$B$300,$A160,Распис!$C$4:$C$300,"&lt;="&amp;E$1,Распис!$D$4:$D$300,"&gt;="&amp;E$1),SUMIF(База!$B$3:$B$305,$A160,База!$H$3:$H$152))</f>
        <v>0</v>
      </c>
      <c r="F160" s="46">
        <f ca="1">IF(COUNTIFS(Распис!$B$4:$B$300,$A160,Распис!$C$4:$C$300,"&lt;="&amp;F$1,Распис!$D$4:$D$300,"&gt;="&amp;F$1)&gt;0,SUMIFS(Распис!$I$4:$I$300,Распис!$B$4:$B$300,$A160,Распис!$C$4:$C$300,"&lt;="&amp;F$1,Распис!$D$4:$D$300,"&gt;="&amp;F$1),SUMIF(База!$B$3:$B$305,$A160,База!$I$3:$I$152))</f>
        <v>0</v>
      </c>
      <c r="G160" s="46">
        <f ca="1">IF(COUNTIFS(Распис!$B$4:$B$300,$A160,Распис!$C$4:$C$300,"&lt;="&amp;G$1,Распис!$D$4:$D$300,"&gt;="&amp;G$1)&gt;0,SUMIFS(Распис!$J$4:$J$300,Распис!$B$4:$B$300,$A160,Распис!$C$4:$C$300,"&lt;="&amp;G$1,Распис!$D$4:$D$300,"&gt;="&amp;G$1),SUMIF(База!$B$3:$B$305,$A160,База!$J$3:$J$152))</f>
        <v>0</v>
      </c>
      <c r="H160" s="46">
        <f ca="1">IF(COUNTIFS(Распис!$B$4:$B$300,$A160,Распис!$C$4:$C$300,"&lt;="&amp;H$1,Распис!$D$4:$D$300,"&gt;="&amp;H$1)&gt;0,SUMIFS(Распис!$K$4:$K$300,Распис!$B$4:$B$300,$A160,Распис!$C$4:$C$300,"&lt;="&amp;H$1,Распис!$D$4:$D$300,"&gt;="&amp;H$1),SUMIF(База!$B$3:$B$305,$A160,База!$K$3:$K$152))</f>
        <v>0</v>
      </c>
      <c r="I160" s="46" t="s">
        <v>23</v>
      </c>
      <c r="J160" s="46">
        <f ca="1">IF(COUNTIFS(Распис!$B$4:$B$300,$A160,Распис!$C$4:$C$300,"&lt;="&amp;J$1,Распис!$D$4:$D$300,"&gt;="&amp;J$1)&gt;0,SUMIFS(Распис!$F$4:$F$300,Распис!$B$4:$B$300,$A160,Распис!$C$4:$C$300,"&lt;="&amp;J$1,Распис!$D$4:$D$300,"&gt;="&amp;J$1),SUMIF(База!$B$3:$B$305,$A160,База!$F$3:$F$152))</f>
        <v>0</v>
      </c>
      <c r="K160" s="46">
        <f ca="1">IF(COUNTIFS(Распис!$B$4:$B$300,$A160,Распис!$C$4:$C$300,"&lt;="&amp;K$1,Распис!$D$4:$D$300,"&gt;="&amp;K$1)&gt;0,SUMIFS(Распис!$G$4:$G$300,Распис!$B$4:$B$300,$A160,Распис!$C$4:$C$300,"&lt;="&amp;K$1,Распис!$D$4:$D$300,"&gt;="&amp;K$1),SUMIF(База!$B$3:$B$305,$A160,База!$G$3:$G$152))</f>
        <v>0</v>
      </c>
      <c r="L160" s="46">
        <f ca="1">IF(COUNTIFS(Распис!$B$4:$B$300,$A160,Распис!$C$4:$C$300,"&lt;="&amp;L$1,Распис!$D$4:$D$300,"&gt;="&amp;L$1)&gt;0,SUMIFS(Распис!$H$4:$H$300,Распис!$B$4:$B$300,$A160,Распис!$C$4:$C$300,"&lt;="&amp;L$1,Распис!$D$4:$D$300,"&gt;="&amp;L$1),SUMIF(База!$B$3:$B$305,$A160,База!$H$3:$H$152))</f>
        <v>0</v>
      </c>
      <c r="M160" s="46">
        <f ca="1">IF(COUNTIFS(Распис!$B$4:$B$300,$A160,Распис!$C$4:$C$300,"&lt;="&amp;M$1,Распис!$D$4:$D$300,"&gt;="&amp;M$1)&gt;0,SUMIFS(Распис!$I$4:$I$300,Распис!$B$4:$B$300,$A160,Распис!$C$4:$C$300,"&lt;="&amp;M$1,Распис!$D$4:$D$300,"&gt;="&amp;M$1),SUMIF(База!$B$3:$B$305,$A160,База!$I$3:$I$152))</f>
        <v>0</v>
      </c>
      <c r="N160" s="46">
        <f ca="1">IF(COUNTIFS(Распис!$B$4:$B$300,$A160,Распис!$C$4:$C$300,"&lt;="&amp;N$1,Распис!$D$4:$D$300,"&gt;="&amp;N$1)&gt;0,SUMIFS(Распис!$J$4:$J$300,Распис!$B$4:$B$300,$A160,Распис!$C$4:$C$300,"&lt;="&amp;N$1,Распис!$D$4:$D$300,"&gt;="&amp;N$1),SUMIF(База!$B$3:$B$305,$A160,База!$J$3:$J$152))</f>
        <v>0</v>
      </c>
      <c r="O160" s="46">
        <f ca="1">IF(COUNTIFS(Распис!$B$4:$B$300,$A160,Распис!$C$4:$C$300,"&lt;="&amp;O$1,Распис!$D$4:$D$300,"&gt;="&amp;O$1)&gt;0,SUMIFS(Распис!$K$4:$K$300,Распис!$B$4:$B$300,$A160,Распис!$C$4:$C$300,"&lt;="&amp;O$1,Распис!$D$4:$D$300,"&gt;="&amp;O$1),SUMIF(База!$B$3:$B$305,$A160,База!$K$3:$K$152))</f>
        <v>0</v>
      </c>
      <c r="P160" s="46" t="s">
        <v>23</v>
      </c>
      <c r="Q160" s="46">
        <f ca="1">IF(COUNTIFS(Распис!$B$4:$B$300,$A160,Распис!$C$4:$C$300,"&lt;="&amp;Q$1,Распис!$D$4:$D$300,"&gt;="&amp;Q$1)&gt;0,SUMIFS(Распис!$F$4:$F$300,Распис!$B$4:$B$300,$A160,Распис!$C$4:$C$300,"&lt;="&amp;Q$1,Распис!$D$4:$D$300,"&gt;="&amp;Q$1),SUMIF(База!$B$3:$B$305,$A160,База!$F$3:$F$152))</f>
        <v>0</v>
      </c>
      <c r="R160" s="46">
        <f ca="1">IF(COUNTIFS(Распис!$B$4:$B$300,$A160,Распис!$C$4:$C$300,"&lt;="&amp;R$1,Распис!$D$4:$D$300,"&gt;="&amp;R$1)&gt;0,SUMIFS(Распис!$G$4:$G$300,Распис!$B$4:$B$300,$A160,Распис!$C$4:$C$300,"&lt;="&amp;R$1,Распис!$D$4:$D$300,"&gt;="&amp;R$1),SUMIF(База!$B$3:$B$305,$A160,База!$G$3:$G$152))</f>
        <v>0</v>
      </c>
      <c r="S160" s="46">
        <f ca="1">IF(COUNTIFS(Распис!$B$4:$B$300,$A160,Распис!$C$4:$C$300,"&lt;="&amp;S$1,Распис!$D$4:$D$300,"&gt;="&amp;S$1)&gt;0,SUMIFS(Распис!$H$4:$H$300,Распис!$B$4:$B$300,$A160,Распис!$C$4:$C$300,"&lt;="&amp;S$1,Распис!$D$4:$D$300,"&gt;="&amp;S$1),SUMIF(База!$B$3:$B$305,$A160,База!$H$3:$H$152))</f>
        <v>0</v>
      </c>
      <c r="T160" s="46">
        <f ca="1">IF(COUNTIFS(Распис!$B$4:$B$300,$A160,Распис!$C$4:$C$300,"&lt;="&amp;T$1,Распис!$D$4:$D$300,"&gt;="&amp;T$1)&gt;0,SUMIFS(Распис!$I$4:$I$300,Распис!$B$4:$B$300,$A160,Распис!$C$4:$C$300,"&lt;="&amp;T$1,Распис!$D$4:$D$300,"&gt;="&amp;T$1),SUMIF(База!$B$3:$B$305,$A160,База!$I$3:$I$152))</f>
        <v>0</v>
      </c>
      <c r="U160" s="46">
        <f ca="1">IF(COUNTIFS(Распис!$B$4:$B$300,$A160,Распис!$C$4:$C$300,"&lt;="&amp;U$1,Распис!$D$4:$D$300,"&gt;="&amp;U$1)&gt;0,SUMIFS(Распис!$J$4:$J$300,Распис!$B$4:$B$300,$A160,Распис!$C$4:$C$300,"&lt;="&amp;U$1,Распис!$D$4:$D$300,"&gt;="&amp;U$1),SUMIF(База!$B$3:$B$305,$A160,База!$J$3:$J$152))</f>
        <v>0</v>
      </c>
      <c r="V160" s="46">
        <f ca="1">IF(COUNTIFS(Распис!$B$4:$B$300,$A160,Распис!$C$4:$C$300,"&lt;="&amp;V$1,Распис!$D$4:$D$300,"&gt;="&amp;V$1)&gt;0,SUMIFS(Распис!$K$4:$K$300,Распис!$B$4:$B$300,$A160,Распис!$C$4:$C$300,"&lt;="&amp;V$1,Распис!$D$4:$D$300,"&gt;="&amp;V$1),SUMIF(База!$B$3:$B$305,$A160,База!$K$3:$K$152))</f>
        <v>0</v>
      </c>
      <c r="W160" s="46" t="s">
        <v>23</v>
      </c>
      <c r="X160" s="46">
        <f ca="1">IF(COUNTIFS(Распис!$B$4:$B$300,$A160,Распис!$C$4:$C$300,"&lt;="&amp;X$1,Распис!$D$4:$D$300,"&gt;="&amp;X$1)&gt;0,SUMIFS(Распис!$F$4:$F$300,Распис!$B$4:$B$300,$A160,Распис!$C$4:$C$300,"&lt;="&amp;X$1,Распис!$D$4:$D$300,"&gt;="&amp;X$1),SUMIF(База!$B$3:$B$305,$A160,База!$F$3:$F$152))</f>
        <v>0</v>
      </c>
      <c r="Y160" s="46">
        <f ca="1">IF(COUNTIFS(Распис!$B$4:$B$300,$A160,Распис!$C$4:$C$300,"&lt;="&amp;Y$1,Распис!$D$4:$D$300,"&gt;="&amp;Y$1)&gt;0,SUMIFS(Распис!$G$4:$G$300,Распис!$B$4:$B$300,$A160,Распис!$C$4:$C$300,"&lt;="&amp;Y$1,Распис!$D$4:$D$300,"&gt;="&amp;Y$1),SUMIF(База!$B$3:$B$305,$A160,База!$G$3:$G$152))</f>
        <v>0</v>
      </c>
      <c r="Z160" s="46">
        <f ca="1">IF(COUNTIFS(Распис!$B$4:$B$300,$A160,Распис!$C$4:$C$300,"&lt;="&amp;Z$1,Распис!$D$4:$D$300,"&gt;="&amp;Z$1)&gt;0,SUMIFS(Распис!$H$4:$H$300,Распис!$B$4:$B$300,$A160,Распис!$C$4:$C$300,"&lt;="&amp;Z$1,Распис!$D$4:$D$300,"&gt;="&amp;Z$1),SUMIF(База!$B$3:$B$305,$A160,База!$H$3:$H$152))</f>
        <v>0</v>
      </c>
      <c r="AA160" s="46">
        <f ca="1">IF(COUNTIFS(Распис!$B$4:$B$300,$A160,Распис!$C$4:$C$300,"&lt;="&amp;AA$1,Распис!$D$4:$D$300,"&gt;="&amp;AA$1)&gt;0,SUMIFS(Распис!$I$4:$I$300,Распис!$B$4:$B$300,$A160,Распис!$C$4:$C$300,"&lt;="&amp;AA$1,Распис!$D$4:$D$300,"&gt;="&amp;AA$1),SUMIF(База!$B$3:$B$305,$A160,База!$I$3:$I$152))</f>
        <v>0</v>
      </c>
      <c r="AB160" s="46">
        <f ca="1">IF(COUNTIFS(Распис!$B$4:$B$300,$A160,Распис!$C$4:$C$300,"&lt;="&amp;AB$1,Распис!$D$4:$D$300,"&gt;="&amp;AB$1)&gt;0,SUMIFS(Распис!$J$4:$J$300,Распис!$B$4:$B$300,$A160,Распис!$C$4:$C$300,"&lt;="&amp;AB$1,Распис!$D$4:$D$300,"&gt;="&amp;AB$1),SUMIF(База!$B$3:$B$305,$A160,База!$J$3:$J$152))</f>
        <v>0</v>
      </c>
      <c r="AC160" s="46">
        <f ca="1">IF(COUNTIFS(Распис!$B$4:$B$300,$A160,Распис!$C$4:$C$300,"&lt;="&amp;AC$1,Распис!$D$4:$D$300,"&gt;="&amp;AC$1)&gt;0,SUMIFS(Распис!$K$4:$K$300,Распис!$B$4:$B$300,$A160,Распис!$C$4:$C$300,"&lt;="&amp;AC$1,Распис!$D$4:$D$300,"&gt;="&amp;AC$1),SUMIF(База!$B$3:$B$305,$A160,База!$K$3:$K$152))</f>
        <v>0</v>
      </c>
      <c r="AD160" s="46" t="s">
        <v>23</v>
      </c>
      <c r="AE160" s="46">
        <f ca="1">IF(COUNTIFS(Распис!$B$4:$B$300,$A160,Распис!$C$4:$C$300,"&lt;="&amp;AE$1,Распис!$D$4:$D$300,"&gt;="&amp;AE$1)&gt;0,SUMIFS(Распис!$F$4:$F$300,Распис!$B$4:$B$300,$A160,Распис!$C$4:$C$300,"&lt;="&amp;AE$1,Распис!$D$4:$D$300,"&gt;="&amp;AE$1),SUMIF(База!$B$3:$B$305,$A160,База!$F$3:$F$152))</f>
        <v>0</v>
      </c>
      <c r="AF160" s="47"/>
      <c r="AG160" s="46">
        <f t="shared" ca="1" si="26"/>
        <v>0</v>
      </c>
      <c r="AH160" s="46">
        <f ca="1">AG160-SUMIFS(Распред!$G$4:$G$300,Распред!$B$4:$B$300,"апрель",Распред!$F$4:$F$300,A160)</f>
        <v>0</v>
      </c>
      <c r="AI160" s="46">
        <f ca="1">AH160+(COUNTIF(B160:AF160,"КД")+SUMIFS(Распред!$AH$4:$AH$300,Распред!$F$4:$F$300,A160,Распред!$B$4:$B$300,"апрель"))*4</f>
        <v>0</v>
      </c>
      <c r="AJ160" s="46">
        <f t="shared" ca="1" si="27"/>
        <v>0</v>
      </c>
      <c r="AK160" s="46">
        <f t="shared" ca="1" si="28"/>
        <v>0</v>
      </c>
      <c r="AL160" s="46">
        <f>SUMIFS(Распред!$K$4:$K$300,Распред!$B$4:$B$300,"апрель",Распред!$J$4:$J$300,A160)+SUMIFS(Распред!$M$4:$M$300,Распред!$B$4:$B$300,"апрель",Распред!$L$4:$L$300,A160)+SUMIFS(Распред!$O$4:$O$300,Распред!$B$4:$B$300,"апрель",Распред!$N$4:$N$300,A160)+SUMIFS(Распред!$Q$4:$Q$300,Распред!$B$4:$B$300,"апрель",Распред!$P$4:$P$300,A160)+SUMIFS(Распред!$S$4:$S$300,Распред!$B$4:$B$300,"апрель",Распред!$R$4:$R$300,A160)+SUMIFS(Распред!$U$4:$U$300,Распред!$B$4:$B$300,"апрель",Распред!$T$4:$T$300,A160)+SUMIFS(Распред!$W$4:$W$300,Распред!$B$4:$B$300,"апрель",Распред!$V$4:$V$300,A160)+SUMIFS(Распред!$Y$4:$Y$300,Распред!$B$4:$B$300,"апрель",Распред!$X$4:$X$300,A160)+SUMIFS(Распред!$AA$4:$AA$300,Распред!$B$4:$B$300,"апрель",Распред!$Z$4:$Z$300,A160)+SUMIFS(Распред!$AC$4:$AC$300,Распред!$B$4:$B$300,"апрель",Распред!$AB$4:$AB$300,A160)</f>
        <v>0</v>
      </c>
      <c r="AM160" s="46">
        <f t="shared" ca="1" si="29"/>
        <v>0</v>
      </c>
      <c r="AN160" s="46">
        <f t="shared" ca="1" si="30"/>
        <v>0</v>
      </c>
      <c r="AO160" s="46">
        <f t="shared" ca="1" si="31"/>
        <v>0</v>
      </c>
      <c r="AP160" s="46">
        <f>январь!AP160</f>
        <v>0</v>
      </c>
      <c r="AQ160" s="46">
        <f t="shared" ca="1" si="24"/>
        <v>0</v>
      </c>
      <c r="AR160" s="47"/>
      <c r="AS160" s="47">
        <f t="shared" ca="1" si="32"/>
        <v>0</v>
      </c>
      <c r="AT160" s="47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</row>
    <row r="161" spans="1:58" x14ac:dyDescent="0.25">
      <c r="A161" s="47">
        <f>База!B161</f>
        <v>0</v>
      </c>
      <c r="B161" s="46" t="s">
        <v>23</v>
      </c>
      <c r="C161" s="46">
        <f ca="1">IF(COUNTIFS(Распис!$B$4:$B$300,$A161,Распис!$C$4:$C$300,"&lt;="&amp;C$1,Распис!$D$4:$D$300,"&gt;="&amp;C$1)&gt;0,SUMIFS(Распис!$F$4:$F$300,Распис!$B$4:$B$300,$A161,Распис!$C$4:$C$300,"&lt;="&amp;C$1,Распис!$D$4:$D$300,"&gt;="&amp;C$1),SUMIF(База!$B$3:$B$305,$A161,База!$F$3:$F$152))</f>
        <v>0</v>
      </c>
      <c r="D161" s="46">
        <f ca="1">IF(COUNTIFS(Распис!$B$4:$B$300,$A161,Распис!$C$4:$C$300,"&lt;="&amp;D$1,Распис!$D$4:$D$300,"&gt;="&amp;D$1)&gt;0,SUMIFS(Распис!$G$4:$G$300,Распис!$B$4:$B$300,$A161,Распис!$C$4:$C$300,"&lt;="&amp;D$1,Распис!$D$4:$D$300,"&gt;="&amp;D$1),SUMIF(База!$B$3:$B$305,$A161,База!$G$3:$G$152))</f>
        <v>0</v>
      </c>
      <c r="E161" s="46">
        <f ca="1">IF(COUNTIFS(Распис!$B$4:$B$300,$A161,Распис!$C$4:$C$300,"&lt;="&amp;E$1,Распис!$D$4:$D$300,"&gt;="&amp;E$1)&gt;0,SUMIFS(Распис!$H$4:$H$300,Распис!$B$4:$B$300,$A161,Распис!$C$4:$C$300,"&lt;="&amp;E$1,Распис!$D$4:$D$300,"&gt;="&amp;E$1),SUMIF(База!$B$3:$B$305,$A161,База!$H$3:$H$152))</f>
        <v>0</v>
      </c>
      <c r="F161" s="46">
        <f ca="1">IF(COUNTIFS(Распис!$B$4:$B$300,$A161,Распис!$C$4:$C$300,"&lt;="&amp;F$1,Распис!$D$4:$D$300,"&gt;="&amp;F$1)&gt;0,SUMIFS(Распис!$I$4:$I$300,Распис!$B$4:$B$300,$A161,Распис!$C$4:$C$300,"&lt;="&amp;F$1,Распис!$D$4:$D$300,"&gt;="&amp;F$1),SUMIF(База!$B$3:$B$305,$A161,База!$I$3:$I$152))</f>
        <v>0</v>
      </c>
      <c r="G161" s="46">
        <f ca="1">IF(COUNTIFS(Распис!$B$4:$B$300,$A161,Распис!$C$4:$C$300,"&lt;="&amp;G$1,Распис!$D$4:$D$300,"&gt;="&amp;G$1)&gt;0,SUMIFS(Распис!$J$4:$J$300,Распис!$B$4:$B$300,$A161,Распис!$C$4:$C$300,"&lt;="&amp;G$1,Распис!$D$4:$D$300,"&gt;="&amp;G$1),SUMIF(База!$B$3:$B$305,$A161,База!$J$3:$J$152))</f>
        <v>0</v>
      </c>
      <c r="H161" s="46">
        <f ca="1">IF(COUNTIFS(Распис!$B$4:$B$300,$A161,Распис!$C$4:$C$300,"&lt;="&amp;H$1,Распис!$D$4:$D$300,"&gt;="&amp;H$1)&gt;0,SUMIFS(Распис!$K$4:$K$300,Распис!$B$4:$B$300,$A161,Распис!$C$4:$C$300,"&lt;="&amp;H$1,Распис!$D$4:$D$300,"&gt;="&amp;H$1),SUMIF(База!$B$3:$B$305,$A161,База!$K$3:$K$152))</f>
        <v>0</v>
      </c>
      <c r="I161" s="46" t="s">
        <v>23</v>
      </c>
      <c r="J161" s="46">
        <f ca="1">IF(COUNTIFS(Распис!$B$4:$B$300,$A161,Распис!$C$4:$C$300,"&lt;="&amp;J$1,Распис!$D$4:$D$300,"&gt;="&amp;J$1)&gt;0,SUMIFS(Распис!$F$4:$F$300,Распис!$B$4:$B$300,$A161,Распис!$C$4:$C$300,"&lt;="&amp;J$1,Распис!$D$4:$D$300,"&gt;="&amp;J$1),SUMIF(База!$B$3:$B$305,$A161,База!$F$3:$F$152))</f>
        <v>0</v>
      </c>
      <c r="K161" s="46">
        <f ca="1">IF(COUNTIFS(Распис!$B$4:$B$300,$A161,Распис!$C$4:$C$300,"&lt;="&amp;K$1,Распис!$D$4:$D$300,"&gt;="&amp;K$1)&gt;0,SUMIFS(Распис!$G$4:$G$300,Распис!$B$4:$B$300,$A161,Распис!$C$4:$C$300,"&lt;="&amp;K$1,Распис!$D$4:$D$300,"&gt;="&amp;K$1),SUMIF(База!$B$3:$B$305,$A161,База!$G$3:$G$152))</f>
        <v>0</v>
      </c>
      <c r="L161" s="46">
        <f ca="1">IF(COUNTIFS(Распис!$B$4:$B$300,$A161,Распис!$C$4:$C$300,"&lt;="&amp;L$1,Распис!$D$4:$D$300,"&gt;="&amp;L$1)&gt;0,SUMIFS(Распис!$H$4:$H$300,Распис!$B$4:$B$300,$A161,Распис!$C$4:$C$300,"&lt;="&amp;L$1,Распис!$D$4:$D$300,"&gt;="&amp;L$1),SUMIF(База!$B$3:$B$305,$A161,База!$H$3:$H$152))</f>
        <v>0</v>
      </c>
      <c r="M161" s="46">
        <f ca="1">IF(COUNTIFS(Распис!$B$4:$B$300,$A161,Распис!$C$4:$C$300,"&lt;="&amp;M$1,Распис!$D$4:$D$300,"&gt;="&amp;M$1)&gt;0,SUMIFS(Распис!$I$4:$I$300,Распис!$B$4:$B$300,$A161,Распис!$C$4:$C$300,"&lt;="&amp;M$1,Распис!$D$4:$D$300,"&gt;="&amp;M$1),SUMIF(База!$B$3:$B$305,$A161,База!$I$3:$I$152))</f>
        <v>0</v>
      </c>
      <c r="N161" s="46">
        <f ca="1">IF(COUNTIFS(Распис!$B$4:$B$300,$A161,Распис!$C$4:$C$300,"&lt;="&amp;N$1,Распис!$D$4:$D$300,"&gt;="&amp;N$1)&gt;0,SUMIFS(Распис!$J$4:$J$300,Распис!$B$4:$B$300,$A161,Распис!$C$4:$C$300,"&lt;="&amp;N$1,Распис!$D$4:$D$300,"&gt;="&amp;N$1),SUMIF(База!$B$3:$B$305,$A161,База!$J$3:$J$152))</f>
        <v>0</v>
      </c>
      <c r="O161" s="46">
        <f ca="1">IF(COUNTIFS(Распис!$B$4:$B$300,$A161,Распис!$C$4:$C$300,"&lt;="&amp;O$1,Распис!$D$4:$D$300,"&gt;="&amp;O$1)&gt;0,SUMIFS(Распис!$K$4:$K$300,Распис!$B$4:$B$300,$A161,Распис!$C$4:$C$300,"&lt;="&amp;O$1,Распис!$D$4:$D$300,"&gt;="&amp;O$1),SUMIF(База!$B$3:$B$305,$A161,База!$K$3:$K$152))</f>
        <v>0</v>
      </c>
      <c r="P161" s="46" t="s">
        <v>23</v>
      </c>
      <c r="Q161" s="46">
        <f ca="1">IF(COUNTIFS(Распис!$B$4:$B$300,$A161,Распис!$C$4:$C$300,"&lt;="&amp;Q$1,Распис!$D$4:$D$300,"&gt;="&amp;Q$1)&gt;0,SUMIFS(Распис!$F$4:$F$300,Распис!$B$4:$B$300,$A161,Распис!$C$4:$C$300,"&lt;="&amp;Q$1,Распис!$D$4:$D$300,"&gt;="&amp;Q$1),SUMIF(База!$B$3:$B$305,$A161,База!$F$3:$F$152))</f>
        <v>0</v>
      </c>
      <c r="R161" s="46">
        <f ca="1">IF(COUNTIFS(Распис!$B$4:$B$300,$A161,Распис!$C$4:$C$300,"&lt;="&amp;R$1,Распис!$D$4:$D$300,"&gt;="&amp;R$1)&gt;0,SUMIFS(Распис!$G$4:$G$300,Распис!$B$4:$B$300,$A161,Распис!$C$4:$C$300,"&lt;="&amp;R$1,Распис!$D$4:$D$300,"&gt;="&amp;R$1),SUMIF(База!$B$3:$B$305,$A161,База!$G$3:$G$152))</f>
        <v>0</v>
      </c>
      <c r="S161" s="46">
        <f ca="1">IF(COUNTIFS(Распис!$B$4:$B$300,$A161,Распис!$C$4:$C$300,"&lt;="&amp;S$1,Распис!$D$4:$D$300,"&gt;="&amp;S$1)&gt;0,SUMIFS(Распис!$H$4:$H$300,Распис!$B$4:$B$300,$A161,Распис!$C$4:$C$300,"&lt;="&amp;S$1,Распис!$D$4:$D$300,"&gt;="&amp;S$1),SUMIF(База!$B$3:$B$305,$A161,База!$H$3:$H$152))</f>
        <v>0</v>
      </c>
      <c r="T161" s="46">
        <f ca="1">IF(COUNTIFS(Распис!$B$4:$B$300,$A161,Распис!$C$4:$C$300,"&lt;="&amp;T$1,Распис!$D$4:$D$300,"&gt;="&amp;T$1)&gt;0,SUMIFS(Распис!$I$4:$I$300,Распис!$B$4:$B$300,$A161,Распис!$C$4:$C$300,"&lt;="&amp;T$1,Распис!$D$4:$D$300,"&gt;="&amp;T$1),SUMIF(База!$B$3:$B$305,$A161,База!$I$3:$I$152))</f>
        <v>0</v>
      </c>
      <c r="U161" s="46">
        <f ca="1">IF(COUNTIFS(Распис!$B$4:$B$300,$A161,Распис!$C$4:$C$300,"&lt;="&amp;U$1,Распис!$D$4:$D$300,"&gt;="&amp;U$1)&gt;0,SUMIFS(Распис!$J$4:$J$300,Распис!$B$4:$B$300,$A161,Распис!$C$4:$C$300,"&lt;="&amp;U$1,Распис!$D$4:$D$300,"&gt;="&amp;U$1),SUMIF(База!$B$3:$B$305,$A161,База!$J$3:$J$152))</f>
        <v>0</v>
      </c>
      <c r="V161" s="46">
        <f ca="1">IF(COUNTIFS(Распис!$B$4:$B$300,$A161,Распис!$C$4:$C$300,"&lt;="&amp;V$1,Распис!$D$4:$D$300,"&gt;="&amp;V$1)&gt;0,SUMIFS(Распис!$K$4:$K$300,Распис!$B$4:$B$300,$A161,Распис!$C$4:$C$300,"&lt;="&amp;V$1,Распис!$D$4:$D$300,"&gt;="&amp;V$1),SUMIF(База!$B$3:$B$305,$A161,База!$K$3:$K$152))</f>
        <v>0</v>
      </c>
      <c r="W161" s="46" t="s">
        <v>23</v>
      </c>
      <c r="X161" s="46">
        <f ca="1">IF(COUNTIFS(Распис!$B$4:$B$300,$A161,Распис!$C$4:$C$300,"&lt;="&amp;X$1,Распис!$D$4:$D$300,"&gt;="&amp;X$1)&gt;0,SUMIFS(Распис!$F$4:$F$300,Распис!$B$4:$B$300,$A161,Распис!$C$4:$C$300,"&lt;="&amp;X$1,Распис!$D$4:$D$300,"&gt;="&amp;X$1),SUMIF(База!$B$3:$B$305,$A161,База!$F$3:$F$152))</f>
        <v>0</v>
      </c>
      <c r="Y161" s="46">
        <f ca="1">IF(COUNTIFS(Распис!$B$4:$B$300,$A161,Распис!$C$4:$C$300,"&lt;="&amp;Y$1,Распис!$D$4:$D$300,"&gt;="&amp;Y$1)&gt;0,SUMIFS(Распис!$G$4:$G$300,Распис!$B$4:$B$300,$A161,Распис!$C$4:$C$300,"&lt;="&amp;Y$1,Распис!$D$4:$D$300,"&gt;="&amp;Y$1),SUMIF(База!$B$3:$B$305,$A161,База!$G$3:$G$152))</f>
        <v>0</v>
      </c>
      <c r="Z161" s="46">
        <f ca="1">IF(COUNTIFS(Распис!$B$4:$B$300,$A161,Распис!$C$4:$C$300,"&lt;="&amp;Z$1,Распис!$D$4:$D$300,"&gt;="&amp;Z$1)&gt;0,SUMIFS(Распис!$H$4:$H$300,Распис!$B$4:$B$300,$A161,Распис!$C$4:$C$300,"&lt;="&amp;Z$1,Распис!$D$4:$D$300,"&gt;="&amp;Z$1),SUMIF(База!$B$3:$B$305,$A161,База!$H$3:$H$152))</f>
        <v>0</v>
      </c>
      <c r="AA161" s="46">
        <f ca="1">IF(COUNTIFS(Распис!$B$4:$B$300,$A161,Распис!$C$4:$C$300,"&lt;="&amp;AA$1,Распис!$D$4:$D$300,"&gt;="&amp;AA$1)&gt;0,SUMIFS(Распис!$I$4:$I$300,Распис!$B$4:$B$300,$A161,Распис!$C$4:$C$300,"&lt;="&amp;AA$1,Распис!$D$4:$D$300,"&gt;="&amp;AA$1),SUMIF(База!$B$3:$B$305,$A161,База!$I$3:$I$152))</f>
        <v>0</v>
      </c>
      <c r="AB161" s="46">
        <f ca="1">IF(COUNTIFS(Распис!$B$4:$B$300,$A161,Распис!$C$4:$C$300,"&lt;="&amp;AB$1,Распис!$D$4:$D$300,"&gt;="&amp;AB$1)&gt;0,SUMIFS(Распис!$J$4:$J$300,Распис!$B$4:$B$300,$A161,Распис!$C$4:$C$300,"&lt;="&amp;AB$1,Распис!$D$4:$D$300,"&gt;="&amp;AB$1),SUMIF(База!$B$3:$B$305,$A161,База!$J$3:$J$152))</f>
        <v>0</v>
      </c>
      <c r="AC161" s="46">
        <f ca="1">IF(COUNTIFS(Распис!$B$4:$B$300,$A161,Распис!$C$4:$C$300,"&lt;="&amp;AC$1,Распис!$D$4:$D$300,"&gt;="&amp;AC$1)&gt;0,SUMIFS(Распис!$K$4:$K$300,Распис!$B$4:$B$300,$A161,Распис!$C$4:$C$300,"&lt;="&amp;AC$1,Распис!$D$4:$D$300,"&gt;="&amp;AC$1),SUMIF(База!$B$3:$B$305,$A161,База!$K$3:$K$152))</f>
        <v>0</v>
      </c>
      <c r="AD161" s="46" t="s">
        <v>23</v>
      </c>
      <c r="AE161" s="46">
        <f ca="1">IF(COUNTIFS(Распис!$B$4:$B$300,$A161,Распис!$C$4:$C$300,"&lt;="&amp;AE$1,Распис!$D$4:$D$300,"&gt;="&amp;AE$1)&gt;0,SUMIFS(Распис!$F$4:$F$300,Распис!$B$4:$B$300,$A161,Распис!$C$4:$C$300,"&lt;="&amp;AE$1,Распис!$D$4:$D$300,"&gt;="&amp;AE$1),SUMIF(База!$B$3:$B$305,$A161,База!$F$3:$F$152))</f>
        <v>0</v>
      </c>
      <c r="AF161" s="47"/>
      <c r="AG161" s="46">
        <f t="shared" ca="1" si="26"/>
        <v>0</v>
      </c>
      <c r="AH161" s="46">
        <f ca="1">AG161-SUMIFS(Распред!$G$4:$G$300,Распред!$B$4:$B$300,"апрель",Распред!$F$4:$F$300,A161)</f>
        <v>0</v>
      </c>
      <c r="AI161" s="46">
        <f ca="1">AH161+(COUNTIF(B161:AF161,"КД")+SUMIFS(Распред!$AH$4:$AH$300,Распред!$F$4:$F$300,A161,Распред!$B$4:$B$300,"апрель"))*4</f>
        <v>0</v>
      </c>
      <c r="AJ161" s="46">
        <f t="shared" ca="1" si="27"/>
        <v>0</v>
      </c>
      <c r="AK161" s="46">
        <f t="shared" ca="1" si="28"/>
        <v>0</v>
      </c>
      <c r="AL161" s="46">
        <f>SUMIFS(Распред!$K$4:$K$300,Распред!$B$4:$B$300,"апрель",Распред!$J$4:$J$300,A161)+SUMIFS(Распред!$M$4:$M$300,Распред!$B$4:$B$300,"апрель",Распред!$L$4:$L$300,A161)+SUMIFS(Распред!$O$4:$O$300,Распред!$B$4:$B$300,"апрель",Распред!$N$4:$N$300,A161)+SUMIFS(Распред!$Q$4:$Q$300,Распред!$B$4:$B$300,"апрель",Распред!$P$4:$P$300,A161)+SUMIFS(Распред!$S$4:$S$300,Распред!$B$4:$B$300,"апрель",Распред!$R$4:$R$300,A161)+SUMIFS(Распред!$U$4:$U$300,Распред!$B$4:$B$300,"апрель",Распред!$T$4:$T$300,A161)+SUMIFS(Распред!$W$4:$W$300,Распред!$B$4:$B$300,"апрель",Распред!$V$4:$V$300,A161)+SUMIFS(Распред!$Y$4:$Y$300,Распред!$B$4:$B$300,"апрель",Распред!$X$4:$X$300,A161)+SUMIFS(Распред!$AA$4:$AA$300,Распред!$B$4:$B$300,"апрель",Распред!$Z$4:$Z$300,A161)+SUMIFS(Распред!$AC$4:$AC$300,Распред!$B$4:$B$300,"апрель",Распред!$AB$4:$AB$300,A161)</f>
        <v>0</v>
      </c>
      <c r="AM161" s="46">
        <f t="shared" ca="1" si="29"/>
        <v>0</v>
      </c>
      <c r="AN161" s="46">
        <f t="shared" ca="1" si="30"/>
        <v>0</v>
      </c>
      <c r="AO161" s="46">
        <f t="shared" ca="1" si="31"/>
        <v>0</v>
      </c>
      <c r="AP161" s="46">
        <f>январь!AP161</f>
        <v>0</v>
      </c>
      <c r="AQ161" s="46">
        <f t="shared" ca="1" si="24"/>
        <v>0</v>
      </c>
      <c r="AR161" s="47"/>
      <c r="AS161" s="47">
        <f t="shared" ca="1" si="32"/>
        <v>0</v>
      </c>
      <c r="AT161" s="47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</row>
    <row r="162" spans="1:58" x14ac:dyDescent="0.25">
      <c r="A162" s="47">
        <f>База!B162</f>
        <v>0</v>
      </c>
      <c r="B162" s="46" t="s">
        <v>23</v>
      </c>
      <c r="C162" s="46">
        <f ca="1">IF(COUNTIFS(Распис!$B$4:$B$300,$A162,Распис!$C$4:$C$300,"&lt;="&amp;C$1,Распис!$D$4:$D$300,"&gt;="&amp;C$1)&gt;0,SUMIFS(Распис!$F$4:$F$300,Распис!$B$4:$B$300,$A162,Распис!$C$4:$C$300,"&lt;="&amp;C$1,Распис!$D$4:$D$300,"&gt;="&amp;C$1),SUMIF(База!$B$3:$B$305,$A162,База!$F$3:$F$152))</f>
        <v>0</v>
      </c>
      <c r="D162" s="46">
        <f ca="1">IF(COUNTIFS(Распис!$B$4:$B$300,$A162,Распис!$C$4:$C$300,"&lt;="&amp;D$1,Распис!$D$4:$D$300,"&gt;="&amp;D$1)&gt;0,SUMIFS(Распис!$G$4:$G$300,Распис!$B$4:$B$300,$A162,Распис!$C$4:$C$300,"&lt;="&amp;D$1,Распис!$D$4:$D$300,"&gt;="&amp;D$1),SUMIF(База!$B$3:$B$305,$A162,База!$G$3:$G$152))</f>
        <v>0</v>
      </c>
      <c r="E162" s="46">
        <f ca="1">IF(COUNTIFS(Распис!$B$4:$B$300,$A162,Распис!$C$4:$C$300,"&lt;="&amp;E$1,Распис!$D$4:$D$300,"&gt;="&amp;E$1)&gt;0,SUMIFS(Распис!$H$4:$H$300,Распис!$B$4:$B$300,$A162,Распис!$C$4:$C$300,"&lt;="&amp;E$1,Распис!$D$4:$D$300,"&gt;="&amp;E$1),SUMIF(База!$B$3:$B$305,$A162,База!$H$3:$H$152))</f>
        <v>0</v>
      </c>
      <c r="F162" s="46">
        <f ca="1">IF(COUNTIFS(Распис!$B$4:$B$300,$A162,Распис!$C$4:$C$300,"&lt;="&amp;F$1,Распис!$D$4:$D$300,"&gt;="&amp;F$1)&gt;0,SUMIFS(Распис!$I$4:$I$300,Распис!$B$4:$B$300,$A162,Распис!$C$4:$C$300,"&lt;="&amp;F$1,Распис!$D$4:$D$300,"&gt;="&amp;F$1),SUMIF(База!$B$3:$B$305,$A162,База!$I$3:$I$152))</f>
        <v>0</v>
      </c>
      <c r="G162" s="46">
        <f ca="1">IF(COUNTIFS(Распис!$B$4:$B$300,$A162,Распис!$C$4:$C$300,"&lt;="&amp;G$1,Распис!$D$4:$D$300,"&gt;="&amp;G$1)&gt;0,SUMIFS(Распис!$J$4:$J$300,Распис!$B$4:$B$300,$A162,Распис!$C$4:$C$300,"&lt;="&amp;G$1,Распис!$D$4:$D$300,"&gt;="&amp;G$1),SUMIF(База!$B$3:$B$305,$A162,База!$J$3:$J$152))</f>
        <v>0</v>
      </c>
      <c r="H162" s="46">
        <f ca="1">IF(COUNTIFS(Распис!$B$4:$B$300,$A162,Распис!$C$4:$C$300,"&lt;="&amp;H$1,Распис!$D$4:$D$300,"&gt;="&amp;H$1)&gt;0,SUMIFS(Распис!$K$4:$K$300,Распис!$B$4:$B$300,$A162,Распис!$C$4:$C$300,"&lt;="&amp;H$1,Распис!$D$4:$D$300,"&gt;="&amp;H$1),SUMIF(База!$B$3:$B$305,$A162,База!$K$3:$K$152))</f>
        <v>0</v>
      </c>
      <c r="I162" s="46" t="s">
        <v>23</v>
      </c>
      <c r="J162" s="46">
        <f ca="1">IF(COUNTIFS(Распис!$B$4:$B$300,$A162,Распис!$C$4:$C$300,"&lt;="&amp;J$1,Распис!$D$4:$D$300,"&gt;="&amp;J$1)&gt;0,SUMIFS(Распис!$F$4:$F$300,Распис!$B$4:$B$300,$A162,Распис!$C$4:$C$300,"&lt;="&amp;J$1,Распис!$D$4:$D$300,"&gt;="&amp;J$1),SUMIF(База!$B$3:$B$305,$A162,База!$F$3:$F$152))</f>
        <v>0</v>
      </c>
      <c r="K162" s="46">
        <f ca="1">IF(COUNTIFS(Распис!$B$4:$B$300,$A162,Распис!$C$4:$C$300,"&lt;="&amp;K$1,Распис!$D$4:$D$300,"&gt;="&amp;K$1)&gt;0,SUMIFS(Распис!$G$4:$G$300,Распис!$B$4:$B$300,$A162,Распис!$C$4:$C$300,"&lt;="&amp;K$1,Распис!$D$4:$D$300,"&gt;="&amp;K$1),SUMIF(База!$B$3:$B$305,$A162,База!$G$3:$G$152))</f>
        <v>0</v>
      </c>
      <c r="L162" s="46">
        <f ca="1">IF(COUNTIFS(Распис!$B$4:$B$300,$A162,Распис!$C$4:$C$300,"&lt;="&amp;L$1,Распис!$D$4:$D$300,"&gt;="&amp;L$1)&gt;0,SUMIFS(Распис!$H$4:$H$300,Распис!$B$4:$B$300,$A162,Распис!$C$4:$C$300,"&lt;="&amp;L$1,Распис!$D$4:$D$300,"&gt;="&amp;L$1),SUMIF(База!$B$3:$B$305,$A162,База!$H$3:$H$152))</f>
        <v>0</v>
      </c>
      <c r="M162" s="46">
        <f ca="1">IF(COUNTIFS(Распис!$B$4:$B$300,$A162,Распис!$C$4:$C$300,"&lt;="&amp;M$1,Распис!$D$4:$D$300,"&gt;="&amp;M$1)&gt;0,SUMIFS(Распис!$I$4:$I$300,Распис!$B$4:$B$300,$A162,Распис!$C$4:$C$300,"&lt;="&amp;M$1,Распис!$D$4:$D$300,"&gt;="&amp;M$1),SUMIF(База!$B$3:$B$305,$A162,База!$I$3:$I$152))</f>
        <v>0</v>
      </c>
      <c r="N162" s="46">
        <f ca="1">IF(COUNTIFS(Распис!$B$4:$B$300,$A162,Распис!$C$4:$C$300,"&lt;="&amp;N$1,Распис!$D$4:$D$300,"&gt;="&amp;N$1)&gt;0,SUMIFS(Распис!$J$4:$J$300,Распис!$B$4:$B$300,$A162,Распис!$C$4:$C$300,"&lt;="&amp;N$1,Распис!$D$4:$D$300,"&gt;="&amp;N$1),SUMIF(База!$B$3:$B$305,$A162,База!$J$3:$J$152))</f>
        <v>0</v>
      </c>
      <c r="O162" s="46">
        <f ca="1">IF(COUNTIFS(Распис!$B$4:$B$300,$A162,Распис!$C$4:$C$300,"&lt;="&amp;O$1,Распис!$D$4:$D$300,"&gt;="&amp;O$1)&gt;0,SUMIFS(Распис!$K$4:$K$300,Распис!$B$4:$B$300,$A162,Распис!$C$4:$C$300,"&lt;="&amp;O$1,Распис!$D$4:$D$300,"&gt;="&amp;O$1),SUMIF(База!$B$3:$B$305,$A162,База!$K$3:$K$152))</f>
        <v>0</v>
      </c>
      <c r="P162" s="46" t="s">
        <v>23</v>
      </c>
      <c r="Q162" s="46">
        <f ca="1">IF(COUNTIFS(Распис!$B$4:$B$300,$A162,Распис!$C$4:$C$300,"&lt;="&amp;Q$1,Распис!$D$4:$D$300,"&gt;="&amp;Q$1)&gt;0,SUMIFS(Распис!$F$4:$F$300,Распис!$B$4:$B$300,$A162,Распис!$C$4:$C$300,"&lt;="&amp;Q$1,Распис!$D$4:$D$300,"&gt;="&amp;Q$1),SUMIF(База!$B$3:$B$305,$A162,База!$F$3:$F$152))</f>
        <v>0</v>
      </c>
      <c r="R162" s="46">
        <f ca="1">IF(COUNTIFS(Распис!$B$4:$B$300,$A162,Распис!$C$4:$C$300,"&lt;="&amp;R$1,Распис!$D$4:$D$300,"&gt;="&amp;R$1)&gt;0,SUMIFS(Распис!$G$4:$G$300,Распис!$B$4:$B$300,$A162,Распис!$C$4:$C$300,"&lt;="&amp;R$1,Распис!$D$4:$D$300,"&gt;="&amp;R$1),SUMIF(База!$B$3:$B$305,$A162,База!$G$3:$G$152))</f>
        <v>0</v>
      </c>
      <c r="S162" s="46">
        <f ca="1">IF(COUNTIFS(Распис!$B$4:$B$300,$A162,Распис!$C$4:$C$300,"&lt;="&amp;S$1,Распис!$D$4:$D$300,"&gt;="&amp;S$1)&gt;0,SUMIFS(Распис!$H$4:$H$300,Распис!$B$4:$B$300,$A162,Распис!$C$4:$C$300,"&lt;="&amp;S$1,Распис!$D$4:$D$300,"&gt;="&amp;S$1),SUMIF(База!$B$3:$B$305,$A162,База!$H$3:$H$152))</f>
        <v>0</v>
      </c>
      <c r="T162" s="46">
        <f ca="1">IF(COUNTIFS(Распис!$B$4:$B$300,$A162,Распис!$C$4:$C$300,"&lt;="&amp;T$1,Распис!$D$4:$D$300,"&gt;="&amp;T$1)&gt;0,SUMIFS(Распис!$I$4:$I$300,Распис!$B$4:$B$300,$A162,Распис!$C$4:$C$300,"&lt;="&amp;T$1,Распис!$D$4:$D$300,"&gt;="&amp;T$1),SUMIF(База!$B$3:$B$305,$A162,База!$I$3:$I$152))</f>
        <v>0</v>
      </c>
      <c r="U162" s="46">
        <f ca="1">IF(COUNTIFS(Распис!$B$4:$B$300,$A162,Распис!$C$4:$C$300,"&lt;="&amp;U$1,Распис!$D$4:$D$300,"&gt;="&amp;U$1)&gt;0,SUMIFS(Распис!$J$4:$J$300,Распис!$B$4:$B$300,$A162,Распис!$C$4:$C$300,"&lt;="&amp;U$1,Распис!$D$4:$D$300,"&gt;="&amp;U$1),SUMIF(База!$B$3:$B$305,$A162,База!$J$3:$J$152))</f>
        <v>0</v>
      </c>
      <c r="V162" s="46">
        <f ca="1">IF(COUNTIFS(Распис!$B$4:$B$300,$A162,Распис!$C$4:$C$300,"&lt;="&amp;V$1,Распис!$D$4:$D$300,"&gt;="&amp;V$1)&gt;0,SUMIFS(Распис!$K$4:$K$300,Распис!$B$4:$B$300,$A162,Распис!$C$4:$C$300,"&lt;="&amp;V$1,Распис!$D$4:$D$300,"&gt;="&amp;V$1),SUMIF(База!$B$3:$B$305,$A162,База!$K$3:$K$152))</f>
        <v>0</v>
      </c>
      <c r="W162" s="46" t="s">
        <v>23</v>
      </c>
      <c r="X162" s="46">
        <f ca="1">IF(COUNTIFS(Распис!$B$4:$B$300,$A162,Распис!$C$4:$C$300,"&lt;="&amp;X$1,Распис!$D$4:$D$300,"&gt;="&amp;X$1)&gt;0,SUMIFS(Распис!$F$4:$F$300,Распис!$B$4:$B$300,$A162,Распис!$C$4:$C$300,"&lt;="&amp;X$1,Распис!$D$4:$D$300,"&gt;="&amp;X$1),SUMIF(База!$B$3:$B$305,$A162,База!$F$3:$F$152))</f>
        <v>0</v>
      </c>
      <c r="Y162" s="46">
        <f ca="1">IF(COUNTIFS(Распис!$B$4:$B$300,$A162,Распис!$C$4:$C$300,"&lt;="&amp;Y$1,Распис!$D$4:$D$300,"&gt;="&amp;Y$1)&gt;0,SUMIFS(Распис!$G$4:$G$300,Распис!$B$4:$B$300,$A162,Распис!$C$4:$C$300,"&lt;="&amp;Y$1,Распис!$D$4:$D$300,"&gt;="&amp;Y$1),SUMIF(База!$B$3:$B$305,$A162,База!$G$3:$G$152))</f>
        <v>0</v>
      </c>
      <c r="Z162" s="46">
        <f ca="1">IF(COUNTIFS(Распис!$B$4:$B$300,$A162,Распис!$C$4:$C$300,"&lt;="&amp;Z$1,Распис!$D$4:$D$300,"&gt;="&amp;Z$1)&gt;0,SUMIFS(Распис!$H$4:$H$300,Распис!$B$4:$B$300,$A162,Распис!$C$4:$C$300,"&lt;="&amp;Z$1,Распис!$D$4:$D$300,"&gt;="&amp;Z$1),SUMIF(База!$B$3:$B$305,$A162,База!$H$3:$H$152))</f>
        <v>0</v>
      </c>
      <c r="AA162" s="46">
        <f ca="1">IF(COUNTIFS(Распис!$B$4:$B$300,$A162,Распис!$C$4:$C$300,"&lt;="&amp;AA$1,Распис!$D$4:$D$300,"&gt;="&amp;AA$1)&gt;0,SUMIFS(Распис!$I$4:$I$300,Распис!$B$4:$B$300,$A162,Распис!$C$4:$C$300,"&lt;="&amp;AA$1,Распис!$D$4:$D$300,"&gt;="&amp;AA$1),SUMIF(База!$B$3:$B$305,$A162,База!$I$3:$I$152))</f>
        <v>0</v>
      </c>
      <c r="AB162" s="46">
        <f ca="1">IF(COUNTIFS(Распис!$B$4:$B$300,$A162,Распис!$C$4:$C$300,"&lt;="&amp;AB$1,Распис!$D$4:$D$300,"&gt;="&amp;AB$1)&gt;0,SUMIFS(Распис!$J$4:$J$300,Распис!$B$4:$B$300,$A162,Распис!$C$4:$C$300,"&lt;="&amp;AB$1,Распис!$D$4:$D$300,"&gt;="&amp;AB$1),SUMIF(База!$B$3:$B$305,$A162,База!$J$3:$J$152))</f>
        <v>0</v>
      </c>
      <c r="AC162" s="46">
        <f ca="1">IF(COUNTIFS(Распис!$B$4:$B$300,$A162,Распис!$C$4:$C$300,"&lt;="&amp;AC$1,Распис!$D$4:$D$300,"&gt;="&amp;AC$1)&gt;0,SUMIFS(Распис!$K$4:$K$300,Распис!$B$4:$B$300,$A162,Распис!$C$4:$C$300,"&lt;="&amp;AC$1,Распис!$D$4:$D$300,"&gt;="&amp;AC$1),SUMIF(База!$B$3:$B$305,$A162,База!$K$3:$K$152))</f>
        <v>0</v>
      </c>
      <c r="AD162" s="46" t="s">
        <v>23</v>
      </c>
      <c r="AE162" s="46">
        <f ca="1">IF(COUNTIFS(Распис!$B$4:$B$300,$A162,Распис!$C$4:$C$300,"&lt;="&amp;AE$1,Распис!$D$4:$D$300,"&gt;="&amp;AE$1)&gt;0,SUMIFS(Распис!$F$4:$F$300,Распис!$B$4:$B$300,$A162,Распис!$C$4:$C$300,"&lt;="&amp;AE$1,Распис!$D$4:$D$300,"&gt;="&amp;AE$1),SUMIF(База!$B$3:$B$305,$A162,База!$F$3:$F$152))</f>
        <v>0</v>
      </c>
      <c r="AF162" s="47"/>
      <c r="AG162" s="46">
        <f t="shared" ca="1" si="26"/>
        <v>0</v>
      </c>
      <c r="AH162" s="46">
        <f ca="1">AG162-SUMIFS(Распред!$G$4:$G$300,Распред!$B$4:$B$300,"апрель",Распред!$F$4:$F$300,A162)</f>
        <v>0</v>
      </c>
      <c r="AI162" s="46">
        <f ca="1">AH162+(COUNTIF(B162:AF162,"КД")+SUMIFS(Распред!$AH$4:$AH$300,Распред!$F$4:$F$300,A162,Распред!$B$4:$B$300,"апрель"))*4</f>
        <v>0</v>
      </c>
      <c r="AJ162" s="46">
        <f t="shared" ca="1" si="27"/>
        <v>0</v>
      </c>
      <c r="AK162" s="46">
        <f t="shared" ca="1" si="28"/>
        <v>0</v>
      </c>
      <c r="AL162" s="46">
        <f>SUMIFS(Распред!$K$4:$K$300,Распред!$B$4:$B$300,"апрель",Распред!$J$4:$J$300,A162)+SUMIFS(Распред!$M$4:$M$300,Распред!$B$4:$B$300,"апрель",Распред!$L$4:$L$300,A162)+SUMIFS(Распред!$O$4:$O$300,Распред!$B$4:$B$300,"апрель",Распред!$N$4:$N$300,A162)+SUMIFS(Распред!$Q$4:$Q$300,Распред!$B$4:$B$300,"апрель",Распред!$P$4:$P$300,A162)+SUMIFS(Распред!$S$4:$S$300,Распред!$B$4:$B$300,"апрель",Распред!$R$4:$R$300,A162)+SUMIFS(Распред!$U$4:$U$300,Распред!$B$4:$B$300,"апрель",Распред!$T$4:$T$300,A162)+SUMIFS(Распред!$W$4:$W$300,Распред!$B$4:$B$300,"апрель",Распред!$V$4:$V$300,A162)+SUMIFS(Распред!$Y$4:$Y$300,Распред!$B$4:$B$300,"апрель",Распред!$X$4:$X$300,A162)+SUMIFS(Распред!$AA$4:$AA$300,Распред!$B$4:$B$300,"апрель",Распред!$Z$4:$Z$300,A162)+SUMIFS(Распред!$AC$4:$AC$300,Распред!$B$4:$B$300,"апрель",Распред!$AB$4:$AB$300,A162)</f>
        <v>0</v>
      </c>
      <c r="AM162" s="46">
        <f t="shared" ca="1" si="29"/>
        <v>0</v>
      </c>
      <c r="AN162" s="46">
        <f t="shared" ca="1" si="30"/>
        <v>0</v>
      </c>
      <c r="AO162" s="46">
        <f t="shared" ca="1" si="31"/>
        <v>0</v>
      </c>
      <c r="AP162" s="46">
        <f>январь!AP162</f>
        <v>0</v>
      </c>
      <c r="AQ162" s="46">
        <f t="shared" ca="1" si="24"/>
        <v>0</v>
      </c>
      <c r="AR162" s="47"/>
      <c r="AS162" s="47">
        <f t="shared" ca="1" si="32"/>
        <v>0</v>
      </c>
      <c r="AT162" s="47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</row>
    <row r="163" spans="1:58" x14ac:dyDescent="0.25">
      <c r="A163" s="47">
        <f>База!B163</f>
        <v>0</v>
      </c>
      <c r="B163" s="46" t="s">
        <v>23</v>
      </c>
      <c r="C163" s="46">
        <f ca="1">IF(COUNTIFS(Распис!$B$4:$B$300,$A163,Распис!$C$4:$C$300,"&lt;="&amp;C$1,Распис!$D$4:$D$300,"&gt;="&amp;C$1)&gt;0,SUMIFS(Распис!$F$4:$F$300,Распис!$B$4:$B$300,$A163,Распис!$C$4:$C$300,"&lt;="&amp;C$1,Распис!$D$4:$D$300,"&gt;="&amp;C$1),SUMIF(База!$B$3:$B$305,$A163,База!$F$3:$F$152))</f>
        <v>0</v>
      </c>
      <c r="D163" s="46">
        <f ca="1">IF(COUNTIFS(Распис!$B$4:$B$300,$A163,Распис!$C$4:$C$300,"&lt;="&amp;D$1,Распис!$D$4:$D$300,"&gt;="&amp;D$1)&gt;0,SUMIFS(Распис!$G$4:$G$300,Распис!$B$4:$B$300,$A163,Распис!$C$4:$C$300,"&lt;="&amp;D$1,Распис!$D$4:$D$300,"&gt;="&amp;D$1),SUMIF(База!$B$3:$B$305,$A163,База!$G$3:$G$152))</f>
        <v>0</v>
      </c>
      <c r="E163" s="46">
        <f ca="1">IF(COUNTIFS(Распис!$B$4:$B$300,$A163,Распис!$C$4:$C$300,"&lt;="&amp;E$1,Распис!$D$4:$D$300,"&gt;="&amp;E$1)&gt;0,SUMIFS(Распис!$H$4:$H$300,Распис!$B$4:$B$300,$A163,Распис!$C$4:$C$300,"&lt;="&amp;E$1,Распис!$D$4:$D$300,"&gt;="&amp;E$1),SUMIF(База!$B$3:$B$305,$A163,База!$H$3:$H$152))</f>
        <v>0</v>
      </c>
      <c r="F163" s="46">
        <f ca="1">IF(COUNTIFS(Распис!$B$4:$B$300,$A163,Распис!$C$4:$C$300,"&lt;="&amp;F$1,Распис!$D$4:$D$300,"&gt;="&amp;F$1)&gt;0,SUMIFS(Распис!$I$4:$I$300,Распис!$B$4:$B$300,$A163,Распис!$C$4:$C$300,"&lt;="&amp;F$1,Распис!$D$4:$D$300,"&gt;="&amp;F$1),SUMIF(База!$B$3:$B$305,$A163,База!$I$3:$I$152))</f>
        <v>0</v>
      </c>
      <c r="G163" s="46">
        <f ca="1">IF(COUNTIFS(Распис!$B$4:$B$300,$A163,Распис!$C$4:$C$300,"&lt;="&amp;G$1,Распис!$D$4:$D$300,"&gt;="&amp;G$1)&gt;0,SUMIFS(Распис!$J$4:$J$300,Распис!$B$4:$B$300,$A163,Распис!$C$4:$C$300,"&lt;="&amp;G$1,Распис!$D$4:$D$300,"&gt;="&amp;G$1),SUMIF(База!$B$3:$B$305,$A163,База!$J$3:$J$152))</f>
        <v>0</v>
      </c>
      <c r="H163" s="46">
        <f ca="1">IF(COUNTIFS(Распис!$B$4:$B$300,$A163,Распис!$C$4:$C$300,"&lt;="&amp;H$1,Распис!$D$4:$D$300,"&gt;="&amp;H$1)&gt;0,SUMIFS(Распис!$K$4:$K$300,Распис!$B$4:$B$300,$A163,Распис!$C$4:$C$300,"&lt;="&amp;H$1,Распис!$D$4:$D$300,"&gt;="&amp;H$1),SUMIF(База!$B$3:$B$305,$A163,База!$K$3:$K$152))</f>
        <v>0</v>
      </c>
      <c r="I163" s="46" t="s">
        <v>23</v>
      </c>
      <c r="J163" s="46">
        <f ca="1">IF(COUNTIFS(Распис!$B$4:$B$300,$A163,Распис!$C$4:$C$300,"&lt;="&amp;J$1,Распис!$D$4:$D$300,"&gt;="&amp;J$1)&gt;0,SUMIFS(Распис!$F$4:$F$300,Распис!$B$4:$B$300,$A163,Распис!$C$4:$C$300,"&lt;="&amp;J$1,Распис!$D$4:$D$300,"&gt;="&amp;J$1),SUMIF(База!$B$3:$B$305,$A163,База!$F$3:$F$152))</f>
        <v>0</v>
      </c>
      <c r="K163" s="46">
        <f ca="1">IF(COUNTIFS(Распис!$B$4:$B$300,$A163,Распис!$C$4:$C$300,"&lt;="&amp;K$1,Распис!$D$4:$D$300,"&gt;="&amp;K$1)&gt;0,SUMIFS(Распис!$G$4:$G$300,Распис!$B$4:$B$300,$A163,Распис!$C$4:$C$300,"&lt;="&amp;K$1,Распис!$D$4:$D$300,"&gt;="&amp;K$1),SUMIF(База!$B$3:$B$305,$A163,База!$G$3:$G$152))</f>
        <v>0</v>
      </c>
      <c r="L163" s="46">
        <f ca="1">IF(COUNTIFS(Распис!$B$4:$B$300,$A163,Распис!$C$4:$C$300,"&lt;="&amp;L$1,Распис!$D$4:$D$300,"&gt;="&amp;L$1)&gt;0,SUMIFS(Распис!$H$4:$H$300,Распис!$B$4:$B$300,$A163,Распис!$C$4:$C$300,"&lt;="&amp;L$1,Распис!$D$4:$D$300,"&gt;="&amp;L$1),SUMIF(База!$B$3:$B$305,$A163,База!$H$3:$H$152))</f>
        <v>0</v>
      </c>
      <c r="M163" s="46">
        <f ca="1">IF(COUNTIFS(Распис!$B$4:$B$300,$A163,Распис!$C$4:$C$300,"&lt;="&amp;M$1,Распис!$D$4:$D$300,"&gt;="&amp;M$1)&gt;0,SUMIFS(Распис!$I$4:$I$300,Распис!$B$4:$B$300,$A163,Распис!$C$4:$C$300,"&lt;="&amp;M$1,Распис!$D$4:$D$300,"&gt;="&amp;M$1),SUMIF(База!$B$3:$B$305,$A163,База!$I$3:$I$152))</f>
        <v>0</v>
      </c>
      <c r="N163" s="46">
        <f ca="1">IF(COUNTIFS(Распис!$B$4:$B$300,$A163,Распис!$C$4:$C$300,"&lt;="&amp;N$1,Распис!$D$4:$D$300,"&gt;="&amp;N$1)&gt;0,SUMIFS(Распис!$J$4:$J$300,Распис!$B$4:$B$300,$A163,Распис!$C$4:$C$300,"&lt;="&amp;N$1,Распис!$D$4:$D$300,"&gt;="&amp;N$1),SUMIF(База!$B$3:$B$305,$A163,База!$J$3:$J$152))</f>
        <v>0</v>
      </c>
      <c r="O163" s="46">
        <f ca="1">IF(COUNTIFS(Распис!$B$4:$B$300,$A163,Распис!$C$4:$C$300,"&lt;="&amp;O$1,Распис!$D$4:$D$300,"&gt;="&amp;O$1)&gt;0,SUMIFS(Распис!$K$4:$K$300,Распис!$B$4:$B$300,$A163,Распис!$C$4:$C$300,"&lt;="&amp;O$1,Распис!$D$4:$D$300,"&gt;="&amp;O$1),SUMIF(База!$B$3:$B$305,$A163,База!$K$3:$K$152))</f>
        <v>0</v>
      </c>
      <c r="P163" s="46" t="s">
        <v>23</v>
      </c>
      <c r="Q163" s="46">
        <f ca="1">IF(COUNTIFS(Распис!$B$4:$B$300,$A163,Распис!$C$4:$C$300,"&lt;="&amp;Q$1,Распис!$D$4:$D$300,"&gt;="&amp;Q$1)&gt;0,SUMIFS(Распис!$F$4:$F$300,Распис!$B$4:$B$300,$A163,Распис!$C$4:$C$300,"&lt;="&amp;Q$1,Распис!$D$4:$D$300,"&gt;="&amp;Q$1),SUMIF(База!$B$3:$B$305,$A163,База!$F$3:$F$152))</f>
        <v>0</v>
      </c>
      <c r="R163" s="46">
        <f ca="1">IF(COUNTIFS(Распис!$B$4:$B$300,$A163,Распис!$C$4:$C$300,"&lt;="&amp;R$1,Распис!$D$4:$D$300,"&gt;="&amp;R$1)&gt;0,SUMIFS(Распис!$G$4:$G$300,Распис!$B$4:$B$300,$A163,Распис!$C$4:$C$300,"&lt;="&amp;R$1,Распис!$D$4:$D$300,"&gt;="&amp;R$1),SUMIF(База!$B$3:$B$305,$A163,База!$G$3:$G$152))</f>
        <v>0</v>
      </c>
      <c r="S163" s="46">
        <f ca="1">IF(COUNTIFS(Распис!$B$4:$B$300,$A163,Распис!$C$4:$C$300,"&lt;="&amp;S$1,Распис!$D$4:$D$300,"&gt;="&amp;S$1)&gt;0,SUMIFS(Распис!$H$4:$H$300,Распис!$B$4:$B$300,$A163,Распис!$C$4:$C$300,"&lt;="&amp;S$1,Распис!$D$4:$D$300,"&gt;="&amp;S$1),SUMIF(База!$B$3:$B$305,$A163,База!$H$3:$H$152))</f>
        <v>0</v>
      </c>
      <c r="T163" s="46">
        <f ca="1">IF(COUNTIFS(Распис!$B$4:$B$300,$A163,Распис!$C$4:$C$300,"&lt;="&amp;T$1,Распис!$D$4:$D$300,"&gt;="&amp;T$1)&gt;0,SUMIFS(Распис!$I$4:$I$300,Распис!$B$4:$B$300,$A163,Распис!$C$4:$C$300,"&lt;="&amp;T$1,Распис!$D$4:$D$300,"&gt;="&amp;T$1),SUMIF(База!$B$3:$B$305,$A163,База!$I$3:$I$152))</f>
        <v>0</v>
      </c>
      <c r="U163" s="46">
        <f ca="1">IF(COUNTIFS(Распис!$B$4:$B$300,$A163,Распис!$C$4:$C$300,"&lt;="&amp;U$1,Распис!$D$4:$D$300,"&gt;="&amp;U$1)&gt;0,SUMIFS(Распис!$J$4:$J$300,Распис!$B$4:$B$300,$A163,Распис!$C$4:$C$300,"&lt;="&amp;U$1,Распис!$D$4:$D$300,"&gt;="&amp;U$1),SUMIF(База!$B$3:$B$305,$A163,База!$J$3:$J$152))</f>
        <v>0</v>
      </c>
      <c r="V163" s="46">
        <f ca="1">IF(COUNTIFS(Распис!$B$4:$B$300,$A163,Распис!$C$4:$C$300,"&lt;="&amp;V$1,Распис!$D$4:$D$300,"&gt;="&amp;V$1)&gt;0,SUMIFS(Распис!$K$4:$K$300,Распис!$B$4:$B$300,$A163,Распис!$C$4:$C$300,"&lt;="&amp;V$1,Распис!$D$4:$D$300,"&gt;="&amp;V$1),SUMIF(База!$B$3:$B$305,$A163,База!$K$3:$K$152))</f>
        <v>0</v>
      </c>
      <c r="W163" s="46" t="s">
        <v>23</v>
      </c>
      <c r="X163" s="46">
        <f ca="1">IF(COUNTIFS(Распис!$B$4:$B$300,$A163,Распис!$C$4:$C$300,"&lt;="&amp;X$1,Распис!$D$4:$D$300,"&gt;="&amp;X$1)&gt;0,SUMIFS(Распис!$F$4:$F$300,Распис!$B$4:$B$300,$A163,Распис!$C$4:$C$300,"&lt;="&amp;X$1,Распис!$D$4:$D$300,"&gt;="&amp;X$1),SUMIF(База!$B$3:$B$305,$A163,База!$F$3:$F$152))</f>
        <v>0</v>
      </c>
      <c r="Y163" s="46">
        <f ca="1">IF(COUNTIFS(Распис!$B$4:$B$300,$A163,Распис!$C$4:$C$300,"&lt;="&amp;Y$1,Распис!$D$4:$D$300,"&gt;="&amp;Y$1)&gt;0,SUMIFS(Распис!$G$4:$G$300,Распис!$B$4:$B$300,$A163,Распис!$C$4:$C$300,"&lt;="&amp;Y$1,Распис!$D$4:$D$300,"&gt;="&amp;Y$1),SUMIF(База!$B$3:$B$305,$A163,База!$G$3:$G$152))</f>
        <v>0</v>
      </c>
      <c r="Z163" s="46">
        <f ca="1">IF(COUNTIFS(Распис!$B$4:$B$300,$A163,Распис!$C$4:$C$300,"&lt;="&amp;Z$1,Распис!$D$4:$D$300,"&gt;="&amp;Z$1)&gt;0,SUMIFS(Распис!$H$4:$H$300,Распис!$B$4:$B$300,$A163,Распис!$C$4:$C$300,"&lt;="&amp;Z$1,Распис!$D$4:$D$300,"&gt;="&amp;Z$1),SUMIF(База!$B$3:$B$305,$A163,База!$H$3:$H$152))</f>
        <v>0</v>
      </c>
      <c r="AA163" s="46">
        <f ca="1">IF(COUNTIFS(Распис!$B$4:$B$300,$A163,Распис!$C$4:$C$300,"&lt;="&amp;AA$1,Распис!$D$4:$D$300,"&gt;="&amp;AA$1)&gt;0,SUMIFS(Распис!$I$4:$I$300,Распис!$B$4:$B$300,$A163,Распис!$C$4:$C$300,"&lt;="&amp;AA$1,Распис!$D$4:$D$300,"&gt;="&amp;AA$1),SUMIF(База!$B$3:$B$305,$A163,База!$I$3:$I$152))</f>
        <v>0</v>
      </c>
      <c r="AB163" s="46">
        <f ca="1">IF(COUNTIFS(Распис!$B$4:$B$300,$A163,Распис!$C$4:$C$300,"&lt;="&amp;AB$1,Распис!$D$4:$D$300,"&gt;="&amp;AB$1)&gt;0,SUMIFS(Распис!$J$4:$J$300,Распис!$B$4:$B$300,$A163,Распис!$C$4:$C$300,"&lt;="&amp;AB$1,Распис!$D$4:$D$300,"&gt;="&amp;AB$1),SUMIF(База!$B$3:$B$305,$A163,База!$J$3:$J$152))</f>
        <v>0</v>
      </c>
      <c r="AC163" s="46">
        <f ca="1">IF(COUNTIFS(Распис!$B$4:$B$300,$A163,Распис!$C$4:$C$300,"&lt;="&amp;AC$1,Распис!$D$4:$D$300,"&gt;="&amp;AC$1)&gt;0,SUMIFS(Распис!$K$4:$K$300,Распис!$B$4:$B$300,$A163,Распис!$C$4:$C$300,"&lt;="&amp;AC$1,Распис!$D$4:$D$300,"&gt;="&amp;AC$1),SUMIF(База!$B$3:$B$305,$A163,База!$K$3:$K$152))</f>
        <v>0</v>
      </c>
      <c r="AD163" s="46" t="s">
        <v>23</v>
      </c>
      <c r="AE163" s="46">
        <f ca="1">IF(COUNTIFS(Распис!$B$4:$B$300,$A163,Распис!$C$4:$C$300,"&lt;="&amp;AE$1,Распис!$D$4:$D$300,"&gt;="&amp;AE$1)&gt;0,SUMIFS(Распис!$F$4:$F$300,Распис!$B$4:$B$300,$A163,Распис!$C$4:$C$300,"&lt;="&amp;AE$1,Распис!$D$4:$D$300,"&gt;="&amp;AE$1),SUMIF(База!$B$3:$B$305,$A163,База!$F$3:$F$152))</f>
        <v>0</v>
      </c>
      <c r="AF163" s="47"/>
      <c r="AG163" s="46">
        <f t="shared" ca="1" si="26"/>
        <v>0</v>
      </c>
      <c r="AH163" s="46">
        <f ca="1">AG163-SUMIFS(Распред!$G$4:$G$300,Распред!$B$4:$B$300,"апрель",Распред!$F$4:$F$300,A163)</f>
        <v>0</v>
      </c>
      <c r="AI163" s="46">
        <f ca="1">AH163+(COUNTIF(B163:AF163,"КД")+SUMIFS(Распред!$AH$4:$AH$300,Распред!$F$4:$F$300,A163,Распред!$B$4:$B$300,"апрель"))*4</f>
        <v>0</v>
      </c>
      <c r="AJ163" s="46">
        <f t="shared" ca="1" si="27"/>
        <v>0</v>
      </c>
      <c r="AK163" s="46">
        <f t="shared" ca="1" si="28"/>
        <v>0</v>
      </c>
      <c r="AL163" s="46">
        <f>SUMIFS(Распред!$K$4:$K$300,Распред!$B$4:$B$300,"апрель",Распред!$J$4:$J$300,A163)+SUMIFS(Распред!$M$4:$M$300,Распред!$B$4:$B$300,"апрель",Распред!$L$4:$L$300,A163)+SUMIFS(Распред!$O$4:$O$300,Распред!$B$4:$B$300,"апрель",Распред!$N$4:$N$300,A163)+SUMIFS(Распред!$Q$4:$Q$300,Распред!$B$4:$B$300,"апрель",Распред!$P$4:$P$300,A163)+SUMIFS(Распред!$S$4:$S$300,Распред!$B$4:$B$300,"апрель",Распред!$R$4:$R$300,A163)+SUMIFS(Распред!$U$4:$U$300,Распред!$B$4:$B$300,"апрель",Распред!$T$4:$T$300,A163)+SUMIFS(Распред!$W$4:$W$300,Распред!$B$4:$B$300,"апрель",Распред!$V$4:$V$300,A163)+SUMIFS(Распред!$Y$4:$Y$300,Распред!$B$4:$B$300,"апрель",Распред!$X$4:$X$300,A163)+SUMIFS(Распред!$AA$4:$AA$300,Распред!$B$4:$B$300,"апрель",Распред!$Z$4:$Z$300,A163)+SUMIFS(Распред!$AC$4:$AC$300,Распред!$B$4:$B$300,"апрель",Распред!$AB$4:$AB$300,A163)</f>
        <v>0</v>
      </c>
      <c r="AM163" s="46">
        <f t="shared" ca="1" si="29"/>
        <v>0</v>
      </c>
      <c r="AN163" s="46">
        <f t="shared" ca="1" si="30"/>
        <v>0</v>
      </c>
      <c r="AO163" s="46">
        <f t="shared" ca="1" si="31"/>
        <v>0</v>
      </c>
      <c r="AP163" s="46">
        <f>январь!AP163</f>
        <v>0</v>
      </c>
      <c r="AQ163" s="46">
        <f t="shared" ca="1" si="24"/>
        <v>0</v>
      </c>
      <c r="AR163" s="47"/>
      <c r="AS163" s="47">
        <f t="shared" ca="1" si="32"/>
        <v>0</v>
      </c>
      <c r="AT163" s="47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</row>
    <row r="164" spans="1:58" x14ac:dyDescent="0.25">
      <c r="A164" s="47">
        <f>База!B164</f>
        <v>0</v>
      </c>
      <c r="B164" s="46" t="s">
        <v>23</v>
      </c>
      <c r="C164" s="46">
        <f ca="1">IF(COUNTIFS(Распис!$B$4:$B$300,$A164,Распис!$C$4:$C$300,"&lt;="&amp;C$1,Распис!$D$4:$D$300,"&gt;="&amp;C$1)&gt;0,SUMIFS(Распис!$F$4:$F$300,Распис!$B$4:$B$300,$A164,Распис!$C$4:$C$300,"&lt;="&amp;C$1,Распис!$D$4:$D$300,"&gt;="&amp;C$1),SUMIF(База!$B$3:$B$305,$A164,База!$F$3:$F$152))</f>
        <v>0</v>
      </c>
      <c r="D164" s="46">
        <f ca="1">IF(COUNTIFS(Распис!$B$4:$B$300,$A164,Распис!$C$4:$C$300,"&lt;="&amp;D$1,Распис!$D$4:$D$300,"&gt;="&amp;D$1)&gt;0,SUMIFS(Распис!$G$4:$G$300,Распис!$B$4:$B$300,$A164,Распис!$C$4:$C$300,"&lt;="&amp;D$1,Распис!$D$4:$D$300,"&gt;="&amp;D$1),SUMIF(База!$B$3:$B$305,$A164,База!$G$3:$G$152))</f>
        <v>0</v>
      </c>
      <c r="E164" s="46">
        <f ca="1">IF(COUNTIFS(Распис!$B$4:$B$300,$A164,Распис!$C$4:$C$300,"&lt;="&amp;E$1,Распис!$D$4:$D$300,"&gt;="&amp;E$1)&gt;0,SUMIFS(Распис!$H$4:$H$300,Распис!$B$4:$B$300,$A164,Распис!$C$4:$C$300,"&lt;="&amp;E$1,Распис!$D$4:$D$300,"&gt;="&amp;E$1),SUMIF(База!$B$3:$B$305,$A164,База!$H$3:$H$152))</f>
        <v>0</v>
      </c>
      <c r="F164" s="46">
        <f ca="1">IF(COUNTIFS(Распис!$B$4:$B$300,$A164,Распис!$C$4:$C$300,"&lt;="&amp;F$1,Распис!$D$4:$D$300,"&gt;="&amp;F$1)&gt;0,SUMIFS(Распис!$I$4:$I$300,Распис!$B$4:$B$300,$A164,Распис!$C$4:$C$300,"&lt;="&amp;F$1,Распис!$D$4:$D$300,"&gt;="&amp;F$1),SUMIF(База!$B$3:$B$305,$A164,База!$I$3:$I$152))</f>
        <v>0</v>
      </c>
      <c r="G164" s="46">
        <f ca="1">IF(COUNTIFS(Распис!$B$4:$B$300,$A164,Распис!$C$4:$C$300,"&lt;="&amp;G$1,Распис!$D$4:$D$300,"&gt;="&amp;G$1)&gt;0,SUMIFS(Распис!$J$4:$J$300,Распис!$B$4:$B$300,$A164,Распис!$C$4:$C$300,"&lt;="&amp;G$1,Распис!$D$4:$D$300,"&gt;="&amp;G$1),SUMIF(База!$B$3:$B$305,$A164,База!$J$3:$J$152))</f>
        <v>0</v>
      </c>
      <c r="H164" s="46">
        <f ca="1">IF(COUNTIFS(Распис!$B$4:$B$300,$A164,Распис!$C$4:$C$300,"&lt;="&amp;H$1,Распис!$D$4:$D$300,"&gt;="&amp;H$1)&gt;0,SUMIFS(Распис!$K$4:$K$300,Распис!$B$4:$B$300,$A164,Распис!$C$4:$C$300,"&lt;="&amp;H$1,Распис!$D$4:$D$300,"&gt;="&amp;H$1),SUMIF(База!$B$3:$B$305,$A164,База!$K$3:$K$152))</f>
        <v>0</v>
      </c>
      <c r="I164" s="46" t="s">
        <v>23</v>
      </c>
      <c r="J164" s="46">
        <f ca="1">IF(COUNTIFS(Распис!$B$4:$B$300,$A164,Распис!$C$4:$C$300,"&lt;="&amp;J$1,Распис!$D$4:$D$300,"&gt;="&amp;J$1)&gt;0,SUMIFS(Распис!$F$4:$F$300,Распис!$B$4:$B$300,$A164,Распис!$C$4:$C$300,"&lt;="&amp;J$1,Распис!$D$4:$D$300,"&gt;="&amp;J$1),SUMIF(База!$B$3:$B$305,$A164,База!$F$3:$F$152))</f>
        <v>0</v>
      </c>
      <c r="K164" s="46">
        <f ca="1">IF(COUNTIFS(Распис!$B$4:$B$300,$A164,Распис!$C$4:$C$300,"&lt;="&amp;K$1,Распис!$D$4:$D$300,"&gt;="&amp;K$1)&gt;0,SUMIFS(Распис!$G$4:$G$300,Распис!$B$4:$B$300,$A164,Распис!$C$4:$C$300,"&lt;="&amp;K$1,Распис!$D$4:$D$300,"&gt;="&amp;K$1),SUMIF(База!$B$3:$B$305,$A164,База!$G$3:$G$152))</f>
        <v>0</v>
      </c>
      <c r="L164" s="46">
        <f ca="1">IF(COUNTIFS(Распис!$B$4:$B$300,$A164,Распис!$C$4:$C$300,"&lt;="&amp;L$1,Распис!$D$4:$D$300,"&gt;="&amp;L$1)&gt;0,SUMIFS(Распис!$H$4:$H$300,Распис!$B$4:$B$300,$A164,Распис!$C$4:$C$300,"&lt;="&amp;L$1,Распис!$D$4:$D$300,"&gt;="&amp;L$1),SUMIF(База!$B$3:$B$305,$A164,База!$H$3:$H$152))</f>
        <v>0</v>
      </c>
      <c r="M164" s="46">
        <f ca="1">IF(COUNTIFS(Распис!$B$4:$B$300,$A164,Распис!$C$4:$C$300,"&lt;="&amp;M$1,Распис!$D$4:$D$300,"&gt;="&amp;M$1)&gt;0,SUMIFS(Распис!$I$4:$I$300,Распис!$B$4:$B$300,$A164,Распис!$C$4:$C$300,"&lt;="&amp;M$1,Распис!$D$4:$D$300,"&gt;="&amp;M$1),SUMIF(База!$B$3:$B$305,$A164,База!$I$3:$I$152))</f>
        <v>0</v>
      </c>
      <c r="N164" s="46">
        <f ca="1">IF(COUNTIFS(Распис!$B$4:$B$300,$A164,Распис!$C$4:$C$300,"&lt;="&amp;N$1,Распис!$D$4:$D$300,"&gt;="&amp;N$1)&gt;0,SUMIFS(Распис!$J$4:$J$300,Распис!$B$4:$B$300,$A164,Распис!$C$4:$C$300,"&lt;="&amp;N$1,Распис!$D$4:$D$300,"&gt;="&amp;N$1),SUMIF(База!$B$3:$B$305,$A164,База!$J$3:$J$152))</f>
        <v>0</v>
      </c>
      <c r="O164" s="46">
        <f ca="1">IF(COUNTIFS(Распис!$B$4:$B$300,$A164,Распис!$C$4:$C$300,"&lt;="&amp;O$1,Распис!$D$4:$D$300,"&gt;="&amp;O$1)&gt;0,SUMIFS(Распис!$K$4:$K$300,Распис!$B$4:$B$300,$A164,Распис!$C$4:$C$300,"&lt;="&amp;O$1,Распис!$D$4:$D$300,"&gt;="&amp;O$1),SUMIF(База!$B$3:$B$305,$A164,База!$K$3:$K$152))</f>
        <v>0</v>
      </c>
      <c r="P164" s="46" t="s">
        <v>23</v>
      </c>
      <c r="Q164" s="46">
        <f ca="1">IF(COUNTIFS(Распис!$B$4:$B$300,$A164,Распис!$C$4:$C$300,"&lt;="&amp;Q$1,Распис!$D$4:$D$300,"&gt;="&amp;Q$1)&gt;0,SUMIFS(Распис!$F$4:$F$300,Распис!$B$4:$B$300,$A164,Распис!$C$4:$C$300,"&lt;="&amp;Q$1,Распис!$D$4:$D$300,"&gt;="&amp;Q$1),SUMIF(База!$B$3:$B$305,$A164,База!$F$3:$F$152))</f>
        <v>0</v>
      </c>
      <c r="R164" s="46">
        <f ca="1">IF(COUNTIFS(Распис!$B$4:$B$300,$A164,Распис!$C$4:$C$300,"&lt;="&amp;R$1,Распис!$D$4:$D$300,"&gt;="&amp;R$1)&gt;0,SUMIFS(Распис!$G$4:$G$300,Распис!$B$4:$B$300,$A164,Распис!$C$4:$C$300,"&lt;="&amp;R$1,Распис!$D$4:$D$300,"&gt;="&amp;R$1),SUMIF(База!$B$3:$B$305,$A164,База!$G$3:$G$152))</f>
        <v>0</v>
      </c>
      <c r="S164" s="46">
        <f ca="1">IF(COUNTIFS(Распис!$B$4:$B$300,$A164,Распис!$C$4:$C$300,"&lt;="&amp;S$1,Распис!$D$4:$D$300,"&gt;="&amp;S$1)&gt;0,SUMIFS(Распис!$H$4:$H$300,Распис!$B$4:$B$300,$A164,Распис!$C$4:$C$300,"&lt;="&amp;S$1,Распис!$D$4:$D$300,"&gt;="&amp;S$1),SUMIF(База!$B$3:$B$305,$A164,База!$H$3:$H$152))</f>
        <v>0</v>
      </c>
      <c r="T164" s="46">
        <f ca="1">IF(COUNTIFS(Распис!$B$4:$B$300,$A164,Распис!$C$4:$C$300,"&lt;="&amp;T$1,Распис!$D$4:$D$300,"&gt;="&amp;T$1)&gt;0,SUMIFS(Распис!$I$4:$I$300,Распис!$B$4:$B$300,$A164,Распис!$C$4:$C$300,"&lt;="&amp;T$1,Распис!$D$4:$D$300,"&gt;="&amp;T$1),SUMIF(База!$B$3:$B$305,$A164,База!$I$3:$I$152))</f>
        <v>0</v>
      </c>
      <c r="U164" s="46">
        <f ca="1">IF(COUNTIFS(Распис!$B$4:$B$300,$A164,Распис!$C$4:$C$300,"&lt;="&amp;U$1,Распис!$D$4:$D$300,"&gt;="&amp;U$1)&gt;0,SUMIFS(Распис!$J$4:$J$300,Распис!$B$4:$B$300,$A164,Распис!$C$4:$C$300,"&lt;="&amp;U$1,Распис!$D$4:$D$300,"&gt;="&amp;U$1),SUMIF(База!$B$3:$B$305,$A164,База!$J$3:$J$152))</f>
        <v>0</v>
      </c>
      <c r="V164" s="46">
        <f ca="1">IF(COUNTIFS(Распис!$B$4:$B$300,$A164,Распис!$C$4:$C$300,"&lt;="&amp;V$1,Распис!$D$4:$D$300,"&gt;="&amp;V$1)&gt;0,SUMIFS(Распис!$K$4:$K$300,Распис!$B$4:$B$300,$A164,Распис!$C$4:$C$300,"&lt;="&amp;V$1,Распис!$D$4:$D$300,"&gt;="&amp;V$1),SUMIF(База!$B$3:$B$305,$A164,База!$K$3:$K$152))</f>
        <v>0</v>
      </c>
      <c r="W164" s="46" t="s">
        <v>23</v>
      </c>
      <c r="X164" s="46">
        <f ca="1">IF(COUNTIFS(Распис!$B$4:$B$300,$A164,Распис!$C$4:$C$300,"&lt;="&amp;X$1,Распис!$D$4:$D$300,"&gt;="&amp;X$1)&gt;0,SUMIFS(Распис!$F$4:$F$300,Распис!$B$4:$B$300,$A164,Распис!$C$4:$C$300,"&lt;="&amp;X$1,Распис!$D$4:$D$300,"&gt;="&amp;X$1),SUMIF(База!$B$3:$B$305,$A164,База!$F$3:$F$152))</f>
        <v>0</v>
      </c>
      <c r="Y164" s="46">
        <f ca="1">IF(COUNTIFS(Распис!$B$4:$B$300,$A164,Распис!$C$4:$C$300,"&lt;="&amp;Y$1,Распис!$D$4:$D$300,"&gt;="&amp;Y$1)&gt;0,SUMIFS(Распис!$G$4:$G$300,Распис!$B$4:$B$300,$A164,Распис!$C$4:$C$300,"&lt;="&amp;Y$1,Распис!$D$4:$D$300,"&gt;="&amp;Y$1),SUMIF(База!$B$3:$B$305,$A164,База!$G$3:$G$152))</f>
        <v>0</v>
      </c>
      <c r="Z164" s="46">
        <f ca="1">IF(COUNTIFS(Распис!$B$4:$B$300,$A164,Распис!$C$4:$C$300,"&lt;="&amp;Z$1,Распис!$D$4:$D$300,"&gt;="&amp;Z$1)&gt;0,SUMIFS(Распис!$H$4:$H$300,Распис!$B$4:$B$300,$A164,Распис!$C$4:$C$300,"&lt;="&amp;Z$1,Распис!$D$4:$D$300,"&gt;="&amp;Z$1),SUMIF(База!$B$3:$B$305,$A164,База!$H$3:$H$152))</f>
        <v>0</v>
      </c>
      <c r="AA164" s="46">
        <f ca="1">IF(COUNTIFS(Распис!$B$4:$B$300,$A164,Распис!$C$4:$C$300,"&lt;="&amp;AA$1,Распис!$D$4:$D$300,"&gt;="&amp;AA$1)&gt;0,SUMIFS(Распис!$I$4:$I$300,Распис!$B$4:$B$300,$A164,Распис!$C$4:$C$300,"&lt;="&amp;AA$1,Распис!$D$4:$D$300,"&gt;="&amp;AA$1),SUMIF(База!$B$3:$B$305,$A164,База!$I$3:$I$152))</f>
        <v>0</v>
      </c>
      <c r="AB164" s="46">
        <f ca="1">IF(COUNTIFS(Распис!$B$4:$B$300,$A164,Распис!$C$4:$C$300,"&lt;="&amp;AB$1,Распис!$D$4:$D$300,"&gt;="&amp;AB$1)&gt;0,SUMIFS(Распис!$J$4:$J$300,Распис!$B$4:$B$300,$A164,Распис!$C$4:$C$300,"&lt;="&amp;AB$1,Распис!$D$4:$D$300,"&gt;="&amp;AB$1),SUMIF(База!$B$3:$B$305,$A164,База!$J$3:$J$152))</f>
        <v>0</v>
      </c>
      <c r="AC164" s="46">
        <f ca="1">IF(COUNTIFS(Распис!$B$4:$B$300,$A164,Распис!$C$4:$C$300,"&lt;="&amp;AC$1,Распис!$D$4:$D$300,"&gt;="&amp;AC$1)&gt;0,SUMIFS(Распис!$K$4:$K$300,Распис!$B$4:$B$300,$A164,Распис!$C$4:$C$300,"&lt;="&amp;AC$1,Распис!$D$4:$D$300,"&gt;="&amp;AC$1),SUMIF(База!$B$3:$B$305,$A164,База!$K$3:$K$152))</f>
        <v>0</v>
      </c>
      <c r="AD164" s="46" t="s">
        <v>23</v>
      </c>
      <c r="AE164" s="46">
        <f ca="1">IF(COUNTIFS(Распис!$B$4:$B$300,$A164,Распис!$C$4:$C$300,"&lt;="&amp;AE$1,Распис!$D$4:$D$300,"&gt;="&amp;AE$1)&gt;0,SUMIFS(Распис!$F$4:$F$300,Распис!$B$4:$B$300,$A164,Распис!$C$4:$C$300,"&lt;="&amp;AE$1,Распис!$D$4:$D$300,"&gt;="&amp;AE$1),SUMIF(База!$B$3:$B$305,$A164,База!$F$3:$F$152))</f>
        <v>0</v>
      </c>
      <c r="AF164" s="47"/>
      <c r="AG164" s="46">
        <f t="shared" ca="1" si="26"/>
        <v>0</v>
      </c>
      <c r="AH164" s="46">
        <f ca="1">AG164-SUMIFS(Распред!$G$4:$G$300,Распред!$B$4:$B$300,"апрель",Распред!$F$4:$F$300,A164)</f>
        <v>0</v>
      </c>
      <c r="AI164" s="46">
        <f ca="1">AH164+(COUNTIF(B164:AF164,"КД")+SUMIFS(Распред!$AH$4:$AH$300,Распред!$F$4:$F$300,A164,Распред!$B$4:$B$300,"апрель"))*4</f>
        <v>0</v>
      </c>
      <c r="AJ164" s="46">
        <f t="shared" ca="1" si="27"/>
        <v>0</v>
      </c>
      <c r="AK164" s="46">
        <f t="shared" ca="1" si="28"/>
        <v>0</v>
      </c>
      <c r="AL164" s="46">
        <f>SUMIFS(Распред!$K$4:$K$300,Распред!$B$4:$B$300,"апрель",Распред!$J$4:$J$300,A164)+SUMIFS(Распред!$M$4:$M$300,Распред!$B$4:$B$300,"апрель",Распред!$L$4:$L$300,A164)+SUMIFS(Распред!$O$4:$O$300,Распред!$B$4:$B$300,"апрель",Распред!$N$4:$N$300,A164)+SUMIFS(Распред!$Q$4:$Q$300,Распред!$B$4:$B$300,"апрель",Распред!$P$4:$P$300,A164)+SUMIFS(Распред!$S$4:$S$300,Распред!$B$4:$B$300,"апрель",Распред!$R$4:$R$300,A164)+SUMIFS(Распред!$U$4:$U$300,Распред!$B$4:$B$300,"апрель",Распред!$T$4:$T$300,A164)+SUMIFS(Распред!$W$4:$W$300,Распред!$B$4:$B$300,"апрель",Распред!$V$4:$V$300,A164)+SUMIFS(Распред!$Y$4:$Y$300,Распред!$B$4:$B$300,"апрель",Распред!$X$4:$X$300,A164)+SUMIFS(Распред!$AA$4:$AA$300,Распред!$B$4:$B$300,"апрель",Распред!$Z$4:$Z$300,A164)+SUMIFS(Распред!$AC$4:$AC$300,Распред!$B$4:$B$300,"апрель",Распред!$AB$4:$AB$300,A164)</f>
        <v>0</v>
      </c>
      <c r="AM164" s="46">
        <f t="shared" ca="1" si="29"/>
        <v>0</v>
      </c>
      <c r="AN164" s="46">
        <f t="shared" ca="1" si="30"/>
        <v>0</v>
      </c>
      <c r="AO164" s="46">
        <f t="shared" ca="1" si="31"/>
        <v>0</v>
      </c>
      <c r="AP164" s="46">
        <f>январь!AP164</f>
        <v>0</v>
      </c>
      <c r="AQ164" s="46">
        <f t="shared" ca="1" si="24"/>
        <v>0</v>
      </c>
      <c r="AR164" s="47"/>
      <c r="AS164" s="47">
        <f t="shared" ca="1" si="32"/>
        <v>0</v>
      </c>
      <c r="AT164" s="47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</row>
    <row r="165" spans="1:58" x14ac:dyDescent="0.25">
      <c r="A165" s="47">
        <f>База!B165</f>
        <v>0</v>
      </c>
      <c r="B165" s="46" t="s">
        <v>23</v>
      </c>
      <c r="C165" s="46">
        <f ca="1">IF(COUNTIFS(Распис!$B$4:$B$300,$A165,Распис!$C$4:$C$300,"&lt;="&amp;C$1,Распис!$D$4:$D$300,"&gt;="&amp;C$1)&gt;0,SUMIFS(Распис!$F$4:$F$300,Распис!$B$4:$B$300,$A165,Распис!$C$4:$C$300,"&lt;="&amp;C$1,Распис!$D$4:$D$300,"&gt;="&amp;C$1),SUMIF(База!$B$3:$B$305,$A165,База!$F$3:$F$152))</f>
        <v>0</v>
      </c>
      <c r="D165" s="46">
        <f ca="1">IF(COUNTIFS(Распис!$B$4:$B$300,$A165,Распис!$C$4:$C$300,"&lt;="&amp;D$1,Распис!$D$4:$D$300,"&gt;="&amp;D$1)&gt;0,SUMIFS(Распис!$G$4:$G$300,Распис!$B$4:$B$300,$A165,Распис!$C$4:$C$300,"&lt;="&amp;D$1,Распис!$D$4:$D$300,"&gt;="&amp;D$1),SUMIF(База!$B$3:$B$305,$A165,База!$G$3:$G$152))</f>
        <v>0</v>
      </c>
      <c r="E165" s="46">
        <f ca="1">IF(COUNTIFS(Распис!$B$4:$B$300,$A165,Распис!$C$4:$C$300,"&lt;="&amp;E$1,Распис!$D$4:$D$300,"&gt;="&amp;E$1)&gt;0,SUMIFS(Распис!$H$4:$H$300,Распис!$B$4:$B$300,$A165,Распис!$C$4:$C$300,"&lt;="&amp;E$1,Распис!$D$4:$D$300,"&gt;="&amp;E$1),SUMIF(База!$B$3:$B$305,$A165,База!$H$3:$H$152))</f>
        <v>0</v>
      </c>
      <c r="F165" s="46">
        <f ca="1">IF(COUNTIFS(Распис!$B$4:$B$300,$A165,Распис!$C$4:$C$300,"&lt;="&amp;F$1,Распис!$D$4:$D$300,"&gt;="&amp;F$1)&gt;0,SUMIFS(Распис!$I$4:$I$300,Распис!$B$4:$B$300,$A165,Распис!$C$4:$C$300,"&lt;="&amp;F$1,Распис!$D$4:$D$300,"&gt;="&amp;F$1),SUMIF(База!$B$3:$B$305,$A165,База!$I$3:$I$152))</f>
        <v>0</v>
      </c>
      <c r="G165" s="46">
        <f ca="1">IF(COUNTIFS(Распис!$B$4:$B$300,$A165,Распис!$C$4:$C$300,"&lt;="&amp;G$1,Распис!$D$4:$D$300,"&gt;="&amp;G$1)&gt;0,SUMIFS(Распис!$J$4:$J$300,Распис!$B$4:$B$300,$A165,Распис!$C$4:$C$300,"&lt;="&amp;G$1,Распис!$D$4:$D$300,"&gt;="&amp;G$1),SUMIF(База!$B$3:$B$305,$A165,База!$J$3:$J$152))</f>
        <v>0</v>
      </c>
      <c r="H165" s="46">
        <f ca="1">IF(COUNTIFS(Распис!$B$4:$B$300,$A165,Распис!$C$4:$C$300,"&lt;="&amp;H$1,Распис!$D$4:$D$300,"&gt;="&amp;H$1)&gt;0,SUMIFS(Распис!$K$4:$K$300,Распис!$B$4:$B$300,$A165,Распис!$C$4:$C$300,"&lt;="&amp;H$1,Распис!$D$4:$D$300,"&gt;="&amp;H$1),SUMIF(База!$B$3:$B$305,$A165,База!$K$3:$K$152))</f>
        <v>0</v>
      </c>
      <c r="I165" s="46" t="s">
        <v>23</v>
      </c>
      <c r="J165" s="46">
        <f ca="1">IF(COUNTIFS(Распис!$B$4:$B$300,$A165,Распис!$C$4:$C$300,"&lt;="&amp;J$1,Распис!$D$4:$D$300,"&gt;="&amp;J$1)&gt;0,SUMIFS(Распис!$F$4:$F$300,Распис!$B$4:$B$300,$A165,Распис!$C$4:$C$300,"&lt;="&amp;J$1,Распис!$D$4:$D$300,"&gt;="&amp;J$1),SUMIF(База!$B$3:$B$305,$A165,База!$F$3:$F$152))</f>
        <v>0</v>
      </c>
      <c r="K165" s="46">
        <f ca="1">IF(COUNTIFS(Распис!$B$4:$B$300,$A165,Распис!$C$4:$C$300,"&lt;="&amp;K$1,Распис!$D$4:$D$300,"&gt;="&amp;K$1)&gt;0,SUMIFS(Распис!$G$4:$G$300,Распис!$B$4:$B$300,$A165,Распис!$C$4:$C$300,"&lt;="&amp;K$1,Распис!$D$4:$D$300,"&gt;="&amp;K$1),SUMIF(База!$B$3:$B$305,$A165,База!$G$3:$G$152))</f>
        <v>0</v>
      </c>
      <c r="L165" s="46">
        <f ca="1">IF(COUNTIFS(Распис!$B$4:$B$300,$A165,Распис!$C$4:$C$300,"&lt;="&amp;L$1,Распис!$D$4:$D$300,"&gt;="&amp;L$1)&gt;0,SUMIFS(Распис!$H$4:$H$300,Распис!$B$4:$B$300,$A165,Распис!$C$4:$C$300,"&lt;="&amp;L$1,Распис!$D$4:$D$300,"&gt;="&amp;L$1),SUMIF(База!$B$3:$B$305,$A165,База!$H$3:$H$152))</f>
        <v>0</v>
      </c>
      <c r="M165" s="46">
        <f ca="1">IF(COUNTIFS(Распис!$B$4:$B$300,$A165,Распис!$C$4:$C$300,"&lt;="&amp;M$1,Распис!$D$4:$D$300,"&gt;="&amp;M$1)&gt;0,SUMIFS(Распис!$I$4:$I$300,Распис!$B$4:$B$300,$A165,Распис!$C$4:$C$300,"&lt;="&amp;M$1,Распис!$D$4:$D$300,"&gt;="&amp;M$1),SUMIF(База!$B$3:$B$305,$A165,База!$I$3:$I$152))</f>
        <v>0</v>
      </c>
      <c r="N165" s="46">
        <f ca="1">IF(COUNTIFS(Распис!$B$4:$B$300,$A165,Распис!$C$4:$C$300,"&lt;="&amp;N$1,Распис!$D$4:$D$300,"&gt;="&amp;N$1)&gt;0,SUMIFS(Распис!$J$4:$J$300,Распис!$B$4:$B$300,$A165,Распис!$C$4:$C$300,"&lt;="&amp;N$1,Распис!$D$4:$D$300,"&gt;="&amp;N$1),SUMIF(База!$B$3:$B$305,$A165,База!$J$3:$J$152))</f>
        <v>0</v>
      </c>
      <c r="O165" s="46">
        <f ca="1">IF(COUNTIFS(Распис!$B$4:$B$300,$A165,Распис!$C$4:$C$300,"&lt;="&amp;O$1,Распис!$D$4:$D$300,"&gt;="&amp;O$1)&gt;0,SUMIFS(Распис!$K$4:$K$300,Распис!$B$4:$B$300,$A165,Распис!$C$4:$C$300,"&lt;="&amp;O$1,Распис!$D$4:$D$300,"&gt;="&amp;O$1),SUMIF(База!$B$3:$B$305,$A165,База!$K$3:$K$152))</f>
        <v>0</v>
      </c>
      <c r="P165" s="46" t="s">
        <v>23</v>
      </c>
      <c r="Q165" s="46">
        <f ca="1">IF(COUNTIFS(Распис!$B$4:$B$300,$A165,Распис!$C$4:$C$300,"&lt;="&amp;Q$1,Распис!$D$4:$D$300,"&gt;="&amp;Q$1)&gt;0,SUMIFS(Распис!$F$4:$F$300,Распис!$B$4:$B$300,$A165,Распис!$C$4:$C$300,"&lt;="&amp;Q$1,Распис!$D$4:$D$300,"&gt;="&amp;Q$1),SUMIF(База!$B$3:$B$305,$A165,База!$F$3:$F$152))</f>
        <v>0</v>
      </c>
      <c r="R165" s="46">
        <f ca="1">IF(COUNTIFS(Распис!$B$4:$B$300,$A165,Распис!$C$4:$C$300,"&lt;="&amp;R$1,Распис!$D$4:$D$300,"&gt;="&amp;R$1)&gt;0,SUMIFS(Распис!$G$4:$G$300,Распис!$B$4:$B$300,$A165,Распис!$C$4:$C$300,"&lt;="&amp;R$1,Распис!$D$4:$D$300,"&gt;="&amp;R$1),SUMIF(База!$B$3:$B$305,$A165,База!$G$3:$G$152))</f>
        <v>0</v>
      </c>
      <c r="S165" s="46">
        <f ca="1">IF(COUNTIFS(Распис!$B$4:$B$300,$A165,Распис!$C$4:$C$300,"&lt;="&amp;S$1,Распис!$D$4:$D$300,"&gt;="&amp;S$1)&gt;0,SUMIFS(Распис!$H$4:$H$300,Распис!$B$4:$B$300,$A165,Распис!$C$4:$C$300,"&lt;="&amp;S$1,Распис!$D$4:$D$300,"&gt;="&amp;S$1),SUMIF(База!$B$3:$B$305,$A165,База!$H$3:$H$152))</f>
        <v>0</v>
      </c>
      <c r="T165" s="46">
        <f ca="1">IF(COUNTIFS(Распис!$B$4:$B$300,$A165,Распис!$C$4:$C$300,"&lt;="&amp;T$1,Распис!$D$4:$D$300,"&gt;="&amp;T$1)&gt;0,SUMIFS(Распис!$I$4:$I$300,Распис!$B$4:$B$300,$A165,Распис!$C$4:$C$300,"&lt;="&amp;T$1,Распис!$D$4:$D$300,"&gt;="&amp;T$1),SUMIF(База!$B$3:$B$305,$A165,База!$I$3:$I$152))</f>
        <v>0</v>
      </c>
      <c r="U165" s="46">
        <f ca="1">IF(COUNTIFS(Распис!$B$4:$B$300,$A165,Распис!$C$4:$C$300,"&lt;="&amp;U$1,Распис!$D$4:$D$300,"&gt;="&amp;U$1)&gt;0,SUMIFS(Распис!$J$4:$J$300,Распис!$B$4:$B$300,$A165,Распис!$C$4:$C$300,"&lt;="&amp;U$1,Распис!$D$4:$D$300,"&gt;="&amp;U$1),SUMIF(База!$B$3:$B$305,$A165,База!$J$3:$J$152))</f>
        <v>0</v>
      </c>
      <c r="V165" s="46">
        <f ca="1">IF(COUNTIFS(Распис!$B$4:$B$300,$A165,Распис!$C$4:$C$300,"&lt;="&amp;V$1,Распис!$D$4:$D$300,"&gt;="&amp;V$1)&gt;0,SUMIFS(Распис!$K$4:$K$300,Распис!$B$4:$B$300,$A165,Распис!$C$4:$C$300,"&lt;="&amp;V$1,Распис!$D$4:$D$300,"&gt;="&amp;V$1),SUMIF(База!$B$3:$B$305,$A165,База!$K$3:$K$152))</f>
        <v>0</v>
      </c>
      <c r="W165" s="46" t="s">
        <v>23</v>
      </c>
      <c r="X165" s="46">
        <f ca="1">IF(COUNTIFS(Распис!$B$4:$B$300,$A165,Распис!$C$4:$C$300,"&lt;="&amp;X$1,Распис!$D$4:$D$300,"&gt;="&amp;X$1)&gt;0,SUMIFS(Распис!$F$4:$F$300,Распис!$B$4:$B$300,$A165,Распис!$C$4:$C$300,"&lt;="&amp;X$1,Распис!$D$4:$D$300,"&gt;="&amp;X$1),SUMIF(База!$B$3:$B$305,$A165,База!$F$3:$F$152))</f>
        <v>0</v>
      </c>
      <c r="Y165" s="46">
        <f ca="1">IF(COUNTIFS(Распис!$B$4:$B$300,$A165,Распис!$C$4:$C$300,"&lt;="&amp;Y$1,Распис!$D$4:$D$300,"&gt;="&amp;Y$1)&gt;0,SUMIFS(Распис!$G$4:$G$300,Распис!$B$4:$B$300,$A165,Распис!$C$4:$C$300,"&lt;="&amp;Y$1,Распис!$D$4:$D$300,"&gt;="&amp;Y$1),SUMIF(База!$B$3:$B$305,$A165,База!$G$3:$G$152))</f>
        <v>0</v>
      </c>
      <c r="Z165" s="46">
        <f ca="1">IF(COUNTIFS(Распис!$B$4:$B$300,$A165,Распис!$C$4:$C$300,"&lt;="&amp;Z$1,Распис!$D$4:$D$300,"&gt;="&amp;Z$1)&gt;0,SUMIFS(Распис!$H$4:$H$300,Распис!$B$4:$B$300,$A165,Распис!$C$4:$C$300,"&lt;="&amp;Z$1,Распис!$D$4:$D$300,"&gt;="&amp;Z$1),SUMIF(База!$B$3:$B$305,$A165,База!$H$3:$H$152))</f>
        <v>0</v>
      </c>
      <c r="AA165" s="46">
        <f ca="1">IF(COUNTIFS(Распис!$B$4:$B$300,$A165,Распис!$C$4:$C$300,"&lt;="&amp;AA$1,Распис!$D$4:$D$300,"&gt;="&amp;AA$1)&gt;0,SUMIFS(Распис!$I$4:$I$300,Распис!$B$4:$B$300,$A165,Распис!$C$4:$C$300,"&lt;="&amp;AA$1,Распис!$D$4:$D$300,"&gt;="&amp;AA$1),SUMIF(База!$B$3:$B$305,$A165,База!$I$3:$I$152))</f>
        <v>0</v>
      </c>
      <c r="AB165" s="46">
        <f ca="1">IF(COUNTIFS(Распис!$B$4:$B$300,$A165,Распис!$C$4:$C$300,"&lt;="&amp;AB$1,Распис!$D$4:$D$300,"&gt;="&amp;AB$1)&gt;0,SUMIFS(Распис!$J$4:$J$300,Распис!$B$4:$B$300,$A165,Распис!$C$4:$C$300,"&lt;="&amp;AB$1,Распис!$D$4:$D$300,"&gt;="&amp;AB$1),SUMIF(База!$B$3:$B$305,$A165,База!$J$3:$J$152))</f>
        <v>0</v>
      </c>
      <c r="AC165" s="46">
        <f ca="1">IF(COUNTIFS(Распис!$B$4:$B$300,$A165,Распис!$C$4:$C$300,"&lt;="&amp;AC$1,Распис!$D$4:$D$300,"&gt;="&amp;AC$1)&gt;0,SUMIFS(Распис!$K$4:$K$300,Распис!$B$4:$B$300,$A165,Распис!$C$4:$C$300,"&lt;="&amp;AC$1,Распис!$D$4:$D$300,"&gt;="&amp;AC$1),SUMIF(База!$B$3:$B$305,$A165,База!$K$3:$K$152))</f>
        <v>0</v>
      </c>
      <c r="AD165" s="46" t="s">
        <v>23</v>
      </c>
      <c r="AE165" s="46">
        <f ca="1">IF(COUNTIFS(Распис!$B$4:$B$300,$A165,Распис!$C$4:$C$300,"&lt;="&amp;AE$1,Распис!$D$4:$D$300,"&gt;="&amp;AE$1)&gt;0,SUMIFS(Распис!$F$4:$F$300,Распис!$B$4:$B$300,$A165,Распис!$C$4:$C$300,"&lt;="&amp;AE$1,Распис!$D$4:$D$300,"&gt;="&amp;AE$1),SUMIF(База!$B$3:$B$305,$A165,База!$F$3:$F$152))</f>
        <v>0</v>
      </c>
      <c r="AF165" s="47"/>
      <c r="AG165" s="46">
        <f t="shared" ca="1" si="26"/>
        <v>0</v>
      </c>
      <c r="AH165" s="46">
        <f ca="1">AG165-SUMIFS(Распред!$G$4:$G$300,Распред!$B$4:$B$300,"апрель",Распред!$F$4:$F$300,A165)</f>
        <v>0</v>
      </c>
      <c r="AI165" s="46">
        <f ca="1">AH165+(COUNTIF(B165:AF165,"КД")+SUMIFS(Распред!$AH$4:$AH$300,Распред!$F$4:$F$300,A165,Распред!$B$4:$B$300,"апрель"))*4</f>
        <v>0</v>
      </c>
      <c r="AJ165" s="46">
        <f t="shared" ca="1" si="27"/>
        <v>0</v>
      </c>
      <c r="AK165" s="46">
        <f t="shared" ca="1" si="28"/>
        <v>0</v>
      </c>
      <c r="AL165" s="46">
        <f>SUMIFS(Распред!$K$4:$K$300,Распред!$B$4:$B$300,"апрель",Распред!$J$4:$J$300,A165)+SUMIFS(Распред!$M$4:$M$300,Распред!$B$4:$B$300,"апрель",Распред!$L$4:$L$300,A165)+SUMIFS(Распред!$O$4:$O$300,Распред!$B$4:$B$300,"апрель",Распред!$N$4:$N$300,A165)+SUMIFS(Распред!$Q$4:$Q$300,Распред!$B$4:$B$300,"апрель",Распред!$P$4:$P$300,A165)+SUMIFS(Распред!$S$4:$S$300,Распред!$B$4:$B$300,"апрель",Распред!$R$4:$R$300,A165)+SUMIFS(Распред!$U$4:$U$300,Распред!$B$4:$B$300,"апрель",Распред!$T$4:$T$300,A165)+SUMIFS(Распред!$W$4:$W$300,Распред!$B$4:$B$300,"апрель",Распред!$V$4:$V$300,A165)+SUMIFS(Распред!$Y$4:$Y$300,Распред!$B$4:$B$300,"апрель",Распред!$X$4:$X$300,A165)+SUMIFS(Распред!$AA$4:$AA$300,Распред!$B$4:$B$300,"апрель",Распред!$Z$4:$Z$300,A165)+SUMIFS(Распред!$AC$4:$AC$300,Распред!$B$4:$B$300,"апрель",Распред!$AB$4:$AB$300,A165)</f>
        <v>0</v>
      </c>
      <c r="AM165" s="46">
        <f t="shared" ca="1" si="29"/>
        <v>0</v>
      </c>
      <c r="AN165" s="46">
        <f t="shared" ca="1" si="30"/>
        <v>0</v>
      </c>
      <c r="AO165" s="46">
        <f t="shared" ca="1" si="31"/>
        <v>0</v>
      </c>
      <c r="AP165" s="46">
        <f>январь!AP165</f>
        <v>0</v>
      </c>
      <c r="AQ165" s="46">
        <f t="shared" ca="1" si="24"/>
        <v>0</v>
      </c>
      <c r="AR165" s="47"/>
      <c r="AS165" s="47">
        <f t="shared" ca="1" si="32"/>
        <v>0</v>
      </c>
      <c r="AT165" s="47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</row>
    <row r="166" spans="1:58" x14ac:dyDescent="0.25">
      <c r="A166" s="47">
        <f>База!B166</f>
        <v>0</v>
      </c>
      <c r="B166" s="46" t="s">
        <v>23</v>
      </c>
      <c r="C166" s="46">
        <f ca="1">IF(COUNTIFS(Распис!$B$4:$B$300,$A166,Распис!$C$4:$C$300,"&lt;="&amp;C$1,Распис!$D$4:$D$300,"&gt;="&amp;C$1)&gt;0,SUMIFS(Распис!$F$4:$F$300,Распис!$B$4:$B$300,$A166,Распис!$C$4:$C$300,"&lt;="&amp;C$1,Распис!$D$4:$D$300,"&gt;="&amp;C$1),SUMIF(База!$B$3:$B$305,$A166,База!$F$3:$F$152))</f>
        <v>0</v>
      </c>
      <c r="D166" s="46">
        <f ca="1">IF(COUNTIFS(Распис!$B$4:$B$300,$A166,Распис!$C$4:$C$300,"&lt;="&amp;D$1,Распис!$D$4:$D$300,"&gt;="&amp;D$1)&gt;0,SUMIFS(Распис!$G$4:$G$300,Распис!$B$4:$B$300,$A166,Распис!$C$4:$C$300,"&lt;="&amp;D$1,Распис!$D$4:$D$300,"&gt;="&amp;D$1),SUMIF(База!$B$3:$B$305,$A166,База!$G$3:$G$152))</f>
        <v>0</v>
      </c>
      <c r="E166" s="46">
        <f ca="1">IF(COUNTIFS(Распис!$B$4:$B$300,$A166,Распис!$C$4:$C$300,"&lt;="&amp;E$1,Распис!$D$4:$D$300,"&gt;="&amp;E$1)&gt;0,SUMIFS(Распис!$H$4:$H$300,Распис!$B$4:$B$300,$A166,Распис!$C$4:$C$300,"&lt;="&amp;E$1,Распис!$D$4:$D$300,"&gt;="&amp;E$1),SUMIF(База!$B$3:$B$305,$A166,База!$H$3:$H$152))</f>
        <v>0</v>
      </c>
      <c r="F166" s="46">
        <f ca="1">IF(COUNTIFS(Распис!$B$4:$B$300,$A166,Распис!$C$4:$C$300,"&lt;="&amp;F$1,Распис!$D$4:$D$300,"&gt;="&amp;F$1)&gt;0,SUMIFS(Распис!$I$4:$I$300,Распис!$B$4:$B$300,$A166,Распис!$C$4:$C$300,"&lt;="&amp;F$1,Распис!$D$4:$D$300,"&gt;="&amp;F$1),SUMIF(База!$B$3:$B$305,$A166,База!$I$3:$I$152))</f>
        <v>0</v>
      </c>
      <c r="G166" s="46">
        <f ca="1">IF(COUNTIFS(Распис!$B$4:$B$300,$A166,Распис!$C$4:$C$300,"&lt;="&amp;G$1,Распис!$D$4:$D$300,"&gt;="&amp;G$1)&gt;0,SUMIFS(Распис!$J$4:$J$300,Распис!$B$4:$B$300,$A166,Распис!$C$4:$C$300,"&lt;="&amp;G$1,Распис!$D$4:$D$300,"&gt;="&amp;G$1),SUMIF(База!$B$3:$B$305,$A166,База!$J$3:$J$152))</f>
        <v>0</v>
      </c>
      <c r="H166" s="46">
        <f ca="1">IF(COUNTIFS(Распис!$B$4:$B$300,$A166,Распис!$C$4:$C$300,"&lt;="&amp;H$1,Распис!$D$4:$D$300,"&gt;="&amp;H$1)&gt;0,SUMIFS(Распис!$K$4:$K$300,Распис!$B$4:$B$300,$A166,Распис!$C$4:$C$300,"&lt;="&amp;H$1,Распис!$D$4:$D$300,"&gt;="&amp;H$1),SUMIF(База!$B$3:$B$305,$A166,База!$K$3:$K$152))</f>
        <v>0</v>
      </c>
      <c r="I166" s="46" t="s">
        <v>23</v>
      </c>
      <c r="J166" s="46">
        <f ca="1">IF(COUNTIFS(Распис!$B$4:$B$300,$A166,Распис!$C$4:$C$300,"&lt;="&amp;J$1,Распис!$D$4:$D$300,"&gt;="&amp;J$1)&gt;0,SUMIFS(Распис!$F$4:$F$300,Распис!$B$4:$B$300,$A166,Распис!$C$4:$C$300,"&lt;="&amp;J$1,Распис!$D$4:$D$300,"&gt;="&amp;J$1),SUMIF(База!$B$3:$B$305,$A166,База!$F$3:$F$152))</f>
        <v>0</v>
      </c>
      <c r="K166" s="46">
        <f ca="1">IF(COUNTIFS(Распис!$B$4:$B$300,$A166,Распис!$C$4:$C$300,"&lt;="&amp;K$1,Распис!$D$4:$D$300,"&gt;="&amp;K$1)&gt;0,SUMIFS(Распис!$G$4:$G$300,Распис!$B$4:$B$300,$A166,Распис!$C$4:$C$300,"&lt;="&amp;K$1,Распис!$D$4:$D$300,"&gt;="&amp;K$1),SUMIF(База!$B$3:$B$305,$A166,База!$G$3:$G$152))</f>
        <v>0</v>
      </c>
      <c r="L166" s="46">
        <f ca="1">IF(COUNTIFS(Распис!$B$4:$B$300,$A166,Распис!$C$4:$C$300,"&lt;="&amp;L$1,Распис!$D$4:$D$300,"&gt;="&amp;L$1)&gt;0,SUMIFS(Распис!$H$4:$H$300,Распис!$B$4:$B$300,$A166,Распис!$C$4:$C$300,"&lt;="&amp;L$1,Распис!$D$4:$D$300,"&gt;="&amp;L$1),SUMIF(База!$B$3:$B$305,$A166,База!$H$3:$H$152))</f>
        <v>0</v>
      </c>
      <c r="M166" s="46">
        <f ca="1">IF(COUNTIFS(Распис!$B$4:$B$300,$A166,Распис!$C$4:$C$300,"&lt;="&amp;M$1,Распис!$D$4:$D$300,"&gt;="&amp;M$1)&gt;0,SUMIFS(Распис!$I$4:$I$300,Распис!$B$4:$B$300,$A166,Распис!$C$4:$C$300,"&lt;="&amp;M$1,Распис!$D$4:$D$300,"&gt;="&amp;M$1),SUMIF(База!$B$3:$B$305,$A166,База!$I$3:$I$152))</f>
        <v>0</v>
      </c>
      <c r="N166" s="46">
        <f ca="1">IF(COUNTIFS(Распис!$B$4:$B$300,$A166,Распис!$C$4:$C$300,"&lt;="&amp;N$1,Распис!$D$4:$D$300,"&gt;="&amp;N$1)&gt;0,SUMIFS(Распис!$J$4:$J$300,Распис!$B$4:$B$300,$A166,Распис!$C$4:$C$300,"&lt;="&amp;N$1,Распис!$D$4:$D$300,"&gt;="&amp;N$1),SUMIF(База!$B$3:$B$305,$A166,База!$J$3:$J$152))</f>
        <v>0</v>
      </c>
      <c r="O166" s="46">
        <f ca="1">IF(COUNTIFS(Распис!$B$4:$B$300,$A166,Распис!$C$4:$C$300,"&lt;="&amp;O$1,Распис!$D$4:$D$300,"&gt;="&amp;O$1)&gt;0,SUMIFS(Распис!$K$4:$K$300,Распис!$B$4:$B$300,$A166,Распис!$C$4:$C$300,"&lt;="&amp;O$1,Распис!$D$4:$D$300,"&gt;="&amp;O$1),SUMIF(База!$B$3:$B$305,$A166,База!$K$3:$K$152))</f>
        <v>0</v>
      </c>
      <c r="P166" s="46" t="s">
        <v>23</v>
      </c>
      <c r="Q166" s="46">
        <f ca="1">IF(COUNTIFS(Распис!$B$4:$B$300,$A166,Распис!$C$4:$C$300,"&lt;="&amp;Q$1,Распис!$D$4:$D$300,"&gt;="&amp;Q$1)&gt;0,SUMIFS(Распис!$F$4:$F$300,Распис!$B$4:$B$300,$A166,Распис!$C$4:$C$300,"&lt;="&amp;Q$1,Распис!$D$4:$D$300,"&gt;="&amp;Q$1),SUMIF(База!$B$3:$B$305,$A166,База!$F$3:$F$152))</f>
        <v>0</v>
      </c>
      <c r="R166" s="46">
        <f ca="1">IF(COUNTIFS(Распис!$B$4:$B$300,$A166,Распис!$C$4:$C$300,"&lt;="&amp;R$1,Распис!$D$4:$D$300,"&gt;="&amp;R$1)&gt;0,SUMIFS(Распис!$G$4:$G$300,Распис!$B$4:$B$300,$A166,Распис!$C$4:$C$300,"&lt;="&amp;R$1,Распис!$D$4:$D$300,"&gt;="&amp;R$1),SUMIF(База!$B$3:$B$305,$A166,База!$G$3:$G$152))</f>
        <v>0</v>
      </c>
      <c r="S166" s="46">
        <f ca="1">IF(COUNTIFS(Распис!$B$4:$B$300,$A166,Распис!$C$4:$C$300,"&lt;="&amp;S$1,Распис!$D$4:$D$300,"&gt;="&amp;S$1)&gt;0,SUMIFS(Распис!$H$4:$H$300,Распис!$B$4:$B$300,$A166,Распис!$C$4:$C$300,"&lt;="&amp;S$1,Распис!$D$4:$D$300,"&gt;="&amp;S$1),SUMIF(База!$B$3:$B$305,$A166,База!$H$3:$H$152))</f>
        <v>0</v>
      </c>
      <c r="T166" s="46">
        <f ca="1">IF(COUNTIFS(Распис!$B$4:$B$300,$A166,Распис!$C$4:$C$300,"&lt;="&amp;T$1,Распис!$D$4:$D$300,"&gt;="&amp;T$1)&gt;0,SUMIFS(Распис!$I$4:$I$300,Распис!$B$4:$B$300,$A166,Распис!$C$4:$C$300,"&lt;="&amp;T$1,Распис!$D$4:$D$300,"&gt;="&amp;T$1),SUMIF(База!$B$3:$B$305,$A166,База!$I$3:$I$152))</f>
        <v>0</v>
      </c>
      <c r="U166" s="46">
        <f ca="1">IF(COUNTIFS(Распис!$B$4:$B$300,$A166,Распис!$C$4:$C$300,"&lt;="&amp;U$1,Распис!$D$4:$D$300,"&gt;="&amp;U$1)&gt;0,SUMIFS(Распис!$J$4:$J$300,Распис!$B$4:$B$300,$A166,Распис!$C$4:$C$300,"&lt;="&amp;U$1,Распис!$D$4:$D$300,"&gt;="&amp;U$1),SUMIF(База!$B$3:$B$305,$A166,База!$J$3:$J$152))</f>
        <v>0</v>
      </c>
      <c r="V166" s="46">
        <f ca="1">IF(COUNTIFS(Распис!$B$4:$B$300,$A166,Распис!$C$4:$C$300,"&lt;="&amp;V$1,Распис!$D$4:$D$300,"&gt;="&amp;V$1)&gt;0,SUMIFS(Распис!$K$4:$K$300,Распис!$B$4:$B$300,$A166,Распис!$C$4:$C$300,"&lt;="&amp;V$1,Распис!$D$4:$D$300,"&gt;="&amp;V$1),SUMIF(База!$B$3:$B$305,$A166,База!$K$3:$K$152))</f>
        <v>0</v>
      </c>
      <c r="W166" s="46" t="s">
        <v>23</v>
      </c>
      <c r="X166" s="46">
        <f ca="1">IF(COUNTIFS(Распис!$B$4:$B$300,$A166,Распис!$C$4:$C$300,"&lt;="&amp;X$1,Распис!$D$4:$D$300,"&gt;="&amp;X$1)&gt;0,SUMIFS(Распис!$F$4:$F$300,Распис!$B$4:$B$300,$A166,Распис!$C$4:$C$300,"&lt;="&amp;X$1,Распис!$D$4:$D$300,"&gt;="&amp;X$1),SUMIF(База!$B$3:$B$305,$A166,База!$F$3:$F$152))</f>
        <v>0</v>
      </c>
      <c r="Y166" s="46">
        <f ca="1">IF(COUNTIFS(Распис!$B$4:$B$300,$A166,Распис!$C$4:$C$300,"&lt;="&amp;Y$1,Распис!$D$4:$D$300,"&gt;="&amp;Y$1)&gt;0,SUMIFS(Распис!$G$4:$G$300,Распис!$B$4:$B$300,$A166,Распис!$C$4:$C$300,"&lt;="&amp;Y$1,Распис!$D$4:$D$300,"&gt;="&amp;Y$1),SUMIF(База!$B$3:$B$305,$A166,База!$G$3:$G$152))</f>
        <v>0</v>
      </c>
      <c r="Z166" s="46">
        <f ca="1">IF(COUNTIFS(Распис!$B$4:$B$300,$A166,Распис!$C$4:$C$300,"&lt;="&amp;Z$1,Распис!$D$4:$D$300,"&gt;="&amp;Z$1)&gt;0,SUMIFS(Распис!$H$4:$H$300,Распис!$B$4:$B$300,$A166,Распис!$C$4:$C$300,"&lt;="&amp;Z$1,Распис!$D$4:$D$300,"&gt;="&amp;Z$1),SUMIF(База!$B$3:$B$305,$A166,База!$H$3:$H$152))</f>
        <v>0</v>
      </c>
      <c r="AA166" s="46">
        <f ca="1">IF(COUNTIFS(Распис!$B$4:$B$300,$A166,Распис!$C$4:$C$300,"&lt;="&amp;AA$1,Распис!$D$4:$D$300,"&gt;="&amp;AA$1)&gt;0,SUMIFS(Распис!$I$4:$I$300,Распис!$B$4:$B$300,$A166,Распис!$C$4:$C$300,"&lt;="&amp;AA$1,Распис!$D$4:$D$300,"&gt;="&amp;AA$1),SUMIF(База!$B$3:$B$305,$A166,База!$I$3:$I$152))</f>
        <v>0</v>
      </c>
      <c r="AB166" s="46">
        <f ca="1">IF(COUNTIFS(Распис!$B$4:$B$300,$A166,Распис!$C$4:$C$300,"&lt;="&amp;AB$1,Распис!$D$4:$D$300,"&gt;="&amp;AB$1)&gt;0,SUMIFS(Распис!$J$4:$J$300,Распис!$B$4:$B$300,$A166,Распис!$C$4:$C$300,"&lt;="&amp;AB$1,Распис!$D$4:$D$300,"&gt;="&amp;AB$1),SUMIF(База!$B$3:$B$305,$A166,База!$J$3:$J$152))</f>
        <v>0</v>
      </c>
      <c r="AC166" s="46">
        <f ca="1">IF(COUNTIFS(Распис!$B$4:$B$300,$A166,Распис!$C$4:$C$300,"&lt;="&amp;AC$1,Распис!$D$4:$D$300,"&gt;="&amp;AC$1)&gt;0,SUMIFS(Распис!$K$4:$K$300,Распис!$B$4:$B$300,$A166,Распис!$C$4:$C$300,"&lt;="&amp;AC$1,Распис!$D$4:$D$300,"&gt;="&amp;AC$1),SUMIF(База!$B$3:$B$305,$A166,База!$K$3:$K$152))</f>
        <v>0</v>
      </c>
      <c r="AD166" s="46" t="s">
        <v>23</v>
      </c>
      <c r="AE166" s="46">
        <f ca="1">IF(COUNTIFS(Распис!$B$4:$B$300,$A166,Распис!$C$4:$C$300,"&lt;="&amp;AE$1,Распис!$D$4:$D$300,"&gt;="&amp;AE$1)&gt;0,SUMIFS(Распис!$F$4:$F$300,Распис!$B$4:$B$300,$A166,Распис!$C$4:$C$300,"&lt;="&amp;AE$1,Распис!$D$4:$D$300,"&gt;="&amp;AE$1),SUMIF(База!$B$3:$B$305,$A166,База!$F$3:$F$152))</f>
        <v>0</v>
      </c>
      <c r="AF166" s="47"/>
      <c r="AG166" s="46">
        <f t="shared" ca="1" si="26"/>
        <v>0</v>
      </c>
      <c r="AH166" s="46">
        <f ca="1">AG166-SUMIFS(Распред!$G$4:$G$300,Распред!$B$4:$B$300,"апрель",Распред!$F$4:$F$300,A166)</f>
        <v>0</v>
      </c>
      <c r="AI166" s="46">
        <f ca="1">AH166+(COUNTIF(B166:AF166,"КД")+SUMIFS(Распред!$AH$4:$AH$300,Распред!$F$4:$F$300,A166,Распред!$B$4:$B$300,"апрель"))*4</f>
        <v>0</v>
      </c>
      <c r="AJ166" s="46">
        <f t="shared" ca="1" si="27"/>
        <v>0</v>
      </c>
      <c r="AK166" s="46">
        <f t="shared" ca="1" si="28"/>
        <v>0</v>
      </c>
      <c r="AL166" s="46">
        <f>SUMIFS(Распред!$K$4:$K$300,Распред!$B$4:$B$300,"апрель",Распред!$J$4:$J$300,A166)+SUMIFS(Распред!$M$4:$M$300,Распред!$B$4:$B$300,"апрель",Распред!$L$4:$L$300,A166)+SUMIFS(Распред!$O$4:$O$300,Распред!$B$4:$B$300,"апрель",Распред!$N$4:$N$300,A166)+SUMIFS(Распред!$Q$4:$Q$300,Распред!$B$4:$B$300,"апрель",Распред!$P$4:$P$300,A166)+SUMIFS(Распред!$S$4:$S$300,Распред!$B$4:$B$300,"апрель",Распред!$R$4:$R$300,A166)+SUMIFS(Распред!$U$4:$U$300,Распред!$B$4:$B$300,"апрель",Распред!$T$4:$T$300,A166)+SUMIFS(Распред!$W$4:$W$300,Распред!$B$4:$B$300,"апрель",Распред!$V$4:$V$300,A166)+SUMIFS(Распред!$Y$4:$Y$300,Распред!$B$4:$B$300,"апрель",Распред!$X$4:$X$300,A166)+SUMIFS(Распред!$AA$4:$AA$300,Распред!$B$4:$B$300,"апрель",Распред!$Z$4:$Z$300,A166)+SUMIFS(Распред!$AC$4:$AC$300,Распред!$B$4:$B$300,"апрель",Распред!$AB$4:$AB$300,A166)</f>
        <v>0</v>
      </c>
      <c r="AM166" s="46">
        <f t="shared" ca="1" si="29"/>
        <v>0</v>
      </c>
      <c r="AN166" s="46">
        <f t="shared" ca="1" si="30"/>
        <v>0</v>
      </c>
      <c r="AO166" s="46">
        <f t="shared" ca="1" si="31"/>
        <v>0</v>
      </c>
      <c r="AP166" s="46">
        <f>январь!AP166</f>
        <v>0</v>
      </c>
      <c r="AQ166" s="46">
        <f t="shared" ca="1" si="24"/>
        <v>0</v>
      </c>
      <c r="AR166" s="47"/>
      <c r="AS166" s="47">
        <f t="shared" ca="1" si="32"/>
        <v>0</v>
      </c>
      <c r="AT166" s="47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</row>
    <row r="167" spans="1:58" x14ac:dyDescent="0.25">
      <c r="A167" s="47">
        <f>База!B167</f>
        <v>0</v>
      </c>
      <c r="B167" s="46" t="s">
        <v>23</v>
      </c>
      <c r="C167" s="46">
        <f ca="1">IF(COUNTIFS(Распис!$B$4:$B$300,$A167,Распис!$C$4:$C$300,"&lt;="&amp;C$1,Распис!$D$4:$D$300,"&gt;="&amp;C$1)&gt;0,SUMIFS(Распис!$F$4:$F$300,Распис!$B$4:$B$300,$A167,Распис!$C$4:$C$300,"&lt;="&amp;C$1,Распис!$D$4:$D$300,"&gt;="&amp;C$1),SUMIF(База!$B$3:$B$305,$A167,База!$F$3:$F$152))</f>
        <v>0</v>
      </c>
      <c r="D167" s="46">
        <f ca="1">IF(COUNTIFS(Распис!$B$4:$B$300,$A167,Распис!$C$4:$C$300,"&lt;="&amp;D$1,Распис!$D$4:$D$300,"&gt;="&amp;D$1)&gt;0,SUMIFS(Распис!$G$4:$G$300,Распис!$B$4:$B$300,$A167,Распис!$C$4:$C$300,"&lt;="&amp;D$1,Распис!$D$4:$D$300,"&gt;="&amp;D$1),SUMIF(База!$B$3:$B$305,$A167,База!$G$3:$G$152))</f>
        <v>0</v>
      </c>
      <c r="E167" s="46">
        <f ca="1">IF(COUNTIFS(Распис!$B$4:$B$300,$A167,Распис!$C$4:$C$300,"&lt;="&amp;E$1,Распис!$D$4:$D$300,"&gt;="&amp;E$1)&gt;0,SUMIFS(Распис!$H$4:$H$300,Распис!$B$4:$B$300,$A167,Распис!$C$4:$C$300,"&lt;="&amp;E$1,Распис!$D$4:$D$300,"&gt;="&amp;E$1),SUMIF(База!$B$3:$B$305,$A167,База!$H$3:$H$152))</f>
        <v>0</v>
      </c>
      <c r="F167" s="46">
        <f ca="1">IF(COUNTIFS(Распис!$B$4:$B$300,$A167,Распис!$C$4:$C$300,"&lt;="&amp;F$1,Распис!$D$4:$D$300,"&gt;="&amp;F$1)&gt;0,SUMIFS(Распис!$I$4:$I$300,Распис!$B$4:$B$300,$A167,Распис!$C$4:$C$300,"&lt;="&amp;F$1,Распис!$D$4:$D$300,"&gt;="&amp;F$1),SUMIF(База!$B$3:$B$305,$A167,База!$I$3:$I$152))</f>
        <v>0</v>
      </c>
      <c r="G167" s="46">
        <f ca="1">IF(COUNTIFS(Распис!$B$4:$B$300,$A167,Распис!$C$4:$C$300,"&lt;="&amp;G$1,Распис!$D$4:$D$300,"&gt;="&amp;G$1)&gt;0,SUMIFS(Распис!$J$4:$J$300,Распис!$B$4:$B$300,$A167,Распис!$C$4:$C$300,"&lt;="&amp;G$1,Распис!$D$4:$D$300,"&gt;="&amp;G$1),SUMIF(База!$B$3:$B$305,$A167,База!$J$3:$J$152))</f>
        <v>0</v>
      </c>
      <c r="H167" s="46">
        <f ca="1">IF(COUNTIFS(Распис!$B$4:$B$300,$A167,Распис!$C$4:$C$300,"&lt;="&amp;H$1,Распис!$D$4:$D$300,"&gt;="&amp;H$1)&gt;0,SUMIFS(Распис!$K$4:$K$300,Распис!$B$4:$B$300,$A167,Распис!$C$4:$C$300,"&lt;="&amp;H$1,Распис!$D$4:$D$300,"&gt;="&amp;H$1),SUMIF(База!$B$3:$B$305,$A167,База!$K$3:$K$152))</f>
        <v>0</v>
      </c>
      <c r="I167" s="46" t="s">
        <v>23</v>
      </c>
      <c r="J167" s="46">
        <f ca="1">IF(COUNTIFS(Распис!$B$4:$B$300,$A167,Распис!$C$4:$C$300,"&lt;="&amp;J$1,Распис!$D$4:$D$300,"&gt;="&amp;J$1)&gt;0,SUMIFS(Распис!$F$4:$F$300,Распис!$B$4:$B$300,$A167,Распис!$C$4:$C$300,"&lt;="&amp;J$1,Распис!$D$4:$D$300,"&gt;="&amp;J$1),SUMIF(База!$B$3:$B$305,$A167,База!$F$3:$F$152))</f>
        <v>0</v>
      </c>
      <c r="K167" s="46">
        <f ca="1">IF(COUNTIFS(Распис!$B$4:$B$300,$A167,Распис!$C$4:$C$300,"&lt;="&amp;K$1,Распис!$D$4:$D$300,"&gt;="&amp;K$1)&gt;0,SUMIFS(Распис!$G$4:$G$300,Распис!$B$4:$B$300,$A167,Распис!$C$4:$C$300,"&lt;="&amp;K$1,Распис!$D$4:$D$300,"&gt;="&amp;K$1),SUMIF(База!$B$3:$B$305,$A167,База!$G$3:$G$152))</f>
        <v>0</v>
      </c>
      <c r="L167" s="46">
        <f ca="1">IF(COUNTIFS(Распис!$B$4:$B$300,$A167,Распис!$C$4:$C$300,"&lt;="&amp;L$1,Распис!$D$4:$D$300,"&gt;="&amp;L$1)&gt;0,SUMIFS(Распис!$H$4:$H$300,Распис!$B$4:$B$300,$A167,Распис!$C$4:$C$300,"&lt;="&amp;L$1,Распис!$D$4:$D$300,"&gt;="&amp;L$1),SUMIF(База!$B$3:$B$305,$A167,База!$H$3:$H$152))</f>
        <v>0</v>
      </c>
      <c r="M167" s="46">
        <f ca="1">IF(COUNTIFS(Распис!$B$4:$B$300,$A167,Распис!$C$4:$C$300,"&lt;="&amp;M$1,Распис!$D$4:$D$300,"&gt;="&amp;M$1)&gt;0,SUMIFS(Распис!$I$4:$I$300,Распис!$B$4:$B$300,$A167,Распис!$C$4:$C$300,"&lt;="&amp;M$1,Распис!$D$4:$D$300,"&gt;="&amp;M$1),SUMIF(База!$B$3:$B$305,$A167,База!$I$3:$I$152))</f>
        <v>0</v>
      </c>
      <c r="N167" s="46">
        <f ca="1">IF(COUNTIFS(Распис!$B$4:$B$300,$A167,Распис!$C$4:$C$300,"&lt;="&amp;N$1,Распис!$D$4:$D$300,"&gt;="&amp;N$1)&gt;0,SUMIFS(Распис!$J$4:$J$300,Распис!$B$4:$B$300,$A167,Распис!$C$4:$C$300,"&lt;="&amp;N$1,Распис!$D$4:$D$300,"&gt;="&amp;N$1),SUMIF(База!$B$3:$B$305,$A167,База!$J$3:$J$152))</f>
        <v>0</v>
      </c>
      <c r="O167" s="46">
        <f ca="1">IF(COUNTIFS(Распис!$B$4:$B$300,$A167,Распис!$C$4:$C$300,"&lt;="&amp;O$1,Распис!$D$4:$D$300,"&gt;="&amp;O$1)&gt;0,SUMIFS(Распис!$K$4:$K$300,Распис!$B$4:$B$300,$A167,Распис!$C$4:$C$300,"&lt;="&amp;O$1,Распис!$D$4:$D$300,"&gt;="&amp;O$1),SUMIF(База!$B$3:$B$305,$A167,База!$K$3:$K$152))</f>
        <v>0</v>
      </c>
      <c r="P167" s="46" t="s">
        <v>23</v>
      </c>
      <c r="Q167" s="46">
        <f ca="1">IF(COUNTIFS(Распис!$B$4:$B$300,$A167,Распис!$C$4:$C$300,"&lt;="&amp;Q$1,Распис!$D$4:$D$300,"&gt;="&amp;Q$1)&gt;0,SUMIFS(Распис!$F$4:$F$300,Распис!$B$4:$B$300,$A167,Распис!$C$4:$C$300,"&lt;="&amp;Q$1,Распис!$D$4:$D$300,"&gt;="&amp;Q$1),SUMIF(База!$B$3:$B$305,$A167,База!$F$3:$F$152))</f>
        <v>0</v>
      </c>
      <c r="R167" s="46">
        <f ca="1">IF(COUNTIFS(Распис!$B$4:$B$300,$A167,Распис!$C$4:$C$300,"&lt;="&amp;R$1,Распис!$D$4:$D$300,"&gt;="&amp;R$1)&gt;0,SUMIFS(Распис!$G$4:$G$300,Распис!$B$4:$B$300,$A167,Распис!$C$4:$C$300,"&lt;="&amp;R$1,Распис!$D$4:$D$300,"&gt;="&amp;R$1),SUMIF(База!$B$3:$B$305,$A167,База!$G$3:$G$152))</f>
        <v>0</v>
      </c>
      <c r="S167" s="46">
        <f ca="1">IF(COUNTIFS(Распис!$B$4:$B$300,$A167,Распис!$C$4:$C$300,"&lt;="&amp;S$1,Распис!$D$4:$D$300,"&gt;="&amp;S$1)&gt;0,SUMIFS(Распис!$H$4:$H$300,Распис!$B$4:$B$300,$A167,Распис!$C$4:$C$300,"&lt;="&amp;S$1,Распис!$D$4:$D$300,"&gt;="&amp;S$1),SUMIF(База!$B$3:$B$305,$A167,База!$H$3:$H$152))</f>
        <v>0</v>
      </c>
      <c r="T167" s="46">
        <f ca="1">IF(COUNTIFS(Распис!$B$4:$B$300,$A167,Распис!$C$4:$C$300,"&lt;="&amp;T$1,Распис!$D$4:$D$300,"&gt;="&amp;T$1)&gt;0,SUMIFS(Распис!$I$4:$I$300,Распис!$B$4:$B$300,$A167,Распис!$C$4:$C$300,"&lt;="&amp;T$1,Распис!$D$4:$D$300,"&gt;="&amp;T$1),SUMIF(База!$B$3:$B$305,$A167,База!$I$3:$I$152))</f>
        <v>0</v>
      </c>
      <c r="U167" s="46">
        <f ca="1">IF(COUNTIFS(Распис!$B$4:$B$300,$A167,Распис!$C$4:$C$300,"&lt;="&amp;U$1,Распис!$D$4:$D$300,"&gt;="&amp;U$1)&gt;0,SUMIFS(Распис!$J$4:$J$300,Распис!$B$4:$B$300,$A167,Распис!$C$4:$C$300,"&lt;="&amp;U$1,Распис!$D$4:$D$300,"&gt;="&amp;U$1),SUMIF(База!$B$3:$B$305,$A167,База!$J$3:$J$152))</f>
        <v>0</v>
      </c>
      <c r="V167" s="46">
        <f ca="1">IF(COUNTIFS(Распис!$B$4:$B$300,$A167,Распис!$C$4:$C$300,"&lt;="&amp;V$1,Распис!$D$4:$D$300,"&gt;="&amp;V$1)&gt;0,SUMIFS(Распис!$K$4:$K$300,Распис!$B$4:$B$300,$A167,Распис!$C$4:$C$300,"&lt;="&amp;V$1,Распис!$D$4:$D$300,"&gt;="&amp;V$1),SUMIF(База!$B$3:$B$305,$A167,База!$K$3:$K$152))</f>
        <v>0</v>
      </c>
      <c r="W167" s="46" t="s">
        <v>23</v>
      </c>
      <c r="X167" s="46">
        <f ca="1">IF(COUNTIFS(Распис!$B$4:$B$300,$A167,Распис!$C$4:$C$300,"&lt;="&amp;X$1,Распис!$D$4:$D$300,"&gt;="&amp;X$1)&gt;0,SUMIFS(Распис!$F$4:$F$300,Распис!$B$4:$B$300,$A167,Распис!$C$4:$C$300,"&lt;="&amp;X$1,Распис!$D$4:$D$300,"&gt;="&amp;X$1),SUMIF(База!$B$3:$B$305,$A167,База!$F$3:$F$152))</f>
        <v>0</v>
      </c>
      <c r="Y167" s="46">
        <f ca="1">IF(COUNTIFS(Распис!$B$4:$B$300,$A167,Распис!$C$4:$C$300,"&lt;="&amp;Y$1,Распис!$D$4:$D$300,"&gt;="&amp;Y$1)&gt;0,SUMIFS(Распис!$G$4:$G$300,Распис!$B$4:$B$300,$A167,Распис!$C$4:$C$300,"&lt;="&amp;Y$1,Распис!$D$4:$D$300,"&gt;="&amp;Y$1),SUMIF(База!$B$3:$B$305,$A167,База!$G$3:$G$152))</f>
        <v>0</v>
      </c>
      <c r="Z167" s="46">
        <f ca="1">IF(COUNTIFS(Распис!$B$4:$B$300,$A167,Распис!$C$4:$C$300,"&lt;="&amp;Z$1,Распис!$D$4:$D$300,"&gt;="&amp;Z$1)&gt;0,SUMIFS(Распис!$H$4:$H$300,Распис!$B$4:$B$300,$A167,Распис!$C$4:$C$300,"&lt;="&amp;Z$1,Распис!$D$4:$D$300,"&gt;="&amp;Z$1),SUMIF(База!$B$3:$B$305,$A167,База!$H$3:$H$152))</f>
        <v>0</v>
      </c>
      <c r="AA167" s="46">
        <f ca="1">IF(COUNTIFS(Распис!$B$4:$B$300,$A167,Распис!$C$4:$C$300,"&lt;="&amp;AA$1,Распис!$D$4:$D$300,"&gt;="&amp;AA$1)&gt;0,SUMIFS(Распис!$I$4:$I$300,Распис!$B$4:$B$300,$A167,Распис!$C$4:$C$300,"&lt;="&amp;AA$1,Распис!$D$4:$D$300,"&gt;="&amp;AA$1),SUMIF(База!$B$3:$B$305,$A167,База!$I$3:$I$152))</f>
        <v>0</v>
      </c>
      <c r="AB167" s="46">
        <f ca="1">IF(COUNTIFS(Распис!$B$4:$B$300,$A167,Распис!$C$4:$C$300,"&lt;="&amp;AB$1,Распис!$D$4:$D$300,"&gt;="&amp;AB$1)&gt;0,SUMIFS(Распис!$J$4:$J$300,Распис!$B$4:$B$300,$A167,Распис!$C$4:$C$300,"&lt;="&amp;AB$1,Распис!$D$4:$D$300,"&gt;="&amp;AB$1),SUMIF(База!$B$3:$B$305,$A167,База!$J$3:$J$152))</f>
        <v>0</v>
      </c>
      <c r="AC167" s="46">
        <f ca="1">IF(COUNTIFS(Распис!$B$4:$B$300,$A167,Распис!$C$4:$C$300,"&lt;="&amp;AC$1,Распис!$D$4:$D$300,"&gt;="&amp;AC$1)&gt;0,SUMIFS(Распис!$K$4:$K$300,Распис!$B$4:$B$300,$A167,Распис!$C$4:$C$300,"&lt;="&amp;AC$1,Распис!$D$4:$D$300,"&gt;="&amp;AC$1),SUMIF(База!$B$3:$B$305,$A167,База!$K$3:$K$152))</f>
        <v>0</v>
      </c>
      <c r="AD167" s="46" t="s">
        <v>23</v>
      </c>
      <c r="AE167" s="46">
        <f ca="1">IF(COUNTIFS(Распис!$B$4:$B$300,$A167,Распис!$C$4:$C$300,"&lt;="&amp;AE$1,Распис!$D$4:$D$300,"&gt;="&amp;AE$1)&gt;0,SUMIFS(Распис!$F$4:$F$300,Распис!$B$4:$B$300,$A167,Распис!$C$4:$C$300,"&lt;="&amp;AE$1,Распис!$D$4:$D$300,"&gt;="&amp;AE$1),SUMIF(База!$B$3:$B$305,$A167,База!$F$3:$F$152))</f>
        <v>0</v>
      </c>
      <c r="AF167" s="47"/>
      <c r="AG167" s="46">
        <f t="shared" ca="1" si="26"/>
        <v>0</v>
      </c>
      <c r="AH167" s="46">
        <f ca="1">AG167-SUMIFS(Распред!$G$4:$G$300,Распред!$B$4:$B$300,"апрель",Распред!$F$4:$F$300,A167)</f>
        <v>0</v>
      </c>
      <c r="AI167" s="46">
        <f ca="1">AH167+(COUNTIF(B167:AF167,"КД")+SUMIFS(Распред!$AH$4:$AH$300,Распред!$F$4:$F$300,A167,Распред!$B$4:$B$300,"апрель"))*4</f>
        <v>0</v>
      </c>
      <c r="AJ167" s="46">
        <f t="shared" ca="1" si="27"/>
        <v>0</v>
      </c>
      <c r="AK167" s="46">
        <f t="shared" ca="1" si="28"/>
        <v>0</v>
      </c>
      <c r="AL167" s="46">
        <f>SUMIFS(Распред!$K$4:$K$300,Распред!$B$4:$B$300,"апрель",Распред!$J$4:$J$300,A167)+SUMIFS(Распред!$M$4:$M$300,Распред!$B$4:$B$300,"апрель",Распред!$L$4:$L$300,A167)+SUMIFS(Распред!$O$4:$O$300,Распред!$B$4:$B$300,"апрель",Распред!$N$4:$N$300,A167)+SUMIFS(Распред!$Q$4:$Q$300,Распред!$B$4:$B$300,"апрель",Распред!$P$4:$P$300,A167)+SUMIFS(Распред!$S$4:$S$300,Распред!$B$4:$B$300,"апрель",Распред!$R$4:$R$300,A167)+SUMIFS(Распред!$U$4:$U$300,Распред!$B$4:$B$300,"апрель",Распред!$T$4:$T$300,A167)+SUMIFS(Распред!$W$4:$W$300,Распред!$B$4:$B$300,"апрель",Распред!$V$4:$V$300,A167)+SUMIFS(Распред!$Y$4:$Y$300,Распред!$B$4:$B$300,"апрель",Распред!$X$4:$X$300,A167)+SUMIFS(Распред!$AA$4:$AA$300,Распред!$B$4:$B$300,"апрель",Распред!$Z$4:$Z$300,A167)+SUMIFS(Распред!$AC$4:$AC$300,Распред!$B$4:$B$300,"апрель",Распред!$AB$4:$AB$300,A167)</f>
        <v>0</v>
      </c>
      <c r="AM167" s="46">
        <f t="shared" ca="1" si="29"/>
        <v>0</v>
      </c>
      <c r="AN167" s="46">
        <f t="shared" ca="1" si="30"/>
        <v>0</v>
      </c>
      <c r="AO167" s="46">
        <f t="shared" ca="1" si="31"/>
        <v>0</v>
      </c>
      <c r="AP167" s="46">
        <f>январь!AP167</f>
        <v>0</v>
      </c>
      <c r="AQ167" s="46">
        <f t="shared" ca="1" si="24"/>
        <v>0</v>
      </c>
      <c r="AR167" s="47"/>
      <c r="AS167" s="47">
        <f t="shared" ca="1" si="32"/>
        <v>0</v>
      </c>
      <c r="AT167" s="47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</row>
    <row r="168" spans="1:58" x14ac:dyDescent="0.25">
      <c r="A168" s="47">
        <f>База!B168</f>
        <v>0</v>
      </c>
      <c r="B168" s="46" t="s">
        <v>23</v>
      </c>
      <c r="C168" s="46">
        <f ca="1">IF(COUNTIFS(Распис!$B$4:$B$300,$A168,Распис!$C$4:$C$300,"&lt;="&amp;C$1,Распис!$D$4:$D$300,"&gt;="&amp;C$1)&gt;0,SUMIFS(Распис!$F$4:$F$300,Распис!$B$4:$B$300,$A168,Распис!$C$4:$C$300,"&lt;="&amp;C$1,Распис!$D$4:$D$300,"&gt;="&amp;C$1),SUMIF(База!$B$3:$B$305,$A168,База!$F$3:$F$152))</f>
        <v>0</v>
      </c>
      <c r="D168" s="46">
        <f ca="1">IF(COUNTIFS(Распис!$B$4:$B$300,$A168,Распис!$C$4:$C$300,"&lt;="&amp;D$1,Распис!$D$4:$D$300,"&gt;="&amp;D$1)&gt;0,SUMIFS(Распис!$G$4:$G$300,Распис!$B$4:$B$300,$A168,Распис!$C$4:$C$300,"&lt;="&amp;D$1,Распис!$D$4:$D$300,"&gt;="&amp;D$1),SUMIF(База!$B$3:$B$305,$A168,База!$G$3:$G$152))</f>
        <v>0</v>
      </c>
      <c r="E168" s="46">
        <f ca="1">IF(COUNTIFS(Распис!$B$4:$B$300,$A168,Распис!$C$4:$C$300,"&lt;="&amp;E$1,Распис!$D$4:$D$300,"&gt;="&amp;E$1)&gt;0,SUMIFS(Распис!$H$4:$H$300,Распис!$B$4:$B$300,$A168,Распис!$C$4:$C$300,"&lt;="&amp;E$1,Распис!$D$4:$D$300,"&gt;="&amp;E$1),SUMIF(База!$B$3:$B$305,$A168,База!$H$3:$H$152))</f>
        <v>0</v>
      </c>
      <c r="F168" s="46">
        <f ca="1">IF(COUNTIFS(Распис!$B$4:$B$300,$A168,Распис!$C$4:$C$300,"&lt;="&amp;F$1,Распис!$D$4:$D$300,"&gt;="&amp;F$1)&gt;0,SUMIFS(Распис!$I$4:$I$300,Распис!$B$4:$B$300,$A168,Распис!$C$4:$C$300,"&lt;="&amp;F$1,Распис!$D$4:$D$300,"&gt;="&amp;F$1),SUMIF(База!$B$3:$B$305,$A168,База!$I$3:$I$152))</f>
        <v>0</v>
      </c>
      <c r="G168" s="46">
        <f ca="1">IF(COUNTIFS(Распис!$B$4:$B$300,$A168,Распис!$C$4:$C$300,"&lt;="&amp;G$1,Распис!$D$4:$D$300,"&gt;="&amp;G$1)&gt;0,SUMIFS(Распис!$J$4:$J$300,Распис!$B$4:$B$300,$A168,Распис!$C$4:$C$300,"&lt;="&amp;G$1,Распис!$D$4:$D$300,"&gt;="&amp;G$1),SUMIF(База!$B$3:$B$305,$A168,База!$J$3:$J$152))</f>
        <v>0</v>
      </c>
      <c r="H168" s="46">
        <f ca="1">IF(COUNTIFS(Распис!$B$4:$B$300,$A168,Распис!$C$4:$C$300,"&lt;="&amp;H$1,Распис!$D$4:$D$300,"&gt;="&amp;H$1)&gt;0,SUMIFS(Распис!$K$4:$K$300,Распис!$B$4:$B$300,$A168,Распис!$C$4:$C$300,"&lt;="&amp;H$1,Распис!$D$4:$D$300,"&gt;="&amp;H$1),SUMIF(База!$B$3:$B$305,$A168,База!$K$3:$K$152))</f>
        <v>0</v>
      </c>
      <c r="I168" s="46" t="s">
        <v>23</v>
      </c>
      <c r="J168" s="46">
        <f ca="1">IF(COUNTIFS(Распис!$B$4:$B$300,$A168,Распис!$C$4:$C$300,"&lt;="&amp;J$1,Распис!$D$4:$D$300,"&gt;="&amp;J$1)&gt;0,SUMIFS(Распис!$F$4:$F$300,Распис!$B$4:$B$300,$A168,Распис!$C$4:$C$300,"&lt;="&amp;J$1,Распис!$D$4:$D$300,"&gt;="&amp;J$1),SUMIF(База!$B$3:$B$305,$A168,База!$F$3:$F$152))</f>
        <v>0</v>
      </c>
      <c r="K168" s="46">
        <f ca="1">IF(COUNTIFS(Распис!$B$4:$B$300,$A168,Распис!$C$4:$C$300,"&lt;="&amp;K$1,Распис!$D$4:$D$300,"&gt;="&amp;K$1)&gt;0,SUMIFS(Распис!$G$4:$G$300,Распис!$B$4:$B$300,$A168,Распис!$C$4:$C$300,"&lt;="&amp;K$1,Распис!$D$4:$D$300,"&gt;="&amp;K$1),SUMIF(База!$B$3:$B$305,$A168,База!$G$3:$G$152))</f>
        <v>0</v>
      </c>
      <c r="L168" s="46">
        <f ca="1">IF(COUNTIFS(Распис!$B$4:$B$300,$A168,Распис!$C$4:$C$300,"&lt;="&amp;L$1,Распис!$D$4:$D$300,"&gt;="&amp;L$1)&gt;0,SUMIFS(Распис!$H$4:$H$300,Распис!$B$4:$B$300,$A168,Распис!$C$4:$C$300,"&lt;="&amp;L$1,Распис!$D$4:$D$300,"&gt;="&amp;L$1),SUMIF(База!$B$3:$B$305,$A168,База!$H$3:$H$152))</f>
        <v>0</v>
      </c>
      <c r="M168" s="46">
        <f ca="1">IF(COUNTIFS(Распис!$B$4:$B$300,$A168,Распис!$C$4:$C$300,"&lt;="&amp;M$1,Распис!$D$4:$D$300,"&gt;="&amp;M$1)&gt;0,SUMIFS(Распис!$I$4:$I$300,Распис!$B$4:$B$300,$A168,Распис!$C$4:$C$300,"&lt;="&amp;M$1,Распис!$D$4:$D$300,"&gt;="&amp;M$1),SUMIF(База!$B$3:$B$305,$A168,База!$I$3:$I$152))</f>
        <v>0</v>
      </c>
      <c r="N168" s="46">
        <f ca="1">IF(COUNTIFS(Распис!$B$4:$B$300,$A168,Распис!$C$4:$C$300,"&lt;="&amp;N$1,Распис!$D$4:$D$300,"&gt;="&amp;N$1)&gt;0,SUMIFS(Распис!$J$4:$J$300,Распис!$B$4:$B$300,$A168,Распис!$C$4:$C$300,"&lt;="&amp;N$1,Распис!$D$4:$D$300,"&gt;="&amp;N$1),SUMIF(База!$B$3:$B$305,$A168,База!$J$3:$J$152))</f>
        <v>0</v>
      </c>
      <c r="O168" s="46">
        <f ca="1">IF(COUNTIFS(Распис!$B$4:$B$300,$A168,Распис!$C$4:$C$300,"&lt;="&amp;O$1,Распис!$D$4:$D$300,"&gt;="&amp;O$1)&gt;0,SUMIFS(Распис!$K$4:$K$300,Распис!$B$4:$B$300,$A168,Распис!$C$4:$C$300,"&lt;="&amp;O$1,Распис!$D$4:$D$300,"&gt;="&amp;O$1),SUMIF(База!$B$3:$B$305,$A168,База!$K$3:$K$152))</f>
        <v>0</v>
      </c>
      <c r="P168" s="46" t="s">
        <v>23</v>
      </c>
      <c r="Q168" s="46">
        <f ca="1">IF(COUNTIFS(Распис!$B$4:$B$300,$A168,Распис!$C$4:$C$300,"&lt;="&amp;Q$1,Распис!$D$4:$D$300,"&gt;="&amp;Q$1)&gt;0,SUMIFS(Распис!$F$4:$F$300,Распис!$B$4:$B$300,$A168,Распис!$C$4:$C$300,"&lt;="&amp;Q$1,Распис!$D$4:$D$300,"&gt;="&amp;Q$1),SUMIF(База!$B$3:$B$305,$A168,База!$F$3:$F$152))</f>
        <v>0</v>
      </c>
      <c r="R168" s="46">
        <f ca="1">IF(COUNTIFS(Распис!$B$4:$B$300,$A168,Распис!$C$4:$C$300,"&lt;="&amp;R$1,Распис!$D$4:$D$300,"&gt;="&amp;R$1)&gt;0,SUMIFS(Распис!$G$4:$G$300,Распис!$B$4:$B$300,$A168,Распис!$C$4:$C$300,"&lt;="&amp;R$1,Распис!$D$4:$D$300,"&gt;="&amp;R$1),SUMIF(База!$B$3:$B$305,$A168,База!$G$3:$G$152))</f>
        <v>0</v>
      </c>
      <c r="S168" s="46">
        <f ca="1">IF(COUNTIFS(Распис!$B$4:$B$300,$A168,Распис!$C$4:$C$300,"&lt;="&amp;S$1,Распис!$D$4:$D$300,"&gt;="&amp;S$1)&gt;0,SUMIFS(Распис!$H$4:$H$300,Распис!$B$4:$B$300,$A168,Распис!$C$4:$C$300,"&lt;="&amp;S$1,Распис!$D$4:$D$300,"&gt;="&amp;S$1),SUMIF(База!$B$3:$B$305,$A168,База!$H$3:$H$152))</f>
        <v>0</v>
      </c>
      <c r="T168" s="46">
        <f ca="1">IF(COUNTIFS(Распис!$B$4:$B$300,$A168,Распис!$C$4:$C$300,"&lt;="&amp;T$1,Распис!$D$4:$D$300,"&gt;="&amp;T$1)&gt;0,SUMIFS(Распис!$I$4:$I$300,Распис!$B$4:$B$300,$A168,Распис!$C$4:$C$300,"&lt;="&amp;T$1,Распис!$D$4:$D$300,"&gt;="&amp;T$1),SUMIF(База!$B$3:$B$305,$A168,База!$I$3:$I$152))</f>
        <v>0</v>
      </c>
      <c r="U168" s="46">
        <f ca="1">IF(COUNTIFS(Распис!$B$4:$B$300,$A168,Распис!$C$4:$C$300,"&lt;="&amp;U$1,Распис!$D$4:$D$300,"&gt;="&amp;U$1)&gt;0,SUMIFS(Распис!$J$4:$J$300,Распис!$B$4:$B$300,$A168,Распис!$C$4:$C$300,"&lt;="&amp;U$1,Распис!$D$4:$D$300,"&gt;="&amp;U$1),SUMIF(База!$B$3:$B$305,$A168,База!$J$3:$J$152))</f>
        <v>0</v>
      </c>
      <c r="V168" s="46">
        <f ca="1">IF(COUNTIFS(Распис!$B$4:$B$300,$A168,Распис!$C$4:$C$300,"&lt;="&amp;V$1,Распис!$D$4:$D$300,"&gt;="&amp;V$1)&gt;0,SUMIFS(Распис!$K$4:$K$300,Распис!$B$4:$B$300,$A168,Распис!$C$4:$C$300,"&lt;="&amp;V$1,Распис!$D$4:$D$300,"&gt;="&amp;V$1),SUMIF(База!$B$3:$B$305,$A168,База!$K$3:$K$152))</f>
        <v>0</v>
      </c>
      <c r="W168" s="46" t="s">
        <v>23</v>
      </c>
      <c r="X168" s="46">
        <f ca="1">IF(COUNTIFS(Распис!$B$4:$B$300,$A168,Распис!$C$4:$C$300,"&lt;="&amp;X$1,Распис!$D$4:$D$300,"&gt;="&amp;X$1)&gt;0,SUMIFS(Распис!$F$4:$F$300,Распис!$B$4:$B$300,$A168,Распис!$C$4:$C$300,"&lt;="&amp;X$1,Распис!$D$4:$D$300,"&gt;="&amp;X$1),SUMIF(База!$B$3:$B$305,$A168,База!$F$3:$F$152))</f>
        <v>0</v>
      </c>
      <c r="Y168" s="46">
        <f ca="1">IF(COUNTIFS(Распис!$B$4:$B$300,$A168,Распис!$C$4:$C$300,"&lt;="&amp;Y$1,Распис!$D$4:$D$300,"&gt;="&amp;Y$1)&gt;0,SUMIFS(Распис!$G$4:$G$300,Распис!$B$4:$B$300,$A168,Распис!$C$4:$C$300,"&lt;="&amp;Y$1,Распис!$D$4:$D$300,"&gt;="&amp;Y$1),SUMIF(База!$B$3:$B$305,$A168,База!$G$3:$G$152))</f>
        <v>0</v>
      </c>
      <c r="Z168" s="46">
        <f ca="1">IF(COUNTIFS(Распис!$B$4:$B$300,$A168,Распис!$C$4:$C$300,"&lt;="&amp;Z$1,Распис!$D$4:$D$300,"&gt;="&amp;Z$1)&gt;0,SUMIFS(Распис!$H$4:$H$300,Распис!$B$4:$B$300,$A168,Распис!$C$4:$C$300,"&lt;="&amp;Z$1,Распис!$D$4:$D$300,"&gt;="&amp;Z$1),SUMIF(База!$B$3:$B$305,$A168,База!$H$3:$H$152))</f>
        <v>0</v>
      </c>
      <c r="AA168" s="46">
        <f ca="1">IF(COUNTIFS(Распис!$B$4:$B$300,$A168,Распис!$C$4:$C$300,"&lt;="&amp;AA$1,Распис!$D$4:$D$300,"&gt;="&amp;AA$1)&gt;0,SUMIFS(Распис!$I$4:$I$300,Распис!$B$4:$B$300,$A168,Распис!$C$4:$C$300,"&lt;="&amp;AA$1,Распис!$D$4:$D$300,"&gt;="&amp;AA$1),SUMIF(База!$B$3:$B$305,$A168,База!$I$3:$I$152))</f>
        <v>0</v>
      </c>
      <c r="AB168" s="46">
        <f ca="1">IF(COUNTIFS(Распис!$B$4:$B$300,$A168,Распис!$C$4:$C$300,"&lt;="&amp;AB$1,Распис!$D$4:$D$300,"&gt;="&amp;AB$1)&gt;0,SUMIFS(Распис!$J$4:$J$300,Распис!$B$4:$B$300,$A168,Распис!$C$4:$C$300,"&lt;="&amp;AB$1,Распис!$D$4:$D$300,"&gt;="&amp;AB$1),SUMIF(База!$B$3:$B$305,$A168,База!$J$3:$J$152))</f>
        <v>0</v>
      </c>
      <c r="AC168" s="46">
        <f ca="1">IF(COUNTIFS(Распис!$B$4:$B$300,$A168,Распис!$C$4:$C$300,"&lt;="&amp;AC$1,Распис!$D$4:$D$300,"&gt;="&amp;AC$1)&gt;0,SUMIFS(Распис!$K$4:$K$300,Распис!$B$4:$B$300,$A168,Распис!$C$4:$C$300,"&lt;="&amp;AC$1,Распис!$D$4:$D$300,"&gt;="&amp;AC$1),SUMIF(База!$B$3:$B$305,$A168,База!$K$3:$K$152))</f>
        <v>0</v>
      </c>
      <c r="AD168" s="46" t="s">
        <v>23</v>
      </c>
      <c r="AE168" s="46">
        <f ca="1">IF(COUNTIFS(Распис!$B$4:$B$300,$A168,Распис!$C$4:$C$300,"&lt;="&amp;AE$1,Распис!$D$4:$D$300,"&gt;="&amp;AE$1)&gt;0,SUMIFS(Распис!$F$4:$F$300,Распис!$B$4:$B$300,$A168,Распис!$C$4:$C$300,"&lt;="&amp;AE$1,Распис!$D$4:$D$300,"&gt;="&amp;AE$1),SUMIF(База!$B$3:$B$305,$A168,База!$F$3:$F$152))</f>
        <v>0</v>
      </c>
      <c r="AF168" s="47"/>
      <c r="AG168" s="46">
        <f t="shared" ca="1" si="26"/>
        <v>0</v>
      </c>
      <c r="AH168" s="46">
        <f ca="1">AG168-SUMIFS(Распред!$G$4:$G$300,Распред!$B$4:$B$300,"апрель",Распред!$F$4:$F$300,A168)</f>
        <v>0</v>
      </c>
      <c r="AI168" s="46">
        <f ca="1">AH168+(COUNTIF(B168:AF168,"КД")+SUMIFS(Распред!$AH$4:$AH$300,Распред!$F$4:$F$300,A168,Распред!$B$4:$B$300,"апрель"))*4</f>
        <v>0</v>
      </c>
      <c r="AJ168" s="46">
        <f t="shared" ca="1" si="27"/>
        <v>0</v>
      </c>
      <c r="AK168" s="46">
        <f t="shared" ca="1" si="28"/>
        <v>0</v>
      </c>
      <c r="AL168" s="46">
        <f>SUMIFS(Распред!$K$4:$K$300,Распред!$B$4:$B$300,"апрель",Распред!$J$4:$J$300,A168)+SUMIFS(Распред!$M$4:$M$300,Распред!$B$4:$B$300,"апрель",Распред!$L$4:$L$300,A168)+SUMIFS(Распред!$O$4:$O$300,Распред!$B$4:$B$300,"апрель",Распред!$N$4:$N$300,A168)+SUMIFS(Распред!$Q$4:$Q$300,Распред!$B$4:$B$300,"апрель",Распред!$P$4:$P$300,A168)+SUMIFS(Распред!$S$4:$S$300,Распред!$B$4:$B$300,"апрель",Распред!$R$4:$R$300,A168)+SUMIFS(Распред!$U$4:$U$300,Распред!$B$4:$B$300,"апрель",Распред!$T$4:$T$300,A168)+SUMIFS(Распред!$W$4:$W$300,Распред!$B$4:$B$300,"апрель",Распред!$V$4:$V$300,A168)+SUMIFS(Распред!$Y$4:$Y$300,Распред!$B$4:$B$300,"апрель",Распред!$X$4:$X$300,A168)+SUMIFS(Распред!$AA$4:$AA$300,Распред!$B$4:$B$300,"апрель",Распред!$Z$4:$Z$300,A168)+SUMIFS(Распред!$AC$4:$AC$300,Распред!$B$4:$B$300,"апрель",Распред!$AB$4:$AB$300,A168)</f>
        <v>0</v>
      </c>
      <c r="AM168" s="46">
        <f t="shared" ca="1" si="29"/>
        <v>0</v>
      </c>
      <c r="AN168" s="46">
        <f t="shared" ca="1" si="30"/>
        <v>0</v>
      </c>
      <c r="AO168" s="46">
        <f t="shared" ca="1" si="31"/>
        <v>0</v>
      </c>
      <c r="AP168" s="46">
        <f>январь!AP168</f>
        <v>0</v>
      </c>
      <c r="AQ168" s="46">
        <f t="shared" ca="1" si="24"/>
        <v>0</v>
      </c>
      <c r="AR168" s="47"/>
      <c r="AS168" s="47">
        <f t="shared" ca="1" si="32"/>
        <v>0</v>
      </c>
      <c r="AT168" s="47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</row>
    <row r="169" spans="1:58" x14ac:dyDescent="0.25">
      <c r="A169" s="47">
        <f>База!B169</f>
        <v>0</v>
      </c>
      <c r="B169" s="46" t="s">
        <v>23</v>
      </c>
      <c r="C169" s="46">
        <f ca="1">IF(COUNTIFS(Распис!$B$4:$B$300,$A169,Распис!$C$4:$C$300,"&lt;="&amp;C$1,Распис!$D$4:$D$300,"&gt;="&amp;C$1)&gt;0,SUMIFS(Распис!$F$4:$F$300,Распис!$B$4:$B$300,$A169,Распис!$C$4:$C$300,"&lt;="&amp;C$1,Распис!$D$4:$D$300,"&gt;="&amp;C$1),SUMIF(База!$B$3:$B$305,$A169,База!$F$3:$F$152))</f>
        <v>0</v>
      </c>
      <c r="D169" s="46">
        <f ca="1">IF(COUNTIFS(Распис!$B$4:$B$300,$A169,Распис!$C$4:$C$300,"&lt;="&amp;D$1,Распис!$D$4:$D$300,"&gt;="&amp;D$1)&gt;0,SUMIFS(Распис!$G$4:$G$300,Распис!$B$4:$B$300,$A169,Распис!$C$4:$C$300,"&lt;="&amp;D$1,Распис!$D$4:$D$300,"&gt;="&amp;D$1),SUMIF(База!$B$3:$B$305,$A169,База!$G$3:$G$152))</f>
        <v>0</v>
      </c>
      <c r="E169" s="46">
        <f ca="1">IF(COUNTIFS(Распис!$B$4:$B$300,$A169,Распис!$C$4:$C$300,"&lt;="&amp;E$1,Распис!$D$4:$D$300,"&gt;="&amp;E$1)&gt;0,SUMIFS(Распис!$H$4:$H$300,Распис!$B$4:$B$300,$A169,Распис!$C$4:$C$300,"&lt;="&amp;E$1,Распис!$D$4:$D$300,"&gt;="&amp;E$1),SUMIF(База!$B$3:$B$305,$A169,База!$H$3:$H$152))</f>
        <v>0</v>
      </c>
      <c r="F169" s="46">
        <f ca="1">IF(COUNTIFS(Распис!$B$4:$B$300,$A169,Распис!$C$4:$C$300,"&lt;="&amp;F$1,Распис!$D$4:$D$300,"&gt;="&amp;F$1)&gt;0,SUMIFS(Распис!$I$4:$I$300,Распис!$B$4:$B$300,$A169,Распис!$C$4:$C$300,"&lt;="&amp;F$1,Распис!$D$4:$D$300,"&gt;="&amp;F$1),SUMIF(База!$B$3:$B$305,$A169,База!$I$3:$I$152))</f>
        <v>0</v>
      </c>
      <c r="G169" s="46">
        <f ca="1">IF(COUNTIFS(Распис!$B$4:$B$300,$A169,Распис!$C$4:$C$300,"&lt;="&amp;G$1,Распис!$D$4:$D$300,"&gt;="&amp;G$1)&gt;0,SUMIFS(Распис!$J$4:$J$300,Распис!$B$4:$B$300,$A169,Распис!$C$4:$C$300,"&lt;="&amp;G$1,Распис!$D$4:$D$300,"&gt;="&amp;G$1),SUMIF(База!$B$3:$B$305,$A169,База!$J$3:$J$152))</f>
        <v>0</v>
      </c>
      <c r="H169" s="46">
        <f ca="1">IF(COUNTIFS(Распис!$B$4:$B$300,$A169,Распис!$C$4:$C$300,"&lt;="&amp;H$1,Распис!$D$4:$D$300,"&gt;="&amp;H$1)&gt;0,SUMIFS(Распис!$K$4:$K$300,Распис!$B$4:$B$300,$A169,Распис!$C$4:$C$300,"&lt;="&amp;H$1,Распис!$D$4:$D$300,"&gt;="&amp;H$1),SUMIF(База!$B$3:$B$305,$A169,База!$K$3:$K$152))</f>
        <v>0</v>
      </c>
      <c r="I169" s="46" t="s">
        <v>23</v>
      </c>
      <c r="J169" s="46">
        <f ca="1">IF(COUNTIFS(Распис!$B$4:$B$300,$A169,Распис!$C$4:$C$300,"&lt;="&amp;J$1,Распис!$D$4:$D$300,"&gt;="&amp;J$1)&gt;0,SUMIFS(Распис!$F$4:$F$300,Распис!$B$4:$B$300,$A169,Распис!$C$4:$C$300,"&lt;="&amp;J$1,Распис!$D$4:$D$300,"&gt;="&amp;J$1),SUMIF(База!$B$3:$B$305,$A169,База!$F$3:$F$152))</f>
        <v>0</v>
      </c>
      <c r="K169" s="46">
        <f ca="1">IF(COUNTIFS(Распис!$B$4:$B$300,$A169,Распис!$C$4:$C$300,"&lt;="&amp;K$1,Распис!$D$4:$D$300,"&gt;="&amp;K$1)&gt;0,SUMIFS(Распис!$G$4:$G$300,Распис!$B$4:$B$300,$A169,Распис!$C$4:$C$300,"&lt;="&amp;K$1,Распис!$D$4:$D$300,"&gt;="&amp;K$1),SUMIF(База!$B$3:$B$305,$A169,База!$G$3:$G$152))</f>
        <v>0</v>
      </c>
      <c r="L169" s="46">
        <f ca="1">IF(COUNTIFS(Распис!$B$4:$B$300,$A169,Распис!$C$4:$C$300,"&lt;="&amp;L$1,Распис!$D$4:$D$300,"&gt;="&amp;L$1)&gt;0,SUMIFS(Распис!$H$4:$H$300,Распис!$B$4:$B$300,$A169,Распис!$C$4:$C$300,"&lt;="&amp;L$1,Распис!$D$4:$D$300,"&gt;="&amp;L$1),SUMIF(База!$B$3:$B$305,$A169,База!$H$3:$H$152))</f>
        <v>0</v>
      </c>
      <c r="M169" s="46">
        <f ca="1">IF(COUNTIFS(Распис!$B$4:$B$300,$A169,Распис!$C$4:$C$300,"&lt;="&amp;M$1,Распис!$D$4:$D$300,"&gt;="&amp;M$1)&gt;0,SUMIFS(Распис!$I$4:$I$300,Распис!$B$4:$B$300,$A169,Распис!$C$4:$C$300,"&lt;="&amp;M$1,Распис!$D$4:$D$300,"&gt;="&amp;M$1),SUMIF(База!$B$3:$B$305,$A169,База!$I$3:$I$152))</f>
        <v>0</v>
      </c>
      <c r="N169" s="46">
        <f ca="1">IF(COUNTIFS(Распис!$B$4:$B$300,$A169,Распис!$C$4:$C$300,"&lt;="&amp;N$1,Распис!$D$4:$D$300,"&gt;="&amp;N$1)&gt;0,SUMIFS(Распис!$J$4:$J$300,Распис!$B$4:$B$300,$A169,Распис!$C$4:$C$300,"&lt;="&amp;N$1,Распис!$D$4:$D$300,"&gt;="&amp;N$1),SUMIF(База!$B$3:$B$305,$A169,База!$J$3:$J$152))</f>
        <v>0</v>
      </c>
      <c r="O169" s="46">
        <f ca="1">IF(COUNTIFS(Распис!$B$4:$B$300,$A169,Распис!$C$4:$C$300,"&lt;="&amp;O$1,Распис!$D$4:$D$300,"&gt;="&amp;O$1)&gt;0,SUMIFS(Распис!$K$4:$K$300,Распис!$B$4:$B$300,$A169,Распис!$C$4:$C$300,"&lt;="&amp;O$1,Распис!$D$4:$D$300,"&gt;="&amp;O$1),SUMIF(База!$B$3:$B$305,$A169,База!$K$3:$K$152))</f>
        <v>0</v>
      </c>
      <c r="P169" s="46" t="s">
        <v>23</v>
      </c>
      <c r="Q169" s="46">
        <f ca="1">IF(COUNTIFS(Распис!$B$4:$B$300,$A169,Распис!$C$4:$C$300,"&lt;="&amp;Q$1,Распис!$D$4:$D$300,"&gt;="&amp;Q$1)&gt;0,SUMIFS(Распис!$F$4:$F$300,Распис!$B$4:$B$300,$A169,Распис!$C$4:$C$300,"&lt;="&amp;Q$1,Распис!$D$4:$D$300,"&gt;="&amp;Q$1),SUMIF(База!$B$3:$B$305,$A169,База!$F$3:$F$152))</f>
        <v>0</v>
      </c>
      <c r="R169" s="46">
        <f ca="1">IF(COUNTIFS(Распис!$B$4:$B$300,$A169,Распис!$C$4:$C$300,"&lt;="&amp;R$1,Распис!$D$4:$D$300,"&gt;="&amp;R$1)&gt;0,SUMIFS(Распис!$G$4:$G$300,Распис!$B$4:$B$300,$A169,Распис!$C$4:$C$300,"&lt;="&amp;R$1,Распис!$D$4:$D$300,"&gt;="&amp;R$1),SUMIF(База!$B$3:$B$305,$A169,База!$G$3:$G$152))</f>
        <v>0</v>
      </c>
      <c r="S169" s="46">
        <f ca="1">IF(COUNTIFS(Распис!$B$4:$B$300,$A169,Распис!$C$4:$C$300,"&lt;="&amp;S$1,Распис!$D$4:$D$300,"&gt;="&amp;S$1)&gt;0,SUMIFS(Распис!$H$4:$H$300,Распис!$B$4:$B$300,$A169,Распис!$C$4:$C$300,"&lt;="&amp;S$1,Распис!$D$4:$D$300,"&gt;="&amp;S$1),SUMIF(База!$B$3:$B$305,$A169,База!$H$3:$H$152))</f>
        <v>0</v>
      </c>
      <c r="T169" s="46">
        <f ca="1">IF(COUNTIFS(Распис!$B$4:$B$300,$A169,Распис!$C$4:$C$300,"&lt;="&amp;T$1,Распис!$D$4:$D$300,"&gt;="&amp;T$1)&gt;0,SUMIFS(Распис!$I$4:$I$300,Распис!$B$4:$B$300,$A169,Распис!$C$4:$C$300,"&lt;="&amp;T$1,Распис!$D$4:$D$300,"&gt;="&amp;T$1),SUMIF(База!$B$3:$B$305,$A169,База!$I$3:$I$152))</f>
        <v>0</v>
      </c>
      <c r="U169" s="46">
        <f ca="1">IF(COUNTIFS(Распис!$B$4:$B$300,$A169,Распис!$C$4:$C$300,"&lt;="&amp;U$1,Распис!$D$4:$D$300,"&gt;="&amp;U$1)&gt;0,SUMIFS(Распис!$J$4:$J$300,Распис!$B$4:$B$300,$A169,Распис!$C$4:$C$300,"&lt;="&amp;U$1,Распис!$D$4:$D$300,"&gt;="&amp;U$1),SUMIF(База!$B$3:$B$305,$A169,База!$J$3:$J$152))</f>
        <v>0</v>
      </c>
      <c r="V169" s="46">
        <f ca="1">IF(COUNTIFS(Распис!$B$4:$B$300,$A169,Распис!$C$4:$C$300,"&lt;="&amp;V$1,Распис!$D$4:$D$300,"&gt;="&amp;V$1)&gt;0,SUMIFS(Распис!$K$4:$K$300,Распис!$B$4:$B$300,$A169,Распис!$C$4:$C$300,"&lt;="&amp;V$1,Распис!$D$4:$D$300,"&gt;="&amp;V$1),SUMIF(База!$B$3:$B$305,$A169,База!$K$3:$K$152))</f>
        <v>0</v>
      </c>
      <c r="W169" s="46" t="s">
        <v>23</v>
      </c>
      <c r="X169" s="46">
        <f ca="1">IF(COUNTIFS(Распис!$B$4:$B$300,$A169,Распис!$C$4:$C$300,"&lt;="&amp;X$1,Распис!$D$4:$D$300,"&gt;="&amp;X$1)&gt;0,SUMIFS(Распис!$F$4:$F$300,Распис!$B$4:$B$300,$A169,Распис!$C$4:$C$300,"&lt;="&amp;X$1,Распис!$D$4:$D$300,"&gt;="&amp;X$1),SUMIF(База!$B$3:$B$305,$A169,База!$F$3:$F$152))</f>
        <v>0</v>
      </c>
      <c r="Y169" s="46">
        <f ca="1">IF(COUNTIFS(Распис!$B$4:$B$300,$A169,Распис!$C$4:$C$300,"&lt;="&amp;Y$1,Распис!$D$4:$D$300,"&gt;="&amp;Y$1)&gt;0,SUMIFS(Распис!$G$4:$G$300,Распис!$B$4:$B$300,$A169,Распис!$C$4:$C$300,"&lt;="&amp;Y$1,Распис!$D$4:$D$300,"&gt;="&amp;Y$1),SUMIF(База!$B$3:$B$305,$A169,База!$G$3:$G$152))</f>
        <v>0</v>
      </c>
      <c r="Z169" s="46">
        <f ca="1">IF(COUNTIFS(Распис!$B$4:$B$300,$A169,Распис!$C$4:$C$300,"&lt;="&amp;Z$1,Распис!$D$4:$D$300,"&gt;="&amp;Z$1)&gt;0,SUMIFS(Распис!$H$4:$H$300,Распис!$B$4:$B$300,$A169,Распис!$C$4:$C$300,"&lt;="&amp;Z$1,Распис!$D$4:$D$300,"&gt;="&amp;Z$1),SUMIF(База!$B$3:$B$305,$A169,База!$H$3:$H$152))</f>
        <v>0</v>
      </c>
      <c r="AA169" s="46">
        <f ca="1">IF(COUNTIFS(Распис!$B$4:$B$300,$A169,Распис!$C$4:$C$300,"&lt;="&amp;AA$1,Распис!$D$4:$D$300,"&gt;="&amp;AA$1)&gt;0,SUMIFS(Распис!$I$4:$I$300,Распис!$B$4:$B$300,$A169,Распис!$C$4:$C$300,"&lt;="&amp;AA$1,Распис!$D$4:$D$300,"&gt;="&amp;AA$1),SUMIF(База!$B$3:$B$305,$A169,База!$I$3:$I$152))</f>
        <v>0</v>
      </c>
      <c r="AB169" s="46">
        <f ca="1">IF(COUNTIFS(Распис!$B$4:$B$300,$A169,Распис!$C$4:$C$300,"&lt;="&amp;AB$1,Распис!$D$4:$D$300,"&gt;="&amp;AB$1)&gt;0,SUMIFS(Распис!$J$4:$J$300,Распис!$B$4:$B$300,$A169,Распис!$C$4:$C$300,"&lt;="&amp;AB$1,Распис!$D$4:$D$300,"&gt;="&amp;AB$1),SUMIF(База!$B$3:$B$305,$A169,База!$J$3:$J$152))</f>
        <v>0</v>
      </c>
      <c r="AC169" s="46">
        <f ca="1">IF(COUNTIFS(Распис!$B$4:$B$300,$A169,Распис!$C$4:$C$300,"&lt;="&amp;AC$1,Распис!$D$4:$D$300,"&gt;="&amp;AC$1)&gt;0,SUMIFS(Распис!$K$4:$K$300,Распис!$B$4:$B$300,$A169,Распис!$C$4:$C$300,"&lt;="&amp;AC$1,Распис!$D$4:$D$300,"&gt;="&amp;AC$1),SUMIF(База!$B$3:$B$305,$A169,База!$K$3:$K$152))</f>
        <v>0</v>
      </c>
      <c r="AD169" s="46" t="s">
        <v>23</v>
      </c>
      <c r="AE169" s="46">
        <f ca="1">IF(COUNTIFS(Распис!$B$4:$B$300,$A169,Распис!$C$4:$C$300,"&lt;="&amp;AE$1,Распис!$D$4:$D$300,"&gt;="&amp;AE$1)&gt;0,SUMIFS(Распис!$F$4:$F$300,Распис!$B$4:$B$300,$A169,Распис!$C$4:$C$300,"&lt;="&amp;AE$1,Распис!$D$4:$D$300,"&gt;="&amp;AE$1),SUMIF(База!$B$3:$B$305,$A169,База!$F$3:$F$152))</f>
        <v>0</v>
      </c>
      <c r="AF169" s="47"/>
      <c r="AG169" s="46">
        <f t="shared" ca="1" si="26"/>
        <v>0</v>
      </c>
      <c r="AH169" s="46">
        <f ca="1">AG169-SUMIFS(Распред!$G$4:$G$300,Распред!$B$4:$B$300,"апрель",Распред!$F$4:$F$300,A169)</f>
        <v>0</v>
      </c>
      <c r="AI169" s="46">
        <f ca="1">AH169+(COUNTIF(B169:AF169,"КД")+SUMIFS(Распред!$AH$4:$AH$300,Распред!$F$4:$F$300,A169,Распред!$B$4:$B$300,"апрель"))*4</f>
        <v>0</v>
      </c>
      <c r="AJ169" s="46">
        <f t="shared" ca="1" si="27"/>
        <v>0</v>
      </c>
      <c r="AK169" s="46">
        <f t="shared" ca="1" si="28"/>
        <v>0</v>
      </c>
      <c r="AL169" s="46">
        <f>SUMIFS(Распред!$K$4:$K$300,Распред!$B$4:$B$300,"апрель",Распред!$J$4:$J$300,A169)+SUMIFS(Распред!$M$4:$M$300,Распред!$B$4:$B$300,"апрель",Распред!$L$4:$L$300,A169)+SUMIFS(Распред!$O$4:$O$300,Распред!$B$4:$B$300,"апрель",Распред!$N$4:$N$300,A169)+SUMIFS(Распред!$Q$4:$Q$300,Распред!$B$4:$B$300,"апрель",Распред!$P$4:$P$300,A169)+SUMIFS(Распред!$S$4:$S$300,Распред!$B$4:$B$300,"апрель",Распред!$R$4:$R$300,A169)+SUMIFS(Распред!$U$4:$U$300,Распред!$B$4:$B$300,"апрель",Распред!$T$4:$T$300,A169)+SUMIFS(Распред!$W$4:$W$300,Распред!$B$4:$B$300,"апрель",Распред!$V$4:$V$300,A169)+SUMIFS(Распред!$Y$4:$Y$300,Распред!$B$4:$B$300,"апрель",Распред!$X$4:$X$300,A169)+SUMIFS(Распред!$AA$4:$AA$300,Распред!$B$4:$B$300,"апрель",Распред!$Z$4:$Z$300,A169)+SUMIFS(Распред!$AC$4:$AC$300,Распред!$B$4:$B$300,"апрель",Распред!$AB$4:$AB$300,A169)</f>
        <v>0</v>
      </c>
      <c r="AM169" s="46">
        <f t="shared" ca="1" si="29"/>
        <v>0</v>
      </c>
      <c r="AN169" s="46">
        <f t="shared" ca="1" si="30"/>
        <v>0</v>
      </c>
      <c r="AO169" s="46">
        <f t="shared" ca="1" si="31"/>
        <v>0</v>
      </c>
      <c r="AP169" s="46">
        <f>январь!AP169</f>
        <v>0</v>
      </c>
      <c r="AQ169" s="46">
        <f t="shared" ca="1" si="24"/>
        <v>0</v>
      </c>
      <c r="AR169" s="47"/>
      <c r="AS169" s="47">
        <f t="shared" ca="1" si="32"/>
        <v>0</v>
      </c>
      <c r="AT169" s="47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</row>
    <row r="170" spans="1:58" x14ac:dyDescent="0.25">
      <c r="A170" s="47">
        <f>База!B170</f>
        <v>0</v>
      </c>
      <c r="B170" s="46" t="s">
        <v>23</v>
      </c>
      <c r="C170" s="46">
        <f ca="1">IF(COUNTIFS(Распис!$B$4:$B$300,$A170,Распис!$C$4:$C$300,"&lt;="&amp;C$1,Распис!$D$4:$D$300,"&gt;="&amp;C$1)&gt;0,SUMIFS(Распис!$F$4:$F$300,Распис!$B$4:$B$300,$A170,Распис!$C$4:$C$300,"&lt;="&amp;C$1,Распис!$D$4:$D$300,"&gt;="&amp;C$1),SUMIF(База!$B$3:$B$305,$A170,База!$F$3:$F$152))</f>
        <v>0</v>
      </c>
      <c r="D170" s="46">
        <f ca="1">IF(COUNTIFS(Распис!$B$4:$B$300,$A170,Распис!$C$4:$C$300,"&lt;="&amp;D$1,Распис!$D$4:$D$300,"&gt;="&amp;D$1)&gt;0,SUMIFS(Распис!$G$4:$G$300,Распис!$B$4:$B$300,$A170,Распис!$C$4:$C$300,"&lt;="&amp;D$1,Распис!$D$4:$D$300,"&gt;="&amp;D$1),SUMIF(База!$B$3:$B$305,$A170,База!$G$3:$G$152))</f>
        <v>0</v>
      </c>
      <c r="E170" s="46">
        <f ca="1">IF(COUNTIFS(Распис!$B$4:$B$300,$A170,Распис!$C$4:$C$300,"&lt;="&amp;E$1,Распис!$D$4:$D$300,"&gt;="&amp;E$1)&gt;0,SUMIFS(Распис!$H$4:$H$300,Распис!$B$4:$B$300,$A170,Распис!$C$4:$C$300,"&lt;="&amp;E$1,Распис!$D$4:$D$300,"&gt;="&amp;E$1),SUMIF(База!$B$3:$B$305,$A170,База!$H$3:$H$152))</f>
        <v>0</v>
      </c>
      <c r="F170" s="46">
        <f ca="1">IF(COUNTIFS(Распис!$B$4:$B$300,$A170,Распис!$C$4:$C$300,"&lt;="&amp;F$1,Распис!$D$4:$D$300,"&gt;="&amp;F$1)&gt;0,SUMIFS(Распис!$I$4:$I$300,Распис!$B$4:$B$300,$A170,Распис!$C$4:$C$300,"&lt;="&amp;F$1,Распис!$D$4:$D$300,"&gt;="&amp;F$1),SUMIF(База!$B$3:$B$305,$A170,База!$I$3:$I$152))</f>
        <v>0</v>
      </c>
      <c r="G170" s="46">
        <f ca="1">IF(COUNTIFS(Распис!$B$4:$B$300,$A170,Распис!$C$4:$C$300,"&lt;="&amp;G$1,Распис!$D$4:$D$300,"&gt;="&amp;G$1)&gt;0,SUMIFS(Распис!$J$4:$J$300,Распис!$B$4:$B$300,$A170,Распис!$C$4:$C$300,"&lt;="&amp;G$1,Распис!$D$4:$D$300,"&gt;="&amp;G$1),SUMIF(База!$B$3:$B$305,$A170,База!$J$3:$J$152))</f>
        <v>0</v>
      </c>
      <c r="H170" s="46">
        <f ca="1">IF(COUNTIFS(Распис!$B$4:$B$300,$A170,Распис!$C$4:$C$300,"&lt;="&amp;H$1,Распис!$D$4:$D$300,"&gt;="&amp;H$1)&gt;0,SUMIFS(Распис!$K$4:$K$300,Распис!$B$4:$B$300,$A170,Распис!$C$4:$C$300,"&lt;="&amp;H$1,Распис!$D$4:$D$300,"&gt;="&amp;H$1),SUMIF(База!$B$3:$B$305,$A170,База!$K$3:$K$152))</f>
        <v>0</v>
      </c>
      <c r="I170" s="46" t="s">
        <v>23</v>
      </c>
      <c r="J170" s="46">
        <f ca="1">IF(COUNTIFS(Распис!$B$4:$B$300,$A170,Распис!$C$4:$C$300,"&lt;="&amp;J$1,Распис!$D$4:$D$300,"&gt;="&amp;J$1)&gt;0,SUMIFS(Распис!$F$4:$F$300,Распис!$B$4:$B$300,$A170,Распис!$C$4:$C$300,"&lt;="&amp;J$1,Распис!$D$4:$D$300,"&gt;="&amp;J$1),SUMIF(База!$B$3:$B$305,$A170,База!$F$3:$F$152))</f>
        <v>0</v>
      </c>
      <c r="K170" s="46">
        <f ca="1">IF(COUNTIFS(Распис!$B$4:$B$300,$A170,Распис!$C$4:$C$300,"&lt;="&amp;K$1,Распис!$D$4:$D$300,"&gt;="&amp;K$1)&gt;0,SUMIFS(Распис!$G$4:$G$300,Распис!$B$4:$B$300,$A170,Распис!$C$4:$C$300,"&lt;="&amp;K$1,Распис!$D$4:$D$300,"&gt;="&amp;K$1),SUMIF(База!$B$3:$B$305,$A170,База!$G$3:$G$152))</f>
        <v>0</v>
      </c>
      <c r="L170" s="46">
        <f ca="1">IF(COUNTIFS(Распис!$B$4:$B$300,$A170,Распис!$C$4:$C$300,"&lt;="&amp;L$1,Распис!$D$4:$D$300,"&gt;="&amp;L$1)&gt;0,SUMIFS(Распис!$H$4:$H$300,Распис!$B$4:$B$300,$A170,Распис!$C$4:$C$300,"&lt;="&amp;L$1,Распис!$D$4:$D$300,"&gt;="&amp;L$1),SUMIF(База!$B$3:$B$305,$A170,База!$H$3:$H$152))</f>
        <v>0</v>
      </c>
      <c r="M170" s="46">
        <f ca="1">IF(COUNTIFS(Распис!$B$4:$B$300,$A170,Распис!$C$4:$C$300,"&lt;="&amp;M$1,Распис!$D$4:$D$300,"&gt;="&amp;M$1)&gt;0,SUMIFS(Распис!$I$4:$I$300,Распис!$B$4:$B$300,$A170,Распис!$C$4:$C$300,"&lt;="&amp;M$1,Распис!$D$4:$D$300,"&gt;="&amp;M$1),SUMIF(База!$B$3:$B$305,$A170,База!$I$3:$I$152))</f>
        <v>0</v>
      </c>
      <c r="N170" s="46">
        <f ca="1">IF(COUNTIFS(Распис!$B$4:$B$300,$A170,Распис!$C$4:$C$300,"&lt;="&amp;N$1,Распис!$D$4:$D$300,"&gt;="&amp;N$1)&gt;0,SUMIFS(Распис!$J$4:$J$300,Распис!$B$4:$B$300,$A170,Распис!$C$4:$C$300,"&lt;="&amp;N$1,Распис!$D$4:$D$300,"&gt;="&amp;N$1),SUMIF(База!$B$3:$B$305,$A170,База!$J$3:$J$152))</f>
        <v>0</v>
      </c>
      <c r="O170" s="46">
        <f ca="1">IF(COUNTIFS(Распис!$B$4:$B$300,$A170,Распис!$C$4:$C$300,"&lt;="&amp;O$1,Распис!$D$4:$D$300,"&gt;="&amp;O$1)&gt;0,SUMIFS(Распис!$K$4:$K$300,Распис!$B$4:$B$300,$A170,Распис!$C$4:$C$300,"&lt;="&amp;O$1,Распис!$D$4:$D$300,"&gt;="&amp;O$1),SUMIF(База!$B$3:$B$305,$A170,База!$K$3:$K$152))</f>
        <v>0</v>
      </c>
      <c r="P170" s="46" t="s">
        <v>23</v>
      </c>
      <c r="Q170" s="46">
        <f ca="1">IF(COUNTIFS(Распис!$B$4:$B$300,$A170,Распис!$C$4:$C$300,"&lt;="&amp;Q$1,Распис!$D$4:$D$300,"&gt;="&amp;Q$1)&gt;0,SUMIFS(Распис!$F$4:$F$300,Распис!$B$4:$B$300,$A170,Распис!$C$4:$C$300,"&lt;="&amp;Q$1,Распис!$D$4:$D$300,"&gt;="&amp;Q$1),SUMIF(База!$B$3:$B$305,$A170,База!$F$3:$F$152))</f>
        <v>0</v>
      </c>
      <c r="R170" s="46">
        <f ca="1">IF(COUNTIFS(Распис!$B$4:$B$300,$A170,Распис!$C$4:$C$300,"&lt;="&amp;R$1,Распис!$D$4:$D$300,"&gt;="&amp;R$1)&gt;0,SUMIFS(Распис!$G$4:$G$300,Распис!$B$4:$B$300,$A170,Распис!$C$4:$C$300,"&lt;="&amp;R$1,Распис!$D$4:$D$300,"&gt;="&amp;R$1),SUMIF(База!$B$3:$B$305,$A170,База!$G$3:$G$152))</f>
        <v>0</v>
      </c>
      <c r="S170" s="46">
        <f ca="1">IF(COUNTIFS(Распис!$B$4:$B$300,$A170,Распис!$C$4:$C$300,"&lt;="&amp;S$1,Распис!$D$4:$D$300,"&gt;="&amp;S$1)&gt;0,SUMIFS(Распис!$H$4:$H$300,Распис!$B$4:$B$300,$A170,Распис!$C$4:$C$300,"&lt;="&amp;S$1,Распис!$D$4:$D$300,"&gt;="&amp;S$1),SUMIF(База!$B$3:$B$305,$A170,База!$H$3:$H$152))</f>
        <v>0</v>
      </c>
      <c r="T170" s="46">
        <f ca="1">IF(COUNTIFS(Распис!$B$4:$B$300,$A170,Распис!$C$4:$C$300,"&lt;="&amp;T$1,Распис!$D$4:$D$300,"&gt;="&amp;T$1)&gt;0,SUMIFS(Распис!$I$4:$I$300,Распис!$B$4:$B$300,$A170,Распис!$C$4:$C$300,"&lt;="&amp;T$1,Распис!$D$4:$D$300,"&gt;="&amp;T$1),SUMIF(База!$B$3:$B$305,$A170,База!$I$3:$I$152))</f>
        <v>0</v>
      </c>
      <c r="U170" s="46">
        <f ca="1">IF(COUNTIFS(Распис!$B$4:$B$300,$A170,Распис!$C$4:$C$300,"&lt;="&amp;U$1,Распис!$D$4:$D$300,"&gt;="&amp;U$1)&gt;0,SUMIFS(Распис!$J$4:$J$300,Распис!$B$4:$B$300,$A170,Распис!$C$4:$C$300,"&lt;="&amp;U$1,Распис!$D$4:$D$300,"&gt;="&amp;U$1),SUMIF(База!$B$3:$B$305,$A170,База!$J$3:$J$152))</f>
        <v>0</v>
      </c>
      <c r="V170" s="46">
        <f ca="1">IF(COUNTIFS(Распис!$B$4:$B$300,$A170,Распис!$C$4:$C$300,"&lt;="&amp;V$1,Распис!$D$4:$D$300,"&gt;="&amp;V$1)&gt;0,SUMIFS(Распис!$K$4:$K$300,Распис!$B$4:$B$300,$A170,Распис!$C$4:$C$300,"&lt;="&amp;V$1,Распис!$D$4:$D$300,"&gt;="&amp;V$1),SUMIF(База!$B$3:$B$305,$A170,База!$K$3:$K$152))</f>
        <v>0</v>
      </c>
      <c r="W170" s="46" t="s">
        <v>23</v>
      </c>
      <c r="X170" s="46">
        <f ca="1">IF(COUNTIFS(Распис!$B$4:$B$300,$A170,Распис!$C$4:$C$300,"&lt;="&amp;X$1,Распис!$D$4:$D$300,"&gt;="&amp;X$1)&gt;0,SUMIFS(Распис!$F$4:$F$300,Распис!$B$4:$B$300,$A170,Распис!$C$4:$C$300,"&lt;="&amp;X$1,Распис!$D$4:$D$300,"&gt;="&amp;X$1),SUMIF(База!$B$3:$B$305,$A170,База!$F$3:$F$152))</f>
        <v>0</v>
      </c>
      <c r="Y170" s="46">
        <f ca="1">IF(COUNTIFS(Распис!$B$4:$B$300,$A170,Распис!$C$4:$C$300,"&lt;="&amp;Y$1,Распис!$D$4:$D$300,"&gt;="&amp;Y$1)&gt;0,SUMIFS(Распис!$G$4:$G$300,Распис!$B$4:$B$300,$A170,Распис!$C$4:$C$300,"&lt;="&amp;Y$1,Распис!$D$4:$D$300,"&gt;="&amp;Y$1),SUMIF(База!$B$3:$B$305,$A170,База!$G$3:$G$152))</f>
        <v>0</v>
      </c>
      <c r="Z170" s="46">
        <f ca="1">IF(COUNTIFS(Распис!$B$4:$B$300,$A170,Распис!$C$4:$C$300,"&lt;="&amp;Z$1,Распис!$D$4:$D$300,"&gt;="&amp;Z$1)&gt;0,SUMIFS(Распис!$H$4:$H$300,Распис!$B$4:$B$300,$A170,Распис!$C$4:$C$300,"&lt;="&amp;Z$1,Распис!$D$4:$D$300,"&gt;="&amp;Z$1),SUMIF(База!$B$3:$B$305,$A170,База!$H$3:$H$152))</f>
        <v>0</v>
      </c>
      <c r="AA170" s="46">
        <f ca="1">IF(COUNTIFS(Распис!$B$4:$B$300,$A170,Распис!$C$4:$C$300,"&lt;="&amp;AA$1,Распис!$D$4:$D$300,"&gt;="&amp;AA$1)&gt;0,SUMIFS(Распис!$I$4:$I$300,Распис!$B$4:$B$300,$A170,Распис!$C$4:$C$300,"&lt;="&amp;AA$1,Распис!$D$4:$D$300,"&gt;="&amp;AA$1),SUMIF(База!$B$3:$B$305,$A170,База!$I$3:$I$152))</f>
        <v>0</v>
      </c>
      <c r="AB170" s="46">
        <f ca="1">IF(COUNTIFS(Распис!$B$4:$B$300,$A170,Распис!$C$4:$C$300,"&lt;="&amp;AB$1,Распис!$D$4:$D$300,"&gt;="&amp;AB$1)&gt;0,SUMIFS(Распис!$J$4:$J$300,Распис!$B$4:$B$300,$A170,Распис!$C$4:$C$300,"&lt;="&amp;AB$1,Распис!$D$4:$D$300,"&gt;="&amp;AB$1),SUMIF(База!$B$3:$B$305,$A170,База!$J$3:$J$152))</f>
        <v>0</v>
      </c>
      <c r="AC170" s="46">
        <f ca="1">IF(COUNTIFS(Распис!$B$4:$B$300,$A170,Распис!$C$4:$C$300,"&lt;="&amp;AC$1,Распис!$D$4:$D$300,"&gt;="&amp;AC$1)&gt;0,SUMIFS(Распис!$K$4:$K$300,Распис!$B$4:$B$300,$A170,Распис!$C$4:$C$300,"&lt;="&amp;AC$1,Распис!$D$4:$D$300,"&gt;="&amp;AC$1),SUMIF(База!$B$3:$B$305,$A170,База!$K$3:$K$152))</f>
        <v>0</v>
      </c>
      <c r="AD170" s="46" t="s">
        <v>23</v>
      </c>
      <c r="AE170" s="46">
        <f ca="1">IF(COUNTIFS(Распис!$B$4:$B$300,$A170,Распис!$C$4:$C$300,"&lt;="&amp;AE$1,Распис!$D$4:$D$300,"&gt;="&amp;AE$1)&gt;0,SUMIFS(Распис!$F$4:$F$300,Распис!$B$4:$B$300,$A170,Распис!$C$4:$C$300,"&lt;="&amp;AE$1,Распис!$D$4:$D$300,"&gt;="&amp;AE$1),SUMIF(База!$B$3:$B$305,$A170,База!$F$3:$F$152))</f>
        <v>0</v>
      </c>
      <c r="AF170" s="47"/>
      <c r="AG170" s="46">
        <f t="shared" ca="1" si="26"/>
        <v>0</v>
      </c>
      <c r="AH170" s="46">
        <f ca="1">AG170-SUMIFS(Распред!$G$4:$G$300,Распред!$B$4:$B$300,"апрель",Распред!$F$4:$F$300,A170)</f>
        <v>0</v>
      </c>
      <c r="AI170" s="46">
        <f ca="1">AH170+(COUNTIF(B170:AF170,"КД")+SUMIFS(Распред!$AH$4:$AH$300,Распред!$F$4:$F$300,A170,Распред!$B$4:$B$300,"апрель"))*4</f>
        <v>0</v>
      </c>
      <c r="AJ170" s="46">
        <f t="shared" ca="1" si="27"/>
        <v>0</v>
      </c>
      <c r="AK170" s="46">
        <f t="shared" ca="1" si="28"/>
        <v>0</v>
      </c>
      <c r="AL170" s="46">
        <f>SUMIFS(Распред!$K$4:$K$300,Распред!$B$4:$B$300,"апрель",Распред!$J$4:$J$300,A170)+SUMIFS(Распред!$M$4:$M$300,Распред!$B$4:$B$300,"апрель",Распред!$L$4:$L$300,A170)+SUMIFS(Распред!$O$4:$O$300,Распред!$B$4:$B$300,"апрель",Распред!$N$4:$N$300,A170)+SUMIFS(Распред!$Q$4:$Q$300,Распред!$B$4:$B$300,"апрель",Распред!$P$4:$P$300,A170)+SUMIFS(Распред!$S$4:$S$300,Распред!$B$4:$B$300,"апрель",Распред!$R$4:$R$300,A170)+SUMIFS(Распред!$U$4:$U$300,Распред!$B$4:$B$300,"апрель",Распред!$T$4:$T$300,A170)+SUMIFS(Распред!$W$4:$W$300,Распред!$B$4:$B$300,"апрель",Распред!$V$4:$V$300,A170)+SUMIFS(Распред!$Y$4:$Y$300,Распред!$B$4:$B$300,"апрель",Распред!$X$4:$X$300,A170)+SUMIFS(Распред!$AA$4:$AA$300,Распред!$B$4:$B$300,"апрель",Распред!$Z$4:$Z$300,A170)+SUMIFS(Распред!$AC$4:$AC$300,Распред!$B$4:$B$300,"апрель",Распред!$AB$4:$AB$300,A170)</f>
        <v>0</v>
      </c>
      <c r="AM170" s="46">
        <f t="shared" ca="1" si="29"/>
        <v>0</v>
      </c>
      <c r="AN170" s="46">
        <f t="shared" ca="1" si="30"/>
        <v>0</v>
      </c>
      <c r="AO170" s="46">
        <f t="shared" ca="1" si="31"/>
        <v>0</v>
      </c>
      <c r="AP170" s="46">
        <f>январь!AP170</f>
        <v>0</v>
      </c>
      <c r="AQ170" s="46">
        <f t="shared" ca="1" si="24"/>
        <v>0</v>
      </c>
      <c r="AR170" s="47"/>
      <c r="AS170" s="47">
        <f t="shared" ca="1" si="32"/>
        <v>0</v>
      </c>
      <c r="AT170" s="47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</row>
    <row r="171" spans="1:58" x14ac:dyDescent="0.25">
      <c r="A171" s="47">
        <f>База!B171</f>
        <v>0</v>
      </c>
      <c r="B171" s="46" t="s">
        <v>23</v>
      </c>
      <c r="C171" s="46">
        <f ca="1">IF(COUNTIFS(Распис!$B$4:$B$300,$A171,Распис!$C$4:$C$300,"&lt;="&amp;C$1,Распис!$D$4:$D$300,"&gt;="&amp;C$1)&gt;0,SUMIFS(Распис!$F$4:$F$300,Распис!$B$4:$B$300,$A171,Распис!$C$4:$C$300,"&lt;="&amp;C$1,Распис!$D$4:$D$300,"&gt;="&amp;C$1),SUMIF(База!$B$3:$B$305,$A171,База!$F$3:$F$152))</f>
        <v>0</v>
      </c>
      <c r="D171" s="46">
        <f ca="1">IF(COUNTIFS(Распис!$B$4:$B$300,$A171,Распис!$C$4:$C$300,"&lt;="&amp;D$1,Распис!$D$4:$D$300,"&gt;="&amp;D$1)&gt;0,SUMIFS(Распис!$G$4:$G$300,Распис!$B$4:$B$300,$A171,Распис!$C$4:$C$300,"&lt;="&amp;D$1,Распис!$D$4:$D$300,"&gt;="&amp;D$1),SUMIF(База!$B$3:$B$305,$A171,База!$G$3:$G$152))</f>
        <v>0</v>
      </c>
      <c r="E171" s="46">
        <f ca="1">IF(COUNTIFS(Распис!$B$4:$B$300,$A171,Распис!$C$4:$C$300,"&lt;="&amp;E$1,Распис!$D$4:$D$300,"&gt;="&amp;E$1)&gt;0,SUMIFS(Распис!$H$4:$H$300,Распис!$B$4:$B$300,$A171,Распис!$C$4:$C$300,"&lt;="&amp;E$1,Распис!$D$4:$D$300,"&gt;="&amp;E$1),SUMIF(База!$B$3:$B$305,$A171,База!$H$3:$H$152))</f>
        <v>0</v>
      </c>
      <c r="F171" s="46">
        <f ca="1">IF(COUNTIFS(Распис!$B$4:$B$300,$A171,Распис!$C$4:$C$300,"&lt;="&amp;F$1,Распис!$D$4:$D$300,"&gt;="&amp;F$1)&gt;0,SUMIFS(Распис!$I$4:$I$300,Распис!$B$4:$B$300,$A171,Распис!$C$4:$C$300,"&lt;="&amp;F$1,Распис!$D$4:$D$300,"&gt;="&amp;F$1),SUMIF(База!$B$3:$B$305,$A171,База!$I$3:$I$152))</f>
        <v>0</v>
      </c>
      <c r="G171" s="46">
        <f ca="1">IF(COUNTIFS(Распис!$B$4:$B$300,$A171,Распис!$C$4:$C$300,"&lt;="&amp;G$1,Распис!$D$4:$D$300,"&gt;="&amp;G$1)&gt;0,SUMIFS(Распис!$J$4:$J$300,Распис!$B$4:$B$300,$A171,Распис!$C$4:$C$300,"&lt;="&amp;G$1,Распис!$D$4:$D$300,"&gt;="&amp;G$1),SUMIF(База!$B$3:$B$305,$A171,База!$J$3:$J$152))</f>
        <v>0</v>
      </c>
      <c r="H171" s="46">
        <f ca="1">IF(COUNTIFS(Распис!$B$4:$B$300,$A171,Распис!$C$4:$C$300,"&lt;="&amp;H$1,Распис!$D$4:$D$300,"&gt;="&amp;H$1)&gt;0,SUMIFS(Распис!$K$4:$K$300,Распис!$B$4:$B$300,$A171,Распис!$C$4:$C$300,"&lt;="&amp;H$1,Распис!$D$4:$D$300,"&gt;="&amp;H$1),SUMIF(База!$B$3:$B$305,$A171,База!$K$3:$K$152))</f>
        <v>0</v>
      </c>
      <c r="I171" s="46" t="s">
        <v>23</v>
      </c>
      <c r="J171" s="46">
        <f ca="1">IF(COUNTIFS(Распис!$B$4:$B$300,$A171,Распис!$C$4:$C$300,"&lt;="&amp;J$1,Распис!$D$4:$D$300,"&gt;="&amp;J$1)&gt;0,SUMIFS(Распис!$F$4:$F$300,Распис!$B$4:$B$300,$A171,Распис!$C$4:$C$300,"&lt;="&amp;J$1,Распис!$D$4:$D$300,"&gt;="&amp;J$1),SUMIF(База!$B$3:$B$305,$A171,База!$F$3:$F$152))</f>
        <v>0</v>
      </c>
      <c r="K171" s="46">
        <f ca="1">IF(COUNTIFS(Распис!$B$4:$B$300,$A171,Распис!$C$4:$C$300,"&lt;="&amp;K$1,Распис!$D$4:$D$300,"&gt;="&amp;K$1)&gt;0,SUMIFS(Распис!$G$4:$G$300,Распис!$B$4:$B$300,$A171,Распис!$C$4:$C$300,"&lt;="&amp;K$1,Распис!$D$4:$D$300,"&gt;="&amp;K$1),SUMIF(База!$B$3:$B$305,$A171,База!$G$3:$G$152))</f>
        <v>0</v>
      </c>
      <c r="L171" s="46">
        <f ca="1">IF(COUNTIFS(Распис!$B$4:$B$300,$A171,Распис!$C$4:$C$300,"&lt;="&amp;L$1,Распис!$D$4:$D$300,"&gt;="&amp;L$1)&gt;0,SUMIFS(Распис!$H$4:$H$300,Распис!$B$4:$B$300,$A171,Распис!$C$4:$C$300,"&lt;="&amp;L$1,Распис!$D$4:$D$300,"&gt;="&amp;L$1),SUMIF(База!$B$3:$B$305,$A171,База!$H$3:$H$152))</f>
        <v>0</v>
      </c>
      <c r="M171" s="46">
        <f ca="1">IF(COUNTIFS(Распис!$B$4:$B$300,$A171,Распис!$C$4:$C$300,"&lt;="&amp;M$1,Распис!$D$4:$D$300,"&gt;="&amp;M$1)&gt;0,SUMIFS(Распис!$I$4:$I$300,Распис!$B$4:$B$300,$A171,Распис!$C$4:$C$300,"&lt;="&amp;M$1,Распис!$D$4:$D$300,"&gt;="&amp;M$1),SUMIF(База!$B$3:$B$305,$A171,База!$I$3:$I$152))</f>
        <v>0</v>
      </c>
      <c r="N171" s="46">
        <f ca="1">IF(COUNTIFS(Распис!$B$4:$B$300,$A171,Распис!$C$4:$C$300,"&lt;="&amp;N$1,Распис!$D$4:$D$300,"&gt;="&amp;N$1)&gt;0,SUMIFS(Распис!$J$4:$J$300,Распис!$B$4:$B$300,$A171,Распис!$C$4:$C$300,"&lt;="&amp;N$1,Распис!$D$4:$D$300,"&gt;="&amp;N$1),SUMIF(База!$B$3:$B$305,$A171,База!$J$3:$J$152))</f>
        <v>0</v>
      </c>
      <c r="O171" s="46">
        <f ca="1">IF(COUNTIFS(Распис!$B$4:$B$300,$A171,Распис!$C$4:$C$300,"&lt;="&amp;O$1,Распис!$D$4:$D$300,"&gt;="&amp;O$1)&gt;0,SUMIFS(Распис!$K$4:$K$300,Распис!$B$4:$B$300,$A171,Распис!$C$4:$C$300,"&lt;="&amp;O$1,Распис!$D$4:$D$300,"&gt;="&amp;O$1),SUMIF(База!$B$3:$B$305,$A171,База!$K$3:$K$152))</f>
        <v>0</v>
      </c>
      <c r="P171" s="46" t="s">
        <v>23</v>
      </c>
      <c r="Q171" s="46">
        <f ca="1">IF(COUNTIFS(Распис!$B$4:$B$300,$A171,Распис!$C$4:$C$300,"&lt;="&amp;Q$1,Распис!$D$4:$D$300,"&gt;="&amp;Q$1)&gt;0,SUMIFS(Распис!$F$4:$F$300,Распис!$B$4:$B$300,$A171,Распис!$C$4:$C$300,"&lt;="&amp;Q$1,Распис!$D$4:$D$300,"&gt;="&amp;Q$1),SUMIF(База!$B$3:$B$305,$A171,База!$F$3:$F$152))</f>
        <v>0</v>
      </c>
      <c r="R171" s="46">
        <f ca="1">IF(COUNTIFS(Распис!$B$4:$B$300,$A171,Распис!$C$4:$C$300,"&lt;="&amp;R$1,Распис!$D$4:$D$300,"&gt;="&amp;R$1)&gt;0,SUMIFS(Распис!$G$4:$G$300,Распис!$B$4:$B$300,$A171,Распис!$C$4:$C$300,"&lt;="&amp;R$1,Распис!$D$4:$D$300,"&gt;="&amp;R$1),SUMIF(База!$B$3:$B$305,$A171,База!$G$3:$G$152))</f>
        <v>0</v>
      </c>
      <c r="S171" s="46">
        <f ca="1">IF(COUNTIFS(Распис!$B$4:$B$300,$A171,Распис!$C$4:$C$300,"&lt;="&amp;S$1,Распис!$D$4:$D$300,"&gt;="&amp;S$1)&gt;0,SUMIFS(Распис!$H$4:$H$300,Распис!$B$4:$B$300,$A171,Распис!$C$4:$C$300,"&lt;="&amp;S$1,Распис!$D$4:$D$300,"&gt;="&amp;S$1),SUMIF(База!$B$3:$B$305,$A171,База!$H$3:$H$152))</f>
        <v>0</v>
      </c>
      <c r="T171" s="46">
        <f ca="1">IF(COUNTIFS(Распис!$B$4:$B$300,$A171,Распис!$C$4:$C$300,"&lt;="&amp;T$1,Распис!$D$4:$D$300,"&gt;="&amp;T$1)&gt;0,SUMIFS(Распис!$I$4:$I$300,Распис!$B$4:$B$300,$A171,Распис!$C$4:$C$300,"&lt;="&amp;T$1,Распис!$D$4:$D$300,"&gt;="&amp;T$1),SUMIF(База!$B$3:$B$305,$A171,База!$I$3:$I$152))</f>
        <v>0</v>
      </c>
      <c r="U171" s="46">
        <f ca="1">IF(COUNTIFS(Распис!$B$4:$B$300,$A171,Распис!$C$4:$C$300,"&lt;="&amp;U$1,Распис!$D$4:$D$300,"&gt;="&amp;U$1)&gt;0,SUMIFS(Распис!$J$4:$J$300,Распис!$B$4:$B$300,$A171,Распис!$C$4:$C$300,"&lt;="&amp;U$1,Распис!$D$4:$D$300,"&gt;="&amp;U$1),SUMIF(База!$B$3:$B$305,$A171,База!$J$3:$J$152))</f>
        <v>0</v>
      </c>
      <c r="V171" s="46">
        <f ca="1">IF(COUNTIFS(Распис!$B$4:$B$300,$A171,Распис!$C$4:$C$300,"&lt;="&amp;V$1,Распис!$D$4:$D$300,"&gt;="&amp;V$1)&gt;0,SUMIFS(Распис!$K$4:$K$300,Распис!$B$4:$B$300,$A171,Распис!$C$4:$C$300,"&lt;="&amp;V$1,Распис!$D$4:$D$300,"&gt;="&amp;V$1),SUMIF(База!$B$3:$B$305,$A171,База!$K$3:$K$152))</f>
        <v>0</v>
      </c>
      <c r="W171" s="46" t="s">
        <v>23</v>
      </c>
      <c r="X171" s="46">
        <f ca="1">IF(COUNTIFS(Распис!$B$4:$B$300,$A171,Распис!$C$4:$C$300,"&lt;="&amp;X$1,Распис!$D$4:$D$300,"&gt;="&amp;X$1)&gt;0,SUMIFS(Распис!$F$4:$F$300,Распис!$B$4:$B$300,$A171,Распис!$C$4:$C$300,"&lt;="&amp;X$1,Распис!$D$4:$D$300,"&gt;="&amp;X$1),SUMIF(База!$B$3:$B$305,$A171,База!$F$3:$F$152))</f>
        <v>0</v>
      </c>
      <c r="Y171" s="46">
        <f ca="1">IF(COUNTIFS(Распис!$B$4:$B$300,$A171,Распис!$C$4:$C$300,"&lt;="&amp;Y$1,Распис!$D$4:$D$300,"&gt;="&amp;Y$1)&gt;0,SUMIFS(Распис!$G$4:$G$300,Распис!$B$4:$B$300,$A171,Распис!$C$4:$C$300,"&lt;="&amp;Y$1,Распис!$D$4:$D$300,"&gt;="&amp;Y$1),SUMIF(База!$B$3:$B$305,$A171,База!$G$3:$G$152))</f>
        <v>0</v>
      </c>
      <c r="Z171" s="46">
        <f ca="1">IF(COUNTIFS(Распис!$B$4:$B$300,$A171,Распис!$C$4:$C$300,"&lt;="&amp;Z$1,Распис!$D$4:$D$300,"&gt;="&amp;Z$1)&gt;0,SUMIFS(Распис!$H$4:$H$300,Распис!$B$4:$B$300,$A171,Распис!$C$4:$C$300,"&lt;="&amp;Z$1,Распис!$D$4:$D$300,"&gt;="&amp;Z$1),SUMIF(База!$B$3:$B$305,$A171,База!$H$3:$H$152))</f>
        <v>0</v>
      </c>
      <c r="AA171" s="46">
        <f ca="1">IF(COUNTIFS(Распис!$B$4:$B$300,$A171,Распис!$C$4:$C$300,"&lt;="&amp;AA$1,Распис!$D$4:$D$300,"&gt;="&amp;AA$1)&gt;0,SUMIFS(Распис!$I$4:$I$300,Распис!$B$4:$B$300,$A171,Распис!$C$4:$C$300,"&lt;="&amp;AA$1,Распис!$D$4:$D$300,"&gt;="&amp;AA$1),SUMIF(База!$B$3:$B$305,$A171,База!$I$3:$I$152))</f>
        <v>0</v>
      </c>
      <c r="AB171" s="46">
        <f ca="1">IF(COUNTIFS(Распис!$B$4:$B$300,$A171,Распис!$C$4:$C$300,"&lt;="&amp;AB$1,Распис!$D$4:$D$300,"&gt;="&amp;AB$1)&gt;0,SUMIFS(Распис!$J$4:$J$300,Распис!$B$4:$B$300,$A171,Распис!$C$4:$C$300,"&lt;="&amp;AB$1,Распис!$D$4:$D$300,"&gt;="&amp;AB$1),SUMIF(База!$B$3:$B$305,$A171,База!$J$3:$J$152))</f>
        <v>0</v>
      </c>
      <c r="AC171" s="46">
        <f ca="1">IF(COUNTIFS(Распис!$B$4:$B$300,$A171,Распис!$C$4:$C$300,"&lt;="&amp;AC$1,Распис!$D$4:$D$300,"&gt;="&amp;AC$1)&gt;0,SUMIFS(Распис!$K$4:$K$300,Распис!$B$4:$B$300,$A171,Распис!$C$4:$C$300,"&lt;="&amp;AC$1,Распис!$D$4:$D$300,"&gt;="&amp;AC$1),SUMIF(База!$B$3:$B$305,$A171,База!$K$3:$K$152))</f>
        <v>0</v>
      </c>
      <c r="AD171" s="46" t="s">
        <v>23</v>
      </c>
      <c r="AE171" s="46">
        <f ca="1">IF(COUNTIFS(Распис!$B$4:$B$300,$A171,Распис!$C$4:$C$300,"&lt;="&amp;AE$1,Распис!$D$4:$D$300,"&gt;="&amp;AE$1)&gt;0,SUMIFS(Распис!$F$4:$F$300,Распис!$B$4:$B$300,$A171,Распис!$C$4:$C$300,"&lt;="&amp;AE$1,Распис!$D$4:$D$300,"&gt;="&amp;AE$1),SUMIF(База!$B$3:$B$305,$A171,База!$F$3:$F$152))</f>
        <v>0</v>
      </c>
      <c r="AF171" s="47"/>
      <c r="AG171" s="46">
        <f t="shared" ca="1" si="18"/>
        <v>0</v>
      </c>
      <c r="AH171" s="46">
        <f ca="1">AG171-SUMIFS(Распред!$G$4:$G$300,Распред!$B$4:$B$300,"апрель",Распред!$F$4:$F$300,A171)</f>
        <v>0</v>
      </c>
      <c r="AI171" s="46">
        <f ca="1">AH171+(COUNTIF(B171:AF171,"КД")+SUMIFS(Распред!$AH$4:$AH$300,Распред!$F$4:$F$300,A171,Распред!$B$4:$B$300,"апрель"))*4</f>
        <v>0</v>
      </c>
      <c r="AJ171" s="46">
        <f t="shared" ca="1" si="19"/>
        <v>0</v>
      </c>
      <c r="AK171" s="46">
        <f t="shared" ca="1" si="20"/>
        <v>0</v>
      </c>
      <c r="AL171" s="46">
        <f>SUMIFS(Распред!$K$4:$K$300,Распред!$B$4:$B$300,"апрель",Распред!$J$4:$J$300,A171)+SUMIFS(Распред!$M$4:$M$300,Распред!$B$4:$B$300,"апрель",Распред!$L$4:$L$300,A171)+SUMIFS(Распред!$O$4:$O$300,Распред!$B$4:$B$300,"апрель",Распред!$N$4:$N$300,A171)+SUMIFS(Распред!$Q$4:$Q$300,Распред!$B$4:$B$300,"апрель",Распред!$P$4:$P$300,A171)+SUMIFS(Распред!$S$4:$S$300,Распред!$B$4:$B$300,"апрель",Распред!$R$4:$R$300,A171)+SUMIFS(Распред!$U$4:$U$300,Распред!$B$4:$B$300,"апрель",Распред!$T$4:$T$300,A171)+SUMIFS(Распред!$W$4:$W$300,Распред!$B$4:$B$300,"апрель",Распред!$V$4:$V$300,A171)+SUMIFS(Распред!$Y$4:$Y$300,Распред!$B$4:$B$300,"апрель",Распред!$X$4:$X$300,A171)+SUMIFS(Распред!$AA$4:$AA$300,Распред!$B$4:$B$300,"апрель",Распред!$Z$4:$Z$300,A171)+SUMIFS(Распред!$AC$4:$AC$300,Распред!$B$4:$B$300,"апрель",Распред!$AB$4:$AB$300,A171)</f>
        <v>0</v>
      </c>
      <c r="AM171" s="46">
        <f t="shared" ca="1" si="21"/>
        <v>0</v>
      </c>
      <c r="AN171" s="46">
        <f t="shared" ca="1" si="22"/>
        <v>0</v>
      </c>
      <c r="AO171" s="46">
        <f t="shared" ca="1" si="23"/>
        <v>0</v>
      </c>
      <c r="AP171" s="46">
        <f>январь!AP171</f>
        <v>0</v>
      </c>
      <c r="AQ171" s="46">
        <f t="shared" ref="AQ171:AQ195" ca="1" si="33">ROUND(AO171%*AP171,0)</f>
        <v>0</v>
      </c>
      <c r="AR171" s="47"/>
      <c r="AS171" s="47">
        <f t="shared" ca="1" si="25"/>
        <v>0</v>
      </c>
      <c r="AT171" s="47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</row>
    <row r="172" spans="1:58" x14ac:dyDescent="0.25">
      <c r="A172" s="47">
        <f>База!B172</f>
        <v>0</v>
      </c>
      <c r="B172" s="46" t="s">
        <v>23</v>
      </c>
      <c r="C172" s="46">
        <f ca="1">IF(COUNTIFS(Распис!$B$4:$B$300,$A172,Распис!$C$4:$C$300,"&lt;="&amp;C$1,Распис!$D$4:$D$300,"&gt;="&amp;C$1)&gt;0,SUMIFS(Распис!$F$4:$F$300,Распис!$B$4:$B$300,$A172,Распис!$C$4:$C$300,"&lt;="&amp;C$1,Распис!$D$4:$D$300,"&gt;="&amp;C$1),SUMIF(База!$B$3:$B$305,$A172,База!$F$3:$F$152))</f>
        <v>0</v>
      </c>
      <c r="D172" s="46">
        <f ca="1">IF(COUNTIFS(Распис!$B$4:$B$300,$A172,Распис!$C$4:$C$300,"&lt;="&amp;D$1,Распис!$D$4:$D$300,"&gt;="&amp;D$1)&gt;0,SUMIFS(Распис!$G$4:$G$300,Распис!$B$4:$B$300,$A172,Распис!$C$4:$C$300,"&lt;="&amp;D$1,Распис!$D$4:$D$300,"&gt;="&amp;D$1),SUMIF(База!$B$3:$B$305,$A172,База!$G$3:$G$152))</f>
        <v>0</v>
      </c>
      <c r="E172" s="46">
        <f ca="1">IF(COUNTIFS(Распис!$B$4:$B$300,$A172,Распис!$C$4:$C$300,"&lt;="&amp;E$1,Распис!$D$4:$D$300,"&gt;="&amp;E$1)&gt;0,SUMIFS(Распис!$H$4:$H$300,Распис!$B$4:$B$300,$A172,Распис!$C$4:$C$300,"&lt;="&amp;E$1,Распис!$D$4:$D$300,"&gt;="&amp;E$1),SUMIF(База!$B$3:$B$305,$A172,База!$H$3:$H$152))</f>
        <v>0</v>
      </c>
      <c r="F172" s="46">
        <f ca="1">IF(COUNTIFS(Распис!$B$4:$B$300,$A172,Распис!$C$4:$C$300,"&lt;="&amp;F$1,Распис!$D$4:$D$300,"&gt;="&amp;F$1)&gt;0,SUMIFS(Распис!$I$4:$I$300,Распис!$B$4:$B$300,$A172,Распис!$C$4:$C$300,"&lt;="&amp;F$1,Распис!$D$4:$D$300,"&gt;="&amp;F$1),SUMIF(База!$B$3:$B$305,$A172,База!$I$3:$I$152))</f>
        <v>0</v>
      </c>
      <c r="G172" s="46">
        <f ca="1">IF(COUNTIFS(Распис!$B$4:$B$300,$A172,Распис!$C$4:$C$300,"&lt;="&amp;G$1,Распис!$D$4:$D$300,"&gt;="&amp;G$1)&gt;0,SUMIFS(Распис!$J$4:$J$300,Распис!$B$4:$B$300,$A172,Распис!$C$4:$C$300,"&lt;="&amp;G$1,Распис!$D$4:$D$300,"&gt;="&amp;G$1),SUMIF(База!$B$3:$B$305,$A172,База!$J$3:$J$152))</f>
        <v>0</v>
      </c>
      <c r="H172" s="46">
        <f ca="1">IF(COUNTIFS(Распис!$B$4:$B$300,$A172,Распис!$C$4:$C$300,"&lt;="&amp;H$1,Распис!$D$4:$D$300,"&gt;="&amp;H$1)&gt;0,SUMIFS(Распис!$K$4:$K$300,Распис!$B$4:$B$300,$A172,Распис!$C$4:$C$300,"&lt;="&amp;H$1,Распис!$D$4:$D$300,"&gt;="&amp;H$1),SUMIF(База!$B$3:$B$305,$A172,База!$K$3:$K$152))</f>
        <v>0</v>
      </c>
      <c r="I172" s="46" t="s">
        <v>23</v>
      </c>
      <c r="J172" s="46">
        <f ca="1">IF(COUNTIFS(Распис!$B$4:$B$300,$A172,Распис!$C$4:$C$300,"&lt;="&amp;J$1,Распис!$D$4:$D$300,"&gt;="&amp;J$1)&gt;0,SUMIFS(Распис!$F$4:$F$300,Распис!$B$4:$B$300,$A172,Распис!$C$4:$C$300,"&lt;="&amp;J$1,Распис!$D$4:$D$300,"&gt;="&amp;J$1),SUMIF(База!$B$3:$B$305,$A172,База!$F$3:$F$152))</f>
        <v>0</v>
      </c>
      <c r="K172" s="46">
        <f ca="1">IF(COUNTIFS(Распис!$B$4:$B$300,$A172,Распис!$C$4:$C$300,"&lt;="&amp;K$1,Распис!$D$4:$D$300,"&gt;="&amp;K$1)&gt;0,SUMIFS(Распис!$G$4:$G$300,Распис!$B$4:$B$300,$A172,Распис!$C$4:$C$300,"&lt;="&amp;K$1,Распис!$D$4:$D$300,"&gt;="&amp;K$1),SUMIF(База!$B$3:$B$305,$A172,База!$G$3:$G$152))</f>
        <v>0</v>
      </c>
      <c r="L172" s="46">
        <f ca="1">IF(COUNTIFS(Распис!$B$4:$B$300,$A172,Распис!$C$4:$C$300,"&lt;="&amp;L$1,Распис!$D$4:$D$300,"&gt;="&amp;L$1)&gt;0,SUMIFS(Распис!$H$4:$H$300,Распис!$B$4:$B$300,$A172,Распис!$C$4:$C$300,"&lt;="&amp;L$1,Распис!$D$4:$D$300,"&gt;="&amp;L$1),SUMIF(База!$B$3:$B$305,$A172,База!$H$3:$H$152))</f>
        <v>0</v>
      </c>
      <c r="M172" s="46">
        <f ca="1">IF(COUNTIFS(Распис!$B$4:$B$300,$A172,Распис!$C$4:$C$300,"&lt;="&amp;M$1,Распис!$D$4:$D$300,"&gt;="&amp;M$1)&gt;0,SUMIFS(Распис!$I$4:$I$300,Распис!$B$4:$B$300,$A172,Распис!$C$4:$C$300,"&lt;="&amp;M$1,Распис!$D$4:$D$300,"&gt;="&amp;M$1),SUMIF(База!$B$3:$B$305,$A172,База!$I$3:$I$152))</f>
        <v>0</v>
      </c>
      <c r="N172" s="46">
        <f ca="1">IF(COUNTIFS(Распис!$B$4:$B$300,$A172,Распис!$C$4:$C$300,"&lt;="&amp;N$1,Распис!$D$4:$D$300,"&gt;="&amp;N$1)&gt;0,SUMIFS(Распис!$J$4:$J$300,Распис!$B$4:$B$300,$A172,Распис!$C$4:$C$300,"&lt;="&amp;N$1,Распис!$D$4:$D$300,"&gt;="&amp;N$1),SUMIF(База!$B$3:$B$305,$A172,База!$J$3:$J$152))</f>
        <v>0</v>
      </c>
      <c r="O172" s="46">
        <f ca="1">IF(COUNTIFS(Распис!$B$4:$B$300,$A172,Распис!$C$4:$C$300,"&lt;="&amp;O$1,Распис!$D$4:$D$300,"&gt;="&amp;O$1)&gt;0,SUMIFS(Распис!$K$4:$K$300,Распис!$B$4:$B$300,$A172,Распис!$C$4:$C$300,"&lt;="&amp;O$1,Распис!$D$4:$D$300,"&gt;="&amp;O$1),SUMIF(База!$B$3:$B$305,$A172,База!$K$3:$K$152))</f>
        <v>0</v>
      </c>
      <c r="P172" s="46" t="s">
        <v>23</v>
      </c>
      <c r="Q172" s="46">
        <f ca="1">IF(COUNTIFS(Распис!$B$4:$B$300,$A172,Распис!$C$4:$C$300,"&lt;="&amp;Q$1,Распис!$D$4:$D$300,"&gt;="&amp;Q$1)&gt;0,SUMIFS(Распис!$F$4:$F$300,Распис!$B$4:$B$300,$A172,Распис!$C$4:$C$300,"&lt;="&amp;Q$1,Распис!$D$4:$D$300,"&gt;="&amp;Q$1),SUMIF(База!$B$3:$B$305,$A172,База!$F$3:$F$152))</f>
        <v>0</v>
      </c>
      <c r="R172" s="46">
        <f ca="1">IF(COUNTIFS(Распис!$B$4:$B$300,$A172,Распис!$C$4:$C$300,"&lt;="&amp;R$1,Распис!$D$4:$D$300,"&gt;="&amp;R$1)&gt;0,SUMIFS(Распис!$G$4:$G$300,Распис!$B$4:$B$300,$A172,Распис!$C$4:$C$300,"&lt;="&amp;R$1,Распис!$D$4:$D$300,"&gt;="&amp;R$1),SUMIF(База!$B$3:$B$305,$A172,База!$G$3:$G$152))</f>
        <v>0</v>
      </c>
      <c r="S172" s="46">
        <f ca="1">IF(COUNTIFS(Распис!$B$4:$B$300,$A172,Распис!$C$4:$C$300,"&lt;="&amp;S$1,Распис!$D$4:$D$300,"&gt;="&amp;S$1)&gt;0,SUMIFS(Распис!$H$4:$H$300,Распис!$B$4:$B$300,$A172,Распис!$C$4:$C$300,"&lt;="&amp;S$1,Распис!$D$4:$D$300,"&gt;="&amp;S$1),SUMIF(База!$B$3:$B$305,$A172,База!$H$3:$H$152))</f>
        <v>0</v>
      </c>
      <c r="T172" s="46">
        <f ca="1">IF(COUNTIFS(Распис!$B$4:$B$300,$A172,Распис!$C$4:$C$300,"&lt;="&amp;T$1,Распис!$D$4:$D$300,"&gt;="&amp;T$1)&gt;0,SUMIFS(Распис!$I$4:$I$300,Распис!$B$4:$B$300,$A172,Распис!$C$4:$C$300,"&lt;="&amp;T$1,Распис!$D$4:$D$300,"&gt;="&amp;T$1),SUMIF(База!$B$3:$B$305,$A172,База!$I$3:$I$152))</f>
        <v>0</v>
      </c>
      <c r="U172" s="46">
        <f ca="1">IF(COUNTIFS(Распис!$B$4:$B$300,$A172,Распис!$C$4:$C$300,"&lt;="&amp;U$1,Распис!$D$4:$D$300,"&gt;="&amp;U$1)&gt;0,SUMIFS(Распис!$J$4:$J$300,Распис!$B$4:$B$300,$A172,Распис!$C$4:$C$300,"&lt;="&amp;U$1,Распис!$D$4:$D$300,"&gt;="&amp;U$1),SUMIF(База!$B$3:$B$305,$A172,База!$J$3:$J$152))</f>
        <v>0</v>
      </c>
      <c r="V172" s="46">
        <f ca="1">IF(COUNTIFS(Распис!$B$4:$B$300,$A172,Распис!$C$4:$C$300,"&lt;="&amp;V$1,Распис!$D$4:$D$300,"&gt;="&amp;V$1)&gt;0,SUMIFS(Распис!$K$4:$K$300,Распис!$B$4:$B$300,$A172,Распис!$C$4:$C$300,"&lt;="&amp;V$1,Распис!$D$4:$D$300,"&gt;="&amp;V$1),SUMIF(База!$B$3:$B$305,$A172,База!$K$3:$K$152))</f>
        <v>0</v>
      </c>
      <c r="W172" s="46" t="s">
        <v>23</v>
      </c>
      <c r="X172" s="46">
        <f ca="1">IF(COUNTIFS(Распис!$B$4:$B$300,$A172,Распис!$C$4:$C$300,"&lt;="&amp;X$1,Распис!$D$4:$D$300,"&gt;="&amp;X$1)&gt;0,SUMIFS(Распис!$F$4:$F$300,Распис!$B$4:$B$300,$A172,Распис!$C$4:$C$300,"&lt;="&amp;X$1,Распис!$D$4:$D$300,"&gt;="&amp;X$1),SUMIF(База!$B$3:$B$305,$A172,База!$F$3:$F$152))</f>
        <v>0</v>
      </c>
      <c r="Y172" s="46">
        <f ca="1">IF(COUNTIFS(Распис!$B$4:$B$300,$A172,Распис!$C$4:$C$300,"&lt;="&amp;Y$1,Распис!$D$4:$D$300,"&gt;="&amp;Y$1)&gt;0,SUMIFS(Распис!$G$4:$G$300,Распис!$B$4:$B$300,$A172,Распис!$C$4:$C$300,"&lt;="&amp;Y$1,Распис!$D$4:$D$300,"&gt;="&amp;Y$1),SUMIF(База!$B$3:$B$305,$A172,База!$G$3:$G$152))</f>
        <v>0</v>
      </c>
      <c r="Z172" s="46">
        <f ca="1">IF(COUNTIFS(Распис!$B$4:$B$300,$A172,Распис!$C$4:$C$300,"&lt;="&amp;Z$1,Распис!$D$4:$D$300,"&gt;="&amp;Z$1)&gt;0,SUMIFS(Распис!$H$4:$H$300,Распис!$B$4:$B$300,$A172,Распис!$C$4:$C$300,"&lt;="&amp;Z$1,Распис!$D$4:$D$300,"&gt;="&amp;Z$1),SUMIF(База!$B$3:$B$305,$A172,База!$H$3:$H$152))</f>
        <v>0</v>
      </c>
      <c r="AA172" s="46">
        <f ca="1">IF(COUNTIFS(Распис!$B$4:$B$300,$A172,Распис!$C$4:$C$300,"&lt;="&amp;AA$1,Распис!$D$4:$D$300,"&gt;="&amp;AA$1)&gt;0,SUMIFS(Распис!$I$4:$I$300,Распис!$B$4:$B$300,$A172,Распис!$C$4:$C$300,"&lt;="&amp;AA$1,Распис!$D$4:$D$300,"&gt;="&amp;AA$1),SUMIF(База!$B$3:$B$305,$A172,База!$I$3:$I$152))</f>
        <v>0</v>
      </c>
      <c r="AB172" s="46">
        <f ca="1">IF(COUNTIFS(Распис!$B$4:$B$300,$A172,Распис!$C$4:$C$300,"&lt;="&amp;AB$1,Распис!$D$4:$D$300,"&gt;="&amp;AB$1)&gt;0,SUMIFS(Распис!$J$4:$J$300,Распис!$B$4:$B$300,$A172,Распис!$C$4:$C$300,"&lt;="&amp;AB$1,Распис!$D$4:$D$300,"&gt;="&amp;AB$1),SUMIF(База!$B$3:$B$305,$A172,База!$J$3:$J$152))</f>
        <v>0</v>
      </c>
      <c r="AC172" s="46">
        <f ca="1">IF(COUNTIFS(Распис!$B$4:$B$300,$A172,Распис!$C$4:$C$300,"&lt;="&amp;AC$1,Распис!$D$4:$D$300,"&gt;="&amp;AC$1)&gt;0,SUMIFS(Распис!$K$4:$K$300,Распис!$B$4:$B$300,$A172,Распис!$C$4:$C$300,"&lt;="&amp;AC$1,Распис!$D$4:$D$300,"&gt;="&amp;AC$1),SUMIF(База!$B$3:$B$305,$A172,База!$K$3:$K$152))</f>
        <v>0</v>
      </c>
      <c r="AD172" s="46" t="s">
        <v>23</v>
      </c>
      <c r="AE172" s="46">
        <f ca="1">IF(COUNTIFS(Распис!$B$4:$B$300,$A172,Распис!$C$4:$C$300,"&lt;="&amp;AE$1,Распис!$D$4:$D$300,"&gt;="&amp;AE$1)&gt;0,SUMIFS(Распис!$F$4:$F$300,Распис!$B$4:$B$300,$A172,Распис!$C$4:$C$300,"&lt;="&amp;AE$1,Распис!$D$4:$D$300,"&gt;="&amp;AE$1),SUMIF(База!$B$3:$B$305,$A172,База!$F$3:$F$152))</f>
        <v>0</v>
      </c>
      <c r="AF172" s="47"/>
      <c r="AG172" s="46">
        <f t="shared" ca="1" si="18"/>
        <v>0</v>
      </c>
      <c r="AH172" s="46">
        <f ca="1">AG172-SUMIFS(Распред!$G$4:$G$300,Распред!$B$4:$B$300,"апрель",Распред!$F$4:$F$300,A172)</f>
        <v>0</v>
      </c>
      <c r="AI172" s="46">
        <f ca="1">AH172+(COUNTIF(B172:AF172,"КД")+SUMIFS(Распред!$AH$4:$AH$300,Распред!$F$4:$F$300,A172,Распред!$B$4:$B$300,"апрель"))*4</f>
        <v>0</v>
      </c>
      <c r="AJ172" s="46">
        <f t="shared" ca="1" si="19"/>
        <v>0</v>
      </c>
      <c r="AK172" s="46">
        <f t="shared" ca="1" si="20"/>
        <v>0</v>
      </c>
      <c r="AL172" s="46">
        <f>SUMIFS(Распред!$K$4:$K$300,Распред!$B$4:$B$300,"апрель",Распред!$J$4:$J$300,A172)+SUMIFS(Распред!$M$4:$M$300,Распред!$B$4:$B$300,"апрель",Распред!$L$4:$L$300,A172)+SUMIFS(Распред!$O$4:$O$300,Распред!$B$4:$B$300,"апрель",Распред!$N$4:$N$300,A172)+SUMIFS(Распред!$Q$4:$Q$300,Распред!$B$4:$B$300,"апрель",Распред!$P$4:$P$300,A172)+SUMIFS(Распред!$S$4:$S$300,Распред!$B$4:$B$300,"апрель",Распред!$R$4:$R$300,A172)+SUMIFS(Распред!$U$4:$U$300,Распред!$B$4:$B$300,"апрель",Распред!$T$4:$T$300,A172)+SUMIFS(Распред!$W$4:$W$300,Распред!$B$4:$B$300,"апрель",Распред!$V$4:$V$300,A172)+SUMIFS(Распред!$Y$4:$Y$300,Распред!$B$4:$B$300,"апрель",Распред!$X$4:$X$300,A172)+SUMIFS(Распред!$AA$4:$AA$300,Распред!$B$4:$B$300,"апрель",Распред!$Z$4:$Z$300,A172)+SUMIFS(Распред!$AC$4:$AC$300,Распред!$B$4:$B$300,"апрель",Распред!$AB$4:$AB$300,A172)</f>
        <v>0</v>
      </c>
      <c r="AM172" s="46">
        <f t="shared" ca="1" si="21"/>
        <v>0</v>
      </c>
      <c r="AN172" s="46">
        <f t="shared" ca="1" si="22"/>
        <v>0</v>
      </c>
      <c r="AO172" s="46">
        <f t="shared" ca="1" si="23"/>
        <v>0</v>
      </c>
      <c r="AP172" s="46">
        <f>январь!AP172</f>
        <v>0</v>
      </c>
      <c r="AQ172" s="46">
        <f t="shared" ca="1" si="33"/>
        <v>0</v>
      </c>
      <c r="AR172" s="47"/>
      <c r="AS172" s="47">
        <f t="shared" ca="1" si="25"/>
        <v>0</v>
      </c>
      <c r="AT172" s="47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</row>
    <row r="173" spans="1:58" x14ac:dyDescent="0.25">
      <c r="A173" s="47">
        <f>База!B173</f>
        <v>0</v>
      </c>
      <c r="B173" s="46" t="s">
        <v>23</v>
      </c>
      <c r="C173" s="46">
        <f ca="1">IF(COUNTIFS(Распис!$B$4:$B$300,$A173,Распис!$C$4:$C$300,"&lt;="&amp;C$1,Распис!$D$4:$D$300,"&gt;="&amp;C$1)&gt;0,SUMIFS(Распис!$F$4:$F$300,Распис!$B$4:$B$300,$A173,Распис!$C$4:$C$300,"&lt;="&amp;C$1,Распис!$D$4:$D$300,"&gt;="&amp;C$1),SUMIF(База!$B$3:$B$305,$A173,База!$F$3:$F$152))</f>
        <v>0</v>
      </c>
      <c r="D173" s="46">
        <f ca="1">IF(COUNTIFS(Распис!$B$4:$B$300,$A173,Распис!$C$4:$C$300,"&lt;="&amp;D$1,Распис!$D$4:$D$300,"&gt;="&amp;D$1)&gt;0,SUMIFS(Распис!$G$4:$G$300,Распис!$B$4:$B$300,$A173,Распис!$C$4:$C$300,"&lt;="&amp;D$1,Распис!$D$4:$D$300,"&gt;="&amp;D$1),SUMIF(База!$B$3:$B$305,$A173,База!$G$3:$G$152))</f>
        <v>0</v>
      </c>
      <c r="E173" s="46">
        <f ca="1">IF(COUNTIFS(Распис!$B$4:$B$300,$A173,Распис!$C$4:$C$300,"&lt;="&amp;E$1,Распис!$D$4:$D$300,"&gt;="&amp;E$1)&gt;0,SUMIFS(Распис!$H$4:$H$300,Распис!$B$4:$B$300,$A173,Распис!$C$4:$C$300,"&lt;="&amp;E$1,Распис!$D$4:$D$300,"&gt;="&amp;E$1),SUMIF(База!$B$3:$B$305,$A173,База!$H$3:$H$152))</f>
        <v>0</v>
      </c>
      <c r="F173" s="46">
        <f ca="1">IF(COUNTIFS(Распис!$B$4:$B$300,$A173,Распис!$C$4:$C$300,"&lt;="&amp;F$1,Распис!$D$4:$D$300,"&gt;="&amp;F$1)&gt;0,SUMIFS(Распис!$I$4:$I$300,Распис!$B$4:$B$300,$A173,Распис!$C$4:$C$300,"&lt;="&amp;F$1,Распис!$D$4:$D$300,"&gt;="&amp;F$1),SUMIF(База!$B$3:$B$305,$A173,База!$I$3:$I$152))</f>
        <v>0</v>
      </c>
      <c r="G173" s="46">
        <f ca="1">IF(COUNTIFS(Распис!$B$4:$B$300,$A173,Распис!$C$4:$C$300,"&lt;="&amp;G$1,Распис!$D$4:$D$300,"&gt;="&amp;G$1)&gt;0,SUMIFS(Распис!$J$4:$J$300,Распис!$B$4:$B$300,$A173,Распис!$C$4:$C$300,"&lt;="&amp;G$1,Распис!$D$4:$D$300,"&gt;="&amp;G$1),SUMIF(База!$B$3:$B$305,$A173,База!$J$3:$J$152))</f>
        <v>0</v>
      </c>
      <c r="H173" s="46">
        <f ca="1">IF(COUNTIFS(Распис!$B$4:$B$300,$A173,Распис!$C$4:$C$300,"&lt;="&amp;H$1,Распис!$D$4:$D$300,"&gt;="&amp;H$1)&gt;0,SUMIFS(Распис!$K$4:$K$300,Распис!$B$4:$B$300,$A173,Распис!$C$4:$C$300,"&lt;="&amp;H$1,Распис!$D$4:$D$300,"&gt;="&amp;H$1),SUMIF(База!$B$3:$B$305,$A173,База!$K$3:$K$152))</f>
        <v>0</v>
      </c>
      <c r="I173" s="46" t="s">
        <v>23</v>
      </c>
      <c r="J173" s="46">
        <f ca="1">IF(COUNTIFS(Распис!$B$4:$B$300,$A173,Распис!$C$4:$C$300,"&lt;="&amp;J$1,Распис!$D$4:$D$300,"&gt;="&amp;J$1)&gt;0,SUMIFS(Распис!$F$4:$F$300,Распис!$B$4:$B$300,$A173,Распис!$C$4:$C$300,"&lt;="&amp;J$1,Распис!$D$4:$D$300,"&gt;="&amp;J$1),SUMIF(База!$B$3:$B$305,$A173,База!$F$3:$F$152))</f>
        <v>0</v>
      </c>
      <c r="K173" s="46">
        <f ca="1">IF(COUNTIFS(Распис!$B$4:$B$300,$A173,Распис!$C$4:$C$300,"&lt;="&amp;K$1,Распис!$D$4:$D$300,"&gt;="&amp;K$1)&gt;0,SUMIFS(Распис!$G$4:$G$300,Распис!$B$4:$B$300,$A173,Распис!$C$4:$C$300,"&lt;="&amp;K$1,Распис!$D$4:$D$300,"&gt;="&amp;K$1),SUMIF(База!$B$3:$B$305,$A173,База!$G$3:$G$152))</f>
        <v>0</v>
      </c>
      <c r="L173" s="46">
        <f ca="1">IF(COUNTIFS(Распис!$B$4:$B$300,$A173,Распис!$C$4:$C$300,"&lt;="&amp;L$1,Распис!$D$4:$D$300,"&gt;="&amp;L$1)&gt;0,SUMIFS(Распис!$H$4:$H$300,Распис!$B$4:$B$300,$A173,Распис!$C$4:$C$300,"&lt;="&amp;L$1,Распис!$D$4:$D$300,"&gt;="&amp;L$1),SUMIF(База!$B$3:$B$305,$A173,База!$H$3:$H$152))</f>
        <v>0</v>
      </c>
      <c r="M173" s="46">
        <f ca="1">IF(COUNTIFS(Распис!$B$4:$B$300,$A173,Распис!$C$4:$C$300,"&lt;="&amp;M$1,Распис!$D$4:$D$300,"&gt;="&amp;M$1)&gt;0,SUMIFS(Распис!$I$4:$I$300,Распис!$B$4:$B$300,$A173,Распис!$C$4:$C$300,"&lt;="&amp;M$1,Распис!$D$4:$D$300,"&gt;="&amp;M$1),SUMIF(База!$B$3:$B$305,$A173,База!$I$3:$I$152))</f>
        <v>0</v>
      </c>
      <c r="N173" s="46">
        <f ca="1">IF(COUNTIFS(Распис!$B$4:$B$300,$A173,Распис!$C$4:$C$300,"&lt;="&amp;N$1,Распис!$D$4:$D$300,"&gt;="&amp;N$1)&gt;0,SUMIFS(Распис!$J$4:$J$300,Распис!$B$4:$B$300,$A173,Распис!$C$4:$C$300,"&lt;="&amp;N$1,Распис!$D$4:$D$300,"&gt;="&amp;N$1),SUMIF(База!$B$3:$B$305,$A173,База!$J$3:$J$152))</f>
        <v>0</v>
      </c>
      <c r="O173" s="46">
        <f ca="1">IF(COUNTIFS(Распис!$B$4:$B$300,$A173,Распис!$C$4:$C$300,"&lt;="&amp;O$1,Распис!$D$4:$D$300,"&gt;="&amp;O$1)&gt;0,SUMIFS(Распис!$K$4:$K$300,Распис!$B$4:$B$300,$A173,Распис!$C$4:$C$300,"&lt;="&amp;O$1,Распис!$D$4:$D$300,"&gt;="&amp;O$1),SUMIF(База!$B$3:$B$305,$A173,База!$K$3:$K$152))</f>
        <v>0</v>
      </c>
      <c r="P173" s="46" t="s">
        <v>23</v>
      </c>
      <c r="Q173" s="46">
        <f ca="1">IF(COUNTIFS(Распис!$B$4:$B$300,$A173,Распис!$C$4:$C$300,"&lt;="&amp;Q$1,Распис!$D$4:$D$300,"&gt;="&amp;Q$1)&gt;0,SUMIFS(Распис!$F$4:$F$300,Распис!$B$4:$B$300,$A173,Распис!$C$4:$C$300,"&lt;="&amp;Q$1,Распис!$D$4:$D$300,"&gt;="&amp;Q$1),SUMIF(База!$B$3:$B$305,$A173,База!$F$3:$F$152))</f>
        <v>0</v>
      </c>
      <c r="R173" s="46">
        <f ca="1">IF(COUNTIFS(Распис!$B$4:$B$300,$A173,Распис!$C$4:$C$300,"&lt;="&amp;R$1,Распис!$D$4:$D$300,"&gt;="&amp;R$1)&gt;0,SUMIFS(Распис!$G$4:$G$300,Распис!$B$4:$B$300,$A173,Распис!$C$4:$C$300,"&lt;="&amp;R$1,Распис!$D$4:$D$300,"&gt;="&amp;R$1),SUMIF(База!$B$3:$B$305,$A173,База!$G$3:$G$152))</f>
        <v>0</v>
      </c>
      <c r="S173" s="46">
        <f ca="1">IF(COUNTIFS(Распис!$B$4:$B$300,$A173,Распис!$C$4:$C$300,"&lt;="&amp;S$1,Распис!$D$4:$D$300,"&gt;="&amp;S$1)&gt;0,SUMIFS(Распис!$H$4:$H$300,Распис!$B$4:$B$300,$A173,Распис!$C$4:$C$300,"&lt;="&amp;S$1,Распис!$D$4:$D$300,"&gt;="&amp;S$1),SUMIF(База!$B$3:$B$305,$A173,База!$H$3:$H$152))</f>
        <v>0</v>
      </c>
      <c r="T173" s="46">
        <f ca="1">IF(COUNTIFS(Распис!$B$4:$B$300,$A173,Распис!$C$4:$C$300,"&lt;="&amp;T$1,Распис!$D$4:$D$300,"&gt;="&amp;T$1)&gt;0,SUMIFS(Распис!$I$4:$I$300,Распис!$B$4:$B$300,$A173,Распис!$C$4:$C$300,"&lt;="&amp;T$1,Распис!$D$4:$D$300,"&gt;="&amp;T$1),SUMIF(База!$B$3:$B$305,$A173,База!$I$3:$I$152))</f>
        <v>0</v>
      </c>
      <c r="U173" s="46">
        <f ca="1">IF(COUNTIFS(Распис!$B$4:$B$300,$A173,Распис!$C$4:$C$300,"&lt;="&amp;U$1,Распис!$D$4:$D$300,"&gt;="&amp;U$1)&gt;0,SUMIFS(Распис!$J$4:$J$300,Распис!$B$4:$B$300,$A173,Распис!$C$4:$C$300,"&lt;="&amp;U$1,Распис!$D$4:$D$300,"&gt;="&amp;U$1),SUMIF(База!$B$3:$B$305,$A173,База!$J$3:$J$152))</f>
        <v>0</v>
      </c>
      <c r="V173" s="46">
        <f ca="1">IF(COUNTIFS(Распис!$B$4:$B$300,$A173,Распис!$C$4:$C$300,"&lt;="&amp;V$1,Распис!$D$4:$D$300,"&gt;="&amp;V$1)&gt;0,SUMIFS(Распис!$K$4:$K$300,Распис!$B$4:$B$300,$A173,Распис!$C$4:$C$300,"&lt;="&amp;V$1,Распис!$D$4:$D$300,"&gt;="&amp;V$1),SUMIF(База!$B$3:$B$305,$A173,База!$K$3:$K$152))</f>
        <v>0</v>
      </c>
      <c r="W173" s="46" t="s">
        <v>23</v>
      </c>
      <c r="X173" s="46">
        <f ca="1">IF(COUNTIFS(Распис!$B$4:$B$300,$A173,Распис!$C$4:$C$300,"&lt;="&amp;X$1,Распис!$D$4:$D$300,"&gt;="&amp;X$1)&gt;0,SUMIFS(Распис!$F$4:$F$300,Распис!$B$4:$B$300,$A173,Распис!$C$4:$C$300,"&lt;="&amp;X$1,Распис!$D$4:$D$300,"&gt;="&amp;X$1),SUMIF(База!$B$3:$B$305,$A173,База!$F$3:$F$152))</f>
        <v>0</v>
      </c>
      <c r="Y173" s="46">
        <f ca="1">IF(COUNTIFS(Распис!$B$4:$B$300,$A173,Распис!$C$4:$C$300,"&lt;="&amp;Y$1,Распис!$D$4:$D$300,"&gt;="&amp;Y$1)&gt;0,SUMIFS(Распис!$G$4:$G$300,Распис!$B$4:$B$300,$A173,Распис!$C$4:$C$300,"&lt;="&amp;Y$1,Распис!$D$4:$D$300,"&gt;="&amp;Y$1),SUMIF(База!$B$3:$B$305,$A173,База!$G$3:$G$152))</f>
        <v>0</v>
      </c>
      <c r="Z173" s="46">
        <f ca="1">IF(COUNTIFS(Распис!$B$4:$B$300,$A173,Распис!$C$4:$C$300,"&lt;="&amp;Z$1,Распис!$D$4:$D$300,"&gt;="&amp;Z$1)&gt;0,SUMIFS(Распис!$H$4:$H$300,Распис!$B$4:$B$300,$A173,Распис!$C$4:$C$300,"&lt;="&amp;Z$1,Распис!$D$4:$D$300,"&gt;="&amp;Z$1),SUMIF(База!$B$3:$B$305,$A173,База!$H$3:$H$152))</f>
        <v>0</v>
      </c>
      <c r="AA173" s="46">
        <f ca="1">IF(COUNTIFS(Распис!$B$4:$B$300,$A173,Распис!$C$4:$C$300,"&lt;="&amp;AA$1,Распис!$D$4:$D$300,"&gt;="&amp;AA$1)&gt;0,SUMIFS(Распис!$I$4:$I$300,Распис!$B$4:$B$300,$A173,Распис!$C$4:$C$300,"&lt;="&amp;AA$1,Распис!$D$4:$D$300,"&gt;="&amp;AA$1),SUMIF(База!$B$3:$B$305,$A173,База!$I$3:$I$152))</f>
        <v>0</v>
      </c>
      <c r="AB173" s="46">
        <f ca="1">IF(COUNTIFS(Распис!$B$4:$B$300,$A173,Распис!$C$4:$C$300,"&lt;="&amp;AB$1,Распис!$D$4:$D$300,"&gt;="&amp;AB$1)&gt;0,SUMIFS(Распис!$J$4:$J$300,Распис!$B$4:$B$300,$A173,Распис!$C$4:$C$300,"&lt;="&amp;AB$1,Распис!$D$4:$D$300,"&gt;="&amp;AB$1),SUMIF(База!$B$3:$B$305,$A173,База!$J$3:$J$152))</f>
        <v>0</v>
      </c>
      <c r="AC173" s="46">
        <f ca="1">IF(COUNTIFS(Распис!$B$4:$B$300,$A173,Распис!$C$4:$C$300,"&lt;="&amp;AC$1,Распис!$D$4:$D$300,"&gt;="&amp;AC$1)&gt;0,SUMIFS(Распис!$K$4:$K$300,Распис!$B$4:$B$300,$A173,Распис!$C$4:$C$300,"&lt;="&amp;AC$1,Распис!$D$4:$D$300,"&gt;="&amp;AC$1),SUMIF(База!$B$3:$B$305,$A173,База!$K$3:$K$152))</f>
        <v>0</v>
      </c>
      <c r="AD173" s="46" t="s">
        <v>23</v>
      </c>
      <c r="AE173" s="46">
        <f ca="1">IF(COUNTIFS(Распис!$B$4:$B$300,$A173,Распис!$C$4:$C$300,"&lt;="&amp;AE$1,Распис!$D$4:$D$300,"&gt;="&amp;AE$1)&gt;0,SUMIFS(Распис!$F$4:$F$300,Распис!$B$4:$B$300,$A173,Распис!$C$4:$C$300,"&lt;="&amp;AE$1,Распис!$D$4:$D$300,"&gt;="&amp;AE$1),SUMIF(База!$B$3:$B$305,$A173,База!$F$3:$F$152))</f>
        <v>0</v>
      </c>
      <c r="AF173" s="47"/>
      <c r="AG173" s="46">
        <f t="shared" ca="1" si="18"/>
        <v>0</v>
      </c>
      <c r="AH173" s="46">
        <f ca="1">AG173-SUMIFS(Распред!$G$4:$G$300,Распред!$B$4:$B$300,"апрель",Распред!$F$4:$F$300,A173)</f>
        <v>0</v>
      </c>
      <c r="AI173" s="46">
        <f ca="1">AH173+(COUNTIF(B173:AF173,"КД")+SUMIFS(Распред!$AH$4:$AH$300,Распред!$F$4:$F$300,A173,Распред!$B$4:$B$300,"апрель"))*4</f>
        <v>0</v>
      </c>
      <c r="AJ173" s="46">
        <f t="shared" ca="1" si="19"/>
        <v>0</v>
      </c>
      <c r="AK173" s="46">
        <f t="shared" ca="1" si="20"/>
        <v>0</v>
      </c>
      <c r="AL173" s="46">
        <f>SUMIFS(Распред!$K$4:$K$300,Распред!$B$4:$B$300,"апрель",Распред!$J$4:$J$300,A173)+SUMIFS(Распред!$M$4:$M$300,Распред!$B$4:$B$300,"апрель",Распред!$L$4:$L$300,A173)+SUMIFS(Распред!$O$4:$O$300,Распред!$B$4:$B$300,"апрель",Распред!$N$4:$N$300,A173)+SUMIFS(Распред!$Q$4:$Q$300,Распред!$B$4:$B$300,"апрель",Распред!$P$4:$P$300,A173)+SUMIFS(Распред!$S$4:$S$300,Распред!$B$4:$B$300,"апрель",Распред!$R$4:$R$300,A173)+SUMIFS(Распред!$U$4:$U$300,Распред!$B$4:$B$300,"апрель",Распред!$T$4:$T$300,A173)+SUMIFS(Распред!$W$4:$W$300,Распред!$B$4:$B$300,"апрель",Распред!$V$4:$V$300,A173)+SUMIFS(Распред!$Y$4:$Y$300,Распред!$B$4:$B$300,"апрель",Распред!$X$4:$X$300,A173)+SUMIFS(Распред!$AA$4:$AA$300,Распред!$B$4:$B$300,"апрель",Распред!$Z$4:$Z$300,A173)+SUMIFS(Распред!$AC$4:$AC$300,Распред!$B$4:$B$300,"апрель",Распред!$AB$4:$AB$300,A173)</f>
        <v>0</v>
      </c>
      <c r="AM173" s="46">
        <f t="shared" ca="1" si="21"/>
        <v>0</v>
      </c>
      <c r="AN173" s="46">
        <f t="shared" ca="1" si="22"/>
        <v>0</v>
      </c>
      <c r="AO173" s="46">
        <f t="shared" ca="1" si="23"/>
        <v>0</v>
      </c>
      <c r="AP173" s="46">
        <f>январь!AP173</f>
        <v>0</v>
      </c>
      <c r="AQ173" s="46">
        <f t="shared" ca="1" si="33"/>
        <v>0</v>
      </c>
      <c r="AR173" s="47"/>
      <c r="AS173" s="47">
        <f t="shared" ca="1" si="25"/>
        <v>0</v>
      </c>
      <c r="AT173" s="47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</row>
    <row r="174" spans="1:58" x14ac:dyDescent="0.25">
      <c r="A174" s="47">
        <f>База!B174</f>
        <v>0</v>
      </c>
      <c r="B174" s="46" t="s">
        <v>23</v>
      </c>
      <c r="C174" s="46">
        <f ca="1">IF(COUNTIFS(Распис!$B$4:$B$300,$A174,Распис!$C$4:$C$300,"&lt;="&amp;C$1,Распис!$D$4:$D$300,"&gt;="&amp;C$1)&gt;0,SUMIFS(Распис!$F$4:$F$300,Распис!$B$4:$B$300,$A174,Распис!$C$4:$C$300,"&lt;="&amp;C$1,Распис!$D$4:$D$300,"&gt;="&amp;C$1),SUMIF(База!$B$3:$B$305,$A174,База!$F$3:$F$152))</f>
        <v>0</v>
      </c>
      <c r="D174" s="46">
        <f ca="1">IF(COUNTIFS(Распис!$B$4:$B$300,$A174,Распис!$C$4:$C$300,"&lt;="&amp;D$1,Распис!$D$4:$D$300,"&gt;="&amp;D$1)&gt;0,SUMIFS(Распис!$G$4:$G$300,Распис!$B$4:$B$300,$A174,Распис!$C$4:$C$300,"&lt;="&amp;D$1,Распис!$D$4:$D$300,"&gt;="&amp;D$1),SUMIF(База!$B$3:$B$305,$A174,База!$G$3:$G$152))</f>
        <v>0</v>
      </c>
      <c r="E174" s="46">
        <f ca="1">IF(COUNTIFS(Распис!$B$4:$B$300,$A174,Распис!$C$4:$C$300,"&lt;="&amp;E$1,Распис!$D$4:$D$300,"&gt;="&amp;E$1)&gt;0,SUMIFS(Распис!$H$4:$H$300,Распис!$B$4:$B$300,$A174,Распис!$C$4:$C$300,"&lt;="&amp;E$1,Распис!$D$4:$D$300,"&gt;="&amp;E$1),SUMIF(База!$B$3:$B$305,$A174,База!$H$3:$H$152))</f>
        <v>0</v>
      </c>
      <c r="F174" s="46">
        <f ca="1">IF(COUNTIFS(Распис!$B$4:$B$300,$A174,Распис!$C$4:$C$300,"&lt;="&amp;F$1,Распис!$D$4:$D$300,"&gt;="&amp;F$1)&gt;0,SUMIFS(Распис!$I$4:$I$300,Распис!$B$4:$B$300,$A174,Распис!$C$4:$C$300,"&lt;="&amp;F$1,Распис!$D$4:$D$300,"&gt;="&amp;F$1),SUMIF(База!$B$3:$B$305,$A174,База!$I$3:$I$152))</f>
        <v>0</v>
      </c>
      <c r="G174" s="46">
        <f ca="1">IF(COUNTIFS(Распис!$B$4:$B$300,$A174,Распис!$C$4:$C$300,"&lt;="&amp;G$1,Распис!$D$4:$D$300,"&gt;="&amp;G$1)&gt;0,SUMIFS(Распис!$J$4:$J$300,Распис!$B$4:$B$300,$A174,Распис!$C$4:$C$300,"&lt;="&amp;G$1,Распис!$D$4:$D$300,"&gt;="&amp;G$1),SUMIF(База!$B$3:$B$305,$A174,База!$J$3:$J$152))</f>
        <v>0</v>
      </c>
      <c r="H174" s="46">
        <f ca="1">IF(COUNTIFS(Распис!$B$4:$B$300,$A174,Распис!$C$4:$C$300,"&lt;="&amp;H$1,Распис!$D$4:$D$300,"&gt;="&amp;H$1)&gt;0,SUMIFS(Распис!$K$4:$K$300,Распис!$B$4:$B$300,$A174,Распис!$C$4:$C$300,"&lt;="&amp;H$1,Распис!$D$4:$D$300,"&gt;="&amp;H$1),SUMIF(База!$B$3:$B$305,$A174,База!$K$3:$K$152))</f>
        <v>0</v>
      </c>
      <c r="I174" s="46" t="s">
        <v>23</v>
      </c>
      <c r="J174" s="46">
        <f ca="1">IF(COUNTIFS(Распис!$B$4:$B$300,$A174,Распис!$C$4:$C$300,"&lt;="&amp;J$1,Распис!$D$4:$D$300,"&gt;="&amp;J$1)&gt;0,SUMIFS(Распис!$F$4:$F$300,Распис!$B$4:$B$300,$A174,Распис!$C$4:$C$300,"&lt;="&amp;J$1,Распис!$D$4:$D$300,"&gt;="&amp;J$1),SUMIF(База!$B$3:$B$305,$A174,База!$F$3:$F$152))</f>
        <v>0</v>
      </c>
      <c r="K174" s="46">
        <f ca="1">IF(COUNTIFS(Распис!$B$4:$B$300,$A174,Распис!$C$4:$C$300,"&lt;="&amp;K$1,Распис!$D$4:$D$300,"&gt;="&amp;K$1)&gt;0,SUMIFS(Распис!$G$4:$G$300,Распис!$B$4:$B$300,$A174,Распис!$C$4:$C$300,"&lt;="&amp;K$1,Распис!$D$4:$D$300,"&gt;="&amp;K$1),SUMIF(База!$B$3:$B$305,$A174,База!$G$3:$G$152))</f>
        <v>0</v>
      </c>
      <c r="L174" s="46">
        <f ca="1">IF(COUNTIFS(Распис!$B$4:$B$300,$A174,Распис!$C$4:$C$300,"&lt;="&amp;L$1,Распис!$D$4:$D$300,"&gt;="&amp;L$1)&gt;0,SUMIFS(Распис!$H$4:$H$300,Распис!$B$4:$B$300,$A174,Распис!$C$4:$C$300,"&lt;="&amp;L$1,Распис!$D$4:$D$300,"&gt;="&amp;L$1),SUMIF(База!$B$3:$B$305,$A174,База!$H$3:$H$152))</f>
        <v>0</v>
      </c>
      <c r="M174" s="46">
        <f ca="1">IF(COUNTIFS(Распис!$B$4:$B$300,$A174,Распис!$C$4:$C$300,"&lt;="&amp;M$1,Распис!$D$4:$D$300,"&gt;="&amp;M$1)&gt;0,SUMIFS(Распис!$I$4:$I$300,Распис!$B$4:$B$300,$A174,Распис!$C$4:$C$300,"&lt;="&amp;M$1,Распис!$D$4:$D$300,"&gt;="&amp;M$1),SUMIF(База!$B$3:$B$305,$A174,База!$I$3:$I$152))</f>
        <v>0</v>
      </c>
      <c r="N174" s="46">
        <f ca="1">IF(COUNTIFS(Распис!$B$4:$B$300,$A174,Распис!$C$4:$C$300,"&lt;="&amp;N$1,Распис!$D$4:$D$300,"&gt;="&amp;N$1)&gt;0,SUMIFS(Распис!$J$4:$J$300,Распис!$B$4:$B$300,$A174,Распис!$C$4:$C$300,"&lt;="&amp;N$1,Распис!$D$4:$D$300,"&gt;="&amp;N$1),SUMIF(База!$B$3:$B$305,$A174,База!$J$3:$J$152))</f>
        <v>0</v>
      </c>
      <c r="O174" s="46">
        <f ca="1">IF(COUNTIFS(Распис!$B$4:$B$300,$A174,Распис!$C$4:$C$300,"&lt;="&amp;O$1,Распис!$D$4:$D$300,"&gt;="&amp;O$1)&gt;0,SUMIFS(Распис!$K$4:$K$300,Распис!$B$4:$B$300,$A174,Распис!$C$4:$C$300,"&lt;="&amp;O$1,Распис!$D$4:$D$300,"&gt;="&amp;O$1),SUMIF(База!$B$3:$B$305,$A174,База!$K$3:$K$152))</f>
        <v>0</v>
      </c>
      <c r="P174" s="46" t="s">
        <v>23</v>
      </c>
      <c r="Q174" s="46">
        <f ca="1">IF(COUNTIFS(Распис!$B$4:$B$300,$A174,Распис!$C$4:$C$300,"&lt;="&amp;Q$1,Распис!$D$4:$D$300,"&gt;="&amp;Q$1)&gt;0,SUMIFS(Распис!$F$4:$F$300,Распис!$B$4:$B$300,$A174,Распис!$C$4:$C$300,"&lt;="&amp;Q$1,Распис!$D$4:$D$300,"&gt;="&amp;Q$1),SUMIF(База!$B$3:$B$305,$A174,База!$F$3:$F$152))</f>
        <v>0</v>
      </c>
      <c r="R174" s="46">
        <f ca="1">IF(COUNTIFS(Распис!$B$4:$B$300,$A174,Распис!$C$4:$C$300,"&lt;="&amp;R$1,Распис!$D$4:$D$300,"&gt;="&amp;R$1)&gt;0,SUMIFS(Распис!$G$4:$G$300,Распис!$B$4:$B$300,$A174,Распис!$C$4:$C$300,"&lt;="&amp;R$1,Распис!$D$4:$D$300,"&gt;="&amp;R$1),SUMIF(База!$B$3:$B$305,$A174,База!$G$3:$G$152))</f>
        <v>0</v>
      </c>
      <c r="S174" s="46">
        <f ca="1">IF(COUNTIFS(Распис!$B$4:$B$300,$A174,Распис!$C$4:$C$300,"&lt;="&amp;S$1,Распис!$D$4:$D$300,"&gt;="&amp;S$1)&gt;0,SUMIFS(Распис!$H$4:$H$300,Распис!$B$4:$B$300,$A174,Распис!$C$4:$C$300,"&lt;="&amp;S$1,Распис!$D$4:$D$300,"&gt;="&amp;S$1),SUMIF(База!$B$3:$B$305,$A174,База!$H$3:$H$152))</f>
        <v>0</v>
      </c>
      <c r="T174" s="46">
        <f ca="1">IF(COUNTIFS(Распис!$B$4:$B$300,$A174,Распис!$C$4:$C$300,"&lt;="&amp;T$1,Распис!$D$4:$D$300,"&gt;="&amp;T$1)&gt;0,SUMIFS(Распис!$I$4:$I$300,Распис!$B$4:$B$300,$A174,Распис!$C$4:$C$300,"&lt;="&amp;T$1,Распис!$D$4:$D$300,"&gt;="&amp;T$1),SUMIF(База!$B$3:$B$305,$A174,База!$I$3:$I$152))</f>
        <v>0</v>
      </c>
      <c r="U174" s="46">
        <f ca="1">IF(COUNTIFS(Распис!$B$4:$B$300,$A174,Распис!$C$4:$C$300,"&lt;="&amp;U$1,Распис!$D$4:$D$300,"&gt;="&amp;U$1)&gt;0,SUMIFS(Распис!$J$4:$J$300,Распис!$B$4:$B$300,$A174,Распис!$C$4:$C$300,"&lt;="&amp;U$1,Распис!$D$4:$D$300,"&gt;="&amp;U$1),SUMIF(База!$B$3:$B$305,$A174,База!$J$3:$J$152))</f>
        <v>0</v>
      </c>
      <c r="V174" s="46">
        <f ca="1">IF(COUNTIFS(Распис!$B$4:$B$300,$A174,Распис!$C$4:$C$300,"&lt;="&amp;V$1,Распис!$D$4:$D$300,"&gt;="&amp;V$1)&gt;0,SUMIFS(Распис!$K$4:$K$300,Распис!$B$4:$B$300,$A174,Распис!$C$4:$C$300,"&lt;="&amp;V$1,Распис!$D$4:$D$300,"&gt;="&amp;V$1),SUMIF(База!$B$3:$B$305,$A174,База!$K$3:$K$152))</f>
        <v>0</v>
      </c>
      <c r="W174" s="46" t="s">
        <v>23</v>
      </c>
      <c r="X174" s="46">
        <f ca="1">IF(COUNTIFS(Распис!$B$4:$B$300,$A174,Распис!$C$4:$C$300,"&lt;="&amp;X$1,Распис!$D$4:$D$300,"&gt;="&amp;X$1)&gt;0,SUMIFS(Распис!$F$4:$F$300,Распис!$B$4:$B$300,$A174,Распис!$C$4:$C$300,"&lt;="&amp;X$1,Распис!$D$4:$D$300,"&gt;="&amp;X$1),SUMIF(База!$B$3:$B$305,$A174,База!$F$3:$F$152))</f>
        <v>0</v>
      </c>
      <c r="Y174" s="46">
        <f ca="1">IF(COUNTIFS(Распис!$B$4:$B$300,$A174,Распис!$C$4:$C$300,"&lt;="&amp;Y$1,Распис!$D$4:$D$300,"&gt;="&amp;Y$1)&gt;0,SUMIFS(Распис!$G$4:$G$300,Распис!$B$4:$B$300,$A174,Распис!$C$4:$C$300,"&lt;="&amp;Y$1,Распис!$D$4:$D$300,"&gt;="&amp;Y$1),SUMIF(База!$B$3:$B$305,$A174,База!$G$3:$G$152))</f>
        <v>0</v>
      </c>
      <c r="Z174" s="46">
        <f ca="1">IF(COUNTIFS(Распис!$B$4:$B$300,$A174,Распис!$C$4:$C$300,"&lt;="&amp;Z$1,Распис!$D$4:$D$300,"&gt;="&amp;Z$1)&gt;0,SUMIFS(Распис!$H$4:$H$300,Распис!$B$4:$B$300,$A174,Распис!$C$4:$C$300,"&lt;="&amp;Z$1,Распис!$D$4:$D$300,"&gt;="&amp;Z$1),SUMIF(База!$B$3:$B$305,$A174,База!$H$3:$H$152))</f>
        <v>0</v>
      </c>
      <c r="AA174" s="46">
        <f ca="1">IF(COUNTIFS(Распис!$B$4:$B$300,$A174,Распис!$C$4:$C$300,"&lt;="&amp;AA$1,Распис!$D$4:$D$300,"&gt;="&amp;AA$1)&gt;0,SUMIFS(Распис!$I$4:$I$300,Распис!$B$4:$B$300,$A174,Распис!$C$4:$C$300,"&lt;="&amp;AA$1,Распис!$D$4:$D$300,"&gt;="&amp;AA$1),SUMIF(База!$B$3:$B$305,$A174,База!$I$3:$I$152))</f>
        <v>0</v>
      </c>
      <c r="AB174" s="46">
        <f ca="1">IF(COUNTIFS(Распис!$B$4:$B$300,$A174,Распис!$C$4:$C$300,"&lt;="&amp;AB$1,Распис!$D$4:$D$300,"&gt;="&amp;AB$1)&gt;0,SUMIFS(Распис!$J$4:$J$300,Распис!$B$4:$B$300,$A174,Распис!$C$4:$C$300,"&lt;="&amp;AB$1,Распис!$D$4:$D$300,"&gt;="&amp;AB$1),SUMIF(База!$B$3:$B$305,$A174,База!$J$3:$J$152))</f>
        <v>0</v>
      </c>
      <c r="AC174" s="46">
        <f ca="1">IF(COUNTIFS(Распис!$B$4:$B$300,$A174,Распис!$C$4:$C$300,"&lt;="&amp;AC$1,Распис!$D$4:$D$300,"&gt;="&amp;AC$1)&gt;0,SUMIFS(Распис!$K$4:$K$300,Распис!$B$4:$B$300,$A174,Распис!$C$4:$C$300,"&lt;="&amp;AC$1,Распис!$D$4:$D$300,"&gt;="&amp;AC$1),SUMIF(База!$B$3:$B$305,$A174,База!$K$3:$K$152))</f>
        <v>0</v>
      </c>
      <c r="AD174" s="46" t="s">
        <v>23</v>
      </c>
      <c r="AE174" s="46">
        <f ca="1">IF(COUNTIFS(Распис!$B$4:$B$300,$A174,Распис!$C$4:$C$300,"&lt;="&amp;AE$1,Распис!$D$4:$D$300,"&gt;="&amp;AE$1)&gt;0,SUMIFS(Распис!$F$4:$F$300,Распис!$B$4:$B$300,$A174,Распис!$C$4:$C$300,"&lt;="&amp;AE$1,Распис!$D$4:$D$300,"&gt;="&amp;AE$1),SUMIF(База!$B$3:$B$305,$A174,База!$F$3:$F$152))</f>
        <v>0</v>
      </c>
      <c r="AF174" s="47"/>
      <c r="AG174" s="46">
        <f t="shared" ca="1" si="18"/>
        <v>0</v>
      </c>
      <c r="AH174" s="46">
        <f ca="1">AG174-SUMIFS(Распред!$G$4:$G$300,Распред!$B$4:$B$300,"апрель",Распред!$F$4:$F$300,A174)</f>
        <v>0</v>
      </c>
      <c r="AI174" s="46">
        <f ca="1">AH174+(COUNTIF(B174:AF174,"КД")+SUMIFS(Распред!$AH$4:$AH$300,Распред!$F$4:$F$300,A174,Распред!$B$4:$B$300,"апрель"))*4</f>
        <v>0</v>
      </c>
      <c r="AJ174" s="46">
        <f t="shared" ca="1" si="19"/>
        <v>0</v>
      </c>
      <c r="AK174" s="46">
        <f t="shared" ca="1" si="20"/>
        <v>0</v>
      </c>
      <c r="AL174" s="46">
        <f>SUMIFS(Распред!$K$4:$K$300,Распред!$B$4:$B$300,"апрель",Распред!$J$4:$J$300,A174)+SUMIFS(Распред!$M$4:$M$300,Распред!$B$4:$B$300,"апрель",Распред!$L$4:$L$300,A174)+SUMIFS(Распред!$O$4:$O$300,Распред!$B$4:$B$300,"апрель",Распред!$N$4:$N$300,A174)+SUMIFS(Распред!$Q$4:$Q$300,Распред!$B$4:$B$300,"апрель",Распред!$P$4:$P$300,A174)+SUMIFS(Распред!$S$4:$S$300,Распред!$B$4:$B$300,"апрель",Распред!$R$4:$R$300,A174)+SUMIFS(Распред!$U$4:$U$300,Распред!$B$4:$B$300,"апрель",Распред!$T$4:$T$300,A174)+SUMIFS(Распред!$W$4:$W$300,Распред!$B$4:$B$300,"апрель",Распред!$V$4:$V$300,A174)+SUMIFS(Распред!$Y$4:$Y$300,Распред!$B$4:$B$300,"апрель",Распред!$X$4:$X$300,A174)+SUMIFS(Распред!$AA$4:$AA$300,Распред!$B$4:$B$300,"апрель",Распред!$Z$4:$Z$300,A174)+SUMIFS(Распред!$AC$4:$AC$300,Распред!$B$4:$B$300,"апрель",Распред!$AB$4:$AB$300,A174)</f>
        <v>0</v>
      </c>
      <c r="AM174" s="46">
        <f t="shared" ca="1" si="21"/>
        <v>0</v>
      </c>
      <c r="AN174" s="46">
        <f t="shared" ca="1" si="22"/>
        <v>0</v>
      </c>
      <c r="AO174" s="46">
        <f t="shared" ca="1" si="23"/>
        <v>0</v>
      </c>
      <c r="AP174" s="46">
        <f>январь!AP174</f>
        <v>0</v>
      </c>
      <c r="AQ174" s="46">
        <f t="shared" ca="1" si="33"/>
        <v>0</v>
      </c>
      <c r="AR174" s="47"/>
      <c r="AS174" s="47">
        <f t="shared" ca="1" si="25"/>
        <v>0</v>
      </c>
      <c r="AT174" s="47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</row>
    <row r="175" spans="1:58" x14ac:dyDescent="0.25">
      <c r="A175" s="47">
        <f>База!B175</f>
        <v>0</v>
      </c>
      <c r="B175" s="46" t="s">
        <v>23</v>
      </c>
      <c r="C175" s="46">
        <f ca="1">IF(COUNTIFS(Распис!$B$4:$B$300,$A175,Распис!$C$4:$C$300,"&lt;="&amp;C$1,Распис!$D$4:$D$300,"&gt;="&amp;C$1)&gt;0,SUMIFS(Распис!$F$4:$F$300,Распис!$B$4:$B$300,$A175,Распис!$C$4:$C$300,"&lt;="&amp;C$1,Распис!$D$4:$D$300,"&gt;="&amp;C$1),SUMIF(База!$B$3:$B$305,$A175,База!$F$3:$F$152))</f>
        <v>0</v>
      </c>
      <c r="D175" s="46">
        <f ca="1">IF(COUNTIFS(Распис!$B$4:$B$300,$A175,Распис!$C$4:$C$300,"&lt;="&amp;D$1,Распис!$D$4:$D$300,"&gt;="&amp;D$1)&gt;0,SUMIFS(Распис!$G$4:$G$300,Распис!$B$4:$B$300,$A175,Распис!$C$4:$C$300,"&lt;="&amp;D$1,Распис!$D$4:$D$300,"&gt;="&amp;D$1),SUMIF(База!$B$3:$B$305,$A175,База!$G$3:$G$152))</f>
        <v>0</v>
      </c>
      <c r="E175" s="46">
        <f ca="1">IF(COUNTIFS(Распис!$B$4:$B$300,$A175,Распис!$C$4:$C$300,"&lt;="&amp;E$1,Распис!$D$4:$D$300,"&gt;="&amp;E$1)&gt;0,SUMIFS(Распис!$H$4:$H$300,Распис!$B$4:$B$300,$A175,Распис!$C$4:$C$300,"&lt;="&amp;E$1,Распис!$D$4:$D$300,"&gt;="&amp;E$1),SUMIF(База!$B$3:$B$305,$A175,База!$H$3:$H$152))</f>
        <v>0</v>
      </c>
      <c r="F175" s="46">
        <f ca="1">IF(COUNTIFS(Распис!$B$4:$B$300,$A175,Распис!$C$4:$C$300,"&lt;="&amp;F$1,Распис!$D$4:$D$300,"&gt;="&amp;F$1)&gt;0,SUMIFS(Распис!$I$4:$I$300,Распис!$B$4:$B$300,$A175,Распис!$C$4:$C$300,"&lt;="&amp;F$1,Распис!$D$4:$D$300,"&gt;="&amp;F$1),SUMIF(База!$B$3:$B$305,$A175,База!$I$3:$I$152))</f>
        <v>0</v>
      </c>
      <c r="G175" s="46">
        <f ca="1">IF(COUNTIFS(Распис!$B$4:$B$300,$A175,Распис!$C$4:$C$300,"&lt;="&amp;G$1,Распис!$D$4:$D$300,"&gt;="&amp;G$1)&gt;0,SUMIFS(Распис!$J$4:$J$300,Распис!$B$4:$B$300,$A175,Распис!$C$4:$C$300,"&lt;="&amp;G$1,Распис!$D$4:$D$300,"&gt;="&amp;G$1),SUMIF(База!$B$3:$B$305,$A175,База!$J$3:$J$152))</f>
        <v>0</v>
      </c>
      <c r="H175" s="46">
        <f ca="1">IF(COUNTIFS(Распис!$B$4:$B$300,$A175,Распис!$C$4:$C$300,"&lt;="&amp;H$1,Распис!$D$4:$D$300,"&gt;="&amp;H$1)&gt;0,SUMIFS(Распис!$K$4:$K$300,Распис!$B$4:$B$300,$A175,Распис!$C$4:$C$300,"&lt;="&amp;H$1,Распис!$D$4:$D$300,"&gt;="&amp;H$1),SUMIF(База!$B$3:$B$305,$A175,База!$K$3:$K$152))</f>
        <v>0</v>
      </c>
      <c r="I175" s="46" t="s">
        <v>23</v>
      </c>
      <c r="J175" s="46">
        <f ca="1">IF(COUNTIFS(Распис!$B$4:$B$300,$A175,Распис!$C$4:$C$300,"&lt;="&amp;J$1,Распис!$D$4:$D$300,"&gt;="&amp;J$1)&gt;0,SUMIFS(Распис!$F$4:$F$300,Распис!$B$4:$B$300,$A175,Распис!$C$4:$C$300,"&lt;="&amp;J$1,Распис!$D$4:$D$300,"&gt;="&amp;J$1),SUMIF(База!$B$3:$B$305,$A175,База!$F$3:$F$152))</f>
        <v>0</v>
      </c>
      <c r="K175" s="46">
        <f ca="1">IF(COUNTIFS(Распис!$B$4:$B$300,$A175,Распис!$C$4:$C$300,"&lt;="&amp;K$1,Распис!$D$4:$D$300,"&gt;="&amp;K$1)&gt;0,SUMIFS(Распис!$G$4:$G$300,Распис!$B$4:$B$300,$A175,Распис!$C$4:$C$300,"&lt;="&amp;K$1,Распис!$D$4:$D$300,"&gt;="&amp;K$1),SUMIF(База!$B$3:$B$305,$A175,База!$G$3:$G$152))</f>
        <v>0</v>
      </c>
      <c r="L175" s="46">
        <f ca="1">IF(COUNTIFS(Распис!$B$4:$B$300,$A175,Распис!$C$4:$C$300,"&lt;="&amp;L$1,Распис!$D$4:$D$300,"&gt;="&amp;L$1)&gt;0,SUMIFS(Распис!$H$4:$H$300,Распис!$B$4:$B$300,$A175,Распис!$C$4:$C$300,"&lt;="&amp;L$1,Распис!$D$4:$D$300,"&gt;="&amp;L$1),SUMIF(База!$B$3:$B$305,$A175,База!$H$3:$H$152))</f>
        <v>0</v>
      </c>
      <c r="M175" s="46">
        <f ca="1">IF(COUNTIFS(Распис!$B$4:$B$300,$A175,Распис!$C$4:$C$300,"&lt;="&amp;M$1,Распис!$D$4:$D$300,"&gt;="&amp;M$1)&gt;0,SUMIFS(Распис!$I$4:$I$300,Распис!$B$4:$B$300,$A175,Распис!$C$4:$C$300,"&lt;="&amp;M$1,Распис!$D$4:$D$300,"&gt;="&amp;M$1),SUMIF(База!$B$3:$B$305,$A175,База!$I$3:$I$152))</f>
        <v>0</v>
      </c>
      <c r="N175" s="46">
        <f ca="1">IF(COUNTIFS(Распис!$B$4:$B$300,$A175,Распис!$C$4:$C$300,"&lt;="&amp;N$1,Распис!$D$4:$D$300,"&gt;="&amp;N$1)&gt;0,SUMIFS(Распис!$J$4:$J$300,Распис!$B$4:$B$300,$A175,Распис!$C$4:$C$300,"&lt;="&amp;N$1,Распис!$D$4:$D$300,"&gt;="&amp;N$1),SUMIF(База!$B$3:$B$305,$A175,База!$J$3:$J$152))</f>
        <v>0</v>
      </c>
      <c r="O175" s="46">
        <f ca="1">IF(COUNTIFS(Распис!$B$4:$B$300,$A175,Распис!$C$4:$C$300,"&lt;="&amp;O$1,Распис!$D$4:$D$300,"&gt;="&amp;O$1)&gt;0,SUMIFS(Распис!$K$4:$K$300,Распис!$B$4:$B$300,$A175,Распис!$C$4:$C$300,"&lt;="&amp;O$1,Распис!$D$4:$D$300,"&gt;="&amp;O$1),SUMIF(База!$B$3:$B$305,$A175,База!$K$3:$K$152))</f>
        <v>0</v>
      </c>
      <c r="P175" s="46" t="s">
        <v>23</v>
      </c>
      <c r="Q175" s="46">
        <f ca="1">IF(COUNTIFS(Распис!$B$4:$B$300,$A175,Распис!$C$4:$C$300,"&lt;="&amp;Q$1,Распис!$D$4:$D$300,"&gt;="&amp;Q$1)&gt;0,SUMIFS(Распис!$F$4:$F$300,Распис!$B$4:$B$300,$A175,Распис!$C$4:$C$300,"&lt;="&amp;Q$1,Распис!$D$4:$D$300,"&gt;="&amp;Q$1),SUMIF(База!$B$3:$B$305,$A175,База!$F$3:$F$152))</f>
        <v>0</v>
      </c>
      <c r="R175" s="46">
        <f ca="1">IF(COUNTIFS(Распис!$B$4:$B$300,$A175,Распис!$C$4:$C$300,"&lt;="&amp;R$1,Распис!$D$4:$D$300,"&gt;="&amp;R$1)&gt;0,SUMIFS(Распис!$G$4:$G$300,Распис!$B$4:$B$300,$A175,Распис!$C$4:$C$300,"&lt;="&amp;R$1,Распис!$D$4:$D$300,"&gt;="&amp;R$1),SUMIF(База!$B$3:$B$305,$A175,База!$G$3:$G$152))</f>
        <v>0</v>
      </c>
      <c r="S175" s="46">
        <f ca="1">IF(COUNTIFS(Распис!$B$4:$B$300,$A175,Распис!$C$4:$C$300,"&lt;="&amp;S$1,Распис!$D$4:$D$300,"&gt;="&amp;S$1)&gt;0,SUMIFS(Распис!$H$4:$H$300,Распис!$B$4:$B$300,$A175,Распис!$C$4:$C$300,"&lt;="&amp;S$1,Распис!$D$4:$D$300,"&gt;="&amp;S$1),SUMIF(База!$B$3:$B$305,$A175,База!$H$3:$H$152))</f>
        <v>0</v>
      </c>
      <c r="T175" s="46">
        <f ca="1">IF(COUNTIFS(Распис!$B$4:$B$300,$A175,Распис!$C$4:$C$300,"&lt;="&amp;T$1,Распис!$D$4:$D$300,"&gt;="&amp;T$1)&gt;0,SUMIFS(Распис!$I$4:$I$300,Распис!$B$4:$B$300,$A175,Распис!$C$4:$C$300,"&lt;="&amp;T$1,Распис!$D$4:$D$300,"&gt;="&amp;T$1),SUMIF(База!$B$3:$B$305,$A175,База!$I$3:$I$152))</f>
        <v>0</v>
      </c>
      <c r="U175" s="46">
        <f ca="1">IF(COUNTIFS(Распис!$B$4:$B$300,$A175,Распис!$C$4:$C$300,"&lt;="&amp;U$1,Распис!$D$4:$D$300,"&gt;="&amp;U$1)&gt;0,SUMIFS(Распис!$J$4:$J$300,Распис!$B$4:$B$300,$A175,Распис!$C$4:$C$300,"&lt;="&amp;U$1,Распис!$D$4:$D$300,"&gt;="&amp;U$1),SUMIF(База!$B$3:$B$305,$A175,База!$J$3:$J$152))</f>
        <v>0</v>
      </c>
      <c r="V175" s="46">
        <f ca="1">IF(COUNTIFS(Распис!$B$4:$B$300,$A175,Распис!$C$4:$C$300,"&lt;="&amp;V$1,Распис!$D$4:$D$300,"&gt;="&amp;V$1)&gt;0,SUMIFS(Распис!$K$4:$K$300,Распис!$B$4:$B$300,$A175,Распис!$C$4:$C$300,"&lt;="&amp;V$1,Распис!$D$4:$D$300,"&gt;="&amp;V$1),SUMIF(База!$B$3:$B$305,$A175,База!$K$3:$K$152))</f>
        <v>0</v>
      </c>
      <c r="W175" s="46" t="s">
        <v>23</v>
      </c>
      <c r="X175" s="46">
        <f ca="1">IF(COUNTIFS(Распис!$B$4:$B$300,$A175,Распис!$C$4:$C$300,"&lt;="&amp;X$1,Распис!$D$4:$D$300,"&gt;="&amp;X$1)&gt;0,SUMIFS(Распис!$F$4:$F$300,Распис!$B$4:$B$300,$A175,Распис!$C$4:$C$300,"&lt;="&amp;X$1,Распис!$D$4:$D$300,"&gt;="&amp;X$1),SUMIF(База!$B$3:$B$305,$A175,База!$F$3:$F$152))</f>
        <v>0</v>
      </c>
      <c r="Y175" s="46">
        <f ca="1">IF(COUNTIFS(Распис!$B$4:$B$300,$A175,Распис!$C$4:$C$300,"&lt;="&amp;Y$1,Распис!$D$4:$D$300,"&gt;="&amp;Y$1)&gt;0,SUMIFS(Распис!$G$4:$G$300,Распис!$B$4:$B$300,$A175,Распис!$C$4:$C$300,"&lt;="&amp;Y$1,Распис!$D$4:$D$300,"&gt;="&amp;Y$1),SUMIF(База!$B$3:$B$305,$A175,База!$G$3:$G$152))</f>
        <v>0</v>
      </c>
      <c r="Z175" s="46">
        <f ca="1">IF(COUNTIFS(Распис!$B$4:$B$300,$A175,Распис!$C$4:$C$300,"&lt;="&amp;Z$1,Распис!$D$4:$D$300,"&gt;="&amp;Z$1)&gt;0,SUMIFS(Распис!$H$4:$H$300,Распис!$B$4:$B$300,$A175,Распис!$C$4:$C$300,"&lt;="&amp;Z$1,Распис!$D$4:$D$300,"&gt;="&amp;Z$1),SUMIF(База!$B$3:$B$305,$A175,База!$H$3:$H$152))</f>
        <v>0</v>
      </c>
      <c r="AA175" s="46">
        <f ca="1">IF(COUNTIFS(Распис!$B$4:$B$300,$A175,Распис!$C$4:$C$300,"&lt;="&amp;AA$1,Распис!$D$4:$D$300,"&gt;="&amp;AA$1)&gt;0,SUMIFS(Распис!$I$4:$I$300,Распис!$B$4:$B$300,$A175,Распис!$C$4:$C$300,"&lt;="&amp;AA$1,Распис!$D$4:$D$300,"&gt;="&amp;AA$1),SUMIF(База!$B$3:$B$305,$A175,База!$I$3:$I$152))</f>
        <v>0</v>
      </c>
      <c r="AB175" s="46">
        <f ca="1">IF(COUNTIFS(Распис!$B$4:$B$300,$A175,Распис!$C$4:$C$300,"&lt;="&amp;AB$1,Распис!$D$4:$D$300,"&gt;="&amp;AB$1)&gt;0,SUMIFS(Распис!$J$4:$J$300,Распис!$B$4:$B$300,$A175,Распис!$C$4:$C$300,"&lt;="&amp;AB$1,Распис!$D$4:$D$300,"&gt;="&amp;AB$1),SUMIF(База!$B$3:$B$305,$A175,База!$J$3:$J$152))</f>
        <v>0</v>
      </c>
      <c r="AC175" s="46">
        <f ca="1">IF(COUNTIFS(Распис!$B$4:$B$300,$A175,Распис!$C$4:$C$300,"&lt;="&amp;AC$1,Распис!$D$4:$D$300,"&gt;="&amp;AC$1)&gt;0,SUMIFS(Распис!$K$4:$K$300,Распис!$B$4:$B$300,$A175,Распис!$C$4:$C$300,"&lt;="&amp;AC$1,Распис!$D$4:$D$300,"&gt;="&amp;AC$1),SUMIF(База!$B$3:$B$305,$A175,База!$K$3:$K$152))</f>
        <v>0</v>
      </c>
      <c r="AD175" s="46" t="s">
        <v>23</v>
      </c>
      <c r="AE175" s="46">
        <f ca="1">IF(COUNTIFS(Распис!$B$4:$B$300,$A175,Распис!$C$4:$C$300,"&lt;="&amp;AE$1,Распис!$D$4:$D$300,"&gt;="&amp;AE$1)&gt;0,SUMIFS(Распис!$F$4:$F$300,Распис!$B$4:$B$300,$A175,Распис!$C$4:$C$300,"&lt;="&amp;AE$1,Распис!$D$4:$D$300,"&gt;="&amp;AE$1),SUMIF(База!$B$3:$B$305,$A175,База!$F$3:$F$152))</f>
        <v>0</v>
      </c>
      <c r="AF175" s="47"/>
      <c r="AG175" s="46">
        <f t="shared" ca="1" si="18"/>
        <v>0</v>
      </c>
      <c r="AH175" s="46">
        <f ca="1">AG175-SUMIFS(Распред!$G$4:$G$300,Распред!$B$4:$B$300,"апрель",Распред!$F$4:$F$300,A175)</f>
        <v>0</v>
      </c>
      <c r="AI175" s="46">
        <f ca="1">AH175+(COUNTIF(B175:AF175,"КД")+SUMIFS(Распред!$AH$4:$AH$300,Распред!$F$4:$F$300,A175,Распред!$B$4:$B$300,"апрель"))*4</f>
        <v>0</v>
      </c>
      <c r="AJ175" s="46">
        <f t="shared" ca="1" si="19"/>
        <v>0</v>
      </c>
      <c r="AK175" s="46">
        <f t="shared" ca="1" si="20"/>
        <v>0</v>
      </c>
      <c r="AL175" s="46">
        <f>SUMIFS(Распред!$K$4:$K$300,Распред!$B$4:$B$300,"апрель",Распред!$J$4:$J$300,A175)+SUMIFS(Распред!$M$4:$M$300,Распред!$B$4:$B$300,"апрель",Распред!$L$4:$L$300,A175)+SUMIFS(Распред!$O$4:$O$300,Распред!$B$4:$B$300,"апрель",Распред!$N$4:$N$300,A175)+SUMIFS(Распред!$Q$4:$Q$300,Распред!$B$4:$B$300,"апрель",Распред!$P$4:$P$300,A175)+SUMIFS(Распред!$S$4:$S$300,Распред!$B$4:$B$300,"апрель",Распред!$R$4:$R$300,A175)+SUMIFS(Распред!$U$4:$U$300,Распред!$B$4:$B$300,"апрель",Распред!$T$4:$T$300,A175)+SUMIFS(Распред!$W$4:$W$300,Распред!$B$4:$B$300,"апрель",Распред!$V$4:$V$300,A175)+SUMIFS(Распред!$Y$4:$Y$300,Распред!$B$4:$B$300,"апрель",Распред!$X$4:$X$300,A175)+SUMIFS(Распред!$AA$4:$AA$300,Распред!$B$4:$B$300,"апрель",Распред!$Z$4:$Z$300,A175)+SUMIFS(Распред!$AC$4:$AC$300,Распред!$B$4:$B$300,"апрель",Распред!$AB$4:$AB$300,A175)</f>
        <v>0</v>
      </c>
      <c r="AM175" s="46">
        <f t="shared" ca="1" si="21"/>
        <v>0</v>
      </c>
      <c r="AN175" s="46">
        <f t="shared" ca="1" si="22"/>
        <v>0</v>
      </c>
      <c r="AO175" s="46">
        <f t="shared" ca="1" si="23"/>
        <v>0</v>
      </c>
      <c r="AP175" s="46">
        <f>январь!AP175</f>
        <v>0</v>
      </c>
      <c r="AQ175" s="46">
        <f t="shared" ca="1" si="33"/>
        <v>0</v>
      </c>
      <c r="AR175" s="47"/>
      <c r="AS175" s="47">
        <f t="shared" ca="1" si="25"/>
        <v>0</v>
      </c>
      <c r="AT175" s="47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</row>
    <row r="176" spans="1:58" x14ac:dyDescent="0.25">
      <c r="A176" s="47">
        <f>База!B176</f>
        <v>0</v>
      </c>
      <c r="B176" s="46" t="s">
        <v>23</v>
      </c>
      <c r="C176" s="46">
        <f ca="1">IF(COUNTIFS(Распис!$B$4:$B$300,$A176,Распис!$C$4:$C$300,"&lt;="&amp;C$1,Распис!$D$4:$D$300,"&gt;="&amp;C$1)&gt;0,SUMIFS(Распис!$F$4:$F$300,Распис!$B$4:$B$300,$A176,Распис!$C$4:$C$300,"&lt;="&amp;C$1,Распис!$D$4:$D$300,"&gt;="&amp;C$1),SUMIF(База!$B$3:$B$305,$A176,База!$F$3:$F$152))</f>
        <v>0</v>
      </c>
      <c r="D176" s="46">
        <f ca="1">IF(COUNTIFS(Распис!$B$4:$B$300,$A176,Распис!$C$4:$C$300,"&lt;="&amp;D$1,Распис!$D$4:$D$300,"&gt;="&amp;D$1)&gt;0,SUMIFS(Распис!$G$4:$G$300,Распис!$B$4:$B$300,$A176,Распис!$C$4:$C$300,"&lt;="&amp;D$1,Распис!$D$4:$D$300,"&gt;="&amp;D$1),SUMIF(База!$B$3:$B$305,$A176,База!$G$3:$G$152))</f>
        <v>0</v>
      </c>
      <c r="E176" s="46">
        <f ca="1">IF(COUNTIFS(Распис!$B$4:$B$300,$A176,Распис!$C$4:$C$300,"&lt;="&amp;E$1,Распис!$D$4:$D$300,"&gt;="&amp;E$1)&gt;0,SUMIFS(Распис!$H$4:$H$300,Распис!$B$4:$B$300,$A176,Распис!$C$4:$C$300,"&lt;="&amp;E$1,Распис!$D$4:$D$300,"&gt;="&amp;E$1),SUMIF(База!$B$3:$B$305,$A176,База!$H$3:$H$152))</f>
        <v>0</v>
      </c>
      <c r="F176" s="46">
        <f ca="1">IF(COUNTIFS(Распис!$B$4:$B$300,$A176,Распис!$C$4:$C$300,"&lt;="&amp;F$1,Распис!$D$4:$D$300,"&gt;="&amp;F$1)&gt;0,SUMIFS(Распис!$I$4:$I$300,Распис!$B$4:$B$300,$A176,Распис!$C$4:$C$300,"&lt;="&amp;F$1,Распис!$D$4:$D$300,"&gt;="&amp;F$1),SUMIF(База!$B$3:$B$305,$A176,База!$I$3:$I$152))</f>
        <v>0</v>
      </c>
      <c r="G176" s="46">
        <f ca="1">IF(COUNTIFS(Распис!$B$4:$B$300,$A176,Распис!$C$4:$C$300,"&lt;="&amp;G$1,Распис!$D$4:$D$300,"&gt;="&amp;G$1)&gt;0,SUMIFS(Распис!$J$4:$J$300,Распис!$B$4:$B$300,$A176,Распис!$C$4:$C$300,"&lt;="&amp;G$1,Распис!$D$4:$D$300,"&gt;="&amp;G$1),SUMIF(База!$B$3:$B$305,$A176,База!$J$3:$J$152))</f>
        <v>0</v>
      </c>
      <c r="H176" s="46">
        <f ca="1">IF(COUNTIFS(Распис!$B$4:$B$300,$A176,Распис!$C$4:$C$300,"&lt;="&amp;H$1,Распис!$D$4:$D$300,"&gt;="&amp;H$1)&gt;0,SUMIFS(Распис!$K$4:$K$300,Распис!$B$4:$B$300,$A176,Распис!$C$4:$C$300,"&lt;="&amp;H$1,Распис!$D$4:$D$300,"&gt;="&amp;H$1),SUMIF(База!$B$3:$B$305,$A176,База!$K$3:$K$152))</f>
        <v>0</v>
      </c>
      <c r="I176" s="46" t="s">
        <v>23</v>
      </c>
      <c r="J176" s="46">
        <f ca="1">IF(COUNTIFS(Распис!$B$4:$B$300,$A176,Распис!$C$4:$C$300,"&lt;="&amp;J$1,Распис!$D$4:$D$300,"&gt;="&amp;J$1)&gt;0,SUMIFS(Распис!$F$4:$F$300,Распис!$B$4:$B$300,$A176,Распис!$C$4:$C$300,"&lt;="&amp;J$1,Распис!$D$4:$D$300,"&gt;="&amp;J$1),SUMIF(База!$B$3:$B$305,$A176,База!$F$3:$F$152))</f>
        <v>0</v>
      </c>
      <c r="K176" s="46">
        <f ca="1">IF(COUNTIFS(Распис!$B$4:$B$300,$A176,Распис!$C$4:$C$300,"&lt;="&amp;K$1,Распис!$D$4:$D$300,"&gt;="&amp;K$1)&gt;0,SUMIFS(Распис!$G$4:$G$300,Распис!$B$4:$B$300,$A176,Распис!$C$4:$C$300,"&lt;="&amp;K$1,Распис!$D$4:$D$300,"&gt;="&amp;K$1),SUMIF(База!$B$3:$B$305,$A176,База!$G$3:$G$152))</f>
        <v>0</v>
      </c>
      <c r="L176" s="46">
        <f ca="1">IF(COUNTIFS(Распис!$B$4:$B$300,$A176,Распис!$C$4:$C$300,"&lt;="&amp;L$1,Распис!$D$4:$D$300,"&gt;="&amp;L$1)&gt;0,SUMIFS(Распис!$H$4:$H$300,Распис!$B$4:$B$300,$A176,Распис!$C$4:$C$300,"&lt;="&amp;L$1,Распис!$D$4:$D$300,"&gt;="&amp;L$1),SUMIF(База!$B$3:$B$305,$A176,База!$H$3:$H$152))</f>
        <v>0</v>
      </c>
      <c r="M176" s="46">
        <f ca="1">IF(COUNTIFS(Распис!$B$4:$B$300,$A176,Распис!$C$4:$C$300,"&lt;="&amp;M$1,Распис!$D$4:$D$300,"&gt;="&amp;M$1)&gt;0,SUMIFS(Распис!$I$4:$I$300,Распис!$B$4:$B$300,$A176,Распис!$C$4:$C$300,"&lt;="&amp;M$1,Распис!$D$4:$D$300,"&gt;="&amp;M$1),SUMIF(База!$B$3:$B$305,$A176,База!$I$3:$I$152))</f>
        <v>0</v>
      </c>
      <c r="N176" s="46">
        <f ca="1">IF(COUNTIFS(Распис!$B$4:$B$300,$A176,Распис!$C$4:$C$300,"&lt;="&amp;N$1,Распис!$D$4:$D$300,"&gt;="&amp;N$1)&gt;0,SUMIFS(Распис!$J$4:$J$300,Распис!$B$4:$B$300,$A176,Распис!$C$4:$C$300,"&lt;="&amp;N$1,Распис!$D$4:$D$300,"&gt;="&amp;N$1),SUMIF(База!$B$3:$B$305,$A176,База!$J$3:$J$152))</f>
        <v>0</v>
      </c>
      <c r="O176" s="46">
        <f ca="1">IF(COUNTIFS(Распис!$B$4:$B$300,$A176,Распис!$C$4:$C$300,"&lt;="&amp;O$1,Распис!$D$4:$D$300,"&gt;="&amp;O$1)&gt;0,SUMIFS(Распис!$K$4:$K$300,Распис!$B$4:$B$300,$A176,Распис!$C$4:$C$300,"&lt;="&amp;O$1,Распис!$D$4:$D$300,"&gt;="&amp;O$1),SUMIF(База!$B$3:$B$305,$A176,База!$K$3:$K$152))</f>
        <v>0</v>
      </c>
      <c r="P176" s="46" t="s">
        <v>23</v>
      </c>
      <c r="Q176" s="46">
        <f ca="1">IF(COUNTIFS(Распис!$B$4:$B$300,$A176,Распис!$C$4:$C$300,"&lt;="&amp;Q$1,Распис!$D$4:$D$300,"&gt;="&amp;Q$1)&gt;0,SUMIFS(Распис!$F$4:$F$300,Распис!$B$4:$B$300,$A176,Распис!$C$4:$C$300,"&lt;="&amp;Q$1,Распис!$D$4:$D$300,"&gt;="&amp;Q$1),SUMIF(База!$B$3:$B$305,$A176,База!$F$3:$F$152))</f>
        <v>0</v>
      </c>
      <c r="R176" s="46">
        <f ca="1">IF(COUNTIFS(Распис!$B$4:$B$300,$A176,Распис!$C$4:$C$300,"&lt;="&amp;R$1,Распис!$D$4:$D$300,"&gt;="&amp;R$1)&gt;0,SUMIFS(Распис!$G$4:$G$300,Распис!$B$4:$B$300,$A176,Распис!$C$4:$C$300,"&lt;="&amp;R$1,Распис!$D$4:$D$300,"&gt;="&amp;R$1),SUMIF(База!$B$3:$B$305,$A176,База!$G$3:$G$152))</f>
        <v>0</v>
      </c>
      <c r="S176" s="46">
        <f ca="1">IF(COUNTIFS(Распис!$B$4:$B$300,$A176,Распис!$C$4:$C$300,"&lt;="&amp;S$1,Распис!$D$4:$D$300,"&gt;="&amp;S$1)&gt;0,SUMIFS(Распис!$H$4:$H$300,Распис!$B$4:$B$300,$A176,Распис!$C$4:$C$300,"&lt;="&amp;S$1,Распис!$D$4:$D$300,"&gt;="&amp;S$1),SUMIF(База!$B$3:$B$305,$A176,База!$H$3:$H$152))</f>
        <v>0</v>
      </c>
      <c r="T176" s="46">
        <f ca="1">IF(COUNTIFS(Распис!$B$4:$B$300,$A176,Распис!$C$4:$C$300,"&lt;="&amp;T$1,Распис!$D$4:$D$300,"&gt;="&amp;T$1)&gt;0,SUMIFS(Распис!$I$4:$I$300,Распис!$B$4:$B$300,$A176,Распис!$C$4:$C$300,"&lt;="&amp;T$1,Распис!$D$4:$D$300,"&gt;="&amp;T$1),SUMIF(База!$B$3:$B$305,$A176,База!$I$3:$I$152))</f>
        <v>0</v>
      </c>
      <c r="U176" s="46">
        <f ca="1">IF(COUNTIFS(Распис!$B$4:$B$300,$A176,Распис!$C$4:$C$300,"&lt;="&amp;U$1,Распис!$D$4:$D$300,"&gt;="&amp;U$1)&gt;0,SUMIFS(Распис!$J$4:$J$300,Распис!$B$4:$B$300,$A176,Распис!$C$4:$C$300,"&lt;="&amp;U$1,Распис!$D$4:$D$300,"&gt;="&amp;U$1),SUMIF(База!$B$3:$B$305,$A176,База!$J$3:$J$152))</f>
        <v>0</v>
      </c>
      <c r="V176" s="46">
        <f ca="1">IF(COUNTIFS(Распис!$B$4:$B$300,$A176,Распис!$C$4:$C$300,"&lt;="&amp;V$1,Распис!$D$4:$D$300,"&gt;="&amp;V$1)&gt;0,SUMIFS(Распис!$K$4:$K$300,Распис!$B$4:$B$300,$A176,Распис!$C$4:$C$300,"&lt;="&amp;V$1,Распис!$D$4:$D$300,"&gt;="&amp;V$1),SUMIF(База!$B$3:$B$305,$A176,База!$K$3:$K$152))</f>
        <v>0</v>
      </c>
      <c r="W176" s="46" t="s">
        <v>23</v>
      </c>
      <c r="X176" s="46">
        <f ca="1">IF(COUNTIFS(Распис!$B$4:$B$300,$A176,Распис!$C$4:$C$300,"&lt;="&amp;X$1,Распис!$D$4:$D$300,"&gt;="&amp;X$1)&gt;0,SUMIFS(Распис!$F$4:$F$300,Распис!$B$4:$B$300,$A176,Распис!$C$4:$C$300,"&lt;="&amp;X$1,Распис!$D$4:$D$300,"&gt;="&amp;X$1),SUMIF(База!$B$3:$B$305,$A176,База!$F$3:$F$152))</f>
        <v>0</v>
      </c>
      <c r="Y176" s="46">
        <f ca="1">IF(COUNTIFS(Распис!$B$4:$B$300,$A176,Распис!$C$4:$C$300,"&lt;="&amp;Y$1,Распис!$D$4:$D$300,"&gt;="&amp;Y$1)&gt;0,SUMIFS(Распис!$G$4:$G$300,Распис!$B$4:$B$300,$A176,Распис!$C$4:$C$300,"&lt;="&amp;Y$1,Распис!$D$4:$D$300,"&gt;="&amp;Y$1),SUMIF(База!$B$3:$B$305,$A176,База!$G$3:$G$152))</f>
        <v>0</v>
      </c>
      <c r="Z176" s="46">
        <f ca="1">IF(COUNTIFS(Распис!$B$4:$B$300,$A176,Распис!$C$4:$C$300,"&lt;="&amp;Z$1,Распис!$D$4:$D$300,"&gt;="&amp;Z$1)&gt;0,SUMIFS(Распис!$H$4:$H$300,Распис!$B$4:$B$300,$A176,Распис!$C$4:$C$300,"&lt;="&amp;Z$1,Распис!$D$4:$D$300,"&gt;="&amp;Z$1),SUMIF(База!$B$3:$B$305,$A176,База!$H$3:$H$152))</f>
        <v>0</v>
      </c>
      <c r="AA176" s="46">
        <f ca="1">IF(COUNTIFS(Распис!$B$4:$B$300,$A176,Распис!$C$4:$C$300,"&lt;="&amp;AA$1,Распис!$D$4:$D$300,"&gt;="&amp;AA$1)&gt;0,SUMIFS(Распис!$I$4:$I$300,Распис!$B$4:$B$300,$A176,Распис!$C$4:$C$300,"&lt;="&amp;AA$1,Распис!$D$4:$D$300,"&gt;="&amp;AA$1),SUMIF(База!$B$3:$B$305,$A176,База!$I$3:$I$152))</f>
        <v>0</v>
      </c>
      <c r="AB176" s="46">
        <f ca="1">IF(COUNTIFS(Распис!$B$4:$B$300,$A176,Распис!$C$4:$C$300,"&lt;="&amp;AB$1,Распис!$D$4:$D$300,"&gt;="&amp;AB$1)&gt;0,SUMIFS(Распис!$J$4:$J$300,Распис!$B$4:$B$300,$A176,Распис!$C$4:$C$300,"&lt;="&amp;AB$1,Распис!$D$4:$D$300,"&gt;="&amp;AB$1),SUMIF(База!$B$3:$B$305,$A176,База!$J$3:$J$152))</f>
        <v>0</v>
      </c>
      <c r="AC176" s="46">
        <f ca="1">IF(COUNTIFS(Распис!$B$4:$B$300,$A176,Распис!$C$4:$C$300,"&lt;="&amp;AC$1,Распис!$D$4:$D$300,"&gt;="&amp;AC$1)&gt;0,SUMIFS(Распис!$K$4:$K$300,Распис!$B$4:$B$300,$A176,Распис!$C$4:$C$300,"&lt;="&amp;AC$1,Распис!$D$4:$D$300,"&gt;="&amp;AC$1),SUMIF(База!$B$3:$B$305,$A176,База!$K$3:$K$152))</f>
        <v>0</v>
      </c>
      <c r="AD176" s="46" t="s">
        <v>23</v>
      </c>
      <c r="AE176" s="46">
        <f ca="1">IF(COUNTIFS(Распис!$B$4:$B$300,$A176,Распис!$C$4:$C$300,"&lt;="&amp;AE$1,Распис!$D$4:$D$300,"&gt;="&amp;AE$1)&gt;0,SUMIFS(Распис!$F$4:$F$300,Распис!$B$4:$B$300,$A176,Распис!$C$4:$C$300,"&lt;="&amp;AE$1,Распис!$D$4:$D$300,"&gt;="&amp;AE$1),SUMIF(База!$B$3:$B$305,$A176,База!$F$3:$F$152))</f>
        <v>0</v>
      </c>
      <c r="AF176" s="47"/>
      <c r="AG176" s="46">
        <f t="shared" ca="1" si="18"/>
        <v>0</v>
      </c>
      <c r="AH176" s="46">
        <f ca="1">AG176-SUMIFS(Распред!$G$4:$G$300,Распред!$B$4:$B$300,"апрель",Распред!$F$4:$F$300,A176)</f>
        <v>0</v>
      </c>
      <c r="AI176" s="46">
        <f ca="1">AH176+(COUNTIF(B176:AF176,"КД")+SUMIFS(Распред!$AH$4:$AH$300,Распред!$F$4:$F$300,A176,Распред!$B$4:$B$300,"апрель"))*4</f>
        <v>0</v>
      </c>
      <c r="AJ176" s="46">
        <f t="shared" ca="1" si="19"/>
        <v>0</v>
      </c>
      <c r="AK176" s="46">
        <f t="shared" ca="1" si="20"/>
        <v>0</v>
      </c>
      <c r="AL176" s="46">
        <f>SUMIFS(Распред!$K$4:$K$300,Распред!$B$4:$B$300,"апрель",Распред!$J$4:$J$300,A176)+SUMIFS(Распред!$M$4:$M$300,Распред!$B$4:$B$300,"апрель",Распред!$L$4:$L$300,A176)+SUMIFS(Распред!$O$4:$O$300,Распред!$B$4:$B$300,"апрель",Распред!$N$4:$N$300,A176)+SUMIFS(Распред!$Q$4:$Q$300,Распред!$B$4:$B$300,"апрель",Распред!$P$4:$P$300,A176)+SUMIFS(Распред!$S$4:$S$300,Распред!$B$4:$B$300,"апрель",Распред!$R$4:$R$300,A176)+SUMIFS(Распред!$U$4:$U$300,Распред!$B$4:$B$300,"апрель",Распред!$T$4:$T$300,A176)+SUMIFS(Распред!$W$4:$W$300,Распред!$B$4:$B$300,"апрель",Распред!$V$4:$V$300,A176)+SUMIFS(Распред!$Y$4:$Y$300,Распред!$B$4:$B$300,"апрель",Распред!$X$4:$X$300,A176)+SUMIFS(Распред!$AA$4:$AA$300,Распред!$B$4:$B$300,"апрель",Распред!$Z$4:$Z$300,A176)+SUMIFS(Распред!$AC$4:$AC$300,Распред!$B$4:$B$300,"апрель",Распред!$AB$4:$AB$300,A176)</f>
        <v>0</v>
      </c>
      <c r="AM176" s="46">
        <f t="shared" ca="1" si="21"/>
        <v>0</v>
      </c>
      <c r="AN176" s="46">
        <f t="shared" ca="1" si="22"/>
        <v>0</v>
      </c>
      <c r="AO176" s="46">
        <f t="shared" ca="1" si="23"/>
        <v>0</v>
      </c>
      <c r="AP176" s="46">
        <f>январь!AP176</f>
        <v>0</v>
      </c>
      <c r="AQ176" s="46">
        <f t="shared" ca="1" si="33"/>
        <v>0</v>
      </c>
      <c r="AR176" s="47"/>
      <c r="AS176" s="47">
        <f t="shared" ca="1" si="25"/>
        <v>0</v>
      </c>
      <c r="AT176" s="47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</row>
    <row r="177" spans="1:58" x14ac:dyDescent="0.25">
      <c r="A177" s="47">
        <f>База!B177</f>
        <v>0</v>
      </c>
      <c r="B177" s="46" t="s">
        <v>23</v>
      </c>
      <c r="C177" s="46">
        <f ca="1">IF(COUNTIFS(Распис!$B$4:$B$300,$A177,Распис!$C$4:$C$300,"&lt;="&amp;C$1,Распис!$D$4:$D$300,"&gt;="&amp;C$1)&gt;0,SUMIFS(Распис!$F$4:$F$300,Распис!$B$4:$B$300,$A177,Распис!$C$4:$C$300,"&lt;="&amp;C$1,Распис!$D$4:$D$300,"&gt;="&amp;C$1),SUMIF(База!$B$3:$B$305,$A177,База!$F$3:$F$152))</f>
        <v>0</v>
      </c>
      <c r="D177" s="46">
        <f ca="1">IF(COUNTIFS(Распис!$B$4:$B$300,$A177,Распис!$C$4:$C$300,"&lt;="&amp;D$1,Распис!$D$4:$D$300,"&gt;="&amp;D$1)&gt;0,SUMIFS(Распис!$G$4:$G$300,Распис!$B$4:$B$300,$A177,Распис!$C$4:$C$300,"&lt;="&amp;D$1,Распис!$D$4:$D$300,"&gt;="&amp;D$1),SUMIF(База!$B$3:$B$305,$A177,База!$G$3:$G$152))</f>
        <v>0</v>
      </c>
      <c r="E177" s="46">
        <f ca="1">IF(COUNTIFS(Распис!$B$4:$B$300,$A177,Распис!$C$4:$C$300,"&lt;="&amp;E$1,Распис!$D$4:$D$300,"&gt;="&amp;E$1)&gt;0,SUMIFS(Распис!$H$4:$H$300,Распис!$B$4:$B$300,$A177,Распис!$C$4:$C$300,"&lt;="&amp;E$1,Распис!$D$4:$D$300,"&gt;="&amp;E$1),SUMIF(База!$B$3:$B$305,$A177,База!$H$3:$H$152))</f>
        <v>0</v>
      </c>
      <c r="F177" s="46">
        <f ca="1">IF(COUNTIFS(Распис!$B$4:$B$300,$A177,Распис!$C$4:$C$300,"&lt;="&amp;F$1,Распис!$D$4:$D$300,"&gt;="&amp;F$1)&gt;0,SUMIFS(Распис!$I$4:$I$300,Распис!$B$4:$B$300,$A177,Распис!$C$4:$C$300,"&lt;="&amp;F$1,Распис!$D$4:$D$300,"&gt;="&amp;F$1),SUMIF(База!$B$3:$B$305,$A177,База!$I$3:$I$152))</f>
        <v>0</v>
      </c>
      <c r="G177" s="46">
        <f ca="1">IF(COUNTIFS(Распис!$B$4:$B$300,$A177,Распис!$C$4:$C$300,"&lt;="&amp;G$1,Распис!$D$4:$D$300,"&gt;="&amp;G$1)&gt;0,SUMIFS(Распис!$J$4:$J$300,Распис!$B$4:$B$300,$A177,Распис!$C$4:$C$300,"&lt;="&amp;G$1,Распис!$D$4:$D$300,"&gt;="&amp;G$1),SUMIF(База!$B$3:$B$305,$A177,База!$J$3:$J$152))</f>
        <v>0</v>
      </c>
      <c r="H177" s="46">
        <f ca="1">IF(COUNTIFS(Распис!$B$4:$B$300,$A177,Распис!$C$4:$C$300,"&lt;="&amp;H$1,Распис!$D$4:$D$300,"&gt;="&amp;H$1)&gt;0,SUMIFS(Распис!$K$4:$K$300,Распис!$B$4:$B$300,$A177,Распис!$C$4:$C$300,"&lt;="&amp;H$1,Распис!$D$4:$D$300,"&gt;="&amp;H$1),SUMIF(База!$B$3:$B$305,$A177,База!$K$3:$K$152))</f>
        <v>0</v>
      </c>
      <c r="I177" s="46" t="s">
        <v>23</v>
      </c>
      <c r="J177" s="46">
        <f ca="1">IF(COUNTIFS(Распис!$B$4:$B$300,$A177,Распис!$C$4:$C$300,"&lt;="&amp;J$1,Распис!$D$4:$D$300,"&gt;="&amp;J$1)&gt;0,SUMIFS(Распис!$F$4:$F$300,Распис!$B$4:$B$300,$A177,Распис!$C$4:$C$300,"&lt;="&amp;J$1,Распис!$D$4:$D$300,"&gt;="&amp;J$1),SUMIF(База!$B$3:$B$305,$A177,База!$F$3:$F$152))</f>
        <v>0</v>
      </c>
      <c r="K177" s="46">
        <f ca="1">IF(COUNTIFS(Распис!$B$4:$B$300,$A177,Распис!$C$4:$C$300,"&lt;="&amp;K$1,Распис!$D$4:$D$300,"&gt;="&amp;K$1)&gt;0,SUMIFS(Распис!$G$4:$G$300,Распис!$B$4:$B$300,$A177,Распис!$C$4:$C$300,"&lt;="&amp;K$1,Распис!$D$4:$D$300,"&gt;="&amp;K$1),SUMIF(База!$B$3:$B$305,$A177,База!$G$3:$G$152))</f>
        <v>0</v>
      </c>
      <c r="L177" s="46">
        <f ca="1">IF(COUNTIFS(Распис!$B$4:$B$300,$A177,Распис!$C$4:$C$300,"&lt;="&amp;L$1,Распис!$D$4:$D$300,"&gt;="&amp;L$1)&gt;0,SUMIFS(Распис!$H$4:$H$300,Распис!$B$4:$B$300,$A177,Распис!$C$4:$C$300,"&lt;="&amp;L$1,Распис!$D$4:$D$300,"&gt;="&amp;L$1),SUMIF(База!$B$3:$B$305,$A177,База!$H$3:$H$152))</f>
        <v>0</v>
      </c>
      <c r="M177" s="46">
        <f ca="1">IF(COUNTIFS(Распис!$B$4:$B$300,$A177,Распис!$C$4:$C$300,"&lt;="&amp;M$1,Распис!$D$4:$D$300,"&gt;="&amp;M$1)&gt;0,SUMIFS(Распис!$I$4:$I$300,Распис!$B$4:$B$300,$A177,Распис!$C$4:$C$300,"&lt;="&amp;M$1,Распис!$D$4:$D$300,"&gt;="&amp;M$1),SUMIF(База!$B$3:$B$305,$A177,База!$I$3:$I$152))</f>
        <v>0</v>
      </c>
      <c r="N177" s="46">
        <f ca="1">IF(COUNTIFS(Распис!$B$4:$B$300,$A177,Распис!$C$4:$C$300,"&lt;="&amp;N$1,Распис!$D$4:$D$300,"&gt;="&amp;N$1)&gt;0,SUMIFS(Распис!$J$4:$J$300,Распис!$B$4:$B$300,$A177,Распис!$C$4:$C$300,"&lt;="&amp;N$1,Распис!$D$4:$D$300,"&gt;="&amp;N$1),SUMIF(База!$B$3:$B$305,$A177,База!$J$3:$J$152))</f>
        <v>0</v>
      </c>
      <c r="O177" s="46">
        <f ca="1">IF(COUNTIFS(Распис!$B$4:$B$300,$A177,Распис!$C$4:$C$300,"&lt;="&amp;O$1,Распис!$D$4:$D$300,"&gt;="&amp;O$1)&gt;0,SUMIFS(Распис!$K$4:$K$300,Распис!$B$4:$B$300,$A177,Распис!$C$4:$C$300,"&lt;="&amp;O$1,Распис!$D$4:$D$300,"&gt;="&amp;O$1),SUMIF(База!$B$3:$B$305,$A177,База!$K$3:$K$152))</f>
        <v>0</v>
      </c>
      <c r="P177" s="46" t="s">
        <v>23</v>
      </c>
      <c r="Q177" s="46">
        <f ca="1">IF(COUNTIFS(Распис!$B$4:$B$300,$A177,Распис!$C$4:$C$300,"&lt;="&amp;Q$1,Распис!$D$4:$D$300,"&gt;="&amp;Q$1)&gt;0,SUMIFS(Распис!$F$4:$F$300,Распис!$B$4:$B$300,$A177,Распис!$C$4:$C$300,"&lt;="&amp;Q$1,Распис!$D$4:$D$300,"&gt;="&amp;Q$1),SUMIF(База!$B$3:$B$305,$A177,База!$F$3:$F$152))</f>
        <v>0</v>
      </c>
      <c r="R177" s="46">
        <f ca="1">IF(COUNTIFS(Распис!$B$4:$B$300,$A177,Распис!$C$4:$C$300,"&lt;="&amp;R$1,Распис!$D$4:$D$300,"&gt;="&amp;R$1)&gt;0,SUMIFS(Распис!$G$4:$G$300,Распис!$B$4:$B$300,$A177,Распис!$C$4:$C$300,"&lt;="&amp;R$1,Распис!$D$4:$D$300,"&gt;="&amp;R$1),SUMIF(База!$B$3:$B$305,$A177,База!$G$3:$G$152))</f>
        <v>0</v>
      </c>
      <c r="S177" s="46">
        <f ca="1">IF(COUNTIFS(Распис!$B$4:$B$300,$A177,Распис!$C$4:$C$300,"&lt;="&amp;S$1,Распис!$D$4:$D$300,"&gt;="&amp;S$1)&gt;0,SUMIFS(Распис!$H$4:$H$300,Распис!$B$4:$B$300,$A177,Распис!$C$4:$C$300,"&lt;="&amp;S$1,Распис!$D$4:$D$300,"&gt;="&amp;S$1),SUMIF(База!$B$3:$B$305,$A177,База!$H$3:$H$152))</f>
        <v>0</v>
      </c>
      <c r="T177" s="46">
        <f ca="1">IF(COUNTIFS(Распис!$B$4:$B$300,$A177,Распис!$C$4:$C$300,"&lt;="&amp;T$1,Распис!$D$4:$D$300,"&gt;="&amp;T$1)&gt;0,SUMIFS(Распис!$I$4:$I$300,Распис!$B$4:$B$300,$A177,Распис!$C$4:$C$300,"&lt;="&amp;T$1,Распис!$D$4:$D$300,"&gt;="&amp;T$1),SUMIF(База!$B$3:$B$305,$A177,База!$I$3:$I$152))</f>
        <v>0</v>
      </c>
      <c r="U177" s="46">
        <f ca="1">IF(COUNTIFS(Распис!$B$4:$B$300,$A177,Распис!$C$4:$C$300,"&lt;="&amp;U$1,Распис!$D$4:$D$300,"&gt;="&amp;U$1)&gt;0,SUMIFS(Распис!$J$4:$J$300,Распис!$B$4:$B$300,$A177,Распис!$C$4:$C$300,"&lt;="&amp;U$1,Распис!$D$4:$D$300,"&gt;="&amp;U$1),SUMIF(База!$B$3:$B$305,$A177,База!$J$3:$J$152))</f>
        <v>0</v>
      </c>
      <c r="V177" s="46">
        <f ca="1">IF(COUNTIFS(Распис!$B$4:$B$300,$A177,Распис!$C$4:$C$300,"&lt;="&amp;V$1,Распис!$D$4:$D$300,"&gt;="&amp;V$1)&gt;0,SUMIFS(Распис!$K$4:$K$300,Распис!$B$4:$B$300,$A177,Распис!$C$4:$C$300,"&lt;="&amp;V$1,Распис!$D$4:$D$300,"&gt;="&amp;V$1),SUMIF(База!$B$3:$B$305,$A177,База!$K$3:$K$152))</f>
        <v>0</v>
      </c>
      <c r="W177" s="46" t="s">
        <v>23</v>
      </c>
      <c r="X177" s="46">
        <f ca="1">IF(COUNTIFS(Распис!$B$4:$B$300,$A177,Распис!$C$4:$C$300,"&lt;="&amp;X$1,Распис!$D$4:$D$300,"&gt;="&amp;X$1)&gt;0,SUMIFS(Распис!$F$4:$F$300,Распис!$B$4:$B$300,$A177,Распис!$C$4:$C$300,"&lt;="&amp;X$1,Распис!$D$4:$D$300,"&gt;="&amp;X$1),SUMIF(База!$B$3:$B$305,$A177,База!$F$3:$F$152))</f>
        <v>0</v>
      </c>
      <c r="Y177" s="46">
        <f ca="1">IF(COUNTIFS(Распис!$B$4:$B$300,$A177,Распис!$C$4:$C$300,"&lt;="&amp;Y$1,Распис!$D$4:$D$300,"&gt;="&amp;Y$1)&gt;0,SUMIFS(Распис!$G$4:$G$300,Распис!$B$4:$B$300,$A177,Распис!$C$4:$C$300,"&lt;="&amp;Y$1,Распис!$D$4:$D$300,"&gt;="&amp;Y$1),SUMIF(База!$B$3:$B$305,$A177,База!$G$3:$G$152))</f>
        <v>0</v>
      </c>
      <c r="Z177" s="46">
        <f ca="1">IF(COUNTIFS(Распис!$B$4:$B$300,$A177,Распис!$C$4:$C$300,"&lt;="&amp;Z$1,Распис!$D$4:$D$300,"&gt;="&amp;Z$1)&gt;0,SUMIFS(Распис!$H$4:$H$300,Распис!$B$4:$B$300,$A177,Распис!$C$4:$C$300,"&lt;="&amp;Z$1,Распис!$D$4:$D$300,"&gt;="&amp;Z$1),SUMIF(База!$B$3:$B$305,$A177,База!$H$3:$H$152))</f>
        <v>0</v>
      </c>
      <c r="AA177" s="46">
        <f ca="1">IF(COUNTIFS(Распис!$B$4:$B$300,$A177,Распис!$C$4:$C$300,"&lt;="&amp;AA$1,Распис!$D$4:$D$300,"&gt;="&amp;AA$1)&gt;0,SUMIFS(Распис!$I$4:$I$300,Распис!$B$4:$B$300,$A177,Распис!$C$4:$C$300,"&lt;="&amp;AA$1,Распис!$D$4:$D$300,"&gt;="&amp;AA$1),SUMIF(База!$B$3:$B$305,$A177,База!$I$3:$I$152))</f>
        <v>0</v>
      </c>
      <c r="AB177" s="46">
        <f ca="1">IF(COUNTIFS(Распис!$B$4:$B$300,$A177,Распис!$C$4:$C$300,"&lt;="&amp;AB$1,Распис!$D$4:$D$300,"&gt;="&amp;AB$1)&gt;0,SUMIFS(Распис!$J$4:$J$300,Распис!$B$4:$B$300,$A177,Распис!$C$4:$C$300,"&lt;="&amp;AB$1,Распис!$D$4:$D$300,"&gt;="&amp;AB$1),SUMIF(База!$B$3:$B$305,$A177,База!$J$3:$J$152))</f>
        <v>0</v>
      </c>
      <c r="AC177" s="46">
        <f ca="1">IF(COUNTIFS(Распис!$B$4:$B$300,$A177,Распис!$C$4:$C$300,"&lt;="&amp;AC$1,Распис!$D$4:$D$300,"&gt;="&amp;AC$1)&gt;0,SUMIFS(Распис!$K$4:$K$300,Распис!$B$4:$B$300,$A177,Распис!$C$4:$C$300,"&lt;="&amp;AC$1,Распис!$D$4:$D$300,"&gt;="&amp;AC$1),SUMIF(База!$B$3:$B$305,$A177,База!$K$3:$K$152))</f>
        <v>0</v>
      </c>
      <c r="AD177" s="46" t="s">
        <v>23</v>
      </c>
      <c r="AE177" s="46">
        <f ca="1">IF(COUNTIFS(Распис!$B$4:$B$300,$A177,Распис!$C$4:$C$300,"&lt;="&amp;AE$1,Распис!$D$4:$D$300,"&gt;="&amp;AE$1)&gt;0,SUMIFS(Распис!$F$4:$F$300,Распис!$B$4:$B$300,$A177,Распис!$C$4:$C$300,"&lt;="&amp;AE$1,Распис!$D$4:$D$300,"&gt;="&amp;AE$1),SUMIF(База!$B$3:$B$305,$A177,База!$F$3:$F$152))</f>
        <v>0</v>
      </c>
      <c r="AF177" s="47"/>
      <c r="AG177" s="46">
        <f t="shared" ca="1" si="18"/>
        <v>0</v>
      </c>
      <c r="AH177" s="46">
        <f ca="1">AG177-SUMIFS(Распред!$G$4:$G$300,Распред!$B$4:$B$300,"апрель",Распред!$F$4:$F$300,A177)</f>
        <v>0</v>
      </c>
      <c r="AI177" s="46">
        <f ca="1">AH177+(COUNTIF(B177:AF177,"КД")+SUMIFS(Распред!$AH$4:$AH$300,Распред!$F$4:$F$300,A177,Распред!$B$4:$B$300,"апрель"))*4</f>
        <v>0</v>
      </c>
      <c r="AJ177" s="46">
        <f t="shared" ca="1" si="19"/>
        <v>0</v>
      </c>
      <c r="AK177" s="46">
        <f t="shared" ca="1" si="20"/>
        <v>0</v>
      </c>
      <c r="AL177" s="46">
        <f>SUMIFS(Распред!$K$4:$K$300,Распред!$B$4:$B$300,"апрель",Распред!$J$4:$J$300,A177)+SUMIFS(Распред!$M$4:$M$300,Распред!$B$4:$B$300,"апрель",Распред!$L$4:$L$300,A177)+SUMIFS(Распред!$O$4:$O$300,Распред!$B$4:$B$300,"апрель",Распред!$N$4:$N$300,A177)+SUMIFS(Распред!$Q$4:$Q$300,Распред!$B$4:$B$300,"апрель",Распред!$P$4:$P$300,A177)+SUMIFS(Распред!$S$4:$S$300,Распред!$B$4:$B$300,"апрель",Распред!$R$4:$R$300,A177)+SUMIFS(Распред!$U$4:$U$300,Распред!$B$4:$B$300,"апрель",Распред!$T$4:$T$300,A177)+SUMIFS(Распред!$W$4:$W$300,Распред!$B$4:$B$300,"апрель",Распред!$V$4:$V$300,A177)+SUMIFS(Распред!$Y$4:$Y$300,Распред!$B$4:$B$300,"апрель",Распред!$X$4:$X$300,A177)+SUMIFS(Распред!$AA$4:$AA$300,Распред!$B$4:$B$300,"апрель",Распред!$Z$4:$Z$300,A177)+SUMIFS(Распред!$AC$4:$AC$300,Распред!$B$4:$B$300,"апрель",Распред!$AB$4:$AB$300,A177)</f>
        <v>0</v>
      </c>
      <c r="AM177" s="46">
        <f t="shared" ca="1" si="21"/>
        <v>0</v>
      </c>
      <c r="AN177" s="46">
        <f t="shared" ca="1" si="22"/>
        <v>0</v>
      </c>
      <c r="AO177" s="46">
        <f t="shared" ca="1" si="23"/>
        <v>0</v>
      </c>
      <c r="AP177" s="46">
        <f>январь!AP177</f>
        <v>0</v>
      </c>
      <c r="AQ177" s="46">
        <f t="shared" ca="1" si="33"/>
        <v>0</v>
      </c>
      <c r="AR177" s="47"/>
      <c r="AS177" s="47">
        <f t="shared" ca="1" si="25"/>
        <v>0</v>
      </c>
      <c r="AT177" s="47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</row>
    <row r="178" spans="1:58" x14ac:dyDescent="0.25">
      <c r="A178" s="47">
        <f>База!B178</f>
        <v>0</v>
      </c>
      <c r="B178" s="46" t="s">
        <v>23</v>
      </c>
      <c r="C178" s="46">
        <f ca="1">IF(COUNTIFS(Распис!$B$4:$B$300,$A178,Распис!$C$4:$C$300,"&lt;="&amp;C$1,Распис!$D$4:$D$300,"&gt;="&amp;C$1)&gt;0,SUMIFS(Распис!$F$4:$F$300,Распис!$B$4:$B$300,$A178,Распис!$C$4:$C$300,"&lt;="&amp;C$1,Распис!$D$4:$D$300,"&gt;="&amp;C$1),SUMIF(База!$B$3:$B$305,$A178,База!$F$3:$F$152))</f>
        <v>0</v>
      </c>
      <c r="D178" s="46">
        <f ca="1">IF(COUNTIFS(Распис!$B$4:$B$300,$A178,Распис!$C$4:$C$300,"&lt;="&amp;D$1,Распис!$D$4:$D$300,"&gt;="&amp;D$1)&gt;0,SUMIFS(Распис!$G$4:$G$300,Распис!$B$4:$B$300,$A178,Распис!$C$4:$C$300,"&lt;="&amp;D$1,Распис!$D$4:$D$300,"&gt;="&amp;D$1),SUMIF(База!$B$3:$B$305,$A178,База!$G$3:$G$152))</f>
        <v>0</v>
      </c>
      <c r="E178" s="46">
        <f ca="1">IF(COUNTIFS(Распис!$B$4:$B$300,$A178,Распис!$C$4:$C$300,"&lt;="&amp;E$1,Распис!$D$4:$D$300,"&gt;="&amp;E$1)&gt;0,SUMIFS(Распис!$H$4:$H$300,Распис!$B$4:$B$300,$A178,Распис!$C$4:$C$300,"&lt;="&amp;E$1,Распис!$D$4:$D$300,"&gt;="&amp;E$1),SUMIF(База!$B$3:$B$305,$A178,База!$H$3:$H$152))</f>
        <v>0</v>
      </c>
      <c r="F178" s="46">
        <f ca="1">IF(COUNTIFS(Распис!$B$4:$B$300,$A178,Распис!$C$4:$C$300,"&lt;="&amp;F$1,Распис!$D$4:$D$300,"&gt;="&amp;F$1)&gt;0,SUMIFS(Распис!$I$4:$I$300,Распис!$B$4:$B$300,$A178,Распис!$C$4:$C$300,"&lt;="&amp;F$1,Распис!$D$4:$D$300,"&gt;="&amp;F$1),SUMIF(База!$B$3:$B$305,$A178,База!$I$3:$I$152))</f>
        <v>0</v>
      </c>
      <c r="G178" s="46">
        <f ca="1">IF(COUNTIFS(Распис!$B$4:$B$300,$A178,Распис!$C$4:$C$300,"&lt;="&amp;G$1,Распис!$D$4:$D$300,"&gt;="&amp;G$1)&gt;0,SUMIFS(Распис!$J$4:$J$300,Распис!$B$4:$B$300,$A178,Распис!$C$4:$C$300,"&lt;="&amp;G$1,Распис!$D$4:$D$300,"&gt;="&amp;G$1),SUMIF(База!$B$3:$B$305,$A178,База!$J$3:$J$152))</f>
        <v>0</v>
      </c>
      <c r="H178" s="46">
        <f ca="1">IF(COUNTIFS(Распис!$B$4:$B$300,$A178,Распис!$C$4:$C$300,"&lt;="&amp;H$1,Распис!$D$4:$D$300,"&gt;="&amp;H$1)&gt;0,SUMIFS(Распис!$K$4:$K$300,Распис!$B$4:$B$300,$A178,Распис!$C$4:$C$300,"&lt;="&amp;H$1,Распис!$D$4:$D$300,"&gt;="&amp;H$1),SUMIF(База!$B$3:$B$305,$A178,База!$K$3:$K$152))</f>
        <v>0</v>
      </c>
      <c r="I178" s="46" t="s">
        <v>23</v>
      </c>
      <c r="J178" s="46">
        <f ca="1">IF(COUNTIFS(Распис!$B$4:$B$300,$A178,Распис!$C$4:$C$300,"&lt;="&amp;J$1,Распис!$D$4:$D$300,"&gt;="&amp;J$1)&gt;0,SUMIFS(Распис!$F$4:$F$300,Распис!$B$4:$B$300,$A178,Распис!$C$4:$C$300,"&lt;="&amp;J$1,Распис!$D$4:$D$300,"&gt;="&amp;J$1),SUMIF(База!$B$3:$B$305,$A178,База!$F$3:$F$152))</f>
        <v>0</v>
      </c>
      <c r="K178" s="46">
        <f ca="1">IF(COUNTIFS(Распис!$B$4:$B$300,$A178,Распис!$C$4:$C$300,"&lt;="&amp;K$1,Распис!$D$4:$D$300,"&gt;="&amp;K$1)&gt;0,SUMIFS(Распис!$G$4:$G$300,Распис!$B$4:$B$300,$A178,Распис!$C$4:$C$300,"&lt;="&amp;K$1,Распис!$D$4:$D$300,"&gt;="&amp;K$1),SUMIF(База!$B$3:$B$305,$A178,База!$G$3:$G$152))</f>
        <v>0</v>
      </c>
      <c r="L178" s="46">
        <f ca="1">IF(COUNTIFS(Распис!$B$4:$B$300,$A178,Распис!$C$4:$C$300,"&lt;="&amp;L$1,Распис!$D$4:$D$300,"&gt;="&amp;L$1)&gt;0,SUMIFS(Распис!$H$4:$H$300,Распис!$B$4:$B$300,$A178,Распис!$C$4:$C$300,"&lt;="&amp;L$1,Распис!$D$4:$D$300,"&gt;="&amp;L$1),SUMIF(База!$B$3:$B$305,$A178,База!$H$3:$H$152))</f>
        <v>0</v>
      </c>
      <c r="M178" s="46">
        <f ca="1">IF(COUNTIFS(Распис!$B$4:$B$300,$A178,Распис!$C$4:$C$300,"&lt;="&amp;M$1,Распис!$D$4:$D$300,"&gt;="&amp;M$1)&gt;0,SUMIFS(Распис!$I$4:$I$300,Распис!$B$4:$B$300,$A178,Распис!$C$4:$C$300,"&lt;="&amp;M$1,Распис!$D$4:$D$300,"&gt;="&amp;M$1),SUMIF(База!$B$3:$B$305,$A178,База!$I$3:$I$152))</f>
        <v>0</v>
      </c>
      <c r="N178" s="46">
        <f ca="1">IF(COUNTIFS(Распис!$B$4:$B$300,$A178,Распис!$C$4:$C$300,"&lt;="&amp;N$1,Распис!$D$4:$D$300,"&gt;="&amp;N$1)&gt;0,SUMIFS(Распис!$J$4:$J$300,Распис!$B$4:$B$300,$A178,Распис!$C$4:$C$300,"&lt;="&amp;N$1,Распис!$D$4:$D$300,"&gt;="&amp;N$1),SUMIF(База!$B$3:$B$305,$A178,База!$J$3:$J$152))</f>
        <v>0</v>
      </c>
      <c r="O178" s="46">
        <f ca="1">IF(COUNTIFS(Распис!$B$4:$B$300,$A178,Распис!$C$4:$C$300,"&lt;="&amp;O$1,Распис!$D$4:$D$300,"&gt;="&amp;O$1)&gt;0,SUMIFS(Распис!$K$4:$K$300,Распис!$B$4:$B$300,$A178,Распис!$C$4:$C$300,"&lt;="&amp;O$1,Распис!$D$4:$D$300,"&gt;="&amp;O$1),SUMIF(База!$B$3:$B$305,$A178,База!$K$3:$K$152))</f>
        <v>0</v>
      </c>
      <c r="P178" s="46" t="s">
        <v>23</v>
      </c>
      <c r="Q178" s="46">
        <f ca="1">IF(COUNTIFS(Распис!$B$4:$B$300,$A178,Распис!$C$4:$C$300,"&lt;="&amp;Q$1,Распис!$D$4:$D$300,"&gt;="&amp;Q$1)&gt;0,SUMIFS(Распис!$F$4:$F$300,Распис!$B$4:$B$300,$A178,Распис!$C$4:$C$300,"&lt;="&amp;Q$1,Распис!$D$4:$D$300,"&gt;="&amp;Q$1),SUMIF(База!$B$3:$B$305,$A178,База!$F$3:$F$152))</f>
        <v>0</v>
      </c>
      <c r="R178" s="46">
        <f ca="1">IF(COUNTIFS(Распис!$B$4:$B$300,$A178,Распис!$C$4:$C$300,"&lt;="&amp;R$1,Распис!$D$4:$D$300,"&gt;="&amp;R$1)&gt;0,SUMIFS(Распис!$G$4:$G$300,Распис!$B$4:$B$300,$A178,Распис!$C$4:$C$300,"&lt;="&amp;R$1,Распис!$D$4:$D$300,"&gt;="&amp;R$1),SUMIF(База!$B$3:$B$305,$A178,База!$G$3:$G$152))</f>
        <v>0</v>
      </c>
      <c r="S178" s="46">
        <f ca="1">IF(COUNTIFS(Распис!$B$4:$B$300,$A178,Распис!$C$4:$C$300,"&lt;="&amp;S$1,Распис!$D$4:$D$300,"&gt;="&amp;S$1)&gt;0,SUMIFS(Распис!$H$4:$H$300,Распис!$B$4:$B$300,$A178,Распис!$C$4:$C$300,"&lt;="&amp;S$1,Распис!$D$4:$D$300,"&gt;="&amp;S$1),SUMIF(База!$B$3:$B$305,$A178,База!$H$3:$H$152))</f>
        <v>0</v>
      </c>
      <c r="T178" s="46">
        <f ca="1">IF(COUNTIFS(Распис!$B$4:$B$300,$A178,Распис!$C$4:$C$300,"&lt;="&amp;T$1,Распис!$D$4:$D$300,"&gt;="&amp;T$1)&gt;0,SUMIFS(Распис!$I$4:$I$300,Распис!$B$4:$B$300,$A178,Распис!$C$4:$C$300,"&lt;="&amp;T$1,Распис!$D$4:$D$300,"&gt;="&amp;T$1),SUMIF(База!$B$3:$B$305,$A178,База!$I$3:$I$152))</f>
        <v>0</v>
      </c>
      <c r="U178" s="46">
        <f ca="1">IF(COUNTIFS(Распис!$B$4:$B$300,$A178,Распис!$C$4:$C$300,"&lt;="&amp;U$1,Распис!$D$4:$D$300,"&gt;="&amp;U$1)&gt;0,SUMIFS(Распис!$J$4:$J$300,Распис!$B$4:$B$300,$A178,Распис!$C$4:$C$300,"&lt;="&amp;U$1,Распис!$D$4:$D$300,"&gt;="&amp;U$1),SUMIF(База!$B$3:$B$305,$A178,База!$J$3:$J$152))</f>
        <v>0</v>
      </c>
      <c r="V178" s="46">
        <f ca="1">IF(COUNTIFS(Распис!$B$4:$B$300,$A178,Распис!$C$4:$C$300,"&lt;="&amp;V$1,Распис!$D$4:$D$300,"&gt;="&amp;V$1)&gt;0,SUMIFS(Распис!$K$4:$K$300,Распис!$B$4:$B$300,$A178,Распис!$C$4:$C$300,"&lt;="&amp;V$1,Распис!$D$4:$D$300,"&gt;="&amp;V$1),SUMIF(База!$B$3:$B$305,$A178,База!$K$3:$K$152))</f>
        <v>0</v>
      </c>
      <c r="W178" s="46" t="s">
        <v>23</v>
      </c>
      <c r="X178" s="46">
        <f ca="1">IF(COUNTIFS(Распис!$B$4:$B$300,$A178,Распис!$C$4:$C$300,"&lt;="&amp;X$1,Распис!$D$4:$D$300,"&gt;="&amp;X$1)&gt;0,SUMIFS(Распис!$F$4:$F$300,Распис!$B$4:$B$300,$A178,Распис!$C$4:$C$300,"&lt;="&amp;X$1,Распис!$D$4:$D$300,"&gt;="&amp;X$1),SUMIF(База!$B$3:$B$305,$A178,База!$F$3:$F$152))</f>
        <v>0</v>
      </c>
      <c r="Y178" s="46">
        <f ca="1">IF(COUNTIFS(Распис!$B$4:$B$300,$A178,Распис!$C$4:$C$300,"&lt;="&amp;Y$1,Распис!$D$4:$D$300,"&gt;="&amp;Y$1)&gt;0,SUMIFS(Распис!$G$4:$G$300,Распис!$B$4:$B$300,$A178,Распис!$C$4:$C$300,"&lt;="&amp;Y$1,Распис!$D$4:$D$300,"&gt;="&amp;Y$1),SUMIF(База!$B$3:$B$305,$A178,База!$G$3:$G$152))</f>
        <v>0</v>
      </c>
      <c r="Z178" s="46">
        <f ca="1">IF(COUNTIFS(Распис!$B$4:$B$300,$A178,Распис!$C$4:$C$300,"&lt;="&amp;Z$1,Распис!$D$4:$D$300,"&gt;="&amp;Z$1)&gt;0,SUMIFS(Распис!$H$4:$H$300,Распис!$B$4:$B$300,$A178,Распис!$C$4:$C$300,"&lt;="&amp;Z$1,Распис!$D$4:$D$300,"&gt;="&amp;Z$1),SUMIF(База!$B$3:$B$305,$A178,База!$H$3:$H$152))</f>
        <v>0</v>
      </c>
      <c r="AA178" s="46">
        <f ca="1">IF(COUNTIFS(Распис!$B$4:$B$300,$A178,Распис!$C$4:$C$300,"&lt;="&amp;AA$1,Распис!$D$4:$D$300,"&gt;="&amp;AA$1)&gt;0,SUMIFS(Распис!$I$4:$I$300,Распис!$B$4:$B$300,$A178,Распис!$C$4:$C$300,"&lt;="&amp;AA$1,Распис!$D$4:$D$300,"&gt;="&amp;AA$1),SUMIF(База!$B$3:$B$305,$A178,База!$I$3:$I$152))</f>
        <v>0</v>
      </c>
      <c r="AB178" s="46">
        <f ca="1">IF(COUNTIFS(Распис!$B$4:$B$300,$A178,Распис!$C$4:$C$300,"&lt;="&amp;AB$1,Распис!$D$4:$D$300,"&gt;="&amp;AB$1)&gt;0,SUMIFS(Распис!$J$4:$J$300,Распис!$B$4:$B$300,$A178,Распис!$C$4:$C$300,"&lt;="&amp;AB$1,Распис!$D$4:$D$300,"&gt;="&amp;AB$1),SUMIF(База!$B$3:$B$305,$A178,База!$J$3:$J$152))</f>
        <v>0</v>
      </c>
      <c r="AC178" s="46">
        <f ca="1">IF(COUNTIFS(Распис!$B$4:$B$300,$A178,Распис!$C$4:$C$300,"&lt;="&amp;AC$1,Распис!$D$4:$D$300,"&gt;="&amp;AC$1)&gt;0,SUMIFS(Распис!$K$4:$K$300,Распис!$B$4:$B$300,$A178,Распис!$C$4:$C$300,"&lt;="&amp;AC$1,Распис!$D$4:$D$300,"&gt;="&amp;AC$1),SUMIF(База!$B$3:$B$305,$A178,База!$K$3:$K$152))</f>
        <v>0</v>
      </c>
      <c r="AD178" s="46" t="s">
        <v>23</v>
      </c>
      <c r="AE178" s="46">
        <f ca="1">IF(COUNTIFS(Распис!$B$4:$B$300,$A178,Распис!$C$4:$C$300,"&lt;="&amp;AE$1,Распис!$D$4:$D$300,"&gt;="&amp;AE$1)&gt;0,SUMIFS(Распис!$F$4:$F$300,Распис!$B$4:$B$300,$A178,Распис!$C$4:$C$300,"&lt;="&amp;AE$1,Распис!$D$4:$D$300,"&gt;="&amp;AE$1),SUMIF(База!$B$3:$B$305,$A178,База!$F$3:$F$152))</f>
        <v>0</v>
      </c>
      <c r="AF178" s="47"/>
      <c r="AG178" s="46">
        <f t="shared" ca="1" si="18"/>
        <v>0</v>
      </c>
      <c r="AH178" s="46">
        <f ca="1">AG178-SUMIFS(Распред!$G$4:$G$300,Распред!$B$4:$B$300,"апрель",Распред!$F$4:$F$300,A178)</f>
        <v>0</v>
      </c>
      <c r="AI178" s="46">
        <f ca="1">AH178+(COUNTIF(B178:AF178,"КД")+SUMIFS(Распред!$AH$4:$AH$300,Распред!$F$4:$F$300,A178,Распред!$B$4:$B$300,"апрель"))*4</f>
        <v>0</v>
      </c>
      <c r="AJ178" s="46">
        <f t="shared" ca="1" si="19"/>
        <v>0</v>
      </c>
      <c r="AK178" s="46">
        <f t="shared" ca="1" si="20"/>
        <v>0</v>
      </c>
      <c r="AL178" s="46">
        <f>SUMIFS(Распред!$K$4:$K$300,Распред!$B$4:$B$300,"апрель",Распред!$J$4:$J$300,A178)+SUMIFS(Распред!$M$4:$M$300,Распред!$B$4:$B$300,"апрель",Распред!$L$4:$L$300,A178)+SUMIFS(Распред!$O$4:$O$300,Распред!$B$4:$B$300,"апрель",Распред!$N$4:$N$300,A178)+SUMIFS(Распред!$Q$4:$Q$300,Распред!$B$4:$B$300,"апрель",Распред!$P$4:$P$300,A178)+SUMIFS(Распред!$S$4:$S$300,Распред!$B$4:$B$300,"апрель",Распред!$R$4:$R$300,A178)+SUMIFS(Распред!$U$4:$U$300,Распред!$B$4:$B$300,"апрель",Распред!$T$4:$T$300,A178)+SUMIFS(Распред!$W$4:$W$300,Распред!$B$4:$B$300,"апрель",Распред!$V$4:$V$300,A178)+SUMIFS(Распред!$Y$4:$Y$300,Распред!$B$4:$B$300,"апрель",Распред!$X$4:$X$300,A178)+SUMIFS(Распред!$AA$4:$AA$300,Распред!$B$4:$B$300,"апрель",Распред!$Z$4:$Z$300,A178)+SUMIFS(Распред!$AC$4:$AC$300,Распред!$B$4:$B$300,"апрель",Распред!$AB$4:$AB$300,A178)</f>
        <v>0</v>
      </c>
      <c r="AM178" s="46">
        <f t="shared" ca="1" si="21"/>
        <v>0</v>
      </c>
      <c r="AN178" s="46">
        <f t="shared" ca="1" si="22"/>
        <v>0</v>
      </c>
      <c r="AO178" s="46">
        <f t="shared" ca="1" si="23"/>
        <v>0</v>
      </c>
      <c r="AP178" s="46">
        <f>январь!AP178</f>
        <v>0</v>
      </c>
      <c r="AQ178" s="46">
        <f t="shared" ca="1" si="33"/>
        <v>0</v>
      </c>
      <c r="AR178" s="47"/>
      <c r="AS178" s="47">
        <f t="shared" ca="1" si="25"/>
        <v>0</v>
      </c>
      <c r="AT178" s="47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</row>
    <row r="179" spans="1:58" x14ac:dyDescent="0.25">
      <c r="A179" s="47">
        <f>База!B179</f>
        <v>0</v>
      </c>
      <c r="B179" s="46" t="s">
        <v>23</v>
      </c>
      <c r="C179" s="46">
        <f ca="1">IF(COUNTIFS(Распис!$B$4:$B$300,$A179,Распис!$C$4:$C$300,"&lt;="&amp;C$1,Распис!$D$4:$D$300,"&gt;="&amp;C$1)&gt;0,SUMIFS(Распис!$F$4:$F$300,Распис!$B$4:$B$300,$A179,Распис!$C$4:$C$300,"&lt;="&amp;C$1,Распис!$D$4:$D$300,"&gt;="&amp;C$1),SUMIF(База!$B$3:$B$305,$A179,База!$F$3:$F$152))</f>
        <v>0</v>
      </c>
      <c r="D179" s="46">
        <f ca="1">IF(COUNTIFS(Распис!$B$4:$B$300,$A179,Распис!$C$4:$C$300,"&lt;="&amp;D$1,Распис!$D$4:$D$300,"&gt;="&amp;D$1)&gt;0,SUMIFS(Распис!$G$4:$G$300,Распис!$B$4:$B$300,$A179,Распис!$C$4:$C$300,"&lt;="&amp;D$1,Распис!$D$4:$D$300,"&gt;="&amp;D$1),SUMIF(База!$B$3:$B$305,$A179,База!$G$3:$G$152))</f>
        <v>0</v>
      </c>
      <c r="E179" s="46">
        <f ca="1">IF(COUNTIFS(Распис!$B$4:$B$300,$A179,Распис!$C$4:$C$300,"&lt;="&amp;E$1,Распис!$D$4:$D$300,"&gt;="&amp;E$1)&gt;0,SUMIFS(Распис!$H$4:$H$300,Распис!$B$4:$B$300,$A179,Распис!$C$4:$C$300,"&lt;="&amp;E$1,Распис!$D$4:$D$300,"&gt;="&amp;E$1),SUMIF(База!$B$3:$B$305,$A179,База!$H$3:$H$152))</f>
        <v>0</v>
      </c>
      <c r="F179" s="46">
        <f ca="1">IF(COUNTIFS(Распис!$B$4:$B$300,$A179,Распис!$C$4:$C$300,"&lt;="&amp;F$1,Распис!$D$4:$D$300,"&gt;="&amp;F$1)&gt;0,SUMIFS(Распис!$I$4:$I$300,Распис!$B$4:$B$300,$A179,Распис!$C$4:$C$300,"&lt;="&amp;F$1,Распис!$D$4:$D$300,"&gt;="&amp;F$1),SUMIF(База!$B$3:$B$305,$A179,База!$I$3:$I$152))</f>
        <v>0</v>
      </c>
      <c r="G179" s="46">
        <f ca="1">IF(COUNTIFS(Распис!$B$4:$B$300,$A179,Распис!$C$4:$C$300,"&lt;="&amp;G$1,Распис!$D$4:$D$300,"&gt;="&amp;G$1)&gt;0,SUMIFS(Распис!$J$4:$J$300,Распис!$B$4:$B$300,$A179,Распис!$C$4:$C$300,"&lt;="&amp;G$1,Распис!$D$4:$D$300,"&gt;="&amp;G$1),SUMIF(База!$B$3:$B$305,$A179,База!$J$3:$J$152))</f>
        <v>0</v>
      </c>
      <c r="H179" s="46">
        <f ca="1">IF(COUNTIFS(Распис!$B$4:$B$300,$A179,Распис!$C$4:$C$300,"&lt;="&amp;H$1,Распис!$D$4:$D$300,"&gt;="&amp;H$1)&gt;0,SUMIFS(Распис!$K$4:$K$300,Распис!$B$4:$B$300,$A179,Распис!$C$4:$C$300,"&lt;="&amp;H$1,Распис!$D$4:$D$300,"&gt;="&amp;H$1),SUMIF(База!$B$3:$B$305,$A179,База!$K$3:$K$152))</f>
        <v>0</v>
      </c>
      <c r="I179" s="46" t="s">
        <v>23</v>
      </c>
      <c r="J179" s="46">
        <f ca="1">IF(COUNTIFS(Распис!$B$4:$B$300,$A179,Распис!$C$4:$C$300,"&lt;="&amp;J$1,Распис!$D$4:$D$300,"&gt;="&amp;J$1)&gt;0,SUMIFS(Распис!$F$4:$F$300,Распис!$B$4:$B$300,$A179,Распис!$C$4:$C$300,"&lt;="&amp;J$1,Распис!$D$4:$D$300,"&gt;="&amp;J$1),SUMIF(База!$B$3:$B$305,$A179,База!$F$3:$F$152))</f>
        <v>0</v>
      </c>
      <c r="K179" s="46">
        <f ca="1">IF(COUNTIFS(Распис!$B$4:$B$300,$A179,Распис!$C$4:$C$300,"&lt;="&amp;K$1,Распис!$D$4:$D$300,"&gt;="&amp;K$1)&gt;0,SUMIFS(Распис!$G$4:$G$300,Распис!$B$4:$B$300,$A179,Распис!$C$4:$C$300,"&lt;="&amp;K$1,Распис!$D$4:$D$300,"&gt;="&amp;K$1),SUMIF(База!$B$3:$B$305,$A179,База!$G$3:$G$152))</f>
        <v>0</v>
      </c>
      <c r="L179" s="46">
        <f ca="1">IF(COUNTIFS(Распис!$B$4:$B$300,$A179,Распис!$C$4:$C$300,"&lt;="&amp;L$1,Распис!$D$4:$D$300,"&gt;="&amp;L$1)&gt;0,SUMIFS(Распис!$H$4:$H$300,Распис!$B$4:$B$300,$A179,Распис!$C$4:$C$300,"&lt;="&amp;L$1,Распис!$D$4:$D$300,"&gt;="&amp;L$1),SUMIF(База!$B$3:$B$305,$A179,База!$H$3:$H$152))</f>
        <v>0</v>
      </c>
      <c r="M179" s="46">
        <f ca="1">IF(COUNTIFS(Распис!$B$4:$B$300,$A179,Распис!$C$4:$C$300,"&lt;="&amp;M$1,Распис!$D$4:$D$300,"&gt;="&amp;M$1)&gt;0,SUMIFS(Распис!$I$4:$I$300,Распис!$B$4:$B$300,$A179,Распис!$C$4:$C$300,"&lt;="&amp;M$1,Распис!$D$4:$D$300,"&gt;="&amp;M$1),SUMIF(База!$B$3:$B$305,$A179,База!$I$3:$I$152))</f>
        <v>0</v>
      </c>
      <c r="N179" s="46">
        <f ca="1">IF(COUNTIFS(Распис!$B$4:$B$300,$A179,Распис!$C$4:$C$300,"&lt;="&amp;N$1,Распис!$D$4:$D$300,"&gt;="&amp;N$1)&gt;0,SUMIFS(Распис!$J$4:$J$300,Распис!$B$4:$B$300,$A179,Распис!$C$4:$C$300,"&lt;="&amp;N$1,Распис!$D$4:$D$300,"&gt;="&amp;N$1),SUMIF(База!$B$3:$B$305,$A179,База!$J$3:$J$152))</f>
        <v>0</v>
      </c>
      <c r="O179" s="46">
        <f ca="1">IF(COUNTIFS(Распис!$B$4:$B$300,$A179,Распис!$C$4:$C$300,"&lt;="&amp;O$1,Распис!$D$4:$D$300,"&gt;="&amp;O$1)&gt;0,SUMIFS(Распис!$K$4:$K$300,Распис!$B$4:$B$300,$A179,Распис!$C$4:$C$300,"&lt;="&amp;O$1,Распис!$D$4:$D$300,"&gt;="&amp;O$1),SUMIF(База!$B$3:$B$305,$A179,База!$K$3:$K$152))</f>
        <v>0</v>
      </c>
      <c r="P179" s="46" t="s">
        <v>23</v>
      </c>
      <c r="Q179" s="46">
        <f ca="1">IF(COUNTIFS(Распис!$B$4:$B$300,$A179,Распис!$C$4:$C$300,"&lt;="&amp;Q$1,Распис!$D$4:$D$300,"&gt;="&amp;Q$1)&gt;0,SUMIFS(Распис!$F$4:$F$300,Распис!$B$4:$B$300,$A179,Распис!$C$4:$C$300,"&lt;="&amp;Q$1,Распис!$D$4:$D$300,"&gt;="&amp;Q$1),SUMIF(База!$B$3:$B$305,$A179,База!$F$3:$F$152))</f>
        <v>0</v>
      </c>
      <c r="R179" s="46">
        <f ca="1">IF(COUNTIFS(Распис!$B$4:$B$300,$A179,Распис!$C$4:$C$300,"&lt;="&amp;R$1,Распис!$D$4:$D$300,"&gt;="&amp;R$1)&gt;0,SUMIFS(Распис!$G$4:$G$300,Распис!$B$4:$B$300,$A179,Распис!$C$4:$C$300,"&lt;="&amp;R$1,Распис!$D$4:$D$300,"&gt;="&amp;R$1),SUMIF(База!$B$3:$B$305,$A179,База!$G$3:$G$152))</f>
        <v>0</v>
      </c>
      <c r="S179" s="46">
        <f ca="1">IF(COUNTIFS(Распис!$B$4:$B$300,$A179,Распис!$C$4:$C$300,"&lt;="&amp;S$1,Распис!$D$4:$D$300,"&gt;="&amp;S$1)&gt;0,SUMIFS(Распис!$H$4:$H$300,Распис!$B$4:$B$300,$A179,Распис!$C$4:$C$300,"&lt;="&amp;S$1,Распис!$D$4:$D$300,"&gt;="&amp;S$1),SUMIF(База!$B$3:$B$305,$A179,База!$H$3:$H$152))</f>
        <v>0</v>
      </c>
      <c r="T179" s="46">
        <f ca="1">IF(COUNTIFS(Распис!$B$4:$B$300,$A179,Распис!$C$4:$C$300,"&lt;="&amp;T$1,Распис!$D$4:$D$300,"&gt;="&amp;T$1)&gt;0,SUMIFS(Распис!$I$4:$I$300,Распис!$B$4:$B$300,$A179,Распис!$C$4:$C$300,"&lt;="&amp;T$1,Распис!$D$4:$D$300,"&gt;="&amp;T$1),SUMIF(База!$B$3:$B$305,$A179,База!$I$3:$I$152))</f>
        <v>0</v>
      </c>
      <c r="U179" s="46">
        <f ca="1">IF(COUNTIFS(Распис!$B$4:$B$300,$A179,Распис!$C$4:$C$300,"&lt;="&amp;U$1,Распис!$D$4:$D$300,"&gt;="&amp;U$1)&gt;0,SUMIFS(Распис!$J$4:$J$300,Распис!$B$4:$B$300,$A179,Распис!$C$4:$C$300,"&lt;="&amp;U$1,Распис!$D$4:$D$300,"&gt;="&amp;U$1),SUMIF(База!$B$3:$B$305,$A179,База!$J$3:$J$152))</f>
        <v>0</v>
      </c>
      <c r="V179" s="46">
        <f ca="1">IF(COUNTIFS(Распис!$B$4:$B$300,$A179,Распис!$C$4:$C$300,"&lt;="&amp;V$1,Распис!$D$4:$D$300,"&gt;="&amp;V$1)&gt;0,SUMIFS(Распис!$K$4:$K$300,Распис!$B$4:$B$300,$A179,Распис!$C$4:$C$300,"&lt;="&amp;V$1,Распис!$D$4:$D$300,"&gt;="&amp;V$1),SUMIF(База!$B$3:$B$305,$A179,База!$K$3:$K$152))</f>
        <v>0</v>
      </c>
      <c r="W179" s="46" t="s">
        <v>23</v>
      </c>
      <c r="X179" s="46">
        <f ca="1">IF(COUNTIFS(Распис!$B$4:$B$300,$A179,Распис!$C$4:$C$300,"&lt;="&amp;X$1,Распис!$D$4:$D$300,"&gt;="&amp;X$1)&gt;0,SUMIFS(Распис!$F$4:$F$300,Распис!$B$4:$B$300,$A179,Распис!$C$4:$C$300,"&lt;="&amp;X$1,Распис!$D$4:$D$300,"&gt;="&amp;X$1),SUMIF(База!$B$3:$B$305,$A179,База!$F$3:$F$152))</f>
        <v>0</v>
      </c>
      <c r="Y179" s="46">
        <f ca="1">IF(COUNTIFS(Распис!$B$4:$B$300,$A179,Распис!$C$4:$C$300,"&lt;="&amp;Y$1,Распис!$D$4:$D$300,"&gt;="&amp;Y$1)&gt;0,SUMIFS(Распис!$G$4:$G$300,Распис!$B$4:$B$300,$A179,Распис!$C$4:$C$300,"&lt;="&amp;Y$1,Распис!$D$4:$D$300,"&gt;="&amp;Y$1),SUMIF(База!$B$3:$B$305,$A179,База!$G$3:$G$152))</f>
        <v>0</v>
      </c>
      <c r="Z179" s="46">
        <f ca="1">IF(COUNTIFS(Распис!$B$4:$B$300,$A179,Распис!$C$4:$C$300,"&lt;="&amp;Z$1,Распис!$D$4:$D$300,"&gt;="&amp;Z$1)&gt;0,SUMIFS(Распис!$H$4:$H$300,Распис!$B$4:$B$300,$A179,Распис!$C$4:$C$300,"&lt;="&amp;Z$1,Распис!$D$4:$D$300,"&gt;="&amp;Z$1),SUMIF(База!$B$3:$B$305,$A179,База!$H$3:$H$152))</f>
        <v>0</v>
      </c>
      <c r="AA179" s="46">
        <f ca="1">IF(COUNTIFS(Распис!$B$4:$B$300,$A179,Распис!$C$4:$C$300,"&lt;="&amp;AA$1,Распис!$D$4:$D$300,"&gt;="&amp;AA$1)&gt;0,SUMIFS(Распис!$I$4:$I$300,Распис!$B$4:$B$300,$A179,Распис!$C$4:$C$300,"&lt;="&amp;AA$1,Распис!$D$4:$D$300,"&gt;="&amp;AA$1),SUMIF(База!$B$3:$B$305,$A179,База!$I$3:$I$152))</f>
        <v>0</v>
      </c>
      <c r="AB179" s="46">
        <f ca="1">IF(COUNTIFS(Распис!$B$4:$B$300,$A179,Распис!$C$4:$C$300,"&lt;="&amp;AB$1,Распис!$D$4:$D$300,"&gt;="&amp;AB$1)&gt;0,SUMIFS(Распис!$J$4:$J$300,Распис!$B$4:$B$300,$A179,Распис!$C$4:$C$300,"&lt;="&amp;AB$1,Распис!$D$4:$D$300,"&gt;="&amp;AB$1),SUMIF(База!$B$3:$B$305,$A179,База!$J$3:$J$152))</f>
        <v>0</v>
      </c>
      <c r="AC179" s="46">
        <f ca="1">IF(COUNTIFS(Распис!$B$4:$B$300,$A179,Распис!$C$4:$C$300,"&lt;="&amp;AC$1,Распис!$D$4:$D$300,"&gt;="&amp;AC$1)&gt;0,SUMIFS(Распис!$K$4:$K$300,Распис!$B$4:$B$300,$A179,Распис!$C$4:$C$300,"&lt;="&amp;AC$1,Распис!$D$4:$D$300,"&gt;="&amp;AC$1),SUMIF(База!$B$3:$B$305,$A179,База!$K$3:$K$152))</f>
        <v>0</v>
      </c>
      <c r="AD179" s="46" t="s">
        <v>23</v>
      </c>
      <c r="AE179" s="46">
        <f ca="1">IF(COUNTIFS(Распис!$B$4:$B$300,$A179,Распис!$C$4:$C$300,"&lt;="&amp;AE$1,Распис!$D$4:$D$300,"&gt;="&amp;AE$1)&gt;0,SUMIFS(Распис!$F$4:$F$300,Распис!$B$4:$B$300,$A179,Распис!$C$4:$C$300,"&lt;="&amp;AE$1,Распис!$D$4:$D$300,"&gt;="&amp;AE$1),SUMIF(База!$B$3:$B$305,$A179,База!$F$3:$F$152))</f>
        <v>0</v>
      </c>
      <c r="AF179" s="47"/>
      <c r="AG179" s="46">
        <f t="shared" ca="1" si="18"/>
        <v>0</v>
      </c>
      <c r="AH179" s="46">
        <f ca="1">AG179-SUMIFS(Распред!$G$4:$G$300,Распред!$B$4:$B$300,"апрель",Распред!$F$4:$F$300,A179)</f>
        <v>0</v>
      </c>
      <c r="AI179" s="46">
        <f ca="1">AH179+(COUNTIF(B179:AF179,"КД")+SUMIFS(Распред!$AH$4:$AH$300,Распред!$F$4:$F$300,A179,Распред!$B$4:$B$300,"апрель"))*4</f>
        <v>0</v>
      </c>
      <c r="AJ179" s="46">
        <f t="shared" ca="1" si="19"/>
        <v>0</v>
      </c>
      <c r="AK179" s="46">
        <f t="shared" ca="1" si="20"/>
        <v>0</v>
      </c>
      <c r="AL179" s="46">
        <f>SUMIFS(Распред!$K$4:$K$300,Распред!$B$4:$B$300,"апрель",Распред!$J$4:$J$300,A179)+SUMIFS(Распред!$M$4:$M$300,Распред!$B$4:$B$300,"апрель",Распред!$L$4:$L$300,A179)+SUMIFS(Распред!$O$4:$O$300,Распред!$B$4:$B$300,"апрель",Распред!$N$4:$N$300,A179)+SUMIFS(Распред!$Q$4:$Q$300,Распред!$B$4:$B$300,"апрель",Распред!$P$4:$P$300,A179)+SUMIFS(Распред!$S$4:$S$300,Распред!$B$4:$B$300,"апрель",Распред!$R$4:$R$300,A179)+SUMIFS(Распред!$U$4:$U$300,Распред!$B$4:$B$300,"апрель",Распред!$T$4:$T$300,A179)+SUMIFS(Распред!$W$4:$W$300,Распред!$B$4:$B$300,"апрель",Распред!$V$4:$V$300,A179)+SUMIFS(Распред!$Y$4:$Y$300,Распред!$B$4:$B$300,"апрель",Распред!$X$4:$X$300,A179)+SUMIFS(Распред!$AA$4:$AA$300,Распред!$B$4:$B$300,"апрель",Распред!$Z$4:$Z$300,A179)+SUMIFS(Распред!$AC$4:$AC$300,Распред!$B$4:$B$300,"апрель",Распред!$AB$4:$AB$300,A179)</f>
        <v>0</v>
      </c>
      <c r="AM179" s="46">
        <f t="shared" ca="1" si="21"/>
        <v>0</v>
      </c>
      <c r="AN179" s="46">
        <f t="shared" ca="1" si="22"/>
        <v>0</v>
      </c>
      <c r="AO179" s="46">
        <f t="shared" ca="1" si="23"/>
        <v>0</v>
      </c>
      <c r="AP179" s="46">
        <f>январь!AP179</f>
        <v>0</v>
      </c>
      <c r="AQ179" s="46">
        <f t="shared" ca="1" si="33"/>
        <v>0</v>
      </c>
      <c r="AR179" s="47"/>
      <c r="AS179" s="47">
        <f t="shared" ca="1" si="25"/>
        <v>0</v>
      </c>
      <c r="AT179" s="47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</row>
    <row r="180" spans="1:58" x14ac:dyDescent="0.25">
      <c r="A180" s="47">
        <f>База!B180</f>
        <v>0</v>
      </c>
      <c r="B180" s="46" t="s">
        <v>23</v>
      </c>
      <c r="C180" s="46">
        <f ca="1">IF(COUNTIFS(Распис!$B$4:$B$300,$A180,Распис!$C$4:$C$300,"&lt;="&amp;C$1,Распис!$D$4:$D$300,"&gt;="&amp;C$1)&gt;0,SUMIFS(Распис!$F$4:$F$300,Распис!$B$4:$B$300,$A180,Распис!$C$4:$C$300,"&lt;="&amp;C$1,Распис!$D$4:$D$300,"&gt;="&amp;C$1),SUMIF(База!$B$3:$B$305,$A180,База!$F$3:$F$152))</f>
        <v>0</v>
      </c>
      <c r="D180" s="46">
        <f ca="1">IF(COUNTIFS(Распис!$B$4:$B$300,$A180,Распис!$C$4:$C$300,"&lt;="&amp;D$1,Распис!$D$4:$D$300,"&gt;="&amp;D$1)&gt;0,SUMIFS(Распис!$G$4:$G$300,Распис!$B$4:$B$300,$A180,Распис!$C$4:$C$300,"&lt;="&amp;D$1,Распис!$D$4:$D$300,"&gt;="&amp;D$1),SUMIF(База!$B$3:$B$305,$A180,База!$G$3:$G$152))</f>
        <v>0</v>
      </c>
      <c r="E180" s="46">
        <f ca="1">IF(COUNTIFS(Распис!$B$4:$B$300,$A180,Распис!$C$4:$C$300,"&lt;="&amp;E$1,Распис!$D$4:$D$300,"&gt;="&amp;E$1)&gt;0,SUMIFS(Распис!$H$4:$H$300,Распис!$B$4:$B$300,$A180,Распис!$C$4:$C$300,"&lt;="&amp;E$1,Распис!$D$4:$D$300,"&gt;="&amp;E$1),SUMIF(База!$B$3:$B$305,$A180,База!$H$3:$H$152))</f>
        <v>0</v>
      </c>
      <c r="F180" s="46">
        <f ca="1">IF(COUNTIFS(Распис!$B$4:$B$300,$A180,Распис!$C$4:$C$300,"&lt;="&amp;F$1,Распис!$D$4:$D$300,"&gt;="&amp;F$1)&gt;0,SUMIFS(Распис!$I$4:$I$300,Распис!$B$4:$B$300,$A180,Распис!$C$4:$C$300,"&lt;="&amp;F$1,Распис!$D$4:$D$300,"&gt;="&amp;F$1),SUMIF(База!$B$3:$B$305,$A180,База!$I$3:$I$152))</f>
        <v>0</v>
      </c>
      <c r="G180" s="46">
        <f ca="1">IF(COUNTIFS(Распис!$B$4:$B$300,$A180,Распис!$C$4:$C$300,"&lt;="&amp;G$1,Распис!$D$4:$D$300,"&gt;="&amp;G$1)&gt;0,SUMIFS(Распис!$J$4:$J$300,Распис!$B$4:$B$300,$A180,Распис!$C$4:$C$300,"&lt;="&amp;G$1,Распис!$D$4:$D$300,"&gt;="&amp;G$1),SUMIF(База!$B$3:$B$305,$A180,База!$J$3:$J$152))</f>
        <v>0</v>
      </c>
      <c r="H180" s="46">
        <f ca="1">IF(COUNTIFS(Распис!$B$4:$B$300,$A180,Распис!$C$4:$C$300,"&lt;="&amp;H$1,Распис!$D$4:$D$300,"&gt;="&amp;H$1)&gt;0,SUMIFS(Распис!$K$4:$K$300,Распис!$B$4:$B$300,$A180,Распис!$C$4:$C$300,"&lt;="&amp;H$1,Распис!$D$4:$D$300,"&gt;="&amp;H$1),SUMIF(База!$B$3:$B$305,$A180,База!$K$3:$K$152))</f>
        <v>0</v>
      </c>
      <c r="I180" s="46" t="s">
        <v>23</v>
      </c>
      <c r="J180" s="46">
        <f ca="1">IF(COUNTIFS(Распис!$B$4:$B$300,$A180,Распис!$C$4:$C$300,"&lt;="&amp;J$1,Распис!$D$4:$D$300,"&gt;="&amp;J$1)&gt;0,SUMIFS(Распис!$F$4:$F$300,Распис!$B$4:$B$300,$A180,Распис!$C$4:$C$300,"&lt;="&amp;J$1,Распис!$D$4:$D$300,"&gt;="&amp;J$1),SUMIF(База!$B$3:$B$305,$A180,База!$F$3:$F$152))</f>
        <v>0</v>
      </c>
      <c r="K180" s="46">
        <f ca="1">IF(COUNTIFS(Распис!$B$4:$B$300,$A180,Распис!$C$4:$C$300,"&lt;="&amp;K$1,Распис!$D$4:$D$300,"&gt;="&amp;K$1)&gt;0,SUMIFS(Распис!$G$4:$G$300,Распис!$B$4:$B$300,$A180,Распис!$C$4:$C$300,"&lt;="&amp;K$1,Распис!$D$4:$D$300,"&gt;="&amp;K$1),SUMIF(База!$B$3:$B$305,$A180,База!$G$3:$G$152))</f>
        <v>0</v>
      </c>
      <c r="L180" s="46">
        <f ca="1">IF(COUNTIFS(Распис!$B$4:$B$300,$A180,Распис!$C$4:$C$300,"&lt;="&amp;L$1,Распис!$D$4:$D$300,"&gt;="&amp;L$1)&gt;0,SUMIFS(Распис!$H$4:$H$300,Распис!$B$4:$B$300,$A180,Распис!$C$4:$C$300,"&lt;="&amp;L$1,Распис!$D$4:$D$300,"&gt;="&amp;L$1),SUMIF(База!$B$3:$B$305,$A180,База!$H$3:$H$152))</f>
        <v>0</v>
      </c>
      <c r="M180" s="46">
        <f ca="1">IF(COUNTIFS(Распис!$B$4:$B$300,$A180,Распис!$C$4:$C$300,"&lt;="&amp;M$1,Распис!$D$4:$D$300,"&gt;="&amp;M$1)&gt;0,SUMIFS(Распис!$I$4:$I$300,Распис!$B$4:$B$300,$A180,Распис!$C$4:$C$300,"&lt;="&amp;M$1,Распис!$D$4:$D$300,"&gt;="&amp;M$1),SUMIF(База!$B$3:$B$305,$A180,База!$I$3:$I$152))</f>
        <v>0</v>
      </c>
      <c r="N180" s="46">
        <f ca="1">IF(COUNTIFS(Распис!$B$4:$B$300,$A180,Распис!$C$4:$C$300,"&lt;="&amp;N$1,Распис!$D$4:$D$300,"&gt;="&amp;N$1)&gt;0,SUMIFS(Распис!$J$4:$J$300,Распис!$B$4:$B$300,$A180,Распис!$C$4:$C$300,"&lt;="&amp;N$1,Распис!$D$4:$D$300,"&gt;="&amp;N$1),SUMIF(База!$B$3:$B$305,$A180,База!$J$3:$J$152))</f>
        <v>0</v>
      </c>
      <c r="O180" s="46">
        <f ca="1">IF(COUNTIFS(Распис!$B$4:$B$300,$A180,Распис!$C$4:$C$300,"&lt;="&amp;O$1,Распис!$D$4:$D$300,"&gt;="&amp;O$1)&gt;0,SUMIFS(Распис!$K$4:$K$300,Распис!$B$4:$B$300,$A180,Распис!$C$4:$C$300,"&lt;="&amp;O$1,Распис!$D$4:$D$300,"&gt;="&amp;O$1),SUMIF(База!$B$3:$B$305,$A180,База!$K$3:$K$152))</f>
        <v>0</v>
      </c>
      <c r="P180" s="46" t="s">
        <v>23</v>
      </c>
      <c r="Q180" s="46">
        <f ca="1">IF(COUNTIFS(Распис!$B$4:$B$300,$A180,Распис!$C$4:$C$300,"&lt;="&amp;Q$1,Распис!$D$4:$D$300,"&gt;="&amp;Q$1)&gt;0,SUMIFS(Распис!$F$4:$F$300,Распис!$B$4:$B$300,$A180,Распис!$C$4:$C$300,"&lt;="&amp;Q$1,Распис!$D$4:$D$300,"&gt;="&amp;Q$1),SUMIF(База!$B$3:$B$305,$A180,База!$F$3:$F$152))</f>
        <v>0</v>
      </c>
      <c r="R180" s="46">
        <f ca="1">IF(COUNTIFS(Распис!$B$4:$B$300,$A180,Распис!$C$4:$C$300,"&lt;="&amp;R$1,Распис!$D$4:$D$300,"&gt;="&amp;R$1)&gt;0,SUMIFS(Распис!$G$4:$G$300,Распис!$B$4:$B$300,$A180,Распис!$C$4:$C$300,"&lt;="&amp;R$1,Распис!$D$4:$D$300,"&gt;="&amp;R$1),SUMIF(База!$B$3:$B$305,$A180,База!$G$3:$G$152))</f>
        <v>0</v>
      </c>
      <c r="S180" s="46">
        <f ca="1">IF(COUNTIFS(Распис!$B$4:$B$300,$A180,Распис!$C$4:$C$300,"&lt;="&amp;S$1,Распис!$D$4:$D$300,"&gt;="&amp;S$1)&gt;0,SUMIFS(Распис!$H$4:$H$300,Распис!$B$4:$B$300,$A180,Распис!$C$4:$C$300,"&lt;="&amp;S$1,Распис!$D$4:$D$300,"&gt;="&amp;S$1),SUMIF(База!$B$3:$B$305,$A180,База!$H$3:$H$152))</f>
        <v>0</v>
      </c>
      <c r="T180" s="46">
        <f ca="1">IF(COUNTIFS(Распис!$B$4:$B$300,$A180,Распис!$C$4:$C$300,"&lt;="&amp;T$1,Распис!$D$4:$D$300,"&gt;="&amp;T$1)&gt;0,SUMIFS(Распис!$I$4:$I$300,Распис!$B$4:$B$300,$A180,Распис!$C$4:$C$300,"&lt;="&amp;T$1,Распис!$D$4:$D$300,"&gt;="&amp;T$1),SUMIF(База!$B$3:$B$305,$A180,База!$I$3:$I$152))</f>
        <v>0</v>
      </c>
      <c r="U180" s="46">
        <f ca="1">IF(COUNTIFS(Распис!$B$4:$B$300,$A180,Распис!$C$4:$C$300,"&lt;="&amp;U$1,Распис!$D$4:$D$300,"&gt;="&amp;U$1)&gt;0,SUMIFS(Распис!$J$4:$J$300,Распис!$B$4:$B$300,$A180,Распис!$C$4:$C$300,"&lt;="&amp;U$1,Распис!$D$4:$D$300,"&gt;="&amp;U$1),SUMIF(База!$B$3:$B$305,$A180,База!$J$3:$J$152))</f>
        <v>0</v>
      </c>
      <c r="V180" s="46">
        <f ca="1">IF(COUNTIFS(Распис!$B$4:$B$300,$A180,Распис!$C$4:$C$300,"&lt;="&amp;V$1,Распис!$D$4:$D$300,"&gt;="&amp;V$1)&gt;0,SUMIFS(Распис!$K$4:$K$300,Распис!$B$4:$B$300,$A180,Распис!$C$4:$C$300,"&lt;="&amp;V$1,Распис!$D$4:$D$300,"&gt;="&amp;V$1),SUMIF(База!$B$3:$B$305,$A180,База!$K$3:$K$152))</f>
        <v>0</v>
      </c>
      <c r="W180" s="46" t="s">
        <v>23</v>
      </c>
      <c r="X180" s="46">
        <f ca="1">IF(COUNTIFS(Распис!$B$4:$B$300,$A180,Распис!$C$4:$C$300,"&lt;="&amp;X$1,Распис!$D$4:$D$300,"&gt;="&amp;X$1)&gt;0,SUMIFS(Распис!$F$4:$F$300,Распис!$B$4:$B$300,$A180,Распис!$C$4:$C$300,"&lt;="&amp;X$1,Распис!$D$4:$D$300,"&gt;="&amp;X$1),SUMIF(База!$B$3:$B$305,$A180,База!$F$3:$F$152))</f>
        <v>0</v>
      </c>
      <c r="Y180" s="46">
        <f ca="1">IF(COUNTIFS(Распис!$B$4:$B$300,$A180,Распис!$C$4:$C$300,"&lt;="&amp;Y$1,Распис!$D$4:$D$300,"&gt;="&amp;Y$1)&gt;0,SUMIFS(Распис!$G$4:$G$300,Распис!$B$4:$B$300,$A180,Распис!$C$4:$C$300,"&lt;="&amp;Y$1,Распис!$D$4:$D$300,"&gt;="&amp;Y$1),SUMIF(База!$B$3:$B$305,$A180,База!$G$3:$G$152))</f>
        <v>0</v>
      </c>
      <c r="Z180" s="46">
        <f ca="1">IF(COUNTIFS(Распис!$B$4:$B$300,$A180,Распис!$C$4:$C$300,"&lt;="&amp;Z$1,Распис!$D$4:$D$300,"&gt;="&amp;Z$1)&gt;0,SUMIFS(Распис!$H$4:$H$300,Распис!$B$4:$B$300,$A180,Распис!$C$4:$C$300,"&lt;="&amp;Z$1,Распис!$D$4:$D$300,"&gt;="&amp;Z$1),SUMIF(База!$B$3:$B$305,$A180,База!$H$3:$H$152))</f>
        <v>0</v>
      </c>
      <c r="AA180" s="46">
        <f ca="1">IF(COUNTIFS(Распис!$B$4:$B$300,$A180,Распис!$C$4:$C$300,"&lt;="&amp;AA$1,Распис!$D$4:$D$300,"&gt;="&amp;AA$1)&gt;0,SUMIFS(Распис!$I$4:$I$300,Распис!$B$4:$B$300,$A180,Распис!$C$4:$C$300,"&lt;="&amp;AA$1,Распис!$D$4:$D$300,"&gt;="&amp;AA$1),SUMIF(База!$B$3:$B$305,$A180,База!$I$3:$I$152))</f>
        <v>0</v>
      </c>
      <c r="AB180" s="46">
        <f ca="1">IF(COUNTIFS(Распис!$B$4:$B$300,$A180,Распис!$C$4:$C$300,"&lt;="&amp;AB$1,Распис!$D$4:$D$300,"&gt;="&amp;AB$1)&gt;0,SUMIFS(Распис!$J$4:$J$300,Распис!$B$4:$B$300,$A180,Распис!$C$4:$C$300,"&lt;="&amp;AB$1,Распис!$D$4:$D$300,"&gt;="&amp;AB$1),SUMIF(База!$B$3:$B$305,$A180,База!$J$3:$J$152))</f>
        <v>0</v>
      </c>
      <c r="AC180" s="46">
        <f ca="1">IF(COUNTIFS(Распис!$B$4:$B$300,$A180,Распис!$C$4:$C$300,"&lt;="&amp;AC$1,Распис!$D$4:$D$300,"&gt;="&amp;AC$1)&gt;0,SUMIFS(Распис!$K$4:$K$300,Распис!$B$4:$B$300,$A180,Распис!$C$4:$C$300,"&lt;="&amp;AC$1,Распис!$D$4:$D$300,"&gt;="&amp;AC$1),SUMIF(База!$B$3:$B$305,$A180,База!$K$3:$K$152))</f>
        <v>0</v>
      </c>
      <c r="AD180" s="46" t="s">
        <v>23</v>
      </c>
      <c r="AE180" s="46">
        <f ca="1">IF(COUNTIFS(Распис!$B$4:$B$300,$A180,Распис!$C$4:$C$300,"&lt;="&amp;AE$1,Распис!$D$4:$D$300,"&gt;="&amp;AE$1)&gt;0,SUMIFS(Распис!$F$4:$F$300,Распис!$B$4:$B$300,$A180,Распис!$C$4:$C$300,"&lt;="&amp;AE$1,Распис!$D$4:$D$300,"&gt;="&amp;AE$1),SUMIF(База!$B$3:$B$305,$A180,База!$F$3:$F$152))</f>
        <v>0</v>
      </c>
      <c r="AF180" s="47"/>
      <c r="AG180" s="46">
        <f t="shared" ca="1" si="18"/>
        <v>0</v>
      </c>
      <c r="AH180" s="46">
        <f ca="1">AG180-SUMIFS(Распред!$G$4:$G$300,Распред!$B$4:$B$300,"апрель",Распред!$F$4:$F$300,A180)</f>
        <v>0</v>
      </c>
      <c r="AI180" s="46">
        <f ca="1">AH180+(COUNTIF(B180:AF180,"КД")+SUMIFS(Распред!$AH$4:$AH$300,Распред!$F$4:$F$300,A180,Распред!$B$4:$B$300,"апрель"))*4</f>
        <v>0</v>
      </c>
      <c r="AJ180" s="46">
        <f t="shared" ca="1" si="19"/>
        <v>0</v>
      </c>
      <c r="AK180" s="46">
        <f t="shared" ca="1" si="20"/>
        <v>0</v>
      </c>
      <c r="AL180" s="46">
        <f>SUMIFS(Распред!$K$4:$K$300,Распред!$B$4:$B$300,"апрель",Распред!$J$4:$J$300,A180)+SUMIFS(Распред!$M$4:$M$300,Распред!$B$4:$B$300,"апрель",Распред!$L$4:$L$300,A180)+SUMIFS(Распред!$O$4:$O$300,Распред!$B$4:$B$300,"апрель",Распред!$N$4:$N$300,A180)+SUMIFS(Распред!$Q$4:$Q$300,Распред!$B$4:$B$300,"апрель",Распред!$P$4:$P$300,A180)+SUMIFS(Распред!$S$4:$S$300,Распред!$B$4:$B$300,"апрель",Распред!$R$4:$R$300,A180)+SUMIFS(Распред!$U$4:$U$300,Распред!$B$4:$B$300,"апрель",Распред!$T$4:$T$300,A180)+SUMIFS(Распред!$W$4:$W$300,Распред!$B$4:$B$300,"апрель",Распред!$V$4:$V$300,A180)+SUMIFS(Распред!$Y$4:$Y$300,Распред!$B$4:$B$300,"апрель",Распред!$X$4:$X$300,A180)+SUMIFS(Распред!$AA$4:$AA$300,Распред!$B$4:$B$300,"апрель",Распред!$Z$4:$Z$300,A180)+SUMIFS(Распред!$AC$4:$AC$300,Распред!$B$4:$B$300,"апрель",Распред!$AB$4:$AB$300,A180)</f>
        <v>0</v>
      </c>
      <c r="AM180" s="46">
        <f t="shared" ca="1" si="21"/>
        <v>0</v>
      </c>
      <c r="AN180" s="46">
        <f t="shared" ca="1" si="22"/>
        <v>0</v>
      </c>
      <c r="AO180" s="46">
        <f t="shared" ca="1" si="23"/>
        <v>0</v>
      </c>
      <c r="AP180" s="46">
        <f>январь!AP180</f>
        <v>0</v>
      </c>
      <c r="AQ180" s="46">
        <f t="shared" ca="1" si="33"/>
        <v>0</v>
      </c>
      <c r="AR180" s="47"/>
      <c r="AS180" s="47">
        <f t="shared" ca="1" si="25"/>
        <v>0</v>
      </c>
      <c r="AT180" s="47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</row>
    <row r="181" spans="1:58" x14ac:dyDescent="0.25">
      <c r="A181" s="47">
        <f>База!B181</f>
        <v>0</v>
      </c>
      <c r="B181" s="46" t="s">
        <v>23</v>
      </c>
      <c r="C181" s="46">
        <f ca="1">IF(COUNTIFS(Распис!$B$4:$B$300,$A181,Распис!$C$4:$C$300,"&lt;="&amp;C$1,Распис!$D$4:$D$300,"&gt;="&amp;C$1)&gt;0,SUMIFS(Распис!$F$4:$F$300,Распис!$B$4:$B$300,$A181,Распис!$C$4:$C$300,"&lt;="&amp;C$1,Распис!$D$4:$D$300,"&gt;="&amp;C$1),SUMIF(База!$B$3:$B$305,$A181,База!$F$3:$F$152))</f>
        <v>0</v>
      </c>
      <c r="D181" s="46">
        <f ca="1">IF(COUNTIFS(Распис!$B$4:$B$300,$A181,Распис!$C$4:$C$300,"&lt;="&amp;D$1,Распис!$D$4:$D$300,"&gt;="&amp;D$1)&gt;0,SUMIFS(Распис!$G$4:$G$300,Распис!$B$4:$B$300,$A181,Распис!$C$4:$C$300,"&lt;="&amp;D$1,Распис!$D$4:$D$300,"&gt;="&amp;D$1),SUMIF(База!$B$3:$B$305,$A181,База!$G$3:$G$152))</f>
        <v>0</v>
      </c>
      <c r="E181" s="46">
        <f ca="1">IF(COUNTIFS(Распис!$B$4:$B$300,$A181,Распис!$C$4:$C$300,"&lt;="&amp;E$1,Распис!$D$4:$D$300,"&gt;="&amp;E$1)&gt;0,SUMIFS(Распис!$H$4:$H$300,Распис!$B$4:$B$300,$A181,Распис!$C$4:$C$300,"&lt;="&amp;E$1,Распис!$D$4:$D$300,"&gt;="&amp;E$1),SUMIF(База!$B$3:$B$305,$A181,База!$H$3:$H$152))</f>
        <v>0</v>
      </c>
      <c r="F181" s="46">
        <f ca="1">IF(COUNTIFS(Распис!$B$4:$B$300,$A181,Распис!$C$4:$C$300,"&lt;="&amp;F$1,Распис!$D$4:$D$300,"&gt;="&amp;F$1)&gt;0,SUMIFS(Распис!$I$4:$I$300,Распис!$B$4:$B$300,$A181,Распис!$C$4:$C$300,"&lt;="&amp;F$1,Распис!$D$4:$D$300,"&gt;="&amp;F$1),SUMIF(База!$B$3:$B$305,$A181,База!$I$3:$I$152))</f>
        <v>0</v>
      </c>
      <c r="G181" s="46">
        <f ca="1">IF(COUNTIFS(Распис!$B$4:$B$300,$A181,Распис!$C$4:$C$300,"&lt;="&amp;G$1,Распис!$D$4:$D$300,"&gt;="&amp;G$1)&gt;0,SUMIFS(Распис!$J$4:$J$300,Распис!$B$4:$B$300,$A181,Распис!$C$4:$C$300,"&lt;="&amp;G$1,Распис!$D$4:$D$300,"&gt;="&amp;G$1),SUMIF(База!$B$3:$B$305,$A181,База!$J$3:$J$152))</f>
        <v>0</v>
      </c>
      <c r="H181" s="46">
        <f ca="1">IF(COUNTIFS(Распис!$B$4:$B$300,$A181,Распис!$C$4:$C$300,"&lt;="&amp;H$1,Распис!$D$4:$D$300,"&gt;="&amp;H$1)&gt;0,SUMIFS(Распис!$K$4:$K$300,Распис!$B$4:$B$300,$A181,Распис!$C$4:$C$300,"&lt;="&amp;H$1,Распис!$D$4:$D$300,"&gt;="&amp;H$1),SUMIF(База!$B$3:$B$305,$A181,База!$K$3:$K$152))</f>
        <v>0</v>
      </c>
      <c r="I181" s="46" t="s">
        <v>23</v>
      </c>
      <c r="J181" s="46">
        <f ca="1">IF(COUNTIFS(Распис!$B$4:$B$300,$A181,Распис!$C$4:$C$300,"&lt;="&amp;J$1,Распис!$D$4:$D$300,"&gt;="&amp;J$1)&gt;0,SUMIFS(Распис!$F$4:$F$300,Распис!$B$4:$B$300,$A181,Распис!$C$4:$C$300,"&lt;="&amp;J$1,Распис!$D$4:$D$300,"&gt;="&amp;J$1),SUMIF(База!$B$3:$B$305,$A181,База!$F$3:$F$152))</f>
        <v>0</v>
      </c>
      <c r="K181" s="46">
        <f ca="1">IF(COUNTIFS(Распис!$B$4:$B$300,$A181,Распис!$C$4:$C$300,"&lt;="&amp;K$1,Распис!$D$4:$D$300,"&gt;="&amp;K$1)&gt;0,SUMIFS(Распис!$G$4:$G$300,Распис!$B$4:$B$300,$A181,Распис!$C$4:$C$300,"&lt;="&amp;K$1,Распис!$D$4:$D$300,"&gt;="&amp;K$1),SUMIF(База!$B$3:$B$305,$A181,База!$G$3:$G$152))</f>
        <v>0</v>
      </c>
      <c r="L181" s="46">
        <f ca="1">IF(COUNTIFS(Распис!$B$4:$B$300,$A181,Распис!$C$4:$C$300,"&lt;="&amp;L$1,Распис!$D$4:$D$300,"&gt;="&amp;L$1)&gt;0,SUMIFS(Распис!$H$4:$H$300,Распис!$B$4:$B$300,$A181,Распис!$C$4:$C$300,"&lt;="&amp;L$1,Распис!$D$4:$D$300,"&gt;="&amp;L$1),SUMIF(База!$B$3:$B$305,$A181,База!$H$3:$H$152))</f>
        <v>0</v>
      </c>
      <c r="M181" s="46">
        <f ca="1">IF(COUNTIFS(Распис!$B$4:$B$300,$A181,Распис!$C$4:$C$300,"&lt;="&amp;M$1,Распис!$D$4:$D$300,"&gt;="&amp;M$1)&gt;0,SUMIFS(Распис!$I$4:$I$300,Распис!$B$4:$B$300,$A181,Распис!$C$4:$C$300,"&lt;="&amp;M$1,Распис!$D$4:$D$300,"&gt;="&amp;M$1),SUMIF(База!$B$3:$B$305,$A181,База!$I$3:$I$152))</f>
        <v>0</v>
      </c>
      <c r="N181" s="46">
        <f ca="1">IF(COUNTIFS(Распис!$B$4:$B$300,$A181,Распис!$C$4:$C$300,"&lt;="&amp;N$1,Распис!$D$4:$D$300,"&gt;="&amp;N$1)&gt;0,SUMIFS(Распис!$J$4:$J$300,Распис!$B$4:$B$300,$A181,Распис!$C$4:$C$300,"&lt;="&amp;N$1,Распис!$D$4:$D$300,"&gt;="&amp;N$1),SUMIF(База!$B$3:$B$305,$A181,База!$J$3:$J$152))</f>
        <v>0</v>
      </c>
      <c r="O181" s="46">
        <f ca="1">IF(COUNTIFS(Распис!$B$4:$B$300,$A181,Распис!$C$4:$C$300,"&lt;="&amp;O$1,Распис!$D$4:$D$300,"&gt;="&amp;O$1)&gt;0,SUMIFS(Распис!$K$4:$K$300,Распис!$B$4:$B$300,$A181,Распис!$C$4:$C$300,"&lt;="&amp;O$1,Распис!$D$4:$D$300,"&gt;="&amp;O$1),SUMIF(База!$B$3:$B$305,$A181,База!$K$3:$K$152))</f>
        <v>0</v>
      </c>
      <c r="P181" s="46" t="s">
        <v>23</v>
      </c>
      <c r="Q181" s="46">
        <f ca="1">IF(COUNTIFS(Распис!$B$4:$B$300,$A181,Распис!$C$4:$C$300,"&lt;="&amp;Q$1,Распис!$D$4:$D$300,"&gt;="&amp;Q$1)&gt;0,SUMIFS(Распис!$F$4:$F$300,Распис!$B$4:$B$300,$A181,Распис!$C$4:$C$300,"&lt;="&amp;Q$1,Распис!$D$4:$D$300,"&gt;="&amp;Q$1),SUMIF(База!$B$3:$B$305,$A181,База!$F$3:$F$152))</f>
        <v>0</v>
      </c>
      <c r="R181" s="46">
        <f ca="1">IF(COUNTIFS(Распис!$B$4:$B$300,$A181,Распис!$C$4:$C$300,"&lt;="&amp;R$1,Распис!$D$4:$D$300,"&gt;="&amp;R$1)&gt;0,SUMIFS(Распис!$G$4:$G$300,Распис!$B$4:$B$300,$A181,Распис!$C$4:$C$300,"&lt;="&amp;R$1,Распис!$D$4:$D$300,"&gt;="&amp;R$1),SUMIF(База!$B$3:$B$305,$A181,База!$G$3:$G$152))</f>
        <v>0</v>
      </c>
      <c r="S181" s="46">
        <f ca="1">IF(COUNTIFS(Распис!$B$4:$B$300,$A181,Распис!$C$4:$C$300,"&lt;="&amp;S$1,Распис!$D$4:$D$300,"&gt;="&amp;S$1)&gt;0,SUMIFS(Распис!$H$4:$H$300,Распис!$B$4:$B$300,$A181,Распис!$C$4:$C$300,"&lt;="&amp;S$1,Распис!$D$4:$D$300,"&gt;="&amp;S$1),SUMIF(База!$B$3:$B$305,$A181,База!$H$3:$H$152))</f>
        <v>0</v>
      </c>
      <c r="T181" s="46">
        <f ca="1">IF(COUNTIFS(Распис!$B$4:$B$300,$A181,Распис!$C$4:$C$300,"&lt;="&amp;T$1,Распис!$D$4:$D$300,"&gt;="&amp;T$1)&gt;0,SUMIFS(Распис!$I$4:$I$300,Распис!$B$4:$B$300,$A181,Распис!$C$4:$C$300,"&lt;="&amp;T$1,Распис!$D$4:$D$300,"&gt;="&amp;T$1),SUMIF(База!$B$3:$B$305,$A181,База!$I$3:$I$152))</f>
        <v>0</v>
      </c>
      <c r="U181" s="46">
        <f ca="1">IF(COUNTIFS(Распис!$B$4:$B$300,$A181,Распис!$C$4:$C$300,"&lt;="&amp;U$1,Распис!$D$4:$D$300,"&gt;="&amp;U$1)&gt;0,SUMIFS(Распис!$J$4:$J$300,Распис!$B$4:$B$300,$A181,Распис!$C$4:$C$300,"&lt;="&amp;U$1,Распис!$D$4:$D$300,"&gt;="&amp;U$1),SUMIF(База!$B$3:$B$305,$A181,База!$J$3:$J$152))</f>
        <v>0</v>
      </c>
      <c r="V181" s="46">
        <f ca="1">IF(COUNTIFS(Распис!$B$4:$B$300,$A181,Распис!$C$4:$C$300,"&lt;="&amp;V$1,Распис!$D$4:$D$300,"&gt;="&amp;V$1)&gt;0,SUMIFS(Распис!$K$4:$K$300,Распис!$B$4:$B$300,$A181,Распис!$C$4:$C$300,"&lt;="&amp;V$1,Распис!$D$4:$D$300,"&gt;="&amp;V$1),SUMIF(База!$B$3:$B$305,$A181,База!$K$3:$K$152))</f>
        <v>0</v>
      </c>
      <c r="W181" s="46" t="s">
        <v>23</v>
      </c>
      <c r="X181" s="46">
        <f ca="1">IF(COUNTIFS(Распис!$B$4:$B$300,$A181,Распис!$C$4:$C$300,"&lt;="&amp;X$1,Распис!$D$4:$D$300,"&gt;="&amp;X$1)&gt;0,SUMIFS(Распис!$F$4:$F$300,Распис!$B$4:$B$300,$A181,Распис!$C$4:$C$300,"&lt;="&amp;X$1,Распис!$D$4:$D$300,"&gt;="&amp;X$1),SUMIF(База!$B$3:$B$305,$A181,База!$F$3:$F$152))</f>
        <v>0</v>
      </c>
      <c r="Y181" s="46">
        <f ca="1">IF(COUNTIFS(Распис!$B$4:$B$300,$A181,Распис!$C$4:$C$300,"&lt;="&amp;Y$1,Распис!$D$4:$D$300,"&gt;="&amp;Y$1)&gt;0,SUMIFS(Распис!$G$4:$G$300,Распис!$B$4:$B$300,$A181,Распис!$C$4:$C$300,"&lt;="&amp;Y$1,Распис!$D$4:$D$300,"&gt;="&amp;Y$1),SUMIF(База!$B$3:$B$305,$A181,База!$G$3:$G$152))</f>
        <v>0</v>
      </c>
      <c r="Z181" s="46">
        <f ca="1">IF(COUNTIFS(Распис!$B$4:$B$300,$A181,Распис!$C$4:$C$300,"&lt;="&amp;Z$1,Распис!$D$4:$D$300,"&gt;="&amp;Z$1)&gt;0,SUMIFS(Распис!$H$4:$H$300,Распис!$B$4:$B$300,$A181,Распис!$C$4:$C$300,"&lt;="&amp;Z$1,Распис!$D$4:$D$300,"&gt;="&amp;Z$1),SUMIF(База!$B$3:$B$305,$A181,База!$H$3:$H$152))</f>
        <v>0</v>
      </c>
      <c r="AA181" s="46">
        <f ca="1">IF(COUNTIFS(Распис!$B$4:$B$300,$A181,Распис!$C$4:$C$300,"&lt;="&amp;AA$1,Распис!$D$4:$D$300,"&gt;="&amp;AA$1)&gt;0,SUMIFS(Распис!$I$4:$I$300,Распис!$B$4:$B$300,$A181,Распис!$C$4:$C$300,"&lt;="&amp;AA$1,Распис!$D$4:$D$300,"&gt;="&amp;AA$1),SUMIF(База!$B$3:$B$305,$A181,База!$I$3:$I$152))</f>
        <v>0</v>
      </c>
      <c r="AB181" s="46">
        <f ca="1">IF(COUNTIFS(Распис!$B$4:$B$300,$A181,Распис!$C$4:$C$300,"&lt;="&amp;AB$1,Распис!$D$4:$D$300,"&gt;="&amp;AB$1)&gt;0,SUMIFS(Распис!$J$4:$J$300,Распис!$B$4:$B$300,$A181,Распис!$C$4:$C$300,"&lt;="&amp;AB$1,Распис!$D$4:$D$300,"&gt;="&amp;AB$1),SUMIF(База!$B$3:$B$305,$A181,База!$J$3:$J$152))</f>
        <v>0</v>
      </c>
      <c r="AC181" s="46">
        <f ca="1">IF(COUNTIFS(Распис!$B$4:$B$300,$A181,Распис!$C$4:$C$300,"&lt;="&amp;AC$1,Распис!$D$4:$D$300,"&gt;="&amp;AC$1)&gt;0,SUMIFS(Распис!$K$4:$K$300,Распис!$B$4:$B$300,$A181,Распис!$C$4:$C$300,"&lt;="&amp;AC$1,Распис!$D$4:$D$300,"&gt;="&amp;AC$1),SUMIF(База!$B$3:$B$305,$A181,База!$K$3:$K$152))</f>
        <v>0</v>
      </c>
      <c r="AD181" s="46" t="s">
        <v>23</v>
      </c>
      <c r="AE181" s="46">
        <f ca="1">IF(COUNTIFS(Распис!$B$4:$B$300,$A181,Распис!$C$4:$C$300,"&lt;="&amp;AE$1,Распис!$D$4:$D$300,"&gt;="&amp;AE$1)&gt;0,SUMIFS(Распис!$F$4:$F$300,Распис!$B$4:$B$300,$A181,Распис!$C$4:$C$300,"&lt;="&amp;AE$1,Распис!$D$4:$D$300,"&gt;="&amp;AE$1),SUMIF(База!$B$3:$B$305,$A181,База!$F$3:$F$152))</f>
        <v>0</v>
      </c>
      <c r="AF181" s="47"/>
      <c r="AG181" s="46">
        <f t="shared" ca="1" si="18"/>
        <v>0</v>
      </c>
      <c r="AH181" s="46">
        <f ca="1">AG181-SUMIFS(Распред!$G$4:$G$300,Распред!$B$4:$B$300,"апрель",Распред!$F$4:$F$300,A181)</f>
        <v>0</v>
      </c>
      <c r="AI181" s="46">
        <f ca="1">AH181+(COUNTIF(B181:AF181,"КД")+SUMIFS(Распред!$AH$4:$AH$300,Распред!$F$4:$F$300,A181,Распред!$B$4:$B$300,"апрель"))*4</f>
        <v>0</v>
      </c>
      <c r="AJ181" s="46">
        <f t="shared" ca="1" si="19"/>
        <v>0</v>
      </c>
      <c r="AK181" s="46">
        <f t="shared" ca="1" si="20"/>
        <v>0</v>
      </c>
      <c r="AL181" s="46">
        <f>SUMIFS(Распред!$K$4:$K$300,Распред!$B$4:$B$300,"апрель",Распред!$J$4:$J$300,A181)+SUMIFS(Распред!$M$4:$M$300,Распред!$B$4:$B$300,"апрель",Распред!$L$4:$L$300,A181)+SUMIFS(Распред!$O$4:$O$300,Распред!$B$4:$B$300,"апрель",Распред!$N$4:$N$300,A181)+SUMIFS(Распред!$Q$4:$Q$300,Распред!$B$4:$B$300,"апрель",Распред!$P$4:$P$300,A181)+SUMIFS(Распред!$S$4:$S$300,Распред!$B$4:$B$300,"апрель",Распред!$R$4:$R$300,A181)+SUMIFS(Распред!$U$4:$U$300,Распред!$B$4:$B$300,"апрель",Распред!$T$4:$T$300,A181)+SUMIFS(Распред!$W$4:$W$300,Распред!$B$4:$B$300,"апрель",Распред!$V$4:$V$300,A181)+SUMIFS(Распред!$Y$4:$Y$300,Распред!$B$4:$B$300,"апрель",Распред!$X$4:$X$300,A181)+SUMIFS(Распред!$AA$4:$AA$300,Распред!$B$4:$B$300,"апрель",Распред!$Z$4:$Z$300,A181)+SUMIFS(Распред!$AC$4:$AC$300,Распред!$B$4:$B$300,"апрель",Распред!$AB$4:$AB$300,A181)</f>
        <v>0</v>
      </c>
      <c r="AM181" s="46">
        <f t="shared" ca="1" si="21"/>
        <v>0</v>
      </c>
      <c r="AN181" s="46">
        <f t="shared" ca="1" si="22"/>
        <v>0</v>
      </c>
      <c r="AO181" s="46">
        <f t="shared" ca="1" si="23"/>
        <v>0</v>
      </c>
      <c r="AP181" s="46">
        <f>январь!AP181</f>
        <v>0</v>
      </c>
      <c r="AQ181" s="46">
        <f t="shared" ca="1" si="33"/>
        <v>0</v>
      </c>
      <c r="AR181" s="47"/>
      <c r="AS181" s="47">
        <f t="shared" ca="1" si="25"/>
        <v>0</v>
      </c>
      <c r="AT181" s="47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</row>
    <row r="182" spans="1:58" x14ac:dyDescent="0.25">
      <c r="A182" s="47">
        <f>База!B182</f>
        <v>0</v>
      </c>
      <c r="B182" s="46" t="s">
        <v>23</v>
      </c>
      <c r="C182" s="46">
        <f ca="1">IF(COUNTIFS(Распис!$B$4:$B$300,$A182,Распис!$C$4:$C$300,"&lt;="&amp;C$1,Распис!$D$4:$D$300,"&gt;="&amp;C$1)&gt;0,SUMIFS(Распис!$F$4:$F$300,Распис!$B$4:$B$300,$A182,Распис!$C$4:$C$300,"&lt;="&amp;C$1,Распис!$D$4:$D$300,"&gt;="&amp;C$1),SUMIF(База!$B$3:$B$305,$A182,База!$F$3:$F$152))</f>
        <v>0</v>
      </c>
      <c r="D182" s="46">
        <f ca="1">IF(COUNTIFS(Распис!$B$4:$B$300,$A182,Распис!$C$4:$C$300,"&lt;="&amp;D$1,Распис!$D$4:$D$300,"&gt;="&amp;D$1)&gt;0,SUMIFS(Распис!$G$4:$G$300,Распис!$B$4:$B$300,$A182,Распис!$C$4:$C$300,"&lt;="&amp;D$1,Распис!$D$4:$D$300,"&gt;="&amp;D$1),SUMIF(База!$B$3:$B$305,$A182,База!$G$3:$G$152))</f>
        <v>0</v>
      </c>
      <c r="E182" s="46">
        <f ca="1">IF(COUNTIFS(Распис!$B$4:$B$300,$A182,Распис!$C$4:$C$300,"&lt;="&amp;E$1,Распис!$D$4:$D$300,"&gt;="&amp;E$1)&gt;0,SUMIFS(Распис!$H$4:$H$300,Распис!$B$4:$B$300,$A182,Распис!$C$4:$C$300,"&lt;="&amp;E$1,Распис!$D$4:$D$300,"&gt;="&amp;E$1),SUMIF(База!$B$3:$B$305,$A182,База!$H$3:$H$152))</f>
        <v>0</v>
      </c>
      <c r="F182" s="46">
        <f ca="1">IF(COUNTIFS(Распис!$B$4:$B$300,$A182,Распис!$C$4:$C$300,"&lt;="&amp;F$1,Распис!$D$4:$D$300,"&gt;="&amp;F$1)&gt;0,SUMIFS(Распис!$I$4:$I$300,Распис!$B$4:$B$300,$A182,Распис!$C$4:$C$300,"&lt;="&amp;F$1,Распис!$D$4:$D$300,"&gt;="&amp;F$1),SUMIF(База!$B$3:$B$305,$A182,База!$I$3:$I$152))</f>
        <v>0</v>
      </c>
      <c r="G182" s="46">
        <f ca="1">IF(COUNTIFS(Распис!$B$4:$B$300,$A182,Распис!$C$4:$C$300,"&lt;="&amp;G$1,Распис!$D$4:$D$300,"&gt;="&amp;G$1)&gt;0,SUMIFS(Распис!$J$4:$J$300,Распис!$B$4:$B$300,$A182,Распис!$C$4:$C$300,"&lt;="&amp;G$1,Распис!$D$4:$D$300,"&gt;="&amp;G$1),SUMIF(База!$B$3:$B$305,$A182,База!$J$3:$J$152))</f>
        <v>0</v>
      </c>
      <c r="H182" s="46">
        <f ca="1">IF(COUNTIFS(Распис!$B$4:$B$300,$A182,Распис!$C$4:$C$300,"&lt;="&amp;H$1,Распис!$D$4:$D$300,"&gt;="&amp;H$1)&gt;0,SUMIFS(Распис!$K$4:$K$300,Распис!$B$4:$B$300,$A182,Распис!$C$4:$C$300,"&lt;="&amp;H$1,Распис!$D$4:$D$300,"&gt;="&amp;H$1),SUMIF(База!$B$3:$B$305,$A182,База!$K$3:$K$152))</f>
        <v>0</v>
      </c>
      <c r="I182" s="46" t="s">
        <v>23</v>
      </c>
      <c r="J182" s="46">
        <f ca="1">IF(COUNTIFS(Распис!$B$4:$B$300,$A182,Распис!$C$4:$C$300,"&lt;="&amp;J$1,Распис!$D$4:$D$300,"&gt;="&amp;J$1)&gt;0,SUMIFS(Распис!$F$4:$F$300,Распис!$B$4:$B$300,$A182,Распис!$C$4:$C$300,"&lt;="&amp;J$1,Распис!$D$4:$D$300,"&gt;="&amp;J$1),SUMIF(База!$B$3:$B$305,$A182,База!$F$3:$F$152))</f>
        <v>0</v>
      </c>
      <c r="K182" s="46">
        <f ca="1">IF(COUNTIFS(Распис!$B$4:$B$300,$A182,Распис!$C$4:$C$300,"&lt;="&amp;K$1,Распис!$D$4:$D$300,"&gt;="&amp;K$1)&gt;0,SUMIFS(Распис!$G$4:$G$300,Распис!$B$4:$B$300,$A182,Распис!$C$4:$C$300,"&lt;="&amp;K$1,Распис!$D$4:$D$300,"&gt;="&amp;K$1),SUMIF(База!$B$3:$B$305,$A182,База!$G$3:$G$152))</f>
        <v>0</v>
      </c>
      <c r="L182" s="46">
        <f ca="1">IF(COUNTIFS(Распис!$B$4:$B$300,$A182,Распис!$C$4:$C$300,"&lt;="&amp;L$1,Распис!$D$4:$D$300,"&gt;="&amp;L$1)&gt;0,SUMIFS(Распис!$H$4:$H$300,Распис!$B$4:$B$300,$A182,Распис!$C$4:$C$300,"&lt;="&amp;L$1,Распис!$D$4:$D$300,"&gt;="&amp;L$1),SUMIF(База!$B$3:$B$305,$A182,База!$H$3:$H$152))</f>
        <v>0</v>
      </c>
      <c r="M182" s="46">
        <f ca="1">IF(COUNTIFS(Распис!$B$4:$B$300,$A182,Распис!$C$4:$C$300,"&lt;="&amp;M$1,Распис!$D$4:$D$300,"&gt;="&amp;M$1)&gt;0,SUMIFS(Распис!$I$4:$I$300,Распис!$B$4:$B$300,$A182,Распис!$C$4:$C$300,"&lt;="&amp;M$1,Распис!$D$4:$D$300,"&gt;="&amp;M$1),SUMIF(База!$B$3:$B$305,$A182,База!$I$3:$I$152))</f>
        <v>0</v>
      </c>
      <c r="N182" s="46">
        <f ca="1">IF(COUNTIFS(Распис!$B$4:$B$300,$A182,Распис!$C$4:$C$300,"&lt;="&amp;N$1,Распис!$D$4:$D$300,"&gt;="&amp;N$1)&gt;0,SUMIFS(Распис!$J$4:$J$300,Распис!$B$4:$B$300,$A182,Распис!$C$4:$C$300,"&lt;="&amp;N$1,Распис!$D$4:$D$300,"&gt;="&amp;N$1),SUMIF(База!$B$3:$B$305,$A182,База!$J$3:$J$152))</f>
        <v>0</v>
      </c>
      <c r="O182" s="46">
        <f ca="1">IF(COUNTIFS(Распис!$B$4:$B$300,$A182,Распис!$C$4:$C$300,"&lt;="&amp;O$1,Распис!$D$4:$D$300,"&gt;="&amp;O$1)&gt;0,SUMIFS(Распис!$K$4:$K$300,Распис!$B$4:$B$300,$A182,Распис!$C$4:$C$300,"&lt;="&amp;O$1,Распис!$D$4:$D$300,"&gt;="&amp;O$1),SUMIF(База!$B$3:$B$305,$A182,База!$K$3:$K$152))</f>
        <v>0</v>
      </c>
      <c r="P182" s="46" t="s">
        <v>23</v>
      </c>
      <c r="Q182" s="46">
        <f ca="1">IF(COUNTIFS(Распис!$B$4:$B$300,$A182,Распис!$C$4:$C$300,"&lt;="&amp;Q$1,Распис!$D$4:$D$300,"&gt;="&amp;Q$1)&gt;0,SUMIFS(Распис!$F$4:$F$300,Распис!$B$4:$B$300,$A182,Распис!$C$4:$C$300,"&lt;="&amp;Q$1,Распис!$D$4:$D$300,"&gt;="&amp;Q$1),SUMIF(База!$B$3:$B$305,$A182,База!$F$3:$F$152))</f>
        <v>0</v>
      </c>
      <c r="R182" s="46">
        <f ca="1">IF(COUNTIFS(Распис!$B$4:$B$300,$A182,Распис!$C$4:$C$300,"&lt;="&amp;R$1,Распис!$D$4:$D$300,"&gt;="&amp;R$1)&gt;0,SUMIFS(Распис!$G$4:$G$300,Распис!$B$4:$B$300,$A182,Распис!$C$4:$C$300,"&lt;="&amp;R$1,Распис!$D$4:$D$300,"&gt;="&amp;R$1),SUMIF(База!$B$3:$B$305,$A182,База!$G$3:$G$152))</f>
        <v>0</v>
      </c>
      <c r="S182" s="46">
        <f ca="1">IF(COUNTIFS(Распис!$B$4:$B$300,$A182,Распис!$C$4:$C$300,"&lt;="&amp;S$1,Распис!$D$4:$D$300,"&gt;="&amp;S$1)&gt;0,SUMIFS(Распис!$H$4:$H$300,Распис!$B$4:$B$300,$A182,Распис!$C$4:$C$300,"&lt;="&amp;S$1,Распис!$D$4:$D$300,"&gt;="&amp;S$1),SUMIF(База!$B$3:$B$305,$A182,База!$H$3:$H$152))</f>
        <v>0</v>
      </c>
      <c r="T182" s="46">
        <f ca="1">IF(COUNTIFS(Распис!$B$4:$B$300,$A182,Распис!$C$4:$C$300,"&lt;="&amp;T$1,Распис!$D$4:$D$300,"&gt;="&amp;T$1)&gt;0,SUMIFS(Распис!$I$4:$I$300,Распис!$B$4:$B$300,$A182,Распис!$C$4:$C$300,"&lt;="&amp;T$1,Распис!$D$4:$D$300,"&gt;="&amp;T$1),SUMIF(База!$B$3:$B$305,$A182,База!$I$3:$I$152))</f>
        <v>0</v>
      </c>
      <c r="U182" s="46">
        <f ca="1">IF(COUNTIFS(Распис!$B$4:$B$300,$A182,Распис!$C$4:$C$300,"&lt;="&amp;U$1,Распис!$D$4:$D$300,"&gt;="&amp;U$1)&gt;0,SUMIFS(Распис!$J$4:$J$300,Распис!$B$4:$B$300,$A182,Распис!$C$4:$C$300,"&lt;="&amp;U$1,Распис!$D$4:$D$300,"&gt;="&amp;U$1),SUMIF(База!$B$3:$B$305,$A182,База!$J$3:$J$152))</f>
        <v>0</v>
      </c>
      <c r="V182" s="46">
        <f ca="1">IF(COUNTIFS(Распис!$B$4:$B$300,$A182,Распис!$C$4:$C$300,"&lt;="&amp;V$1,Распис!$D$4:$D$300,"&gt;="&amp;V$1)&gt;0,SUMIFS(Распис!$K$4:$K$300,Распис!$B$4:$B$300,$A182,Распис!$C$4:$C$300,"&lt;="&amp;V$1,Распис!$D$4:$D$300,"&gt;="&amp;V$1),SUMIF(База!$B$3:$B$305,$A182,База!$K$3:$K$152))</f>
        <v>0</v>
      </c>
      <c r="W182" s="46" t="s">
        <v>23</v>
      </c>
      <c r="X182" s="46">
        <f ca="1">IF(COUNTIFS(Распис!$B$4:$B$300,$A182,Распис!$C$4:$C$300,"&lt;="&amp;X$1,Распис!$D$4:$D$300,"&gt;="&amp;X$1)&gt;0,SUMIFS(Распис!$F$4:$F$300,Распис!$B$4:$B$300,$A182,Распис!$C$4:$C$300,"&lt;="&amp;X$1,Распис!$D$4:$D$300,"&gt;="&amp;X$1),SUMIF(База!$B$3:$B$305,$A182,База!$F$3:$F$152))</f>
        <v>0</v>
      </c>
      <c r="Y182" s="46">
        <f ca="1">IF(COUNTIFS(Распис!$B$4:$B$300,$A182,Распис!$C$4:$C$300,"&lt;="&amp;Y$1,Распис!$D$4:$D$300,"&gt;="&amp;Y$1)&gt;0,SUMIFS(Распис!$G$4:$G$300,Распис!$B$4:$B$300,$A182,Распис!$C$4:$C$300,"&lt;="&amp;Y$1,Распис!$D$4:$D$300,"&gt;="&amp;Y$1),SUMIF(База!$B$3:$B$305,$A182,База!$G$3:$G$152))</f>
        <v>0</v>
      </c>
      <c r="Z182" s="46">
        <f ca="1">IF(COUNTIFS(Распис!$B$4:$B$300,$A182,Распис!$C$4:$C$300,"&lt;="&amp;Z$1,Распис!$D$4:$D$300,"&gt;="&amp;Z$1)&gt;0,SUMIFS(Распис!$H$4:$H$300,Распис!$B$4:$B$300,$A182,Распис!$C$4:$C$300,"&lt;="&amp;Z$1,Распис!$D$4:$D$300,"&gt;="&amp;Z$1),SUMIF(База!$B$3:$B$305,$A182,База!$H$3:$H$152))</f>
        <v>0</v>
      </c>
      <c r="AA182" s="46">
        <f ca="1">IF(COUNTIFS(Распис!$B$4:$B$300,$A182,Распис!$C$4:$C$300,"&lt;="&amp;AA$1,Распис!$D$4:$D$300,"&gt;="&amp;AA$1)&gt;0,SUMIFS(Распис!$I$4:$I$300,Распис!$B$4:$B$300,$A182,Распис!$C$4:$C$300,"&lt;="&amp;AA$1,Распис!$D$4:$D$300,"&gt;="&amp;AA$1),SUMIF(База!$B$3:$B$305,$A182,База!$I$3:$I$152))</f>
        <v>0</v>
      </c>
      <c r="AB182" s="46">
        <f ca="1">IF(COUNTIFS(Распис!$B$4:$B$300,$A182,Распис!$C$4:$C$300,"&lt;="&amp;AB$1,Распис!$D$4:$D$300,"&gt;="&amp;AB$1)&gt;0,SUMIFS(Распис!$J$4:$J$300,Распис!$B$4:$B$300,$A182,Распис!$C$4:$C$300,"&lt;="&amp;AB$1,Распис!$D$4:$D$300,"&gt;="&amp;AB$1),SUMIF(База!$B$3:$B$305,$A182,База!$J$3:$J$152))</f>
        <v>0</v>
      </c>
      <c r="AC182" s="46">
        <f ca="1">IF(COUNTIFS(Распис!$B$4:$B$300,$A182,Распис!$C$4:$C$300,"&lt;="&amp;AC$1,Распис!$D$4:$D$300,"&gt;="&amp;AC$1)&gt;0,SUMIFS(Распис!$K$4:$K$300,Распис!$B$4:$B$300,$A182,Распис!$C$4:$C$300,"&lt;="&amp;AC$1,Распис!$D$4:$D$300,"&gt;="&amp;AC$1),SUMIF(База!$B$3:$B$305,$A182,База!$K$3:$K$152))</f>
        <v>0</v>
      </c>
      <c r="AD182" s="46" t="s">
        <v>23</v>
      </c>
      <c r="AE182" s="46">
        <f ca="1">IF(COUNTIFS(Распис!$B$4:$B$300,$A182,Распис!$C$4:$C$300,"&lt;="&amp;AE$1,Распис!$D$4:$D$300,"&gt;="&amp;AE$1)&gt;0,SUMIFS(Распис!$F$4:$F$300,Распис!$B$4:$B$300,$A182,Распис!$C$4:$C$300,"&lt;="&amp;AE$1,Распис!$D$4:$D$300,"&gt;="&amp;AE$1),SUMIF(База!$B$3:$B$305,$A182,База!$F$3:$F$152))</f>
        <v>0</v>
      </c>
      <c r="AF182" s="47"/>
      <c r="AG182" s="46">
        <f t="shared" ca="1" si="18"/>
        <v>0</v>
      </c>
      <c r="AH182" s="46">
        <f ca="1">AG182-SUMIFS(Распред!$G$4:$G$300,Распред!$B$4:$B$300,"апрель",Распред!$F$4:$F$300,A182)</f>
        <v>0</v>
      </c>
      <c r="AI182" s="46">
        <f ca="1">AH182+(COUNTIF(B182:AF182,"КД")+SUMIFS(Распред!$AH$4:$AH$300,Распред!$F$4:$F$300,A182,Распред!$B$4:$B$300,"апрель"))*4</f>
        <v>0</v>
      </c>
      <c r="AJ182" s="46">
        <f t="shared" ca="1" si="19"/>
        <v>0</v>
      </c>
      <c r="AK182" s="46">
        <f t="shared" ca="1" si="20"/>
        <v>0</v>
      </c>
      <c r="AL182" s="46">
        <f>SUMIFS(Распред!$K$4:$K$300,Распред!$B$4:$B$300,"апрель",Распред!$J$4:$J$300,A182)+SUMIFS(Распред!$M$4:$M$300,Распред!$B$4:$B$300,"апрель",Распред!$L$4:$L$300,A182)+SUMIFS(Распред!$O$4:$O$300,Распред!$B$4:$B$300,"апрель",Распред!$N$4:$N$300,A182)+SUMIFS(Распред!$Q$4:$Q$300,Распред!$B$4:$B$300,"апрель",Распред!$P$4:$P$300,A182)+SUMIFS(Распред!$S$4:$S$300,Распред!$B$4:$B$300,"апрель",Распред!$R$4:$R$300,A182)+SUMIFS(Распред!$U$4:$U$300,Распред!$B$4:$B$300,"апрель",Распред!$T$4:$T$300,A182)+SUMIFS(Распред!$W$4:$W$300,Распред!$B$4:$B$300,"апрель",Распред!$V$4:$V$300,A182)+SUMIFS(Распред!$Y$4:$Y$300,Распред!$B$4:$B$300,"апрель",Распред!$X$4:$X$300,A182)+SUMIFS(Распред!$AA$4:$AA$300,Распред!$B$4:$B$300,"апрель",Распред!$Z$4:$Z$300,A182)+SUMIFS(Распред!$AC$4:$AC$300,Распред!$B$4:$B$300,"апрель",Распред!$AB$4:$AB$300,A182)</f>
        <v>0</v>
      </c>
      <c r="AM182" s="46">
        <f t="shared" ca="1" si="21"/>
        <v>0</v>
      </c>
      <c r="AN182" s="46">
        <f t="shared" ca="1" si="22"/>
        <v>0</v>
      </c>
      <c r="AO182" s="46">
        <f t="shared" ca="1" si="23"/>
        <v>0</v>
      </c>
      <c r="AP182" s="46">
        <f>январь!AP182</f>
        <v>0</v>
      </c>
      <c r="AQ182" s="46">
        <f t="shared" ca="1" si="33"/>
        <v>0</v>
      </c>
      <c r="AR182" s="47"/>
      <c r="AS182" s="47">
        <f t="shared" ca="1" si="25"/>
        <v>0</v>
      </c>
      <c r="AT182" s="47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</row>
    <row r="183" spans="1:58" x14ac:dyDescent="0.25">
      <c r="A183" s="47">
        <f>База!B183</f>
        <v>0</v>
      </c>
      <c r="B183" s="46" t="s">
        <v>23</v>
      </c>
      <c r="C183" s="46">
        <f ca="1">IF(COUNTIFS(Распис!$B$4:$B$300,$A183,Распис!$C$4:$C$300,"&lt;="&amp;C$1,Распис!$D$4:$D$300,"&gt;="&amp;C$1)&gt;0,SUMIFS(Распис!$F$4:$F$300,Распис!$B$4:$B$300,$A183,Распис!$C$4:$C$300,"&lt;="&amp;C$1,Распис!$D$4:$D$300,"&gt;="&amp;C$1),SUMIF(База!$B$3:$B$305,$A183,База!$F$3:$F$152))</f>
        <v>0</v>
      </c>
      <c r="D183" s="46">
        <f ca="1">IF(COUNTIFS(Распис!$B$4:$B$300,$A183,Распис!$C$4:$C$300,"&lt;="&amp;D$1,Распис!$D$4:$D$300,"&gt;="&amp;D$1)&gt;0,SUMIFS(Распис!$G$4:$G$300,Распис!$B$4:$B$300,$A183,Распис!$C$4:$C$300,"&lt;="&amp;D$1,Распис!$D$4:$D$300,"&gt;="&amp;D$1),SUMIF(База!$B$3:$B$305,$A183,База!$G$3:$G$152))</f>
        <v>0</v>
      </c>
      <c r="E183" s="46">
        <f ca="1">IF(COUNTIFS(Распис!$B$4:$B$300,$A183,Распис!$C$4:$C$300,"&lt;="&amp;E$1,Распис!$D$4:$D$300,"&gt;="&amp;E$1)&gt;0,SUMIFS(Распис!$H$4:$H$300,Распис!$B$4:$B$300,$A183,Распис!$C$4:$C$300,"&lt;="&amp;E$1,Распис!$D$4:$D$300,"&gt;="&amp;E$1),SUMIF(База!$B$3:$B$305,$A183,База!$H$3:$H$152))</f>
        <v>0</v>
      </c>
      <c r="F183" s="46">
        <f ca="1">IF(COUNTIFS(Распис!$B$4:$B$300,$A183,Распис!$C$4:$C$300,"&lt;="&amp;F$1,Распис!$D$4:$D$300,"&gt;="&amp;F$1)&gt;0,SUMIFS(Распис!$I$4:$I$300,Распис!$B$4:$B$300,$A183,Распис!$C$4:$C$300,"&lt;="&amp;F$1,Распис!$D$4:$D$300,"&gt;="&amp;F$1),SUMIF(База!$B$3:$B$305,$A183,База!$I$3:$I$152))</f>
        <v>0</v>
      </c>
      <c r="G183" s="46">
        <f ca="1">IF(COUNTIFS(Распис!$B$4:$B$300,$A183,Распис!$C$4:$C$300,"&lt;="&amp;G$1,Распис!$D$4:$D$300,"&gt;="&amp;G$1)&gt;0,SUMIFS(Распис!$J$4:$J$300,Распис!$B$4:$B$300,$A183,Распис!$C$4:$C$300,"&lt;="&amp;G$1,Распис!$D$4:$D$300,"&gt;="&amp;G$1),SUMIF(База!$B$3:$B$305,$A183,База!$J$3:$J$152))</f>
        <v>0</v>
      </c>
      <c r="H183" s="46">
        <f ca="1">IF(COUNTIFS(Распис!$B$4:$B$300,$A183,Распис!$C$4:$C$300,"&lt;="&amp;H$1,Распис!$D$4:$D$300,"&gt;="&amp;H$1)&gt;0,SUMIFS(Распис!$K$4:$K$300,Распис!$B$4:$B$300,$A183,Распис!$C$4:$C$300,"&lt;="&amp;H$1,Распис!$D$4:$D$300,"&gt;="&amp;H$1),SUMIF(База!$B$3:$B$305,$A183,База!$K$3:$K$152))</f>
        <v>0</v>
      </c>
      <c r="I183" s="46" t="s">
        <v>23</v>
      </c>
      <c r="J183" s="46">
        <f ca="1">IF(COUNTIFS(Распис!$B$4:$B$300,$A183,Распис!$C$4:$C$300,"&lt;="&amp;J$1,Распис!$D$4:$D$300,"&gt;="&amp;J$1)&gt;0,SUMIFS(Распис!$F$4:$F$300,Распис!$B$4:$B$300,$A183,Распис!$C$4:$C$300,"&lt;="&amp;J$1,Распис!$D$4:$D$300,"&gt;="&amp;J$1),SUMIF(База!$B$3:$B$305,$A183,База!$F$3:$F$152))</f>
        <v>0</v>
      </c>
      <c r="K183" s="46">
        <f ca="1">IF(COUNTIFS(Распис!$B$4:$B$300,$A183,Распис!$C$4:$C$300,"&lt;="&amp;K$1,Распис!$D$4:$D$300,"&gt;="&amp;K$1)&gt;0,SUMIFS(Распис!$G$4:$G$300,Распис!$B$4:$B$300,$A183,Распис!$C$4:$C$300,"&lt;="&amp;K$1,Распис!$D$4:$D$300,"&gt;="&amp;K$1),SUMIF(База!$B$3:$B$305,$A183,База!$G$3:$G$152))</f>
        <v>0</v>
      </c>
      <c r="L183" s="46">
        <f ca="1">IF(COUNTIFS(Распис!$B$4:$B$300,$A183,Распис!$C$4:$C$300,"&lt;="&amp;L$1,Распис!$D$4:$D$300,"&gt;="&amp;L$1)&gt;0,SUMIFS(Распис!$H$4:$H$300,Распис!$B$4:$B$300,$A183,Распис!$C$4:$C$300,"&lt;="&amp;L$1,Распис!$D$4:$D$300,"&gt;="&amp;L$1),SUMIF(База!$B$3:$B$305,$A183,База!$H$3:$H$152))</f>
        <v>0</v>
      </c>
      <c r="M183" s="46">
        <f ca="1">IF(COUNTIFS(Распис!$B$4:$B$300,$A183,Распис!$C$4:$C$300,"&lt;="&amp;M$1,Распис!$D$4:$D$300,"&gt;="&amp;M$1)&gt;0,SUMIFS(Распис!$I$4:$I$300,Распис!$B$4:$B$300,$A183,Распис!$C$4:$C$300,"&lt;="&amp;M$1,Распис!$D$4:$D$300,"&gt;="&amp;M$1),SUMIF(База!$B$3:$B$305,$A183,База!$I$3:$I$152))</f>
        <v>0</v>
      </c>
      <c r="N183" s="46">
        <f ca="1">IF(COUNTIFS(Распис!$B$4:$B$300,$A183,Распис!$C$4:$C$300,"&lt;="&amp;N$1,Распис!$D$4:$D$300,"&gt;="&amp;N$1)&gt;0,SUMIFS(Распис!$J$4:$J$300,Распис!$B$4:$B$300,$A183,Распис!$C$4:$C$300,"&lt;="&amp;N$1,Распис!$D$4:$D$300,"&gt;="&amp;N$1),SUMIF(База!$B$3:$B$305,$A183,База!$J$3:$J$152))</f>
        <v>0</v>
      </c>
      <c r="O183" s="46">
        <f ca="1">IF(COUNTIFS(Распис!$B$4:$B$300,$A183,Распис!$C$4:$C$300,"&lt;="&amp;O$1,Распис!$D$4:$D$300,"&gt;="&amp;O$1)&gt;0,SUMIFS(Распис!$K$4:$K$300,Распис!$B$4:$B$300,$A183,Распис!$C$4:$C$300,"&lt;="&amp;O$1,Распис!$D$4:$D$300,"&gt;="&amp;O$1),SUMIF(База!$B$3:$B$305,$A183,База!$K$3:$K$152))</f>
        <v>0</v>
      </c>
      <c r="P183" s="46" t="s">
        <v>23</v>
      </c>
      <c r="Q183" s="46">
        <f ca="1">IF(COUNTIFS(Распис!$B$4:$B$300,$A183,Распис!$C$4:$C$300,"&lt;="&amp;Q$1,Распис!$D$4:$D$300,"&gt;="&amp;Q$1)&gt;0,SUMIFS(Распис!$F$4:$F$300,Распис!$B$4:$B$300,$A183,Распис!$C$4:$C$300,"&lt;="&amp;Q$1,Распис!$D$4:$D$300,"&gt;="&amp;Q$1),SUMIF(База!$B$3:$B$305,$A183,База!$F$3:$F$152))</f>
        <v>0</v>
      </c>
      <c r="R183" s="46">
        <f ca="1">IF(COUNTIFS(Распис!$B$4:$B$300,$A183,Распис!$C$4:$C$300,"&lt;="&amp;R$1,Распис!$D$4:$D$300,"&gt;="&amp;R$1)&gt;0,SUMIFS(Распис!$G$4:$G$300,Распис!$B$4:$B$300,$A183,Распис!$C$4:$C$300,"&lt;="&amp;R$1,Распис!$D$4:$D$300,"&gt;="&amp;R$1),SUMIF(База!$B$3:$B$305,$A183,База!$G$3:$G$152))</f>
        <v>0</v>
      </c>
      <c r="S183" s="46">
        <f ca="1">IF(COUNTIFS(Распис!$B$4:$B$300,$A183,Распис!$C$4:$C$300,"&lt;="&amp;S$1,Распис!$D$4:$D$300,"&gt;="&amp;S$1)&gt;0,SUMIFS(Распис!$H$4:$H$300,Распис!$B$4:$B$300,$A183,Распис!$C$4:$C$300,"&lt;="&amp;S$1,Распис!$D$4:$D$300,"&gt;="&amp;S$1),SUMIF(База!$B$3:$B$305,$A183,База!$H$3:$H$152))</f>
        <v>0</v>
      </c>
      <c r="T183" s="46">
        <f ca="1">IF(COUNTIFS(Распис!$B$4:$B$300,$A183,Распис!$C$4:$C$300,"&lt;="&amp;T$1,Распис!$D$4:$D$300,"&gt;="&amp;T$1)&gt;0,SUMIFS(Распис!$I$4:$I$300,Распис!$B$4:$B$300,$A183,Распис!$C$4:$C$300,"&lt;="&amp;T$1,Распис!$D$4:$D$300,"&gt;="&amp;T$1),SUMIF(База!$B$3:$B$305,$A183,База!$I$3:$I$152))</f>
        <v>0</v>
      </c>
      <c r="U183" s="46">
        <f ca="1">IF(COUNTIFS(Распис!$B$4:$B$300,$A183,Распис!$C$4:$C$300,"&lt;="&amp;U$1,Распис!$D$4:$D$300,"&gt;="&amp;U$1)&gt;0,SUMIFS(Распис!$J$4:$J$300,Распис!$B$4:$B$300,$A183,Распис!$C$4:$C$300,"&lt;="&amp;U$1,Распис!$D$4:$D$300,"&gt;="&amp;U$1),SUMIF(База!$B$3:$B$305,$A183,База!$J$3:$J$152))</f>
        <v>0</v>
      </c>
      <c r="V183" s="46">
        <f ca="1">IF(COUNTIFS(Распис!$B$4:$B$300,$A183,Распис!$C$4:$C$300,"&lt;="&amp;V$1,Распис!$D$4:$D$300,"&gt;="&amp;V$1)&gt;0,SUMIFS(Распис!$K$4:$K$300,Распис!$B$4:$B$300,$A183,Распис!$C$4:$C$300,"&lt;="&amp;V$1,Распис!$D$4:$D$300,"&gt;="&amp;V$1),SUMIF(База!$B$3:$B$305,$A183,База!$K$3:$K$152))</f>
        <v>0</v>
      </c>
      <c r="W183" s="46" t="s">
        <v>23</v>
      </c>
      <c r="X183" s="46">
        <f ca="1">IF(COUNTIFS(Распис!$B$4:$B$300,$A183,Распис!$C$4:$C$300,"&lt;="&amp;X$1,Распис!$D$4:$D$300,"&gt;="&amp;X$1)&gt;0,SUMIFS(Распис!$F$4:$F$300,Распис!$B$4:$B$300,$A183,Распис!$C$4:$C$300,"&lt;="&amp;X$1,Распис!$D$4:$D$300,"&gt;="&amp;X$1),SUMIF(База!$B$3:$B$305,$A183,База!$F$3:$F$152))</f>
        <v>0</v>
      </c>
      <c r="Y183" s="46">
        <f ca="1">IF(COUNTIFS(Распис!$B$4:$B$300,$A183,Распис!$C$4:$C$300,"&lt;="&amp;Y$1,Распис!$D$4:$D$300,"&gt;="&amp;Y$1)&gt;0,SUMIFS(Распис!$G$4:$G$300,Распис!$B$4:$B$300,$A183,Распис!$C$4:$C$300,"&lt;="&amp;Y$1,Распис!$D$4:$D$300,"&gt;="&amp;Y$1),SUMIF(База!$B$3:$B$305,$A183,База!$G$3:$G$152))</f>
        <v>0</v>
      </c>
      <c r="Z183" s="46">
        <f ca="1">IF(COUNTIFS(Распис!$B$4:$B$300,$A183,Распис!$C$4:$C$300,"&lt;="&amp;Z$1,Распис!$D$4:$D$300,"&gt;="&amp;Z$1)&gt;0,SUMIFS(Распис!$H$4:$H$300,Распис!$B$4:$B$300,$A183,Распис!$C$4:$C$300,"&lt;="&amp;Z$1,Распис!$D$4:$D$300,"&gt;="&amp;Z$1),SUMIF(База!$B$3:$B$305,$A183,База!$H$3:$H$152))</f>
        <v>0</v>
      </c>
      <c r="AA183" s="46">
        <f ca="1">IF(COUNTIFS(Распис!$B$4:$B$300,$A183,Распис!$C$4:$C$300,"&lt;="&amp;AA$1,Распис!$D$4:$D$300,"&gt;="&amp;AA$1)&gt;0,SUMIFS(Распис!$I$4:$I$300,Распис!$B$4:$B$300,$A183,Распис!$C$4:$C$300,"&lt;="&amp;AA$1,Распис!$D$4:$D$300,"&gt;="&amp;AA$1),SUMIF(База!$B$3:$B$305,$A183,База!$I$3:$I$152))</f>
        <v>0</v>
      </c>
      <c r="AB183" s="46">
        <f ca="1">IF(COUNTIFS(Распис!$B$4:$B$300,$A183,Распис!$C$4:$C$300,"&lt;="&amp;AB$1,Распис!$D$4:$D$300,"&gt;="&amp;AB$1)&gt;0,SUMIFS(Распис!$J$4:$J$300,Распис!$B$4:$B$300,$A183,Распис!$C$4:$C$300,"&lt;="&amp;AB$1,Распис!$D$4:$D$300,"&gt;="&amp;AB$1),SUMIF(База!$B$3:$B$305,$A183,База!$J$3:$J$152))</f>
        <v>0</v>
      </c>
      <c r="AC183" s="46">
        <f ca="1">IF(COUNTIFS(Распис!$B$4:$B$300,$A183,Распис!$C$4:$C$300,"&lt;="&amp;AC$1,Распис!$D$4:$D$300,"&gt;="&amp;AC$1)&gt;0,SUMIFS(Распис!$K$4:$K$300,Распис!$B$4:$B$300,$A183,Распис!$C$4:$C$300,"&lt;="&amp;AC$1,Распис!$D$4:$D$300,"&gt;="&amp;AC$1),SUMIF(База!$B$3:$B$305,$A183,База!$K$3:$K$152))</f>
        <v>0</v>
      </c>
      <c r="AD183" s="46" t="s">
        <v>23</v>
      </c>
      <c r="AE183" s="46">
        <f ca="1">IF(COUNTIFS(Распис!$B$4:$B$300,$A183,Распис!$C$4:$C$300,"&lt;="&amp;AE$1,Распис!$D$4:$D$300,"&gt;="&amp;AE$1)&gt;0,SUMIFS(Распис!$F$4:$F$300,Распис!$B$4:$B$300,$A183,Распис!$C$4:$C$300,"&lt;="&amp;AE$1,Распис!$D$4:$D$300,"&gt;="&amp;AE$1),SUMIF(База!$B$3:$B$305,$A183,База!$F$3:$F$152))</f>
        <v>0</v>
      </c>
      <c r="AF183" s="47"/>
      <c r="AG183" s="46">
        <f t="shared" ca="1" si="18"/>
        <v>0</v>
      </c>
      <c r="AH183" s="46">
        <f ca="1">AG183-SUMIFS(Распред!$G$4:$G$300,Распред!$B$4:$B$300,"апрель",Распред!$F$4:$F$300,A183)</f>
        <v>0</v>
      </c>
      <c r="AI183" s="46">
        <f ca="1">AH183+(COUNTIF(B183:AF183,"КД")+SUMIFS(Распред!$AH$4:$AH$300,Распред!$F$4:$F$300,A183,Распред!$B$4:$B$300,"апрель"))*4</f>
        <v>0</v>
      </c>
      <c r="AJ183" s="46">
        <f t="shared" ca="1" si="19"/>
        <v>0</v>
      </c>
      <c r="AK183" s="46">
        <f t="shared" ca="1" si="20"/>
        <v>0</v>
      </c>
      <c r="AL183" s="46">
        <f>SUMIFS(Распред!$K$4:$K$300,Распред!$B$4:$B$300,"апрель",Распред!$J$4:$J$300,A183)+SUMIFS(Распред!$M$4:$M$300,Распред!$B$4:$B$300,"апрель",Распред!$L$4:$L$300,A183)+SUMIFS(Распред!$O$4:$O$300,Распред!$B$4:$B$300,"апрель",Распред!$N$4:$N$300,A183)+SUMIFS(Распред!$Q$4:$Q$300,Распред!$B$4:$B$300,"апрель",Распред!$P$4:$P$300,A183)+SUMIFS(Распред!$S$4:$S$300,Распред!$B$4:$B$300,"апрель",Распред!$R$4:$R$300,A183)+SUMIFS(Распред!$U$4:$U$300,Распред!$B$4:$B$300,"апрель",Распред!$T$4:$T$300,A183)+SUMIFS(Распред!$W$4:$W$300,Распред!$B$4:$B$300,"апрель",Распред!$V$4:$V$300,A183)+SUMIFS(Распред!$Y$4:$Y$300,Распред!$B$4:$B$300,"апрель",Распред!$X$4:$X$300,A183)+SUMIFS(Распред!$AA$4:$AA$300,Распред!$B$4:$B$300,"апрель",Распред!$Z$4:$Z$300,A183)+SUMIFS(Распред!$AC$4:$AC$300,Распред!$B$4:$B$300,"апрель",Распред!$AB$4:$AB$300,A183)</f>
        <v>0</v>
      </c>
      <c r="AM183" s="46">
        <f t="shared" ca="1" si="21"/>
        <v>0</v>
      </c>
      <c r="AN183" s="46">
        <f t="shared" ca="1" si="22"/>
        <v>0</v>
      </c>
      <c r="AO183" s="46">
        <f t="shared" ca="1" si="23"/>
        <v>0</v>
      </c>
      <c r="AP183" s="46">
        <f>январь!AP183</f>
        <v>0</v>
      </c>
      <c r="AQ183" s="46">
        <f t="shared" ca="1" si="33"/>
        <v>0</v>
      </c>
      <c r="AR183" s="47"/>
      <c r="AS183" s="47">
        <f t="shared" ca="1" si="25"/>
        <v>0</v>
      </c>
      <c r="AT183" s="47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</row>
    <row r="184" spans="1:58" x14ac:dyDescent="0.25">
      <c r="A184" s="47">
        <f>База!B184</f>
        <v>0</v>
      </c>
      <c r="B184" s="46" t="s">
        <v>23</v>
      </c>
      <c r="C184" s="46">
        <f ca="1">IF(COUNTIFS(Распис!$B$4:$B$300,$A184,Распис!$C$4:$C$300,"&lt;="&amp;C$1,Распис!$D$4:$D$300,"&gt;="&amp;C$1)&gt;0,SUMIFS(Распис!$F$4:$F$300,Распис!$B$4:$B$300,$A184,Распис!$C$4:$C$300,"&lt;="&amp;C$1,Распис!$D$4:$D$300,"&gt;="&amp;C$1),SUMIF(База!$B$3:$B$305,$A184,База!$F$3:$F$152))</f>
        <v>0</v>
      </c>
      <c r="D184" s="46">
        <f ca="1">IF(COUNTIFS(Распис!$B$4:$B$300,$A184,Распис!$C$4:$C$300,"&lt;="&amp;D$1,Распис!$D$4:$D$300,"&gt;="&amp;D$1)&gt;0,SUMIFS(Распис!$G$4:$G$300,Распис!$B$4:$B$300,$A184,Распис!$C$4:$C$300,"&lt;="&amp;D$1,Распис!$D$4:$D$300,"&gt;="&amp;D$1),SUMIF(База!$B$3:$B$305,$A184,База!$G$3:$G$152))</f>
        <v>0</v>
      </c>
      <c r="E184" s="46">
        <f ca="1">IF(COUNTIFS(Распис!$B$4:$B$300,$A184,Распис!$C$4:$C$300,"&lt;="&amp;E$1,Распис!$D$4:$D$300,"&gt;="&amp;E$1)&gt;0,SUMIFS(Распис!$H$4:$H$300,Распис!$B$4:$B$300,$A184,Распис!$C$4:$C$300,"&lt;="&amp;E$1,Распис!$D$4:$D$300,"&gt;="&amp;E$1),SUMIF(База!$B$3:$B$305,$A184,База!$H$3:$H$152))</f>
        <v>0</v>
      </c>
      <c r="F184" s="46">
        <f ca="1">IF(COUNTIFS(Распис!$B$4:$B$300,$A184,Распис!$C$4:$C$300,"&lt;="&amp;F$1,Распис!$D$4:$D$300,"&gt;="&amp;F$1)&gt;0,SUMIFS(Распис!$I$4:$I$300,Распис!$B$4:$B$300,$A184,Распис!$C$4:$C$300,"&lt;="&amp;F$1,Распис!$D$4:$D$300,"&gt;="&amp;F$1),SUMIF(База!$B$3:$B$305,$A184,База!$I$3:$I$152))</f>
        <v>0</v>
      </c>
      <c r="G184" s="46">
        <f ca="1">IF(COUNTIFS(Распис!$B$4:$B$300,$A184,Распис!$C$4:$C$300,"&lt;="&amp;G$1,Распис!$D$4:$D$300,"&gt;="&amp;G$1)&gt;0,SUMIFS(Распис!$J$4:$J$300,Распис!$B$4:$B$300,$A184,Распис!$C$4:$C$300,"&lt;="&amp;G$1,Распис!$D$4:$D$300,"&gt;="&amp;G$1),SUMIF(База!$B$3:$B$305,$A184,База!$J$3:$J$152))</f>
        <v>0</v>
      </c>
      <c r="H184" s="46">
        <f ca="1">IF(COUNTIFS(Распис!$B$4:$B$300,$A184,Распис!$C$4:$C$300,"&lt;="&amp;H$1,Распис!$D$4:$D$300,"&gt;="&amp;H$1)&gt;0,SUMIFS(Распис!$K$4:$K$300,Распис!$B$4:$B$300,$A184,Распис!$C$4:$C$300,"&lt;="&amp;H$1,Распис!$D$4:$D$300,"&gt;="&amp;H$1),SUMIF(База!$B$3:$B$305,$A184,База!$K$3:$K$152))</f>
        <v>0</v>
      </c>
      <c r="I184" s="46" t="s">
        <v>23</v>
      </c>
      <c r="J184" s="46">
        <f ca="1">IF(COUNTIFS(Распис!$B$4:$B$300,$A184,Распис!$C$4:$C$300,"&lt;="&amp;J$1,Распис!$D$4:$D$300,"&gt;="&amp;J$1)&gt;0,SUMIFS(Распис!$F$4:$F$300,Распис!$B$4:$B$300,$A184,Распис!$C$4:$C$300,"&lt;="&amp;J$1,Распис!$D$4:$D$300,"&gt;="&amp;J$1),SUMIF(База!$B$3:$B$305,$A184,База!$F$3:$F$152))</f>
        <v>0</v>
      </c>
      <c r="K184" s="46">
        <f ca="1">IF(COUNTIFS(Распис!$B$4:$B$300,$A184,Распис!$C$4:$C$300,"&lt;="&amp;K$1,Распис!$D$4:$D$300,"&gt;="&amp;K$1)&gt;0,SUMIFS(Распис!$G$4:$G$300,Распис!$B$4:$B$300,$A184,Распис!$C$4:$C$300,"&lt;="&amp;K$1,Распис!$D$4:$D$300,"&gt;="&amp;K$1),SUMIF(База!$B$3:$B$305,$A184,База!$G$3:$G$152))</f>
        <v>0</v>
      </c>
      <c r="L184" s="46">
        <f ca="1">IF(COUNTIFS(Распис!$B$4:$B$300,$A184,Распис!$C$4:$C$300,"&lt;="&amp;L$1,Распис!$D$4:$D$300,"&gt;="&amp;L$1)&gt;0,SUMIFS(Распис!$H$4:$H$300,Распис!$B$4:$B$300,$A184,Распис!$C$4:$C$300,"&lt;="&amp;L$1,Распис!$D$4:$D$300,"&gt;="&amp;L$1),SUMIF(База!$B$3:$B$305,$A184,База!$H$3:$H$152))</f>
        <v>0</v>
      </c>
      <c r="M184" s="46">
        <f ca="1">IF(COUNTIFS(Распис!$B$4:$B$300,$A184,Распис!$C$4:$C$300,"&lt;="&amp;M$1,Распис!$D$4:$D$300,"&gt;="&amp;M$1)&gt;0,SUMIFS(Распис!$I$4:$I$300,Распис!$B$4:$B$300,$A184,Распис!$C$4:$C$300,"&lt;="&amp;M$1,Распис!$D$4:$D$300,"&gt;="&amp;M$1),SUMIF(База!$B$3:$B$305,$A184,База!$I$3:$I$152))</f>
        <v>0</v>
      </c>
      <c r="N184" s="46">
        <f ca="1">IF(COUNTIFS(Распис!$B$4:$B$300,$A184,Распис!$C$4:$C$300,"&lt;="&amp;N$1,Распис!$D$4:$D$300,"&gt;="&amp;N$1)&gt;0,SUMIFS(Распис!$J$4:$J$300,Распис!$B$4:$B$300,$A184,Распис!$C$4:$C$300,"&lt;="&amp;N$1,Распис!$D$4:$D$300,"&gt;="&amp;N$1),SUMIF(База!$B$3:$B$305,$A184,База!$J$3:$J$152))</f>
        <v>0</v>
      </c>
      <c r="O184" s="46">
        <f ca="1">IF(COUNTIFS(Распис!$B$4:$B$300,$A184,Распис!$C$4:$C$300,"&lt;="&amp;O$1,Распис!$D$4:$D$300,"&gt;="&amp;O$1)&gt;0,SUMIFS(Распис!$K$4:$K$300,Распис!$B$4:$B$300,$A184,Распис!$C$4:$C$300,"&lt;="&amp;O$1,Распис!$D$4:$D$300,"&gt;="&amp;O$1),SUMIF(База!$B$3:$B$305,$A184,База!$K$3:$K$152))</f>
        <v>0</v>
      </c>
      <c r="P184" s="46" t="s">
        <v>23</v>
      </c>
      <c r="Q184" s="46">
        <f ca="1">IF(COUNTIFS(Распис!$B$4:$B$300,$A184,Распис!$C$4:$C$300,"&lt;="&amp;Q$1,Распис!$D$4:$D$300,"&gt;="&amp;Q$1)&gt;0,SUMIFS(Распис!$F$4:$F$300,Распис!$B$4:$B$300,$A184,Распис!$C$4:$C$300,"&lt;="&amp;Q$1,Распис!$D$4:$D$300,"&gt;="&amp;Q$1),SUMIF(База!$B$3:$B$305,$A184,База!$F$3:$F$152))</f>
        <v>0</v>
      </c>
      <c r="R184" s="46">
        <f ca="1">IF(COUNTIFS(Распис!$B$4:$B$300,$A184,Распис!$C$4:$C$300,"&lt;="&amp;R$1,Распис!$D$4:$D$300,"&gt;="&amp;R$1)&gt;0,SUMIFS(Распис!$G$4:$G$300,Распис!$B$4:$B$300,$A184,Распис!$C$4:$C$300,"&lt;="&amp;R$1,Распис!$D$4:$D$300,"&gt;="&amp;R$1),SUMIF(База!$B$3:$B$305,$A184,База!$G$3:$G$152))</f>
        <v>0</v>
      </c>
      <c r="S184" s="46">
        <f ca="1">IF(COUNTIFS(Распис!$B$4:$B$300,$A184,Распис!$C$4:$C$300,"&lt;="&amp;S$1,Распис!$D$4:$D$300,"&gt;="&amp;S$1)&gt;0,SUMIFS(Распис!$H$4:$H$300,Распис!$B$4:$B$300,$A184,Распис!$C$4:$C$300,"&lt;="&amp;S$1,Распис!$D$4:$D$300,"&gt;="&amp;S$1),SUMIF(База!$B$3:$B$305,$A184,База!$H$3:$H$152))</f>
        <v>0</v>
      </c>
      <c r="T184" s="46">
        <f ca="1">IF(COUNTIFS(Распис!$B$4:$B$300,$A184,Распис!$C$4:$C$300,"&lt;="&amp;T$1,Распис!$D$4:$D$300,"&gt;="&amp;T$1)&gt;0,SUMIFS(Распис!$I$4:$I$300,Распис!$B$4:$B$300,$A184,Распис!$C$4:$C$300,"&lt;="&amp;T$1,Распис!$D$4:$D$300,"&gt;="&amp;T$1),SUMIF(База!$B$3:$B$305,$A184,База!$I$3:$I$152))</f>
        <v>0</v>
      </c>
      <c r="U184" s="46">
        <f ca="1">IF(COUNTIFS(Распис!$B$4:$B$300,$A184,Распис!$C$4:$C$300,"&lt;="&amp;U$1,Распис!$D$4:$D$300,"&gt;="&amp;U$1)&gt;0,SUMIFS(Распис!$J$4:$J$300,Распис!$B$4:$B$300,$A184,Распис!$C$4:$C$300,"&lt;="&amp;U$1,Распис!$D$4:$D$300,"&gt;="&amp;U$1),SUMIF(База!$B$3:$B$305,$A184,База!$J$3:$J$152))</f>
        <v>0</v>
      </c>
      <c r="V184" s="46">
        <f ca="1">IF(COUNTIFS(Распис!$B$4:$B$300,$A184,Распис!$C$4:$C$300,"&lt;="&amp;V$1,Распис!$D$4:$D$300,"&gt;="&amp;V$1)&gt;0,SUMIFS(Распис!$K$4:$K$300,Распис!$B$4:$B$300,$A184,Распис!$C$4:$C$300,"&lt;="&amp;V$1,Распис!$D$4:$D$300,"&gt;="&amp;V$1),SUMIF(База!$B$3:$B$305,$A184,База!$K$3:$K$152))</f>
        <v>0</v>
      </c>
      <c r="W184" s="46" t="s">
        <v>23</v>
      </c>
      <c r="X184" s="46">
        <f ca="1">IF(COUNTIFS(Распис!$B$4:$B$300,$A184,Распис!$C$4:$C$300,"&lt;="&amp;X$1,Распис!$D$4:$D$300,"&gt;="&amp;X$1)&gt;0,SUMIFS(Распис!$F$4:$F$300,Распис!$B$4:$B$300,$A184,Распис!$C$4:$C$300,"&lt;="&amp;X$1,Распис!$D$4:$D$300,"&gt;="&amp;X$1),SUMIF(База!$B$3:$B$305,$A184,База!$F$3:$F$152))</f>
        <v>0</v>
      </c>
      <c r="Y184" s="46">
        <f ca="1">IF(COUNTIFS(Распис!$B$4:$B$300,$A184,Распис!$C$4:$C$300,"&lt;="&amp;Y$1,Распис!$D$4:$D$300,"&gt;="&amp;Y$1)&gt;0,SUMIFS(Распис!$G$4:$G$300,Распис!$B$4:$B$300,$A184,Распис!$C$4:$C$300,"&lt;="&amp;Y$1,Распис!$D$4:$D$300,"&gt;="&amp;Y$1),SUMIF(База!$B$3:$B$305,$A184,База!$G$3:$G$152))</f>
        <v>0</v>
      </c>
      <c r="Z184" s="46">
        <f ca="1">IF(COUNTIFS(Распис!$B$4:$B$300,$A184,Распис!$C$4:$C$300,"&lt;="&amp;Z$1,Распис!$D$4:$D$300,"&gt;="&amp;Z$1)&gt;0,SUMIFS(Распис!$H$4:$H$300,Распис!$B$4:$B$300,$A184,Распис!$C$4:$C$300,"&lt;="&amp;Z$1,Распис!$D$4:$D$300,"&gt;="&amp;Z$1),SUMIF(База!$B$3:$B$305,$A184,База!$H$3:$H$152))</f>
        <v>0</v>
      </c>
      <c r="AA184" s="46">
        <f ca="1">IF(COUNTIFS(Распис!$B$4:$B$300,$A184,Распис!$C$4:$C$300,"&lt;="&amp;AA$1,Распис!$D$4:$D$300,"&gt;="&amp;AA$1)&gt;0,SUMIFS(Распис!$I$4:$I$300,Распис!$B$4:$B$300,$A184,Распис!$C$4:$C$300,"&lt;="&amp;AA$1,Распис!$D$4:$D$300,"&gt;="&amp;AA$1),SUMIF(База!$B$3:$B$305,$A184,База!$I$3:$I$152))</f>
        <v>0</v>
      </c>
      <c r="AB184" s="46">
        <f ca="1">IF(COUNTIFS(Распис!$B$4:$B$300,$A184,Распис!$C$4:$C$300,"&lt;="&amp;AB$1,Распис!$D$4:$D$300,"&gt;="&amp;AB$1)&gt;0,SUMIFS(Распис!$J$4:$J$300,Распис!$B$4:$B$300,$A184,Распис!$C$4:$C$300,"&lt;="&amp;AB$1,Распис!$D$4:$D$300,"&gt;="&amp;AB$1),SUMIF(База!$B$3:$B$305,$A184,База!$J$3:$J$152))</f>
        <v>0</v>
      </c>
      <c r="AC184" s="46">
        <f ca="1">IF(COUNTIFS(Распис!$B$4:$B$300,$A184,Распис!$C$4:$C$300,"&lt;="&amp;AC$1,Распис!$D$4:$D$300,"&gt;="&amp;AC$1)&gt;0,SUMIFS(Распис!$K$4:$K$300,Распис!$B$4:$B$300,$A184,Распис!$C$4:$C$300,"&lt;="&amp;AC$1,Распис!$D$4:$D$300,"&gt;="&amp;AC$1),SUMIF(База!$B$3:$B$305,$A184,База!$K$3:$K$152))</f>
        <v>0</v>
      </c>
      <c r="AD184" s="46" t="s">
        <v>23</v>
      </c>
      <c r="AE184" s="46">
        <f ca="1">IF(COUNTIFS(Распис!$B$4:$B$300,$A184,Распис!$C$4:$C$300,"&lt;="&amp;AE$1,Распис!$D$4:$D$300,"&gt;="&amp;AE$1)&gt;0,SUMIFS(Распис!$F$4:$F$300,Распис!$B$4:$B$300,$A184,Распис!$C$4:$C$300,"&lt;="&amp;AE$1,Распис!$D$4:$D$300,"&gt;="&amp;AE$1),SUMIF(База!$B$3:$B$305,$A184,База!$F$3:$F$152))</f>
        <v>0</v>
      </c>
      <c r="AF184" s="47"/>
      <c r="AG184" s="46">
        <f t="shared" ca="1" si="18"/>
        <v>0</v>
      </c>
      <c r="AH184" s="46">
        <f ca="1">AG184-SUMIFS(Распред!$G$4:$G$300,Распред!$B$4:$B$300,"апрель",Распред!$F$4:$F$300,A184)</f>
        <v>0</v>
      </c>
      <c r="AI184" s="46">
        <f ca="1">AH184+(COUNTIF(B184:AF184,"КД")+SUMIFS(Распред!$AH$4:$AH$300,Распред!$F$4:$F$300,A184,Распред!$B$4:$B$300,"апрель"))*4</f>
        <v>0</v>
      </c>
      <c r="AJ184" s="46">
        <f t="shared" ca="1" si="19"/>
        <v>0</v>
      </c>
      <c r="AK184" s="46">
        <f t="shared" ca="1" si="20"/>
        <v>0</v>
      </c>
      <c r="AL184" s="46">
        <f>SUMIFS(Распред!$K$4:$K$300,Распред!$B$4:$B$300,"апрель",Распред!$J$4:$J$300,A184)+SUMIFS(Распред!$M$4:$M$300,Распред!$B$4:$B$300,"апрель",Распред!$L$4:$L$300,A184)+SUMIFS(Распред!$O$4:$O$300,Распред!$B$4:$B$300,"апрель",Распред!$N$4:$N$300,A184)+SUMIFS(Распред!$Q$4:$Q$300,Распред!$B$4:$B$300,"апрель",Распред!$P$4:$P$300,A184)+SUMIFS(Распред!$S$4:$S$300,Распред!$B$4:$B$300,"апрель",Распред!$R$4:$R$300,A184)+SUMIFS(Распред!$U$4:$U$300,Распред!$B$4:$B$300,"апрель",Распред!$T$4:$T$300,A184)+SUMIFS(Распред!$W$4:$W$300,Распред!$B$4:$B$300,"апрель",Распред!$V$4:$V$300,A184)+SUMIFS(Распред!$Y$4:$Y$300,Распред!$B$4:$B$300,"апрель",Распред!$X$4:$X$300,A184)+SUMIFS(Распред!$AA$4:$AA$300,Распред!$B$4:$B$300,"апрель",Распред!$Z$4:$Z$300,A184)+SUMIFS(Распред!$AC$4:$AC$300,Распред!$B$4:$B$300,"апрель",Распред!$AB$4:$AB$300,A184)</f>
        <v>0</v>
      </c>
      <c r="AM184" s="46">
        <f t="shared" ca="1" si="21"/>
        <v>0</v>
      </c>
      <c r="AN184" s="46">
        <f t="shared" ca="1" si="22"/>
        <v>0</v>
      </c>
      <c r="AO184" s="46">
        <f t="shared" ca="1" si="23"/>
        <v>0</v>
      </c>
      <c r="AP184" s="46">
        <f>январь!AP184</f>
        <v>0</v>
      </c>
      <c r="AQ184" s="46">
        <f t="shared" ca="1" si="33"/>
        <v>0</v>
      </c>
      <c r="AR184" s="47"/>
      <c r="AS184" s="47">
        <f t="shared" ca="1" si="25"/>
        <v>0</v>
      </c>
      <c r="AT184" s="47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</row>
    <row r="185" spans="1:58" x14ac:dyDescent="0.25">
      <c r="A185" s="47">
        <f>База!B185</f>
        <v>0</v>
      </c>
      <c r="B185" s="46" t="s">
        <v>23</v>
      </c>
      <c r="C185" s="46">
        <f ca="1">IF(COUNTIFS(Распис!$B$4:$B$300,$A185,Распис!$C$4:$C$300,"&lt;="&amp;C$1,Распис!$D$4:$D$300,"&gt;="&amp;C$1)&gt;0,SUMIFS(Распис!$F$4:$F$300,Распис!$B$4:$B$300,$A185,Распис!$C$4:$C$300,"&lt;="&amp;C$1,Распис!$D$4:$D$300,"&gt;="&amp;C$1),SUMIF(База!$B$3:$B$305,$A185,База!$F$3:$F$152))</f>
        <v>0</v>
      </c>
      <c r="D185" s="46">
        <f ca="1">IF(COUNTIFS(Распис!$B$4:$B$300,$A185,Распис!$C$4:$C$300,"&lt;="&amp;D$1,Распис!$D$4:$D$300,"&gt;="&amp;D$1)&gt;0,SUMIFS(Распис!$G$4:$G$300,Распис!$B$4:$B$300,$A185,Распис!$C$4:$C$300,"&lt;="&amp;D$1,Распис!$D$4:$D$300,"&gt;="&amp;D$1),SUMIF(База!$B$3:$B$305,$A185,База!$G$3:$G$152))</f>
        <v>0</v>
      </c>
      <c r="E185" s="46">
        <f ca="1">IF(COUNTIFS(Распис!$B$4:$B$300,$A185,Распис!$C$4:$C$300,"&lt;="&amp;E$1,Распис!$D$4:$D$300,"&gt;="&amp;E$1)&gt;0,SUMIFS(Распис!$H$4:$H$300,Распис!$B$4:$B$300,$A185,Распис!$C$4:$C$300,"&lt;="&amp;E$1,Распис!$D$4:$D$300,"&gt;="&amp;E$1),SUMIF(База!$B$3:$B$305,$A185,База!$H$3:$H$152))</f>
        <v>0</v>
      </c>
      <c r="F185" s="46">
        <f ca="1">IF(COUNTIFS(Распис!$B$4:$B$300,$A185,Распис!$C$4:$C$300,"&lt;="&amp;F$1,Распис!$D$4:$D$300,"&gt;="&amp;F$1)&gt;0,SUMIFS(Распис!$I$4:$I$300,Распис!$B$4:$B$300,$A185,Распис!$C$4:$C$300,"&lt;="&amp;F$1,Распис!$D$4:$D$300,"&gt;="&amp;F$1),SUMIF(База!$B$3:$B$305,$A185,База!$I$3:$I$152))</f>
        <v>0</v>
      </c>
      <c r="G185" s="46">
        <f ca="1">IF(COUNTIFS(Распис!$B$4:$B$300,$A185,Распис!$C$4:$C$300,"&lt;="&amp;G$1,Распис!$D$4:$D$300,"&gt;="&amp;G$1)&gt;0,SUMIFS(Распис!$J$4:$J$300,Распис!$B$4:$B$300,$A185,Распис!$C$4:$C$300,"&lt;="&amp;G$1,Распис!$D$4:$D$300,"&gt;="&amp;G$1),SUMIF(База!$B$3:$B$305,$A185,База!$J$3:$J$152))</f>
        <v>0</v>
      </c>
      <c r="H185" s="46">
        <f ca="1">IF(COUNTIFS(Распис!$B$4:$B$300,$A185,Распис!$C$4:$C$300,"&lt;="&amp;H$1,Распис!$D$4:$D$300,"&gt;="&amp;H$1)&gt;0,SUMIFS(Распис!$K$4:$K$300,Распис!$B$4:$B$300,$A185,Распис!$C$4:$C$300,"&lt;="&amp;H$1,Распис!$D$4:$D$300,"&gt;="&amp;H$1),SUMIF(База!$B$3:$B$305,$A185,База!$K$3:$K$152))</f>
        <v>0</v>
      </c>
      <c r="I185" s="46" t="s">
        <v>23</v>
      </c>
      <c r="J185" s="46">
        <f ca="1">IF(COUNTIFS(Распис!$B$4:$B$300,$A185,Распис!$C$4:$C$300,"&lt;="&amp;J$1,Распис!$D$4:$D$300,"&gt;="&amp;J$1)&gt;0,SUMIFS(Распис!$F$4:$F$300,Распис!$B$4:$B$300,$A185,Распис!$C$4:$C$300,"&lt;="&amp;J$1,Распис!$D$4:$D$300,"&gt;="&amp;J$1),SUMIF(База!$B$3:$B$305,$A185,База!$F$3:$F$152))</f>
        <v>0</v>
      </c>
      <c r="K185" s="46">
        <f ca="1">IF(COUNTIFS(Распис!$B$4:$B$300,$A185,Распис!$C$4:$C$300,"&lt;="&amp;K$1,Распис!$D$4:$D$300,"&gt;="&amp;K$1)&gt;0,SUMIFS(Распис!$G$4:$G$300,Распис!$B$4:$B$300,$A185,Распис!$C$4:$C$300,"&lt;="&amp;K$1,Распис!$D$4:$D$300,"&gt;="&amp;K$1),SUMIF(База!$B$3:$B$305,$A185,База!$G$3:$G$152))</f>
        <v>0</v>
      </c>
      <c r="L185" s="46">
        <f ca="1">IF(COUNTIFS(Распис!$B$4:$B$300,$A185,Распис!$C$4:$C$300,"&lt;="&amp;L$1,Распис!$D$4:$D$300,"&gt;="&amp;L$1)&gt;0,SUMIFS(Распис!$H$4:$H$300,Распис!$B$4:$B$300,$A185,Распис!$C$4:$C$300,"&lt;="&amp;L$1,Распис!$D$4:$D$300,"&gt;="&amp;L$1),SUMIF(База!$B$3:$B$305,$A185,База!$H$3:$H$152))</f>
        <v>0</v>
      </c>
      <c r="M185" s="46">
        <f ca="1">IF(COUNTIFS(Распис!$B$4:$B$300,$A185,Распис!$C$4:$C$300,"&lt;="&amp;M$1,Распис!$D$4:$D$300,"&gt;="&amp;M$1)&gt;0,SUMIFS(Распис!$I$4:$I$300,Распис!$B$4:$B$300,$A185,Распис!$C$4:$C$300,"&lt;="&amp;M$1,Распис!$D$4:$D$300,"&gt;="&amp;M$1),SUMIF(База!$B$3:$B$305,$A185,База!$I$3:$I$152))</f>
        <v>0</v>
      </c>
      <c r="N185" s="46">
        <f ca="1">IF(COUNTIFS(Распис!$B$4:$B$300,$A185,Распис!$C$4:$C$300,"&lt;="&amp;N$1,Распис!$D$4:$D$300,"&gt;="&amp;N$1)&gt;0,SUMIFS(Распис!$J$4:$J$300,Распис!$B$4:$B$300,$A185,Распис!$C$4:$C$300,"&lt;="&amp;N$1,Распис!$D$4:$D$300,"&gt;="&amp;N$1),SUMIF(База!$B$3:$B$305,$A185,База!$J$3:$J$152))</f>
        <v>0</v>
      </c>
      <c r="O185" s="46">
        <f ca="1">IF(COUNTIFS(Распис!$B$4:$B$300,$A185,Распис!$C$4:$C$300,"&lt;="&amp;O$1,Распис!$D$4:$D$300,"&gt;="&amp;O$1)&gt;0,SUMIFS(Распис!$K$4:$K$300,Распис!$B$4:$B$300,$A185,Распис!$C$4:$C$300,"&lt;="&amp;O$1,Распис!$D$4:$D$300,"&gt;="&amp;O$1),SUMIF(База!$B$3:$B$305,$A185,База!$K$3:$K$152))</f>
        <v>0</v>
      </c>
      <c r="P185" s="46" t="s">
        <v>23</v>
      </c>
      <c r="Q185" s="46">
        <f ca="1">IF(COUNTIFS(Распис!$B$4:$B$300,$A185,Распис!$C$4:$C$300,"&lt;="&amp;Q$1,Распис!$D$4:$D$300,"&gt;="&amp;Q$1)&gt;0,SUMIFS(Распис!$F$4:$F$300,Распис!$B$4:$B$300,$A185,Распис!$C$4:$C$300,"&lt;="&amp;Q$1,Распис!$D$4:$D$300,"&gt;="&amp;Q$1),SUMIF(База!$B$3:$B$305,$A185,База!$F$3:$F$152))</f>
        <v>0</v>
      </c>
      <c r="R185" s="46">
        <f ca="1">IF(COUNTIFS(Распис!$B$4:$B$300,$A185,Распис!$C$4:$C$300,"&lt;="&amp;R$1,Распис!$D$4:$D$300,"&gt;="&amp;R$1)&gt;0,SUMIFS(Распис!$G$4:$G$300,Распис!$B$4:$B$300,$A185,Распис!$C$4:$C$300,"&lt;="&amp;R$1,Распис!$D$4:$D$300,"&gt;="&amp;R$1),SUMIF(База!$B$3:$B$305,$A185,База!$G$3:$G$152))</f>
        <v>0</v>
      </c>
      <c r="S185" s="46">
        <f ca="1">IF(COUNTIFS(Распис!$B$4:$B$300,$A185,Распис!$C$4:$C$300,"&lt;="&amp;S$1,Распис!$D$4:$D$300,"&gt;="&amp;S$1)&gt;0,SUMIFS(Распис!$H$4:$H$300,Распис!$B$4:$B$300,$A185,Распис!$C$4:$C$300,"&lt;="&amp;S$1,Распис!$D$4:$D$300,"&gt;="&amp;S$1),SUMIF(База!$B$3:$B$305,$A185,База!$H$3:$H$152))</f>
        <v>0</v>
      </c>
      <c r="T185" s="46">
        <f ca="1">IF(COUNTIFS(Распис!$B$4:$B$300,$A185,Распис!$C$4:$C$300,"&lt;="&amp;T$1,Распис!$D$4:$D$300,"&gt;="&amp;T$1)&gt;0,SUMIFS(Распис!$I$4:$I$300,Распис!$B$4:$B$300,$A185,Распис!$C$4:$C$300,"&lt;="&amp;T$1,Распис!$D$4:$D$300,"&gt;="&amp;T$1),SUMIF(База!$B$3:$B$305,$A185,База!$I$3:$I$152))</f>
        <v>0</v>
      </c>
      <c r="U185" s="46">
        <f ca="1">IF(COUNTIFS(Распис!$B$4:$B$300,$A185,Распис!$C$4:$C$300,"&lt;="&amp;U$1,Распис!$D$4:$D$300,"&gt;="&amp;U$1)&gt;0,SUMIFS(Распис!$J$4:$J$300,Распис!$B$4:$B$300,$A185,Распис!$C$4:$C$300,"&lt;="&amp;U$1,Распис!$D$4:$D$300,"&gt;="&amp;U$1),SUMIF(База!$B$3:$B$305,$A185,База!$J$3:$J$152))</f>
        <v>0</v>
      </c>
      <c r="V185" s="46">
        <f ca="1">IF(COUNTIFS(Распис!$B$4:$B$300,$A185,Распис!$C$4:$C$300,"&lt;="&amp;V$1,Распис!$D$4:$D$300,"&gt;="&amp;V$1)&gt;0,SUMIFS(Распис!$K$4:$K$300,Распис!$B$4:$B$300,$A185,Распис!$C$4:$C$300,"&lt;="&amp;V$1,Распис!$D$4:$D$300,"&gt;="&amp;V$1),SUMIF(База!$B$3:$B$305,$A185,База!$K$3:$K$152))</f>
        <v>0</v>
      </c>
      <c r="W185" s="46" t="s">
        <v>23</v>
      </c>
      <c r="X185" s="46">
        <f ca="1">IF(COUNTIFS(Распис!$B$4:$B$300,$A185,Распис!$C$4:$C$300,"&lt;="&amp;X$1,Распис!$D$4:$D$300,"&gt;="&amp;X$1)&gt;0,SUMIFS(Распис!$F$4:$F$300,Распис!$B$4:$B$300,$A185,Распис!$C$4:$C$300,"&lt;="&amp;X$1,Распис!$D$4:$D$300,"&gt;="&amp;X$1),SUMIF(База!$B$3:$B$305,$A185,База!$F$3:$F$152))</f>
        <v>0</v>
      </c>
      <c r="Y185" s="46">
        <f ca="1">IF(COUNTIFS(Распис!$B$4:$B$300,$A185,Распис!$C$4:$C$300,"&lt;="&amp;Y$1,Распис!$D$4:$D$300,"&gt;="&amp;Y$1)&gt;0,SUMIFS(Распис!$G$4:$G$300,Распис!$B$4:$B$300,$A185,Распис!$C$4:$C$300,"&lt;="&amp;Y$1,Распис!$D$4:$D$300,"&gt;="&amp;Y$1),SUMIF(База!$B$3:$B$305,$A185,База!$G$3:$G$152))</f>
        <v>0</v>
      </c>
      <c r="Z185" s="46">
        <f ca="1">IF(COUNTIFS(Распис!$B$4:$B$300,$A185,Распис!$C$4:$C$300,"&lt;="&amp;Z$1,Распис!$D$4:$D$300,"&gt;="&amp;Z$1)&gt;0,SUMIFS(Распис!$H$4:$H$300,Распис!$B$4:$B$300,$A185,Распис!$C$4:$C$300,"&lt;="&amp;Z$1,Распис!$D$4:$D$300,"&gt;="&amp;Z$1),SUMIF(База!$B$3:$B$305,$A185,База!$H$3:$H$152))</f>
        <v>0</v>
      </c>
      <c r="AA185" s="46">
        <f ca="1">IF(COUNTIFS(Распис!$B$4:$B$300,$A185,Распис!$C$4:$C$300,"&lt;="&amp;AA$1,Распис!$D$4:$D$300,"&gt;="&amp;AA$1)&gt;0,SUMIFS(Распис!$I$4:$I$300,Распис!$B$4:$B$300,$A185,Распис!$C$4:$C$300,"&lt;="&amp;AA$1,Распис!$D$4:$D$300,"&gt;="&amp;AA$1),SUMIF(База!$B$3:$B$305,$A185,База!$I$3:$I$152))</f>
        <v>0</v>
      </c>
      <c r="AB185" s="46">
        <f ca="1">IF(COUNTIFS(Распис!$B$4:$B$300,$A185,Распис!$C$4:$C$300,"&lt;="&amp;AB$1,Распис!$D$4:$D$300,"&gt;="&amp;AB$1)&gt;0,SUMIFS(Распис!$J$4:$J$300,Распис!$B$4:$B$300,$A185,Распис!$C$4:$C$300,"&lt;="&amp;AB$1,Распис!$D$4:$D$300,"&gt;="&amp;AB$1),SUMIF(База!$B$3:$B$305,$A185,База!$J$3:$J$152))</f>
        <v>0</v>
      </c>
      <c r="AC185" s="46">
        <f ca="1">IF(COUNTIFS(Распис!$B$4:$B$300,$A185,Распис!$C$4:$C$300,"&lt;="&amp;AC$1,Распис!$D$4:$D$300,"&gt;="&amp;AC$1)&gt;0,SUMIFS(Распис!$K$4:$K$300,Распис!$B$4:$B$300,$A185,Распис!$C$4:$C$300,"&lt;="&amp;AC$1,Распис!$D$4:$D$300,"&gt;="&amp;AC$1),SUMIF(База!$B$3:$B$305,$A185,База!$K$3:$K$152))</f>
        <v>0</v>
      </c>
      <c r="AD185" s="46" t="s">
        <v>23</v>
      </c>
      <c r="AE185" s="46">
        <f ca="1">IF(COUNTIFS(Распис!$B$4:$B$300,$A185,Распис!$C$4:$C$300,"&lt;="&amp;AE$1,Распис!$D$4:$D$300,"&gt;="&amp;AE$1)&gt;0,SUMIFS(Распис!$F$4:$F$300,Распис!$B$4:$B$300,$A185,Распис!$C$4:$C$300,"&lt;="&amp;AE$1,Распис!$D$4:$D$300,"&gt;="&amp;AE$1),SUMIF(База!$B$3:$B$305,$A185,База!$F$3:$F$152))</f>
        <v>0</v>
      </c>
      <c r="AF185" s="47"/>
      <c r="AG185" s="46">
        <f t="shared" ca="1" si="18"/>
        <v>0</v>
      </c>
      <c r="AH185" s="46">
        <f ca="1">AG185-SUMIFS(Распред!$G$4:$G$300,Распред!$B$4:$B$300,"апрель",Распред!$F$4:$F$300,A185)</f>
        <v>0</v>
      </c>
      <c r="AI185" s="46">
        <f ca="1">AH185+(COUNTIF(B185:AF185,"КД")+SUMIFS(Распред!$AH$4:$AH$300,Распред!$F$4:$F$300,A185,Распред!$B$4:$B$300,"апрель"))*4</f>
        <v>0</v>
      </c>
      <c r="AJ185" s="46">
        <f t="shared" ca="1" si="19"/>
        <v>0</v>
      </c>
      <c r="AK185" s="46">
        <f t="shared" ca="1" si="20"/>
        <v>0</v>
      </c>
      <c r="AL185" s="46">
        <f>SUMIFS(Распред!$K$4:$K$300,Распред!$B$4:$B$300,"апрель",Распред!$J$4:$J$300,A185)+SUMIFS(Распред!$M$4:$M$300,Распред!$B$4:$B$300,"апрель",Распред!$L$4:$L$300,A185)+SUMIFS(Распред!$O$4:$O$300,Распред!$B$4:$B$300,"апрель",Распред!$N$4:$N$300,A185)+SUMIFS(Распред!$Q$4:$Q$300,Распред!$B$4:$B$300,"апрель",Распред!$P$4:$P$300,A185)+SUMIFS(Распред!$S$4:$S$300,Распред!$B$4:$B$300,"апрель",Распред!$R$4:$R$300,A185)+SUMIFS(Распред!$U$4:$U$300,Распред!$B$4:$B$300,"апрель",Распред!$T$4:$T$300,A185)+SUMIFS(Распред!$W$4:$W$300,Распред!$B$4:$B$300,"апрель",Распред!$V$4:$V$300,A185)+SUMIFS(Распред!$Y$4:$Y$300,Распред!$B$4:$B$300,"апрель",Распред!$X$4:$X$300,A185)+SUMIFS(Распред!$AA$4:$AA$300,Распред!$B$4:$B$300,"апрель",Распред!$Z$4:$Z$300,A185)+SUMIFS(Распред!$AC$4:$AC$300,Распред!$B$4:$B$300,"апрель",Распред!$AB$4:$AB$300,A185)</f>
        <v>0</v>
      </c>
      <c r="AM185" s="46">
        <f t="shared" ca="1" si="21"/>
        <v>0</v>
      </c>
      <c r="AN185" s="46">
        <f t="shared" ca="1" si="22"/>
        <v>0</v>
      </c>
      <c r="AO185" s="46">
        <f t="shared" ca="1" si="23"/>
        <v>0</v>
      </c>
      <c r="AP185" s="46">
        <f>январь!AP185</f>
        <v>0</v>
      </c>
      <c r="AQ185" s="46">
        <f t="shared" ca="1" si="33"/>
        <v>0</v>
      </c>
      <c r="AR185" s="47"/>
      <c r="AS185" s="47">
        <f t="shared" ca="1" si="25"/>
        <v>0</v>
      </c>
      <c r="AT185" s="47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</row>
    <row r="186" spans="1:58" x14ac:dyDescent="0.25">
      <c r="A186" s="47">
        <f>База!B186</f>
        <v>0</v>
      </c>
      <c r="B186" s="46" t="s">
        <v>23</v>
      </c>
      <c r="C186" s="46">
        <f ca="1">IF(COUNTIFS(Распис!$B$4:$B$300,$A186,Распис!$C$4:$C$300,"&lt;="&amp;C$1,Распис!$D$4:$D$300,"&gt;="&amp;C$1)&gt;0,SUMIFS(Распис!$F$4:$F$300,Распис!$B$4:$B$300,$A186,Распис!$C$4:$C$300,"&lt;="&amp;C$1,Распис!$D$4:$D$300,"&gt;="&amp;C$1),SUMIF(База!$B$3:$B$305,$A186,База!$F$3:$F$152))</f>
        <v>0</v>
      </c>
      <c r="D186" s="46">
        <f ca="1">IF(COUNTIFS(Распис!$B$4:$B$300,$A186,Распис!$C$4:$C$300,"&lt;="&amp;D$1,Распис!$D$4:$D$300,"&gt;="&amp;D$1)&gt;0,SUMIFS(Распис!$G$4:$G$300,Распис!$B$4:$B$300,$A186,Распис!$C$4:$C$300,"&lt;="&amp;D$1,Распис!$D$4:$D$300,"&gt;="&amp;D$1),SUMIF(База!$B$3:$B$305,$A186,База!$G$3:$G$152))</f>
        <v>0</v>
      </c>
      <c r="E186" s="46">
        <f ca="1">IF(COUNTIFS(Распис!$B$4:$B$300,$A186,Распис!$C$4:$C$300,"&lt;="&amp;E$1,Распис!$D$4:$D$300,"&gt;="&amp;E$1)&gt;0,SUMIFS(Распис!$H$4:$H$300,Распис!$B$4:$B$300,$A186,Распис!$C$4:$C$300,"&lt;="&amp;E$1,Распис!$D$4:$D$300,"&gt;="&amp;E$1),SUMIF(База!$B$3:$B$305,$A186,База!$H$3:$H$152))</f>
        <v>0</v>
      </c>
      <c r="F186" s="46">
        <f ca="1">IF(COUNTIFS(Распис!$B$4:$B$300,$A186,Распис!$C$4:$C$300,"&lt;="&amp;F$1,Распис!$D$4:$D$300,"&gt;="&amp;F$1)&gt;0,SUMIFS(Распис!$I$4:$I$300,Распис!$B$4:$B$300,$A186,Распис!$C$4:$C$300,"&lt;="&amp;F$1,Распис!$D$4:$D$300,"&gt;="&amp;F$1),SUMIF(База!$B$3:$B$305,$A186,База!$I$3:$I$152))</f>
        <v>0</v>
      </c>
      <c r="G186" s="46">
        <f ca="1">IF(COUNTIFS(Распис!$B$4:$B$300,$A186,Распис!$C$4:$C$300,"&lt;="&amp;G$1,Распис!$D$4:$D$300,"&gt;="&amp;G$1)&gt;0,SUMIFS(Распис!$J$4:$J$300,Распис!$B$4:$B$300,$A186,Распис!$C$4:$C$300,"&lt;="&amp;G$1,Распис!$D$4:$D$300,"&gt;="&amp;G$1),SUMIF(База!$B$3:$B$305,$A186,База!$J$3:$J$152))</f>
        <v>0</v>
      </c>
      <c r="H186" s="46">
        <f ca="1">IF(COUNTIFS(Распис!$B$4:$B$300,$A186,Распис!$C$4:$C$300,"&lt;="&amp;H$1,Распис!$D$4:$D$300,"&gt;="&amp;H$1)&gt;0,SUMIFS(Распис!$K$4:$K$300,Распис!$B$4:$B$300,$A186,Распис!$C$4:$C$300,"&lt;="&amp;H$1,Распис!$D$4:$D$300,"&gt;="&amp;H$1),SUMIF(База!$B$3:$B$305,$A186,База!$K$3:$K$152))</f>
        <v>0</v>
      </c>
      <c r="I186" s="46" t="s">
        <v>23</v>
      </c>
      <c r="J186" s="46">
        <f ca="1">IF(COUNTIFS(Распис!$B$4:$B$300,$A186,Распис!$C$4:$C$300,"&lt;="&amp;J$1,Распис!$D$4:$D$300,"&gt;="&amp;J$1)&gt;0,SUMIFS(Распис!$F$4:$F$300,Распис!$B$4:$B$300,$A186,Распис!$C$4:$C$300,"&lt;="&amp;J$1,Распис!$D$4:$D$300,"&gt;="&amp;J$1),SUMIF(База!$B$3:$B$305,$A186,База!$F$3:$F$152))</f>
        <v>0</v>
      </c>
      <c r="K186" s="46">
        <f ca="1">IF(COUNTIFS(Распис!$B$4:$B$300,$A186,Распис!$C$4:$C$300,"&lt;="&amp;K$1,Распис!$D$4:$D$300,"&gt;="&amp;K$1)&gt;0,SUMIFS(Распис!$G$4:$G$300,Распис!$B$4:$B$300,$A186,Распис!$C$4:$C$300,"&lt;="&amp;K$1,Распис!$D$4:$D$300,"&gt;="&amp;K$1),SUMIF(База!$B$3:$B$305,$A186,База!$G$3:$G$152))</f>
        <v>0</v>
      </c>
      <c r="L186" s="46">
        <f ca="1">IF(COUNTIFS(Распис!$B$4:$B$300,$A186,Распис!$C$4:$C$300,"&lt;="&amp;L$1,Распис!$D$4:$D$300,"&gt;="&amp;L$1)&gt;0,SUMIFS(Распис!$H$4:$H$300,Распис!$B$4:$B$300,$A186,Распис!$C$4:$C$300,"&lt;="&amp;L$1,Распис!$D$4:$D$300,"&gt;="&amp;L$1),SUMIF(База!$B$3:$B$305,$A186,База!$H$3:$H$152))</f>
        <v>0</v>
      </c>
      <c r="M186" s="46">
        <f ca="1">IF(COUNTIFS(Распис!$B$4:$B$300,$A186,Распис!$C$4:$C$300,"&lt;="&amp;M$1,Распис!$D$4:$D$300,"&gt;="&amp;M$1)&gt;0,SUMIFS(Распис!$I$4:$I$300,Распис!$B$4:$B$300,$A186,Распис!$C$4:$C$300,"&lt;="&amp;M$1,Распис!$D$4:$D$300,"&gt;="&amp;M$1),SUMIF(База!$B$3:$B$305,$A186,База!$I$3:$I$152))</f>
        <v>0</v>
      </c>
      <c r="N186" s="46">
        <f ca="1">IF(COUNTIFS(Распис!$B$4:$B$300,$A186,Распис!$C$4:$C$300,"&lt;="&amp;N$1,Распис!$D$4:$D$300,"&gt;="&amp;N$1)&gt;0,SUMIFS(Распис!$J$4:$J$300,Распис!$B$4:$B$300,$A186,Распис!$C$4:$C$300,"&lt;="&amp;N$1,Распис!$D$4:$D$300,"&gt;="&amp;N$1),SUMIF(База!$B$3:$B$305,$A186,База!$J$3:$J$152))</f>
        <v>0</v>
      </c>
      <c r="O186" s="46">
        <f ca="1">IF(COUNTIFS(Распис!$B$4:$B$300,$A186,Распис!$C$4:$C$300,"&lt;="&amp;O$1,Распис!$D$4:$D$300,"&gt;="&amp;O$1)&gt;0,SUMIFS(Распис!$K$4:$K$300,Распис!$B$4:$B$300,$A186,Распис!$C$4:$C$300,"&lt;="&amp;O$1,Распис!$D$4:$D$300,"&gt;="&amp;O$1),SUMIF(База!$B$3:$B$305,$A186,База!$K$3:$K$152))</f>
        <v>0</v>
      </c>
      <c r="P186" s="46" t="s">
        <v>23</v>
      </c>
      <c r="Q186" s="46">
        <f ca="1">IF(COUNTIFS(Распис!$B$4:$B$300,$A186,Распис!$C$4:$C$300,"&lt;="&amp;Q$1,Распис!$D$4:$D$300,"&gt;="&amp;Q$1)&gt;0,SUMIFS(Распис!$F$4:$F$300,Распис!$B$4:$B$300,$A186,Распис!$C$4:$C$300,"&lt;="&amp;Q$1,Распис!$D$4:$D$300,"&gt;="&amp;Q$1),SUMIF(База!$B$3:$B$305,$A186,База!$F$3:$F$152))</f>
        <v>0</v>
      </c>
      <c r="R186" s="46">
        <f ca="1">IF(COUNTIFS(Распис!$B$4:$B$300,$A186,Распис!$C$4:$C$300,"&lt;="&amp;R$1,Распис!$D$4:$D$300,"&gt;="&amp;R$1)&gt;0,SUMIFS(Распис!$G$4:$G$300,Распис!$B$4:$B$300,$A186,Распис!$C$4:$C$300,"&lt;="&amp;R$1,Распис!$D$4:$D$300,"&gt;="&amp;R$1),SUMIF(База!$B$3:$B$305,$A186,База!$G$3:$G$152))</f>
        <v>0</v>
      </c>
      <c r="S186" s="46">
        <f ca="1">IF(COUNTIFS(Распис!$B$4:$B$300,$A186,Распис!$C$4:$C$300,"&lt;="&amp;S$1,Распис!$D$4:$D$300,"&gt;="&amp;S$1)&gt;0,SUMIFS(Распис!$H$4:$H$300,Распис!$B$4:$B$300,$A186,Распис!$C$4:$C$300,"&lt;="&amp;S$1,Распис!$D$4:$D$300,"&gt;="&amp;S$1),SUMIF(База!$B$3:$B$305,$A186,База!$H$3:$H$152))</f>
        <v>0</v>
      </c>
      <c r="T186" s="46">
        <f ca="1">IF(COUNTIFS(Распис!$B$4:$B$300,$A186,Распис!$C$4:$C$300,"&lt;="&amp;T$1,Распис!$D$4:$D$300,"&gt;="&amp;T$1)&gt;0,SUMIFS(Распис!$I$4:$I$300,Распис!$B$4:$B$300,$A186,Распис!$C$4:$C$300,"&lt;="&amp;T$1,Распис!$D$4:$D$300,"&gt;="&amp;T$1),SUMIF(База!$B$3:$B$305,$A186,База!$I$3:$I$152))</f>
        <v>0</v>
      </c>
      <c r="U186" s="46">
        <f ca="1">IF(COUNTIFS(Распис!$B$4:$B$300,$A186,Распис!$C$4:$C$300,"&lt;="&amp;U$1,Распис!$D$4:$D$300,"&gt;="&amp;U$1)&gt;0,SUMIFS(Распис!$J$4:$J$300,Распис!$B$4:$B$300,$A186,Распис!$C$4:$C$300,"&lt;="&amp;U$1,Распис!$D$4:$D$300,"&gt;="&amp;U$1),SUMIF(База!$B$3:$B$305,$A186,База!$J$3:$J$152))</f>
        <v>0</v>
      </c>
      <c r="V186" s="46">
        <f ca="1">IF(COUNTIFS(Распис!$B$4:$B$300,$A186,Распис!$C$4:$C$300,"&lt;="&amp;V$1,Распис!$D$4:$D$300,"&gt;="&amp;V$1)&gt;0,SUMIFS(Распис!$K$4:$K$300,Распис!$B$4:$B$300,$A186,Распис!$C$4:$C$300,"&lt;="&amp;V$1,Распис!$D$4:$D$300,"&gt;="&amp;V$1),SUMIF(База!$B$3:$B$305,$A186,База!$K$3:$K$152))</f>
        <v>0</v>
      </c>
      <c r="W186" s="46" t="s">
        <v>23</v>
      </c>
      <c r="X186" s="46">
        <f ca="1">IF(COUNTIFS(Распис!$B$4:$B$300,$A186,Распис!$C$4:$C$300,"&lt;="&amp;X$1,Распис!$D$4:$D$300,"&gt;="&amp;X$1)&gt;0,SUMIFS(Распис!$F$4:$F$300,Распис!$B$4:$B$300,$A186,Распис!$C$4:$C$300,"&lt;="&amp;X$1,Распис!$D$4:$D$300,"&gt;="&amp;X$1),SUMIF(База!$B$3:$B$305,$A186,База!$F$3:$F$152))</f>
        <v>0</v>
      </c>
      <c r="Y186" s="46">
        <f ca="1">IF(COUNTIFS(Распис!$B$4:$B$300,$A186,Распис!$C$4:$C$300,"&lt;="&amp;Y$1,Распис!$D$4:$D$300,"&gt;="&amp;Y$1)&gt;0,SUMIFS(Распис!$G$4:$G$300,Распис!$B$4:$B$300,$A186,Распис!$C$4:$C$300,"&lt;="&amp;Y$1,Распис!$D$4:$D$300,"&gt;="&amp;Y$1),SUMIF(База!$B$3:$B$305,$A186,База!$G$3:$G$152))</f>
        <v>0</v>
      </c>
      <c r="Z186" s="46">
        <f ca="1">IF(COUNTIFS(Распис!$B$4:$B$300,$A186,Распис!$C$4:$C$300,"&lt;="&amp;Z$1,Распис!$D$4:$D$300,"&gt;="&amp;Z$1)&gt;0,SUMIFS(Распис!$H$4:$H$300,Распис!$B$4:$B$300,$A186,Распис!$C$4:$C$300,"&lt;="&amp;Z$1,Распис!$D$4:$D$300,"&gt;="&amp;Z$1),SUMIF(База!$B$3:$B$305,$A186,База!$H$3:$H$152))</f>
        <v>0</v>
      </c>
      <c r="AA186" s="46">
        <f ca="1">IF(COUNTIFS(Распис!$B$4:$B$300,$A186,Распис!$C$4:$C$300,"&lt;="&amp;AA$1,Распис!$D$4:$D$300,"&gt;="&amp;AA$1)&gt;0,SUMIFS(Распис!$I$4:$I$300,Распис!$B$4:$B$300,$A186,Распис!$C$4:$C$300,"&lt;="&amp;AA$1,Распис!$D$4:$D$300,"&gt;="&amp;AA$1),SUMIF(База!$B$3:$B$305,$A186,База!$I$3:$I$152))</f>
        <v>0</v>
      </c>
      <c r="AB186" s="46">
        <f ca="1">IF(COUNTIFS(Распис!$B$4:$B$300,$A186,Распис!$C$4:$C$300,"&lt;="&amp;AB$1,Распис!$D$4:$D$300,"&gt;="&amp;AB$1)&gt;0,SUMIFS(Распис!$J$4:$J$300,Распис!$B$4:$B$300,$A186,Распис!$C$4:$C$300,"&lt;="&amp;AB$1,Распис!$D$4:$D$300,"&gt;="&amp;AB$1),SUMIF(База!$B$3:$B$305,$A186,База!$J$3:$J$152))</f>
        <v>0</v>
      </c>
      <c r="AC186" s="46">
        <f ca="1">IF(COUNTIFS(Распис!$B$4:$B$300,$A186,Распис!$C$4:$C$300,"&lt;="&amp;AC$1,Распис!$D$4:$D$300,"&gt;="&amp;AC$1)&gt;0,SUMIFS(Распис!$K$4:$K$300,Распис!$B$4:$B$300,$A186,Распис!$C$4:$C$300,"&lt;="&amp;AC$1,Распис!$D$4:$D$300,"&gt;="&amp;AC$1),SUMIF(База!$B$3:$B$305,$A186,База!$K$3:$K$152))</f>
        <v>0</v>
      </c>
      <c r="AD186" s="46" t="s">
        <v>23</v>
      </c>
      <c r="AE186" s="46">
        <f ca="1">IF(COUNTIFS(Распис!$B$4:$B$300,$A186,Распис!$C$4:$C$300,"&lt;="&amp;AE$1,Распис!$D$4:$D$300,"&gt;="&amp;AE$1)&gt;0,SUMIFS(Распис!$F$4:$F$300,Распис!$B$4:$B$300,$A186,Распис!$C$4:$C$300,"&lt;="&amp;AE$1,Распис!$D$4:$D$300,"&gt;="&amp;AE$1),SUMIF(База!$B$3:$B$305,$A186,База!$F$3:$F$152))</f>
        <v>0</v>
      </c>
      <c r="AF186" s="47"/>
      <c r="AG186" s="46">
        <f t="shared" ca="1" si="18"/>
        <v>0</v>
      </c>
      <c r="AH186" s="46">
        <f ca="1">AG186-SUMIFS(Распред!$G$4:$G$300,Распред!$B$4:$B$300,"апрель",Распред!$F$4:$F$300,A186)</f>
        <v>0</v>
      </c>
      <c r="AI186" s="46">
        <f ca="1">AH186+(COUNTIF(B186:AF186,"КД")+SUMIFS(Распред!$AH$4:$AH$300,Распред!$F$4:$F$300,A186,Распред!$B$4:$B$300,"апрель"))*4</f>
        <v>0</v>
      </c>
      <c r="AJ186" s="46">
        <f t="shared" ca="1" si="19"/>
        <v>0</v>
      </c>
      <c r="AK186" s="46">
        <f t="shared" ca="1" si="20"/>
        <v>0</v>
      </c>
      <c r="AL186" s="46">
        <f>SUMIFS(Распред!$K$4:$K$300,Распред!$B$4:$B$300,"апрель",Распред!$J$4:$J$300,A186)+SUMIFS(Распред!$M$4:$M$300,Распред!$B$4:$B$300,"апрель",Распред!$L$4:$L$300,A186)+SUMIFS(Распред!$O$4:$O$300,Распред!$B$4:$B$300,"апрель",Распред!$N$4:$N$300,A186)+SUMIFS(Распред!$Q$4:$Q$300,Распред!$B$4:$B$300,"апрель",Распред!$P$4:$P$300,A186)+SUMIFS(Распред!$S$4:$S$300,Распред!$B$4:$B$300,"апрель",Распред!$R$4:$R$300,A186)+SUMIFS(Распред!$U$4:$U$300,Распред!$B$4:$B$300,"апрель",Распред!$T$4:$T$300,A186)+SUMIFS(Распред!$W$4:$W$300,Распред!$B$4:$B$300,"апрель",Распред!$V$4:$V$300,A186)+SUMIFS(Распред!$Y$4:$Y$300,Распред!$B$4:$B$300,"апрель",Распред!$X$4:$X$300,A186)+SUMIFS(Распред!$AA$4:$AA$300,Распред!$B$4:$B$300,"апрель",Распред!$Z$4:$Z$300,A186)+SUMIFS(Распред!$AC$4:$AC$300,Распред!$B$4:$B$300,"апрель",Распред!$AB$4:$AB$300,A186)</f>
        <v>0</v>
      </c>
      <c r="AM186" s="46">
        <f t="shared" ca="1" si="21"/>
        <v>0</v>
      </c>
      <c r="AN186" s="46">
        <f t="shared" ca="1" si="22"/>
        <v>0</v>
      </c>
      <c r="AO186" s="46">
        <f t="shared" ca="1" si="23"/>
        <v>0</v>
      </c>
      <c r="AP186" s="46">
        <f>январь!AP186</f>
        <v>0</v>
      </c>
      <c r="AQ186" s="46">
        <f t="shared" ca="1" si="33"/>
        <v>0</v>
      </c>
      <c r="AR186" s="47"/>
      <c r="AS186" s="47">
        <f t="shared" ca="1" si="25"/>
        <v>0</v>
      </c>
      <c r="AT186" s="47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</row>
    <row r="187" spans="1:58" x14ac:dyDescent="0.25">
      <c r="A187" s="47">
        <f>База!B187</f>
        <v>0</v>
      </c>
      <c r="B187" s="46" t="s">
        <v>23</v>
      </c>
      <c r="C187" s="46">
        <f ca="1">IF(COUNTIFS(Распис!$B$4:$B$300,$A187,Распис!$C$4:$C$300,"&lt;="&amp;C$1,Распис!$D$4:$D$300,"&gt;="&amp;C$1)&gt;0,SUMIFS(Распис!$F$4:$F$300,Распис!$B$4:$B$300,$A187,Распис!$C$4:$C$300,"&lt;="&amp;C$1,Распис!$D$4:$D$300,"&gt;="&amp;C$1),SUMIF(База!$B$3:$B$305,$A187,База!$F$3:$F$152))</f>
        <v>0</v>
      </c>
      <c r="D187" s="46">
        <f ca="1">IF(COUNTIFS(Распис!$B$4:$B$300,$A187,Распис!$C$4:$C$300,"&lt;="&amp;D$1,Распис!$D$4:$D$300,"&gt;="&amp;D$1)&gt;0,SUMIFS(Распис!$G$4:$G$300,Распис!$B$4:$B$300,$A187,Распис!$C$4:$C$300,"&lt;="&amp;D$1,Распис!$D$4:$D$300,"&gt;="&amp;D$1),SUMIF(База!$B$3:$B$305,$A187,База!$G$3:$G$152))</f>
        <v>0</v>
      </c>
      <c r="E187" s="46">
        <f ca="1">IF(COUNTIFS(Распис!$B$4:$B$300,$A187,Распис!$C$4:$C$300,"&lt;="&amp;E$1,Распис!$D$4:$D$300,"&gt;="&amp;E$1)&gt;0,SUMIFS(Распис!$H$4:$H$300,Распис!$B$4:$B$300,$A187,Распис!$C$4:$C$300,"&lt;="&amp;E$1,Распис!$D$4:$D$300,"&gt;="&amp;E$1),SUMIF(База!$B$3:$B$305,$A187,База!$H$3:$H$152))</f>
        <v>0</v>
      </c>
      <c r="F187" s="46">
        <f ca="1">IF(COUNTIFS(Распис!$B$4:$B$300,$A187,Распис!$C$4:$C$300,"&lt;="&amp;F$1,Распис!$D$4:$D$300,"&gt;="&amp;F$1)&gt;0,SUMIFS(Распис!$I$4:$I$300,Распис!$B$4:$B$300,$A187,Распис!$C$4:$C$300,"&lt;="&amp;F$1,Распис!$D$4:$D$300,"&gt;="&amp;F$1),SUMIF(База!$B$3:$B$305,$A187,База!$I$3:$I$152))</f>
        <v>0</v>
      </c>
      <c r="G187" s="46">
        <f ca="1">IF(COUNTIFS(Распис!$B$4:$B$300,$A187,Распис!$C$4:$C$300,"&lt;="&amp;G$1,Распис!$D$4:$D$300,"&gt;="&amp;G$1)&gt;0,SUMIFS(Распис!$J$4:$J$300,Распис!$B$4:$B$300,$A187,Распис!$C$4:$C$300,"&lt;="&amp;G$1,Распис!$D$4:$D$300,"&gt;="&amp;G$1),SUMIF(База!$B$3:$B$305,$A187,База!$J$3:$J$152))</f>
        <v>0</v>
      </c>
      <c r="H187" s="46">
        <f ca="1">IF(COUNTIFS(Распис!$B$4:$B$300,$A187,Распис!$C$4:$C$300,"&lt;="&amp;H$1,Распис!$D$4:$D$300,"&gt;="&amp;H$1)&gt;0,SUMIFS(Распис!$K$4:$K$300,Распис!$B$4:$B$300,$A187,Распис!$C$4:$C$300,"&lt;="&amp;H$1,Распис!$D$4:$D$300,"&gt;="&amp;H$1),SUMIF(База!$B$3:$B$305,$A187,База!$K$3:$K$152))</f>
        <v>0</v>
      </c>
      <c r="I187" s="46" t="s">
        <v>23</v>
      </c>
      <c r="J187" s="46">
        <f ca="1">IF(COUNTIFS(Распис!$B$4:$B$300,$A187,Распис!$C$4:$C$300,"&lt;="&amp;J$1,Распис!$D$4:$D$300,"&gt;="&amp;J$1)&gt;0,SUMIFS(Распис!$F$4:$F$300,Распис!$B$4:$B$300,$A187,Распис!$C$4:$C$300,"&lt;="&amp;J$1,Распис!$D$4:$D$300,"&gt;="&amp;J$1),SUMIF(База!$B$3:$B$305,$A187,База!$F$3:$F$152))</f>
        <v>0</v>
      </c>
      <c r="K187" s="46">
        <f ca="1">IF(COUNTIFS(Распис!$B$4:$B$300,$A187,Распис!$C$4:$C$300,"&lt;="&amp;K$1,Распис!$D$4:$D$300,"&gt;="&amp;K$1)&gt;0,SUMIFS(Распис!$G$4:$G$300,Распис!$B$4:$B$300,$A187,Распис!$C$4:$C$300,"&lt;="&amp;K$1,Распис!$D$4:$D$300,"&gt;="&amp;K$1),SUMIF(База!$B$3:$B$305,$A187,База!$G$3:$G$152))</f>
        <v>0</v>
      </c>
      <c r="L187" s="46">
        <f ca="1">IF(COUNTIFS(Распис!$B$4:$B$300,$A187,Распис!$C$4:$C$300,"&lt;="&amp;L$1,Распис!$D$4:$D$300,"&gt;="&amp;L$1)&gt;0,SUMIFS(Распис!$H$4:$H$300,Распис!$B$4:$B$300,$A187,Распис!$C$4:$C$300,"&lt;="&amp;L$1,Распис!$D$4:$D$300,"&gt;="&amp;L$1),SUMIF(База!$B$3:$B$305,$A187,База!$H$3:$H$152))</f>
        <v>0</v>
      </c>
      <c r="M187" s="46">
        <f ca="1">IF(COUNTIFS(Распис!$B$4:$B$300,$A187,Распис!$C$4:$C$300,"&lt;="&amp;M$1,Распис!$D$4:$D$300,"&gt;="&amp;M$1)&gt;0,SUMIFS(Распис!$I$4:$I$300,Распис!$B$4:$B$300,$A187,Распис!$C$4:$C$300,"&lt;="&amp;M$1,Распис!$D$4:$D$300,"&gt;="&amp;M$1),SUMIF(База!$B$3:$B$305,$A187,База!$I$3:$I$152))</f>
        <v>0</v>
      </c>
      <c r="N187" s="46">
        <f ca="1">IF(COUNTIFS(Распис!$B$4:$B$300,$A187,Распис!$C$4:$C$300,"&lt;="&amp;N$1,Распис!$D$4:$D$300,"&gt;="&amp;N$1)&gt;0,SUMIFS(Распис!$J$4:$J$300,Распис!$B$4:$B$300,$A187,Распис!$C$4:$C$300,"&lt;="&amp;N$1,Распис!$D$4:$D$300,"&gt;="&amp;N$1),SUMIF(База!$B$3:$B$305,$A187,База!$J$3:$J$152))</f>
        <v>0</v>
      </c>
      <c r="O187" s="46">
        <f ca="1">IF(COUNTIFS(Распис!$B$4:$B$300,$A187,Распис!$C$4:$C$300,"&lt;="&amp;O$1,Распис!$D$4:$D$300,"&gt;="&amp;O$1)&gt;0,SUMIFS(Распис!$K$4:$K$300,Распис!$B$4:$B$300,$A187,Распис!$C$4:$C$300,"&lt;="&amp;O$1,Распис!$D$4:$D$300,"&gt;="&amp;O$1),SUMIF(База!$B$3:$B$305,$A187,База!$K$3:$K$152))</f>
        <v>0</v>
      </c>
      <c r="P187" s="46" t="s">
        <v>23</v>
      </c>
      <c r="Q187" s="46">
        <f ca="1">IF(COUNTIFS(Распис!$B$4:$B$300,$A187,Распис!$C$4:$C$300,"&lt;="&amp;Q$1,Распис!$D$4:$D$300,"&gt;="&amp;Q$1)&gt;0,SUMIFS(Распис!$F$4:$F$300,Распис!$B$4:$B$300,$A187,Распис!$C$4:$C$300,"&lt;="&amp;Q$1,Распис!$D$4:$D$300,"&gt;="&amp;Q$1),SUMIF(База!$B$3:$B$305,$A187,База!$F$3:$F$152))</f>
        <v>0</v>
      </c>
      <c r="R187" s="46">
        <f ca="1">IF(COUNTIFS(Распис!$B$4:$B$300,$A187,Распис!$C$4:$C$300,"&lt;="&amp;R$1,Распис!$D$4:$D$300,"&gt;="&amp;R$1)&gt;0,SUMIFS(Распис!$G$4:$G$300,Распис!$B$4:$B$300,$A187,Распис!$C$4:$C$300,"&lt;="&amp;R$1,Распис!$D$4:$D$300,"&gt;="&amp;R$1),SUMIF(База!$B$3:$B$305,$A187,База!$G$3:$G$152))</f>
        <v>0</v>
      </c>
      <c r="S187" s="46">
        <f ca="1">IF(COUNTIFS(Распис!$B$4:$B$300,$A187,Распис!$C$4:$C$300,"&lt;="&amp;S$1,Распис!$D$4:$D$300,"&gt;="&amp;S$1)&gt;0,SUMIFS(Распис!$H$4:$H$300,Распис!$B$4:$B$300,$A187,Распис!$C$4:$C$300,"&lt;="&amp;S$1,Распис!$D$4:$D$300,"&gt;="&amp;S$1),SUMIF(База!$B$3:$B$305,$A187,База!$H$3:$H$152))</f>
        <v>0</v>
      </c>
      <c r="T187" s="46">
        <f ca="1">IF(COUNTIFS(Распис!$B$4:$B$300,$A187,Распис!$C$4:$C$300,"&lt;="&amp;T$1,Распис!$D$4:$D$300,"&gt;="&amp;T$1)&gt;0,SUMIFS(Распис!$I$4:$I$300,Распис!$B$4:$B$300,$A187,Распис!$C$4:$C$300,"&lt;="&amp;T$1,Распис!$D$4:$D$300,"&gt;="&amp;T$1),SUMIF(База!$B$3:$B$305,$A187,База!$I$3:$I$152))</f>
        <v>0</v>
      </c>
      <c r="U187" s="46">
        <f ca="1">IF(COUNTIFS(Распис!$B$4:$B$300,$A187,Распис!$C$4:$C$300,"&lt;="&amp;U$1,Распис!$D$4:$D$300,"&gt;="&amp;U$1)&gt;0,SUMIFS(Распис!$J$4:$J$300,Распис!$B$4:$B$300,$A187,Распис!$C$4:$C$300,"&lt;="&amp;U$1,Распис!$D$4:$D$300,"&gt;="&amp;U$1),SUMIF(База!$B$3:$B$305,$A187,База!$J$3:$J$152))</f>
        <v>0</v>
      </c>
      <c r="V187" s="46">
        <f ca="1">IF(COUNTIFS(Распис!$B$4:$B$300,$A187,Распис!$C$4:$C$300,"&lt;="&amp;V$1,Распис!$D$4:$D$300,"&gt;="&amp;V$1)&gt;0,SUMIFS(Распис!$K$4:$K$300,Распис!$B$4:$B$300,$A187,Распис!$C$4:$C$300,"&lt;="&amp;V$1,Распис!$D$4:$D$300,"&gt;="&amp;V$1),SUMIF(База!$B$3:$B$305,$A187,База!$K$3:$K$152))</f>
        <v>0</v>
      </c>
      <c r="W187" s="46" t="s">
        <v>23</v>
      </c>
      <c r="X187" s="46">
        <f ca="1">IF(COUNTIFS(Распис!$B$4:$B$300,$A187,Распис!$C$4:$C$300,"&lt;="&amp;X$1,Распис!$D$4:$D$300,"&gt;="&amp;X$1)&gt;0,SUMIFS(Распис!$F$4:$F$300,Распис!$B$4:$B$300,$A187,Распис!$C$4:$C$300,"&lt;="&amp;X$1,Распис!$D$4:$D$300,"&gt;="&amp;X$1),SUMIF(База!$B$3:$B$305,$A187,База!$F$3:$F$152))</f>
        <v>0</v>
      </c>
      <c r="Y187" s="46">
        <f ca="1">IF(COUNTIFS(Распис!$B$4:$B$300,$A187,Распис!$C$4:$C$300,"&lt;="&amp;Y$1,Распис!$D$4:$D$300,"&gt;="&amp;Y$1)&gt;0,SUMIFS(Распис!$G$4:$G$300,Распис!$B$4:$B$300,$A187,Распис!$C$4:$C$300,"&lt;="&amp;Y$1,Распис!$D$4:$D$300,"&gt;="&amp;Y$1),SUMIF(База!$B$3:$B$305,$A187,База!$G$3:$G$152))</f>
        <v>0</v>
      </c>
      <c r="Z187" s="46">
        <f ca="1">IF(COUNTIFS(Распис!$B$4:$B$300,$A187,Распис!$C$4:$C$300,"&lt;="&amp;Z$1,Распис!$D$4:$D$300,"&gt;="&amp;Z$1)&gt;0,SUMIFS(Распис!$H$4:$H$300,Распис!$B$4:$B$300,$A187,Распис!$C$4:$C$300,"&lt;="&amp;Z$1,Распис!$D$4:$D$300,"&gt;="&amp;Z$1),SUMIF(База!$B$3:$B$305,$A187,База!$H$3:$H$152))</f>
        <v>0</v>
      </c>
      <c r="AA187" s="46">
        <f ca="1">IF(COUNTIFS(Распис!$B$4:$B$300,$A187,Распис!$C$4:$C$300,"&lt;="&amp;AA$1,Распис!$D$4:$D$300,"&gt;="&amp;AA$1)&gt;0,SUMIFS(Распис!$I$4:$I$300,Распис!$B$4:$B$300,$A187,Распис!$C$4:$C$300,"&lt;="&amp;AA$1,Распис!$D$4:$D$300,"&gt;="&amp;AA$1),SUMIF(База!$B$3:$B$305,$A187,База!$I$3:$I$152))</f>
        <v>0</v>
      </c>
      <c r="AB187" s="46">
        <f ca="1">IF(COUNTIFS(Распис!$B$4:$B$300,$A187,Распис!$C$4:$C$300,"&lt;="&amp;AB$1,Распис!$D$4:$D$300,"&gt;="&amp;AB$1)&gt;0,SUMIFS(Распис!$J$4:$J$300,Распис!$B$4:$B$300,$A187,Распис!$C$4:$C$300,"&lt;="&amp;AB$1,Распис!$D$4:$D$300,"&gt;="&amp;AB$1),SUMIF(База!$B$3:$B$305,$A187,База!$J$3:$J$152))</f>
        <v>0</v>
      </c>
      <c r="AC187" s="46">
        <f ca="1">IF(COUNTIFS(Распис!$B$4:$B$300,$A187,Распис!$C$4:$C$300,"&lt;="&amp;AC$1,Распис!$D$4:$D$300,"&gt;="&amp;AC$1)&gt;0,SUMIFS(Распис!$K$4:$K$300,Распис!$B$4:$B$300,$A187,Распис!$C$4:$C$300,"&lt;="&amp;AC$1,Распис!$D$4:$D$300,"&gt;="&amp;AC$1),SUMIF(База!$B$3:$B$305,$A187,База!$K$3:$K$152))</f>
        <v>0</v>
      </c>
      <c r="AD187" s="46" t="s">
        <v>23</v>
      </c>
      <c r="AE187" s="46">
        <f ca="1">IF(COUNTIFS(Распис!$B$4:$B$300,$A187,Распис!$C$4:$C$300,"&lt;="&amp;AE$1,Распис!$D$4:$D$300,"&gt;="&amp;AE$1)&gt;0,SUMIFS(Распис!$F$4:$F$300,Распис!$B$4:$B$300,$A187,Распис!$C$4:$C$300,"&lt;="&amp;AE$1,Распис!$D$4:$D$300,"&gt;="&amp;AE$1),SUMIF(База!$B$3:$B$305,$A187,База!$F$3:$F$152))</f>
        <v>0</v>
      </c>
      <c r="AF187" s="47"/>
      <c r="AG187" s="46">
        <f t="shared" ca="1" si="18"/>
        <v>0</v>
      </c>
      <c r="AH187" s="46">
        <f ca="1">AG187-SUMIFS(Распред!$G$4:$G$300,Распред!$B$4:$B$300,"апрель",Распред!$F$4:$F$300,A187)</f>
        <v>0</v>
      </c>
      <c r="AI187" s="46">
        <f ca="1">AH187+(COUNTIF(B187:AF187,"КД")+SUMIFS(Распред!$AH$4:$AH$300,Распред!$F$4:$F$300,A187,Распред!$B$4:$B$300,"апрель"))*4</f>
        <v>0</v>
      </c>
      <c r="AJ187" s="46">
        <f t="shared" ca="1" si="19"/>
        <v>0</v>
      </c>
      <c r="AK187" s="46">
        <f t="shared" ca="1" si="20"/>
        <v>0</v>
      </c>
      <c r="AL187" s="46">
        <f>SUMIFS(Распред!$K$4:$K$300,Распред!$B$4:$B$300,"апрель",Распред!$J$4:$J$300,A187)+SUMIFS(Распред!$M$4:$M$300,Распред!$B$4:$B$300,"апрель",Распред!$L$4:$L$300,A187)+SUMIFS(Распред!$O$4:$O$300,Распред!$B$4:$B$300,"апрель",Распред!$N$4:$N$300,A187)+SUMIFS(Распред!$Q$4:$Q$300,Распред!$B$4:$B$300,"апрель",Распред!$P$4:$P$300,A187)+SUMIFS(Распред!$S$4:$S$300,Распред!$B$4:$B$300,"апрель",Распред!$R$4:$R$300,A187)+SUMIFS(Распред!$U$4:$U$300,Распред!$B$4:$B$300,"апрель",Распред!$T$4:$T$300,A187)+SUMIFS(Распред!$W$4:$W$300,Распред!$B$4:$B$300,"апрель",Распред!$V$4:$V$300,A187)+SUMIFS(Распред!$Y$4:$Y$300,Распред!$B$4:$B$300,"апрель",Распред!$X$4:$X$300,A187)+SUMIFS(Распред!$AA$4:$AA$300,Распред!$B$4:$B$300,"апрель",Распред!$Z$4:$Z$300,A187)+SUMIFS(Распред!$AC$4:$AC$300,Распред!$B$4:$B$300,"апрель",Распред!$AB$4:$AB$300,A187)</f>
        <v>0</v>
      </c>
      <c r="AM187" s="46">
        <f t="shared" ca="1" si="21"/>
        <v>0</v>
      </c>
      <c r="AN187" s="46">
        <f t="shared" ca="1" si="22"/>
        <v>0</v>
      </c>
      <c r="AO187" s="46">
        <f t="shared" ca="1" si="23"/>
        <v>0</v>
      </c>
      <c r="AP187" s="46">
        <f>январь!AP187</f>
        <v>0</v>
      </c>
      <c r="AQ187" s="46">
        <f t="shared" ca="1" si="33"/>
        <v>0</v>
      </c>
      <c r="AR187" s="47"/>
      <c r="AS187" s="47">
        <f t="shared" ca="1" si="25"/>
        <v>0</v>
      </c>
      <c r="AT187" s="47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</row>
    <row r="188" spans="1:58" x14ac:dyDescent="0.25">
      <c r="A188" s="47">
        <f>База!B188</f>
        <v>0</v>
      </c>
      <c r="B188" s="46" t="s">
        <v>23</v>
      </c>
      <c r="C188" s="46">
        <f ca="1">IF(COUNTIFS(Распис!$B$4:$B$300,$A188,Распис!$C$4:$C$300,"&lt;="&amp;C$1,Распис!$D$4:$D$300,"&gt;="&amp;C$1)&gt;0,SUMIFS(Распис!$F$4:$F$300,Распис!$B$4:$B$300,$A188,Распис!$C$4:$C$300,"&lt;="&amp;C$1,Распис!$D$4:$D$300,"&gt;="&amp;C$1),SUMIF(База!$B$3:$B$305,$A188,База!$F$3:$F$152))</f>
        <v>0</v>
      </c>
      <c r="D188" s="46">
        <f ca="1">IF(COUNTIFS(Распис!$B$4:$B$300,$A188,Распис!$C$4:$C$300,"&lt;="&amp;D$1,Распис!$D$4:$D$300,"&gt;="&amp;D$1)&gt;0,SUMIFS(Распис!$G$4:$G$300,Распис!$B$4:$B$300,$A188,Распис!$C$4:$C$300,"&lt;="&amp;D$1,Распис!$D$4:$D$300,"&gt;="&amp;D$1),SUMIF(База!$B$3:$B$305,$A188,База!$G$3:$G$152))</f>
        <v>0</v>
      </c>
      <c r="E188" s="46">
        <f ca="1">IF(COUNTIFS(Распис!$B$4:$B$300,$A188,Распис!$C$4:$C$300,"&lt;="&amp;E$1,Распис!$D$4:$D$300,"&gt;="&amp;E$1)&gt;0,SUMIFS(Распис!$H$4:$H$300,Распис!$B$4:$B$300,$A188,Распис!$C$4:$C$300,"&lt;="&amp;E$1,Распис!$D$4:$D$300,"&gt;="&amp;E$1),SUMIF(База!$B$3:$B$305,$A188,База!$H$3:$H$152))</f>
        <v>0</v>
      </c>
      <c r="F188" s="46">
        <f ca="1">IF(COUNTIFS(Распис!$B$4:$B$300,$A188,Распис!$C$4:$C$300,"&lt;="&amp;F$1,Распис!$D$4:$D$300,"&gt;="&amp;F$1)&gt;0,SUMIFS(Распис!$I$4:$I$300,Распис!$B$4:$B$300,$A188,Распис!$C$4:$C$300,"&lt;="&amp;F$1,Распис!$D$4:$D$300,"&gt;="&amp;F$1),SUMIF(База!$B$3:$B$305,$A188,База!$I$3:$I$152))</f>
        <v>0</v>
      </c>
      <c r="G188" s="46">
        <f ca="1">IF(COUNTIFS(Распис!$B$4:$B$300,$A188,Распис!$C$4:$C$300,"&lt;="&amp;G$1,Распис!$D$4:$D$300,"&gt;="&amp;G$1)&gt;0,SUMIFS(Распис!$J$4:$J$300,Распис!$B$4:$B$300,$A188,Распис!$C$4:$C$300,"&lt;="&amp;G$1,Распис!$D$4:$D$300,"&gt;="&amp;G$1),SUMIF(База!$B$3:$B$305,$A188,База!$J$3:$J$152))</f>
        <v>0</v>
      </c>
      <c r="H188" s="46">
        <f ca="1">IF(COUNTIFS(Распис!$B$4:$B$300,$A188,Распис!$C$4:$C$300,"&lt;="&amp;H$1,Распис!$D$4:$D$300,"&gt;="&amp;H$1)&gt;0,SUMIFS(Распис!$K$4:$K$300,Распис!$B$4:$B$300,$A188,Распис!$C$4:$C$300,"&lt;="&amp;H$1,Распис!$D$4:$D$300,"&gt;="&amp;H$1),SUMIF(База!$B$3:$B$305,$A188,База!$K$3:$K$152))</f>
        <v>0</v>
      </c>
      <c r="I188" s="46" t="s">
        <v>23</v>
      </c>
      <c r="J188" s="46">
        <f ca="1">IF(COUNTIFS(Распис!$B$4:$B$300,$A188,Распис!$C$4:$C$300,"&lt;="&amp;J$1,Распис!$D$4:$D$300,"&gt;="&amp;J$1)&gt;0,SUMIFS(Распис!$F$4:$F$300,Распис!$B$4:$B$300,$A188,Распис!$C$4:$C$300,"&lt;="&amp;J$1,Распис!$D$4:$D$300,"&gt;="&amp;J$1),SUMIF(База!$B$3:$B$305,$A188,База!$F$3:$F$152))</f>
        <v>0</v>
      </c>
      <c r="K188" s="46">
        <f ca="1">IF(COUNTIFS(Распис!$B$4:$B$300,$A188,Распис!$C$4:$C$300,"&lt;="&amp;K$1,Распис!$D$4:$D$300,"&gt;="&amp;K$1)&gt;0,SUMIFS(Распис!$G$4:$G$300,Распис!$B$4:$B$300,$A188,Распис!$C$4:$C$300,"&lt;="&amp;K$1,Распис!$D$4:$D$300,"&gt;="&amp;K$1),SUMIF(База!$B$3:$B$305,$A188,База!$G$3:$G$152))</f>
        <v>0</v>
      </c>
      <c r="L188" s="46">
        <f ca="1">IF(COUNTIFS(Распис!$B$4:$B$300,$A188,Распис!$C$4:$C$300,"&lt;="&amp;L$1,Распис!$D$4:$D$300,"&gt;="&amp;L$1)&gt;0,SUMIFS(Распис!$H$4:$H$300,Распис!$B$4:$B$300,$A188,Распис!$C$4:$C$300,"&lt;="&amp;L$1,Распис!$D$4:$D$300,"&gt;="&amp;L$1),SUMIF(База!$B$3:$B$305,$A188,База!$H$3:$H$152))</f>
        <v>0</v>
      </c>
      <c r="M188" s="46">
        <f ca="1">IF(COUNTIFS(Распис!$B$4:$B$300,$A188,Распис!$C$4:$C$300,"&lt;="&amp;M$1,Распис!$D$4:$D$300,"&gt;="&amp;M$1)&gt;0,SUMIFS(Распис!$I$4:$I$300,Распис!$B$4:$B$300,$A188,Распис!$C$4:$C$300,"&lt;="&amp;M$1,Распис!$D$4:$D$300,"&gt;="&amp;M$1),SUMIF(База!$B$3:$B$305,$A188,База!$I$3:$I$152))</f>
        <v>0</v>
      </c>
      <c r="N188" s="46">
        <f ca="1">IF(COUNTIFS(Распис!$B$4:$B$300,$A188,Распис!$C$4:$C$300,"&lt;="&amp;N$1,Распис!$D$4:$D$300,"&gt;="&amp;N$1)&gt;0,SUMIFS(Распис!$J$4:$J$300,Распис!$B$4:$B$300,$A188,Распис!$C$4:$C$300,"&lt;="&amp;N$1,Распис!$D$4:$D$300,"&gt;="&amp;N$1),SUMIF(База!$B$3:$B$305,$A188,База!$J$3:$J$152))</f>
        <v>0</v>
      </c>
      <c r="O188" s="46">
        <f ca="1">IF(COUNTIFS(Распис!$B$4:$B$300,$A188,Распис!$C$4:$C$300,"&lt;="&amp;O$1,Распис!$D$4:$D$300,"&gt;="&amp;O$1)&gt;0,SUMIFS(Распис!$K$4:$K$300,Распис!$B$4:$B$300,$A188,Распис!$C$4:$C$300,"&lt;="&amp;O$1,Распис!$D$4:$D$300,"&gt;="&amp;O$1),SUMIF(База!$B$3:$B$305,$A188,База!$K$3:$K$152))</f>
        <v>0</v>
      </c>
      <c r="P188" s="46" t="s">
        <v>23</v>
      </c>
      <c r="Q188" s="46">
        <f ca="1">IF(COUNTIFS(Распис!$B$4:$B$300,$A188,Распис!$C$4:$C$300,"&lt;="&amp;Q$1,Распис!$D$4:$D$300,"&gt;="&amp;Q$1)&gt;0,SUMIFS(Распис!$F$4:$F$300,Распис!$B$4:$B$300,$A188,Распис!$C$4:$C$300,"&lt;="&amp;Q$1,Распис!$D$4:$D$300,"&gt;="&amp;Q$1),SUMIF(База!$B$3:$B$305,$A188,База!$F$3:$F$152))</f>
        <v>0</v>
      </c>
      <c r="R188" s="46">
        <f ca="1">IF(COUNTIFS(Распис!$B$4:$B$300,$A188,Распис!$C$4:$C$300,"&lt;="&amp;R$1,Распис!$D$4:$D$300,"&gt;="&amp;R$1)&gt;0,SUMIFS(Распис!$G$4:$G$300,Распис!$B$4:$B$300,$A188,Распис!$C$4:$C$300,"&lt;="&amp;R$1,Распис!$D$4:$D$300,"&gt;="&amp;R$1),SUMIF(База!$B$3:$B$305,$A188,База!$G$3:$G$152))</f>
        <v>0</v>
      </c>
      <c r="S188" s="46">
        <f ca="1">IF(COUNTIFS(Распис!$B$4:$B$300,$A188,Распис!$C$4:$C$300,"&lt;="&amp;S$1,Распис!$D$4:$D$300,"&gt;="&amp;S$1)&gt;0,SUMIFS(Распис!$H$4:$H$300,Распис!$B$4:$B$300,$A188,Распис!$C$4:$C$300,"&lt;="&amp;S$1,Распис!$D$4:$D$300,"&gt;="&amp;S$1),SUMIF(База!$B$3:$B$305,$A188,База!$H$3:$H$152))</f>
        <v>0</v>
      </c>
      <c r="T188" s="46">
        <f ca="1">IF(COUNTIFS(Распис!$B$4:$B$300,$A188,Распис!$C$4:$C$300,"&lt;="&amp;T$1,Распис!$D$4:$D$300,"&gt;="&amp;T$1)&gt;0,SUMIFS(Распис!$I$4:$I$300,Распис!$B$4:$B$300,$A188,Распис!$C$4:$C$300,"&lt;="&amp;T$1,Распис!$D$4:$D$300,"&gt;="&amp;T$1),SUMIF(База!$B$3:$B$305,$A188,База!$I$3:$I$152))</f>
        <v>0</v>
      </c>
      <c r="U188" s="46">
        <f ca="1">IF(COUNTIFS(Распис!$B$4:$B$300,$A188,Распис!$C$4:$C$300,"&lt;="&amp;U$1,Распис!$D$4:$D$300,"&gt;="&amp;U$1)&gt;0,SUMIFS(Распис!$J$4:$J$300,Распис!$B$4:$B$300,$A188,Распис!$C$4:$C$300,"&lt;="&amp;U$1,Распис!$D$4:$D$300,"&gt;="&amp;U$1),SUMIF(База!$B$3:$B$305,$A188,База!$J$3:$J$152))</f>
        <v>0</v>
      </c>
      <c r="V188" s="46">
        <f ca="1">IF(COUNTIFS(Распис!$B$4:$B$300,$A188,Распис!$C$4:$C$300,"&lt;="&amp;V$1,Распис!$D$4:$D$300,"&gt;="&amp;V$1)&gt;0,SUMIFS(Распис!$K$4:$K$300,Распис!$B$4:$B$300,$A188,Распис!$C$4:$C$300,"&lt;="&amp;V$1,Распис!$D$4:$D$300,"&gt;="&amp;V$1),SUMIF(База!$B$3:$B$305,$A188,База!$K$3:$K$152))</f>
        <v>0</v>
      </c>
      <c r="W188" s="46" t="s">
        <v>23</v>
      </c>
      <c r="X188" s="46">
        <f ca="1">IF(COUNTIFS(Распис!$B$4:$B$300,$A188,Распис!$C$4:$C$300,"&lt;="&amp;X$1,Распис!$D$4:$D$300,"&gt;="&amp;X$1)&gt;0,SUMIFS(Распис!$F$4:$F$300,Распис!$B$4:$B$300,$A188,Распис!$C$4:$C$300,"&lt;="&amp;X$1,Распис!$D$4:$D$300,"&gt;="&amp;X$1),SUMIF(База!$B$3:$B$305,$A188,База!$F$3:$F$152))</f>
        <v>0</v>
      </c>
      <c r="Y188" s="46">
        <f ca="1">IF(COUNTIFS(Распис!$B$4:$B$300,$A188,Распис!$C$4:$C$300,"&lt;="&amp;Y$1,Распис!$D$4:$D$300,"&gt;="&amp;Y$1)&gt;0,SUMIFS(Распис!$G$4:$G$300,Распис!$B$4:$B$300,$A188,Распис!$C$4:$C$300,"&lt;="&amp;Y$1,Распис!$D$4:$D$300,"&gt;="&amp;Y$1),SUMIF(База!$B$3:$B$305,$A188,База!$G$3:$G$152))</f>
        <v>0</v>
      </c>
      <c r="Z188" s="46">
        <f ca="1">IF(COUNTIFS(Распис!$B$4:$B$300,$A188,Распис!$C$4:$C$300,"&lt;="&amp;Z$1,Распис!$D$4:$D$300,"&gt;="&amp;Z$1)&gt;0,SUMIFS(Распис!$H$4:$H$300,Распис!$B$4:$B$300,$A188,Распис!$C$4:$C$300,"&lt;="&amp;Z$1,Распис!$D$4:$D$300,"&gt;="&amp;Z$1),SUMIF(База!$B$3:$B$305,$A188,База!$H$3:$H$152))</f>
        <v>0</v>
      </c>
      <c r="AA188" s="46">
        <f ca="1">IF(COUNTIFS(Распис!$B$4:$B$300,$A188,Распис!$C$4:$C$300,"&lt;="&amp;AA$1,Распис!$D$4:$D$300,"&gt;="&amp;AA$1)&gt;0,SUMIFS(Распис!$I$4:$I$300,Распис!$B$4:$B$300,$A188,Распис!$C$4:$C$300,"&lt;="&amp;AA$1,Распис!$D$4:$D$300,"&gt;="&amp;AA$1),SUMIF(База!$B$3:$B$305,$A188,База!$I$3:$I$152))</f>
        <v>0</v>
      </c>
      <c r="AB188" s="46">
        <f ca="1">IF(COUNTIFS(Распис!$B$4:$B$300,$A188,Распис!$C$4:$C$300,"&lt;="&amp;AB$1,Распис!$D$4:$D$300,"&gt;="&amp;AB$1)&gt;0,SUMIFS(Распис!$J$4:$J$300,Распис!$B$4:$B$300,$A188,Распис!$C$4:$C$300,"&lt;="&amp;AB$1,Распис!$D$4:$D$300,"&gt;="&amp;AB$1),SUMIF(База!$B$3:$B$305,$A188,База!$J$3:$J$152))</f>
        <v>0</v>
      </c>
      <c r="AC188" s="46">
        <f ca="1">IF(COUNTIFS(Распис!$B$4:$B$300,$A188,Распис!$C$4:$C$300,"&lt;="&amp;AC$1,Распис!$D$4:$D$300,"&gt;="&amp;AC$1)&gt;0,SUMIFS(Распис!$K$4:$K$300,Распис!$B$4:$B$300,$A188,Распис!$C$4:$C$300,"&lt;="&amp;AC$1,Распис!$D$4:$D$300,"&gt;="&amp;AC$1),SUMIF(База!$B$3:$B$305,$A188,База!$K$3:$K$152))</f>
        <v>0</v>
      </c>
      <c r="AD188" s="46" t="s">
        <v>23</v>
      </c>
      <c r="AE188" s="46">
        <f ca="1">IF(COUNTIFS(Распис!$B$4:$B$300,$A188,Распис!$C$4:$C$300,"&lt;="&amp;AE$1,Распис!$D$4:$D$300,"&gt;="&amp;AE$1)&gt;0,SUMIFS(Распис!$F$4:$F$300,Распис!$B$4:$B$300,$A188,Распис!$C$4:$C$300,"&lt;="&amp;AE$1,Распис!$D$4:$D$300,"&gt;="&amp;AE$1),SUMIF(База!$B$3:$B$305,$A188,База!$F$3:$F$152))</f>
        <v>0</v>
      </c>
      <c r="AF188" s="47"/>
      <c r="AG188" s="46">
        <f t="shared" ca="1" si="18"/>
        <v>0</v>
      </c>
      <c r="AH188" s="46">
        <f ca="1">AG188-SUMIFS(Распред!$G$4:$G$300,Распред!$B$4:$B$300,"апрель",Распред!$F$4:$F$300,A188)</f>
        <v>0</v>
      </c>
      <c r="AI188" s="46">
        <f ca="1">AH188+(COUNTIF(B188:AF188,"КД")+SUMIFS(Распред!$AH$4:$AH$300,Распред!$F$4:$F$300,A188,Распред!$B$4:$B$300,"апрель"))*4</f>
        <v>0</v>
      </c>
      <c r="AJ188" s="46">
        <f t="shared" ca="1" si="19"/>
        <v>0</v>
      </c>
      <c r="AK188" s="46">
        <f t="shared" ca="1" si="20"/>
        <v>0</v>
      </c>
      <c r="AL188" s="46">
        <f>SUMIFS(Распред!$K$4:$K$300,Распред!$B$4:$B$300,"апрель",Распред!$J$4:$J$300,A188)+SUMIFS(Распред!$M$4:$M$300,Распред!$B$4:$B$300,"апрель",Распред!$L$4:$L$300,A188)+SUMIFS(Распред!$O$4:$O$300,Распред!$B$4:$B$300,"апрель",Распред!$N$4:$N$300,A188)+SUMIFS(Распред!$Q$4:$Q$300,Распред!$B$4:$B$300,"апрель",Распред!$P$4:$P$300,A188)+SUMIFS(Распред!$S$4:$S$300,Распред!$B$4:$B$300,"апрель",Распред!$R$4:$R$300,A188)+SUMIFS(Распред!$U$4:$U$300,Распред!$B$4:$B$300,"апрель",Распред!$T$4:$T$300,A188)+SUMIFS(Распред!$W$4:$W$300,Распред!$B$4:$B$300,"апрель",Распред!$V$4:$V$300,A188)+SUMIFS(Распред!$Y$4:$Y$300,Распред!$B$4:$B$300,"апрель",Распред!$X$4:$X$300,A188)+SUMIFS(Распред!$AA$4:$AA$300,Распред!$B$4:$B$300,"апрель",Распред!$Z$4:$Z$300,A188)+SUMIFS(Распред!$AC$4:$AC$300,Распред!$B$4:$B$300,"апрель",Распред!$AB$4:$AB$300,A188)</f>
        <v>0</v>
      </c>
      <c r="AM188" s="46">
        <f t="shared" ca="1" si="21"/>
        <v>0</v>
      </c>
      <c r="AN188" s="46">
        <f t="shared" ca="1" si="22"/>
        <v>0</v>
      </c>
      <c r="AO188" s="46">
        <f t="shared" ca="1" si="23"/>
        <v>0</v>
      </c>
      <c r="AP188" s="46">
        <f>январь!AP188</f>
        <v>0</v>
      </c>
      <c r="AQ188" s="46">
        <f t="shared" ca="1" si="33"/>
        <v>0</v>
      </c>
      <c r="AR188" s="47"/>
      <c r="AS188" s="47">
        <f t="shared" ca="1" si="25"/>
        <v>0</v>
      </c>
      <c r="AT188" s="47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</row>
    <row r="189" spans="1:58" x14ac:dyDescent="0.25">
      <c r="A189" s="47">
        <f>База!B189</f>
        <v>0</v>
      </c>
      <c r="B189" s="46" t="s">
        <v>23</v>
      </c>
      <c r="C189" s="46">
        <f ca="1">IF(COUNTIFS(Распис!$B$4:$B$300,$A189,Распис!$C$4:$C$300,"&lt;="&amp;C$1,Распис!$D$4:$D$300,"&gt;="&amp;C$1)&gt;0,SUMIFS(Распис!$F$4:$F$300,Распис!$B$4:$B$300,$A189,Распис!$C$4:$C$300,"&lt;="&amp;C$1,Распис!$D$4:$D$300,"&gt;="&amp;C$1),SUMIF(База!$B$3:$B$305,$A189,База!$F$3:$F$152))</f>
        <v>0</v>
      </c>
      <c r="D189" s="46">
        <f ca="1">IF(COUNTIFS(Распис!$B$4:$B$300,$A189,Распис!$C$4:$C$300,"&lt;="&amp;D$1,Распис!$D$4:$D$300,"&gt;="&amp;D$1)&gt;0,SUMIFS(Распис!$G$4:$G$300,Распис!$B$4:$B$300,$A189,Распис!$C$4:$C$300,"&lt;="&amp;D$1,Распис!$D$4:$D$300,"&gt;="&amp;D$1),SUMIF(База!$B$3:$B$305,$A189,База!$G$3:$G$152))</f>
        <v>0</v>
      </c>
      <c r="E189" s="46">
        <f ca="1">IF(COUNTIFS(Распис!$B$4:$B$300,$A189,Распис!$C$4:$C$300,"&lt;="&amp;E$1,Распис!$D$4:$D$300,"&gt;="&amp;E$1)&gt;0,SUMIFS(Распис!$H$4:$H$300,Распис!$B$4:$B$300,$A189,Распис!$C$4:$C$300,"&lt;="&amp;E$1,Распис!$D$4:$D$300,"&gt;="&amp;E$1),SUMIF(База!$B$3:$B$305,$A189,База!$H$3:$H$152))</f>
        <v>0</v>
      </c>
      <c r="F189" s="46">
        <f ca="1">IF(COUNTIFS(Распис!$B$4:$B$300,$A189,Распис!$C$4:$C$300,"&lt;="&amp;F$1,Распис!$D$4:$D$300,"&gt;="&amp;F$1)&gt;0,SUMIFS(Распис!$I$4:$I$300,Распис!$B$4:$B$300,$A189,Распис!$C$4:$C$300,"&lt;="&amp;F$1,Распис!$D$4:$D$300,"&gt;="&amp;F$1),SUMIF(База!$B$3:$B$305,$A189,База!$I$3:$I$152))</f>
        <v>0</v>
      </c>
      <c r="G189" s="46">
        <f ca="1">IF(COUNTIFS(Распис!$B$4:$B$300,$A189,Распис!$C$4:$C$300,"&lt;="&amp;G$1,Распис!$D$4:$D$300,"&gt;="&amp;G$1)&gt;0,SUMIFS(Распис!$J$4:$J$300,Распис!$B$4:$B$300,$A189,Распис!$C$4:$C$300,"&lt;="&amp;G$1,Распис!$D$4:$D$300,"&gt;="&amp;G$1),SUMIF(База!$B$3:$B$305,$A189,База!$J$3:$J$152))</f>
        <v>0</v>
      </c>
      <c r="H189" s="46">
        <f ca="1">IF(COUNTIFS(Распис!$B$4:$B$300,$A189,Распис!$C$4:$C$300,"&lt;="&amp;H$1,Распис!$D$4:$D$300,"&gt;="&amp;H$1)&gt;0,SUMIFS(Распис!$K$4:$K$300,Распис!$B$4:$B$300,$A189,Распис!$C$4:$C$300,"&lt;="&amp;H$1,Распис!$D$4:$D$300,"&gt;="&amp;H$1),SUMIF(База!$B$3:$B$305,$A189,База!$K$3:$K$152))</f>
        <v>0</v>
      </c>
      <c r="I189" s="46" t="s">
        <v>23</v>
      </c>
      <c r="J189" s="46">
        <f ca="1">IF(COUNTIFS(Распис!$B$4:$B$300,$A189,Распис!$C$4:$C$300,"&lt;="&amp;J$1,Распис!$D$4:$D$300,"&gt;="&amp;J$1)&gt;0,SUMIFS(Распис!$F$4:$F$300,Распис!$B$4:$B$300,$A189,Распис!$C$4:$C$300,"&lt;="&amp;J$1,Распис!$D$4:$D$300,"&gt;="&amp;J$1),SUMIF(База!$B$3:$B$305,$A189,База!$F$3:$F$152))</f>
        <v>0</v>
      </c>
      <c r="K189" s="46">
        <f ca="1">IF(COUNTIFS(Распис!$B$4:$B$300,$A189,Распис!$C$4:$C$300,"&lt;="&amp;K$1,Распис!$D$4:$D$300,"&gt;="&amp;K$1)&gt;0,SUMIFS(Распис!$G$4:$G$300,Распис!$B$4:$B$300,$A189,Распис!$C$4:$C$300,"&lt;="&amp;K$1,Распис!$D$4:$D$300,"&gt;="&amp;K$1),SUMIF(База!$B$3:$B$305,$A189,База!$G$3:$G$152))</f>
        <v>0</v>
      </c>
      <c r="L189" s="46">
        <f ca="1">IF(COUNTIFS(Распис!$B$4:$B$300,$A189,Распис!$C$4:$C$300,"&lt;="&amp;L$1,Распис!$D$4:$D$300,"&gt;="&amp;L$1)&gt;0,SUMIFS(Распис!$H$4:$H$300,Распис!$B$4:$B$300,$A189,Распис!$C$4:$C$300,"&lt;="&amp;L$1,Распис!$D$4:$D$300,"&gt;="&amp;L$1),SUMIF(База!$B$3:$B$305,$A189,База!$H$3:$H$152))</f>
        <v>0</v>
      </c>
      <c r="M189" s="46">
        <f ca="1">IF(COUNTIFS(Распис!$B$4:$B$300,$A189,Распис!$C$4:$C$300,"&lt;="&amp;M$1,Распис!$D$4:$D$300,"&gt;="&amp;M$1)&gt;0,SUMIFS(Распис!$I$4:$I$300,Распис!$B$4:$B$300,$A189,Распис!$C$4:$C$300,"&lt;="&amp;M$1,Распис!$D$4:$D$300,"&gt;="&amp;M$1),SUMIF(База!$B$3:$B$305,$A189,База!$I$3:$I$152))</f>
        <v>0</v>
      </c>
      <c r="N189" s="46">
        <f ca="1">IF(COUNTIFS(Распис!$B$4:$B$300,$A189,Распис!$C$4:$C$300,"&lt;="&amp;N$1,Распис!$D$4:$D$300,"&gt;="&amp;N$1)&gt;0,SUMIFS(Распис!$J$4:$J$300,Распис!$B$4:$B$300,$A189,Распис!$C$4:$C$300,"&lt;="&amp;N$1,Распис!$D$4:$D$300,"&gt;="&amp;N$1),SUMIF(База!$B$3:$B$305,$A189,База!$J$3:$J$152))</f>
        <v>0</v>
      </c>
      <c r="O189" s="46">
        <f ca="1">IF(COUNTIFS(Распис!$B$4:$B$300,$A189,Распис!$C$4:$C$300,"&lt;="&amp;O$1,Распис!$D$4:$D$300,"&gt;="&amp;O$1)&gt;0,SUMIFS(Распис!$K$4:$K$300,Распис!$B$4:$B$300,$A189,Распис!$C$4:$C$300,"&lt;="&amp;O$1,Распис!$D$4:$D$300,"&gt;="&amp;O$1),SUMIF(База!$B$3:$B$305,$A189,База!$K$3:$K$152))</f>
        <v>0</v>
      </c>
      <c r="P189" s="46" t="s">
        <v>23</v>
      </c>
      <c r="Q189" s="46">
        <f ca="1">IF(COUNTIFS(Распис!$B$4:$B$300,$A189,Распис!$C$4:$C$300,"&lt;="&amp;Q$1,Распис!$D$4:$D$300,"&gt;="&amp;Q$1)&gt;0,SUMIFS(Распис!$F$4:$F$300,Распис!$B$4:$B$300,$A189,Распис!$C$4:$C$300,"&lt;="&amp;Q$1,Распис!$D$4:$D$300,"&gt;="&amp;Q$1),SUMIF(База!$B$3:$B$305,$A189,База!$F$3:$F$152))</f>
        <v>0</v>
      </c>
      <c r="R189" s="46">
        <f ca="1">IF(COUNTIFS(Распис!$B$4:$B$300,$A189,Распис!$C$4:$C$300,"&lt;="&amp;R$1,Распис!$D$4:$D$300,"&gt;="&amp;R$1)&gt;0,SUMIFS(Распис!$G$4:$G$300,Распис!$B$4:$B$300,$A189,Распис!$C$4:$C$300,"&lt;="&amp;R$1,Распис!$D$4:$D$300,"&gt;="&amp;R$1),SUMIF(База!$B$3:$B$305,$A189,База!$G$3:$G$152))</f>
        <v>0</v>
      </c>
      <c r="S189" s="46">
        <f ca="1">IF(COUNTIFS(Распис!$B$4:$B$300,$A189,Распис!$C$4:$C$300,"&lt;="&amp;S$1,Распис!$D$4:$D$300,"&gt;="&amp;S$1)&gt;0,SUMIFS(Распис!$H$4:$H$300,Распис!$B$4:$B$300,$A189,Распис!$C$4:$C$300,"&lt;="&amp;S$1,Распис!$D$4:$D$300,"&gt;="&amp;S$1),SUMIF(База!$B$3:$B$305,$A189,База!$H$3:$H$152))</f>
        <v>0</v>
      </c>
      <c r="T189" s="46">
        <f ca="1">IF(COUNTIFS(Распис!$B$4:$B$300,$A189,Распис!$C$4:$C$300,"&lt;="&amp;T$1,Распис!$D$4:$D$300,"&gt;="&amp;T$1)&gt;0,SUMIFS(Распис!$I$4:$I$300,Распис!$B$4:$B$300,$A189,Распис!$C$4:$C$300,"&lt;="&amp;T$1,Распис!$D$4:$D$300,"&gt;="&amp;T$1),SUMIF(База!$B$3:$B$305,$A189,База!$I$3:$I$152))</f>
        <v>0</v>
      </c>
      <c r="U189" s="46">
        <f ca="1">IF(COUNTIFS(Распис!$B$4:$B$300,$A189,Распис!$C$4:$C$300,"&lt;="&amp;U$1,Распис!$D$4:$D$300,"&gt;="&amp;U$1)&gt;0,SUMIFS(Распис!$J$4:$J$300,Распис!$B$4:$B$300,$A189,Распис!$C$4:$C$300,"&lt;="&amp;U$1,Распис!$D$4:$D$300,"&gt;="&amp;U$1),SUMIF(База!$B$3:$B$305,$A189,База!$J$3:$J$152))</f>
        <v>0</v>
      </c>
      <c r="V189" s="46">
        <f ca="1">IF(COUNTIFS(Распис!$B$4:$B$300,$A189,Распис!$C$4:$C$300,"&lt;="&amp;V$1,Распис!$D$4:$D$300,"&gt;="&amp;V$1)&gt;0,SUMIFS(Распис!$K$4:$K$300,Распис!$B$4:$B$300,$A189,Распис!$C$4:$C$300,"&lt;="&amp;V$1,Распис!$D$4:$D$300,"&gt;="&amp;V$1),SUMIF(База!$B$3:$B$305,$A189,База!$K$3:$K$152))</f>
        <v>0</v>
      </c>
      <c r="W189" s="46" t="s">
        <v>23</v>
      </c>
      <c r="X189" s="46">
        <f ca="1">IF(COUNTIFS(Распис!$B$4:$B$300,$A189,Распис!$C$4:$C$300,"&lt;="&amp;X$1,Распис!$D$4:$D$300,"&gt;="&amp;X$1)&gt;0,SUMIFS(Распис!$F$4:$F$300,Распис!$B$4:$B$300,$A189,Распис!$C$4:$C$300,"&lt;="&amp;X$1,Распис!$D$4:$D$300,"&gt;="&amp;X$1),SUMIF(База!$B$3:$B$305,$A189,База!$F$3:$F$152))</f>
        <v>0</v>
      </c>
      <c r="Y189" s="46">
        <f ca="1">IF(COUNTIFS(Распис!$B$4:$B$300,$A189,Распис!$C$4:$C$300,"&lt;="&amp;Y$1,Распис!$D$4:$D$300,"&gt;="&amp;Y$1)&gt;0,SUMIFS(Распис!$G$4:$G$300,Распис!$B$4:$B$300,$A189,Распис!$C$4:$C$300,"&lt;="&amp;Y$1,Распис!$D$4:$D$300,"&gt;="&amp;Y$1),SUMIF(База!$B$3:$B$305,$A189,База!$G$3:$G$152))</f>
        <v>0</v>
      </c>
      <c r="Z189" s="46">
        <f ca="1">IF(COUNTIFS(Распис!$B$4:$B$300,$A189,Распис!$C$4:$C$300,"&lt;="&amp;Z$1,Распис!$D$4:$D$300,"&gt;="&amp;Z$1)&gt;0,SUMIFS(Распис!$H$4:$H$300,Распис!$B$4:$B$300,$A189,Распис!$C$4:$C$300,"&lt;="&amp;Z$1,Распис!$D$4:$D$300,"&gt;="&amp;Z$1),SUMIF(База!$B$3:$B$305,$A189,База!$H$3:$H$152))</f>
        <v>0</v>
      </c>
      <c r="AA189" s="46">
        <f ca="1">IF(COUNTIFS(Распис!$B$4:$B$300,$A189,Распис!$C$4:$C$300,"&lt;="&amp;AA$1,Распис!$D$4:$D$300,"&gt;="&amp;AA$1)&gt;0,SUMIFS(Распис!$I$4:$I$300,Распис!$B$4:$B$300,$A189,Распис!$C$4:$C$300,"&lt;="&amp;AA$1,Распис!$D$4:$D$300,"&gt;="&amp;AA$1),SUMIF(База!$B$3:$B$305,$A189,База!$I$3:$I$152))</f>
        <v>0</v>
      </c>
      <c r="AB189" s="46">
        <f ca="1">IF(COUNTIFS(Распис!$B$4:$B$300,$A189,Распис!$C$4:$C$300,"&lt;="&amp;AB$1,Распис!$D$4:$D$300,"&gt;="&amp;AB$1)&gt;0,SUMIFS(Распис!$J$4:$J$300,Распис!$B$4:$B$300,$A189,Распис!$C$4:$C$300,"&lt;="&amp;AB$1,Распис!$D$4:$D$300,"&gt;="&amp;AB$1),SUMIF(База!$B$3:$B$305,$A189,База!$J$3:$J$152))</f>
        <v>0</v>
      </c>
      <c r="AC189" s="46">
        <f ca="1">IF(COUNTIFS(Распис!$B$4:$B$300,$A189,Распис!$C$4:$C$300,"&lt;="&amp;AC$1,Распис!$D$4:$D$300,"&gt;="&amp;AC$1)&gt;0,SUMIFS(Распис!$K$4:$K$300,Распис!$B$4:$B$300,$A189,Распис!$C$4:$C$300,"&lt;="&amp;AC$1,Распис!$D$4:$D$300,"&gt;="&amp;AC$1),SUMIF(База!$B$3:$B$305,$A189,База!$K$3:$K$152))</f>
        <v>0</v>
      </c>
      <c r="AD189" s="46" t="s">
        <v>23</v>
      </c>
      <c r="AE189" s="46">
        <f ca="1">IF(COUNTIFS(Распис!$B$4:$B$300,$A189,Распис!$C$4:$C$300,"&lt;="&amp;AE$1,Распис!$D$4:$D$300,"&gt;="&amp;AE$1)&gt;0,SUMIFS(Распис!$F$4:$F$300,Распис!$B$4:$B$300,$A189,Распис!$C$4:$C$300,"&lt;="&amp;AE$1,Распис!$D$4:$D$300,"&gt;="&amp;AE$1),SUMIF(База!$B$3:$B$305,$A189,База!$F$3:$F$152))</f>
        <v>0</v>
      </c>
      <c r="AF189" s="47"/>
      <c r="AG189" s="46">
        <f t="shared" ca="1" si="18"/>
        <v>0</v>
      </c>
      <c r="AH189" s="46">
        <f ca="1">AG189-SUMIFS(Распред!$G$4:$G$300,Распред!$B$4:$B$300,"апрель",Распред!$F$4:$F$300,A189)</f>
        <v>0</v>
      </c>
      <c r="AI189" s="46">
        <f ca="1">AH189+(COUNTIF(B189:AF189,"КД")+SUMIFS(Распред!$AH$4:$AH$300,Распред!$F$4:$F$300,A189,Распред!$B$4:$B$300,"апрель"))*4</f>
        <v>0</v>
      </c>
      <c r="AJ189" s="46">
        <f t="shared" ca="1" si="19"/>
        <v>0</v>
      </c>
      <c r="AK189" s="46">
        <f t="shared" ca="1" si="20"/>
        <v>0</v>
      </c>
      <c r="AL189" s="46">
        <f>SUMIFS(Распред!$K$4:$K$300,Распред!$B$4:$B$300,"апрель",Распред!$J$4:$J$300,A189)+SUMIFS(Распред!$M$4:$M$300,Распред!$B$4:$B$300,"апрель",Распред!$L$4:$L$300,A189)+SUMIFS(Распред!$O$4:$O$300,Распред!$B$4:$B$300,"апрель",Распред!$N$4:$N$300,A189)+SUMIFS(Распред!$Q$4:$Q$300,Распред!$B$4:$B$300,"апрель",Распред!$P$4:$P$300,A189)+SUMIFS(Распред!$S$4:$S$300,Распред!$B$4:$B$300,"апрель",Распред!$R$4:$R$300,A189)+SUMIFS(Распред!$U$4:$U$300,Распред!$B$4:$B$300,"апрель",Распред!$T$4:$T$300,A189)+SUMIFS(Распред!$W$4:$W$300,Распред!$B$4:$B$300,"апрель",Распред!$V$4:$V$300,A189)+SUMIFS(Распред!$Y$4:$Y$300,Распред!$B$4:$B$300,"апрель",Распред!$X$4:$X$300,A189)+SUMIFS(Распред!$AA$4:$AA$300,Распред!$B$4:$B$300,"апрель",Распред!$Z$4:$Z$300,A189)+SUMIFS(Распред!$AC$4:$AC$300,Распред!$B$4:$B$300,"апрель",Распред!$AB$4:$AB$300,A189)</f>
        <v>0</v>
      </c>
      <c r="AM189" s="46">
        <f t="shared" ca="1" si="21"/>
        <v>0</v>
      </c>
      <c r="AN189" s="46">
        <f t="shared" ca="1" si="22"/>
        <v>0</v>
      </c>
      <c r="AO189" s="46">
        <f t="shared" ca="1" si="23"/>
        <v>0</v>
      </c>
      <c r="AP189" s="46">
        <f>январь!AP189</f>
        <v>0</v>
      </c>
      <c r="AQ189" s="46">
        <f t="shared" ca="1" si="33"/>
        <v>0</v>
      </c>
      <c r="AR189" s="47"/>
      <c r="AS189" s="47">
        <f t="shared" ca="1" si="25"/>
        <v>0</v>
      </c>
      <c r="AT189" s="47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</row>
    <row r="190" spans="1:58" x14ac:dyDescent="0.25">
      <c r="A190" s="47">
        <f>База!B190</f>
        <v>0</v>
      </c>
      <c r="B190" s="46" t="s">
        <v>23</v>
      </c>
      <c r="C190" s="46">
        <f ca="1">IF(COUNTIFS(Распис!$B$4:$B$300,$A190,Распис!$C$4:$C$300,"&lt;="&amp;C$1,Распис!$D$4:$D$300,"&gt;="&amp;C$1)&gt;0,SUMIFS(Распис!$F$4:$F$300,Распис!$B$4:$B$300,$A190,Распис!$C$4:$C$300,"&lt;="&amp;C$1,Распис!$D$4:$D$300,"&gt;="&amp;C$1),SUMIF(База!$B$3:$B$305,$A190,База!$F$3:$F$152))</f>
        <v>0</v>
      </c>
      <c r="D190" s="46">
        <f ca="1">IF(COUNTIFS(Распис!$B$4:$B$300,$A190,Распис!$C$4:$C$300,"&lt;="&amp;D$1,Распис!$D$4:$D$300,"&gt;="&amp;D$1)&gt;0,SUMIFS(Распис!$G$4:$G$300,Распис!$B$4:$B$300,$A190,Распис!$C$4:$C$300,"&lt;="&amp;D$1,Распис!$D$4:$D$300,"&gt;="&amp;D$1),SUMIF(База!$B$3:$B$305,$A190,База!$G$3:$G$152))</f>
        <v>0</v>
      </c>
      <c r="E190" s="46">
        <f ca="1">IF(COUNTIFS(Распис!$B$4:$B$300,$A190,Распис!$C$4:$C$300,"&lt;="&amp;E$1,Распис!$D$4:$D$300,"&gt;="&amp;E$1)&gt;0,SUMIFS(Распис!$H$4:$H$300,Распис!$B$4:$B$300,$A190,Распис!$C$4:$C$300,"&lt;="&amp;E$1,Распис!$D$4:$D$300,"&gt;="&amp;E$1),SUMIF(База!$B$3:$B$305,$A190,База!$H$3:$H$152))</f>
        <v>0</v>
      </c>
      <c r="F190" s="46">
        <f ca="1">IF(COUNTIFS(Распис!$B$4:$B$300,$A190,Распис!$C$4:$C$300,"&lt;="&amp;F$1,Распис!$D$4:$D$300,"&gt;="&amp;F$1)&gt;0,SUMIFS(Распис!$I$4:$I$300,Распис!$B$4:$B$300,$A190,Распис!$C$4:$C$300,"&lt;="&amp;F$1,Распис!$D$4:$D$300,"&gt;="&amp;F$1),SUMIF(База!$B$3:$B$305,$A190,База!$I$3:$I$152))</f>
        <v>0</v>
      </c>
      <c r="G190" s="46">
        <f ca="1">IF(COUNTIFS(Распис!$B$4:$B$300,$A190,Распис!$C$4:$C$300,"&lt;="&amp;G$1,Распис!$D$4:$D$300,"&gt;="&amp;G$1)&gt;0,SUMIFS(Распис!$J$4:$J$300,Распис!$B$4:$B$300,$A190,Распис!$C$4:$C$300,"&lt;="&amp;G$1,Распис!$D$4:$D$300,"&gt;="&amp;G$1),SUMIF(База!$B$3:$B$305,$A190,База!$J$3:$J$152))</f>
        <v>0</v>
      </c>
      <c r="H190" s="46">
        <f ca="1">IF(COUNTIFS(Распис!$B$4:$B$300,$A190,Распис!$C$4:$C$300,"&lt;="&amp;H$1,Распис!$D$4:$D$300,"&gt;="&amp;H$1)&gt;0,SUMIFS(Распис!$K$4:$K$300,Распис!$B$4:$B$300,$A190,Распис!$C$4:$C$300,"&lt;="&amp;H$1,Распис!$D$4:$D$300,"&gt;="&amp;H$1),SUMIF(База!$B$3:$B$305,$A190,База!$K$3:$K$152))</f>
        <v>0</v>
      </c>
      <c r="I190" s="46" t="s">
        <v>23</v>
      </c>
      <c r="J190" s="46">
        <f ca="1">IF(COUNTIFS(Распис!$B$4:$B$300,$A190,Распис!$C$4:$C$300,"&lt;="&amp;J$1,Распис!$D$4:$D$300,"&gt;="&amp;J$1)&gt;0,SUMIFS(Распис!$F$4:$F$300,Распис!$B$4:$B$300,$A190,Распис!$C$4:$C$300,"&lt;="&amp;J$1,Распис!$D$4:$D$300,"&gt;="&amp;J$1),SUMIF(База!$B$3:$B$305,$A190,База!$F$3:$F$152))</f>
        <v>0</v>
      </c>
      <c r="K190" s="46">
        <f ca="1">IF(COUNTIFS(Распис!$B$4:$B$300,$A190,Распис!$C$4:$C$300,"&lt;="&amp;K$1,Распис!$D$4:$D$300,"&gt;="&amp;K$1)&gt;0,SUMIFS(Распис!$G$4:$G$300,Распис!$B$4:$B$300,$A190,Распис!$C$4:$C$300,"&lt;="&amp;K$1,Распис!$D$4:$D$300,"&gt;="&amp;K$1),SUMIF(База!$B$3:$B$305,$A190,База!$G$3:$G$152))</f>
        <v>0</v>
      </c>
      <c r="L190" s="46">
        <f ca="1">IF(COUNTIFS(Распис!$B$4:$B$300,$A190,Распис!$C$4:$C$300,"&lt;="&amp;L$1,Распис!$D$4:$D$300,"&gt;="&amp;L$1)&gt;0,SUMIFS(Распис!$H$4:$H$300,Распис!$B$4:$B$300,$A190,Распис!$C$4:$C$300,"&lt;="&amp;L$1,Распис!$D$4:$D$300,"&gt;="&amp;L$1),SUMIF(База!$B$3:$B$305,$A190,База!$H$3:$H$152))</f>
        <v>0</v>
      </c>
      <c r="M190" s="46">
        <f ca="1">IF(COUNTIFS(Распис!$B$4:$B$300,$A190,Распис!$C$4:$C$300,"&lt;="&amp;M$1,Распис!$D$4:$D$300,"&gt;="&amp;M$1)&gt;0,SUMIFS(Распис!$I$4:$I$300,Распис!$B$4:$B$300,$A190,Распис!$C$4:$C$300,"&lt;="&amp;M$1,Распис!$D$4:$D$300,"&gt;="&amp;M$1),SUMIF(База!$B$3:$B$305,$A190,База!$I$3:$I$152))</f>
        <v>0</v>
      </c>
      <c r="N190" s="46">
        <f ca="1">IF(COUNTIFS(Распис!$B$4:$B$300,$A190,Распис!$C$4:$C$300,"&lt;="&amp;N$1,Распис!$D$4:$D$300,"&gt;="&amp;N$1)&gt;0,SUMIFS(Распис!$J$4:$J$300,Распис!$B$4:$B$300,$A190,Распис!$C$4:$C$300,"&lt;="&amp;N$1,Распис!$D$4:$D$300,"&gt;="&amp;N$1),SUMIF(База!$B$3:$B$305,$A190,База!$J$3:$J$152))</f>
        <v>0</v>
      </c>
      <c r="O190" s="46">
        <f ca="1">IF(COUNTIFS(Распис!$B$4:$B$300,$A190,Распис!$C$4:$C$300,"&lt;="&amp;O$1,Распис!$D$4:$D$300,"&gt;="&amp;O$1)&gt;0,SUMIFS(Распис!$K$4:$K$300,Распис!$B$4:$B$300,$A190,Распис!$C$4:$C$300,"&lt;="&amp;O$1,Распис!$D$4:$D$300,"&gt;="&amp;O$1),SUMIF(База!$B$3:$B$305,$A190,База!$K$3:$K$152))</f>
        <v>0</v>
      </c>
      <c r="P190" s="46" t="s">
        <v>23</v>
      </c>
      <c r="Q190" s="46">
        <f ca="1">IF(COUNTIFS(Распис!$B$4:$B$300,$A190,Распис!$C$4:$C$300,"&lt;="&amp;Q$1,Распис!$D$4:$D$300,"&gt;="&amp;Q$1)&gt;0,SUMIFS(Распис!$F$4:$F$300,Распис!$B$4:$B$300,$A190,Распис!$C$4:$C$300,"&lt;="&amp;Q$1,Распис!$D$4:$D$300,"&gt;="&amp;Q$1),SUMIF(База!$B$3:$B$305,$A190,База!$F$3:$F$152))</f>
        <v>0</v>
      </c>
      <c r="R190" s="46">
        <f ca="1">IF(COUNTIFS(Распис!$B$4:$B$300,$A190,Распис!$C$4:$C$300,"&lt;="&amp;R$1,Распис!$D$4:$D$300,"&gt;="&amp;R$1)&gt;0,SUMIFS(Распис!$G$4:$G$300,Распис!$B$4:$B$300,$A190,Распис!$C$4:$C$300,"&lt;="&amp;R$1,Распис!$D$4:$D$300,"&gt;="&amp;R$1),SUMIF(База!$B$3:$B$305,$A190,База!$G$3:$G$152))</f>
        <v>0</v>
      </c>
      <c r="S190" s="46">
        <f ca="1">IF(COUNTIFS(Распис!$B$4:$B$300,$A190,Распис!$C$4:$C$300,"&lt;="&amp;S$1,Распис!$D$4:$D$300,"&gt;="&amp;S$1)&gt;0,SUMIFS(Распис!$H$4:$H$300,Распис!$B$4:$B$300,$A190,Распис!$C$4:$C$300,"&lt;="&amp;S$1,Распис!$D$4:$D$300,"&gt;="&amp;S$1),SUMIF(База!$B$3:$B$305,$A190,База!$H$3:$H$152))</f>
        <v>0</v>
      </c>
      <c r="T190" s="46">
        <f ca="1">IF(COUNTIFS(Распис!$B$4:$B$300,$A190,Распис!$C$4:$C$300,"&lt;="&amp;T$1,Распис!$D$4:$D$300,"&gt;="&amp;T$1)&gt;0,SUMIFS(Распис!$I$4:$I$300,Распис!$B$4:$B$300,$A190,Распис!$C$4:$C$300,"&lt;="&amp;T$1,Распис!$D$4:$D$300,"&gt;="&amp;T$1),SUMIF(База!$B$3:$B$305,$A190,База!$I$3:$I$152))</f>
        <v>0</v>
      </c>
      <c r="U190" s="46">
        <f ca="1">IF(COUNTIFS(Распис!$B$4:$B$300,$A190,Распис!$C$4:$C$300,"&lt;="&amp;U$1,Распис!$D$4:$D$300,"&gt;="&amp;U$1)&gt;0,SUMIFS(Распис!$J$4:$J$300,Распис!$B$4:$B$300,$A190,Распис!$C$4:$C$300,"&lt;="&amp;U$1,Распис!$D$4:$D$300,"&gt;="&amp;U$1),SUMIF(База!$B$3:$B$305,$A190,База!$J$3:$J$152))</f>
        <v>0</v>
      </c>
      <c r="V190" s="46">
        <f ca="1">IF(COUNTIFS(Распис!$B$4:$B$300,$A190,Распис!$C$4:$C$300,"&lt;="&amp;V$1,Распис!$D$4:$D$300,"&gt;="&amp;V$1)&gt;0,SUMIFS(Распис!$K$4:$K$300,Распис!$B$4:$B$300,$A190,Распис!$C$4:$C$300,"&lt;="&amp;V$1,Распис!$D$4:$D$300,"&gt;="&amp;V$1),SUMIF(База!$B$3:$B$305,$A190,База!$K$3:$K$152))</f>
        <v>0</v>
      </c>
      <c r="W190" s="46" t="s">
        <v>23</v>
      </c>
      <c r="X190" s="46">
        <f ca="1">IF(COUNTIFS(Распис!$B$4:$B$300,$A190,Распис!$C$4:$C$300,"&lt;="&amp;X$1,Распис!$D$4:$D$300,"&gt;="&amp;X$1)&gt;0,SUMIFS(Распис!$F$4:$F$300,Распис!$B$4:$B$300,$A190,Распис!$C$4:$C$300,"&lt;="&amp;X$1,Распис!$D$4:$D$300,"&gt;="&amp;X$1),SUMIF(База!$B$3:$B$305,$A190,База!$F$3:$F$152))</f>
        <v>0</v>
      </c>
      <c r="Y190" s="46">
        <f ca="1">IF(COUNTIFS(Распис!$B$4:$B$300,$A190,Распис!$C$4:$C$300,"&lt;="&amp;Y$1,Распис!$D$4:$D$300,"&gt;="&amp;Y$1)&gt;0,SUMIFS(Распис!$G$4:$G$300,Распис!$B$4:$B$300,$A190,Распис!$C$4:$C$300,"&lt;="&amp;Y$1,Распис!$D$4:$D$300,"&gt;="&amp;Y$1),SUMIF(База!$B$3:$B$305,$A190,База!$G$3:$G$152))</f>
        <v>0</v>
      </c>
      <c r="Z190" s="46">
        <f ca="1">IF(COUNTIFS(Распис!$B$4:$B$300,$A190,Распис!$C$4:$C$300,"&lt;="&amp;Z$1,Распис!$D$4:$D$300,"&gt;="&amp;Z$1)&gt;0,SUMIFS(Распис!$H$4:$H$300,Распис!$B$4:$B$300,$A190,Распис!$C$4:$C$300,"&lt;="&amp;Z$1,Распис!$D$4:$D$300,"&gt;="&amp;Z$1),SUMIF(База!$B$3:$B$305,$A190,База!$H$3:$H$152))</f>
        <v>0</v>
      </c>
      <c r="AA190" s="46">
        <f ca="1">IF(COUNTIFS(Распис!$B$4:$B$300,$A190,Распис!$C$4:$C$300,"&lt;="&amp;AA$1,Распис!$D$4:$D$300,"&gt;="&amp;AA$1)&gt;0,SUMIFS(Распис!$I$4:$I$300,Распис!$B$4:$B$300,$A190,Распис!$C$4:$C$300,"&lt;="&amp;AA$1,Распис!$D$4:$D$300,"&gt;="&amp;AA$1),SUMIF(База!$B$3:$B$305,$A190,База!$I$3:$I$152))</f>
        <v>0</v>
      </c>
      <c r="AB190" s="46">
        <f ca="1">IF(COUNTIFS(Распис!$B$4:$B$300,$A190,Распис!$C$4:$C$300,"&lt;="&amp;AB$1,Распис!$D$4:$D$300,"&gt;="&amp;AB$1)&gt;0,SUMIFS(Распис!$J$4:$J$300,Распис!$B$4:$B$300,$A190,Распис!$C$4:$C$300,"&lt;="&amp;AB$1,Распис!$D$4:$D$300,"&gt;="&amp;AB$1),SUMIF(База!$B$3:$B$305,$A190,База!$J$3:$J$152))</f>
        <v>0</v>
      </c>
      <c r="AC190" s="46">
        <f ca="1">IF(COUNTIFS(Распис!$B$4:$B$300,$A190,Распис!$C$4:$C$300,"&lt;="&amp;AC$1,Распис!$D$4:$D$300,"&gt;="&amp;AC$1)&gt;0,SUMIFS(Распис!$K$4:$K$300,Распис!$B$4:$B$300,$A190,Распис!$C$4:$C$300,"&lt;="&amp;AC$1,Распис!$D$4:$D$300,"&gt;="&amp;AC$1),SUMIF(База!$B$3:$B$305,$A190,База!$K$3:$K$152))</f>
        <v>0</v>
      </c>
      <c r="AD190" s="46" t="s">
        <v>23</v>
      </c>
      <c r="AE190" s="46">
        <f ca="1">IF(COUNTIFS(Распис!$B$4:$B$300,$A190,Распис!$C$4:$C$300,"&lt;="&amp;AE$1,Распис!$D$4:$D$300,"&gt;="&amp;AE$1)&gt;0,SUMIFS(Распис!$F$4:$F$300,Распис!$B$4:$B$300,$A190,Распис!$C$4:$C$300,"&lt;="&amp;AE$1,Распис!$D$4:$D$300,"&gt;="&amp;AE$1),SUMIF(База!$B$3:$B$305,$A190,База!$F$3:$F$152))</f>
        <v>0</v>
      </c>
      <c r="AF190" s="47"/>
      <c r="AG190" s="46">
        <f t="shared" ca="1" si="18"/>
        <v>0</v>
      </c>
      <c r="AH190" s="46">
        <f ca="1">AG190-SUMIFS(Распред!$G$4:$G$300,Распред!$B$4:$B$300,"апрель",Распред!$F$4:$F$300,A190)</f>
        <v>0</v>
      </c>
      <c r="AI190" s="46">
        <f ca="1">AH190+(COUNTIF(B190:AF190,"КД")+SUMIFS(Распред!$AH$4:$AH$300,Распред!$F$4:$F$300,A190,Распред!$B$4:$B$300,"апрель"))*4</f>
        <v>0</v>
      </c>
      <c r="AJ190" s="46">
        <f t="shared" ca="1" si="19"/>
        <v>0</v>
      </c>
      <c r="AK190" s="46">
        <f t="shared" ca="1" si="20"/>
        <v>0</v>
      </c>
      <c r="AL190" s="46">
        <f>SUMIFS(Распред!$K$4:$K$300,Распред!$B$4:$B$300,"апрель",Распред!$J$4:$J$300,A190)+SUMIFS(Распред!$M$4:$M$300,Распред!$B$4:$B$300,"апрель",Распред!$L$4:$L$300,A190)+SUMIFS(Распред!$O$4:$O$300,Распред!$B$4:$B$300,"апрель",Распред!$N$4:$N$300,A190)+SUMIFS(Распред!$Q$4:$Q$300,Распред!$B$4:$B$300,"апрель",Распред!$P$4:$P$300,A190)+SUMIFS(Распред!$S$4:$S$300,Распред!$B$4:$B$300,"апрель",Распред!$R$4:$R$300,A190)+SUMIFS(Распред!$U$4:$U$300,Распред!$B$4:$B$300,"апрель",Распред!$T$4:$T$300,A190)+SUMIFS(Распред!$W$4:$W$300,Распред!$B$4:$B$300,"апрель",Распред!$V$4:$V$300,A190)+SUMIFS(Распред!$Y$4:$Y$300,Распред!$B$4:$B$300,"апрель",Распред!$X$4:$X$300,A190)+SUMIFS(Распред!$AA$4:$AA$300,Распред!$B$4:$B$300,"апрель",Распред!$Z$4:$Z$300,A190)+SUMIFS(Распред!$AC$4:$AC$300,Распред!$B$4:$B$300,"апрель",Распред!$AB$4:$AB$300,A190)</f>
        <v>0</v>
      </c>
      <c r="AM190" s="46">
        <f t="shared" ca="1" si="21"/>
        <v>0</v>
      </c>
      <c r="AN190" s="46">
        <f t="shared" ca="1" si="22"/>
        <v>0</v>
      </c>
      <c r="AO190" s="46">
        <f t="shared" ca="1" si="23"/>
        <v>0</v>
      </c>
      <c r="AP190" s="46">
        <f>январь!AP190</f>
        <v>0</v>
      </c>
      <c r="AQ190" s="46">
        <f t="shared" ca="1" si="33"/>
        <v>0</v>
      </c>
      <c r="AR190" s="47"/>
      <c r="AS190" s="47">
        <f t="shared" ca="1" si="25"/>
        <v>0</v>
      </c>
      <c r="AT190" s="47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</row>
    <row r="191" spans="1:58" x14ac:dyDescent="0.25">
      <c r="A191" s="47">
        <f>База!B191</f>
        <v>0</v>
      </c>
      <c r="B191" s="46" t="s">
        <v>23</v>
      </c>
      <c r="C191" s="46">
        <f ca="1">IF(COUNTIFS(Распис!$B$4:$B$300,$A191,Распис!$C$4:$C$300,"&lt;="&amp;C$1,Распис!$D$4:$D$300,"&gt;="&amp;C$1)&gt;0,SUMIFS(Распис!$F$4:$F$300,Распис!$B$4:$B$300,$A191,Распис!$C$4:$C$300,"&lt;="&amp;C$1,Распис!$D$4:$D$300,"&gt;="&amp;C$1),SUMIF(База!$B$3:$B$305,$A191,База!$F$3:$F$152))</f>
        <v>0</v>
      </c>
      <c r="D191" s="46">
        <f ca="1">IF(COUNTIFS(Распис!$B$4:$B$300,$A191,Распис!$C$4:$C$300,"&lt;="&amp;D$1,Распис!$D$4:$D$300,"&gt;="&amp;D$1)&gt;0,SUMIFS(Распис!$G$4:$G$300,Распис!$B$4:$B$300,$A191,Распис!$C$4:$C$300,"&lt;="&amp;D$1,Распис!$D$4:$D$300,"&gt;="&amp;D$1),SUMIF(База!$B$3:$B$305,$A191,База!$G$3:$G$152))</f>
        <v>0</v>
      </c>
      <c r="E191" s="46">
        <f ca="1">IF(COUNTIFS(Распис!$B$4:$B$300,$A191,Распис!$C$4:$C$300,"&lt;="&amp;E$1,Распис!$D$4:$D$300,"&gt;="&amp;E$1)&gt;0,SUMIFS(Распис!$H$4:$H$300,Распис!$B$4:$B$300,$A191,Распис!$C$4:$C$300,"&lt;="&amp;E$1,Распис!$D$4:$D$300,"&gt;="&amp;E$1),SUMIF(База!$B$3:$B$305,$A191,База!$H$3:$H$152))</f>
        <v>0</v>
      </c>
      <c r="F191" s="46">
        <f ca="1">IF(COUNTIFS(Распис!$B$4:$B$300,$A191,Распис!$C$4:$C$300,"&lt;="&amp;F$1,Распис!$D$4:$D$300,"&gt;="&amp;F$1)&gt;0,SUMIFS(Распис!$I$4:$I$300,Распис!$B$4:$B$300,$A191,Распис!$C$4:$C$300,"&lt;="&amp;F$1,Распис!$D$4:$D$300,"&gt;="&amp;F$1),SUMIF(База!$B$3:$B$305,$A191,База!$I$3:$I$152))</f>
        <v>0</v>
      </c>
      <c r="G191" s="46">
        <f ca="1">IF(COUNTIFS(Распис!$B$4:$B$300,$A191,Распис!$C$4:$C$300,"&lt;="&amp;G$1,Распис!$D$4:$D$300,"&gt;="&amp;G$1)&gt;0,SUMIFS(Распис!$J$4:$J$300,Распис!$B$4:$B$300,$A191,Распис!$C$4:$C$300,"&lt;="&amp;G$1,Распис!$D$4:$D$300,"&gt;="&amp;G$1),SUMIF(База!$B$3:$B$305,$A191,База!$J$3:$J$152))</f>
        <v>0</v>
      </c>
      <c r="H191" s="46">
        <f ca="1">IF(COUNTIFS(Распис!$B$4:$B$300,$A191,Распис!$C$4:$C$300,"&lt;="&amp;H$1,Распис!$D$4:$D$300,"&gt;="&amp;H$1)&gt;0,SUMIFS(Распис!$K$4:$K$300,Распис!$B$4:$B$300,$A191,Распис!$C$4:$C$300,"&lt;="&amp;H$1,Распис!$D$4:$D$300,"&gt;="&amp;H$1),SUMIF(База!$B$3:$B$305,$A191,База!$K$3:$K$152))</f>
        <v>0</v>
      </c>
      <c r="I191" s="46" t="s">
        <v>23</v>
      </c>
      <c r="J191" s="46">
        <f ca="1">IF(COUNTIFS(Распис!$B$4:$B$300,$A191,Распис!$C$4:$C$300,"&lt;="&amp;J$1,Распис!$D$4:$D$300,"&gt;="&amp;J$1)&gt;0,SUMIFS(Распис!$F$4:$F$300,Распис!$B$4:$B$300,$A191,Распис!$C$4:$C$300,"&lt;="&amp;J$1,Распис!$D$4:$D$300,"&gt;="&amp;J$1),SUMIF(База!$B$3:$B$305,$A191,База!$F$3:$F$152))</f>
        <v>0</v>
      </c>
      <c r="K191" s="46">
        <f ca="1">IF(COUNTIFS(Распис!$B$4:$B$300,$A191,Распис!$C$4:$C$300,"&lt;="&amp;K$1,Распис!$D$4:$D$300,"&gt;="&amp;K$1)&gt;0,SUMIFS(Распис!$G$4:$G$300,Распис!$B$4:$B$300,$A191,Распис!$C$4:$C$300,"&lt;="&amp;K$1,Распис!$D$4:$D$300,"&gt;="&amp;K$1),SUMIF(База!$B$3:$B$305,$A191,База!$G$3:$G$152))</f>
        <v>0</v>
      </c>
      <c r="L191" s="46">
        <f ca="1">IF(COUNTIFS(Распис!$B$4:$B$300,$A191,Распис!$C$4:$C$300,"&lt;="&amp;L$1,Распис!$D$4:$D$300,"&gt;="&amp;L$1)&gt;0,SUMIFS(Распис!$H$4:$H$300,Распис!$B$4:$B$300,$A191,Распис!$C$4:$C$300,"&lt;="&amp;L$1,Распис!$D$4:$D$300,"&gt;="&amp;L$1),SUMIF(База!$B$3:$B$305,$A191,База!$H$3:$H$152))</f>
        <v>0</v>
      </c>
      <c r="M191" s="46">
        <f ca="1">IF(COUNTIFS(Распис!$B$4:$B$300,$A191,Распис!$C$4:$C$300,"&lt;="&amp;M$1,Распис!$D$4:$D$300,"&gt;="&amp;M$1)&gt;0,SUMIFS(Распис!$I$4:$I$300,Распис!$B$4:$B$300,$A191,Распис!$C$4:$C$300,"&lt;="&amp;M$1,Распис!$D$4:$D$300,"&gt;="&amp;M$1),SUMIF(База!$B$3:$B$305,$A191,База!$I$3:$I$152))</f>
        <v>0</v>
      </c>
      <c r="N191" s="46">
        <f ca="1">IF(COUNTIFS(Распис!$B$4:$B$300,$A191,Распис!$C$4:$C$300,"&lt;="&amp;N$1,Распис!$D$4:$D$300,"&gt;="&amp;N$1)&gt;0,SUMIFS(Распис!$J$4:$J$300,Распис!$B$4:$B$300,$A191,Распис!$C$4:$C$300,"&lt;="&amp;N$1,Распис!$D$4:$D$300,"&gt;="&amp;N$1),SUMIF(База!$B$3:$B$305,$A191,База!$J$3:$J$152))</f>
        <v>0</v>
      </c>
      <c r="O191" s="46">
        <f ca="1">IF(COUNTIFS(Распис!$B$4:$B$300,$A191,Распис!$C$4:$C$300,"&lt;="&amp;O$1,Распис!$D$4:$D$300,"&gt;="&amp;O$1)&gt;0,SUMIFS(Распис!$K$4:$K$300,Распис!$B$4:$B$300,$A191,Распис!$C$4:$C$300,"&lt;="&amp;O$1,Распис!$D$4:$D$300,"&gt;="&amp;O$1),SUMIF(База!$B$3:$B$305,$A191,База!$K$3:$K$152))</f>
        <v>0</v>
      </c>
      <c r="P191" s="46" t="s">
        <v>23</v>
      </c>
      <c r="Q191" s="46">
        <f ca="1">IF(COUNTIFS(Распис!$B$4:$B$300,$A191,Распис!$C$4:$C$300,"&lt;="&amp;Q$1,Распис!$D$4:$D$300,"&gt;="&amp;Q$1)&gt;0,SUMIFS(Распис!$F$4:$F$300,Распис!$B$4:$B$300,$A191,Распис!$C$4:$C$300,"&lt;="&amp;Q$1,Распис!$D$4:$D$300,"&gt;="&amp;Q$1),SUMIF(База!$B$3:$B$305,$A191,База!$F$3:$F$152))</f>
        <v>0</v>
      </c>
      <c r="R191" s="46">
        <f ca="1">IF(COUNTIFS(Распис!$B$4:$B$300,$A191,Распис!$C$4:$C$300,"&lt;="&amp;R$1,Распис!$D$4:$D$300,"&gt;="&amp;R$1)&gt;0,SUMIFS(Распис!$G$4:$G$300,Распис!$B$4:$B$300,$A191,Распис!$C$4:$C$300,"&lt;="&amp;R$1,Распис!$D$4:$D$300,"&gt;="&amp;R$1),SUMIF(База!$B$3:$B$305,$A191,База!$G$3:$G$152))</f>
        <v>0</v>
      </c>
      <c r="S191" s="46">
        <f ca="1">IF(COUNTIFS(Распис!$B$4:$B$300,$A191,Распис!$C$4:$C$300,"&lt;="&amp;S$1,Распис!$D$4:$D$300,"&gt;="&amp;S$1)&gt;0,SUMIFS(Распис!$H$4:$H$300,Распис!$B$4:$B$300,$A191,Распис!$C$4:$C$300,"&lt;="&amp;S$1,Распис!$D$4:$D$300,"&gt;="&amp;S$1),SUMIF(База!$B$3:$B$305,$A191,База!$H$3:$H$152))</f>
        <v>0</v>
      </c>
      <c r="T191" s="46">
        <f ca="1">IF(COUNTIFS(Распис!$B$4:$B$300,$A191,Распис!$C$4:$C$300,"&lt;="&amp;T$1,Распис!$D$4:$D$300,"&gt;="&amp;T$1)&gt;0,SUMIFS(Распис!$I$4:$I$300,Распис!$B$4:$B$300,$A191,Распис!$C$4:$C$300,"&lt;="&amp;T$1,Распис!$D$4:$D$300,"&gt;="&amp;T$1),SUMIF(База!$B$3:$B$305,$A191,База!$I$3:$I$152))</f>
        <v>0</v>
      </c>
      <c r="U191" s="46">
        <f ca="1">IF(COUNTIFS(Распис!$B$4:$B$300,$A191,Распис!$C$4:$C$300,"&lt;="&amp;U$1,Распис!$D$4:$D$300,"&gt;="&amp;U$1)&gt;0,SUMIFS(Распис!$J$4:$J$300,Распис!$B$4:$B$300,$A191,Распис!$C$4:$C$300,"&lt;="&amp;U$1,Распис!$D$4:$D$300,"&gt;="&amp;U$1),SUMIF(База!$B$3:$B$305,$A191,База!$J$3:$J$152))</f>
        <v>0</v>
      </c>
      <c r="V191" s="46">
        <f ca="1">IF(COUNTIFS(Распис!$B$4:$B$300,$A191,Распис!$C$4:$C$300,"&lt;="&amp;V$1,Распис!$D$4:$D$300,"&gt;="&amp;V$1)&gt;0,SUMIFS(Распис!$K$4:$K$300,Распис!$B$4:$B$300,$A191,Распис!$C$4:$C$300,"&lt;="&amp;V$1,Распис!$D$4:$D$300,"&gt;="&amp;V$1),SUMIF(База!$B$3:$B$305,$A191,База!$K$3:$K$152))</f>
        <v>0</v>
      </c>
      <c r="W191" s="46" t="s">
        <v>23</v>
      </c>
      <c r="X191" s="46">
        <f ca="1">IF(COUNTIFS(Распис!$B$4:$B$300,$A191,Распис!$C$4:$C$300,"&lt;="&amp;X$1,Распис!$D$4:$D$300,"&gt;="&amp;X$1)&gt;0,SUMIFS(Распис!$F$4:$F$300,Распис!$B$4:$B$300,$A191,Распис!$C$4:$C$300,"&lt;="&amp;X$1,Распис!$D$4:$D$300,"&gt;="&amp;X$1),SUMIF(База!$B$3:$B$305,$A191,База!$F$3:$F$152))</f>
        <v>0</v>
      </c>
      <c r="Y191" s="46">
        <f ca="1">IF(COUNTIFS(Распис!$B$4:$B$300,$A191,Распис!$C$4:$C$300,"&lt;="&amp;Y$1,Распис!$D$4:$D$300,"&gt;="&amp;Y$1)&gt;0,SUMIFS(Распис!$G$4:$G$300,Распис!$B$4:$B$300,$A191,Распис!$C$4:$C$300,"&lt;="&amp;Y$1,Распис!$D$4:$D$300,"&gt;="&amp;Y$1),SUMIF(База!$B$3:$B$305,$A191,База!$G$3:$G$152))</f>
        <v>0</v>
      </c>
      <c r="Z191" s="46">
        <f ca="1">IF(COUNTIFS(Распис!$B$4:$B$300,$A191,Распис!$C$4:$C$300,"&lt;="&amp;Z$1,Распис!$D$4:$D$300,"&gt;="&amp;Z$1)&gt;0,SUMIFS(Распис!$H$4:$H$300,Распис!$B$4:$B$300,$A191,Распис!$C$4:$C$300,"&lt;="&amp;Z$1,Распис!$D$4:$D$300,"&gt;="&amp;Z$1),SUMIF(База!$B$3:$B$305,$A191,База!$H$3:$H$152))</f>
        <v>0</v>
      </c>
      <c r="AA191" s="46">
        <f ca="1">IF(COUNTIFS(Распис!$B$4:$B$300,$A191,Распис!$C$4:$C$300,"&lt;="&amp;AA$1,Распис!$D$4:$D$300,"&gt;="&amp;AA$1)&gt;0,SUMIFS(Распис!$I$4:$I$300,Распис!$B$4:$B$300,$A191,Распис!$C$4:$C$300,"&lt;="&amp;AA$1,Распис!$D$4:$D$300,"&gt;="&amp;AA$1),SUMIF(База!$B$3:$B$305,$A191,База!$I$3:$I$152))</f>
        <v>0</v>
      </c>
      <c r="AB191" s="46">
        <f ca="1">IF(COUNTIFS(Распис!$B$4:$B$300,$A191,Распис!$C$4:$C$300,"&lt;="&amp;AB$1,Распис!$D$4:$D$300,"&gt;="&amp;AB$1)&gt;0,SUMIFS(Распис!$J$4:$J$300,Распис!$B$4:$B$300,$A191,Распис!$C$4:$C$300,"&lt;="&amp;AB$1,Распис!$D$4:$D$300,"&gt;="&amp;AB$1),SUMIF(База!$B$3:$B$305,$A191,База!$J$3:$J$152))</f>
        <v>0</v>
      </c>
      <c r="AC191" s="46">
        <f ca="1">IF(COUNTIFS(Распис!$B$4:$B$300,$A191,Распис!$C$4:$C$300,"&lt;="&amp;AC$1,Распис!$D$4:$D$300,"&gt;="&amp;AC$1)&gt;0,SUMIFS(Распис!$K$4:$K$300,Распис!$B$4:$B$300,$A191,Распис!$C$4:$C$300,"&lt;="&amp;AC$1,Распис!$D$4:$D$300,"&gt;="&amp;AC$1),SUMIF(База!$B$3:$B$305,$A191,База!$K$3:$K$152))</f>
        <v>0</v>
      </c>
      <c r="AD191" s="46" t="s">
        <v>23</v>
      </c>
      <c r="AE191" s="46">
        <f ca="1">IF(COUNTIFS(Распис!$B$4:$B$300,$A191,Распис!$C$4:$C$300,"&lt;="&amp;AE$1,Распис!$D$4:$D$300,"&gt;="&amp;AE$1)&gt;0,SUMIFS(Распис!$F$4:$F$300,Распис!$B$4:$B$300,$A191,Распис!$C$4:$C$300,"&lt;="&amp;AE$1,Распис!$D$4:$D$300,"&gt;="&amp;AE$1),SUMIF(База!$B$3:$B$305,$A191,База!$F$3:$F$152))</f>
        <v>0</v>
      </c>
      <c r="AF191" s="47"/>
      <c r="AG191" s="46">
        <f t="shared" ca="1" si="18"/>
        <v>0</v>
      </c>
      <c r="AH191" s="46">
        <f ca="1">AG191-SUMIFS(Распред!$G$4:$G$300,Распред!$B$4:$B$300,"апрель",Распред!$F$4:$F$300,A191)</f>
        <v>0</v>
      </c>
      <c r="AI191" s="46">
        <f ca="1">AH191+(COUNTIF(B191:AF191,"КД")+SUMIFS(Распред!$AH$4:$AH$300,Распред!$F$4:$F$300,A191,Распред!$B$4:$B$300,"апрель"))*4</f>
        <v>0</v>
      </c>
      <c r="AJ191" s="46">
        <f t="shared" ca="1" si="19"/>
        <v>0</v>
      </c>
      <c r="AK191" s="46">
        <f t="shared" ca="1" si="20"/>
        <v>0</v>
      </c>
      <c r="AL191" s="46">
        <f>SUMIFS(Распред!$K$4:$K$300,Распред!$B$4:$B$300,"апрель",Распред!$J$4:$J$300,A191)+SUMIFS(Распред!$M$4:$M$300,Распред!$B$4:$B$300,"апрель",Распред!$L$4:$L$300,A191)+SUMIFS(Распред!$O$4:$O$300,Распред!$B$4:$B$300,"апрель",Распред!$N$4:$N$300,A191)+SUMIFS(Распред!$Q$4:$Q$300,Распред!$B$4:$B$300,"апрель",Распред!$P$4:$P$300,A191)+SUMIFS(Распред!$S$4:$S$300,Распред!$B$4:$B$300,"апрель",Распред!$R$4:$R$300,A191)+SUMIFS(Распред!$U$4:$U$300,Распред!$B$4:$B$300,"апрель",Распред!$T$4:$T$300,A191)+SUMIFS(Распред!$W$4:$W$300,Распред!$B$4:$B$300,"апрель",Распред!$V$4:$V$300,A191)+SUMIFS(Распред!$Y$4:$Y$300,Распред!$B$4:$B$300,"апрель",Распред!$X$4:$X$300,A191)+SUMIFS(Распред!$AA$4:$AA$300,Распред!$B$4:$B$300,"апрель",Распред!$Z$4:$Z$300,A191)+SUMIFS(Распред!$AC$4:$AC$300,Распред!$B$4:$B$300,"апрель",Распред!$AB$4:$AB$300,A191)</f>
        <v>0</v>
      </c>
      <c r="AM191" s="46">
        <f t="shared" ca="1" si="21"/>
        <v>0</v>
      </c>
      <c r="AN191" s="46">
        <f t="shared" ca="1" si="22"/>
        <v>0</v>
      </c>
      <c r="AO191" s="46">
        <f t="shared" ca="1" si="23"/>
        <v>0</v>
      </c>
      <c r="AP191" s="46">
        <f>январь!AP191</f>
        <v>0</v>
      </c>
      <c r="AQ191" s="46">
        <f t="shared" ca="1" si="33"/>
        <v>0</v>
      </c>
      <c r="AR191" s="47"/>
      <c r="AS191" s="47">
        <f t="shared" ca="1" si="25"/>
        <v>0</v>
      </c>
      <c r="AT191" s="47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</row>
    <row r="192" spans="1:58" x14ac:dyDescent="0.25">
      <c r="A192" s="47">
        <f>База!B192</f>
        <v>0</v>
      </c>
      <c r="B192" s="46" t="s">
        <v>23</v>
      </c>
      <c r="C192" s="46">
        <f ca="1">IF(COUNTIFS(Распис!$B$4:$B$300,$A192,Распис!$C$4:$C$300,"&lt;="&amp;C$1,Распис!$D$4:$D$300,"&gt;="&amp;C$1)&gt;0,SUMIFS(Распис!$F$4:$F$300,Распис!$B$4:$B$300,$A192,Распис!$C$4:$C$300,"&lt;="&amp;C$1,Распис!$D$4:$D$300,"&gt;="&amp;C$1),SUMIF(База!$B$3:$B$305,$A192,База!$F$3:$F$152))</f>
        <v>0</v>
      </c>
      <c r="D192" s="46">
        <f ca="1">IF(COUNTIFS(Распис!$B$4:$B$300,$A192,Распис!$C$4:$C$300,"&lt;="&amp;D$1,Распис!$D$4:$D$300,"&gt;="&amp;D$1)&gt;0,SUMIFS(Распис!$G$4:$G$300,Распис!$B$4:$B$300,$A192,Распис!$C$4:$C$300,"&lt;="&amp;D$1,Распис!$D$4:$D$300,"&gt;="&amp;D$1),SUMIF(База!$B$3:$B$305,$A192,База!$G$3:$G$152))</f>
        <v>0</v>
      </c>
      <c r="E192" s="46">
        <f ca="1">IF(COUNTIFS(Распис!$B$4:$B$300,$A192,Распис!$C$4:$C$300,"&lt;="&amp;E$1,Распис!$D$4:$D$300,"&gt;="&amp;E$1)&gt;0,SUMIFS(Распис!$H$4:$H$300,Распис!$B$4:$B$300,$A192,Распис!$C$4:$C$300,"&lt;="&amp;E$1,Распис!$D$4:$D$300,"&gt;="&amp;E$1),SUMIF(База!$B$3:$B$305,$A192,База!$H$3:$H$152))</f>
        <v>0</v>
      </c>
      <c r="F192" s="46">
        <f ca="1">IF(COUNTIFS(Распис!$B$4:$B$300,$A192,Распис!$C$4:$C$300,"&lt;="&amp;F$1,Распис!$D$4:$D$300,"&gt;="&amp;F$1)&gt;0,SUMIFS(Распис!$I$4:$I$300,Распис!$B$4:$B$300,$A192,Распис!$C$4:$C$300,"&lt;="&amp;F$1,Распис!$D$4:$D$300,"&gt;="&amp;F$1),SUMIF(База!$B$3:$B$305,$A192,База!$I$3:$I$152))</f>
        <v>0</v>
      </c>
      <c r="G192" s="46">
        <f ca="1">IF(COUNTIFS(Распис!$B$4:$B$300,$A192,Распис!$C$4:$C$300,"&lt;="&amp;G$1,Распис!$D$4:$D$300,"&gt;="&amp;G$1)&gt;0,SUMIFS(Распис!$J$4:$J$300,Распис!$B$4:$B$300,$A192,Распис!$C$4:$C$300,"&lt;="&amp;G$1,Распис!$D$4:$D$300,"&gt;="&amp;G$1),SUMIF(База!$B$3:$B$305,$A192,База!$J$3:$J$152))</f>
        <v>0</v>
      </c>
      <c r="H192" s="46">
        <f ca="1">IF(COUNTIFS(Распис!$B$4:$B$300,$A192,Распис!$C$4:$C$300,"&lt;="&amp;H$1,Распис!$D$4:$D$300,"&gt;="&amp;H$1)&gt;0,SUMIFS(Распис!$K$4:$K$300,Распис!$B$4:$B$300,$A192,Распис!$C$4:$C$300,"&lt;="&amp;H$1,Распис!$D$4:$D$300,"&gt;="&amp;H$1),SUMIF(База!$B$3:$B$305,$A192,База!$K$3:$K$152))</f>
        <v>0</v>
      </c>
      <c r="I192" s="46" t="s">
        <v>23</v>
      </c>
      <c r="J192" s="46">
        <f ca="1">IF(COUNTIFS(Распис!$B$4:$B$300,$A192,Распис!$C$4:$C$300,"&lt;="&amp;J$1,Распис!$D$4:$D$300,"&gt;="&amp;J$1)&gt;0,SUMIFS(Распис!$F$4:$F$300,Распис!$B$4:$B$300,$A192,Распис!$C$4:$C$300,"&lt;="&amp;J$1,Распис!$D$4:$D$300,"&gt;="&amp;J$1),SUMIF(База!$B$3:$B$305,$A192,База!$F$3:$F$152))</f>
        <v>0</v>
      </c>
      <c r="K192" s="46">
        <f ca="1">IF(COUNTIFS(Распис!$B$4:$B$300,$A192,Распис!$C$4:$C$300,"&lt;="&amp;K$1,Распис!$D$4:$D$300,"&gt;="&amp;K$1)&gt;0,SUMIFS(Распис!$G$4:$G$300,Распис!$B$4:$B$300,$A192,Распис!$C$4:$C$300,"&lt;="&amp;K$1,Распис!$D$4:$D$300,"&gt;="&amp;K$1),SUMIF(База!$B$3:$B$305,$A192,База!$G$3:$G$152))</f>
        <v>0</v>
      </c>
      <c r="L192" s="46">
        <f ca="1">IF(COUNTIFS(Распис!$B$4:$B$300,$A192,Распис!$C$4:$C$300,"&lt;="&amp;L$1,Распис!$D$4:$D$300,"&gt;="&amp;L$1)&gt;0,SUMIFS(Распис!$H$4:$H$300,Распис!$B$4:$B$300,$A192,Распис!$C$4:$C$300,"&lt;="&amp;L$1,Распис!$D$4:$D$300,"&gt;="&amp;L$1),SUMIF(База!$B$3:$B$305,$A192,База!$H$3:$H$152))</f>
        <v>0</v>
      </c>
      <c r="M192" s="46">
        <f ca="1">IF(COUNTIFS(Распис!$B$4:$B$300,$A192,Распис!$C$4:$C$300,"&lt;="&amp;M$1,Распис!$D$4:$D$300,"&gt;="&amp;M$1)&gt;0,SUMIFS(Распис!$I$4:$I$300,Распис!$B$4:$B$300,$A192,Распис!$C$4:$C$300,"&lt;="&amp;M$1,Распис!$D$4:$D$300,"&gt;="&amp;M$1),SUMIF(База!$B$3:$B$305,$A192,База!$I$3:$I$152))</f>
        <v>0</v>
      </c>
      <c r="N192" s="46">
        <f ca="1">IF(COUNTIFS(Распис!$B$4:$B$300,$A192,Распис!$C$4:$C$300,"&lt;="&amp;N$1,Распис!$D$4:$D$300,"&gt;="&amp;N$1)&gt;0,SUMIFS(Распис!$J$4:$J$300,Распис!$B$4:$B$300,$A192,Распис!$C$4:$C$300,"&lt;="&amp;N$1,Распис!$D$4:$D$300,"&gt;="&amp;N$1),SUMIF(База!$B$3:$B$305,$A192,База!$J$3:$J$152))</f>
        <v>0</v>
      </c>
      <c r="O192" s="46">
        <f ca="1">IF(COUNTIFS(Распис!$B$4:$B$300,$A192,Распис!$C$4:$C$300,"&lt;="&amp;O$1,Распис!$D$4:$D$300,"&gt;="&amp;O$1)&gt;0,SUMIFS(Распис!$K$4:$K$300,Распис!$B$4:$B$300,$A192,Распис!$C$4:$C$300,"&lt;="&amp;O$1,Распис!$D$4:$D$300,"&gt;="&amp;O$1),SUMIF(База!$B$3:$B$305,$A192,База!$K$3:$K$152))</f>
        <v>0</v>
      </c>
      <c r="P192" s="46" t="s">
        <v>23</v>
      </c>
      <c r="Q192" s="46">
        <f ca="1">IF(COUNTIFS(Распис!$B$4:$B$300,$A192,Распис!$C$4:$C$300,"&lt;="&amp;Q$1,Распис!$D$4:$D$300,"&gt;="&amp;Q$1)&gt;0,SUMIFS(Распис!$F$4:$F$300,Распис!$B$4:$B$300,$A192,Распис!$C$4:$C$300,"&lt;="&amp;Q$1,Распис!$D$4:$D$300,"&gt;="&amp;Q$1),SUMIF(База!$B$3:$B$305,$A192,База!$F$3:$F$152))</f>
        <v>0</v>
      </c>
      <c r="R192" s="46">
        <f ca="1">IF(COUNTIFS(Распис!$B$4:$B$300,$A192,Распис!$C$4:$C$300,"&lt;="&amp;R$1,Распис!$D$4:$D$300,"&gt;="&amp;R$1)&gt;0,SUMIFS(Распис!$G$4:$G$300,Распис!$B$4:$B$300,$A192,Распис!$C$4:$C$300,"&lt;="&amp;R$1,Распис!$D$4:$D$300,"&gt;="&amp;R$1),SUMIF(База!$B$3:$B$305,$A192,База!$G$3:$G$152))</f>
        <v>0</v>
      </c>
      <c r="S192" s="46">
        <f ca="1">IF(COUNTIFS(Распис!$B$4:$B$300,$A192,Распис!$C$4:$C$300,"&lt;="&amp;S$1,Распис!$D$4:$D$300,"&gt;="&amp;S$1)&gt;0,SUMIFS(Распис!$H$4:$H$300,Распис!$B$4:$B$300,$A192,Распис!$C$4:$C$300,"&lt;="&amp;S$1,Распис!$D$4:$D$300,"&gt;="&amp;S$1),SUMIF(База!$B$3:$B$305,$A192,База!$H$3:$H$152))</f>
        <v>0</v>
      </c>
      <c r="T192" s="46">
        <f ca="1">IF(COUNTIFS(Распис!$B$4:$B$300,$A192,Распис!$C$4:$C$300,"&lt;="&amp;T$1,Распис!$D$4:$D$300,"&gt;="&amp;T$1)&gt;0,SUMIFS(Распис!$I$4:$I$300,Распис!$B$4:$B$300,$A192,Распис!$C$4:$C$300,"&lt;="&amp;T$1,Распис!$D$4:$D$300,"&gt;="&amp;T$1),SUMIF(База!$B$3:$B$305,$A192,База!$I$3:$I$152))</f>
        <v>0</v>
      </c>
      <c r="U192" s="46">
        <f ca="1">IF(COUNTIFS(Распис!$B$4:$B$300,$A192,Распис!$C$4:$C$300,"&lt;="&amp;U$1,Распис!$D$4:$D$300,"&gt;="&amp;U$1)&gt;0,SUMIFS(Распис!$J$4:$J$300,Распис!$B$4:$B$300,$A192,Распис!$C$4:$C$300,"&lt;="&amp;U$1,Распис!$D$4:$D$300,"&gt;="&amp;U$1),SUMIF(База!$B$3:$B$305,$A192,База!$J$3:$J$152))</f>
        <v>0</v>
      </c>
      <c r="V192" s="46">
        <f ca="1">IF(COUNTIFS(Распис!$B$4:$B$300,$A192,Распис!$C$4:$C$300,"&lt;="&amp;V$1,Распис!$D$4:$D$300,"&gt;="&amp;V$1)&gt;0,SUMIFS(Распис!$K$4:$K$300,Распис!$B$4:$B$300,$A192,Распис!$C$4:$C$300,"&lt;="&amp;V$1,Распис!$D$4:$D$300,"&gt;="&amp;V$1),SUMIF(База!$B$3:$B$305,$A192,База!$K$3:$K$152))</f>
        <v>0</v>
      </c>
      <c r="W192" s="46" t="s">
        <v>23</v>
      </c>
      <c r="X192" s="46">
        <f ca="1">IF(COUNTIFS(Распис!$B$4:$B$300,$A192,Распис!$C$4:$C$300,"&lt;="&amp;X$1,Распис!$D$4:$D$300,"&gt;="&amp;X$1)&gt;0,SUMIFS(Распис!$F$4:$F$300,Распис!$B$4:$B$300,$A192,Распис!$C$4:$C$300,"&lt;="&amp;X$1,Распис!$D$4:$D$300,"&gt;="&amp;X$1),SUMIF(База!$B$3:$B$305,$A192,База!$F$3:$F$152))</f>
        <v>0</v>
      </c>
      <c r="Y192" s="46">
        <f ca="1">IF(COUNTIFS(Распис!$B$4:$B$300,$A192,Распис!$C$4:$C$300,"&lt;="&amp;Y$1,Распис!$D$4:$D$300,"&gt;="&amp;Y$1)&gt;0,SUMIFS(Распис!$G$4:$G$300,Распис!$B$4:$B$300,$A192,Распис!$C$4:$C$300,"&lt;="&amp;Y$1,Распис!$D$4:$D$300,"&gt;="&amp;Y$1),SUMIF(База!$B$3:$B$305,$A192,База!$G$3:$G$152))</f>
        <v>0</v>
      </c>
      <c r="Z192" s="46">
        <f ca="1">IF(COUNTIFS(Распис!$B$4:$B$300,$A192,Распис!$C$4:$C$300,"&lt;="&amp;Z$1,Распис!$D$4:$D$300,"&gt;="&amp;Z$1)&gt;0,SUMIFS(Распис!$H$4:$H$300,Распис!$B$4:$B$300,$A192,Распис!$C$4:$C$300,"&lt;="&amp;Z$1,Распис!$D$4:$D$300,"&gt;="&amp;Z$1),SUMIF(База!$B$3:$B$305,$A192,База!$H$3:$H$152))</f>
        <v>0</v>
      </c>
      <c r="AA192" s="46">
        <f ca="1">IF(COUNTIFS(Распис!$B$4:$B$300,$A192,Распис!$C$4:$C$300,"&lt;="&amp;AA$1,Распис!$D$4:$D$300,"&gt;="&amp;AA$1)&gt;0,SUMIFS(Распис!$I$4:$I$300,Распис!$B$4:$B$300,$A192,Распис!$C$4:$C$300,"&lt;="&amp;AA$1,Распис!$D$4:$D$300,"&gt;="&amp;AA$1),SUMIF(База!$B$3:$B$305,$A192,База!$I$3:$I$152))</f>
        <v>0</v>
      </c>
      <c r="AB192" s="46">
        <f ca="1">IF(COUNTIFS(Распис!$B$4:$B$300,$A192,Распис!$C$4:$C$300,"&lt;="&amp;AB$1,Распис!$D$4:$D$300,"&gt;="&amp;AB$1)&gt;0,SUMIFS(Распис!$J$4:$J$300,Распис!$B$4:$B$300,$A192,Распис!$C$4:$C$300,"&lt;="&amp;AB$1,Распис!$D$4:$D$300,"&gt;="&amp;AB$1),SUMIF(База!$B$3:$B$305,$A192,База!$J$3:$J$152))</f>
        <v>0</v>
      </c>
      <c r="AC192" s="46">
        <f ca="1">IF(COUNTIFS(Распис!$B$4:$B$300,$A192,Распис!$C$4:$C$300,"&lt;="&amp;AC$1,Распис!$D$4:$D$300,"&gt;="&amp;AC$1)&gt;0,SUMIFS(Распис!$K$4:$K$300,Распис!$B$4:$B$300,$A192,Распис!$C$4:$C$300,"&lt;="&amp;AC$1,Распис!$D$4:$D$300,"&gt;="&amp;AC$1),SUMIF(База!$B$3:$B$305,$A192,База!$K$3:$K$152))</f>
        <v>0</v>
      </c>
      <c r="AD192" s="46" t="s">
        <v>23</v>
      </c>
      <c r="AE192" s="46">
        <f ca="1">IF(COUNTIFS(Распис!$B$4:$B$300,$A192,Распис!$C$4:$C$300,"&lt;="&amp;AE$1,Распис!$D$4:$D$300,"&gt;="&amp;AE$1)&gt;0,SUMIFS(Распис!$F$4:$F$300,Распис!$B$4:$B$300,$A192,Распис!$C$4:$C$300,"&lt;="&amp;AE$1,Распис!$D$4:$D$300,"&gt;="&amp;AE$1),SUMIF(База!$B$3:$B$305,$A192,База!$F$3:$F$152))</f>
        <v>0</v>
      </c>
      <c r="AF192" s="47"/>
      <c r="AG192" s="46">
        <f t="shared" ca="1" si="18"/>
        <v>0</v>
      </c>
      <c r="AH192" s="46">
        <f ca="1">AG192-SUMIFS(Распред!$G$4:$G$300,Распред!$B$4:$B$300,"апрель",Распред!$F$4:$F$300,A192)</f>
        <v>0</v>
      </c>
      <c r="AI192" s="46">
        <f ca="1">AH192+(COUNTIF(B192:AF192,"КД")+SUMIFS(Распред!$AH$4:$AH$300,Распред!$F$4:$F$300,A192,Распред!$B$4:$B$300,"апрель"))*4</f>
        <v>0</v>
      </c>
      <c r="AJ192" s="46">
        <f t="shared" ca="1" si="19"/>
        <v>0</v>
      </c>
      <c r="AK192" s="46">
        <f t="shared" ca="1" si="20"/>
        <v>0</v>
      </c>
      <c r="AL192" s="46">
        <f>SUMIFS(Распред!$K$4:$K$300,Распред!$B$4:$B$300,"апрель",Распред!$J$4:$J$300,A192)+SUMIFS(Распред!$M$4:$M$300,Распред!$B$4:$B$300,"апрель",Распред!$L$4:$L$300,A192)+SUMIFS(Распред!$O$4:$O$300,Распред!$B$4:$B$300,"апрель",Распред!$N$4:$N$300,A192)+SUMIFS(Распред!$Q$4:$Q$300,Распред!$B$4:$B$300,"апрель",Распред!$P$4:$P$300,A192)+SUMIFS(Распред!$S$4:$S$300,Распред!$B$4:$B$300,"апрель",Распред!$R$4:$R$300,A192)+SUMIFS(Распред!$U$4:$U$300,Распред!$B$4:$B$300,"апрель",Распред!$T$4:$T$300,A192)+SUMIFS(Распред!$W$4:$W$300,Распред!$B$4:$B$300,"апрель",Распред!$V$4:$V$300,A192)+SUMIFS(Распред!$Y$4:$Y$300,Распред!$B$4:$B$300,"апрель",Распред!$X$4:$X$300,A192)+SUMIFS(Распред!$AA$4:$AA$300,Распред!$B$4:$B$300,"апрель",Распред!$Z$4:$Z$300,A192)+SUMIFS(Распред!$AC$4:$AC$300,Распред!$B$4:$B$300,"апрель",Распред!$AB$4:$AB$300,A192)</f>
        <v>0</v>
      </c>
      <c r="AM192" s="46">
        <f t="shared" ca="1" si="21"/>
        <v>0</v>
      </c>
      <c r="AN192" s="46">
        <f t="shared" ca="1" si="22"/>
        <v>0</v>
      </c>
      <c r="AO192" s="46">
        <f t="shared" ca="1" si="23"/>
        <v>0</v>
      </c>
      <c r="AP192" s="46">
        <f>январь!AP192</f>
        <v>0</v>
      </c>
      <c r="AQ192" s="46">
        <f t="shared" ca="1" si="33"/>
        <v>0</v>
      </c>
      <c r="AR192" s="47"/>
      <c r="AS192" s="47">
        <f t="shared" ca="1" si="25"/>
        <v>0</v>
      </c>
      <c r="AT192" s="47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</row>
    <row r="193" spans="1:58" x14ac:dyDescent="0.25">
      <c r="A193" s="47">
        <f>База!B193</f>
        <v>0</v>
      </c>
      <c r="B193" s="46" t="s">
        <v>23</v>
      </c>
      <c r="C193" s="46">
        <f ca="1">IF(COUNTIFS(Распис!$B$4:$B$300,$A193,Распис!$C$4:$C$300,"&lt;="&amp;C$1,Распис!$D$4:$D$300,"&gt;="&amp;C$1)&gt;0,SUMIFS(Распис!$F$4:$F$300,Распис!$B$4:$B$300,$A193,Распис!$C$4:$C$300,"&lt;="&amp;C$1,Распис!$D$4:$D$300,"&gt;="&amp;C$1),SUMIF(База!$B$3:$B$305,$A193,База!$F$3:$F$152))</f>
        <v>0</v>
      </c>
      <c r="D193" s="46">
        <f ca="1">IF(COUNTIFS(Распис!$B$4:$B$300,$A193,Распис!$C$4:$C$300,"&lt;="&amp;D$1,Распис!$D$4:$D$300,"&gt;="&amp;D$1)&gt;0,SUMIFS(Распис!$G$4:$G$300,Распис!$B$4:$B$300,$A193,Распис!$C$4:$C$300,"&lt;="&amp;D$1,Распис!$D$4:$D$300,"&gt;="&amp;D$1),SUMIF(База!$B$3:$B$305,$A193,База!$G$3:$G$152))</f>
        <v>0</v>
      </c>
      <c r="E193" s="46">
        <f ca="1">IF(COUNTIFS(Распис!$B$4:$B$300,$A193,Распис!$C$4:$C$300,"&lt;="&amp;E$1,Распис!$D$4:$D$300,"&gt;="&amp;E$1)&gt;0,SUMIFS(Распис!$H$4:$H$300,Распис!$B$4:$B$300,$A193,Распис!$C$4:$C$300,"&lt;="&amp;E$1,Распис!$D$4:$D$300,"&gt;="&amp;E$1),SUMIF(База!$B$3:$B$305,$A193,База!$H$3:$H$152))</f>
        <v>0</v>
      </c>
      <c r="F193" s="46">
        <f ca="1">IF(COUNTIFS(Распис!$B$4:$B$300,$A193,Распис!$C$4:$C$300,"&lt;="&amp;F$1,Распис!$D$4:$D$300,"&gt;="&amp;F$1)&gt;0,SUMIFS(Распис!$I$4:$I$300,Распис!$B$4:$B$300,$A193,Распис!$C$4:$C$300,"&lt;="&amp;F$1,Распис!$D$4:$D$300,"&gt;="&amp;F$1),SUMIF(База!$B$3:$B$305,$A193,База!$I$3:$I$152))</f>
        <v>0</v>
      </c>
      <c r="G193" s="46">
        <f ca="1">IF(COUNTIFS(Распис!$B$4:$B$300,$A193,Распис!$C$4:$C$300,"&lt;="&amp;G$1,Распис!$D$4:$D$300,"&gt;="&amp;G$1)&gt;0,SUMIFS(Распис!$J$4:$J$300,Распис!$B$4:$B$300,$A193,Распис!$C$4:$C$300,"&lt;="&amp;G$1,Распис!$D$4:$D$300,"&gt;="&amp;G$1),SUMIF(База!$B$3:$B$305,$A193,База!$J$3:$J$152))</f>
        <v>0</v>
      </c>
      <c r="H193" s="46">
        <f ca="1">IF(COUNTIFS(Распис!$B$4:$B$300,$A193,Распис!$C$4:$C$300,"&lt;="&amp;H$1,Распис!$D$4:$D$300,"&gt;="&amp;H$1)&gt;0,SUMIFS(Распис!$K$4:$K$300,Распис!$B$4:$B$300,$A193,Распис!$C$4:$C$300,"&lt;="&amp;H$1,Распис!$D$4:$D$300,"&gt;="&amp;H$1),SUMIF(База!$B$3:$B$305,$A193,База!$K$3:$K$152))</f>
        <v>0</v>
      </c>
      <c r="I193" s="46" t="s">
        <v>23</v>
      </c>
      <c r="J193" s="46">
        <f ca="1">IF(COUNTIFS(Распис!$B$4:$B$300,$A193,Распис!$C$4:$C$300,"&lt;="&amp;J$1,Распис!$D$4:$D$300,"&gt;="&amp;J$1)&gt;0,SUMIFS(Распис!$F$4:$F$300,Распис!$B$4:$B$300,$A193,Распис!$C$4:$C$300,"&lt;="&amp;J$1,Распис!$D$4:$D$300,"&gt;="&amp;J$1),SUMIF(База!$B$3:$B$305,$A193,База!$F$3:$F$152))</f>
        <v>0</v>
      </c>
      <c r="K193" s="46">
        <f ca="1">IF(COUNTIFS(Распис!$B$4:$B$300,$A193,Распис!$C$4:$C$300,"&lt;="&amp;K$1,Распис!$D$4:$D$300,"&gt;="&amp;K$1)&gt;0,SUMIFS(Распис!$G$4:$G$300,Распис!$B$4:$B$300,$A193,Распис!$C$4:$C$300,"&lt;="&amp;K$1,Распис!$D$4:$D$300,"&gt;="&amp;K$1),SUMIF(База!$B$3:$B$305,$A193,База!$G$3:$G$152))</f>
        <v>0</v>
      </c>
      <c r="L193" s="46">
        <f ca="1">IF(COUNTIFS(Распис!$B$4:$B$300,$A193,Распис!$C$4:$C$300,"&lt;="&amp;L$1,Распис!$D$4:$D$300,"&gt;="&amp;L$1)&gt;0,SUMIFS(Распис!$H$4:$H$300,Распис!$B$4:$B$300,$A193,Распис!$C$4:$C$300,"&lt;="&amp;L$1,Распис!$D$4:$D$300,"&gt;="&amp;L$1),SUMIF(База!$B$3:$B$305,$A193,База!$H$3:$H$152))</f>
        <v>0</v>
      </c>
      <c r="M193" s="46">
        <f ca="1">IF(COUNTIFS(Распис!$B$4:$B$300,$A193,Распис!$C$4:$C$300,"&lt;="&amp;M$1,Распис!$D$4:$D$300,"&gt;="&amp;M$1)&gt;0,SUMIFS(Распис!$I$4:$I$300,Распис!$B$4:$B$300,$A193,Распис!$C$4:$C$300,"&lt;="&amp;M$1,Распис!$D$4:$D$300,"&gt;="&amp;M$1),SUMIF(База!$B$3:$B$305,$A193,База!$I$3:$I$152))</f>
        <v>0</v>
      </c>
      <c r="N193" s="46">
        <f ca="1">IF(COUNTIFS(Распис!$B$4:$B$300,$A193,Распис!$C$4:$C$300,"&lt;="&amp;N$1,Распис!$D$4:$D$300,"&gt;="&amp;N$1)&gt;0,SUMIFS(Распис!$J$4:$J$300,Распис!$B$4:$B$300,$A193,Распис!$C$4:$C$300,"&lt;="&amp;N$1,Распис!$D$4:$D$300,"&gt;="&amp;N$1),SUMIF(База!$B$3:$B$305,$A193,База!$J$3:$J$152))</f>
        <v>0</v>
      </c>
      <c r="O193" s="46">
        <f ca="1">IF(COUNTIFS(Распис!$B$4:$B$300,$A193,Распис!$C$4:$C$300,"&lt;="&amp;O$1,Распис!$D$4:$D$300,"&gt;="&amp;O$1)&gt;0,SUMIFS(Распис!$K$4:$K$300,Распис!$B$4:$B$300,$A193,Распис!$C$4:$C$300,"&lt;="&amp;O$1,Распис!$D$4:$D$300,"&gt;="&amp;O$1),SUMIF(База!$B$3:$B$305,$A193,База!$K$3:$K$152))</f>
        <v>0</v>
      </c>
      <c r="P193" s="46" t="s">
        <v>23</v>
      </c>
      <c r="Q193" s="46">
        <f ca="1">IF(COUNTIFS(Распис!$B$4:$B$300,$A193,Распис!$C$4:$C$300,"&lt;="&amp;Q$1,Распис!$D$4:$D$300,"&gt;="&amp;Q$1)&gt;0,SUMIFS(Распис!$F$4:$F$300,Распис!$B$4:$B$300,$A193,Распис!$C$4:$C$300,"&lt;="&amp;Q$1,Распис!$D$4:$D$300,"&gt;="&amp;Q$1),SUMIF(База!$B$3:$B$305,$A193,База!$F$3:$F$152))</f>
        <v>0</v>
      </c>
      <c r="R193" s="46">
        <f ca="1">IF(COUNTIFS(Распис!$B$4:$B$300,$A193,Распис!$C$4:$C$300,"&lt;="&amp;R$1,Распис!$D$4:$D$300,"&gt;="&amp;R$1)&gt;0,SUMIFS(Распис!$G$4:$G$300,Распис!$B$4:$B$300,$A193,Распис!$C$4:$C$300,"&lt;="&amp;R$1,Распис!$D$4:$D$300,"&gt;="&amp;R$1),SUMIF(База!$B$3:$B$305,$A193,База!$G$3:$G$152))</f>
        <v>0</v>
      </c>
      <c r="S193" s="46">
        <f ca="1">IF(COUNTIFS(Распис!$B$4:$B$300,$A193,Распис!$C$4:$C$300,"&lt;="&amp;S$1,Распис!$D$4:$D$300,"&gt;="&amp;S$1)&gt;0,SUMIFS(Распис!$H$4:$H$300,Распис!$B$4:$B$300,$A193,Распис!$C$4:$C$300,"&lt;="&amp;S$1,Распис!$D$4:$D$300,"&gt;="&amp;S$1),SUMIF(База!$B$3:$B$305,$A193,База!$H$3:$H$152))</f>
        <v>0</v>
      </c>
      <c r="T193" s="46">
        <f ca="1">IF(COUNTIFS(Распис!$B$4:$B$300,$A193,Распис!$C$4:$C$300,"&lt;="&amp;T$1,Распис!$D$4:$D$300,"&gt;="&amp;T$1)&gt;0,SUMIFS(Распис!$I$4:$I$300,Распис!$B$4:$B$300,$A193,Распис!$C$4:$C$300,"&lt;="&amp;T$1,Распис!$D$4:$D$300,"&gt;="&amp;T$1),SUMIF(База!$B$3:$B$305,$A193,База!$I$3:$I$152))</f>
        <v>0</v>
      </c>
      <c r="U193" s="46">
        <f ca="1">IF(COUNTIFS(Распис!$B$4:$B$300,$A193,Распис!$C$4:$C$300,"&lt;="&amp;U$1,Распис!$D$4:$D$300,"&gt;="&amp;U$1)&gt;0,SUMIFS(Распис!$J$4:$J$300,Распис!$B$4:$B$300,$A193,Распис!$C$4:$C$300,"&lt;="&amp;U$1,Распис!$D$4:$D$300,"&gt;="&amp;U$1),SUMIF(База!$B$3:$B$305,$A193,База!$J$3:$J$152))</f>
        <v>0</v>
      </c>
      <c r="V193" s="46">
        <f ca="1">IF(COUNTIFS(Распис!$B$4:$B$300,$A193,Распис!$C$4:$C$300,"&lt;="&amp;V$1,Распис!$D$4:$D$300,"&gt;="&amp;V$1)&gt;0,SUMIFS(Распис!$K$4:$K$300,Распис!$B$4:$B$300,$A193,Распис!$C$4:$C$300,"&lt;="&amp;V$1,Распис!$D$4:$D$300,"&gt;="&amp;V$1),SUMIF(База!$B$3:$B$305,$A193,База!$K$3:$K$152))</f>
        <v>0</v>
      </c>
      <c r="W193" s="46" t="s">
        <v>23</v>
      </c>
      <c r="X193" s="46">
        <f ca="1">IF(COUNTIFS(Распис!$B$4:$B$300,$A193,Распис!$C$4:$C$300,"&lt;="&amp;X$1,Распис!$D$4:$D$300,"&gt;="&amp;X$1)&gt;0,SUMIFS(Распис!$F$4:$F$300,Распис!$B$4:$B$300,$A193,Распис!$C$4:$C$300,"&lt;="&amp;X$1,Распис!$D$4:$D$300,"&gt;="&amp;X$1),SUMIF(База!$B$3:$B$305,$A193,База!$F$3:$F$152))</f>
        <v>0</v>
      </c>
      <c r="Y193" s="46">
        <f ca="1">IF(COUNTIFS(Распис!$B$4:$B$300,$A193,Распис!$C$4:$C$300,"&lt;="&amp;Y$1,Распис!$D$4:$D$300,"&gt;="&amp;Y$1)&gt;0,SUMIFS(Распис!$G$4:$G$300,Распис!$B$4:$B$300,$A193,Распис!$C$4:$C$300,"&lt;="&amp;Y$1,Распис!$D$4:$D$300,"&gt;="&amp;Y$1),SUMIF(База!$B$3:$B$305,$A193,База!$G$3:$G$152))</f>
        <v>0</v>
      </c>
      <c r="Z193" s="46">
        <f ca="1">IF(COUNTIFS(Распис!$B$4:$B$300,$A193,Распис!$C$4:$C$300,"&lt;="&amp;Z$1,Распис!$D$4:$D$300,"&gt;="&amp;Z$1)&gt;0,SUMIFS(Распис!$H$4:$H$300,Распис!$B$4:$B$300,$A193,Распис!$C$4:$C$300,"&lt;="&amp;Z$1,Распис!$D$4:$D$300,"&gt;="&amp;Z$1),SUMIF(База!$B$3:$B$305,$A193,База!$H$3:$H$152))</f>
        <v>0</v>
      </c>
      <c r="AA193" s="46">
        <f ca="1">IF(COUNTIFS(Распис!$B$4:$B$300,$A193,Распис!$C$4:$C$300,"&lt;="&amp;AA$1,Распис!$D$4:$D$300,"&gt;="&amp;AA$1)&gt;0,SUMIFS(Распис!$I$4:$I$300,Распис!$B$4:$B$300,$A193,Распис!$C$4:$C$300,"&lt;="&amp;AA$1,Распис!$D$4:$D$300,"&gt;="&amp;AA$1),SUMIF(База!$B$3:$B$305,$A193,База!$I$3:$I$152))</f>
        <v>0</v>
      </c>
      <c r="AB193" s="46">
        <f ca="1">IF(COUNTIFS(Распис!$B$4:$B$300,$A193,Распис!$C$4:$C$300,"&lt;="&amp;AB$1,Распис!$D$4:$D$300,"&gt;="&amp;AB$1)&gt;0,SUMIFS(Распис!$J$4:$J$300,Распис!$B$4:$B$300,$A193,Распис!$C$4:$C$300,"&lt;="&amp;AB$1,Распис!$D$4:$D$300,"&gt;="&amp;AB$1),SUMIF(База!$B$3:$B$305,$A193,База!$J$3:$J$152))</f>
        <v>0</v>
      </c>
      <c r="AC193" s="46">
        <f ca="1">IF(COUNTIFS(Распис!$B$4:$B$300,$A193,Распис!$C$4:$C$300,"&lt;="&amp;AC$1,Распис!$D$4:$D$300,"&gt;="&amp;AC$1)&gt;0,SUMIFS(Распис!$K$4:$K$300,Распис!$B$4:$B$300,$A193,Распис!$C$4:$C$300,"&lt;="&amp;AC$1,Распис!$D$4:$D$300,"&gt;="&amp;AC$1),SUMIF(База!$B$3:$B$305,$A193,База!$K$3:$K$152))</f>
        <v>0</v>
      </c>
      <c r="AD193" s="46" t="s">
        <v>23</v>
      </c>
      <c r="AE193" s="46">
        <f ca="1">IF(COUNTIFS(Распис!$B$4:$B$300,$A193,Распис!$C$4:$C$300,"&lt;="&amp;AE$1,Распис!$D$4:$D$300,"&gt;="&amp;AE$1)&gt;0,SUMIFS(Распис!$F$4:$F$300,Распис!$B$4:$B$300,$A193,Распис!$C$4:$C$300,"&lt;="&amp;AE$1,Распис!$D$4:$D$300,"&gt;="&amp;AE$1),SUMIF(База!$B$3:$B$305,$A193,База!$F$3:$F$152))</f>
        <v>0</v>
      </c>
      <c r="AF193" s="47"/>
      <c r="AG193" s="46">
        <f t="shared" ca="1" si="18"/>
        <v>0</v>
      </c>
      <c r="AH193" s="46">
        <f ca="1">AG193-SUMIFS(Распред!$G$4:$G$300,Распред!$B$4:$B$300,"апрель",Распред!$F$4:$F$300,A193)</f>
        <v>0</v>
      </c>
      <c r="AI193" s="46">
        <f ca="1">AH193+(COUNTIF(B193:AF193,"КД")+SUMIFS(Распред!$AH$4:$AH$300,Распред!$F$4:$F$300,A193,Распред!$B$4:$B$300,"апрель"))*4</f>
        <v>0</v>
      </c>
      <c r="AJ193" s="46">
        <f t="shared" ca="1" si="19"/>
        <v>0</v>
      </c>
      <c r="AK193" s="46">
        <f t="shared" ca="1" si="20"/>
        <v>0</v>
      </c>
      <c r="AL193" s="46">
        <f>SUMIFS(Распред!$K$4:$K$300,Распред!$B$4:$B$300,"апрель",Распред!$J$4:$J$300,A193)+SUMIFS(Распред!$M$4:$M$300,Распред!$B$4:$B$300,"апрель",Распред!$L$4:$L$300,A193)+SUMIFS(Распред!$O$4:$O$300,Распред!$B$4:$B$300,"апрель",Распред!$N$4:$N$300,A193)+SUMIFS(Распред!$Q$4:$Q$300,Распред!$B$4:$B$300,"апрель",Распред!$P$4:$P$300,A193)+SUMIFS(Распред!$S$4:$S$300,Распред!$B$4:$B$300,"апрель",Распред!$R$4:$R$300,A193)+SUMIFS(Распред!$U$4:$U$300,Распред!$B$4:$B$300,"апрель",Распред!$T$4:$T$300,A193)+SUMIFS(Распред!$W$4:$W$300,Распред!$B$4:$B$300,"апрель",Распред!$V$4:$V$300,A193)+SUMIFS(Распред!$Y$4:$Y$300,Распред!$B$4:$B$300,"апрель",Распред!$X$4:$X$300,A193)+SUMIFS(Распред!$AA$4:$AA$300,Распред!$B$4:$B$300,"апрель",Распред!$Z$4:$Z$300,A193)+SUMIFS(Распред!$AC$4:$AC$300,Распред!$B$4:$B$300,"апрель",Распред!$AB$4:$AB$300,A193)</f>
        <v>0</v>
      </c>
      <c r="AM193" s="46">
        <f t="shared" ca="1" si="21"/>
        <v>0</v>
      </c>
      <c r="AN193" s="46">
        <f t="shared" ca="1" si="22"/>
        <v>0</v>
      </c>
      <c r="AO193" s="46">
        <f t="shared" ca="1" si="23"/>
        <v>0</v>
      </c>
      <c r="AP193" s="46">
        <f>январь!AP193</f>
        <v>0</v>
      </c>
      <c r="AQ193" s="46">
        <f t="shared" ca="1" si="33"/>
        <v>0</v>
      </c>
      <c r="AR193" s="47"/>
      <c r="AS193" s="47">
        <f t="shared" ca="1" si="25"/>
        <v>0</v>
      </c>
      <c r="AT193" s="47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</row>
    <row r="194" spans="1:58" x14ac:dyDescent="0.25">
      <c r="A194" s="47">
        <f>База!B194</f>
        <v>0</v>
      </c>
      <c r="B194" s="46" t="s">
        <v>23</v>
      </c>
      <c r="C194" s="46">
        <f ca="1">IF(COUNTIFS(Распис!$B$4:$B$300,$A194,Распис!$C$4:$C$300,"&lt;="&amp;C$1,Распис!$D$4:$D$300,"&gt;="&amp;C$1)&gt;0,SUMIFS(Распис!$F$4:$F$300,Распис!$B$4:$B$300,$A194,Распис!$C$4:$C$300,"&lt;="&amp;C$1,Распис!$D$4:$D$300,"&gt;="&amp;C$1),SUMIF(База!$B$3:$B$305,$A194,База!$F$3:$F$152))</f>
        <v>0</v>
      </c>
      <c r="D194" s="46">
        <f ca="1">IF(COUNTIFS(Распис!$B$4:$B$300,$A194,Распис!$C$4:$C$300,"&lt;="&amp;D$1,Распис!$D$4:$D$300,"&gt;="&amp;D$1)&gt;0,SUMIFS(Распис!$G$4:$G$300,Распис!$B$4:$B$300,$A194,Распис!$C$4:$C$300,"&lt;="&amp;D$1,Распис!$D$4:$D$300,"&gt;="&amp;D$1),SUMIF(База!$B$3:$B$305,$A194,База!$G$3:$G$152))</f>
        <v>0</v>
      </c>
      <c r="E194" s="46">
        <f ca="1">IF(COUNTIFS(Распис!$B$4:$B$300,$A194,Распис!$C$4:$C$300,"&lt;="&amp;E$1,Распис!$D$4:$D$300,"&gt;="&amp;E$1)&gt;0,SUMIFS(Распис!$H$4:$H$300,Распис!$B$4:$B$300,$A194,Распис!$C$4:$C$300,"&lt;="&amp;E$1,Распис!$D$4:$D$300,"&gt;="&amp;E$1),SUMIF(База!$B$3:$B$305,$A194,База!$H$3:$H$152))</f>
        <v>0</v>
      </c>
      <c r="F194" s="46">
        <f ca="1">IF(COUNTIFS(Распис!$B$4:$B$300,$A194,Распис!$C$4:$C$300,"&lt;="&amp;F$1,Распис!$D$4:$D$300,"&gt;="&amp;F$1)&gt;0,SUMIFS(Распис!$I$4:$I$300,Распис!$B$4:$B$300,$A194,Распис!$C$4:$C$300,"&lt;="&amp;F$1,Распис!$D$4:$D$300,"&gt;="&amp;F$1),SUMIF(База!$B$3:$B$305,$A194,База!$I$3:$I$152))</f>
        <v>0</v>
      </c>
      <c r="G194" s="46">
        <f ca="1">IF(COUNTIFS(Распис!$B$4:$B$300,$A194,Распис!$C$4:$C$300,"&lt;="&amp;G$1,Распис!$D$4:$D$300,"&gt;="&amp;G$1)&gt;0,SUMIFS(Распис!$J$4:$J$300,Распис!$B$4:$B$300,$A194,Распис!$C$4:$C$300,"&lt;="&amp;G$1,Распис!$D$4:$D$300,"&gt;="&amp;G$1),SUMIF(База!$B$3:$B$305,$A194,База!$J$3:$J$152))</f>
        <v>0</v>
      </c>
      <c r="H194" s="46">
        <f ca="1">IF(COUNTIFS(Распис!$B$4:$B$300,$A194,Распис!$C$4:$C$300,"&lt;="&amp;H$1,Распис!$D$4:$D$300,"&gt;="&amp;H$1)&gt;0,SUMIFS(Распис!$K$4:$K$300,Распис!$B$4:$B$300,$A194,Распис!$C$4:$C$300,"&lt;="&amp;H$1,Распис!$D$4:$D$300,"&gt;="&amp;H$1),SUMIF(База!$B$3:$B$305,$A194,База!$K$3:$K$152))</f>
        <v>0</v>
      </c>
      <c r="I194" s="46" t="s">
        <v>23</v>
      </c>
      <c r="J194" s="46">
        <f ca="1">IF(COUNTIFS(Распис!$B$4:$B$300,$A194,Распис!$C$4:$C$300,"&lt;="&amp;J$1,Распис!$D$4:$D$300,"&gt;="&amp;J$1)&gt;0,SUMIFS(Распис!$F$4:$F$300,Распис!$B$4:$B$300,$A194,Распис!$C$4:$C$300,"&lt;="&amp;J$1,Распис!$D$4:$D$300,"&gt;="&amp;J$1),SUMIF(База!$B$3:$B$305,$A194,База!$F$3:$F$152))</f>
        <v>0</v>
      </c>
      <c r="K194" s="46">
        <f ca="1">IF(COUNTIFS(Распис!$B$4:$B$300,$A194,Распис!$C$4:$C$300,"&lt;="&amp;K$1,Распис!$D$4:$D$300,"&gt;="&amp;K$1)&gt;0,SUMIFS(Распис!$G$4:$G$300,Распис!$B$4:$B$300,$A194,Распис!$C$4:$C$300,"&lt;="&amp;K$1,Распис!$D$4:$D$300,"&gt;="&amp;K$1),SUMIF(База!$B$3:$B$305,$A194,База!$G$3:$G$152))</f>
        <v>0</v>
      </c>
      <c r="L194" s="46">
        <f ca="1">IF(COUNTIFS(Распис!$B$4:$B$300,$A194,Распис!$C$4:$C$300,"&lt;="&amp;L$1,Распис!$D$4:$D$300,"&gt;="&amp;L$1)&gt;0,SUMIFS(Распис!$H$4:$H$300,Распис!$B$4:$B$300,$A194,Распис!$C$4:$C$300,"&lt;="&amp;L$1,Распис!$D$4:$D$300,"&gt;="&amp;L$1),SUMIF(База!$B$3:$B$305,$A194,База!$H$3:$H$152))</f>
        <v>0</v>
      </c>
      <c r="M194" s="46">
        <f ca="1">IF(COUNTIFS(Распис!$B$4:$B$300,$A194,Распис!$C$4:$C$300,"&lt;="&amp;M$1,Распис!$D$4:$D$300,"&gt;="&amp;M$1)&gt;0,SUMIFS(Распис!$I$4:$I$300,Распис!$B$4:$B$300,$A194,Распис!$C$4:$C$300,"&lt;="&amp;M$1,Распис!$D$4:$D$300,"&gt;="&amp;M$1),SUMIF(База!$B$3:$B$305,$A194,База!$I$3:$I$152))</f>
        <v>0</v>
      </c>
      <c r="N194" s="46">
        <f ca="1">IF(COUNTIFS(Распис!$B$4:$B$300,$A194,Распис!$C$4:$C$300,"&lt;="&amp;N$1,Распис!$D$4:$D$300,"&gt;="&amp;N$1)&gt;0,SUMIFS(Распис!$J$4:$J$300,Распис!$B$4:$B$300,$A194,Распис!$C$4:$C$300,"&lt;="&amp;N$1,Распис!$D$4:$D$300,"&gt;="&amp;N$1),SUMIF(База!$B$3:$B$305,$A194,База!$J$3:$J$152))</f>
        <v>0</v>
      </c>
      <c r="O194" s="46">
        <f ca="1">IF(COUNTIFS(Распис!$B$4:$B$300,$A194,Распис!$C$4:$C$300,"&lt;="&amp;O$1,Распис!$D$4:$D$300,"&gt;="&amp;O$1)&gt;0,SUMIFS(Распис!$K$4:$K$300,Распис!$B$4:$B$300,$A194,Распис!$C$4:$C$300,"&lt;="&amp;O$1,Распис!$D$4:$D$300,"&gt;="&amp;O$1),SUMIF(База!$B$3:$B$305,$A194,База!$K$3:$K$152))</f>
        <v>0</v>
      </c>
      <c r="P194" s="46" t="s">
        <v>23</v>
      </c>
      <c r="Q194" s="46">
        <f ca="1">IF(COUNTIFS(Распис!$B$4:$B$300,$A194,Распис!$C$4:$C$300,"&lt;="&amp;Q$1,Распис!$D$4:$D$300,"&gt;="&amp;Q$1)&gt;0,SUMIFS(Распис!$F$4:$F$300,Распис!$B$4:$B$300,$A194,Распис!$C$4:$C$300,"&lt;="&amp;Q$1,Распис!$D$4:$D$300,"&gt;="&amp;Q$1),SUMIF(База!$B$3:$B$305,$A194,База!$F$3:$F$152))</f>
        <v>0</v>
      </c>
      <c r="R194" s="46">
        <f ca="1">IF(COUNTIFS(Распис!$B$4:$B$300,$A194,Распис!$C$4:$C$300,"&lt;="&amp;R$1,Распис!$D$4:$D$300,"&gt;="&amp;R$1)&gt;0,SUMIFS(Распис!$G$4:$G$300,Распис!$B$4:$B$300,$A194,Распис!$C$4:$C$300,"&lt;="&amp;R$1,Распис!$D$4:$D$300,"&gt;="&amp;R$1),SUMIF(База!$B$3:$B$305,$A194,База!$G$3:$G$152))</f>
        <v>0</v>
      </c>
      <c r="S194" s="46">
        <f ca="1">IF(COUNTIFS(Распис!$B$4:$B$300,$A194,Распис!$C$4:$C$300,"&lt;="&amp;S$1,Распис!$D$4:$D$300,"&gt;="&amp;S$1)&gt;0,SUMIFS(Распис!$H$4:$H$300,Распис!$B$4:$B$300,$A194,Распис!$C$4:$C$300,"&lt;="&amp;S$1,Распис!$D$4:$D$300,"&gt;="&amp;S$1),SUMIF(База!$B$3:$B$305,$A194,База!$H$3:$H$152))</f>
        <v>0</v>
      </c>
      <c r="T194" s="46">
        <f ca="1">IF(COUNTIFS(Распис!$B$4:$B$300,$A194,Распис!$C$4:$C$300,"&lt;="&amp;T$1,Распис!$D$4:$D$300,"&gt;="&amp;T$1)&gt;0,SUMIFS(Распис!$I$4:$I$300,Распис!$B$4:$B$300,$A194,Распис!$C$4:$C$300,"&lt;="&amp;T$1,Распис!$D$4:$D$300,"&gt;="&amp;T$1),SUMIF(База!$B$3:$B$305,$A194,База!$I$3:$I$152))</f>
        <v>0</v>
      </c>
      <c r="U194" s="46">
        <f ca="1">IF(COUNTIFS(Распис!$B$4:$B$300,$A194,Распис!$C$4:$C$300,"&lt;="&amp;U$1,Распис!$D$4:$D$300,"&gt;="&amp;U$1)&gt;0,SUMIFS(Распис!$J$4:$J$300,Распис!$B$4:$B$300,$A194,Распис!$C$4:$C$300,"&lt;="&amp;U$1,Распис!$D$4:$D$300,"&gt;="&amp;U$1),SUMIF(База!$B$3:$B$305,$A194,База!$J$3:$J$152))</f>
        <v>0</v>
      </c>
      <c r="V194" s="46">
        <f ca="1">IF(COUNTIFS(Распис!$B$4:$B$300,$A194,Распис!$C$4:$C$300,"&lt;="&amp;V$1,Распис!$D$4:$D$300,"&gt;="&amp;V$1)&gt;0,SUMIFS(Распис!$K$4:$K$300,Распис!$B$4:$B$300,$A194,Распис!$C$4:$C$300,"&lt;="&amp;V$1,Распис!$D$4:$D$300,"&gt;="&amp;V$1),SUMIF(База!$B$3:$B$305,$A194,База!$K$3:$K$152))</f>
        <v>0</v>
      </c>
      <c r="W194" s="46" t="s">
        <v>23</v>
      </c>
      <c r="X194" s="46">
        <f ca="1">IF(COUNTIFS(Распис!$B$4:$B$300,$A194,Распис!$C$4:$C$300,"&lt;="&amp;X$1,Распис!$D$4:$D$300,"&gt;="&amp;X$1)&gt;0,SUMIFS(Распис!$F$4:$F$300,Распис!$B$4:$B$300,$A194,Распис!$C$4:$C$300,"&lt;="&amp;X$1,Распис!$D$4:$D$300,"&gt;="&amp;X$1),SUMIF(База!$B$3:$B$305,$A194,База!$F$3:$F$152))</f>
        <v>0</v>
      </c>
      <c r="Y194" s="46">
        <f ca="1">IF(COUNTIFS(Распис!$B$4:$B$300,$A194,Распис!$C$4:$C$300,"&lt;="&amp;Y$1,Распис!$D$4:$D$300,"&gt;="&amp;Y$1)&gt;0,SUMIFS(Распис!$G$4:$G$300,Распис!$B$4:$B$300,$A194,Распис!$C$4:$C$300,"&lt;="&amp;Y$1,Распис!$D$4:$D$300,"&gt;="&amp;Y$1),SUMIF(База!$B$3:$B$305,$A194,База!$G$3:$G$152))</f>
        <v>0</v>
      </c>
      <c r="Z194" s="46">
        <f ca="1">IF(COUNTIFS(Распис!$B$4:$B$300,$A194,Распис!$C$4:$C$300,"&lt;="&amp;Z$1,Распис!$D$4:$D$300,"&gt;="&amp;Z$1)&gt;0,SUMIFS(Распис!$H$4:$H$300,Распис!$B$4:$B$300,$A194,Распис!$C$4:$C$300,"&lt;="&amp;Z$1,Распис!$D$4:$D$300,"&gt;="&amp;Z$1),SUMIF(База!$B$3:$B$305,$A194,База!$H$3:$H$152))</f>
        <v>0</v>
      </c>
      <c r="AA194" s="46">
        <f ca="1">IF(COUNTIFS(Распис!$B$4:$B$300,$A194,Распис!$C$4:$C$300,"&lt;="&amp;AA$1,Распис!$D$4:$D$300,"&gt;="&amp;AA$1)&gt;0,SUMIFS(Распис!$I$4:$I$300,Распис!$B$4:$B$300,$A194,Распис!$C$4:$C$300,"&lt;="&amp;AA$1,Распис!$D$4:$D$300,"&gt;="&amp;AA$1),SUMIF(База!$B$3:$B$305,$A194,База!$I$3:$I$152))</f>
        <v>0</v>
      </c>
      <c r="AB194" s="46">
        <f ca="1">IF(COUNTIFS(Распис!$B$4:$B$300,$A194,Распис!$C$4:$C$300,"&lt;="&amp;AB$1,Распис!$D$4:$D$300,"&gt;="&amp;AB$1)&gt;0,SUMIFS(Распис!$J$4:$J$300,Распис!$B$4:$B$300,$A194,Распис!$C$4:$C$300,"&lt;="&amp;AB$1,Распис!$D$4:$D$300,"&gt;="&amp;AB$1),SUMIF(База!$B$3:$B$305,$A194,База!$J$3:$J$152))</f>
        <v>0</v>
      </c>
      <c r="AC194" s="46">
        <f ca="1">IF(COUNTIFS(Распис!$B$4:$B$300,$A194,Распис!$C$4:$C$300,"&lt;="&amp;AC$1,Распис!$D$4:$D$300,"&gt;="&amp;AC$1)&gt;0,SUMIFS(Распис!$K$4:$K$300,Распис!$B$4:$B$300,$A194,Распис!$C$4:$C$300,"&lt;="&amp;AC$1,Распис!$D$4:$D$300,"&gt;="&amp;AC$1),SUMIF(База!$B$3:$B$305,$A194,База!$K$3:$K$152))</f>
        <v>0</v>
      </c>
      <c r="AD194" s="46" t="s">
        <v>23</v>
      </c>
      <c r="AE194" s="46">
        <f ca="1">IF(COUNTIFS(Распис!$B$4:$B$300,$A194,Распис!$C$4:$C$300,"&lt;="&amp;AE$1,Распис!$D$4:$D$300,"&gt;="&amp;AE$1)&gt;0,SUMIFS(Распис!$F$4:$F$300,Распис!$B$4:$B$300,$A194,Распис!$C$4:$C$300,"&lt;="&amp;AE$1,Распис!$D$4:$D$300,"&gt;="&amp;AE$1),SUMIF(База!$B$3:$B$305,$A194,База!$F$3:$F$152))</f>
        <v>0</v>
      </c>
      <c r="AF194" s="47"/>
      <c r="AG194" s="46">
        <f t="shared" ca="1" si="18"/>
        <v>0</v>
      </c>
      <c r="AH194" s="46">
        <f ca="1">AG194-SUMIFS(Распред!$G$4:$G$300,Распред!$B$4:$B$300,"апрель",Распред!$F$4:$F$300,A194)</f>
        <v>0</v>
      </c>
      <c r="AI194" s="46">
        <f ca="1">AH194+(COUNTIF(B194:AF194,"КД")+SUMIFS(Распред!$AH$4:$AH$300,Распред!$F$4:$F$300,A194,Распред!$B$4:$B$300,"апрель"))*4</f>
        <v>0</v>
      </c>
      <c r="AJ194" s="46">
        <f t="shared" ca="1" si="19"/>
        <v>0</v>
      </c>
      <c r="AK194" s="46">
        <f t="shared" ca="1" si="20"/>
        <v>0</v>
      </c>
      <c r="AL194" s="46">
        <f>SUMIFS(Распред!$K$4:$K$300,Распред!$B$4:$B$300,"апрель",Распред!$J$4:$J$300,A194)+SUMIFS(Распред!$M$4:$M$300,Распред!$B$4:$B$300,"апрель",Распред!$L$4:$L$300,A194)+SUMIFS(Распред!$O$4:$O$300,Распред!$B$4:$B$300,"апрель",Распред!$N$4:$N$300,A194)+SUMIFS(Распред!$Q$4:$Q$300,Распред!$B$4:$B$300,"апрель",Распред!$P$4:$P$300,A194)+SUMIFS(Распред!$S$4:$S$300,Распред!$B$4:$B$300,"апрель",Распред!$R$4:$R$300,A194)+SUMIFS(Распред!$U$4:$U$300,Распред!$B$4:$B$300,"апрель",Распред!$T$4:$T$300,A194)+SUMIFS(Распред!$W$4:$W$300,Распред!$B$4:$B$300,"апрель",Распред!$V$4:$V$300,A194)+SUMIFS(Распред!$Y$4:$Y$300,Распред!$B$4:$B$300,"апрель",Распред!$X$4:$X$300,A194)+SUMIFS(Распред!$AA$4:$AA$300,Распред!$B$4:$B$300,"апрель",Распред!$Z$4:$Z$300,A194)+SUMIFS(Распред!$AC$4:$AC$300,Распред!$B$4:$B$300,"апрель",Распред!$AB$4:$AB$300,A194)</f>
        <v>0</v>
      </c>
      <c r="AM194" s="46">
        <f t="shared" ca="1" si="21"/>
        <v>0</v>
      </c>
      <c r="AN194" s="46">
        <f t="shared" ca="1" si="22"/>
        <v>0</v>
      </c>
      <c r="AO194" s="46">
        <f t="shared" ca="1" si="23"/>
        <v>0</v>
      </c>
      <c r="AP194" s="46">
        <f>январь!AP194</f>
        <v>0</v>
      </c>
      <c r="AQ194" s="46">
        <f t="shared" ca="1" si="33"/>
        <v>0</v>
      </c>
      <c r="AR194" s="47"/>
      <c r="AS194" s="47">
        <f t="shared" ca="1" si="25"/>
        <v>0</v>
      </c>
      <c r="AT194" s="47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</row>
    <row r="195" spans="1:58" x14ac:dyDescent="0.25">
      <c r="A195" s="47">
        <f>База!B195</f>
        <v>0</v>
      </c>
      <c r="B195" s="46" t="s">
        <v>23</v>
      </c>
      <c r="C195" s="46">
        <f ca="1">IF(COUNTIFS(Распис!$B$4:$B$300,$A195,Распис!$C$4:$C$300,"&lt;="&amp;C$1,Распис!$D$4:$D$300,"&gt;="&amp;C$1)&gt;0,SUMIFS(Распис!$F$4:$F$300,Распис!$B$4:$B$300,$A195,Распис!$C$4:$C$300,"&lt;="&amp;C$1,Распис!$D$4:$D$300,"&gt;="&amp;C$1),SUMIF(База!$B$3:$B$305,$A195,База!$F$3:$F$152))</f>
        <v>0</v>
      </c>
      <c r="D195" s="46">
        <f ca="1">IF(COUNTIFS(Распис!$B$4:$B$300,$A195,Распис!$C$4:$C$300,"&lt;="&amp;D$1,Распис!$D$4:$D$300,"&gt;="&amp;D$1)&gt;0,SUMIFS(Распис!$G$4:$G$300,Распис!$B$4:$B$300,$A195,Распис!$C$4:$C$300,"&lt;="&amp;D$1,Распис!$D$4:$D$300,"&gt;="&amp;D$1),SUMIF(База!$B$3:$B$305,$A195,База!$G$3:$G$152))</f>
        <v>0</v>
      </c>
      <c r="E195" s="46">
        <f ca="1">IF(COUNTIFS(Распис!$B$4:$B$300,$A195,Распис!$C$4:$C$300,"&lt;="&amp;E$1,Распис!$D$4:$D$300,"&gt;="&amp;E$1)&gt;0,SUMIFS(Распис!$H$4:$H$300,Распис!$B$4:$B$300,$A195,Распис!$C$4:$C$300,"&lt;="&amp;E$1,Распис!$D$4:$D$300,"&gt;="&amp;E$1),SUMIF(База!$B$3:$B$305,$A195,База!$H$3:$H$152))</f>
        <v>0</v>
      </c>
      <c r="F195" s="46">
        <f ca="1">IF(COUNTIFS(Распис!$B$4:$B$300,$A195,Распис!$C$4:$C$300,"&lt;="&amp;F$1,Распис!$D$4:$D$300,"&gt;="&amp;F$1)&gt;0,SUMIFS(Распис!$I$4:$I$300,Распис!$B$4:$B$300,$A195,Распис!$C$4:$C$300,"&lt;="&amp;F$1,Распис!$D$4:$D$300,"&gt;="&amp;F$1),SUMIF(База!$B$3:$B$305,$A195,База!$I$3:$I$152))</f>
        <v>0</v>
      </c>
      <c r="G195" s="46">
        <f ca="1">IF(COUNTIFS(Распис!$B$4:$B$300,$A195,Распис!$C$4:$C$300,"&lt;="&amp;G$1,Распис!$D$4:$D$300,"&gt;="&amp;G$1)&gt;0,SUMIFS(Распис!$J$4:$J$300,Распис!$B$4:$B$300,$A195,Распис!$C$4:$C$300,"&lt;="&amp;G$1,Распис!$D$4:$D$300,"&gt;="&amp;G$1),SUMIF(База!$B$3:$B$305,$A195,База!$J$3:$J$152))</f>
        <v>0</v>
      </c>
      <c r="H195" s="46">
        <f ca="1">IF(COUNTIFS(Распис!$B$4:$B$300,$A195,Распис!$C$4:$C$300,"&lt;="&amp;H$1,Распис!$D$4:$D$300,"&gt;="&amp;H$1)&gt;0,SUMIFS(Распис!$K$4:$K$300,Распис!$B$4:$B$300,$A195,Распис!$C$4:$C$300,"&lt;="&amp;H$1,Распис!$D$4:$D$300,"&gt;="&amp;H$1),SUMIF(База!$B$3:$B$305,$A195,База!$K$3:$K$152))</f>
        <v>0</v>
      </c>
      <c r="I195" s="46" t="s">
        <v>23</v>
      </c>
      <c r="J195" s="46">
        <f ca="1">IF(COUNTIFS(Распис!$B$4:$B$300,$A195,Распис!$C$4:$C$300,"&lt;="&amp;J$1,Распис!$D$4:$D$300,"&gt;="&amp;J$1)&gt;0,SUMIFS(Распис!$F$4:$F$300,Распис!$B$4:$B$300,$A195,Распис!$C$4:$C$300,"&lt;="&amp;J$1,Распис!$D$4:$D$300,"&gt;="&amp;J$1),SUMIF(База!$B$3:$B$305,$A195,База!$F$3:$F$152))</f>
        <v>0</v>
      </c>
      <c r="K195" s="46">
        <f ca="1">IF(COUNTIFS(Распис!$B$4:$B$300,$A195,Распис!$C$4:$C$300,"&lt;="&amp;K$1,Распис!$D$4:$D$300,"&gt;="&amp;K$1)&gt;0,SUMIFS(Распис!$G$4:$G$300,Распис!$B$4:$B$300,$A195,Распис!$C$4:$C$300,"&lt;="&amp;K$1,Распис!$D$4:$D$300,"&gt;="&amp;K$1),SUMIF(База!$B$3:$B$305,$A195,База!$G$3:$G$152))</f>
        <v>0</v>
      </c>
      <c r="L195" s="46">
        <f ca="1">IF(COUNTIFS(Распис!$B$4:$B$300,$A195,Распис!$C$4:$C$300,"&lt;="&amp;L$1,Распис!$D$4:$D$300,"&gt;="&amp;L$1)&gt;0,SUMIFS(Распис!$H$4:$H$300,Распис!$B$4:$B$300,$A195,Распис!$C$4:$C$300,"&lt;="&amp;L$1,Распис!$D$4:$D$300,"&gt;="&amp;L$1),SUMIF(База!$B$3:$B$305,$A195,База!$H$3:$H$152))</f>
        <v>0</v>
      </c>
      <c r="M195" s="46">
        <f ca="1">IF(COUNTIFS(Распис!$B$4:$B$300,$A195,Распис!$C$4:$C$300,"&lt;="&amp;M$1,Распис!$D$4:$D$300,"&gt;="&amp;M$1)&gt;0,SUMIFS(Распис!$I$4:$I$300,Распис!$B$4:$B$300,$A195,Распис!$C$4:$C$300,"&lt;="&amp;M$1,Распис!$D$4:$D$300,"&gt;="&amp;M$1),SUMIF(База!$B$3:$B$305,$A195,База!$I$3:$I$152))</f>
        <v>0</v>
      </c>
      <c r="N195" s="46">
        <f ca="1">IF(COUNTIFS(Распис!$B$4:$B$300,$A195,Распис!$C$4:$C$300,"&lt;="&amp;N$1,Распис!$D$4:$D$300,"&gt;="&amp;N$1)&gt;0,SUMIFS(Распис!$J$4:$J$300,Распис!$B$4:$B$300,$A195,Распис!$C$4:$C$300,"&lt;="&amp;N$1,Распис!$D$4:$D$300,"&gt;="&amp;N$1),SUMIF(База!$B$3:$B$305,$A195,База!$J$3:$J$152))</f>
        <v>0</v>
      </c>
      <c r="O195" s="46">
        <f ca="1">IF(COUNTIFS(Распис!$B$4:$B$300,$A195,Распис!$C$4:$C$300,"&lt;="&amp;O$1,Распис!$D$4:$D$300,"&gt;="&amp;O$1)&gt;0,SUMIFS(Распис!$K$4:$K$300,Распис!$B$4:$B$300,$A195,Распис!$C$4:$C$300,"&lt;="&amp;O$1,Распис!$D$4:$D$300,"&gt;="&amp;O$1),SUMIF(База!$B$3:$B$305,$A195,База!$K$3:$K$152))</f>
        <v>0</v>
      </c>
      <c r="P195" s="46" t="s">
        <v>23</v>
      </c>
      <c r="Q195" s="46">
        <f ca="1">IF(COUNTIFS(Распис!$B$4:$B$300,$A195,Распис!$C$4:$C$300,"&lt;="&amp;Q$1,Распис!$D$4:$D$300,"&gt;="&amp;Q$1)&gt;0,SUMIFS(Распис!$F$4:$F$300,Распис!$B$4:$B$300,$A195,Распис!$C$4:$C$300,"&lt;="&amp;Q$1,Распис!$D$4:$D$300,"&gt;="&amp;Q$1),SUMIF(База!$B$3:$B$305,$A195,База!$F$3:$F$152))</f>
        <v>0</v>
      </c>
      <c r="R195" s="46">
        <f ca="1">IF(COUNTIFS(Распис!$B$4:$B$300,$A195,Распис!$C$4:$C$300,"&lt;="&amp;R$1,Распис!$D$4:$D$300,"&gt;="&amp;R$1)&gt;0,SUMIFS(Распис!$G$4:$G$300,Распис!$B$4:$B$300,$A195,Распис!$C$4:$C$300,"&lt;="&amp;R$1,Распис!$D$4:$D$300,"&gt;="&amp;R$1),SUMIF(База!$B$3:$B$305,$A195,База!$G$3:$G$152))</f>
        <v>0</v>
      </c>
      <c r="S195" s="46">
        <f ca="1">IF(COUNTIFS(Распис!$B$4:$B$300,$A195,Распис!$C$4:$C$300,"&lt;="&amp;S$1,Распис!$D$4:$D$300,"&gt;="&amp;S$1)&gt;0,SUMIFS(Распис!$H$4:$H$300,Распис!$B$4:$B$300,$A195,Распис!$C$4:$C$300,"&lt;="&amp;S$1,Распис!$D$4:$D$300,"&gt;="&amp;S$1),SUMIF(База!$B$3:$B$305,$A195,База!$H$3:$H$152))</f>
        <v>0</v>
      </c>
      <c r="T195" s="46">
        <f ca="1">IF(COUNTIFS(Распис!$B$4:$B$300,$A195,Распис!$C$4:$C$300,"&lt;="&amp;T$1,Распис!$D$4:$D$300,"&gt;="&amp;T$1)&gt;0,SUMIFS(Распис!$I$4:$I$300,Распис!$B$4:$B$300,$A195,Распис!$C$4:$C$300,"&lt;="&amp;T$1,Распис!$D$4:$D$300,"&gt;="&amp;T$1),SUMIF(База!$B$3:$B$305,$A195,База!$I$3:$I$152))</f>
        <v>0</v>
      </c>
      <c r="U195" s="46">
        <f ca="1">IF(COUNTIFS(Распис!$B$4:$B$300,$A195,Распис!$C$4:$C$300,"&lt;="&amp;U$1,Распис!$D$4:$D$300,"&gt;="&amp;U$1)&gt;0,SUMIFS(Распис!$J$4:$J$300,Распис!$B$4:$B$300,$A195,Распис!$C$4:$C$300,"&lt;="&amp;U$1,Распис!$D$4:$D$300,"&gt;="&amp;U$1),SUMIF(База!$B$3:$B$305,$A195,База!$J$3:$J$152))</f>
        <v>0</v>
      </c>
      <c r="V195" s="46">
        <f ca="1">IF(COUNTIFS(Распис!$B$4:$B$300,$A195,Распис!$C$4:$C$300,"&lt;="&amp;V$1,Распис!$D$4:$D$300,"&gt;="&amp;V$1)&gt;0,SUMIFS(Распис!$K$4:$K$300,Распис!$B$4:$B$300,$A195,Распис!$C$4:$C$300,"&lt;="&amp;V$1,Распис!$D$4:$D$300,"&gt;="&amp;V$1),SUMIF(База!$B$3:$B$305,$A195,База!$K$3:$K$152))</f>
        <v>0</v>
      </c>
      <c r="W195" s="46" t="s">
        <v>23</v>
      </c>
      <c r="X195" s="46">
        <f ca="1">IF(COUNTIFS(Распис!$B$4:$B$300,$A195,Распис!$C$4:$C$300,"&lt;="&amp;X$1,Распис!$D$4:$D$300,"&gt;="&amp;X$1)&gt;0,SUMIFS(Распис!$F$4:$F$300,Распис!$B$4:$B$300,$A195,Распис!$C$4:$C$300,"&lt;="&amp;X$1,Распис!$D$4:$D$300,"&gt;="&amp;X$1),SUMIF(База!$B$3:$B$305,$A195,База!$F$3:$F$152))</f>
        <v>0</v>
      </c>
      <c r="Y195" s="46">
        <f ca="1">IF(COUNTIFS(Распис!$B$4:$B$300,$A195,Распис!$C$4:$C$300,"&lt;="&amp;Y$1,Распис!$D$4:$D$300,"&gt;="&amp;Y$1)&gt;0,SUMIFS(Распис!$G$4:$G$300,Распис!$B$4:$B$300,$A195,Распис!$C$4:$C$300,"&lt;="&amp;Y$1,Распис!$D$4:$D$300,"&gt;="&amp;Y$1),SUMIF(База!$B$3:$B$305,$A195,База!$G$3:$G$152))</f>
        <v>0</v>
      </c>
      <c r="Z195" s="46">
        <f ca="1">IF(COUNTIFS(Распис!$B$4:$B$300,$A195,Распис!$C$4:$C$300,"&lt;="&amp;Z$1,Распис!$D$4:$D$300,"&gt;="&amp;Z$1)&gt;0,SUMIFS(Распис!$H$4:$H$300,Распис!$B$4:$B$300,$A195,Распис!$C$4:$C$300,"&lt;="&amp;Z$1,Распис!$D$4:$D$300,"&gt;="&amp;Z$1),SUMIF(База!$B$3:$B$305,$A195,База!$H$3:$H$152))</f>
        <v>0</v>
      </c>
      <c r="AA195" s="46">
        <f ca="1">IF(COUNTIFS(Распис!$B$4:$B$300,$A195,Распис!$C$4:$C$300,"&lt;="&amp;AA$1,Распис!$D$4:$D$300,"&gt;="&amp;AA$1)&gt;0,SUMIFS(Распис!$I$4:$I$300,Распис!$B$4:$B$300,$A195,Распис!$C$4:$C$300,"&lt;="&amp;AA$1,Распис!$D$4:$D$300,"&gt;="&amp;AA$1),SUMIF(База!$B$3:$B$305,$A195,База!$I$3:$I$152))</f>
        <v>0</v>
      </c>
      <c r="AB195" s="46">
        <f ca="1">IF(COUNTIFS(Распис!$B$4:$B$300,$A195,Распис!$C$4:$C$300,"&lt;="&amp;AB$1,Распис!$D$4:$D$300,"&gt;="&amp;AB$1)&gt;0,SUMIFS(Распис!$J$4:$J$300,Распис!$B$4:$B$300,$A195,Распис!$C$4:$C$300,"&lt;="&amp;AB$1,Распис!$D$4:$D$300,"&gt;="&amp;AB$1),SUMIF(База!$B$3:$B$305,$A195,База!$J$3:$J$152))</f>
        <v>0</v>
      </c>
      <c r="AC195" s="46">
        <f ca="1">IF(COUNTIFS(Распис!$B$4:$B$300,$A195,Распис!$C$4:$C$300,"&lt;="&amp;AC$1,Распис!$D$4:$D$300,"&gt;="&amp;AC$1)&gt;0,SUMIFS(Распис!$K$4:$K$300,Распис!$B$4:$B$300,$A195,Распис!$C$4:$C$300,"&lt;="&amp;AC$1,Распис!$D$4:$D$300,"&gt;="&amp;AC$1),SUMIF(База!$B$3:$B$305,$A195,База!$K$3:$K$152))</f>
        <v>0</v>
      </c>
      <c r="AD195" s="46" t="s">
        <v>23</v>
      </c>
      <c r="AE195" s="46">
        <f ca="1">IF(COUNTIFS(Распис!$B$4:$B$300,$A195,Распис!$C$4:$C$300,"&lt;="&amp;AE$1,Распис!$D$4:$D$300,"&gt;="&amp;AE$1)&gt;0,SUMIFS(Распис!$F$4:$F$300,Распис!$B$4:$B$300,$A195,Распис!$C$4:$C$300,"&lt;="&amp;AE$1,Распис!$D$4:$D$300,"&gt;="&amp;AE$1),SUMIF(База!$B$3:$B$305,$A195,База!$F$3:$F$152))</f>
        <v>0</v>
      </c>
      <c r="AF195" s="47"/>
      <c r="AG195" s="46">
        <f t="shared" ca="1" si="18"/>
        <v>0</v>
      </c>
      <c r="AH195" s="46">
        <f ca="1">AG195-SUMIFS(Распред!$G$4:$G$300,Распред!$B$4:$B$300,"апрель",Распред!$F$4:$F$300,A195)</f>
        <v>0</v>
      </c>
      <c r="AI195" s="46">
        <f ca="1">AH195+(COUNTIF(B195:AF195,"КД")+SUMIFS(Распред!$AH$4:$AH$300,Распред!$F$4:$F$300,A195,Распред!$B$4:$B$300,"апрель"))*4</f>
        <v>0</v>
      </c>
      <c r="AJ195" s="46">
        <f t="shared" ca="1" si="19"/>
        <v>0</v>
      </c>
      <c r="AK195" s="46">
        <f t="shared" ca="1" si="20"/>
        <v>0</v>
      </c>
      <c r="AL195" s="46">
        <f>SUMIFS(Распред!$K$4:$K$300,Распред!$B$4:$B$300,"апрель",Распред!$J$4:$J$300,A195)+SUMIFS(Распред!$M$4:$M$300,Распред!$B$4:$B$300,"апрель",Распред!$L$4:$L$300,A195)+SUMIFS(Распред!$O$4:$O$300,Распред!$B$4:$B$300,"апрель",Распред!$N$4:$N$300,A195)+SUMIFS(Распред!$Q$4:$Q$300,Распред!$B$4:$B$300,"апрель",Распред!$P$4:$P$300,A195)+SUMIFS(Распред!$S$4:$S$300,Распред!$B$4:$B$300,"апрель",Распред!$R$4:$R$300,A195)+SUMIFS(Распред!$U$4:$U$300,Распред!$B$4:$B$300,"апрель",Распред!$T$4:$T$300,A195)+SUMIFS(Распред!$W$4:$W$300,Распред!$B$4:$B$300,"апрель",Распред!$V$4:$V$300,A195)+SUMIFS(Распред!$Y$4:$Y$300,Распред!$B$4:$B$300,"апрель",Распред!$X$4:$X$300,A195)+SUMIFS(Распред!$AA$4:$AA$300,Распред!$B$4:$B$300,"апрель",Распред!$Z$4:$Z$300,A195)+SUMIFS(Распред!$AC$4:$AC$300,Распред!$B$4:$B$300,"апрель",Распред!$AB$4:$AB$300,A195)</f>
        <v>0</v>
      </c>
      <c r="AM195" s="46">
        <f t="shared" ca="1" si="21"/>
        <v>0</v>
      </c>
      <c r="AN195" s="46">
        <f t="shared" ca="1" si="22"/>
        <v>0</v>
      </c>
      <c r="AO195" s="46">
        <f t="shared" ca="1" si="23"/>
        <v>0</v>
      </c>
      <c r="AP195" s="46">
        <f>январь!AP195</f>
        <v>0</v>
      </c>
      <c r="AQ195" s="46">
        <f t="shared" ca="1" si="33"/>
        <v>0</v>
      </c>
      <c r="AR195" s="47"/>
      <c r="AS195" s="47">
        <f t="shared" ca="1" si="25"/>
        <v>0</v>
      </c>
      <c r="AT195" s="47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</row>
    <row r="196" spans="1:58" x14ac:dyDescent="0.25">
      <c r="A196" s="47">
        <f>База!B196</f>
        <v>0</v>
      </c>
      <c r="B196" s="46" t="s">
        <v>23</v>
      </c>
      <c r="C196" s="46">
        <f ca="1">IF(COUNTIFS(Распис!$B$4:$B$300,$A196,Распис!$C$4:$C$300,"&lt;="&amp;C$1,Распис!$D$4:$D$300,"&gt;="&amp;C$1)&gt;0,SUMIFS(Распис!$F$4:$F$300,Распис!$B$4:$B$300,$A196,Распис!$C$4:$C$300,"&lt;="&amp;C$1,Распис!$D$4:$D$300,"&gt;="&amp;C$1),SUMIF(База!$B$3:$B$305,$A196,База!$F$3:$F$152))</f>
        <v>0</v>
      </c>
      <c r="D196" s="46">
        <f ca="1">IF(COUNTIFS(Распис!$B$4:$B$300,$A196,Распис!$C$4:$C$300,"&lt;="&amp;D$1,Распис!$D$4:$D$300,"&gt;="&amp;D$1)&gt;0,SUMIFS(Распис!$G$4:$G$300,Распис!$B$4:$B$300,$A196,Распис!$C$4:$C$300,"&lt;="&amp;D$1,Распис!$D$4:$D$300,"&gt;="&amp;D$1),SUMIF(База!$B$3:$B$305,$A196,База!$G$3:$G$152))</f>
        <v>0</v>
      </c>
      <c r="E196" s="46">
        <f ca="1">IF(COUNTIFS(Распис!$B$4:$B$300,$A196,Распис!$C$4:$C$300,"&lt;="&amp;E$1,Распис!$D$4:$D$300,"&gt;="&amp;E$1)&gt;0,SUMIFS(Распис!$H$4:$H$300,Распис!$B$4:$B$300,$A196,Распис!$C$4:$C$300,"&lt;="&amp;E$1,Распис!$D$4:$D$300,"&gt;="&amp;E$1),SUMIF(База!$B$3:$B$305,$A196,База!$H$3:$H$152))</f>
        <v>0</v>
      </c>
      <c r="F196" s="46">
        <f ca="1">IF(COUNTIFS(Распис!$B$4:$B$300,$A196,Распис!$C$4:$C$300,"&lt;="&amp;F$1,Распис!$D$4:$D$300,"&gt;="&amp;F$1)&gt;0,SUMIFS(Распис!$I$4:$I$300,Распис!$B$4:$B$300,$A196,Распис!$C$4:$C$300,"&lt;="&amp;F$1,Распис!$D$4:$D$300,"&gt;="&amp;F$1),SUMIF(База!$B$3:$B$305,$A196,База!$I$3:$I$152))</f>
        <v>0</v>
      </c>
      <c r="G196" s="46">
        <f ca="1">IF(COUNTIFS(Распис!$B$4:$B$300,$A196,Распис!$C$4:$C$300,"&lt;="&amp;G$1,Распис!$D$4:$D$300,"&gt;="&amp;G$1)&gt;0,SUMIFS(Распис!$J$4:$J$300,Распис!$B$4:$B$300,$A196,Распис!$C$4:$C$300,"&lt;="&amp;G$1,Распис!$D$4:$D$300,"&gt;="&amp;G$1),SUMIF(База!$B$3:$B$305,$A196,База!$J$3:$J$152))</f>
        <v>0</v>
      </c>
      <c r="H196" s="46">
        <f ca="1">IF(COUNTIFS(Распис!$B$4:$B$300,$A196,Распис!$C$4:$C$300,"&lt;="&amp;H$1,Распис!$D$4:$D$300,"&gt;="&amp;H$1)&gt;0,SUMIFS(Распис!$K$4:$K$300,Распис!$B$4:$B$300,$A196,Распис!$C$4:$C$300,"&lt;="&amp;H$1,Распис!$D$4:$D$300,"&gt;="&amp;H$1),SUMIF(База!$B$3:$B$305,$A196,База!$K$3:$K$152))</f>
        <v>0</v>
      </c>
      <c r="I196" s="46" t="s">
        <v>23</v>
      </c>
      <c r="J196" s="46">
        <f ca="1">IF(COUNTIFS(Распис!$B$4:$B$300,$A196,Распис!$C$4:$C$300,"&lt;="&amp;J$1,Распис!$D$4:$D$300,"&gt;="&amp;J$1)&gt;0,SUMIFS(Распис!$F$4:$F$300,Распис!$B$4:$B$300,$A196,Распис!$C$4:$C$300,"&lt;="&amp;J$1,Распис!$D$4:$D$300,"&gt;="&amp;J$1),SUMIF(База!$B$3:$B$305,$A196,База!$F$3:$F$152))</f>
        <v>0</v>
      </c>
      <c r="K196" s="46">
        <f ca="1">IF(COUNTIFS(Распис!$B$4:$B$300,$A196,Распис!$C$4:$C$300,"&lt;="&amp;K$1,Распис!$D$4:$D$300,"&gt;="&amp;K$1)&gt;0,SUMIFS(Распис!$G$4:$G$300,Распис!$B$4:$B$300,$A196,Распис!$C$4:$C$300,"&lt;="&amp;K$1,Распис!$D$4:$D$300,"&gt;="&amp;K$1),SUMIF(База!$B$3:$B$305,$A196,База!$G$3:$G$152))</f>
        <v>0</v>
      </c>
      <c r="L196" s="46">
        <f ca="1">IF(COUNTIFS(Распис!$B$4:$B$300,$A196,Распис!$C$4:$C$300,"&lt;="&amp;L$1,Распис!$D$4:$D$300,"&gt;="&amp;L$1)&gt;0,SUMIFS(Распис!$H$4:$H$300,Распис!$B$4:$B$300,$A196,Распис!$C$4:$C$300,"&lt;="&amp;L$1,Распис!$D$4:$D$300,"&gt;="&amp;L$1),SUMIF(База!$B$3:$B$305,$A196,База!$H$3:$H$152))</f>
        <v>0</v>
      </c>
      <c r="M196" s="46">
        <f ca="1">IF(COUNTIFS(Распис!$B$4:$B$300,$A196,Распис!$C$4:$C$300,"&lt;="&amp;M$1,Распис!$D$4:$D$300,"&gt;="&amp;M$1)&gt;0,SUMIFS(Распис!$I$4:$I$300,Распис!$B$4:$B$300,$A196,Распис!$C$4:$C$300,"&lt;="&amp;M$1,Распис!$D$4:$D$300,"&gt;="&amp;M$1),SUMIF(База!$B$3:$B$305,$A196,База!$I$3:$I$152))</f>
        <v>0</v>
      </c>
      <c r="N196" s="46">
        <f ca="1">IF(COUNTIFS(Распис!$B$4:$B$300,$A196,Распис!$C$4:$C$300,"&lt;="&amp;N$1,Распис!$D$4:$D$300,"&gt;="&amp;N$1)&gt;0,SUMIFS(Распис!$J$4:$J$300,Распис!$B$4:$B$300,$A196,Распис!$C$4:$C$300,"&lt;="&amp;N$1,Распис!$D$4:$D$300,"&gt;="&amp;N$1),SUMIF(База!$B$3:$B$305,$A196,База!$J$3:$J$152))</f>
        <v>0</v>
      </c>
      <c r="O196" s="46">
        <f ca="1">IF(COUNTIFS(Распис!$B$4:$B$300,$A196,Распис!$C$4:$C$300,"&lt;="&amp;O$1,Распис!$D$4:$D$300,"&gt;="&amp;O$1)&gt;0,SUMIFS(Распис!$K$4:$K$300,Распис!$B$4:$B$300,$A196,Распис!$C$4:$C$300,"&lt;="&amp;O$1,Распис!$D$4:$D$300,"&gt;="&amp;O$1),SUMIF(База!$B$3:$B$305,$A196,База!$K$3:$K$152))</f>
        <v>0</v>
      </c>
      <c r="P196" s="46" t="s">
        <v>23</v>
      </c>
      <c r="Q196" s="46">
        <f ca="1">IF(COUNTIFS(Распис!$B$4:$B$300,$A196,Распис!$C$4:$C$300,"&lt;="&amp;Q$1,Распис!$D$4:$D$300,"&gt;="&amp;Q$1)&gt;0,SUMIFS(Распис!$F$4:$F$300,Распис!$B$4:$B$300,$A196,Распис!$C$4:$C$300,"&lt;="&amp;Q$1,Распис!$D$4:$D$300,"&gt;="&amp;Q$1),SUMIF(База!$B$3:$B$305,$A196,База!$F$3:$F$152))</f>
        <v>0</v>
      </c>
      <c r="R196" s="46">
        <f ca="1">IF(COUNTIFS(Распис!$B$4:$B$300,$A196,Распис!$C$4:$C$300,"&lt;="&amp;R$1,Распис!$D$4:$D$300,"&gt;="&amp;R$1)&gt;0,SUMIFS(Распис!$G$4:$G$300,Распис!$B$4:$B$300,$A196,Распис!$C$4:$C$300,"&lt;="&amp;R$1,Распис!$D$4:$D$300,"&gt;="&amp;R$1),SUMIF(База!$B$3:$B$305,$A196,База!$G$3:$G$152))</f>
        <v>0</v>
      </c>
      <c r="S196" s="46">
        <f ca="1">IF(COUNTIFS(Распис!$B$4:$B$300,$A196,Распис!$C$4:$C$300,"&lt;="&amp;S$1,Распис!$D$4:$D$300,"&gt;="&amp;S$1)&gt;0,SUMIFS(Распис!$H$4:$H$300,Распис!$B$4:$B$300,$A196,Распис!$C$4:$C$300,"&lt;="&amp;S$1,Распис!$D$4:$D$300,"&gt;="&amp;S$1),SUMIF(База!$B$3:$B$305,$A196,База!$H$3:$H$152))</f>
        <v>0</v>
      </c>
      <c r="T196" s="46">
        <f ca="1">IF(COUNTIFS(Распис!$B$4:$B$300,$A196,Распис!$C$4:$C$300,"&lt;="&amp;T$1,Распис!$D$4:$D$300,"&gt;="&amp;T$1)&gt;0,SUMIFS(Распис!$I$4:$I$300,Распис!$B$4:$B$300,$A196,Распис!$C$4:$C$300,"&lt;="&amp;T$1,Распис!$D$4:$D$300,"&gt;="&amp;T$1),SUMIF(База!$B$3:$B$305,$A196,База!$I$3:$I$152))</f>
        <v>0</v>
      </c>
      <c r="U196" s="46">
        <f ca="1">IF(COUNTIFS(Распис!$B$4:$B$300,$A196,Распис!$C$4:$C$300,"&lt;="&amp;U$1,Распис!$D$4:$D$300,"&gt;="&amp;U$1)&gt;0,SUMIFS(Распис!$J$4:$J$300,Распис!$B$4:$B$300,$A196,Распис!$C$4:$C$300,"&lt;="&amp;U$1,Распис!$D$4:$D$300,"&gt;="&amp;U$1),SUMIF(База!$B$3:$B$305,$A196,База!$J$3:$J$152))</f>
        <v>0</v>
      </c>
      <c r="V196" s="46">
        <f ca="1">IF(COUNTIFS(Распис!$B$4:$B$300,$A196,Распис!$C$4:$C$300,"&lt;="&amp;V$1,Распис!$D$4:$D$300,"&gt;="&amp;V$1)&gt;0,SUMIFS(Распис!$K$4:$K$300,Распис!$B$4:$B$300,$A196,Распис!$C$4:$C$300,"&lt;="&amp;V$1,Распис!$D$4:$D$300,"&gt;="&amp;V$1),SUMIF(База!$B$3:$B$305,$A196,База!$K$3:$K$152))</f>
        <v>0</v>
      </c>
      <c r="W196" s="46" t="s">
        <v>23</v>
      </c>
      <c r="X196" s="46">
        <f ca="1">IF(COUNTIFS(Распис!$B$4:$B$300,$A196,Распис!$C$4:$C$300,"&lt;="&amp;X$1,Распис!$D$4:$D$300,"&gt;="&amp;X$1)&gt;0,SUMIFS(Распис!$F$4:$F$300,Распис!$B$4:$B$300,$A196,Распис!$C$4:$C$300,"&lt;="&amp;X$1,Распис!$D$4:$D$300,"&gt;="&amp;X$1),SUMIF(База!$B$3:$B$305,$A196,База!$F$3:$F$152))</f>
        <v>0</v>
      </c>
      <c r="Y196" s="46">
        <f ca="1">IF(COUNTIFS(Распис!$B$4:$B$300,$A196,Распис!$C$4:$C$300,"&lt;="&amp;Y$1,Распис!$D$4:$D$300,"&gt;="&amp;Y$1)&gt;0,SUMIFS(Распис!$G$4:$G$300,Распис!$B$4:$B$300,$A196,Распис!$C$4:$C$300,"&lt;="&amp;Y$1,Распис!$D$4:$D$300,"&gt;="&amp;Y$1),SUMIF(База!$B$3:$B$305,$A196,База!$G$3:$G$152))</f>
        <v>0</v>
      </c>
      <c r="Z196" s="46">
        <f ca="1">IF(COUNTIFS(Распис!$B$4:$B$300,$A196,Распис!$C$4:$C$300,"&lt;="&amp;Z$1,Распис!$D$4:$D$300,"&gt;="&amp;Z$1)&gt;0,SUMIFS(Распис!$H$4:$H$300,Распис!$B$4:$B$300,$A196,Распис!$C$4:$C$300,"&lt;="&amp;Z$1,Распис!$D$4:$D$300,"&gt;="&amp;Z$1),SUMIF(База!$B$3:$B$305,$A196,База!$H$3:$H$152))</f>
        <v>0</v>
      </c>
      <c r="AA196" s="46">
        <f ca="1">IF(COUNTIFS(Распис!$B$4:$B$300,$A196,Распис!$C$4:$C$300,"&lt;="&amp;AA$1,Распис!$D$4:$D$300,"&gt;="&amp;AA$1)&gt;0,SUMIFS(Распис!$I$4:$I$300,Распис!$B$4:$B$300,$A196,Распис!$C$4:$C$300,"&lt;="&amp;AA$1,Распис!$D$4:$D$300,"&gt;="&amp;AA$1),SUMIF(База!$B$3:$B$305,$A196,База!$I$3:$I$152))</f>
        <v>0</v>
      </c>
      <c r="AB196" s="46">
        <f ca="1">IF(COUNTIFS(Распис!$B$4:$B$300,$A196,Распис!$C$4:$C$300,"&lt;="&amp;AB$1,Распис!$D$4:$D$300,"&gt;="&amp;AB$1)&gt;0,SUMIFS(Распис!$J$4:$J$300,Распис!$B$4:$B$300,$A196,Распис!$C$4:$C$300,"&lt;="&amp;AB$1,Распис!$D$4:$D$300,"&gt;="&amp;AB$1),SUMIF(База!$B$3:$B$305,$A196,База!$J$3:$J$152))</f>
        <v>0</v>
      </c>
      <c r="AC196" s="46">
        <f ca="1">IF(COUNTIFS(Распис!$B$4:$B$300,$A196,Распис!$C$4:$C$300,"&lt;="&amp;AC$1,Распис!$D$4:$D$300,"&gt;="&amp;AC$1)&gt;0,SUMIFS(Распис!$K$4:$K$300,Распис!$B$4:$B$300,$A196,Распис!$C$4:$C$300,"&lt;="&amp;AC$1,Распис!$D$4:$D$300,"&gt;="&amp;AC$1),SUMIF(База!$B$3:$B$305,$A196,База!$K$3:$K$152))</f>
        <v>0</v>
      </c>
      <c r="AD196" s="46" t="s">
        <v>23</v>
      </c>
      <c r="AE196" s="46">
        <f ca="1">IF(COUNTIFS(Распис!$B$4:$B$300,$A196,Распис!$C$4:$C$300,"&lt;="&amp;AE$1,Распис!$D$4:$D$300,"&gt;="&amp;AE$1)&gt;0,SUMIFS(Распис!$F$4:$F$300,Распис!$B$4:$B$300,$A196,Распис!$C$4:$C$300,"&lt;="&amp;AE$1,Распис!$D$4:$D$300,"&gt;="&amp;AE$1),SUMIF(База!$B$3:$B$305,$A196,База!$F$3:$F$152))</f>
        <v>0</v>
      </c>
      <c r="AF196" s="47"/>
      <c r="AG196" s="46">
        <f t="shared" ref="AG196:AG200" ca="1" si="34">SUM(B196:AF196)</f>
        <v>0</v>
      </c>
      <c r="AH196" s="46">
        <f ca="1">AG196-SUMIFS(Распред!$G$4:$G$300,Распред!$B$4:$B$300,"апрель",Распред!$F$4:$F$300,A196)</f>
        <v>0</v>
      </c>
      <c r="AI196" s="46">
        <f ca="1">AH196+(COUNTIF(B196:AF196,"КД")+SUMIFS(Распред!$AH$4:$AH$300,Распред!$F$4:$F$300,A196,Распред!$B$4:$B$300,"апрель"))*4</f>
        <v>0</v>
      </c>
      <c r="AJ196" s="46">
        <f t="shared" ref="AJ196:AJ200" ca="1" si="35">MAX(0,AI196-COUNTIFS(B196:AE196,"&lt;&gt;П",B196:AE196,"&lt;&gt;В",B196:AE196,"&lt;&gt;Н")*4)</f>
        <v>0</v>
      </c>
      <c r="AK196" s="46">
        <f t="shared" ref="AK196:AK200" ca="1" si="36">AH196-AJ196</f>
        <v>0</v>
      </c>
      <c r="AL196" s="46">
        <f>SUMIFS(Распред!$K$4:$K$300,Распред!$B$4:$B$300,"апрель",Распред!$J$4:$J$300,A196)+SUMIFS(Распред!$M$4:$M$300,Распред!$B$4:$B$300,"апрель",Распред!$L$4:$L$300,A196)+SUMIFS(Распред!$O$4:$O$300,Распред!$B$4:$B$300,"апрель",Распред!$N$4:$N$300,A196)+SUMIFS(Распред!$Q$4:$Q$300,Распред!$B$4:$B$300,"апрель",Распред!$P$4:$P$300,A196)+SUMIFS(Распред!$S$4:$S$300,Распред!$B$4:$B$300,"апрель",Распред!$R$4:$R$300,A196)+SUMIFS(Распред!$U$4:$U$300,Распред!$B$4:$B$300,"апрель",Распред!$T$4:$T$300,A196)+SUMIFS(Распред!$W$4:$W$300,Распред!$B$4:$B$300,"апрель",Распред!$V$4:$V$300,A196)+SUMIFS(Распред!$Y$4:$Y$300,Распред!$B$4:$B$300,"апрель",Распред!$X$4:$X$300,A196)+SUMIFS(Распред!$AA$4:$AA$300,Распред!$B$4:$B$300,"апрель",Распред!$Z$4:$Z$300,A196)+SUMIFS(Распред!$AC$4:$AC$300,Распред!$B$4:$B$300,"апрель",Распред!$AB$4:$AB$300,A196)</f>
        <v>0</v>
      </c>
      <c r="AM196" s="46">
        <f t="shared" ref="AM196:AM200" ca="1" si="37">AJ196+AK196+AL196</f>
        <v>0</v>
      </c>
      <c r="AN196" s="46">
        <f t="shared" ref="AN196:AN200" ca="1" si="38">MAX(MIN(AI196-AJ196,96)+AL196+AJ196-96,0)</f>
        <v>0</v>
      </c>
      <c r="AO196" s="46">
        <f t="shared" ref="AO196:AO200" ca="1" si="39">ROUND(AN196/72*60,0)</f>
        <v>0</v>
      </c>
      <c r="AP196" s="46">
        <f>январь!AP196</f>
        <v>0</v>
      </c>
      <c r="AQ196" s="46">
        <f t="shared" ref="AQ196:AQ200" ca="1" si="40">ROUND(AO196%*AP196,0)</f>
        <v>0</v>
      </c>
      <c r="AR196" s="47"/>
      <c r="AS196" s="47">
        <f t="shared" ref="AS196:AS200" ca="1" si="41">AQ196-AR196</f>
        <v>0</v>
      </c>
      <c r="AT196" s="47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</row>
    <row r="197" spans="1:58" x14ac:dyDescent="0.25">
      <c r="A197" s="47">
        <f>База!B197</f>
        <v>0</v>
      </c>
      <c r="B197" s="46" t="s">
        <v>23</v>
      </c>
      <c r="C197" s="46">
        <f ca="1">IF(COUNTIFS(Распис!$B$4:$B$300,$A197,Распис!$C$4:$C$300,"&lt;="&amp;C$1,Распис!$D$4:$D$300,"&gt;="&amp;C$1)&gt;0,SUMIFS(Распис!$F$4:$F$300,Распис!$B$4:$B$300,$A197,Распис!$C$4:$C$300,"&lt;="&amp;C$1,Распис!$D$4:$D$300,"&gt;="&amp;C$1),SUMIF(База!$B$3:$B$305,$A197,База!$F$3:$F$152))</f>
        <v>0</v>
      </c>
      <c r="D197" s="46">
        <f ca="1">IF(COUNTIFS(Распис!$B$4:$B$300,$A197,Распис!$C$4:$C$300,"&lt;="&amp;D$1,Распис!$D$4:$D$300,"&gt;="&amp;D$1)&gt;0,SUMIFS(Распис!$G$4:$G$300,Распис!$B$4:$B$300,$A197,Распис!$C$4:$C$300,"&lt;="&amp;D$1,Распис!$D$4:$D$300,"&gt;="&amp;D$1),SUMIF(База!$B$3:$B$305,$A197,База!$G$3:$G$152))</f>
        <v>0</v>
      </c>
      <c r="E197" s="46">
        <f ca="1">IF(COUNTIFS(Распис!$B$4:$B$300,$A197,Распис!$C$4:$C$300,"&lt;="&amp;E$1,Распис!$D$4:$D$300,"&gt;="&amp;E$1)&gt;0,SUMIFS(Распис!$H$4:$H$300,Распис!$B$4:$B$300,$A197,Распис!$C$4:$C$300,"&lt;="&amp;E$1,Распис!$D$4:$D$300,"&gt;="&amp;E$1),SUMIF(База!$B$3:$B$305,$A197,База!$H$3:$H$152))</f>
        <v>0</v>
      </c>
      <c r="F197" s="46">
        <f ca="1">IF(COUNTIFS(Распис!$B$4:$B$300,$A197,Распис!$C$4:$C$300,"&lt;="&amp;F$1,Распис!$D$4:$D$300,"&gt;="&amp;F$1)&gt;0,SUMIFS(Распис!$I$4:$I$300,Распис!$B$4:$B$300,$A197,Распис!$C$4:$C$300,"&lt;="&amp;F$1,Распис!$D$4:$D$300,"&gt;="&amp;F$1),SUMIF(База!$B$3:$B$305,$A197,База!$I$3:$I$152))</f>
        <v>0</v>
      </c>
      <c r="G197" s="46">
        <f ca="1">IF(COUNTIFS(Распис!$B$4:$B$300,$A197,Распис!$C$4:$C$300,"&lt;="&amp;G$1,Распис!$D$4:$D$300,"&gt;="&amp;G$1)&gt;0,SUMIFS(Распис!$J$4:$J$300,Распис!$B$4:$B$300,$A197,Распис!$C$4:$C$300,"&lt;="&amp;G$1,Распис!$D$4:$D$300,"&gt;="&amp;G$1),SUMIF(База!$B$3:$B$305,$A197,База!$J$3:$J$152))</f>
        <v>0</v>
      </c>
      <c r="H197" s="46">
        <f ca="1">IF(COUNTIFS(Распис!$B$4:$B$300,$A197,Распис!$C$4:$C$300,"&lt;="&amp;H$1,Распис!$D$4:$D$300,"&gt;="&amp;H$1)&gt;0,SUMIFS(Распис!$K$4:$K$300,Распис!$B$4:$B$300,$A197,Распис!$C$4:$C$300,"&lt;="&amp;H$1,Распис!$D$4:$D$300,"&gt;="&amp;H$1),SUMIF(База!$B$3:$B$305,$A197,База!$K$3:$K$152))</f>
        <v>0</v>
      </c>
      <c r="I197" s="46" t="s">
        <v>23</v>
      </c>
      <c r="J197" s="46">
        <f ca="1">IF(COUNTIFS(Распис!$B$4:$B$300,$A197,Распис!$C$4:$C$300,"&lt;="&amp;J$1,Распис!$D$4:$D$300,"&gt;="&amp;J$1)&gt;0,SUMIFS(Распис!$F$4:$F$300,Распис!$B$4:$B$300,$A197,Распис!$C$4:$C$300,"&lt;="&amp;J$1,Распис!$D$4:$D$300,"&gt;="&amp;J$1),SUMIF(База!$B$3:$B$305,$A197,База!$F$3:$F$152))</f>
        <v>0</v>
      </c>
      <c r="K197" s="46">
        <f ca="1">IF(COUNTIFS(Распис!$B$4:$B$300,$A197,Распис!$C$4:$C$300,"&lt;="&amp;K$1,Распис!$D$4:$D$300,"&gt;="&amp;K$1)&gt;0,SUMIFS(Распис!$G$4:$G$300,Распис!$B$4:$B$300,$A197,Распис!$C$4:$C$300,"&lt;="&amp;K$1,Распис!$D$4:$D$300,"&gt;="&amp;K$1),SUMIF(База!$B$3:$B$305,$A197,База!$G$3:$G$152))</f>
        <v>0</v>
      </c>
      <c r="L197" s="46">
        <f ca="1">IF(COUNTIFS(Распис!$B$4:$B$300,$A197,Распис!$C$4:$C$300,"&lt;="&amp;L$1,Распис!$D$4:$D$300,"&gt;="&amp;L$1)&gt;0,SUMIFS(Распис!$H$4:$H$300,Распис!$B$4:$B$300,$A197,Распис!$C$4:$C$300,"&lt;="&amp;L$1,Распис!$D$4:$D$300,"&gt;="&amp;L$1),SUMIF(База!$B$3:$B$305,$A197,База!$H$3:$H$152))</f>
        <v>0</v>
      </c>
      <c r="M197" s="46">
        <f ca="1">IF(COUNTIFS(Распис!$B$4:$B$300,$A197,Распис!$C$4:$C$300,"&lt;="&amp;M$1,Распис!$D$4:$D$300,"&gt;="&amp;M$1)&gt;0,SUMIFS(Распис!$I$4:$I$300,Распис!$B$4:$B$300,$A197,Распис!$C$4:$C$300,"&lt;="&amp;M$1,Распис!$D$4:$D$300,"&gt;="&amp;M$1),SUMIF(База!$B$3:$B$305,$A197,База!$I$3:$I$152))</f>
        <v>0</v>
      </c>
      <c r="N197" s="46">
        <f ca="1">IF(COUNTIFS(Распис!$B$4:$B$300,$A197,Распис!$C$4:$C$300,"&lt;="&amp;N$1,Распис!$D$4:$D$300,"&gt;="&amp;N$1)&gt;0,SUMIFS(Распис!$J$4:$J$300,Распис!$B$4:$B$300,$A197,Распис!$C$4:$C$300,"&lt;="&amp;N$1,Распис!$D$4:$D$300,"&gt;="&amp;N$1),SUMIF(База!$B$3:$B$305,$A197,База!$J$3:$J$152))</f>
        <v>0</v>
      </c>
      <c r="O197" s="46">
        <f ca="1">IF(COUNTIFS(Распис!$B$4:$B$300,$A197,Распис!$C$4:$C$300,"&lt;="&amp;O$1,Распис!$D$4:$D$300,"&gt;="&amp;O$1)&gt;0,SUMIFS(Распис!$K$4:$K$300,Распис!$B$4:$B$300,$A197,Распис!$C$4:$C$300,"&lt;="&amp;O$1,Распис!$D$4:$D$300,"&gt;="&amp;O$1),SUMIF(База!$B$3:$B$305,$A197,База!$K$3:$K$152))</f>
        <v>0</v>
      </c>
      <c r="P197" s="46" t="s">
        <v>23</v>
      </c>
      <c r="Q197" s="46">
        <f ca="1">IF(COUNTIFS(Распис!$B$4:$B$300,$A197,Распис!$C$4:$C$300,"&lt;="&amp;Q$1,Распис!$D$4:$D$300,"&gt;="&amp;Q$1)&gt;0,SUMIFS(Распис!$F$4:$F$300,Распис!$B$4:$B$300,$A197,Распис!$C$4:$C$300,"&lt;="&amp;Q$1,Распис!$D$4:$D$300,"&gt;="&amp;Q$1),SUMIF(База!$B$3:$B$305,$A197,База!$F$3:$F$152))</f>
        <v>0</v>
      </c>
      <c r="R197" s="46">
        <f ca="1">IF(COUNTIFS(Распис!$B$4:$B$300,$A197,Распис!$C$4:$C$300,"&lt;="&amp;R$1,Распис!$D$4:$D$300,"&gt;="&amp;R$1)&gt;0,SUMIFS(Распис!$G$4:$G$300,Распис!$B$4:$B$300,$A197,Распис!$C$4:$C$300,"&lt;="&amp;R$1,Распис!$D$4:$D$300,"&gt;="&amp;R$1),SUMIF(База!$B$3:$B$305,$A197,База!$G$3:$G$152))</f>
        <v>0</v>
      </c>
      <c r="S197" s="46">
        <f ca="1">IF(COUNTIFS(Распис!$B$4:$B$300,$A197,Распис!$C$4:$C$300,"&lt;="&amp;S$1,Распис!$D$4:$D$300,"&gt;="&amp;S$1)&gt;0,SUMIFS(Распис!$H$4:$H$300,Распис!$B$4:$B$300,$A197,Распис!$C$4:$C$300,"&lt;="&amp;S$1,Распис!$D$4:$D$300,"&gt;="&amp;S$1),SUMIF(База!$B$3:$B$305,$A197,База!$H$3:$H$152))</f>
        <v>0</v>
      </c>
      <c r="T197" s="46">
        <f ca="1">IF(COUNTIFS(Распис!$B$4:$B$300,$A197,Распис!$C$4:$C$300,"&lt;="&amp;T$1,Распис!$D$4:$D$300,"&gt;="&amp;T$1)&gt;0,SUMIFS(Распис!$I$4:$I$300,Распис!$B$4:$B$300,$A197,Распис!$C$4:$C$300,"&lt;="&amp;T$1,Распис!$D$4:$D$300,"&gt;="&amp;T$1),SUMIF(База!$B$3:$B$305,$A197,База!$I$3:$I$152))</f>
        <v>0</v>
      </c>
      <c r="U197" s="46">
        <f ca="1">IF(COUNTIFS(Распис!$B$4:$B$300,$A197,Распис!$C$4:$C$300,"&lt;="&amp;U$1,Распис!$D$4:$D$300,"&gt;="&amp;U$1)&gt;0,SUMIFS(Распис!$J$4:$J$300,Распис!$B$4:$B$300,$A197,Распис!$C$4:$C$300,"&lt;="&amp;U$1,Распис!$D$4:$D$300,"&gt;="&amp;U$1),SUMIF(База!$B$3:$B$305,$A197,База!$J$3:$J$152))</f>
        <v>0</v>
      </c>
      <c r="V197" s="46">
        <f ca="1">IF(COUNTIFS(Распис!$B$4:$B$300,$A197,Распис!$C$4:$C$300,"&lt;="&amp;V$1,Распис!$D$4:$D$300,"&gt;="&amp;V$1)&gt;0,SUMIFS(Распис!$K$4:$K$300,Распис!$B$4:$B$300,$A197,Распис!$C$4:$C$300,"&lt;="&amp;V$1,Распис!$D$4:$D$300,"&gt;="&amp;V$1),SUMIF(База!$B$3:$B$305,$A197,База!$K$3:$K$152))</f>
        <v>0</v>
      </c>
      <c r="W197" s="46" t="s">
        <v>23</v>
      </c>
      <c r="X197" s="46">
        <f ca="1">IF(COUNTIFS(Распис!$B$4:$B$300,$A197,Распис!$C$4:$C$300,"&lt;="&amp;X$1,Распис!$D$4:$D$300,"&gt;="&amp;X$1)&gt;0,SUMIFS(Распис!$F$4:$F$300,Распис!$B$4:$B$300,$A197,Распис!$C$4:$C$300,"&lt;="&amp;X$1,Распис!$D$4:$D$300,"&gt;="&amp;X$1),SUMIF(База!$B$3:$B$305,$A197,База!$F$3:$F$152))</f>
        <v>0</v>
      </c>
      <c r="Y197" s="46">
        <f ca="1">IF(COUNTIFS(Распис!$B$4:$B$300,$A197,Распис!$C$4:$C$300,"&lt;="&amp;Y$1,Распис!$D$4:$D$300,"&gt;="&amp;Y$1)&gt;0,SUMIFS(Распис!$G$4:$G$300,Распис!$B$4:$B$300,$A197,Распис!$C$4:$C$300,"&lt;="&amp;Y$1,Распис!$D$4:$D$300,"&gt;="&amp;Y$1),SUMIF(База!$B$3:$B$305,$A197,База!$G$3:$G$152))</f>
        <v>0</v>
      </c>
      <c r="Z197" s="46">
        <f ca="1">IF(COUNTIFS(Распис!$B$4:$B$300,$A197,Распис!$C$4:$C$300,"&lt;="&amp;Z$1,Распис!$D$4:$D$300,"&gt;="&amp;Z$1)&gt;0,SUMIFS(Распис!$H$4:$H$300,Распис!$B$4:$B$300,$A197,Распис!$C$4:$C$300,"&lt;="&amp;Z$1,Распис!$D$4:$D$300,"&gt;="&amp;Z$1),SUMIF(База!$B$3:$B$305,$A197,База!$H$3:$H$152))</f>
        <v>0</v>
      </c>
      <c r="AA197" s="46">
        <f ca="1">IF(COUNTIFS(Распис!$B$4:$B$300,$A197,Распис!$C$4:$C$300,"&lt;="&amp;AA$1,Распис!$D$4:$D$300,"&gt;="&amp;AA$1)&gt;0,SUMIFS(Распис!$I$4:$I$300,Распис!$B$4:$B$300,$A197,Распис!$C$4:$C$300,"&lt;="&amp;AA$1,Распис!$D$4:$D$300,"&gt;="&amp;AA$1),SUMIF(База!$B$3:$B$305,$A197,База!$I$3:$I$152))</f>
        <v>0</v>
      </c>
      <c r="AB197" s="46">
        <f ca="1">IF(COUNTIFS(Распис!$B$4:$B$300,$A197,Распис!$C$4:$C$300,"&lt;="&amp;AB$1,Распис!$D$4:$D$300,"&gt;="&amp;AB$1)&gt;0,SUMIFS(Распис!$J$4:$J$300,Распис!$B$4:$B$300,$A197,Распис!$C$4:$C$300,"&lt;="&amp;AB$1,Распис!$D$4:$D$300,"&gt;="&amp;AB$1),SUMIF(База!$B$3:$B$305,$A197,База!$J$3:$J$152))</f>
        <v>0</v>
      </c>
      <c r="AC197" s="46">
        <f ca="1">IF(COUNTIFS(Распис!$B$4:$B$300,$A197,Распис!$C$4:$C$300,"&lt;="&amp;AC$1,Распис!$D$4:$D$300,"&gt;="&amp;AC$1)&gt;0,SUMIFS(Распис!$K$4:$K$300,Распис!$B$4:$B$300,$A197,Распис!$C$4:$C$300,"&lt;="&amp;AC$1,Распис!$D$4:$D$300,"&gt;="&amp;AC$1),SUMIF(База!$B$3:$B$305,$A197,База!$K$3:$K$152))</f>
        <v>0</v>
      </c>
      <c r="AD197" s="46" t="s">
        <v>23</v>
      </c>
      <c r="AE197" s="46">
        <f ca="1">IF(COUNTIFS(Распис!$B$4:$B$300,$A197,Распис!$C$4:$C$300,"&lt;="&amp;AE$1,Распис!$D$4:$D$300,"&gt;="&amp;AE$1)&gt;0,SUMIFS(Распис!$F$4:$F$300,Распис!$B$4:$B$300,$A197,Распис!$C$4:$C$300,"&lt;="&amp;AE$1,Распис!$D$4:$D$300,"&gt;="&amp;AE$1),SUMIF(База!$B$3:$B$305,$A197,База!$F$3:$F$152))</f>
        <v>0</v>
      </c>
      <c r="AF197" s="47"/>
      <c r="AG197" s="46">
        <f t="shared" ca="1" si="34"/>
        <v>0</v>
      </c>
      <c r="AH197" s="46">
        <f ca="1">AG197-SUMIFS(Распред!$G$4:$G$300,Распред!$B$4:$B$300,"апрель",Распред!$F$4:$F$300,A197)</f>
        <v>0</v>
      </c>
      <c r="AI197" s="46">
        <f ca="1">AH197+(COUNTIF(B197:AF197,"КД")+SUMIFS(Распред!$AH$4:$AH$300,Распред!$F$4:$F$300,A197,Распред!$B$4:$B$300,"апрель"))*4</f>
        <v>0</v>
      </c>
      <c r="AJ197" s="46">
        <f t="shared" ca="1" si="35"/>
        <v>0</v>
      </c>
      <c r="AK197" s="46">
        <f t="shared" ca="1" si="36"/>
        <v>0</v>
      </c>
      <c r="AL197" s="46">
        <f>SUMIFS(Распред!$K$4:$K$300,Распред!$B$4:$B$300,"апрель",Распред!$J$4:$J$300,A197)+SUMIFS(Распред!$M$4:$M$300,Распред!$B$4:$B$300,"апрель",Распред!$L$4:$L$300,A197)+SUMIFS(Распред!$O$4:$O$300,Распред!$B$4:$B$300,"апрель",Распред!$N$4:$N$300,A197)+SUMIFS(Распред!$Q$4:$Q$300,Распред!$B$4:$B$300,"апрель",Распред!$P$4:$P$300,A197)+SUMIFS(Распред!$S$4:$S$300,Распред!$B$4:$B$300,"апрель",Распред!$R$4:$R$300,A197)+SUMIFS(Распред!$U$4:$U$300,Распред!$B$4:$B$300,"апрель",Распред!$T$4:$T$300,A197)+SUMIFS(Распред!$W$4:$W$300,Распред!$B$4:$B$300,"апрель",Распред!$V$4:$V$300,A197)+SUMIFS(Распред!$Y$4:$Y$300,Распред!$B$4:$B$300,"апрель",Распред!$X$4:$X$300,A197)+SUMIFS(Распред!$AA$4:$AA$300,Распред!$B$4:$B$300,"апрель",Распред!$Z$4:$Z$300,A197)+SUMIFS(Распред!$AC$4:$AC$300,Распред!$B$4:$B$300,"апрель",Распред!$AB$4:$AB$300,A197)</f>
        <v>0</v>
      </c>
      <c r="AM197" s="46">
        <f t="shared" ca="1" si="37"/>
        <v>0</v>
      </c>
      <c r="AN197" s="46">
        <f t="shared" ca="1" si="38"/>
        <v>0</v>
      </c>
      <c r="AO197" s="46">
        <f t="shared" ca="1" si="39"/>
        <v>0</v>
      </c>
      <c r="AP197" s="46">
        <f>январь!AP197</f>
        <v>0</v>
      </c>
      <c r="AQ197" s="46">
        <f t="shared" ca="1" si="40"/>
        <v>0</v>
      </c>
      <c r="AR197" s="47"/>
      <c r="AS197" s="47">
        <f t="shared" ca="1" si="41"/>
        <v>0</v>
      </c>
      <c r="AT197" s="47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</row>
    <row r="198" spans="1:58" x14ac:dyDescent="0.25">
      <c r="A198" s="47">
        <f>База!B198</f>
        <v>0</v>
      </c>
      <c r="B198" s="46" t="s">
        <v>23</v>
      </c>
      <c r="C198" s="46">
        <f ca="1">IF(COUNTIFS(Распис!$B$4:$B$300,$A198,Распис!$C$4:$C$300,"&lt;="&amp;C$1,Распис!$D$4:$D$300,"&gt;="&amp;C$1)&gt;0,SUMIFS(Распис!$F$4:$F$300,Распис!$B$4:$B$300,$A198,Распис!$C$4:$C$300,"&lt;="&amp;C$1,Распис!$D$4:$D$300,"&gt;="&amp;C$1),SUMIF(База!$B$3:$B$305,$A198,База!$F$3:$F$152))</f>
        <v>0</v>
      </c>
      <c r="D198" s="46">
        <f ca="1">IF(COUNTIFS(Распис!$B$4:$B$300,$A198,Распис!$C$4:$C$300,"&lt;="&amp;D$1,Распис!$D$4:$D$300,"&gt;="&amp;D$1)&gt;0,SUMIFS(Распис!$G$4:$G$300,Распис!$B$4:$B$300,$A198,Распис!$C$4:$C$300,"&lt;="&amp;D$1,Распис!$D$4:$D$300,"&gt;="&amp;D$1),SUMIF(База!$B$3:$B$305,$A198,База!$G$3:$G$152))</f>
        <v>0</v>
      </c>
      <c r="E198" s="46">
        <f ca="1">IF(COUNTIFS(Распис!$B$4:$B$300,$A198,Распис!$C$4:$C$300,"&lt;="&amp;E$1,Распис!$D$4:$D$300,"&gt;="&amp;E$1)&gt;0,SUMIFS(Распис!$H$4:$H$300,Распис!$B$4:$B$300,$A198,Распис!$C$4:$C$300,"&lt;="&amp;E$1,Распис!$D$4:$D$300,"&gt;="&amp;E$1),SUMIF(База!$B$3:$B$305,$A198,База!$H$3:$H$152))</f>
        <v>0</v>
      </c>
      <c r="F198" s="46">
        <f ca="1">IF(COUNTIFS(Распис!$B$4:$B$300,$A198,Распис!$C$4:$C$300,"&lt;="&amp;F$1,Распис!$D$4:$D$300,"&gt;="&amp;F$1)&gt;0,SUMIFS(Распис!$I$4:$I$300,Распис!$B$4:$B$300,$A198,Распис!$C$4:$C$300,"&lt;="&amp;F$1,Распис!$D$4:$D$300,"&gt;="&amp;F$1),SUMIF(База!$B$3:$B$305,$A198,База!$I$3:$I$152))</f>
        <v>0</v>
      </c>
      <c r="G198" s="46">
        <f ca="1">IF(COUNTIFS(Распис!$B$4:$B$300,$A198,Распис!$C$4:$C$300,"&lt;="&amp;G$1,Распис!$D$4:$D$300,"&gt;="&amp;G$1)&gt;0,SUMIFS(Распис!$J$4:$J$300,Распис!$B$4:$B$300,$A198,Распис!$C$4:$C$300,"&lt;="&amp;G$1,Распис!$D$4:$D$300,"&gt;="&amp;G$1),SUMIF(База!$B$3:$B$305,$A198,База!$J$3:$J$152))</f>
        <v>0</v>
      </c>
      <c r="H198" s="46">
        <f ca="1">IF(COUNTIFS(Распис!$B$4:$B$300,$A198,Распис!$C$4:$C$300,"&lt;="&amp;H$1,Распис!$D$4:$D$300,"&gt;="&amp;H$1)&gt;0,SUMIFS(Распис!$K$4:$K$300,Распис!$B$4:$B$300,$A198,Распис!$C$4:$C$300,"&lt;="&amp;H$1,Распис!$D$4:$D$300,"&gt;="&amp;H$1),SUMIF(База!$B$3:$B$305,$A198,База!$K$3:$K$152))</f>
        <v>0</v>
      </c>
      <c r="I198" s="46" t="s">
        <v>23</v>
      </c>
      <c r="J198" s="46">
        <f ca="1">IF(COUNTIFS(Распис!$B$4:$B$300,$A198,Распис!$C$4:$C$300,"&lt;="&amp;J$1,Распис!$D$4:$D$300,"&gt;="&amp;J$1)&gt;0,SUMIFS(Распис!$F$4:$F$300,Распис!$B$4:$B$300,$A198,Распис!$C$4:$C$300,"&lt;="&amp;J$1,Распис!$D$4:$D$300,"&gt;="&amp;J$1),SUMIF(База!$B$3:$B$305,$A198,База!$F$3:$F$152))</f>
        <v>0</v>
      </c>
      <c r="K198" s="46">
        <f ca="1">IF(COUNTIFS(Распис!$B$4:$B$300,$A198,Распис!$C$4:$C$300,"&lt;="&amp;K$1,Распис!$D$4:$D$300,"&gt;="&amp;K$1)&gt;0,SUMIFS(Распис!$G$4:$G$300,Распис!$B$4:$B$300,$A198,Распис!$C$4:$C$300,"&lt;="&amp;K$1,Распис!$D$4:$D$300,"&gt;="&amp;K$1),SUMIF(База!$B$3:$B$305,$A198,База!$G$3:$G$152))</f>
        <v>0</v>
      </c>
      <c r="L198" s="46">
        <f ca="1">IF(COUNTIFS(Распис!$B$4:$B$300,$A198,Распис!$C$4:$C$300,"&lt;="&amp;L$1,Распис!$D$4:$D$300,"&gt;="&amp;L$1)&gt;0,SUMIFS(Распис!$H$4:$H$300,Распис!$B$4:$B$300,$A198,Распис!$C$4:$C$300,"&lt;="&amp;L$1,Распис!$D$4:$D$300,"&gt;="&amp;L$1),SUMIF(База!$B$3:$B$305,$A198,База!$H$3:$H$152))</f>
        <v>0</v>
      </c>
      <c r="M198" s="46">
        <f ca="1">IF(COUNTIFS(Распис!$B$4:$B$300,$A198,Распис!$C$4:$C$300,"&lt;="&amp;M$1,Распис!$D$4:$D$300,"&gt;="&amp;M$1)&gt;0,SUMIFS(Распис!$I$4:$I$300,Распис!$B$4:$B$300,$A198,Распис!$C$4:$C$300,"&lt;="&amp;M$1,Распис!$D$4:$D$300,"&gt;="&amp;M$1),SUMIF(База!$B$3:$B$305,$A198,База!$I$3:$I$152))</f>
        <v>0</v>
      </c>
      <c r="N198" s="46">
        <f ca="1">IF(COUNTIFS(Распис!$B$4:$B$300,$A198,Распис!$C$4:$C$300,"&lt;="&amp;N$1,Распис!$D$4:$D$300,"&gt;="&amp;N$1)&gt;0,SUMIFS(Распис!$J$4:$J$300,Распис!$B$4:$B$300,$A198,Распис!$C$4:$C$300,"&lt;="&amp;N$1,Распис!$D$4:$D$300,"&gt;="&amp;N$1),SUMIF(База!$B$3:$B$305,$A198,База!$J$3:$J$152))</f>
        <v>0</v>
      </c>
      <c r="O198" s="46">
        <f ca="1">IF(COUNTIFS(Распис!$B$4:$B$300,$A198,Распис!$C$4:$C$300,"&lt;="&amp;O$1,Распис!$D$4:$D$300,"&gt;="&amp;O$1)&gt;0,SUMIFS(Распис!$K$4:$K$300,Распис!$B$4:$B$300,$A198,Распис!$C$4:$C$300,"&lt;="&amp;O$1,Распис!$D$4:$D$300,"&gt;="&amp;O$1),SUMIF(База!$B$3:$B$305,$A198,База!$K$3:$K$152))</f>
        <v>0</v>
      </c>
      <c r="P198" s="46" t="s">
        <v>23</v>
      </c>
      <c r="Q198" s="46">
        <f ca="1">IF(COUNTIFS(Распис!$B$4:$B$300,$A198,Распис!$C$4:$C$300,"&lt;="&amp;Q$1,Распис!$D$4:$D$300,"&gt;="&amp;Q$1)&gt;0,SUMIFS(Распис!$F$4:$F$300,Распис!$B$4:$B$300,$A198,Распис!$C$4:$C$300,"&lt;="&amp;Q$1,Распис!$D$4:$D$300,"&gt;="&amp;Q$1),SUMIF(База!$B$3:$B$305,$A198,База!$F$3:$F$152))</f>
        <v>0</v>
      </c>
      <c r="R198" s="46">
        <f ca="1">IF(COUNTIFS(Распис!$B$4:$B$300,$A198,Распис!$C$4:$C$300,"&lt;="&amp;R$1,Распис!$D$4:$D$300,"&gt;="&amp;R$1)&gt;0,SUMIFS(Распис!$G$4:$G$300,Распис!$B$4:$B$300,$A198,Распис!$C$4:$C$300,"&lt;="&amp;R$1,Распис!$D$4:$D$300,"&gt;="&amp;R$1),SUMIF(База!$B$3:$B$305,$A198,База!$G$3:$G$152))</f>
        <v>0</v>
      </c>
      <c r="S198" s="46">
        <f ca="1">IF(COUNTIFS(Распис!$B$4:$B$300,$A198,Распис!$C$4:$C$300,"&lt;="&amp;S$1,Распис!$D$4:$D$300,"&gt;="&amp;S$1)&gt;0,SUMIFS(Распис!$H$4:$H$300,Распис!$B$4:$B$300,$A198,Распис!$C$4:$C$300,"&lt;="&amp;S$1,Распис!$D$4:$D$300,"&gt;="&amp;S$1),SUMIF(База!$B$3:$B$305,$A198,База!$H$3:$H$152))</f>
        <v>0</v>
      </c>
      <c r="T198" s="46">
        <f ca="1">IF(COUNTIFS(Распис!$B$4:$B$300,$A198,Распис!$C$4:$C$300,"&lt;="&amp;T$1,Распис!$D$4:$D$300,"&gt;="&amp;T$1)&gt;0,SUMIFS(Распис!$I$4:$I$300,Распис!$B$4:$B$300,$A198,Распис!$C$4:$C$300,"&lt;="&amp;T$1,Распис!$D$4:$D$300,"&gt;="&amp;T$1),SUMIF(База!$B$3:$B$305,$A198,База!$I$3:$I$152))</f>
        <v>0</v>
      </c>
      <c r="U198" s="46">
        <f ca="1">IF(COUNTIFS(Распис!$B$4:$B$300,$A198,Распис!$C$4:$C$300,"&lt;="&amp;U$1,Распис!$D$4:$D$300,"&gt;="&amp;U$1)&gt;0,SUMIFS(Распис!$J$4:$J$300,Распис!$B$4:$B$300,$A198,Распис!$C$4:$C$300,"&lt;="&amp;U$1,Распис!$D$4:$D$300,"&gt;="&amp;U$1),SUMIF(База!$B$3:$B$305,$A198,База!$J$3:$J$152))</f>
        <v>0</v>
      </c>
      <c r="V198" s="46">
        <f ca="1">IF(COUNTIFS(Распис!$B$4:$B$300,$A198,Распис!$C$4:$C$300,"&lt;="&amp;V$1,Распис!$D$4:$D$300,"&gt;="&amp;V$1)&gt;0,SUMIFS(Распис!$K$4:$K$300,Распис!$B$4:$B$300,$A198,Распис!$C$4:$C$300,"&lt;="&amp;V$1,Распис!$D$4:$D$300,"&gt;="&amp;V$1),SUMIF(База!$B$3:$B$305,$A198,База!$K$3:$K$152))</f>
        <v>0</v>
      </c>
      <c r="W198" s="46" t="s">
        <v>23</v>
      </c>
      <c r="X198" s="46">
        <f ca="1">IF(COUNTIFS(Распис!$B$4:$B$300,$A198,Распис!$C$4:$C$300,"&lt;="&amp;X$1,Распис!$D$4:$D$300,"&gt;="&amp;X$1)&gt;0,SUMIFS(Распис!$F$4:$F$300,Распис!$B$4:$B$300,$A198,Распис!$C$4:$C$300,"&lt;="&amp;X$1,Распис!$D$4:$D$300,"&gt;="&amp;X$1),SUMIF(База!$B$3:$B$305,$A198,База!$F$3:$F$152))</f>
        <v>0</v>
      </c>
      <c r="Y198" s="46">
        <f ca="1">IF(COUNTIFS(Распис!$B$4:$B$300,$A198,Распис!$C$4:$C$300,"&lt;="&amp;Y$1,Распис!$D$4:$D$300,"&gt;="&amp;Y$1)&gt;0,SUMIFS(Распис!$G$4:$G$300,Распис!$B$4:$B$300,$A198,Распис!$C$4:$C$300,"&lt;="&amp;Y$1,Распис!$D$4:$D$300,"&gt;="&amp;Y$1),SUMIF(База!$B$3:$B$305,$A198,База!$G$3:$G$152))</f>
        <v>0</v>
      </c>
      <c r="Z198" s="46">
        <f ca="1">IF(COUNTIFS(Распис!$B$4:$B$300,$A198,Распис!$C$4:$C$300,"&lt;="&amp;Z$1,Распис!$D$4:$D$300,"&gt;="&amp;Z$1)&gt;0,SUMIFS(Распис!$H$4:$H$300,Распис!$B$4:$B$300,$A198,Распис!$C$4:$C$300,"&lt;="&amp;Z$1,Распис!$D$4:$D$300,"&gt;="&amp;Z$1),SUMIF(База!$B$3:$B$305,$A198,База!$H$3:$H$152))</f>
        <v>0</v>
      </c>
      <c r="AA198" s="46">
        <f ca="1">IF(COUNTIFS(Распис!$B$4:$B$300,$A198,Распис!$C$4:$C$300,"&lt;="&amp;AA$1,Распис!$D$4:$D$300,"&gt;="&amp;AA$1)&gt;0,SUMIFS(Распис!$I$4:$I$300,Распис!$B$4:$B$300,$A198,Распис!$C$4:$C$300,"&lt;="&amp;AA$1,Распис!$D$4:$D$300,"&gt;="&amp;AA$1),SUMIF(База!$B$3:$B$305,$A198,База!$I$3:$I$152))</f>
        <v>0</v>
      </c>
      <c r="AB198" s="46">
        <f ca="1">IF(COUNTIFS(Распис!$B$4:$B$300,$A198,Распис!$C$4:$C$300,"&lt;="&amp;AB$1,Распис!$D$4:$D$300,"&gt;="&amp;AB$1)&gt;0,SUMIFS(Распис!$J$4:$J$300,Распис!$B$4:$B$300,$A198,Распис!$C$4:$C$300,"&lt;="&amp;AB$1,Распис!$D$4:$D$300,"&gt;="&amp;AB$1),SUMIF(База!$B$3:$B$305,$A198,База!$J$3:$J$152))</f>
        <v>0</v>
      </c>
      <c r="AC198" s="46">
        <f ca="1">IF(COUNTIFS(Распис!$B$4:$B$300,$A198,Распис!$C$4:$C$300,"&lt;="&amp;AC$1,Распис!$D$4:$D$300,"&gt;="&amp;AC$1)&gt;0,SUMIFS(Распис!$K$4:$K$300,Распис!$B$4:$B$300,$A198,Распис!$C$4:$C$300,"&lt;="&amp;AC$1,Распис!$D$4:$D$300,"&gt;="&amp;AC$1),SUMIF(База!$B$3:$B$305,$A198,База!$K$3:$K$152))</f>
        <v>0</v>
      </c>
      <c r="AD198" s="46" t="s">
        <v>23</v>
      </c>
      <c r="AE198" s="46">
        <f ca="1">IF(COUNTIFS(Распис!$B$4:$B$300,$A198,Распис!$C$4:$C$300,"&lt;="&amp;AE$1,Распис!$D$4:$D$300,"&gt;="&amp;AE$1)&gt;0,SUMIFS(Распис!$F$4:$F$300,Распис!$B$4:$B$300,$A198,Распис!$C$4:$C$300,"&lt;="&amp;AE$1,Распис!$D$4:$D$300,"&gt;="&amp;AE$1),SUMIF(База!$B$3:$B$305,$A198,База!$F$3:$F$152))</f>
        <v>0</v>
      </c>
      <c r="AF198" s="47"/>
      <c r="AG198" s="46">
        <f t="shared" ca="1" si="34"/>
        <v>0</v>
      </c>
      <c r="AH198" s="46">
        <f ca="1">AG198-SUMIFS(Распред!$G$4:$G$300,Распред!$B$4:$B$300,"апрель",Распред!$F$4:$F$300,A198)</f>
        <v>0</v>
      </c>
      <c r="AI198" s="46">
        <f ca="1">AH198+(COUNTIF(B198:AF198,"КД")+SUMIFS(Распред!$AH$4:$AH$300,Распред!$F$4:$F$300,A198,Распред!$B$4:$B$300,"апрель"))*4</f>
        <v>0</v>
      </c>
      <c r="AJ198" s="46">
        <f t="shared" ca="1" si="35"/>
        <v>0</v>
      </c>
      <c r="AK198" s="46">
        <f t="shared" ca="1" si="36"/>
        <v>0</v>
      </c>
      <c r="AL198" s="46">
        <f>SUMIFS(Распред!$K$4:$K$300,Распред!$B$4:$B$300,"апрель",Распред!$J$4:$J$300,A198)+SUMIFS(Распред!$M$4:$M$300,Распред!$B$4:$B$300,"апрель",Распред!$L$4:$L$300,A198)+SUMIFS(Распред!$O$4:$O$300,Распред!$B$4:$B$300,"апрель",Распред!$N$4:$N$300,A198)+SUMIFS(Распред!$Q$4:$Q$300,Распред!$B$4:$B$300,"апрель",Распред!$P$4:$P$300,A198)+SUMIFS(Распред!$S$4:$S$300,Распред!$B$4:$B$300,"апрель",Распред!$R$4:$R$300,A198)+SUMIFS(Распред!$U$4:$U$300,Распред!$B$4:$B$300,"апрель",Распред!$T$4:$T$300,A198)+SUMIFS(Распред!$W$4:$W$300,Распред!$B$4:$B$300,"апрель",Распред!$V$4:$V$300,A198)+SUMIFS(Распред!$Y$4:$Y$300,Распред!$B$4:$B$300,"апрель",Распред!$X$4:$X$300,A198)+SUMIFS(Распред!$AA$4:$AA$300,Распред!$B$4:$B$300,"апрель",Распред!$Z$4:$Z$300,A198)+SUMIFS(Распред!$AC$4:$AC$300,Распред!$B$4:$B$300,"апрель",Распред!$AB$4:$AB$300,A198)</f>
        <v>0</v>
      </c>
      <c r="AM198" s="46">
        <f t="shared" ca="1" si="37"/>
        <v>0</v>
      </c>
      <c r="AN198" s="46">
        <f t="shared" ca="1" si="38"/>
        <v>0</v>
      </c>
      <c r="AO198" s="46">
        <f t="shared" ca="1" si="39"/>
        <v>0</v>
      </c>
      <c r="AP198" s="46">
        <f>январь!AP198</f>
        <v>0</v>
      </c>
      <c r="AQ198" s="46">
        <f t="shared" ca="1" si="40"/>
        <v>0</v>
      </c>
      <c r="AR198" s="47"/>
      <c r="AS198" s="47">
        <f t="shared" ca="1" si="41"/>
        <v>0</v>
      </c>
      <c r="AT198" s="47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</row>
    <row r="199" spans="1:58" x14ac:dyDescent="0.25">
      <c r="A199" s="47">
        <f>База!B199</f>
        <v>0</v>
      </c>
      <c r="B199" s="46" t="s">
        <v>23</v>
      </c>
      <c r="C199" s="46">
        <f ca="1">IF(COUNTIFS(Распис!$B$4:$B$300,$A199,Распис!$C$4:$C$300,"&lt;="&amp;C$1,Распис!$D$4:$D$300,"&gt;="&amp;C$1)&gt;0,SUMIFS(Распис!$F$4:$F$300,Распис!$B$4:$B$300,$A199,Распис!$C$4:$C$300,"&lt;="&amp;C$1,Распис!$D$4:$D$300,"&gt;="&amp;C$1),SUMIF(База!$B$3:$B$305,$A199,База!$F$3:$F$152))</f>
        <v>0</v>
      </c>
      <c r="D199" s="46">
        <f ca="1">IF(COUNTIFS(Распис!$B$4:$B$300,$A199,Распис!$C$4:$C$300,"&lt;="&amp;D$1,Распис!$D$4:$D$300,"&gt;="&amp;D$1)&gt;0,SUMIFS(Распис!$G$4:$G$300,Распис!$B$4:$B$300,$A199,Распис!$C$4:$C$300,"&lt;="&amp;D$1,Распис!$D$4:$D$300,"&gt;="&amp;D$1),SUMIF(База!$B$3:$B$305,$A199,База!$G$3:$G$152))</f>
        <v>0</v>
      </c>
      <c r="E199" s="46">
        <f ca="1">IF(COUNTIFS(Распис!$B$4:$B$300,$A199,Распис!$C$4:$C$300,"&lt;="&amp;E$1,Распис!$D$4:$D$300,"&gt;="&amp;E$1)&gt;0,SUMIFS(Распис!$H$4:$H$300,Распис!$B$4:$B$300,$A199,Распис!$C$4:$C$300,"&lt;="&amp;E$1,Распис!$D$4:$D$300,"&gt;="&amp;E$1),SUMIF(База!$B$3:$B$305,$A199,База!$H$3:$H$152))</f>
        <v>0</v>
      </c>
      <c r="F199" s="46">
        <f ca="1">IF(COUNTIFS(Распис!$B$4:$B$300,$A199,Распис!$C$4:$C$300,"&lt;="&amp;F$1,Распис!$D$4:$D$300,"&gt;="&amp;F$1)&gt;0,SUMIFS(Распис!$I$4:$I$300,Распис!$B$4:$B$300,$A199,Распис!$C$4:$C$300,"&lt;="&amp;F$1,Распис!$D$4:$D$300,"&gt;="&amp;F$1),SUMIF(База!$B$3:$B$305,$A199,База!$I$3:$I$152))</f>
        <v>0</v>
      </c>
      <c r="G199" s="46">
        <f ca="1">IF(COUNTIFS(Распис!$B$4:$B$300,$A199,Распис!$C$4:$C$300,"&lt;="&amp;G$1,Распис!$D$4:$D$300,"&gt;="&amp;G$1)&gt;0,SUMIFS(Распис!$J$4:$J$300,Распис!$B$4:$B$300,$A199,Распис!$C$4:$C$300,"&lt;="&amp;G$1,Распис!$D$4:$D$300,"&gt;="&amp;G$1),SUMIF(База!$B$3:$B$305,$A199,База!$J$3:$J$152))</f>
        <v>0</v>
      </c>
      <c r="H199" s="46">
        <f ca="1">IF(COUNTIFS(Распис!$B$4:$B$300,$A199,Распис!$C$4:$C$300,"&lt;="&amp;H$1,Распис!$D$4:$D$300,"&gt;="&amp;H$1)&gt;0,SUMIFS(Распис!$K$4:$K$300,Распис!$B$4:$B$300,$A199,Распис!$C$4:$C$300,"&lt;="&amp;H$1,Распис!$D$4:$D$300,"&gt;="&amp;H$1),SUMIF(База!$B$3:$B$305,$A199,База!$K$3:$K$152))</f>
        <v>0</v>
      </c>
      <c r="I199" s="46" t="s">
        <v>23</v>
      </c>
      <c r="J199" s="46">
        <f ca="1">IF(COUNTIFS(Распис!$B$4:$B$300,$A199,Распис!$C$4:$C$300,"&lt;="&amp;J$1,Распис!$D$4:$D$300,"&gt;="&amp;J$1)&gt;0,SUMIFS(Распис!$F$4:$F$300,Распис!$B$4:$B$300,$A199,Распис!$C$4:$C$300,"&lt;="&amp;J$1,Распис!$D$4:$D$300,"&gt;="&amp;J$1),SUMIF(База!$B$3:$B$305,$A199,База!$F$3:$F$152))</f>
        <v>0</v>
      </c>
      <c r="K199" s="46">
        <f ca="1">IF(COUNTIFS(Распис!$B$4:$B$300,$A199,Распис!$C$4:$C$300,"&lt;="&amp;K$1,Распис!$D$4:$D$300,"&gt;="&amp;K$1)&gt;0,SUMIFS(Распис!$G$4:$G$300,Распис!$B$4:$B$300,$A199,Распис!$C$4:$C$300,"&lt;="&amp;K$1,Распис!$D$4:$D$300,"&gt;="&amp;K$1),SUMIF(База!$B$3:$B$305,$A199,База!$G$3:$G$152))</f>
        <v>0</v>
      </c>
      <c r="L199" s="46">
        <f ca="1">IF(COUNTIFS(Распис!$B$4:$B$300,$A199,Распис!$C$4:$C$300,"&lt;="&amp;L$1,Распис!$D$4:$D$300,"&gt;="&amp;L$1)&gt;0,SUMIFS(Распис!$H$4:$H$300,Распис!$B$4:$B$300,$A199,Распис!$C$4:$C$300,"&lt;="&amp;L$1,Распис!$D$4:$D$300,"&gt;="&amp;L$1),SUMIF(База!$B$3:$B$305,$A199,База!$H$3:$H$152))</f>
        <v>0</v>
      </c>
      <c r="M199" s="46">
        <f ca="1">IF(COUNTIFS(Распис!$B$4:$B$300,$A199,Распис!$C$4:$C$300,"&lt;="&amp;M$1,Распис!$D$4:$D$300,"&gt;="&amp;M$1)&gt;0,SUMIFS(Распис!$I$4:$I$300,Распис!$B$4:$B$300,$A199,Распис!$C$4:$C$300,"&lt;="&amp;M$1,Распис!$D$4:$D$300,"&gt;="&amp;M$1),SUMIF(База!$B$3:$B$305,$A199,База!$I$3:$I$152))</f>
        <v>0</v>
      </c>
      <c r="N199" s="46">
        <f ca="1">IF(COUNTIFS(Распис!$B$4:$B$300,$A199,Распис!$C$4:$C$300,"&lt;="&amp;N$1,Распис!$D$4:$D$300,"&gt;="&amp;N$1)&gt;0,SUMIFS(Распис!$J$4:$J$300,Распис!$B$4:$B$300,$A199,Распис!$C$4:$C$300,"&lt;="&amp;N$1,Распис!$D$4:$D$300,"&gt;="&amp;N$1),SUMIF(База!$B$3:$B$305,$A199,База!$J$3:$J$152))</f>
        <v>0</v>
      </c>
      <c r="O199" s="46">
        <f ca="1">IF(COUNTIFS(Распис!$B$4:$B$300,$A199,Распис!$C$4:$C$300,"&lt;="&amp;O$1,Распис!$D$4:$D$300,"&gt;="&amp;O$1)&gt;0,SUMIFS(Распис!$K$4:$K$300,Распис!$B$4:$B$300,$A199,Распис!$C$4:$C$300,"&lt;="&amp;O$1,Распис!$D$4:$D$300,"&gt;="&amp;O$1),SUMIF(База!$B$3:$B$305,$A199,База!$K$3:$K$152))</f>
        <v>0</v>
      </c>
      <c r="P199" s="46" t="s">
        <v>23</v>
      </c>
      <c r="Q199" s="46">
        <f ca="1">IF(COUNTIFS(Распис!$B$4:$B$300,$A199,Распис!$C$4:$C$300,"&lt;="&amp;Q$1,Распис!$D$4:$D$300,"&gt;="&amp;Q$1)&gt;0,SUMIFS(Распис!$F$4:$F$300,Распис!$B$4:$B$300,$A199,Распис!$C$4:$C$300,"&lt;="&amp;Q$1,Распис!$D$4:$D$300,"&gt;="&amp;Q$1),SUMIF(База!$B$3:$B$305,$A199,База!$F$3:$F$152))</f>
        <v>0</v>
      </c>
      <c r="R199" s="46">
        <f ca="1">IF(COUNTIFS(Распис!$B$4:$B$300,$A199,Распис!$C$4:$C$300,"&lt;="&amp;R$1,Распис!$D$4:$D$300,"&gt;="&amp;R$1)&gt;0,SUMIFS(Распис!$G$4:$G$300,Распис!$B$4:$B$300,$A199,Распис!$C$4:$C$300,"&lt;="&amp;R$1,Распис!$D$4:$D$300,"&gt;="&amp;R$1),SUMIF(База!$B$3:$B$305,$A199,База!$G$3:$G$152))</f>
        <v>0</v>
      </c>
      <c r="S199" s="46">
        <f ca="1">IF(COUNTIFS(Распис!$B$4:$B$300,$A199,Распис!$C$4:$C$300,"&lt;="&amp;S$1,Распис!$D$4:$D$300,"&gt;="&amp;S$1)&gt;0,SUMIFS(Распис!$H$4:$H$300,Распис!$B$4:$B$300,$A199,Распис!$C$4:$C$300,"&lt;="&amp;S$1,Распис!$D$4:$D$300,"&gt;="&amp;S$1),SUMIF(База!$B$3:$B$305,$A199,База!$H$3:$H$152))</f>
        <v>0</v>
      </c>
      <c r="T199" s="46">
        <f ca="1">IF(COUNTIFS(Распис!$B$4:$B$300,$A199,Распис!$C$4:$C$300,"&lt;="&amp;T$1,Распис!$D$4:$D$300,"&gt;="&amp;T$1)&gt;0,SUMIFS(Распис!$I$4:$I$300,Распис!$B$4:$B$300,$A199,Распис!$C$4:$C$300,"&lt;="&amp;T$1,Распис!$D$4:$D$300,"&gt;="&amp;T$1),SUMIF(База!$B$3:$B$305,$A199,База!$I$3:$I$152))</f>
        <v>0</v>
      </c>
      <c r="U199" s="46">
        <f ca="1">IF(COUNTIFS(Распис!$B$4:$B$300,$A199,Распис!$C$4:$C$300,"&lt;="&amp;U$1,Распис!$D$4:$D$300,"&gt;="&amp;U$1)&gt;0,SUMIFS(Распис!$J$4:$J$300,Распис!$B$4:$B$300,$A199,Распис!$C$4:$C$300,"&lt;="&amp;U$1,Распис!$D$4:$D$300,"&gt;="&amp;U$1),SUMIF(База!$B$3:$B$305,$A199,База!$J$3:$J$152))</f>
        <v>0</v>
      </c>
      <c r="V199" s="46">
        <f ca="1">IF(COUNTIFS(Распис!$B$4:$B$300,$A199,Распис!$C$4:$C$300,"&lt;="&amp;V$1,Распис!$D$4:$D$300,"&gt;="&amp;V$1)&gt;0,SUMIFS(Распис!$K$4:$K$300,Распис!$B$4:$B$300,$A199,Распис!$C$4:$C$300,"&lt;="&amp;V$1,Распис!$D$4:$D$300,"&gt;="&amp;V$1),SUMIF(База!$B$3:$B$305,$A199,База!$K$3:$K$152))</f>
        <v>0</v>
      </c>
      <c r="W199" s="46" t="s">
        <v>23</v>
      </c>
      <c r="X199" s="46">
        <f ca="1">IF(COUNTIFS(Распис!$B$4:$B$300,$A199,Распис!$C$4:$C$300,"&lt;="&amp;X$1,Распис!$D$4:$D$300,"&gt;="&amp;X$1)&gt;0,SUMIFS(Распис!$F$4:$F$300,Распис!$B$4:$B$300,$A199,Распис!$C$4:$C$300,"&lt;="&amp;X$1,Распис!$D$4:$D$300,"&gt;="&amp;X$1),SUMIF(База!$B$3:$B$305,$A199,База!$F$3:$F$152))</f>
        <v>0</v>
      </c>
      <c r="Y199" s="46">
        <f ca="1">IF(COUNTIFS(Распис!$B$4:$B$300,$A199,Распис!$C$4:$C$300,"&lt;="&amp;Y$1,Распис!$D$4:$D$300,"&gt;="&amp;Y$1)&gt;0,SUMIFS(Распис!$G$4:$G$300,Распис!$B$4:$B$300,$A199,Распис!$C$4:$C$300,"&lt;="&amp;Y$1,Распис!$D$4:$D$300,"&gt;="&amp;Y$1),SUMIF(База!$B$3:$B$305,$A199,База!$G$3:$G$152))</f>
        <v>0</v>
      </c>
      <c r="Z199" s="46">
        <f ca="1">IF(COUNTIFS(Распис!$B$4:$B$300,$A199,Распис!$C$4:$C$300,"&lt;="&amp;Z$1,Распис!$D$4:$D$300,"&gt;="&amp;Z$1)&gt;0,SUMIFS(Распис!$H$4:$H$300,Распис!$B$4:$B$300,$A199,Распис!$C$4:$C$300,"&lt;="&amp;Z$1,Распис!$D$4:$D$300,"&gt;="&amp;Z$1),SUMIF(База!$B$3:$B$305,$A199,База!$H$3:$H$152))</f>
        <v>0</v>
      </c>
      <c r="AA199" s="46">
        <f ca="1">IF(COUNTIFS(Распис!$B$4:$B$300,$A199,Распис!$C$4:$C$300,"&lt;="&amp;AA$1,Распис!$D$4:$D$300,"&gt;="&amp;AA$1)&gt;0,SUMIFS(Распис!$I$4:$I$300,Распис!$B$4:$B$300,$A199,Распис!$C$4:$C$300,"&lt;="&amp;AA$1,Распис!$D$4:$D$300,"&gt;="&amp;AA$1),SUMIF(База!$B$3:$B$305,$A199,База!$I$3:$I$152))</f>
        <v>0</v>
      </c>
      <c r="AB199" s="46">
        <f ca="1">IF(COUNTIFS(Распис!$B$4:$B$300,$A199,Распис!$C$4:$C$300,"&lt;="&amp;AB$1,Распис!$D$4:$D$300,"&gt;="&amp;AB$1)&gt;0,SUMIFS(Распис!$J$4:$J$300,Распис!$B$4:$B$300,$A199,Распис!$C$4:$C$300,"&lt;="&amp;AB$1,Распис!$D$4:$D$300,"&gt;="&amp;AB$1),SUMIF(База!$B$3:$B$305,$A199,База!$J$3:$J$152))</f>
        <v>0</v>
      </c>
      <c r="AC199" s="46">
        <f ca="1">IF(COUNTIFS(Распис!$B$4:$B$300,$A199,Распис!$C$4:$C$300,"&lt;="&amp;AC$1,Распис!$D$4:$D$300,"&gt;="&amp;AC$1)&gt;0,SUMIFS(Распис!$K$4:$K$300,Распис!$B$4:$B$300,$A199,Распис!$C$4:$C$300,"&lt;="&amp;AC$1,Распис!$D$4:$D$300,"&gt;="&amp;AC$1),SUMIF(База!$B$3:$B$305,$A199,База!$K$3:$K$152))</f>
        <v>0</v>
      </c>
      <c r="AD199" s="46" t="s">
        <v>23</v>
      </c>
      <c r="AE199" s="46">
        <f ca="1">IF(COUNTIFS(Распис!$B$4:$B$300,$A199,Распис!$C$4:$C$300,"&lt;="&amp;AE$1,Распис!$D$4:$D$300,"&gt;="&amp;AE$1)&gt;0,SUMIFS(Распис!$F$4:$F$300,Распис!$B$4:$B$300,$A199,Распис!$C$4:$C$300,"&lt;="&amp;AE$1,Распис!$D$4:$D$300,"&gt;="&amp;AE$1),SUMIF(База!$B$3:$B$305,$A199,База!$F$3:$F$152))</f>
        <v>0</v>
      </c>
      <c r="AF199" s="47"/>
      <c r="AG199" s="46">
        <f t="shared" ca="1" si="34"/>
        <v>0</v>
      </c>
      <c r="AH199" s="46">
        <f ca="1">AG199-SUMIFS(Распред!$G$4:$G$300,Распред!$B$4:$B$300,"апрель",Распред!$F$4:$F$300,A199)</f>
        <v>0</v>
      </c>
      <c r="AI199" s="46">
        <f ca="1">AH199+(COUNTIF(B199:AF199,"КД")+SUMIFS(Распред!$AH$4:$AH$300,Распред!$F$4:$F$300,A199,Распред!$B$4:$B$300,"апрель"))*4</f>
        <v>0</v>
      </c>
      <c r="AJ199" s="46">
        <f t="shared" ca="1" si="35"/>
        <v>0</v>
      </c>
      <c r="AK199" s="46">
        <f t="shared" ca="1" si="36"/>
        <v>0</v>
      </c>
      <c r="AL199" s="46">
        <f>SUMIFS(Распред!$K$4:$K$300,Распред!$B$4:$B$300,"апрель",Распред!$J$4:$J$300,A199)+SUMIFS(Распред!$M$4:$M$300,Распред!$B$4:$B$300,"апрель",Распред!$L$4:$L$300,A199)+SUMIFS(Распред!$O$4:$O$300,Распред!$B$4:$B$300,"апрель",Распред!$N$4:$N$300,A199)+SUMIFS(Распред!$Q$4:$Q$300,Распред!$B$4:$B$300,"апрель",Распред!$P$4:$P$300,A199)+SUMIFS(Распред!$S$4:$S$300,Распред!$B$4:$B$300,"апрель",Распред!$R$4:$R$300,A199)+SUMIFS(Распред!$U$4:$U$300,Распред!$B$4:$B$300,"апрель",Распред!$T$4:$T$300,A199)+SUMIFS(Распред!$W$4:$W$300,Распред!$B$4:$B$300,"апрель",Распред!$V$4:$V$300,A199)+SUMIFS(Распред!$Y$4:$Y$300,Распред!$B$4:$B$300,"апрель",Распред!$X$4:$X$300,A199)+SUMIFS(Распред!$AA$4:$AA$300,Распред!$B$4:$B$300,"апрель",Распред!$Z$4:$Z$300,A199)+SUMIFS(Распред!$AC$4:$AC$300,Распред!$B$4:$B$300,"апрель",Распред!$AB$4:$AB$300,A199)</f>
        <v>0</v>
      </c>
      <c r="AM199" s="46">
        <f t="shared" ca="1" si="37"/>
        <v>0</v>
      </c>
      <c r="AN199" s="46">
        <f t="shared" ca="1" si="38"/>
        <v>0</v>
      </c>
      <c r="AO199" s="46">
        <f t="shared" ca="1" si="39"/>
        <v>0</v>
      </c>
      <c r="AP199" s="46">
        <f>январь!AP199</f>
        <v>0</v>
      </c>
      <c r="AQ199" s="46">
        <f t="shared" ca="1" si="40"/>
        <v>0</v>
      </c>
      <c r="AR199" s="47"/>
      <c r="AS199" s="47">
        <f t="shared" ca="1" si="41"/>
        <v>0</v>
      </c>
      <c r="AT199" s="47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</row>
    <row r="200" spans="1:58" x14ac:dyDescent="0.25">
      <c r="A200" s="47">
        <f>База!B200</f>
        <v>0</v>
      </c>
      <c r="B200" s="46" t="s">
        <v>23</v>
      </c>
      <c r="C200" s="46">
        <f ca="1">IF(COUNTIFS(Распис!$B$4:$B$300,$A200,Распис!$C$4:$C$300,"&lt;="&amp;C$1,Распис!$D$4:$D$300,"&gt;="&amp;C$1)&gt;0,SUMIFS(Распис!$F$4:$F$300,Распис!$B$4:$B$300,$A200,Распис!$C$4:$C$300,"&lt;="&amp;C$1,Распис!$D$4:$D$300,"&gt;="&amp;C$1),SUMIF(База!$B$3:$B$305,$A200,База!$F$3:$F$152))</f>
        <v>0</v>
      </c>
      <c r="D200" s="46">
        <f ca="1">IF(COUNTIFS(Распис!$B$4:$B$300,$A200,Распис!$C$4:$C$300,"&lt;="&amp;D$1,Распис!$D$4:$D$300,"&gt;="&amp;D$1)&gt;0,SUMIFS(Распис!$G$4:$G$300,Распис!$B$4:$B$300,$A200,Распис!$C$4:$C$300,"&lt;="&amp;D$1,Распис!$D$4:$D$300,"&gt;="&amp;D$1),SUMIF(База!$B$3:$B$305,$A200,База!$G$3:$G$152))</f>
        <v>0</v>
      </c>
      <c r="E200" s="46">
        <f ca="1">IF(COUNTIFS(Распис!$B$4:$B$300,$A200,Распис!$C$4:$C$300,"&lt;="&amp;E$1,Распис!$D$4:$D$300,"&gt;="&amp;E$1)&gt;0,SUMIFS(Распис!$H$4:$H$300,Распис!$B$4:$B$300,$A200,Распис!$C$4:$C$300,"&lt;="&amp;E$1,Распис!$D$4:$D$300,"&gt;="&amp;E$1),SUMIF(База!$B$3:$B$305,$A200,База!$H$3:$H$152))</f>
        <v>0</v>
      </c>
      <c r="F200" s="46">
        <f ca="1">IF(COUNTIFS(Распис!$B$4:$B$300,$A200,Распис!$C$4:$C$300,"&lt;="&amp;F$1,Распис!$D$4:$D$300,"&gt;="&amp;F$1)&gt;0,SUMIFS(Распис!$I$4:$I$300,Распис!$B$4:$B$300,$A200,Распис!$C$4:$C$300,"&lt;="&amp;F$1,Распис!$D$4:$D$300,"&gt;="&amp;F$1),SUMIF(База!$B$3:$B$305,$A200,База!$I$3:$I$152))</f>
        <v>0</v>
      </c>
      <c r="G200" s="46">
        <f ca="1">IF(COUNTIFS(Распис!$B$4:$B$300,$A200,Распис!$C$4:$C$300,"&lt;="&amp;G$1,Распис!$D$4:$D$300,"&gt;="&amp;G$1)&gt;0,SUMIFS(Распис!$J$4:$J$300,Распис!$B$4:$B$300,$A200,Распис!$C$4:$C$300,"&lt;="&amp;G$1,Распис!$D$4:$D$300,"&gt;="&amp;G$1),SUMIF(База!$B$3:$B$305,$A200,База!$J$3:$J$152))</f>
        <v>0</v>
      </c>
      <c r="H200" s="46">
        <f ca="1">IF(COUNTIFS(Распис!$B$4:$B$300,$A200,Распис!$C$4:$C$300,"&lt;="&amp;H$1,Распис!$D$4:$D$300,"&gt;="&amp;H$1)&gt;0,SUMIFS(Распис!$K$4:$K$300,Распис!$B$4:$B$300,$A200,Распис!$C$4:$C$300,"&lt;="&amp;H$1,Распис!$D$4:$D$300,"&gt;="&amp;H$1),SUMIF(База!$B$3:$B$305,$A200,База!$K$3:$K$152))</f>
        <v>0</v>
      </c>
      <c r="I200" s="46" t="s">
        <v>23</v>
      </c>
      <c r="J200" s="46">
        <f ca="1">IF(COUNTIFS(Распис!$B$4:$B$300,$A200,Распис!$C$4:$C$300,"&lt;="&amp;J$1,Распис!$D$4:$D$300,"&gt;="&amp;J$1)&gt;0,SUMIFS(Распис!$F$4:$F$300,Распис!$B$4:$B$300,$A200,Распис!$C$4:$C$300,"&lt;="&amp;J$1,Распис!$D$4:$D$300,"&gt;="&amp;J$1),SUMIF(База!$B$3:$B$305,$A200,База!$F$3:$F$152))</f>
        <v>0</v>
      </c>
      <c r="K200" s="46">
        <f ca="1">IF(COUNTIFS(Распис!$B$4:$B$300,$A200,Распис!$C$4:$C$300,"&lt;="&amp;K$1,Распис!$D$4:$D$300,"&gt;="&amp;K$1)&gt;0,SUMIFS(Распис!$G$4:$G$300,Распис!$B$4:$B$300,$A200,Распис!$C$4:$C$300,"&lt;="&amp;K$1,Распис!$D$4:$D$300,"&gt;="&amp;K$1),SUMIF(База!$B$3:$B$305,$A200,База!$G$3:$G$152))</f>
        <v>0</v>
      </c>
      <c r="L200" s="46">
        <f ca="1">IF(COUNTIFS(Распис!$B$4:$B$300,$A200,Распис!$C$4:$C$300,"&lt;="&amp;L$1,Распис!$D$4:$D$300,"&gt;="&amp;L$1)&gt;0,SUMIFS(Распис!$H$4:$H$300,Распис!$B$4:$B$300,$A200,Распис!$C$4:$C$300,"&lt;="&amp;L$1,Распис!$D$4:$D$300,"&gt;="&amp;L$1),SUMIF(База!$B$3:$B$305,$A200,База!$H$3:$H$152))</f>
        <v>0</v>
      </c>
      <c r="M200" s="46">
        <f ca="1">IF(COUNTIFS(Распис!$B$4:$B$300,$A200,Распис!$C$4:$C$300,"&lt;="&amp;M$1,Распис!$D$4:$D$300,"&gt;="&amp;M$1)&gt;0,SUMIFS(Распис!$I$4:$I$300,Распис!$B$4:$B$300,$A200,Распис!$C$4:$C$300,"&lt;="&amp;M$1,Распис!$D$4:$D$300,"&gt;="&amp;M$1),SUMIF(База!$B$3:$B$305,$A200,База!$I$3:$I$152))</f>
        <v>0</v>
      </c>
      <c r="N200" s="46">
        <f ca="1">IF(COUNTIFS(Распис!$B$4:$B$300,$A200,Распис!$C$4:$C$300,"&lt;="&amp;N$1,Распис!$D$4:$D$300,"&gt;="&amp;N$1)&gt;0,SUMIFS(Распис!$J$4:$J$300,Распис!$B$4:$B$300,$A200,Распис!$C$4:$C$300,"&lt;="&amp;N$1,Распис!$D$4:$D$300,"&gt;="&amp;N$1),SUMIF(База!$B$3:$B$305,$A200,База!$J$3:$J$152))</f>
        <v>0</v>
      </c>
      <c r="O200" s="46">
        <f ca="1">IF(COUNTIFS(Распис!$B$4:$B$300,$A200,Распис!$C$4:$C$300,"&lt;="&amp;O$1,Распис!$D$4:$D$300,"&gt;="&amp;O$1)&gt;0,SUMIFS(Распис!$K$4:$K$300,Распис!$B$4:$B$300,$A200,Распис!$C$4:$C$300,"&lt;="&amp;O$1,Распис!$D$4:$D$300,"&gt;="&amp;O$1),SUMIF(База!$B$3:$B$305,$A200,База!$K$3:$K$152))</f>
        <v>0</v>
      </c>
      <c r="P200" s="46" t="s">
        <v>23</v>
      </c>
      <c r="Q200" s="46">
        <f ca="1">IF(COUNTIFS(Распис!$B$4:$B$300,$A200,Распис!$C$4:$C$300,"&lt;="&amp;Q$1,Распис!$D$4:$D$300,"&gt;="&amp;Q$1)&gt;0,SUMIFS(Распис!$F$4:$F$300,Распис!$B$4:$B$300,$A200,Распис!$C$4:$C$300,"&lt;="&amp;Q$1,Распис!$D$4:$D$300,"&gt;="&amp;Q$1),SUMIF(База!$B$3:$B$305,$A200,База!$F$3:$F$152))</f>
        <v>0</v>
      </c>
      <c r="R200" s="46">
        <f ca="1">IF(COUNTIFS(Распис!$B$4:$B$300,$A200,Распис!$C$4:$C$300,"&lt;="&amp;R$1,Распис!$D$4:$D$300,"&gt;="&amp;R$1)&gt;0,SUMIFS(Распис!$G$4:$G$300,Распис!$B$4:$B$300,$A200,Распис!$C$4:$C$300,"&lt;="&amp;R$1,Распис!$D$4:$D$300,"&gt;="&amp;R$1),SUMIF(База!$B$3:$B$305,$A200,База!$G$3:$G$152))</f>
        <v>0</v>
      </c>
      <c r="S200" s="46">
        <f ca="1">IF(COUNTIFS(Распис!$B$4:$B$300,$A200,Распис!$C$4:$C$300,"&lt;="&amp;S$1,Распис!$D$4:$D$300,"&gt;="&amp;S$1)&gt;0,SUMIFS(Распис!$H$4:$H$300,Распис!$B$4:$B$300,$A200,Распис!$C$4:$C$300,"&lt;="&amp;S$1,Распис!$D$4:$D$300,"&gt;="&amp;S$1),SUMIF(База!$B$3:$B$305,$A200,База!$H$3:$H$152))</f>
        <v>0</v>
      </c>
      <c r="T200" s="46">
        <f ca="1">IF(COUNTIFS(Распис!$B$4:$B$300,$A200,Распис!$C$4:$C$300,"&lt;="&amp;T$1,Распис!$D$4:$D$300,"&gt;="&amp;T$1)&gt;0,SUMIFS(Распис!$I$4:$I$300,Распис!$B$4:$B$300,$A200,Распис!$C$4:$C$300,"&lt;="&amp;T$1,Распис!$D$4:$D$300,"&gt;="&amp;T$1),SUMIF(База!$B$3:$B$305,$A200,База!$I$3:$I$152))</f>
        <v>0</v>
      </c>
      <c r="U200" s="46">
        <f ca="1">IF(COUNTIFS(Распис!$B$4:$B$300,$A200,Распис!$C$4:$C$300,"&lt;="&amp;U$1,Распис!$D$4:$D$300,"&gt;="&amp;U$1)&gt;0,SUMIFS(Распис!$J$4:$J$300,Распис!$B$4:$B$300,$A200,Распис!$C$4:$C$300,"&lt;="&amp;U$1,Распис!$D$4:$D$300,"&gt;="&amp;U$1),SUMIF(База!$B$3:$B$305,$A200,База!$J$3:$J$152))</f>
        <v>0</v>
      </c>
      <c r="V200" s="46">
        <f ca="1">IF(COUNTIFS(Распис!$B$4:$B$300,$A200,Распис!$C$4:$C$300,"&lt;="&amp;V$1,Распис!$D$4:$D$300,"&gt;="&amp;V$1)&gt;0,SUMIFS(Распис!$K$4:$K$300,Распис!$B$4:$B$300,$A200,Распис!$C$4:$C$300,"&lt;="&amp;V$1,Распис!$D$4:$D$300,"&gt;="&amp;V$1),SUMIF(База!$B$3:$B$305,$A200,База!$K$3:$K$152))</f>
        <v>0</v>
      </c>
      <c r="W200" s="46" t="s">
        <v>23</v>
      </c>
      <c r="X200" s="46">
        <f ca="1">IF(COUNTIFS(Распис!$B$4:$B$300,$A200,Распис!$C$4:$C$300,"&lt;="&amp;X$1,Распис!$D$4:$D$300,"&gt;="&amp;X$1)&gt;0,SUMIFS(Распис!$F$4:$F$300,Распис!$B$4:$B$300,$A200,Распис!$C$4:$C$300,"&lt;="&amp;X$1,Распис!$D$4:$D$300,"&gt;="&amp;X$1),SUMIF(База!$B$3:$B$305,$A200,База!$F$3:$F$152))</f>
        <v>0</v>
      </c>
      <c r="Y200" s="46">
        <f ca="1">IF(COUNTIFS(Распис!$B$4:$B$300,$A200,Распис!$C$4:$C$300,"&lt;="&amp;Y$1,Распис!$D$4:$D$300,"&gt;="&amp;Y$1)&gt;0,SUMIFS(Распис!$G$4:$G$300,Распис!$B$4:$B$300,$A200,Распис!$C$4:$C$300,"&lt;="&amp;Y$1,Распис!$D$4:$D$300,"&gt;="&amp;Y$1),SUMIF(База!$B$3:$B$305,$A200,База!$G$3:$G$152))</f>
        <v>0</v>
      </c>
      <c r="Z200" s="46">
        <f ca="1">IF(COUNTIFS(Распис!$B$4:$B$300,$A200,Распис!$C$4:$C$300,"&lt;="&amp;Z$1,Распис!$D$4:$D$300,"&gt;="&amp;Z$1)&gt;0,SUMIFS(Распис!$H$4:$H$300,Распис!$B$4:$B$300,$A200,Распис!$C$4:$C$300,"&lt;="&amp;Z$1,Распис!$D$4:$D$300,"&gt;="&amp;Z$1),SUMIF(База!$B$3:$B$305,$A200,База!$H$3:$H$152))</f>
        <v>0</v>
      </c>
      <c r="AA200" s="46">
        <f ca="1">IF(COUNTIFS(Распис!$B$4:$B$300,$A200,Распис!$C$4:$C$300,"&lt;="&amp;AA$1,Распис!$D$4:$D$300,"&gt;="&amp;AA$1)&gt;0,SUMIFS(Распис!$I$4:$I$300,Распис!$B$4:$B$300,$A200,Распис!$C$4:$C$300,"&lt;="&amp;AA$1,Распис!$D$4:$D$300,"&gt;="&amp;AA$1),SUMIF(База!$B$3:$B$305,$A200,База!$I$3:$I$152))</f>
        <v>0</v>
      </c>
      <c r="AB200" s="46">
        <f ca="1">IF(COUNTIFS(Распис!$B$4:$B$300,$A200,Распис!$C$4:$C$300,"&lt;="&amp;AB$1,Распис!$D$4:$D$300,"&gt;="&amp;AB$1)&gt;0,SUMIFS(Распис!$J$4:$J$300,Распис!$B$4:$B$300,$A200,Распис!$C$4:$C$300,"&lt;="&amp;AB$1,Распис!$D$4:$D$300,"&gt;="&amp;AB$1),SUMIF(База!$B$3:$B$305,$A200,База!$J$3:$J$152))</f>
        <v>0</v>
      </c>
      <c r="AC200" s="46">
        <f ca="1">IF(COUNTIFS(Распис!$B$4:$B$300,$A200,Распис!$C$4:$C$300,"&lt;="&amp;AC$1,Распис!$D$4:$D$300,"&gt;="&amp;AC$1)&gt;0,SUMIFS(Распис!$K$4:$K$300,Распис!$B$4:$B$300,$A200,Распис!$C$4:$C$300,"&lt;="&amp;AC$1,Распис!$D$4:$D$300,"&gt;="&amp;AC$1),SUMIF(База!$B$3:$B$305,$A200,База!$K$3:$K$152))</f>
        <v>0</v>
      </c>
      <c r="AD200" s="46" t="s">
        <v>23</v>
      </c>
      <c r="AE200" s="46">
        <f ca="1">IF(COUNTIFS(Распис!$B$4:$B$300,$A200,Распис!$C$4:$C$300,"&lt;="&amp;AE$1,Распис!$D$4:$D$300,"&gt;="&amp;AE$1)&gt;0,SUMIFS(Распис!$F$4:$F$300,Распис!$B$4:$B$300,$A200,Распис!$C$4:$C$300,"&lt;="&amp;AE$1,Распис!$D$4:$D$300,"&gt;="&amp;AE$1),SUMIF(База!$B$3:$B$305,$A200,База!$F$3:$F$152))</f>
        <v>0</v>
      </c>
      <c r="AF200" s="47"/>
      <c r="AG200" s="46">
        <f t="shared" ca="1" si="34"/>
        <v>0</v>
      </c>
      <c r="AH200" s="46">
        <f ca="1">AG200-SUMIFS(Распред!$G$4:$G$300,Распред!$B$4:$B$300,"апрель",Распред!$F$4:$F$300,A200)</f>
        <v>0</v>
      </c>
      <c r="AI200" s="46">
        <f ca="1">AH200+(COUNTIF(B200:AF200,"КД")+SUMIFS(Распред!$AH$4:$AH$300,Распред!$F$4:$F$300,A200,Распред!$B$4:$B$300,"апрель"))*4</f>
        <v>0</v>
      </c>
      <c r="AJ200" s="46">
        <f t="shared" ca="1" si="35"/>
        <v>0</v>
      </c>
      <c r="AK200" s="46">
        <f t="shared" ca="1" si="36"/>
        <v>0</v>
      </c>
      <c r="AL200" s="46">
        <f>SUMIFS(Распред!$K$4:$K$300,Распред!$B$4:$B$300,"апрель",Распред!$J$4:$J$300,A200)+SUMIFS(Распред!$M$4:$M$300,Распред!$B$4:$B$300,"апрель",Распред!$L$4:$L$300,A200)+SUMIFS(Распред!$O$4:$O$300,Распред!$B$4:$B$300,"апрель",Распред!$N$4:$N$300,A200)+SUMIFS(Распред!$Q$4:$Q$300,Распред!$B$4:$B$300,"апрель",Распред!$P$4:$P$300,A200)+SUMIFS(Распред!$S$4:$S$300,Распред!$B$4:$B$300,"апрель",Распред!$R$4:$R$300,A200)+SUMIFS(Распред!$U$4:$U$300,Распред!$B$4:$B$300,"апрель",Распред!$T$4:$T$300,A200)+SUMIFS(Распред!$W$4:$W$300,Распред!$B$4:$B$300,"апрель",Распред!$V$4:$V$300,A200)+SUMIFS(Распред!$Y$4:$Y$300,Распред!$B$4:$B$300,"апрель",Распред!$X$4:$X$300,A200)+SUMIFS(Распред!$AA$4:$AA$300,Распред!$B$4:$B$300,"апрель",Распред!$Z$4:$Z$300,A200)+SUMIFS(Распред!$AC$4:$AC$300,Распред!$B$4:$B$300,"апрель",Распред!$AB$4:$AB$300,A200)</f>
        <v>0</v>
      </c>
      <c r="AM200" s="46">
        <f t="shared" ca="1" si="37"/>
        <v>0</v>
      </c>
      <c r="AN200" s="46">
        <f t="shared" ca="1" si="38"/>
        <v>0</v>
      </c>
      <c r="AO200" s="46">
        <f t="shared" ca="1" si="39"/>
        <v>0</v>
      </c>
      <c r="AP200" s="46">
        <f>январь!AP200</f>
        <v>0</v>
      </c>
      <c r="AQ200" s="46">
        <f t="shared" ca="1" si="40"/>
        <v>0</v>
      </c>
      <c r="AR200" s="47"/>
      <c r="AS200" s="47">
        <f t="shared" ca="1" si="41"/>
        <v>0</v>
      </c>
      <c r="AT200" s="47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</row>
    <row r="201" spans="1:58" x14ac:dyDescent="0.25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6"/>
      <c r="AH201" s="46"/>
      <c r="AI201" s="46"/>
      <c r="AJ201" s="46"/>
      <c r="AK201" s="46"/>
      <c r="AL201" s="46"/>
      <c r="AM201" s="46"/>
      <c r="AN201" s="47"/>
      <c r="AO201" s="47"/>
      <c r="AP201" s="47"/>
      <c r="AQ201" s="47"/>
      <c r="AR201" s="47"/>
      <c r="AS201" s="47"/>
      <c r="AT201" s="47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</row>
    <row r="202" spans="1:58" x14ac:dyDescent="0.25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193"/>
      <c r="AH202" s="193"/>
      <c r="AI202" s="193"/>
      <c r="AJ202" s="193"/>
      <c r="AK202" s="193"/>
      <c r="AL202" s="193"/>
      <c r="AM202" s="193"/>
      <c r="AN202" s="83"/>
      <c r="AO202" s="83"/>
      <c r="AP202" s="83"/>
      <c r="AQ202" s="83"/>
      <c r="AR202" s="83"/>
      <c r="AS202" s="83"/>
      <c r="AT202" s="83"/>
    </row>
    <row r="203" spans="1:58" x14ac:dyDescent="0.25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193"/>
      <c r="AH203" s="193"/>
      <c r="AI203" s="193"/>
      <c r="AJ203" s="193"/>
      <c r="AK203" s="193"/>
      <c r="AL203" s="193"/>
      <c r="AM203" s="193"/>
      <c r="AN203" s="83"/>
      <c r="AO203" s="83"/>
      <c r="AP203" s="83"/>
      <c r="AQ203" s="83"/>
      <c r="AR203" s="83"/>
      <c r="AS203" s="83"/>
      <c r="AT203" s="83"/>
    </row>
    <row r="204" spans="1:58" x14ac:dyDescent="0.25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193"/>
      <c r="AH204" s="193"/>
      <c r="AI204" s="193"/>
      <c r="AJ204" s="193"/>
      <c r="AK204" s="193"/>
      <c r="AL204" s="193"/>
      <c r="AM204" s="193"/>
      <c r="AN204" s="83"/>
      <c r="AO204" s="83"/>
      <c r="AP204" s="83"/>
      <c r="AQ204" s="83"/>
      <c r="AR204" s="83"/>
      <c r="AS204" s="83"/>
      <c r="AT204" s="83"/>
    </row>
    <row r="205" spans="1:58" x14ac:dyDescent="0.2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193"/>
      <c r="AH205" s="193"/>
      <c r="AI205" s="193"/>
      <c r="AJ205" s="193"/>
      <c r="AK205" s="193"/>
      <c r="AL205" s="193"/>
      <c r="AM205" s="193"/>
      <c r="AN205" s="83"/>
      <c r="AO205" s="83"/>
      <c r="AP205" s="83"/>
      <c r="AQ205" s="83"/>
      <c r="AR205" s="83"/>
      <c r="AS205" s="83"/>
      <c r="AT205" s="8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CH203"/>
  <sheetViews>
    <sheetView workbookViewId="0">
      <selection activeCell="AI1" sqref="AI1"/>
    </sheetView>
  </sheetViews>
  <sheetFormatPr defaultRowHeight="15" outlineLevelCol="1" x14ac:dyDescent="0.25"/>
  <cols>
    <col min="1" max="1" width="21.28515625" style="60" customWidth="1"/>
    <col min="2" max="3" width="10.140625" style="60" hidden="1" customWidth="1" outlineLevel="1"/>
    <col min="4" max="32" width="9.140625" style="60" hidden="1" customWidth="1" outlineLevel="1"/>
    <col min="33" max="33" width="11.7109375" style="65" customWidth="1" collapsed="1"/>
    <col min="34" max="34" width="11.7109375" style="65" customWidth="1"/>
    <col min="35" max="35" width="20.5703125" style="65" customWidth="1"/>
    <col min="36" max="36" width="9.140625" style="65"/>
    <col min="37" max="37" width="12.28515625" style="65" customWidth="1"/>
    <col min="38" max="38" width="15.140625" style="65" customWidth="1"/>
    <col min="39" max="39" width="9.140625" style="65"/>
    <col min="40" max="16384" width="9.140625" style="60"/>
  </cols>
  <sheetData>
    <row r="1" spans="1:45" s="64" customFormat="1" ht="34.5" customHeight="1" thickBot="1" x14ac:dyDescent="0.3">
      <c r="A1" s="235" t="s">
        <v>31</v>
      </c>
      <c r="B1" s="233">
        <v>43221</v>
      </c>
      <c r="C1" s="228">
        <v>43222</v>
      </c>
      <c r="D1" s="228">
        <v>43223</v>
      </c>
      <c r="E1" s="228">
        <v>43224</v>
      </c>
      <c r="F1" s="228">
        <v>43225</v>
      </c>
      <c r="G1" s="228">
        <v>43226</v>
      </c>
      <c r="H1" s="228">
        <v>43227</v>
      </c>
      <c r="I1" s="228">
        <v>43228</v>
      </c>
      <c r="J1" s="228">
        <v>43229</v>
      </c>
      <c r="K1" s="228">
        <v>43230</v>
      </c>
      <c r="L1" s="228">
        <v>43231</v>
      </c>
      <c r="M1" s="228">
        <v>43232</v>
      </c>
      <c r="N1" s="228">
        <v>43233</v>
      </c>
      <c r="O1" s="228">
        <v>43234</v>
      </c>
      <c r="P1" s="228">
        <v>43235</v>
      </c>
      <c r="Q1" s="228">
        <v>43236</v>
      </c>
      <c r="R1" s="228">
        <v>43237</v>
      </c>
      <c r="S1" s="228">
        <v>43238</v>
      </c>
      <c r="T1" s="228">
        <v>43239</v>
      </c>
      <c r="U1" s="228">
        <v>43240</v>
      </c>
      <c r="V1" s="228">
        <v>43241</v>
      </c>
      <c r="W1" s="228">
        <v>43242</v>
      </c>
      <c r="X1" s="228">
        <v>43243</v>
      </c>
      <c r="Y1" s="228">
        <v>43244</v>
      </c>
      <c r="Z1" s="228">
        <v>43245</v>
      </c>
      <c r="AA1" s="227">
        <v>43246</v>
      </c>
      <c r="AB1" s="227">
        <v>43247</v>
      </c>
      <c r="AC1" s="227">
        <v>43248</v>
      </c>
      <c r="AD1" s="227">
        <v>43249</v>
      </c>
      <c r="AE1" s="227">
        <v>43250</v>
      </c>
      <c r="AF1" s="236">
        <v>43251</v>
      </c>
      <c r="AG1" s="237" t="s">
        <v>90</v>
      </c>
      <c r="AH1" s="237" t="s">
        <v>91</v>
      </c>
      <c r="AI1" s="232" t="s">
        <v>119</v>
      </c>
      <c r="AJ1" s="232" t="s">
        <v>93</v>
      </c>
      <c r="AK1" s="232" t="s">
        <v>92</v>
      </c>
      <c r="AL1" s="238" t="s">
        <v>94</v>
      </c>
      <c r="AM1" s="239" t="s">
        <v>38</v>
      </c>
      <c r="AN1" s="240" t="s">
        <v>99</v>
      </c>
      <c r="AO1" s="240" t="s">
        <v>100</v>
      </c>
      <c r="AP1" s="240" t="s">
        <v>101</v>
      </c>
      <c r="AQ1" s="240" t="s">
        <v>102</v>
      </c>
      <c r="AR1" s="229" t="s">
        <v>103</v>
      </c>
      <c r="AS1" s="230" t="s">
        <v>104</v>
      </c>
    </row>
    <row r="2" spans="1:45" x14ac:dyDescent="0.25">
      <c r="A2" s="234" t="s">
        <v>0</v>
      </c>
      <c r="B2" s="40" t="s">
        <v>17</v>
      </c>
      <c r="C2" s="40" t="s">
        <v>18</v>
      </c>
      <c r="D2" s="40" t="s">
        <v>19</v>
      </c>
      <c r="E2" s="40" t="s">
        <v>20</v>
      </c>
      <c r="F2" s="40" t="s">
        <v>21</v>
      </c>
      <c r="G2" s="40" t="s">
        <v>22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22</v>
      </c>
      <c r="O2" s="40" t="s">
        <v>16</v>
      </c>
      <c r="P2" s="40" t="s">
        <v>17</v>
      </c>
      <c r="Q2" s="40" t="s">
        <v>18</v>
      </c>
      <c r="R2" s="40" t="s">
        <v>19</v>
      </c>
      <c r="S2" s="40" t="s">
        <v>20</v>
      </c>
      <c r="T2" s="40" t="s">
        <v>21</v>
      </c>
      <c r="U2" s="40" t="s">
        <v>22</v>
      </c>
      <c r="V2" s="40" t="s">
        <v>16</v>
      </c>
      <c r="W2" s="40" t="s">
        <v>17</v>
      </c>
      <c r="X2" s="40" t="s">
        <v>18</v>
      </c>
      <c r="Y2" s="40" t="s">
        <v>19</v>
      </c>
      <c r="Z2" s="40" t="s">
        <v>20</v>
      </c>
      <c r="AA2" s="40" t="s">
        <v>21</v>
      </c>
      <c r="AB2" s="40" t="s">
        <v>22</v>
      </c>
      <c r="AC2" s="40" t="s">
        <v>16</v>
      </c>
      <c r="AD2" s="40" t="s">
        <v>17</v>
      </c>
      <c r="AE2" s="40" t="s">
        <v>18</v>
      </c>
      <c r="AF2" s="40" t="s">
        <v>19</v>
      </c>
      <c r="AG2" s="231">
        <f t="shared" ref="AG2:AN2" ca="1" si="0">SUM(AG3:AG200)</f>
        <v>1555</v>
      </c>
      <c r="AH2" s="231">
        <f t="shared" ca="1" si="0"/>
        <v>1543</v>
      </c>
      <c r="AI2" s="231">
        <f t="shared" ca="1" si="0"/>
        <v>5527</v>
      </c>
      <c r="AJ2" s="231">
        <f t="shared" ca="1" si="0"/>
        <v>8</v>
      </c>
      <c r="AK2" s="231">
        <f t="shared" ca="1" si="0"/>
        <v>1535</v>
      </c>
      <c r="AL2" s="231">
        <f t="shared" si="0"/>
        <v>9</v>
      </c>
      <c r="AM2" s="55">
        <f t="shared" ca="1" si="0"/>
        <v>1552</v>
      </c>
      <c r="AN2" s="55">
        <f t="shared" ca="1" si="0"/>
        <v>8</v>
      </c>
      <c r="AO2" s="57"/>
      <c r="AP2" s="57"/>
      <c r="AQ2" s="55">
        <f ca="1">SUM(AQ3:AQ200)</f>
        <v>135820</v>
      </c>
      <c r="AR2" s="55">
        <f>SUM(AR3:AR200)</f>
        <v>0</v>
      </c>
      <c r="AS2" s="174">
        <f t="shared" ref="AS2" ca="1" si="1">SUM(AS3:AS200)</f>
        <v>135820</v>
      </c>
    </row>
    <row r="3" spans="1:45" x14ac:dyDescent="0.25">
      <c r="A3" s="175" t="str">
        <f>База!B3</f>
        <v>Сидоров Семен</v>
      </c>
      <c r="B3" s="55" t="s">
        <v>24</v>
      </c>
      <c r="C3" s="55">
        <f ca="1">IF(COUNTIFS(Распис!$B$4:$B$300,$A3,Распис!$C$4:$C$300,"&lt;="&amp;C$1,Распис!$D$4:$D$300,"&gt;="&amp;C$1)&gt;0,SUMIFS(Распис!$H$4:$H$300,Распис!$B$4:$B$300,$A3,Распис!$C$4:$C$300,"&lt;="&amp;C$1,Распис!$D$4:$D$300,"&gt;="&amp;C$1),SUMIF(База!$B$3:$B$305,$A3,База!$H$3:$H$152))</f>
        <v>3</v>
      </c>
      <c r="D3" s="55">
        <f ca="1">IF(COUNTIFS(Распис!$B$4:$B$300,$A3,Распис!$C$4:$C$300,"&lt;="&amp;D$1,Распис!$D$4:$D$300,"&gt;="&amp;D$1)&gt;0,SUMIFS(Распис!$I$4:$I$300,Распис!$B$4:$B$300,$A3,Распис!$C$4:$C$300,"&lt;="&amp;D$1,Распис!$D$4:$D$300,"&gt;="&amp;D$1),SUMIF(База!$B$3:$B$305,$A3,База!$I$3:$I$152))</f>
        <v>4</v>
      </c>
      <c r="E3" s="55">
        <f ca="1">IF(COUNTIFS(Распис!$B$4:$B$300,$A3,Распис!$C$4:$C$300,"&lt;="&amp;E$1,Распис!$D$4:$D$300,"&gt;="&amp;E$1)&gt;0,SUMIFS(Распис!$J$4:$J$300,Распис!$B$4:$B$300,$A3,Распис!$C$4:$C$300,"&lt;="&amp;E$1,Распис!$D$4:$D$300,"&gt;="&amp;E$1),SUMIF(База!$B$3:$B$305,$A3,База!$J$3:$J$152))</f>
        <v>6</v>
      </c>
      <c r="F3" s="55">
        <f ca="1">IF(COUNTIFS(Распис!$B$4:$B$300,$A3,Распис!$C$4:$C$300,"&lt;="&amp;F$1,Распис!$D$4:$D$300,"&gt;="&amp;F$1)&gt;0,SUMIFS(Распис!$K$4:$K$300,Распис!$B$4:$B$300,$A3,Распис!$C$4:$C$300,"&lt;="&amp;F$1,Распис!$D$4:$D$300,"&gt;="&amp;F$1),SUMIF(База!$B$3:$B$305,$A3,База!$K$3:$K$152))</f>
        <v>3</v>
      </c>
      <c r="G3" s="55" t="s">
        <v>23</v>
      </c>
      <c r="H3" s="55" t="s">
        <v>24</v>
      </c>
      <c r="I3" s="55">
        <f ca="1">IF(COUNTIFS(Распис!$B$4:$B$300,$A3,Распис!$C$4:$C$300,"&lt;="&amp;I$1,Распис!$D$4:$D$300,"&gt;="&amp;I$1)&gt;0,SUMIFS(Распис!$G$4:$G$300,Распис!$B$4:$B$300,$A3,Распис!$C$4:$C$300,"&lt;="&amp;I$1,Распис!$D$4:$D$300,"&gt;="&amp;I$1),SUMIF(База!$B$3:$B$305,$A3,База!$G$3:$G$152))</f>
        <v>0</v>
      </c>
      <c r="J3" s="55" t="s">
        <v>24</v>
      </c>
      <c r="K3" s="55">
        <f ca="1">IF(COUNTIFS(Распис!$B$4:$B$300,$A3,Распис!$C$4:$C$300,"&lt;="&amp;K$1,Распис!$D$4:$D$300,"&gt;="&amp;K$1)&gt;0,SUMIFS(Распис!$I$4:$I$300,Распис!$B$4:$B$300,$A3,Распис!$C$4:$C$300,"&lt;="&amp;K$1,Распис!$D$4:$D$300,"&gt;="&amp;K$1),SUMIF(База!$B$3:$B$305,$A3,База!$I$3:$I$152))</f>
        <v>4</v>
      </c>
      <c r="L3" s="55">
        <f ca="1">IF(COUNTIFS(Распис!$B$4:$B$300,$A3,Распис!$C$4:$C$300,"&lt;="&amp;L$1,Распис!$D$4:$D$300,"&gt;="&amp;L$1)&gt;0,SUMIFS(Распис!$J$4:$J$300,Распис!$B$4:$B$300,$A3,Распис!$C$4:$C$300,"&lt;="&amp;L$1,Распис!$D$4:$D$300,"&gt;="&amp;L$1),SUMIF(База!$B$3:$B$305,$A3,База!$J$3:$J$152))</f>
        <v>6</v>
      </c>
      <c r="M3" s="55">
        <f ca="1">IF(COUNTIFS(Распис!$B$4:$B$300,$A3,Распис!$C$4:$C$300,"&lt;="&amp;M$1,Распис!$D$4:$D$300,"&gt;="&amp;M$1)&gt;0,SUMIFS(Распис!$K$4:$K$300,Распис!$B$4:$B$300,$A3,Распис!$C$4:$C$300,"&lt;="&amp;M$1,Распис!$D$4:$D$300,"&gt;="&amp;M$1),SUMIF(База!$B$3:$B$305,$A3,База!$K$3:$K$152))</f>
        <v>3</v>
      </c>
      <c r="N3" s="55" t="s">
        <v>23</v>
      </c>
      <c r="O3" s="55">
        <f ca="1">IF(COUNTIFS(Распис!$B$4:$B$300,$A3,Распис!$C$4:$C$300,"&lt;="&amp;O$1,Распис!$D$4:$D$300,"&gt;="&amp;O$1)&gt;0,SUMIFS(Распис!$F$4:$F$300,Распис!$B$4:$B$300,$A3,Распис!$C$4:$C$300,"&lt;="&amp;O$1,Распис!$D$4:$D$300,"&gt;="&amp;O$1),SUMIF(База!$B$3:$B$305,$A3,База!$F$3:$F$152))</f>
        <v>7</v>
      </c>
      <c r="P3" s="55">
        <f ca="1">IF(COUNTIFS(Распис!$B$4:$B$300,$A3,Распис!$C$4:$C$300,"&lt;="&amp;P$1,Распис!$D$4:$D$300,"&gt;="&amp;P$1)&gt;0,SUMIFS(Распис!$G$4:$G$300,Распис!$B$4:$B$300,$A3,Распис!$C$4:$C$300,"&lt;="&amp;P$1,Распис!$D$4:$D$300,"&gt;="&amp;P$1),SUMIF(База!$B$3:$B$305,$A3,База!$G$3:$G$152))</f>
        <v>0</v>
      </c>
      <c r="Q3" s="55">
        <f ca="1">IF(COUNTIFS(Распис!$B$4:$B$300,$A3,Распис!$C$4:$C$300,"&lt;="&amp;Q$1,Распис!$D$4:$D$300,"&gt;="&amp;Q$1)&gt;0,SUMIFS(Распис!$H$4:$H$300,Распис!$B$4:$B$300,$A3,Распис!$C$4:$C$300,"&lt;="&amp;Q$1,Распис!$D$4:$D$300,"&gt;="&amp;Q$1),SUMIF(База!$B$3:$B$305,$A3,База!$H$3:$H$152))</f>
        <v>3</v>
      </c>
      <c r="R3" s="55">
        <f ca="1">IF(COUNTIFS(Распис!$B$4:$B$300,$A3,Распис!$C$4:$C$300,"&lt;="&amp;R$1,Распис!$D$4:$D$300,"&gt;="&amp;R$1)&gt;0,SUMIFS(Распис!$I$4:$I$300,Распис!$B$4:$B$300,$A3,Распис!$C$4:$C$300,"&lt;="&amp;R$1,Распис!$D$4:$D$300,"&gt;="&amp;R$1),SUMIF(База!$B$3:$B$305,$A3,База!$I$3:$I$152))</f>
        <v>4</v>
      </c>
      <c r="S3" s="55">
        <f ca="1">IF(COUNTIFS(Распис!$B$4:$B$300,$A3,Распис!$C$4:$C$300,"&lt;="&amp;S$1,Распис!$D$4:$D$300,"&gt;="&amp;S$1)&gt;0,SUMIFS(Распис!$J$4:$J$300,Распис!$B$4:$B$300,$A3,Распис!$C$4:$C$300,"&lt;="&amp;S$1,Распис!$D$4:$D$300,"&gt;="&amp;S$1),SUMIF(База!$B$3:$B$305,$A3,База!$J$3:$J$152))</f>
        <v>6</v>
      </c>
      <c r="T3" s="55">
        <f ca="1">IF(COUNTIFS(Распис!$B$4:$B$300,$A3,Распис!$C$4:$C$300,"&lt;="&amp;T$1,Распис!$D$4:$D$300,"&gt;="&amp;T$1)&gt;0,SUMIFS(Распис!$K$4:$K$300,Распис!$B$4:$B$300,$A3,Распис!$C$4:$C$300,"&lt;="&amp;T$1,Распис!$D$4:$D$300,"&gt;="&amp;T$1),SUMIF(База!$B$3:$B$305,$A3,База!$K$3:$K$152))</f>
        <v>3</v>
      </c>
      <c r="U3" s="55" t="s">
        <v>23</v>
      </c>
      <c r="V3" s="55">
        <f ca="1">IF(COUNTIFS(Распис!$B$4:$B$300,$A3,Распис!$C$4:$C$300,"&lt;="&amp;V$1,Распис!$D$4:$D$300,"&gt;="&amp;V$1)&gt;0,SUMIFS(Распис!$F$4:$F$300,Распис!$B$4:$B$300,$A3,Распис!$C$4:$C$300,"&lt;="&amp;V$1,Распис!$D$4:$D$300,"&gt;="&amp;V$1),SUMIF(База!$B$3:$B$305,$A3,База!$F$3:$F$152))</f>
        <v>7</v>
      </c>
      <c r="W3" s="55">
        <f ca="1">IF(COUNTIFS(Распис!$B$4:$B$300,$A3,Распис!$C$4:$C$300,"&lt;="&amp;W$1,Распис!$D$4:$D$300,"&gt;="&amp;W$1)&gt;0,SUMIFS(Распис!$G$4:$G$300,Распис!$B$4:$B$300,$A3,Распис!$C$4:$C$300,"&lt;="&amp;W$1,Распис!$D$4:$D$300,"&gt;="&amp;W$1),SUMIF(База!$B$3:$B$305,$A3,База!$G$3:$G$152))</f>
        <v>0</v>
      </c>
      <c r="X3" s="55">
        <f ca="1">IF(COUNTIFS(Распис!$B$4:$B$300,$A3,Распис!$C$4:$C$300,"&lt;="&amp;X$1,Распис!$D$4:$D$300,"&gt;="&amp;X$1)&gt;0,SUMIFS(Распис!$H$4:$H$300,Распис!$B$4:$B$300,$A3,Распис!$C$4:$C$300,"&lt;="&amp;X$1,Распис!$D$4:$D$300,"&gt;="&amp;X$1),SUMIF(База!$B$3:$B$305,$A3,База!$H$3:$H$152))</f>
        <v>3</v>
      </c>
      <c r="Y3" s="55">
        <f ca="1">IF(COUNTIFS(Распис!$B$4:$B$300,$A3,Распис!$C$4:$C$300,"&lt;="&amp;Y$1,Распис!$D$4:$D$300,"&gt;="&amp;Y$1)&gt;0,SUMIFS(Распис!$I$4:$I$300,Распис!$B$4:$B$300,$A3,Распис!$C$4:$C$300,"&lt;="&amp;Y$1,Распис!$D$4:$D$300,"&gt;="&amp;Y$1),SUMIF(База!$B$3:$B$305,$A3,База!$I$3:$I$152))</f>
        <v>4</v>
      </c>
      <c r="Z3" s="55">
        <f ca="1">IF(COUNTIFS(Распис!$B$4:$B$300,$A3,Распис!$C$4:$C$300,"&lt;="&amp;Z$1,Распис!$D$4:$D$300,"&gt;="&amp;Z$1)&gt;0,SUMIFS(Распис!$J$4:$J$300,Распис!$B$4:$B$300,$A3,Распис!$C$4:$C$300,"&lt;="&amp;Z$1,Распис!$D$4:$D$300,"&gt;="&amp;Z$1),SUMIF(База!$B$3:$B$305,$A3,База!$J$3:$J$152))</f>
        <v>6</v>
      </c>
      <c r="AA3" s="55" t="s">
        <v>25</v>
      </c>
      <c r="AB3" s="55" t="s">
        <v>23</v>
      </c>
      <c r="AC3" s="55" t="s">
        <v>25</v>
      </c>
      <c r="AD3" s="55" t="s">
        <v>25</v>
      </c>
      <c r="AE3" s="55" t="s">
        <v>25</v>
      </c>
      <c r="AF3" s="55" t="s">
        <v>25</v>
      </c>
      <c r="AG3" s="55">
        <f ca="1">SUM(B3:AF3)</f>
        <v>72</v>
      </c>
      <c r="AH3" s="55">
        <f ca="1">AG3-SUMIFS(Распред!$G$4:$G$300,Распред!$B$4:$B$300,"май",Распред!$F$4:$F$300,A3)</f>
        <v>72</v>
      </c>
      <c r="AI3" s="55">
        <f ca="1">AH3+(COUNTIF(B3:AF3,"КД")+SUMIFS(Распред!$AH$4:$AH$300,Распред!$F$4:$F$300,A3,Распред!$B$4:$B$300,"май"))*4</f>
        <v>92</v>
      </c>
      <c r="AJ3" s="55">
        <f t="shared" ref="AJ3" ca="1" si="2">MAX(0,AI3-COUNTIFS(B3:AF3,"&lt;&gt;П",B3:AF3,"&lt;&gt;В",B3:AF3,"&lt;&gt;Н")*4)</f>
        <v>0</v>
      </c>
      <c r="AK3" s="55">
        <f ca="1">AH3-AJ3</f>
        <v>72</v>
      </c>
      <c r="AL3" s="55">
        <f>SUMIFS(Распред!$K$4:$K$300,Распред!$B$4:$B$300,"май",Распред!$J$4:$J$300,A3)+SUMIFS(Распред!$M$4:$M$300,Распред!$B$4:$B$300,"май",Распред!$L$4:$L$300,A3)+SUMIFS(Распред!$O$4:$O$300,Распред!$B$4:$B$300,"май",Распред!$N$4:$N$300,A3)+SUMIFS(Распред!$Q$4:$Q$300,Распред!$B$4:$B$300,"май",Распред!$P$4:$P$300,A3)+SUMIFS(Распред!$S$4:$S$300,Распред!$B$4:$B$300,"май",Распред!$R$4:$R$300,A3)+SUMIFS(Распред!$U$4:$U$300,Распред!$B$4:$B$300,"май",Распред!$T$4:$T$300,A3)+SUMIFS(Распред!$W$4:$W$300,Распред!$B$4:$B$300,"май",Распред!$V$4:$V$300,A3)+SUMIFS(Распред!$Y$4:$Y$300,Распред!$B$4:$B$300,"май",Распред!$X$4:$X$300,A3)+SUMIFS(Распред!$AA$4:$AA$300,Распред!$B$4:$B$300,"май",Распред!$Z$4:$Z$300,A3)+SUMIFS(Распред!$AC$4:$AC$300,Распред!$B$4:$B$300,"май",Распред!$AB$4:$AB$300,A3)</f>
        <v>0</v>
      </c>
      <c r="AM3" s="55">
        <f ca="1">AJ3+AK3+AL3</f>
        <v>72</v>
      </c>
      <c r="AN3" s="55">
        <f ca="1">MAX(MIN(AI3-AJ3,96)+AL3+AJ3-96,0)</f>
        <v>0</v>
      </c>
      <c r="AO3" s="55">
        <f ca="1">ROUND(AN3/72*60,0)</f>
        <v>0</v>
      </c>
      <c r="AP3" s="55">
        <f>январь!AP3</f>
        <v>215000</v>
      </c>
      <c r="AQ3" s="55">
        <f ca="1">ROUND(AO3%*AP3,0)</f>
        <v>0</v>
      </c>
      <c r="AR3" s="57"/>
      <c r="AS3" s="176">
        <f ca="1">AQ3-AR3</f>
        <v>0</v>
      </c>
    </row>
    <row r="4" spans="1:45" x14ac:dyDescent="0.25">
      <c r="A4" s="175" t="str">
        <f>База!B4</f>
        <v>Петров Петр</v>
      </c>
      <c r="B4" s="55" t="s">
        <v>24</v>
      </c>
      <c r="C4" s="55">
        <f ca="1">IF(COUNTIFS(Распис!$B$4:$B$300,$A4,Распис!$C$4:$C$300,"&lt;="&amp;C$1,Распис!$D$4:$D$300,"&gt;="&amp;C$1)&gt;0,SUMIFS(Распис!$H$4:$H$300,Распис!$B$4:$B$300,$A4,Распис!$C$4:$C$300,"&lt;="&amp;C$1,Распис!$D$4:$D$300,"&gt;="&amp;C$1),SUMIF(База!$B$3:$B$305,$A4,База!$H$3:$H$152))</f>
        <v>6</v>
      </c>
      <c r="D4" s="55">
        <f ca="1">IF(COUNTIFS(Распис!$B$4:$B$300,$A4,Распис!$C$4:$C$300,"&lt;="&amp;D$1,Распис!$D$4:$D$300,"&gt;="&amp;D$1)&gt;0,SUMIFS(Распис!$I$4:$I$300,Распис!$B$4:$B$300,$A4,Распис!$C$4:$C$300,"&lt;="&amp;D$1,Распис!$D$4:$D$300,"&gt;="&amp;D$1),SUMIF(База!$B$3:$B$305,$A4,База!$I$3:$I$152))</f>
        <v>0</v>
      </c>
      <c r="E4" s="55">
        <f ca="1">IF(COUNTIFS(Распис!$B$4:$B$300,$A4,Распис!$C$4:$C$300,"&lt;="&amp;E$1,Распис!$D$4:$D$300,"&gt;="&amp;E$1)&gt;0,SUMIFS(Распис!$J$4:$J$300,Распис!$B$4:$B$300,$A4,Распис!$C$4:$C$300,"&lt;="&amp;E$1,Распис!$D$4:$D$300,"&gt;="&amp;E$1),SUMIF(База!$B$3:$B$305,$A4,База!$J$3:$J$152))</f>
        <v>3</v>
      </c>
      <c r="F4" s="55">
        <f ca="1">IF(COUNTIFS(Распис!$B$4:$B$300,$A4,Распис!$C$4:$C$300,"&lt;="&amp;F$1,Распис!$D$4:$D$300,"&gt;="&amp;F$1)&gt;0,SUMIFS(Распис!$K$4:$K$300,Распис!$B$4:$B$300,$A4,Распис!$C$4:$C$300,"&lt;="&amp;F$1,Распис!$D$4:$D$300,"&gt;="&amp;F$1),SUMIF(База!$B$3:$B$305,$A4,База!$K$3:$K$152))</f>
        <v>4</v>
      </c>
      <c r="G4" s="55" t="s">
        <v>23</v>
      </c>
      <c r="H4" s="55" t="s">
        <v>24</v>
      </c>
      <c r="I4" s="55">
        <f ca="1">IF(COUNTIFS(Распис!$B$4:$B$300,$A4,Распис!$C$4:$C$300,"&lt;="&amp;I$1,Распис!$D$4:$D$300,"&gt;="&amp;I$1)&gt;0,SUMIFS(Распис!$G$4:$G$300,Распис!$B$4:$B$300,$A4,Распис!$C$4:$C$300,"&lt;="&amp;I$1,Распис!$D$4:$D$300,"&gt;="&amp;I$1),SUMIF(База!$B$3:$B$305,$A4,База!$G$3:$G$152))</f>
        <v>6</v>
      </c>
      <c r="J4" s="55" t="s">
        <v>24</v>
      </c>
      <c r="K4" s="55">
        <f ca="1">IF(COUNTIFS(Распис!$B$4:$B$300,$A4,Распис!$C$4:$C$300,"&lt;="&amp;K$1,Распис!$D$4:$D$300,"&gt;="&amp;K$1)&gt;0,SUMIFS(Распис!$I$4:$I$300,Распис!$B$4:$B$300,$A4,Распис!$C$4:$C$300,"&lt;="&amp;K$1,Распис!$D$4:$D$300,"&gt;="&amp;K$1),SUMIF(База!$B$3:$B$305,$A4,База!$I$3:$I$152))</f>
        <v>0</v>
      </c>
      <c r="L4" s="55">
        <f ca="1">IF(COUNTIFS(Распис!$B$4:$B$300,$A4,Распис!$C$4:$C$300,"&lt;="&amp;L$1,Распис!$D$4:$D$300,"&gt;="&amp;L$1)&gt;0,SUMIFS(Распис!$J$4:$J$300,Распис!$B$4:$B$300,$A4,Распис!$C$4:$C$300,"&lt;="&amp;L$1,Распис!$D$4:$D$300,"&gt;="&amp;L$1),SUMIF(База!$B$3:$B$305,$A4,База!$J$3:$J$152))</f>
        <v>3</v>
      </c>
      <c r="M4" s="55">
        <f ca="1">IF(COUNTIFS(Распис!$B$4:$B$300,$A4,Распис!$C$4:$C$300,"&lt;="&amp;M$1,Распис!$D$4:$D$300,"&gt;="&amp;M$1)&gt;0,SUMIFS(Распис!$K$4:$K$300,Распис!$B$4:$B$300,$A4,Распис!$C$4:$C$300,"&lt;="&amp;M$1,Распис!$D$4:$D$300,"&gt;="&amp;M$1),SUMIF(База!$B$3:$B$305,$A4,База!$K$3:$K$152))</f>
        <v>4</v>
      </c>
      <c r="N4" s="55" t="s">
        <v>23</v>
      </c>
      <c r="O4" s="55">
        <f ca="1">IF(COUNTIFS(Распис!$B$4:$B$300,$A4,Распис!$C$4:$C$300,"&lt;="&amp;O$1,Распис!$D$4:$D$300,"&gt;="&amp;O$1)&gt;0,SUMIFS(Распис!$F$4:$F$300,Распис!$B$4:$B$300,$A4,Распис!$C$4:$C$300,"&lt;="&amp;O$1,Распис!$D$4:$D$300,"&gt;="&amp;O$1),SUMIF(База!$B$3:$B$305,$A4,База!$F$3:$F$152))</f>
        <v>5</v>
      </c>
      <c r="P4" s="55">
        <f ca="1">IF(COUNTIFS(Распис!$B$4:$B$300,$A4,Распис!$C$4:$C$300,"&lt;="&amp;P$1,Распис!$D$4:$D$300,"&gt;="&amp;P$1)&gt;0,SUMIFS(Распис!$G$4:$G$300,Распис!$B$4:$B$300,$A4,Распис!$C$4:$C$300,"&lt;="&amp;P$1,Распис!$D$4:$D$300,"&gt;="&amp;P$1),SUMIF(База!$B$3:$B$305,$A4,База!$G$3:$G$152))</f>
        <v>6</v>
      </c>
      <c r="Q4" s="55">
        <f ca="1">IF(COUNTIFS(Распис!$B$4:$B$300,$A4,Распис!$C$4:$C$300,"&lt;="&amp;Q$1,Распис!$D$4:$D$300,"&gt;="&amp;Q$1)&gt;0,SUMIFS(Распис!$H$4:$H$300,Распис!$B$4:$B$300,$A4,Распис!$C$4:$C$300,"&lt;="&amp;Q$1,Распис!$D$4:$D$300,"&gt;="&amp;Q$1),SUMIF(База!$B$3:$B$305,$A4,База!$H$3:$H$152))</f>
        <v>6</v>
      </c>
      <c r="R4" s="55">
        <f ca="1">IF(COUNTIFS(Распис!$B$4:$B$300,$A4,Распис!$C$4:$C$300,"&lt;="&amp;R$1,Распис!$D$4:$D$300,"&gt;="&amp;R$1)&gt;0,SUMIFS(Распис!$I$4:$I$300,Распис!$B$4:$B$300,$A4,Распис!$C$4:$C$300,"&lt;="&amp;R$1,Распис!$D$4:$D$300,"&gt;="&amp;R$1),SUMIF(База!$B$3:$B$305,$A4,База!$I$3:$I$152))</f>
        <v>0</v>
      </c>
      <c r="S4" s="55">
        <f ca="1">IF(COUNTIFS(Распис!$B$4:$B$300,$A4,Распис!$C$4:$C$300,"&lt;="&amp;S$1,Распис!$D$4:$D$300,"&gt;="&amp;S$1)&gt;0,SUMIFS(Распис!$J$4:$J$300,Распис!$B$4:$B$300,$A4,Распис!$C$4:$C$300,"&lt;="&amp;S$1,Распис!$D$4:$D$300,"&gt;="&amp;S$1),SUMIF(База!$B$3:$B$305,$A4,База!$J$3:$J$152))</f>
        <v>3</v>
      </c>
      <c r="T4" s="55">
        <f ca="1">IF(COUNTIFS(Распис!$B$4:$B$300,$A4,Распис!$C$4:$C$300,"&lt;="&amp;T$1,Распис!$D$4:$D$300,"&gt;="&amp;T$1)&gt;0,SUMIFS(Распис!$K$4:$K$300,Распис!$B$4:$B$300,$A4,Распис!$C$4:$C$300,"&lt;="&amp;T$1,Распис!$D$4:$D$300,"&gt;="&amp;T$1),SUMIF(База!$B$3:$B$305,$A4,База!$K$3:$K$152))</f>
        <v>4</v>
      </c>
      <c r="U4" s="55" t="s">
        <v>23</v>
      </c>
      <c r="V4" s="55">
        <f ca="1">IF(COUNTIFS(Распис!$B$4:$B$300,$A4,Распис!$C$4:$C$300,"&lt;="&amp;V$1,Распис!$D$4:$D$300,"&gt;="&amp;V$1)&gt;0,SUMIFS(Распис!$F$4:$F$300,Распис!$B$4:$B$300,$A4,Распис!$C$4:$C$300,"&lt;="&amp;V$1,Распис!$D$4:$D$300,"&gt;="&amp;V$1),SUMIF(База!$B$3:$B$305,$A4,База!$F$3:$F$152))</f>
        <v>5</v>
      </c>
      <c r="W4" s="55">
        <f ca="1">IF(COUNTIFS(Распис!$B$4:$B$300,$A4,Распис!$C$4:$C$300,"&lt;="&amp;W$1,Распис!$D$4:$D$300,"&gt;="&amp;W$1)&gt;0,SUMIFS(Распис!$G$4:$G$300,Распис!$B$4:$B$300,$A4,Распис!$C$4:$C$300,"&lt;="&amp;W$1,Распис!$D$4:$D$300,"&gt;="&amp;W$1),SUMIF(База!$B$3:$B$305,$A4,База!$G$3:$G$152))</f>
        <v>6</v>
      </c>
      <c r="X4" s="55">
        <f ca="1">IF(COUNTIFS(Распис!$B$4:$B$300,$A4,Распис!$C$4:$C$300,"&lt;="&amp;X$1,Распис!$D$4:$D$300,"&gt;="&amp;X$1)&gt;0,SUMIFS(Распис!$H$4:$H$300,Распис!$B$4:$B$300,$A4,Распис!$C$4:$C$300,"&lt;="&amp;X$1,Распис!$D$4:$D$300,"&gt;="&amp;X$1),SUMIF(База!$B$3:$B$305,$A4,База!$H$3:$H$152))</f>
        <v>6</v>
      </c>
      <c r="Y4" s="55">
        <f ca="1">IF(COUNTIFS(Распис!$B$4:$B$300,$A4,Распис!$C$4:$C$300,"&lt;="&amp;Y$1,Распис!$D$4:$D$300,"&gt;="&amp;Y$1)&gt;0,SUMIFS(Распис!$I$4:$I$300,Распис!$B$4:$B$300,$A4,Распис!$C$4:$C$300,"&lt;="&amp;Y$1,Распис!$D$4:$D$300,"&gt;="&amp;Y$1),SUMIF(База!$B$3:$B$305,$A4,База!$I$3:$I$152))</f>
        <v>0</v>
      </c>
      <c r="Z4" s="55">
        <f ca="1">IF(COUNTIFS(Распис!$B$4:$B$300,$A4,Распис!$C$4:$C$300,"&lt;="&amp;Z$1,Распис!$D$4:$D$300,"&gt;="&amp;Z$1)&gt;0,SUMIFS(Распис!$J$4:$J$300,Распис!$B$4:$B$300,$A4,Распис!$C$4:$C$300,"&lt;="&amp;Z$1,Распис!$D$4:$D$300,"&gt;="&amp;Z$1),SUMIF(База!$B$3:$B$305,$A4,База!$J$3:$J$152))</f>
        <v>3</v>
      </c>
      <c r="AA4" s="55" t="s">
        <v>25</v>
      </c>
      <c r="AB4" s="55" t="s">
        <v>23</v>
      </c>
      <c r="AC4" s="55" t="s">
        <v>25</v>
      </c>
      <c r="AD4" s="55" t="s">
        <v>25</v>
      </c>
      <c r="AE4" s="55" t="s">
        <v>25</v>
      </c>
      <c r="AF4" s="55" t="s">
        <v>25</v>
      </c>
      <c r="AG4" s="55">
        <f t="shared" ref="AG4:AG67" ca="1" si="3">SUM(B4:AF4)</f>
        <v>70</v>
      </c>
      <c r="AH4" s="55">
        <f ca="1">AG4-SUMIFS(Распред!$G$4:$G$300,Распред!$B$4:$B$300,"май",Распред!$F$4:$F$300,A4)</f>
        <v>70</v>
      </c>
      <c r="AI4" s="55">
        <f ca="1">AH4+(COUNTIF(B4:AF4,"КД")+SUMIFS(Распред!$AH$4:$AH$300,Распред!$F$4:$F$300,A4,Распред!$B$4:$B$300,"май"))*4</f>
        <v>90</v>
      </c>
      <c r="AJ4" s="55">
        <f t="shared" ref="AJ4:AJ67" ca="1" si="4">MAX(0,AI4-COUNTIFS(B4:AF4,"&lt;&gt;П",B4:AF4,"&lt;&gt;В",B4:AF4,"&lt;&gt;Н")*4)</f>
        <v>0</v>
      </c>
      <c r="AK4" s="55">
        <f t="shared" ref="AK4:AK67" ca="1" si="5">AH4-AJ4</f>
        <v>70</v>
      </c>
      <c r="AL4" s="55">
        <f>SUMIFS(Распред!$K$4:$K$300,Распред!$B$4:$B$300,"май",Распред!$J$4:$J$300,A4)+SUMIFS(Распред!$M$4:$M$300,Распред!$B$4:$B$300,"май",Распред!$L$4:$L$300,A4)+SUMIFS(Распред!$O$4:$O$300,Распред!$B$4:$B$300,"май",Распред!$N$4:$N$300,A4)+SUMIFS(Распред!$Q$4:$Q$300,Распред!$B$4:$B$300,"май",Распред!$P$4:$P$300,A4)+SUMIFS(Распред!$S$4:$S$300,Распред!$B$4:$B$300,"май",Распред!$R$4:$R$300,A4)+SUMIFS(Распред!$U$4:$U$300,Распред!$B$4:$B$300,"май",Распред!$T$4:$T$300,A4)+SUMIFS(Распред!$W$4:$W$300,Распред!$B$4:$B$300,"май",Распред!$V$4:$V$300,A4)+SUMIFS(Распред!$Y$4:$Y$300,Распред!$B$4:$B$300,"май",Распред!$X$4:$X$300,A4)+SUMIFS(Распред!$AA$4:$AA$300,Распред!$B$4:$B$300,"май",Распред!$Z$4:$Z$300,A4)+SUMIFS(Распред!$AC$4:$AC$300,Распред!$B$4:$B$300,"май",Распред!$AB$4:$AB$300,A4)</f>
        <v>0</v>
      </c>
      <c r="AM4" s="55">
        <f t="shared" ref="AM4:AM67" ca="1" si="6">AJ4+AK4+AL4</f>
        <v>70</v>
      </c>
      <c r="AN4" s="55">
        <f t="shared" ref="AN4:AN67" ca="1" si="7">MAX(MIN(AI4-AJ4,96)+AL4+AJ4-96,0)</f>
        <v>0</v>
      </c>
      <c r="AO4" s="55">
        <f t="shared" ref="AO4:AO67" ca="1" si="8">ROUND(AN4/72*60,0)</f>
        <v>0</v>
      </c>
      <c r="AP4" s="55">
        <f>январь!AP4</f>
        <v>215000</v>
      </c>
      <c r="AQ4" s="55">
        <f t="shared" ref="AQ4:AQ64" ca="1" si="9">ROUND(AO4%*AP4,0)</f>
        <v>0</v>
      </c>
      <c r="AR4" s="57"/>
      <c r="AS4" s="176">
        <f t="shared" ref="AS4:AS67" ca="1" si="10">AQ4-AR4</f>
        <v>0</v>
      </c>
    </row>
    <row r="5" spans="1:45" x14ac:dyDescent="0.25">
      <c r="A5" s="175" t="str">
        <f>База!B5</f>
        <v>Алтайбаев Арман</v>
      </c>
      <c r="B5" s="55" t="s">
        <v>24</v>
      </c>
      <c r="C5" s="55">
        <f ca="1">IF(COUNTIFS(Распис!$B$4:$B$300,$A5,Распис!$C$4:$C$300,"&lt;="&amp;C$1,Распис!$D$4:$D$300,"&gt;="&amp;C$1)&gt;0,SUMIFS(Распис!$H$4:$H$300,Распис!$B$4:$B$300,$A5,Распис!$C$4:$C$300,"&lt;="&amp;C$1,Распис!$D$4:$D$300,"&gt;="&amp;C$1),SUMIF(База!$B$3:$B$305,$A5,База!$H$3:$H$152))</f>
        <v>0</v>
      </c>
      <c r="D5" s="55">
        <f ca="1">IF(COUNTIFS(Распис!$B$4:$B$300,$A5,Распис!$C$4:$C$300,"&lt;="&amp;D$1,Распис!$D$4:$D$300,"&gt;="&amp;D$1)&gt;0,SUMIFS(Распис!$I$4:$I$300,Распис!$B$4:$B$300,$A5,Распис!$C$4:$C$300,"&lt;="&amp;D$1,Распис!$D$4:$D$300,"&gt;="&amp;D$1),SUMIF(База!$B$3:$B$305,$A5,База!$I$3:$I$152))</f>
        <v>4</v>
      </c>
      <c r="E5" s="55">
        <f ca="1">IF(COUNTIFS(Распис!$B$4:$B$300,$A5,Распис!$C$4:$C$300,"&lt;="&amp;E$1,Распис!$D$4:$D$300,"&gt;="&amp;E$1)&gt;0,SUMIFS(Распис!$J$4:$J$300,Распис!$B$4:$B$300,$A5,Распис!$C$4:$C$300,"&lt;="&amp;E$1,Распис!$D$4:$D$300,"&gt;="&amp;E$1),SUMIF(База!$B$3:$B$305,$A5,База!$J$3:$J$152))</f>
        <v>4</v>
      </c>
      <c r="F5" s="55">
        <f ca="1">IF(COUNTIFS(Распис!$B$4:$B$300,$A5,Распис!$C$4:$C$300,"&lt;="&amp;F$1,Распис!$D$4:$D$300,"&gt;="&amp;F$1)&gt;0,SUMIFS(Распис!$K$4:$K$300,Распис!$B$4:$B$300,$A5,Распис!$C$4:$C$300,"&lt;="&amp;F$1,Распис!$D$4:$D$300,"&gt;="&amp;F$1),SUMIF(База!$B$3:$B$305,$A5,База!$K$3:$K$152))</f>
        <v>4</v>
      </c>
      <c r="G5" s="55" t="s">
        <v>23</v>
      </c>
      <c r="H5" s="55" t="s">
        <v>24</v>
      </c>
      <c r="I5" s="55">
        <f ca="1">IF(COUNTIFS(Распис!$B$4:$B$300,$A5,Распис!$C$4:$C$300,"&lt;="&amp;I$1,Распис!$D$4:$D$300,"&gt;="&amp;I$1)&gt;0,SUMIFS(Распис!$G$4:$G$300,Распис!$B$4:$B$300,$A5,Распис!$C$4:$C$300,"&lt;="&amp;I$1,Распис!$D$4:$D$300,"&gt;="&amp;I$1),SUMIF(База!$B$3:$B$305,$A5,База!$G$3:$G$152))</f>
        <v>5</v>
      </c>
      <c r="J5" s="55" t="s">
        <v>24</v>
      </c>
      <c r="K5" s="55">
        <f ca="1">IF(COUNTIFS(Распис!$B$4:$B$300,$A5,Распис!$C$4:$C$300,"&lt;="&amp;K$1,Распис!$D$4:$D$300,"&gt;="&amp;K$1)&gt;0,SUMIFS(Распис!$I$4:$I$300,Распис!$B$4:$B$300,$A5,Распис!$C$4:$C$300,"&lt;="&amp;K$1,Распис!$D$4:$D$300,"&gt;="&amp;K$1),SUMIF(База!$B$3:$B$305,$A5,База!$I$3:$I$152))</f>
        <v>4</v>
      </c>
      <c r="L5" s="55">
        <f ca="1">IF(COUNTIFS(Распис!$B$4:$B$300,$A5,Распис!$C$4:$C$300,"&lt;="&amp;L$1,Распис!$D$4:$D$300,"&gt;="&amp;L$1)&gt;0,SUMIFS(Распис!$J$4:$J$300,Распис!$B$4:$B$300,$A5,Распис!$C$4:$C$300,"&lt;="&amp;L$1,Распис!$D$4:$D$300,"&gt;="&amp;L$1),SUMIF(База!$B$3:$B$305,$A5,База!$J$3:$J$152))</f>
        <v>4</v>
      </c>
      <c r="M5" s="55">
        <f ca="1">IF(COUNTIFS(Распис!$B$4:$B$300,$A5,Распис!$C$4:$C$300,"&lt;="&amp;M$1,Распис!$D$4:$D$300,"&gt;="&amp;M$1)&gt;0,SUMIFS(Распис!$K$4:$K$300,Распис!$B$4:$B$300,$A5,Распис!$C$4:$C$300,"&lt;="&amp;M$1,Распис!$D$4:$D$300,"&gt;="&amp;M$1),SUMIF(База!$B$3:$B$305,$A5,База!$K$3:$K$152))</f>
        <v>4</v>
      </c>
      <c r="N5" s="55" t="s">
        <v>23</v>
      </c>
      <c r="O5" s="55">
        <f ca="1">IF(COUNTIFS(Распис!$B$4:$B$300,$A5,Распис!$C$4:$C$300,"&lt;="&amp;O$1,Распис!$D$4:$D$300,"&gt;="&amp;O$1)&gt;0,SUMIFS(Распис!$F$4:$F$300,Распис!$B$4:$B$300,$A5,Распис!$C$4:$C$300,"&lt;="&amp;O$1,Распис!$D$4:$D$300,"&gt;="&amp;O$1),SUMIF(База!$B$3:$B$305,$A5,База!$F$3:$F$152))</f>
        <v>2</v>
      </c>
      <c r="P5" s="55">
        <f ca="1">IF(COUNTIFS(Распис!$B$4:$B$300,$A5,Распис!$C$4:$C$300,"&lt;="&amp;P$1,Распис!$D$4:$D$300,"&gt;="&amp;P$1)&gt;0,SUMIFS(Распис!$G$4:$G$300,Распис!$B$4:$B$300,$A5,Распис!$C$4:$C$300,"&lt;="&amp;P$1,Распис!$D$4:$D$300,"&gt;="&amp;P$1),SUMIF(База!$B$3:$B$305,$A5,База!$G$3:$G$152))</f>
        <v>5</v>
      </c>
      <c r="Q5" s="55">
        <f ca="1">IF(COUNTIFS(Распис!$B$4:$B$300,$A5,Распис!$C$4:$C$300,"&lt;="&amp;Q$1,Распис!$D$4:$D$300,"&gt;="&amp;Q$1)&gt;0,SUMIFS(Распис!$H$4:$H$300,Распис!$B$4:$B$300,$A5,Распис!$C$4:$C$300,"&lt;="&amp;Q$1,Распис!$D$4:$D$300,"&gt;="&amp;Q$1),SUMIF(База!$B$3:$B$305,$A5,База!$H$3:$H$152))</f>
        <v>0</v>
      </c>
      <c r="R5" s="55">
        <f ca="1">IF(COUNTIFS(Распис!$B$4:$B$300,$A5,Распис!$C$4:$C$300,"&lt;="&amp;R$1,Распис!$D$4:$D$300,"&gt;="&amp;R$1)&gt;0,SUMIFS(Распис!$I$4:$I$300,Распис!$B$4:$B$300,$A5,Распис!$C$4:$C$300,"&lt;="&amp;R$1,Распис!$D$4:$D$300,"&gt;="&amp;R$1),SUMIF(База!$B$3:$B$305,$A5,База!$I$3:$I$152))</f>
        <v>4</v>
      </c>
      <c r="S5" s="55">
        <f ca="1">IF(COUNTIFS(Распис!$B$4:$B$300,$A5,Распис!$C$4:$C$300,"&lt;="&amp;S$1,Распис!$D$4:$D$300,"&gt;="&amp;S$1)&gt;0,SUMIFS(Распис!$J$4:$J$300,Распис!$B$4:$B$300,$A5,Распис!$C$4:$C$300,"&lt;="&amp;S$1,Распис!$D$4:$D$300,"&gt;="&amp;S$1),SUMIF(База!$B$3:$B$305,$A5,База!$J$3:$J$152))</f>
        <v>4</v>
      </c>
      <c r="T5" s="55">
        <f ca="1">IF(COUNTIFS(Распис!$B$4:$B$300,$A5,Распис!$C$4:$C$300,"&lt;="&amp;T$1,Распис!$D$4:$D$300,"&gt;="&amp;T$1)&gt;0,SUMIFS(Распис!$K$4:$K$300,Распис!$B$4:$B$300,$A5,Распис!$C$4:$C$300,"&lt;="&amp;T$1,Распис!$D$4:$D$300,"&gt;="&amp;T$1),SUMIF(База!$B$3:$B$305,$A5,База!$K$3:$K$152))</f>
        <v>4</v>
      </c>
      <c r="U5" s="55" t="s">
        <v>23</v>
      </c>
      <c r="V5" s="55">
        <f ca="1">IF(COUNTIFS(Распис!$B$4:$B$300,$A5,Распис!$C$4:$C$300,"&lt;="&amp;V$1,Распис!$D$4:$D$300,"&gt;="&amp;V$1)&gt;0,SUMIFS(Распис!$F$4:$F$300,Распис!$B$4:$B$300,$A5,Распис!$C$4:$C$300,"&lt;="&amp;V$1,Распис!$D$4:$D$300,"&gt;="&amp;V$1),SUMIF(База!$B$3:$B$305,$A5,База!$F$3:$F$152))</f>
        <v>2</v>
      </c>
      <c r="W5" s="55">
        <f ca="1">IF(COUNTIFS(Распис!$B$4:$B$300,$A5,Распис!$C$4:$C$300,"&lt;="&amp;W$1,Распис!$D$4:$D$300,"&gt;="&amp;W$1)&gt;0,SUMIFS(Распис!$G$4:$G$300,Распис!$B$4:$B$300,$A5,Распис!$C$4:$C$300,"&lt;="&amp;W$1,Распис!$D$4:$D$300,"&gt;="&amp;W$1),SUMIF(База!$B$3:$B$305,$A5,База!$G$3:$G$152))</f>
        <v>5</v>
      </c>
      <c r="X5" s="55">
        <f ca="1">IF(COUNTIFS(Распис!$B$4:$B$300,$A5,Распис!$C$4:$C$300,"&lt;="&amp;X$1,Распис!$D$4:$D$300,"&gt;="&amp;X$1)&gt;0,SUMIFS(Распис!$H$4:$H$300,Распис!$B$4:$B$300,$A5,Распис!$C$4:$C$300,"&lt;="&amp;X$1,Распис!$D$4:$D$300,"&gt;="&amp;X$1),SUMIF(База!$B$3:$B$305,$A5,База!$H$3:$H$152))</f>
        <v>0</v>
      </c>
      <c r="Y5" s="55">
        <f ca="1">IF(COUNTIFS(Распис!$B$4:$B$300,$A5,Распис!$C$4:$C$300,"&lt;="&amp;Y$1,Распис!$D$4:$D$300,"&gt;="&amp;Y$1)&gt;0,SUMIFS(Распис!$I$4:$I$300,Распис!$B$4:$B$300,$A5,Распис!$C$4:$C$300,"&lt;="&amp;Y$1,Распис!$D$4:$D$300,"&gt;="&amp;Y$1),SUMIF(База!$B$3:$B$305,$A5,База!$I$3:$I$152))</f>
        <v>4</v>
      </c>
      <c r="Z5" s="55">
        <f ca="1">IF(COUNTIFS(Распис!$B$4:$B$300,$A5,Распис!$C$4:$C$300,"&lt;="&amp;Z$1,Распис!$D$4:$D$300,"&gt;="&amp;Z$1)&gt;0,SUMIFS(Распис!$J$4:$J$300,Распис!$B$4:$B$300,$A5,Распис!$C$4:$C$300,"&lt;="&amp;Z$1,Распис!$D$4:$D$300,"&gt;="&amp;Z$1),SUMIF(База!$B$3:$B$305,$A5,База!$J$3:$J$152))</f>
        <v>4</v>
      </c>
      <c r="AA5" s="55" t="s">
        <v>25</v>
      </c>
      <c r="AB5" s="55" t="s">
        <v>23</v>
      </c>
      <c r="AC5" s="55" t="s">
        <v>25</v>
      </c>
      <c r="AD5" s="55" t="s">
        <v>25</v>
      </c>
      <c r="AE5" s="55" t="s">
        <v>25</v>
      </c>
      <c r="AF5" s="55" t="s">
        <v>25</v>
      </c>
      <c r="AG5" s="55">
        <f t="shared" ca="1" si="3"/>
        <v>63</v>
      </c>
      <c r="AH5" s="55">
        <f ca="1">AG5-SUMIFS(Распред!$G$4:$G$300,Распред!$B$4:$B$300,"май",Распред!$F$4:$F$300,A5)</f>
        <v>63</v>
      </c>
      <c r="AI5" s="55">
        <f ca="1">AH5+(COUNTIF(B5:AF5,"КД")+SUMIFS(Распред!$AH$4:$AH$300,Распред!$F$4:$F$300,A5,Распред!$B$4:$B$300,"май"))*4</f>
        <v>83</v>
      </c>
      <c r="AJ5" s="55">
        <f t="shared" ca="1" si="4"/>
        <v>0</v>
      </c>
      <c r="AK5" s="55">
        <f t="shared" ca="1" si="5"/>
        <v>63</v>
      </c>
      <c r="AL5" s="55">
        <f>SUMIFS(Распред!$K$4:$K$300,Распред!$B$4:$B$300,"май",Распред!$J$4:$J$300,A5)+SUMIFS(Распред!$M$4:$M$300,Распред!$B$4:$B$300,"май",Распред!$L$4:$L$300,A5)+SUMIFS(Распред!$O$4:$O$300,Распред!$B$4:$B$300,"май",Распред!$N$4:$N$300,A5)+SUMIFS(Распред!$Q$4:$Q$300,Распред!$B$4:$B$300,"май",Распред!$P$4:$P$300,A5)+SUMIFS(Распред!$S$4:$S$300,Распред!$B$4:$B$300,"май",Распред!$R$4:$R$300,A5)+SUMIFS(Распред!$U$4:$U$300,Распред!$B$4:$B$300,"май",Распред!$T$4:$T$300,A5)+SUMIFS(Распред!$W$4:$W$300,Распред!$B$4:$B$300,"май",Распред!$V$4:$V$300,A5)+SUMIFS(Распред!$Y$4:$Y$300,Распред!$B$4:$B$300,"май",Распред!$X$4:$X$300,A5)+SUMIFS(Распред!$AA$4:$AA$300,Распред!$B$4:$B$300,"май",Распред!$Z$4:$Z$300,A5)+SUMIFS(Распред!$AC$4:$AC$300,Распред!$B$4:$B$300,"май",Распред!$AB$4:$AB$300,A5)</f>
        <v>9</v>
      </c>
      <c r="AM5" s="55">
        <f t="shared" ca="1" si="6"/>
        <v>72</v>
      </c>
      <c r="AN5" s="55">
        <f t="shared" ca="1" si="7"/>
        <v>0</v>
      </c>
      <c r="AO5" s="55">
        <f t="shared" ca="1" si="8"/>
        <v>0</v>
      </c>
      <c r="AP5" s="55">
        <f>январь!AP5</f>
        <v>286000</v>
      </c>
      <c r="AQ5" s="55">
        <f t="shared" ca="1" si="9"/>
        <v>0</v>
      </c>
      <c r="AR5" s="57"/>
      <c r="AS5" s="176">
        <f t="shared" ca="1" si="10"/>
        <v>0</v>
      </c>
    </row>
    <row r="6" spans="1:45" x14ac:dyDescent="0.25">
      <c r="A6" s="175" t="str">
        <f>База!B6</f>
        <v xml:space="preserve">Ахметов Ақжол </v>
      </c>
      <c r="B6" s="55" t="s">
        <v>24</v>
      </c>
      <c r="C6" s="55">
        <f>IF(COUNTIFS(Распис!$B$4:$B$300,$A6,Распис!$C$4:$C$300,"&lt;="&amp;C$1,Распис!$D$4:$D$300,"&gt;="&amp;C$1)&gt;0,SUMIFS(Распис!$H$4:$H$300,Распис!$B$4:$B$300,$A6,Распис!$C$4:$C$300,"&lt;="&amp;C$1,Распис!$D$4:$D$300,"&gt;="&amp;C$1),SUMIF(База!$B$3:$B$305,$A6,База!$H$3:$H$152))</f>
        <v>5</v>
      </c>
      <c r="D6" s="55">
        <f>IF(COUNTIFS(Распис!$B$4:$B$300,$A6,Распис!$C$4:$C$300,"&lt;="&amp;D$1,Распис!$D$4:$D$300,"&gt;="&amp;D$1)&gt;0,SUMIFS(Распис!$I$4:$I$300,Распис!$B$4:$B$300,$A6,Распис!$C$4:$C$300,"&lt;="&amp;D$1,Распис!$D$4:$D$300,"&gt;="&amp;D$1),SUMIF(База!$B$3:$B$305,$A6,База!$I$3:$I$152))</f>
        <v>4</v>
      </c>
      <c r="E6" s="55">
        <f>IF(COUNTIFS(Распис!$B$4:$B$300,$A6,Распис!$C$4:$C$300,"&lt;="&amp;E$1,Распис!$D$4:$D$300,"&gt;="&amp;E$1)&gt;0,SUMIFS(Распис!$J$4:$J$300,Распис!$B$4:$B$300,$A6,Распис!$C$4:$C$300,"&lt;="&amp;E$1,Распис!$D$4:$D$300,"&gt;="&amp;E$1),SUMIF(База!$B$3:$B$305,$A6,База!$J$3:$J$152))</f>
        <v>4</v>
      </c>
      <c r="F6" s="55">
        <f>IF(COUNTIFS(Распис!$B$4:$B$300,$A6,Распис!$C$4:$C$300,"&lt;="&amp;F$1,Распис!$D$4:$D$300,"&gt;="&amp;F$1)&gt;0,SUMIFS(Распис!$K$4:$K$300,Распис!$B$4:$B$300,$A6,Распис!$C$4:$C$300,"&lt;="&amp;F$1,Распис!$D$4:$D$300,"&gt;="&amp;F$1),SUMIF(База!$B$3:$B$305,$A6,База!$K$3:$K$152))</f>
        <v>0</v>
      </c>
      <c r="G6" s="55" t="s">
        <v>23</v>
      </c>
      <c r="H6" s="55" t="s">
        <v>24</v>
      </c>
      <c r="I6" s="55">
        <f>IF(COUNTIFS(Распис!$B$4:$B$300,$A6,Распис!$C$4:$C$300,"&lt;="&amp;I$1,Распис!$D$4:$D$300,"&gt;="&amp;I$1)&gt;0,SUMIFS(Распис!$G$4:$G$300,Распис!$B$4:$B$300,$A6,Распис!$C$4:$C$300,"&lt;="&amp;I$1,Распис!$D$4:$D$300,"&gt;="&amp;I$1),SUMIF(База!$B$3:$B$305,$A6,База!$G$3:$G$152))</f>
        <v>5</v>
      </c>
      <c r="J6" s="55" t="s">
        <v>24</v>
      </c>
      <c r="K6" s="55">
        <f>IF(COUNTIFS(Распис!$B$4:$B$300,$A6,Распис!$C$4:$C$300,"&lt;="&amp;K$1,Распис!$D$4:$D$300,"&gt;="&amp;K$1)&gt;0,SUMIFS(Распис!$I$4:$I$300,Распис!$B$4:$B$300,$A6,Распис!$C$4:$C$300,"&lt;="&amp;K$1,Распис!$D$4:$D$300,"&gt;="&amp;K$1),SUMIF(База!$B$3:$B$305,$A6,База!$I$3:$I$152))</f>
        <v>4</v>
      </c>
      <c r="L6" s="55">
        <f>IF(COUNTIFS(Распис!$B$4:$B$300,$A6,Распис!$C$4:$C$300,"&lt;="&amp;L$1,Распис!$D$4:$D$300,"&gt;="&amp;L$1)&gt;0,SUMIFS(Распис!$J$4:$J$300,Распис!$B$4:$B$300,$A6,Распис!$C$4:$C$300,"&lt;="&amp;L$1,Распис!$D$4:$D$300,"&gt;="&amp;L$1),SUMIF(База!$B$3:$B$305,$A6,База!$J$3:$J$152))</f>
        <v>4</v>
      </c>
      <c r="M6" s="55">
        <f>IF(COUNTIFS(Распис!$B$4:$B$300,$A6,Распис!$C$4:$C$300,"&lt;="&amp;M$1,Распис!$D$4:$D$300,"&gt;="&amp;M$1)&gt;0,SUMIFS(Распис!$K$4:$K$300,Распис!$B$4:$B$300,$A6,Распис!$C$4:$C$300,"&lt;="&amp;M$1,Распис!$D$4:$D$300,"&gt;="&amp;M$1),SUMIF(База!$B$3:$B$305,$A6,База!$K$3:$K$152))</f>
        <v>0</v>
      </c>
      <c r="N6" s="55" t="s">
        <v>23</v>
      </c>
      <c r="O6" s="55">
        <f>IF(COUNTIFS(Распис!$B$4:$B$300,$A6,Распис!$C$4:$C$300,"&lt;="&amp;O$1,Распис!$D$4:$D$300,"&gt;="&amp;O$1)&gt;0,SUMIFS(Распис!$F$4:$F$300,Распис!$B$4:$B$300,$A6,Распис!$C$4:$C$300,"&lt;="&amp;O$1,Распис!$D$4:$D$300,"&gt;="&amp;O$1),SUMIF(База!$B$3:$B$305,$A6,База!$F$3:$F$152))</f>
        <v>3</v>
      </c>
      <c r="P6" s="55">
        <f>IF(COUNTIFS(Распис!$B$4:$B$300,$A6,Распис!$C$4:$C$300,"&lt;="&amp;P$1,Распис!$D$4:$D$300,"&gt;="&amp;P$1)&gt;0,SUMIFS(Распис!$G$4:$G$300,Распис!$B$4:$B$300,$A6,Распис!$C$4:$C$300,"&lt;="&amp;P$1,Распис!$D$4:$D$300,"&gt;="&amp;P$1),SUMIF(База!$B$3:$B$305,$A6,База!$G$3:$G$152))</f>
        <v>5</v>
      </c>
      <c r="Q6" s="55">
        <f>IF(COUNTIFS(Распис!$B$4:$B$300,$A6,Распис!$C$4:$C$300,"&lt;="&amp;Q$1,Распис!$D$4:$D$300,"&gt;="&amp;Q$1)&gt;0,SUMIFS(Распис!$H$4:$H$300,Распис!$B$4:$B$300,$A6,Распис!$C$4:$C$300,"&lt;="&amp;Q$1,Распис!$D$4:$D$300,"&gt;="&amp;Q$1),SUMIF(База!$B$3:$B$305,$A6,База!$H$3:$H$152))</f>
        <v>5</v>
      </c>
      <c r="R6" s="55">
        <f>IF(COUNTIFS(Распис!$B$4:$B$300,$A6,Распис!$C$4:$C$300,"&lt;="&amp;R$1,Распис!$D$4:$D$300,"&gt;="&amp;R$1)&gt;0,SUMIFS(Распис!$I$4:$I$300,Распис!$B$4:$B$300,$A6,Распис!$C$4:$C$300,"&lt;="&amp;R$1,Распис!$D$4:$D$300,"&gt;="&amp;R$1),SUMIF(База!$B$3:$B$305,$A6,База!$I$3:$I$152))</f>
        <v>4</v>
      </c>
      <c r="S6" s="55">
        <f>IF(COUNTIFS(Распис!$B$4:$B$300,$A6,Распис!$C$4:$C$300,"&lt;="&amp;S$1,Распис!$D$4:$D$300,"&gt;="&amp;S$1)&gt;0,SUMIFS(Распис!$J$4:$J$300,Распис!$B$4:$B$300,$A6,Распис!$C$4:$C$300,"&lt;="&amp;S$1,Распис!$D$4:$D$300,"&gt;="&amp;S$1),SUMIF(База!$B$3:$B$305,$A6,База!$J$3:$J$152))</f>
        <v>4</v>
      </c>
      <c r="T6" s="55">
        <f>IF(COUNTIFS(Распис!$B$4:$B$300,$A6,Распис!$C$4:$C$300,"&lt;="&amp;T$1,Распис!$D$4:$D$300,"&gt;="&amp;T$1)&gt;0,SUMIFS(Распис!$K$4:$K$300,Распис!$B$4:$B$300,$A6,Распис!$C$4:$C$300,"&lt;="&amp;T$1,Распис!$D$4:$D$300,"&gt;="&amp;T$1),SUMIF(База!$B$3:$B$305,$A6,База!$K$3:$K$152))</f>
        <v>0</v>
      </c>
      <c r="U6" s="55" t="s">
        <v>23</v>
      </c>
      <c r="V6" s="55">
        <f>IF(COUNTIFS(Распис!$B$4:$B$300,$A6,Распис!$C$4:$C$300,"&lt;="&amp;V$1,Распис!$D$4:$D$300,"&gt;="&amp;V$1)&gt;0,SUMIFS(Распис!$F$4:$F$300,Распис!$B$4:$B$300,$A6,Распис!$C$4:$C$300,"&lt;="&amp;V$1,Распис!$D$4:$D$300,"&gt;="&amp;V$1),SUMIF(База!$B$3:$B$305,$A6,База!$F$3:$F$152))</f>
        <v>3</v>
      </c>
      <c r="W6" s="55">
        <f>IF(COUNTIFS(Распис!$B$4:$B$300,$A6,Распис!$C$4:$C$300,"&lt;="&amp;W$1,Распис!$D$4:$D$300,"&gt;="&amp;W$1)&gt;0,SUMIFS(Распис!$G$4:$G$300,Распис!$B$4:$B$300,$A6,Распис!$C$4:$C$300,"&lt;="&amp;W$1,Распис!$D$4:$D$300,"&gt;="&amp;W$1),SUMIF(База!$B$3:$B$305,$A6,База!$G$3:$G$152))</f>
        <v>5</v>
      </c>
      <c r="X6" s="55">
        <f>IF(COUNTIFS(Распис!$B$4:$B$300,$A6,Распис!$C$4:$C$300,"&lt;="&amp;X$1,Распис!$D$4:$D$300,"&gt;="&amp;X$1)&gt;0,SUMIFS(Распис!$H$4:$H$300,Распис!$B$4:$B$300,$A6,Распис!$C$4:$C$300,"&lt;="&amp;X$1,Распис!$D$4:$D$300,"&gt;="&amp;X$1),SUMIF(База!$B$3:$B$305,$A6,База!$H$3:$H$152))</f>
        <v>5</v>
      </c>
      <c r="Y6" s="55">
        <f>IF(COUNTIFS(Распис!$B$4:$B$300,$A6,Распис!$C$4:$C$300,"&lt;="&amp;Y$1,Распис!$D$4:$D$300,"&gt;="&amp;Y$1)&gt;0,SUMIFS(Распис!$I$4:$I$300,Распис!$B$4:$B$300,$A6,Распис!$C$4:$C$300,"&lt;="&amp;Y$1,Распис!$D$4:$D$300,"&gt;="&amp;Y$1),SUMIF(База!$B$3:$B$305,$A6,База!$I$3:$I$152))</f>
        <v>4</v>
      </c>
      <c r="Z6" s="55">
        <f>IF(COUNTIFS(Распис!$B$4:$B$300,$A6,Распис!$C$4:$C$300,"&lt;="&amp;Z$1,Распис!$D$4:$D$300,"&gt;="&amp;Z$1)&gt;0,SUMIFS(Распис!$J$4:$J$300,Распис!$B$4:$B$300,$A6,Распис!$C$4:$C$300,"&lt;="&amp;Z$1,Распис!$D$4:$D$300,"&gt;="&amp;Z$1),SUMIF(База!$B$3:$B$305,$A6,База!$J$3:$J$152))</f>
        <v>4</v>
      </c>
      <c r="AA6" s="55" t="s">
        <v>25</v>
      </c>
      <c r="AB6" s="55" t="s">
        <v>23</v>
      </c>
      <c r="AC6" s="55" t="s">
        <v>25</v>
      </c>
      <c r="AD6" s="55" t="s">
        <v>25</v>
      </c>
      <c r="AE6" s="55" t="s">
        <v>25</v>
      </c>
      <c r="AF6" s="55" t="s">
        <v>25</v>
      </c>
      <c r="AG6" s="55">
        <f t="shared" si="3"/>
        <v>68</v>
      </c>
      <c r="AH6" s="55">
        <f>AG6-SUMIFS(Распред!$G$4:$G$300,Распред!$B$4:$B$300,"май",Распред!$F$4:$F$300,A6)</f>
        <v>68</v>
      </c>
      <c r="AI6" s="55">
        <f>AH6+(COUNTIF(B6:AF6,"КД")+SUMIFS(Распред!$AH$4:$AH$300,Распред!$F$4:$F$300,A6,Распред!$B$4:$B$300,"май"))*4</f>
        <v>88</v>
      </c>
      <c r="AJ6" s="55">
        <f t="shared" si="4"/>
        <v>0</v>
      </c>
      <c r="AK6" s="55">
        <f t="shared" si="5"/>
        <v>68</v>
      </c>
      <c r="AL6" s="55">
        <f>SUMIFS(Распред!$K$4:$K$300,Распред!$B$4:$B$300,"май",Распред!$J$4:$J$300,A6)+SUMIFS(Распред!$M$4:$M$300,Распред!$B$4:$B$300,"май",Распред!$L$4:$L$300,A6)+SUMIFS(Распред!$O$4:$O$300,Распред!$B$4:$B$300,"май",Распред!$N$4:$N$300,A6)+SUMIFS(Распред!$Q$4:$Q$300,Распред!$B$4:$B$300,"май",Распред!$P$4:$P$300,A6)+SUMIFS(Распред!$S$4:$S$300,Распред!$B$4:$B$300,"май",Распред!$R$4:$R$300,A6)+SUMIFS(Распред!$U$4:$U$300,Распред!$B$4:$B$300,"май",Распред!$T$4:$T$300,A6)+SUMIFS(Распред!$W$4:$W$300,Распред!$B$4:$B$300,"май",Распред!$V$4:$V$300,A6)+SUMIFS(Распред!$Y$4:$Y$300,Распред!$B$4:$B$300,"май",Распред!$X$4:$X$300,A6)+SUMIFS(Распред!$AA$4:$AA$300,Распред!$B$4:$B$300,"май",Распред!$Z$4:$Z$300,A6)+SUMIFS(Распред!$AC$4:$AC$300,Распред!$B$4:$B$300,"май",Распред!$AB$4:$AB$300,A6)</f>
        <v>0</v>
      </c>
      <c r="AM6" s="55">
        <f t="shared" si="6"/>
        <v>68</v>
      </c>
      <c r="AN6" s="55">
        <f t="shared" si="7"/>
        <v>0</v>
      </c>
      <c r="AO6" s="55">
        <f t="shared" si="8"/>
        <v>0</v>
      </c>
      <c r="AP6" s="55">
        <f>январь!AP6</f>
        <v>172000</v>
      </c>
      <c r="AQ6" s="55">
        <f t="shared" si="9"/>
        <v>0</v>
      </c>
      <c r="AR6" s="57"/>
      <c r="AS6" s="176">
        <f t="shared" si="10"/>
        <v>0</v>
      </c>
    </row>
    <row r="7" spans="1:45" x14ac:dyDescent="0.25">
      <c r="A7" s="175" t="str">
        <f>База!B7</f>
        <v>Базарбаев Бауыржан</v>
      </c>
      <c r="B7" s="55" t="s">
        <v>24</v>
      </c>
      <c r="C7" s="55">
        <f ca="1">IF(COUNTIFS(Распис!$B$4:$B$300,$A7,Распис!$C$4:$C$300,"&lt;="&amp;C$1,Распис!$D$4:$D$300,"&gt;="&amp;C$1)&gt;0,SUMIFS(Распис!$H$4:$H$300,Распис!$B$4:$B$300,$A7,Распис!$C$4:$C$300,"&lt;="&amp;C$1,Распис!$D$4:$D$300,"&gt;="&amp;C$1),SUMIF(База!$B$3:$B$305,$A7,База!$H$3:$H$152))</f>
        <v>6</v>
      </c>
      <c r="D7" s="55">
        <f ca="1">IF(COUNTIFS(Распис!$B$4:$B$300,$A7,Распис!$C$4:$C$300,"&lt;="&amp;D$1,Распис!$D$4:$D$300,"&gt;="&amp;D$1)&gt;0,SUMIFS(Распис!$I$4:$I$300,Распис!$B$4:$B$300,$A7,Распис!$C$4:$C$300,"&lt;="&amp;D$1,Распис!$D$4:$D$300,"&gt;="&amp;D$1),SUMIF(База!$B$3:$B$305,$A7,База!$I$3:$I$152))</f>
        <v>6</v>
      </c>
      <c r="E7" s="55">
        <f ca="1">IF(COUNTIFS(Распис!$B$4:$B$300,$A7,Распис!$C$4:$C$300,"&lt;="&amp;E$1,Распис!$D$4:$D$300,"&gt;="&amp;E$1)&gt;0,SUMIFS(Распис!$J$4:$J$300,Распис!$B$4:$B$300,$A7,Распис!$C$4:$C$300,"&lt;="&amp;E$1,Распис!$D$4:$D$300,"&gt;="&amp;E$1),SUMIF(База!$B$3:$B$305,$A7,База!$J$3:$J$152))</f>
        <v>4</v>
      </c>
      <c r="F7" s="55">
        <f ca="1">IF(COUNTIFS(Распис!$B$4:$B$300,$A7,Распис!$C$4:$C$300,"&lt;="&amp;F$1,Распис!$D$4:$D$300,"&gt;="&amp;F$1)&gt;0,SUMIFS(Распис!$K$4:$K$300,Распис!$B$4:$B$300,$A7,Распис!$C$4:$C$300,"&lt;="&amp;F$1,Распис!$D$4:$D$300,"&gt;="&amp;F$1),SUMIF(База!$B$3:$B$305,$A7,База!$K$3:$K$152))</f>
        <v>0</v>
      </c>
      <c r="G7" s="55" t="s">
        <v>23</v>
      </c>
      <c r="H7" s="55" t="s">
        <v>24</v>
      </c>
      <c r="I7" s="55">
        <f ca="1">IF(COUNTIFS(Распис!$B$4:$B$300,$A7,Распис!$C$4:$C$300,"&lt;="&amp;I$1,Распис!$D$4:$D$300,"&gt;="&amp;I$1)&gt;0,SUMIFS(Распис!$G$4:$G$300,Распис!$B$4:$B$300,$A7,Распис!$C$4:$C$300,"&lt;="&amp;I$1,Распис!$D$4:$D$300,"&gt;="&amp;I$1),SUMIF(База!$B$3:$B$305,$A7,База!$G$3:$G$152))</f>
        <v>6</v>
      </c>
      <c r="J7" s="55" t="s">
        <v>24</v>
      </c>
      <c r="K7" s="55">
        <f ca="1">IF(COUNTIFS(Распис!$B$4:$B$300,$A7,Распис!$C$4:$C$300,"&lt;="&amp;K$1,Распис!$D$4:$D$300,"&gt;="&amp;K$1)&gt;0,SUMIFS(Распис!$I$4:$I$300,Распис!$B$4:$B$300,$A7,Распис!$C$4:$C$300,"&lt;="&amp;K$1,Распис!$D$4:$D$300,"&gt;="&amp;K$1),SUMIF(База!$B$3:$B$305,$A7,База!$I$3:$I$152))</f>
        <v>6</v>
      </c>
      <c r="L7" s="55">
        <f ca="1">IF(COUNTIFS(Распис!$B$4:$B$300,$A7,Распис!$C$4:$C$300,"&lt;="&amp;L$1,Распис!$D$4:$D$300,"&gt;="&amp;L$1)&gt;0,SUMIFS(Распис!$J$4:$J$300,Распис!$B$4:$B$300,$A7,Распис!$C$4:$C$300,"&lt;="&amp;L$1,Распис!$D$4:$D$300,"&gt;="&amp;L$1),SUMIF(База!$B$3:$B$305,$A7,База!$J$3:$J$152))</f>
        <v>4</v>
      </c>
      <c r="M7" s="55">
        <f ca="1">IF(COUNTIFS(Распис!$B$4:$B$300,$A7,Распис!$C$4:$C$300,"&lt;="&amp;M$1,Распис!$D$4:$D$300,"&gt;="&amp;M$1)&gt;0,SUMIFS(Распис!$K$4:$K$300,Распис!$B$4:$B$300,$A7,Распис!$C$4:$C$300,"&lt;="&amp;M$1,Распис!$D$4:$D$300,"&gt;="&amp;M$1),SUMIF(База!$B$3:$B$305,$A7,База!$K$3:$K$152))</f>
        <v>0</v>
      </c>
      <c r="N7" s="55" t="s">
        <v>23</v>
      </c>
      <c r="O7" s="55">
        <f ca="1">IF(COUNTIFS(Распис!$B$4:$B$300,$A7,Распис!$C$4:$C$300,"&lt;="&amp;O$1,Распис!$D$4:$D$300,"&gt;="&amp;O$1)&gt;0,SUMIFS(Распис!$F$4:$F$300,Распис!$B$4:$B$300,$A7,Распис!$C$4:$C$300,"&lt;="&amp;O$1,Распис!$D$4:$D$300,"&gt;="&amp;O$1),SUMIF(База!$B$3:$B$305,$A7,База!$F$3:$F$152))</f>
        <v>3</v>
      </c>
      <c r="P7" s="55">
        <f ca="1">IF(COUNTIFS(Распис!$B$4:$B$300,$A7,Распис!$C$4:$C$300,"&lt;="&amp;P$1,Распис!$D$4:$D$300,"&gt;="&amp;P$1)&gt;0,SUMIFS(Распис!$G$4:$G$300,Распис!$B$4:$B$300,$A7,Распис!$C$4:$C$300,"&lt;="&amp;P$1,Распис!$D$4:$D$300,"&gt;="&amp;P$1),SUMIF(База!$B$3:$B$305,$A7,База!$G$3:$G$152))</f>
        <v>6</v>
      </c>
      <c r="Q7" s="55">
        <f ca="1">IF(COUNTIFS(Распис!$B$4:$B$300,$A7,Распис!$C$4:$C$300,"&lt;="&amp;Q$1,Распис!$D$4:$D$300,"&gt;="&amp;Q$1)&gt;0,SUMIFS(Распис!$H$4:$H$300,Распис!$B$4:$B$300,$A7,Распис!$C$4:$C$300,"&lt;="&amp;Q$1,Распис!$D$4:$D$300,"&gt;="&amp;Q$1),SUMIF(База!$B$3:$B$305,$A7,База!$H$3:$H$152))</f>
        <v>6</v>
      </c>
      <c r="R7" s="55">
        <f ca="1">IF(COUNTIFS(Распис!$B$4:$B$300,$A7,Распис!$C$4:$C$300,"&lt;="&amp;R$1,Распис!$D$4:$D$300,"&gt;="&amp;R$1)&gt;0,SUMIFS(Распис!$I$4:$I$300,Распис!$B$4:$B$300,$A7,Распис!$C$4:$C$300,"&lt;="&amp;R$1,Распис!$D$4:$D$300,"&gt;="&amp;R$1),SUMIF(База!$B$3:$B$305,$A7,База!$I$3:$I$152))</f>
        <v>6</v>
      </c>
      <c r="S7" s="55">
        <f ca="1">IF(COUNTIFS(Распис!$B$4:$B$300,$A7,Распис!$C$4:$C$300,"&lt;="&amp;S$1,Распис!$D$4:$D$300,"&gt;="&amp;S$1)&gt;0,SUMIFS(Распис!$J$4:$J$300,Распис!$B$4:$B$300,$A7,Распис!$C$4:$C$300,"&lt;="&amp;S$1,Распис!$D$4:$D$300,"&gt;="&amp;S$1),SUMIF(База!$B$3:$B$305,$A7,База!$J$3:$J$152))</f>
        <v>4</v>
      </c>
      <c r="T7" s="55">
        <f ca="1">IF(COUNTIFS(Распис!$B$4:$B$300,$A7,Распис!$C$4:$C$300,"&lt;="&amp;T$1,Распис!$D$4:$D$300,"&gt;="&amp;T$1)&gt;0,SUMIFS(Распис!$K$4:$K$300,Распис!$B$4:$B$300,$A7,Распис!$C$4:$C$300,"&lt;="&amp;T$1,Распис!$D$4:$D$300,"&gt;="&amp;T$1),SUMIF(База!$B$3:$B$305,$A7,База!$K$3:$K$152))</f>
        <v>0</v>
      </c>
      <c r="U7" s="55" t="s">
        <v>23</v>
      </c>
      <c r="V7" s="55">
        <f ca="1">IF(COUNTIFS(Распис!$B$4:$B$300,$A7,Распис!$C$4:$C$300,"&lt;="&amp;V$1,Распис!$D$4:$D$300,"&gt;="&amp;V$1)&gt;0,SUMIFS(Распис!$F$4:$F$300,Распис!$B$4:$B$300,$A7,Распис!$C$4:$C$300,"&lt;="&amp;V$1,Распис!$D$4:$D$300,"&gt;="&amp;V$1),SUMIF(База!$B$3:$B$305,$A7,База!$F$3:$F$152))</f>
        <v>3</v>
      </c>
      <c r="W7" s="55">
        <f ca="1">IF(COUNTIFS(Распис!$B$4:$B$300,$A7,Распис!$C$4:$C$300,"&lt;="&amp;W$1,Распис!$D$4:$D$300,"&gt;="&amp;W$1)&gt;0,SUMIFS(Распис!$G$4:$G$300,Распис!$B$4:$B$300,$A7,Распис!$C$4:$C$300,"&lt;="&amp;W$1,Распис!$D$4:$D$300,"&gt;="&amp;W$1),SUMIF(База!$B$3:$B$305,$A7,База!$G$3:$G$152))</f>
        <v>6</v>
      </c>
      <c r="X7" s="55">
        <f ca="1">IF(COUNTIFS(Распис!$B$4:$B$300,$A7,Распис!$C$4:$C$300,"&lt;="&amp;X$1,Распис!$D$4:$D$300,"&gt;="&amp;X$1)&gt;0,SUMIFS(Распис!$H$4:$H$300,Распис!$B$4:$B$300,$A7,Распис!$C$4:$C$300,"&lt;="&amp;X$1,Распис!$D$4:$D$300,"&gt;="&amp;X$1),SUMIF(База!$B$3:$B$305,$A7,База!$H$3:$H$152))</f>
        <v>6</v>
      </c>
      <c r="Y7" s="55">
        <f ca="1">IF(COUNTIFS(Распис!$B$4:$B$300,$A7,Распис!$C$4:$C$300,"&lt;="&amp;Y$1,Распис!$D$4:$D$300,"&gt;="&amp;Y$1)&gt;0,SUMIFS(Распис!$I$4:$I$300,Распис!$B$4:$B$300,$A7,Распис!$C$4:$C$300,"&lt;="&amp;Y$1,Распис!$D$4:$D$300,"&gt;="&amp;Y$1),SUMIF(База!$B$3:$B$305,$A7,База!$I$3:$I$152))</f>
        <v>6</v>
      </c>
      <c r="Z7" s="55">
        <f ca="1">IF(COUNTIFS(Распис!$B$4:$B$300,$A7,Распис!$C$4:$C$300,"&lt;="&amp;Z$1,Распис!$D$4:$D$300,"&gt;="&amp;Z$1)&gt;0,SUMIFS(Распис!$J$4:$J$300,Распис!$B$4:$B$300,$A7,Распис!$C$4:$C$300,"&lt;="&amp;Z$1,Распис!$D$4:$D$300,"&gt;="&amp;Z$1),SUMIF(База!$B$3:$B$305,$A7,База!$J$3:$J$152))</f>
        <v>4</v>
      </c>
      <c r="AA7" s="55" t="s">
        <v>25</v>
      </c>
      <c r="AB7" s="55" t="s">
        <v>23</v>
      </c>
      <c r="AC7" s="55" t="s">
        <v>25</v>
      </c>
      <c r="AD7" s="55" t="s">
        <v>25</v>
      </c>
      <c r="AE7" s="55" t="s">
        <v>25</v>
      </c>
      <c r="AF7" s="55" t="s">
        <v>25</v>
      </c>
      <c r="AG7" s="55">
        <f t="shared" ca="1" si="3"/>
        <v>82</v>
      </c>
      <c r="AH7" s="55">
        <f ca="1">AG7-SUMIFS(Распред!$G$4:$G$300,Распред!$B$4:$B$300,"май",Распред!$F$4:$F$300,A7)</f>
        <v>82</v>
      </c>
      <c r="AI7" s="55">
        <f ca="1">AH7+(COUNTIF(B7:AF7,"КД")+SUMIFS(Распред!$AH$4:$AH$300,Распред!$F$4:$F$300,A7,Распред!$B$4:$B$300,"май"))*4</f>
        <v>102</v>
      </c>
      <c r="AJ7" s="55">
        <f t="shared" ca="1" si="4"/>
        <v>6</v>
      </c>
      <c r="AK7" s="55">
        <f t="shared" ca="1" si="5"/>
        <v>76</v>
      </c>
      <c r="AL7" s="55">
        <f>SUMIFS(Распред!$K$4:$K$300,Распред!$B$4:$B$300,"май",Распред!$J$4:$J$300,A7)+SUMIFS(Распред!$M$4:$M$300,Распред!$B$4:$B$300,"май",Распред!$L$4:$L$300,A7)+SUMIFS(Распред!$O$4:$O$300,Распред!$B$4:$B$300,"май",Распред!$N$4:$N$300,A7)+SUMIFS(Распред!$Q$4:$Q$300,Распред!$B$4:$B$300,"май",Распред!$P$4:$P$300,A7)+SUMIFS(Распред!$S$4:$S$300,Распред!$B$4:$B$300,"май",Распред!$R$4:$R$300,A7)+SUMIFS(Распред!$U$4:$U$300,Распред!$B$4:$B$300,"май",Распред!$T$4:$T$300,A7)+SUMIFS(Распред!$W$4:$W$300,Распред!$B$4:$B$300,"май",Распред!$V$4:$V$300,A7)+SUMIFS(Распред!$Y$4:$Y$300,Распред!$B$4:$B$300,"май",Распред!$X$4:$X$300,A7)+SUMIFS(Распред!$AA$4:$AA$300,Распред!$B$4:$B$300,"май",Распред!$Z$4:$Z$300,A7)+SUMIFS(Распред!$AC$4:$AC$300,Распред!$B$4:$B$300,"май",Распред!$AB$4:$AB$300,A7)</f>
        <v>0</v>
      </c>
      <c r="AM7" s="55">
        <f t="shared" ca="1" si="6"/>
        <v>82</v>
      </c>
      <c r="AN7" s="55">
        <f t="shared" ca="1" si="7"/>
        <v>6</v>
      </c>
      <c r="AO7" s="55">
        <f t="shared" ca="1" si="8"/>
        <v>5</v>
      </c>
      <c r="AP7" s="55">
        <f>январь!AP7</f>
        <v>286000</v>
      </c>
      <c r="AQ7" s="55">
        <f t="shared" ca="1" si="9"/>
        <v>14300</v>
      </c>
      <c r="AR7" s="57"/>
      <c r="AS7" s="176">
        <f t="shared" ca="1" si="10"/>
        <v>14300</v>
      </c>
    </row>
    <row r="8" spans="1:45" x14ac:dyDescent="0.25">
      <c r="A8" s="175" t="str">
        <f>База!B8</f>
        <v>Дацюк Павел</v>
      </c>
      <c r="B8" s="55" t="s">
        <v>24</v>
      </c>
      <c r="C8" s="55">
        <f>IF(COUNTIFS(Распис!$B$4:$B$300,$A8,Распис!$C$4:$C$300,"&lt;="&amp;C$1,Распис!$D$4:$D$300,"&gt;="&amp;C$1)&gt;0,SUMIFS(Распис!$H$4:$H$300,Распис!$B$4:$B$300,$A8,Распис!$C$4:$C$300,"&lt;="&amp;C$1,Распис!$D$4:$D$300,"&gt;="&amp;C$1),SUMIF(База!$B$3:$B$305,$A8,База!$H$3:$H$152))</f>
        <v>0</v>
      </c>
      <c r="D8" s="55">
        <f>IF(COUNTIFS(Распис!$B$4:$B$300,$A8,Распис!$C$4:$C$300,"&lt;="&amp;D$1,Распис!$D$4:$D$300,"&gt;="&amp;D$1)&gt;0,SUMIFS(Распис!$I$4:$I$300,Распис!$B$4:$B$300,$A8,Распис!$C$4:$C$300,"&lt;="&amp;D$1,Распис!$D$4:$D$300,"&gt;="&amp;D$1),SUMIF(База!$B$3:$B$305,$A8,База!$I$3:$I$152))</f>
        <v>0</v>
      </c>
      <c r="E8" s="55">
        <f>IF(COUNTIFS(Распис!$B$4:$B$300,$A8,Распис!$C$4:$C$300,"&lt;="&amp;E$1,Распис!$D$4:$D$300,"&gt;="&amp;E$1)&gt;0,SUMIFS(Распис!$J$4:$J$300,Распис!$B$4:$B$300,$A8,Распис!$C$4:$C$300,"&lt;="&amp;E$1,Распис!$D$4:$D$300,"&gt;="&amp;E$1),SUMIF(База!$B$3:$B$305,$A8,База!$J$3:$J$152))</f>
        <v>0</v>
      </c>
      <c r="F8" s="55">
        <f>IF(COUNTIFS(Распис!$B$4:$B$300,$A8,Распис!$C$4:$C$300,"&lt;="&amp;F$1,Распис!$D$4:$D$300,"&gt;="&amp;F$1)&gt;0,SUMIFS(Распис!$K$4:$K$300,Распис!$B$4:$B$300,$A8,Распис!$C$4:$C$300,"&lt;="&amp;F$1,Распис!$D$4:$D$300,"&gt;="&amp;F$1),SUMIF(База!$B$3:$B$305,$A8,База!$K$3:$K$152))</f>
        <v>0</v>
      </c>
      <c r="G8" s="55" t="s">
        <v>23</v>
      </c>
      <c r="H8" s="55" t="s">
        <v>24</v>
      </c>
      <c r="I8" s="55">
        <f>IF(COUNTIFS(Распис!$B$4:$B$300,$A8,Распис!$C$4:$C$300,"&lt;="&amp;I$1,Распис!$D$4:$D$300,"&gt;="&amp;I$1)&gt;0,SUMIFS(Распис!$G$4:$G$300,Распис!$B$4:$B$300,$A8,Распис!$C$4:$C$300,"&lt;="&amp;I$1,Распис!$D$4:$D$300,"&gt;="&amp;I$1),SUMIF(База!$B$3:$B$305,$A8,База!$G$3:$G$152))</f>
        <v>0</v>
      </c>
      <c r="J8" s="55" t="s">
        <v>24</v>
      </c>
      <c r="K8" s="55">
        <f>IF(COUNTIFS(Распис!$B$4:$B$300,$A8,Распис!$C$4:$C$300,"&lt;="&amp;K$1,Распис!$D$4:$D$300,"&gt;="&amp;K$1)&gt;0,SUMIFS(Распис!$I$4:$I$300,Распис!$B$4:$B$300,$A8,Распис!$C$4:$C$300,"&lt;="&amp;K$1,Распис!$D$4:$D$300,"&gt;="&amp;K$1),SUMIF(База!$B$3:$B$305,$A8,База!$I$3:$I$152))</f>
        <v>0</v>
      </c>
      <c r="L8" s="55">
        <f>IF(COUNTIFS(Распис!$B$4:$B$300,$A8,Распис!$C$4:$C$300,"&lt;="&amp;L$1,Распис!$D$4:$D$300,"&gt;="&amp;L$1)&gt;0,SUMIFS(Распис!$J$4:$J$300,Распис!$B$4:$B$300,$A8,Распис!$C$4:$C$300,"&lt;="&amp;L$1,Распис!$D$4:$D$300,"&gt;="&amp;L$1),SUMIF(База!$B$3:$B$305,$A8,База!$J$3:$J$152))</f>
        <v>0</v>
      </c>
      <c r="M8" s="55">
        <f>IF(COUNTIFS(Распис!$B$4:$B$300,$A8,Распис!$C$4:$C$300,"&lt;="&amp;M$1,Распис!$D$4:$D$300,"&gt;="&amp;M$1)&gt;0,SUMIFS(Распис!$K$4:$K$300,Распис!$B$4:$B$300,$A8,Распис!$C$4:$C$300,"&lt;="&amp;M$1,Распис!$D$4:$D$300,"&gt;="&amp;M$1),SUMIF(База!$B$3:$B$305,$A8,База!$K$3:$K$152))</f>
        <v>0</v>
      </c>
      <c r="N8" s="55" t="s">
        <v>23</v>
      </c>
      <c r="O8" s="55">
        <f>IF(COUNTIFS(Распис!$B$4:$B$300,$A8,Распис!$C$4:$C$300,"&lt;="&amp;O$1,Распис!$D$4:$D$300,"&gt;="&amp;O$1)&gt;0,SUMIFS(Распис!$F$4:$F$300,Распис!$B$4:$B$300,$A8,Распис!$C$4:$C$300,"&lt;="&amp;O$1,Распис!$D$4:$D$300,"&gt;="&amp;O$1),SUMIF(База!$B$3:$B$305,$A8,База!$F$3:$F$152))</f>
        <v>0</v>
      </c>
      <c r="P8" s="55">
        <f>IF(COUNTIFS(Распис!$B$4:$B$300,$A8,Распис!$C$4:$C$300,"&lt;="&amp;P$1,Распис!$D$4:$D$300,"&gt;="&amp;P$1)&gt;0,SUMIFS(Распис!$G$4:$G$300,Распис!$B$4:$B$300,$A8,Распис!$C$4:$C$300,"&lt;="&amp;P$1,Распис!$D$4:$D$300,"&gt;="&amp;P$1),SUMIF(База!$B$3:$B$305,$A8,База!$G$3:$G$152))</f>
        <v>0</v>
      </c>
      <c r="Q8" s="55">
        <f>IF(COUNTIFS(Распис!$B$4:$B$300,$A8,Распис!$C$4:$C$300,"&lt;="&amp;Q$1,Распис!$D$4:$D$300,"&gt;="&amp;Q$1)&gt;0,SUMIFS(Распис!$H$4:$H$300,Распис!$B$4:$B$300,$A8,Распис!$C$4:$C$300,"&lt;="&amp;Q$1,Распис!$D$4:$D$300,"&gt;="&amp;Q$1),SUMIF(База!$B$3:$B$305,$A8,База!$H$3:$H$152))</f>
        <v>0</v>
      </c>
      <c r="R8" s="55">
        <f>IF(COUNTIFS(Распис!$B$4:$B$300,$A8,Распис!$C$4:$C$300,"&lt;="&amp;R$1,Распис!$D$4:$D$300,"&gt;="&amp;R$1)&gt;0,SUMIFS(Распис!$I$4:$I$300,Распис!$B$4:$B$300,$A8,Распис!$C$4:$C$300,"&lt;="&amp;R$1,Распис!$D$4:$D$300,"&gt;="&amp;R$1),SUMIF(База!$B$3:$B$305,$A8,База!$I$3:$I$152))</f>
        <v>0</v>
      </c>
      <c r="S8" s="55">
        <f>IF(COUNTIFS(Распис!$B$4:$B$300,$A8,Распис!$C$4:$C$300,"&lt;="&amp;S$1,Распис!$D$4:$D$300,"&gt;="&amp;S$1)&gt;0,SUMIFS(Распис!$J$4:$J$300,Распис!$B$4:$B$300,$A8,Распис!$C$4:$C$300,"&lt;="&amp;S$1,Распис!$D$4:$D$300,"&gt;="&amp;S$1),SUMIF(База!$B$3:$B$305,$A8,База!$J$3:$J$152))</f>
        <v>0</v>
      </c>
      <c r="T8" s="55">
        <f>IF(COUNTIFS(Распис!$B$4:$B$300,$A8,Распис!$C$4:$C$300,"&lt;="&amp;T$1,Распис!$D$4:$D$300,"&gt;="&amp;T$1)&gt;0,SUMIFS(Распис!$K$4:$K$300,Распис!$B$4:$B$300,$A8,Распис!$C$4:$C$300,"&lt;="&amp;T$1,Распис!$D$4:$D$300,"&gt;="&amp;T$1),SUMIF(База!$B$3:$B$305,$A8,База!$K$3:$K$152))</f>
        <v>0</v>
      </c>
      <c r="U8" s="55" t="s">
        <v>23</v>
      </c>
      <c r="V8" s="55">
        <f>IF(COUNTIFS(Распис!$B$4:$B$300,$A8,Распис!$C$4:$C$300,"&lt;="&amp;V$1,Распис!$D$4:$D$300,"&gt;="&amp;V$1)&gt;0,SUMIFS(Распис!$F$4:$F$300,Распис!$B$4:$B$300,$A8,Распис!$C$4:$C$300,"&lt;="&amp;V$1,Распис!$D$4:$D$300,"&gt;="&amp;V$1),SUMIF(База!$B$3:$B$305,$A8,База!$F$3:$F$152))</f>
        <v>0</v>
      </c>
      <c r="W8" s="55">
        <f>IF(COUNTIFS(Распис!$B$4:$B$300,$A8,Распис!$C$4:$C$300,"&lt;="&amp;W$1,Распис!$D$4:$D$300,"&gt;="&amp;W$1)&gt;0,SUMIFS(Распис!$G$4:$G$300,Распис!$B$4:$B$300,$A8,Распис!$C$4:$C$300,"&lt;="&amp;W$1,Распис!$D$4:$D$300,"&gt;="&amp;W$1),SUMIF(База!$B$3:$B$305,$A8,База!$G$3:$G$152))</f>
        <v>0</v>
      </c>
      <c r="X8" s="55">
        <f>IF(COUNTIFS(Распис!$B$4:$B$300,$A8,Распис!$C$4:$C$300,"&lt;="&amp;X$1,Распис!$D$4:$D$300,"&gt;="&amp;X$1)&gt;0,SUMIFS(Распис!$H$4:$H$300,Распис!$B$4:$B$300,$A8,Распис!$C$4:$C$300,"&lt;="&amp;X$1,Распис!$D$4:$D$300,"&gt;="&amp;X$1),SUMIF(База!$B$3:$B$305,$A8,База!$H$3:$H$152))</f>
        <v>0</v>
      </c>
      <c r="Y8" s="55">
        <f>IF(COUNTIFS(Распис!$B$4:$B$300,$A8,Распис!$C$4:$C$300,"&lt;="&amp;Y$1,Распис!$D$4:$D$300,"&gt;="&amp;Y$1)&gt;0,SUMIFS(Распис!$I$4:$I$300,Распис!$B$4:$B$300,$A8,Распис!$C$4:$C$300,"&lt;="&amp;Y$1,Распис!$D$4:$D$300,"&gt;="&amp;Y$1),SUMIF(База!$B$3:$B$305,$A8,База!$I$3:$I$152))</f>
        <v>0</v>
      </c>
      <c r="Z8" s="55">
        <f>IF(COUNTIFS(Распис!$B$4:$B$300,$A8,Распис!$C$4:$C$300,"&lt;="&amp;Z$1,Распис!$D$4:$D$300,"&gt;="&amp;Z$1)&gt;0,SUMIFS(Распис!$J$4:$J$300,Распис!$B$4:$B$300,$A8,Распис!$C$4:$C$300,"&lt;="&amp;Z$1,Распис!$D$4:$D$300,"&gt;="&amp;Z$1),SUMIF(База!$B$3:$B$305,$A8,База!$J$3:$J$152))</f>
        <v>0</v>
      </c>
      <c r="AA8" s="55" t="s">
        <v>25</v>
      </c>
      <c r="AB8" s="55" t="s">
        <v>23</v>
      </c>
      <c r="AC8" s="55" t="s">
        <v>25</v>
      </c>
      <c r="AD8" s="55" t="s">
        <v>25</v>
      </c>
      <c r="AE8" s="55" t="s">
        <v>25</v>
      </c>
      <c r="AF8" s="55" t="s">
        <v>25</v>
      </c>
      <c r="AG8" s="55">
        <f t="shared" si="3"/>
        <v>0</v>
      </c>
      <c r="AH8" s="55">
        <f>AG8-SUMIFS(Распред!$G$4:$G$300,Распред!$B$4:$B$300,"май",Распред!$F$4:$F$300,A8)</f>
        <v>0</v>
      </c>
      <c r="AI8" s="55">
        <f>AH8+(COUNTIF(B8:AF8,"КД")+SUMIFS(Распред!$AH$4:$AH$300,Распред!$F$4:$F$300,A8,Распред!$B$4:$B$300,"май"))*4</f>
        <v>20</v>
      </c>
      <c r="AJ8" s="55">
        <f t="shared" si="4"/>
        <v>0</v>
      </c>
      <c r="AK8" s="55">
        <f t="shared" si="5"/>
        <v>0</v>
      </c>
      <c r="AL8" s="55">
        <f>SUMIFS(Распред!$K$4:$K$300,Распред!$B$4:$B$300,"май",Распред!$J$4:$J$300,A8)+SUMIFS(Распред!$M$4:$M$300,Распред!$B$4:$B$300,"май",Распред!$L$4:$L$300,A8)+SUMIFS(Распред!$O$4:$O$300,Распред!$B$4:$B$300,"май",Распред!$N$4:$N$300,A8)+SUMIFS(Распред!$Q$4:$Q$300,Распред!$B$4:$B$300,"май",Распред!$P$4:$P$300,A8)+SUMIFS(Распред!$S$4:$S$300,Распред!$B$4:$B$300,"май",Распред!$R$4:$R$300,A8)+SUMIFS(Распред!$U$4:$U$300,Распред!$B$4:$B$300,"май",Распред!$T$4:$T$300,A8)+SUMIFS(Распред!$W$4:$W$300,Распред!$B$4:$B$300,"май",Распред!$V$4:$V$300,A8)+SUMIFS(Распред!$Y$4:$Y$300,Распред!$B$4:$B$300,"май",Распред!$X$4:$X$300,A8)+SUMIFS(Распред!$AA$4:$AA$300,Распред!$B$4:$B$300,"май",Распред!$Z$4:$Z$300,A8)+SUMIFS(Распред!$AC$4:$AC$300,Распред!$B$4:$B$300,"май",Распред!$AB$4:$AB$300,A8)</f>
        <v>0</v>
      </c>
      <c r="AM8" s="55">
        <f t="shared" si="6"/>
        <v>0</v>
      </c>
      <c r="AN8" s="55">
        <f t="shared" si="7"/>
        <v>0</v>
      </c>
      <c r="AO8" s="55">
        <f t="shared" si="8"/>
        <v>0</v>
      </c>
      <c r="AP8" s="55">
        <f>январь!AP8</f>
        <v>286000</v>
      </c>
      <c r="AQ8" s="55">
        <f t="shared" si="9"/>
        <v>0</v>
      </c>
      <c r="AR8" s="57"/>
      <c r="AS8" s="176">
        <f t="shared" si="10"/>
        <v>0</v>
      </c>
    </row>
    <row r="9" spans="1:45" x14ac:dyDescent="0.25">
      <c r="A9" s="175" t="str">
        <f>База!B9</f>
        <v>Малкин Евгений</v>
      </c>
      <c r="B9" s="55" t="s">
        <v>24</v>
      </c>
      <c r="C9" s="55">
        <f>IF(COUNTIFS(Распис!$B$4:$B$300,$A9,Распис!$C$4:$C$300,"&lt;="&amp;C$1,Распис!$D$4:$D$300,"&gt;="&amp;C$1)&gt;0,SUMIFS(Распис!$H$4:$H$300,Распис!$B$4:$B$300,$A9,Распис!$C$4:$C$300,"&lt;="&amp;C$1,Распис!$D$4:$D$300,"&gt;="&amp;C$1),SUMIF(База!$B$3:$B$305,$A9,База!$H$3:$H$152))</f>
        <v>4</v>
      </c>
      <c r="D9" s="55">
        <f>IF(COUNTIFS(Распис!$B$4:$B$300,$A9,Распис!$C$4:$C$300,"&lt;="&amp;D$1,Распис!$D$4:$D$300,"&gt;="&amp;D$1)&gt;0,SUMIFS(Распис!$I$4:$I$300,Распис!$B$4:$B$300,$A9,Распис!$C$4:$C$300,"&lt;="&amp;D$1,Распис!$D$4:$D$300,"&gt;="&amp;D$1),SUMIF(База!$B$3:$B$305,$A9,База!$I$3:$I$152))</f>
        <v>5</v>
      </c>
      <c r="E9" s="55">
        <f>IF(COUNTIFS(Распис!$B$4:$B$300,$A9,Распис!$C$4:$C$300,"&lt;="&amp;E$1,Распис!$D$4:$D$300,"&gt;="&amp;E$1)&gt;0,SUMIFS(Распис!$J$4:$J$300,Распис!$B$4:$B$300,$A9,Распис!$C$4:$C$300,"&lt;="&amp;E$1,Распис!$D$4:$D$300,"&gt;="&amp;E$1),SUMIF(База!$B$3:$B$305,$A9,База!$J$3:$J$152))</f>
        <v>2</v>
      </c>
      <c r="F9" s="55">
        <f>IF(COUNTIFS(Распис!$B$4:$B$300,$A9,Распис!$C$4:$C$300,"&lt;="&amp;F$1,Распис!$D$4:$D$300,"&gt;="&amp;F$1)&gt;0,SUMIFS(Распис!$K$4:$K$300,Распис!$B$4:$B$300,$A9,Распис!$C$4:$C$300,"&lt;="&amp;F$1,Распис!$D$4:$D$300,"&gt;="&amp;F$1),SUMIF(База!$B$3:$B$305,$A9,База!$K$3:$K$152))</f>
        <v>0</v>
      </c>
      <c r="G9" s="55" t="s">
        <v>23</v>
      </c>
      <c r="H9" s="55" t="s">
        <v>24</v>
      </c>
      <c r="I9" s="55">
        <f>IF(COUNTIFS(Распис!$B$4:$B$300,$A9,Распис!$C$4:$C$300,"&lt;="&amp;I$1,Распис!$D$4:$D$300,"&gt;="&amp;I$1)&gt;0,SUMIFS(Распис!$G$4:$G$300,Распис!$B$4:$B$300,$A9,Распис!$C$4:$C$300,"&lt;="&amp;I$1,Распис!$D$4:$D$300,"&gt;="&amp;I$1),SUMIF(База!$B$3:$B$305,$A9,База!$G$3:$G$152))</f>
        <v>5</v>
      </c>
      <c r="J9" s="55" t="s">
        <v>24</v>
      </c>
      <c r="K9" s="55">
        <f>IF(COUNTIFS(Распис!$B$4:$B$300,$A9,Распис!$C$4:$C$300,"&lt;="&amp;K$1,Распис!$D$4:$D$300,"&gt;="&amp;K$1)&gt;0,SUMIFS(Распис!$I$4:$I$300,Распис!$B$4:$B$300,$A9,Распис!$C$4:$C$300,"&lt;="&amp;K$1,Распис!$D$4:$D$300,"&gt;="&amp;K$1),SUMIF(База!$B$3:$B$305,$A9,База!$I$3:$I$152))</f>
        <v>5</v>
      </c>
      <c r="L9" s="55">
        <f>IF(COUNTIFS(Распис!$B$4:$B$300,$A9,Распис!$C$4:$C$300,"&lt;="&amp;L$1,Распис!$D$4:$D$300,"&gt;="&amp;L$1)&gt;0,SUMIFS(Распис!$J$4:$J$300,Распис!$B$4:$B$300,$A9,Распис!$C$4:$C$300,"&lt;="&amp;L$1,Распис!$D$4:$D$300,"&gt;="&amp;L$1),SUMIF(База!$B$3:$B$305,$A9,База!$J$3:$J$152))</f>
        <v>2</v>
      </c>
      <c r="M9" s="55">
        <f>IF(COUNTIFS(Распис!$B$4:$B$300,$A9,Распис!$C$4:$C$300,"&lt;="&amp;M$1,Распис!$D$4:$D$300,"&gt;="&amp;M$1)&gt;0,SUMIFS(Распис!$K$4:$K$300,Распис!$B$4:$B$300,$A9,Распис!$C$4:$C$300,"&lt;="&amp;M$1,Распис!$D$4:$D$300,"&gt;="&amp;M$1),SUMIF(База!$B$3:$B$305,$A9,База!$K$3:$K$152))</f>
        <v>0</v>
      </c>
      <c r="N9" s="55" t="s">
        <v>23</v>
      </c>
      <c r="O9" s="55">
        <f>IF(COUNTIFS(Распис!$B$4:$B$300,$A9,Распис!$C$4:$C$300,"&lt;="&amp;O$1,Распис!$D$4:$D$300,"&gt;="&amp;O$1)&gt;0,SUMIFS(Распис!$F$4:$F$300,Распис!$B$4:$B$300,$A9,Распис!$C$4:$C$300,"&lt;="&amp;O$1,Распис!$D$4:$D$300,"&gt;="&amp;O$1),SUMIF(База!$B$3:$B$305,$A9,База!$F$3:$F$152))</f>
        <v>6</v>
      </c>
      <c r="P9" s="55">
        <f>IF(COUNTIFS(Распис!$B$4:$B$300,$A9,Распис!$C$4:$C$300,"&lt;="&amp;P$1,Распис!$D$4:$D$300,"&gt;="&amp;P$1)&gt;0,SUMIFS(Распис!$G$4:$G$300,Распис!$B$4:$B$300,$A9,Распис!$C$4:$C$300,"&lt;="&amp;P$1,Распис!$D$4:$D$300,"&gt;="&amp;P$1),SUMIF(База!$B$3:$B$305,$A9,База!$G$3:$G$152))</f>
        <v>5</v>
      </c>
      <c r="Q9" s="55">
        <f>IF(COUNTIFS(Распис!$B$4:$B$300,$A9,Распис!$C$4:$C$300,"&lt;="&amp;Q$1,Распис!$D$4:$D$300,"&gt;="&amp;Q$1)&gt;0,SUMIFS(Распис!$H$4:$H$300,Распис!$B$4:$B$300,$A9,Распис!$C$4:$C$300,"&lt;="&amp;Q$1,Распис!$D$4:$D$300,"&gt;="&amp;Q$1),SUMIF(База!$B$3:$B$305,$A9,База!$H$3:$H$152))</f>
        <v>4</v>
      </c>
      <c r="R9" s="55">
        <f>IF(COUNTIFS(Распис!$B$4:$B$300,$A9,Распис!$C$4:$C$300,"&lt;="&amp;R$1,Распис!$D$4:$D$300,"&gt;="&amp;R$1)&gt;0,SUMIFS(Распис!$I$4:$I$300,Распис!$B$4:$B$300,$A9,Распис!$C$4:$C$300,"&lt;="&amp;R$1,Распис!$D$4:$D$300,"&gt;="&amp;R$1),SUMIF(База!$B$3:$B$305,$A9,База!$I$3:$I$152))</f>
        <v>5</v>
      </c>
      <c r="S9" s="55">
        <f>IF(COUNTIFS(Распис!$B$4:$B$300,$A9,Распис!$C$4:$C$300,"&lt;="&amp;S$1,Распис!$D$4:$D$300,"&gt;="&amp;S$1)&gt;0,SUMIFS(Распис!$J$4:$J$300,Распис!$B$4:$B$300,$A9,Распис!$C$4:$C$300,"&lt;="&amp;S$1,Распис!$D$4:$D$300,"&gt;="&amp;S$1),SUMIF(База!$B$3:$B$305,$A9,База!$J$3:$J$152))</f>
        <v>2</v>
      </c>
      <c r="T9" s="55">
        <f>IF(COUNTIFS(Распис!$B$4:$B$300,$A9,Распис!$C$4:$C$300,"&lt;="&amp;T$1,Распис!$D$4:$D$300,"&gt;="&amp;T$1)&gt;0,SUMIFS(Распис!$K$4:$K$300,Распис!$B$4:$B$300,$A9,Распис!$C$4:$C$300,"&lt;="&amp;T$1,Распис!$D$4:$D$300,"&gt;="&amp;T$1),SUMIF(База!$B$3:$B$305,$A9,База!$K$3:$K$152))</f>
        <v>0</v>
      </c>
      <c r="U9" s="55" t="s">
        <v>23</v>
      </c>
      <c r="V9" s="55">
        <f>IF(COUNTIFS(Распис!$B$4:$B$300,$A9,Распис!$C$4:$C$300,"&lt;="&amp;V$1,Распис!$D$4:$D$300,"&gt;="&amp;V$1)&gt;0,SUMIFS(Распис!$F$4:$F$300,Распис!$B$4:$B$300,$A9,Распис!$C$4:$C$300,"&lt;="&amp;V$1,Распис!$D$4:$D$300,"&gt;="&amp;V$1),SUMIF(База!$B$3:$B$305,$A9,База!$F$3:$F$152))</f>
        <v>6</v>
      </c>
      <c r="W9" s="55">
        <f>IF(COUNTIFS(Распис!$B$4:$B$300,$A9,Распис!$C$4:$C$300,"&lt;="&amp;W$1,Распис!$D$4:$D$300,"&gt;="&amp;W$1)&gt;0,SUMIFS(Распис!$G$4:$G$300,Распис!$B$4:$B$300,$A9,Распис!$C$4:$C$300,"&lt;="&amp;W$1,Распис!$D$4:$D$300,"&gt;="&amp;W$1),SUMIF(База!$B$3:$B$305,$A9,База!$G$3:$G$152))</f>
        <v>5</v>
      </c>
      <c r="X9" s="55">
        <f>IF(COUNTIFS(Распис!$B$4:$B$300,$A9,Распис!$C$4:$C$300,"&lt;="&amp;X$1,Распис!$D$4:$D$300,"&gt;="&amp;X$1)&gt;0,SUMIFS(Распис!$H$4:$H$300,Распис!$B$4:$B$300,$A9,Распис!$C$4:$C$300,"&lt;="&amp;X$1,Распис!$D$4:$D$300,"&gt;="&amp;X$1),SUMIF(База!$B$3:$B$305,$A9,База!$H$3:$H$152))</f>
        <v>4</v>
      </c>
      <c r="Y9" s="55">
        <f>IF(COUNTIFS(Распис!$B$4:$B$300,$A9,Распис!$C$4:$C$300,"&lt;="&amp;Y$1,Распис!$D$4:$D$300,"&gt;="&amp;Y$1)&gt;0,SUMIFS(Распис!$I$4:$I$300,Распис!$B$4:$B$300,$A9,Распис!$C$4:$C$300,"&lt;="&amp;Y$1,Распис!$D$4:$D$300,"&gt;="&amp;Y$1),SUMIF(База!$B$3:$B$305,$A9,База!$I$3:$I$152))</f>
        <v>5</v>
      </c>
      <c r="Z9" s="55">
        <f>IF(COUNTIFS(Распис!$B$4:$B$300,$A9,Распис!$C$4:$C$300,"&lt;="&amp;Z$1,Распис!$D$4:$D$300,"&gt;="&amp;Z$1)&gt;0,SUMIFS(Распис!$J$4:$J$300,Распис!$B$4:$B$300,$A9,Распис!$C$4:$C$300,"&lt;="&amp;Z$1,Распис!$D$4:$D$300,"&gt;="&amp;Z$1),SUMIF(База!$B$3:$B$305,$A9,База!$J$3:$J$152))</f>
        <v>2</v>
      </c>
      <c r="AA9" s="55" t="s">
        <v>25</v>
      </c>
      <c r="AB9" s="55" t="s">
        <v>23</v>
      </c>
      <c r="AC9" s="55" t="s">
        <v>25</v>
      </c>
      <c r="AD9" s="55" t="s">
        <v>25</v>
      </c>
      <c r="AE9" s="55" t="s">
        <v>25</v>
      </c>
      <c r="AF9" s="55" t="s">
        <v>25</v>
      </c>
      <c r="AG9" s="55">
        <f t="shared" si="3"/>
        <v>67</v>
      </c>
      <c r="AH9" s="55">
        <f>AG9-SUMIFS(Распред!$G$4:$G$300,Распред!$B$4:$B$300,"май",Распред!$F$4:$F$300,A9)</f>
        <v>67</v>
      </c>
      <c r="AI9" s="55">
        <f>AH9+(COUNTIF(B9:AF9,"КД")+SUMIFS(Распред!$AH$4:$AH$300,Распред!$F$4:$F$300,A9,Распред!$B$4:$B$300,"май"))*4</f>
        <v>87</v>
      </c>
      <c r="AJ9" s="55">
        <f t="shared" si="4"/>
        <v>0</v>
      </c>
      <c r="AK9" s="55">
        <f t="shared" si="5"/>
        <v>67</v>
      </c>
      <c r="AL9" s="55">
        <f>SUMIFS(Распред!$K$4:$K$300,Распред!$B$4:$B$300,"май",Распред!$J$4:$J$300,A9)+SUMIFS(Распред!$M$4:$M$300,Распред!$B$4:$B$300,"май",Распред!$L$4:$L$300,A9)+SUMIFS(Распред!$O$4:$O$300,Распред!$B$4:$B$300,"май",Распред!$N$4:$N$300,A9)+SUMIFS(Распред!$Q$4:$Q$300,Распред!$B$4:$B$300,"май",Распред!$P$4:$P$300,A9)+SUMIFS(Распред!$S$4:$S$300,Распред!$B$4:$B$300,"май",Распред!$R$4:$R$300,A9)+SUMIFS(Распред!$U$4:$U$300,Распред!$B$4:$B$300,"май",Распред!$T$4:$T$300,A9)+SUMIFS(Распред!$W$4:$W$300,Распред!$B$4:$B$300,"май",Распред!$V$4:$V$300,A9)+SUMIFS(Распред!$Y$4:$Y$300,Распред!$B$4:$B$300,"май",Распред!$X$4:$X$300,A9)+SUMIFS(Распред!$AA$4:$AA$300,Распред!$B$4:$B$300,"май",Распред!$Z$4:$Z$300,A9)+SUMIFS(Распред!$AC$4:$AC$300,Распред!$B$4:$B$300,"май",Распред!$AB$4:$AB$300,A9)</f>
        <v>0</v>
      </c>
      <c r="AM9" s="55">
        <f t="shared" si="6"/>
        <v>67</v>
      </c>
      <c r="AN9" s="55">
        <f t="shared" si="7"/>
        <v>0</v>
      </c>
      <c r="AO9" s="55">
        <f t="shared" si="8"/>
        <v>0</v>
      </c>
      <c r="AP9" s="55">
        <f>январь!AP9</f>
        <v>172000</v>
      </c>
      <c r="AQ9" s="55">
        <f t="shared" si="9"/>
        <v>0</v>
      </c>
      <c r="AR9" s="57"/>
      <c r="AS9" s="176">
        <f t="shared" si="10"/>
        <v>0</v>
      </c>
    </row>
    <row r="10" spans="1:45" x14ac:dyDescent="0.25">
      <c r="A10" s="175" t="str">
        <f>База!B10</f>
        <v>Козлов Николай</v>
      </c>
      <c r="B10" s="55" t="s">
        <v>24</v>
      </c>
      <c r="C10" s="55">
        <f ca="1">IF(COUNTIFS(Распис!$B$4:$B$300,$A10,Распис!$C$4:$C$300,"&lt;="&amp;C$1,Распис!$D$4:$D$300,"&gt;="&amp;C$1)&gt;0,SUMIFS(Распис!$H$4:$H$300,Распис!$B$4:$B$300,$A10,Распис!$C$4:$C$300,"&lt;="&amp;C$1,Распис!$D$4:$D$300,"&gt;="&amp;C$1),SUMIF(База!$B$3:$B$305,$A10,База!$H$3:$H$152))</f>
        <v>6</v>
      </c>
      <c r="D10" s="55">
        <f ca="1">IF(COUNTIFS(Распис!$B$4:$B$300,$A10,Распис!$C$4:$C$300,"&lt;="&amp;D$1,Распис!$D$4:$D$300,"&gt;="&amp;D$1)&gt;0,SUMIFS(Распис!$I$4:$I$300,Распис!$B$4:$B$300,$A10,Распис!$C$4:$C$300,"&lt;="&amp;D$1,Распис!$D$4:$D$300,"&gt;="&amp;D$1),SUMIF(База!$B$3:$B$305,$A10,База!$I$3:$I$152))</f>
        <v>3</v>
      </c>
      <c r="E10" s="55">
        <f ca="1">IF(COUNTIFS(Распис!$B$4:$B$300,$A10,Распис!$C$4:$C$300,"&lt;="&amp;E$1,Распис!$D$4:$D$300,"&gt;="&amp;E$1)&gt;0,SUMIFS(Распис!$J$4:$J$300,Распис!$B$4:$B$300,$A10,Распис!$C$4:$C$300,"&lt;="&amp;E$1,Распис!$D$4:$D$300,"&gt;="&amp;E$1),SUMIF(База!$B$3:$B$305,$A10,База!$J$3:$J$152))</f>
        <v>5</v>
      </c>
      <c r="F10" s="55">
        <f ca="1">IF(COUNTIFS(Распис!$B$4:$B$300,$A10,Распис!$C$4:$C$300,"&lt;="&amp;F$1,Распис!$D$4:$D$300,"&gt;="&amp;F$1)&gt;0,SUMIFS(Распис!$K$4:$K$300,Распис!$B$4:$B$300,$A10,Распис!$C$4:$C$300,"&lt;="&amp;F$1,Распис!$D$4:$D$300,"&gt;="&amp;F$1),SUMIF(База!$B$3:$B$305,$A10,База!$K$3:$K$152))</f>
        <v>0</v>
      </c>
      <c r="G10" s="55" t="s">
        <v>23</v>
      </c>
      <c r="H10" s="55" t="s">
        <v>24</v>
      </c>
      <c r="I10" s="55">
        <f ca="1">IF(COUNTIFS(Распис!$B$4:$B$300,$A10,Распис!$C$4:$C$300,"&lt;="&amp;I$1,Распис!$D$4:$D$300,"&gt;="&amp;I$1)&gt;0,SUMIFS(Распис!$G$4:$G$300,Распис!$B$4:$B$300,$A10,Распис!$C$4:$C$300,"&lt;="&amp;I$1,Распис!$D$4:$D$300,"&gt;="&amp;I$1),SUMIF(База!$B$3:$B$305,$A10,База!$G$3:$G$152))</f>
        <v>6</v>
      </c>
      <c r="J10" s="55" t="s">
        <v>24</v>
      </c>
      <c r="K10" s="55">
        <f ca="1">IF(COUNTIFS(Распис!$B$4:$B$300,$A10,Распис!$C$4:$C$300,"&lt;="&amp;K$1,Распис!$D$4:$D$300,"&gt;="&amp;K$1)&gt;0,SUMIFS(Распис!$I$4:$I$300,Распис!$B$4:$B$300,$A10,Распис!$C$4:$C$300,"&lt;="&amp;K$1,Распис!$D$4:$D$300,"&gt;="&amp;K$1),SUMIF(База!$B$3:$B$305,$A10,База!$I$3:$I$152))</f>
        <v>3</v>
      </c>
      <c r="L10" s="55">
        <f ca="1">IF(COUNTIFS(Распис!$B$4:$B$300,$A10,Распис!$C$4:$C$300,"&lt;="&amp;L$1,Распис!$D$4:$D$300,"&gt;="&amp;L$1)&gt;0,SUMIFS(Распис!$J$4:$J$300,Распис!$B$4:$B$300,$A10,Распис!$C$4:$C$300,"&lt;="&amp;L$1,Распис!$D$4:$D$300,"&gt;="&amp;L$1),SUMIF(База!$B$3:$B$305,$A10,База!$J$3:$J$152))</f>
        <v>5</v>
      </c>
      <c r="M10" s="55">
        <f ca="1">IF(COUNTIFS(Распис!$B$4:$B$300,$A10,Распис!$C$4:$C$300,"&lt;="&amp;M$1,Распис!$D$4:$D$300,"&gt;="&amp;M$1)&gt;0,SUMIFS(Распис!$K$4:$K$300,Распис!$B$4:$B$300,$A10,Распис!$C$4:$C$300,"&lt;="&amp;M$1,Распис!$D$4:$D$300,"&gt;="&amp;M$1),SUMIF(База!$B$3:$B$305,$A10,База!$K$3:$K$152))</f>
        <v>0</v>
      </c>
      <c r="N10" s="55" t="s">
        <v>23</v>
      </c>
      <c r="O10" s="55">
        <f ca="1">IF(COUNTIFS(Распис!$B$4:$B$300,$A10,Распис!$C$4:$C$300,"&lt;="&amp;O$1,Распис!$D$4:$D$300,"&gt;="&amp;O$1)&gt;0,SUMIFS(Распис!$F$4:$F$300,Распис!$B$4:$B$300,$A10,Распис!$C$4:$C$300,"&lt;="&amp;O$1,Распис!$D$4:$D$300,"&gt;="&amp;O$1),SUMIF(База!$B$3:$B$305,$A10,База!$F$3:$F$152))</f>
        <v>4</v>
      </c>
      <c r="P10" s="55">
        <f ca="1">IF(COUNTIFS(Распис!$B$4:$B$300,$A10,Распис!$C$4:$C$300,"&lt;="&amp;P$1,Распис!$D$4:$D$300,"&gt;="&amp;P$1)&gt;0,SUMIFS(Распис!$G$4:$G$300,Распис!$B$4:$B$300,$A10,Распис!$C$4:$C$300,"&lt;="&amp;P$1,Распис!$D$4:$D$300,"&gt;="&amp;P$1),SUMIF(База!$B$3:$B$305,$A10,База!$G$3:$G$152))</f>
        <v>6</v>
      </c>
      <c r="Q10" s="55">
        <f ca="1">IF(COUNTIFS(Распис!$B$4:$B$300,$A10,Распис!$C$4:$C$300,"&lt;="&amp;Q$1,Распис!$D$4:$D$300,"&gt;="&amp;Q$1)&gt;0,SUMIFS(Распис!$H$4:$H$300,Распис!$B$4:$B$300,$A10,Распис!$C$4:$C$300,"&lt;="&amp;Q$1,Распис!$D$4:$D$300,"&gt;="&amp;Q$1),SUMIF(База!$B$3:$B$305,$A10,База!$H$3:$H$152))</f>
        <v>6</v>
      </c>
      <c r="R10" s="55">
        <f ca="1">IF(COUNTIFS(Распис!$B$4:$B$300,$A10,Распис!$C$4:$C$300,"&lt;="&amp;R$1,Распис!$D$4:$D$300,"&gt;="&amp;R$1)&gt;0,SUMIFS(Распис!$I$4:$I$300,Распис!$B$4:$B$300,$A10,Распис!$C$4:$C$300,"&lt;="&amp;R$1,Распис!$D$4:$D$300,"&gt;="&amp;R$1),SUMIF(База!$B$3:$B$305,$A10,База!$I$3:$I$152))</f>
        <v>3</v>
      </c>
      <c r="S10" s="55">
        <f ca="1">IF(COUNTIFS(Распис!$B$4:$B$300,$A10,Распис!$C$4:$C$300,"&lt;="&amp;S$1,Распис!$D$4:$D$300,"&gt;="&amp;S$1)&gt;0,SUMIFS(Распис!$J$4:$J$300,Распис!$B$4:$B$300,$A10,Распис!$C$4:$C$300,"&lt;="&amp;S$1,Распис!$D$4:$D$300,"&gt;="&amp;S$1),SUMIF(База!$B$3:$B$305,$A10,База!$J$3:$J$152))</f>
        <v>5</v>
      </c>
      <c r="T10" s="55">
        <f ca="1">IF(COUNTIFS(Распис!$B$4:$B$300,$A10,Распис!$C$4:$C$300,"&lt;="&amp;T$1,Распис!$D$4:$D$300,"&gt;="&amp;T$1)&gt;0,SUMIFS(Распис!$K$4:$K$300,Распис!$B$4:$B$300,$A10,Распис!$C$4:$C$300,"&lt;="&amp;T$1,Распис!$D$4:$D$300,"&gt;="&amp;T$1),SUMIF(База!$B$3:$B$305,$A10,База!$K$3:$K$152))</f>
        <v>0</v>
      </c>
      <c r="U10" s="55" t="s">
        <v>23</v>
      </c>
      <c r="V10" s="55">
        <f ca="1">IF(COUNTIFS(Распис!$B$4:$B$300,$A10,Распис!$C$4:$C$300,"&lt;="&amp;V$1,Распис!$D$4:$D$300,"&gt;="&amp;V$1)&gt;0,SUMIFS(Распис!$F$4:$F$300,Распис!$B$4:$B$300,$A10,Распис!$C$4:$C$300,"&lt;="&amp;V$1,Распис!$D$4:$D$300,"&gt;="&amp;V$1),SUMIF(База!$B$3:$B$305,$A10,База!$F$3:$F$152))</f>
        <v>4</v>
      </c>
      <c r="W10" s="55">
        <f ca="1">IF(COUNTIFS(Распис!$B$4:$B$300,$A10,Распис!$C$4:$C$300,"&lt;="&amp;W$1,Распис!$D$4:$D$300,"&gt;="&amp;W$1)&gt;0,SUMIFS(Распис!$G$4:$G$300,Распис!$B$4:$B$300,$A10,Распис!$C$4:$C$300,"&lt;="&amp;W$1,Распис!$D$4:$D$300,"&gt;="&amp;W$1),SUMIF(База!$B$3:$B$305,$A10,База!$G$3:$G$152))</f>
        <v>6</v>
      </c>
      <c r="X10" s="55">
        <f ca="1">IF(COUNTIFS(Распис!$B$4:$B$300,$A10,Распис!$C$4:$C$300,"&lt;="&amp;X$1,Распис!$D$4:$D$300,"&gt;="&amp;X$1)&gt;0,SUMIFS(Распис!$H$4:$H$300,Распис!$B$4:$B$300,$A10,Распис!$C$4:$C$300,"&lt;="&amp;X$1,Распис!$D$4:$D$300,"&gt;="&amp;X$1),SUMIF(База!$B$3:$B$305,$A10,База!$H$3:$H$152))</f>
        <v>6</v>
      </c>
      <c r="Y10" s="55">
        <f ca="1">IF(COUNTIFS(Распис!$B$4:$B$300,$A10,Распис!$C$4:$C$300,"&lt;="&amp;Y$1,Распис!$D$4:$D$300,"&gt;="&amp;Y$1)&gt;0,SUMIFS(Распис!$I$4:$I$300,Распис!$B$4:$B$300,$A10,Распис!$C$4:$C$300,"&lt;="&amp;Y$1,Распис!$D$4:$D$300,"&gt;="&amp;Y$1),SUMIF(База!$B$3:$B$305,$A10,База!$I$3:$I$152))</f>
        <v>3</v>
      </c>
      <c r="Z10" s="55">
        <f ca="1">IF(COUNTIFS(Распис!$B$4:$B$300,$A10,Распис!$C$4:$C$300,"&lt;="&amp;Z$1,Распис!$D$4:$D$300,"&gt;="&amp;Z$1)&gt;0,SUMIFS(Распис!$J$4:$J$300,Распис!$B$4:$B$300,$A10,Распис!$C$4:$C$300,"&lt;="&amp;Z$1,Распис!$D$4:$D$300,"&gt;="&amp;Z$1),SUMIF(База!$B$3:$B$305,$A10,База!$J$3:$J$152))</f>
        <v>5</v>
      </c>
      <c r="AA10" s="55" t="s">
        <v>25</v>
      </c>
      <c r="AB10" s="55" t="s">
        <v>23</v>
      </c>
      <c r="AC10" s="55" t="s">
        <v>25</v>
      </c>
      <c r="AD10" s="55" t="s">
        <v>25</v>
      </c>
      <c r="AE10" s="55" t="s">
        <v>25</v>
      </c>
      <c r="AF10" s="55" t="s">
        <v>25</v>
      </c>
      <c r="AG10" s="55">
        <f t="shared" ca="1" si="3"/>
        <v>76</v>
      </c>
      <c r="AH10" s="55">
        <f ca="1">AG10-SUMIFS(Распред!$G$4:$G$300,Распред!$B$4:$B$300,"май",Распред!$F$4:$F$300,A10)</f>
        <v>76</v>
      </c>
      <c r="AI10" s="55">
        <f ca="1">AH10+(COUNTIF(B10:AF10,"КД")+SUMIFS(Распред!$AH$4:$AH$300,Распред!$F$4:$F$300,A10,Распред!$B$4:$B$300,"май"))*4</f>
        <v>96</v>
      </c>
      <c r="AJ10" s="55">
        <f t="shared" ca="1" si="4"/>
        <v>0</v>
      </c>
      <c r="AK10" s="55">
        <f t="shared" ca="1" si="5"/>
        <v>76</v>
      </c>
      <c r="AL10" s="55">
        <f>SUMIFS(Распред!$K$4:$K$300,Распред!$B$4:$B$300,"май",Распред!$J$4:$J$300,A10)+SUMIFS(Распред!$M$4:$M$300,Распред!$B$4:$B$300,"май",Распред!$L$4:$L$300,A10)+SUMIFS(Распред!$O$4:$O$300,Распред!$B$4:$B$300,"май",Распред!$N$4:$N$300,A10)+SUMIFS(Распред!$Q$4:$Q$300,Распред!$B$4:$B$300,"май",Распред!$P$4:$P$300,A10)+SUMIFS(Распред!$S$4:$S$300,Распред!$B$4:$B$300,"май",Распред!$R$4:$R$300,A10)+SUMIFS(Распред!$U$4:$U$300,Распред!$B$4:$B$300,"май",Распред!$T$4:$T$300,A10)+SUMIFS(Распред!$W$4:$W$300,Распред!$B$4:$B$300,"май",Распред!$V$4:$V$300,A10)+SUMIFS(Распред!$Y$4:$Y$300,Распред!$B$4:$B$300,"май",Распред!$X$4:$X$300,A10)+SUMIFS(Распред!$AA$4:$AA$300,Распред!$B$4:$B$300,"май",Распред!$Z$4:$Z$300,A10)+SUMIFS(Распред!$AC$4:$AC$300,Распред!$B$4:$B$300,"май",Распред!$AB$4:$AB$300,A10)</f>
        <v>0</v>
      </c>
      <c r="AM10" s="55">
        <f t="shared" ca="1" si="6"/>
        <v>76</v>
      </c>
      <c r="AN10" s="55">
        <f t="shared" ca="1" si="7"/>
        <v>0</v>
      </c>
      <c r="AO10" s="55">
        <f t="shared" ca="1" si="8"/>
        <v>0</v>
      </c>
      <c r="AP10" s="55">
        <f>январь!AP10</f>
        <v>215000</v>
      </c>
      <c r="AQ10" s="55">
        <f t="shared" ca="1" si="9"/>
        <v>0</v>
      </c>
      <c r="AR10" s="57"/>
      <c r="AS10" s="176">
        <f t="shared" ca="1" si="10"/>
        <v>0</v>
      </c>
    </row>
    <row r="11" spans="1:45" x14ac:dyDescent="0.25">
      <c r="A11" s="175" t="str">
        <f>База!B11</f>
        <v>Жакупова Альмира</v>
      </c>
      <c r="B11" s="55" t="s">
        <v>24</v>
      </c>
      <c r="C11" s="55">
        <f ca="1">IF(COUNTIFS(Распис!$B$4:$B$300,$A11,Распис!$C$4:$C$300,"&lt;="&amp;C$1,Распис!$D$4:$D$300,"&gt;="&amp;C$1)&gt;0,SUMIFS(Распис!$H$4:$H$300,Распис!$B$4:$B$300,$A11,Распис!$C$4:$C$300,"&lt;="&amp;C$1,Распис!$D$4:$D$300,"&gt;="&amp;C$1),SUMIF(База!$B$3:$B$305,$A11,База!$H$3:$H$152))</f>
        <v>4</v>
      </c>
      <c r="D11" s="55">
        <f ca="1">IF(COUNTIFS(Распис!$B$4:$B$300,$A11,Распис!$C$4:$C$300,"&lt;="&amp;D$1,Распис!$D$4:$D$300,"&gt;="&amp;D$1)&gt;0,SUMIFS(Распис!$I$4:$I$300,Распис!$B$4:$B$300,$A11,Распис!$C$4:$C$300,"&lt;="&amp;D$1,Распис!$D$4:$D$300,"&gt;="&amp;D$1),SUMIF(База!$B$3:$B$305,$A11,База!$I$3:$I$152))</f>
        <v>5</v>
      </c>
      <c r="E11" s="55">
        <f ca="1">IF(COUNTIFS(Распис!$B$4:$B$300,$A11,Распис!$C$4:$C$300,"&lt;="&amp;E$1,Распис!$D$4:$D$300,"&gt;="&amp;E$1)&gt;0,SUMIFS(Распис!$J$4:$J$300,Распис!$B$4:$B$300,$A11,Распис!$C$4:$C$300,"&lt;="&amp;E$1,Распис!$D$4:$D$300,"&gt;="&amp;E$1),SUMIF(База!$B$3:$B$305,$A11,База!$J$3:$J$152))</f>
        <v>4</v>
      </c>
      <c r="F11" s="55">
        <f ca="1">IF(COUNTIFS(Распис!$B$4:$B$300,$A11,Распис!$C$4:$C$300,"&lt;="&amp;F$1,Распис!$D$4:$D$300,"&gt;="&amp;F$1)&gt;0,SUMIFS(Распис!$K$4:$K$300,Распис!$B$4:$B$300,$A11,Распис!$C$4:$C$300,"&lt;="&amp;F$1,Распис!$D$4:$D$300,"&gt;="&amp;F$1),SUMIF(База!$B$3:$B$305,$A11,База!$K$3:$K$152))</f>
        <v>0</v>
      </c>
      <c r="G11" s="55" t="s">
        <v>23</v>
      </c>
      <c r="H11" s="55" t="s">
        <v>24</v>
      </c>
      <c r="I11" s="55">
        <f ca="1">IF(COUNTIFS(Распис!$B$4:$B$300,$A11,Распис!$C$4:$C$300,"&lt;="&amp;I$1,Распис!$D$4:$D$300,"&gt;="&amp;I$1)&gt;0,SUMIFS(Распис!$G$4:$G$300,Распис!$B$4:$B$300,$A11,Распис!$C$4:$C$300,"&lt;="&amp;I$1,Распис!$D$4:$D$300,"&gt;="&amp;I$1),SUMIF(База!$B$3:$B$305,$A11,База!$G$3:$G$152))</f>
        <v>6</v>
      </c>
      <c r="J11" s="55" t="s">
        <v>24</v>
      </c>
      <c r="K11" s="55">
        <f ca="1">IF(COUNTIFS(Распис!$B$4:$B$300,$A11,Распис!$C$4:$C$300,"&lt;="&amp;K$1,Распис!$D$4:$D$300,"&gt;="&amp;K$1)&gt;0,SUMIFS(Распис!$I$4:$I$300,Распис!$B$4:$B$300,$A11,Распис!$C$4:$C$300,"&lt;="&amp;K$1,Распис!$D$4:$D$300,"&gt;="&amp;K$1),SUMIF(База!$B$3:$B$305,$A11,База!$I$3:$I$152))</f>
        <v>5</v>
      </c>
      <c r="L11" s="55">
        <f ca="1">IF(COUNTIFS(Распис!$B$4:$B$300,$A11,Распис!$C$4:$C$300,"&lt;="&amp;L$1,Распис!$D$4:$D$300,"&gt;="&amp;L$1)&gt;0,SUMIFS(Распис!$J$4:$J$300,Распис!$B$4:$B$300,$A11,Распис!$C$4:$C$300,"&lt;="&amp;L$1,Распис!$D$4:$D$300,"&gt;="&amp;L$1),SUMIF(База!$B$3:$B$305,$A11,База!$J$3:$J$152))</f>
        <v>4</v>
      </c>
      <c r="M11" s="55">
        <f ca="1">IF(COUNTIFS(Распис!$B$4:$B$300,$A11,Распис!$C$4:$C$300,"&lt;="&amp;M$1,Распис!$D$4:$D$300,"&gt;="&amp;M$1)&gt;0,SUMIFS(Распис!$K$4:$K$300,Распис!$B$4:$B$300,$A11,Распис!$C$4:$C$300,"&lt;="&amp;M$1,Распис!$D$4:$D$300,"&gt;="&amp;M$1),SUMIF(База!$B$3:$B$305,$A11,База!$K$3:$K$152))</f>
        <v>0</v>
      </c>
      <c r="N11" s="55" t="s">
        <v>23</v>
      </c>
      <c r="O11" s="55">
        <f ca="1">IF(COUNTIFS(Распис!$B$4:$B$300,$A11,Распис!$C$4:$C$300,"&lt;="&amp;O$1,Распис!$D$4:$D$300,"&gt;="&amp;O$1)&gt;0,SUMIFS(Распис!$F$4:$F$300,Распис!$B$4:$B$300,$A11,Распис!$C$4:$C$300,"&lt;="&amp;O$1,Распис!$D$4:$D$300,"&gt;="&amp;O$1),SUMIF(База!$B$3:$B$305,$A11,База!$F$3:$F$152))</f>
        <v>5</v>
      </c>
      <c r="P11" s="55">
        <f ca="1">IF(COUNTIFS(Распис!$B$4:$B$300,$A11,Распис!$C$4:$C$300,"&lt;="&amp;P$1,Распис!$D$4:$D$300,"&gt;="&amp;P$1)&gt;0,SUMIFS(Распис!$G$4:$G$300,Распис!$B$4:$B$300,$A11,Распис!$C$4:$C$300,"&lt;="&amp;P$1,Распис!$D$4:$D$300,"&gt;="&amp;P$1),SUMIF(База!$B$3:$B$305,$A11,База!$G$3:$G$152))</f>
        <v>6</v>
      </c>
      <c r="Q11" s="55">
        <f ca="1">IF(COUNTIFS(Распис!$B$4:$B$300,$A11,Распис!$C$4:$C$300,"&lt;="&amp;Q$1,Распис!$D$4:$D$300,"&gt;="&amp;Q$1)&gt;0,SUMIFS(Распис!$H$4:$H$300,Распис!$B$4:$B$300,$A11,Распис!$C$4:$C$300,"&lt;="&amp;Q$1,Распис!$D$4:$D$300,"&gt;="&amp;Q$1),SUMIF(База!$B$3:$B$305,$A11,База!$H$3:$H$152))</f>
        <v>4</v>
      </c>
      <c r="R11" s="55">
        <f ca="1">IF(COUNTIFS(Распис!$B$4:$B$300,$A11,Распис!$C$4:$C$300,"&lt;="&amp;R$1,Распис!$D$4:$D$300,"&gt;="&amp;R$1)&gt;0,SUMIFS(Распис!$I$4:$I$300,Распис!$B$4:$B$300,$A11,Распис!$C$4:$C$300,"&lt;="&amp;R$1,Распис!$D$4:$D$300,"&gt;="&amp;R$1),SUMIF(База!$B$3:$B$305,$A11,База!$I$3:$I$152))</f>
        <v>5</v>
      </c>
      <c r="S11" s="55">
        <f ca="1">IF(COUNTIFS(Распис!$B$4:$B$300,$A11,Распис!$C$4:$C$300,"&lt;="&amp;S$1,Распис!$D$4:$D$300,"&gt;="&amp;S$1)&gt;0,SUMIFS(Распис!$J$4:$J$300,Распис!$B$4:$B$300,$A11,Распис!$C$4:$C$300,"&lt;="&amp;S$1,Распис!$D$4:$D$300,"&gt;="&amp;S$1),SUMIF(База!$B$3:$B$305,$A11,База!$J$3:$J$152))</f>
        <v>4</v>
      </c>
      <c r="T11" s="55">
        <f ca="1">IF(COUNTIFS(Распис!$B$4:$B$300,$A11,Распис!$C$4:$C$300,"&lt;="&amp;T$1,Распис!$D$4:$D$300,"&gt;="&amp;T$1)&gt;0,SUMIFS(Распис!$K$4:$K$300,Распис!$B$4:$B$300,$A11,Распис!$C$4:$C$300,"&lt;="&amp;T$1,Распис!$D$4:$D$300,"&gt;="&amp;T$1),SUMIF(База!$B$3:$B$305,$A11,База!$K$3:$K$152))</f>
        <v>0</v>
      </c>
      <c r="U11" s="55" t="s">
        <v>23</v>
      </c>
      <c r="V11" s="55">
        <f ca="1">IF(COUNTIFS(Распис!$B$4:$B$300,$A11,Распис!$C$4:$C$300,"&lt;="&amp;V$1,Распис!$D$4:$D$300,"&gt;="&amp;V$1)&gt;0,SUMIFS(Распис!$F$4:$F$300,Распис!$B$4:$B$300,$A11,Распис!$C$4:$C$300,"&lt;="&amp;V$1,Распис!$D$4:$D$300,"&gt;="&amp;V$1),SUMIF(База!$B$3:$B$305,$A11,База!$F$3:$F$152))</f>
        <v>5</v>
      </c>
      <c r="W11" s="55">
        <f ca="1">IF(COUNTIFS(Распис!$B$4:$B$300,$A11,Распис!$C$4:$C$300,"&lt;="&amp;W$1,Распис!$D$4:$D$300,"&gt;="&amp;W$1)&gt;0,SUMIFS(Распис!$G$4:$G$300,Распис!$B$4:$B$300,$A11,Распис!$C$4:$C$300,"&lt;="&amp;W$1,Распис!$D$4:$D$300,"&gt;="&amp;W$1),SUMIF(База!$B$3:$B$305,$A11,База!$G$3:$G$152))</f>
        <v>6</v>
      </c>
      <c r="X11" s="55">
        <f ca="1">IF(COUNTIFS(Распис!$B$4:$B$300,$A11,Распис!$C$4:$C$300,"&lt;="&amp;X$1,Распис!$D$4:$D$300,"&gt;="&amp;X$1)&gt;0,SUMIFS(Распис!$H$4:$H$300,Распис!$B$4:$B$300,$A11,Распис!$C$4:$C$300,"&lt;="&amp;X$1,Распис!$D$4:$D$300,"&gt;="&amp;X$1),SUMIF(База!$B$3:$B$305,$A11,База!$H$3:$H$152))</f>
        <v>4</v>
      </c>
      <c r="Y11" s="55">
        <f ca="1">IF(COUNTIFS(Распис!$B$4:$B$300,$A11,Распис!$C$4:$C$300,"&lt;="&amp;Y$1,Распис!$D$4:$D$300,"&gt;="&amp;Y$1)&gt;0,SUMIFS(Распис!$I$4:$I$300,Распис!$B$4:$B$300,$A11,Распис!$C$4:$C$300,"&lt;="&amp;Y$1,Распис!$D$4:$D$300,"&gt;="&amp;Y$1),SUMIF(База!$B$3:$B$305,$A11,База!$I$3:$I$152))</f>
        <v>5</v>
      </c>
      <c r="Z11" s="55">
        <f ca="1">IF(COUNTIFS(Распис!$B$4:$B$300,$A11,Распис!$C$4:$C$300,"&lt;="&amp;Z$1,Распис!$D$4:$D$300,"&gt;="&amp;Z$1)&gt;0,SUMIFS(Распис!$J$4:$J$300,Распис!$B$4:$B$300,$A11,Распис!$C$4:$C$300,"&lt;="&amp;Z$1,Распис!$D$4:$D$300,"&gt;="&amp;Z$1),SUMIF(База!$B$3:$B$305,$A11,База!$J$3:$J$152))</f>
        <v>4</v>
      </c>
      <c r="AA11" s="55" t="s">
        <v>25</v>
      </c>
      <c r="AB11" s="55" t="s">
        <v>23</v>
      </c>
      <c r="AC11" s="55" t="s">
        <v>25</v>
      </c>
      <c r="AD11" s="55" t="s">
        <v>25</v>
      </c>
      <c r="AE11" s="55" t="s">
        <v>25</v>
      </c>
      <c r="AF11" s="55" t="s">
        <v>25</v>
      </c>
      <c r="AG11" s="55">
        <f t="shared" ca="1" si="3"/>
        <v>76</v>
      </c>
      <c r="AH11" s="55">
        <f ca="1">AG11-SUMIFS(Распред!$G$4:$G$300,Распред!$B$4:$B$300,"май",Распред!$F$4:$F$300,A11)</f>
        <v>76</v>
      </c>
      <c r="AI11" s="55">
        <f ca="1">AH11+(COUNTIF(B11:AF11,"КД")+SUMIFS(Распред!$AH$4:$AH$300,Распред!$F$4:$F$300,A11,Распред!$B$4:$B$300,"май"))*4</f>
        <v>96</v>
      </c>
      <c r="AJ11" s="55">
        <f t="shared" ca="1" si="4"/>
        <v>0</v>
      </c>
      <c r="AK11" s="55">
        <f t="shared" ca="1" si="5"/>
        <v>76</v>
      </c>
      <c r="AL11" s="55">
        <f>SUMIFS(Распред!$K$4:$K$300,Распред!$B$4:$B$300,"май",Распред!$J$4:$J$300,A11)+SUMIFS(Распред!$M$4:$M$300,Распред!$B$4:$B$300,"май",Распред!$L$4:$L$300,A11)+SUMIFS(Распред!$O$4:$O$300,Распред!$B$4:$B$300,"май",Распред!$N$4:$N$300,A11)+SUMIFS(Распред!$Q$4:$Q$300,Распред!$B$4:$B$300,"май",Распред!$P$4:$P$300,A11)+SUMIFS(Распред!$S$4:$S$300,Распред!$B$4:$B$300,"май",Распред!$R$4:$R$300,A11)+SUMIFS(Распред!$U$4:$U$300,Распред!$B$4:$B$300,"май",Распред!$T$4:$T$300,A11)+SUMIFS(Распред!$W$4:$W$300,Распред!$B$4:$B$300,"май",Распред!$V$4:$V$300,A11)+SUMIFS(Распред!$Y$4:$Y$300,Распред!$B$4:$B$300,"май",Распред!$X$4:$X$300,A11)+SUMIFS(Распред!$AA$4:$AA$300,Распред!$B$4:$B$300,"май",Распред!$Z$4:$Z$300,A11)+SUMIFS(Распред!$AC$4:$AC$300,Распред!$B$4:$B$300,"май",Распред!$AB$4:$AB$300,A11)</f>
        <v>0</v>
      </c>
      <c r="AM11" s="55">
        <f t="shared" ca="1" si="6"/>
        <v>76</v>
      </c>
      <c r="AN11" s="55">
        <f t="shared" ca="1" si="7"/>
        <v>0</v>
      </c>
      <c r="AO11" s="55">
        <f t="shared" ca="1" si="8"/>
        <v>0</v>
      </c>
      <c r="AP11" s="55">
        <f>январь!AP11</f>
        <v>215000</v>
      </c>
      <c r="AQ11" s="55">
        <f t="shared" ca="1" si="9"/>
        <v>0</v>
      </c>
      <c r="AR11" s="57"/>
      <c r="AS11" s="176">
        <f t="shared" ca="1" si="10"/>
        <v>0</v>
      </c>
    </row>
    <row r="12" spans="1:45" x14ac:dyDescent="0.25">
      <c r="A12" s="175" t="str">
        <f>База!B12</f>
        <v>Жанабилова Дана</v>
      </c>
      <c r="B12" s="55" t="s">
        <v>24</v>
      </c>
      <c r="C12" s="55">
        <f ca="1">IF(COUNTIFS(Распис!$B$4:$B$300,$A12,Распис!$C$4:$C$300,"&lt;="&amp;C$1,Распис!$D$4:$D$300,"&gt;="&amp;C$1)&gt;0,SUMIFS(Распис!$H$4:$H$300,Распис!$B$4:$B$300,$A12,Распис!$C$4:$C$300,"&lt;="&amp;C$1,Распис!$D$4:$D$300,"&gt;="&amp;C$1),SUMIF(База!$B$3:$B$305,$A12,База!$H$3:$H$152))</f>
        <v>2</v>
      </c>
      <c r="D12" s="55">
        <f ca="1">IF(COUNTIFS(Распис!$B$4:$B$300,$A12,Распис!$C$4:$C$300,"&lt;="&amp;D$1,Распис!$D$4:$D$300,"&gt;="&amp;D$1)&gt;0,SUMIFS(Распис!$I$4:$I$300,Распис!$B$4:$B$300,$A12,Распис!$C$4:$C$300,"&lt;="&amp;D$1,Распис!$D$4:$D$300,"&gt;="&amp;D$1),SUMIF(База!$B$3:$B$305,$A12,База!$I$3:$I$152))</f>
        <v>3</v>
      </c>
      <c r="E12" s="55">
        <f ca="1">IF(COUNTIFS(Распис!$B$4:$B$300,$A12,Распис!$C$4:$C$300,"&lt;="&amp;E$1,Распис!$D$4:$D$300,"&gt;="&amp;E$1)&gt;0,SUMIFS(Распис!$J$4:$J$300,Распис!$B$4:$B$300,$A12,Распис!$C$4:$C$300,"&lt;="&amp;E$1,Распис!$D$4:$D$300,"&gt;="&amp;E$1),SUMIF(База!$B$3:$B$305,$A12,База!$J$3:$J$152))</f>
        <v>5</v>
      </c>
      <c r="F12" s="55">
        <f ca="1">IF(COUNTIFS(Распис!$B$4:$B$300,$A12,Распис!$C$4:$C$300,"&lt;="&amp;F$1,Распис!$D$4:$D$300,"&gt;="&amp;F$1)&gt;0,SUMIFS(Распис!$K$4:$K$300,Распис!$B$4:$B$300,$A12,Распис!$C$4:$C$300,"&lt;="&amp;F$1,Распис!$D$4:$D$300,"&gt;="&amp;F$1),SUMIF(База!$B$3:$B$305,$A12,База!$K$3:$K$152))</f>
        <v>0</v>
      </c>
      <c r="G12" s="55" t="s">
        <v>23</v>
      </c>
      <c r="H12" s="55" t="s">
        <v>24</v>
      </c>
      <c r="I12" s="55">
        <f ca="1">IF(COUNTIFS(Распис!$B$4:$B$300,$A12,Распис!$C$4:$C$300,"&lt;="&amp;I$1,Распис!$D$4:$D$300,"&gt;="&amp;I$1)&gt;0,SUMIFS(Распис!$G$4:$G$300,Распис!$B$4:$B$300,$A12,Распис!$C$4:$C$300,"&lt;="&amp;I$1,Распис!$D$4:$D$300,"&gt;="&amp;I$1),SUMIF(База!$B$3:$B$305,$A12,База!$G$3:$G$152))</f>
        <v>6</v>
      </c>
      <c r="J12" s="55" t="s">
        <v>24</v>
      </c>
      <c r="K12" s="55">
        <f ca="1">IF(COUNTIFS(Распис!$B$4:$B$300,$A12,Распис!$C$4:$C$300,"&lt;="&amp;K$1,Распис!$D$4:$D$300,"&gt;="&amp;K$1)&gt;0,SUMIFS(Распис!$I$4:$I$300,Распис!$B$4:$B$300,$A12,Распис!$C$4:$C$300,"&lt;="&amp;K$1,Распис!$D$4:$D$300,"&gt;="&amp;K$1),SUMIF(База!$B$3:$B$305,$A12,База!$I$3:$I$152))</f>
        <v>3</v>
      </c>
      <c r="L12" s="55">
        <f ca="1">IF(COUNTIFS(Распис!$B$4:$B$300,$A12,Распис!$C$4:$C$300,"&lt;="&amp;L$1,Распис!$D$4:$D$300,"&gt;="&amp;L$1)&gt;0,SUMIFS(Распис!$J$4:$J$300,Распис!$B$4:$B$300,$A12,Распис!$C$4:$C$300,"&lt;="&amp;L$1,Распис!$D$4:$D$300,"&gt;="&amp;L$1),SUMIF(База!$B$3:$B$305,$A12,База!$J$3:$J$152))</f>
        <v>5</v>
      </c>
      <c r="M12" s="55">
        <f ca="1">IF(COUNTIFS(Распис!$B$4:$B$300,$A12,Распис!$C$4:$C$300,"&lt;="&amp;M$1,Распис!$D$4:$D$300,"&gt;="&amp;M$1)&gt;0,SUMIFS(Распис!$K$4:$K$300,Распис!$B$4:$B$300,$A12,Распис!$C$4:$C$300,"&lt;="&amp;M$1,Распис!$D$4:$D$300,"&gt;="&amp;M$1),SUMIF(База!$B$3:$B$305,$A12,База!$K$3:$K$152))</f>
        <v>0</v>
      </c>
      <c r="N12" s="55" t="s">
        <v>23</v>
      </c>
      <c r="O12" s="55">
        <f ca="1">IF(COUNTIFS(Распис!$B$4:$B$300,$A12,Распис!$C$4:$C$300,"&lt;="&amp;O$1,Распис!$D$4:$D$300,"&gt;="&amp;O$1)&gt;0,SUMIFS(Распис!$F$4:$F$300,Распис!$B$4:$B$300,$A12,Распис!$C$4:$C$300,"&lt;="&amp;O$1,Распис!$D$4:$D$300,"&gt;="&amp;O$1),SUMIF(База!$B$3:$B$305,$A12,База!$F$3:$F$152))</f>
        <v>4</v>
      </c>
      <c r="P12" s="55">
        <f ca="1">IF(COUNTIFS(Распис!$B$4:$B$300,$A12,Распис!$C$4:$C$300,"&lt;="&amp;P$1,Распис!$D$4:$D$300,"&gt;="&amp;P$1)&gt;0,SUMIFS(Распис!$G$4:$G$300,Распис!$B$4:$B$300,$A12,Распис!$C$4:$C$300,"&lt;="&amp;P$1,Распис!$D$4:$D$300,"&gt;="&amp;P$1),SUMIF(База!$B$3:$B$305,$A12,База!$G$3:$G$152))</f>
        <v>6</v>
      </c>
      <c r="Q12" s="55">
        <f ca="1">IF(COUNTIFS(Распис!$B$4:$B$300,$A12,Распис!$C$4:$C$300,"&lt;="&amp;Q$1,Распис!$D$4:$D$300,"&gt;="&amp;Q$1)&gt;0,SUMIFS(Распис!$H$4:$H$300,Распис!$B$4:$B$300,$A12,Распис!$C$4:$C$300,"&lt;="&amp;Q$1,Распис!$D$4:$D$300,"&gt;="&amp;Q$1),SUMIF(База!$B$3:$B$305,$A12,База!$H$3:$H$152))</f>
        <v>2</v>
      </c>
      <c r="R12" s="55">
        <f ca="1">IF(COUNTIFS(Распис!$B$4:$B$300,$A12,Распис!$C$4:$C$300,"&lt;="&amp;R$1,Распис!$D$4:$D$300,"&gt;="&amp;R$1)&gt;0,SUMIFS(Распис!$I$4:$I$300,Распис!$B$4:$B$300,$A12,Распис!$C$4:$C$300,"&lt;="&amp;R$1,Распис!$D$4:$D$300,"&gt;="&amp;R$1),SUMIF(База!$B$3:$B$305,$A12,База!$I$3:$I$152))</f>
        <v>3</v>
      </c>
      <c r="S12" s="55">
        <f ca="1">IF(COUNTIFS(Распис!$B$4:$B$300,$A12,Распис!$C$4:$C$300,"&lt;="&amp;S$1,Распис!$D$4:$D$300,"&gt;="&amp;S$1)&gt;0,SUMIFS(Распис!$J$4:$J$300,Распис!$B$4:$B$300,$A12,Распис!$C$4:$C$300,"&lt;="&amp;S$1,Распис!$D$4:$D$300,"&gt;="&amp;S$1),SUMIF(База!$B$3:$B$305,$A12,База!$J$3:$J$152))</f>
        <v>5</v>
      </c>
      <c r="T12" s="55">
        <f ca="1">IF(COUNTIFS(Распис!$B$4:$B$300,$A12,Распис!$C$4:$C$300,"&lt;="&amp;T$1,Распис!$D$4:$D$300,"&gt;="&amp;T$1)&gt;0,SUMIFS(Распис!$K$4:$K$300,Распис!$B$4:$B$300,$A12,Распис!$C$4:$C$300,"&lt;="&amp;T$1,Распис!$D$4:$D$300,"&gt;="&amp;T$1),SUMIF(База!$B$3:$B$305,$A12,База!$K$3:$K$152))</f>
        <v>0</v>
      </c>
      <c r="U12" s="55" t="s">
        <v>23</v>
      </c>
      <c r="V12" s="55">
        <f ca="1">IF(COUNTIFS(Распис!$B$4:$B$300,$A12,Распис!$C$4:$C$300,"&lt;="&amp;V$1,Распис!$D$4:$D$300,"&gt;="&amp;V$1)&gt;0,SUMIFS(Распис!$F$4:$F$300,Распис!$B$4:$B$300,$A12,Распис!$C$4:$C$300,"&lt;="&amp;V$1,Распис!$D$4:$D$300,"&gt;="&amp;V$1),SUMIF(База!$B$3:$B$305,$A12,База!$F$3:$F$152))</f>
        <v>4</v>
      </c>
      <c r="W12" s="55">
        <f ca="1">IF(COUNTIFS(Распис!$B$4:$B$300,$A12,Распис!$C$4:$C$300,"&lt;="&amp;W$1,Распис!$D$4:$D$300,"&gt;="&amp;W$1)&gt;0,SUMIFS(Распис!$G$4:$G$300,Распис!$B$4:$B$300,$A12,Распис!$C$4:$C$300,"&lt;="&amp;W$1,Распис!$D$4:$D$300,"&gt;="&amp;W$1),SUMIF(База!$B$3:$B$305,$A12,База!$G$3:$G$152))</f>
        <v>6</v>
      </c>
      <c r="X12" s="55">
        <f ca="1">IF(COUNTIFS(Распис!$B$4:$B$300,$A12,Распис!$C$4:$C$300,"&lt;="&amp;X$1,Распис!$D$4:$D$300,"&gt;="&amp;X$1)&gt;0,SUMIFS(Распис!$H$4:$H$300,Распис!$B$4:$B$300,$A12,Распис!$C$4:$C$300,"&lt;="&amp;X$1,Распис!$D$4:$D$300,"&gt;="&amp;X$1),SUMIF(База!$B$3:$B$305,$A12,База!$H$3:$H$152))</f>
        <v>2</v>
      </c>
      <c r="Y12" s="55">
        <f ca="1">IF(COUNTIFS(Распис!$B$4:$B$300,$A12,Распис!$C$4:$C$300,"&lt;="&amp;Y$1,Распис!$D$4:$D$300,"&gt;="&amp;Y$1)&gt;0,SUMIFS(Распис!$I$4:$I$300,Распис!$B$4:$B$300,$A12,Распис!$C$4:$C$300,"&lt;="&amp;Y$1,Распис!$D$4:$D$300,"&gt;="&amp;Y$1),SUMIF(База!$B$3:$B$305,$A12,База!$I$3:$I$152))</f>
        <v>3</v>
      </c>
      <c r="Z12" s="55">
        <f ca="1">IF(COUNTIFS(Распис!$B$4:$B$300,$A12,Распис!$C$4:$C$300,"&lt;="&amp;Z$1,Распис!$D$4:$D$300,"&gt;="&amp;Z$1)&gt;0,SUMIFS(Распис!$J$4:$J$300,Распис!$B$4:$B$300,$A12,Распис!$C$4:$C$300,"&lt;="&amp;Z$1,Распис!$D$4:$D$300,"&gt;="&amp;Z$1),SUMIF(База!$B$3:$B$305,$A12,База!$J$3:$J$152))</f>
        <v>5</v>
      </c>
      <c r="AA12" s="55" t="s">
        <v>25</v>
      </c>
      <c r="AB12" s="55" t="s">
        <v>23</v>
      </c>
      <c r="AC12" s="55" t="s">
        <v>25</v>
      </c>
      <c r="AD12" s="55" t="s">
        <v>25</v>
      </c>
      <c r="AE12" s="55" t="s">
        <v>25</v>
      </c>
      <c r="AF12" s="55" t="s">
        <v>25</v>
      </c>
      <c r="AG12" s="55">
        <f t="shared" ca="1" si="3"/>
        <v>64</v>
      </c>
      <c r="AH12" s="55">
        <f ca="1">AG12-SUMIFS(Распред!$G$4:$G$300,Распред!$B$4:$B$300,"май",Распред!$F$4:$F$300,A12)</f>
        <v>64</v>
      </c>
      <c r="AI12" s="55">
        <f ca="1">AH12+(COUNTIF(B12:AF12,"КД")+SUMIFS(Распред!$AH$4:$AH$300,Распред!$F$4:$F$300,A12,Распред!$B$4:$B$300,"май"))*4</f>
        <v>84</v>
      </c>
      <c r="AJ12" s="55">
        <f t="shared" ca="1" si="4"/>
        <v>0</v>
      </c>
      <c r="AK12" s="55">
        <f t="shared" ca="1" si="5"/>
        <v>64</v>
      </c>
      <c r="AL12" s="55">
        <f>SUMIFS(Распред!$K$4:$K$300,Распред!$B$4:$B$300,"май",Распред!$J$4:$J$300,A12)+SUMIFS(Распред!$M$4:$M$300,Распред!$B$4:$B$300,"май",Распред!$L$4:$L$300,A12)+SUMIFS(Распред!$O$4:$O$300,Распред!$B$4:$B$300,"май",Распред!$N$4:$N$300,A12)+SUMIFS(Распред!$Q$4:$Q$300,Распред!$B$4:$B$300,"май",Распред!$P$4:$P$300,A12)+SUMIFS(Распред!$S$4:$S$300,Распред!$B$4:$B$300,"май",Распред!$R$4:$R$300,A12)+SUMIFS(Распред!$U$4:$U$300,Распред!$B$4:$B$300,"май",Распред!$T$4:$T$300,A12)+SUMIFS(Распред!$W$4:$W$300,Распред!$B$4:$B$300,"май",Распред!$V$4:$V$300,A12)+SUMIFS(Распред!$Y$4:$Y$300,Распред!$B$4:$B$300,"май",Распред!$X$4:$X$300,A12)+SUMIFS(Распред!$AA$4:$AA$300,Распред!$B$4:$B$300,"май",Распред!$Z$4:$Z$300,A12)+SUMIFS(Распред!$AC$4:$AC$300,Распред!$B$4:$B$300,"май",Распред!$AB$4:$AB$300,A12)</f>
        <v>0</v>
      </c>
      <c r="AM12" s="55">
        <f t="shared" ca="1" si="6"/>
        <v>64</v>
      </c>
      <c r="AN12" s="55">
        <f t="shared" ca="1" si="7"/>
        <v>0</v>
      </c>
      <c r="AO12" s="55">
        <f t="shared" ca="1" si="8"/>
        <v>0</v>
      </c>
      <c r="AP12" s="55">
        <f>январь!AP12</f>
        <v>215000</v>
      </c>
      <c r="AQ12" s="55">
        <f t="shared" ca="1" si="9"/>
        <v>0</v>
      </c>
      <c r="AR12" s="57"/>
      <c r="AS12" s="176">
        <f t="shared" ca="1" si="10"/>
        <v>0</v>
      </c>
    </row>
    <row r="13" spans="1:45" x14ac:dyDescent="0.25">
      <c r="A13" s="175" t="str">
        <f>База!B13</f>
        <v>Маканова Айдана</v>
      </c>
      <c r="B13" s="55" t="s">
        <v>24</v>
      </c>
      <c r="C13" s="55">
        <f ca="1">IF(COUNTIFS(Распис!$B$4:$B$300,$A13,Распис!$C$4:$C$300,"&lt;="&amp;C$1,Распис!$D$4:$D$300,"&gt;="&amp;C$1)&gt;0,SUMIFS(Распис!$H$4:$H$300,Распис!$B$4:$B$300,$A13,Распис!$C$4:$C$300,"&lt;="&amp;C$1,Распис!$D$4:$D$300,"&gt;="&amp;C$1),SUMIF(База!$B$3:$B$305,$A13,База!$H$3:$H$152))</f>
        <v>4</v>
      </c>
      <c r="D13" s="55">
        <f ca="1">IF(COUNTIFS(Распис!$B$4:$B$300,$A13,Распис!$C$4:$C$300,"&lt;="&amp;D$1,Распис!$D$4:$D$300,"&gt;="&amp;D$1)&gt;0,SUMIFS(Распис!$I$4:$I$300,Распис!$B$4:$B$300,$A13,Распис!$C$4:$C$300,"&lt;="&amp;D$1,Распис!$D$4:$D$300,"&gt;="&amp;D$1),SUMIF(База!$B$3:$B$305,$A13,База!$I$3:$I$152))</f>
        <v>5</v>
      </c>
      <c r="E13" s="55">
        <f ca="1">IF(COUNTIFS(Распис!$B$4:$B$300,$A13,Распис!$C$4:$C$300,"&lt;="&amp;E$1,Распис!$D$4:$D$300,"&gt;="&amp;E$1)&gt;0,SUMIFS(Распис!$J$4:$J$300,Распис!$B$4:$B$300,$A13,Распис!$C$4:$C$300,"&lt;="&amp;E$1,Распис!$D$4:$D$300,"&gt;="&amp;E$1),SUMIF(База!$B$3:$B$305,$A13,База!$J$3:$J$152))</f>
        <v>0</v>
      </c>
      <c r="F13" s="55">
        <f ca="1">IF(COUNTIFS(Распис!$B$4:$B$300,$A13,Распис!$C$4:$C$300,"&lt;="&amp;F$1,Распис!$D$4:$D$300,"&gt;="&amp;F$1)&gt;0,SUMIFS(Распис!$K$4:$K$300,Распис!$B$4:$B$300,$A13,Распис!$C$4:$C$300,"&lt;="&amp;F$1,Распис!$D$4:$D$300,"&gt;="&amp;F$1),SUMIF(База!$B$3:$B$305,$A13,База!$K$3:$K$152))</f>
        <v>5</v>
      </c>
      <c r="G13" s="55" t="s">
        <v>23</v>
      </c>
      <c r="H13" s="55" t="s">
        <v>24</v>
      </c>
      <c r="I13" s="55">
        <f ca="1">IF(COUNTIFS(Распис!$B$4:$B$300,$A13,Распис!$C$4:$C$300,"&lt;="&amp;I$1,Распис!$D$4:$D$300,"&gt;="&amp;I$1)&gt;0,SUMIFS(Распис!$G$4:$G$300,Распис!$B$4:$B$300,$A13,Распис!$C$4:$C$300,"&lt;="&amp;I$1,Распис!$D$4:$D$300,"&gt;="&amp;I$1),SUMIF(База!$B$3:$B$305,$A13,База!$G$3:$G$152))</f>
        <v>5</v>
      </c>
      <c r="J13" s="55" t="s">
        <v>24</v>
      </c>
      <c r="K13" s="55">
        <f ca="1">IF(COUNTIFS(Распис!$B$4:$B$300,$A13,Распис!$C$4:$C$300,"&lt;="&amp;K$1,Распис!$D$4:$D$300,"&gt;="&amp;K$1)&gt;0,SUMIFS(Распис!$I$4:$I$300,Распис!$B$4:$B$300,$A13,Распис!$C$4:$C$300,"&lt;="&amp;K$1,Распис!$D$4:$D$300,"&gt;="&amp;K$1),SUMIF(База!$B$3:$B$305,$A13,База!$I$3:$I$152))</f>
        <v>5</v>
      </c>
      <c r="L13" s="55">
        <f ca="1">IF(COUNTIFS(Распис!$B$4:$B$300,$A13,Распис!$C$4:$C$300,"&lt;="&amp;L$1,Распис!$D$4:$D$300,"&gt;="&amp;L$1)&gt;0,SUMIFS(Распис!$J$4:$J$300,Распис!$B$4:$B$300,$A13,Распис!$C$4:$C$300,"&lt;="&amp;L$1,Распис!$D$4:$D$300,"&gt;="&amp;L$1),SUMIF(База!$B$3:$B$305,$A13,База!$J$3:$J$152))</f>
        <v>0</v>
      </c>
      <c r="M13" s="55">
        <f ca="1">IF(COUNTIFS(Распис!$B$4:$B$300,$A13,Распис!$C$4:$C$300,"&lt;="&amp;M$1,Распис!$D$4:$D$300,"&gt;="&amp;M$1)&gt;0,SUMIFS(Распис!$K$4:$K$300,Распис!$B$4:$B$300,$A13,Распис!$C$4:$C$300,"&lt;="&amp;M$1,Распис!$D$4:$D$300,"&gt;="&amp;M$1),SUMIF(База!$B$3:$B$305,$A13,База!$K$3:$K$152))</f>
        <v>5</v>
      </c>
      <c r="N13" s="55" t="s">
        <v>23</v>
      </c>
      <c r="O13" s="55">
        <f ca="1">IF(COUNTIFS(Распис!$B$4:$B$300,$A13,Распис!$C$4:$C$300,"&lt;="&amp;O$1,Распис!$D$4:$D$300,"&gt;="&amp;O$1)&gt;0,SUMIFS(Распис!$F$4:$F$300,Распис!$B$4:$B$300,$A13,Распис!$C$4:$C$300,"&lt;="&amp;O$1,Распис!$D$4:$D$300,"&gt;="&amp;O$1),SUMIF(База!$B$3:$B$305,$A13,База!$F$3:$F$152))</f>
        <v>2</v>
      </c>
      <c r="P13" s="55">
        <f ca="1">IF(COUNTIFS(Распис!$B$4:$B$300,$A13,Распис!$C$4:$C$300,"&lt;="&amp;P$1,Распис!$D$4:$D$300,"&gt;="&amp;P$1)&gt;0,SUMIFS(Распис!$G$4:$G$300,Распис!$B$4:$B$300,$A13,Распис!$C$4:$C$300,"&lt;="&amp;P$1,Распис!$D$4:$D$300,"&gt;="&amp;P$1),SUMIF(База!$B$3:$B$305,$A13,База!$G$3:$G$152))</f>
        <v>5</v>
      </c>
      <c r="Q13" s="55">
        <f ca="1">IF(COUNTIFS(Распис!$B$4:$B$300,$A13,Распис!$C$4:$C$300,"&lt;="&amp;Q$1,Распис!$D$4:$D$300,"&gt;="&amp;Q$1)&gt;0,SUMIFS(Распис!$H$4:$H$300,Распис!$B$4:$B$300,$A13,Распис!$C$4:$C$300,"&lt;="&amp;Q$1,Распис!$D$4:$D$300,"&gt;="&amp;Q$1),SUMIF(База!$B$3:$B$305,$A13,База!$H$3:$H$152))</f>
        <v>4</v>
      </c>
      <c r="R13" s="55">
        <f ca="1">IF(COUNTIFS(Распис!$B$4:$B$300,$A13,Распис!$C$4:$C$300,"&lt;="&amp;R$1,Распис!$D$4:$D$300,"&gt;="&amp;R$1)&gt;0,SUMIFS(Распис!$I$4:$I$300,Распис!$B$4:$B$300,$A13,Распис!$C$4:$C$300,"&lt;="&amp;R$1,Распис!$D$4:$D$300,"&gt;="&amp;R$1),SUMIF(База!$B$3:$B$305,$A13,База!$I$3:$I$152))</f>
        <v>5</v>
      </c>
      <c r="S13" s="55">
        <f ca="1">IF(COUNTIFS(Распис!$B$4:$B$300,$A13,Распис!$C$4:$C$300,"&lt;="&amp;S$1,Распис!$D$4:$D$300,"&gt;="&amp;S$1)&gt;0,SUMIFS(Распис!$J$4:$J$300,Распис!$B$4:$B$300,$A13,Распис!$C$4:$C$300,"&lt;="&amp;S$1,Распис!$D$4:$D$300,"&gt;="&amp;S$1),SUMIF(База!$B$3:$B$305,$A13,База!$J$3:$J$152))</f>
        <v>0</v>
      </c>
      <c r="T13" s="55">
        <f ca="1">IF(COUNTIFS(Распис!$B$4:$B$300,$A13,Распис!$C$4:$C$300,"&lt;="&amp;T$1,Распис!$D$4:$D$300,"&gt;="&amp;T$1)&gt;0,SUMIFS(Распис!$K$4:$K$300,Распис!$B$4:$B$300,$A13,Распис!$C$4:$C$300,"&lt;="&amp;T$1,Распис!$D$4:$D$300,"&gt;="&amp;T$1),SUMIF(База!$B$3:$B$305,$A13,База!$K$3:$K$152))</f>
        <v>5</v>
      </c>
      <c r="U13" s="55" t="s">
        <v>23</v>
      </c>
      <c r="V13" s="55">
        <f ca="1">IF(COUNTIFS(Распис!$B$4:$B$300,$A13,Распис!$C$4:$C$300,"&lt;="&amp;V$1,Распис!$D$4:$D$300,"&gt;="&amp;V$1)&gt;0,SUMIFS(Распис!$F$4:$F$300,Распис!$B$4:$B$300,$A13,Распис!$C$4:$C$300,"&lt;="&amp;V$1,Распис!$D$4:$D$300,"&gt;="&amp;V$1),SUMIF(База!$B$3:$B$305,$A13,База!$F$3:$F$152))</f>
        <v>2</v>
      </c>
      <c r="W13" s="55">
        <f ca="1">IF(COUNTIFS(Распис!$B$4:$B$300,$A13,Распис!$C$4:$C$300,"&lt;="&amp;W$1,Распис!$D$4:$D$300,"&gt;="&amp;W$1)&gt;0,SUMIFS(Распис!$G$4:$G$300,Распис!$B$4:$B$300,$A13,Распис!$C$4:$C$300,"&lt;="&amp;W$1,Распис!$D$4:$D$300,"&gt;="&amp;W$1),SUMIF(База!$B$3:$B$305,$A13,База!$G$3:$G$152))</f>
        <v>5</v>
      </c>
      <c r="X13" s="55">
        <f ca="1">IF(COUNTIFS(Распис!$B$4:$B$300,$A13,Распис!$C$4:$C$300,"&lt;="&amp;X$1,Распис!$D$4:$D$300,"&gt;="&amp;X$1)&gt;0,SUMIFS(Распис!$H$4:$H$300,Распис!$B$4:$B$300,$A13,Распис!$C$4:$C$300,"&lt;="&amp;X$1,Распис!$D$4:$D$300,"&gt;="&amp;X$1),SUMIF(База!$B$3:$B$305,$A13,База!$H$3:$H$152))</f>
        <v>4</v>
      </c>
      <c r="Y13" s="55">
        <f ca="1">IF(COUNTIFS(Распис!$B$4:$B$300,$A13,Распис!$C$4:$C$300,"&lt;="&amp;Y$1,Распис!$D$4:$D$300,"&gt;="&amp;Y$1)&gt;0,SUMIFS(Распис!$I$4:$I$300,Распис!$B$4:$B$300,$A13,Распис!$C$4:$C$300,"&lt;="&amp;Y$1,Распис!$D$4:$D$300,"&gt;="&amp;Y$1),SUMIF(База!$B$3:$B$305,$A13,База!$I$3:$I$152))</f>
        <v>5</v>
      </c>
      <c r="Z13" s="55">
        <f ca="1">IF(COUNTIFS(Распис!$B$4:$B$300,$A13,Распис!$C$4:$C$300,"&lt;="&amp;Z$1,Распис!$D$4:$D$300,"&gt;="&amp;Z$1)&gt;0,SUMIFS(Распис!$J$4:$J$300,Распис!$B$4:$B$300,$A13,Распис!$C$4:$C$300,"&lt;="&amp;Z$1,Распис!$D$4:$D$300,"&gt;="&amp;Z$1),SUMIF(База!$B$3:$B$305,$A13,База!$J$3:$J$152))</f>
        <v>0</v>
      </c>
      <c r="AA13" s="55" t="s">
        <v>25</v>
      </c>
      <c r="AB13" s="55" t="s">
        <v>23</v>
      </c>
      <c r="AC13" s="55" t="s">
        <v>25</v>
      </c>
      <c r="AD13" s="55" t="s">
        <v>25</v>
      </c>
      <c r="AE13" s="55" t="s">
        <v>25</v>
      </c>
      <c r="AF13" s="55" t="s">
        <v>25</v>
      </c>
      <c r="AG13" s="55">
        <f t="shared" ca="1" si="3"/>
        <v>66</v>
      </c>
      <c r="AH13" s="55">
        <f ca="1">AG13-SUMIFS(Распред!$G$4:$G$300,Распред!$B$4:$B$300,"май",Распред!$F$4:$F$300,A13)</f>
        <v>66</v>
      </c>
      <c r="AI13" s="55">
        <f ca="1">AH13+(COUNTIF(B13:AF13,"КД")+SUMIFS(Распред!$AH$4:$AH$300,Распред!$F$4:$F$300,A13,Распред!$B$4:$B$300,"май"))*4</f>
        <v>86</v>
      </c>
      <c r="AJ13" s="55">
        <f t="shared" ca="1" si="4"/>
        <v>0</v>
      </c>
      <c r="AK13" s="55">
        <f t="shared" ca="1" si="5"/>
        <v>66</v>
      </c>
      <c r="AL13" s="55">
        <f>SUMIFS(Распред!$K$4:$K$300,Распред!$B$4:$B$300,"май",Распред!$J$4:$J$300,A13)+SUMIFS(Распред!$M$4:$M$300,Распред!$B$4:$B$300,"май",Распред!$L$4:$L$300,A13)+SUMIFS(Распред!$O$4:$O$300,Распред!$B$4:$B$300,"май",Распред!$N$4:$N$300,A13)+SUMIFS(Распред!$Q$4:$Q$300,Распред!$B$4:$B$300,"май",Распред!$P$4:$P$300,A13)+SUMIFS(Распред!$S$4:$S$300,Распред!$B$4:$B$300,"май",Распред!$R$4:$R$300,A13)+SUMIFS(Распред!$U$4:$U$300,Распред!$B$4:$B$300,"май",Распред!$T$4:$T$300,A13)+SUMIFS(Распред!$W$4:$W$300,Распред!$B$4:$B$300,"май",Распред!$V$4:$V$300,A13)+SUMIFS(Распред!$Y$4:$Y$300,Распред!$B$4:$B$300,"май",Распред!$X$4:$X$300,A13)+SUMIFS(Распред!$AA$4:$AA$300,Распред!$B$4:$B$300,"май",Распред!$Z$4:$Z$300,A13)+SUMIFS(Распред!$AC$4:$AC$300,Распред!$B$4:$B$300,"май",Распред!$AB$4:$AB$300,A13)</f>
        <v>0</v>
      </c>
      <c r="AM13" s="55">
        <f t="shared" ca="1" si="6"/>
        <v>66</v>
      </c>
      <c r="AN13" s="55">
        <f t="shared" ca="1" si="7"/>
        <v>0</v>
      </c>
      <c r="AO13" s="55">
        <f t="shared" ca="1" si="8"/>
        <v>0</v>
      </c>
      <c r="AP13" s="55">
        <f>январь!AP13</f>
        <v>386000</v>
      </c>
      <c r="AQ13" s="55">
        <f t="shared" ca="1" si="9"/>
        <v>0</v>
      </c>
      <c r="AR13" s="57"/>
      <c r="AS13" s="176">
        <f t="shared" ca="1" si="10"/>
        <v>0</v>
      </c>
    </row>
    <row r="14" spans="1:45" x14ac:dyDescent="0.25">
      <c r="A14" s="175" t="str">
        <f>База!B14</f>
        <v>Доненко Анатолий</v>
      </c>
      <c r="B14" s="55" t="s">
        <v>24</v>
      </c>
      <c r="C14" s="55">
        <f ca="1">IF(COUNTIFS(Распис!$B$4:$B$300,$A14,Распис!$C$4:$C$300,"&lt;="&amp;C$1,Распис!$D$4:$D$300,"&gt;="&amp;C$1)&gt;0,SUMIFS(Распис!$H$4:$H$300,Распис!$B$4:$B$300,$A14,Распис!$C$4:$C$300,"&lt;="&amp;C$1,Распис!$D$4:$D$300,"&gt;="&amp;C$1),SUMIF(База!$B$3:$B$305,$A14,База!$H$3:$H$152))</f>
        <v>1</v>
      </c>
      <c r="D14" s="55">
        <f ca="1">IF(COUNTIFS(Распис!$B$4:$B$300,$A14,Распис!$C$4:$C$300,"&lt;="&amp;D$1,Распис!$D$4:$D$300,"&gt;="&amp;D$1)&gt;0,SUMIFS(Распис!$I$4:$I$300,Распис!$B$4:$B$300,$A14,Распис!$C$4:$C$300,"&lt;="&amp;D$1,Распис!$D$4:$D$300,"&gt;="&amp;D$1),SUMIF(База!$B$3:$B$305,$A14,База!$I$3:$I$152))</f>
        <v>4</v>
      </c>
      <c r="E14" s="55">
        <f ca="1">IF(COUNTIFS(Распис!$B$4:$B$300,$A14,Распис!$C$4:$C$300,"&lt;="&amp;E$1,Распис!$D$4:$D$300,"&gt;="&amp;E$1)&gt;0,SUMIFS(Распис!$J$4:$J$300,Распис!$B$4:$B$300,$A14,Распис!$C$4:$C$300,"&lt;="&amp;E$1,Распис!$D$4:$D$300,"&gt;="&amp;E$1),SUMIF(База!$B$3:$B$305,$A14,База!$J$3:$J$152))</f>
        <v>6</v>
      </c>
      <c r="F14" s="55">
        <f ca="1">IF(COUNTIFS(Распис!$B$4:$B$300,$A14,Распис!$C$4:$C$300,"&lt;="&amp;F$1,Распис!$D$4:$D$300,"&gt;="&amp;F$1)&gt;0,SUMIFS(Распис!$K$4:$K$300,Распис!$B$4:$B$300,$A14,Распис!$C$4:$C$300,"&lt;="&amp;F$1,Распис!$D$4:$D$300,"&gt;="&amp;F$1),SUMIF(База!$B$3:$B$305,$A14,База!$K$3:$K$152))</f>
        <v>5</v>
      </c>
      <c r="G14" s="55" t="s">
        <v>23</v>
      </c>
      <c r="H14" s="55" t="s">
        <v>24</v>
      </c>
      <c r="I14" s="55">
        <f ca="1">IF(COUNTIFS(Распис!$B$4:$B$300,$A14,Распис!$C$4:$C$300,"&lt;="&amp;I$1,Распис!$D$4:$D$300,"&gt;="&amp;I$1)&gt;0,SUMIFS(Распис!$G$4:$G$300,Распис!$B$4:$B$300,$A14,Распис!$C$4:$C$300,"&lt;="&amp;I$1,Распис!$D$4:$D$300,"&gt;="&amp;I$1),SUMIF(База!$B$3:$B$305,$A14,База!$G$3:$G$152))</f>
        <v>0</v>
      </c>
      <c r="J14" s="55" t="s">
        <v>24</v>
      </c>
      <c r="K14" s="55">
        <f ca="1">IF(COUNTIFS(Распис!$B$4:$B$300,$A14,Распис!$C$4:$C$300,"&lt;="&amp;K$1,Распис!$D$4:$D$300,"&gt;="&amp;K$1)&gt;0,SUMIFS(Распис!$I$4:$I$300,Распис!$B$4:$B$300,$A14,Распис!$C$4:$C$300,"&lt;="&amp;K$1,Распис!$D$4:$D$300,"&gt;="&amp;K$1),SUMIF(База!$B$3:$B$305,$A14,База!$I$3:$I$152))</f>
        <v>4</v>
      </c>
      <c r="L14" s="55">
        <f ca="1">IF(COUNTIFS(Распис!$B$4:$B$300,$A14,Распис!$C$4:$C$300,"&lt;="&amp;L$1,Распис!$D$4:$D$300,"&gt;="&amp;L$1)&gt;0,SUMIFS(Распис!$J$4:$J$300,Распис!$B$4:$B$300,$A14,Распис!$C$4:$C$300,"&lt;="&amp;L$1,Распис!$D$4:$D$300,"&gt;="&amp;L$1),SUMIF(База!$B$3:$B$305,$A14,База!$J$3:$J$152))</f>
        <v>6</v>
      </c>
      <c r="M14" s="55">
        <f ca="1">IF(COUNTIFS(Распис!$B$4:$B$300,$A14,Распис!$C$4:$C$300,"&lt;="&amp;M$1,Распис!$D$4:$D$300,"&gt;="&amp;M$1)&gt;0,SUMIFS(Распис!$K$4:$K$300,Распис!$B$4:$B$300,$A14,Распис!$C$4:$C$300,"&lt;="&amp;M$1,Распис!$D$4:$D$300,"&gt;="&amp;M$1),SUMIF(База!$B$3:$B$305,$A14,База!$K$3:$K$152))</f>
        <v>5</v>
      </c>
      <c r="N14" s="55" t="s">
        <v>23</v>
      </c>
      <c r="O14" s="55">
        <f ca="1">IF(COUNTIFS(Распис!$B$4:$B$300,$A14,Распис!$C$4:$C$300,"&lt;="&amp;O$1,Распис!$D$4:$D$300,"&gt;="&amp;O$1)&gt;0,SUMIFS(Распис!$F$4:$F$300,Распис!$B$4:$B$300,$A14,Распис!$C$4:$C$300,"&lt;="&amp;O$1,Распис!$D$4:$D$300,"&gt;="&amp;O$1),SUMIF(База!$B$3:$B$305,$A14,База!$F$3:$F$152))</f>
        <v>4</v>
      </c>
      <c r="P14" s="55">
        <f ca="1">IF(COUNTIFS(Распис!$B$4:$B$300,$A14,Распис!$C$4:$C$300,"&lt;="&amp;P$1,Распис!$D$4:$D$300,"&gt;="&amp;P$1)&gt;0,SUMIFS(Распис!$G$4:$G$300,Распис!$B$4:$B$300,$A14,Распис!$C$4:$C$300,"&lt;="&amp;P$1,Распис!$D$4:$D$300,"&gt;="&amp;P$1),SUMIF(База!$B$3:$B$305,$A14,База!$G$3:$G$152))</f>
        <v>0</v>
      </c>
      <c r="Q14" s="55">
        <f ca="1">IF(COUNTIFS(Распис!$B$4:$B$300,$A14,Распис!$C$4:$C$300,"&lt;="&amp;Q$1,Распис!$D$4:$D$300,"&gt;="&amp;Q$1)&gt;0,SUMIFS(Распис!$H$4:$H$300,Распис!$B$4:$B$300,$A14,Распис!$C$4:$C$300,"&lt;="&amp;Q$1,Распис!$D$4:$D$300,"&gt;="&amp;Q$1),SUMIF(База!$B$3:$B$305,$A14,База!$H$3:$H$152))</f>
        <v>1</v>
      </c>
      <c r="R14" s="55">
        <f ca="1">IF(COUNTIFS(Распис!$B$4:$B$300,$A14,Распис!$C$4:$C$300,"&lt;="&amp;R$1,Распис!$D$4:$D$300,"&gt;="&amp;R$1)&gt;0,SUMIFS(Распис!$I$4:$I$300,Распис!$B$4:$B$300,$A14,Распис!$C$4:$C$300,"&lt;="&amp;R$1,Распис!$D$4:$D$300,"&gt;="&amp;R$1),SUMIF(База!$B$3:$B$305,$A14,База!$I$3:$I$152))</f>
        <v>4</v>
      </c>
      <c r="S14" s="55">
        <f ca="1">IF(COUNTIFS(Распис!$B$4:$B$300,$A14,Распис!$C$4:$C$300,"&lt;="&amp;S$1,Распис!$D$4:$D$300,"&gt;="&amp;S$1)&gt;0,SUMIFS(Распис!$J$4:$J$300,Распис!$B$4:$B$300,$A14,Распис!$C$4:$C$300,"&lt;="&amp;S$1,Распис!$D$4:$D$300,"&gt;="&amp;S$1),SUMIF(База!$B$3:$B$305,$A14,База!$J$3:$J$152))</f>
        <v>6</v>
      </c>
      <c r="T14" s="55">
        <f ca="1">IF(COUNTIFS(Распис!$B$4:$B$300,$A14,Распис!$C$4:$C$300,"&lt;="&amp;T$1,Распис!$D$4:$D$300,"&gt;="&amp;T$1)&gt;0,SUMIFS(Распис!$K$4:$K$300,Распис!$B$4:$B$300,$A14,Распис!$C$4:$C$300,"&lt;="&amp;T$1,Распис!$D$4:$D$300,"&gt;="&amp;T$1),SUMIF(База!$B$3:$B$305,$A14,База!$K$3:$K$152))</f>
        <v>5</v>
      </c>
      <c r="U14" s="55" t="s">
        <v>23</v>
      </c>
      <c r="V14" s="55">
        <f ca="1">IF(COUNTIFS(Распис!$B$4:$B$300,$A14,Распис!$C$4:$C$300,"&lt;="&amp;V$1,Распис!$D$4:$D$300,"&gt;="&amp;V$1)&gt;0,SUMIFS(Распис!$F$4:$F$300,Распис!$B$4:$B$300,$A14,Распис!$C$4:$C$300,"&lt;="&amp;V$1,Распис!$D$4:$D$300,"&gt;="&amp;V$1),SUMIF(База!$B$3:$B$305,$A14,База!$F$3:$F$152))</f>
        <v>4</v>
      </c>
      <c r="W14" s="55">
        <f ca="1">IF(COUNTIFS(Распис!$B$4:$B$300,$A14,Распис!$C$4:$C$300,"&lt;="&amp;W$1,Распис!$D$4:$D$300,"&gt;="&amp;W$1)&gt;0,SUMIFS(Распис!$G$4:$G$300,Распис!$B$4:$B$300,$A14,Распис!$C$4:$C$300,"&lt;="&amp;W$1,Распис!$D$4:$D$300,"&gt;="&amp;W$1),SUMIF(База!$B$3:$B$305,$A14,База!$G$3:$G$152))</f>
        <v>0</v>
      </c>
      <c r="X14" s="55">
        <f ca="1">IF(COUNTIFS(Распис!$B$4:$B$300,$A14,Распис!$C$4:$C$300,"&lt;="&amp;X$1,Распис!$D$4:$D$300,"&gt;="&amp;X$1)&gt;0,SUMIFS(Распис!$H$4:$H$300,Распис!$B$4:$B$300,$A14,Распис!$C$4:$C$300,"&lt;="&amp;X$1,Распис!$D$4:$D$300,"&gt;="&amp;X$1),SUMIF(База!$B$3:$B$305,$A14,База!$H$3:$H$152))</f>
        <v>1</v>
      </c>
      <c r="Y14" s="55">
        <f ca="1">IF(COUNTIFS(Распис!$B$4:$B$300,$A14,Распис!$C$4:$C$300,"&lt;="&amp;Y$1,Распис!$D$4:$D$300,"&gt;="&amp;Y$1)&gt;0,SUMIFS(Распис!$I$4:$I$300,Распис!$B$4:$B$300,$A14,Распис!$C$4:$C$300,"&lt;="&amp;Y$1,Распис!$D$4:$D$300,"&gt;="&amp;Y$1),SUMIF(База!$B$3:$B$305,$A14,База!$I$3:$I$152))</f>
        <v>4</v>
      </c>
      <c r="Z14" s="55">
        <f ca="1">IF(COUNTIFS(Распис!$B$4:$B$300,$A14,Распис!$C$4:$C$300,"&lt;="&amp;Z$1,Распис!$D$4:$D$300,"&gt;="&amp;Z$1)&gt;0,SUMIFS(Распис!$J$4:$J$300,Распис!$B$4:$B$300,$A14,Распис!$C$4:$C$300,"&lt;="&amp;Z$1,Распис!$D$4:$D$300,"&gt;="&amp;Z$1),SUMIF(База!$B$3:$B$305,$A14,База!$J$3:$J$152))</f>
        <v>6</v>
      </c>
      <c r="AA14" s="55" t="s">
        <v>25</v>
      </c>
      <c r="AB14" s="55" t="s">
        <v>23</v>
      </c>
      <c r="AC14" s="55" t="s">
        <v>25</v>
      </c>
      <c r="AD14" s="55" t="s">
        <v>25</v>
      </c>
      <c r="AE14" s="55" t="s">
        <v>25</v>
      </c>
      <c r="AF14" s="55" t="s">
        <v>25</v>
      </c>
      <c r="AG14" s="55">
        <f t="shared" ca="1" si="3"/>
        <v>66</v>
      </c>
      <c r="AH14" s="55">
        <f ca="1">AG14-SUMIFS(Распред!$G$4:$G$300,Распред!$B$4:$B$300,"май",Распред!$F$4:$F$300,A14)</f>
        <v>66</v>
      </c>
      <c r="AI14" s="55">
        <f ca="1">AH14+(COUNTIF(B14:AF14,"КД")+SUMIFS(Распред!$AH$4:$AH$300,Распред!$F$4:$F$300,A14,Распред!$B$4:$B$300,"май"))*4</f>
        <v>86</v>
      </c>
      <c r="AJ14" s="55">
        <f t="shared" ca="1" si="4"/>
        <v>0</v>
      </c>
      <c r="AK14" s="55">
        <f t="shared" ca="1" si="5"/>
        <v>66</v>
      </c>
      <c r="AL14" s="55">
        <f>SUMIFS(Распред!$K$4:$K$300,Распред!$B$4:$B$300,"май",Распред!$J$4:$J$300,A14)+SUMIFS(Распред!$M$4:$M$300,Распред!$B$4:$B$300,"май",Распред!$L$4:$L$300,A14)+SUMIFS(Распред!$O$4:$O$300,Распред!$B$4:$B$300,"май",Распред!$N$4:$N$300,A14)+SUMIFS(Распред!$Q$4:$Q$300,Распред!$B$4:$B$300,"май",Распред!$P$4:$P$300,A14)+SUMIFS(Распред!$S$4:$S$300,Распред!$B$4:$B$300,"май",Распред!$R$4:$R$300,A14)+SUMIFS(Распред!$U$4:$U$300,Распред!$B$4:$B$300,"май",Распред!$T$4:$T$300,A14)+SUMIFS(Распред!$W$4:$W$300,Распред!$B$4:$B$300,"май",Распред!$V$4:$V$300,A14)+SUMIFS(Распред!$Y$4:$Y$300,Распред!$B$4:$B$300,"май",Распред!$X$4:$X$300,A14)+SUMIFS(Распред!$AA$4:$AA$300,Распред!$B$4:$B$300,"май",Распред!$Z$4:$Z$300,A14)+SUMIFS(Распред!$AC$4:$AC$300,Распред!$B$4:$B$300,"май",Распред!$AB$4:$AB$300,A14)</f>
        <v>0</v>
      </c>
      <c r="AM14" s="55">
        <f t="shared" ca="1" si="6"/>
        <v>66</v>
      </c>
      <c r="AN14" s="55">
        <f t="shared" ca="1" si="7"/>
        <v>0</v>
      </c>
      <c r="AO14" s="55">
        <f t="shared" ca="1" si="8"/>
        <v>0</v>
      </c>
      <c r="AP14" s="55">
        <f>январь!AP14</f>
        <v>172000</v>
      </c>
      <c r="AQ14" s="55">
        <f t="shared" ca="1" si="9"/>
        <v>0</v>
      </c>
      <c r="AR14" s="57"/>
      <c r="AS14" s="176">
        <f t="shared" ca="1" si="10"/>
        <v>0</v>
      </c>
    </row>
    <row r="15" spans="1:45" x14ac:dyDescent="0.25">
      <c r="A15" s="175" t="str">
        <f>База!B15</f>
        <v>Мусин Сакен</v>
      </c>
      <c r="B15" s="55" t="s">
        <v>24</v>
      </c>
      <c r="C15" s="55">
        <f ca="1">IF(COUNTIFS(Распис!$B$4:$B$300,$A15,Распис!$C$4:$C$300,"&lt;="&amp;C$1,Распис!$D$4:$D$300,"&gt;="&amp;C$1)&gt;0,SUMIFS(Распис!$H$4:$H$300,Распис!$B$4:$B$300,$A15,Распис!$C$4:$C$300,"&lt;="&amp;C$1,Распис!$D$4:$D$300,"&gt;="&amp;C$1),SUMIF(База!$B$3:$B$305,$A15,База!$H$3:$H$152))</f>
        <v>4</v>
      </c>
      <c r="D15" s="55">
        <f ca="1">IF(COUNTIFS(Распис!$B$4:$B$300,$A15,Распис!$C$4:$C$300,"&lt;="&amp;D$1,Распис!$D$4:$D$300,"&gt;="&amp;D$1)&gt;0,SUMIFS(Распис!$I$4:$I$300,Распис!$B$4:$B$300,$A15,Распис!$C$4:$C$300,"&lt;="&amp;D$1,Распис!$D$4:$D$300,"&gt;="&amp;D$1),SUMIF(База!$B$3:$B$305,$A15,База!$I$3:$I$152))</f>
        <v>0</v>
      </c>
      <c r="E15" s="55">
        <f ca="1">IF(COUNTIFS(Распис!$B$4:$B$300,$A15,Распис!$C$4:$C$300,"&lt;="&amp;E$1,Распис!$D$4:$D$300,"&gt;="&amp;E$1)&gt;0,SUMIFS(Распис!$J$4:$J$300,Распис!$B$4:$B$300,$A15,Распис!$C$4:$C$300,"&lt;="&amp;E$1,Распис!$D$4:$D$300,"&gt;="&amp;E$1),SUMIF(База!$B$3:$B$305,$A15,База!$J$3:$J$152))</f>
        <v>5</v>
      </c>
      <c r="F15" s="55">
        <f ca="1">IF(COUNTIFS(Распис!$B$4:$B$300,$A15,Распис!$C$4:$C$300,"&lt;="&amp;F$1,Распис!$D$4:$D$300,"&gt;="&amp;F$1)&gt;0,SUMIFS(Распис!$K$4:$K$300,Распис!$B$4:$B$300,$A15,Распис!$C$4:$C$300,"&lt;="&amp;F$1,Распис!$D$4:$D$300,"&gt;="&amp;F$1),SUMIF(База!$B$3:$B$305,$A15,База!$K$3:$K$152))</f>
        <v>4</v>
      </c>
      <c r="G15" s="55" t="s">
        <v>23</v>
      </c>
      <c r="H15" s="55" t="s">
        <v>24</v>
      </c>
      <c r="I15" s="55">
        <f ca="1">IF(COUNTIFS(Распис!$B$4:$B$300,$A15,Распис!$C$4:$C$300,"&lt;="&amp;I$1,Распис!$D$4:$D$300,"&gt;="&amp;I$1)&gt;0,SUMIFS(Распис!$G$4:$G$300,Распис!$B$4:$B$300,$A15,Распис!$C$4:$C$300,"&lt;="&amp;I$1,Распис!$D$4:$D$300,"&gt;="&amp;I$1),SUMIF(База!$B$3:$B$305,$A15,База!$G$3:$G$152))</f>
        <v>5</v>
      </c>
      <c r="J15" s="55" t="s">
        <v>24</v>
      </c>
      <c r="K15" s="55">
        <f ca="1">IF(COUNTIFS(Распис!$B$4:$B$300,$A15,Распис!$C$4:$C$300,"&lt;="&amp;K$1,Распис!$D$4:$D$300,"&gt;="&amp;K$1)&gt;0,SUMIFS(Распис!$I$4:$I$300,Распис!$B$4:$B$300,$A15,Распис!$C$4:$C$300,"&lt;="&amp;K$1,Распис!$D$4:$D$300,"&gt;="&amp;K$1),SUMIF(База!$B$3:$B$305,$A15,База!$I$3:$I$152))</f>
        <v>0</v>
      </c>
      <c r="L15" s="55">
        <f ca="1">IF(COUNTIFS(Распис!$B$4:$B$300,$A15,Распис!$C$4:$C$300,"&lt;="&amp;L$1,Распис!$D$4:$D$300,"&gt;="&amp;L$1)&gt;0,SUMIFS(Распис!$J$4:$J$300,Распис!$B$4:$B$300,$A15,Распис!$C$4:$C$300,"&lt;="&amp;L$1,Распис!$D$4:$D$300,"&gt;="&amp;L$1),SUMIF(База!$B$3:$B$305,$A15,База!$J$3:$J$152))</f>
        <v>5</v>
      </c>
      <c r="M15" s="55">
        <f ca="1">IF(COUNTIFS(Распис!$B$4:$B$300,$A15,Распис!$C$4:$C$300,"&lt;="&amp;M$1,Распис!$D$4:$D$300,"&gt;="&amp;M$1)&gt;0,SUMIFS(Распис!$K$4:$K$300,Распис!$B$4:$B$300,$A15,Распис!$C$4:$C$300,"&lt;="&amp;M$1,Распис!$D$4:$D$300,"&gt;="&amp;M$1),SUMIF(База!$B$3:$B$305,$A15,База!$K$3:$K$152))</f>
        <v>4</v>
      </c>
      <c r="N15" s="55" t="s">
        <v>23</v>
      </c>
      <c r="O15" s="55">
        <f ca="1">IF(COUNTIFS(Распис!$B$4:$B$300,$A15,Распис!$C$4:$C$300,"&lt;="&amp;O$1,Распис!$D$4:$D$300,"&gt;="&amp;O$1)&gt;0,SUMIFS(Распис!$F$4:$F$300,Распис!$B$4:$B$300,$A15,Распис!$C$4:$C$300,"&lt;="&amp;O$1,Распис!$D$4:$D$300,"&gt;="&amp;O$1),SUMIF(База!$B$3:$B$305,$A15,База!$F$3:$F$152))</f>
        <v>2</v>
      </c>
      <c r="P15" s="55">
        <f ca="1">IF(COUNTIFS(Распис!$B$4:$B$300,$A15,Распис!$C$4:$C$300,"&lt;="&amp;P$1,Распис!$D$4:$D$300,"&gt;="&amp;P$1)&gt;0,SUMIFS(Распис!$G$4:$G$300,Распис!$B$4:$B$300,$A15,Распис!$C$4:$C$300,"&lt;="&amp;P$1,Распис!$D$4:$D$300,"&gt;="&amp;P$1),SUMIF(База!$B$3:$B$305,$A15,База!$G$3:$G$152))</f>
        <v>5</v>
      </c>
      <c r="Q15" s="55">
        <f ca="1">IF(COUNTIFS(Распис!$B$4:$B$300,$A15,Распис!$C$4:$C$300,"&lt;="&amp;Q$1,Распис!$D$4:$D$300,"&gt;="&amp;Q$1)&gt;0,SUMIFS(Распис!$H$4:$H$300,Распис!$B$4:$B$300,$A15,Распис!$C$4:$C$300,"&lt;="&amp;Q$1,Распис!$D$4:$D$300,"&gt;="&amp;Q$1),SUMIF(База!$B$3:$B$305,$A15,База!$H$3:$H$152))</f>
        <v>4</v>
      </c>
      <c r="R15" s="55">
        <f ca="1">IF(COUNTIFS(Распис!$B$4:$B$300,$A15,Распис!$C$4:$C$300,"&lt;="&amp;R$1,Распис!$D$4:$D$300,"&gt;="&amp;R$1)&gt;0,SUMIFS(Распис!$I$4:$I$300,Распис!$B$4:$B$300,$A15,Распис!$C$4:$C$300,"&lt;="&amp;R$1,Распис!$D$4:$D$300,"&gt;="&amp;R$1),SUMIF(База!$B$3:$B$305,$A15,База!$I$3:$I$152))</f>
        <v>0</v>
      </c>
      <c r="S15" s="55">
        <f ca="1">IF(COUNTIFS(Распис!$B$4:$B$300,$A15,Распис!$C$4:$C$300,"&lt;="&amp;S$1,Распис!$D$4:$D$300,"&gt;="&amp;S$1)&gt;0,SUMIFS(Распис!$J$4:$J$300,Распис!$B$4:$B$300,$A15,Распис!$C$4:$C$300,"&lt;="&amp;S$1,Распис!$D$4:$D$300,"&gt;="&amp;S$1),SUMIF(База!$B$3:$B$305,$A15,База!$J$3:$J$152))</f>
        <v>5</v>
      </c>
      <c r="T15" s="55">
        <f ca="1">IF(COUNTIFS(Распис!$B$4:$B$300,$A15,Распис!$C$4:$C$300,"&lt;="&amp;T$1,Распис!$D$4:$D$300,"&gt;="&amp;T$1)&gt;0,SUMIFS(Распис!$K$4:$K$300,Распис!$B$4:$B$300,$A15,Распис!$C$4:$C$300,"&lt;="&amp;T$1,Распис!$D$4:$D$300,"&gt;="&amp;T$1),SUMIF(База!$B$3:$B$305,$A15,База!$K$3:$K$152))</f>
        <v>4</v>
      </c>
      <c r="U15" s="55" t="s">
        <v>23</v>
      </c>
      <c r="V15" s="55">
        <f ca="1">IF(COUNTIFS(Распис!$B$4:$B$300,$A15,Распис!$C$4:$C$300,"&lt;="&amp;V$1,Распис!$D$4:$D$300,"&gt;="&amp;V$1)&gt;0,SUMIFS(Распис!$F$4:$F$300,Распис!$B$4:$B$300,$A15,Распис!$C$4:$C$300,"&lt;="&amp;V$1,Распис!$D$4:$D$300,"&gt;="&amp;V$1),SUMIF(База!$B$3:$B$305,$A15,База!$F$3:$F$152))</f>
        <v>2</v>
      </c>
      <c r="W15" s="55">
        <f ca="1">IF(COUNTIFS(Распис!$B$4:$B$300,$A15,Распис!$C$4:$C$300,"&lt;="&amp;W$1,Распис!$D$4:$D$300,"&gt;="&amp;W$1)&gt;0,SUMIFS(Распис!$G$4:$G$300,Распис!$B$4:$B$300,$A15,Распис!$C$4:$C$300,"&lt;="&amp;W$1,Распис!$D$4:$D$300,"&gt;="&amp;W$1),SUMIF(База!$B$3:$B$305,$A15,База!$G$3:$G$152))</f>
        <v>5</v>
      </c>
      <c r="X15" s="55">
        <f ca="1">IF(COUNTIFS(Распис!$B$4:$B$300,$A15,Распис!$C$4:$C$300,"&lt;="&amp;X$1,Распис!$D$4:$D$300,"&gt;="&amp;X$1)&gt;0,SUMIFS(Распис!$H$4:$H$300,Распис!$B$4:$B$300,$A15,Распис!$C$4:$C$300,"&lt;="&amp;X$1,Распис!$D$4:$D$300,"&gt;="&amp;X$1),SUMIF(База!$B$3:$B$305,$A15,База!$H$3:$H$152))</f>
        <v>4</v>
      </c>
      <c r="Y15" s="55">
        <f ca="1">IF(COUNTIFS(Распис!$B$4:$B$300,$A15,Распис!$C$4:$C$300,"&lt;="&amp;Y$1,Распис!$D$4:$D$300,"&gt;="&amp;Y$1)&gt;0,SUMIFS(Распис!$I$4:$I$300,Распис!$B$4:$B$300,$A15,Распис!$C$4:$C$300,"&lt;="&amp;Y$1,Распис!$D$4:$D$300,"&gt;="&amp;Y$1),SUMIF(База!$B$3:$B$305,$A15,База!$I$3:$I$152))</f>
        <v>0</v>
      </c>
      <c r="Z15" s="55">
        <f ca="1">IF(COUNTIFS(Распис!$B$4:$B$300,$A15,Распис!$C$4:$C$300,"&lt;="&amp;Z$1,Распис!$D$4:$D$300,"&gt;="&amp;Z$1)&gt;0,SUMIFS(Распис!$J$4:$J$300,Распис!$B$4:$B$300,$A15,Распис!$C$4:$C$300,"&lt;="&amp;Z$1,Распис!$D$4:$D$300,"&gt;="&amp;Z$1),SUMIF(База!$B$3:$B$305,$A15,База!$J$3:$J$152))</f>
        <v>5</v>
      </c>
      <c r="AA15" s="55" t="s">
        <v>25</v>
      </c>
      <c r="AB15" s="55" t="s">
        <v>23</v>
      </c>
      <c r="AC15" s="55" t="s">
        <v>25</v>
      </c>
      <c r="AD15" s="55" t="s">
        <v>25</v>
      </c>
      <c r="AE15" s="55" t="s">
        <v>25</v>
      </c>
      <c r="AF15" s="55" t="s">
        <v>25</v>
      </c>
      <c r="AG15" s="55">
        <f t="shared" ca="1" si="3"/>
        <v>63</v>
      </c>
      <c r="AH15" s="55">
        <f ca="1">AG15-SUMIFS(Распред!$G$4:$G$300,Распред!$B$4:$B$300,"май",Распред!$F$4:$F$300,A15)</f>
        <v>63</v>
      </c>
      <c r="AI15" s="55">
        <f ca="1">AH15+(COUNTIF(B15:AF15,"КД")+SUMIFS(Распред!$AH$4:$AH$300,Распред!$F$4:$F$300,A15,Распред!$B$4:$B$300,"май"))*4</f>
        <v>83</v>
      </c>
      <c r="AJ15" s="55">
        <f t="shared" ca="1" si="4"/>
        <v>0</v>
      </c>
      <c r="AK15" s="55">
        <f t="shared" ca="1" si="5"/>
        <v>63</v>
      </c>
      <c r="AL15" s="55">
        <f>SUMIFS(Распред!$K$4:$K$300,Распред!$B$4:$B$300,"май",Распред!$J$4:$J$300,A15)+SUMIFS(Распред!$M$4:$M$300,Распред!$B$4:$B$300,"май",Распред!$L$4:$L$300,A15)+SUMIFS(Распред!$O$4:$O$300,Распред!$B$4:$B$300,"май",Распред!$N$4:$N$300,A15)+SUMIFS(Распред!$Q$4:$Q$300,Распред!$B$4:$B$300,"май",Распред!$P$4:$P$300,A15)+SUMIFS(Распред!$S$4:$S$300,Распред!$B$4:$B$300,"май",Распред!$R$4:$R$300,A15)+SUMIFS(Распред!$U$4:$U$300,Распред!$B$4:$B$300,"май",Распред!$T$4:$T$300,A15)+SUMIFS(Распред!$W$4:$W$300,Распред!$B$4:$B$300,"май",Распред!$V$4:$V$300,A15)+SUMIFS(Распред!$Y$4:$Y$300,Распред!$B$4:$B$300,"май",Распред!$X$4:$X$300,A15)+SUMIFS(Распред!$AA$4:$AA$300,Распред!$B$4:$B$300,"май",Распред!$Z$4:$Z$300,A15)+SUMIFS(Распред!$AC$4:$AC$300,Распред!$B$4:$B$300,"май",Распред!$AB$4:$AB$300,A15)</f>
        <v>0</v>
      </c>
      <c r="AM15" s="55">
        <f t="shared" ca="1" si="6"/>
        <v>63</v>
      </c>
      <c r="AN15" s="55">
        <f t="shared" ca="1" si="7"/>
        <v>0</v>
      </c>
      <c r="AO15" s="55">
        <f t="shared" ca="1" si="8"/>
        <v>0</v>
      </c>
      <c r="AP15" s="55">
        <f>январь!AP15</f>
        <v>286000</v>
      </c>
      <c r="AQ15" s="55">
        <f t="shared" ca="1" si="9"/>
        <v>0</v>
      </c>
      <c r="AR15" s="57"/>
      <c r="AS15" s="176">
        <f t="shared" ca="1" si="10"/>
        <v>0</v>
      </c>
    </row>
    <row r="16" spans="1:45" x14ac:dyDescent="0.25">
      <c r="A16" s="175" t="str">
        <f>База!B16</f>
        <v>Муртаза Мурат</v>
      </c>
      <c r="B16" s="55" t="s">
        <v>24</v>
      </c>
      <c r="C16" s="55">
        <f>IF(COUNTIFS(Распис!$B$4:$B$300,$A16,Распис!$C$4:$C$300,"&lt;="&amp;C$1,Распис!$D$4:$D$300,"&gt;="&amp;C$1)&gt;0,SUMIFS(Распис!$H$4:$H$300,Распис!$B$4:$B$300,$A16,Распис!$C$4:$C$300,"&lt;="&amp;C$1,Распис!$D$4:$D$300,"&gt;="&amp;C$1),SUMIF(База!$B$3:$B$305,$A16,База!$H$3:$H$152))</f>
        <v>3</v>
      </c>
      <c r="D16" s="55">
        <f>IF(COUNTIFS(Распис!$B$4:$B$300,$A16,Распис!$C$4:$C$300,"&lt;="&amp;D$1,Распис!$D$4:$D$300,"&gt;="&amp;D$1)&gt;0,SUMIFS(Распис!$I$4:$I$300,Распис!$B$4:$B$300,$A16,Распис!$C$4:$C$300,"&lt;="&amp;D$1,Распис!$D$4:$D$300,"&gt;="&amp;D$1),SUMIF(База!$B$3:$B$305,$A16,База!$I$3:$I$152))</f>
        <v>1</v>
      </c>
      <c r="E16" s="55">
        <f>IF(COUNTIFS(Распис!$B$4:$B$300,$A16,Распис!$C$4:$C$300,"&lt;="&amp;E$1,Распис!$D$4:$D$300,"&gt;="&amp;E$1)&gt;0,SUMIFS(Распис!$J$4:$J$300,Распис!$B$4:$B$300,$A16,Распис!$C$4:$C$300,"&lt;="&amp;E$1,Распис!$D$4:$D$300,"&gt;="&amp;E$1),SUMIF(База!$B$3:$B$305,$A16,База!$J$3:$J$152))</f>
        <v>4</v>
      </c>
      <c r="F16" s="55">
        <f>IF(COUNTIFS(Распис!$B$4:$B$300,$A16,Распис!$C$4:$C$300,"&lt;="&amp;F$1,Распис!$D$4:$D$300,"&gt;="&amp;F$1)&gt;0,SUMIFS(Распис!$K$4:$K$300,Распис!$B$4:$B$300,$A16,Распис!$C$4:$C$300,"&lt;="&amp;F$1,Распис!$D$4:$D$300,"&gt;="&amp;F$1),SUMIF(База!$B$3:$B$305,$A16,База!$K$3:$K$152))</f>
        <v>0</v>
      </c>
      <c r="G16" s="55" t="s">
        <v>23</v>
      </c>
      <c r="H16" s="55" t="s">
        <v>24</v>
      </c>
      <c r="I16" s="55">
        <f>IF(COUNTIFS(Распис!$B$4:$B$300,$A16,Распис!$C$4:$C$300,"&lt;="&amp;I$1,Распис!$D$4:$D$300,"&gt;="&amp;I$1)&gt;0,SUMIFS(Распис!$G$4:$G$300,Распис!$B$4:$B$300,$A16,Распис!$C$4:$C$300,"&lt;="&amp;I$1,Распис!$D$4:$D$300,"&gt;="&amp;I$1),SUMIF(База!$B$3:$B$305,$A16,База!$G$3:$G$152))</f>
        <v>3</v>
      </c>
      <c r="J16" s="55" t="s">
        <v>24</v>
      </c>
      <c r="K16" s="55">
        <f>IF(COUNTIFS(Распис!$B$4:$B$300,$A16,Распис!$C$4:$C$300,"&lt;="&amp;K$1,Распис!$D$4:$D$300,"&gt;="&amp;K$1)&gt;0,SUMIFS(Распис!$I$4:$I$300,Распис!$B$4:$B$300,$A16,Распис!$C$4:$C$300,"&lt;="&amp;K$1,Распис!$D$4:$D$300,"&gt;="&amp;K$1),SUMIF(База!$B$3:$B$305,$A16,База!$I$3:$I$152))</f>
        <v>1</v>
      </c>
      <c r="L16" s="55">
        <f>IF(COUNTIFS(Распис!$B$4:$B$300,$A16,Распис!$C$4:$C$300,"&lt;="&amp;L$1,Распис!$D$4:$D$300,"&gt;="&amp;L$1)&gt;0,SUMIFS(Распис!$J$4:$J$300,Распис!$B$4:$B$300,$A16,Распис!$C$4:$C$300,"&lt;="&amp;L$1,Распис!$D$4:$D$300,"&gt;="&amp;L$1),SUMIF(База!$B$3:$B$305,$A16,База!$J$3:$J$152))</f>
        <v>4</v>
      </c>
      <c r="M16" s="55">
        <f>IF(COUNTIFS(Распис!$B$4:$B$300,$A16,Распис!$C$4:$C$300,"&lt;="&amp;M$1,Распис!$D$4:$D$300,"&gt;="&amp;M$1)&gt;0,SUMIFS(Распис!$K$4:$K$300,Распис!$B$4:$B$300,$A16,Распис!$C$4:$C$300,"&lt;="&amp;M$1,Распис!$D$4:$D$300,"&gt;="&amp;M$1),SUMIF(База!$B$3:$B$305,$A16,База!$K$3:$K$152))</f>
        <v>0</v>
      </c>
      <c r="N16" s="55" t="s">
        <v>23</v>
      </c>
      <c r="O16" s="55">
        <f>IF(COUNTIFS(Распис!$B$4:$B$300,$A16,Распис!$C$4:$C$300,"&lt;="&amp;O$1,Распис!$D$4:$D$300,"&gt;="&amp;O$1)&gt;0,SUMIFS(Распис!$F$4:$F$300,Распис!$B$4:$B$300,$A16,Распис!$C$4:$C$300,"&lt;="&amp;O$1,Распис!$D$4:$D$300,"&gt;="&amp;O$1),SUMIF(База!$B$3:$B$305,$A16,База!$F$3:$F$152))</f>
        <v>4</v>
      </c>
      <c r="P16" s="55">
        <f>IF(COUNTIFS(Распис!$B$4:$B$300,$A16,Распис!$C$4:$C$300,"&lt;="&amp;P$1,Распис!$D$4:$D$300,"&gt;="&amp;P$1)&gt;0,SUMIFS(Распис!$G$4:$G$300,Распис!$B$4:$B$300,$A16,Распис!$C$4:$C$300,"&lt;="&amp;P$1,Распис!$D$4:$D$300,"&gt;="&amp;P$1),SUMIF(База!$B$3:$B$305,$A16,База!$G$3:$G$152))</f>
        <v>3</v>
      </c>
      <c r="Q16" s="55">
        <f>IF(COUNTIFS(Распис!$B$4:$B$300,$A16,Распис!$C$4:$C$300,"&lt;="&amp;Q$1,Распис!$D$4:$D$300,"&gt;="&amp;Q$1)&gt;0,SUMIFS(Распис!$H$4:$H$300,Распис!$B$4:$B$300,$A16,Распис!$C$4:$C$300,"&lt;="&amp;Q$1,Распис!$D$4:$D$300,"&gt;="&amp;Q$1),SUMIF(База!$B$3:$B$305,$A16,База!$H$3:$H$152))</f>
        <v>0</v>
      </c>
      <c r="R16" s="55">
        <f>IF(COUNTIFS(Распис!$B$4:$B$300,$A16,Распис!$C$4:$C$300,"&lt;="&amp;R$1,Распис!$D$4:$D$300,"&gt;="&amp;R$1)&gt;0,SUMIFS(Распис!$I$4:$I$300,Распис!$B$4:$B$300,$A16,Распис!$C$4:$C$300,"&lt;="&amp;R$1,Распис!$D$4:$D$300,"&gt;="&amp;R$1),SUMIF(База!$B$3:$B$305,$A16,База!$I$3:$I$152))</f>
        <v>0</v>
      </c>
      <c r="S16" s="55">
        <f>IF(COUNTIFS(Распис!$B$4:$B$300,$A16,Распис!$C$4:$C$300,"&lt;="&amp;S$1,Распис!$D$4:$D$300,"&gt;="&amp;S$1)&gt;0,SUMIFS(Распис!$J$4:$J$300,Распис!$B$4:$B$300,$A16,Распис!$C$4:$C$300,"&lt;="&amp;S$1,Распис!$D$4:$D$300,"&gt;="&amp;S$1),SUMIF(База!$B$3:$B$305,$A16,База!$J$3:$J$152))</f>
        <v>0</v>
      </c>
      <c r="T16" s="55">
        <f>IF(COUNTIFS(Распис!$B$4:$B$300,$A16,Распис!$C$4:$C$300,"&lt;="&amp;T$1,Распис!$D$4:$D$300,"&gt;="&amp;T$1)&gt;0,SUMIFS(Распис!$K$4:$K$300,Распис!$B$4:$B$300,$A16,Распис!$C$4:$C$300,"&lt;="&amp;T$1,Распис!$D$4:$D$300,"&gt;="&amp;T$1),SUMIF(База!$B$3:$B$305,$A16,База!$K$3:$K$152))</f>
        <v>0</v>
      </c>
      <c r="U16" s="55" t="s">
        <v>23</v>
      </c>
      <c r="V16" s="55">
        <f>IF(COUNTIFS(Распис!$B$4:$B$300,$A16,Распис!$C$4:$C$300,"&lt;="&amp;V$1,Распис!$D$4:$D$300,"&gt;="&amp;V$1)&gt;0,SUMIFS(Распис!$F$4:$F$300,Распис!$B$4:$B$300,$A16,Распис!$C$4:$C$300,"&lt;="&amp;V$1,Распис!$D$4:$D$300,"&gt;="&amp;V$1),SUMIF(База!$B$3:$B$305,$A16,База!$F$3:$F$152))</f>
        <v>0</v>
      </c>
      <c r="W16" s="55">
        <f>IF(COUNTIFS(Распис!$B$4:$B$300,$A16,Распис!$C$4:$C$300,"&lt;="&amp;W$1,Распис!$D$4:$D$300,"&gt;="&amp;W$1)&gt;0,SUMIFS(Распис!$G$4:$G$300,Распис!$B$4:$B$300,$A16,Распис!$C$4:$C$300,"&lt;="&amp;W$1,Распис!$D$4:$D$300,"&gt;="&amp;W$1),SUMIF(База!$B$3:$B$305,$A16,База!$G$3:$G$152))</f>
        <v>0</v>
      </c>
      <c r="X16" s="55">
        <f>IF(COUNTIFS(Распис!$B$4:$B$300,$A16,Распис!$C$4:$C$300,"&lt;="&amp;X$1,Распис!$D$4:$D$300,"&gt;="&amp;X$1)&gt;0,SUMIFS(Распис!$H$4:$H$300,Распис!$B$4:$B$300,$A16,Распис!$C$4:$C$300,"&lt;="&amp;X$1,Распис!$D$4:$D$300,"&gt;="&amp;X$1),SUMIF(База!$B$3:$B$305,$A16,База!$H$3:$H$152))</f>
        <v>0</v>
      </c>
      <c r="Y16" s="55">
        <f>IF(COUNTIFS(Распис!$B$4:$B$300,$A16,Распис!$C$4:$C$300,"&lt;="&amp;Y$1,Распис!$D$4:$D$300,"&gt;="&amp;Y$1)&gt;0,SUMIFS(Распис!$I$4:$I$300,Распис!$B$4:$B$300,$A16,Распис!$C$4:$C$300,"&lt;="&amp;Y$1,Распис!$D$4:$D$300,"&gt;="&amp;Y$1),SUMIF(База!$B$3:$B$305,$A16,База!$I$3:$I$152))</f>
        <v>0</v>
      </c>
      <c r="Z16" s="55">
        <f>IF(COUNTIFS(Распис!$B$4:$B$300,$A16,Распис!$C$4:$C$300,"&lt;="&amp;Z$1,Распис!$D$4:$D$300,"&gt;="&amp;Z$1)&gt;0,SUMIFS(Распис!$J$4:$J$300,Распис!$B$4:$B$300,$A16,Распис!$C$4:$C$300,"&lt;="&amp;Z$1,Распис!$D$4:$D$300,"&gt;="&amp;Z$1),SUMIF(База!$B$3:$B$305,$A16,База!$J$3:$J$152))</f>
        <v>0</v>
      </c>
      <c r="AA16" s="55" t="s">
        <v>25</v>
      </c>
      <c r="AB16" s="55" t="s">
        <v>23</v>
      </c>
      <c r="AC16" s="55" t="s">
        <v>25</v>
      </c>
      <c r="AD16" s="55" t="s">
        <v>25</v>
      </c>
      <c r="AE16" s="55" t="s">
        <v>25</v>
      </c>
      <c r="AF16" s="55" t="s">
        <v>25</v>
      </c>
      <c r="AG16" s="55">
        <f t="shared" si="3"/>
        <v>23</v>
      </c>
      <c r="AH16" s="55">
        <f ca="1">AG16-SUMIFS(Распред!$G$4:$G$300,Распред!$B$4:$B$300,"май",Распред!$F$4:$F$300,A16)</f>
        <v>11</v>
      </c>
      <c r="AI16" s="55">
        <f ca="1">AH16+(COUNTIF(B16:AF16,"КД")+SUMIFS(Распред!$AH$4:$AH$300,Распред!$F$4:$F$300,A16,Распред!$B$4:$B$300,"май"))*4</f>
        <v>55</v>
      </c>
      <c r="AJ16" s="55">
        <f t="shared" ca="1" si="4"/>
        <v>0</v>
      </c>
      <c r="AK16" s="55">
        <f t="shared" ca="1" si="5"/>
        <v>11</v>
      </c>
      <c r="AL16" s="55">
        <f>SUMIFS(Распред!$K$4:$K$300,Распред!$B$4:$B$300,"май",Распред!$J$4:$J$300,A16)+SUMIFS(Распред!$M$4:$M$300,Распред!$B$4:$B$300,"май",Распред!$L$4:$L$300,A16)+SUMIFS(Распред!$O$4:$O$300,Распред!$B$4:$B$300,"май",Распред!$N$4:$N$300,A16)+SUMIFS(Распред!$Q$4:$Q$300,Распред!$B$4:$B$300,"май",Распред!$P$4:$P$300,A16)+SUMIFS(Распред!$S$4:$S$300,Распред!$B$4:$B$300,"май",Распред!$R$4:$R$300,A16)+SUMIFS(Распред!$U$4:$U$300,Распред!$B$4:$B$300,"май",Распред!$T$4:$T$300,A16)+SUMIFS(Распред!$W$4:$W$300,Распред!$B$4:$B$300,"май",Распред!$V$4:$V$300,A16)+SUMIFS(Распред!$Y$4:$Y$300,Распред!$B$4:$B$300,"май",Распред!$X$4:$X$300,A16)+SUMIFS(Распред!$AA$4:$AA$300,Распред!$B$4:$B$300,"май",Распред!$Z$4:$Z$300,A16)+SUMIFS(Распред!$AC$4:$AC$300,Распред!$B$4:$B$300,"май",Распред!$AB$4:$AB$300,A16)</f>
        <v>0</v>
      </c>
      <c r="AM16" s="55">
        <f t="shared" ca="1" si="6"/>
        <v>11</v>
      </c>
      <c r="AN16" s="55">
        <f t="shared" ca="1" si="7"/>
        <v>0</v>
      </c>
      <c r="AO16" s="55">
        <f t="shared" ca="1" si="8"/>
        <v>0</v>
      </c>
      <c r="AP16" s="55">
        <f>январь!AP16</f>
        <v>286000</v>
      </c>
      <c r="AQ16" s="55">
        <f t="shared" ca="1" si="9"/>
        <v>0</v>
      </c>
      <c r="AR16" s="57"/>
      <c r="AS16" s="176">
        <f t="shared" ca="1" si="10"/>
        <v>0</v>
      </c>
    </row>
    <row r="17" spans="1:57" x14ac:dyDescent="0.25">
      <c r="A17" s="175" t="str">
        <f>База!B17</f>
        <v>Нурабаев Жангазы</v>
      </c>
      <c r="B17" s="55" t="s">
        <v>24</v>
      </c>
      <c r="C17" s="55">
        <f>IF(COUNTIFS(Распис!$B$4:$B$300,$A17,Распис!$C$4:$C$300,"&lt;="&amp;C$1,Распис!$D$4:$D$300,"&gt;="&amp;C$1)&gt;0,SUMIFS(Распис!$H$4:$H$300,Распис!$B$4:$B$300,$A17,Распис!$C$4:$C$300,"&lt;="&amp;C$1,Распис!$D$4:$D$300,"&gt;="&amp;C$1),SUMIF(База!$B$3:$B$305,$A17,База!$H$3:$H$152))</f>
        <v>4</v>
      </c>
      <c r="D17" s="55">
        <f>IF(COUNTIFS(Распис!$B$4:$B$300,$A17,Распис!$C$4:$C$300,"&lt;="&amp;D$1,Распис!$D$4:$D$300,"&gt;="&amp;D$1)&gt;0,SUMIFS(Распис!$I$4:$I$300,Распис!$B$4:$B$300,$A17,Распис!$C$4:$C$300,"&lt;="&amp;D$1,Распис!$D$4:$D$300,"&gt;="&amp;D$1),SUMIF(База!$B$3:$B$305,$A17,База!$I$3:$I$152))</f>
        <v>3</v>
      </c>
      <c r="E17" s="55">
        <f>IF(COUNTIFS(Распис!$B$4:$B$300,$A17,Распис!$C$4:$C$300,"&lt;="&amp;E$1,Распис!$D$4:$D$300,"&gt;="&amp;E$1)&gt;0,SUMIFS(Распис!$J$4:$J$300,Распис!$B$4:$B$300,$A17,Распис!$C$4:$C$300,"&lt;="&amp;E$1,Распис!$D$4:$D$300,"&gt;="&amp;E$1),SUMIF(База!$B$3:$B$305,$A17,База!$J$3:$J$152))</f>
        <v>3</v>
      </c>
      <c r="F17" s="55">
        <f>IF(COUNTIFS(Распис!$B$4:$B$300,$A17,Распис!$C$4:$C$300,"&lt;="&amp;F$1,Распис!$D$4:$D$300,"&gt;="&amp;F$1)&gt;0,SUMIFS(Распис!$K$4:$K$300,Распис!$B$4:$B$300,$A17,Распис!$C$4:$C$300,"&lt;="&amp;F$1,Распис!$D$4:$D$300,"&gt;="&amp;F$1),SUMIF(База!$B$3:$B$305,$A17,База!$K$3:$K$152))</f>
        <v>0</v>
      </c>
      <c r="G17" s="55" t="s">
        <v>23</v>
      </c>
      <c r="H17" s="55" t="s">
        <v>24</v>
      </c>
      <c r="I17" s="55">
        <f>IF(COUNTIFS(Распис!$B$4:$B$300,$A17,Распис!$C$4:$C$300,"&lt;="&amp;I$1,Распис!$D$4:$D$300,"&gt;="&amp;I$1)&gt;0,SUMIFS(Распис!$G$4:$G$300,Распис!$B$4:$B$300,$A17,Распис!$C$4:$C$300,"&lt;="&amp;I$1,Распис!$D$4:$D$300,"&gt;="&amp;I$1),SUMIF(База!$B$3:$B$305,$A17,База!$G$3:$G$152))</f>
        <v>7</v>
      </c>
      <c r="J17" s="55" t="s">
        <v>24</v>
      </c>
      <c r="K17" s="55">
        <f>IF(COUNTIFS(Распис!$B$4:$B$300,$A17,Распис!$C$4:$C$300,"&lt;="&amp;K$1,Распис!$D$4:$D$300,"&gt;="&amp;K$1)&gt;0,SUMIFS(Распис!$I$4:$I$300,Распис!$B$4:$B$300,$A17,Распис!$C$4:$C$300,"&lt;="&amp;K$1,Распис!$D$4:$D$300,"&gt;="&amp;K$1),SUMIF(База!$B$3:$B$305,$A17,База!$I$3:$I$152))</f>
        <v>3</v>
      </c>
      <c r="L17" s="55">
        <f>IF(COUNTIFS(Распис!$B$4:$B$300,$A17,Распис!$C$4:$C$300,"&lt;="&amp;L$1,Распис!$D$4:$D$300,"&gt;="&amp;L$1)&gt;0,SUMIFS(Распис!$J$4:$J$300,Распис!$B$4:$B$300,$A17,Распис!$C$4:$C$300,"&lt;="&amp;L$1,Распис!$D$4:$D$300,"&gt;="&amp;L$1),SUMIF(База!$B$3:$B$305,$A17,База!$J$3:$J$152))</f>
        <v>3</v>
      </c>
      <c r="M17" s="55">
        <f>IF(COUNTIFS(Распис!$B$4:$B$300,$A17,Распис!$C$4:$C$300,"&lt;="&amp;M$1,Распис!$D$4:$D$300,"&gt;="&amp;M$1)&gt;0,SUMIFS(Распис!$K$4:$K$300,Распис!$B$4:$B$300,$A17,Распис!$C$4:$C$300,"&lt;="&amp;M$1,Распис!$D$4:$D$300,"&gt;="&amp;M$1),SUMIF(База!$B$3:$B$305,$A17,База!$K$3:$K$152))</f>
        <v>0</v>
      </c>
      <c r="N17" s="55" t="s">
        <v>23</v>
      </c>
      <c r="O17" s="55">
        <f>IF(COUNTIFS(Распис!$B$4:$B$300,$A17,Распис!$C$4:$C$300,"&lt;="&amp;O$1,Распис!$D$4:$D$300,"&gt;="&amp;O$1)&gt;0,SUMIFS(Распис!$F$4:$F$300,Распис!$B$4:$B$300,$A17,Распис!$C$4:$C$300,"&lt;="&amp;O$1,Распис!$D$4:$D$300,"&gt;="&amp;O$1),SUMIF(База!$B$3:$B$305,$A17,База!$F$3:$F$152))</f>
        <v>5</v>
      </c>
      <c r="P17" s="55">
        <f>IF(COUNTIFS(Распис!$B$4:$B$300,$A17,Распис!$C$4:$C$300,"&lt;="&amp;P$1,Распис!$D$4:$D$300,"&gt;="&amp;P$1)&gt;0,SUMIFS(Распис!$G$4:$G$300,Распис!$B$4:$B$300,$A17,Распис!$C$4:$C$300,"&lt;="&amp;P$1,Распис!$D$4:$D$300,"&gt;="&amp;P$1),SUMIF(База!$B$3:$B$305,$A17,База!$G$3:$G$152))</f>
        <v>7</v>
      </c>
      <c r="Q17" s="55">
        <f>IF(COUNTIFS(Распис!$B$4:$B$300,$A17,Распис!$C$4:$C$300,"&lt;="&amp;Q$1,Распис!$D$4:$D$300,"&gt;="&amp;Q$1)&gt;0,SUMIFS(Распис!$H$4:$H$300,Распис!$B$4:$B$300,$A17,Распис!$C$4:$C$300,"&lt;="&amp;Q$1,Распис!$D$4:$D$300,"&gt;="&amp;Q$1),SUMIF(База!$B$3:$B$305,$A17,База!$H$3:$H$152))</f>
        <v>4</v>
      </c>
      <c r="R17" s="55">
        <f>IF(COUNTIFS(Распис!$B$4:$B$300,$A17,Распис!$C$4:$C$300,"&lt;="&amp;R$1,Распис!$D$4:$D$300,"&gt;="&amp;R$1)&gt;0,SUMIFS(Распис!$I$4:$I$300,Распис!$B$4:$B$300,$A17,Распис!$C$4:$C$300,"&lt;="&amp;R$1,Распис!$D$4:$D$300,"&gt;="&amp;R$1),SUMIF(База!$B$3:$B$305,$A17,База!$I$3:$I$152))</f>
        <v>3</v>
      </c>
      <c r="S17" s="55">
        <f>IF(COUNTIFS(Распис!$B$4:$B$300,$A17,Распис!$C$4:$C$300,"&lt;="&amp;S$1,Распис!$D$4:$D$300,"&gt;="&amp;S$1)&gt;0,SUMIFS(Распис!$J$4:$J$300,Распис!$B$4:$B$300,$A17,Распис!$C$4:$C$300,"&lt;="&amp;S$1,Распис!$D$4:$D$300,"&gt;="&amp;S$1),SUMIF(База!$B$3:$B$305,$A17,База!$J$3:$J$152))</f>
        <v>3</v>
      </c>
      <c r="T17" s="55">
        <f>IF(COUNTIFS(Распис!$B$4:$B$300,$A17,Распис!$C$4:$C$300,"&lt;="&amp;T$1,Распис!$D$4:$D$300,"&gt;="&amp;T$1)&gt;0,SUMIFS(Распис!$K$4:$K$300,Распис!$B$4:$B$300,$A17,Распис!$C$4:$C$300,"&lt;="&amp;T$1,Распис!$D$4:$D$300,"&gt;="&amp;T$1),SUMIF(База!$B$3:$B$305,$A17,База!$K$3:$K$152))</f>
        <v>0</v>
      </c>
      <c r="U17" s="55" t="s">
        <v>23</v>
      </c>
      <c r="V17" s="55">
        <f>IF(COUNTIFS(Распис!$B$4:$B$300,$A17,Распис!$C$4:$C$300,"&lt;="&amp;V$1,Распис!$D$4:$D$300,"&gt;="&amp;V$1)&gt;0,SUMIFS(Распис!$F$4:$F$300,Распис!$B$4:$B$300,$A17,Распис!$C$4:$C$300,"&lt;="&amp;V$1,Распис!$D$4:$D$300,"&gt;="&amp;V$1),SUMIF(База!$B$3:$B$305,$A17,База!$F$3:$F$152))</f>
        <v>5</v>
      </c>
      <c r="W17" s="55">
        <f>IF(COUNTIFS(Распис!$B$4:$B$300,$A17,Распис!$C$4:$C$300,"&lt;="&amp;W$1,Распис!$D$4:$D$300,"&gt;="&amp;W$1)&gt;0,SUMIFS(Распис!$G$4:$G$300,Распис!$B$4:$B$300,$A17,Распис!$C$4:$C$300,"&lt;="&amp;W$1,Распис!$D$4:$D$300,"&gt;="&amp;W$1),SUMIF(База!$B$3:$B$305,$A17,База!$G$3:$G$152))</f>
        <v>7</v>
      </c>
      <c r="X17" s="55">
        <f>IF(COUNTIFS(Распис!$B$4:$B$300,$A17,Распис!$C$4:$C$300,"&lt;="&amp;X$1,Распис!$D$4:$D$300,"&gt;="&amp;X$1)&gt;0,SUMIFS(Распис!$H$4:$H$300,Распис!$B$4:$B$300,$A17,Распис!$C$4:$C$300,"&lt;="&amp;X$1,Распис!$D$4:$D$300,"&gt;="&amp;X$1),SUMIF(База!$B$3:$B$305,$A17,База!$H$3:$H$152))</f>
        <v>4</v>
      </c>
      <c r="Y17" s="55">
        <f>IF(COUNTIFS(Распис!$B$4:$B$300,$A17,Распис!$C$4:$C$300,"&lt;="&amp;Y$1,Распис!$D$4:$D$300,"&gt;="&amp;Y$1)&gt;0,SUMIFS(Распис!$I$4:$I$300,Распис!$B$4:$B$300,$A17,Распис!$C$4:$C$300,"&lt;="&amp;Y$1,Распис!$D$4:$D$300,"&gt;="&amp;Y$1),SUMIF(База!$B$3:$B$305,$A17,База!$I$3:$I$152))</f>
        <v>3</v>
      </c>
      <c r="Z17" s="55">
        <f>IF(COUNTIFS(Распис!$B$4:$B$300,$A17,Распис!$C$4:$C$300,"&lt;="&amp;Z$1,Распис!$D$4:$D$300,"&gt;="&amp;Z$1)&gt;0,SUMIFS(Распис!$J$4:$J$300,Распис!$B$4:$B$300,$A17,Распис!$C$4:$C$300,"&lt;="&amp;Z$1,Распис!$D$4:$D$300,"&gt;="&amp;Z$1),SUMIF(База!$B$3:$B$305,$A17,База!$J$3:$J$152))</f>
        <v>3</v>
      </c>
      <c r="AA17" s="55" t="s">
        <v>25</v>
      </c>
      <c r="AB17" s="55" t="s">
        <v>23</v>
      </c>
      <c r="AC17" s="55" t="s">
        <v>25</v>
      </c>
      <c r="AD17" s="55" t="s">
        <v>25</v>
      </c>
      <c r="AE17" s="55" t="s">
        <v>25</v>
      </c>
      <c r="AF17" s="55" t="s">
        <v>25</v>
      </c>
      <c r="AG17" s="55">
        <f t="shared" si="3"/>
        <v>67</v>
      </c>
      <c r="AH17" s="55">
        <f>AG17-SUMIFS(Распред!$G$4:$G$300,Распред!$B$4:$B$300,"май",Распред!$F$4:$F$300,A17)</f>
        <v>67</v>
      </c>
      <c r="AI17" s="55">
        <f>AH17+(COUNTIF(B17:AF17,"КД")+SUMIFS(Распред!$AH$4:$AH$300,Распред!$F$4:$F$300,A17,Распред!$B$4:$B$300,"май"))*4</f>
        <v>87</v>
      </c>
      <c r="AJ17" s="55">
        <f t="shared" si="4"/>
        <v>0</v>
      </c>
      <c r="AK17" s="55">
        <f t="shared" si="5"/>
        <v>67</v>
      </c>
      <c r="AL17" s="55">
        <f>SUMIFS(Распред!$K$4:$K$300,Распред!$B$4:$B$300,"май",Распред!$J$4:$J$300,A17)+SUMIFS(Распред!$M$4:$M$300,Распред!$B$4:$B$300,"май",Распред!$L$4:$L$300,A17)+SUMIFS(Распред!$O$4:$O$300,Распред!$B$4:$B$300,"май",Распред!$N$4:$N$300,A17)+SUMIFS(Распред!$Q$4:$Q$300,Распред!$B$4:$B$300,"май",Распред!$P$4:$P$300,A17)+SUMIFS(Распред!$S$4:$S$300,Распред!$B$4:$B$300,"май",Распред!$R$4:$R$300,A17)+SUMIFS(Распред!$U$4:$U$300,Распред!$B$4:$B$300,"май",Распред!$T$4:$T$300,A17)+SUMIFS(Распред!$W$4:$W$300,Распред!$B$4:$B$300,"май",Распред!$V$4:$V$300,A17)+SUMIFS(Распред!$Y$4:$Y$300,Распред!$B$4:$B$300,"май",Распред!$X$4:$X$300,A17)+SUMIFS(Распред!$AA$4:$AA$300,Распред!$B$4:$B$300,"май",Распред!$Z$4:$Z$300,A17)+SUMIFS(Распред!$AC$4:$AC$300,Распред!$B$4:$B$300,"май",Распред!$AB$4:$AB$300,A17)</f>
        <v>0</v>
      </c>
      <c r="AM17" s="55">
        <f t="shared" si="6"/>
        <v>67</v>
      </c>
      <c r="AN17" s="55">
        <f t="shared" si="7"/>
        <v>0</v>
      </c>
      <c r="AO17" s="55">
        <f t="shared" si="8"/>
        <v>0</v>
      </c>
      <c r="AP17" s="55">
        <f>январь!AP17</f>
        <v>172000</v>
      </c>
      <c r="AQ17" s="55">
        <f t="shared" si="9"/>
        <v>0</v>
      </c>
      <c r="AR17" s="57"/>
      <c r="AS17" s="176">
        <f t="shared" si="10"/>
        <v>0</v>
      </c>
    </row>
    <row r="18" spans="1:57" x14ac:dyDescent="0.25">
      <c r="A18" s="175" t="str">
        <f>База!B18</f>
        <v>Нургалиев Ренат</v>
      </c>
      <c r="B18" s="55" t="s">
        <v>24</v>
      </c>
      <c r="C18" s="55">
        <f ca="1">IF(COUNTIFS(Распис!$B$4:$B$300,$A18,Распис!$C$4:$C$300,"&lt;="&amp;C$1,Распис!$D$4:$D$300,"&gt;="&amp;C$1)&gt;0,SUMIFS(Распис!$H$4:$H$300,Распис!$B$4:$B$300,$A18,Распис!$C$4:$C$300,"&lt;="&amp;C$1,Распис!$D$4:$D$300,"&gt;="&amp;C$1),SUMIF(База!$B$3:$B$305,$A18,База!$H$3:$H$152))</f>
        <v>4</v>
      </c>
      <c r="D18" s="55">
        <f ca="1">IF(COUNTIFS(Распис!$B$4:$B$300,$A18,Распис!$C$4:$C$300,"&lt;="&amp;D$1,Распис!$D$4:$D$300,"&gt;="&amp;D$1)&gt;0,SUMIFS(Распис!$I$4:$I$300,Распис!$B$4:$B$300,$A18,Распис!$C$4:$C$300,"&lt;="&amp;D$1,Распис!$D$4:$D$300,"&gt;="&amp;D$1),SUMIF(База!$B$3:$B$305,$A18,База!$I$3:$I$152))</f>
        <v>0</v>
      </c>
      <c r="E18" s="55">
        <f ca="1">IF(COUNTIFS(Распис!$B$4:$B$300,$A18,Распис!$C$4:$C$300,"&lt;="&amp;E$1,Распис!$D$4:$D$300,"&gt;="&amp;E$1)&gt;0,SUMIFS(Распис!$J$4:$J$300,Распис!$B$4:$B$300,$A18,Распис!$C$4:$C$300,"&lt;="&amp;E$1,Распис!$D$4:$D$300,"&gt;="&amp;E$1),SUMIF(База!$B$3:$B$305,$A18,База!$J$3:$J$152))</f>
        <v>4</v>
      </c>
      <c r="F18" s="55">
        <f ca="1">IF(COUNTIFS(Распис!$B$4:$B$300,$A18,Распис!$C$4:$C$300,"&lt;="&amp;F$1,Распис!$D$4:$D$300,"&gt;="&amp;F$1)&gt;0,SUMIFS(Распис!$K$4:$K$300,Распис!$B$4:$B$300,$A18,Распис!$C$4:$C$300,"&lt;="&amp;F$1,Распис!$D$4:$D$300,"&gt;="&amp;F$1),SUMIF(База!$B$3:$B$305,$A18,База!$K$3:$K$152))</f>
        <v>2</v>
      </c>
      <c r="G18" s="55" t="s">
        <v>23</v>
      </c>
      <c r="H18" s="55" t="s">
        <v>24</v>
      </c>
      <c r="I18" s="55">
        <f ca="1">IF(COUNTIFS(Распис!$B$4:$B$300,$A18,Распис!$C$4:$C$300,"&lt;="&amp;I$1,Распис!$D$4:$D$300,"&gt;="&amp;I$1)&gt;0,SUMIFS(Распис!$G$4:$G$300,Распис!$B$4:$B$300,$A18,Распис!$C$4:$C$300,"&lt;="&amp;I$1,Распис!$D$4:$D$300,"&gt;="&amp;I$1),SUMIF(База!$B$3:$B$305,$A18,База!$G$3:$G$152))</f>
        <v>2</v>
      </c>
      <c r="J18" s="55" t="s">
        <v>24</v>
      </c>
      <c r="K18" s="55">
        <f ca="1">IF(COUNTIFS(Распис!$B$4:$B$300,$A18,Распис!$C$4:$C$300,"&lt;="&amp;K$1,Распис!$D$4:$D$300,"&gt;="&amp;K$1)&gt;0,SUMIFS(Распис!$I$4:$I$300,Распис!$B$4:$B$300,$A18,Распис!$C$4:$C$300,"&lt;="&amp;K$1,Распис!$D$4:$D$300,"&gt;="&amp;K$1),SUMIF(База!$B$3:$B$305,$A18,База!$I$3:$I$152))</f>
        <v>0</v>
      </c>
      <c r="L18" s="55">
        <f ca="1">IF(COUNTIFS(Распис!$B$4:$B$300,$A18,Распис!$C$4:$C$300,"&lt;="&amp;L$1,Распис!$D$4:$D$300,"&gt;="&amp;L$1)&gt;0,SUMIFS(Распис!$J$4:$J$300,Распис!$B$4:$B$300,$A18,Распис!$C$4:$C$300,"&lt;="&amp;L$1,Распис!$D$4:$D$300,"&gt;="&amp;L$1),SUMIF(База!$B$3:$B$305,$A18,База!$J$3:$J$152))</f>
        <v>4</v>
      </c>
      <c r="M18" s="55">
        <f ca="1">IF(COUNTIFS(Распис!$B$4:$B$300,$A18,Распис!$C$4:$C$300,"&lt;="&amp;M$1,Распис!$D$4:$D$300,"&gt;="&amp;M$1)&gt;0,SUMIFS(Распис!$K$4:$K$300,Распис!$B$4:$B$300,$A18,Распис!$C$4:$C$300,"&lt;="&amp;M$1,Распис!$D$4:$D$300,"&gt;="&amp;M$1),SUMIF(База!$B$3:$B$305,$A18,База!$K$3:$K$152))</f>
        <v>2</v>
      </c>
      <c r="N18" s="55" t="s">
        <v>23</v>
      </c>
      <c r="O18" s="55">
        <f ca="1">IF(COUNTIFS(Распис!$B$4:$B$300,$A18,Распис!$C$4:$C$300,"&lt;="&amp;O$1,Распис!$D$4:$D$300,"&gt;="&amp;O$1)&gt;0,SUMIFS(Распис!$F$4:$F$300,Распис!$B$4:$B$300,$A18,Распис!$C$4:$C$300,"&lt;="&amp;O$1,Распис!$D$4:$D$300,"&gt;="&amp;O$1),SUMIF(База!$B$3:$B$305,$A18,База!$F$3:$F$152))</f>
        <v>6</v>
      </c>
      <c r="P18" s="55">
        <f ca="1">IF(COUNTIFS(Распис!$B$4:$B$300,$A18,Распис!$C$4:$C$300,"&lt;="&amp;P$1,Распис!$D$4:$D$300,"&gt;="&amp;P$1)&gt;0,SUMIFS(Распис!$G$4:$G$300,Распис!$B$4:$B$300,$A18,Распис!$C$4:$C$300,"&lt;="&amp;P$1,Распис!$D$4:$D$300,"&gt;="&amp;P$1),SUMIF(База!$B$3:$B$305,$A18,База!$G$3:$G$152))</f>
        <v>2</v>
      </c>
      <c r="Q18" s="55">
        <f ca="1">IF(COUNTIFS(Распис!$B$4:$B$300,$A18,Распис!$C$4:$C$300,"&lt;="&amp;Q$1,Распис!$D$4:$D$300,"&gt;="&amp;Q$1)&gt;0,SUMIFS(Распис!$H$4:$H$300,Распис!$B$4:$B$300,$A18,Распис!$C$4:$C$300,"&lt;="&amp;Q$1,Распис!$D$4:$D$300,"&gt;="&amp;Q$1),SUMIF(База!$B$3:$B$305,$A18,База!$H$3:$H$152))</f>
        <v>4</v>
      </c>
      <c r="R18" s="55">
        <f ca="1">IF(COUNTIFS(Распис!$B$4:$B$300,$A18,Распис!$C$4:$C$300,"&lt;="&amp;R$1,Распис!$D$4:$D$300,"&gt;="&amp;R$1)&gt;0,SUMIFS(Распис!$I$4:$I$300,Распис!$B$4:$B$300,$A18,Распис!$C$4:$C$300,"&lt;="&amp;R$1,Распис!$D$4:$D$300,"&gt;="&amp;R$1),SUMIF(База!$B$3:$B$305,$A18,База!$I$3:$I$152))</f>
        <v>0</v>
      </c>
      <c r="S18" s="55">
        <f ca="1">IF(COUNTIFS(Распис!$B$4:$B$300,$A18,Распис!$C$4:$C$300,"&lt;="&amp;S$1,Распис!$D$4:$D$300,"&gt;="&amp;S$1)&gt;0,SUMIFS(Распис!$J$4:$J$300,Распис!$B$4:$B$300,$A18,Распис!$C$4:$C$300,"&lt;="&amp;S$1,Распис!$D$4:$D$300,"&gt;="&amp;S$1),SUMIF(База!$B$3:$B$305,$A18,База!$J$3:$J$152))</f>
        <v>4</v>
      </c>
      <c r="T18" s="55">
        <f ca="1">IF(COUNTIFS(Распис!$B$4:$B$300,$A18,Распис!$C$4:$C$300,"&lt;="&amp;T$1,Распис!$D$4:$D$300,"&gt;="&amp;T$1)&gt;0,SUMIFS(Распис!$K$4:$K$300,Распис!$B$4:$B$300,$A18,Распис!$C$4:$C$300,"&lt;="&amp;T$1,Распис!$D$4:$D$300,"&gt;="&amp;T$1),SUMIF(База!$B$3:$B$305,$A18,База!$K$3:$K$152))</f>
        <v>2</v>
      </c>
      <c r="U18" s="55" t="s">
        <v>23</v>
      </c>
      <c r="V18" s="55">
        <f ca="1">IF(COUNTIFS(Распис!$B$4:$B$300,$A18,Распис!$C$4:$C$300,"&lt;="&amp;V$1,Распис!$D$4:$D$300,"&gt;="&amp;V$1)&gt;0,SUMIFS(Распис!$F$4:$F$300,Распис!$B$4:$B$300,$A18,Распис!$C$4:$C$300,"&lt;="&amp;V$1,Распис!$D$4:$D$300,"&gt;="&amp;V$1),SUMIF(База!$B$3:$B$305,$A18,База!$F$3:$F$152))</f>
        <v>6</v>
      </c>
      <c r="W18" s="55">
        <f ca="1">IF(COUNTIFS(Распис!$B$4:$B$300,$A18,Распис!$C$4:$C$300,"&lt;="&amp;W$1,Распис!$D$4:$D$300,"&gt;="&amp;W$1)&gt;0,SUMIFS(Распис!$G$4:$G$300,Распис!$B$4:$B$300,$A18,Распис!$C$4:$C$300,"&lt;="&amp;W$1,Распис!$D$4:$D$300,"&gt;="&amp;W$1),SUMIF(База!$B$3:$B$305,$A18,База!$G$3:$G$152))</f>
        <v>2</v>
      </c>
      <c r="X18" s="55">
        <f ca="1">IF(COUNTIFS(Распис!$B$4:$B$300,$A18,Распис!$C$4:$C$300,"&lt;="&amp;X$1,Распис!$D$4:$D$300,"&gt;="&amp;X$1)&gt;0,SUMIFS(Распис!$H$4:$H$300,Распис!$B$4:$B$300,$A18,Распис!$C$4:$C$300,"&lt;="&amp;X$1,Распис!$D$4:$D$300,"&gt;="&amp;X$1),SUMIF(База!$B$3:$B$305,$A18,База!$H$3:$H$152))</f>
        <v>4</v>
      </c>
      <c r="Y18" s="55">
        <f ca="1">IF(COUNTIFS(Распис!$B$4:$B$300,$A18,Распис!$C$4:$C$300,"&lt;="&amp;Y$1,Распис!$D$4:$D$300,"&gt;="&amp;Y$1)&gt;0,SUMIFS(Распис!$I$4:$I$300,Распис!$B$4:$B$300,$A18,Распис!$C$4:$C$300,"&lt;="&amp;Y$1,Распис!$D$4:$D$300,"&gt;="&amp;Y$1),SUMIF(База!$B$3:$B$305,$A18,База!$I$3:$I$152))</f>
        <v>0</v>
      </c>
      <c r="Z18" s="55">
        <f ca="1">IF(COUNTIFS(Распис!$B$4:$B$300,$A18,Распис!$C$4:$C$300,"&lt;="&amp;Z$1,Распис!$D$4:$D$300,"&gt;="&amp;Z$1)&gt;0,SUMIFS(Распис!$J$4:$J$300,Распис!$B$4:$B$300,$A18,Распис!$C$4:$C$300,"&lt;="&amp;Z$1,Распис!$D$4:$D$300,"&gt;="&amp;Z$1),SUMIF(База!$B$3:$B$305,$A18,База!$J$3:$J$152))</f>
        <v>4</v>
      </c>
      <c r="AA18" s="55" t="s">
        <v>25</v>
      </c>
      <c r="AB18" s="55" t="s">
        <v>23</v>
      </c>
      <c r="AC18" s="55" t="s">
        <v>25</v>
      </c>
      <c r="AD18" s="55" t="s">
        <v>25</v>
      </c>
      <c r="AE18" s="55" t="s">
        <v>25</v>
      </c>
      <c r="AF18" s="55" t="s">
        <v>25</v>
      </c>
      <c r="AG18" s="55">
        <f t="shared" ca="1" si="3"/>
        <v>52</v>
      </c>
      <c r="AH18" s="55">
        <f ca="1">AG18-SUMIFS(Распред!$G$4:$G$300,Распред!$B$4:$B$300,"май",Распред!$F$4:$F$300,A18)</f>
        <v>52</v>
      </c>
      <c r="AI18" s="55">
        <f ca="1">AH18+(COUNTIF(B18:AF18,"КД")+SUMIFS(Распред!$AH$4:$AH$300,Распред!$F$4:$F$300,A18,Распред!$B$4:$B$300,"май"))*4</f>
        <v>72</v>
      </c>
      <c r="AJ18" s="55">
        <f t="shared" ca="1" si="4"/>
        <v>0</v>
      </c>
      <c r="AK18" s="55">
        <f t="shared" ca="1" si="5"/>
        <v>52</v>
      </c>
      <c r="AL18" s="55">
        <f>SUMIFS(Распред!$K$4:$K$300,Распред!$B$4:$B$300,"май",Распред!$J$4:$J$300,A18)+SUMIFS(Распред!$M$4:$M$300,Распред!$B$4:$B$300,"май",Распред!$L$4:$L$300,A18)+SUMIFS(Распред!$O$4:$O$300,Распред!$B$4:$B$300,"май",Распред!$N$4:$N$300,A18)+SUMIFS(Распред!$Q$4:$Q$300,Распред!$B$4:$B$300,"май",Распред!$P$4:$P$300,A18)+SUMIFS(Распред!$S$4:$S$300,Распред!$B$4:$B$300,"май",Распред!$R$4:$R$300,A18)+SUMIFS(Распред!$U$4:$U$300,Распред!$B$4:$B$300,"май",Распред!$T$4:$T$300,A18)+SUMIFS(Распред!$W$4:$W$300,Распред!$B$4:$B$300,"май",Распред!$V$4:$V$300,A18)+SUMIFS(Распред!$Y$4:$Y$300,Распред!$B$4:$B$300,"май",Распред!$X$4:$X$300,A18)+SUMIFS(Распред!$AA$4:$AA$300,Распред!$B$4:$B$300,"май",Распред!$Z$4:$Z$300,A18)+SUMIFS(Распред!$AC$4:$AC$300,Распред!$B$4:$B$300,"май",Распред!$AB$4:$AB$300,A18)</f>
        <v>0</v>
      </c>
      <c r="AM18" s="55">
        <f t="shared" ca="1" si="6"/>
        <v>52</v>
      </c>
      <c r="AN18" s="55">
        <f t="shared" ca="1" si="7"/>
        <v>0</v>
      </c>
      <c r="AO18" s="55">
        <f t="shared" ca="1" si="8"/>
        <v>0</v>
      </c>
      <c r="AP18" s="55">
        <f>январь!AP18</f>
        <v>286000</v>
      </c>
      <c r="AQ18" s="55">
        <f t="shared" ca="1" si="9"/>
        <v>0</v>
      </c>
      <c r="AR18" s="57"/>
      <c r="AS18" s="176">
        <f t="shared" ca="1" si="10"/>
        <v>0</v>
      </c>
    </row>
    <row r="19" spans="1:57" x14ac:dyDescent="0.25">
      <c r="A19" s="175" t="str">
        <f>База!B19</f>
        <v>Дилимбетова Дана</v>
      </c>
      <c r="B19" s="55" t="s">
        <v>24</v>
      </c>
      <c r="C19" s="55">
        <f ca="1">IF(COUNTIFS(Распис!$B$4:$B$300,$A19,Распис!$C$4:$C$300,"&lt;="&amp;C$1,Распис!$D$4:$D$300,"&gt;="&amp;C$1)&gt;0,SUMIFS(Распис!$H$4:$H$300,Распис!$B$4:$B$300,$A19,Распис!$C$4:$C$300,"&lt;="&amp;C$1,Распис!$D$4:$D$300,"&gt;="&amp;C$1),SUMIF(База!$B$3:$B$305,$A19,База!$H$3:$H$152))</f>
        <v>0</v>
      </c>
      <c r="D19" s="55">
        <f ca="1">IF(COUNTIFS(Распис!$B$4:$B$300,$A19,Распис!$C$4:$C$300,"&lt;="&amp;D$1,Распис!$D$4:$D$300,"&gt;="&amp;D$1)&gt;0,SUMIFS(Распис!$I$4:$I$300,Распис!$B$4:$B$300,$A19,Распис!$C$4:$C$300,"&lt;="&amp;D$1,Распис!$D$4:$D$300,"&gt;="&amp;D$1),SUMIF(База!$B$3:$B$305,$A19,База!$I$3:$I$152))</f>
        <v>4</v>
      </c>
      <c r="E19" s="55">
        <f ca="1">IF(COUNTIFS(Распис!$B$4:$B$300,$A19,Распис!$C$4:$C$300,"&lt;="&amp;E$1,Распис!$D$4:$D$300,"&gt;="&amp;E$1)&gt;0,SUMIFS(Распис!$J$4:$J$300,Распис!$B$4:$B$300,$A19,Распис!$C$4:$C$300,"&lt;="&amp;E$1,Распис!$D$4:$D$300,"&gt;="&amp;E$1),SUMIF(База!$B$3:$B$305,$A19,База!$J$3:$J$152))</f>
        <v>3</v>
      </c>
      <c r="F19" s="55">
        <f ca="1">IF(COUNTIFS(Распис!$B$4:$B$300,$A19,Распис!$C$4:$C$300,"&lt;="&amp;F$1,Распис!$D$4:$D$300,"&gt;="&amp;F$1)&gt;0,SUMIFS(Распис!$K$4:$K$300,Распис!$B$4:$B$300,$A19,Распис!$C$4:$C$300,"&lt;="&amp;F$1,Распис!$D$4:$D$300,"&gt;="&amp;F$1),SUMIF(База!$B$3:$B$305,$A19,База!$K$3:$K$152))</f>
        <v>5</v>
      </c>
      <c r="G19" s="55" t="s">
        <v>23</v>
      </c>
      <c r="H19" s="55" t="s">
        <v>24</v>
      </c>
      <c r="I19" s="55">
        <f ca="1">IF(COUNTIFS(Распис!$B$4:$B$300,$A19,Распис!$C$4:$C$300,"&lt;="&amp;I$1,Распис!$D$4:$D$300,"&gt;="&amp;I$1)&gt;0,SUMIFS(Распис!$G$4:$G$300,Распис!$B$4:$B$300,$A19,Распис!$C$4:$C$300,"&lt;="&amp;I$1,Распис!$D$4:$D$300,"&gt;="&amp;I$1),SUMIF(База!$B$3:$B$305,$A19,База!$G$3:$G$152))</f>
        <v>7</v>
      </c>
      <c r="J19" s="55" t="s">
        <v>24</v>
      </c>
      <c r="K19" s="55">
        <f ca="1">IF(COUNTIFS(Распис!$B$4:$B$300,$A19,Распис!$C$4:$C$300,"&lt;="&amp;K$1,Распис!$D$4:$D$300,"&gt;="&amp;K$1)&gt;0,SUMIFS(Распис!$I$4:$I$300,Распис!$B$4:$B$300,$A19,Распис!$C$4:$C$300,"&lt;="&amp;K$1,Распис!$D$4:$D$300,"&gt;="&amp;K$1),SUMIF(База!$B$3:$B$305,$A19,База!$I$3:$I$152))</f>
        <v>4</v>
      </c>
      <c r="L19" s="55">
        <f ca="1">IF(COUNTIFS(Распис!$B$4:$B$300,$A19,Распис!$C$4:$C$300,"&lt;="&amp;L$1,Распис!$D$4:$D$300,"&gt;="&amp;L$1)&gt;0,SUMIFS(Распис!$J$4:$J$300,Распис!$B$4:$B$300,$A19,Распис!$C$4:$C$300,"&lt;="&amp;L$1,Распис!$D$4:$D$300,"&gt;="&amp;L$1),SUMIF(База!$B$3:$B$305,$A19,База!$J$3:$J$152))</f>
        <v>3</v>
      </c>
      <c r="M19" s="55">
        <f ca="1">IF(COUNTIFS(Распис!$B$4:$B$300,$A19,Распис!$C$4:$C$300,"&lt;="&amp;M$1,Распис!$D$4:$D$300,"&gt;="&amp;M$1)&gt;0,SUMIFS(Распис!$K$4:$K$300,Распис!$B$4:$B$300,$A19,Распис!$C$4:$C$300,"&lt;="&amp;M$1,Распис!$D$4:$D$300,"&gt;="&amp;M$1),SUMIF(База!$B$3:$B$305,$A19,База!$K$3:$K$152))</f>
        <v>5</v>
      </c>
      <c r="N19" s="55" t="s">
        <v>23</v>
      </c>
      <c r="O19" s="55">
        <f ca="1">IF(COUNTIFS(Распис!$B$4:$B$300,$A19,Распис!$C$4:$C$300,"&lt;="&amp;O$1,Распис!$D$4:$D$300,"&gt;="&amp;O$1)&gt;0,SUMIFS(Распис!$F$4:$F$300,Распис!$B$4:$B$300,$A19,Распис!$C$4:$C$300,"&lt;="&amp;O$1,Распис!$D$4:$D$300,"&gt;="&amp;O$1),SUMIF(База!$B$3:$B$305,$A19,База!$F$3:$F$152))</f>
        <v>5</v>
      </c>
      <c r="P19" s="55">
        <f ca="1">IF(COUNTIFS(Распис!$B$4:$B$300,$A19,Распис!$C$4:$C$300,"&lt;="&amp;P$1,Распис!$D$4:$D$300,"&gt;="&amp;P$1)&gt;0,SUMIFS(Распис!$G$4:$G$300,Распис!$B$4:$B$300,$A19,Распис!$C$4:$C$300,"&lt;="&amp;P$1,Распис!$D$4:$D$300,"&gt;="&amp;P$1),SUMIF(База!$B$3:$B$305,$A19,База!$G$3:$G$152))</f>
        <v>7</v>
      </c>
      <c r="Q19" s="55">
        <f ca="1">IF(COUNTIFS(Распис!$B$4:$B$300,$A19,Распис!$C$4:$C$300,"&lt;="&amp;Q$1,Распис!$D$4:$D$300,"&gt;="&amp;Q$1)&gt;0,SUMIFS(Распис!$H$4:$H$300,Распис!$B$4:$B$300,$A19,Распис!$C$4:$C$300,"&lt;="&amp;Q$1,Распис!$D$4:$D$300,"&gt;="&amp;Q$1),SUMIF(База!$B$3:$B$305,$A19,База!$H$3:$H$152))</f>
        <v>0</v>
      </c>
      <c r="R19" s="55">
        <f ca="1">IF(COUNTIFS(Распис!$B$4:$B$300,$A19,Распис!$C$4:$C$300,"&lt;="&amp;R$1,Распис!$D$4:$D$300,"&gt;="&amp;R$1)&gt;0,SUMIFS(Распис!$I$4:$I$300,Распис!$B$4:$B$300,$A19,Распис!$C$4:$C$300,"&lt;="&amp;R$1,Распис!$D$4:$D$300,"&gt;="&amp;R$1),SUMIF(База!$B$3:$B$305,$A19,База!$I$3:$I$152))</f>
        <v>4</v>
      </c>
      <c r="S19" s="55">
        <f ca="1">IF(COUNTIFS(Распис!$B$4:$B$300,$A19,Распис!$C$4:$C$300,"&lt;="&amp;S$1,Распис!$D$4:$D$300,"&gt;="&amp;S$1)&gt;0,SUMIFS(Распис!$J$4:$J$300,Распис!$B$4:$B$300,$A19,Распис!$C$4:$C$300,"&lt;="&amp;S$1,Распис!$D$4:$D$300,"&gt;="&amp;S$1),SUMIF(База!$B$3:$B$305,$A19,База!$J$3:$J$152))</f>
        <v>3</v>
      </c>
      <c r="T19" s="55">
        <f ca="1">IF(COUNTIFS(Распис!$B$4:$B$300,$A19,Распис!$C$4:$C$300,"&lt;="&amp;T$1,Распис!$D$4:$D$300,"&gt;="&amp;T$1)&gt;0,SUMIFS(Распис!$K$4:$K$300,Распис!$B$4:$B$300,$A19,Распис!$C$4:$C$300,"&lt;="&amp;T$1,Распис!$D$4:$D$300,"&gt;="&amp;T$1),SUMIF(База!$B$3:$B$305,$A19,База!$K$3:$K$152))</f>
        <v>5</v>
      </c>
      <c r="U19" s="55" t="s">
        <v>23</v>
      </c>
      <c r="V19" s="55">
        <f ca="1">IF(COUNTIFS(Распис!$B$4:$B$300,$A19,Распис!$C$4:$C$300,"&lt;="&amp;V$1,Распис!$D$4:$D$300,"&gt;="&amp;V$1)&gt;0,SUMIFS(Распис!$F$4:$F$300,Распис!$B$4:$B$300,$A19,Распис!$C$4:$C$300,"&lt;="&amp;V$1,Распис!$D$4:$D$300,"&gt;="&amp;V$1),SUMIF(База!$B$3:$B$305,$A19,База!$F$3:$F$152))</f>
        <v>5</v>
      </c>
      <c r="W19" s="55">
        <f ca="1">IF(COUNTIFS(Распис!$B$4:$B$300,$A19,Распис!$C$4:$C$300,"&lt;="&amp;W$1,Распис!$D$4:$D$300,"&gt;="&amp;W$1)&gt;0,SUMIFS(Распис!$G$4:$G$300,Распис!$B$4:$B$300,$A19,Распис!$C$4:$C$300,"&lt;="&amp;W$1,Распис!$D$4:$D$300,"&gt;="&amp;W$1),SUMIF(База!$B$3:$B$305,$A19,База!$G$3:$G$152))</f>
        <v>7</v>
      </c>
      <c r="X19" s="55">
        <f ca="1">IF(COUNTIFS(Распис!$B$4:$B$300,$A19,Распис!$C$4:$C$300,"&lt;="&amp;X$1,Распис!$D$4:$D$300,"&gt;="&amp;X$1)&gt;0,SUMIFS(Распис!$H$4:$H$300,Распис!$B$4:$B$300,$A19,Распис!$C$4:$C$300,"&lt;="&amp;X$1,Распис!$D$4:$D$300,"&gt;="&amp;X$1),SUMIF(База!$B$3:$B$305,$A19,База!$H$3:$H$152))</f>
        <v>0</v>
      </c>
      <c r="Y19" s="55">
        <f ca="1">IF(COUNTIFS(Распис!$B$4:$B$300,$A19,Распис!$C$4:$C$300,"&lt;="&amp;Y$1,Распис!$D$4:$D$300,"&gt;="&amp;Y$1)&gt;0,SUMIFS(Распис!$I$4:$I$300,Распис!$B$4:$B$300,$A19,Распис!$C$4:$C$300,"&lt;="&amp;Y$1,Распис!$D$4:$D$300,"&gt;="&amp;Y$1),SUMIF(База!$B$3:$B$305,$A19,База!$I$3:$I$152))</f>
        <v>4</v>
      </c>
      <c r="Z19" s="55">
        <f ca="1">IF(COUNTIFS(Распис!$B$4:$B$300,$A19,Распис!$C$4:$C$300,"&lt;="&amp;Z$1,Распис!$D$4:$D$300,"&gt;="&amp;Z$1)&gt;0,SUMIFS(Распис!$J$4:$J$300,Распис!$B$4:$B$300,$A19,Распис!$C$4:$C$300,"&lt;="&amp;Z$1,Распис!$D$4:$D$300,"&gt;="&amp;Z$1),SUMIF(База!$B$3:$B$305,$A19,База!$J$3:$J$152))</f>
        <v>3</v>
      </c>
      <c r="AA19" s="55" t="s">
        <v>25</v>
      </c>
      <c r="AB19" s="55" t="s">
        <v>23</v>
      </c>
      <c r="AC19" s="55" t="s">
        <v>25</v>
      </c>
      <c r="AD19" s="55" t="s">
        <v>25</v>
      </c>
      <c r="AE19" s="55" t="s">
        <v>25</v>
      </c>
      <c r="AF19" s="55" t="s">
        <v>25</v>
      </c>
      <c r="AG19" s="55">
        <f t="shared" ca="1" si="3"/>
        <v>74</v>
      </c>
      <c r="AH19" s="55">
        <f ca="1">AG19-SUMIFS(Распред!$G$4:$G$300,Распред!$B$4:$B$300,"май",Распред!$F$4:$F$300,A19)</f>
        <v>74</v>
      </c>
      <c r="AI19" s="55">
        <f ca="1">AH19+(COUNTIF(B19:AF19,"КД")+SUMIFS(Распред!$AH$4:$AH$300,Распред!$F$4:$F$300,A19,Распред!$B$4:$B$300,"май"))*4</f>
        <v>94</v>
      </c>
      <c r="AJ19" s="55">
        <f t="shared" ca="1" si="4"/>
        <v>0</v>
      </c>
      <c r="AK19" s="55">
        <f t="shared" ca="1" si="5"/>
        <v>74</v>
      </c>
      <c r="AL19" s="55">
        <f>SUMIFS(Распред!$K$4:$K$300,Распред!$B$4:$B$300,"май",Распред!$J$4:$J$300,A19)+SUMIFS(Распред!$M$4:$M$300,Распред!$B$4:$B$300,"май",Распред!$L$4:$L$300,A19)+SUMIFS(Распред!$O$4:$O$300,Распред!$B$4:$B$300,"май",Распред!$N$4:$N$300,A19)+SUMIFS(Распред!$Q$4:$Q$300,Распред!$B$4:$B$300,"май",Распред!$P$4:$P$300,A19)+SUMIFS(Распред!$S$4:$S$300,Распред!$B$4:$B$300,"май",Распред!$R$4:$R$300,A19)+SUMIFS(Распред!$U$4:$U$300,Распред!$B$4:$B$300,"май",Распред!$T$4:$T$300,A19)+SUMIFS(Распред!$W$4:$W$300,Распред!$B$4:$B$300,"май",Распред!$V$4:$V$300,A19)+SUMIFS(Распред!$Y$4:$Y$300,Распред!$B$4:$B$300,"май",Распред!$X$4:$X$300,A19)+SUMIFS(Распред!$AA$4:$AA$300,Распред!$B$4:$B$300,"май",Распред!$Z$4:$Z$300,A19)+SUMIFS(Распред!$AC$4:$AC$300,Распред!$B$4:$B$300,"май",Распред!$AB$4:$AB$300,A19)</f>
        <v>0</v>
      </c>
      <c r="AM19" s="55">
        <f t="shared" ca="1" si="6"/>
        <v>74</v>
      </c>
      <c r="AN19" s="55">
        <f t="shared" ca="1" si="7"/>
        <v>0</v>
      </c>
      <c r="AO19" s="55">
        <f t="shared" ca="1" si="8"/>
        <v>0</v>
      </c>
      <c r="AP19" s="55">
        <f>январь!AP19</f>
        <v>215000</v>
      </c>
      <c r="AQ19" s="55">
        <f t="shared" ca="1" si="9"/>
        <v>0</v>
      </c>
      <c r="AR19" s="57"/>
      <c r="AS19" s="176">
        <f t="shared" ca="1" si="10"/>
        <v>0</v>
      </c>
    </row>
    <row r="20" spans="1:57" x14ac:dyDescent="0.25">
      <c r="A20" s="175" t="str">
        <f>База!B20</f>
        <v>Смаков Самат</v>
      </c>
      <c r="B20" s="55" t="s">
        <v>24</v>
      </c>
      <c r="C20" s="55">
        <f ca="1">IF(COUNTIFS(Распис!$B$4:$B$300,$A20,Распис!$C$4:$C$300,"&lt;="&amp;C$1,Распис!$D$4:$D$300,"&gt;="&amp;C$1)&gt;0,SUMIFS(Распис!$H$4:$H$300,Распис!$B$4:$B$300,$A20,Распис!$C$4:$C$300,"&lt;="&amp;C$1,Распис!$D$4:$D$300,"&gt;="&amp;C$1),SUMIF(База!$B$3:$B$305,$A20,База!$H$3:$H$152))</f>
        <v>0</v>
      </c>
      <c r="D20" s="55">
        <f ca="1">IF(COUNTIFS(Распис!$B$4:$B$300,$A20,Распис!$C$4:$C$300,"&lt;="&amp;D$1,Распис!$D$4:$D$300,"&gt;="&amp;D$1)&gt;0,SUMIFS(Распис!$I$4:$I$300,Распис!$B$4:$B$300,$A20,Распис!$C$4:$C$300,"&lt;="&amp;D$1,Распис!$D$4:$D$300,"&gt;="&amp;D$1),SUMIF(База!$B$3:$B$305,$A20,База!$I$3:$I$152))</f>
        <v>2</v>
      </c>
      <c r="E20" s="55">
        <f ca="1">IF(COUNTIFS(Распис!$B$4:$B$300,$A20,Распис!$C$4:$C$300,"&lt;="&amp;E$1,Распис!$D$4:$D$300,"&gt;="&amp;E$1)&gt;0,SUMIFS(Распис!$J$4:$J$300,Распис!$B$4:$B$300,$A20,Распис!$C$4:$C$300,"&lt;="&amp;E$1,Распис!$D$4:$D$300,"&gt;="&amp;E$1),SUMIF(База!$B$3:$B$305,$A20,База!$J$3:$J$152))</f>
        <v>4</v>
      </c>
      <c r="F20" s="55">
        <f ca="1">IF(COUNTIFS(Распис!$B$4:$B$300,$A20,Распис!$C$4:$C$300,"&lt;="&amp;F$1,Распис!$D$4:$D$300,"&gt;="&amp;F$1)&gt;0,SUMIFS(Распис!$K$4:$K$300,Распис!$B$4:$B$300,$A20,Распис!$C$4:$C$300,"&lt;="&amp;F$1,Распис!$D$4:$D$300,"&gt;="&amp;F$1),SUMIF(База!$B$3:$B$305,$A20,База!$K$3:$K$152))</f>
        <v>4</v>
      </c>
      <c r="G20" s="55" t="s">
        <v>23</v>
      </c>
      <c r="H20" s="55" t="s">
        <v>24</v>
      </c>
      <c r="I20" s="55">
        <f ca="1">IF(COUNTIFS(Распис!$B$4:$B$300,$A20,Распис!$C$4:$C$300,"&lt;="&amp;I$1,Распис!$D$4:$D$300,"&gt;="&amp;I$1)&gt;0,SUMIFS(Распис!$G$4:$G$300,Распис!$B$4:$B$300,$A20,Распис!$C$4:$C$300,"&lt;="&amp;I$1,Распис!$D$4:$D$300,"&gt;="&amp;I$1),SUMIF(База!$B$3:$B$305,$A20,База!$G$3:$G$152))</f>
        <v>4</v>
      </c>
      <c r="J20" s="55" t="s">
        <v>24</v>
      </c>
      <c r="K20" s="55">
        <f ca="1">IF(COUNTIFS(Распис!$B$4:$B$300,$A20,Распис!$C$4:$C$300,"&lt;="&amp;K$1,Распис!$D$4:$D$300,"&gt;="&amp;K$1)&gt;0,SUMIFS(Распис!$I$4:$I$300,Распис!$B$4:$B$300,$A20,Распис!$C$4:$C$300,"&lt;="&amp;K$1,Распис!$D$4:$D$300,"&gt;="&amp;K$1),SUMIF(База!$B$3:$B$305,$A20,База!$I$3:$I$152))</f>
        <v>2</v>
      </c>
      <c r="L20" s="55">
        <f ca="1">IF(COUNTIFS(Распис!$B$4:$B$300,$A20,Распис!$C$4:$C$300,"&lt;="&amp;L$1,Распис!$D$4:$D$300,"&gt;="&amp;L$1)&gt;0,SUMIFS(Распис!$J$4:$J$300,Распис!$B$4:$B$300,$A20,Распис!$C$4:$C$300,"&lt;="&amp;L$1,Распис!$D$4:$D$300,"&gt;="&amp;L$1),SUMIF(База!$B$3:$B$305,$A20,База!$J$3:$J$152))</f>
        <v>4</v>
      </c>
      <c r="M20" s="55">
        <f ca="1">IF(COUNTIFS(Распис!$B$4:$B$300,$A20,Распис!$C$4:$C$300,"&lt;="&amp;M$1,Распис!$D$4:$D$300,"&gt;="&amp;M$1)&gt;0,SUMIFS(Распис!$K$4:$K$300,Распис!$B$4:$B$300,$A20,Распис!$C$4:$C$300,"&lt;="&amp;M$1,Распис!$D$4:$D$300,"&gt;="&amp;M$1),SUMIF(База!$B$3:$B$305,$A20,База!$K$3:$K$152))</f>
        <v>4</v>
      </c>
      <c r="N20" s="55" t="s">
        <v>23</v>
      </c>
      <c r="O20" s="55">
        <f ca="1">IF(COUNTIFS(Распис!$B$4:$B$300,$A20,Распис!$C$4:$C$300,"&lt;="&amp;O$1,Распис!$D$4:$D$300,"&gt;="&amp;O$1)&gt;0,SUMIFS(Распис!$F$4:$F$300,Распис!$B$4:$B$300,$A20,Распис!$C$4:$C$300,"&lt;="&amp;O$1,Распис!$D$4:$D$300,"&gt;="&amp;O$1),SUMIF(База!$B$3:$B$305,$A20,База!$F$3:$F$152))</f>
        <v>5</v>
      </c>
      <c r="P20" s="55">
        <f ca="1">IF(COUNTIFS(Распис!$B$4:$B$300,$A20,Распис!$C$4:$C$300,"&lt;="&amp;P$1,Распис!$D$4:$D$300,"&gt;="&amp;P$1)&gt;0,SUMIFS(Распис!$G$4:$G$300,Распис!$B$4:$B$300,$A20,Распис!$C$4:$C$300,"&lt;="&amp;P$1,Распис!$D$4:$D$300,"&gt;="&amp;P$1),SUMIF(База!$B$3:$B$305,$A20,База!$G$3:$G$152))</f>
        <v>4</v>
      </c>
      <c r="Q20" s="55">
        <f ca="1">IF(COUNTIFS(Распис!$B$4:$B$300,$A20,Распис!$C$4:$C$300,"&lt;="&amp;Q$1,Распис!$D$4:$D$300,"&gt;="&amp;Q$1)&gt;0,SUMIFS(Распис!$H$4:$H$300,Распис!$B$4:$B$300,$A20,Распис!$C$4:$C$300,"&lt;="&amp;Q$1,Распис!$D$4:$D$300,"&gt;="&amp;Q$1),SUMIF(База!$B$3:$B$305,$A20,База!$H$3:$H$152))</f>
        <v>0</v>
      </c>
      <c r="R20" s="55">
        <f ca="1">IF(COUNTIFS(Распис!$B$4:$B$300,$A20,Распис!$C$4:$C$300,"&lt;="&amp;R$1,Распис!$D$4:$D$300,"&gt;="&amp;R$1)&gt;0,SUMIFS(Распис!$I$4:$I$300,Распис!$B$4:$B$300,$A20,Распис!$C$4:$C$300,"&lt;="&amp;R$1,Распис!$D$4:$D$300,"&gt;="&amp;R$1),SUMIF(База!$B$3:$B$305,$A20,База!$I$3:$I$152))</f>
        <v>2</v>
      </c>
      <c r="S20" s="55">
        <f ca="1">IF(COUNTIFS(Распис!$B$4:$B$300,$A20,Распис!$C$4:$C$300,"&lt;="&amp;S$1,Распис!$D$4:$D$300,"&gt;="&amp;S$1)&gt;0,SUMIFS(Распис!$J$4:$J$300,Распис!$B$4:$B$300,$A20,Распис!$C$4:$C$300,"&lt;="&amp;S$1,Распис!$D$4:$D$300,"&gt;="&amp;S$1),SUMIF(База!$B$3:$B$305,$A20,База!$J$3:$J$152))</f>
        <v>4</v>
      </c>
      <c r="T20" s="55">
        <f ca="1">IF(COUNTIFS(Распис!$B$4:$B$300,$A20,Распис!$C$4:$C$300,"&lt;="&amp;T$1,Распис!$D$4:$D$300,"&gt;="&amp;T$1)&gt;0,SUMIFS(Распис!$K$4:$K$300,Распис!$B$4:$B$300,$A20,Распис!$C$4:$C$300,"&lt;="&amp;T$1,Распис!$D$4:$D$300,"&gt;="&amp;T$1),SUMIF(База!$B$3:$B$305,$A20,База!$K$3:$K$152))</f>
        <v>4</v>
      </c>
      <c r="U20" s="55" t="s">
        <v>23</v>
      </c>
      <c r="V20" s="55">
        <f ca="1">IF(COUNTIFS(Распис!$B$4:$B$300,$A20,Распис!$C$4:$C$300,"&lt;="&amp;V$1,Распис!$D$4:$D$300,"&gt;="&amp;V$1)&gt;0,SUMIFS(Распис!$F$4:$F$300,Распис!$B$4:$B$300,$A20,Распис!$C$4:$C$300,"&lt;="&amp;V$1,Распис!$D$4:$D$300,"&gt;="&amp;V$1),SUMIF(База!$B$3:$B$305,$A20,База!$F$3:$F$152))</f>
        <v>5</v>
      </c>
      <c r="W20" s="55">
        <f ca="1">IF(COUNTIFS(Распис!$B$4:$B$300,$A20,Распис!$C$4:$C$300,"&lt;="&amp;W$1,Распис!$D$4:$D$300,"&gt;="&amp;W$1)&gt;0,SUMIFS(Распис!$G$4:$G$300,Распис!$B$4:$B$300,$A20,Распис!$C$4:$C$300,"&lt;="&amp;W$1,Распис!$D$4:$D$300,"&gt;="&amp;W$1),SUMIF(База!$B$3:$B$305,$A20,База!$G$3:$G$152))</f>
        <v>4</v>
      </c>
      <c r="X20" s="55">
        <f ca="1">IF(COUNTIFS(Распис!$B$4:$B$300,$A20,Распис!$C$4:$C$300,"&lt;="&amp;X$1,Распис!$D$4:$D$300,"&gt;="&amp;X$1)&gt;0,SUMIFS(Распис!$H$4:$H$300,Распис!$B$4:$B$300,$A20,Распис!$C$4:$C$300,"&lt;="&amp;X$1,Распис!$D$4:$D$300,"&gt;="&amp;X$1),SUMIF(База!$B$3:$B$305,$A20,База!$H$3:$H$152))</f>
        <v>0</v>
      </c>
      <c r="Y20" s="55">
        <f ca="1">IF(COUNTIFS(Распис!$B$4:$B$300,$A20,Распис!$C$4:$C$300,"&lt;="&amp;Y$1,Распис!$D$4:$D$300,"&gt;="&amp;Y$1)&gt;0,SUMIFS(Распис!$I$4:$I$300,Распис!$B$4:$B$300,$A20,Распис!$C$4:$C$300,"&lt;="&amp;Y$1,Распис!$D$4:$D$300,"&gt;="&amp;Y$1),SUMIF(База!$B$3:$B$305,$A20,База!$I$3:$I$152))</f>
        <v>2</v>
      </c>
      <c r="Z20" s="55">
        <f ca="1">IF(COUNTIFS(Распис!$B$4:$B$300,$A20,Распис!$C$4:$C$300,"&lt;="&amp;Z$1,Распис!$D$4:$D$300,"&gt;="&amp;Z$1)&gt;0,SUMIFS(Распис!$J$4:$J$300,Распис!$B$4:$B$300,$A20,Распис!$C$4:$C$300,"&lt;="&amp;Z$1,Распис!$D$4:$D$300,"&gt;="&amp;Z$1),SUMIF(База!$B$3:$B$305,$A20,База!$J$3:$J$152))</f>
        <v>4</v>
      </c>
      <c r="AA20" s="55" t="s">
        <v>25</v>
      </c>
      <c r="AB20" s="55" t="s">
        <v>23</v>
      </c>
      <c r="AC20" s="55" t="s">
        <v>25</v>
      </c>
      <c r="AD20" s="55" t="s">
        <v>25</v>
      </c>
      <c r="AE20" s="55" t="s">
        <v>25</v>
      </c>
      <c r="AF20" s="55" t="s">
        <v>25</v>
      </c>
      <c r="AG20" s="55">
        <f t="shared" ca="1" si="3"/>
        <v>58</v>
      </c>
      <c r="AH20" s="55">
        <f ca="1">AG20-SUMIFS(Распред!$G$4:$G$300,Распред!$B$4:$B$300,"май",Распред!$F$4:$F$300,A20)</f>
        <v>58</v>
      </c>
      <c r="AI20" s="55">
        <f ca="1">AH20+(COUNTIF(B20:AF20,"КД")+SUMIFS(Распред!$AH$4:$AH$300,Распред!$F$4:$F$300,A20,Распред!$B$4:$B$300,"май"))*4</f>
        <v>78</v>
      </c>
      <c r="AJ20" s="55">
        <f t="shared" ca="1" si="4"/>
        <v>0</v>
      </c>
      <c r="AK20" s="55">
        <f t="shared" ca="1" si="5"/>
        <v>58</v>
      </c>
      <c r="AL20" s="55">
        <f>SUMIFS(Распред!$K$4:$K$300,Распред!$B$4:$B$300,"май",Распред!$J$4:$J$300,A20)+SUMIFS(Распред!$M$4:$M$300,Распред!$B$4:$B$300,"май",Распред!$L$4:$L$300,A20)+SUMIFS(Распред!$O$4:$O$300,Распред!$B$4:$B$300,"май",Распред!$N$4:$N$300,A20)+SUMIFS(Распред!$Q$4:$Q$300,Распред!$B$4:$B$300,"май",Распред!$P$4:$P$300,A20)+SUMIFS(Распред!$S$4:$S$300,Распред!$B$4:$B$300,"май",Распред!$R$4:$R$300,A20)+SUMIFS(Распред!$U$4:$U$300,Распред!$B$4:$B$300,"май",Распред!$T$4:$T$300,A20)+SUMIFS(Распред!$W$4:$W$300,Распред!$B$4:$B$300,"май",Распред!$V$4:$V$300,A20)+SUMIFS(Распред!$Y$4:$Y$300,Распред!$B$4:$B$300,"май",Распред!$X$4:$X$300,A20)+SUMIFS(Распред!$AA$4:$AA$300,Распред!$B$4:$B$300,"май",Распред!$Z$4:$Z$300,A20)+SUMIFS(Распред!$AC$4:$AC$300,Распред!$B$4:$B$300,"май",Распред!$AB$4:$AB$300,A20)</f>
        <v>0</v>
      </c>
      <c r="AM20" s="55">
        <f t="shared" ca="1" si="6"/>
        <v>58</v>
      </c>
      <c r="AN20" s="55">
        <f t="shared" ca="1" si="7"/>
        <v>0</v>
      </c>
      <c r="AO20" s="55">
        <f t="shared" ca="1" si="8"/>
        <v>0</v>
      </c>
      <c r="AP20" s="55">
        <f>январь!AP20</f>
        <v>215000</v>
      </c>
      <c r="AQ20" s="55">
        <f t="shared" ca="1" si="9"/>
        <v>0</v>
      </c>
      <c r="AR20" s="57"/>
      <c r="AS20" s="176">
        <f t="shared" ca="1" si="10"/>
        <v>0</v>
      </c>
    </row>
    <row r="21" spans="1:57" s="59" customFormat="1" x14ac:dyDescent="0.25">
      <c r="A21" s="177" t="str">
        <f>База!B21</f>
        <v>Хорошаш Айдар</v>
      </c>
      <c r="B21" s="42" t="s">
        <v>24</v>
      </c>
      <c r="C21" s="42">
        <f ca="1">IF(COUNTIFS(Распис!$B$4:$B$300,$A21,Распис!$C$4:$C$300,"&lt;="&amp;C$1,Распис!$D$4:$D$300,"&gt;="&amp;C$1)&gt;0,SUMIFS(Распис!$H$4:$H$300,Распис!$B$4:$B$300,$A21,Распис!$C$4:$C$300,"&lt;="&amp;C$1,Распис!$D$4:$D$300,"&gt;="&amp;C$1),SUMIF(База!$B$3:$B$305,$A21,База!$H$3:$H$152))</f>
        <v>1</v>
      </c>
      <c r="D21" s="42">
        <f ca="1">IF(COUNTIFS(Распис!$B$4:$B$300,$A21,Распис!$C$4:$C$300,"&lt;="&amp;D$1,Распис!$D$4:$D$300,"&gt;="&amp;D$1)&gt;0,SUMIFS(Распис!$I$4:$I$300,Распис!$B$4:$B$300,$A21,Распис!$C$4:$C$300,"&lt;="&amp;D$1,Распис!$D$4:$D$300,"&gt;="&amp;D$1),SUMIF(База!$B$3:$B$305,$A21,База!$I$3:$I$152))</f>
        <v>0</v>
      </c>
      <c r="E21" s="42">
        <f ca="1">IF(COUNTIFS(Распис!$B$4:$B$300,$A21,Распис!$C$4:$C$300,"&lt;="&amp;E$1,Распис!$D$4:$D$300,"&gt;="&amp;E$1)&gt;0,SUMIFS(Распис!$J$4:$J$300,Распис!$B$4:$B$300,$A21,Распис!$C$4:$C$300,"&lt;="&amp;E$1,Распис!$D$4:$D$300,"&gt;="&amp;E$1),SUMIF(База!$B$3:$B$305,$A21,База!$J$3:$J$152))</f>
        <v>2</v>
      </c>
      <c r="F21" s="42">
        <f ca="1">IF(COUNTIFS(Распис!$B$4:$B$300,$A21,Распис!$C$4:$C$300,"&lt;="&amp;F$1,Распис!$D$4:$D$300,"&gt;="&amp;F$1)&gt;0,SUMIFS(Распис!$K$4:$K$300,Распис!$B$4:$B$300,$A21,Распис!$C$4:$C$300,"&lt;="&amp;F$1,Распис!$D$4:$D$300,"&gt;="&amp;F$1),SUMIF(База!$B$3:$B$305,$A21,База!$K$3:$K$152))</f>
        <v>0</v>
      </c>
      <c r="G21" s="42" t="s">
        <v>23</v>
      </c>
      <c r="H21" s="42" t="s">
        <v>24</v>
      </c>
      <c r="I21" s="42">
        <f ca="1">IF(COUNTIFS(Распис!$B$4:$B$300,$A21,Распис!$C$4:$C$300,"&lt;="&amp;I$1,Распис!$D$4:$D$300,"&gt;="&amp;I$1)&gt;0,SUMIFS(Распис!$G$4:$G$300,Распис!$B$4:$B$300,$A21,Распис!$C$4:$C$300,"&lt;="&amp;I$1,Распис!$D$4:$D$300,"&gt;="&amp;I$1),SUMIF(База!$B$3:$B$305,$A21,База!$G$3:$G$152))</f>
        <v>2</v>
      </c>
      <c r="J21" s="42" t="s">
        <v>24</v>
      </c>
      <c r="K21" s="42">
        <f ca="1">IF(COUNTIFS(Распис!$B$4:$B$300,$A21,Распис!$C$4:$C$300,"&lt;="&amp;K$1,Распис!$D$4:$D$300,"&gt;="&amp;K$1)&gt;0,SUMIFS(Распис!$I$4:$I$300,Распис!$B$4:$B$300,$A21,Распис!$C$4:$C$300,"&lt;="&amp;K$1,Распис!$D$4:$D$300,"&gt;="&amp;K$1),SUMIF(База!$B$3:$B$305,$A21,База!$I$3:$I$152))</f>
        <v>0</v>
      </c>
      <c r="L21" s="42">
        <f ca="1">IF(COUNTIFS(Распис!$B$4:$B$300,$A21,Распис!$C$4:$C$300,"&lt;="&amp;L$1,Распис!$D$4:$D$300,"&gt;="&amp;L$1)&gt;0,SUMIFS(Распис!$J$4:$J$300,Распис!$B$4:$B$300,$A21,Распис!$C$4:$C$300,"&lt;="&amp;L$1,Распис!$D$4:$D$300,"&gt;="&amp;L$1),SUMIF(База!$B$3:$B$305,$A21,База!$J$3:$J$152))</f>
        <v>2</v>
      </c>
      <c r="M21" s="42">
        <f ca="1">IF(COUNTIFS(Распис!$B$4:$B$300,$A21,Распис!$C$4:$C$300,"&lt;="&amp;M$1,Распис!$D$4:$D$300,"&gt;="&amp;M$1)&gt;0,SUMIFS(Распис!$K$4:$K$300,Распис!$B$4:$B$300,$A21,Распис!$C$4:$C$300,"&lt;="&amp;M$1,Распис!$D$4:$D$300,"&gt;="&amp;M$1),SUMIF(База!$B$3:$B$305,$A21,База!$K$3:$K$152))</f>
        <v>0</v>
      </c>
      <c r="N21" s="42" t="s">
        <v>23</v>
      </c>
      <c r="O21" s="42">
        <f ca="1">IF(COUNTIFS(Распис!$B$4:$B$300,$A21,Распис!$C$4:$C$300,"&lt;="&amp;O$1,Распис!$D$4:$D$300,"&gt;="&amp;O$1)&gt;0,SUMIFS(Распис!$F$4:$F$300,Распис!$B$4:$B$300,$A21,Распис!$C$4:$C$300,"&lt;="&amp;O$1,Распис!$D$4:$D$300,"&gt;="&amp;O$1),SUMIF(База!$B$3:$B$305,$A21,База!$F$3:$F$152))</f>
        <v>4</v>
      </c>
      <c r="P21" s="42">
        <f ca="1">IF(COUNTIFS(Распис!$B$4:$B$300,$A21,Распис!$C$4:$C$300,"&lt;="&amp;P$1,Распис!$D$4:$D$300,"&gt;="&amp;P$1)&gt;0,SUMIFS(Распис!$G$4:$G$300,Распис!$B$4:$B$300,$A21,Распис!$C$4:$C$300,"&lt;="&amp;P$1,Распис!$D$4:$D$300,"&gt;="&amp;P$1),SUMIF(База!$B$3:$B$305,$A21,База!$G$3:$G$152))</f>
        <v>2</v>
      </c>
      <c r="Q21" s="42">
        <f ca="1">IF(COUNTIFS(Распис!$B$4:$B$300,$A21,Распис!$C$4:$C$300,"&lt;="&amp;Q$1,Распис!$D$4:$D$300,"&gt;="&amp;Q$1)&gt;0,SUMIFS(Распис!$H$4:$H$300,Распис!$B$4:$B$300,$A21,Распис!$C$4:$C$300,"&lt;="&amp;Q$1,Распис!$D$4:$D$300,"&gt;="&amp;Q$1),SUMIF(База!$B$3:$B$305,$A21,База!$H$3:$H$152))</f>
        <v>1</v>
      </c>
      <c r="R21" s="42">
        <f ca="1">IF(COUNTIFS(Распис!$B$4:$B$300,$A21,Распис!$C$4:$C$300,"&lt;="&amp;R$1,Распис!$D$4:$D$300,"&gt;="&amp;R$1)&gt;0,SUMIFS(Распис!$I$4:$I$300,Распис!$B$4:$B$300,$A21,Распис!$C$4:$C$300,"&lt;="&amp;R$1,Распис!$D$4:$D$300,"&gt;="&amp;R$1),SUMIF(База!$B$3:$B$305,$A21,База!$I$3:$I$152))</f>
        <v>0</v>
      </c>
      <c r="S21" s="42">
        <f ca="1">IF(COUNTIFS(Распис!$B$4:$B$300,$A21,Распис!$C$4:$C$300,"&lt;="&amp;S$1,Распис!$D$4:$D$300,"&gt;="&amp;S$1)&gt;0,SUMIFS(Распис!$J$4:$J$300,Распис!$B$4:$B$300,$A21,Распис!$C$4:$C$300,"&lt;="&amp;S$1,Распис!$D$4:$D$300,"&gt;="&amp;S$1),SUMIF(База!$B$3:$B$305,$A21,База!$J$3:$J$152))</f>
        <v>2</v>
      </c>
      <c r="T21" s="42">
        <f ca="1">IF(COUNTIFS(Распис!$B$4:$B$300,$A21,Распис!$C$4:$C$300,"&lt;="&amp;T$1,Распис!$D$4:$D$300,"&gt;="&amp;T$1)&gt;0,SUMIFS(Распис!$K$4:$K$300,Распис!$B$4:$B$300,$A21,Распис!$C$4:$C$300,"&lt;="&amp;T$1,Распис!$D$4:$D$300,"&gt;="&amp;T$1),SUMIF(База!$B$3:$B$305,$A21,База!$K$3:$K$152))</f>
        <v>0</v>
      </c>
      <c r="U21" s="42" t="s">
        <v>23</v>
      </c>
      <c r="V21" s="42">
        <f ca="1">IF(COUNTIFS(Распис!$B$4:$B$300,$A21,Распис!$C$4:$C$300,"&lt;="&amp;V$1,Распис!$D$4:$D$300,"&gt;="&amp;V$1)&gt;0,SUMIFS(Распис!$F$4:$F$300,Распис!$B$4:$B$300,$A21,Распис!$C$4:$C$300,"&lt;="&amp;V$1,Распис!$D$4:$D$300,"&gt;="&amp;V$1),SUMIF(База!$B$3:$B$305,$A21,База!$F$3:$F$152))</f>
        <v>4</v>
      </c>
      <c r="W21" s="42">
        <f ca="1">IF(COUNTIFS(Распис!$B$4:$B$300,$A21,Распис!$C$4:$C$300,"&lt;="&amp;W$1,Распис!$D$4:$D$300,"&gt;="&amp;W$1)&gt;0,SUMIFS(Распис!$G$4:$G$300,Распис!$B$4:$B$300,$A21,Распис!$C$4:$C$300,"&lt;="&amp;W$1,Распис!$D$4:$D$300,"&gt;="&amp;W$1),SUMIF(База!$B$3:$B$305,$A21,База!$G$3:$G$152))</f>
        <v>2</v>
      </c>
      <c r="X21" s="42">
        <f ca="1">IF(COUNTIFS(Распис!$B$4:$B$300,$A21,Распис!$C$4:$C$300,"&lt;="&amp;X$1,Распис!$D$4:$D$300,"&gt;="&amp;X$1)&gt;0,SUMIFS(Распис!$H$4:$H$300,Распис!$B$4:$B$300,$A21,Распис!$C$4:$C$300,"&lt;="&amp;X$1,Распис!$D$4:$D$300,"&gt;="&amp;X$1),SUMIF(База!$B$3:$B$305,$A21,База!$H$3:$H$152))</f>
        <v>1</v>
      </c>
      <c r="Y21" s="42">
        <f ca="1">IF(COUNTIFS(Распис!$B$4:$B$300,$A21,Распис!$C$4:$C$300,"&lt;="&amp;Y$1,Распис!$D$4:$D$300,"&gt;="&amp;Y$1)&gt;0,SUMIFS(Распис!$I$4:$I$300,Распис!$B$4:$B$300,$A21,Распис!$C$4:$C$300,"&lt;="&amp;Y$1,Распис!$D$4:$D$300,"&gt;="&amp;Y$1),SUMIF(База!$B$3:$B$305,$A21,База!$I$3:$I$152))</f>
        <v>0</v>
      </c>
      <c r="Z21" s="42">
        <f ca="1">IF(COUNTIFS(Распис!$B$4:$B$300,$A21,Распис!$C$4:$C$300,"&lt;="&amp;Z$1,Распис!$D$4:$D$300,"&gt;="&amp;Z$1)&gt;0,SUMIFS(Распис!$J$4:$J$300,Распис!$B$4:$B$300,$A21,Распис!$C$4:$C$300,"&lt;="&amp;Z$1,Распис!$D$4:$D$300,"&gt;="&amp;Z$1),SUMIF(База!$B$3:$B$305,$A21,База!$J$3:$J$152))</f>
        <v>2</v>
      </c>
      <c r="AA21" s="42" t="s">
        <v>25</v>
      </c>
      <c r="AB21" s="42" t="s">
        <v>23</v>
      </c>
      <c r="AC21" s="42" t="s">
        <v>25</v>
      </c>
      <c r="AD21" s="42" t="s">
        <v>25</v>
      </c>
      <c r="AE21" s="42" t="s">
        <v>25</v>
      </c>
      <c r="AF21" s="42" t="s">
        <v>25</v>
      </c>
      <c r="AG21" s="42">
        <f t="shared" ca="1" si="3"/>
        <v>25</v>
      </c>
      <c r="AH21" s="42">
        <f ca="1">AG21-SUMIFS(Распред!$G$4:$G$300,Распред!$B$4:$B$300,"май",Распред!$F$4:$F$300,A21)</f>
        <v>25</v>
      </c>
      <c r="AI21" s="42">
        <f ca="1">AH21+(COUNTIF(B21:AF21,"КД")+SUMIFS(Распред!$AH$4:$AH$300,Распред!$F$4:$F$300,A21,Распред!$B$4:$B$300,"май"))*4</f>
        <v>45</v>
      </c>
      <c r="AJ21" s="42">
        <f t="shared" ca="1" si="4"/>
        <v>0</v>
      </c>
      <c r="AK21" s="42">
        <f t="shared" ca="1" si="5"/>
        <v>25</v>
      </c>
      <c r="AL21" s="42">
        <f>SUMIFS(Распред!$K$4:$K$300,Распред!$B$4:$B$300,"май",Распред!$J$4:$J$300,A21)+SUMIFS(Распред!$M$4:$M$300,Распред!$B$4:$B$300,"май",Распред!$L$4:$L$300,A21)+SUMIFS(Распред!$O$4:$O$300,Распред!$B$4:$B$300,"май",Распред!$N$4:$N$300,A21)+SUMIFS(Распред!$Q$4:$Q$300,Распред!$B$4:$B$300,"май",Распред!$P$4:$P$300,A21)+SUMIFS(Распред!$S$4:$S$300,Распред!$B$4:$B$300,"май",Распред!$R$4:$R$300,A21)+SUMIFS(Распред!$U$4:$U$300,Распред!$B$4:$B$300,"май",Распред!$T$4:$T$300,A21)+SUMIFS(Распред!$W$4:$W$300,Распред!$B$4:$B$300,"май",Распред!$V$4:$V$300,A21)+SUMIFS(Распред!$Y$4:$Y$300,Распред!$B$4:$B$300,"май",Распред!$X$4:$X$300,A21)+SUMIFS(Распред!$AA$4:$AA$300,Распред!$B$4:$B$300,"май",Распред!$Z$4:$Z$300,A21)+SUMIFS(Распред!$AC$4:$AC$300,Распред!$B$4:$B$300,"май",Распред!$AB$4:$AB$300,A21)</f>
        <v>0</v>
      </c>
      <c r="AM21" s="42">
        <f t="shared" ca="1" si="6"/>
        <v>25</v>
      </c>
      <c r="AN21" s="42">
        <f t="shared" ca="1" si="7"/>
        <v>0</v>
      </c>
      <c r="AO21" s="42">
        <f t="shared" ca="1" si="8"/>
        <v>0</v>
      </c>
      <c r="AP21" s="42">
        <f>январь!AP21</f>
        <v>386000</v>
      </c>
      <c r="AQ21" s="55">
        <f ca="1">IF(AM21&gt;24,AP21*30%,AP21*20%)</f>
        <v>115800</v>
      </c>
      <c r="AR21" s="58"/>
      <c r="AS21" s="178">
        <f t="shared" ca="1" si="10"/>
        <v>115800</v>
      </c>
    </row>
    <row r="22" spans="1:57" x14ac:dyDescent="0.25">
      <c r="A22" s="175" t="str">
        <f>База!B22</f>
        <v xml:space="preserve">Утешева Зухра </v>
      </c>
      <c r="B22" s="55" t="s">
        <v>24</v>
      </c>
      <c r="C22" s="55">
        <f ca="1">IF(COUNTIFS(Распис!$B$4:$B$300,$A22,Распис!$C$4:$C$300,"&lt;="&amp;C$1,Распис!$D$4:$D$300,"&gt;="&amp;C$1)&gt;0,SUMIFS(Распис!$H$4:$H$300,Распис!$B$4:$B$300,$A22,Распис!$C$4:$C$300,"&lt;="&amp;C$1,Распис!$D$4:$D$300,"&gt;="&amp;C$1),SUMIF(База!$B$3:$B$305,$A22,База!$H$3:$H$152))</f>
        <v>0</v>
      </c>
      <c r="D22" s="55">
        <f ca="1">IF(COUNTIFS(Распис!$B$4:$B$300,$A22,Распис!$C$4:$C$300,"&lt;="&amp;D$1,Распис!$D$4:$D$300,"&gt;="&amp;D$1)&gt;0,SUMIFS(Распис!$I$4:$I$300,Распис!$B$4:$B$300,$A22,Распис!$C$4:$C$300,"&lt;="&amp;D$1,Распис!$D$4:$D$300,"&gt;="&amp;D$1),SUMIF(База!$B$3:$B$305,$A22,База!$I$3:$I$152))</f>
        <v>3</v>
      </c>
      <c r="E22" s="55">
        <f ca="1">IF(COUNTIFS(Распис!$B$4:$B$300,$A22,Распис!$C$4:$C$300,"&lt;="&amp;E$1,Распис!$D$4:$D$300,"&gt;="&amp;E$1)&gt;0,SUMIFS(Распис!$J$4:$J$300,Распис!$B$4:$B$300,$A22,Распис!$C$4:$C$300,"&lt;="&amp;E$1,Распис!$D$4:$D$300,"&gt;="&amp;E$1),SUMIF(База!$B$3:$B$305,$A22,База!$J$3:$J$152))</f>
        <v>3</v>
      </c>
      <c r="F22" s="55">
        <f ca="1">IF(COUNTIFS(Распис!$B$4:$B$300,$A22,Распис!$C$4:$C$300,"&lt;="&amp;F$1,Распис!$D$4:$D$300,"&gt;="&amp;F$1)&gt;0,SUMIFS(Распис!$K$4:$K$300,Распис!$B$4:$B$300,$A22,Распис!$C$4:$C$300,"&lt;="&amp;F$1,Распис!$D$4:$D$300,"&gt;="&amp;F$1),SUMIF(База!$B$3:$B$305,$A22,База!$K$3:$K$152))</f>
        <v>6</v>
      </c>
      <c r="G22" s="55" t="s">
        <v>23</v>
      </c>
      <c r="H22" s="55" t="s">
        <v>24</v>
      </c>
      <c r="I22" s="55">
        <f ca="1">IF(COUNTIFS(Распис!$B$4:$B$300,$A22,Распис!$C$4:$C$300,"&lt;="&amp;I$1,Распис!$D$4:$D$300,"&gt;="&amp;I$1)&gt;0,SUMIFS(Распис!$G$4:$G$300,Распис!$B$4:$B$300,$A22,Распис!$C$4:$C$300,"&lt;="&amp;I$1,Распис!$D$4:$D$300,"&gt;="&amp;I$1),SUMIF(База!$B$3:$B$305,$A22,База!$G$3:$G$152))</f>
        <v>6</v>
      </c>
      <c r="J22" s="55" t="s">
        <v>24</v>
      </c>
      <c r="K22" s="55">
        <f ca="1">IF(COUNTIFS(Распис!$B$4:$B$300,$A22,Распис!$C$4:$C$300,"&lt;="&amp;K$1,Распис!$D$4:$D$300,"&gt;="&amp;K$1)&gt;0,SUMIFS(Распис!$I$4:$I$300,Распис!$B$4:$B$300,$A22,Распис!$C$4:$C$300,"&lt;="&amp;K$1,Распис!$D$4:$D$300,"&gt;="&amp;K$1),SUMIF(База!$B$3:$B$305,$A22,База!$I$3:$I$152))</f>
        <v>3</v>
      </c>
      <c r="L22" s="55">
        <f ca="1">IF(COUNTIFS(Распис!$B$4:$B$300,$A22,Распис!$C$4:$C$300,"&lt;="&amp;L$1,Распис!$D$4:$D$300,"&gt;="&amp;L$1)&gt;0,SUMIFS(Распис!$J$4:$J$300,Распис!$B$4:$B$300,$A22,Распис!$C$4:$C$300,"&lt;="&amp;L$1,Распис!$D$4:$D$300,"&gt;="&amp;L$1),SUMIF(База!$B$3:$B$305,$A22,База!$J$3:$J$152))</f>
        <v>3</v>
      </c>
      <c r="M22" s="55">
        <f ca="1">IF(COUNTIFS(Распис!$B$4:$B$300,$A22,Распис!$C$4:$C$300,"&lt;="&amp;M$1,Распис!$D$4:$D$300,"&gt;="&amp;M$1)&gt;0,SUMIFS(Распис!$K$4:$K$300,Распис!$B$4:$B$300,$A22,Распис!$C$4:$C$300,"&lt;="&amp;M$1,Распис!$D$4:$D$300,"&gt;="&amp;M$1),SUMIF(База!$B$3:$B$305,$A22,База!$K$3:$K$152))</f>
        <v>6</v>
      </c>
      <c r="N22" s="55" t="s">
        <v>23</v>
      </c>
      <c r="O22" s="55">
        <f ca="1">IF(COUNTIFS(Распис!$B$4:$B$300,$A22,Распис!$C$4:$C$300,"&lt;="&amp;O$1,Распис!$D$4:$D$300,"&gt;="&amp;O$1)&gt;0,SUMIFS(Распис!$F$4:$F$300,Распис!$B$4:$B$300,$A22,Распис!$C$4:$C$300,"&lt;="&amp;O$1,Распис!$D$4:$D$300,"&gt;="&amp;O$1),SUMIF(База!$B$3:$B$305,$A22,База!$F$3:$F$152))</f>
        <v>2</v>
      </c>
      <c r="P22" s="55">
        <f ca="1">IF(COUNTIFS(Распис!$B$4:$B$300,$A22,Распис!$C$4:$C$300,"&lt;="&amp;P$1,Распис!$D$4:$D$300,"&gt;="&amp;P$1)&gt;0,SUMIFS(Распис!$G$4:$G$300,Распис!$B$4:$B$300,$A22,Распис!$C$4:$C$300,"&lt;="&amp;P$1,Распис!$D$4:$D$300,"&gt;="&amp;P$1),SUMIF(База!$B$3:$B$305,$A22,База!$G$3:$G$152))</f>
        <v>6</v>
      </c>
      <c r="Q22" s="55">
        <f ca="1">IF(COUNTIFS(Распис!$B$4:$B$300,$A22,Распис!$C$4:$C$300,"&lt;="&amp;Q$1,Распис!$D$4:$D$300,"&gt;="&amp;Q$1)&gt;0,SUMIFS(Распис!$H$4:$H$300,Распис!$B$4:$B$300,$A22,Распис!$C$4:$C$300,"&lt;="&amp;Q$1,Распис!$D$4:$D$300,"&gt;="&amp;Q$1),SUMIF(База!$B$3:$B$305,$A22,База!$H$3:$H$152))</f>
        <v>0</v>
      </c>
      <c r="R22" s="55">
        <f ca="1">IF(COUNTIFS(Распис!$B$4:$B$300,$A22,Распис!$C$4:$C$300,"&lt;="&amp;R$1,Распис!$D$4:$D$300,"&gt;="&amp;R$1)&gt;0,SUMIFS(Распис!$I$4:$I$300,Распис!$B$4:$B$300,$A22,Распис!$C$4:$C$300,"&lt;="&amp;R$1,Распис!$D$4:$D$300,"&gt;="&amp;R$1),SUMIF(База!$B$3:$B$305,$A22,База!$I$3:$I$152))</f>
        <v>3</v>
      </c>
      <c r="S22" s="55">
        <f ca="1">IF(COUNTIFS(Распис!$B$4:$B$300,$A22,Распис!$C$4:$C$300,"&lt;="&amp;S$1,Распис!$D$4:$D$300,"&gt;="&amp;S$1)&gt;0,SUMIFS(Распис!$J$4:$J$300,Распис!$B$4:$B$300,$A22,Распис!$C$4:$C$300,"&lt;="&amp;S$1,Распис!$D$4:$D$300,"&gt;="&amp;S$1),SUMIF(База!$B$3:$B$305,$A22,База!$J$3:$J$152))</f>
        <v>3</v>
      </c>
      <c r="T22" s="55">
        <f ca="1">IF(COUNTIFS(Распис!$B$4:$B$300,$A22,Распис!$C$4:$C$300,"&lt;="&amp;T$1,Распис!$D$4:$D$300,"&gt;="&amp;T$1)&gt;0,SUMIFS(Распис!$K$4:$K$300,Распис!$B$4:$B$300,$A22,Распис!$C$4:$C$300,"&lt;="&amp;T$1,Распис!$D$4:$D$300,"&gt;="&amp;T$1),SUMIF(База!$B$3:$B$305,$A22,База!$K$3:$K$152))</f>
        <v>6</v>
      </c>
      <c r="U22" s="55" t="s">
        <v>23</v>
      </c>
      <c r="V22" s="55">
        <f ca="1">IF(COUNTIFS(Распис!$B$4:$B$300,$A22,Распис!$C$4:$C$300,"&lt;="&amp;V$1,Распис!$D$4:$D$300,"&gt;="&amp;V$1)&gt;0,SUMIFS(Распис!$F$4:$F$300,Распис!$B$4:$B$300,$A22,Распис!$C$4:$C$300,"&lt;="&amp;V$1,Распис!$D$4:$D$300,"&gt;="&amp;V$1),SUMIF(База!$B$3:$B$305,$A22,База!$F$3:$F$152))</f>
        <v>2</v>
      </c>
      <c r="W22" s="55">
        <f ca="1">IF(COUNTIFS(Распис!$B$4:$B$300,$A22,Распис!$C$4:$C$300,"&lt;="&amp;W$1,Распис!$D$4:$D$300,"&gt;="&amp;W$1)&gt;0,SUMIFS(Распис!$G$4:$G$300,Распис!$B$4:$B$300,$A22,Распис!$C$4:$C$300,"&lt;="&amp;W$1,Распис!$D$4:$D$300,"&gt;="&amp;W$1),SUMIF(База!$B$3:$B$305,$A22,База!$G$3:$G$152))</f>
        <v>6</v>
      </c>
      <c r="X22" s="55">
        <f ca="1">IF(COUNTIFS(Распис!$B$4:$B$300,$A22,Распис!$C$4:$C$300,"&lt;="&amp;X$1,Распис!$D$4:$D$300,"&gt;="&amp;X$1)&gt;0,SUMIFS(Распис!$H$4:$H$300,Распис!$B$4:$B$300,$A22,Распис!$C$4:$C$300,"&lt;="&amp;X$1,Распис!$D$4:$D$300,"&gt;="&amp;X$1),SUMIF(База!$B$3:$B$305,$A22,База!$H$3:$H$152))</f>
        <v>0</v>
      </c>
      <c r="Y22" s="55">
        <f ca="1">IF(COUNTIFS(Распис!$B$4:$B$300,$A22,Распис!$C$4:$C$300,"&lt;="&amp;Y$1,Распис!$D$4:$D$300,"&gt;="&amp;Y$1)&gt;0,SUMIFS(Распис!$I$4:$I$300,Распис!$B$4:$B$300,$A22,Распис!$C$4:$C$300,"&lt;="&amp;Y$1,Распис!$D$4:$D$300,"&gt;="&amp;Y$1),SUMIF(База!$B$3:$B$305,$A22,База!$I$3:$I$152))</f>
        <v>3</v>
      </c>
      <c r="Z22" s="55">
        <f ca="1">IF(COUNTIFS(Распис!$B$4:$B$300,$A22,Распис!$C$4:$C$300,"&lt;="&amp;Z$1,Распис!$D$4:$D$300,"&gt;="&amp;Z$1)&gt;0,SUMIFS(Распис!$J$4:$J$300,Распис!$B$4:$B$300,$A22,Распис!$C$4:$C$300,"&lt;="&amp;Z$1,Распис!$D$4:$D$300,"&gt;="&amp;Z$1),SUMIF(База!$B$3:$B$305,$A22,База!$J$3:$J$152))</f>
        <v>3</v>
      </c>
      <c r="AA22" s="55" t="s">
        <v>25</v>
      </c>
      <c r="AB22" s="55" t="s">
        <v>23</v>
      </c>
      <c r="AC22" s="55" t="s">
        <v>25</v>
      </c>
      <c r="AD22" s="55" t="s">
        <v>25</v>
      </c>
      <c r="AE22" s="55" t="s">
        <v>25</v>
      </c>
      <c r="AF22" s="55" t="s">
        <v>25</v>
      </c>
      <c r="AG22" s="55">
        <f t="shared" ca="1" si="3"/>
        <v>64</v>
      </c>
      <c r="AH22" s="55">
        <f ca="1">AG22-SUMIFS(Распред!$G$4:$G$300,Распред!$B$4:$B$300,"май",Распред!$F$4:$F$300,A22)</f>
        <v>64</v>
      </c>
      <c r="AI22" s="55">
        <f ca="1">AH22+(COUNTIF(B22:AF22,"КД")+SUMIFS(Распред!$AH$4:$AH$300,Распред!$F$4:$F$300,A22,Распред!$B$4:$B$300,"май"))*4</f>
        <v>84</v>
      </c>
      <c r="AJ22" s="55">
        <f t="shared" ca="1" si="4"/>
        <v>0</v>
      </c>
      <c r="AK22" s="55">
        <f t="shared" ca="1" si="5"/>
        <v>64</v>
      </c>
      <c r="AL22" s="55">
        <f>SUMIFS(Распред!$K$4:$K$300,Распред!$B$4:$B$300,"май",Распред!$J$4:$J$300,A22)+SUMIFS(Распред!$M$4:$M$300,Распред!$B$4:$B$300,"май",Распред!$L$4:$L$300,A22)+SUMIFS(Распред!$O$4:$O$300,Распред!$B$4:$B$300,"май",Распред!$N$4:$N$300,A22)+SUMIFS(Распред!$Q$4:$Q$300,Распред!$B$4:$B$300,"май",Распред!$P$4:$P$300,A22)+SUMIFS(Распред!$S$4:$S$300,Распред!$B$4:$B$300,"май",Распред!$R$4:$R$300,A22)+SUMIFS(Распред!$U$4:$U$300,Распред!$B$4:$B$300,"май",Распред!$T$4:$T$300,A22)+SUMIFS(Распред!$W$4:$W$300,Распред!$B$4:$B$300,"май",Распред!$V$4:$V$300,A22)+SUMIFS(Распред!$Y$4:$Y$300,Распред!$B$4:$B$300,"май",Распред!$X$4:$X$300,A22)+SUMIFS(Распред!$AA$4:$AA$300,Распред!$B$4:$B$300,"май",Распред!$Z$4:$Z$300,A22)+SUMIFS(Распред!$AC$4:$AC$300,Распред!$B$4:$B$300,"май",Распред!$AB$4:$AB$300,A22)</f>
        <v>0</v>
      </c>
      <c r="AM22" s="55">
        <f t="shared" ca="1" si="6"/>
        <v>64</v>
      </c>
      <c r="AN22" s="55">
        <f t="shared" ca="1" si="7"/>
        <v>0</v>
      </c>
      <c r="AO22" s="55">
        <f t="shared" ca="1" si="8"/>
        <v>0</v>
      </c>
      <c r="AP22" s="55">
        <f>январь!AP22</f>
        <v>286000</v>
      </c>
      <c r="AQ22" s="55">
        <f t="shared" ca="1" si="9"/>
        <v>0</v>
      </c>
      <c r="AR22" s="57"/>
      <c r="AS22" s="176">
        <f t="shared" ca="1" si="10"/>
        <v>0</v>
      </c>
    </row>
    <row r="23" spans="1:57" x14ac:dyDescent="0.25">
      <c r="A23" s="175" t="str">
        <f>База!B23</f>
        <v>Вакансия Англ язык</v>
      </c>
      <c r="B23" s="55" t="s">
        <v>24</v>
      </c>
      <c r="C23" s="55">
        <f>IF(COUNTIFS(Распис!$B$4:$B$300,$A23,Распис!$C$4:$C$300,"&lt;="&amp;C$1,Распис!$D$4:$D$300,"&gt;="&amp;C$1)&gt;0,SUMIFS(Распис!$H$4:$H$300,Распис!$B$4:$B$300,$A23,Распис!$C$4:$C$300,"&lt;="&amp;C$1,Распис!$D$4:$D$300,"&gt;="&amp;C$1),SUMIF(База!$B$3:$B$305,$A23,База!$H$3:$H$152))</f>
        <v>0</v>
      </c>
      <c r="D23" s="55">
        <f>IF(COUNTIFS(Распис!$B$4:$B$300,$A23,Распис!$C$4:$C$300,"&lt;="&amp;D$1,Распис!$D$4:$D$300,"&gt;="&amp;D$1)&gt;0,SUMIFS(Распис!$I$4:$I$300,Распис!$B$4:$B$300,$A23,Распис!$C$4:$C$300,"&lt;="&amp;D$1,Распис!$D$4:$D$300,"&gt;="&amp;D$1),SUMIF(База!$B$3:$B$305,$A23,База!$I$3:$I$152))</f>
        <v>0</v>
      </c>
      <c r="E23" s="55">
        <f>IF(COUNTIFS(Распис!$B$4:$B$300,$A23,Распис!$C$4:$C$300,"&lt;="&amp;E$1,Распис!$D$4:$D$300,"&gt;="&amp;E$1)&gt;0,SUMIFS(Распис!$J$4:$J$300,Распис!$B$4:$B$300,$A23,Распис!$C$4:$C$300,"&lt;="&amp;E$1,Распис!$D$4:$D$300,"&gt;="&amp;E$1),SUMIF(База!$B$3:$B$305,$A23,База!$J$3:$J$152))</f>
        <v>0</v>
      </c>
      <c r="F23" s="55">
        <f>IF(COUNTIFS(Распис!$B$4:$B$300,$A23,Распис!$C$4:$C$300,"&lt;="&amp;F$1,Распис!$D$4:$D$300,"&gt;="&amp;F$1)&gt;0,SUMIFS(Распис!$K$4:$K$300,Распис!$B$4:$B$300,$A23,Распис!$C$4:$C$300,"&lt;="&amp;F$1,Распис!$D$4:$D$300,"&gt;="&amp;F$1),SUMIF(База!$B$3:$B$305,$A23,База!$K$3:$K$152))</f>
        <v>0</v>
      </c>
      <c r="G23" s="55" t="s">
        <v>23</v>
      </c>
      <c r="H23" s="55" t="s">
        <v>24</v>
      </c>
      <c r="I23" s="55">
        <f>IF(COUNTIFS(Распис!$B$4:$B$300,$A23,Распис!$C$4:$C$300,"&lt;="&amp;I$1,Распис!$D$4:$D$300,"&gt;="&amp;I$1)&gt;0,SUMIFS(Распис!$G$4:$G$300,Распис!$B$4:$B$300,$A23,Распис!$C$4:$C$300,"&lt;="&amp;I$1,Распис!$D$4:$D$300,"&gt;="&amp;I$1),SUMIF(База!$B$3:$B$305,$A23,База!$G$3:$G$152))</f>
        <v>0</v>
      </c>
      <c r="J23" s="55" t="s">
        <v>24</v>
      </c>
      <c r="K23" s="55">
        <f>IF(COUNTIFS(Распис!$B$4:$B$300,$A23,Распис!$C$4:$C$300,"&lt;="&amp;K$1,Распис!$D$4:$D$300,"&gt;="&amp;K$1)&gt;0,SUMIFS(Распис!$I$4:$I$300,Распис!$B$4:$B$300,$A23,Распис!$C$4:$C$300,"&lt;="&amp;K$1,Распис!$D$4:$D$300,"&gt;="&amp;K$1),SUMIF(База!$B$3:$B$305,$A23,База!$I$3:$I$152))</f>
        <v>0</v>
      </c>
      <c r="L23" s="55">
        <f>IF(COUNTIFS(Распис!$B$4:$B$300,$A23,Распис!$C$4:$C$300,"&lt;="&amp;L$1,Распис!$D$4:$D$300,"&gt;="&amp;L$1)&gt;0,SUMIFS(Распис!$J$4:$J$300,Распис!$B$4:$B$300,$A23,Распис!$C$4:$C$300,"&lt;="&amp;L$1,Распис!$D$4:$D$300,"&gt;="&amp;L$1),SUMIF(База!$B$3:$B$305,$A23,База!$J$3:$J$152))</f>
        <v>0</v>
      </c>
      <c r="M23" s="55">
        <f>IF(COUNTIFS(Распис!$B$4:$B$300,$A23,Распис!$C$4:$C$300,"&lt;="&amp;M$1,Распис!$D$4:$D$300,"&gt;="&amp;M$1)&gt;0,SUMIFS(Распис!$K$4:$K$300,Распис!$B$4:$B$300,$A23,Распис!$C$4:$C$300,"&lt;="&amp;M$1,Распис!$D$4:$D$300,"&gt;="&amp;M$1),SUMIF(База!$B$3:$B$305,$A23,База!$K$3:$K$152))</f>
        <v>0</v>
      </c>
      <c r="N23" s="55" t="s">
        <v>23</v>
      </c>
      <c r="O23" s="55">
        <f>IF(COUNTIFS(Распис!$B$4:$B$300,$A23,Распис!$C$4:$C$300,"&lt;="&amp;O$1,Распис!$D$4:$D$300,"&gt;="&amp;O$1)&gt;0,SUMIFS(Распис!$F$4:$F$300,Распис!$B$4:$B$300,$A23,Распис!$C$4:$C$300,"&lt;="&amp;O$1,Распис!$D$4:$D$300,"&gt;="&amp;O$1),SUMIF(База!$B$3:$B$305,$A23,База!$F$3:$F$152))</f>
        <v>0</v>
      </c>
      <c r="P23" s="55">
        <f>IF(COUNTIFS(Распис!$B$4:$B$300,$A23,Распис!$C$4:$C$300,"&lt;="&amp;P$1,Распис!$D$4:$D$300,"&gt;="&amp;P$1)&gt;0,SUMIFS(Распис!$G$4:$G$300,Распис!$B$4:$B$300,$A23,Распис!$C$4:$C$300,"&lt;="&amp;P$1,Распис!$D$4:$D$300,"&gt;="&amp;P$1),SUMIF(База!$B$3:$B$305,$A23,База!$G$3:$G$152))</f>
        <v>0</v>
      </c>
      <c r="Q23" s="55">
        <f>IF(COUNTIFS(Распис!$B$4:$B$300,$A23,Распис!$C$4:$C$300,"&lt;="&amp;Q$1,Распис!$D$4:$D$300,"&gt;="&amp;Q$1)&gt;0,SUMIFS(Распис!$H$4:$H$300,Распис!$B$4:$B$300,$A23,Распис!$C$4:$C$300,"&lt;="&amp;Q$1,Распис!$D$4:$D$300,"&gt;="&amp;Q$1),SUMIF(База!$B$3:$B$305,$A23,База!$H$3:$H$152))</f>
        <v>0</v>
      </c>
      <c r="R23" s="55">
        <f>IF(COUNTIFS(Распис!$B$4:$B$300,$A23,Распис!$C$4:$C$300,"&lt;="&amp;R$1,Распис!$D$4:$D$300,"&gt;="&amp;R$1)&gt;0,SUMIFS(Распис!$I$4:$I$300,Распис!$B$4:$B$300,$A23,Распис!$C$4:$C$300,"&lt;="&amp;R$1,Распис!$D$4:$D$300,"&gt;="&amp;R$1),SUMIF(База!$B$3:$B$305,$A23,База!$I$3:$I$152))</f>
        <v>0</v>
      </c>
      <c r="S23" s="55">
        <f>IF(COUNTIFS(Распис!$B$4:$B$300,$A23,Распис!$C$4:$C$300,"&lt;="&amp;S$1,Распис!$D$4:$D$300,"&gt;="&amp;S$1)&gt;0,SUMIFS(Распис!$J$4:$J$300,Распис!$B$4:$B$300,$A23,Распис!$C$4:$C$300,"&lt;="&amp;S$1,Распис!$D$4:$D$300,"&gt;="&amp;S$1),SUMIF(База!$B$3:$B$305,$A23,База!$J$3:$J$152))</f>
        <v>0</v>
      </c>
      <c r="T23" s="55">
        <f>IF(COUNTIFS(Распис!$B$4:$B$300,$A23,Распис!$C$4:$C$300,"&lt;="&amp;T$1,Распис!$D$4:$D$300,"&gt;="&amp;T$1)&gt;0,SUMIFS(Распис!$K$4:$K$300,Распис!$B$4:$B$300,$A23,Распис!$C$4:$C$300,"&lt;="&amp;T$1,Распис!$D$4:$D$300,"&gt;="&amp;T$1),SUMIF(База!$B$3:$B$305,$A23,База!$K$3:$K$152))</f>
        <v>0</v>
      </c>
      <c r="U23" s="55" t="s">
        <v>23</v>
      </c>
      <c r="V23" s="55">
        <f>IF(COUNTIFS(Распис!$B$4:$B$300,$A23,Распис!$C$4:$C$300,"&lt;="&amp;V$1,Распис!$D$4:$D$300,"&gt;="&amp;V$1)&gt;0,SUMIFS(Распис!$F$4:$F$300,Распис!$B$4:$B$300,$A23,Распис!$C$4:$C$300,"&lt;="&amp;V$1,Распис!$D$4:$D$300,"&gt;="&amp;V$1),SUMIF(База!$B$3:$B$305,$A23,База!$F$3:$F$152))</f>
        <v>0</v>
      </c>
      <c r="W23" s="55">
        <f>IF(COUNTIFS(Распис!$B$4:$B$300,$A23,Распис!$C$4:$C$300,"&lt;="&amp;W$1,Распис!$D$4:$D$300,"&gt;="&amp;W$1)&gt;0,SUMIFS(Распис!$G$4:$G$300,Распис!$B$4:$B$300,$A23,Распис!$C$4:$C$300,"&lt;="&amp;W$1,Распис!$D$4:$D$300,"&gt;="&amp;W$1),SUMIF(База!$B$3:$B$305,$A23,База!$G$3:$G$152))</f>
        <v>0</v>
      </c>
      <c r="X23" s="55">
        <f>IF(COUNTIFS(Распис!$B$4:$B$300,$A23,Распис!$C$4:$C$300,"&lt;="&amp;X$1,Распис!$D$4:$D$300,"&gt;="&amp;X$1)&gt;0,SUMIFS(Распис!$H$4:$H$300,Распис!$B$4:$B$300,$A23,Распис!$C$4:$C$300,"&lt;="&amp;X$1,Распис!$D$4:$D$300,"&gt;="&amp;X$1),SUMIF(База!$B$3:$B$305,$A23,База!$H$3:$H$152))</f>
        <v>0</v>
      </c>
      <c r="Y23" s="55">
        <f>IF(COUNTIFS(Распис!$B$4:$B$300,$A23,Распис!$C$4:$C$300,"&lt;="&amp;Y$1,Распис!$D$4:$D$300,"&gt;="&amp;Y$1)&gt;0,SUMIFS(Распис!$I$4:$I$300,Распис!$B$4:$B$300,$A23,Распис!$C$4:$C$300,"&lt;="&amp;Y$1,Распис!$D$4:$D$300,"&gt;="&amp;Y$1),SUMIF(База!$B$3:$B$305,$A23,База!$I$3:$I$152))</f>
        <v>0</v>
      </c>
      <c r="Z23" s="55">
        <f>IF(COUNTIFS(Распис!$B$4:$B$300,$A23,Распис!$C$4:$C$300,"&lt;="&amp;Z$1,Распис!$D$4:$D$300,"&gt;="&amp;Z$1)&gt;0,SUMIFS(Распис!$J$4:$J$300,Распис!$B$4:$B$300,$A23,Распис!$C$4:$C$300,"&lt;="&amp;Z$1,Распис!$D$4:$D$300,"&gt;="&amp;Z$1),SUMIF(База!$B$3:$B$305,$A23,База!$J$3:$J$152))</f>
        <v>0</v>
      </c>
      <c r="AA23" s="55" t="s">
        <v>25</v>
      </c>
      <c r="AB23" s="55" t="s">
        <v>23</v>
      </c>
      <c r="AC23" s="55" t="s">
        <v>25</v>
      </c>
      <c r="AD23" s="55" t="s">
        <v>25</v>
      </c>
      <c r="AE23" s="55" t="s">
        <v>25</v>
      </c>
      <c r="AF23" s="55" t="s">
        <v>25</v>
      </c>
      <c r="AG23" s="55">
        <f t="shared" si="3"/>
        <v>0</v>
      </c>
      <c r="AH23" s="55">
        <f>AG23-SUMIFS(Распред!$G$4:$G$300,Распред!$B$4:$B$300,"май",Распред!$F$4:$F$300,A23)</f>
        <v>0</v>
      </c>
      <c r="AI23" s="55">
        <f>AH23+(COUNTIF(B23:AF23,"КД")+SUMIFS(Распред!$AH$4:$AH$300,Распред!$F$4:$F$300,A23,Распред!$B$4:$B$300,"май"))*4</f>
        <v>20</v>
      </c>
      <c r="AJ23" s="55">
        <f t="shared" si="4"/>
        <v>0</v>
      </c>
      <c r="AK23" s="55">
        <f t="shared" si="5"/>
        <v>0</v>
      </c>
      <c r="AL23" s="55">
        <f>SUMIFS(Распред!$K$4:$K$300,Распред!$B$4:$B$300,"май",Распред!$J$4:$J$300,A23)+SUMIFS(Распред!$M$4:$M$300,Распред!$B$4:$B$300,"май",Распред!$L$4:$L$300,A23)+SUMIFS(Распред!$O$4:$O$300,Распред!$B$4:$B$300,"май",Распред!$N$4:$N$300,A23)+SUMIFS(Распред!$Q$4:$Q$300,Распред!$B$4:$B$300,"май",Распред!$P$4:$P$300,A23)+SUMIFS(Распред!$S$4:$S$300,Распред!$B$4:$B$300,"май",Распред!$R$4:$R$300,A23)+SUMIFS(Распред!$U$4:$U$300,Распред!$B$4:$B$300,"май",Распред!$T$4:$T$300,A23)+SUMIFS(Распред!$W$4:$W$300,Распред!$B$4:$B$300,"май",Распред!$V$4:$V$300,A23)+SUMIFS(Распред!$Y$4:$Y$300,Распред!$B$4:$B$300,"май",Распред!$X$4:$X$300,A23)+SUMIFS(Распред!$AA$4:$AA$300,Распред!$B$4:$B$300,"май",Распред!$Z$4:$Z$300,A23)+SUMIFS(Распред!$AC$4:$AC$300,Распред!$B$4:$B$300,"май",Распред!$AB$4:$AB$300,A23)</f>
        <v>0</v>
      </c>
      <c r="AM23" s="55">
        <f t="shared" si="6"/>
        <v>0</v>
      </c>
      <c r="AN23" s="55">
        <f t="shared" si="7"/>
        <v>0</v>
      </c>
      <c r="AO23" s="55">
        <f t="shared" si="8"/>
        <v>0</v>
      </c>
      <c r="AP23" s="55">
        <f>январь!AP23</f>
        <v>0</v>
      </c>
      <c r="AQ23" s="55">
        <f t="shared" si="9"/>
        <v>0</v>
      </c>
      <c r="AR23" s="57"/>
      <c r="AS23" s="176">
        <f t="shared" si="10"/>
        <v>0</v>
      </c>
    </row>
    <row r="24" spans="1:57" x14ac:dyDescent="0.25">
      <c r="A24" s="175" t="str">
        <f>База!B24</f>
        <v>Суесинов Биржан</v>
      </c>
      <c r="B24" s="55" t="s">
        <v>24</v>
      </c>
      <c r="C24" s="55">
        <f ca="1">IF(COUNTIFS(Распис!$B$4:$B$300,$A24,Распис!$C$4:$C$300,"&lt;="&amp;C$1,Распис!$D$4:$D$300,"&gt;="&amp;C$1)&gt;0,SUMIFS(Распис!$H$4:$H$300,Распис!$B$4:$B$300,$A24,Распис!$C$4:$C$300,"&lt;="&amp;C$1,Распис!$D$4:$D$300,"&gt;="&amp;C$1),SUMIF(База!$B$3:$B$305,$A24,База!$H$3:$H$152))</f>
        <v>0</v>
      </c>
      <c r="D24" s="55">
        <f ca="1">IF(COUNTIFS(Распис!$B$4:$B$300,$A24,Распис!$C$4:$C$300,"&lt;="&amp;D$1,Распис!$D$4:$D$300,"&gt;="&amp;D$1)&gt;0,SUMIFS(Распис!$I$4:$I$300,Распис!$B$4:$B$300,$A24,Распис!$C$4:$C$300,"&lt;="&amp;D$1,Распис!$D$4:$D$300,"&gt;="&amp;D$1),SUMIF(База!$B$3:$B$305,$A24,База!$I$3:$I$152))</f>
        <v>5</v>
      </c>
      <c r="E24" s="55">
        <f ca="1">IF(COUNTIFS(Распис!$B$4:$B$300,$A24,Распис!$C$4:$C$300,"&lt;="&amp;E$1,Распис!$D$4:$D$300,"&gt;="&amp;E$1)&gt;0,SUMIFS(Распис!$J$4:$J$300,Распис!$B$4:$B$300,$A24,Распис!$C$4:$C$300,"&lt;="&amp;E$1,Распис!$D$4:$D$300,"&gt;="&amp;E$1),SUMIF(База!$B$3:$B$305,$A24,База!$J$3:$J$152))</f>
        <v>4</v>
      </c>
      <c r="F24" s="55">
        <f ca="1">IF(COUNTIFS(Распис!$B$4:$B$300,$A24,Распис!$C$4:$C$300,"&lt;="&amp;F$1,Распис!$D$4:$D$300,"&gt;="&amp;F$1)&gt;0,SUMIFS(Распис!$K$4:$K$300,Распис!$B$4:$B$300,$A24,Распис!$C$4:$C$300,"&lt;="&amp;F$1,Распис!$D$4:$D$300,"&gt;="&amp;F$1),SUMIF(База!$B$3:$B$305,$A24,База!$K$3:$K$152))</f>
        <v>3</v>
      </c>
      <c r="G24" s="55" t="s">
        <v>23</v>
      </c>
      <c r="H24" s="55" t="s">
        <v>24</v>
      </c>
      <c r="I24" s="55">
        <f ca="1">IF(COUNTIFS(Распис!$B$4:$B$300,$A24,Распис!$C$4:$C$300,"&lt;="&amp;I$1,Распис!$D$4:$D$300,"&gt;="&amp;I$1)&gt;0,SUMIFS(Распис!$G$4:$G$300,Распис!$B$4:$B$300,$A24,Распис!$C$4:$C$300,"&lt;="&amp;I$1,Распис!$D$4:$D$300,"&gt;="&amp;I$1),SUMIF(База!$B$3:$B$305,$A24,База!$G$3:$G$152))</f>
        <v>6</v>
      </c>
      <c r="J24" s="55" t="s">
        <v>24</v>
      </c>
      <c r="K24" s="55">
        <f ca="1">IF(COUNTIFS(Распис!$B$4:$B$300,$A24,Распис!$C$4:$C$300,"&lt;="&amp;K$1,Распис!$D$4:$D$300,"&gt;="&amp;K$1)&gt;0,SUMIFS(Распис!$I$4:$I$300,Распис!$B$4:$B$300,$A24,Распис!$C$4:$C$300,"&lt;="&amp;K$1,Распис!$D$4:$D$300,"&gt;="&amp;K$1),SUMIF(База!$B$3:$B$305,$A24,База!$I$3:$I$152))</f>
        <v>5</v>
      </c>
      <c r="L24" s="55">
        <f ca="1">IF(COUNTIFS(Распис!$B$4:$B$300,$A24,Распис!$C$4:$C$300,"&lt;="&amp;L$1,Распис!$D$4:$D$300,"&gt;="&amp;L$1)&gt;0,SUMIFS(Распис!$J$4:$J$300,Распис!$B$4:$B$300,$A24,Распис!$C$4:$C$300,"&lt;="&amp;L$1,Распис!$D$4:$D$300,"&gt;="&amp;L$1),SUMIF(База!$B$3:$B$305,$A24,База!$J$3:$J$152))</f>
        <v>4</v>
      </c>
      <c r="M24" s="55">
        <f ca="1">IF(COUNTIFS(Распис!$B$4:$B$300,$A24,Распис!$C$4:$C$300,"&lt;="&amp;M$1,Распис!$D$4:$D$300,"&gt;="&amp;M$1)&gt;0,SUMIFS(Распис!$K$4:$K$300,Распис!$B$4:$B$300,$A24,Распис!$C$4:$C$300,"&lt;="&amp;M$1,Распис!$D$4:$D$300,"&gt;="&amp;M$1),SUMIF(База!$B$3:$B$305,$A24,База!$K$3:$K$152))</f>
        <v>3</v>
      </c>
      <c r="N24" s="55" t="s">
        <v>23</v>
      </c>
      <c r="O24" s="55">
        <f ca="1">IF(COUNTIFS(Распис!$B$4:$B$300,$A24,Распис!$C$4:$C$300,"&lt;="&amp;O$1,Распис!$D$4:$D$300,"&gt;="&amp;O$1)&gt;0,SUMIFS(Распис!$F$4:$F$300,Распис!$B$4:$B$300,$A24,Распис!$C$4:$C$300,"&lt;="&amp;O$1,Распис!$D$4:$D$300,"&gt;="&amp;O$1),SUMIF(База!$B$3:$B$305,$A24,База!$F$3:$F$152))</f>
        <v>6</v>
      </c>
      <c r="P24" s="55">
        <f ca="1">IF(COUNTIFS(Распис!$B$4:$B$300,$A24,Распис!$C$4:$C$300,"&lt;="&amp;P$1,Распис!$D$4:$D$300,"&gt;="&amp;P$1)&gt;0,SUMIFS(Распис!$G$4:$G$300,Распис!$B$4:$B$300,$A24,Распис!$C$4:$C$300,"&lt;="&amp;P$1,Распис!$D$4:$D$300,"&gt;="&amp;P$1),SUMIF(База!$B$3:$B$305,$A24,База!$G$3:$G$152))</f>
        <v>6</v>
      </c>
      <c r="Q24" s="55">
        <f ca="1">IF(COUNTIFS(Распис!$B$4:$B$300,$A24,Распис!$C$4:$C$300,"&lt;="&amp;Q$1,Распис!$D$4:$D$300,"&gt;="&amp;Q$1)&gt;0,SUMIFS(Распис!$H$4:$H$300,Распис!$B$4:$B$300,$A24,Распис!$C$4:$C$300,"&lt;="&amp;Q$1,Распис!$D$4:$D$300,"&gt;="&amp;Q$1),SUMIF(База!$B$3:$B$305,$A24,База!$H$3:$H$152))</f>
        <v>0</v>
      </c>
      <c r="R24" s="55">
        <f ca="1">IF(COUNTIFS(Распис!$B$4:$B$300,$A24,Распис!$C$4:$C$300,"&lt;="&amp;R$1,Распис!$D$4:$D$300,"&gt;="&amp;R$1)&gt;0,SUMIFS(Распис!$I$4:$I$300,Распис!$B$4:$B$300,$A24,Распис!$C$4:$C$300,"&lt;="&amp;R$1,Распис!$D$4:$D$300,"&gt;="&amp;R$1),SUMIF(База!$B$3:$B$305,$A24,База!$I$3:$I$152))</f>
        <v>5</v>
      </c>
      <c r="S24" s="55">
        <f ca="1">IF(COUNTIFS(Распис!$B$4:$B$300,$A24,Распис!$C$4:$C$300,"&lt;="&amp;S$1,Распис!$D$4:$D$300,"&gt;="&amp;S$1)&gt;0,SUMIFS(Распис!$J$4:$J$300,Распис!$B$4:$B$300,$A24,Распис!$C$4:$C$300,"&lt;="&amp;S$1,Распис!$D$4:$D$300,"&gt;="&amp;S$1),SUMIF(База!$B$3:$B$305,$A24,База!$J$3:$J$152))</f>
        <v>4</v>
      </c>
      <c r="T24" s="55">
        <f ca="1">IF(COUNTIFS(Распис!$B$4:$B$300,$A24,Распис!$C$4:$C$300,"&lt;="&amp;T$1,Распис!$D$4:$D$300,"&gt;="&amp;T$1)&gt;0,SUMIFS(Распис!$K$4:$K$300,Распис!$B$4:$B$300,$A24,Распис!$C$4:$C$300,"&lt;="&amp;T$1,Распис!$D$4:$D$300,"&gt;="&amp;T$1),SUMIF(База!$B$3:$B$305,$A24,База!$K$3:$K$152))</f>
        <v>3</v>
      </c>
      <c r="U24" s="55" t="s">
        <v>23</v>
      </c>
      <c r="V24" s="55">
        <f ca="1">IF(COUNTIFS(Распис!$B$4:$B$300,$A24,Распис!$C$4:$C$300,"&lt;="&amp;V$1,Распис!$D$4:$D$300,"&gt;="&amp;V$1)&gt;0,SUMIFS(Распис!$F$4:$F$300,Распис!$B$4:$B$300,$A24,Распис!$C$4:$C$300,"&lt;="&amp;V$1,Распис!$D$4:$D$300,"&gt;="&amp;V$1),SUMIF(База!$B$3:$B$305,$A24,База!$F$3:$F$152))</f>
        <v>6</v>
      </c>
      <c r="W24" s="55">
        <f ca="1">IF(COUNTIFS(Распис!$B$4:$B$300,$A24,Распис!$C$4:$C$300,"&lt;="&amp;W$1,Распис!$D$4:$D$300,"&gt;="&amp;W$1)&gt;0,SUMIFS(Распис!$G$4:$G$300,Распис!$B$4:$B$300,$A24,Распис!$C$4:$C$300,"&lt;="&amp;W$1,Распис!$D$4:$D$300,"&gt;="&amp;W$1),SUMIF(База!$B$3:$B$305,$A24,База!$G$3:$G$152))</f>
        <v>6</v>
      </c>
      <c r="X24" s="55">
        <f ca="1">IF(COUNTIFS(Распис!$B$4:$B$300,$A24,Распис!$C$4:$C$300,"&lt;="&amp;X$1,Распис!$D$4:$D$300,"&gt;="&amp;X$1)&gt;0,SUMIFS(Распис!$H$4:$H$300,Распис!$B$4:$B$300,$A24,Распис!$C$4:$C$300,"&lt;="&amp;X$1,Распис!$D$4:$D$300,"&gt;="&amp;X$1),SUMIF(База!$B$3:$B$305,$A24,База!$H$3:$H$152))</f>
        <v>0</v>
      </c>
      <c r="Y24" s="55">
        <f ca="1">IF(COUNTIFS(Распис!$B$4:$B$300,$A24,Распис!$C$4:$C$300,"&lt;="&amp;Y$1,Распис!$D$4:$D$300,"&gt;="&amp;Y$1)&gt;0,SUMIFS(Распис!$I$4:$I$300,Распис!$B$4:$B$300,$A24,Распис!$C$4:$C$300,"&lt;="&amp;Y$1,Распис!$D$4:$D$300,"&gt;="&amp;Y$1),SUMIF(База!$B$3:$B$305,$A24,База!$I$3:$I$152))</f>
        <v>5</v>
      </c>
      <c r="Z24" s="55">
        <f ca="1">IF(COUNTIFS(Распис!$B$4:$B$300,$A24,Распис!$C$4:$C$300,"&lt;="&amp;Z$1,Распис!$D$4:$D$300,"&gt;="&amp;Z$1)&gt;0,SUMIFS(Распис!$J$4:$J$300,Распис!$B$4:$B$300,$A24,Распис!$C$4:$C$300,"&lt;="&amp;Z$1,Распис!$D$4:$D$300,"&gt;="&amp;Z$1),SUMIF(База!$B$3:$B$305,$A24,База!$J$3:$J$152))</f>
        <v>4</v>
      </c>
      <c r="AA24" s="55" t="s">
        <v>25</v>
      </c>
      <c r="AB24" s="55" t="s">
        <v>23</v>
      </c>
      <c r="AC24" s="55" t="s">
        <v>25</v>
      </c>
      <c r="AD24" s="55" t="s">
        <v>25</v>
      </c>
      <c r="AE24" s="55" t="s">
        <v>25</v>
      </c>
      <c r="AF24" s="55" t="s">
        <v>25</v>
      </c>
      <c r="AG24" s="55">
        <f t="shared" ca="1" si="3"/>
        <v>75</v>
      </c>
      <c r="AH24" s="55">
        <f ca="1">AG24-SUMIFS(Распред!$G$4:$G$300,Распред!$B$4:$B$300,"май",Распред!$F$4:$F$300,A24)</f>
        <v>75</v>
      </c>
      <c r="AI24" s="55">
        <f ca="1">AH24+(COUNTIF(B24:AF24,"КД")+SUMIFS(Распред!$AH$4:$AH$300,Распред!$F$4:$F$300,A24,Распред!$B$4:$B$300,"май"))*4</f>
        <v>95</v>
      </c>
      <c r="AJ24" s="55">
        <f t="shared" ca="1" si="4"/>
        <v>0</v>
      </c>
      <c r="AK24" s="55">
        <f t="shared" ca="1" si="5"/>
        <v>75</v>
      </c>
      <c r="AL24" s="55">
        <f>SUMIFS(Распред!$K$4:$K$300,Распред!$B$4:$B$300,"май",Распред!$J$4:$J$300,A24)+SUMIFS(Распред!$M$4:$M$300,Распред!$B$4:$B$300,"май",Распред!$L$4:$L$300,A24)+SUMIFS(Распред!$O$4:$O$300,Распред!$B$4:$B$300,"май",Распред!$N$4:$N$300,A24)+SUMIFS(Распред!$Q$4:$Q$300,Распред!$B$4:$B$300,"май",Распред!$P$4:$P$300,A24)+SUMIFS(Распред!$S$4:$S$300,Распред!$B$4:$B$300,"май",Распред!$R$4:$R$300,A24)+SUMIFS(Распред!$U$4:$U$300,Распред!$B$4:$B$300,"май",Распред!$T$4:$T$300,A24)+SUMIFS(Распред!$W$4:$W$300,Распред!$B$4:$B$300,"май",Распред!$V$4:$V$300,A24)+SUMIFS(Распред!$Y$4:$Y$300,Распред!$B$4:$B$300,"май",Распред!$X$4:$X$300,A24)+SUMIFS(Распред!$AA$4:$AA$300,Распред!$B$4:$B$300,"май",Распред!$Z$4:$Z$300,A24)+SUMIFS(Распред!$AC$4:$AC$300,Распред!$B$4:$B$300,"май",Распред!$AB$4:$AB$300,A24)</f>
        <v>0</v>
      </c>
      <c r="AM24" s="55">
        <f t="shared" ca="1" si="6"/>
        <v>75</v>
      </c>
      <c r="AN24" s="55">
        <f t="shared" ca="1" si="7"/>
        <v>0</v>
      </c>
      <c r="AO24" s="55">
        <f t="shared" ca="1" si="8"/>
        <v>0</v>
      </c>
      <c r="AP24" s="55">
        <f>январь!AP24</f>
        <v>172000</v>
      </c>
      <c r="AQ24" s="55">
        <f t="shared" ca="1" si="9"/>
        <v>0</v>
      </c>
      <c r="AR24" s="57"/>
      <c r="AS24" s="176">
        <f t="shared" ca="1" si="10"/>
        <v>0</v>
      </c>
    </row>
    <row r="25" spans="1:57" x14ac:dyDescent="0.25">
      <c r="A25" s="175" t="str">
        <f>База!B25</f>
        <v>Сивоглаз Алексей</v>
      </c>
      <c r="B25" s="55" t="s">
        <v>24</v>
      </c>
      <c r="C25" s="55">
        <f ca="1">IF(COUNTIFS(Распис!$B$4:$B$300,$A25,Распис!$C$4:$C$300,"&lt;="&amp;C$1,Распис!$D$4:$D$300,"&gt;="&amp;C$1)&gt;0,SUMIFS(Распис!$H$4:$H$300,Распис!$B$4:$B$300,$A25,Распис!$C$4:$C$300,"&lt;="&amp;C$1,Распис!$D$4:$D$300,"&gt;="&amp;C$1),SUMIF(База!$B$3:$B$305,$A25,База!$H$3:$H$152))</f>
        <v>0</v>
      </c>
      <c r="D25" s="55">
        <f ca="1">IF(COUNTIFS(Распис!$B$4:$B$300,$A25,Распис!$C$4:$C$300,"&lt;="&amp;D$1,Распис!$D$4:$D$300,"&gt;="&amp;D$1)&gt;0,SUMIFS(Распис!$I$4:$I$300,Распис!$B$4:$B$300,$A25,Распис!$C$4:$C$300,"&lt;="&amp;D$1,Распис!$D$4:$D$300,"&gt;="&amp;D$1),SUMIF(База!$B$3:$B$305,$A25,База!$I$3:$I$152))</f>
        <v>4</v>
      </c>
      <c r="E25" s="55">
        <f ca="1">IF(COUNTIFS(Распис!$B$4:$B$300,$A25,Распис!$C$4:$C$300,"&lt;="&amp;E$1,Распис!$D$4:$D$300,"&gt;="&amp;E$1)&gt;0,SUMIFS(Распис!$J$4:$J$300,Распис!$B$4:$B$300,$A25,Распис!$C$4:$C$300,"&lt;="&amp;E$1,Распис!$D$4:$D$300,"&gt;="&amp;E$1),SUMIF(База!$B$3:$B$305,$A25,База!$J$3:$J$152))</f>
        <v>4</v>
      </c>
      <c r="F25" s="55">
        <f ca="1">IF(COUNTIFS(Распис!$B$4:$B$300,$A25,Распис!$C$4:$C$300,"&lt;="&amp;F$1,Распис!$D$4:$D$300,"&gt;="&amp;F$1)&gt;0,SUMIFS(Распис!$K$4:$K$300,Распис!$B$4:$B$300,$A25,Распис!$C$4:$C$300,"&lt;="&amp;F$1,Распис!$D$4:$D$300,"&gt;="&amp;F$1),SUMIF(База!$B$3:$B$305,$A25,База!$K$3:$K$152))</f>
        <v>6</v>
      </c>
      <c r="G25" s="55" t="s">
        <v>23</v>
      </c>
      <c r="H25" s="55" t="s">
        <v>24</v>
      </c>
      <c r="I25" s="55">
        <f ca="1">IF(COUNTIFS(Распис!$B$4:$B$300,$A25,Распис!$C$4:$C$300,"&lt;="&amp;I$1,Распис!$D$4:$D$300,"&gt;="&amp;I$1)&gt;0,SUMIFS(Распис!$G$4:$G$300,Распис!$B$4:$B$300,$A25,Распис!$C$4:$C$300,"&lt;="&amp;I$1,Распис!$D$4:$D$300,"&gt;="&amp;I$1),SUMIF(База!$B$3:$B$305,$A25,База!$G$3:$G$152))</f>
        <v>4</v>
      </c>
      <c r="J25" s="55" t="s">
        <v>24</v>
      </c>
      <c r="K25" s="55">
        <f ca="1">IF(COUNTIFS(Распис!$B$4:$B$300,$A25,Распис!$C$4:$C$300,"&lt;="&amp;K$1,Распис!$D$4:$D$300,"&gt;="&amp;K$1)&gt;0,SUMIFS(Распис!$I$4:$I$300,Распис!$B$4:$B$300,$A25,Распис!$C$4:$C$300,"&lt;="&amp;K$1,Распис!$D$4:$D$300,"&gt;="&amp;K$1),SUMIF(База!$B$3:$B$305,$A25,База!$I$3:$I$152))</f>
        <v>4</v>
      </c>
      <c r="L25" s="55">
        <f ca="1">IF(COUNTIFS(Распис!$B$4:$B$300,$A25,Распис!$C$4:$C$300,"&lt;="&amp;L$1,Распис!$D$4:$D$300,"&gt;="&amp;L$1)&gt;0,SUMIFS(Распис!$J$4:$J$300,Распис!$B$4:$B$300,$A25,Распис!$C$4:$C$300,"&lt;="&amp;L$1,Распис!$D$4:$D$300,"&gt;="&amp;L$1),SUMIF(База!$B$3:$B$305,$A25,База!$J$3:$J$152))</f>
        <v>4</v>
      </c>
      <c r="M25" s="55">
        <f ca="1">IF(COUNTIFS(Распис!$B$4:$B$300,$A25,Распис!$C$4:$C$300,"&lt;="&amp;M$1,Распис!$D$4:$D$300,"&gt;="&amp;M$1)&gt;0,SUMIFS(Распис!$K$4:$K$300,Распис!$B$4:$B$300,$A25,Распис!$C$4:$C$300,"&lt;="&amp;M$1,Распис!$D$4:$D$300,"&gt;="&amp;M$1),SUMIF(База!$B$3:$B$305,$A25,База!$K$3:$K$152))</f>
        <v>6</v>
      </c>
      <c r="N25" s="55" t="s">
        <v>23</v>
      </c>
      <c r="O25" s="55">
        <f ca="1">IF(COUNTIFS(Распис!$B$4:$B$300,$A25,Распис!$C$4:$C$300,"&lt;="&amp;O$1,Распис!$D$4:$D$300,"&gt;="&amp;O$1)&gt;0,SUMIFS(Распис!$F$4:$F$300,Распис!$B$4:$B$300,$A25,Распис!$C$4:$C$300,"&lt;="&amp;O$1,Распис!$D$4:$D$300,"&gt;="&amp;O$1),SUMIF(База!$B$3:$B$305,$A25,База!$F$3:$F$152))</f>
        <v>6</v>
      </c>
      <c r="P25" s="55">
        <f ca="1">IF(COUNTIFS(Распис!$B$4:$B$300,$A25,Распис!$C$4:$C$300,"&lt;="&amp;P$1,Распис!$D$4:$D$300,"&gt;="&amp;P$1)&gt;0,SUMIFS(Распис!$G$4:$G$300,Распис!$B$4:$B$300,$A25,Распис!$C$4:$C$300,"&lt;="&amp;P$1,Распис!$D$4:$D$300,"&gt;="&amp;P$1),SUMIF(База!$B$3:$B$305,$A25,База!$G$3:$G$152))</f>
        <v>4</v>
      </c>
      <c r="Q25" s="55">
        <f ca="1">IF(COUNTIFS(Распис!$B$4:$B$300,$A25,Распис!$C$4:$C$300,"&lt;="&amp;Q$1,Распис!$D$4:$D$300,"&gt;="&amp;Q$1)&gt;0,SUMIFS(Распис!$H$4:$H$300,Распис!$B$4:$B$300,$A25,Распис!$C$4:$C$300,"&lt;="&amp;Q$1,Распис!$D$4:$D$300,"&gt;="&amp;Q$1),SUMIF(База!$B$3:$B$305,$A25,База!$H$3:$H$152))</f>
        <v>0</v>
      </c>
      <c r="R25" s="55">
        <f ca="1">IF(COUNTIFS(Распис!$B$4:$B$300,$A25,Распис!$C$4:$C$300,"&lt;="&amp;R$1,Распис!$D$4:$D$300,"&gt;="&amp;R$1)&gt;0,SUMIFS(Распис!$I$4:$I$300,Распис!$B$4:$B$300,$A25,Распис!$C$4:$C$300,"&lt;="&amp;R$1,Распис!$D$4:$D$300,"&gt;="&amp;R$1),SUMIF(База!$B$3:$B$305,$A25,База!$I$3:$I$152))</f>
        <v>4</v>
      </c>
      <c r="S25" s="55">
        <f ca="1">IF(COUNTIFS(Распис!$B$4:$B$300,$A25,Распис!$C$4:$C$300,"&lt;="&amp;S$1,Распис!$D$4:$D$300,"&gt;="&amp;S$1)&gt;0,SUMIFS(Распис!$J$4:$J$300,Распис!$B$4:$B$300,$A25,Распис!$C$4:$C$300,"&lt;="&amp;S$1,Распис!$D$4:$D$300,"&gt;="&amp;S$1),SUMIF(База!$B$3:$B$305,$A25,База!$J$3:$J$152))</f>
        <v>4</v>
      </c>
      <c r="T25" s="55">
        <f ca="1">IF(COUNTIFS(Распис!$B$4:$B$300,$A25,Распис!$C$4:$C$300,"&lt;="&amp;T$1,Распис!$D$4:$D$300,"&gt;="&amp;T$1)&gt;0,SUMIFS(Распис!$K$4:$K$300,Распис!$B$4:$B$300,$A25,Распис!$C$4:$C$300,"&lt;="&amp;T$1,Распис!$D$4:$D$300,"&gt;="&amp;T$1),SUMIF(База!$B$3:$B$305,$A25,База!$K$3:$K$152))</f>
        <v>6</v>
      </c>
      <c r="U25" s="55" t="s">
        <v>23</v>
      </c>
      <c r="V25" s="55">
        <f ca="1">IF(COUNTIFS(Распис!$B$4:$B$300,$A25,Распис!$C$4:$C$300,"&lt;="&amp;V$1,Распис!$D$4:$D$300,"&gt;="&amp;V$1)&gt;0,SUMIFS(Распис!$F$4:$F$300,Распис!$B$4:$B$300,$A25,Распис!$C$4:$C$300,"&lt;="&amp;V$1,Распис!$D$4:$D$300,"&gt;="&amp;V$1),SUMIF(База!$B$3:$B$305,$A25,База!$F$3:$F$152))</f>
        <v>6</v>
      </c>
      <c r="W25" s="55">
        <f ca="1">IF(COUNTIFS(Распис!$B$4:$B$300,$A25,Распис!$C$4:$C$300,"&lt;="&amp;W$1,Распис!$D$4:$D$300,"&gt;="&amp;W$1)&gt;0,SUMIFS(Распис!$G$4:$G$300,Распис!$B$4:$B$300,$A25,Распис!$C$4:$C$300,"&lt;="&amp;W$1,Распис!$D$4:$D$300,"&gt;="&amp;W$1),SUMIF(База!$B$3:$B$305,$A25,База!$G$3:$G$152))</f>
        <v>4</v>
      </c>
      <c r="X25" s="55">
        <f ca="1">IF(COUNTIFS(Распис!$B$4:$B$300,$A25,Распис!$C$4:$C$300,"&lt;="&amp;X$1,Распис!$D$4:$D$300,"&gt;="&amp;X$1)&gt;0,SUMIFS(Распис!$H$4:$H$300,Распис!$B$4:$B$300,$A25,Распис!$C$4:$C$300,"&lt;="&amp;X$1,Распис!$D$4:$D$300,"&gt;="&amp;X$1),SUMIF(База!$B$3:$B$305,$A25,База!$H$3:$H$152))</f>
        <v>0</v>
      </c>
      <c r="Y25" s="55">
        <f ca="1">IF(COUNTIFS(Распис!$B$4:$B$300,$A25,Распис!$C$4:$C$300,"&lt;="&amp;Y$1,Распис!$D$4:$D$300,"&gt;="&amp;Y$1)&gt;0,SUMIFS(Распис!$I$4:$I$300,Распис!$B$4:$B$300,$A25,Распис!$C$4:$C$300,"&lt;="&amp;Y$1,Распис!$D$4:$D$300,"&gt;="&amp;Y$1),SUMIF(База!$B$3:$B$305,$A25,База!$I$3:$I$152))</f>
        <v>4</v>
      </c>
      <c r="Z25" s="55">
        <f ca="1">IF(COUNTIFS(Распис!$B$4:$B$300,$A25,Распис!$C$4:$C$300,"&lt;="&amp;Z$1,Распис!$D$4:$D$300,"&gt;="&amp;Z$1)&gt;0,SUMIFS(Распис!$J$4:$J$300,Распис!$B$4:$B$300,$A25,Распис!$C$4:$C$300,"&lt;="&amp;Z$1,Распис!$D$4:$D$300,"&gt;="&amp;Z$1),SUMIF(База!$B$3:$B$305,$A25,База!$J$3:$J$152))</f>
        <v>4</v>
      </c>
      <c r="AA25" s="55" t="s">
        <v>25</v>
      </c>
      <c r="AB25" s="55" t="s">
        <v>23</v>
      </c>
      <c r="AC25" s="55" t="s">
        <v>25</v>
      </c>
      <c r="AD25" s="55" t="s">
        <v>25</v>
      </c>
      <c r="AE25" s="55" t="s">
        <v>25</v>
      </c>
      <c r="AF25" s="55" t="s">
        <v>25</v>
      </c>
      <c r="AG25" s="55">
        <f t="shared" ca="1" si="3"/>
        <v>74</v>
      </c>
      <c r="AH25" s="55">
        <f ca="1">AG25-SUMIFS(Распред!$G$4:$G$300,Распред!$B$4:$B$300,"май",Распред!$F$4:$F$300,A25)</f>
        <v>74</v>
      </c>
      <c r="AI25" s="55">
        <f ca="1">AH25+(COUNTIF(B25:AF25,"КД")+SUMIFS(Распред!$AH$4:$AH$300,Распред!$F$4:$F$300,A25,Распред!$B$4:$B$300,"май"))*4</f>
        <v>94</v>
      </c>
      <c r="AJ25" s="55">
        <f t="shared" ca="1" si="4"/>
        <v>0</v>
      </c>
      <c r="AK25" s="55">
        <f t="shared" ca="1" si="5"/>
        <v>74</v>
      </c>
      <c r="AL25" s="55">
        <f>SUMIFS(Распред!$K$4:$K$300,Распред!$B$4:$B$300,"май",Распред!$J$4:$J$300,A25)+SUMIFS(Распред!$M$4:$M$300,Распред!$B$4:$B$300,"май",Распред!$L$4:$L$300,A25)+SUMIFS(Распред!$O$4:$O$300,Распред!$B$4:$B$300,"май",Распред!$N$4:$N$300,A25)+SUMIFS(Распред!$Q$4:$Q$300,Распред!$B$4:$B$300,"май",Распред!$P$4:$P$300,A25)+SUMIFS(Распред!$S$4:$S$300,Распред!$B$4:$B$300,"май",Распред!$R$4:$R$300,A25)+SUMIFS(Распред!$U$4:$U$300,Распред!$B$4:$B$300,"май",Распред!$T$4:$T$300,A25)+SUMIFS(Распред!$W$4:$W$300,Распред!$B$4:$B$300,"май",Распред!$V$4:$V$300,A25)+SUMIFS(Распред!$Y$4:$Y$300,Распред!$B$4:$B$300,"май",Распред!$X$4:$X$300,A25)+SUMIFS(Распред!$AA$4:$AA$300,Распред!$B$4:$B$300,"май",Распред!$Z$4:$Z$300,A25)+SUMIFS(Распред!$AC$4:$AC$300,Распред!$B$4:$B$300,"май",Распред!$AB$4:$AB$300,A25)</f>
        <v>0</v>
      </c>
      <c r="AM25" s="55">
        <f t="shared" ca="1" si="6"/>
        <v>74</v>
      </c>
      <c r="AN25" s="55">
        <f t="shared" ca="1" si="7"/>
        <v>0</v>
      </c>
      <c r="AO25" s="55">
        <f t="shared" ca="1" si="8"/>
        <v>0</v>
      </c>
      <c r="AP25" s="55">
        <f>январь!AP25</f>
        <v>286000</v>
      </c>
      <c r="AQ25" s="55">
        <f t="shared" ca="1" si="9"/>
        <v>0</v>
      </c>
      <c r="AR25" s="57"/>
      <c r="AS25" s="176">
        <f t="shared" ca="1" si="10"/>
        <v>0</v>
      </c>
    </row>
    <row r="26" spans="1:57" x14ac:dyDescent="0.25">
      <c r="A26" s="188" t="str">
        <f>База!B26</f>
        <v>Джуматаев Эмиль</v>
      </c>
      <c r="B26" s="62" t="s">
        <v>24</v>
      </c>
      <c r="C26" s="62">
        <f ca="1">IF(COUNTIFS(Распис!$B$4:$B$300,$A26,Распис!$C$4:$C$300,"&lt;="&amp;C$1,Распис!$D$4:$D$300,"&gt;="&amp;C$1)&gt;0,SUMIFS(Распис!$H$4:$H$300,Распис!$B$4:$B$300,$A26,Распис!$C$4:$C$300,"&lt;="&amp;C$1,Распис!$D$4:$D$300,"&gt;="&amp;C$1),SUMIF(База!$B$3:$B$305,$A26,База!$H$3:$H$152))</f>
        <v>0</v>
      </c>
      <c r="D26" s="62">
        <f ca="1">IF(COUNTIFS(Распис!$B$4:$B$300,$A26,Распис!$C$4:$C$300,"&lt;="&amp;D$1,Распис!$D$4:$D$300,"&gt;="&amp;D$1)&gt;0,SUMIFS(Распис!$I$4:$I$300,Распис!$B$4:$B$300,$A26,Распис!$C$4:$C$300,"&lt;="&amp;D$1,Распис!$D$4:$D$300,"&gt;="&amp;D$1),SUMIF(База!$B$3:$B$305,$A26,База!$I$3:$I$152))</f>
        <v>5</v>
      </c>
      <c r="E26" s="62">
        <f ca="1">IF(COUNTIFS(Распис!$B$4:$B$300,$A26,Распис!$C$4:$C$300,"&lt;="&amp;E$1,Распис!$D$4:$D$300,"&gt;="&amp;E$1)&gt;0,SUMIFS(Распис!$J$4:$J$300,Распис!$B$4:$B$300,$A26,Распис!$C$4:$C$300,"&lt;="&amp;E$1,Распис!$D$4:$D$300,"&gt;="&amp;E$1),SUMIF(База!$B$3:$B$305,$A26,База!$J$3:$J$152))</f>
        <v>6</v>
      </c>
      <c r="F26" s="62">
        <f ca="1">IF(COUNTIFS(Распис!$B$4:$B$300,$A26,Распис!$C$4:$C$300,"&lt;="&amp;F$1,Распис!$D$4:$D$300,"&gt;="&amp;F$1)&gt;0,SUMIFS(Распис!$K$4:$K$300,Распис!$B$4:$B$300,$A26,Распис!$C$4:$C$300,"&lt;="&amp;F$1,Распис!$D$4:$D$300,"&gt;="&amp;F$1),SUMIF(База!$B$3:$B$305,$A26,База!$K$3:$K$152))</f>
        <v>3</v>
      </c>
      <c r="G26" s="62" t="s">
        <v>23</v>
      </c>
      <c r="H26" s="62" t="s">
        <v>24</v>
      </c>
      <c r="I26" s="62">
        <f ca="1">IF(COUNTIFS(Распис!$B$4:$B$300,$A26,Распис!$C$4:$C$300,"&lt;="&amp;I$1,Распис!$D$4:$D$300,"&gt;="&amp;I$1)&gt;0,SUMIFS(Распис!$G$4:$G$300,Распис!$B$4:$B$300,$A26,Распис!$C$4:$C$300,"&lt;="&amp;I$1,Распис!$D$4:$D$300,"&gt;="&amp;I$1),SUMIF(База!$B$3:$B$305,$A26,База!$G$3:$G$152))</f>
        <v>5</v>
      </c>
      <c r="J26" s="62" t="s">
        <v>24</v>
      </c>
      <c r="K26" s="62">
        <f ca="1">IF(COUNTIFS(Распис!$B$4:$B$300,$A26,Распис!$C$4:$C$300,"&lt;="&amp;K$1,Распис!$D$4:$D$300,"&gt;="&amp;K$1)&gt;0,SUMIFS(Распис!$I$4:$I$300,Распис!$B$4:$B$300,$A26,Распис!$C$4:$C$300,"&lt;="&amp;K$1,Распис!$D$4:$D$300,"&gt;="&amp;K$1),SUMIF(База!$B$3:$B$305,$A26,База!$I$3:$I$152))</f>
        <v>5</v>
      </c>
      <c r="L26" s="62">
        <f ca="1">IF(COUNTIFS(Распис!$B$4:$B$300,$A26,Распис!$C$4:$C$300,"&lt;="&amp;L$1,Распис!$D$4:$D$300,"&gt;="&amp;L$1)&gt;0,SUMIFS(Распис!$J$4:$J$300,Распис!$B$4:$B$300,$A26,Распис!$C$4:$C$300,"&lt;="&amp;L$1,Распис!$D$4:$D$300,"&gt;="&amp;L$1),SUMIF(База!$B$3:$B$305,$A26,База!$J$3:$J$152))</f>
        <v>6</v>
      </c>
      <c r="M26" s="62">
        <f ca="1">IF(COUNTIFS(Распис!$B$4:$B$300,$A26,Распис!$C$4:$C$300,"&lt;="&amp;M$1,Распис!$D$4:$D$300,"&gt;="&amp;M$1)&gt;0,SUMIFS(Распис!$K$4:$K$300,Распис!$B$4:$B$300,$A26,Распис!$C$4:$C$300,"&lt;="&amp;M$1,Распис!$D$4:$D$300,"&gt;="&amp;M$1),SUMIF(База!$B$3:$B$305,$A26,База!$K$3:$K$152))</f>
        <v>3</v>
      </c>
      <c r="N26" s="62" t="s">
        <v>23</v>
      </c>
      <c r="O26" s="62">
        <f ca="1">IF(COUNTIFS(Распис!$B$4:$B$300,$A26,Распис!$C$4:$C$300,"&lt;="&amp;O$1,Распис!$D$4:$D$300,"&gt;="&amp;O$1)&gt;0,SUMIFS(Распис!$F$4:$F$300,Распис!$B$4:$B$300,$A26,Распис!$C$4:$C$300,"&lt;="&amp;O$1,Распис!$D$4:$D$300,"&gt;="&amp;O$1),SUMIF(База!$B$3:$B$305,$A26,База!$F$3:$F$152))</f>
        <v>5</v>
      </c>
      <c r="P26" s="62">
        <f ca="1">IF(COUNTIFS(Распис!$B$4:$B$300,$A26,Распис!$C$4:$C$300,"&lt;="&amp;P$1,Распис!$D$4:$D$300,"&gt;="&amp;P$1)&gt;0,SUMIFS(Распис!$G$4:$G$300,Распис!$B$4:$B$300,$A26,Распис!$C$4:$C$300,"&lt;="&amp;P$1,Распис!$D$4:$D$300,"&gt;="&amp;P$1),SUMIF(База!$B$3:$B$305,$A26,База!$G$3:$G$152))</f>
        <v>5</v>
      </c>
      <c r="Q26" s="62">
        <f ca="1">IF(COUNTIFS(Распис!$B$4:$B$300,$A26,Распис!$C$4:$C$300,"&lt;="&amp;Q$1,Распис!$D$4:$D$300,"&gt;="&amp;Q$1)&gt;0,SUMIFS(Распис!$H$4:$H$300,Распис!$B$4:$B$300,$A26,Распис!$C$4:$C$300,"&lt;="&amp;Q$1,Распис!$D$4:$D$300,"&gt;="&amp;Q$1),SUMIF(База!$B$3:$B$305,$A26,База!$H$3:$H$152))</f>
        <v>0</v>
      </c>
      <c r="R26" s="62">
        <f ca="1">IF(COUNTIFS(Распис!$B$4:$B$300,$A26,Распис!$C$4:$C$300,"&lt;="&amp;R$1,Распис!$D$4:$D$300,"&gt;="&amp;R$1)&gt;0,SUMIFS(Распис!$I$4:$I$300,Распис!$B$4:$B$300,$A26,Распис!$C$4:$C$300,"&lt;="&amp;R$1,Распис!$D$4:$D$300,"&gt;="&amp;R$1),SUMIF(База!$B$3:$B$305,$A26,База!$I$3:$I$152))</f>
        <v>5</v>
      </c>
      <c r="S26" s="62">
        <f ca="1">IF(COUNTIFS(Распис!$B$4:$B$300,$A26,Распис!$C$4:$C$300,"&lt;="&amp;S$1,Распис!$D$4:$D$300,"&gt;="&amp;S$1)&gt;0,SUMIFS(Распис!$J$4:$J$300,Распис!$B$4:$B$300,$A26,Распис!$C$4:$C$300,"&lt;="&amp;S$1,Распис!$D$4:$D$300,"&gt;="&amp;S$1),SUMIF(База!$B$3:$B$305,$A26,База!$J$3:$J$152))</f>
        <v>6</v>
      </c>
      <c r="T26" s="62">
        <f ca="1">IF(COUNTIFS(Распис!$B$4:$B$300,$A26,Распис!$C$4:$C$300,"&lt;="&amp;T$1,Распис!$D$4:$D$300,"&gt;="&amp;T$1)&gt;0,SUMIFS(Распис!$K$4:$K$300,Распис!$B$4:$B$300,$A26,Распис!$C$4:$C$300,"&lt;="&amp;T$1,Распис!$D$4:$D$300,"&gt;="&amp;T$1),SUMIF(База!$B$3:$B$305,$A26,База!$K$3:$K$152))</f>
        <v>3</v>
      </c>
      <c r="U26" s="62" t="s">
        <v>23</v>
      </c>
      <c r="V26" s="62">
        <f ca="1">IF(COUNTIFS(Распис!$B$4:$B$300,$A26,Распис!$C$4:$C$300,"&lt;="&amp;V$1,Распис!$D$4:$D$300,"&gt;="&amp;V$1)&gt;0,SUMIFS(Распис!$F$4:$F$300,Распис!$B$4:$B$300,$A26,Распис!$C$4:$C$300,"&lt;="&amp;V$1,Распис!$D$4:$D$300,"&gt;="&amp;V$1),SUMIF(База!$B$3:$B$305,$A26,База!$F$3:$F$152))</f>
        <v>5</v>
      </c>
      <c r="W26" s="62">
        <f ca="1">IF(COUNTIFS(Распис!$B$4:$B$300,$A26,Распис!$C$4:$C$300,"&lt;="&amp;W$1,Распис!$D$4:$D$300,"&gt;="&amp;W$1)&gt;0,SUMIFS(Распис!$G$4:$G$300,Распис!$B$4:$B$300,$A26,Распис!$C$4:$C$300,"&lt;="&amp;W$1,Распис!$D$4:$D$300,"&gt;="&amp;W$1),SUMIF(База!$B$3:$B$305,$A26,База!$G$3:$G$152))</f>
        <v>5</v>
      </c>
      <c r="X26" s="62">
        <f ca="1">IF(COUNTIFS(Распис!$B$4:$B$300,$A26,Распис!$C$4:$C$300,"&lt;="&amp;X$1,Распис!$D$4:$D$300,"&gt;="&amp;X$1)&gt;0,SUMIFS(Распис!$H$4:$H$300,Распис!$B$4:$B$300,$A26,Распис!$C$4:$C$300,"&lt;="&amp;X$1,Распис!$D$4:$D$300,"&gt;="&amp;X$1),SUMIF(База!$B$3:$B$305,$A26,База!$H$3:$H$152))</f>
        <v>0</v>
      </c>
      <c r="Y26" s="62">
        <f ca="1">IF(COUNTIFS(Распис!$B$4:$B$300,$A26,Распис!$C$4:$C$300,"&lt;="&amp;Y$1,Распис!$D$4:$D$300,"&gt;="&amp;Y$1)&gt;0,SUMIFS(Распис!$I$4:$I$300,Распис!$B$4:$B$300,$A26,Распис!$C$4:$C$300,"&lt;="&amp;Y$1,Распис!$D$4:$D$300,"&gt;="&amp;Y$1),SUMIF(База!$B$3:$B$305,$A26,База!$I$3:$I$152))</f>
        <v>5</v>
      </c>
      <c r="Z26" s="62">
        <f ca="1">IF(COUNTIFS(Распис!$B$4:$B$300,$A26,Распис!$C$4:$C$300,"&lt;="&amp;Z$1,Распис!$D$4:$D$300,"&gt;="&amp;Z$1)&gt;0,SUMIFS(Распис!$J$4:$J$300,Распис!$B$4:$B$300,$A26,Распис!$C$4:$C$300,"&lt;="&amp;Z$1,Распис!$D$4:$D$300,"&gt;="&amp;Z$1),SUMIF(База!$B$3:$B$305,$A26,База!$J$3:$J$152))</f>
        <v>6</v>
      </c>
      <c r="AA26" s="62" t="s">
        <v>25</v>
      </c>
      <c r="AB26" s="62" t="s">
        <v>23</v>
      </c>
      <c r="AC26" s="62" t="s">
        <v>25</v>
      </c>
      <c r="AD26" s="62" t="s">
        <v>25</v>
      </c>
      <c r="AE26" s="62" t="s">
        <v>25</v>
      </c>
      <c r="AF26" s="62" t="s">
        <v>25</v>
      </c>
      <c r="AG26" s="62">
        <f t="shared" ca="1" si="3"/>
        <v>78</v>
      </c>
      <c r="AH26" s="62">
        <f ca="1">AG26-SUMIFS(Распред!$G$4:$G$300,Распред!$B$4:$B$300,"май",Распред!$F$4:$F$300,A26)</f>
        <v>78</v>
      </c>
      <c r="AI26" s="62">
        <f ca="1">AH26+(COUNTIF(B26:AF26,"КД")+SUMIFS(Распред!$AH$4:$AH$300,Распред!$F$4:$F$300,A26,Распред!$B$4:$B$300,"май"))*4</f>
        <v>98</v>
      </c>
      <c r="AJ26" s="62">
        <f t="shared" ca="1" si="4"/>
        <v>2</v>
      </c>
      <c r="AK26" s="62">
        <f t="shared" ca="1" si="5"/>
        <v>76</v>
      </c>
      <c r="AL26" s="62">
        <f>SUMIFS(Распред!$K$4:$K$300,Распред!$B$4:$B$300,"май",Распред!$J$4:$J$300,A26)+SUMIFS(Распред!$M$4:$M$300,Распред!$B$4:$B$300,"май",Распред!$L$4:$L$300,A26)+SUMIFS(Распред!$O$4:$O$300,Распред!$B$4:$B$300,"май",Распред!$N$4:$N$300,A26)+SUMIFS(Распред!$Q$4:$Q$300,Распред!$B$4:$B$300,"май",Распред!$P$4:$P$300,A26)+SUMIFS(Распред!$S$4:$S$300,Распред!$B$4:$B$300,"май",Распред!$R$4:$R$300,A26)+SUMIFS(Распред!$U$4:$U$300,Распред!$B$4:$B$300,"май",Распред!$T$4:$T$300,A26)+SUMIFS(Распред!$W$4:$W$300,Распред!$B$4:$B$300,"май",Распред!$V$4:$V$300,A26)+SUMIFS(Распред!$Y$4:$Y$300,Распред!$B$4:$B$300,"май",Распред!$X$4:$X$300,A26)+SUMIFS(Распред!$AA$4:$AA$300,Распред!$B$4:$B$300,"май",Распред!$Z$4:$Z$300,A26)+SUMIFS(Распред!$AC$4:$AC$300,Распред!$B$4:$B$300,"май",Распред!$AB$4:$AB$300,A26)</f>
        <v>0</v>
      </c>
      <c r="AM26" s="62">
        <f t="shared" ca="1" si="6"/>
        <v>78</v>
      </c>
      <c r="AN26" s="62">
        <f t="shared" ca="1" si="7"/>
        <v>2</v>
      </c>
      <c r="AO26" s="62">
        <f t="shared" ca="1" si="8"/>
        <v>2</v>
      </c>
      <c r="AP26" s="62">
        <f>январь!AP26</f>
        <v>286000</v>
      </c>
      <c r="AQ26" s="62">
        <f t="shared" ca="1" si="9"/>
        <v>5720</v>
      </c>
      <c r="AR26" s="61"/>
      <c r="AS26" s="189">
        <f t="shared" ca="1" si="10"/>
        <v>5720</v>
      </c>
    </row>
    <row r="27" spans="1:57" x14ac:dyDescent="0.25">
      <c r="A27" s="175" t="str">
        <f>База!B27</f>
        <v>Шаймарден К.</v>
      </c>
      <c r="B27" s="55" t="s">
        <v>24</v>
      </c>
      <c r="C27" s="55">
        <f ca="1">IF(COUNTIFS(Распис!$B$4:$B$300,$A27,Распис!$C$4:$C$300,"&lt;="&amp;C$1,Распис!$D$4:$D$300,"&gt;="&amp;C$1)&gt;0,SUMIFS(Распис!$H$4:$H$300,Распис!$B$4:$B$300,$A27,Распис!$C$4:$C$300,"&lt;="&amp;C$1,Распис!$D$4:$D$300,"&gt;="&amp;C$1),SUMIF(База!$B$3:$B$305,$A27,База!$H$3:$H$152))</f>
        <v>0</v>
      </c>
      <c r="D27" s="55">
        <f ca="1">IF(COUNTIFS(Распис!$B$4:$B$300,$A27,Распис!$C$4:$C$300,"&lt;="&amp;D$1,Распис!$D$4:$D$300,"&gt;="&amp;D$1)&gt;0,SUMIFS(Распис!$I$4:$I$300,Распис!$B$4:$B$300,$A27,Распис!$C$4:$C$300,"&lt;="&amp;D$1,Распис!$D$4:$D$300,"&gt;="&amp;D$1),SUMIF(База!$B$3:$B$305,$A27,База!$I$3:$I$152))</f>
        <v>4</v>
      </c>
      <c r="E27" s="55">
        <f ca="1">IF(COUNTIFS(Распис!$B$4:$B$300,$A27,Распис!$C$4:$C$300,"&lt;="&amp;E$1,Распис!$D$4:$D$300,"&gt;="&amp;E$1)&gt;0,SUMIFS(Распис!$J$4:$J$300,Распис!$B$4:$B$300,$A27,Распис!$C$4:$C$300,"&lt;="&amp;E$1,Распис!$D$4:$D$300,"&gt;="&amp;E$1),SUMIF(База!$B$3:$B$305,$A27,База!$J$3:$J$152))</f>
        <v>5</v>
      </c>
      <c r="F27" s="55">
        <f ca="1">IF(COUNTIFS(Распис!$B$4:$B$300,$A27,Распис!$C$4:$C$300,"&lt;="&amp;F$1,Распис!$D$4:$D$300,"&gt;="&amp;F$1)&gt;0,SUMIFS(Распис!$K$4:$K$300,Распис!$B$4:$B$300,$A27,Распис!$C$4:$C$300,"&lt;="&amp;F$1,Распис!$D$4:$D$300,"&gt;="&amp;F$1),SUMIF(База!$B$3:$B$305,$A27,База!$K$3:$K$152))</f>
        <v>6</v>
      </c>
      <c r="G27" s="55" t="s">
        <v>23</v>
      </c>
      <c r="H27" s="55" t="s">
        <v>24</v>
      </c>
      <c r="I27" s="55">
        <f ca="1">IF(COUNTIFS(Распис!$B$4:$B$300,$A27,Распис!$C$4:$C$300,"&lt;="&amp;I$1,Распис!$D$4:$D$300,"&gt;="&amp;I$1)&gt;0,SUMIFS(Распис!$G$4:$G$300,Распис!$B$4:$B$300,$A27,Распис!$C$4:$C$300,"&lt;="&amp;I$1,Распис!$D$4:$D$300,"&gt;="&amp;I$1),SUMIF(База!$B$3:$B$305,$A27,База!$G$3:$G$152))</f>
        <v>4</v>
      </c>
      <c r="J27" s="55" t="s">
        <v>24</v>
      </c>
      <c r="K27" s="55">
        <f ca="1">IF(COUNTIFS(Распис!$B$4:$B$300,$A27,Распис!$C$4:$C$300,"&lt;="&amp;K$1,Распис!$D$4:$D$300,"&gt;="&amp;K$1)&gt;0,SUMIFS(Распис!$I$4:$I$300,Распис!$B$4:$B$300,$A27,Распис!$C$4:$C$300,"&lt;="&amp;K$1,Распис!$D$4:$D$300,"&gt;="&amp;K$1),SUMIF(База!$B$3:$B$305,$A27,База!$I$3:$I$152))</f>
        <v>4</v>
      </c>
      <c r="L27" s="55">
        <f ca="1">IF(COUNTIFS(Распис!$B$4:$B$300,$A27,Распис!$C$4:$C$300,"&lt;="&amp;L$1,Распис!$D$4:$D$300,"&gt;="&amp;L$1)&gt;0,SUMIFS(Распис!$J$4:$J$300,Распис!$B$4:$B$300,$A27,Распис!$C$4:$C$300,"&lt;="&amp;L$1,Распис!$D$4:$D$300,"&gt;="&amp;L$1),SUMIF(База!$B$3:$B$305,$A27,База!$J$3:$J$152))</f>
        <v>5</v>
      </c>
      <c r="M27" s="55">
        <f ca="1">IF(COUNTIFS(Распис!$B$4:$B$300,$A27,Распис!$C$4:$C$300,"&lt;="&amp;M$1,Распис!$D$4:$D$300,"&gt;="&amp;M$1)&gt;0,SUMIFS(Распис!$K$4:$K$300,Распис!$B$4:$B$300,$A27,Распис!$C$4:$C$300,"&lt;="&amp;M$1,Распис!$D$4:$D$300,"&gt;="&amp;M$1),SUMIF(База!$B$3:$B$305,$A27,База!$K$3:$K$152))</f>
        <v>6</v>
      </c>
      <c r="N27" s="55" t="s">
        <v>23</v>
      </c>
      <c r="O27" s="55">
        <f ca="1">IF(COUNTIFS(Распис!$B$4:$B$300,$A27,Распис!$C$4:$C$300,"&lt;="&amp;O$1,Распис!$D$4:$D$300,"&gt;="&amp;O$1)&gt;0,SUMIFS(Распис!$F$4:$F$300,Распис!$B$4:$B$300,$A27,Распис!$C$4:$C$300,"&lt;="&amp;O$1,Распис!$D$4:$D$300,"&gt;="&amp;O$1),SUMIF(База!$B$3:$B$305,$A27,База!$F$3:$F$152))</f>
        <v>5</v>
      </c>
      <c r="P27" s="55">
        <f ca="1">IF(COUNTIFS(Распис!$B$4:$B$300,$A27,Распис!$C$4:$C$300,"&lt;="&amp;P$1,Распис!$D$4:$D$300,"&gt;="&amp;P$1)&gt;0,SUMIFS(Распис!$G$4:$G$300,Распис!$B$4:$B$300,$A27,Распис!$C$4:$C$300,"&lt;="&amp;P$1,Распис!$D$4:$D$300,"&gt;="&amp;P$1),SUMIF(База!$B$3:$B$305,$A27,База!$G$3:$G$152))</f>
        <v>4</v>
      </c>
      <c r="Q27" s="55">
        <f ca="1">IF(COUNTIFS(Распис!$B$4:$B$300,$A27,Распис!$C$4:$C$300,"&lt;="&amp;Q$1,Распис!$D$4:$D$300,"&gt;="&amp;Q$1)&gt;0,SUMIFS(Распис!$H$4:$H$300,Распис!$B$4:$B$300,$A27,Распис!$C$4:$C$300,"&lt;="&amp;Q$1,Распис!$D$4:$D$300,"&gt;="&amp;Q$1),SUMIF(База!$B$3:$B$305,$A27,База!$H$3:$H$152))</f>
        <v>0</v>
      </c>
      <c r="R27" s="55">
        <f ca="1">IF(COUNTIFS(Распис!$B$4:$B$300,$A27,Распис!$C$4:$C$300,"&lt;="&amp;R$1,Распис!$D$4:$D$300,"&gt;="&amp;R$1)&gt;0,SUMIFS(Распис!$I$4:$I$300,Распис!$B$4:$B$300,$A27,Распис!$C$4:$C$300,"&lt;="&amp;R$1,Распис!$D$4:$D$300,"&gt;="&amp;R$1),SUMIF(База!$B$3:$B$305,$A27,База!$I$3:$I$152))</f>
        <v>4</v>
      </c>
      <c r="S27" s="55">
        <f ca="1">IF(COUNTIFS(Распис!$B$4:$B$300,$A27,Распис!$C$4:$C$300,"&lt;="&amp;S$1,Распис!$D$4:$D$300,"&gt;="&amp;S$1)&gt;0,SUMIFS(Распис!$J$4:$J$300,Распис!$B$4:$B$300,$A27,Распис!$C$4:$C$300,"&lt;="&amp;S$1,Распис!$D$4:$D$300,"&gt;="&amp;S$1),SUMIF(База!$B$3:$B$305,$A27,База!$J$3:$J$152))</f>
        <v>5</v>
      </c>
      <c r="T27" s="55">
        <f ca="1">IF(COUNTIFS(Распис!$B$4:$B$300,$A27,Распис!$C$4:$C$300,"&lt;="&amp;T$1,Распис!$D$4:$D$300,"&gt;="&amp;T$1)&gt;0,SUMIFS(Распис!$K$4:$K$300,Распис!$B$4:$B$300,$A27,Распис!$C$4:$C$300,"&lt;="&amp;T$1,Распис!$D$4:$D$300,"&gt;="&amp;T$1),SUMIF(База!$B$3:$B$305,$A27,База!$K$3:$K$152))</f>
        <v>6</v>
      </c>
      <c r="U27" s="55" t="s">
        <v>23</v>
      </c>
      <c r="V27" s="55">
        <f ca="1">IF(COUNTIFS(Распис!$B$4:$B$300,$A27,Распис!$C$4:$C$300,"&lt;="&amp;V$1,Распис!$D$4:$D$300,"&gt;="&amp;V$1)&gt;0,SUMIFS(Распис!$F$4:$F$300,Распис!$B$4:$B$300,$A27,Распис!$C$4:$C$300,"&lt;="&amp;V$1,Распис!$D$4:$D$300,"&gt;="&amp;V$1),SUMIF(База!$B$3:$B$305,$A27,База!$F$3:$F$152))</f>
        <v>5</v>
      </c>
      <c r="W27" s="55">
        <f ca="1">IF(COUNTIFS(Распис!$B$4:$B$300,$A27,Распис!$C$4:$C$300,"&lt;="&amp;W$1,Распис!$D$4:$D$300,"&gt;="&amp;W$1)&gt;0,SUMIFS(Распис!$G$4:$G$300,Распис!$B$4:$B$300,$A27,Распис!$C$4:$C$300,"&lt;="&amp;W$1,Распис!$D$4:$D$300,"&gt;="&amp;W$1),SUMIF(База!$B$3:$B$305,$A27,База!$G$3:$G$152))</f>
        <v>4</v>
      </c>
      <c r="X27" s="55">
        <f ca="1">IF(COUNTIFS(Распис!$B$4:$B$300,$A27,Распис!$C$4:$C$300,"&lt;="&amp;X$1,Распис!$D$4:$D$300,"&gt;="&amp;X$1)&gt;0,SUMIFS(Распис!$H$4:$H$300,Распис!$B$4:$B$300,$A27,Распис!$C$4:$C$300,"&lt;="&amp;X$1,Распис!$D$4:$D$300,"&gt;="&amp;X$1),SUMIF(База!$B$3:$B$305,$A27,База!$H$3:$H$152))</f>
        <v>0</v>
      </c>
      <c r="Y27" s="55">
        <f ca="1">IF(COUNTIFS(Распис!$B$4:$B$300,$A27,Распис!$C$4:$C$300,"&lt;="&amp;Y$1,Распис!$D$4:$D$300,"&gt;="&amp;Y$1)&gt;0,SUMIFS(Распис!$I$4:$I$300,Распис!$B$4:$B$300,$A27,Распис!$C$4:$C$300,"&lt;="&amp;Y$1,Распис!$D$4:$D$300,"&gt;="&amp;Y$1),SUMIF(База!$B$3:$B$305,$A27,База!$I$3:$I$152))</f>
        <v>4</v>
      </c>
      <c r="Z27" s="55">
        <f ca="1">IF(COUNTIFS(Распис!$B$4:$B$300,$A27,Распис!$C$4:$C$300,"&lt;="&amp;Z$1,Распис!$D$4:$D$300,"&gt;="&amp;Z$1)&gt;0,SUMIFS(Распис!$J$4:$J$300,Распис!$B$4:$B$300,$A27,Распис!$C$4:$C$300,"&lt;="&amp;Z$1,Распис!$D$4:$D$300,"&gt;="&amp;Z$1),SUMIF(База!$B$3:$B$305,$A27,База!$J$3:$J$152))</f>
        <v>5</v>
      </c>
      <c r="AA27" s="55" t="s">
        <v>25</v>
      </c>
      <c r="AB27" s="55" t="s">
        <v>23</v>
      </c>
      <c r="AC27" s="55" t="s">
        <v>25</v>
      </c>
      <c r="AD27" s="55" t="s">
        <v>25</v>
      </c>
      <c r="AE27" s="55" t="s">
        <v>25</v>
      </c>
      <c r="AF27" s="55" t="s">
        <v>25</v>
      </c>
      <c r="AG27" s="55">
        <f t="shared" ca="1" si="3"/>
        <v>76</v>
      </c>
      <c r="AH27" s="55">
        <f ca="1">AG27-SUMIFS(Распред!$G$4:$G$300,Распред!$B$4:$B$300,"май",Распред!$F$4:$F$300,A27)</f>
        <v>76</v>
      </c>
      <c r="AI27" s="55">
        <f ca="1">AH27+(COUNTIF(B27:AF27,"КД")+SUMIFS(Распред!$AH$4:$AH$300,Распред!$F$4:$F$300,A27,Распред!$B$4:$B$300,"май"))*4</f>
        <v>96</v>
      </c>
      <c r="AJ27" s="55">
        <f t="shared" ca="1" si="4"/>
        <v>0</v>
      </c>
      <c r="AK27" s="55">
        <f t="shared" ca="1" si="5"/>
        <v>76</v>
      </c>
      <c r="AL27" s="55">
        <f>SUMIFS(Распред!$K$4:$K$300,Распред!$B$4:$B$300,"май",Распред!$J$4:$J$300,A27)+SUMIFS(Распред!$M$4:$M$300,Распред!$B$4:$B$300,"май",Распред!$L$4:$L$300,A27)+SUMIFS(Распред!$O$4:$O$300,Распред!$B$4:$B$300,"май",Распред!$N$4:$N$300,A27)+SUMIFS(Распред!$Q$4:$Q$300,Распред!$B$4:$B$300,"май",Распред!$P$4:$P$300,A27)+SUMIFS(Распред!$S$4:$S$300,Распред!$B$4:$B$300,"май",Распред!$R$4:$R$300,A27)+SUMIFS(Распред!$U$4:$U$300,Распред!$B$4:$B$300,"май",Распред!$T$4:$T$300,A27)+SUMIFS(Распред!$W$4:$W$300,Распред!$B$4:$B$300,"май",Распред!$V$4:$V$300,A27)+SUMIFS(Распред!$Y$4:$Y$300,Распред!$B$4:$B$300,"май",Распред!$X$4:$X$300,A27)+SUMIFS(Распред!$AA$4:$AA$300,Распред!$B$4:$B$300,"май",Распред!$Z$4:$Z$300,A27)+SUMIFS(Распред!$AC$4:$AC$300,Распред!$B$4:$B$300,"май",Распред!$AB$4:$AB$300,A27)</f>
        <v>0</v>
      </c>
      <c r="AM27" s="55">
        <f t="shared" ca="1" si="6"/>
        <v>76</v>
      </c>
      <c r="AN27" s="55">
        <f t="shared" ca="1" si="7"/>
        <v>0</v>
      </c>
      <c r="AO27" s="55">
        <f t="shared" ca="1" si="8"/>
        <v>0</v>
      </c>
      <c r="AP27" s="55">
        <f>январь!AP27</f>
        <v>286000</v>
      </c>
      <c r="AQ27" s="55">
        <f t="shared" ca="1" si="9"/>
        <v>0</v>
      </c>
      <c r="AR27" s="57"/>
      <c r="AS27" s="176">
        <f t="shared" ca="1" si="10"/>
        <v>0</v>
      </c>
    </row>
    <row r="28" spans="1:57" x14ac:dyDescent="0.25">
      <c r="A28" s="175" t="str">
        <f>База!B28</f>
        <v xml:space="preserve">Вакансия ГППР </v>
      </c>
      <c r="B28" s="55" t="s">
        <v>24</v>
      </c>
      <c r="C28" s="55">
        <f>IF(COUNTIFS(Распис!$B$4:$B$300,$A28,Распис!$C$4:$C$300,"&lt;="&amp;C$1,Распис!$D$4:$D$300,"&gt;="&amp;C$1)&gt;0,SUMIFS(Распис!$H$4:$H$300,Распис!$B$4:$B$300,$A28,Распис!$C$4:$C$300,"&lt;="&amp;C$1,Распис!$D$4:$D$300,"&gt;="&amp;C$1),SUMIF(База!$B$3:$B$305,$A28,База!$H$3:$H$152))</f>
        <v>0</v>
      </c>
      <c r="D28" s="55">
        <f>IF(COUNTIFS(Распис!$B$4:$B$300,$A28,Распис!$C$4:$C$300,"&lt;="&amp;D$1,Распис!$D$4:$D$300,"&gt;="&amp;D$1)&gt;0,SUMIFS(Распис!$I$4:$I$300,Распис!$B$4:$B$300,$A28,Распис!$C$4:$C$300,"&lt;="&amp;D$1,Распис!$D$4:$D$300,"&gt;="&amp;D$1),SUMIF(База!$B$3:$B$305,$A28,База!$I$3:$I$152))</f>
        <v>0</v>
      </c>
      <c r="E28" s="55">
        <f>IF(COUNTIFS(Распис!$B$4:$B$300,$A28,Распис!$C$4:$C$300,"&lt;="&amp;E$1,Распис!$D$4:$D$300,"&gt;="&amp;E$1)&gt;0,SUMIFS(Распис!$J$4:$J$300,Распис!$B$4:$B$300,$A28,Распис!$C$4:$C$300,"&lt;="&amp;E$1,Распис!$D$4:$D$300,"&gt;="&amp;E$1),SUMIF(База!$B$3:$B$305,$A28,База!$J$3:$J$152))</f>
        <v>0</v>
      </c>
      <c r="F28" s="55">
        <f>IF(COUNTIFS(Распис!$B$4:$B$300,$A28,Распис!$C$4:$C$300,"&lt;="&amp;F$1,Распис!$D$4:$D$300,"&gt;="&amp;F$1)&gt;0,SUMIFS(Распис!$K$4:$K$300,Распис!$B$4:$B$300,$A28,Распис!$C$4:$C$300,"&lt;="&amp;F$1,Распис!$D$4:$D$300,"&gt;="&amp;F$1),SUMIF(База!$B$3:$B$305,$A28,База!$K$3:$K$152))</f>
        <v>0</v>
      </c>
      <c r="G28" s="55" t="s">
        <v>23</v>
      </c>
      <c r="H28" s="55" t="s">
        <v>24</v>
      </c>
      <c r="I28" s="55">
        <f>IF(COUNTIFS(Распис!$B$4:$B$300,$A28,Распис!$C$4:$C$300,"&lt;="&amp;I$1,Распис!$D$4:$D$300,"&gt;="&amp;I$1)&gt;0,SUMIFS(Распис!$G$4:$G$300,Распис!$B$4:$B$300,$A28,Распис!$C$4:$C$300,"&lt;="&amp;I$1,Распис!$D$4:$D$300,"&gt;="&amp;I$1),SUMIF(База!$B$3:$B$305,$A28,База!$G$3:$G$152))</f>
        <v>0</v>
      </c>
      <c r="J28" s="55" t="s">
        <v>24</v>
      </c>
      <c r="K28" s="55">
        <f>IF(COUNTIFS(Распис!$B$4:$B$300,$A28,Распис!$C$4:$C$300,"&lt;="&amp;K$1,Распис!$D$4:$D$300,"&gt;="&amp;K$1)&gt;0,SUMIFS(Распис!$I$4:$I$300,Распис!$B$4:$B$300,$A28,Распис!$C$4:$C$300,"&lt;="&amp;K$1,Распис!$D$4:$D$300,"&gt;="&amp;K$1),SUMIF(База!$B$3:$B$305,$A28,База!$I$3:$I$152))</f>
        <v>0</v>
      </c>
      <c r="L28" s="55">
        <f>IF(COUNTIFS(Распис!$B$4:$B$300,$A28,Распис!$C$4:$C$300,"&lt;="&amp;L$1,Распис!$D$4:$D$300,"&gt;="&amp;L$1)&gt;0,SUMIFS(Распис!$J$4:$J$300,Распис!$B$4:$B$300,$A28,Распис!$C$4:$C$300,"&lt;="&amp;L$1,Распис!$D$4:$D$300,"&gt;="&amp;L$1),SUMIF(База!$B$3:$B$305,$A28,База!$J$3:$J$152))</f>
        <v>0</v>
      </c>
      <c r="M28" s="55">
        <f>IF(COUNTIFS(Распис!$B$4:$B$300,$A28,Распис!$C$4:$C$300,"&lt;="&amp;M$1,Распис!$D$4:$D$300,"&gt;="&amp;M$1)&gt;0,SUMIFS(Распис!$K$4:$K$300,Распис!$B$4:$B$300,$A28,Распис!$C$4:$C$300,"&lt;="&amp;M$1,Распис!$D$4:$D$300,"&gt;="&amp;M$1),SUMIF(База!$B$3:$B$305,$A28,База!$K$3:$K$152))</f>
        <v>0</v>
      </c>
      <c r="N28" s="55" t="s">
        <v>23</v>
      </c>
      <c r="O28" s="55">
        <f>IF(COUNTIFS(Распис!$B$4:$B$300,$A28,Распис!$C$4:$C$300,"&lt;="&amp;O$1,Распис!$D$4:$D$300,"&gt;="&amp;O$1)&gt;0,SUMIFS(Распис!$F$4:$F$300,Распис!$B$4:$B$300,$A28,Распис!$C$4:$C$300,"&lt;="&amp;O$1,Распис!$D$4:$D$300,"&gt;="&amp;O$1),SUMIF(База!$B$3:$B$305,$A28,База!$F$3:$F$152))</f>
        <v>0</v>
      </c>
      <c r="P28" s="55">
        <f>IF(COUNTIFS(Распис!$B$4:$B$300,$A28,Распис!$C$4:$C$300,"&lt;="&amp;P$1,Распис!$D$4:$D$300,"&gt;="&amp;P$1)&gt;0,SUMIFS(Распис!$G$4:$G$300,Распис!$B$4:$B$300,$A28,Распис!$C$4:$C$300,"&lt;="&amp;P$1,Распис!$D$4:$D$300,"&gt;="&amp;P$1),SUMIF(База!$B$3:$B$305,$A28,База!$G$3:$G$152))</f>
        <v>0</v>
      </c>
      <c r="Q28" s="55">
        <f>IF(COUNTIFS(Распис!$B$4:$B$300,$A28,Распис!$C$4:$C$300,"&lt;="&amp;Q$1,Распис!$D$4:$D$300,"&gt;="&amp;Q$1)&gt;0,SUMIFS(Распис!$H$4:$H$300,Распис!$B$4:$B$300,$A28,Распис!$C$4:$C$300,"&lt;="&amp;Q$1,Распис!$D$4:$D$300,"&gt;="&amp;Q$1),SUMIF(База!$B$3:$B$305,$A28,База!$H$3:$H$152))</f>
        <v>0</v>
      </c>
      <c r="R28" s="55">
        <f>IF(COUNTIFS(Распис!$B$4:$B$300,$A28,Распис!$C$4:$C$300,"&lt;="&amp;R$1,Распис!$D$4:$D$300,"&gt;="&amp;R$1)&gt;0,SUMIFS(Распис!$I$4:$I$300,Распис!$B$4:$B$300,$A28,Распис!$C$4:$C$300,"&lt;="&amp;R$1,Распис!$D$4:$D$300,"&gt;="&amp;R$1),SUMIF(База!$B$3:$B$305,$A28,База!$I$3:$I$152))</f>
        <v>0</v>
      </c>
      <c r="S28" s="55">
        <f>IF(COUNTIFS(Распис!$B$4:$B$300,$A28,Распис!$C$4:$C$300,"&lt;="&amp;S$1,Распис!$D$4:$D$300,"&gt;="&amp;S$1)&gt;0,SUMIFS(Распис!$J$4:$J$300,Распис!$B$4:$B$300,$A28,Распис!$C$4:$C$300,"&lt;="&amp;S$1,Распис!$D$4:$D$300,"&gt;="&amp;S$1),SUMIF(База!$B$3:$B$305,$A28,База!$J$3:$J$152))</f>
        <v>0</v>
      </c>
      <c r="T28" s="55">
        <f>IF(COUNTIFS(Распис!$B$4:$B$300,$A28,Распис!$C$4:$C$300,"&lt;="&amp;T$1,Распис!$D$4:$D$300,"&gt;="&amp;T$1)&gt;0,SUMIFS(Распис!$K$4:$K$300,Распис!$B$4:$B$300,$A28,Распис!$C$4:$C$300,"&lt;="&amp;T$1,Распис!$D$4:$D$300,"&gt;="&amp;T$1),SUMIF(База!$B$3:$B$305,$A28,База!$K$3:$K$152))</f>
        <v>0</v>
      </c>
      <c r="U28" s="55" t="s">
        <v>23</v>
      </c>
      <c r="V28" s="55">
        <f>IF(COUNTIFS(Распис!$B$4:$B$300,$A28,Распис!$C$4:$C$300,"&lt;="&amp;V$1,Распис!$D$4:$D$300,"&gt;="&amp;V$1)&gt;0,SUMIFS(Распис!$F$4:$F$300,Распис!$B$4:$B$300,$A28,Распис!$C$4:$C$300,"&lt;="&amp;V$1,Распис!$D$4:$D$300,"&gt;="&amp;V$1),SUMIF(База!$B$3:$B$305,$A28,База!$F$3:$F$152))</f>
        <v>0</v>
      </c>
      <c r="W28" s="55">
        <f>IF(COUNTIFS(Распис!$B$4:$B$300,$A28,Распис!$C$4:$C$300,"&lt;="&amp;W$1,Распис!$D$4:$D$300,"&gt;="&amp;W$1)&gt;0,SUMIFS(Распис!$G$4:$G$300,Распис!$B$4:$B$300,$A28,Распис!$C$4:$C$300,"&lt;="&amp;W$1,Распис!$D$4:$D$300,"&gt;="&amp;W$1),SUMIF(База!$B$3:$B$305,$A28,База!$G$3:$G$152))</f>
        <v>0</v>
      </c>
      <c r="X28" s="55">
        <f>IF(COUNTIFS(Распис!$B$4:$B$300,$A28,Распис!$C$4:$C$300,"&lt;="&amp;X$1,Распис!$D$4:$D$300,"&gt;="&amp;X$1)&gt;0,SUMIFS(Распис!$H$4:$H$300,Распис!$B$4:$B$300,$A28,Распис!$C$4:$C$300,"&lt;="&amp;X$1,Распис!$D$4:$D$300,"&gt;="&amp;X$1),SUMIF(База!$B$3:$B$305,$A28,База!$H$3:$H$152))</f>
        <v>0</v>
      </c>
      <c r="Y28" s="55">
        <f>IF(COUNTIFS(Распис!$B$4:$B$300,$A28,Распис!$C$4:$C$300,"&lt;="&amp;Y$1,Распис!$D$4:$D$300,"&gt;="&amp;Y$1)&gt;0,SUMIFS(Распис!$I$4:$I$300,Распис!$B$4:$B$300,$A28,Распис!$C$4:$C$300,"&lt;="&amp;Y$1,Распис!$D$4:$D$300,"&gt;="&amp;Y$1),SUMIF(База!$B$3:$B$305,$A28,База!$I$3:$I$152))</f>
        <v>0</v>
      </c>
      <c r="Z28" s="55">
        <f>IF(COUNTIFS(Распис!$B$4:$B$300,$A28,Распис!$C$4:$C$300,"&lt;="&amp;Z$1,Распис!$D$4:$D$300,"&gt;="&amp;Z$1)&gt;0,SUMIFS(Распис!$J$4:$J$300,Распис!$B$4:$B$300,$A28,Распис!$C$4:$C$300,"&lt;="&amp;Z$1,Распис!$D$4:$D$300,"&gt;="&amp;Z$1),SUMIF(База!$B$3:$B$305,$A28,База!$J$3:$J$152))</f>
        <v>0</v>
      </c>
      <c r="AA28" s="55" t="s">
        <v>25</v>
      </c>
      <c r="AB28" s="55" t="s">
        <v>23</v>
      </c>
      <c r="AC28" s="55" t="s">
        <v>25</v>
      </c>
      <c r="AD28" s="55" t="s">
        <v>25</v>
      </c>
      <c r="AE28" s="55" t="s">
        <v>25</v>
      </c>
      <c r="AF28" s="55" t="s">
        <v>25</v>
      </c>
      <c r="AG28" s="55">
        <f t="shared" si="3"/>
        <v>0</v>
      </c>
      <c r="AH28" s="55">
        <f>AG28-SUMIFS(Распред!$G$4:$G$300,Распред!$B$4:$B$300,"май",Распред!$F$4:$F$300,A28)</f>
        <v>0</v>
      </c>
      <c r="AI28" s="55">
        <f>AH28+(COUNTIF(B28:AF28,"КД")+SUMIFS(Распред!$AH$4:$AH$300,Распред!$F$4:$F$300,A28,Распред!$B$4:$B$300,"май"))*4</f>
        <v>20</v>
      </c>
      <c r="AJ28" s="55">
        <f t="shared" si="4"/>
        <v>0</v>
      </c>
      <c r="AK28" s="55">
        <f t="shared" si="5"/>
        <v>0</v>
      </c>
      <c r="AL28" s="55">
        <f>SUMIFS(Распред!$K$4:$K$300,Распред!$B$4:$B$300,"май",Распред!$J$4:$J$300,A28)+SUMIFS(Распред!$M$4:$M$300,Распред!$B$4:$B$300,"май",Распред!$L$4:$L$300,A28)+SUMIFS(Распред!$O$4:$O$300,Распред!$B$4:$B$300,"май",Распред!$N$4:$N$300,A28)+SUMIFS(Распред!$Q$4:$Q$300,Распред!$B$4:$B$300,"май",Распред!$P$4:$P$300,A28)+SUMIFS(Распред!$S$4:$S$300,Распред!$B$4:$B$300,"май",Распред!$R$4:$R$300,A28)+SUMIFS(Распред!$U$4:$U$300,Распред!$B$4:$B$300,"май",Распред!$T$4:$T$300,A28)+SUMIFS(Распред!$W$4:$W$300,Распред!$B$4:$B$300,"май",Распред!$V$4:$V$300,A28)+SUMIFS(Распред!$Y$4:$Y$300,Распред!$B$4:$B$300,"май",Распред!$X$4:$X$300,A28)+SUMIFS(Распред!$AA$4:$AA$300,Распред!$B$4:$B$300,"май",Распред!$Z$4:$Z$300,A28)+SUMIFS(Распред!$AC$4:$AC$300,Распред!$B$4:$B$300,"май",Распред!$AB$4:$AB$300,A28)</f>
        <v>0</v>
      </c>
      <c r="AM28" s="55">
        <f t="shared" si="6"/>
        <v>0</v>
      </c>
      <c r="AN28" s="55">
        <f t="shared" si="7"/>
        <v>0</v>
      </c>
      <c r="AO28" s="55">
        <f t="shared" si="8"/>
        <v>0</v>
      </c>
      <c r="AP28" s="55">
        <f>январь!AP28</f>
        <v>0</v>
      </c>
      <c r="AQ28" s="55">
        <f t="shared" si="9"/>
        <v>0</v>
      </c>
      <c r="AR28" s="57"/>
      <c r="AS28" s="176">
        <f t="shared" si="10"/>
        <v>0</v>
      </c>
    </row>
    <row r="29" spans="1:57" ht="15.75" thickBot="1" x14ac:dyDescent="0.3">
      <c r="A29" s="179" t="str">
        <f>База!B29</f>
        <v>Иванов И.И.</v>
      </c>
      <c r="B29" s="180" t="s">
        <v>24</v>
      </c>
      <c r="C29" s="180">
        <f>IF(COUNTIFS(Распис!$B$4:$B$300,$A29,Распис!$C$4:$C$300,"&lt;="&amp;C$1,Распис!$D$4:$D$300,"&gt;="&amp;C$1)&gt;0,SUMIFS(Распис!$H$4:$H$300,Распис!$B$4:$B$300,$A29,Распис!$C$4:$C$300,"&lt;="&amp;C$1,Распис!$D$4:$D$300,"&gt;="&amp;C$1),SUMIF(База!$B$3:$B$305,$A29,База!$H$3:$H$152))</f>
        <v>0</v>
      </c>
      <c r="D29" s="180">
        <f>IF(COUNTIFS(Распис!$B$4:$B$300,$A29,Распис!$C$4:$C$300,"&lt;="&amp;D$1,Распис!$D$4:$D$300,"&gt;="&amp;D$1)&gt;0,SUMIFS(Распис!$I$4:$I$300,Распис!$B$4:$B$300,$A29,Распис!$C$4:$C$300,"&lt;="&amp;D$1,Распис!$D$4:$D$300,"&gt;="&amp;D$1),SUMIF(База!$B$3:$B$305,$A29,База!$I$3:$I$152))</f>
        <v>4</v>
      </c>
      <c r="E29" s="180">
        <f>IF(COUNTIFS(Распис!$B$4:$B$300,$A29,Распис!$C$4:$C$300,"&lt;="&amp;E$1,Распис!$D$4:$D$300,"&gt;="&amp;E$1)&gt;0,SUMIFS(Распис!$J$4:$J$300,Распис!$B$4:$B$300,$A29,Распис!$C$4:$C$300,"&lt;="&amp;E$1,Распис!$D$4:$D$300,"&gt;="&amp;E$1),SUMIF(База!$B$3:$B$305,$A29,База!$J$3:$J$152))</f>
        <v>3</v>
      </c>
      <c r="F29" s="180">
        <f>IF(COUNTIFS(Распис!$B$4:$B$300,$A29,Распис!$C$4:$C$300,"&lt;="&amp;F$1,Распис!$D$4:$D$300,"&gt;="&amp;F$1)&gt;0,SUMIFS(Распис!$K$4:$K$300,Распис!$B$4:$B$300,$A29,Распис!$C$4:$C$300,"&lt;="&amp;F$1,Распис!$D$4:$D$300,"&gt;="&amp;F$1),SUMIF(База!$B$3:$B$305,$A29,База!$K$3:$K$152))</f>
        <v>2</v>
      </c>
      <c r="G29" s="180" t="s">
        <v>23</v>
      </c>
      <c r="H29" s="180" t="s">
        <v>24</v>
      </c>
      <c r="I29" s="180">
        <f>IF(COUNTIFS(Распис!$B$4:$B$300,$A29,Распис!$C$4:$C$300,"&lt;="&amp;I$1,Распис!$D$4:$D$300,"&gt;="&amp;I$1)&gt;0,SUMIFS(Распис!$G$4:$G$300,Распис!$B$4:$B$300,$A29,Распис!$C$4:$C$300,"&lt;="&amp;I$1,Распис!$D$4:$D$300,"&gt;="&amp;I$1),SUMIF(База!$B$3:$B$305,$A29,База!$G$3:$G$152))</f>
        <v>6</v>
      </c>
      <c r="J29" s="180" t="s">
        <v>24</v>
      </c>
      <c r="K29" s="180">
        <f>IF(COUNTIFS(Распис!$B$4:$B$300,$A29,Распис!$C$4:$C$300,"&lt;="&amp;K$1,Распис!$D$4:$D$300,"&gt;="&amp;K$1)&gt;0,SUMIFS(Распис!$I$4:$I$300,Распис!$B$4:$B$300,$A29,Распис!$C$4:$C$300,"&lt;="&amp;K$1,Распис!$D$4:$D$300,"&gt;="&amp;K$1),SUMIF(База!$B$3:$B$305,$A29,База!$I$3:$I$152))</f>
        <v>4</v>
      </c>
      <c r="L29" s="180">
        <f>IF(COUNTIFS(Распис!$B$4:$B$300,$A29,Распис!$C$4:$C$300,"&lt;="&amp;L$1,Распис!$D$4:$D$300,"&gt;="&amp;L$1)&gt;0,SUMIFS(Распис!$J$4:$J$300,Распис!$B$4:$B$300,$A29,Распис!$C$4:$C$300,"&lt;="&amp;L$1,Распис!$D$4:$D$300,"&gt;="&amp;L$1),SUMIF(База!$B$3:$B$305,$A29,База!$J$3:$J$152))</f>
        <v>3</v>
      </c>
      <c r="M29" s="180">
        <f>IF(COUNTIFS(Распис!$B$4:$B$300,$A29,Распис!$C$4:$C$300,"&lt;="&amp;M$1,Распис!$D$4:$D$300,"&gt;="&amp;M$1)&gt;0,SUMIFS(Распис!$K$4:$K$300,Распис!$B$4:$B$300,$A29,Распис!$C$4:$C$300,"&lt;="&amp;M$1,Распис!$D$4:$D$300,"&gt;="&amp;M$1),SUMIF(База!$B$3:$B$305,$A29,База!$K$3:$K$152))</f>
        <v>2</v>
      </c>
      <c r="N29" s="180" t="s">
        <v>23</v>
      </c>
      <c r="O29" s="180">
        <f>IF(COUNTIFS(Распис!$B$4:$B$300,$A29,Распис!$C$4:$C$300,"&lt;="&amp;O$1,Распис!$D$4:$D$300,"&gt;="&amp;O$1)&gt;0,SUMIFS(Распис!$F$4:$F$300,Распис!$B$4:$B$300,$A29,Распис!$C$4:$C$300,"&lt;="&amp;O$1,Распис!$D$4:$D$300,"&gt;="&amp;O$1),SUMIF(База!$B$3:$B$305,$A29,База!$F$3:$F$152))</f>
        <v>2</v>
      </c>
      <c r="P29" s="180">
        <f>IF(COUNTIFS(Распис!$B$4:$B$300,$A29,Распис!$C$4:$C$300,"&lt;="&amp;P$1,Распис!$D$4:$D$300,"&gt;="&amp;P$1)&gt;0,SUMIFS(Распис!$G$4:$G$300,Распис!$B$4:$B$300,$A29,Распис!$C$4:$C$300,"&lt;="&amp;P$1,Распис!$D$4:$D$300,"&gt;="&amp;P$1),SUMIF(База!$B$3:$B$305,$A29,База!$G$3:$G$152))</f>
        <v>6</v>
      </c>
      <c r="Q29" s="180">
        <f>IF(COUNTIFS(Распис!$B$4:$B$300,$A29,Распис!$C$4:$C$300,"&lt;="&amp;Q$1,Распис!$D$4:$D$300,"&gt;="&amp;Q$1)&gt;0,SUMIFS(Распис!$H$4:$H$300,Распис!$B$4:$B$300,$A29,Распис!$C$4:$C$300,"&lt;="&amp;Q$1,Распис!$D$4:$D$300,"&gt;="&amp;Q$1),SUMIF(База!$B$3:$B$305,$A29,База!$H$3:$H$152))</f>
        <v>0</v>
      </c>
      <c r="R29" s="180">
        <f>IF(COUNTIFS(Распис!$B$4:$B$300,$A29,Распис!$C$4:$C$300,"&lt;="&amp;R$1,Распис!$D$4:$D$300,"&gt;="&amp;R$1)&gt;0,SUMIFS(Распис!$I$4:$I$300,Распис!$B$4:$B$300,$A29,Распис!$C$4:$C$300,"&lt;="&amp;R$1,Распис!$D$4:$D$300,"&gt;="&amp;R$1),SUMIF(База!$B$3:$B$305,$A29,База!$I$3:$I$152))</f>
        <v>4</v>
      </c>
      <c r="S29" s="180">
        <f>IF(COUNTIFS(Распис!$B$4:$B$300,$A29,Распис!$C$4:$C$300,"&lt;="&amp;S$1,Распис!$D$4:$D$300,"&gt;="&amp;S$1)&gt;0,SUMIFS(Распис!$J$4:$J$300,Распис!$B$4:$B$300,$A29,Распис!$C$4:$C$300,"&lt;="&amp;S$1,Распис!$D$4:$D$300,"&gt;="&amp;S$1),SUMIF(База!$B$3:$B$305,$A29,База!$J$3:$J$152))</f>
        <v>3</v>
      </c>
      <c r="T29" s="180">
        <f>IF(COUNTIFS(Распис!$B$4:$B$300,$A29,Распис!$C$4:$C$300,"&lt;="&amp;T$1,Распис!$D$4:$D$300,"&gt;="&amp;T$1)&gt;0,SUMIFS(Распис!$K$4:$K$300,Распис!$B$4:$B$300,$A29,Распис!$C$4:$C$300,"&lt;="&amp;T$1,Распис!$D$4:$D$300,"&gt;="&amp;T$1),SUMIF(База!$B$3:$B$305,$A29,База!$K$3:$K$152))</f>
        <v>2</v>
      </c>
      <c r="U29" s="180" t="s">
        <v>23</v>
      </c>
      <c r="V29" s="180">
        <f>IF(COUNTIFS(Распис!$B$4:$B$300,$A29,Распис!$C$4:$C$300,"&lt;="&amp;V$1,Распис!$D$4:$D$300,"&gt;="&amp;V$1)&gt;0,SUMIFS(Распис!$F$4:$F$300,Распис!$B$4:$B$300,$A29,Распис!$C$4:$C$300,"&lt;="&amp;V$1,Распис!$D$4:$D$300,"&gt;="&amp;V$1),SUMIF(База!$B$3:$B$305,$A29,База!$F$3:$F$152))</f>
        <v>2</v>
      </c>
      <c r="W29" s="180">
        <f>IF(COUNTIFS(Распис!$B$4:$B$300,$A29,Распис!$C$4:$C$300,"&lt;="&amp;W$1,Распис!$D$4:$D$300,"&gt;="&amp;W$1)&gt;0,SUMIFS(Распис!$G$4:$G$300,Распис!$B$4:$B$300,$A29,Распис!$C$4:$C$300,"&lt;="&amp;W$1,Распис!$D$4:$D$300,"&gt;="&amp;W$1),SUMIF(База!$B$3:$B$305,$A29,База!$G$3:$G$152))</f>
        <v>6</v>
      </c>
      <c r="X29" s="180">
        <f>IF(COUNTIFS(Распис!$B$4:$B$300,$A29,Распис!$C$4:$C$300,"&lt;="&amp;X$1,Распис!$D$4:$D$300,"&gt;="&amp;X$1)&gt;0,SUMIFS(Распис!$H$4:$H$300,Распис!$B$4:$B$300,$A29,Распис!$C$4:$C$300,"&lt;="&amp;X$1,Распис!$D$4:$D$300,"&gt;="&amp;X$1),SUMIF(База!$B$3:$B$305,$A29,База!$H$3:$H$152))</f>
        <v>0</v>
      </c>
      <c r="Y29" s="180">
        <f>IF(COUNTIFS(Распис!$B$4:$B$300,$A29,Распис!$C$4:$C$300,"&lt;="&amp;Y$1,Распис!$D$4:$D$300,"&gt;="&amp;Y$1)&gt;0,SUMIFS(Распис!$I$4:$I$300,Распис!$B$4:$B$300,$A29,Распис!$C$4:$C$300,"&lt;="&amp;Y$1,Распис!$D$4:$D$300,"&gt;="&amp;Y$1),SUMIF(База!$B$3:$B$305,$A29,База!$I$3:$I$152))</f>
        <v>4</v>
      </c>
      <c r="Z29" s="180">
        <f>IF(COUNTIFS(Распис!$B$4:$B$300,$A29,Распис!$C$4:$C$300,"&lt;="&amp;Z$1,Распис!$D$4:$D$300,"&gt;="&amp;Z$1)&gt;0,SUMIFS(Распис!$J$4:$J$300,Распис!$B$4:$B$300,$A29,Распис!$C$4:$C$300,"&lt;="&amp;Z$1,Распис!$D$4:$D$300,"&gt;="&amp;Z$1),SUMIF(База!$B$3:$B$305,$A29,База!$J$3:$J$152))</f>
        <v>3</v>
      </c>
      <c r="AA29" s="180" t="s">
        <v>25</v>
      </c>
      <c r="AB29" s="180" t="s">
        <v>23</v>
      </c>
      <c r="AC29" s="180" t="s">
        <v>25</v>
      </c>
      <c r="AD29" s="180" t="s">
        <v>25</v>
      </c>
      <c r="AE29" s="180" t="s">
        <v>25</v>
      </c>
      <c r="AF29" s="180" t="s">
        <v>25</v>
      </c>
      <c r="AG29" s="180">
        <f t="shared" si="3"/>
        <v>56</v>
      </c>
      <c r="AH29" s="180">
        <f>AG29-SUMIFS(Распред!$G$4:$G$300,Распред!$B$4:$B$300,"май",Распред!$F$4:$F$300,A29)</f>
        <v>56</v>
      </c>
      <c r="AI29" s="180">
        <f>AH29+(COUNTIF(B29:AF29,"КД")+SUMIFS(Распред!$AH$4:$AH$300,Распред!$F$4:$F$300,A29,Распред!$B$4:$B$300,"май"))*4</f>
        <v>76</v>
      </c>
      <c r="AJ29" s="180">
        <f t="shared" si="4"/>
        <v>0</v>
      </c>
      <c r="AK29" s="180">
        <f t="shared" si="5"/>
        <v>56</v>
      </c>
      <c r="AL29" s="180">
        <f>SUMIFS(Распред!$K$4:$K$300,Распред!$B$4:$B$300,"май",Распред!$J$4:$J$300,A29)+SUMIFS(Распред!$M$4:$M$300,Распред!$B$4:$B$300,"май",Распред!$L$4:$L$300,A29)+SUMIFS(Распред!$O$4:$O$300,Распред!$B$4:$B$300,"май",Распред!$N$4:$N$300,A29)+SUMIFS(Распред!$Q$4:$Q$300,Распред!$B$4:$B$300,"май",Распред!$P$4:$P$300,A29)+SUMIFS(Распред!$S$4:$S$300,Распред!$B$4:$B$300,"май",Распред!$R$4:$R$300,A29)+SUMIFS(Распред!$U$4:$U$300,Распред!$B$4:$B$300,"май",Распред!$T$4:$T$300,A29)+SUMIFS(Распред!$W$4:$W$300,Распред!$B$4:$B$300,"май",Распред!$V$4:$V$300,A29)+SUMIFS(Распред!$Y$4:$Y$300,Распред!$B$4:$B$300,"май",Распред!$X$4:$X$300,A29)+SUMIFS(Распред!$AA$4:$AA$300,Распред!$B$4:$B$300,"май",Распред!$Z$4:$Z$300,A29)+SUMIFS(Распред!$AC$4:$AC$300,Распред!$B$4:$B$300,"май",Распред!$AB$4:$AB$300,A29)</f>
        <v>0</v>
      </c>
      <c r="AM29" s="180">
        <f t="shared" si="6"/>
        <v>56</v>
      </c>
      <c r="AN29" s="180">
        <f t="shared" si="7"/>
        <v>0</v>
      </c>
      <c r="AO29" s="180">
        <f t="shared" si="8"/>
        <v>0</v>
      </c>
      <c r="AP29" s="180">
        <f>январь!AP29</f>
        <v>0</v>
      </c>
      <c r="AQ29" s="180">
        <f t="shared" si="9"/>
        <v>0</v>
      </c>
      <c r="AR29" s="181"/>
      <c r="AS29" s="182">
        <f t="shared" si="10"/>
        <v>0</v>
      </c>
      <c r="AT29" s="47"/>
      <c r="AU29" s="47"/>
      <c r="AV29" s="47"/>
      <c r="AW29" s="47"/>
      <c r="AX29" s="47"/>
      <c r="AY29" s="184"/>
      <c r="AZ29" s="184"/>
      <c r="BA29" s="184"/>
      <c r="BB29" s="184"/>
      <c r="BC29" s="184"/>
      <c r="BD29" s="184"/>
      <c r="BE29" s="184"/>
    </row>
    <row r="30" spans="1:57" x14ac:dyDescent="0.25">
      <c r="A30" s="47">
        <f>База!B30</f>
        <v>0</v>
      </c>
      <c r="B30" s="46" t="s">
        <v>24</v>
      </c>
      <c r="C30" s="46">
        <f ca="1">IF(COUNTIFS(Распис!$B$4:$B$300,$A30,Распис!$C$4:$C$300,"&lt;="&amp;C$1,Распис!$D$4:$D$300,"&gt;="&amp;C$1)&gt;0,SUMIFS(Распис!$H$4:$H$300,Распис!$B$4:$B$300,$A30,Распис!$C$4:$C$300,"&lt;="&amp;C$1,Распис!$D$4:$D$300,"&gt;="&amp;C$1),SUMIF(База!$B$3:$B$305,$A30,База!$H$3:$H$152))</f>
        <v>0</v>
      </c>
      <c r="D30" s="46">
        <f ca="1">IF(COUNTIFS(Распис!$B$4:$B$300,$A30,Распис!$C$4:$C$300,"&lt;="&amp;D$1,Распис!$D$4:$D$300,"&gt;="&amp;D$1)&gt;0,SUMIFS(Распис!$I$4:$I$300,Распис!$B$4:$B$300,$A30,Распис!$C$4:$C$300,"&lt;="&amp;D$1,Распис!$D$4:$D$300,"&gt;="&amp;D$1),SUMIF(База!$B$3:$B$305,$A30,База!$I$3:$I$152))</f>
        <v>0</v>
      </c>
      <c r="E30" s="46">
        <f ca="1">IF(COUNTIFS(Распис!$B$4:$B$300,$A30,Распис!$C$4:$C$300,"&lt;="&amp;E$1,Распис!$D$4:$D$300,"&gt;="&amp;E$1)&gt;0,SUMIFS(Распис!$J$4:$J$300,Распис!$B$4:$B$300,$A30,Распис!$C$4:$C$300,"&lt;="&amp;E$1,Распис!$D$4:$D$300,"&gt;="&amp;E$1),SUMIF(База!$B$3:$B$305,$A30,База!$J$3:$J$152))</f>
        <v>0</v>
      </c>
      <c r="F30" s="46">
        <f ca="1">IF(COUNTIFS(Распис!$B$4:$B$300,$A30,Распис!$C$4:$C$300,"&lt;="&amp;F$1,Распис!$D$4:$D$300,"&gt;="&amp;F$1)&gt;0,SUMIFS(Распис!$K$4:$K$300,Распис!$B$4:$B$300,$A30,Распис!$C$4:$C$300,"&lt;="&amp;F$1,Распис!$D$4:$D$300,"&gt;="&amp;F$1),SUMIF(База!$B$3:$B$305,$A30,База!$K$3:$K$152))</f>
        <v>0</v>
      </c>
      <c r="G30" s="46" t="s">
        <v>23</v>
      </c>
      <c r="H30" s="46" t="s">
        <v>24</v>
      </c>
      <c r="I30" s="46">
        <f ca="1">IF(COUNTIFS(Распис!$B$4:$B$300,$A30,Распис!$C$4:$C$300,"&lt;="&amp;I$1,Распис!$D$4:$D$300,"&gt;="&amp;I$1)&gt;0,SUMIFS(Распис!$G$4:$G$300,Распис!$B$4:$B$300,$A30,Распис!$C$4:$C$300,"&lt;="&amp;I$1,Распис!$D$4:$D$300,"&gt;="&amp;I$1),SUMIF(База!$B$3:$B$305,$A30,База!$G$3:$G$152))</f>
        <v>0</v>
      </c>
      <c r="J30" s="46" t="s">
        <v>24</v>
      </c>
      <c r="K30" s="46">
        <f ca="1">IF(COUNTIFS(Распис!$B$4:$B$300,$A30,Распис!$C$4:$C$300,"&lt;="&amp;K$1,Распис!$D$4:$D$300,"&gt;="&amp;K$1)&gt;0,SUMIFS(Распис!$I$4:$I$300,Распис!$B$4:$B$300,$A30,Распис!$C$4:$C$300,"&lt;="&amp;K$1,Распис!$D$4:$D$300,"&gt;="&amp;K$1),SUMIF(База!$B$3:$B$305,$A30,База!$I$3:$I$152))</f>
        <v>0</v>
      </c>
      <c r="L30" s="46">
        <f ca="1">IF(COUNTIFS(Распис!$B$4:$B$300,$A30,Распис!$C$4:$C$300,"&lt;="&amp;L$1,Распис!$D$4:$D$300,"&gt;="&amp;L$1)&gt;0,SUMIFS(Распис!$J$4:$J$300,Распис!$B$4:$B$300,$A30,Распис!$C$4:$C$300,"&lt;="&amp;L$1,Распис!$D$4:$D$300,"&gt;="&amp;L$1),SUMIF(База!$B$3:$B$305,$A30,База!$J$3:$J$152))</f>
        <v>0</v>
      </c>
      <c r="M30" s="46">
        <f ca="1">IF(COUNTIFS(Распис!$B$4:$B$300,$A30,Распис!$C$4:$C$300,"&lt;="&amp;M$1,Распис!$D$4:$D$300,"&gt;="&amp;M$1)&gt;0,SUMIFS(Распис!$K$4:$K$300,Распис!$B$4:$B$300,$A30,Распис!$C$4:$C$300,"&lt;="&amp;M$1,Распис!$D$4:$D$300,"&gt;="&amp;M$1),SUMIF(База!$B$3:$B$305,$A30,База!$K$3:$K$152))</f>
        <v>0</v>
      </c>
      <c r="N30" s="46" t="s">
        <v>23</v>
      </c>
      <c r="O30" s="46">
        <f ca="1">IF(COUNTIFS(Распис!$B$4:$B$300,$A30,Распис!$C$4:$C$300,"&lt;="&amp;O$1,Распис!$D$4:$D$300,"&gt;="&amp;O$1)&gt;0,SUMIFS(Распис!$F$4:$F$300,Распис!$B$4:$B$300,$A30,Распис!$C$4:$C$300,"&lt;="&amp;O$1,Распис!$D$4:$D$300,"&gt;="&amp;O$1),SUMIF(База!$B$3:$B$305,$A30,База!$F$3:$F$152))</f>
        <v>0</v>
      </c>
      <c r="P30" s="46">
        <f ca="1">IF(COUNTIFS(Распис!$B$4:$B$300,$A30,Распис!$C$4:$C$300,"&lt;="&amp;P$1,Распис!$D$4:$D$300,"&gt;="&amp;P$1)&gt;0,SUMIFS(Распис!$G$4:$G$300,Распис!$B$4:$B$300,$A30,Распис!$C$4:$C$300,"&lt;="&amp;P$1,Распис!$D$4:$D$300,"&gt;="&amp;P$1),SUMIF(База!$B$3:$B$305,$A30,База!$G$3:$G$152))</f>
        <v>0</v>
      </c>
      <c r="Q30" s="46">
        <f ca="1">IF(COUNTIFS(Распис!$B$4:$B$300,$A30,Распис!$C$4:$C$300,"&lt;="&amp;Q$1,Распис!$D$4:$D$300,"&gt;="&amp;Q$1)&gt;0,SUMIFS(Распис!$H$4:$H$300,Распис!$B$4:$B$300,$A30,Распис!$C$4:$C$300,"&lt;="&amp;Q$1,Распис!$D$4:$D$300,"&gt;="&amp;Q$1),SUMIF(База!$B$3:$B$305,$A30,База!$H$3:$H$152))</f>
        <v>0</v>
      </c>
      <c r="R30" s="46">
        <f ca="1">IF(COUNTIFS(Распис!$B$4:$B$300,$A30,Распис!$C$4:$C$300,"&lt;="&amp;R$1,Распис!$D$4:$D$300,"&gt;="&amp;R$1)&gt;0,SUMIFS(Распис!$I$4:$I$300,Распис!$B$4:$B$300,$A30,Распис!$C$4:$C$300,"&lt;="&amp;R$1,Распис!$D$4:$D$300,"&gt;="&amp;R$1),SUMIF(База!$B$3:$B$305,$A30,База!$I$3:$I$152))</f>
        <v>0</v>
      </c>
      <c r="S30" s="46">
        <f ca="1">IF(COUNTIFS(Распис!$B$4:$B$300,$A30,Распис!$C$4:$C$300,"&lt;="&amp;S$1,Распис!$D$4:$D$300,"&gt;="&amp;S$1)&gt;0,SUMIFS(Распис!$J$4:$J$300,Распис!$B$4:$B$300,$A30,Распис!$C$4:$C$300,"&lt;="&amp;S$1,Распис!$D$4:$D$300,"&gt;="&amp;S$1),SUMIF(База!$B$3:$B$305,$A30,База!$J$3:$J$152))</f>
        <v>0</v>
      </c>
      <c r="T30" s="46">
        <f ca="1">IF(COUNTIFS(Распис!$B$4:$B$300,$A30,Распис!$C$4:$C$300,"&lt;="&amp;T$1,Распис!$D$4:$D$300,"&gt;="&amp;T$1)&gt;0,SUMIFS(Распис!$K$4:$K$300,Распис!$B$4:$B$300,$A30,Распис!$C$4:$C$300,"&lt;="&amp;T$1,Распис!$D$4:$D$300,"&gt;="&amp;T$1),SUMIF(База!$B$3:$B$305,$A30,База!$K$3:$K$152))</f>
        <v>0</v>
      </c>
      <c r="U30" s="46" t="s">
        <v>23</v>
      </c>
      <c r="V30" s="46">
        <f ca="1">IF(COUNTIFS(Распис!$B$4:$B$300,$A30,Распис!$C$4:$C$300,"&lt;="&amp;V$1,Распис!$D$4:$D$300,"&gt;="&amp;V$1)&gt;0,SUMIFS(Распис!$F$4:$F$300,Распис!$B$4:$B$300,$A30,Распис!$C$4:$C$300,"&lt;="&amp;V$1,Распис!$D$4:$D$300,"&gt;="&amp;V$1),SUMIF(База!$B$3:$B$305,$A30,База!$F$3:$F$152))</f>
        <v>0</v>
      </c>
      <c r="W30" s="46">
        <f ca="1">IF(COUNTIFS(Распис!$B$4:$B$300,$A30,Распис!$C$4:$C$300,"&lt;="&amp;W$1,Распис!$D$4:$D$300,"&gt;="&amp;W$1)&gt;0,SUMIFS(Распис!$G$4:$G$300,Распис!$B$4:$B$300,$A30,Распис!$C$4:$C$300,"&lt;="&amp;W$1,Распис!$D$4:$D$300,"&gt;="&amp;W$1),SUMIF(База!$B$3:$B$305,$A30,База!$G$3:$G$152))</f>
        <v>0</v>
      </c>
      <c r="X30" s="46">
        <f ca="1">IF(COUNTIFS(Распис!$B$4:$B$300,$A30,Распис!$C$4:$C$300,"&lt;="&amp;X$1,Распис!$D$4:$D$300,"&gt;="&amp;X$1)&gt;0,SUMIFS(Распис!$H$4:$H$300,Распис!$B$4:$B$300,$A30,Распис!$C$4:$C$300,"&lt;="&amp;X$1,Распис!$D$4:$D$300,"&gt;="&amp;X$1),SUMIF(База!$B$3:$B$305,$A30,База!$H$3:$H$152))</f>
        <v>0</v>
      </c>
      <c r="Y30" s="46">
        <f ca="1">IF(COUNTIFS(Распис!$B$4:$B$300,$A30,Распис!$C$4:$C$300,"&lt;="&amp;Y$1,Распис!$D$4:$D$300,"&gt;="&amp;Y$1)&gt;0,SUMIFS(Распис!$I$4:$I$300,Распис!$B$4:$B$300,$A30,Распис!$C$4:$C$300,"&lt;="&amp;Y$1,Распис!$D$4:$D$300,"&gt;="&amp;Y$1),SUMIF(База!$B$3:$B$305,$A30,База!$I$3:$I$152))</f>
        <v>0</v>
      </c>
      <c r="Z30" s="46">
        <f ca="1">IF(COUNTIFS(Распис!$B$4:$B$300,$A30,Распис!$C$4:$C$300,"&lt;="&amp;Z$1,Распис!$D$4:$D$300,"&gt;="&amp;Z$1)&gt;0,SUMIFS(Распис!$J$4:$J$300,Распис!$B$4:$B$300,$A30,Распис!$C$4:$C$300,"&lt;="&amp;Z$1,Распис!$D$4:$D$300,"&gt;="&amp;Z$1),SUMIF(База!$B$3:$B$305,$A30,База!$J$3:$J$152))</f>
        <v>0</v>
      </c>
      <c r="AA30" s="46" t="s">
        <v>25</v>
      </c>
      <c r="AB30" s="46" t="s">
        <v>23</v>
      </c>
      <c r="AC30" s="46" t="s">
        <v>25</v>
      </c>
      <c r="AD30" s="46" t="s">
        <v>25</v>
      </c>
      <c r="AE30" s="46" t="s">
        <v>25</v>
      </c>
      <c r="AF30" s="46" t="s">
        <v>25</v>
      </c>
      <c r="AG30" s="46">
        <f t="shared" ca="1" si="3"/>
        <v>0</v>
      </c>
      <c r="AH30" s="46">
        <f ca="1">AG30-SUMIFS(Распред!$G$4:$G$300,Распред!$B$4:$B$300,"май",Распред!$F$4:$F$300,A30)</f>
        <v>0</v>
      </c>
      <c r="AI30" s="46">
        <f ca="1">AH30+(COUNTIF(B30:AF30,"КД")+SUMIFS(Распред!$AH$4:$AH$300,Распред!$F$4:$F$300,A30,Распред!$B$4:$B$300,"май"))*4</f>
        <v>20</v>
      </c>
      <c r="AJ30" s="46">
        <f t="shared" ca="1" si="4"/>
        <v>0</v>
      </c>
      <c r="AK30" s="46">
        <f t="shared" ca="1" si="5"/>
        <v>0</v>
      </c>
      <c r="AL30" s="46">
        <f>SUMIFS(Распред!$K$4:$K$300,Распред!$B$4:$B$300,"май",Распред!$J$4:$J$300,A30)+SUMIFS(Распред!$M$4:$M$300,Распред!$B$4:$B$300,"май",Распред!$L$4:$L$300,A30)+SUMIFS(Распред!$O$4:$O$300,Распред!$B$4:$B$300,"май",Распред!$N$4:$N$300,A30)+SUMIFS(Распред!$Q$4:$Q$300,Распред!$B$4:$B$300,"май",Распред!$P$4:$P$300,A30)+SUMIFS(Распред!$S$4:$S$300,Распред!$B$4:$B$300,"май",Распред!$R$4:$R$300,A30)+SUMIFS(Распред!$U$4:$U$300,Распред!$B$4:$B$300,"май",Распред!$T$4:$T$300,A30)+SUMIFS(Распред!$W$4:$W$300,Распред!$B$4:$B$300,"май",Распред!$V$4:$V$300,A30)+SUMIFS(Распред!$Y$4:$Y$300,Распред!$B$4:$B$300,"май",Распред!$X$4:$X$300,A30)+SUMIFS(Распред!$AA$4:$AA$300,Распред!$B$4:$B$300,"май",Распред!$Z$4:$Z$300,A30)+SUMIFS(Распред!$AC$4:$AC$300,Распред!$B$4:$B$300,"май",Распред!$AB$4:$AB$300,A30)</f>
        <v>0</v>
      </c>
      <c r="AM30" s="46">
        <f t="shared" ca="1" si="6"/>
        <v>0</v>
      </c>
      <c r="AN30" s="46">
        <f t="shared" ca="1" si="7"/>
        <v>0</v>
      </c>
      <c r="AO30" s="46">
        <f t="shared" ca="1" si="8"/>
        <v>0</v>
      </c>
      <c r="AP30" s="46">
        <f>январь!AP30</f>
        <v>0</v>
      </c>
      <c r="AQ30" s="46">
        <f t="shared" ca="1" si="9"/>
        <v>0</v>
      </c>
      <c r="AR30" s="47"/>
      <c r="AS30" s="47">
        <f t="shared" ca="1" si="10"/>
        <v>0</v>
      </c>
      <c r="AT30" s="47"/>
      <c r="AU30" s="47"/>
      <c r="AV30" s="47"/>
      <c r="AW30" s="47"/>
      <c r="AX30" s="47"/>
      <c r="AY30" s="184"/>
      <c r="AZ30" s="184"/>
      <c r="BA30" s="184"/>
      <c r="BB30" s="184"/>
      <c r="BC30" s="184"/>
      <c r="BD30" s="184"/>
      <c r="BE30" s="184"/>
    </row>
    <row r="31" spans="1:57" x14ac:dyDescent="0.25">
      <c r="A31" s="47">
        <f>База!B31</f>
        <v>0</v>
      </c>
      <c r="B31" s="46" t="s">
        <v>24</v>
      </c>
      <c r="C31" s="46">
        <f ca="1">IF(COUNTIFS(Распис!$B$4:$B$300,$A31,Распис!$C$4:$C$300,"&lt;="&amp;C$1,Распис!$D$4:$D$300,"&gt;="&amp;C$1)&gt;0,SUMIFS(Распис!$H$4:$H$300,Распис!$B$4:$B$300,$A31,Распис!$C$4:$C$300,"&lt;="&amp;C$1,Распис!$D$4:$D$300,"&gt;="&amp;C$1),SUMIF(База!$B$3:$B$305,$A31,База!$H$3:$H$152))</f>
        <v>0</v>
      </c>
      <c r="D31" s="46">
        <f ca="1">IF(COUNTIFS(Распис!$B$4:$B$300,$A31,Распис!$C$4:$C$300,"&lt;="&amp;D$1,Распис!$D$4:$D$300,"&gt;="&amp;D$1)&gt;0,SUMIFS(Распис!$I$4:$I$300,Распис!$B$4:$B$300,$A31,Распис!$C$4:$C$300,"&lt;="&amp;D$1,Распис!$D$4:$D$300,"&gt;="&amp;D$1),SUMIF(База!$B$3:$B$305,$A31,База!$I$3:$I$152))</f>
        <v>0</v>
      </c>
      <c r="E31" s="46">
        <f ca="1">IF(COUNTIFS(Распис!$B$4:$B$300,$A31,Распис!$C$4:$C$300,"&lt;="&amp;E$1,Распис!$D$4:$D$300,"&gt;="&amp;E$1)&gt;0,SUMIFS(Распис!$J$4:$J$300,Распис!$B$4:$B$300,$A31,Распис!$C$4:$C$300,"&lt;="&amp;E$1,Распис!$D$4:$D$300,"&gt;="&amp;E$1),SUMIF(База!$B$3:$B$305,$A31,База!$J$3:$J$152))</f>
        <v>0</v>
      </c>
      <c r="F31" s="46">
        <f ca="1">IF(COUNTIFS(Распис!$B$4:$B$300,$A31,Распис!$C$4:$C$300,"&lt;="&amp;F$1,Распис!$D$4:$D$300,"&gt;="&amp;F$1)&gt;0,SUMIFS(Распис!$K$4:$K$300,Распис!$B$4:$B$300,$A31,Распис!$C$4:$C$300,"&lt;="&amp;F$1,Распис!$D$4:$D$300,"&gt;="&amp;F$1),SUMIF(База!$B$3:$B$305,$A31,База!$K$3:$K$152))</f>
        <v>0</v>
      </c>
      <c r="G31" s="46" t="s">
        <v>23</v>
      </c>
      <c r="H31" s="46" t="s">
        <v>24</v>
      </c>
      <c r="I31" s="46">
        <f ca="1">IF(COUNTIFS(Распис!$B$4:$B$300,$A31,Распис!$C$4:$C$300,"&lt;="&amp;I$1,Распис!$D$4:$D$300,"&gt;="&amp;I$1)&gt;0,SUMIFS(Распис!$G$4:$G$300,Распис!$B$4:$B$300,$A31,Распис!$C$4:$C$300,"&lt;="&amp;I$1,Распис!$D$4:$D$300,"&gt;="&amp;I$1),SUMIF(База!$B$3:$B$305,$A31,База!$G$3:$G$152))</f>
        <v>0</v>
      </c>
      <c r="J31" s="46" t="s">
        <v>24</v>
      </c>
      <c r="K31" s="46">
        <f ca="1">IF(COUNTIFS(Распис!$B$4:$B$300,$A31,Распис!$C$4:$C$300,"&lt;="&amp;K$1,Распис!$D$4:$D$300,"&gt;="&amp;K$1)&gt;0,SUMIFS(Распис!$I$4:$I$300,Распис!$B$4:$B$300,$A31,Распис!$C$4:$C$300,"&lt;="&amp;K$1,Распис!$D$4:$D$300,"&gt;="&amp;K$1),SUMIF(База!$B$3:$B$305,$A31,База!$I$3:$I$152))</f>
        <v>0</v>
      </c>
      <c r="L31" s="46">
        <f ca="1">IF(COUNTIFS(Распис!$B$4:$B$300,$A31,Распис!$C$4:$C$300,"&lt;="&amp;L$1,Распис!$D$4:$D$300,"&gt;="&amp;L$1)&gt;0,SUMIFS(Распис!$J$4:$J$300,Распис!$B$4:$B$300,$A31,Распис!$C$4:$C$300,"&lt;="&amp;L$1,Распис!$D$4:$D$300,"&gt;="&amp;L$1),SUMIF(База!$B$3:$B$305,$A31,База!$J$3:$J$152))</f>
        <v>0</v>
      </c>
      <c r="M31" s="46">
        <f ca="1">IF(COUNTIFS(Распис!$B$4:$B$300,$A31,Распис!$C$4:$C$300,"&lt;="&amp;M$1,Распис!$D$4:$D$300,"&gt;="&amp;M$1)&gt;0,SUMIFS(Распис!$K$4:$K$300,Распис!$B$4:$B$300,$A31,Распис!$C$4:$C$300,"&lt;="&amp;M$1,Распис!$D$4:$D$300,"&gt;="&amp;M$1),SUMIF(База!$B$3:$B$305,$A31,База!$K$3:$K$152))</f>
        <v>0</v>
      </c>
      <c r="N31" s="46" t="s">
        <v>23</v>
      </c>
      <c r="O31" s="46">
        <f ca="1">IF(COUNTIFS(Распис!$B$4:$B$300,$A31,Распис!$C$4:$C$300,"&lt;="&amp;O$1,Распис!$D$4:$D$300,"&gt;="&amp;O$1)&gt;0,SUMIFS(Распис!$F$4:$F$300,Распис!$B$4:$B$300,$A31,Распис!$C$4:$C$300,"&lt;="&amp;O$1,Распис!$D$4:$D$300,"&gt;="&amp;O$1),SUMIF(База!$B$3:$B$305,$A31,База!$F$3:$F$152))</f>
        <v>0</v>
      </c>
      <c r="P31" s="46">
        <f ca="1">IF(COUNTIFS(Распис!$B$4:$B$300,$A31,Распис!$C$4:$C$300,"&lt;="&amp;P$1,Распис!$D$4:$D$300,"&gt;="&amp;P$1)&gt;0,SUMIFS(Распис!$G$4:$G$300,Распис!$B$4:$B$300,$A31,Распис!$C$4:$C$300,"&lt;="&amp;P$1,Распис!$D$4:$D$300,"&gt;="&amp;P$1),SUMIF(База!$B$3:$B$305,$A31,База!$G$3:$G$152))</f>
        <v>0</v>
      </c>
      <c r="Q31" s="46">
        <f ca="1">IF(COUNTIFS(Распис!$B$4:$B$300,$A31,Распис!$C$4:$C$300,"&lt;="&amp;Q$1,Распис!$D$4:$D$300,"&gt;="&amp;Q$1)&gt;0,SUMIFS(Распис!$H$4:$H$300,Распис!$B$4:$B$300,$A31,Распис!$C$4:$C$300,"&lt;="&amp;Q$1,Распис!$D$4:$D$300,"&gt;="&amp;Q$1),SUMIF(База!$B$3:$B$305,$A31,База!$H$3:$H$152))</f>
        <v>0</v>
      </c>
      <c r="R31" s="46">
        <f ca="1">IF(COUNTIFS(Распис!$B$4:$B$300,$A31,Распис!$C$4:$C$300,"&lt;="&amp;R$1,Распис!$D$4:$D$300,"&gt;="&amp;R$1)&gt;0,SUMIFS(Распис!$I$4:$I$300,Распис!$B$4:$B$300,$A31,Распис!$C$4:$C$300,"&lt;="&amp;R$1,Распис!$D$4:$D$300,"&gt;="&amp;R$1),SUMIF(База!$B$3:$B$305,$A31,База!$I$3:$I$152))</f>
        <v>0</v>
      </c>
      <c r="S31" s="46">
        <f ca="1">IF(COUNTIFS(Распис!$B$4:$B$300,$A31,Распис!$C$4:$C$300,"&lt;="&amp;S$1,Распис!$D$4:$D$300,"&gt;="&amp;S$1)&gt;0,SUMIFS(Распис!$J$4:$J$300,Распис!$B$4:$B$300,$A31,Распис!$C$4:$C$300,"&lt;="&amp;S$1,Распис!$D$4:$D$300,"&gt;="&amp;S$1),SUMIF(База!$B$3:$B$305,$A31,База!$J$3:$J$152))</f>
        <v>0</v>
      </c>
      <c r="T31" s="46">
        <f ca="1">IF(COUNTIFS(Распис!$B$4:$B$300,$A31,Распис!$C$4:$C$300,"&lt;="&amp;T$1,Распис!$D$4:$D$300,"&gt;="&amp;T$1)&gt;0,SUMIFS(Распис!$K$4:$K$300,Распис!$B$4:$B$300,$A31,Распис!$C$4:$C$300,"&lt;="&amp;T$1,Распис!$D$4:$D$300,"&gt;="&amp;T$1),SUMIF(База!$B$3:$B$305,$A31,База!$K$3:$K$152))</f>
        <v>0</v>
      </c>
      <c r="U31" s="46" t="s">
        <v>23</v>
      </c>
      <c r="V31" s="46">
        <f ca="1">IF(COUNTIFS(Распис!$B$4:$B$300,$A31,Распис!$C$4:$C$300,"&lt;="&amp;V$1,Распис!$D$4:$D$300,"&gt;="&amp;V$1)&gt;0,SUMIFS(Распис!$F$4:$F$300,Распис!$B$4:$B$300,$A31,Распис!$C$4:$C$300,"&lt;="&amp;V$1,Распис!$D$4:$D$300,"&gt;="&amp;V$1),SUMIF(База!$B$3:$B$305,$A31,База!$F$3:$F$152))</f>
        <v>0</v>
      </c>
      <c r="W31" s="46">
        <f ca="1">IF(COUNTIFS(Распис!$B$4:$B$300,$A31,Распис!$C$4:$C$300,"&lt;="&amp;W$1,Распис!$D$4:$D$300,"&gt;="&amp;W$1)&gt;0,SUMIFS(Распис!$G$4:$G$300,Распис!$B$4:$B$300,$A31,Распис!$C$4:$C$300,"&lt;="&amp;W$1,Распис!$D$4:$D$300,"&gt;="&amp;W$1),SUMIF(База!$B$3:$B$305,$A31,База!$G$3:$G$152))</f>
        <v>0</v>
      </c>
      <c r="X31" s="46">
        <f ca="1">IF(COUNTIFS(Распис!$B$4:$B$300,$A31,Распис!$C$4:$C$300,"&lt;="&amp;X$1,Распис!$D$4:$D$300,"&gt;="&amp;X$1)&gt;0,SUMIFS(Распис!$H$4:$H$300,Распис!$B$4:$B$300,$A31,Распис!$C$4:$C$300,"&lt;="&amp;X$1,Распис!$D$4:$D$300,"&gt;="&amp;X$1),SUMIF(База!$B$3:$B$305,$A31,База!$H$3:$H$152))</f>
        <v>0</v>
      </c>
      <c r="Y31" s="46">
        <f ca="1">IF(COUNTIFS(Распис!$B$4:$B$300,$A31,Распис!$C$4:$C$300,"&lt;="&amp;Y$1,Распис!$D$4:$D$300,"&gt;="&amp;Y$1)&gt;0,SUMIFS(Распис!$I$4:$I$300,Распис!$B$4:$B$300,$A31,Распис!$C$4:$C$300,"&lt;="&amp;Y$1,Распис!$D$4:$D$300,"&gt;="&amp;Y$1),SUMIF(База!$B$3:$B$305,$A31,База!$I$3:$I$152))</f>
        <v>0</v>
      </c>
      <c r="Z31" s="46">
        <f ca="1">IF(COUNTIFS(Распис!$B$4:$B$300,$A31,Распис!$C$4:$C$300,"&lt;="&amp;Z$1,Распис!$D$4:$D$300,"&gt;="&amp;Z$1)&gt;0,SUMIFS(Распис!$J$4:$J$300,Распис!$B$4:$B$300,$A31,Распис!$C$4:$C$300,"&lt;="&amp;Z$1,Распис!$D$4:$D$300,"&gt;="&amp;Z$1),SUMIF(База!$B$3:$B$305,$A31,База!$J$3:$J$152))</f>
        <v>0</v>
      </c>
      <c r="AA31" s="46" t="s">
        <v>25</v>
      </c>
      <c r="AB31" s="46" t="s">
        <v>23</v>
      </c>
      <c r="AC31" s="46" t="s">
        <v>25</v>
      </c>
      <c r="AD31" s="46" t="s">
        <v>25</v>
      </c>
      <c r="AE31" s="46" t="s">
        <v>25</v>
      </c>
      <c r="AF31" s="46" t="s">
        <v>25</v>
      </c>
      <c r="AG31" s="46">
        <f t="shared" ca="1" si="3"/>
        <v>0</v>
      </c>
      <c r="AH31" s="46">
        <f ca="1">AG31-SUMIFS(Распред!$G$4:$G$300,Распред!$B$4:$B$300,"май",Распред!$F$4:$F$300,A31)</f>
        <v>0</v>
      </c>
      <c r="AI31" s="46">
        <f ca="1">AH31+(COUNTIF(B31:AF31,"КД")+SUMIFS(Распред!$AH$4:$AH$300,Распред!$F$4:$F$300,A31,Распред!$B$4:$B$300,"май"))*4</f>
        <v>20</v>
      </c>
      <c r="AJ31" s="46">
        <f t="shared" ca="1" si="4"/>
        <v>0</v>
      </c>
      <c r="AK31" s="46">
        <f t="shared" ca="1" si="5"/>
        <v>0</v>
      </c>
      <c r="AL31" s="46">
        <f>SUMIFS(Распред!$K$4:$K$300,Распред!$B$4:$B$300,"май",Распред!$J$4:$J$300,A31)+SUMIFS(Распред!$M$4:$M$300,Распред!$B$4:$B$300,"май",Распред!$L$4:$L$300,A31)+SUMIFS(Распред!$O$4:$O$300,Распред!$B$4:$B$300,"май",Распред!$N$4:$N$300,A31)+SUMIFS(Распред!$Q$4:$Q$300,Распред!$B$4:$B$300,"май",Распред!$P$4:$P$300,A31)+SUMIFS(Распред!$S$4:$S$300,Распред!$B$4:$B$300,"май",Распред!$R$4:$R$300,A31)+SUMIFS(Распред!$U$4:$U$300,Распред!$B$4:$B$300,"май",Распред!$T$4:$T$300,A31)+SUMIFS(Распред!$W$4:$W$300,Распред!$B$4:$B$300,"май",Распред!$V$4:$V$300,A31)+SUMIFS(Распред!$Y$4:$Y$300,Распред!$B$4:$B$300,"май",Распред!$X$4:$X$300,A31)+SUMIFS(Распред!$AA$4:$AA$300,Распред!$B$4:$B$300,"май",Распред!$Z$4:$Z$300,A31)+SUMIFS(Распред!$AC$4:$AC$300,Распред!$B$4:$B$300,"май",Распред!$AB$4:$AB$300,A31)</f>
        <v>0</v>
      </c>
      <c r="AM31" s="46">
        <f t="shared" ca="1" si="6"/>
        <v>0</v>
      </c>
      <c r="AN31" s="46">
        <f t="shared" ca="1" si="7"/>
        <v>0</v>
      </c>
      <c r="AO31" s="46">
        <f t="shared" ca="1" si="8"/>
        <v>0</v>
      </c>
      <c r="AP31" s="46">
        <f>январь!AP31</f>
        <v>0</v>
      </c>
      <c r="AQ31" s="46">
        <f t="shared" ca="1" si="9"/>
        <v>0</v>
      </c>
      <c r="AR31" s="47"/>
      <c r="AS31" s="47">
        <f t="shared" ca="1" si="10"/>
        <v>0</v>
      </c>
      <c r="AT31" s="47"/>
      <c r="AU31" s="47"/>
      <c r="AV31" s="47"/>
      <c r="AW31" s="47"/>
      <c r="AX31" s="47"/>
      <c r="AY31" s="184"/>
      <c r="AZ31" s="184"/>
      <c r="BA31" s="184"/>
      <c r="BB31" s="184"/>
      <c r="BC31" s="184"/>
      <c r="BD31" s="184"/>
      <c r="BE31" s="184"/>
    </row>
    <row r="32" spans="1:57" x14ac:dyDescent="0.25">
      <c r="A32" s="47">
        <f>База!B32</f>
        <v>0</v>
      </c>
      <c r="B32" s="46" t="s">
        <v>24</v>
      </c>
      <c r="C32" s="46">
        <f ca="1">IF(COUNTIFS(Распис!$B$4:$B$300,$A32,Распис!$C$4:$C$300,"&lt;="&amp;C$1,Распис!$D$4:$D$300,"&gt;="&amp;C$1)&gt;0,SUMIFS(Распис!$H$4:$H$300,Распис!$B$4:$B$300,$A32,Распис!$C$4:$C$300,"&lt;="&amp;C$1,Распис!$D$4:$D$300,"&gt;="&amp;C$1),SUMIF(База!$B$3:$B$305,$A32,База!$H$3:$H$152))</f>
        <v>0</v>
      </c>
      <c r="D32" s="46">
        <f ca="1">IF(COUNTIFS(Распис!$B$4:$B$300,$A32,Распис!$C$4:$C$300,"&lt;="&amp;D$1,Распис!$D$4:$D$300,"&gt;="&amp;D$1)&gt;0,SUMIFS(Распис!$I$4:$I$300,Распис!$B$4:$B$300,$A32,Распис!$C$4:$C$300,"&lt;="&amp;D$1,Распис!$D$4:$D$300,"&gt;="&amp;D$1),SUMIF(База!$B$3:$B$305,$A32,База!$I$3:$I$152))</f>
        <v>0</v>
      </c>
      <c r="E32" s="46">
        <f ca="1">IF(COUNTIFS(Распис!$B$4:$B$300,$A32,Распис!$C$4:$C$300,"&lt;="&amp;E$1,Распис!$D$4:$D$300,"&gt;="&amp;E$1)&gt;0,SUMIFS(Распис!$J$4:$J$300,Распис!$B$4:$B$300,$A32,Распис!$C$4:$C$300,"&lt;="&amp;E$1,Распис!$D$4:$D$300,"&gt;="&amp;E$1),SUMIF(База!$B$3:$B$305,$A32,База!$J$3:$J$152))</f>
        <v>0</v>
      </c>
      <c r="F32" s="46">
        <f ca="1">IF(COUNTIFS(Распис!$B$4:$B$300,$A32,Распис!$C$4:$C$300,"&lt;="&amp;F$1,Распис!$D$4:$D$300,"&gt;="&amp;F$1)&gt;0,SUMIFS(Распис!$K$4:$K$300,Распис!$B$4:$B$300,$A32,Распис!$C$4:$C$300,"&lt;="&amp;F$1,Распис!$D$4:$D$300,"&gt;="&amp;F$1),SUMIF(База!$B$3:$B$305,$A32,База!$K$3:$K$152))</f>
        <v>0</v>
      </c>
      <c r="G32" s="46" t="s">
        <v>23</v>
      </c>
      <c r="H32" s="46" t="s">
        <v>24</v>
      </c>
      <c r="I32" s="46">
        <f ca="1">IF(COUNTIFS(Распис!$B$4:$B$300,$A32,Распис!$C$4:$C$300,"&lt;="&amp;I$1,Распис!$D$4:$D$300,"&gt;="&amp;I$1)&gt;0,SUMIFS(Распис!$G$4:$G$300,Распис!$B$4:$B$300,$A32,Распис!$C$4:$C$300,"&lt;="&amp;I$1,Распис!$D$4:$D$300,"&gt;="&amp;I$1),SUMIF(База!$B$3:$B$305,$A32,База!$G$3:$G$152))</f>
        <v>0</v>
      </c>
      <c r="J32" s="46" t="s">
        <v>24</v>
      </c>
      <c r="K32" s="46">
        <f ca="1">IF(COUNTIFS(Распис!$B$4:$B$300,$A32,Распис!$C$4:$C$300,"&lt;="&amp;K$1,Распис!$D$4:$D$300,"&gt;="&amp;K$1)&gt;0,SUMIFS(Распис!$I$4:$I$300,Распис!$B$4:$B$300,$A32,Распис!$C$4:$C$300,"&lt;="&amp;K$1,Распис!$D$4:$D$300,"&gt;="&amp;K$1),SUMIF(База!$B$3:$B$305,$A32,База!$I$3:$I$152))</f>
        <v>0</v>
      </c>
      <c r="L32" s="46">
        <f ca="1">IF(COUNTIFS(Распис!$B$4:$B$300,$A32,Распис!$C$4:$C$300,"&lt;="&amp;L$1,Распис!$D$4:$D$300,"&gt;="&amp;L$1)&gt;0,SUMIFS(Распис!$J$4:$J$300,Распис!$B$4:$B$300,$A32,Распис!$C$4:$C$300,"&lt;="&amp;L$1,Распис!$D$4:$D$300,"&gt;="&amp;L$1),SUMIF(База!$B$3:$B$305,$A32,База!$J$3:$J$152))</f>
        <v>0</v>
      </c>
      <c r="M32" s="46">
        <f ca="1">IF(COUNTIFS(Распис!$B$4:$B$300,$A32,Распис!$C$4:$C$300,"&lt;="&amp;M$1,Распис!$D$4:$D$300,"&gt;="&amp;M$1)&gt;0,SUMIFS(Распис!$K$4:$K$300,Распис!$B$4:$B$300,$A32,Распис!$C$4:$C$300,"&lt;="&amp;M$1,Распис!$D$4:$D$300,"&gt;="&amp;M$1),SUMIF(База!$B$3:$B$305,$A32,База!$K$3:$K$152))</f>
        <v>0</v>
      </c>
      <c r="N32" s="46" t="s">
        <v>23</v>
      </c>
      <c r="O32" s="46">
        <f ca="1">IF(COUNTIFS(Распис!$B$4:$B$300,$A32,Распис!$C$4:$C$300,"&lt;="&amp;O$1,Распис!$D$4:$D$300,"&gt;="&amp;O$1)&gt;0,SUMIFS(Распис!$F$4:$F$300,Распис!$B$4:$B$300,$A32,Распис!$C$4:$C$300,"&lt;="&amp;O$1,Распис!$D$4:$D$300,"&gt;="&amp;O$1),SUMIF(База!$B$3:$B$305,$A32,База!$F$3:$F$152))</f>
        <v>0</v>
      </c>
      <c r="P32" s="46">
        <f ca="1">IF(COUNTIFS(Распис!$B$4:$B$300,$A32,Распис!$C$4:$C$300,"&lt;="&amp;P$1,Распис!$D$4:$D$300,"&gt;="&amp;P$1)&gt;0,SUMIFS(Распис!$G$4:$G$300,Распис!$B$4:$B$300,$A32,Распис!$C$4:$C$300,"&lt;="&amp;P$1,Распис!$D$4:$D$300,"&gt;="&amp;P$1),SUMIF(База!$B$3:$B$305,$A32,База!$G$3:$G$152))</f>
        <v>0</v>
      </c>
      <c r="Q32" s="46">
        <f ca="1">IF(COUNTIFS(Распис!$B$4:$B$300,$A32,Распис!$C$4:$C$300,"&lt;="&amp;Q$1,Распис!$D$4:$D$300,"&gt;="&amp;Q$1)&gt;0,SUMIFS(Распис!$H$4:$H$300,Распис!$B$4:$B$300,$A32,Распис!$C$4:$C$300,"&lt;="&amp;Q$1,Распис!$D$4:$D$300,"&gt;="&amp;Q$1),SUMIF(База!$B$3:$B$305,$A32,База!$H$3:$H$152))</f>
        <v>0</v>
      </c>
      <c r="R32" s="46">
        <f ca="1">IF(COUNTIFS(Распис!$B$4:$B$300,$A32,Распис!$C$4:$C$300,"&lt;="&amp;R$1,Распис!$D$4:$D$300,"&gt;="&amp;R$1)&gt;0,SUMIFS(Распис!$I$4:$I$300,Распис!$B$4:$B$300,$A32,Распис!$C$4:$C$300,"&lt;="&amp;R$1,Распис!$D$4:$D$300,"&gt;="&amp;R$1),SUMIF(База!$B$3:$B$305,$A32,База!$I$3:$I$152))</f>
        <v>0</v>
      </c>
      <c r="S32" s="46">
        <f ca="1">IF(COUNTIFS(Распис!$B$4:$B$300,$A32,Распис!$C$4:$C$300,"&lt;="&amp;S$1,Распис!$D$4:$D$300,"&gt;="&amp;S$1)&gt;0,SUMIFS(Распис!$J$4:$J$300,Распис!$B$4:$B$300,$A32,Распис!$C$4:$C$300,"&lt;="&amp;S$1,Распис!$D$4:$D$300,"&gt;="&amp;S$1),SUMIF(База!$B$3:$B$305,$A32,База!$J$3:$J$152))</f>
        <v>0</v>
      </c>
      <c r="T32" s="46">
        <f ca="1">IF(COUNTIFS(Распис!$B$4:$B$300,$A32,Распис!$C$4:$C$300,"&lt;="&amp;T$1,Распис!$D$4:$D$300,"&gt;="&amp;T$1)&gt;0,SUMIFS(Распис!$K$4:$K$300,Распис!$B$4:$B$300,$A32,Распис!$C$4:$C$300,"&lt;="&amp;T$1,Распис!$D$4:$D$300,"&gt;="&amp;T$1),SUMIF(База!$B$3:$B$305,$A32,База!$K$3:$K$152))</f>
        <v>0</v>
      </c>
      <c r="U32" s="46" t="s">
        <v>23</v>
      </c>
      <c r="V32" s="46">
        <f ca="1">IF(COUNTIFS(Распис!$B$4:$B$300,$A32,Распис!$C$4:$C$300,"&lt;="&amp;V$1,Распис!$D$4:$D$300,"&gt;="&amp;V$1)&gt;0,SUMIFS(Распис!$F$4:$F$300,Распис!$B$4:$B$300,$A32,Распис!$C$4:$C$300,"&lt;="&amp;V$1,Распис!$D$4:$D$300,"&gt;="&amp;V$1),SUMIF(База!$B$3:$B$305,$A32,База!$F$3:$F$152))</f>
        <v>0</v>
      </c>
      <c r="W32" s="46">
        <f ca="1">IF(COUNTIFS(Распис!$B$4:$B$300,$A32,Распис!$C$4:$C$300,"&lt;="&amp;W$1,Распис!$D$4:$D$300,"&gt;="&amp;W$1)&gt;0,SUMIFS(Распис!$G$4:$G$300,Распис!$B$4:$B$300,$A32,Распис!$C$4:$C$300,"&lt;="&amp;W$1,Распис!$D$4:$D$300,"&gt;="&amp;W$1),SUMIF(База!$B$3:$B$305,$A32,База!$G$3:$G$152))</f>
        <v>0</v>
      </c>
      <c r="X32" s="46">
        <f ca="1">IF(COUNTIFS(Распис!$B$4:$B$300,$A32,Распис!$C$4:$C$300,"&lt;="&amp;X$1,Распис!$D$4:$D$300,"&gt;="&amp;X$1)&gt;0,SUMIFS(Распис!$H$4:$H$300,Распис!$B$4:$B$300,$A32,Распис!$C$4:$C$300,"&lt;="&amp;X$1,Распис!$D$4:$D$300,"&gt;="&amp;X$1),SUMIF(База!$B$3:$B$305,$A32,База!$H$3:$H$152))</f>
        <v>0</v>
      </c>
      <c r="Y32" s="46">
        <f ca="1">IF(COUNTIFS(Распис!$B$4:$B$300,$A32,Распис!$C$4:$C$300,"&lt;="&amp;Y$1,Распис!$D$4:$D$300,"&gt;="&amp;Y$1)&gt;0,SUMIFS(Распис!$I$4:$I$300,Распис!$B$4:$B$300,$A32,Распис!$C$4:$C$300,"&lt;="&amp;Y$1,Распис!$D$4:$D$300,"&gt;="&amp;Y$1),SUMIF(База!$B$3:$B$305,$A32,База!$I$3:$I$152))</f>
        <v>0</v>
      </c>
      <c r="Z32" s="46">
        <f ca="1">IF(COUNTIFS(Распис!$B$4:$B$300,$A32,Распис!$C$4:$C$300,"&lt;="&amp;Z$1,Распис!$D$4:$D$300,"&gt;="&amp;Z$1)&gt;0,SUMIFS(Распис!$J$4:$J$300,Распис!$B$4:$B$300,$A32,Распис!$C$4:$C$300,"&lt;="&amp;Z$1,Распис!$D$4:$D$300,"&gt;="&amp;Z$1),SUMIF(База!$B$3:$B$305,$A32,База!$J$3:$J$152))</f>
        <v>0</v>
      </c>
      <c r="AA32" s="46" t="s">
        <v>25</v>
      </c>
      <c r="AB32" s="46" t="s">
        <v>23</v>
      </c>
      <c r="AC32" s="46" t="s">
        <v>25</v>
      </c>
      <c r="AD32" s="46" t="s">
        <v>25</v>
      </c>
      <c r="AE32" s="46" t="s">
        <v>25</v>
      </c>
      <c r="AF32" s="46" t="s">
        <v>25</v>
      </c>
      <c r="AG32" s="46">
        <f t="shared" ca="1" si="3"/>
        <v>0</v>
      </c>
      <c r="AH32" s="46">
        <f ca="1">AG32-SUMIFS(Распред!$G$4:$G$300,Распред!$B$4:$B$300,"май",Распред!$F$4:$F$300,A32)</f>
        <v>0</v>
      </c>
      <c r="AI32" s="46">
        <f ca="1">AH32+(COUNTIF(B32:AF32,"КД")+SUMIFS(Распред!$AH$4:$AH$300,Распред!$F$4:$F$300,A32,Распред!$B$4:$B$300,"май"))*4</f>
        <v>20</v>
      </c>
      <c r="AJ32" s="46">
        <f t="shared" ca="1" si="4"/>
        <v>0</v>
      </c>
      <c r="AK32" s="46">
        <f t="shared" ca="1" si="5"/>
        <v>0</v>
      </c>
      <c r="AL32" s="46">
        <f>SUMIFS(Распред!$K$4:$K$300,Распред!$B$4:$B$300,"май",Распред!$J$4:$J$300,A32)+SUMIFS(Распред!$M$4:$M$300,Распред!$B$4:$B$300,"май",Распред!$L$4:$L$300,A32)+SUMIFS(Распред!$O$4:$O$300,Распред!$B$4:$B$300,"май",Распред!$N$4:$N$300,A32)+SUMIFS(Распред!$Q$4:$Q$300,Распред!$B$4:$B$300,"май",Распред!$P$4:$P$300,A32)+SUMIFS(Распред!$S$4:$S$300,Распред!$B$4:$B$300,"май",Распред!$R$4:$R$300,A32)+SUMIFS(Распред!$U$4:$U$300,Распред!$B$4:$B$300,"май",Распред!$T$4:$T$300,A32)+SUMIFS(Распред!$W$4:$W$300,Распред!$B$4:$B$300,"май",Распред!$V$4:$V$300,A32)+SUMIFS(Распред!$Y$4:$Y$300,Распред!$B$4:$B$300,"май",Распред!$X$4:$X$300,A32)+SUMIFS(Распред!$AA$4:$AA$300,Распред!$B$4:$B$300,"май",Распред!$Z$4:$Z$300,A32)+SUMIFS(Распред!$AC$4:$AC$300,Распред!$B$4:$B$300,"май",Распред!$AB$4:$AB$300,A32)</f>
        <v>0</v>
      </c>
      <c r="AM32" s="46">
        <f t="shared" ca="1" si="6"/>
        <v>0</v>
      </c>
      <c r="AN32" s="46">
        <f t="shared" ca="1" si="7"/>
        <v>0</v>
      </c>
      <c r="AO32" s="46">
        <f t="shared" ca="1" si="8"/>
        <v>0</v>
      </c>
      <c r="AP32" s="46">
        <f>январь!AP32</f>
        <v>0</v>
      </c>
      <c r="AQ32" s="46">
        <f t="shared" ca="1" si="9"/>
        <v>0</v>
      </c>
      <c r="AR32" s="47"/>
      <c r="AS32" s="47">
        <f t="shared" ca="1" si="10"/>
        <v>0</v>
      </c>
      <c r="AT32" s="47"/>
      <c r="AU32" s="47"/>
      <c r="AV32" s="47"/>
      <c r="AW32" s="47"/>
      <c r="AX32" s="47"/>
      <c r="AY32" s="184"/>
      <c r="AZ32" s="184"/>
      <c r="BA32" s="184"/>
      <c r="BB32" s="184"/>
      <c r="BC32" s="184"/>
      <c r="BD32" s="184"/>
      <c r="BE32" s="184"/>
    </row>
    <row r="33" spans="1:57" x14ac:dyDescent="0.25">
      <c r="A33" s="47">
        <f>База!B33</f>
        <v>0</v>
      </c>
      <c r="B33" s="46" t="s">
        <v>24</v>
      </c>
      <c r="C33" s="46">
        <f ca="1">IF(COUNTIFS(Распис!$B$4:$B$300,$A33,Распис!$C$4:$C$300,"&lt;="&amp;C$1,Распис!$D$4:$D$300,"&gt;="&amp;C$1)&gt;0,SUMIFS(Распис!$H$4:$H$300,Распис!$B$4:$B$300,$A33,Распис!$C$4:$C$300,"&lt;="&amp;C$1,Распис!$D$4:$D$300,"&gt;="&amp;C$1),SUMIF(База!$B$3:$B$305,$A33,База!$H$3:$H$152))</f>
        <v>0</v>
      </c>
      <c r="D33" s="46">
        <f ca="1">IF(COUNTIFS(Распис!$B$4:$B$300,$A33,Распис!$C$4:$C$300,"&lt;="&amp;D$1,Распис!$D$4:$D$300,"&gt;="&amp;D$1)&gt;0,SUMIFS(Распис!$I$4:$I$300,Распис!$B$4:$B$300,$A33,Распис!$C$4:$C$300,"&lt;="&amp;D$1,Распис!$D$4:$D$300,"&gt;="&amp;D$1),SUMIF(База!$B$3:$B$305,$A33,База!$I$3:$I$152))</f>
        <v>0</v>
      </c>
      <c r="E33" s="46">
        <f ca="1">IF(COUNTIFS(Распис!$B$4:$B$300,$A33,Распис!$C$4:$C$300,"&lt;="&amp;E$1,Распис!$D$4:$D$300,"&gt;="&amp;E$1)&gt;0,SUMIFS(Распис!$J$4:$J$300,Распис!$B$4:$B$300,$A33,Распис!$C$4:$C$300,"&lt;="&amp;E$1,Распис!$D$4:$D$300,"&gt;="&amp;E$1),SUMIF(База!$B$3:$B$305,$A33,База!$J$3:$J$152))</f>
        <v>0</v>
      </c>
      <c r="F33" s="46">
        <f ca="1">IF(COUNTIFS(Распис!$B$4:$B$300,$A33,Распис!$C$4:$C$300,"&lt;="&amp;F$1,Распис!$D$4:$D$300,"&gt;="&amp;F$1)&gt;0,SUMIFS(Распис!$K$4:$K$300,Распис!$B$4:$B$300,$A33,Распис!$C$4:$C$300,"&lt;="&amp;F$1,Распис!$D$4:$D$300,"&gt;="&amp;F$1),SUMIF(База!$B$3:$B$305,$A33,База!$K$3:$K$152))</f>
        <v>0</v>
      </c>
      <c r="G33" s="46" t="s">
        <v>23</v>
      </c>
      <c r="H33" s="46" t="s">
        <v>24</v>
      </c>
      <c r="I33" s="46">
        <f ca="1">IF(COUNTIFS(Распис!$B$4:$B$300,$A33,Распис!$C$4:$C$300,"&lt;="&amp;I$1,Распис!$D$4:$D$300,"&gt;="&amp;I$1)&gt;0,SUMIFS(Распис!$G$4:$G$300,Распис!$B$4:$B$300,$A33,Распис!$C$4:$C$300,"&lt;="&amp;I$1,Распис!$D$4:$D$300,"&gt;="&amp;I$1),SUMIF(База!$B$3:$B$305,$A33,База!$G$3:$G$152))</f>
        <v>0</v>
      </c>
      <c r="J33" s="46" t="s">
        <v>24</v>
      </c>
      <c r="K33" s="46">
        <f ca="1">IF(COUNTIFS(Распис!$B$4:$B$300,$A33,Распис!$C$4:$C$300,"&lt;="&amp;K$1,Распис!$D$4:$D$300,"&gt;="&amp;K$1)&gt;0,SUMIFS(Распис!$I$4:$I$300,Распис!$B$4:$B$300,$A33,Распис!$C$4:$C$300,"&lt;="&amp;K$1,Распис!$D$4:$D$300,"&gt;="&amp;K$1),SUMIF(База!$B$3:$B$305,$A33,База!$I$3:$I$152))</f>
        <v>0</v>
      </c>
      <c r="L33" s="46">
        <f ca="1">IF(COUNTIFS(Распис!$B$4:$B$300,$A33,Распис!$C$4:$C$300,"&lt;="&amp;L$1,Распис!$D$4:$D$300,"&gt;="&amp;L$1)&gt;0,SUMIFS(Распис!$J$4:$J$300,Распис!$B$4:$B$300,$A33,Распис!$C$4:$C$300,"&lt;="&amp;L$1,Распис!$D$4:$D$300,"&gt;="&amp;L$1),SUMIF(База!$B$3:$B$305,$A33,База!$J$3:$J$152))</f>
        <v>0</v>
      </c>
      <c r="M33" s="46">
        <f ca="1">IF(COUNTIFS(Распис!$B$4:$B$300,$A33,Распис!$C$4:$C$300,"&lt;="&amp;M$1,Распис!$D$4:$D$300,"&gt;="&amp;M$1)&gt;0,SUMIFS(Распис!$K$4:$K$300,Распис!$B$4:$B$300,$A33,Распис!$C$4:$C$300,"&lt;="&amp;M$1,Распис!$D$4:$D$300,"&gt;="&amp;M$1),SUMIF(База!$B$3:$B$305,$A33,База!$K$3:$K$152))</f>
        <v>0</v>
      </c>
      <c r="N33" s="46" t="s">
        <v>23</v>
      </c>
      <c r="O33" s="46">
        <f ca="1">IF(COUNTIFS(Распис!$B$4:$B$300,$A33,Распис!$C$4:$C$300,"&lt;="&amp;O$1,Распис!$D$4:$D$300,"&gt;="&amp;O$1)&gt;0,SUMIFS(Распис!$F$4:$F$300,Распис!$B$4:$B$300,$A33,Распис!$C$4:$C$300,"&lt;="&amp;O$1,Распис!$D$4:$D$300,"&gt;="&amp;O$1),SUMIF(База!$B$3:$B$305,$A33,База!$F$3:$F$152))</f>
        <v>0</v>
      </c>
      <c r="P33" s="46">
        <f ca="1">IF(COUNTIFS(Распис!$B$4:$B$300,$A33,Распис!$C$4:$C$300,"&lt;="&amp;P$1,Распис!$D$4:$D$300,"&gt;="&amp;P$1)&gt;0,SUMIFS(Распис!$G$4:$G$300,Распис!$B$4:$B$300,$A33,Распис!$C$4:$C$300,"&lt;="&amp;P$1,Распис!$D$4:$D$300,"&gt;="&amp;P$1),SUMIF(База!$B$3:$B$305,$A33,База!$G$3:$G$152))</f>
        <v>0</v>
      </c>
      <c r="Q33" s="46">
        <f ca="1">IF(COUNTIFS(Распис!$B$4:$B$300,$A33,Распис!$C$4:$C$300,"&lt;="&amp;Q$1,Распис!$D$4:$D$300,"&gt;="&amp;Q$1)&gt;0,SUMIFS(Распис!$H$4:$H$300,Распис!$B$4:$B$300,$A33,Распис!$C$4:$C$300,"&lt;="&amp;Q$1,Распис!$D$4:$D$300,"&gt;="&amp;Q$1),SUMIF(База!$B$3:$B$305,$A33,База!$H$3:$H$152))</f>
        <v>0</v>
      </c>
      <c r="R33" s="46">
        <f ca="1">IF(COUNTIFS(Распис!$B$4:$B$300,$A33,Распис!$C$4:$C$300,"&lt;="&amp;R$1,Распис!$D$4:$D$300,"&gt;="&amp;R$1)&gt;0,SUMIFS(Распис!$I$4:$I$300,Распис!$B$4:$B$300,$A33,Распис!$C$4:$C$300,"&lt;="&amp;R$1,Распис!$D$4:$D$300,"&gt;="&amp;R$1),SUMIF(База!$B$3:$B$305,$A33,База!$I$3:$I$152))</f>
        <v>0</v>
      </c>
      <c r="S33" s="46">
        <f ca="1">IF(COUNTIFS(Распис!$B$4:$B$300,$A33,Распис!$C$4:$C$300,"&lt;="&amp;S$1,Распис!$D$4:$D$300,"&gt;="&amp;S$1)&gt;0,SUMIFS(Распис!$J$4:$J$300,Распис!$B$4:$B$300,$A33,Распис!$C$4:$C$300,"&lt;="&amp;S$1,Распис!$D$4:$D$300,"&gt;="&amp;S$1),SUMIF(База!$B$3:$B$305,$A33,База!$J$3:$J$152))</f>
        <v>0</v>
      </c>
      <c r="T33" s="46">
        <f ca="1">IF(COUNTIFS(Распис!$B$4:$B$300,$A33,Распис!$C$4:$C$300,"&lt;="&amp;T$1,Распис!$D$4:$D$300,"&gt;="&amp;T$1)&gt;0,SUMIFS(Распис!$K$4:$K$300,Распис!$B$4:$B$300,$A33,Распис!$C$4:$C$300,"&lt;="&amp;T$1,Распис!$D$4:$D$300,"&gt;="&amp;T$1),SUMIF(База!$B$3:$B$305,$A33,База!$K$3:$K$152))</f>
        <v>0</v>
      </c>
      <c r="U33" s="46" t="s">
        <v>23</v>
      </c>
      <c r="V33" s="46">
        <f ca="1">IF(COUNTIFS(Распис!$B$4:$B$300,$A33,Распис!$C$4:$C$300,"&lt;="&amp;V$1,Распис!$D$4:$D$300,"&gt;="&amp;V$1)&gt;0,SUMIFS(Распис!$F$4:$F$300,Распис!$B$4:$B$300,$A33,Распис!$C$4:$C$300,"&lt;="&amp;V$1,Распис!$D$4:$D$300,"&gt;="&amp;V$1),SUMIF(База!$B$3:$B$305,$A33,База!$F$3:$F$152))</f>
        <v>0</v>
      </c>
      <c r="W33" s="46">
        <f ca="1">IF(COUNTIFS(Распис!$B$4:$B$300,$A33,Распис!$C$4:$C$300,"&lt;="&amp;W$1,Распис!$D$4:$D$300,"&gt;="&amp;W$1)&gt;0,SUMIFS(Распис!$G$4:$G$300,Распис!$B$4:$B$300,$A33,Распис!$C$4:$C$300,"&lt;="&amp;W$1,Распис!$D$4:$D$300,"&gt;="&amp;W$1),SUMIF(База!$B$3:$B$305,$A33,База!$G$3:$G$152))</f>
        <v>0</v>
      </c>
      <c r="X33" s="46">
        <f ca="1">IF(COUNTIFS(Распис!$B$4:$B$300,$A33,Распис!$C$4:$C$300,"&lt;="&amp;X$1,Распис!$D$4:$D$300,"&gt;="&amp;X$1)&gt;0,SUMIFS(Распис!$H$4:$H$300,Распис!$B$4:$B$300,$A33,Распис!$C$4:$C$300,"&lt;="&amp;X$1,Распис!$D$4:$D$300,"&gt;="&amp;X$1),SUMIF(База!$B$3:$B$305,$A33,База!$H$3:$H$152))</f>
        <v>0</v>
      </c>
      <c r="Y33" s="46">
        <f ca="1">IF(COUNTIFS(Распис!$B$4:$B$300,$A33,Распис!$C$4:$C$300,"&lt;="&amp;Y$1,Распис!$D$4:$D$300,"&gt;="&amp;Y$1)&gt;0,SUMIFS(Распис!$I$4:$I$300,Распис!$B$4:$B$300,$A33,Распис!$C$4:$C$300,"&lt;="&amp;Y$1,Распис!$D$4:$D$300,"&gt;="&amp;Y$1),SUMIF(База!$B$3:$B$305,$A33,База!$I$3:$I$152))</f>
        <v>0</v>
      </c>
      <c r="Z33" s="46">
        <f ca="1">IF(COUNTIFS(Распис!$B$4:$B$300,$A33,Распис!$C$4:$C$300,"&lt;="&amp;Z$1,Распис!$D$4:$D$300,"&gt;="&amp;Z$1)&gt;0,SUMIFS(Распис!$J$4:$J$300,Распис!$B$4:$B$300,$A33,Распис!$C$4:$C$300,"&lt;="&amp;Z$1,Распис!$D$4:$D$300,"&gt;="&amp;Z$1),SUMIF(База!$B$3:$B$305,$A33,База!$J$3:$J$152))</f>
        <v>0</v>
      </c>
      <c r="AA33" s="46" t="s">
        <v>25</v>
      </c>
      <c r="AB33" s="46" t="s">
        <v>23</v>
      </c>
      <c r="AC33" s="46" t="s">
        <v>25</v>
      </c>
      <c r="AD33" s="46" t="s">
        <v>25</v>
      </c>
      <c r="AE33" s="46" t="s">
        <v>25</v>
      </c>
      <c r="AF33" s="46" t="s">
        <v>25</v>
      </c>
      <c r="AG33" s="46">
        <f t="shared" ca="1" si="3"/>
        <v>0</v>
      </c>
      <c r="AH33" s="46">
        <f ca="1">AG33-SUMIFS(Распред!$G$4:$G$300,Распред!$B$4:$B$300,"май",Распред!$F$4:$F$300,A33)</f>
        <v>0</v>
      </c>
      <c r="AI33" s="46">
        <f ca="1">AH33+(COUNTIF(B33:AF33,"КД")+SUMIFS(Распред!$AH$4:$AH$300,Распред!$F$4:$F$300,A33,Распред!$B$4:$B$300,"май"))*4</f>
        <v>20</v>
      </c>
      <c r="AJ33" s="46">
        <f t="shared" ca="1" si="4"/>
        <v>0</v>
      </c>
      <c r="AK33" s="46">
        <f t="shared" ca="1" si="5"/>
        <v>0</v>
      </c>
      <c r="AL33" s="46">
        <f>SUMIFS(Распред!$K$4:$K$300,Распред!$B$4:$B$300,"май",Распред!$J$4:$J$300,A33)+SUMIFS(Распред!$M$4:$M$300,Распред!$B$4:$B$300,"май",Распред!$L$4:$L$300,A33)+SUMIFS(Распред!$O$4:$O$300,Распред!$B$4:$B$300,"май",Распред!$N$4:$N$300,A33)+SUMIFS(Распред!$Q$4:$Q$300,Распред!$B$4:$B$300,"май",Распред!$P$4:$P$300,A33)+SUMIFS(Распред!$S$4:$S$300,Распред!$B$4:$B$300,"май",Распред!$R$4:$R$300,A33)+SUMIFS(Распред!$U$4:$U$300,Распред!$B$4:$B$300,"май",Распред!$T$4:$T$300,A33)+SUMIFS(Распред!$W$4:$W$300,Распред!$B$4:$B$300,"май",Распред!$V$4:$V$300,A33)+SUMIFS(Распред!$Y$4:$Y$300,Распред!$B$4:$B$300,"май",Распред!$X$4:$X$300,A33)+SUMIFS(Распред!$AA$4:$AA$300,Распред!$B$4:$B$300,"май",Распред!$Z$4:$Z$300,A33)+SUMIFS(Распред!$AC$4:$AC$300,Распред!$B$4:$B$300,"май",Распред!$AB$4:$AB$300,A33)</f>
        <v>0</v>
      </c>
      <c r="AM33" s="46">
        <f t="shared" ca="1" si="6"/>
        <v>0</v>
      </c>
      <c r="AN33" s="46">
        <f t="shared" ca="1" si="7"/>
        <v>0</v>
      </c>
      <c r="AO33" s="46">
        <f t="shared" ca="1" si="8"/>
        <v>0</v>
      </c>
      <c r="AP33" s="46">
        <f>январь!AP33</f>
        <v>0</v>
      </c>
      <c r="AQ33" s="46">
        <f t="shared" ca="1" si="9"/>
        <v>0</v>
      </c>
      <c r="AR33" s="47"/>
      <c r="AS33" s="47">
        <f t="shared" ca="1" si="10"/>
        <v>0</v>
      </c>
      <c r="AT33" s="47"/>
      <c r="AU33" s="47"/>
      <c r="AV33" s="47"/>
      <c r="AW33" s="47"/>
      <c r="AX33" s="47"/>
      <c r="AY33" s="184"/>
      <c r="AZ33" s="184"/>
      <c r="BA33" s="184"/>
      <c r="BB33" s="184"/>
      <c r="BC33" s="184"/>
      <c r="BD33" s="184"/>
      <c r="BE33" s="184"/>
    </row>
    <row r="34" spans="1:57" x14ac:dyDescent="0.25">
      <c r="A34" s="47">
        <f>База!B34</f>
        <v>0</v>
      </c>
      <c r="B34" s="46" t="s">
        <v>24</v>
      </c>
      <c r="C34" s="46">
        <f ca="1">IF(COUNTIFS(Распис!$B$4:$B$300,$A34,Распис!$C$4:$C$300,"&lt;="&amp;C$1,Распис!$D$4:$D$300,"&gt;="&amp;C$1)&gt;0,SUMIFS(Распис!$H$4:$H$300,Распис!$B$4:$B$300,$A34,Распис!$C$4:$C$300,"&lt;="&amp;C$1,Распис!$D$4:$D$300,"&gt;="&amp;C$1),SUMIF(База!$B$3:$B$305,$A34,База!$H$3:$H$152))</f>
        <v>0</v>
      </c>
      <c r="D34" s="46">
        <f ca="1">IF(COUNTIFS(Распис!$B$4:$B$300,$A34,Распис!$C$4:$C$300,"&lt;="&amp;D$1,Распис!$D$4:$D$300,"&gt;="&amp;D$1)&gt;0,SUMIFS(Распис!$I$4:$I$300,Распис!$B$4:$B$300,$A34,Распис!$C$4:$C$300,"&lt;="&amp;D$1,Распис!$D$4:$D$300,"&gt;="&amp;D$1),SUMIF(База!$B$3:$B$305,$A34,База!$I$3:$I$152))</f>
        <v>0</v>
      </c>
      <c r="E34" s="46">
        <f ca="1">IF(COUNTIFS(Распис!$B$4:$B$300,$A34,Распис!$C$4:$C$300,"&lt;="&amp;E$1,Распис!$D$4:$D$300,"&gt;="&amp;E$1)&gt;0,SUMIFS(Распис!$J$4:$J$300,Распис!$B$4:$B$300,$A34,Распис!$C$4:$C$300,"&lt;="&amp;E$1,Распис!$D$4:$D$300,"&gt;="&amp;E$1),SUMIF(База!$B$3:$B$305,$A34,База!$J$3:$J$152))</f>
        <v>0</v>
      </c>
      <c r="F34" s="46">
        <f ca="1">IF(COUNTIFS(Распис!$B$4:$B$300,$A34,Распис!$C$4:$C$300,"&lt;="&amp;F$1,Распис!$D$4:$D$300,"&gt;="&amp;F$1)&gt;0,SUMIFS(Распис!$K$4:$K$300,Распис!$B$4:$B$300,$A34,Распис!$C$4:$C$300,"&lt;="&amp;F$1,Распис!$D$4:$D$300,"&gt;="&amp;F$1),SUMIF(База!$B$3:$B$305,$A34,База!$K$3:$K$152))</f>
        <v>0</v>
      </c>
      <c r="G34" s="46" t="s">
        <v>23</v>
      </c>
      <c r="H34" s="46" t="s">
        <v>24</v>
      </c>
      <c r="I34" s="46">
        <f ca="1">IF(COUNTIFS(Распис!$B$4:$B$300,$A34,Распис!$C$4:$C$300,"&lt;="&amp;I$1,Распис!$D$4:$D$300,"&gt;="&amp;I$1)&gt;0,SUMIFS(Распис!$G$4:$G$300,Распис!$B$4:$B$300,$A34,Распис!$C$4:$C$300,"&lt;="&amp;I$1,Распис!$D$4:$D$300,"&gt;="&amp;I$1),SUMIF(База!$B$3:$B$305,$A34,База!$G$3:$G$152))</f>
        <v>0</v>
      </c>
      <c r="J34" s="46" t="s">
        <v>24</v>
      </c>
      <c r="K34" s="46">
        <f ca="1">IF(COUNTIFS(Распис!$B$4:$B$300,$A34,Распис!$C$4:$C$300,"&lt;="&amp;K$1,Распис!$D$4:$D$300,"&gt;="&amp;K$1)&gt;0,SUMIFS(Распис!$I$4:$I$300,Распис!$B$4:$B$300,$A34,Распис!$C$4:$C$300,"&lt;="&amp;K$1,Распис!$D$4:$D$300,"&gt;="&amp;K$1),SUMIF(База!$B$3:$B$305,$A34,База!$I$3:$I$152))</f>
        <v>0</v>
      </c>
      <c r="L34" s="46">
        <f ca="1">IF(COUNTIFS(Распис!$B$4:$B$300,$A34,Распис!$C$4:$C$300,"&lt;="&amp;L$1,Распис!$D$4:$D$300,"&gt;="&amp;L$1)&gt;0,SUMIFS(Распис!$J$4:$J$300,Распис!$B$4:$B$300,$A34,Распис!$C$4:$C$300,"&lt;="&amp;L$1,Распис!$D$4:$D$300,"&gt;="&amp;L$1),SUMIF(База!$B$3:$B$305,$A34,База!$J$3:$J$152))</f>
        <v>0</v>
      </c>
      <c r="M34" s="46">
        <f ca="1">IF(COUNTIFS(Распис!$B$4:$B$300,$A34,Распис!$C$4:$C$300,"&lt;="&amp;M$1,Распис!$D$4:$D$300,"&gt;="&amp;M$1)&gt;0,SUMIFS(Распис!$K$4:$K$300,Распис!$B$4:$B$300,$A34,Распис!$C$4:$C$300,"&lt;="&amp;M$1,Распис!$D$4:$D$300,"&gt;="&amp;M$1),SUMIF(База!$B$3:$B$305,$A34,База!$K$3:$K$152))</f>
        <v>0</v>
      </c>
      <c r="N34" s="46" t="s">
        <v>23</v>
      </c>
      <c r="O34" s="46">
        <f ca="1">IF(COUNTIFS(Распис!$B$4:$B$300,$A34,Распис!$C$4:$C$300,"&lt;="&amp;O$1,Распис!$D$4:$D$300,"&gt;="&amp;O$1)&gt;0,SUMIFS(Распис!$F$4:$F$300,Распис!$B$4:$B$300,$A34,Распис!$C$4:$C$300,"&lt;="&amp;O$1,Распис!$D$4:$D$300,"&gt;="&amp;O$1),SUMIF(База!$B$3:$B$305,$A34,База!$F$3:$F$152))</f>
        <v>0</v>
      </c>
      <c r="P34" s="46">
        <f ca="1">IF(COUNTIFS(Распис!$B$4:$B$300,$A34,Распис!$C$4:$C$300,"&lt;="&amp;P$1,Распис!$D$4:$D$300,"&gt;="&amp;P$1)&gt;0,SUMIFS(Распис!$G$4:$G$300,Распис!$B$4:$B$300,$A34,Распис!$C$4:$C$300,"&lt;="&amp;P$1,Распис!$D$4:$D$300,"&gt;="&amp;P$1),SUMIF(База!$B$3:$B$305,$A34,База!$G$3:$G$152))</f>
        <v>0</v>
      </c>
      <c r="Q34" s="46">
        <f ca="1">IF(COUNTIFS(Распис!$B$4:$B$300,$A34,Распис!$C$4:$C$300,"&lt;="&amp;Q$1,Распис!$D$4:$D$300,"&gt;="&amp;Q$1)&gt;0,SUMIFS(Распис!$H$4:$H$300,Распис!$B$4:$B$300,$A34,Распис!$C$4:$C$300,"&lt;="&amp;Q$1,Распис!$D$4:$D$300,"&gt;="&amp;Q$1),SUMIF(База!$B$3:$B$305,$A34,База!$H$3:$H$152))</f>
        <v>0</v>
      </c>
      <c r="R34" s="46">
        <f ca="1">IF(COUNTIFS(Распис!$B$4:$B$300,$A34,Распис!$C$4:$C$300,"&lt;="&amp;R$1,Распис!$D$4:$D$300,"&gt;="&amp;R$1)&gt;0,SUMIFS(Распис!$I$4:$I$300,Распис!$B$4:$B$300,$A34,Распис!$C$4:$C$300,"&lt;="&amp;R$1,Распис!$D$4:$D$300,"&gt;="&amp;R$1),SUMIF(База!$B$3:$B$305,$A34,База!$I$3:$I$152))</f>
        <v>0</v>
      </c>
      <c r="S34" s="46">
        <f ca="1">IF(COUNTIFS(Распис!$B$4:$B$300,$A34,Распис!$C$4:$C$300,"&lt;="&amp;S$1,Распис!$D$4:$D$300,"&gt;="&amp;S$1)&gt;0,SUMIFS(Распис!$J$4:$J$300,Распис!$B$4:$B$300,$A34,Распис!$C$4:$C$300,"&lt;="&amp;S$1,Распис!$D$4:$D$300,"&gt;="&amp;S$1),SUMIF(База!$B$3:$B$305,$A34,База!$J$3:$J$152))</f>
        <v>0</v>
      </c>
      <c r="T34" s="46">
        <f ca="1">IF(COUNTIFS(Распис!$B$4:$B$300,$A34,Распис!$C$4:$C$300,"&lt;="&amp;T$1,Распис!$D$4:$D$300,"&gt;="&amp;T$1)&gt;0,SUMIFS(Распис!$K$4:$K$300,Распис!$B$4:$B$300,$A34,Распис!$C$4:$C$300,"&lt;="&amp;T$1,Распис!$D$4:$D$300,"&gt;="&amp;T$1),SUMIF(База!$B$3:$B$305,$A34,База!$K$3:$K$152))</f>
        <v>0</v>
      </c>
      <c r="U34" s="46" t="s">
        <v>23</v>
      </c>
      <c r="V34" s="46">
        <f ca="1">IF(COUNTIFS(Распис!$B$4:$B$300,$A34,Распис!$C$4:$C$300,"&lt;="&amp;V$1,Распис!$D$4:$D$300,"&gt;="&amp;V$1)&gt;0,SUMIFS(Распис!$F$4:$F$300,Распис!$B$4:$B$300,$A34,Распис!$C$4:$C$300,"&lt;="&amp;V$1,Распис!$D$4:$D$300,"&gt;="&amp;V$1),SUMIF(База!$B$3:$B$305,$A34,База!$F$3:$F$152))</f>
        <v>0</v>
      </c>
      <c r="W34" s="46">
        <f ca="1">IF(COUNTIFS(Распис!$B$4:$B$300,$A34,Распис!$C$4:$C$300,"&lt;="&amp;W$1,Распис!$D$4:$D$300,"&gt;="&amp;W$1)&gt;0,SUMIFS(Распис!$G$4:$G$300,Распис!$B$4:$B$300,$A34,Распис!$C$4:$C$300,"&lt;="&amp;W$1,Распис!$D$4:$D$300,"&gt;="&amp;W$1),SUMIF(База!$B$3:$B$305,$A34,База!$G$3:$G$152))</f>
        <v>0</v>
      </c>
      <c r="X34" s="46">
        <f ca="1">IF(COUNTIFS(Распис!$B$4:$B$300,$A34,Распис!$C$4:$C$300,"&lt;="&amp;X$1,Распис!$D$4:$D$300,"&gt;="&amp;X$1)&gt;0,SUMIFS(Распис!$H$4:$H$300,Распис!$B$4:$B$300,$A34,Распис!$C$4:$C$300,"&lt;="&amp;X$1,Распис!$D$4:$D$300,"&gt;="&amp;X$1),SUMIF(База!$B$3:$B$305,$A34,База!$H$3:$H$152))</f>
        <v>0</v>
      </c>
      <c r="Y34" s="46">
        <f ca="1">IF(COUNTIFS(Распис!$B$4:$B$300,$A34,Распис!$C$4:$C$300,"&lt;="&amp;Y$1,Распис!$D$4:$D$300,"&gt;="&amp;Y$1)&gt;0,SUMIFS(Распис!$I$4:$I$300,Распис!$B$4:$B$300,$A34,Распис!$C$4:$C$300,"&lt;="&amp;Y$1,Распис!$D$4:$D$300,"&gt;="&amp;Y$1),SUMIF(База!$B$3:$B$305,$A34,База!$I$3:$I$152))</f>
        <v>0</v>
      </c>
      <c r="Z34" s="46">
        <f ca="1">IF(COUNTIFS(Распис!$B$4:$B$300,$A34,Распис!$C$4:$C$300,"&lt;="&amp;Z$1,Распис!$D$4:$D$300,"&gt;="&amp;Z$1)&gt;0,SUMIFS(Распис!$J$4:$J$300,Распис!$B$4:$B$300,$A34,Распис!$C$4:$C$300,"&lt;="&amp;Z$1,Распис!$D$4:$D$300,"&gt;="&amp;Z$1),SUMIF(База!$B$3:$B$305,$A34,База!$J$3:$J$152))</f>
        <v>0</v>
      </c>
      <c r="AA34" s="46" t="s">
        <v>25</v>
      </c>
      <c r="AB34" s="46" t="s">
        <v>23</v>
      </c>
      <c r="AC34" s="46" t="s">
        <v>25</v>
      </c>
      <c r="AD34" s="46" t="s">
        <v>25</v>
      </c>
      <c r="AE34" s="46" t="s">
        <v>25</v>
      </c>
      <c r="AF34" s="46" t="s">
        <v>25</v>
      </c>
      <c r="AG34" s="46">
        <f t="shared" ca="1" si="3"/>
        <v>0</v>
      </c>
      <c r="AH34" s="46">
        <f ca="1">AG34-SUMIFS(Распред!$G$4:$G$300,Распред!$B$4:$B$300,"май",Распред!$F$4:$F$300,A34)</f>
        <v>0</v>
      </c>
      <c r="AI34" s="46">
        <f ca="1">AH34+(COUNTIF(B34:AF34,"КД")+SUMIFS(Распред!$AH$4:$AH$300,Распред!$F$4:$F$300,A34,Распред!$B$4:$B$300,"май"))*4</f>
        <v>20</v>
      </c>
      <c r="AJ34" s="46">
        <f t="shared" ca="1" si="4"/>
        <v>0</v>
      </c>
      <c r="AK34" s="46">
        <f t="shared" ca="1" si="5"/>
        <v>0</v>
      </c>
      <c r="AL34" s="46">
        <f>SUMIFS(Распред!$K$4:$K$300,Распред!$B$4:$B$300,"май",Распред!$J$4:$J$300,A34)+SUMIFS(Распред!$M$4:$M$300,Распред!$B$4:$B$300,"май",Распред!$L$4:$L$300,A34)+SUMIFS(Распред!$O$4:$O$300,Распред!$B$4:$B$300,"май",Распред!$N$4:$N$300,A34)+SUMIFS(Распред!$Q$4:$Q$300,Распред!$B$4:$B$300,"май",Распред!$P$4:$P$300,A34)+SUMIFS(Распред!$S$4:$S$300,Распред!$B$4:$B$300,"май",Распред!$R$4:$R$300,A34)+SUMIFS(Распред!$U$4:$U$300,Распред!$B$4:$B$300,"май",Распред!$T$4:$T$300,A34)+SUMIFS(Распред!$W$4:$W$300,Распред!$B$4:$B$300,"май",Распред!$V$4:$V$300,A34)+SUMIFS(Распред!$Y$4:$Y$300,Распред!$B$4:$B$300,"май",Распред!$X$4:$X$300,A34)+SUMIFS(Распред!$AA$4:$AA$300,Распред!$B$4:$B$300,"май",Распред!$Z$4:$Z$300,A34)+SUMIFS(Распред!$AC$4:$AC$300,Распред!$B$4:$B$300,"май",Распред!$AB$4:$AB$300,A34)</f>
        <v>0</v>
      </c>
      <c r="AM34" s="46">
        <f t="shared" ca="1" si="6"/>
        <v>0</v>
      </c>
      <c r="AN34" s="46">
        <f t="shared" ca="1" si="7"/>
        <v>0</v>
      </c>
      <c r="AO34" s="46">
        <f t="shared" ca="1" si="8"/>
        <v>0</v>
      </c>
      <c r="AP34" s="46">
        <f>январь!AP34</f>
        <v>0</v>
      </c>
      <c r="AQ34" s="46">
        <f t="shared" ca="1" si="9"/>
        <v>0</v>
      </c>
      <c r="AR34" s="47"/>
      <c r="AS34" s="47">
        <f t="shared" ca="1" si="10"/>
        <v>0</v>
      </c>
      <c r="AT34" s="47"/>
      <c r="AU34" s="47"/>
      <c r="AV34" s="47"/>
      <c r="AW34" s="47"/>
      <c r="AX34" s="47"/>
      <c r="AY34" s="184"/>
      <c r="AZ34" s="184"/>
      <c r="BA34" s="184"/>
      <c r="BB34" s="184"/>
      <c r="BC34" s="184"/>
      <c r="BD34" s="184"/>
      <c r="BE34" s="184"/>
    </row>
    <row r="35" spans="1:57" x14ac:dyDescent="0.25">
      <c r="A35" s="47">
        <f>База!B35</f>
        <v>0</v>
      </c>
      <c r="B35" s="46" t="s">
        <v>24</v>
      </c>
      <c r="C35" s="46">
        <f ca="1">IF(COUNTIFS(Распис!$B$4:$B$300,$A35,Распис!$C$4:$C$300,"&lt;="&amp;C$1,Распис!$D$4:$D$300,"&gt;="&amp;C$1)&gt;0,SUMIFS(Распис!$H$4:$H$300,Распис!$B$4:$B$300,$A35,Распис!$C$4:$C$300,"&lt;="&amp;C$1,Распис!$D$4:$D$300,"&gt;="&amp;C$1),SUMIF(База!$B$3:$B$305,$A35,База!$H$3:$H$152))</f>
        <v>0</v>
      </c>
      <c r="D35" s="46">
        <f ca="1">IF(COUNTIFS(Распис!$B$4:$B$300,$A35,Распис!$C$4:$C$300,"&lt;="&amp;D$1,Распис!$D$4:$D$300,"&gt;="&amp;D$1)&gt;0,SUMIFS(Распис!$I$4:$I$300,Распис!$B$4:$B$300,$A35,Распис!$C$4:$C$300,"&lt;="&amp;D$1,Распис!$D$4:$D$300,"&gt;="&amp;D$1),SUMIF(База!$B$3:$B$305,$A35,База!$I$3:$I$152))</f>
        <v>0</v>
      </c>
      <c r="E35" s="46">
        <f ca="1">IF(COUNTIFS(Распис!$B$4:$B$300,$A35,Распис!$C$4:$C$300,"&lt;="&amp;E$1,Распис!$D$4:$D$300,"&gt;="&amp;E$1)&gt;0,SUMIFS(Распис!$J$4:$J$300,Распис!$B$4:$B$300,$A35,Распис!$C$4:$C$300,"&lt;="&amp;E$1,Распис!$D$4:$D$300,"&gt;="&amp;E$1),SUMIF(База!$B$3:$B$305,$A35,База!$J$3:$J$152))</f>
        <v>0</v>
      </c>
      <c r="F35" s="46">
        <f ca="1">IF(COUNTIFS(Распис!$B$4:$B$300,$A35,Распис!$C$4:$C$300,"&lt;="&amp;F$1,Распис!$D$4:$D$300,"&gt;="&amp;F$1)&gt;0,SUMIFS(Распис!$K$4:$K$300,Распис!$B$4:$B$300,$A35,Распис!$C$4:$C$300,"&lt;="&amp;F$1,Распис!$D$4:$D$300,"&gt;="&amp;F$1),SUMIF(База!$B$3:$B$305,$A35,База!$K$3:$K$152))</f>
        <v>0</v>
      </c>
      <c r="G35" s="46" t="s">
        <v>23</v>
      </c>
      <c r="H35" s="46" t="s">
        <v>24</v>
      </c>
      <c r="I35" s="46">
        <f ca="1">IF(COUNTIFS(Распис!$B$4:$B$300,$A35,Распис!$C$4:$C$300,"&lt;="&amp;I$1,Распис!$D$4:$D$300,"&gt;="&amp;I$1)&gt;0,SUMIFS(Распис!$G$4:$G$300,Распис!$B$4:$B$300,$A35,Распис!$C$4:$C$300,"&lt;="&amp;I$1,Распис!$D$4:$D$300,"&gt;="&amp;I$1),SUMIF(База!$B$3:$B$305,$A35,База!$G$3:$G$152))</f>
        <v>0</v>
      </c>
      <c r="J35" s="46" t="s">
        <v>24</v>
      </c>
      <c r="K35" s="46">
        <f ca="1">IF(COUNTIFS(Распис!$B$4:$B$300,$A35,Распис!$C$4:$C$300,"&lt;="&amp;K$1,Распис!$D$4:$D$300,"&gt;="&amp;K$1)&gt;0,SUMIFS(Распис!$I$4:$I$300,Распис!$B$4:$B$300,$A35,Распис!$C$4:$C$300,"&lt;="&amp;K$1,Распис!$D$4:$D$300,"&gt;="&amp;K$1),SUMIF(База!$B$3:$B$305,$A35,База!$I$3:$I$152))</f>
        <v>0</v>
      </c>
      <c r="L35" s="46">
        <f ca="1">IF(COUNTIFS(Распис!$B$4:$B$300,$A35,Распис!$C$4:$C$300,"&lt;="&amp;L$1,Распис!$D$4:$D$300,"&gt;="&amp;L$1)&gt;0,SUMIFS(Распис!$J$4:$J$300,Распис!$B$4:$B$300,$A35,Распис!$C$4:$C$300,"&lt;="&amp;L$1,Распис!$D$4:$D$300,"&gt;="&amp;L$1),SUMIF(База!$B$3:$B$305,$A35,База!$J$3:$J$152))</f>
        <v>0</v>
      </c>
      <c r="M35" s="46">
        <f ca="1">IF(COUNTIFS(Распис!$B$4:$B$300,$A35,Распис!$C$4:$C$300,"&lt;="&amp;M$1,Распис!$D$4:$D$300,"&gt;="&amp;M$1)&gt;0,SUMIFS(Распис!$K$4:$K$300,Распис!$B$4:$B$300,$A35,Распис!$C$4:$C$300,"&lt;="&amp;M$1,Распис!$D$4:$D$300,"&gt;="&amp;M$1),SUMIF(База!$B$3:$B$305,$A35,База!$K$3:$K$152))</f>
        <v>0</v>
      </c>
      <c r="N35" s="46" t="s">
        <v>23</v>
      </c>
      <c r="O35" s="46">
        <f ca="1">IF(COUNTIFS(Распис!$B$4:$B$300,$A35,Распис!$C$4:$C$300,"&lt;="&amp;O$1,Распис!$D$4:$D$300,"&gt;="&amp;O$1)&gt;0,SUMIFS(Распис!$F$4:$F$300,Распис!$B$4:$B$300,$A35,Распис!$C$4:$C$300,"&lt;="&amp;O$1,Распис!$D$4:$D$300,"&gt;="&amp;O$1),SUMIF(База!$B$3:$B$305,$A35,База!$F$3:$F$152))</f>
        <v>0</v>
      </c>
      <c r="P35" s="46">
        <f ca="1">IF(COUNTIFS(Распис!$B$4:$B$300,$A35,Распис!$C$4:$C$300,"&lt;="&amp;P$1,Распис!$D$4:$D$300,"&gt;="&amp;P$1)&gt;0,SUMIFS(Распис!$G$4:$G$300,Распис!$B$4:$B$300,$A35,Распис!$C$4:$C$300,"&lt;="&amp;P$1,Распис!$D$4:$D$300,"&gt;="&amp;P$1),SUMIF(База!$B$3:$B$305,$A35,База!$G$3:$G$152))</f>
        <v>0</v>
      </c>
      <c r="Q35" s="46">
        <f ca="1">IF(COUNTIFS(Распис!$B$4:$B$300,$A35,Распис!$C$4:$C$300,"&lt;="&amp;Q$1,Распис!$D$4:$D$300,"&gt;="&amp;Q$1)&gt;0,SUMIFS(Распис!$H$4:$H$300,Распис!$B$4:$B$300,$A35,Распис!$C$4:$C$300,"&lt;="&amp;Q$1,Распис!$D$4:$D$300,"&gt;="&amp;Q$1),SUMIF(База!$B$3:$B$305,$A35,База!$H$3:$H$152))</f>
        <v>0</v>
      </c>
      <c r="R35" s="46">
        <f ca="1">IF(COUNTIFS(Распис!$B$4:$B$300,$A35,Распис!$C$4:$C$300,"&lt;="&amp;R$1,Распис!$D$4:$D$300,"&gt;="&amp;R$1)&gt;0,SUMIFS(Распис!$I$4:$I$300,Распис!$B$4:$B$300,$A35,Распис!$C$4:$C$300,"&lt;="&amp;R$1,Распис!$D$4:$D$300,"&gt;="&amp;R$1),SUMIF(База!$B$3:$B$305,$A35,База!$I$3:$I$152))</f>
        <v>0</v>
      </c>
      <c r="S35" s="46">
        <f ca="1">IF(COUNTIFS(Распис!$B$4:$B$300,$A35,Распис!$C$4:$C$300,"&lt;="&amp;S$1,Распис!$D$4:$D$300,"&gt;="&amp;S$1)&gt;0,SUMIFS(Распис!$J$4:$J$300,Распис!$B$4:$B$300,$A35,Распис!$C$4:$C$300,"&lt;="&amp;S$1,Распис!$D$4:$D$300,"&gt;="&amp;S$1),SUMIF(База!$B$3:$B$305,$A35,База!$J$3:$J$152))</f>
        <v>0</v>
      </c>
      <c r="T35" s="46">
        <f ca="1">IF(COUNTIFS(Распис!$B$4:$B$300,$A35,Распис!$C$4:$C$300,"&lt;="&amp;T$1,Распис!$D$4:$D$300,"&gt;="&amp;T$1)&gt;0,SUMIFS(Распис!$K$4:$K$300,Распис!$B$4:$B$300,$A35,Распис!$C$4:$C$300,"&lt;="&amp;T$1,Распис!$D$4:$D$300,"&gt;="&amp;T$1),SUMIF(База!$B$3:$B$305,$A35,База!$K$3:$K$152))</f>
        <v>0</v>
      </c>
      <c r="U35" s="46" t="s">
        <v>23</v>
      </c>
      <c r="V35" s="46">
        <f ca="1">IF(COUNTIFS(Распис!$B$4:$B$300,$A35,Распис!$C$4:$C$300,"&lt;="&amp;V$1,Распис!$D$4:$D$300,"&gt;="&amp;V$1)&gt;0,SUMIFS(Распис!$F$4:$F$300,Распис!$B$4:$B$300,$A35,Распис!$C$4:$C$300,"&lt;="&amp;V$1,Распис!$D$4:$D$300,"&gt;="&amp;V$1),SUMIF(База!$B$3:$B$305,$A35,База!$F$3:$F$152))</f>
        <v>0</v>
      </c>
      <c r="W35" s="46">
        <f ca="1">IF(COUNTIFS(Распис!$B$4:$B$300,$A35,Распис!$C$4:$C$300,"&lt;="&amp;W$1,Распис!$D$4:$D$300,"&gt;="&amp;W$1)&gt;0,SUMIFS(Распис!$G$4:$G$300,Распис!$B$4:$B$300,$A35,Распис!$C$4:$C$300,"&lt;="&amp;W$1,Распис!$D$4:$D$300,"&gt;="&amp;W$1),SUMIF(База!$B$3:$B$305,$A35,База!$G$3:$G$152))</f>
        <v>0</v>
      </c>
      <c r="X35" s="46">
        <f ca="1">IF(COUNTIFS(Распис!$B$4:$B$300,$A35,Распис!$C$4:$C$300,"&lt;="&amp;X$1,Распис!$D$4:$D$300,"&gt;="&amp;X$1)&gt;0,SUMIFS(Распис!$H$4:$H$300,Распис!$B$4:$B$300,$A35,Распис!$C$4:$C$300,"&lt;="&amp;X$1,Распис!$D$4:$D$300,"&gt;="&amp;X$1),SUMIF(База!$B$3:$B$305,$A35,База!$H$3:$H$152))</f>
        <v>0</v>
      </c>
      <c r="Y35" s="46">
        <f ca="1">IF(COUNTIFS(Распис!$B$4:$B$300,$A35,Распис!$C$4:$C$300,"&lt;="&amp;Y$1,Распис!$D$4:$D$300,"&gt;="&amp;Y$1)&gt;0,SUMIFS(Распис!$I$4:$I$300,Распис!$B$4:$B$300,$A35,Распис!$C$4:$C$300,"&lt;="&amp;Y$1,Распис!$D$4:$D$300,"&gt;="&amp;Y$1),SUMIF(База!$B$3:$B$305,$A35,База!$I$3:$I$152))</f>
        <v>0</v>
      </c>
      <c r="Z35" s="46">
        <f ca="1">IF(COUNTIFS(Распис!$B$4:$B$300,$A35,Распис!$C$4:$C$300,"&lt;="&amp;Z$1,Распис!$D$4:$D$300,"&gt;="&amp;Z$1)&gt;0,SUMIFS(Распис!$J$4:$J$300,Распис!$B$4:$B$300,$A35,Распис!$C$4:$C$300,"&lt;="&amp;Z$1,Распис!$D$4:$D$300,"&gt;="&amp;Z$1),SUMIF(База!$B$3:$B$305,$A35,База!$J$3:$J$152))</f>
        <v>0</v>
      </c>
      <c r="AA35" s="46" t="s">
        <v>25</v>
      </c>
      <c r="AB35" s="46" t="s">
        <v>23</v>
      </c>
      <c r="AC35" s="46" t="s">
        <v>25</v>
      </c>
      <c r="AD35" s="46" t="s">
        <v>25</v>
      </c>
      <c r="AE35" s="46" t="s">
        <v>25</v>
      </c>
      <c r="AF35" s="46" t="s">
        <v>25</v>
      </c>
      <c r="AG35" s="46">
        <f t="shared" ca="1" si="3"/>
        <v>0</v>
      </c>
      <c r="AH35" s="46">
        <f ca="1">AG35-SUMIFS(Распред!$G$4:$G$300,Распред!$B$4:$B$300,"май",Распред!$F$4:$F$300,A35)</f>
        <v>0</v>
      </c>
      <c r="AI35" s="46">
        <f ca="1">AH35+(COUNTIF(B35:AF35,"КД")+SUMIFS(Распред!$AH$4:$AH$300,Распред!$F$4:$F$300,A35,Распред!$B$4:$B$300,"май"))*4</f>
        <v>20</v>
      </c>
      <c r="AJ35" s="46">
        <f t="shared" ca="1" si="4"/>
        <v>0</v>
      </c>
      <c r="AK35" s="46">
        <f t="shared" ca="1" si="5"/>
        <v>0</v>
      </c>
      <c r="AL35" s="46">
        <f>SUMIFS(Распред!$K$4:$K$300,Распред!$B$4:$B$300,"май",Распред!$J$4:$J$300,A35)+SUMIFS(Распред!$M$4:$M$300,Распред!$B$4:$B$300,"май",Распред!$L$4:$L$300,A35)+SUMIFS(Распред!$O$4:$O$300,Распред!$B$4:$B$300,"май",Распред!$N$4:$N$300,A35)+SUMIFS(Распред!$Q$4:$Q$300,Распред!$B$4:$B$300,"май",Распред!$P$4:$P$300,A35)+SUMIFS(Распред!$S$4:$S$300,Распред!$B$4:$B$300,"май",Распред!$R$4:$R$300,A35)+SUMIFS(Распред!$U$4:$U$300,Распред!$B$4:$B$300,"май",Распред!$T$4:$T$300,A35)+SUMIFS(Распред!$W$4:$W$300,Распред!$B$4:$B$300,"май",Распред!$V$4:$V$300,A35)+SUMIFS(Распред!$Y$4:$Y$300,Распред!$B$4:$B$300,"май",Распред!$X$4:$X$300,A35)+SUMIFS(Распред!$AA$4:$AA$300,Распред!$B$4:$B$300,"май",Распред!$Z$4:$Z$300,A35)+SUMIFS(Распред!$AC$4:$AC$300,Распред!$B$4:$B$300,"май",Распред!$AB$4:$AB$300,A35)</f>
        <v>0</v>
      </c>
      <c r="AM35" s="46">
        <f t="shared" ca="1" si="6"/>
        <v>0</v>
      </c>
      <c r="AN35" s="46">
        <f t="shared" ca="1" si="7"/>
        <v>0</v>
      </c>
      <c r="AO35" s="46">
        <f t="shared" ca="1" si="8"/>
        <v>0</v>
      </c>
      <c r="AP35" s="46">
        <f>январь!AP35</f>
        <v>0</v>
      </c>
      <c r="AQ35" s="46">
        <f t="shared" ca="1" si="9"/>
        <v>0</v>
      </c>
      <c r="AR35" s="47"/>
      <c r="AS35" s="47">
        <f t="shared" ca="1" si="10"/>
        <v>0</v>
      </c>
      <c r="AT35" s="47"/>
      <c r="AU35" s="47"/>
      <c r="AV35" s="47"/>
      <c r="AW35" s="47"/>
      <c r="AX35" s="47"/>
      <c r="AY35" s="184"/>
      <c r="AZ35" s="184"/>
      <c r="BA35" s="184"/>
      <c r="BB35" s="184"/>
      <c r="BC35" s="184"/>
      <c r="BD35" s="184"/>
      <c r="BE35" s="184"/>
    </row>
    <row r="36" spans="1:57" x14ac:dyDescent="0.25">
      <c r="A36" s="47">
        <f>База!B36</f>
        <v>0</v>
      </c>
      <c r="B36" s="46" t="s">
        <v>24</v>
      </c>
      <c r="C36" s="46">
        <f ca="1">IF(COUNTIFS(Распис!$B$4:$B$300,$A36,Распис!$C$4:$C$300,"&lt;="&amp;C$1,Распис!$D$4:$D$300,"&gt;="&amp;C$1)&gt;0,SUMIFS(Распис!$H$4:$H$300,Распис!$B$4:$B$300,$A36,Распис!$C$4:$C$300,"&lt;="&amp;C$1,Распис!$D$4:$D$300,"&gt;="&amp;C$1),SUMIF(База!$B$3:$B$305,$A36,База!$H$3:$H$152))</f>
        <v>0</v>
      </c>
      <c r="D36" s="46">
        <f ca="1">IF(COUNTIFS(Распис!$B$4:$B$300,$A36,Распис!$C$4:$C$300,"&lt;="&amp;D$1,Распис!$D$4:$D$300,"&gt;="&amp;D$1)&gt;0,SUMIFS(Распис!$I$4:$I$300,Распис!$B$4:$B$300,$A36,Распис!$C$4:$C$300,"&lt;="&amp;D$1,Распис!$D$4:$D$300,"&gt;="&amp;D$1),SUMIF(База!$B$3:$B$305,$A36,База!$I$3:$I$152))</f>
        <v>0</v>
      </c>
      <c r="E36" s="46">
        <f ca="1">IF(COUNTIFS(Распис!$B$4:$B$300,$A36,Распис!$C$4:$C$300,"&lt;="&amp;E$1,Распис!$D$4:$D$300,"&gt;="&amp;E$1)&gt;0,SUMIFS(Распис!$J$4:$J$300,Распис!$B$4:$B$300,$A36,Распис!$C$4:$C$300,"&lt;="&amp;E$1,Распис!$D$4:$D$300,"&gt;="&amp;E$1),SUMIF(База!$B$3:$B$305,$A36,База!$J$3:$J$152))</f>
        <v>0</v>
      </c>
      <c r="F36" s="46">
        <f ca="1">IF(COUNTIFS(Распис!$B$4:$B$300,$A36,Распис!$C$4:$C$300,"&lt;="&amp;F$1,Распис!$D$4:$D$300,"&gt;="&amp;F$1)&gt;0,SUMIFS(Распис!$K$4:$K$300,Распис!$B$4:$B$300,$A36,Распис!$C$4:$C$300,"&lt;="&amp;F$1,Распис!$D$4:$D$300,"&gt;="&amp;F$1),SUMIF(База!$B$3:$B$305,$A36,База!$K$3:$K$152))</f>
        <v>0</v>
      </c>
      <c r="G36" s="46" t="s">
        <v>23</v>
      </c>
      <c r="H36" s="46" t="s">
        <v>24</v>
      </c>
      <c r="I36" s="46">
        <f ca="1">IF(COUNTIFS(Распис!$B$4:$B$300,$A36,Распис!$C$4:$C$300,"&lt;="&amp;I$1,Распис!$D$4:$D$300,"&gt;="&amp;I$1)&gt;0,SUMIFS(Распис!$G$4:$G$300,Распис!$B$4:$B$300,$A36,Распис!$C$4:$C$300,"&lt;="&amp;I$1,Распис!$D$4:$D$300,"&gt;="&amp;I$1),SUMIF(База!$B$3:$B$305,$A36,База!$G$3:$G$152))</f>
        <v>0</v>
      </c>
      <c r="J36" s="46" t="s">
        <v>24</v>
      </c>
      <c r="K36" s="46">
        <f ca="1">IF(COUNTIFS(Распис!$B$4:$B$300,$A36,Распис!$C$4:$C$300,"&lt;="&amp;K$1,Распис!$D$4:$D$300,"&gt;="&amp;K$1)&gt;0,SUMIFS(Распис!$I$4:$I$300,Распис!$B$4:$B$300,$A36,Распис!$C$4:$C$300,"&lt;="&amp;K$1,Распис!$D$4:$D$300,"&gt;="&amp;K$1),SUMIF(База!$B$3:$B$305,$A36,База!$I$3:$I$152))</f>
        <v>0</v>
      </c>
      <c r="L36" s="46">
        <f ca="1">IF(COUNTIFS(Распис!$B$4:$B$300,$A36,Распис!$C$4:$C$300,"&lt;="&amp;L$1,Распис!$D$4:$D$300,"&gt;="&amp;L$1)&gt;0,SUMIFS(Распис!$J$4:$J$300,Распис!$B$4:$B$300,$A36,Распис!$C$4:$C$300,"&lt;="&amp;L$1,Распис!$D$4:$D$300,"&gt;="&amp;L$1),SUMIF(База!$B$3:$B$305,$A36,База!$J$3:$J$152))</f>
        <v>0</v>
      </c>
      <c r="M36" s="46">
        <f ca="1">IF(COUNTIFS(Распис!$B$4:$B$300,$A36,Распис!$C$4:$C$300,"&lt;="&amp;M$1,Распис!$D$4:$D$300,"&gt;="&amp;M$1)&gt;0,SUMIFS(Распис!$K$4:$K$300,Распис!$B$4:$B$300,$A36,Распис!$C$4:$C$300,"&lt;="&amp;M$1,Распис!$D$4:$D$300,"&gt;="&amp;M$1),SUMIF(База!$B$3:$B$305,$A36,База!$K$3:$K$152))</f>
        <v>0</v>
      </c>
      <c r="N36" s="46" t="s">
        <v>23</v>
      </c>
      <c r="O36" s="46">
        <f ca="1">IF(COUNTIFS(Распис!$B$4:$B$300,$A36,Распис!$C$4:$C$300,"&lt;="&amp;O$1,Распис!$D$4:$D$300,"&gt;="&amp;O$1)&gt;0,SUMIFS(Распис!$F$4:$F$300,Распис!$B$4:$B$300,$A36,Распис!$C$4:$C$300,"&lt;="&amp;O$1,Распис!$D$4:$D$300,"&gt;="&amp;O$1),SUMIF(База!$B$3:$B$305,$A36,База!$F$3:$F$152))</f>
        <v>0</v>
      </c>
      <c r="P36" s="46">
        <f ca="1">IF(COUNTIFS(Распис!$B$4:$B$300,$A36,Распис!$C$4:$C$300,"&lt;="&amp;P$1,Распис!$D$4:$D$300,"&gt;="&amp;P$1)&gt;0,SUMIFS(Распис!$G$4:$G$300,Распис!$B$4:$B$300,$A36,Распис!$C$4:$C$300,"&lt;="&amp;P$1,Распис!$D$4:$D$300,"&gt;="&amp;P$1),SUMIF(База!$B$3:$B$305,$A36,База!$G$3:$G$152))</f>
        <v>0</v>
      </c>
      <c r="Q36" s="46">
        <f ca="1">IF(COUNTIFS(Распис!$B$4:$B$300,$A36,Распис!$C$4:$C$300,"&lt;="&amp;Q$1,Распис!$D$4:$D$300,"&gt;="&amp;Q$1)&gt;0,SUMIFS(Распис!$H$4:$H$300,Распис!$B$4:$B$300,$A36,Распис!$C$4:$C$300,"&lt;="&amp;Q$1,Распис!$D$4:$D$300,"&gt;="&amp;Q$1),SUMIF(База!$B$3:$B$305,$A36,База!$H$3:$H$152))</f>
        <v>0</v>
      </c>
      <c r="R36" s="46">
        <f ca="1">IF(COUNTIFS(Распис!$B$4:$B$300,$A36,Распис!$C$4:$C$300,"&lt;="&amp;R$1,Распис!$D$4:$D$300,"&gt;="&amp;R$1)&gt;0,SUMIFS(Распис!$I$4:$I$300,Распис!$B$4:$B$300,$A36,Распис!$C$4:$C$300,"&lt;="&amp;R$1,Распис!$D$4:$D$300,"&gt;="&amp;R$1),SUMIF(База!$B$3:$B$305,$A36,База!$I$3:$I$152))</f>
        <v>0</v>
      </c>
      <c r="S36" s="46">
        <f ca="1">IF(COUNTIFS(Распис!$B$4:$B$300,$A36,Распис!$C$4:$C$300,"&lt;="&amp;S$1,Распис!$D$4:$D$300,"&gt;="&amp;S$1)&gt;0,SUMIFS(Распис!$J$4:$J$300,Распис!$B$4:$B$300,$A36,Распис!$C$4:$C$300,"&lt;="&amp;S$1,Распис!$D$4:$D$300,"&gt;="&amp;S$1),SUMIF(База!$B$3:$B$305,$A36,База!$J$3:$J$152))</f>
        <v>0</v>
      </c>
      <c r="T36" s="46">
        <f ca="1">IF(COUNTIFS(Распис!$B$4:$B$300,$A36,Распис!$C$4:$C$300,"&lt;="&amp;T$1,Распис!$D$4:$D$300,"&gt;="&amp;T$1)&gt;0,SUMIFS(Распис!$K$4:$K$300,Распис!$B$4:$B$300,$A36,Распис!$C$4:$C$300,"&lt;="&amp;T$1,Распис!$D$4:$D$300,"&gt;="&amp;T$1),SUMIF(База!$B$3:$B$305,$A36,База!$K$3:$K$152))</f>
        <v>0</v>
      </c>
      <c r="U36" s="46" t="s">
        <v>23</v>
      </c>
      <c r="V36" s="46">
        <f ca="1">IF(COUNTIFS(Распис!$B$4:$B$300,$A36,Распис!$C$4:$C$300,"&lt;="&amp;V$1,Распис!$D$4:$D$300,"&gt;="&amp;V$1)&gt;0,SUMIFS(Распис!$F$4:$F$300,Распис!$B$4:$B$300,$A36,Распис!$C$4:$C$300,"&lt;="&amp;V$1,Распис!$D$4:$D$300,"&gt;="&amp;V$1),SUMIF(База!$B$3:$B$305,$A36,База!$F$3:$F$152))</f>
        <v>0</v>
      </c>
      <c r="W36" s="46">
        <f ca="1">IF(COUNTIFS(Распис!$B$4:$B$300,$A36,Распис!$C$4:$C$300,"&lt;="&amp;W$1,Распис!$D$4:$D$300,"&gt;="&amp;W$1)&gt;0,SUMIFS(Распис!$G$4:$G$300,Распис!$B$4:$B$300,$A36,Распис!$C$4:$C$300,"&lt;="&amp;W$1,Распис!$D$4:$D$300,"&gt;="&amp;W$1),SUMIF(База!$B$3:$B$305,$A36,База!$G$3:$G$152))</f>
        <v>0</v>
      </c>
      <c r="X36" s="46">
        <f ca="1">IF(COUNTIFS(Распис!$B$4:$B$300,$A36,Распис!$C$4:$C$300,"&lt;="&amp;X$1,Распис!$D$4:$D$300,"&gt;="&amp;X$1)&gt;0,SUMIFS(Распис!$H$4:$H$300,Распис!$B$4:$B$300,$A36,Распис!$C$4:$C$300,"&lt;="&amp;X$1,Распис!$D$4:$D$300,"&gt;="&amp;X$1),SUMIF(База!$B$3:$B$305,$A36,База!$H$3:$H$152))</f>
        <v>0</v>
      </c>
      <c r="Y36" s="46">
        <f ca="1">IF(COUNTIFS(Распис!$B$4:$B$300,$A36,Распис!$C$4:$C$300,"&lt;="&amp;Y$1,Распис!$D$4:$D$300,"&gt;="&amp;Y$1)&gt;0,SUMIFS(Распис!$I$4:$I$300,Распис!$B$4:$B$300,$A36,Распис!$C$4:$C$300,"&lt;="&amp;Y$1,Распис!$D$4:$D$300,"&gt;="&amp;Y$1),SUMIF(База!$B$3:$B$305,$A36,База!$I$3:$I$152))</f>
        <v>0</v>
      </c>
      <c r="Z36" s="46">
        <f ca="1">IF(COUNTIFS(Распис!$B$4:$B$300,$A36,Распис!$C$4:$C$300,"&lt;="&amp;Z$1,Распис!$D$4:$D$300,"&gt;="&amp;Z$1)&gt;0,SUMIFS(Распис!$J$4:$J$300,Распис!$B$4:$B$300,$A36,Распис!$C$4:$C$300,"&lt;="&amp;Z$1,Распис!$D$4:$D$300,"&gt;="&amp;Z$1),SUMIF(База!$B$3:$B$305,$A36,База!$J$3:$J$152))</f>
        <v>0</v>
      </c>
      <c r="AA36" s="46" t="s">
        <v>25</v>
      </c>
      <c r="AB36" s="46" t="s">
        <v>23</v>
      </c>
      <c r="AC36" s="46" t="s">
        <v>25</v>
      </c>
      <c r="AD36" s="46" t="s">
        <v>25</v>
      </c>
      <c r="AE36" s="46" t="s">
        <v>25</v>
      </c>
      <c r="AF36" s="46" t="s">
        <v>25</v>
      </c>
      <c r="AG36" s="46">
        <f t="shared" ca="1" si="3"/>
        <v>0</v>
      </c>
      <c r="AH36" s="46">
        <f ca="1">AG36-SUMIFS(Распред!$G$4:$G$300,Распред!$B$4:$B$300,"май",Распред!$F$4:$F$300,A36)</f>
        <v>0</v>
      </c>
      <c r="AI36" s="46">
        <f ca="1">AH36+(COUNTIF(B36:AF36,"КД")+SUMIFS(Распред!$AH$4:$AH$300,Распред!$F$4:$F$300,A36,Распред!$B$4:$B$300,"май"))*4</f>
        <v>20</v>
      </c>
      <c r="AJ36" s="46">
        <f t="shared" ca="1" si="4"/>
        <v>0</v>
      </c>
      <c r="AK36" s="46">
        <f t="shared" ca="1" si="5"/>
        <v>0</v>
      </c>
      <c r="AL36" s="46">
        <f>SUMIFS(Распред!$K$4:$K$300,Распред!$B$4:$B$300,"май",Распред!$J$4:$J$300,A36)+SUMIFS(Распред!$M$4:$M$300,Распред!$B$4:$B$300,"май",Распред!$L$4:$L$300,A36)+SUMIFS(Распред!$O$4:$O$300,Распред!$B$4:$B$300,"май",Распред!$N$4:$N$300,A36)+SUMIFS(Распред!$Q$4:$Q$300,Распред!$B$4:$B$300,"май",Распред!$P$4:$P$300,A36)+SUMIFS(Распред!$S$4:$S$300,Распред!$B$4:$B$300,"май",Распред!$R$4:$R$300,A36)+SUMIFS(Распред!$U$4:$U$300,Распред!$B$4:$B$300,"май",Распред!$T$4:$T$300,A36)+SUMIFS(Распред!$W$4:$W$300,Распред!$B$4:$B$300,"май",Распред!$V$4:$V$300,A36)+SUMIFS(Распред!$Y$4:$Y$300,Распред!$B$4:$B$300,"май",Распред!$X$4:$X$300,A36)+SUMIFS(Распред!$AA$4:$AA$300,Распред!$B$4:$B$300,"май",Распред!$Z$4:$Z$300,A36)+SUMIFS(Распред!$AC$4:$AC$300,Распред!$B$4:$B$300,"май",Распред!$AB$4:$AB$300,A36)</f>
        <v>0</v>
      </c>
      <c r="AM36" s="46">
        <f t="shared" ca="1" si="6"/>
        <v>0</v>
      </c>
      <c r="AN36" s="46">
        <f t="shared" ca="1" si="7"/>
        <v>0</v>
      </c>
      <c r="AO36" s="46">
        <f t="shared" ca="1" si="8"/>
        <v>0</v>
      </c>
      <c r="AP36" s="46">
        <f>январь!AP36</f>
        <v>0</v>
      </c>
      <c r="AQ36" s="46">
        <f t="shared" ca="1" si="9"/>
        <v>0</v>
      </c>
      <c r="AR36" s="47"/>
      <c r="AS36" s="47">
        <f t="shared" ca="1" si="10"/>
        <v>0</v>
      </c>
      <c r="AT36" s="47"/>
      <c r="AU36" s="47"/>
      <c r="AV36" s="47"/>
      <c r="AW36" s="47"/>
      <c r="AX36" s="47"/>
      <c r="AY36" s="184"/>
      <c r="AZ36" s="184"/>
      <c r="BA36" s="184"/>
      <c r="BB36" s="184"/>
      <c r="BC36" s="184"/>
      <c r="BD36" s="184"/>
      <c r="BE36" s="184"/>
    </row>
    <row r="37" spans="1:57" x14ac:dyDescent="0.25">
      <c r="A37" s="47">
        <f>База!B37</f>
        <v>0</v>
      </c>
      <c r="B37" s="46" t="s">
        <v>24</v>
      </c>
      <c r="C37" s="46">
        <f ca="1">IF(COUNTIFS(Распис!$B$4:$B$300,$A37,Распис!$C$4:$C$300,"&lt;="&amp;C$1,Распис!$D$4:$D$300,"&gt;="&amp;C$1)&gt;0,SUMIFS(Распис!$H$4:$H$300,Распис!$B$4:$B$300,$A37,Распис!$C$4:$C$300,"&lt;="&amp;C$1,Распис!$D$4:$D$300,"&gt;="&amp;C$1),SUMIF(База!$B$3:$B$305,$A37,База!$H$3:$H$152))</f>
        <v>0</v>
      </c>
      <c r="D37" s="46">
        <f ca="1">IF(COUNTIFS(Распис!$B$4:$B$300,$A37,Распис!$C$4:$C$300,"&lt;="&amp;D$1,Распис!$D$4:$D$300,"&gt;="&amp;D$1)&gt;0,SUMIFS(Распис!$I$4:$I$300,Распис!$B$4:$B$300,$A37,Распис!$C$4:$C$300,"&lt;="&amp;D$1,Распис!$D$4:$D$300,"&gt;="&amp;D$1),SUMIF(База!$B$3:$B$305,$A37,База!$I$3:$I$152))</f>
        <v>0</v>
      </c>
      <c r="E37" s="46">
        <f ca="1">IF(COUNTIFS(Распис!$B$4:$B$300,$A37,Распис!$C$4:$C$300,"&lt;="&amp;E$1,Распис!$D$4:$D$300,"&gt;="&amp;E$1)&gt;0,SUMIFS(Распис!$J$4:$J$300,Распис!$B$4:$B$300,$A37,Распис!$C$4:$C$300,"&lt;="&amp;E$1,Распис!$D$4:$D$300,"&gt;="&amp;E$1),SUMIF(База!$B$3:$B$305,$A37,База!$J$3:$J$152))</f>
        <v>0</v>
      </c>
      <c r="F37" s="46">
        <f ca="1">IF(COUNTIFS(Распис!$B$4:$B$300,$A37,Распис!$C$4:$C$300,"&lt;="&amp;F$1,Распис!$D$4:$D$300,"&gt;="&amp;F$1)&gt;0,SUMIFS(Распис!$K$4:$K$300,Распис!$B$4:$B$300,$A37,Распис!$C$4:$C$300,"&lt;="&amp;F$1,Распис!$D$4:$D$300,"&gt;="&amp;F$1),SUMIF(База!$B$3:$B$305,$A37,База!$K$3:$K$152))</f>
        <v>0</v>
      </c>
      <c r="G37" s="46" t="s">
        <v>23</v>
      </c>
      <c r="H37" s="46" t="s">
        <v>24</v>
      </c>
      <c r="I37" s="46">
        <f ca="1">IF(COUNTIFS(Распис!$B$4:$B$300,$A37,Распис!$C$4:$C$300,"&lt;="&amp;I$1,Распис!$D$4:$D$300,"&gt;="&amp;I$1)&gt;0,SUMIFS(Распис!$G$4:$G$300,Распис!$B$4:$B$300,$A37,Распис!$C$4:$C$300,"&lt;="&amp;I$1,Распис!$D$4:$D$300,"&gt;="&amp;I$1),SUMIF(База!$B$3:$B$305,$A37,База!$G$3:$G$152))</f>
        <v>0</v>
      </c>
      <c r="J37" s="46" t="s">
        <v>24</v>
      </c>
      <c r="K37" s="46">
        <f ca="1">IF(COUNTIFS(Распис!$B$4:$B$300,$A37,Распис!$C$4:$C$300,"&lt;="&amp;K$1,Распис!$D$4:$D$300,"&gt;="&amp;K$1)&gt;0,SUMIFS(Распис!$I$4:$I$300,Распис!$B$4:$B$300,$A37,Распис!$C$4:$C$300,"&lt;="&amp;K$1,Распис!$D$4:$D$300,"&gt;="&amp;K$1),SUMIF(База!$B$3:$B$305,$A37,База!$I$3:$I$152))</f>
        <v>0</v>
      </c>
      <c r="L37" s="46">
        <f ca="1">IF(COUNTIFS(Распис!$B$4:$B$300,$A37,Распис!$C$4:$C$300,"&lt;="&amp;L$1,Распис!$D$4:$D$300,"&gt;="&amp;L$1)&gt;0,SUMIFS(Распис!$J$4:$J$300,Распис!$B$4:$B$300,$A37,Распис!$C$4:$C$300,"&lt;="&amp;L$1,Распис!$D$4:$D$300,"&gt;="&amp;L$1),SUMIF(База!$B$3:$B$305,$A37,База!$J$3:$J$152))</f>
        <v>0</v>
      </c>
      <c r="M37" s="46">
        <f ca="1">IF(COUNTIFS(Распис!$B$4:$B$300,$A37,Распис!$C$4:$C$300,"&lt;="&amp;M$1,Распис!$D$4:$D$300,"&gt;="&amp;M$1)&gt;0,SUMIFS(Распис!$K$4:$K$300,Распис!$B$4:$B$300,$A37,Распис!$C$4:$C$300,"&lt;="&amp;M$1,Распис!$D$4:$D$300,"&gt;="&amp;M$1),SUMIF(База!$B$3:$B$305,$A37,База!$K$3:$K$152))</f>
        <v>0</v>
      </c>
      <c r="N37" s="46" t="s">
        <v>23</v>
      </c>
      <c r="O37" s="46">
        <f ca="1">IF(COUNTIFS(Распис!$B$4:$B$300,$A37,Распис!$C$4:$C$300,"&lt;="&amp;O$1,Распис!$D$4:$D$300,"&gt;="&amp;O$1)&gt;0,SUMIFS(Распис!$F$4:$F$300,Распис!$B$4:$B$300,$A37,Распис!$C$4:$C$300,"&lt;="&amp;O$1,Распис!$D$4:$D$300,"&gt;="&amp;O$1),SUMIF(База!$B$3:$B$305,$A37,База!$F$3:$F$152))</f>
        <v>0</v>
      </c>
      <c r="P37" s="46">
        <f ca="1">IF(COUNTIFS(Распис!$B$4:$B$300,$A37,Распис!$C$4:$C$300,"&lt;="&amp;P$1,Распис!$D$4:$D$300,"&gt;="&amp;P$1)&gt;0,SUMIFS(Распис!$G$4:$G$300,Распис!$B$4:$B$300,$A37,Распис!$C$4:$C$300,"&lt;="&amp;P$1,Распис!$D$4:$D$300,"&gt;="&amp;P$1),SUMIF(База!$B$3:$B$305,$A37,База!$G$3:$G$152))</f>
        <v>0</v>
      </c>
      <c r="Q37" s="46">
        <f ca="1">IF(COUNTIFS(Распис!$B$4:$B$300,$A37,Распис!$C$4:$C$300,"&lt;="&amp;Q$1,Распис!$D$4:$D$300,"&gt;="&amp;Q$1)&gt;0,SUMIFS(Распис!$H$4:$H$300,Распис!$B$4:$B$300,$A37,Распис!$C$4:$C$300,"&lt;="&amp;Q$1,Распис!$D$4:$D$300,"&gt;="&amp;Q$1),SUMIF(База!$B$3:$B$305,$A37,База!$H$3:$H$152))</f>
        <v>0</v>
      </c>
      <c r="R37" s="46">
        <f ca="1">IF(COUNTIFS(Распис!$B$4:$B$300,$A37,Распис!$C$4:$C$300,"&lt;="&amp;R$1,Распис!$D$4:$D$300,"&gt;="&amp;R$1)&gt;0,SUMIFS(Распис!$I$4:$I$300,Распис!$B$4:$B$300,$A37,Распис!$C$4:$C$300,"&lt;="&amp;R$1,Распис!$D$4:$D$300,"&gt;="&amp;R$1),SUMIF(База!$B$3:$B$305,$A37,База!$I$3:$I$152))</f>
        <v>0</v>
      </c>
      <c r="S37" s="46">
        <f ca="1">IF(COUNTIFS(Распис!$B$4:$B$300,$A37,Распис!$C$4:$C$300,"&lt;="&amp;S$1,Распис!$D$4:$D$300,"&gt;="&amp;S$1)&gt;0,SUMIFS(Распис!$J$4:$J$300,Распис!$B$4:$B$300,$A37,Распис!$C$4:$C$300,"&lt;="&amp;S$1,Распис!$D$4:$D$300,"&gt;="&amp;S$1),SUMIF(База!$B$3:$B$305,$A37,База!$J$3:$J$152))</f>
        <v>0</v>
      </c>
      <c r="T37" s="46">
        <f ca="1">IF(COUNTIFS(Распис!$B$4:$B$300,$A37,Распис!$C$4:$C$300,"&lt;="&amp;T$1,Распис!$D$4:$D$300,"&gt;="&amp;T$1)&gt;0,SUMIFS(Распис!$K$4:$K$300,Распис!$B$4:$B$300,$A37,Распис!$C$4:$C$300,"&lt;="&amp;T$1,Распис!$D$4:$D$300,"&gt;="&amp;T$1),SUMIF(База!$B$3:$B$305,$A37,База!$K$3:$K$152))</f>
        <v>0</v>
      </c>
      <c r="U37" s="46" t="s">
        <v>23</v>
      </c>
      <c r="V37" s="46">
        <f ca="1">IF(COUNTIFS(Распис!$B$4:$B$300,$A37,Распис!$C$4:$C$300,"&lt;="&amp;V$1,Распис!$D$4:$D$300,"&gt;="&amp;V$1)&gt;0,SUMIFS(Распис!$F$4:$F$300,Распис!$B$4:$B$300,$A37,Распис!$C$4:$C$300,"&lt;="&amp;V$1,Распис!$D$4:$D$300,"&gt;="&amp;V$1),SUMIF(База!$B$3:$B$305,$A37,База!$F$3:$F$152))</f>
        <v>0</v>
      </c>
      <c r="W37" s="46">
        <f ca="1">IF(COUNTIFS(Распис!$B$4:$B$300,$A37,Распис!$C$4:$C$300,"&lt;="&amp;W$1,Распис!$D$4:$D$300,"&gt;="&amp;W$1)&gt;0,SUMIFS(Распис!$G$4:$G$300,Распис!$B$4:$B$300,$A37,Распис!$C$4:$C$300,"&lt;="&amp;W$1,Распис!$D$4:$D$300,"&gt;="&amp;W$1),SUMIF(База!$B$3:$B$305,$A37,База!$G$3:$G$152))</f>
        <v>0</v>
      </c>
      <c r="X37" s="46">
        <f ca="1">IF(COUNTIFS(Распис!$B$4:$B$300,$A37,Распис!$C$4:$C$300,"&lt;="&amp;X$1,Распис!$D$4:$D$300,"&gt;="&amp;X$1)&gt;0,SUMIFS(Распис!$H$4:$H$300,Распис!$B$4:$B$300,$A37,Распис!$C$4:$C$300,"&lt;="&amp;X$1,Распис!$D$4:$D$300,"&gt;="&amp;X$1),SUMIF(База!$B$3:$B$305,$A37,База!$H$3:$H$152))</f>
        <v>0</v>
      </c>
      <c r="Y37" s="46">
        <f ca="1">IF(COUNTIFS(Распис!$B$4:$B$300,$A37,Распис!$C$4:$C$300,"&lt;="&amp;Y$1,Распис!$D$4:$D$300,"&gt;="&amp;Y$1)&gt;0,SUMIFS(Распис!$I$4:$I$300,Распис!$B$4:$B$300,$A37,Распис!$C$4:$C$300,"&lt;="&amp;Y$1,Распис!$D$4:$D$300,"&gt;="&amp;Y$1),SUMIF(База!$B$3:$B$305,$A37,База!$I$3:$I$152))</f>
        <v>0</v>
      </c>
      <c r="Z37" s="46">
        <f ca="1">IF(COUNTIFS(Распис!$B$4:$B$300,$A37,Распис!$C$4:$C$300,"&lt;="&amp;Z$1,Распис!$D$4:$D$300,"&gt;="&amp;Z$1)&gt;0,SUMIFS(Распис!$J$4:$J$300,Распис!$B$4:$B$300,$A37,Распис!$C$4:$C$300,"&lt;="&amp;Z$1,Распис!$D$4:$D$300,"&gt;="&amp;Z$1),SUMIF(База!$B$3:$B$305,$A37,База!$J$3:$J$152))</f>
        <v>0</v>
      </c>
      <c r="AA37" s="46" t="s">
        <v>25</v>
      </c>
      <c r="AB37" s="46" t="s">
        <v>23</v>
      </c>
      <c r="AC37" s="46" t="s">
        <v>25</v>
      </c>
      <c r="AD37" s="46" t="s">
        <v>25</v>
      </c>
      <c r="AE37" s="46" t="s">
        <v>25</v>
      </c>
      <c r="AF37" s="46" t="s">
        <v>25</v>
      </c>
      <c r="AG37" s="46">
        <f t="shared" ca="1" si="3"/>
        <v>0</v>
      </c>
      <c r="AH37" s="46">
        <f ca="1">AG37-SUMIFS(Распред!$G$4:$G$300,Распред!$B$4:$B$300,"май",Распред!$F$4:$F$300,A37)</f>
        <v>0</v>
      </c>
      <c r="AI37" s="46">
        <f ca="1">AH37+(COUNTIF(B37:AF37,"КД")+SUMIFS(Распред!$AH$4:$AH$300,Распред!$F$4:$F$300,A37,Распред!$B$4:$B$300,"май"))*4</f>
        <v>20</v>
      </c>
      <c r="AJ37" s="46">
        <f t="shared" ca="1" si="4"/>
        <v>0</v>
      </c>
      <c r="AK37" s="46">
        <f t="shared" ca="1" si="5"/>
        <v>0</v>
      </c>
      <c r="AL37" s="46">
        <f>SUMIFS(Распред!$K$4:$K$300,Распред!$B$4:$B$300,"май",Распред!$J$4:$J$300,A37)+SUMIFS(Распред!$M$4:$M$300,Распред!$B$4:$B$300,"май",Распред!$L$4:$L$300,A37)+SUMIFS(Распред!$O$4:$O$300,Распред!$B$4:$B$300,"май",Распред!$N$4:$N$300,A37)+SUMIFS(Распред!$Q$4:$Q$300,Распред!$B$4:$B$300,"май",Распред!$P$4:$P$300,A37)+SUMIFS(Распред!$S$4:$S$300,Распред!$B$4:$B$300,"май",Распред!$R$4:$R$300,A37)+SUMIFS(Распред!$U$4:$U$300,Распред!$B$4:$B$300,"май",Распред!$T$4:$T$300,A37)+SUMIFS(Распред!$W$4:$W$300,Распред!$B$4:$B$300,"май",Распред!$V$4:$V$300,A37)+SUMIFS(Распред!$Y$4:$Y$300,Распред!$B$4:$B$300,"май",Распред!$X$4:$X$300,A37)+SUMIFS(Распред!$AA$4:$AA$300,Распред!$B$4:$B$300,"май",Распред!$Z$4:$Z$300,A37)+SUMIFS(Распред!$AC$4:$AC$300,Распред!$B$4:$B$300,"май",Распред!$AB$4:$AB$300,A37)</f>
        <v>0</v>
      </c>
      <c r="AM37" s="46">
        <f t="shared" ca="1" si="6"/>
        <v>0</v>
      </c>
      <c r="AN37" s="46">
        <f t="shared" ca="1" si="7"/>
        <v>0</v>
      </c>
      <c r="AO37" s="46">
        <f t="shared" ca="1" si="8"/>
        <v>0</v>
      </c>
      <c r="AP37" s="46">
        <f>январь!AP37</f>
        <v>0</v>
      </c>
      <c r="AQ37" s="46">
        <f t="shared" ca="1" si="9"/>
        <v>0</v>
      </c>
      <c r="AR37" s="47"/>
      <c r="AS37" s="47">
        <f t="shared" ca="1" si="10"/>
        <v>0</v>
      </c>
      <c r="AT37" s="47"/>
      <c r="AU37" s="47"/>
      <c r="AV37" s="47"/>
      <c r="AW37" s="47"/>
      <c r="AX37" s="47"/>
      <c r="AY37" s="184"/>
      <c r="AZ37" s="184"/>
      <c r="BA37" s="184"/>
      <c r="BB37" s="184"/>
      <c r="BC37" s="184"/>
      <c r="BD37" s="184"/>
      <c r="BE37" s="184"/>
    </row>
    <row r="38" spans="1:57" x14ac:dyDescent="0.25">
      <c r="A38" s="47">
        <f>База!B38</f>
        <v>0</v>
      </c>
      <c r="B38" s="46" t="s">
        <v>24</v>
      </c>
      <c r="C38" s="46">
        <f ca="1">IF(COUNTIFS(Распис!$B$4:$B$300,$A38,Распис!$C$4:$C$300,"&lt;="&amp;C$1,Распис!$D$4:$D$300,"&gt;="&amp;C$1)&gt;0,SUMIFS(Распис!$H$4:$H$300,Распис!$B$4:$B$300,$A38,Распис!$C$4:$C$300,"&lt;="&amp;C$1,Распис!$D$4:$D$300,"&gt;="&amp;C$1),SUMIF(База!$B$3:$B$305,$A38,База!$H$3:$H$152))</f>
        <v>0</v>
      </c>
      <c r="D38" s="46">
        <f ca="1">IF(COUNTIFS(Распис!$B$4:$B$300,$A38,Распис!$C$4:$C$300,"&lt;="&amp;D$1,Распис!$D$4:$D$300,"&gt;="&amp;D$1)&gt;0,SUMIFS(Распис!$I$4:$I$300,Распис!$B$4:$B$300,$A38,Распис!$C$4:$C$300,"&lt;="&amp;D$1,Распис!$D$4:$D$300,"&gt;="&amp;D$1),SUMIF(База!$B$3:$B$305,$A38,База!$I$3:$I$152))</f>
        <v>0</v>
      </c>
      <c r="E38" s="46">
        <f ca="1">IF(COUNTIFS(Распис!$B$4:$B$300,$A38,Распис!$C$4:$C$300,"&lt;="&amp;E$1,Распис!$D$4:$D$300,"&gt;="&amp;E$1)&gt;0,SUMIFS(Распис!$J$4:$J$300,Распис!$B$4:$B$300,$A38,Распис!$C$4:$C$300,"&lt;="&amp;E$1,Распис!$D$4:$D$300,"&gt;="&amp;E$1),SUMIF(База!$B$3:$B$305,$A38,База!$J$3:$J$152))</f>
        <v>0</v>
      </c>
      <c r="F38" s="46">
        <f ca="1">IF(COUNTIFS(Распис!$B$4:$B$300,$A38,Распис!$C$4:$C$300,"&lt;="&amp;F$1,Распис!$D$4:$D$300,"&gt;="&amp;F$1)&gt;0,SUMIFS(Распис!$K$4:$K$300,Распис!$B$4:$B$300,$A38,Распис!$C$4:$C$300,"&lt;="&amp;F$1,Распис!$D$4:$D$300,"&gt;="&amp;F$1),SUMIF(База!$B$3:$B$305,$A38,База!$K$3:$K$152))</f>
        <v>0</v>
      </c>
      <c r="G38" s="46" t="s">
        <v>23</v>
      </c>
      <c r="H38" s="46" t="s">
        <v>24</v>
      </c>
      <c r="I38" s="46">
        <f ca="1">IF(COUNTIFS(Распис!$B$4:$B$300,$A38,Распис!$C$4:$C$300,"&lt;="&amp;I$1,Распис!$D$4:$D$300,"&gt;="&amp;I$1)&gt;0,SUMIFS(Распис!$G$4:$G$300,Распис!$B$4:$B$300,$A38,Распис!$C$4:$C$300,"&lt;="&amp;I$1,Распис!$D$4:$D$300,"&gt;="&amp;I$1),SUMIF(База!$B$3:$B$305,$A38,База!$G$3:$G$152))</f>
        <v>0</v>
      </c>
      <c r="J38" s="46" t="s">
        <v>24</v>
      </c>
      <c r="K38" s="46">
        <f ca="1">IF(COUNTIFS(Распис!$B$4:$B$300,$A38,Распис!$C$4:$C$300,"&lt;="&amp;K$1,Распис!$D$4:$D$300,"&gt;="&amp;K$1)&gt;0,SUMIFS(Распис!$I$4:$I$300,Распис!$B$4:$B$300,$A38,Распис!$C$4:$C$300,"&lt;="&amp;K$1,Распис!$D$4:$D$300,"&gt;="&amp;K$1),SUMIF(База!$B$3:$B$305,$A38,База!$I$3:$I$152))</f>
        <v>0</v>
      </c>
      <c r="L38" s="46">
        <f ca="1">IF(COUNTIFS(Распис!$B$4:$B$300,$A38,Распис!$C$4:$C$300,"&lt;="&amp;L$1,Распис!$D$4:$D$300,"&gt;="&amp;L$1)&gt;0,SUMIFS(Распис!$J$4:$J$300,Распис!$B$4:$B$300,$A38,Распис!$C$4:$C$300,"&lt;="&amp;L$1,Распис!$D$4:$D$300,"&gt;="&amp;L$1),SUMIF(База!$B$3:$B$305,$A38,База!$J$3:$J$152))</f>
        <v>0</v>
      </c>
      <c r="M38" s="46">
        <f ca="1">IF(COUNTIFS(Распис!$B$4:$B$300,$A38,Распис!$C$4:$C$300,"&lt;="&amp;M$1,Распис!$D$4:$D$300,"&gt;="&amp;M$1)&gt;0,SUMIFS(Распис!$K$4:$K$300,Распис!$B$4:$B$300,$A38,Распис!$C$4:$C$300,"&lt;="&amp;M$1,Распис!$D$4:$D$300,"&gt;="&amp;M$1),SUMIF(База!$B$3:$B$305,$A38,База!$K$3:$K$152))</f>
        <v>0</v>
      </c>
      <c r="N38" s="46" t="s">
        <v>23</v>
      </c>
      <c r="O38" s="46">
        <f ca="1">IF(COUNTIFS(Распис!$B$4:$B$300,$A38,Распис!$C$4:$C$300,"&lt;="&amp;O$1,Распис!$D$4:$D$300,"&gt;="&amp;O$1)&gt;0,SUMIFS(Распис!$F$4:$F$300,Распис!$B$4:$B$300,$A38,Распис!$C$4:$C$300,"&lt;="&amp;O$1,Распис!$D$4:$D$300,"&gt;="&amp;O$1),SUMIF(База!$B$3:$B$305,$A38,База!$F$3:$F$152))</f>
        <v>0</v>
      </c>
      <c r="P38" s="46">
        <f ca="1">IF(COUNTIFS(Распис!$B$4:$B$300,$A38,Распис!$C$4:$C$300,"&lt;="&amp;P$1,Распис!$D$4:$D$300,"&gt;="&amp;P$1)&gt;0,SUMIFS(Распис!$G$4:$G$300,Распис!$B$4:$B$300,$A38,Распис!$C$4:$C$300,"&lt;="&amp;P$1,Распис!$D$4:$D$300,"&gt;="&amp;P$1),SUMIF(База!$B$3:$B$305,$A38,База!$G$3:$G$152))</f>
        <v>0</v>
      </c>
      <c r="Q38" s="46">
        <f ca="1">IF(COUNTIFS(Распис!$B$4:$B$300,$A38,Распис!$C$4:$C$300,"&lt;="&amp;Q$1,Распис!$D$4:$D$300,"&gt;="&amp;Q$1)&gt;0,SUMIFS(Распис!$H$4:$H$300,Распис!$B$4:$B$300,$A38,Распис!$C$4:$C$300,"&lt;="&amp;Q$1,Распис!$D$4:$D$300,"&gt;="&amp;Q$1),SUMIF(База!$B$3:$B$305,$A38,База!$H$3:$H$152))</f>
        <v>0</v>
      </c>
      <c r="R38" s="46">
        <f ca="1">IF(COUNTIFS(Распис!$B$4:$B$300,$A38,Распис!$C$4:$C$300,"&lt;="&amp;R$1,Распис!$D$4:$D$300,"&gt;="&amp;R$1)&gt;0,SUMIFS(Распис!$I$4:$I$300,Распис!$B$4:$B$300,$A38,Распис!$C$4:$C$300,"&lt;="&amp;R$1,Распис!$D$4:$D$300,"&gt;="&amp;R$1),SUMIF(База!$B$3:$B$305,$A38,База!$I$3:$I$152))</f>
        <v>0</v>
      </c>
      <c r="S38" s="46">
        <f ca="1">IF(COUNTIFS(Распис!$B$4:$B$300,$A38,Распис!$C$4:$C$300,"&lt;="&amp;S$1,Распис!$D$4:$D$300,"&gt;="&amp;S$1)&gt;0,SUMIFS(Распис!$J$4:$J$300,Распис!$B$4:$B$300,$A38,Распис!$C$4:$C$300,"&lt;="&amp;S$1,Распис!$D$4:$D$300,"&gt;="&amp;S$1),SUMIF(База!$B$3:$B$305,$A38,База!$J$3:$J$152))</f>
        <v>0</v>
      </c>
      <c r="T38" s="46">
        <f ca="1">IF(COUNTIFS(Распис!$B$4:$B$300,$A38,Распис!$C$4:$C$300,"&lt;="&amp;T$1,Распис!$D$4:$D$300,"&gt;="&amp;T$1)&gt;0,SUMIFS(Распис!$K$4:$K$300,Распис!$B$4:$B$300,$A38,Распис!$C$4:$C$300,"&lt;="&amp;T$1,Распис!$D$4:$D$300,"&gt;="&amp;T$1),SUMIF(База!$B$3:$B$305,$A38,База!$K$3:$K$152))</f>
        <v>0</v>
      </c>
      <c r="U38" s="46" t="s">
        <v>23</v>
      </c>
      <c r="V38" s="46">
        <f ca="1">IF(COUNTIFS(Распис!$B$4:$B$300,$A38,Распис!$C$4:$C$300,"&lt;="&amp;V$1,Распис!$D$4:$D$300,"&gt;="&amp;V$1)&gt;0,SUMIFS(Распис!$F$4:$F$300,Распис!$B$4:$B$300,$A38,Распис!$C$4:$C$300,"&lt;="&amp;V$1,Распис!$D$4:$D$300,"&gt;="&amp;V$1),SUMIF(База!$B$3:$B$305,$A38,База!$F$3:$F$152))</f>
        <v>0</v>
      </c>
      <c r="W38" s="46">
        <f ca="1">IF(COUNTIFS(Распис!$B$4:$B$300,$A38,Распис!$C$4:$C$300,"&lt;="&amp;W$1,Распис!$D$4:$D$300,"&gt;="&amp;W$1)&gt;0,SUMIFS(Распис!$G$4:$G$300,Распис!$B$4:$B$300,$A38,Распис!$C$4:$C$300,"&lt;="&amp;W$1,Распис!$D$4:$D$300,"&gt;="&amp;W$1),SUMIF(База!$B$3:$B$305,$A38,База!$G$3:$G$152))</f>
        <v>0</v>
      </c>
      <c r="X38" s="46">
        <f ca="1">IF(COUNTIFS(Распис!$B$4:$B$300,$A38,Распис!$C$4:$C$300,"&lt;="&amp;X$1,Распис!$D$4:$D$300,"&gt;="&amp;X$1)&gt;0,SUMIFS(Распис!$H$4:$H$300,Распис!$B$4:$B$300,$A38,Распис!$C$4:$C$300,"&lt;="&amp;X$1,Распис!$D$4:$D$300,"&gt;="&amp;X$1),SUMIF(База!$B$3:$B$305,$A38,База!$H$3:$H$152))</f>
        <v>0</v>
      </c>
      <c r="Y38" s="46">
        <f ca="1">IF(COUNTIFS(Распис!$B$4:$B$300,$A38,Распис!$C$4:$C$300,"&lt;="&amp;Y$1,Распис!$D$4:$D$300,"&gt;="&amp;Y$1)&gt;0,SUMIFS(Распис!$I$4:$I$300,Распис!$B$4:$B$300,$A38,Распис!$C$4:$C$300,"&lt;="&amp;Y$1,Распис!$D$4:$D$300,"&gt;="&amp;Y$1),SUMIF(База!$B$3:$B$305,$A38,База!$I$3:$I$152))</f>
        <v>0</v>
      </c>
      <c r="Z38" s="46">
        <f ca="1">IF(COUNTIFS(Распис!$B$4:$B$300,$A38,Распис!$C$4:$C$300,"&lt;="&amp;Z$1,Распис!$D$4:$D$300,"&gt;="&amp;Z$1)&gt;0,SUMIFS(Распис!$J$4:$J$300,Распис!$B$4:$B$300,$A38,Распис!$C$4:$C$300,"&lt;="&amp;Z$1,Распис!$D$4:$D$300,"&gt;="&amp;Z$1),SUMIF(База!$B$3:$B$305,$A38,База!$J$3:$J$152))</f>
        <v>0</v>
      </c>
      <c r="AA38" s="46" t="s">
        <v>25</v>
      </c>
      <c r="AB38" s="46" t="s">
        <v>23</v>
      </c>
      <c r="AC38" s="46" t="s">
        <v>25</v>
      </c>
      <c r="AD38" s="46" t="s">
        <v>25</v>
      </c>
      <c r="AE38" s="46" t="s">
        <v>25</v>
      </c>
      <c r="AF38" s="46" t="s">
        <v>25</v>
      </c>
      <c r="AG38" s="46">
        <f t="shared" ca="1" si="3"/>
        <v>0</v>
      </c>
      <c r="AH38" s="46">
        <f ca="1">AG38-SUMIFS(Распред!$G$4:$G$300,Распред!$B$4:$B$300,"май",Распред!$F$4:$F$300,A38)</f>
        <v>0</v>
      </c>
      <c r="AI38" s="46">
        <f ca="1">AH38+(COUNTIF(B38:AF38,"КД")+SUMIFS(Распред!$AH$4:$AH$300,Распред!$F$4:$F$300,A38,Распред!$B$4:$B$300,"май"))*4</f>
        <v>20</v>
      </c>
      <c r="AJ38" s="46">
        <f t="shared" ca="1" si="4"/>
        <v>0</v>
      </c>
      <c r="AK38" s="46">
        <f t="shared" ca="1" si="5"/>
        <v>0</v>
      </c>
      <c r="AL38" s="46">
        <f>SUMIFS(Распред!$K$4:$K$300,Распред!$B$4:$B$300,"май",Распред!$J$4:$J$300,A38)+SUMIFS(Распред!$M$4:$M$300,Распред!$B$4:$B$300,"май",Распред!$L$4:$L$300,A38)+SUMIFS(Распред!$O$4:$O$300,Распред!$B$4:$B$300,"май",Распред!$N$4:$N$300,A38)+SUMIFS(Распред!$Q$4:$Q$300,Распред!$B$4:$B$300,"май",Распред!$P$4:$P$300,A38)+SUMIFS(Распред!$S$4:$S$300,Распред!$B$4:$B$300,"май",Распред!$R$4:$R$300,A38)+SUMIFS(Распред!$U$4:$U$300,Распред!$B$4:$B$300,"май",Распред!$T$4:$T$300,A38)+SUMIFS(Распред!$W$4:$W$300,Распред!$B$4:$B$300,"май",Распред!$V$4:$V$300,A38)+SUMIFS(Распред!$Y$4:$Y$300,Распред!$B$4:$B$300,"май",Распред!$X$4:$X$300,A38)+SUMIFS(Распред!$AA$4:$AA$300,Распред!$B$4:$B$300,"май",Распред!$Z$4:$Z$300,A38)+SUMIFS(Распред!$AC$4:$AC$300,Распред!$B$4:$B$300,"май",Распред!$AB$4:$AB$300,A38)</f>
        <v>0</v>
      </c>
      <c r="AM38" s="46">
        <f t="shared" ca="1" si="6"/>
        <v>0</v>
      </c>
      <c r="AN38" s="46">
        <f t="shared" ca="1" si="7"/>
        <v>0</v>
      </c>
      <c r="AO38" s="46">
        <f t="shared" ca="1" si="8"/>
        <v>0</v>
      </c>
      <c r="AP38" s="46">
        <f>январь!AP38</f>
        <v>0</v>
      </c>
      <c r="AQ38" s="46">
        <f t="shared" ca="1" si="9"/>
        <v>0</v>
      </c>
      <c r="AR38" s="47"/>
      <c r="AS38" s="47">
        <f t="shared" ca="1" si="10"/>
        <v>0</v>
      </c>
      <c r="AT38" s="47"/>
      <c r="AU38" s="47"/>
      <c r="AV38" s="47"/>
      <c r="AW38" s="47"/>
      <c r="AX38" s="47"/>
      <c r="AY38" s="184"/>
      <c r="AZ38" s="184"/>
      <c r="BA38" s="184"/>
      <c r="BB38" s="184"/>
      <c r="BC38" s="184"/>
      <c r="BD38" s="184"/>
      <c r="BE38" s="184"/>
    </row>
    <row r="39" spans="1:57" x14ac:dyDescent="0.25">
      <c r="A39" s="47">
        <f>База!B39</f>
        <v>0</v>
      </c>
      <c r="B39" s="46" t="s">
        <v>24</v>
      </c>
      <c r="C39" s="46">
        <f ca="1">IF(COUNTIFS(Распис!$B$4:$B$300,$A39,Распис!$C$4:$C$300,"&lt;="&amp;C$1,Распис!$D$4:$D$300,"&gt;="&amp;C$1)&gt;0,SUMIFS(Распис!$H$4:$H$300,Распис!$B$4:$B$300,$A39,Распис!$C$4:$C$300,"&lt;="&amp;C$1,Распис!$D$4:$D$300,"&gt;="&amp;C$1),SUMIF(База!$B$3:$B$305,$A39,База!$H$3:$H$152))</f>
        <v>0</v>
      </c>
      <c r="D39" s="46">
        <f ca="1">IF(COUNTIFS(Распис!$B$4:$B$300,$A39,Распис!$C$4:$C$300,"&lt;="&amp;D$1,Распис!$D$4:$D$300,"&gt;="&amp;D$1)&gt;0,SUMIFS(Распис!$I$4:$I$300,Распис!$B$4:$B$300,$A39,Распис!$C$4:$C$300,"&lt;="&amp;D$1,Распис!$D$4:$D$300,"&gt;="&amp;D$1),SUMIF(База!$B$3:$B$305,$A39,База!$I$3:$I$152))</f>
        <v>0</v>
      </c>
      <c r="E39" s="46">
        <f ca="1">IF(COUNTIFS(Распис!$B$4:$B$300,$A39,Распис!$C$4:$C$300,"&lt;="&amp;E$1,Распис!$D$4:$D$300,"&gt;="&amp;E$1)&gt;0,SUMIFS(Распис!$J$4:$J$300,Распис!$B$4:$B$300,$A39,Распис!$C$4:$C$300,"&lt;="&amp;E$1,Распис!$D$4:$D$300,"&gt;="&amp;E$1),SUMIF(База!$B$3:$B$305,$A39,База!$J$3:$J$152))</f>
        <v>0</v>
      </c>
      <c r="F39" s="46">
        <f ca="1">IF(COUNTIFS(Распис!$B$4:$B$300,$A39,Распис!$C$4:$C$300,"&lt;="&amp;F$1,Распис!$D$4:$D$300,"&gt;="&amp;F$1)&gt;0,SUMIFS(Распис!$K$4:$K$300,Распис!$B$4:$B$300,$A39,Распис!$C$4:$C$300,"&lt;="&amp;F$1,Распис!$D$4:$D$300,"&gt;="&amp;F$1),SUMIF(База!$B$3:$B$305,$A39,База!$K$3:$K$152))</f>
        <v>0</v>
      </c>
      <c r="G39" s="46" t="s">
        <v>23</v>
      </c>
      <c r="H39" s="46" t="s">
        <v>24</v>
      </c>
      <c r="I39" s="46">
        <f ca="1">IF(COUNTIFS(Распис!$B$4:$B$300,$A39,Распис!$C$4:$C$300,"&lt;="&amp;I$1,Распис!$D$4:$D$300,"&gt;="&amp;I$1)&gt;0,SUMIFS(Распис!$G$4:$G$300,Распис!$B$4:$B$300,$A39,Распис!$C$4:$C$300,"&lt;="&amp;I$1,Распис!$D$4:$D$300,"&gt;="&amp;I$1),SUMIF(База!$B$3:$B$305,$A39,База!$G$3:$G$152))</f>
        <v>0</v>
      </c>
      <c r="J39" s="46" t="s">
        <v>24</v>
      </c>
      <c r="K39" s="46">
        <f ca="1">IF(COUNTIFS(Распис!$B$4:$B$300,$A39,Распис!$C$4:$C$300,"&lt;="&amp;K$1,Распис!$D$4:$D$300,"&gt;="&amp;K$1)&gt;0,SUMIFS(Распис!$I$4:$I$300,Распис!$B$4:$B$300,$A39,Распис!$C$4:$C$300,"&lt;="&amp;K$1,Распис!$D$4:$D$300,"&gt;="&amp;K$1),SUMIF(База!$B$3:$B$305,$A39,База!$I$3:$I$152))</f>
        <v>0</v>
      </c>
      <c r="L39" s="46">
        <f ca="1">IF(COUNTIFS(Распис!$B$4:$B$300,$A39,Распис!$C$4:$C$300,"&lt;="&amp;L$1,Распис!$D$4:$D$300,"&gt;="&amp;L$1)&gt;0,SUMIFS(Распис!$J$4:$J$300,Распис!$B$4:$B$300,$A39,Распис!$C$4:$C$300,"&lt;="&amp;L$1,Распис!$D$4:$D$300,"&gt;="&amp;L$1),SUMIF(База!$B$3:$B$305,$A39,База!$J$3:$J$152))</f>
        <v>0</v>
      </c>
      <c r="M39" s="46">
        <f ca="1">IF(COUNTIFS(Распис!$B$4:$B$300,$A39,Распис!$C$4:$C$300,"&lt;="&amp;M$1,Распис!$D$4:$D$300,"&gt;="&amp;M$1)&gt;0,SUMIFS(Распис!$K$4:$K$300,Распис!$B$4:$B$300,$A39,Распис!$C$4:$C$300,"&lt;="&amp;M$1,Распис!$D$4:$D$300,"&gt;="&amp;M$1),SUMIF(База!$B$3:$B$305,$A39,База!$K$3:$K$152))</f>
        <v>0</v>
      </c>
      <c r="N39" s="46" t="s">
        <v>23</v>
      </c>
      <c r="O39" s="46">
        <f ca="1">IF(COUNTIFS(Распис!$B$4:$B$300,$A39,Распис!$C$4:$C$300,"&lt;="&amp;O$1,Распис!$D$4:$D$300,"&gt;="&amp;O$1)&gt;0,SUMIFS(Распис!$F$4:$F$300,Распис!$B$4:$B$300,$A39,Распис!$C$4:$C$300,"&lt;="&amp;O$1,Распис!$D$4:$D$300,"&gt;="&amp;O$1),SUMIF(База!$B$3:$B$305,$A39,База!$F$3:$F$152))</f>
        <v>0</v>
      </c>
      <c r="P39" s="46">
        <f ca="1">IF(COUNTIFS(Распис!$B$4:$B$300,$A39,Распис!$C$4:$C$300,"&lt;="&amp;P$1,Распис!$D$4:$D$300,"&gt;="&amp;P$1)&gt;0,SUMIFS(Распис!$G$4:$G$300,Распис!$B$4:$B$300,$A39,Распис!$C$4:$C$300,"&lt;="&amp;P$1,Распис!$D$4:$D$300,"&gt;="&amp;P$1),SUMIF(База!$B$3:$B$305,$A39,База!$G$3:$G$152))</f>
        <v>0</v>
      </c>
      <c r="Q39" s="46">
        <f ca="1">IF(COUNTIFS(Распис!$B$4:$B$300,$A39,Распис!$C$4:$C$300,"&lt;="&amp;Q$1,Распис!$D$4:$D$300,"&gt;="&amp;Q$1)&gt;0,SUMIFS(Распис!$H$4:$H$300,Распис!$B$4:$B$300,$A39,Распис!$C$4:$C$300,"&lt;="&amp;Q$1,Распис!$D$4:$D$300,"&gt;="&amp;Q$1),SUMIF(База!$B$3:$B$305,$A39,База!$H$3:$H$152))</f>
        <v>0</v>
      </c>
      <c r="R39" s="46">
        <f ca="1">IF(COUNTIFS(Распис!$B$4:$B$300,$A39,Распис!$C$4:$C$300,"&lt;="&amp;R$1,Распис!$D$4:$D$300,"&gt;="&amp;R$1)&gt;0,SUMIFS(Распис!$I$4:$I$300,Распис!$B$4:$B$300,$A39,Распис!$C$4:$C$300,"&lt;="&amp;R$1,Распис!$D$4:$D$300,"&gt;="&amp;R$1),SUMIF(База!$B$3:$B$305,$A39,База!$I$3:$I$152))</f>
        <v>0</v>
      </c>
      <c r="S39" s="46">
        <f ca="1">IF(COUNTIFS(Распис!$B$4:$B$300,$A39,Распис!$C$4:$C$300,"&lt;="&amp;S$1,Распис!$D$4:$D$300,"&gt;="&amp;S$1)&gt;0,SUMIFS(Распис!$J$4:$J$300,Распис!$B$4:$B$300,$A39,Распис!$C$4:$C$300,"&lt;="&amp;S$1,Распис!$D$4:$D$300,"&gt;="&amp;S$1),SUMIF(База!$B$3:$B$305,$A39,База!$J$3:$J$152))</f>
        <v>0</v>
      </c>
      <c r="T39" s="46">
        <f ca="1">IF(COUNTIFS(Распис!$B$4:$B$300,$A39,Распис!$C$4:$C$300,"&lt;="&amp;T$1,Распис!$D$4:$D$300,"&gt;="&amp;T$1)&gt;0,SUMIFS(Распис!$K$4:$K$300,Распис!$B$4:$B$300,$A39,Распис!$C$4:$C$300,"&lt;="&amp;T$1,Распис!$D$4:$D$300,"&gt;="&amp;T$1),SUMIF(База!$B$3:$B$305,$A39,База!$K$3:$K$152))</f>
        <v>0</v>
      </c>
      <c r="U39" s="46" t="s">
        <v>23</v>
      </c>
      <c r="V39" s="46">
        <f ca="1">IF(COUNTIFS(Распис!$B$4:$B$300,$A39,Распис!$C$4:$C$300,"&lt;="&amp;V$1,Распис!$D$4:$D$300,"&gt;="&amp;V$1)&gt;0,SUMIFS(Распис!$F$4:$F$300,Распис!$B$4:$B$300,$A39,Распис!$C$4:$C$300,"&lt;="&amp;V$1,Распис!$D$4:$D$300,"&gt;="&amp;V$1),SUMIF(База!$B$3:$B$305,$A39,База!$F$3:$F$152))</f>
        <v>0</v>
      </c>
      <c r="W39" s="46">
        <f ca="1">IF(COUNTIFS(Распис!$B$4:$B$300,$A39,Распис!$C$4:$C$300,"&lt;="&amp;W$1,Распис!$D$4:$D$300,"&gt;="&amp;W$1)&gt;0,SUMIFS(Распис!$G$4:$G$300,Распис!$B$4:$B$300,$A39,Распис!$C$4:$C$300,"&lt;="&amp;W$1,Распис!$D$4:$D$300,"&gt;="&amp;W$1),SUMIF(База!$B$3:$B$305,$A39,База!$G$3:$G$152))</f>
        <v>0</v>
      </c>
      <c r="X39" s="46">
        <f ca="1">IF(COUNTIFS(Распис!$B$4:$B$300,$A39,Распис!$C$4:$C$300,"&lt;="&amp;X$1,Распис!$D$4:$D$300,"&gt;="&amp;X$1)&gt;0,SUMIFS(Распис!$H$4:$H$300,Распис!$B$4:$B$300,$A39,Распис!$C$4:$C$300,"&lt;="&amp;X$1,Распис!$D$4:$D$300,"&gt;="&amp;X$1),SUMIF(База!$B$3:$B$305,$A39,База!$H$3:$H$152))</f>
        <v>0</v>
      </c>
      <c r="Y39" s="46">
        <f ca="1">IF(COUNTIFS(Распис!$B$4:$B$300,$A39,Распис!$C$4:$C$300,"&lt;="&amp;Y$1,Распис!$D$4:$D$300,"&gt;="&amp;Y$1)&gt;0,SUMIFS(Распис!$I$4:$I$300,Распис!$B$4:$B$300,$A39,Распис!$C$4:$C$300,"&lt;="&amp;Y$1,Распис!$D$4:$D$300,"&gt;="&amp;Y$1),SUMIF(База!$B$3:$B$305,$A39,База!$I$3:$I$152))</f>
        <v>0</v>
      </c>
      <c r="Z39" s="46">
        <f ca="1">IF(COUNTIFS(Распис!$B$4:$B$300,$A39,Распис!$C$4:$C$300,"&lt;="&amp;Z$1,Распис!$D$4:$D$300,"&gt;="&amp;Z$1)&gt;0,SUMIFS(Распис!$J$4:$J$300,Распис!$B$4:$B$300,$A39,Распис!$C$4:$C$300,"&lt;="&amp;Z$1,Распис!$D$4:$D$300,"&gt;="&amp;Z$1),SUMIF(База!$B$3:$B$305,$A39,База!$J$3:$J$152))</f>
        <v>0</v>
      </c>
      <c r="AA39" s="46" t="s">
        <v>25</v>
      </c>
      <c r="AB39" s="46" t="s">
        <v>23</v>
      </c>
      <c r="AC39" s="46" t="s">
        <v>25</v>
      </c>
      <c r="AD39" s="46" t="s">
        <v>25</v>
      </c>
      <c r="AE39" s="46" t="s">
        <v>25</v>
      </c>
      <c r="AF39" s="46" t="s">
        <v>25</v>
      </c>
      <c r="AG39" s="46">
        <f t="shared" ca="1" si="3"/>
        <v>0</v>
      </c>
      <c r="AH39" s="46">
        <f ca="1">AG39-SUMIFS(Распред!$G$4:$G$300,Распред!$B$4:$B$300,"май",Распред!$F$4:$F$300,A39)</f>
        <v>0</v>
      </c>
      <c r="AI39" s="46">
        <f ca="1">AH39+(COUNTIF(B39:AF39,"КД")+SUMIFS(Распред!$AH$4:$AH$300,Распред!$F$4:$F$300,A39,Распред!$B$4:$B$300,"май"))*4</f>
        <v>20</v>
      </c>
      <c r="AJ39" s="46">
        <f t="shared" ca="1" si="4"/>
        <v>0</v>
      </c>
      <c r="AK39" s="46">
        <f t="shared" ca="1" si="5"/>
        <v>0</v>
      </c>
      <c r="AL39" s="46">
        <f>SUMIFS(Распред!$K$4:$K$300,Распред!$B$4:$B$300,"май",Распред!$J$4:$J$300,A39)+SUMIFS(Распред!$M$4:$M$300,Распред!$B$4:$B$300,"май",Распред!$L$4:$L$300,A39)+SUMIFS(Распред!$O$4:$O$300,Распред!$B$4:$B$300,"май",Распред!$N$4:$N$300,A39)+SUMIFS(Распред!$Q$4:$Q$300,Распред!$B$4:$B$300,"май",Распред!$P$4:$P$300,A39)+SUMIFS(Распред!$S$4:$S$300,Распред!$B$4:$B$300,"май",Распред!$R$4:$R$300,A39)+SUMIFS(Распред!$U$4:$U$300,Распред!$B$4:$B$300,"май",Распред!$T$4:$T$300,A39)+SUMIFS(Распред!$W$4:$W$300,Распред!$B$4:$B$300,"май",Распред!$V$4:$V$300,A39)+SUMIFS(Распред!$Y$4:$Y$300,Распред!$B$4:$B$300,"май",Распред!$X$4:$X$300,A39)+SUMIFS(Распред!$AA$4:$AA$300,Распред!$B$4:$B$300,"май",Распред!$Z$4:$Z$300,A39)+SUMIFS(Распред!$AC$4:$AC$300,Распред!$B$4:$B$300,"май",Распред!$AB$4:$AB$300,A39)</f>
        <v>0</v>
      </c>
      <c r="AM39" s="46">
        <f t="shared" ca="1" si="6"/>
        <v>0</v>
      </c>
      <c r="AN39" s="46">
        <f t="shared" ca="1" si="7"/>
        <v>0</v>
      </c>
      <c r="AO39" s="46">
        <f t="shared" ca="1" si="8"/>
        <v>0</v>
      </c>
      <c r="AP39" s="46">
        <f>январь!AP39</f>
        <v>0</v>
      </c>
      <c r="AQ39" s="46">
        <f t="shared" ca="1" si="9"/>
        <v>0</v>
      </c>
      <c r="AR39" s="47"/>
      <c r="AS39" s="47">
        <f t="shared" ca="1" si="10"/>
        <v>0</v>
      </c>
      <c r="AT39" s="47"/>
      <c r="AU39" s="47"/>
      <c r="AV39" s="47"/>
      <c r="AW39" s="47"/>
      <c r="AX39" s="47"/>
      <c r="AY39" s="184"/>
      <c r="AZ39" s="184"/>
      <c r="BA39" s="184"/>
      <c r="BB39" s="184"/>
      <c r="BC39" s="184"/>
      <c r="BD39" s="184"/>
      <c r="BE39" s="184"/>
    </row>
    <row r="40" spans="1:57" x14ac:dyDescent="0.25">
      <c r="A40" s="47">
        <f>База!B40</f>
        <v>0</v>
      </c>
      <c r="B40" s="46" t="s">
        <v>24</v>
      </c>
      <c r="C40" s="46">
        <f ca="1">IF(COUNTIFS(Распис!$B$4:$B$300,$A40,Распис!$C$4:$C$300,"&lt;="&amp;C$1,Распис!$D$4:$D$300,"&gt;="&amp;C$1)&gt;0,SUMIFS(Распис!$H$4:$H$300,Распис!$B$4:$B$300,$A40,Распис!$C$4:$C$300,"&lt;="&amp;C$1,Распис!$D$4:$D$300,"&gt;="&amp;C$1),SUMIF(База!$B$3:$B$305,$A40,База!$H$3:$H$152))</f>
        <v>0</v>
      </c>
      <c r="D40" s="46">
        <f ca="1">IF(COUNTIFS(Распис!$B$4:$B$300,$A40,Распис!$C$4:$C$300,"&lt;="&amp;D$1,Распис!$D$4:$D$300,"&gt;="&amp;D$1)&gt;0,SUMIFS(Распис!$I$4:$I$300,Распис!$B$4:$B$300,$A40,Распис!$C$4:$C$300,"&lt;="&amp;D$1,Распис!$D$4:$D$300,"&gt;="&amp;D$1),SUMIF(База!$B$3:$B$305,$A40,База!$I$3:$I$152))</f>
        <v>0</v>
      </c>
      <c r="E40" s="46">
        <f ca="1">IF(COUNTIFS(Распис!$B$4:$B$300,$A40,Распис!$C$4:$C$300,"&lt;="&amp;E$1,Распис!$D$4:$D$300,"&gt;="&amp;E$1)&gt;0,SUMIFS(Распис!$J$4:$J$300,Распис!$B$4:$B$300,$A40,Распис!$C$4:$C$300,"&lt;="&amp;E$1,Распис!$D$4:$D$300,"&gt;="&amp;E$1),SUMIF(База!$B$3:$B$305,$A40,База!$J$3:$J$152))</f>
        <v>0</v>
      </c>
      <c r="F40" s="46">
        <f ca="1">IF(COUNTIFS(Распис!$B$4:$B$300,$A40,Распис!$C$4:$C$300,"&lt;="&amp;F$1,Распис!$D$4:$D$300,"&gt;="&amp;F$1)&gt;0,SUMIFS(Распис!$K$4:$K$300,Распис!$B$4:$B$300,$A40,Распис!$C$4:$C$300,"&lt;="&amp;F$1,Распис!$D$4:$D$300,"&gt;="&amp;F$1),SUMIF(База!$B$3:$B$305,$A40,База!$K$3:$K$152))</f>
        <v>0</v>
      </c>
      <c r="G40" s="46" t="s">
        <v>23</v>
      </c>
      <c r="H40" s="46" t="s">
        <v>24</v>
      </c>
      <c r="I40" s="46">
        <f ca="1">IF(COUNTIFS(Распис!$B$4:$B$300,$A40,Распис!$C$4:$C$300,"&lt;="&amp;I$1,Распис!$D$4:$D$300,"&gt;="&amp;I$1)&gt;0,SUMIFS(Распис!$G$4:$G$300,Распис!$B$4:$B$300,$A40,Распис!$C$4:$C$300,"&lt;="&amp;I$1,Распис!$D$4:$D$300,"&gt;="&amp;I$1),SUMIF(База!$B$3:$B$305,$A40,База!$G$3:$G$152))</f>
        <v>0</v>
      </c>
      <c r="J40" s="46" t="s">
        <v>24</v>
      </c>
      <c r="K40" s="46">
        <f ca="1">IF(COUNTIFS(Распис!$B$4:$B$300,$A40,Распис!$C$4:$C$300,"&lt;="&amp;K$1,Распис!$D$4:$D$300,"&gt;="&amp;K$1)&gt;0,SUMIFS(Распис!$I$4:$I$300,Распис!$B$4:$B$300,$A40,Распис!$C$4:$C$300,"&lt;="&amp;K$1,Распис!$D$4:$D$300,"&gt;="&amp;K$1),SUMIF(База!$B$3:$B$305,$A40,База!$I$3:$I$152))</f>
        <v>0</v>
      </c>
      <c r="L40" s="46">
        <f ca="1">IF(COUNTIFS(Распис!$B$4:$B$300,$A40,Распис!$C$4:$C$300,"&lt;="&amp;L$1,Распис!$D$4:$D$300,"&gt;="&amp;L$1)&gt;0,SUMIFS(Распис!$J$4:$J$300,Распис!$B$4:$B$300,$A40,Распис!$C$4:$C$300,"&lt;="&amp;L$1,Распис!$D$4:$D$300,"&gt;="&amp;L$1),SUMIF(База!$B$3:$B$305,$A40,База!$J$3:$J$152))</f>
        <v>0</v>
      </c>
      <c r="M40" s="46">
        <f ca="1">IF(COUNTIFS(Распис!$B$4:$B$300,$A40,Распис!$C$4:$C$300,"&lt;="&amp;M$1,Распис!$D$4:$D$300,"&gt;="&amp;M$1)&gt;0,SUMIFS(Распис!$K$4:$K$300,Распис!$B$4:$B$300,$A40,Распис!$C$4:$C$300,"&lt;="&amp;M$1,Распис!$D$4:$D$300,"&gt;="&amp;M$1),SUMIF(База!$B$3:$B$305,$A40,База!$K$3:$K$152))</f>
        <v>0</v>
      </c>
      <c r="N40" s="46" t="s">
        <v>23</v>
      </c>
      <c r="O40" s="46">
        <f ca="1">IF(COUNTIFS(Распис!$B$4:$B$300,$A40,Распис!$C$4:$C$300,"&lt;="&amp;O$1,Распис!$D$4:$D$300,"&gt;="&amp;O$1)&gt;0,SUMIFS(Распис!$F$4:$F$300,Распис!$B$4:$B$300,$A40,Распис!$C$4:$C$300,"&lt;="&amp;O$1,Распис!$D$4:$D$300,"&gt;="&amp;O$1),SUMIF(База!$B$3:$B$305,$A40,База!$F$3:$F$152))</f>
        <v>0</v>
      </c>
      <c r="P40" s="46">
        <f ca="1">IF(COUNTIFS(Распис!$B$4:$B$300,$A40,Распис!$C$4:$C$300,"&lt;="&amp;P$1,Распис!$D$4:$D$300,"&gt;="&amp;P$1)&gt;0,SUMIFS(Распис!$G$4:$G$300,Распис!$B$4:$B$300,$A40,Распис!$C$4:$C$300,"&lt;="&amp;P$1,Распис!$D$4:$D$300,"&gt;="&amp;P$1),SUMIF(База!$B$3:$B$305,$A40,База!$G$3:$G$152))</f>
        <v>0</v>
      </c>
      <c r="Q40" s="46">
        <f ca="1">IF(COUNTIFS(Распис!$B$4:$B$300,$A40,Распис!$C$4:$C$300,"&lt;="&amp;Q$1,Распис!$D$4:$D$300,"&gt;="&amp;Q$1)&gt;0,SUMIFS(Распис!$H$4:$H$300,Распис!$B$4:$B$300,$A40,Распис!$C$4:$C$300,"&lt;="&amp;Q$1,Распис!$D$4:$D$300,"&gt;="&amp;Q$1),SUMIF(База!$B$3:$B$305,$A40,База!$H$3:$H$152))</f>
        <v>0</v>
      </c>
      <c r="R40" s="46">
        <f ca="1">IF(COUNTIFS(Распис!$B$4:$B$300,$A40,Распис!$C$4:$C$300,"&lt;="&amp;R$1,Распис!$D$4:$D$300,"&gt;="&amp;R$1)&gt;0,SUMIFS(Распис!$I$4:$I$300,Распис!$B$4:$B$300,$A40,Распис!$C$4:$C$300,"&lt;="&amp;R$1,Распис!$D$4:$D$300,"&gt;="&amp;R$1),SUMIF(База!$B$3:$B$305,$A40,База!$I$3:$I$152))</f>
        <v>0</v>
      </c>
      <c r="S40" s="46">
        <f ca="1">IF(COUNTIFS(Распис!$B$4:$B$300,$A40,Распис!$C$4:$C$300,"&lt;="&amp;S$1,Распис!$D$4:$D$300,"&gt;="&amp;S$1)&gt;0,SUMIFS(Распис!$J$4:$J$300,Распис!$B$4:$B$300,$A40,Распис!$C$4:$C$300,"&lt;="&amp;S$1,Распис!$D$4:$D$300,"&gt;="&amp;S$1),SUMIF(База!$B$3:$B$305,$A40,База!$J$3:$J$152))</f>
        <v>0</v>
      </c>
      <c r="T40" s="46">
        <f ca="1">IF(COUNTIFS(Распис!$B$4:$B$300,$A40,Распис!$C$4:$C$300,"&lt;="&amp;T$1,Распис!$D$4:$D$300,"&gt;="&amp;T$1)&gt;0,SUMIFS(Распис!$K$4:$K$300,Распис!$B$4:$B$300,$A40,Распис!$C$4:$C$300,"&lt;="&amp;T$1,Распис!$D$4:$D$300,"&gt;="&amp;T$1),SUMIF(База!$B$3:$B$305,$A40,База!$K$3:$K$152))</f>
        <v>0</v>
      </c>
      <c r="U40" s="46" t="s">
        <v>23</v>
      </c>
      <c r="V40" s="46">
        <f ca="1">IF(COUNTIFS(Распис!$B$4:$B$300,$A40,Распис!$C$4:$C$300,"&lt;="&amp;V$1,Распис!$D$4:$D$300,"&gt;="&amp;V$1)&gt;0,SUMIFS(Распис!$F$4:$F$300,Распис!$B$4:$B$300,$A40,Распис!$C$4:$C$300,"&lt;="&amp;V$1,Распис!$D$4:$D$300,"&gt;="&amp;V$1),SUMIF(База!$B$3:$B$305,$A40,База!$F$3:$F$152))</f>
        <v>0</v>
      </c>
      <c r="W40" s="46">
        <f ca="1">IF(COUNTIFS(Распис!$B$4:$B$300,$A40,Распис!$C$4:$C$300,"&lt;="&amp;W$1,Распис!$D$4:$D$300,"&gt;="&amp;W$1)&gt;0,SUMIFS(Распис!$G$4:$G$300,Распис!$B$4:$B$300,$A40,Распис!$C$4:$C$300,"&lt;="&amp;W$1,Распис!$D$4:$D$300,"&gt;="&amp;W$1),SUMIF(База!$B$3:$B$305,$A40,База!$G$3:$G$152))</f>
        <v>0</v>
      </c>
      <c r="X40" s="46">
        <f ca="1">IF(COUNTIFS(Распис!$B$4:$B$300,$A40,Распис!$C$4:$C$300,"&lt;="&amp;X$1,Распис!$D$4:$D$300,"&gt;="&amp;X$1)&gt;0,SUMIFS(Распис!$H$4:$H$300,Распис!$B$4:$B$300,$A40,Распис!$C$4:$C$300,"&lt;="&amp;X$1,Распис!$D$4:$D$300,"&gt;="&amp;X$1),SUMIF(База!$B$3:$B$305,$A40,База!$H$3:$H$152))</f>
        <v>0</v>
      </c>
      <c r="Y40" s="46">
        <f ca="1">IF(COUNTIFS(Распис!$B$4:$B$300,$A40,Распис!$C$4:$C$300,"&lt;="&amp;Y$1,Распис!$D$4:$D$300,"&gt;="&amp;Y$1)&gt;0,SUMIFS(Распис!$I$4:$I$300,Распис!$B$4:$B$300,$A40,Распис!$C$4:$C$300,"&lt;="&amp;Y$1,Распис!$D$4:$D$300,"&gt;="&amp;Y$1),SUMIF(База!$B$3:$B$305,$A40,База!$I$3:$I$152))</f>
        <v>0</v>
      </c>
      <c r="Z40" s="46">
        <f ca="1">IF(COUNTIFS(Распис!$B$4:$B$300,$A40,Распис!$C$4:$C$300,"&lt;="&amp;Z$1,Распис!$D$4:$D$300,"&gt;="&amp;Z$1)&gt;0,SUMIFS(Распис!$J$4:$J$300,Распис!$B$4:$B$300,$A40,Распис!$C$4:$C$300,"&lt;="&amp;Z$1,Распис!$D$4:$D$300,"&gt;="&amp;Z$1),SUMIF(База!$B$3:$B$305,$A40,База!$J$3:$J$152))</f>
        <v>0</v>
      </c>
      <c r="AA40" s="46" t="s">
        <v>25</v>
      </c>
      <c r="AB40" s="46" t="s">
        <v>23</v>
      </c>
      <c r="AC40" s="46" t="s">
        <v>25</v>
      </c>
      <c r="AD40" s="46" t="s">
        <v>25</v>
      </c>
      <c r="AE40" s="46" t="s">
        <v>25</v>
      </c>
      <c r="AF40" s="46" t="s">
        <v>25</v>
      </c>
      <c r="AG40" s="46">
        <f t="shared" ca="1" si="3"/>
        <v>0</v>
      </c>
      <c r="AH40" s="46">
        <f ca="1">AG40-SUMIFS(Распред!$G$4:$G$300,Распред!$B$4:$B$300,"май",Распред!$F$4:$F$300,A40)</f>
        <v>0</v>
      </c>
      <c r="AI40" s="46">
        <f ca="1">AH40+(COUNTIF(B40:AF40,"КД")+SUMIFS(Распред!$AH$4:$AH$300,Распред!$F$4:$F$300,A40,Распред!$B$4:$B$300,"май"))*4</f>
        <v>20</v>
      </c>
      <c r="AJ40" s="46">
        <f t="shared" ca="1" si="4"/>
        <v>0</v>
      </c>
      <c r="AK40" s="46">
        <f t="shared" ca="1" si="5"/>
        <v>0</v>
      </c>
      <c r="AL40" s="46">
        <f>SUMIFS(Распред!$K$4:$K$300,Распред!$B$4:$B$300,"май",Распред!$J$4:$J$300,A40)+SUMIFS(Распред!$M$4:$M$300,Распред!$B$4:$B$300,"май",Распред!$L$4:$L$300,A40)+SUMIFS(Распред!$O$4:$O$300,Распред!$B$4:$B$300,"май",Распред!$N$4:$N$300,A40)+SUMIFS(Распред!$Q$4:$Q$300,Распред!$B$4:$B$300,"май",Распред!$P$4:$P$300,A40)+SUMIFS(Распред!$S$4:$S$300,Распред!$B$4:$B$300,"май",Распред!$R$4:$R$300,A40)+SUMIFS(Распред!$U$4:$U$300,Распред!$B$4:$B$300,"май",Распред!$T$4:$T$300,A40)+SUMIFS(Распред!$W$4:$W$300,Распред!$B$4:$B$300,"май",Распред!$V$4:$V$300,A40)+SUMIFS(Распред!$Y$4:$Y$300,Распред!$B$4:$B$300,"май",Распред!$X$4:$X$300,A40)+SUMIFS(Распред!$AA$4:$AA$300,Распред!$B$4:$B$300,"май",Распред!$Z$4:$Z$300,A40)+SUMIFS(Распред!$AC$4:$AC$300,Распред!$B$4:$B$300,"май",Распред!$AB$4:$AB$300,A40)</f>
        <v>0</v>
      </c>
      <c r="AM40" s="46">
        <f t="shared" ca="1" si="6"/>
        <v>0</v>
      </c>
      <c r="AN40" s="46">
        <f t="shared" ca="1" si="7"/>
        <v>0</v>
      </c>
      <c r="AO40" s="46">
        <f t="shared" ca="1" si="8"/>
        <v>0</v>
      </c>
      <c r="AP40" s="46">
        <f>январь!AP40</f>
        <v>0</v>
      </c>
      <c r="AQ40" s="46">
        <f t="shared" ca="1" si="9"/>
        <v>0</v>
      </c>
      <c r="AR40" s="47"/>
      <c r="AS40" s="47">
        <f t="shared" ca="1" si="10"/>
        <v>0</v>
      </c>
      <c r="AT40" s="47"/>
      <c r="AU40" s="47"/>
      <c r="AV40" s="47"/>
      <c r="AW40" s="47"/>
      <c r="AX40" s="47"/>
      <c r="AY40" s="184"/>
      <c r="AZ40" s="184"/>
      <c r="BA40" s="184"/>
      <c r="BB40" s="184"/>
      <c r="BC40" s="184"/>
      <c r="BD40" s="184"/>
      <c r="BE40" s="184"/>
    </row>
    <row r="41" spans="1:57" x14ac:dyDescent="0.25">
      <c r="A41" s="47">
        <f>База!B41</f>
        <v>0</v>
      </c>
      <c r="B41" s="46" t="s">
        <v>24</v>
      </c>
      <c r="C41" s="46">
        <f ca="1">IF(COUNTIFS(Распис!$B$4:$B$300,$A41,Распис!$C$4:$C$300,"&lt;="&amp;C$1,Распис!$D$4:$D$300,"&gt;="&amp;C$1)&gt;0,SUMIFS(Распис!$H$4:$H$300,Распис!$B$4:$B$300,$A41,Распис!$C$4:$C$300,"&lt;="&amp;C$1,Распис!$D$4:$D$300,"&gt;="&amp;C$1),SUMIF(База!$B$3:$B$305,$A41,База!$H$3:$H$152))</f>
        <v>0</v>
      </c>
      <c r="D41" s="46">
        <f ca="1">IF(COUNTIFS(Распис!$B$4:$B$300,$A41,Распис!$C$4:$C$300,"&lt;="&amp;D$1,Распис!$D$4:$D$300,"&gt;="&amp;D$1)&gt;0,SUMIFS(Распис!$I$4:$I$300,Распис!$B$4:$B$300,$A41,Распис!$C$4:$C$300,"&lt;="&amp;D$1,Распис!$D$4:$D$300,"&gt;="&amp;D$1),SUMIF(База!$B$3:$B$305,$A41,База!$I$3:$I$152))</f>
        <v>0</v>
      </c>
      <c r="E41" s="46">
        <f ca="1">IF(COUNTIFS(Распис!$B$4:$B$300,$A41,Распис!$C$4:$C$300,"&lt;="&amp;E$1,Распис!$D$4:$D$300,"&gt;="&amp;E$1)&gt;0,SUMIFS(Распис!$J$4:$J$300,Распис!$B$4:$B$300,$A41,Распис!$C$4:$C$300,"&lt;="&amp;E$1,Распис!$D$4:$D$300,"&gt;="&amp;E$1),SUMIF(База!$B$3:$B$305,$A41,База!$J$3:$J$152))</f>
        <v>0</v>
      </c>
      <c r="F41" s="46">
        <f ca="1">IF(COUNTIFS(Распис!$B$4:$B$300,$A41,Распис!$C$4:$C$300,"&lt;="&amp;F$1,Распис!$D$4:$D$300,"&gt;="&amp;F$1)&gt;0,SUMIFS(Распис!$K$4:$K$300,Распис!$B$4:$B$300,$A41,Распис!$C$4:$C$300,"&lt;="&amp;F$1,Распис!$D$4:$D$300,"&gt;="&amp;F$1),SUMIF(База!$B$3:$B$305,$A41,База!$K$3:$K$152))</f>
        <v>0</v>
      </c>
      <c r="G41" s="46" t="s">
        <v>23</v>
      </c>
      <c r="H41" s="46" t="s">
        <v>24</v>
      </c>
      <c r="I41" s="46">
        <f ca="1">IF(COUNTIFS(Распис!$B$4:$B$300,$A41,Распис!$C$4:$C$300,"&lt;="&amp;I$1,Распис!$D$4:$D$300,"&gt;="&amp;I$1)&gt;0,SUMIFS(Распис!$G$4:$G$300,Распис!$B$4:$B$300,$A41,Распис!$C$4:$C$300,"&lt;="&amp;I$1,Распис!$D$4:$D$300,"&gt;="&amp;I$1),SUMIF(База!$B$3:$B$305,$A41,База!$G$3:$G$152))</f>
        <v>0</v>
      </c>
      <c r="J41" s="46" t="s">
        <v>24</v>
      </c>
      <c r="K41" s="46">
        <f ca="1">IF(COUNTIFS(Распис!$B$4:$B$300,$A41,Распис!$C$4:$C$300,"&lt;="&amp;K$1,Распис!$D$4:$D$300,"&gt;="&amp;K$1)&gt;0,SUMIFS(Распис!$I$4:$I$300,Распис!$B$4:$B$300,$A41,Распис!$C$4:$C$300,"&lt;="&amp;K$1,Распис!$D$4:$D$300,"&gt;="&amp;K$1),SUMIF(База!$B$3:$B$305,$A41,База!$I$3:$I$152))</f>
        <v>0</v>
      </c>
      <c r="L41" s="46">
        <f ca="1">IF(COUNTIFS(Распис!$B$4:$B$300,$A41,Распис!$C$4:$C$300,"&lt;="&amp;L$1,Распис!$D$4:$D$300,"&gt;="&amp;L$1)&gt;0,SUMIFS(Распис!$J$4:$J$300,Распис!$B$4:$B$300,$A41,Распис!$C$4:$C$300,"&lt;="&amp;L$1,Распис!$D$4:$D$300,"&gt;="&amp;L$1),SUMIF(База!$B$3:$B$305,$A41,База!$J$3:$J$152))</f>
        <v>0</v>
      </c>
      <c r="M41" s="46">
        <f ca="1">IF(COUNTIFS(Распис!$B$4:$B$300,$A41,Распис!$C$4:$C$300,"&lt;="&amp;M$1,Распис!$D$4:$D$300,"&gt;="&amp;M$1)&gt;0,SUMIFS(Распис!$K$4:$K$300,Распис!$B$4:$B$300,$A41,Распис!$C$4:$C$300,"&lt;="&amp;M$1,Распис!$D$4:$D$300,"&gt;="&amp;M$1),SUMIF(База!$B$3:$B$305,$A41,База!$K$3:$K$152))</f>
        <v>0</v>
      </c>
      <c r="N41" s="46" t="s">
        <v>23</v>
      </c>
      <c r="O41" s="46">
        <f ca="1">IF(COUNTIFS(Распис!$B$4:$B$300,$A41,Распис!$C$4:$C$300,"&lt;="&amp;O$1,Распис!$D$4:$D$300,"&gt;="&amp;O$1)&gt;0,SUMIFS(Распис!$F$4:$F$300,Распис!$B$4:$B$300,$A41,Распис!$C$4:$C$300,"&lt;="&amp;O$1,Распис!$D$4:$D$300,"&gt;="&amp;O$1),SUMIF(База!$B$3:$B$305,$A41,База!$F$3:$F$152))</f>
        <v>0</v>
      </c>
      <c r="P41" s="46">
        <f ca="1">IF(COUNTIFS(Распис!$B$4:$B$300,$A41,Распис!$C$4:$C$300,"&lt;="&amp;P$1,Распис!$D$4:$D$300,"&gt;="&amp;P$1)&gt;0,SUMIFS(Распис!$G$4:$G$300,Распис!$B$4:$B$300,$A41,Распис!$C$4:$C$300,"&lt;="&amp;P$1,Распис!$D$4:$D$300,"&gt;="&amp;P$1),SUMIF(База!$B$3:$B$305,$A41,База!$G$3:$G$152))</f>
        <v>0</v>
      </c>
      <c r="Q41" s="46">
        <f ca="1">IF(COUNTIFS(Распис!$B$4:$B$300,$A41,Распис!$C$4:$C$300,"&lt;="&amp;Q$1,Распис!$D$4:$D$300,"&gt;="&amp;Q$1)&gt;0,SUMIFS(Распис!$H$4:$H$300,Распис!$B$4:$B$300,$A41,Распис!$C$4:$C$300,"&lt;="&amp;Q$1,Распис!$D$4:$D$300,"&gt;="&amp;Q$1),SUMIF(База!$B$3:$B$305,$A41,База!$H$3:$H$152))</f>
        <v>0</v>
      </c>
      <c r="R41" s="46">
        <f ca="1">IF(COUNTIFS(Распис!$B$4:$B$300,$A41,Распис!$C$4:$C$300,"&lt;="&amp;R$1,Распис!$D$4:$D$300,"&gt;="&amp;R$1)&gt;0,SUMIFS(Распис!$I$4:$I$300,Распис!$B$4:$B$300,$A41,Распис!$C$4:$C$300,"&lt;="&amp;R$1,Распис!$D$4:$D$300,"&gt;="&amp;R$1),SUMIF(База!$B$3:$B$305,$A41,База!$I$3:$I$152))</f>
        <v>0</v>
      </c>
      <c r="S41" s="46">
        <f ca="1">IF(COUNTIFS(Распис!$B$4:$B$300,$A41,Распис!$C$4:$C$300,"&lt;="&amp;S$1,Распис!$D$4:$D$300,"&gt;="&amp;S$1)&gt;0,SUMIFS(Распис!$J$4:$J$300,Распис!$B$4:$B$300,$A41,Распис!$C$4:$C$300,"&lt;="&amp;S$1,Распис!$D$4:$D$300,"&gt;="&amp;S$1),SUMIF(База!$B$3:$B$305,$A41,База!$J$3:$J$152))</f>
        <v>0</v>
      </c>
      <c r="T41" s="46">
        <f ca="1">IF(COUNTIFS(Распис!$B$4:$B$300,$A41,Распис!$C$4:$C$300,"&lt;="&amp;T$1,Распис!$D$4:$D$300,"&gt;="&amp;T$1)&gt;0,SUMIFS(Распис!$K$4:$K$300,Распис!$B$4:$B$300,$A41,Распис!$C$4:$C$300,"&lt;="&amp;T$1,Распис!$D$4:$D$300,"&gt;="&amp;T$1),SUMIF(База!$B$3:$B$305,$A41,База!$K$3:$K$152))</f>
        <v>0</v>
      </c>
      <c r="U41" s="46" t="s">
        <v>23</v>
      </c>
      <c r="V41" s="46">
        <f ca="1">IF(COUNTIFS(Распис!$B$4:$B$300,$A41,Распис!$C$4:$C$300,"&lt;="&amp;V$1,Распис!$D$4:$D$300,"&gt;="&amp;V$1)&gt;0,SUMIFS(Распис!$F$4:$F$300,Распис!$B$4:$B$300,$A41,Распис!$C$4:$C$300,"&lt;="&amp;V$1,Распис!$D$4:$D$300,"&gt;="&amp;V$1),SUMIF(База!$B$3:$B$305,$A41,База!$F$3:$F$152))</f>
        <v>0</v>
      </c>
      <c r="W41" s="46">
        <f ca="1">IF(COUNTIFS(Распис!$B$4:$B$300,$A41,Распис!$C$4:$C$300,"&lt;="&amp;W$1,Распис!$D$4:$D$300,"&gt;="&amp;W$1)&gt;0,SUMIFS(Распис!$G$4:$G$300,Распис!$B$4:$B$300,$A41,Распис!$C$4:$C$300,"&lt;="&amp;W$1,Распис!$D$4:$D$300,"&gt;="&amp;W$1),SUMIF(База!$B$3:$B$305,$A41,База!$G$3:$G$152))</f>
        <v>0</v>
      </c>
      <c r="X41" s="46">
        <f ca="1">IF(COUNTIFS(Распис!$B$4:$B$300,$A41,Распис!$C$4:$C$300,"&lt;="&amp;X$1,Распис!$D$4:$D$300,"&gt;="&amp;X$1)&gt;0,SUMIFS(Распис!$H$4:$H$300,Распис!$B$4:$B$300,$A41,Распис!$C$4:$C$300,"&lt;="&amp;X$1,Распис!$D$4:$D$300,"&gt;="&amp;X$1),SUMIF(База!$B$3:$B$305,$A41,База!$H$3:$H$152))</f>
        <v>0</v>
      </c>
      <c r="Y41" s="46">
        <f ca="1">IF(COUNTIFS(Распис!$B$4:$B$300,$A41,Распис!$C$4:$C$300,"&lt;="&amp;Y$1,Распис!$D$4:$D$300,"&gt;="&amp;Y$1)&gt;0,SUMIFS(Распис!$I$4:$I$300,Распис!$B$4:$B$300,$A41,Распис!$C$4:$C$300,"&lt;="&amp;Y$1,Распис!$D$4:$D$300,"&gt;="&amp;Y$1),SUMIF(База!$B$3:$B$305,$A41,База!$I$3:$I$152))</f>
        <v>0</v>
      </c>
      <c r="Z41" s="46">
        <f ca="1">IF(COUNTIFS(Распис!$B$4:$B$300,$A41,Распис!$C$4:$C$300,"&lt;="&amp;Z$1,Распис!$D$4:$D$300,"&gt;="&amp;Z$1)&gt;0,SUMIFS(Распис!$J$4:$J$300,Распис!$B$4:$B$300,$A41,Распис!$C$4:$C$300,"&lt;="&amp;Z$1,Распис!$D$4:$D$300,"&gt;="&amp;Z$1),SUMIF(База!$B$3:$B$305,$A41,База!$J$3:$J$152))</f>
        <v>0</v>
      </c>
      <c r="AA41" s="46" t="s">
        <v>25</v>
      </c>
      <c r="AB41" s="46" t="s">
        <v>23</v>
      </c>
      <c r="AC41" s="46" t="s">
        <v>25</v>
      </c>
      <c r="AD41" s="46" t="s">
        <v>25</v>
      </c>
      <c r="AE41" s="46" t="s">
        <v>25</v>
      </c>
      <c r="AF41" s="46" t="s">
        <v>25</v>
      </c>
      <c r="AG41" s="46">
        <f t="shared" ca="1" si="3"/>
        <v>0</v>
      </c>
      <c r="AH41" s="46">
        <f ca="1">AG41-SUMIFS(Распред!$G$4:$G$300,Распред!$B$4:$B$300,"май",Распред!$F$4:$F$300,A41)</f>
        <v>0</v>
      </c>
      <c r="AI41" s="46">
        <f ca="1">AH41+(COUNTIF(B41:AF41,"КД")+SUMIFS(Распред!$AH$4:$AH$300,Распред!$F$4:$F$300,A41,Распред!$B$4:$B$300,"май"))*4</f>
        <v>20</v>
      </c>
      <c r="AJ41" s="46">
        <f t="shared" ca="1" si="4"/>
        <v>0</v>
      </c>
      <c r="AK41" s="46">
        <f t="shared" ca="1" si="5"/>
        <v>0</v>
      </c>
      <c r="AL41" s="46">
        <f>SUMIFS(Распред!$K$4:$K$300,Распред!$B$4:$B$300,"май",Распред!$J$4:$J$300,A41)+SUMIFS(Распред!$M$4:$M$300,Распред!$B$4:$B$300,"май",Распред!$L$4:$L$300,A41)+SUMIFS(Распред!$O$4:$O$300,Распред!$B$4:$B$300,"май",Распред!$N$4:$N$300,A41)+SUMIFS(Распред!$Q$4:$Q$300,Распред!$B$4:$B$300,"май",Распред!$P$4:$P$300,A41)+SUMIFS(Распред!$S$4:$S$300,Распред!$B$4:$B$300,"май",Распред!$R$4:$R$300,A41)+SUMIFS(Распред!$U$4:$U$300,Распред!$B$4:$B$300,"май",Распред!$T$4:$T$300,A41)+SUMIFS(Распред!$W$4:$W$300,Распред!$B$4:$B$300,"май",Распред!$V$4:$V$300,A41)+SUMIFS(Распред!$Y$4:$Y$300,Распред!$B$4:$B$300,"май",Распред!$X$4:$X$300,A41)+SUMIFS(Распред!$AA$4:$AA$300,Распред!$B$4:$B$300,"май",Распред!$Z$4:$Z$300,A41)+SUMIFS(Распред!$AC$4:$AC$300,Распред!$B$4:$B$300,"май",Распред!$AB$4:$AB$300,A41)</f>
        <v>0</v>
      </c>
      <c r="AM41" s="46">
        <f t="shared" ca="1" si="6"/>
        <v>0</v>
      </c>
      <c r="AN41" s="46">
        <f t="shared" ca="1" si="7"/>
        <v>0</v>
      </c>
      <c r="AO41" s="46">
        <f t="shared" ca="1" si="8"/>
        <v>0</v>
      </c>
      <c r="AP41" s="46">
        <f>январь!AP41</f>
        <v>0</v>
      </c>
      <c r="AQ41" s="46">
        <f t="shared" ca="1" si="9"/>
        <v>0</v>
      </c>
      <c r="AR41" s="47"/>
      <c r="AS41" s="47">
        <f t="shared" ca="1" si="10"/>
        <v>0</v>
      </c>
      <c r="AT41" s="47"/>
      <c r="AU41" s="47"/>
      <c r="AV41" s="47"/>
      <c r="AW41" s="47"/>
      <c r="AX41" s="47"/>
      <c r="AY41" s="184"/>
      <c r="AZ41" s="184"/>
      <c r="BA41" s="184"/>
      <c r="BB41" s="184"/>
      <c r="BC41" s="184"/>
      <c r="BD41" s="184"/>
      <c r="BE41" s="184"/>
    </row>
    <row r="42" spans="1:57" x14ac:dyDescent="0.25">
      <c r="A42" s="47">
        <f>База!B42</f>
        <v>0</v>
      </c>
      <c r="B42" s="46" t="s">
        <v>24</v>
      </c>
      <c r="C42" s="46">
        <f ca="1">IF(COUNTIFS(Распис!$B$4:$B$300,$A42,Распис!$C$4:$C$300,"&lt;="&amp;C$1,Распис!$D$4:$D$300,"&gt;="&amp;C$1)&gt;0,SUMIFS(Распис!$H$4:$H$300,Распис!$B$4:$B$300,$A42,Распис!$C$4:$C$300,"&lt;="&amp;C$1,Распис!$D$4:$D$300,"&gt;="&amp;C$1),SUMIF(База!$B$3:$B$305,$A42,База!$H$3:$H$152))</f>
        <v>0</v>
      </c>
      <c r="D42" s="46">
        <f ca="1">IF(COUNTIFS(Распис!$B$4:$B$300,$A42,Распис!$C$4:$C$300,"&lt;="&amp;D$1,Распис!$D$4:$D$300,"&gt;="&amp;D$1)&gt;0,SUMIFS(Распис!$I$4:$I$300,Распис!$B$4:$B$300,$A42,Распис!$C$4:$C$300,"&lt;="&amp;D$1,Распис!$D$4:$D$300,"&gt;="&amp;D$1),SUMIF(База!$B$3:$B$305,$A42,База!$I$3:$I$152))</f>
        <v>0</v>
      </c>
      <c r="E42" s="46">
        <f ca="1">IF(COUNTIFS(Распис!$B$4:$B$300,$A42,Распис!$C$4:$C$300,"&lt;="&amp;E$1,Распис!$D$4:$D$300,"&gt;="&amp;E$1)&gt;0,SUMIFS(Распис!$J$4:$J$300,Распис!$B$4:$B$300,$A42,Распис!$C$4:$C$300,"&lt;="&amp;E$1,Распис!$D$4:$D$300,"&gt;="&amp;E$1),SUMIF(База!$B$3:$B$305,$A42,База!$J$3:$J$152))</f>
        <v>0</v>
      </c>
      <c r="F42" s="46">
        <f ca="1">IF(COUNTIFS(Распис!$B$4:$B$300,$A42,Распис!$C$4:$C$300,"&lt;="&amp;F$1,Распис!$D$4:$D$300,"&gt;="&amp;F$1)&gt;0,SUMIFS(Распис!$K$4:$K$300,Распис!$B$4:$B$300,$A42,Распис!$C$4:$C$300,"&lt;="&amp;F$1,Распис!$D$4:$D$300,"&gt;="&amp;F$1),SUMIF(База!$B$3:$B$305,$A42,База!$K$3:$K$152))</f>
        <v>0</v>
      </c>
      <c r="G42" s="46" t="s">
        <v>23</v>
      </c>
      <c r="H42" s="46" t="s">
        <v>24</v>
      </c>
      <c r="I42" s="46">
        <f ca="1">IF(COUNTIFS(Распис!$B$4:$B$300,$A42,Распис!$C$4:$C$300,"&lt;="&amp;I$1,Распис!$D$4:$D$300,"&gt;="&amp;I$1)&gt;0,SUMIFS(Распис!$G$4:$G$300,Распис!$B$4:$B$300,$A42,Распис!$C$4:$C$300,"&lt;="&amp;I$1,Распис!$D$4:$D$300,"&gt;="&amp;I$1),SUMIF(База!$B$3:$B$305,$A42,База!$G$3:$G$152))</f>
        <v>0</v>
      </c>
      <c r="J42" s="46" t="s">
        <v>24</v>
      </c>
      <c r="K42" s="46">
        <f ca="1">IF(COUNTIFS(Распис!$B$4:$B$300,$A42,Распис!$C$4:$C$300,"&lt;="&amp;K$1,Распис!$D$4:$D$300,"&gt;="&amp;K$1)&gt;0,SUMIFS(Распис!$I$4:$I$300,Распис!$B$4:$B$300,$A42,Распис!$C$4:$C$300,"&lt;="&amp;K$1,Распис!$D$4:$D$300,"&gt;="&amp;K$1),SUMIF(База!$B$3:$B$305,$A42,База!$I$3:$I$152))</f>
        <v>0</v>
      </c>
      <c r="L42" s="46">
        <f ca="1">IF(COUNTIFS(Распис!$B$4:$B$300,$A42,Распис!$C$4:$C$300,"&lt;="&amp;L$1,Распис!$D$4:$D$300,"&gt;="&amp;L$1)&gt;0,SUMIFS(Распис!$J$4:$J$300,Распис!$B$4:$B$300,$A42,Распис!$C$4:$C$300,"&lt;="&amp;L$1,Распис!$D$4:$D$300,"&gt;="&amp;L$1),SUMIF(База!$B$3:$B$305,$A42,База!$J$3:$J$152))</f>
        <v>0</v>
      </c>
      <c r="M42" s="46">
        <f ca="1">IF(COUNTIFS(Распис!$B$4:$B$300,$A42,Распис!$C$4:$C$300,"&lt;="&amp;M$1,Распис!$D$4:$D$300,"&gt;="&amp;M$1)&gt;0,SUMIFS(Распис!$K$4:$K$300,Распис!$B$4:$B$300,$A42,Распис!$C$4:$C$300,"&lt;="&amp;M$1,Распис!$D$4:$D$300,"&gt;="&amp;M$1),SUMIF(База!$B$3:$B$305,$A42,База!$K$3:$K$152))</f>
        <v>0</v>
      </c>
      <c r="N42" s="46" t="s">
        <v>23</v>
      </c>
      <c r="O42" s="46">
        <f ca="1">IF(COUNTIFS(Распис!$B$4:$B$300,$A42,Распис!$C$4:$C$300,"&lt;="&amp;O$1,Распис!$D$4:$D$300,"&gt;="&amp;O$1)&gt;0,SUMIFS(Распис!$F$4:$F$300,Распис!$B$4:$B$300,$A42,Распис!$C$4:$C$300,"&lt;="&amp;O$1,Распис!$D$4:$D$300,"&gt;="&amp;O$1),SUMIF(База!$B$3:$B$305,$A42,База!$F$3:$F$152))</f>
        <v>0</v>
      </c>
      <c r="P42" s="46">
        <f ca="1">IF(COUNTIFS(Распис!$B$4:$B$300,$A42,Распис!$C$4:$C$300,"&lt;="&amp;P$1,Распис!$D$4:$D$300,"&gt;="&amp;P$1)&gt;0,SUMIFS(Распис!$G$4:$G$300,Распис!$B$4:$B$300,$A42,Распис!$C$4:$C$300,"&lt;="&amp;P$1,Распис!$D$4:$D$300,"&gt;="&amp;P$1),SUMIF(База!$B$3:$B$305,$A42,База!$G$3:$G$152))</f>
        <v>0</v>
      </c>
      <c r="Q42" s="46">
        <f ca="1">IF(COUNTIFS(Распис!$B$4:$B$300,$A42,Распис!$C$4:$C$300,"&lt;="&amp;Q$1,Распис!$D$4:$D$300,"&gt;="&amp;Q$1)&gt;0,SUMIFS(Распис!$H$4:$H$300,Распис!$B$4:$B$300,$A42,Распис!$C$4:$C$300,"&lt;="&amp;Q$1,Распис!$D$4:$D$300,"&gt;="&amp;Q$1),SUMIF(База!$B$3:$B$305,$A42,База!$H$3:$H$152))</f>
        <v>0</v>
      </c>
      <c r="R42" s="46">
        <f ca="1">IF(COUNTIFS(Распис!$B$4:$B$300,$A42,Распис!$C$4:$C$300,"&lt;="&amp;R$1,Распис!$D$4:$D$300,"&gt;="&amp;R$1)&gt;0,SUMIFS(Распис!$I$4:$I$300,Распис!$B$4:$B$300,$A42,Распис!$C$4:$C$300,"&lt;="&amp;R$1,Распис!$D$4:$D$300,"&gt;="&amp;R$1),SUMIF(База!$B$3:$B$305,$A42,База!$I$3:$I$152))</f>
        <v>0</v>
      </c>
      <c r="S42" s="46">
        <f ca="1">IF(COUNTIFS(Распис!$B$4:$B$300,$A42,Распис!$C$4:$C$300,"&lt;="&amp;S$1,Распис!$D$4:$D$300,"&gt;="&amp;S$1)&gt;0,SUMIFS(Распис!$J$4:$J$300,Распис!$B$4:$B$300,$A42,Распис!$C$4:$C$300,"&lt;="&amp;S$1,Распис!$D$4:$D$300,"&gt;="&amp;S$1),SUMIF(База!$B$3:$B$305,$A42,База!$J$3:$J$152))</f>
        <v>0</v>
      </c>
      <c r="T42" s="46">
        <f ca="1">IF(COUNTIFS(Распис!$B$4:$B$300,$A42,Распис!$C$4:$C$300,"&lt;="&amp;T$1,Распис!$D$4:$D$300,"&gt;="&amp;T$1)&gt;0,SUMIFS(Распис!$K$4:$K$300,Распис!$B$4:$B$300,$A42,Распис!$C$4:$C$300,"&lt;="&amp;T$1,Распис!$D$4:$D$300,"&gt;="&amp;T$1),SUMIF(База!$B$3:$B$305,$A42,База!$K$3:$K$152))</f>
        <v>0</v>
      </c>
      <c r="U42" s="46" t="s">
        <v>23</v>
      </c>
      <c r="V42" s="46">
        <f ca="1">IF(COUNTIFS(Распис!$B$4:$B$300,$A42,Распис!$C$4:$C$300,"&lt;="&amp;V$1,Распис!$D$4:$D$300,"&gt;="&amp;V$1)&gt;0,SUMIFS(Распис!$F$4:$F$300,Распис!$B$4:$B$300,$A42,Распис!$C$4:$C$300,"&lt;="&amp;V$1,Распис!$D$4:$D$300,"&gt;="&amp;V$1),SUMIF(База!$B$3:$B$305,$A42,База!$F$3:$F$152))</f>
        <v>0</v>
      </c>
      <c r="W42" s="46">
        <f ca="1">IF(COUNTIFS(Распис!$B$4:$B$300,$A42,Распис!$C$4:$C$300,"&lt;="&amp;W$1,Распис!$D$4:$D$300,"&gt;="&amp;W$1)&gt;0,SUMIFS(Распис!$G$4:$G$300,Распис!$B$4:$B$300,$A42,Распис!$C$4:$C$300,"&lt;="&amp;W$1,Распис!$D$4:$D$300,"&gt;="&amp;W$1),SUMIF(База!$B$3:$B$305,$A42,База!$G$3:$G$152))</f>
        <v>0</v>
      </c>
      <c r="X42" s="46">
        <f ca="1">IF(COUNTIFS(Распис!$B$4:$B$300,$A42,Распис!$C$4:$C$300,"&lt;="&amp;X$1,Распис!$D$4:$D$300,"&gt;="&amp;X$1)&gt;0,SUMIFS(Распис!$H$4:$H$300,Распис!$B$4:$B$300,$A42,Распис!$C$4:$C$300,"&lt;="&amp;X$1,Распис!$D$4:$D$300,"&gt;="&amp;X$1),SUMIF(База!$B$3:$B$305,$A42,База!$H$3:$H$152))</f>
        <v>0</v>
      </c>
      <c r="Y42" s="46">
        <f ca="1">IF(COUNTIFS(Распис!$B$4:$B$300,$A42,Распис!$C$4:$C$300,"&lt;="&amp;Y$1,Распис!$D$4:$D$300,"&gt;="&amp;Y$1)&gt;0,SUMIFS(Распис!$I$4:$I$300,Распис!$B$4:$B$300,$A42,Распис!$C$4:$C$300,"&lt;="&amp;Y$1,Распис!$D$4:$D$300,"&gt;="&amp;Y$1),SUMIF(База!$B$3:$B$305,$A42,База!$I$3:$I$152))</f>
        <v>0</v>
      </c>
      <c r="Z42" s="46">
        <f ca="1">IF(COUNTIFS(Распис!$B$4:$B$300,$A42,Распис!$C$4:$C$300,"&lt;="&amp;Z$1,Распис!$D$4:$D$300,"&gt;="&amp;Z$1)&gt;0,SUMIFS(Распис!$J$4:$J$300,Распис!$B$4:$B$300,$A42,Распис!$C$4:$C$300,"&lt;="&amp;Z$1,Распис!$D$4:$D$300,"&gt;="&amp;Z$1),SUMIF(База!$B$3:$B$305,$A42,База!$J$3:$J$152))</f>
        <v>0</v>
      </c>
      <c r="AA42" s="46" t="s">
        <v>25</v>
      </c>
      <c r="AB42" s="46" t="s">
        <v>23</v>
      </c>
      <c r="AC42" s="46" t="s">
        <v>25</v>
      </c>
      <c r="AD42" s="46" t="s">
        <v>25</v>
      </c>
      <c r="AE42" s="46" t="s">
        <v>25</v>
      </c>
      <c r="AF42" s="46" t="s">
        <v>25</v>
      </c>
      <c r="AG42" s="46">
        <f t="shared" ca="1" si="3"/>
        <v>0</v>
      </c>
      <c r="AH42" s="46">
        <f ca="1">AG42-SUMIFS(Распред!$G$4:$G$300,Распред!$B$4:$B$300,"май",Распред!$F$4:$F$300,A42)</f>
        <v>0</v>
      </c>
      <c r="AI42" s="46">
        <f ca="1">AH42+(COUNTIF(B42:AF42,"КД")+SUMIFS(Распред!$AH$4:$AH$300,Распред!$F$4:$F$300,A42,Распред!$B$4:$B$300,"май"))*4</f>
        <v>20</v>
      </c>
      <c r="AJ42" s="46">
        <f t="shared" ca="1" si="4"/>
        <v>0</v>
      </c>
      <c r="AK42" s="46">
        <f t="shared" ca="1" si="5"/>
        <v>0</v>
      </c>
      <c r="AL42" s="46">
        <f>SUMIFS(Распред!$K$4:$K$300,Распред!$B$4:$B$300,"май",Распред!$J$4:$J$300,A42)+SUMIFS(Распред!$M$4:$M$300,Распред!$B$4:$B$300,"май",Распред!$L$4:$L$300,A42)+SUMIFS(Распред!$O$4:$O$300,Распред!$B$4:$B$300,"май",Распред!$N$4:$N$300,A42)+SUMIFS(Распред!$Q$4:$Q$300,Распред!$B$4:$B$300,"май",Распред!$P$4:$P$300,A42)+SUMIFS(Распред!$S$4:$S$300,Распред!$B$4:$B$300,"май",Распред!$R$4:$R$300,A42)+SUMIFS(Распред!$U$4:$U$300,Распред!$B$4:$B$300,"май",Распред!$T$4:$T$300,A42)+SUMIFS(Распред!$W$4:$W$300,Распред!$B$4:$B$300,"май",Распред!$V$4:$V$300,A42)+SUMIFS(Распред!$Y$4:$Y$300,Распред!$B$4:$B$300,"май",Распред!$X$4:$X$300,A42)+SUMIFS(Распред!$AA$4:$AA$300,Распред!$B$4:$B$300,"май",Распред!$Z$4:$Z$300,A42)+SUMIFS(Распред!$AC$4:$AC$300,Распред!$B$4:$B$300,"май",Распред!$AB$4:$AB$300,A42)</f>
        <v>0</v>
      </c>
      <c r="AM42" s="46">
        <f t="shared" ca="1" si="6"/>
        <v>0</v>
      </c>
      <c r="AN42" s="46">
        <f t="shared" ca="1" si="7"/>
        <v>0</v>
      </c>
      <c r="AO42" s="46">
        <f t="shared" ca="1" si="8"/>
        <v>0</v>
      </c>
      <c r="AP42" s="46">
        <f>январь!AP42</f>
        <v>0</v>
      </c>
      <c r="AQ42" s="46">
        <f t="shared" ca="1" si="9"/>
        <v>0</v>
      </c>
      <c r="AR42" s="47"/>
      <c r="AS42" s="47">
        <f t="shared" ca="1" si="10"/>
        <v>0</v>
      </c>
      <c r="AT42" s="47"/>
      <c r="AU42" s="47"/>
      <c r="AV42" s="47"/>
      <c r="AW42" s="47"/>
      <c r="AX42" s="47"/>
      <c r="AY42" s="184"/>
      <c r="AZ42" s="184"/>
      <c r="BA42" s="184"/>
      <c r="BB42" s="184"/>
      <c r="BC42" s="184"/>
      <c r="BD42" s="184"/>
      <c r="BE42" s="184"/>
    </row>
    <row r="43" spans="1:57" x14ac:dyDescent="0.25">
      <c r="A43" s="47">
        <f>База!B43</f>
        <v>0</v>
      </c>
      <c r="B43" s="46" t="s">
        <v>24</v>
      </c>
      <c r="C43" s="46">
        <f ca="1">IF(COUNTIFS(Распис!$B$4:$B$300,$A43,Распис!$C$4:$C$300,"&lt;="&amp;C$1,Распис!$D$4:$D$300,"&gt;="&amp;C$1)&gt;0,SUMIFS(Распис!$H$4:$H$300,Распис!$B$4:$B$300,$A43,Распис!$C$4:$C$300,"&lt;="&amp;C$1,Распис!$D$4:$D$300,"&gt;="&amp;C$1),SUMIF(База!$B$3:$B$305,$A43,База!$H$3:$H$152))</f>
        <v>0</v>
      </c>
      <c r="D43" s="46">
        <f ca="1">IF(COUNTIFS(Распис!$B$4:$B$300,$A43,Распис!$C$4:$C$300,"&lt;="&amp;D$1,Распис!$D$4:$D$300,"&gt;="&amp;D$1)&gt;0,SUMIFS(Распис!$I$4:$I$300,Распис!$B$4:$B$300,$A43,Распис!$C$4:$C$300,"&lt;="&amp;D$1,Распис!$D$4:$D$300,"&gt;="&amp;D$1),SUMIF(База!$B$3:$B$305,$A43,База!$I$3:$I$152))</f>
        <v>0</v>
      </c>
      <c r="E43" s="46">
        <f ca="1">IF(COUNTIFS(Распис!$B$4:$B$300,$A43,Распис!$C$4:$C$300,"&lt;="&amp;E$1,Распис!$D$4:$D$300,"&gt;="&amp;E$1)&gt;0,SUMIFS(Распис!$J$4:$J$300,Распис!$B$4:$B$300,$A43,Распис!$C$4:$C$300,"&lt;="&amp;E$1,Распис!$D$4:$D$300,"&gt;="&amp;E$1),SUMIF(База!$B$3:$B$305,$A43,База!$J$3:$J$152))</f>
        <v>0</v>
      </c>
      <c r="F43" s="46">
        <f ca="1">IF(COUNTIFS(Распис!$B$4:$B$300,$A43,Распис!$C$4:$C$300,"&lt;="&amp;F$1,Распис!$D$4:$D$300,"&gt;="&amp;F$1)&gt;0,SUMIFS(Распис!$K$4:$K$300,Распис!$B$4:$B$300,$A43,Распис!$C$4:$C$300,"&lt;="&amp;F$1,Распис!$D$4:$D$300,"&gt;="&amp;F$1),SUMIF(База!$B$3:$B$305,$A43,База!$K$3:$K$152))</f>
        <v>0</v>
      </c>
      <c r="G43" s="46" t="s">
        <v>23</v>
      </c>
      <c r="H43" s="46" t="s">
        <v>24</v>
      </c>
      <c r="I43" s="46">
        <f ca="1">IF(COUNTIFS(Распис!$B$4:$B$300,$A43,Распис!$C$4:$C$300,"&lt;="&amp;I$1,Распис!$D$4:$D$300,"&gt;="&amp;I$1)&gt;0,SUMIFS(Распис!$G$4:$G$300,Распис!$B$4:$B$300,$A43,Распис!$C$4:$C$300,"&lt;="&amp;I$1,Распис!$D$4:$D$300,"&gt;="&amp;I$1),SUMIF(База!$B$3:$B$305,$A43,База!$G$3:$G$152))</f>
        <v>0</v>
      </c>
      <c r="J43" s="46" t="s">
        <v>24</v>
      </c>
      <c r="K43" s="46">
        <f ca="1">IF(COUNTIFS(Распис!$B$4:$B$300,$A43,Распис!$C$4:$C$300,"&lt;="&amp;K$1,Распис!$D$4:$D$300,"&gt;="&amp;K$1)&gt;0,SUMIFS(Распис!$I$4:$I$300,Распис!$B$4:$B$300,$A43,Распис!$C$4:$C$300,"&lt;="&amp;K$1,Распис!$D$4:$D$300,"&gt;="&amp;K$1),SUMIF(База!$B$3:$B$305,$A43,База!$I$3:$I$152))</f>
        <v>0</v>
      </c>
      <c r="L43" s="46">
        <f ca="1">IF(COUNTIFS(Распис!$B$4:$B$300,$A43,Распис!$C$4:$C$300,"&lt;="&amp;L$1,Распис!$D$4:$D$300,"&gt;="&amp;L$1)&gt;0,SUMIFS(Распис!$J$4:$J$300,Распис!$B$4:$B$300,$A43,Распис!$C$4:$C$300,"&lt;="&amp;L$1,Распис!$D$4:$D$300,"&gt;="&amp;L$1),SUMIF(База!$B$3:$B$305,$A43,База!$J$3:$J$152))</f>
        <v>0</v>
      </c>
      <c r="M43" s="46">
        <f ca="1">IF(COUNTIFS(Распис!$B$4:$B$300,$A43,Распис!$C$4:$C$300,"&lt;="&amp;M$1,Распис!$D$4:$D$300,"&gt;="&amp;M$1)&gt;0,SUMIFS(Распис!$K$4:$K$300,Распис!$B$4:$B$300,$A43,Распис!$C$4:$C$300,"&lt;="&amp;M$1,Распис!$D$4:$D$300,"&gt;="&amp;M$1),SUMIF(База!$B$3:$B$305,$A43,База!$K$3:$K$152))</f>
        <v>0</v>
      </c>
      <c r="N43" s="46" t="s">
        <v>23</v>
      </c>
      <c r="O43" s="46">
        <f ca="1">IF(COUNTIFS(Распис!$B$4:$B$300,$A43,Распис!$C$4:$C$300,"&lt;="&amp;O$1,Распис!$D$4:$D$300,"&gt;="&amp;O$1)&gt;0,SUMIFS(Распис!$F$4:$F$300,Распис!$B$4:$B$300,$A43,Распис!$C$4:$C$300,"&lt;="&amp;O$1,Распис!$D$4:$D$300,"&gt;="&amp;O$1),SUMIF(База!$B$3:$B$305,$A43,База!$F$3:$F$152))</f>
        <v>0</v>
      </c>
      <c r="P43" s="46">
        <f ca="1">IF(COUNTIFS(Распис!$B$4:$B$300,$A43,Распис!$C$4:$C$300,"&lt;="&amp;P$1,Распис!$D$4:$D$300,"&gt;="&amp;P$1)&gt;0,SUMIFS(Распис!$G$4:$G$300,Распис!$B$4:$B$300,$A43,Распис!$C$4:$C$300,"&lt;="&amp;P$1,Распис!$D$4:$D$300,"&gt;="&amp;P$1),SUMIF(База!$B$3:$B$305,$A43,База!$G$3:$G$152))</f>
        <v>0</v>
      </c>
      <c r="Q43" s="46">
        <f ca="1">IF(COUNTIFS(Распис!$B$4:$B$300,$A43,Распис!$C$4:$C$300,"&lt;="&amp;Q$1,Распис!$D$4:$D$300,"&gt;="&amp;Q$1)&gt;0,SUMIFS(Распис!$H$4:$H$300,Распис!$B$4:$B$300,$A43,Распис!$C$4:$C$300,"&lt;="&amp;Q$1,Распис!$D$4:$D$300,"&gt;="&amp;Q$1),SUMIF(База!$B$3:$B$305,$A43,База!$H$3:$H$152))</f>
        <v>0</v>
      </c>
      <c r="R43" s="46">
        <f ca="1">IF(COUNTIFS(Распис!$B$4:$B$300,$A43,Распис!$C$4:$C$300,"&lt;="&amp;R$1,Распис!$D$4:$D$300,"&gt;="&amp;R$1)&gt;0,SUMIFS(Распис!$I$4:$I$300,Распис!$B$4:$B$300,$A43,Распис!$C$4:$C$300,"&lt;="&amp;R$1,Распис!$D$4:$D$300,"&gt;="&amp;R$1),SUMIF(База!$B$3:$B$305,$A43,База!$I$3:$I$152))</f>
        <v>0</v>
      </c>
      <c r="S43" s="46">
        <f ca="1">IF(COUNTIFS(Распис!$B$4:$B$300,$A43,Распис!$C$4:$C$300,"&lt;="&amp;S$1,Распис!$D$4:$D$300,"&gt;="&amp;S$1)&gt;0,SUMIFS(Распис!$J$4:$J$300,Распис!$B$4:$B$300,$A43,Распис!$C$4:$C$300,"&lt;="&amp;S$1,Распис!$D$4:$D$300,"&gt;="&amp;S$1),SUMIF(База!$B$3:$B$305,$A43,База!$J$3:$J$152))</f>
        <v>0</v>
      </c>
      <c r="T43" s="46">
        <f ca="1">IF(COUNTIFS(Распис!$B$4:$B$300,$A43,Распис!$C$4:$C$300,"&lt;="&amp;T$1,Распис!$D$4:$D$300,"&gt;="&amp;T$1)&gt;0,SUMIFS(Распис!$K$4:$K$300,Распис!$B$4:$B$300,$A43,Распис!$C$4:$C$300,"&lt;="&amp;T$1,Распис!$D$4:$D$300,"&gt;="&amp;T$1),SUMIF(База!$B$3:$B$305,$A43,База!$K$3:$K$152))</f>
        <v>0</v>
      </c>
      <c r="U43" s="46" t="s">
        <v>23</v>
      </c>
      <c r="V43" s="46">
        <f ca="1">IF(COUNTIFS(Распис!$B$4:$B$300,$A43,Распис!$C$4:$C$300,"&lt;="&amp;V$1,Распис!$D$4:$D$300,"&gt;="&amp;V$1)&gt;0,SUMIFS(Распис!$F$4:$F$300,Распис!$B$4:$B$300,$A43,Распис!$C$4:$C$300,"&lt;="&amp;V$1,Распис!$D$4:$D$300,"&gt;="&amp;V$1),SUMIF(База!$B$3:$B$305,$A43,База!$F$3:$F$152))</f>
        <v>0</v>
      </c>
      <c r="W43" s="46">
        <f ca="1">IF(COUNTIFS(Распис!$B$4:$B$300,$A43,Распис!$C$4:$C$300,"&lt;="&amp;W$1,Распис!$D$4:$D$300,"&gt;="&amp;W$1)&gt;0,SUMIFS(Распис!$G$4:$G$300,Распис!$B$4:$B$300,$A43,Распис!$C$4:$C$300,"&lt;="&amp;W$1,Распис!$D$4:$D$300,"&gt;="&amp;W$1),SUMIF(База!$B$3:$B$305,$A43,База!$G$3:$G$152))</f>
        <v>0</v>
      </c>
      <c r="X43" s="46">
        <f ca="1">IF(COUNTIFS(Распис!$B$4:$B$300,$A43,Распис!$C$4:$C$300,"&lt;="&amp;X$1,Распис!$D$4:$D$300,"&gt;="&amp;X$1)&gt;0,SUMIFS(Распис!$H$4:$H$300,Распис!$B$4:$B$300,$A43,Распис!$C$4:$C$300,"&lt;="&amp;X$1,Распис!$D$4:$D$300,"&gt;="&amp;X$1),SUMIF(База!$B$3:$B$305,$A43,База!$H$3:$H$152))</f>
        <v>0</v>
      </c>
      <c r="Y43" s="46">
        <f ca="1">IF(COUNTIFS(Распис!$B$4:$B$300,$A43,Распис!$C$4:$C$300,"&lt;="&amp;Y$1,Распис!$D$4:$D$300,"&gt;="&amp;Y$1)&gt;0,SUMIFS(Распис!$I$4:$I$300,Распис!$B$4:$B$300,$A43,Распис!$C$4:$C$300,"&lt;="&amp;Y$1,Распис!$D$4:$D$300,"&gt;="&amp;Y$1),SUMIF(База!$B$3:$B$305,$A43,База!$I$3:$I$152))</f>
        <v>0</v>
      </c>
      <c r="Z43" s="46">
        <f ca="1">IF(COUNTIFS(Распис!$B$4:$B$300,$A43,Распис!$C$4:$C$300,"&lt;="&amp;Z$1,Распис!$D$4:$D$300,"&gt;="&amp;Z$1)&gt;0,SUMIFS(Распис!$J$4:$J$300,Распис!$B$4:$B$300,$A43,Распис!$C$4:$C$300,"&lt;="&amp;Z$1,Распис!$D$4:$D$300,"&gt;="&amp;Z$1),SUMIF(База!$B$3:$B$305,$A43,База!$J$3:$J$152))</f>
        <v>0</v>
      </c>
      <c r="AA43" s="46" t="s">
        <v>25</v>
      </c>
      <c r="AB43" s="46" t="s">
        <v>23</v>
      </c>
      <c r="AC43" s="46" t="s">
        <v>25</v>
      </c>
      <c r="AD43" s="46" t="s">
        <v>25</v>
      </c>
      <c r="AE43" s="46" t="s">
        <v>25</v>
      </c>
      <c r="AF43" s="46" t="s">
        <v>25</v>
      </c>
      <c r="AG43" s="46">
        <f t="shared" ca="1" si="3"/>
        <v>0</v>
      </c>
      <c r="AH43" s="46">
        <f ca="1">AG43-SUMIFS(Распред!$G$4:$G$300,Распред!$B$4:$B$300,"май",Распред!$F$4:$F$300,A43)</f>
        <v>0</v>
      </c>
      <c r="AI43" s="46">
        <f ca="1">AH43+(COUNTIF(B43:AF43,"КД")+SUMIFS(Распред!$AH$4:$AH$300,Распред!$F$4:$F$300,A43,Распред!$B$4:$B$300,"май"))*4</f>
        <v>20</v>
      </c>
      <c r="AJ43" s="46">
        <f t="shared" ca="1" si="4"/>
        <v>0</v>
      </c>
      <c r="AK43" s="46">
        <f t="shared" ca="1" si="5"/>
        <v>0</v>
      </c>
      <c r="AL43" s="46">
        <f>SUMIFS(Распред!$K$4:$K$300,Распред!$B$4:$B$300,"май",Распред!$J$4:$J$300,A43)+SUMIFS(Распред!$M$4:$M$300,Распред!$B$4:$B$300,"май",Распред!$L$4:$L$300,A43)+SUMIFS(Распред!$O$4:$O$300,Распред!$B$4:$B$300,"май",Распред!$N$4:$N$300,A43)+SUMIFS(Распред!$Q$4:$Q$300,Распред!$B$4:$B$300,"май",Распред!$P$4:$P$300,A43)+SUMIFS(Распред!$S$4:$S$300,Распред!$B$4:$B$300,"май",Распред!$R$4:$R$300,A43)+SUMIFS(Распред!$U$4:$U$300,Распред!$B$4:$B$300,"май",Распред!$T$4:$T$300,A43)+SUMIFS(Распред!$W$4:$W$300,Распред!$B$4:$B$300,"май",Распред!$V$4:$V$300,A43)+SUMIFS(Распред!$Y$4:$Y$300,Распред!$B$4:$B$300,"май",Распред!$X$4:$X$300,A43)+SUMIFS(Распред!$AA$4:$AA$300,Распред!$B$4:$B$300,"май",Распред!$Z$4:$Z$300,A43)+SUMIFS(Распред!$AC$4:$AC$300,Распред!$B$4:$B$300,"май",Распред!$AB$4:$AB$300,A43)</f>
        <v>0</v>
      </c>
      <c r="AM43" s="46">
        <f t="shared" ca="1" si="6"/>
        <v>0</v>
      </c>
      <c r="AN43" s="46">
        <f t="shared" ca="1" si="7"/>
        <v>0</v>
      </c>
      <c r="AO43" s="46">
        <f t="shared" ca="1" si="8"/>
        <v>0</v>
      </c>
      <c r="AP43" s="46">
        <f>январь!AP43</f>
        <v>0</v>
      </c>
      <c r="AQ43" s="46">
        <f t="shared" ca="1" si="9"/>
        <v>0</v>
      </c>
      <c r="AR43" s="47"/>
      <c r="AS43" s="47">
        <f t="shared" ca="1" si="10"/>
        <v>0</v>
      </c>
      <c r="AT43" s="47"/>
      <c r="AU43" s="47"/>
      <c r="AV43" s="47"/>
      <c r="AW43" s="47"/>
      <c r="AX43" s="47"/>
      <c r="AY43" s="184"/>
      <c r="AZ43" s="184"/>
      <c r="BA43" s="184"/>
      <c r="BB43" s="184"/>
      <c r="BC43" s="184"/>
      <c r="BD43" s="184"/>
      <c r="BE43" s="184"/>
    </row>
    <row r="44" spans="1:57" x14ac:dyDescent="0.25">
      <c r="A44" s="47">
        <f>База!B44</f>
        <v>0</v>
      </c>
      <c r="B44" s="46" t="s">
        <v>24</v>
      </c>
      <c r="C44" s="46">
        <f ca="1">IF(COUNTIFS(Распис!$B$4:$B$300,$A44,Распис!$C$4:$C$300,"&lt;="&amp;C$1,Распис!$D$4:$D$300,"&gt;="&amp;C$1)&gt;0,SUMIFS(Распис!$H$4:$H$300,Распис!$B$4:$B$300,$A44,Распис!$C$4:$C$300,"&lt;="&amp;C$1,Распис!$D$4:$D$300,"&gt;="&amp;C$1),SUMIF(База!$B$3:$B$305,$A44,База!$H$3:$H$152))</f>
        <v>0</v>
      </c>
      <c r="D44" s="46">
        <f ca="1">IF(COUNTIFS(Распис!$B$4:$B$300,$A44,Распис!$C$4:$C$300,"&lt;="&amp;D$1,Распис!$D$4:$D$300,"&gt;="&amp;D$1)&gt;0,SUMIFS(Распис!$I$4:$I$300,Распис!$B$4:$B$300,$A44,Распис!$C$4:$C$300,"&lt;="&amp;D$1,Распис!$D$4:$D$300,"&gt;="&amp;D$1),SUMIF(База!$B$3:$B$305,$A44,База!$I$3:$I$152))</f>
        <v>0</v>
      </c>
      <c r="E44" s="46">
        <f ca="1">IF(COUNTIFS(Распис!$B$4:$B$300,$A44,Распис!$C$4:$C$300,"&lt;="&amp;E$1,Распис!$D$4:$D$300,"&gt;="&amp;E$1)&gt;0,SUMIFS(Распис!$J$4:$J$300,Распис!$B$4:$B$300,$A44,Распис!$C$4:$C$300,"&lt;="&amp;E$1,Распис!$D$4:$D$300,"&gt;="&amp;E$1),SUMIF(База!$B$3:$B$305,$A44,База!$J$3:$J$152))</f>
        <v>0</v>
      </c>
      <c r="F44" s="46">
        <f ca="1">IF(COUNTIFS(Распис!$B$4:$B$300,$A44,Распис!$C$4:$C$300,"&lt;="&amp;F$1,Распис!$D$4:$D$300,"&gt;="&amp;F$1)&gt;0,SUMIFS(Распис!$K$4:$K$300,Распис!$B$4:$B$300,$A44,Распис!$C$4:$C$300,"&lt;="&amp;F$1,Распис!$D$4:$D$300,"&gt;="&amp;F$1),SUMIF(База!$B$3:$B$305,$A44,База!$K$3:$K$152))</f>
        <v>0</v>
      </c>
      <c r="G44" s="46" t="s">
        <v>23</v>
      </c>
      <c r="H44" s="46" t="s">
        <v>24</v>
      </c>
      <c r="I44" s="46">
        <f ca="1">IF(COUNTIFS(Распис!$B$4:$B$300,$A44,Распис!$C$4:$C$300,"&lt;="&amp;I$1,Распис!$D$4:$D$300,"&gt;="&amp;I$1)&gt;0,SUMIFS(Распис!$G$4:$G$300,Распис!$B$4:$B$300,$A44,Распис!$C$4:$C$300,"&lt;="&amp;I$1,Распис!$D$4:$D$300,"&gt;="&amp;I$1),SUMIF(База!$B$3:$B$305,$A44,База!$G$3:$G$152))</f>
        <v>0</v>
      </c>
      <c r="J44" s="46" t="s">
        <v>24</v>
      </c>
      <c r="K44" s="46">
        <f ca="1">IF(COUNTIFS(Распис!$B$4:$B$300,$A44,Распис!$C$4:$C$300,"&lt;="&amp;K$1,Распис!$D$4:$D$300,"&gt;="&amp;K$1)&gt;0,SUMIFS(Распис!$I$4:$I$300,Распис!$B$4:$B$300,$A44,Распис!$C$4:$C$300,"&lt;="&amp;K$1,Распис!$D$4:$D$300,"&gt;="&amp;K$1),SUMIF(База!$B$3:$B$305,$A44,База!$I$3:$I$152))</f>
        <v>0</v>
      </c>
      <c r="L44" s="46">
        <f ca="1">IF(COUNTIFS(Распис!$B$4:$B$300,$A44,Распис!$C$4:$C$300,"&lt;="&amp;L$1,Распис!$D$4:$D$300,"&gt;="&amp;L$1)&gt;0,SUMIFS(Распис!$J$4:$J$300,Распис!$B$4:$B$300,$A44,Распис!$C$4:$C$300,"&lt;="&amp;L$1,Распис!$D$4:$D$300,"&gt;="&amp;L$1),SUMIF(База!$B$3:$B$305,$A44,База!$J$3:$J$152))</f>
        <v>0</v>
      </c>
      <c r="M44" s="46">
        <f ca="1">IF(COUNTIFS(Распис!$B$4:$B$300,$A44,Распис!$C$4:$C$300,"&lt;="&amp;M$1,Распис!$D$4:$D$300,"&gt;="&amp;M$1)&gt;0,SUMIFS(Распис!$K$4:$K$300,Распис!$B$4:$B$300,$A44,Распис!$C$4:$C$300,"&lt;="&amp;M$1,Распис!$D$4:$D$300,"&gt;="&amp;M$1),SUMIF(База!$B$3:$B$305,$A44,База!$K$3:$K$152))</f>
        <v>0</v>
      </c>
      <c r="N44" s="46" t="s">
        <v>23</v>
      </c>
      <c r="O44" s="46">
        <f ca="1">IF(COUNTIFS(Распис!$B$4:$B$300,$A44,Распис!$C$4:$C$300,"&lt;="&amp;O$1,Распис!$D$4:$D$300,"&gt;="&amp;O$1)&gt;0,SUMIFS(Распис!$F$4:$F$300,Распис!$B$4:$B$300,$A44,Распис!$C$4:$C$300,"&lt;="&amp;O$1,Распис!$D$4:$D$300,"&gt;="&amp;O$1),SUMIF(База!$B$3:$B$305,$A44,База!$F$3:$F$152))</f>
        <v>0</v>
      </c>
      <c r="P44" s="46">
        <f ca="1">IF(COUNTIFS(Распис!$B$4:$B$300,$A44,Распис!$C$4:$C$300,"&lt;="&amp;P$1,Распис!$D$4:$D$300,"&gt;="&amp;P$1)&gt;0,SUMIFS(Распис!$G$4:$G$300,Распис!$B$4:$B$300,$A44,Распис!$C$4:$C$300,"&lt;="&amp;P$1,Распис!$D$4:$D$300,"&gt;="&amp;P$1),SUMIF(База!$B$3:$B$305,$A44,База!$G$3:$G$152))</f>
        <v>0</v>
      </c>
      <c r="Q44" s="46">
        <f ca="1">IF(COUNTIFS(Распис!$B$4:$B$300,$A44,Распис!$C$4:$C$300,"&lt;="&amp;Q$1,Распис!$D$4:$D$300,"&gt;="&amp;Q$1)&gt;0,SUMIFS(Распис!$H$4:$H$300,Распис!$B$4:$B$300,$A44,Распис!$C$4:$C$300,"&lt;="&amp;Q$1,Распис!$D$4:$D$300,"&gt;="&amp;Q$1),SUMIF(База!$B$3:$B$305,$A44,База!$H$3:$H$152))</f>
        <v>0</v>
      </c>
      <c r="R44" s="46">
        <f ca="1">IF(COUNTIFS(Распис!$B$4:$B$300,$A44,Распис!$C$4:$C$300,"&lt;="&amp;R$1,Распис!$D$4:$D$300,"&gt;="&amp;R$1)&gt;0,SUMIFS(Распис!$I$4:$I$300,Распис!$B$4:$B$300,$A44,Распис!$C$4:$C$300,"&lt;="&amp;R$1,Распис!$D$4:$D$300,"&gt;="&amp;R$1),SUMIF(База!$B$3:$B$305,$A44,База!$I$3:$I$152))</f>
        <v>0</v>
      </c>
      <c r="S44" s="46">
        <f ca="1">IF(COUNTIFS(Распис!$B$4:$B$300,$A44,Распис!$C$4:$C$300,"&lt;="&amp;S$1,Распис!$D$4:$D$300,"&gt;="&amp;S$1)&gt;0,SUMIFS(Распис!$J$4:$J$300,Распис!$B$4:$B$300,$A44,Распис!$C$4:$C$300,"&lt;="&amp;S$1,Распис!$D$4:$D$300,"&gt;="&amp;S$1),SUMIF(База!$B$3:$B$305,$A44,База!$J$3:$J$152))</f>
        <v>0</v>
      </c>
      <c r="T44" s="46">
        <f ca="1">IF(COUNTIFS(Распис!$B$4:$B$300,$A44,Распис!$C$4:$C$300,"&lt;="&amp;T$1,Распис!$D$4:$D$300,"&gt;="&amp;T$1)&gt;0,SUMIFS(Распис!$K$4:$K$300,Распис!$B$4:$B$300,$A44,Распис!$C$4:$C$300,"&lt;="&amp;T$1,Распис!$D$4:$D$300,"&gt;="&amp;T$1),SUMIF(База!$B$3:$B$305,$A44,База!$K$3:$K$152))</f>
        <v>0</v>
      </c>
      <c r="U44" s="46" t="s">
        <v>23</v>
      </c>
      <c r="V44" s="46">
        <f ca="1">IF(COUNTIFS(Распис!$B$4:$B$300,$A44,Распис!$C$4:$C$300,"&lt;="&amp;V$1,Распис!$D$4:$D$300,"&gt;="&amp;V$1)&gt;0,SUMIFS(Распис!$F$4:$F$300,Распис!$B$4:$B$300,$A44,Распис!$C$4:$C$300,"&lt;="&amp;V$1,Распис!$D$4:$D$300,"&gt;="&amp;V$1),SUMIF(База!$B$3:$B$305,$A44,База!$F$3:$F$152))</f>
        <v>0</v>
      </c>
      <c r="W44" s="46">
        <f ca="1">IF(COUNTIFS(Распис!$B$4:$B$300,$A44,Распис!$C$4:$C$300,"&lt;="&amp;W$1,Распис!$D$4:$D$300,"&gt;="&amp;W$1)&gt;0,SUMIFS(Распис!$G$4:$G$300,Распис!$B$4:$B$300,$A44,Распис!$C$4:$C$300,"&lt;="&amp;W$1,Распис!$D$4:$D$300,"&gt;="&amp;W$1),SUMIF(База!$B$3:$B$305,$A44,База!$G$3:$G$152))</f>
        <v>0</v>
      </c>
      <c r="X44" s="46">
        <f ca="1">IF(COUNTIFS(Распис!$B$4:$B$300,$A44,Распис!$C$4:$C$300,"&lt;="&amp;X$1,Распис!$D$4:$D$300,"&gt;="&amp;X$1)&gt;0,SUMIFS(Распис!$H$4:$H$300,Распис!$B$4:$B$300,$A44,Распис!$C$4:$C$300,"&lt;="&amp;X$1,Распис!$D$4:$D$300,"&gt;="&amp;X$1),SUMIF(База!$B$3:$B$305,$A44,База!$H$3:$H$152))</f>
        <v>0</v>
      </c>
      <c r="Y44" s="46">
        <f ca="1">IF(COUNTIFS(Распис!$B$4:$B$300,$A44,Распис!$C$4:$C$300,"&lt;="&amp;Y$1,Распис!$D$4:$D$300,"&gt;="&amp;Y$1)&gt;0,SUMIFS(Распис!$I$4:$I$300,Распис!$B$4:$B$300,$A44,Распис!$C$4:$C$300,"&lt;="&amp;Y$1,Распис!$D$4:$D$300,"&gt;="&amp;Y$1),SUMIF(База!$B$3:$B$305,$A44,База!$I$3:$I$152))</f>
        <v>0</v>
      </c>
      <c r="Z44" s="46">
        <f ca="1">IF(COUNTIFS(Распис!$B$4:$B$300,$A44,Распис!$C$4:$C$300,"&lt;="&amp;Z$1,Распис!$D$4:$D$300,"&gt;="&amp;Z$1)&gt;0,SUMIFS(Распис!$J$4:$J$300,Распис!$B$4:$B$300,$A44,Распис!$C$4:$C$300,"&lt;="&amp;Z$1,Распис!$D$4:$D$300,"&gt;="&amp;Z$1),SUMIF(База!$B$3:$B$305,$A44,База!$J$3:$J$152))</f>
        <v>0</v>
      </c>
      <c r="AA44" s="46" t="s">
        <v>25</v>
      </c>
      <c r="AB44" s="46" t="s">
        <v>23</v>
      </c>
      <c r="AC44" s="46" t="s">
        <v>25</v>
      </c>
      <c r="AD44" s="46" t="s">
        <v>25</v>
      </c>
      <c r="AE44" s="46" t="s">
        <v>25</v>
      </c>
      <c r="AF44" s="46" t="s">
        <v>25</v>
      </c>
      <c r="AG44" s="46">
        <f t="shared" ca="1" si="3"/>
        <v>0</v>
      </c>
      <c r="AH44" s="46">
        <f ca="1">AG44-SUMIFS(Распред!$G$4:$G$300,Распред!$B$4:$B$300,"май",Распред!$F$4:$F$300,A44)</f>
        <v>0</v>
      </c>
      <c r="AI44" s="46">
        <f ca="1">AH44+(COUNTIF(B44:AF44,"КД")+SUMIFS(Распред!$AH$4:$AH$300,Распред!$F$4:$F$300,A44,Распред!$B$4:$B$300,"май"))*4</f>
        <v>20</v>
      </c>
      <c r="AJ44" s="46">
        <f t="shared" ca="1" si="4"/>
        <v>0</v>
      </c>
      <c r="AK44" s="46">
        <f t="shared" ca="1" si="5"/>
        <v>0</v>
      </c>
      <c r="AL44" s="46">
        <f>SUMIFS(Распред!$K$4:$K$300,Распред!$B$4:$B$300,"май",Распред!$J$4:$J$300,A44)+SUMIFS(Распред!$M$4:$M$300,Распред!$B$4:$B$300,"май",Распред!$L$4:$L$300,A44)+SUMIFS(Распред!$O$4:$O$300,Распред!$B$4:$B$300,"май",Распред!$N$4:$N$300,A44)+SUMIFS(Распред!$Q$4:$Q$300,Распред!$B$4:$B$300,"май",Распред!$P$4:$P$300,A44)+SUMIFS(Распред!$S$4:$S$300,Распред!$B$4:$B$300,"май",Распред!$R$4:$R$300,A44)+SUMIFS(Распред!$U$4:$U$300,Распред!$B$4:$B$300,"май",Распред!$T$4:$T$300,A44)+SUMIFS(Распред!$W$4:$W$300,Распред!$B$4:$B$300,"май",Распред!$V$4:$V$300,A44)+SUMIFS(Распред!$Y$4:$Y$300,Распред!$B$4:$B$300,"май",Распред!$X$4:$X$300,A44)+SUMIFS(Распред!$AA$4:$AA$300,Распред!$B$4:$B$300,"май",Распред!$Z$4:$Z$300,A44)+SUMIFS(Распред!$AC$4:$AC$300,Распред!$B$4:$B$300,"май",Распред!$AB$4:$AB$300,A44)</f>
        <v>0</v>
      </c>
      <c r="AM44" s="46">
        <f t="shared" ca="1" si="6"/>
        <v>0</v>
      </c>
      <c r="AN44" s="46">
        <f t="shared" ca="1" si="7"/>
        <v>0</v>
      </c>
      <c r="AO44" s="46">
        <f t="shared" ca="1" si="8"/>
        <v>0</v>
      </c>
      <c r="AP44" s="46">
        <f>январь!AP44</f>
        <v>0</v>
      </c>
      <c r="AQ44" s="46">
        <f t="shared" ca="1" si="9"/>
        <v>0</v>
      </c>
      <c r="AR44" s="47"/>
      <c r="AS44" s="47">
        <f t="shared" ca="1" si="10"/>
        <v>0</v>
      </c>
      <c r="AT44" s="47"/>
      <c r="AU44" s="47"/>
      <c r="AV44" s="47"/>
      <c r="AW44" s="47"/>
      <c r="AX44" s="47"/>
      <c r="AY44" s="184"/>
      <c r="AZ44" s="184"/>
      <c r="BA44" s="184"/>
      <c r="BB44" s="184"/>
      <c r="BC44" s="184"/>
      <c r="BD44" s="184"/>
      <c r="BE44" s="184"/>
    </row>
    <row r="45" spans="1:57" x14ac:dyDescent="0.25">
      <c r="A45" s="47">
        <f>База!B45</f>
        <v>0</v>
      </c>
      <c r="B45" s="46" t="s">
        <v>24</v>
      </c>
      <c r="C45" s="46">
        <f ca="1">IF(COUNTIFS(Распис!$B$4:$B$300,$A45,Распис!$C$4:$C$300,"&lt;="&amp;C$1,Распис!$D$4:$D$300,"&gt;="&amp;C$1)&gt;0,SUMIFS(Распис!$H$4:$H$300,Распис!$B$4:$B$300,$A45,Распис!$C$4:$C$300,"&lt;="&amp;C$1,Распис!$D$4:$D$300,"&gt;="&amp;C$1),SUMIF(База!$B$3:$B$305,$A45,База!$H$3:$H$152))</f>
        <v>0</v>
      </c>
      <c r="D45" s="46">
        <f ca="1">IF(COUNTIFS(Распис!$B$4:$B$300,$A45,Распис!$C$4:$C$300,"&lt;="&amp;D$1,Распис!$D$4:$D$300,"&gt;="&amp;D$1)&gt;0,SUMIFS(Распис!$I$4:$I$300,Распис!$B$4:$B$300,$A45,Распис!$C$4:$C$300,"&lt;="&amp;D$1,Распис!$D$4:$D$300,"&gt;="&amp;D$1),SUMIF(База!$B$3:$B$305,$A45,База!$I$3:$I$152))</f>
        <v>0</v>
      </c>
      <c r="E45" s="46">
        <f ca="1">IF(COUNTIFS(Распис!$B$4:$B$300,$A45,Распис!$C$4:$C$300,"&lt;="&amp;E$1,Распис!$D$4:$D$300,"&gt;="&amp;E$1)&gt;0,SUMIFS(Распис!$J$4:$J$300,Распис!$B$4:$B$300,$A45,Распис!$C$4:$C$300,"&lt;="&amp;E$1,Распис!$D$4:$D$300,"&gt;="&amp;E$1),SUMIF(База!$B$3:$B$305,$A45,База!$J$3:$J$152))</f>
        <v>0</v>
      </c>
      <c r="F45" s="46">
        <f ca="1">IF(COUNTIFS(Распис!$B$4:$B$300,$A45,Распис!$C$4:$C$300,"&lt;="&amp;F$1,Распис!$D$4:$D$300,"&gt;="&amp;F$1)&gt;0,SUMIFS(Распис!$K$4:$K$300,Распис!$B$4:$B$300,$A45,Распис!$C$4:$C$300,"&lt;="&amp;F$1,Распис!$D$4:$D$300,"&gt;="&amp;F$1),SUMIF(База!$B$3:$B$305,$A45,База!$K$3:$K$152))</f>
        <v>0</v>
      </c>
      <c r="G45" s="46" t="s">
        <v>23</v>
      </c>
      <c r="H45" s="46" t="s">
        <v>24</v>
      </c>
      <c r="I45" s="46">
        <f ca="1">IF(COUNTIFS(Распис!$B$4:$B$300,$A45,Распис!$C$4:$C$300,"&lt;="&amp;I$1,Распис!$D$4:$D$300,"&gt;="&amp;I$1)&gt;0,SUMIFS(Распис!$G$4:$G$300,Распис!$B$4:$B$300,$A45,Распис!$C$4:$C$300,"&lt;="&amp;I$1,Распис!$D$4:$D$300,"&gt;="&amp;I$1),SUMIF(База!$B$3:$B$305,$A45,База!$G$3:$G$152))</f>
        <v>0</v>
      </c>
      <c r="J45" s="46" t="s">
        <v>24</v>
      </c>
      <c r="K45" s="46">
        <f ca="1">IF(COUNTIFS(Распис!$B$4:$B$300,$A45,Распис!$C$4:$C$300,"&lt;="&amp;K$1,Распис!$D$4:$D$300,"&gt;="&amp;K$1)&gt;0,SUMIFS(Распис!$I$4:$I$300,Распис!$B$4:$B$300,$A45,Распис!$C$4:$C$300,"&lt;="&amp;K$1,Распис!$D$4:$D$300,"&gt;="&amp;K$1),SUMIF(База!$B$3:$B$305,$A45,База!$I$3:$I$152))</f>
        <v>0</v>
      </c>
      <c r="L45" s="46">
        <f ca="1">IF(COUNTIFS(Распис!$B$4:$B$300,$A45,Распис!$C$4:$C$300,"&lt;="&amp;L$1,Распис!$D$4:$D$300,"&gt;="&amp;L$1)&gt;0,SUMIFS(Распис!$J$4:$J$300,Распис!$B$4:$B$300,$A45,Распис!$C$4:$C$300,"&lt;="&amp;L$1,Распис!$D$4:$D$300,"&gt;="&amp;L$1),SUMIF(База!$B$3:$B$305,$A45,База!$J$3:$J$152))</f>
        <v>0</v>
      </c>
      <c r="M45" s="46">
        <f ca="1">IF(COUNTIFS(Распис!$B$4:$B$300,$A45,Распис!$C$4:$C$300,"&lt;="&amp;M$1,Распис!$D$4:$D$300,"&gt;="&amp;M$1)&gt;0,SUMIFS(Распис!$K$4:$K$300,Распис!$B$4:$B$300,$A45,Распис!$C$4:$C$300,"&lt;="&amp;M$1,Распис!$D$4:$D$300,"&gt;="&amp;M$1),SUMIF(База!$B$3:$B$305,$A45,База!$K$3:$K$152))</f>
        <v>0</v>
      </c>
      <c r="N45" s="46" t="s">
        <v>23</v>
      </c>
      <c r="O45" s="46">
        <f ca="1">IF(COUNTIFS(Распис!$B$4:$B$300,$A45,Распис!$C$4:$C$300,"&lt;="&amp;O$1,Распис!$D$4:$D$300,"&gt;="&amp;O$1)&gt;0,SUMIFS(Распис!$F$4:$F$300,Распис!$B$4:$B$300,$A45,Распис!$C$4:$C$300,"&lt;="&amp;O$1,Распис!$D$4:$D$300,"&gt;="&amp;O$1),SUMIF(База!$B$3:$B$305,$A45,База!$F$3:$F$152))</f>
        <v>0</v>
      </c>
      <c r="P45" s="46">
        <f ca="1">IF(COUNTIFS(Распис!$B$4:$B$300,$A45,Распис!$C$4:$C$300,"&lt;="&amp;P$1,Распис!$D$4:$D$300,"&gt;="&amp;P$1)&gt;0,SUMIFS(Распис!$G$4:$G$300,Распис!$B$4:$B$300,$A45,Распис!$C$4:$C$300,"&lt;="&amp;P$1,Распис!$D$4:$D$300,"&gt;="&amp;P$1),SUMIF(База!$B$3:$B$305,$A45,База!$G$3:$G$152))</f>
        <v>0</v>
      </c>
      <c r="Q45" s="46">
        <f ca="1">IF(COUNTIFS(Распис!$B$4:$B$300,$A45,Распис!$C$4:$C$300,"&lt;="&amp;Q$1,Распис!$D$4:$D$300,"&gt;="&amp;Q$1)&gt;0,SUMIFS(Распис!$H$4:$H$300,Распис!$B$4:$B$300,$A45,Распис!$C$4:$C$300,"&lt;="&amp;Q$1,Распис!$D$4:$D$300,"&gt;="&amp;Q$1),SUMIF(База!$B$3:$B$305,$A45,База!$H$3:$H$152))</f>
        <v>0</v>
      </c>
      <c r="R45" s="46">
        <f ca="1">IF(COUNTIFS(Распис!$B$4:$B$300,$A45,Распис!$C$4:$C$300,"&lt;="&amp;R$1,Распис!$D$4:$D$300,"&gt;="&amp;R$1)&gt;0,SUMIFS(Распис!$I$4:$I$300,Распис!$B$4:$B$300,$A45,Распис!$C$4:$C$300,"&lt;="&amp;R$1,Распис!$D$4:$D$300,"&gt;="&amp;R$1),SUMIF(База!$B$3:$B$305,$A45,База!$I$3:$I$152))</f>
        <v>0</v>
      </c>
      <c r="S45" s="46">
        <f ca="1">IF(COUNTIFS(Распис!$B$4:$B$300,$A45,Распис!$C$4:$C$300,"&lt;="&amp;S$1,Распис!$D$4:$D$300,"&gt;="&amp;S$1)&gt;0,SUMIFS(Распис!$J$4:$J$300,Распис!$B$4:$B$300,$A45,Распис!$C$4:$C$300,"&lt;="&amp;S$1,Распис!$D$4:$D$300,"&gt;="&amp;S$1),SUMIF(База!$B$3:$B$305,$A45,База!$J$3:$J$152))</f>
        <v>0</v>
      </c>
      <c r="T45" s="46">
        <f ca="1">IF(COUNTIFS(Распис!$B$4:$B$300,$A45,Распис!$C$4:$C$300,"&lt;="&amp;T$1,Распис!$D$4:$D$300,"&gt;="&amp;T$1)&gt;0,SUMIFS(Распис!$K$4:$K$300,Распис!$B$4:$B$300,$A45,Распис!$C$4:$C$300,"&lt;="&amp;T$1,Распис!$D$4:$D$300,"&gt;="&amp;T$1),SUMIF(База!$B$3:$B$305,$A45,База!$K$3:$K$152))</f>
        <v>0</v>
      </c>
      <c r="U45" s="46" t="s">
        <v>23</v>
      </c>
      <c r="V45" s="46">
        <f ca="1">IF(COUNTIFS(Распис!$B$4:$B$300,$A45,Распис!$C$4:$C$300,"&lt;="&amp;V$1,Распис!$D$4:$D$300,"&gt;="&amp;V$1)&gt;0,SUMIFS(Распис!$F$4:$F$300,Распис!$B$4:$B$300,$A45,Распис!$C$4:$C$300,"&lt;="&amp;V$1,Распис!$D$4:$D$300,"&gt;="&amp;V$1),SUMIF(База!$B$3:$B$305,$A45,База!$F$3:$F$152))</f>
        <v>0</v>
      </c>
      <c r="W45" s="46">
        <f ca="1">IF(COUNTIFS(Распис!$B$4:$B$300,$A45,Распис!$C$4:$C$300,"&lt;="&amp;W$1,Распис!$D$4:$D$300,"&gt;="&amp;W$1)&gt;0,SUMIFS(Распис!$G$4:$G$300,Распис!$B$4:$B$300,$A45,Распис!$C$4:$C$300,"&lt;="&amp;W$1,Распис!$D$4:$D$300,"&gt;="&amp;W$1),SUMIF(База!$B$3:$B$305,$A45,База!$G$3:$G$152))</f>
        <v>0</v>
      </c>
      <c r="X45" s="46">
        <f ca="1">IF(COUNTIFS(Распис!$B$4:$B$300,$A45,Распис!$C$4:$C$300,"&lt;="&amp;X$1,Распис!$D$4:$D$300,"&gt;="&amp;X$1)&gt;0,SUMIFS(Распис!$H$4:$H$300,Распис!$B$4:$B$300,$A45,Распис!$C$4:$C$300,"&lt;="&amp;X$1,Распис!$D$4:$D$300,"&gt;="&amp;X$1),SUMIF(База!$B$3:$B$305,$A45,База!$H$3:$H$152))</f>
        <v>0</v>
      </c>
      <c r="Y45" s="46">
        <f ca="1">IF(COUNTIFS(Распис!$B$4:$B$300,$A45,Распис!$C$4:$C$300,"&lt;="&amp;Y$1,Распис!$D$4:$D$300,"&gt;="&amp;Y$1)&gt;0,SUMIFS(Распис!$I$4:$I$300,Распис!$B$4:$B$300,$A45,Распис!$C$4:$C$300,"&lt;="&amp;Y$1,Распис!$D$4:$D$300,"&gt;="&amp;Y$1),SUMIF(База!$B$3:$B$305,$A45,База!$I$3:$I$152))</f>
        <v>0</v>
      </c>
      <c r="Z45" s="46">
        <f ca="1">IF(COUNTIFS(Распис!$B$4:$B$300,$A45,Распис!$C$4:$C$300,"&lt;="&amp;Z$1,Распис!$D$4:$D$300,"&gt;="&amp;Z$1)&gt;0,SUMIFS(Распис!$J$4:$J$300,Распис!$B$4:$B$300,$A45,Распис!$C$4:$C$300,"&lt;="&amp;Z$1,Распис!$D$4:$D$300,"&gt;="&amp;Z$1),SUMIF(База!$B$3:$B$305,$A45,База!$J$3:$J$152))</f>
        <v>0</v>
      </c>
      <c r="AA45" s="46" t="s">
        <v>25</v>
      </c>
      <c r="AB45" s="46" t="s">
        <v>23</v>
      </c>
      <c r="AC45" s="46" t="s">
        <v>25</v>
      </c>
      <c r="AD45" s="46" t="s">
        <v>25</v>
      </c>
      <c r="AE45" s="46" t="s">
        <v>25</v>
      </c>
      <c r="AF45" s="46" t="s">
        <v>25</v>
      </c>
      <c r="AG45" s="46">
        <f t="shared" ca="1" si="3"/>
        <v>0</v>
      </c>
      <c r="AH45" s="46">
        <f ca="1">AG45-SUMIFS(Распред!$G$4:$G$300,Распред!$B$4:$B$300,"май",Распред!$F$4:$F$300,A45)</f>
        <v>0</v>
      </c>
      <c r="AI45" s="46">
        <f ca="1">AH45+(COUNTIF(B45:AF45,"КД")+SUMIFS(Распред!$AH$4:$AH$300,Распред!$F$4:$F$300,A45,Распред!$B$4:$B$300,"май"))*4</f>
        <v>20</v>
      </c>
      <c r="AJ45" s="46">
        <f t="shared" ca="1" si="4"/>
        <v>0</v>
      </c>
      <c r="AK45" s="46">
        <f t="shared" ca="1" si="5"/>
        <v>0</v>
      </c>
      <c r="AL45" s="46">
        <f>SUMIFS(Распред!$K$4:$K$300,Распред!$B$4:$B$300,"май",Распред!$J$4:$J$300,A45)+SUMIFS(Распред!$M$4:$M$300,Распред!$B$4:$B$300,"май",Распред!$L$4:$L$300,A45)+SUMIFS(Распред!$O$4:$O$300,Распред!$B$4:$B$300,"май",Распред!$N$4:$N$300,A45)+SUMIFS(Распред!$Q$4:$Q$300,Распред!$B$4:$B$300,"май",Распред!$P$4:$P$300,A45)+SUMIFS(Распред!$S$4:$S$300,Распред!$B$4:$B$300,"май",Распред!$R$4:$R$300,A45)+SUMIFS(Распред!$U$4:$U$300,Распред!$B$4:$B$300,"май",Распред!$T$4:$T$300,A45)+SUMIFS(Распред!$W$4:$W$300,Распред!$B$4:$B$300,"май",Распред!$V$4:$V$300,A45)+SUMIFS(Распред!$Y$4:$Y$300,Распред!$B$4:$B$300,"май",Распред!$X$4:$X$300,A45)+SUMIFS(Распред!$AA$4:$AA$300,Распред!$B$4:$B$300,"май",Распред!$Z$4:$Z$300,A45)+SUMIFS(Распред!$AC$4:$AC$300,Распред!$B$4:$B$300,"май",Распред!$AB$4:$AB$300,A45)</f>
        <v>0</v>
      </c>
      <c r="AM45" s="46">
        <f t="shared" ca="1" si="6"/>
        <v>0</v>
      </c>
      <c r="AN45" s="46">
        <f t="shared" ca="1" si="7"/>
        <v>0</v>
      </c>
      <c r="AO45" s="46">
        <f t="shared" ca="1" si="8"/>
        <v>0</v>
      </c>
      <c r="AP45" s="46">
        <f>январь!AP45</f>
        <v>0</v>
      </c>
      <c r="AQ45" s="46">
        <f t="shared" ca="1" si="9"/>
        <v>0</v>
      </c>
      <c r="AR45" s="47"/>
      <c r="AS45" s="47">
        <f t="shared" ca="1" si="10"/>
        <v>0</v>
      </c>
      <c r="AT45" s="47"/>
      <c r="AU45" s="47"/>
      <c r="AV45" s="47"/>
      <c r="AW45" s="47"/>
      <c r="AX45" s="47"/>
      <c r="AY45" s="184"/>
      <c r="AZ45" s="184"/>
      <c r="BA45" s="184"/>
      <c r="BB45" s="184"/>
      <c r="BC45" s="184"/>
      <c r="BD45" s="184"/>
      <c r="BE45" s="184"/>
    </row>
    <row r="46" spans="1:57" x14ac:dyDescent="0.25">
      <c r="A46" s="47">
        <f>База!B46</f>
        <v>0</v>
      </c>
      <c r="B46" s="46" t="s">
        <v>24</v>
      </c>
      <c r="C46" s="46">
        <f ca="1">IF(COUNTIFS(Распис!$B$4:$B$300,$A46,Распис!$C$4:$C$300,"&lt;="&amp;C$1,Распис!$D$4:$D$300,"&gt;="&amp;C$1)&gt;0,SUMIFS(Распис!$H$4:$H$300,Распис!$B$4:$B$300,$A46,Распис!$C$4:$C$300,"&lt;="&amp;C$1,Распис!$D$4:$D$300,"&gt;="&amp;C$1),SUMIF(База!$B$3:$B$305,$A46,База!$H$3:$H$152))</f>
        <v>0</v>
      </c>
      <c r="D46" s="46">
        <f ca="1">IF(COUNTIFS(Распис!$B$4:$B$300,$A46,Распис!$C$4:$C$300,"&lt;="&amp;D$1,Распис!$D$4:$D$300,"&gt;="&amp;D$1)&gt;0,SUMIFS(Распис!$I$4:$I$300,Распис!$B$4:$B$300,$A46,Распис!$C$4:$C$300,"&lt;="&amp;D$1,Распис!$D$4:$D$300,"&gt;="&amp;D$1),SUMIF(База!$B$3:$B$305,$A46,База!$I$3:$I$152))</f>
        <v>0</v>
      </c>
      <c r="E46" s="46">
        <f ca="1">IF(COUNTIFS(Распис!$B$4:$B$300,$A46,Распис!$C$4:$C$300,"&lt;="&amp;E$1,Распис!$D$4:$D$300,"&gt;="&amp;E$1)&gt;0,SUMIFS(Распис!$J$4:$J$300,Распис!$B$4:$B$300,$A46,Распис!$C$4:$C$300,"&lt;="&amp;E$1,Распис!$D$4:$D$300,"&gt;="&amp;E$1),SUMIF(База!$B$3:$B$305,$A46,База!$J$3:$J$152))</f>
        <v>0</v>
      </c>
      <c r="F46" s="46">
        <f ca="1">IF(COUNTIFS(Распис!$B$4:$B$300,$A46,Распис!$C$4:$C$300,"&lt;="&amp;F$1,Распис!$D$4:$D$300,"&gt;="&amp;F$1)&gt;0,SUMIFS(Распис!$K$4:$K$300,Распис!$B$4:$B$300,$A46,Распис!$C$4:$C$300,"&lt;="&amp;F$1,Распис!$D$4:$D$300,"&gt;="&amp;F$1),SUMIF(База!$B$3:$B$305,$A46,База!$K$3:$K$152))</f>
        <v>0</v>
      </c>
      <c r="G46" s="46" t="s">
        <v>23</v>
      </c>
      <c r="H46" s="46" t="s">
        <v>24</v>
      </c>
      <c r="I46" s="46">
        <f ca="1">IF(COUNTIFS(Распис!$B$4:$B$300,$A46,Распис!$C$4:$C$300,"&lt;="&amp;I$1,Распис!$D$4:$D$300,"&gt;="&amp;I$1)&gt;0,SUMIFS(Распис!$G$4:$G$300,Распис!$B$4:$B$300,$A46,Распис!$C$4:$C$300,"&lt;="&amp;I$1,Распис!$D$4:$D$300,"&gt;="&amp;I$1),SUMIF(База!$B$3:$B$305,$A46,База!$G$3:$G$152))</f>
        <v>0</v>
      </c>
      <c r="J46" s="46" t="s">
        <v>24</v>
      </c>
      <c r="K46" s="46">
        <f ca="1">IF(COUNTIFS(Распис!$B$4:$B$300,$A46,Распис!$C$4:$C$300,"&lt;="&amp;K$1,Распис!$D$4:$D$300,"&gt;="&amp;K$1)&gt;0,SUMIFS(Распис!$I$4:$I$300,Распис!$B$4:$B$300,$A46,Распис!$C$4:$C$300,"&lt;="&amp;K$1,Распис!$D$4:$D$300,"&gt;="&amp;K$1),SUMIF(База!$B$3:$B$305,$A46,База!$I$3:$I$152))</f>
        <v>0</v>
      </c>
      <c r="L46" s="46">
        <f ca="1">IF(COUNTIFS(Распис!$B$4:$B$300,$A46,Распис!$C$4:$C$300,"&lt;="&amp;L$1,Распис!$D$4:$D$300,"&gt;="&amp;L$1)&gt;0,SUMIFS(Распис!$J$4:$J$300,Распис!$B$4:$B$300,$A46,Распис!$C$4:$C$300,"&lt;="&amp;L$1,Распис!$D$4:$D$300,"&gt;="&amp;L$1),SUMIF(База!$B$3:$B$305,$A46,База!$J$3:$J$152))</f>
        <v>0</v>
      </c>
      <c r="M46" s="46">
        <f ca="1">IF(COUNTIFS(Распис!$B$4:$B$300,$A46,Распис!$C$4:$C$300,"&lt;="&amp;M$1,Распис!$D$4:$D$300,"&gt;="&amp;M$1)&gt;0,SUMIFS(Распис!$K$4:$K$300,Распис!$B$4:$B$300,$A46,Распис!$C$4:$C$300,"&lt;="&amp;M$1,Распис!$D$4:$D$300,"&gt;="&amp;M$1),SUMIF(База!$B$3:$B$305,$A46,База!$K$3:$K$152))</f>
        <v>0</v>
      </c>
      <c r="N46" s="46" t="s">
        <v>23</v>
      </c>
      <c r="O46" s="46">
        <f ca="1">IF(COUNTIFS(Распис!$B$4:$B$300,$A46,Распис!$C$4:$C$300,"&lt;="&amp;O$1,Распис!$D$4:$D$300,"&gt;="&amp;O$1)&gt;0,SUMIFS(Распис!$F$4:$F$300,Распис!$B$4:$B$300,$A46,Распис!$C$4:$C$300,"&lt;="&amp;O$1,Распис!$D$4:$D$300,"&gt;="&amp;O$1),SUMIF(База!$B$3:$B$305,$A46,База!$F$3:$F$152))</f>
        <v>0</v>
      </c>
      <c r="P46" s="46">
        <f ca="1">IF(COUNTIFS(Распис!$B$4:$B$300,$A46,Распис!$C$4:$C$300,"&lt;="&amp;P$1,Распис!$D$4:$D$300,"&gt;="&amp;P$1)&gt;0,SUMIFS(Распис!$G$4:$G$300,Распис!$B$4:$B$300,$A46,Распис!$C$4:$C$300,"&lt;="&amp;P$1,Распис!$D$4:$D$300,"&gt;="&amp;P$1),SUMIF(База!$B$3:$B$305,$A46,База!$G$3:$G$152))</f>
        <v>0</v>
      </c>
      <c r="Q46" s="46">
        <f ca="1">IF(COUNTIFS(Распис!$B$4:$B$300,$A46,Распис!$C$4:$C$300,"&lt;="&amp;Q$1,Распис!$D$4:$D$300,"&gt;="&amp;Q$1)&gt;0,SUMIFS(Распис!$H$4:$H$300,Распис!$B$4:$B$300,$A46,Распис!$C$4:$C$300,"&lt;="&amp;Q$1,Распис!$D$4:$D$300,"&gt;="&amp;Q$1),SUMIF(База!$B$3:$B$305,$A46,База!$H$3:$H$152))</f>
        <v>0</v>
      </c>
      <c r="R46" s="46">
        <f ca="1">IF(COUNTIFS(Распис!$B$4:$B$300,$A46,Распис!$C$4:$C$300,"&lt;="&amp;R$1,Распис!$D$4:$D$300,"&gt;="&amp;R$1)&gt;0,SUMIFS(Распис!$I$4:$I$300,Распис!$B$4:$B$300,$A46,Распис!$C$4:$C$300,"&lt;="&amp;R$1,Распис!$D$4:$D$300,"&gt;="&amp;R$1),SUMIF(База!$B$3:$B$305,$A46,База!$I$3:$I$152))</f>
        <v>0</v>
      </c>
      <c r="S46" s="46">
        <f ca="1">IF(COUNTIFS(Распис!$B$4:$B$300,$A46,Распис!$C$4:$C$300,"&lt;="&amp;S$1,Распис!$D$4:$D$300,"&gt;="&amp;S$1)&gt;0,SUMIFS(Распис!$J$4:$J$300,Распис!$B$4:$B$300,$A46,Распис!$C$4:$C$300,"&lt;="&amp;S$1,Распис!$D$4:$D$300,"&gt;="&amp;S$1),SUMIF(База!$B$3:$B$305,$A46,База!$J$3:$J$152))</f>
        <v>0</v>
      </c>
      <c r="T46" s="46">
        <f ca="1">IF(COUNTIFS(Распис!$B$4:$B$300,$A46,Распис!$C$4:$C$300,"&lt;="&amp;T$1,Распис!$D$4:$D$300,"&gt;="&amp;T$1)&gt;0,SUMIFS(Распис!$K$4:$K$300,Распис!$B$4:$B$300,$A46,Распис!$C$4:$C$300,"&lt;="&amp;T$1,Распис!$D$4:$D$300,"&gt;="&amp;T$1),SUMIF(База!$B$3:$B$305,$A46,База!$K$3:$K$152))</f>
        <v>0</v>
      </c>
      <c r="U46" s="46" t="s">
        <v>23</v>
      </c>
      <c r="V46" s="46">
        <f ca="1">IF(COUNTIFS(Распис!$B$4:$B$300,$A46,Распис!$C$4:$C$300,"&lt;="&amp;V$1,Распис!$D$4:$D$300,"&gt;="&amp;V$1)&gt;0,SUMIFS(Распис!$F$4:$F$300,Распис!$B$4:$B$300,$A46,Распис!$C$4:$C$300,"&lt;="&amp;V$1,Распис!$D$4:$D$300,"&gt;="&amp;V$1),SUMIF(База!$B$3:$B$305,$A46,База!$F$3:$F$152))</f>
        <v>0</v>
      </c>
      <c r="W46" s="46">
        <f ca="1">IF(COUNTIFS(Распис!$B$4:$B$300,$A46,Распис!$C$4:$C$300,"&lt;="&amp;W$1,Распис!$D$4:$D$300,"&gt;="&amp;W$1)&gt;0,SUMIFS(Распис!$G$4:$G$300,Распис!$B$4:$B$300,$A46,Распис!$C$4:$C$300,"&lt;="&amp;W$1,Распис!$D$4:$D$300,"&gt;="&amp;W$1),SUMIF(База!$B$3:$B$305,$A46,База!$G$3:$G$152))</f>
        <v>0</v>
      </c>
      <c r="X46" s="46">
        <f ca="1">IF(COUNTIFS(Распис!$B$4:$B$300,$A46,Распис!$C$4:$C$300,"&lt;="&amp;X$1,Распис!$D$4:$D$300,"&gt;="&amp;X$1)&gt;0,SUMIFS(Распис!$H$4:$H$300,Распис!$B$4:$B$300,$A46,Распис!$C$4:$C$300,"&lt;="&amp;X$1,Распис!$D$4:$D$300,"&gt;="&amp;X$1),SUMIF(База!$B$3:$B$305,$A46,База!$H$3:$H$152))</f>
        <v>0</v>
      </c>
      <c r="Y46" s="46">
        <f ca="1">IF(COUNTIFS(Распис!$B$4:$B$300,$A46,Распис!$C$4:$C$300,"&lt;="&amp;Y$1,Распис!$D$4:$D$300,"&gt;="&amp;Y$1)&gt;0,SUMIFS(Распис!$I$4:$I$300,Распис!$B$4:$B$300,$A46,Распис!$C$4:$C$300,"&lt;="&amp;Y$1,Распис!$D$4:$D$300,"&gt;="&amp;Y$1),SUMIF(База!$B$3:$B$305,$A46,База!$I$3:$I$152))</f>
        <v>0</v>
      </c>
      <c r="Z46" s="46">
        <f ca="1">IF(COUNTIFS(Распис!$B$4:$B$300,$A46,Распис!$C$4:$C$300,"&lt;="&amp;Z$1,Распис!$D$4:$D$300,"&gt;="&amp;Z$1)&gt;0,SUMIFS(Распис!$J$4:$J$300,Распис!$B$4:$B$300,$A46,Распис!$C$4:$C$300,"&lt;="&amp;Z$1,Распис!$D$4:$D$300,"&gt;="&amp;Z$1),SUMIF(База!$B$3:$B$305,$A46,База!$J$3:$J$152))</f>
        <v>0</v>
      </c>
      <c r="AA46" s="46" t="s">
        <v>25</v>
      </c>
      <c r="AB46" s="46" t="s">
        <v>23</v>
      </c>
      <c r="AC46" s="46" t="s">
        <v>25</v>
      </c>
      <c r="AD46" s="46" t="s">
        <v>25</v>
      </c>
      <c r="AE46" s="46" t="s">
        <v>25</v>
      </c>
      <c r="AF46" s="46" t="s">
        <v>25</v>
      </c>
      <c r="AG46" s="46">
        <f t="shared" ca="1" si="3"/>
        <v>0</v>
      </c>
      <c r="AH46" s="46">
        <f ca="1">AG46-SUMIFS(Распред!$G$4:$G$300,Распред!$B$4:$B$300,"май",Распред!$F$4:$F$300,A46)</f>
        <v>0</v>
      </c>
      <c r="AI46" s="46">
        <f ca="1">AH46+(COUNTIF(B46:AF46,"КД")+SUMIFS(Распред!$AH$4:$AH$300,Распред!$F$4:$F$300,A46,Распред!$B$4:$B$300,"май"))*4</f>
        <v>20</v>
      </c>
      <c r="AJ46" s="46">
        <f t="shared" ca="1" si="4"/>
        <v>0</v>
      </c>
      <c r="AK46" s="46">
        <f t="shared" ca="1" si="5"/>
        <v>0</v>
      </c>
      <c r="AL46" s="46">
        <f>SUMIFS(Распред!$K$4:$K$300,Распред!$B$4:$B$300,"май",Распред!$J$4:$J$300,A46)+SUMIFS(Распред!$M$4:$M$300,Распред!$B$4:$B$300,"май",Распред!$L$4:$L$300,A46)+SUMIFS(Распред!$O$4:$O$300,Распред!$B$4:$B$300,"май",Распред!$N$4:$N$300,A46)+SUMIFS(Распред!$Q$4:$Q$300,Распред!$B$4:$B$300,"май",Распред!$P$4:$P$300,A46)+SUMIFS(Распред!$S$4:$S$300,Распред!$B$4:$B$300,"май",Распред!$R$4:$R$300,A46)+SUMIFS(Распред!$U$4:$U$300,Распред!$B$4:$B$300,"май",Распред!$T$4:$T$300,A46)+SUMIFS(Распред!$W$4:$W$300,Распред!$B$4:$B$300,"май",Распред!$V$4:$V$300,A46)+SUMIFS(Распред!$Y$4:$Y$300,Распред!$B$4:$B$300,"май",Распред!$X$4:$X$300,A46)+SUMIFS(Распред!$AA$4:$AA$300,Распред!$B$4:$B$300,"май",Распред!$Z$4:$Z$300,A46)+SUMIFS(Распред!$AC$4:$AC$300,Распред!$B$4:$B$300,"май",Распред!$AB$4:$AB$300,A46)</f>
        <v>0</v>
      </c>
      <c r="AM46" s="46">
        <f t="shared" ca="1" si="6"/>
        <v>0</v>
      </c>
      <c r="AN46" s="46">
        <f t="shared" ca="1" si="7"/>
        <v>0</v>
      </c>
      <c r="AO46" s="46">
        <f t="shared" ca="1" si="8"/>
        <v>0</v>
      </c>
      <c r="AP46" s="46">
        <f>январь!AP46</f>
        <v>0</v>
      </c>
      <c r="AQ46" s="46">
        <f t="shared" ca="1" si="9"/>
        <v>0</v>
      </c>
      <c r="AR46" s="47"/>
      <c r="AS46" s="47">
        <f t="shared" ca="1" si="10"/>
        <v>0</v>
      </c>
      <c r="AT46" s="47"/>
      <c r="AU46" s="47"/>
      <c r="AV46" s="47"/>
      <c r="AW46" s="47"/>
      <c r="AX46" s="47"/>
      <c r="AY46" s="184"/>
      <c r="AZ46" s="184"/>
      <c r="BA46" s="184"/>
      <c r="BB46" s="184"/>
      <c r="BC46" s="184"/>
      <c r="BD46" s="184"/>
      <c r="BE46" s="184"/>
    </row>
    <row r="47" spans="1:57" x14ac:dyDescent="0.25">
      <c r="A47" s="47">
        <f>База!B47</f>
        <v>0</v>
      </c>
      <c r="B47" s="46" t="s">
        <v>24</v>
      </c>
      <c r="C47" s="46">
        <f ca="1">IF(COUNTIFS(Распис!$B$4:$B$300,$A47,Распис!$C$4:$C$300,"&lt;="&amp;C$1,Распис!$D$4:$D$300,"&gt;="&amp;C$1)&gt;0,SUMIFS(Распис!$H$4:$H$300,Распис!$B$4:$B$300,$A47,Распис!$C$4:$C$300,"&lt;="&amp;C$1,Распис!$D$4:$D$300,"&gt;="&amp;C$1),SUMIF(База!$B$3:$B$305,$A47,База!$H$3:$H$152))</f>
        <v>0</v>
      </c>
      <c r="D47" s="46">
        <f ca="1">IF(COUNTIFS(Распис!$B$4:$B$300,$A47,Распис!$C$4:$C$300,"&lt;="&amp;D$1,Распис!$D$4:$D$300,"&gt;="&amp;D$1)&gt;0,SUMIFS(Распис!$I$4:$I$300,Распис!$B$4:$B$300,$A47,Распис!$C$4:$C$300,"&lt;="&amp;D$1,Распис!$D$4:$D$300,"&gt;="&amp;D$1),SUMIF(База!$B$3:$B$305,$A47,База!$I$3:$I$152))</f>
        <v>0</v>
      </c>
      <c r="E47" s="46">
        <f ca="1">IF(COUNTIFS(Распис!$B$4:$B$300,$A47,Распис!$C$4:$C$300,"&lt;="&amp;E$1,Распис!$D$4:$D$300,"&gt;="&amp;E$1)&gt;0,SUMIFS(Распис!$J$4:$J$300,Распис!$B$4:$B$300,$A47,Распис!$C$4:$C$300,"&lt;="&amp;E$1,Распис!$D$4:$D$300,"&gt;="&amp;E$1),SUMIF(База!$B$3:$B$305,$A47,База!$J$3:$J$152))</f>
        <v>0</v>
      </c>
      <c r="F47" s="46">
        <f ca="1">IF(COUNTIFS(Распис!$B$4:$B$300,$A47,Распис!$C$4:$C$300,"&lt;="&amp;F$1,Распис!$D$4:$D$300,"&gt;="&amp;F$1)&gt;0,SUMIFS(Распис!$K$4:$K$300,Распис!$B$4:$B$300,$A47,Распис!$C$4:$C$300,"&lt;="&amp;F$1,Распис!$D$4:$D$300,"&gt;="&amp;F$1),SUMIF(База!$B$3:$B$305,$A47,База!$K$3:$K$152))</f>
        <v>0</v>
      </c>
      <c r="G47" s="46" t="s">
        <v>23</v>
      </c>
      <c r="H47" s="46" t="s">
        <v>24</v>
      </c>
      <c r="I47" s="46">
        <f ca="1">IF(COUNTIFS(Распис!$B$4:$B$300,$A47,Распис!$C$4:$C$300,"&lt;="&amp;I$1,Распис!$D$4:$D$300,"&gt;="&amp;I$1)&gt;0,SUMIFS(Распис!$G$4:$G$300,Распис!$B$4:$B$300,$A47,Распис!$C$4:$C$300,"&lt;="&amp;I$1,Распис!$D$4:$D$300,"&gt;="&amp;I$1),SUMIF(База!$B$3:$B$305,$A47,База!$G$3:$G$152))</f>
        <v>0</v>
      </c>
      <c r="J47" s="46" t="s">
        <v>24</v>
      </c>
      <c r="K47" s="46">
        <f ca="1">IF(COUNTIFS(Распис!$B$4:$B$300,$A47,Распис!$C$4:$C$300,"&lt;="&amp;K$1,Распис!$D$4:$D$300,"&gt;="&amp;K$1)&gt;0,SUMIFS(Распис!$I$4:$I$300,Распис!$B$4:$B$300,$A47,Распис!$C$4:$C$300,"&lt;="&amp;K$1,Распис!$D$4:$D$300,"&gt;="&amp;K$1),SUMIF(База!$B$3:$B$305,$A47,База!$I$3:$I$152))</f>
        <v>0</v>
      </c>
      <c r="L47" s="46">
        <f ca="1">IF(COUNTIFS(Распис!$B$4:$B$300,$A47,Распис!$C$4:$C$300,"&lt;="&amp;L$1,Распис!$D$4:$D$300,"&gt;="&amp;L$1)&gt;0,SUMIFS(Распис!$J$4:$J$300,Распис!$B$4:$B$300,$A47,Распис!$C$4:$C$300,"&lt;="&amp;L$1,Распис!$D$4:$D$300,"&gt;="&amp;L$1),SUMIF(База!$B$3:$B$305,$A47,База!$J$3:$J$152))</f>
        <v>0</v>
      </c>
      <c r="M47" s="46">
        <f ca="1">IF(COUNTIFS(Распис!$B$4:$B$300,$A47,Распис!$C$4:$C$300,"&lt;="&amp;M$1,Распис!$D$4:$D$300,"&gt;="&amp;M$1)&gt;0,SUMIFS(Распис!$K$4:$K$300,Распис!$B$4:$B$300,$A47,Распис!$C$4:$C$300,"&lt;="&amp;M$1,Распис!$D$4:$D$300,"&gt;="&amp;M$1),SUMIF(База!$B$3:$B$305,$A47,База!$K$3:$K$152))</f>
        <v>0</v>
      </c>
      <c r="N47" s="46" t="s">
        <v>23</v>
      </c>
      <c r="O47" s="46">
        <f ca="1">IF(COUNTIFS(Распис!$B$4:$B$300,$A47,Распис!$C$4:$C$300,"&lt;="&amp;O$1,Распис!$D$4:$D$300,"&gt;="&amp;O$1)&gt;0,SUMIFS(Распис!$F$4:$F$300,Распис!$B$4:$B$300,$A47,Распис!$C$4:$C$300,"&lt;="&amp;O$1,Распис!$D$4:$D$300,"&gt;="&amp;O$1),SUMIF(База!$B$3:$B$305,$A47,База!$F$3:$F$152))</f>
        <v>0</v>
      </c>
      <c r="P47" s="46">
        <f ca="1">IF(COUNTIFS(Распис!$B$4:$B$300,$A47,Распис!$C$4:$C$300,"&lt;="&amp;P$1,Распис!$D$4:$D$300,"&gt;="&amp;P$1)&gt;0,SUMIFS(Распис!$G$4:$G$300,Распис!$B$4:$B$300,$A47,Распис!$C$4:$C$300,"&lt;="&amp;P$1,Распис!$D$4:$D$300,"&gt;="&amp;P$1),SUMIF(База!$B$3:$B$305,$A47,База!$G$3:$G$152))</f>
        <v>0</v>
      </c>
      <c r="Q47" s="46">
        <f ca="1">IF(COUNTIFS(Распис!$B$4:$B$300,$A47,Распис!$C$4:$C$300,"&lt;="&amp;Q$1,Распис!$D$4:$D$300,"&gt;="&amp;Q$1)&gt;0,SUMIFS(Распис!$H$4:$H$300,Распис!$B$4:$B$300,$A47,Распис!$C$4:$C$300,"&lt;="&amp;Q$1,Распис!$D$4:$D$300,"&gt;="&amp;Q$1),SUMIF(База!$B$3:$B$305,$A47,База!$H$3:$H$152))</f>
        <v>0</v>
      </c>
      <c r="R47" s="46">
        <f ca="1">IF(COUNTIFS(Распис!$B$4:$B$300,$A47,Распис!$C$4:$C$300,"&lt;="&amp;R$1,Распис!$D$4:$D$300,"&gt;="&amp;R$1)&gt;0,SUMIFS(Распис!$I$4:$I$300,Распис!$B$4:$B$300,$A47,Распис!$C$4:$C$300,"&lt;="&amp;R$1,Распис!$D$4:$D$300,"&gt;="&amp;R$1),SUMIF(База!$B$3:$B$305,$A47,База!$I$3:$I$152))</f>
        <v>0</v>
      </c>
      <c r="S47" s="46">
        <f ca="1">IF(COUNTIFS(Распис!$B$4:$B$300,$A47,Распис!$C$4:$C$300,"&lt;="&amp;S$1,Распис!$D$4:$D$300,"&gt;="&amp;S$1)&gt;0,SUMIFS(Распис!$J$4:$J$300,Распис!$B$4:$B$300,$A47,Распис!$C$4:$C$300,"&lt;="&amp;S$1,Распис!$D$4:$D$300,"&gt;="&amp;S$1),SUMIF(База!$B$3:$B$305,$A47,База!$J$3:$J$152))</f>
        <v>0</v>
      </c>
      <c r="T47" s="46">
        <f ca="1">IF(COUNTIFS(Распис!$B$4:$B$300,$A47,Распис!$C$4:$C$300,"&lt;="&amp;T$1,Распис!$D$4:$D$300,"&gt;="&amp;T$1)&gt;0,SUMIFS(Распис!$K$4:$K$300,Распис!$B$4:$B$300,$A47,Распис!$C$4:$C$300,"&lt;="&amp;T$1,Распис!$D$4:$D$300,"&gt;="&amp;T$1),SUMIF(База!$B$3:$B$305,$A47,База!$K$3:$K$152))</f>
        <v>0</v>
      </c>
      <c r="U47" s="46" t="s">
        <v>23</v>
      </c>
      <c r="V47" s="46">
        <f ca="1">IF(COUNTIFS(Распис!$B$4:$B$300,$A47,Распис!$C$4:$C$300,"&lt;="&amp;V$1,Распис!$D$4:$D$300,"&gt;="&amp;V$1)&gt;0,SUMIFS(Распис!$F$4:$F$300,Распис!$B$4:$B$300,$A47,Распис!$C$4:$C$300,"&lt;="&amp;V$1,Распис!$D$4:$D$300,"&gt;="&amp;V$1),SUMIF(База!$B$3:$B$305,$A47,База!$F$3:$F$152))</f>
        <v>0</v>
      </c>
      <c r="W47" s="46">
        <f ca="1">IF(COUNTIFS(Распис!$B$4:$B$300,$A47,Распис!$C$4:$C$300,"&lt;="&amp;W$1,Распис!$D$4:$D$300,"&gt;="&amp;W$1)&gt;0,SUMIFS(Распис!$G$4:$G$300,Распис!$B$4:$B$300,$A47,Распис!$C$4:$C$300,"&lt;="&amp;W$1,Распис!$D$4:$D$300,"&gt;="&amp;W$1),SUMIF(База!$B$3:$B$305,$A47,База!$G$3:$G$152))</f>
        <v>0</v>
      </c>
      <c r="X47" s="46">
        <f ca="1">IF(COUNTIFS(Распис!$B$4:$B$300,$A47,Распис!$C$4:$C$300,"&lt;="&amp;X$1,Распис!$D$4:$D$300,"&gt;="&amp;X$1)&gt;0,SUMIFS(Распис!$H$4:$H$300,Распис!$B$4:$B$300,$A47,Распис!$C$4:$C$300,"&lt;="&amp;X$1,Распис!$D$4:$D$300,"&gt;="&amp;X$1),SUMIF(База!$B$3:$B$305,$A47,База!$H$3:$H$152))</f>
        <v>0</v>
      </c>
      <c r="Y47" s="46">
        <f ca="1">IF(COUNTIFS(Распис!$B$4:$B$300,$A47,Распис!$C$4:$C$300,"&lt;="&amp;Y$1,Распис!$D$4:$D$300,"&gt;="&amp;Y$1)&gt;0,SUMIFS(Распис!$I$4:$I$300,Распис!$B$4:$B$300,$A47,Распис!$C$4:$C$300,"&lt;="&amp;Y$1,Распис!$D$4:$D$300,"&gt;="&amp;Y$1),SUMIF(База!$B$3:$B$305,$A47,База!$I$3:$I$152))</f>
        <v>0</v>
      </c>
      <c r="Z47" s="46">
        <f ca="1">IF(COUNTIFS(Распис!$B$4:$B$300,$A47,Распис!$C$4:$C$300,"&lt;="&amp;Z$1,Распис!$D$4:$D$300,"&gt;="&amp;Z$1)&gt;0,SUMIFS(Распис!$J$4:$J$300,Распис!$B$4:$B$300,$A47,Распис!$C$4:$C$300,"&lt;="&amp;Z$1,Распис!$D$4:$D$300,"&gt;="&amp;Z$1),SUMIF(База!$B$3:$B$305,$A47,База!$J$3:$J$152))</f>
        <v>0</v>
      </c>
      <c r="AA47" s="46" t="s">
        <v>25</v>
      </c>
      <c r="AB47" s="46" t="s">
        <v>23</v>
      </c>
      <c r="AC47" s="46" t="s">
        <v>25</v>
      </c>
      <c r="AD47" s="46" t="s">
        <v>25</v>
      </c>
      <c r="AE47" s="46" t="s">
        <v>25</v>
      </c>
      <c r="AF47" s="46" t="s">
        <v>25</v>
      </c>
      <c r="AG47" s="46">
        <f t="shared" ca="1" si="3"/>
        <v>0</v>
      </c>
      <c r="AH47" s="46">
        <f ca="1">AG47-SUMIFS(Распред!$G$4:$G$300,Распред!$B$4:$B$300,"май",Распред!$F$4:$F$300,A47)</f>
        <v>0</v>
      </c>
      <c r="AI47" s="46">
        <f ca="1">AH47+(COUNTIF(B47:AF47,"КД")+SUMIFS(Распред!$AH$4:$AH$300,Распред!$F$4:$F$300,A47,Распред!$B$4:$B$300,"май"))*4</f>
        <v>20</v>
      </c>
      <c r="AJ47" s="46">
        <f t="shared" ca="1" si="4"/>
        <v>0</v>
      </c>
      <c r="AK47" s="46">
        <f t="shared" ca="1" si="5"/>
        <v>0</v>
      </c>
      <c r="AL47" s="46">
        <f>SUMIFS(Распред!$K$4:$K$300,Распред!$B$4:$B$300,"май",Распред!$J$4:$J$300,A47)+SUMIFS(Распред!$M$4:$M$300,Распред!$B$4:$B$300,"май",Распред!$L$4:$L$300,A47)+SUMIFS(Распред!$O$4:$O$300,Распред!$B$4:$B$300,"май",Распред!$N$4:$N$300,A47)+SUMIFS(Распред!$Q$4:$Q$300,Распред!$B$4:$B$300,"май",Распред!$P$4:$P$300,A47)+SUMIFS(Распред!$S$4:$S$300,Распред!$B$4:$B$300,"май",Распред!$R$4:$R$300,A47)+SUMIFS(Распред!$U$4:$U$300,Распред!$B$4:$B$300,"май",Распред!$T$4:$T$300,A47)+SUMIFS(Распред!$W$4:$W$300,Распред!$B$4:$B$300,"май",Распред!$V$4:$V$300,A47)+SUMIFS(Распред!$Y$4:$Y$300,Распред!$B$4:$B$300,"май",Распред!$X$4:$X$300,A47)+SUMIFS(Распред!$AA$4:$AA$300,Распред!$B$4:$B$300,"май",Распред!$Z$4:$Z$300,A47)+SUMIFS(Распред!$AC$4:$AC$300,Распред!$B$4:$B$300,"май",Распред!$AB$4:$AB$300,A47)</f>
        <v>0</v>
      </c>
      <c r="AM47" s="46">
        <f t="shared" ca="1" si="6"/>
        <v>0</v>
      </c>
      <c r="AN47" s="46">
        <f t="shared" ca="1" si="7"/>
        <v>0</v>
      </c>
      <c r="AO47" s="46">
        <f t="shared" ca="1" si="8"/>
        <v>0</v>
      </c>
      <c r="AP47" s="46">
        <f>январь!AP47</f>
        <v>0</v>
      </c>
      <c r="AQ47" s="46">
        <f t="shared" ca="1" si="9"/>
        <v>0</v>
      </c>
      <c r="AR47" s="47"/>
      <c r="AS47" s="47">
        <f t="shared" ca="1" si="10"/>
        <v>0</v>
      </c>
      <c r="AT47" s="47"/>
      <c r="AU47" s="47"/>
      <c r="AV47" s="47"/>
      <c r="AW47" s="47"/>
      <c r="AX47" s="47"/>
      <c r="AY47" s="184"/>
      <c r="AZ47" s="184"/>
      <c r="BA47" s="184"/>
      <c r="BB47" s="184"/>
      <c r="BC47" s="184"/>
      <c r="BD47" s="184"/>
      <c r="BE47" s="184"/>
    </row>
    <row r="48" spans="1:57" s="59" customFormat="1" x14ac:dyDescent="0.25">
      <c r="A48" s="190">
        <f>База!B48</f>
        <v>0</v>
      </c>
      <c r="B48" s="191" t="s">
        <v>24</v>
      </c>
      <c r="C48" s="191">
        <f ca="1">IF(COUNTIFS(Распис!$B$4:$B$300,$A48,Распис!$C$4:$C$300,"&lt;="&amp;C$1,Распис!$D$4:$D$300,"&gt;="&amp;C$1)&gt;0,SUMIFS(Распис!$H$4:$H$300,Распис!$B$4:$B$300,$A48,Распис!$C$4:$C$300,"&lt;="&amp;C$1,Распис!$D$4:$D$300,"&gt;="&amp;C$1),SUMIF(База!$B$3:$B$305,$A48,База!$H$3:$H$152))</f>
        <v>0</v>
      </c>
      <c r="D48" s="191">
        <f ca="1">IF(COUNTIFS(Распис!$B$4:$B$300,$A48,Распис!$C$4:$C$300,"&lt;="&amp;D$1,Распис!$D$4:$D$300,"&gt;="&amp;D$1)&gt;0,SUMIFS(Распис!$I$4:$I$300,Распис!$B$4:$B$300,$A48,Распис!$C$4:$C$300,"&lt;="&amp;D$1,Распис!$D$4:$D$300,"&gt;="&amp;D$1),SUMIF(База!$B$3:$B$305,$A48,База!$I$3:$I$152))</f>
        <v>0</v>
      </c>
      <c r="E48" s="191">
        <f ca="1">IF(COUNTIFS(Распис!$B$4:$B$300,$A48,Распис!$C$4:$C$300,"&lt;="&amp;E$1,Распис!$D$4:$D$300,"&gt;="&amp;E$1)&gt;0,SUMIFS(Распис!$J$4:$J$300,Распис!$B$4:$B$300,$A48,Распис!$C$4:$C$300,"&lt;="&amp;E$1,Распис!$D$4:$D$300,"&gt;="&amp;E$1),SUMIF(База!$B$3:$B$305,$A48,База!$J$3:$J$152))</f>
        <v>0</v>
      </c>
      <c r="F48" s="191">
        <f ca="1">IF(COUNTIFS(Распис!$B$4:$B$300,$A48,Распис!$C$4:$C$300,"&lt;="&amp;F$1,Распис!$D$4:$D$300,"&gt;="&amp;F$1)&gt;0,SUMIFS(Распис!$K$4:$K$300,Распис!$B$4:$B$300,$A48,Распис!$C$4:$C$300,"&lt;="&amp;F$1,Распис!$D$4:$D$300,"&gt;="&amp;F$1),SUMIF(База!$B$3:$B$305,$A48,База!$K$3:$K$152))</f>
        <v>0</v>
      </c>
      <c r="G48" s="191" t="s">
        <v>23</v>
      </c>
      <c r="H48" s="191" t="s">
        <v>24</v>
      </c>
      <c r="I48" s="191">
        <f ca="1">IF(COUNTIFS(Распис!$B$4:$B$300,$A48,Распис!$C$4:$C$300,"&lt;="&amp;I$1,Распис!$D$4:$D$300,"&gt;="&amp;I$1)&gt;0,SUMIFS(Распис!$G$4:$G$300,Распис!$B$4:$B$300,$A48,Распис!$C$4:$C$300,"&lt;="&amp;I$1,Распис!$D$4:$D$300,"&gt;="&amp;I$1),SUMIF(База!$B$3:$B$305,$A48,База!$G$3:$G$152))</f>
        <v>0</v>
      </c>
      <c r="J48" s="191" t="s">
        <v>24</v>
      </c>
      <c r="K48" s="191">
        <f ca="1">IF(COUNTIFS(Распис!$B$4:$B$300,$A48,Распис!$C$4:$C$300,"&lt;="&amp;K$1,Распис!$D$4:$D$300,"&gt;="&amp;K$1)&gt;0,SUMIFS(Распис!$I$4:$I$300,Распис!$B$4:$B$300,$A48,Распис!$C$4:$C$300,"&lt;="&amp;K$1,Распис!$D$4:$D$300,"&gt;="&amp;K$1),SUMIF(База!$B$3:$B$305,$A48,База!$I$3:$I$152))</f>
        <v>0</v>
      </c>
      <c r="L48" s="191">
        <f ca="1">IF(COUNTIFS(Распис!$B$4:$B$300,$A48,Распис!$C$4:$C$300,"&lt;="&amp;L$1,Распис!$D$4:$D$300,"&gt;="&amp;L$1)&gt;0,SUMIFS(Распис!$J$4:$J$300,Распис!$B$4:$B$300,$A48,Распис!$C$4:$C$300,"&lt;="&amp;L$1,Распис!$D$4:$D$300,"&gt;="&amp;L$1),SUMIF(База!$B$3:$B$305,$A48,База!$J$3:$J$152))</f>
        <v>0</v>
      </c>
      <c r="M48" s="191">
        <f ca="1">IF(COUNTIFS(Распис!$B$4:$B$300,$A48,Распис!$C$4:$C$300,"&lt;="&amp;M$1,Распис!$D$4:$D$300,"&gt;="&amp;M$1)&gt;0,SUMIFS(Распис!$K$4:$K$300,Распис!$B$4:$B$300,$A48,Распис!$C$4:$C$300,"&lt;="&amp;M$1,Распис!$D$4:$D$300,"&gt;="&amp;M$1),SUMIF(База!$B$3:$B$305,$A48,База!$K$3:$K$152))</f>
        <v>0</v>
      </c>
      <c r="N48" s="191" t="s">
        <v>23</v>
      </c>
      <c r="O48" s="191">
        <f ca="1">IF(COUNTIFS(Распис!$B$4:$B$300,$A48,Распис!$C$4:$C$300,"&lt;="&amp;O$1,Распис!$D$4:$D$300,"&gt;="&amp;O$1)&gt;0,SUMIFS(Распис!$F$4:$F$300,Распис!$B$4:$B$300,$A48,Распис!$C$4:$C$300,"&lt;="&amp;O$1,Распис!$D$4:$D$300,"&gt;="&amp;O$1),SUMIF(База!$B$3:$B$305,$A48,База!$F$3:$F$152))</f>
        <v>0</v>
      </c>
      <c r="P48" s="191">
        <f ca="1">IF(COUNTIFS(Распис!$B$4:$B$300,$A48,Распис!$C$4:$C$300,"&lt;="&amp;P$1,Распис!$D$4:$D$300,"&gt;="&amp;P$1)&gt;0,SUMIFS(Распис!$G$4:$G$300,Распис!$B$4:$B$300,$A48,Распис!$C$4:$C$300,"&lt;="&amp;P$1,Распис!$D$4:$D$300,"&gt;="&amp;P$1),SUMIF(База!$B$3:$B$305,$A48,База!$G$3:$G$152))</f>
        <v>0</v>
      </c>
      <c r="Q48" s="191">
        <f ca="1">IF(COUNTIFS(Распис!$B$4:$B$300,$A48,Распис!$C$4:$C$300,"&lt;="&amp;Q$1,Распис!$D$4:$D$300,"&gt;="&amp;Q$1)&gt;0,SUMIFS(Распис!$H$4:$H$300,Распис!$B$4:$B$300,$A48,Распис!$C$4:$C$300,"&lt;="&amp;Q$1,Распис!$D$4:$D$300,"&gt;="&amp;Q$1),SUMIF(База!$B$3:$B$305,$A48,База!$H$3:$H$152))</f>
        <v>0</v>
      </c>
      <c r="R48" s="191">
        <f ca="1">IF(COUNTIFS(Распис!$B$4:$B$300,$A48,Распис!$C$4:$C$300,"&lt;="&amp;R$1,Распис!$D$4:$D$300,"&gt;="&amp;R$1)&gt;0,SUMIFS(Распис!$I$4:$I$300,Распис!$B$4:$B$300,$A48,Распис!$C$4:$C$300,"&lt;="&amp;R$1,Распис!$D$4:$D$300,"&gt;="&amp;R$1),SUMIF(База!$B$3:$B$305,$A48,База!$I$3:$I$152))</f>
        <v>0</v>
      </c>
      <c r="S48" s="191">
        <f ca="1">IF(COUNTIFS(Распис!$B$4:$B$300,$A48,Распис!$C$4:$C$300,"&lt;="&amp;S$1,Распис!$D$4:$D$300,"&gt;="&amp;S$1)&gt;0,SUMIFS(Распис!$J$4:$J$300,Распис!$B$4:$B$300,$A48,Распис!$C$4:$C$300,"&lt;="&amp;S$1,Распис!$D$4:$D$300,"&gt;="&amp;S$1),SUMIF(База!$B$3:$B$305,$A48,База!$J$3:$J$152))</f>
        <v>0</v>
      </c>
      <c r="T48" s="191">
        <f ca="1">IF(COUNTIFS(Распис!$B$4:$B$300,$A48,Распис!$C$4:$C$300,"&lt;="&amp;T$1,Распис!$D$4:$D$300,"&gt;="&amp;T$1)&gt;0,SUMIFS(Распис!$K$4:$K$300,Распис!$B$4:$B$300,$A48,Распис!$C$4:$C$300,"&lt;="&amp;T$1,Распис!$D$4:$D$300,"&gt;="&amp;T$1),SUMIF(База!$B$3:$B$305,$A48,База!$K$3:$K$152))</f>
        <v>0</v>
      </c>
      <c r="U48" s="191" t="s">
        <v>23</v>
      </c>
      <c r="V48" s="191">
        <f ca="1">IF(COUNTIFS(Распис!$B$4:$B$300,$A48,Распис!$C$4:$C$300,"&lt;="&amp;V$1,Распис!$D$4:$D$300,"&gt;="&amp;V$1)&gt;0,SUMIFS(Распис!$F$4:$F$300,Распис!$B$4:$B$300,$A48,Распис!$C$4:$C$300,"&lt;="&amp;V$1,Распис!$D$4:$D$300,"&gt;="&amp;V$1),SUMIF(База!$B$3:$B$305,$A48,База!$F$3:$F$152))</f>
        <v>0</v>
      </c>
      <c r="W48" s="191">
        <f ca="1">IF(COUNTIFS(Распис!$B$4:$B$300,$A48,Распис!$C$4:$C$300,"&lt;="&amp;W$1,Распис!$D$4:$D$300,"&gt;="&amp;W$1)&gt;0,SUMIFS(Распис!$G$4:$G$300,Распис!$B$4:$B$300,$A48,Распис!$C$4:$C$300,"&lt;="&amp;W$1,Распис!$D$4:$D$300,"&gt;="&amp;W$1),SUMIF(База!$B$3:$B$305,$A48,База!$G$3:$G$152))</f>
        <v>0</v>
      </c>
      <c r="X48" s="191">
        <f ca="1">IF(COUNTIFS(Распис!$B$4:$B$300,$A48,Распис!$C$4:$C$300,"&lt;="&amp;X$1,Распис!$D$4:$D$300,"&gt;="&amp;X$1)&gt;0,SUMIFS(Распис!$H$4:$H$300,Распис!$B$4:$B$300,$A48,Распис!$C$4:$C$300,"&lt;="&amp;X$1,Распис!$D$4:$D$300,"&gt;="&amp;X$1),SUMIF(База!$B$3:$B$305,$A48,База!$H$3:$H$152))</f>
        <v>0</v>
      </c>
      <c r="Y48" s="191">
        <f ca="1">IF(COUNTIFS(Распис!$B$4:$B$300,$A48,Распис!$C$4:$C$300,"&lt;="&amp;Y$1,Распис!$D$4:$D$300,"&gt;="&amp;Y$1)&gt;0,SUMIFS(Распис!$I$4:$I$300,Распис!$B$4:$B$300,$A48,Распис!$C$4:$C$300,"&lt;="&amp;Y$1,Распис!$D$4:$D$300,"&gt;="&amp;Y$1),SUMIF(База!$B$3:$B$305,$A48,База!$I$3:$I$152))</f>
        <v>0</v>
      </c>
      <c r="Z48" s="191">
        <f ca="1">IF(COUNTIFS(Распис!$B$4:$B$300,$A48,Распис!$C$4:$C$300,"&lt;="&amp;Z$1,Распис!$D$4:$D$300,"&gt;="&amp;Z$1)&gt;0,SUMIFS(Распис!$J$4:$J$300,Распис!$B$4:$B$300,$A48,Распис!$C$4:$C$300,"&lt;="&amp;Z$1,Распис!$D$4:$D$300,"&gt;="&amp;Z$1),SUMIF(База!$B$3:$B$305,$A48,База!$J$3:$J$152))</f>
        <v>0</v>
      </c>
      <c r="AA48" s="191" t="s">
        <v>25</v>
      </c>
      <c r="AB48" s="191" t="s">
        <v>23</v>
      </c>
      <c r="AC48" s="191" t="s">
        <v>25</v>
      </c>
      <c r="AD48" s="191" t="s">
        <v>25</v>
      </c>
      <c r="AE48" s="191" t="s">
        <v>25</v>
      </c>
      <c r="AF48" s="191" t="s">
        <v>25</v>
      </c>
      <c r="AG48" s="191">
        <f t="shared" ca="1" si="3"/>
        <v>0</v>
      </c>
      <c r="AH48" s="191">
        <f ca="1">AG48-SUMIFS(Распред!$G$4:$G$300,Распред!$B$4:$B$300,"май",Распред!$F$4:$F$300,A48)</f>
        <v>0</v>
      </c>
      <c r="AI48" s="191">
        <f ca="1">AH48+(COUNTIF(B48:AF48,"КД")+SUMIFS(Распред!$AH$4:$AH$300,Распред!$F$4:$F$300,A48,Распред!$B$4:$B$300,"май"))*4</f>
        <v>20</v>
      </c>
      <c r="AJ48" s="191">
        <f t="shared" ca="1" si="4"/>
        <v>0</v>
      </c>
      <c r="AK48" s="191">
        <f t="shared" ca="1" si="5"/>
        <v>0</v>
      </c>
      <c r="AL48" s="191">
        <f>SUMIFS(Распред!$K$4:$K$300,Распред!$B$4:$B$300,"май",Распред!$J$4:$J$300,A48)+SUMIFS(Распред!$M$4:$M$300,Распред!$B$4:$B$300,"май",Распред!$L$4:$L$300,A48)+SUMIFS(Распред!$O$4:$O$300,Распред!$B$4:$B$300,"май",Распред!$N$4:$N$300,A48)+SUMIFS(Распред!$Q$4:$Q$300,Распред!$B$4:$B$300,"май",Распред!$P$4:$P$300,A48)+SUMIFS(Распред!$S$4:$S$300,Распред!$B$4:$B$300,"май",Распред!$R$4:$R$300,A48)+SUMIFS(Распред!$U$4:$U$300,Распред!$B$4:$B$300,"май",Распред!$T$4:$T$300,A48)+SUMIFS(Распред!$W$4:$W$300,Распред!$B$4:$B$300,"май",Распред!$V$4:$V$300,A48)+SUMIFS(Распред!$Y$4:$Y$300,Распред!$B$4:$B$300,"май",Распред!$X$4:$X$300,A48)+SUMIFS(Распред!$AA$4:$AA$300,Распред!$B$4:$B$300,"май",Распред!$Z$4:$Z$300,A48)+SUMIFS(Распред!$AC$4:$AC$300,Распред!$B$4:$B$300,"май",Распред!$AB$4:$AB$300,A48)</f>
        <v>0</v>
      </c>
      <c r="AM48" s="191">
        <f t="shared" ca="1" si="6"/>
        <v>0</v>
      </c>
      <c r="AN48" s="191">
        <f t="shared" ca="1" si="7"/>
        <v>0</v>
      </c>
      <c r="AO48" s="191">
        <f t="shared" ca="1" si="8"/>
        <v>0</v>
      </c>
      <c r="AP48" s="191">
        <f>январь!AP48</f>
        <v>0</v>
      </c>
      <c r="AQ48" s="191">
        <f ca="1">IF(AM48&gt;24,AP48*30%,0)</f>
        <v>0</v>
      </c>
      <c r="AR48" s="190"/>
      <c r="AS48" s="190">
        <f t="shared" ca="1" si="10"/>
        <v>0</v>
      </c>
      <c r="AT48" s="190" t="str">
        <f>январь!AT48</f>
        <v>Некорректно признана доплата за совмещение, не соответствие с уровнем пед.мастерства</v>
      </c>
      <c r="AU48" s="190"/>
      <c r="AV48" s="190"/>
      <c r="AW48" s="190"/>
      <c r="AX48" s="190"/>
      <c r="AY48" s="186"/>
      <c r="AZ48" s="186"/>
      <c r="BA48" s="186"/>
      <c r="BB48" s="186"/>
      <c r="BC48" s="186"/>
      <c r="BD48" s="186"/>
      <c r="BE48" s="186"/>
    </row>
    <row r="49" spans="1:57" x14ac:dyDescent="0.25">
      <c r="A49" s="47">
        <f>База!B49</f>
        <v>0</v>
      </c>
      <c r="B49" s="46" t="s">
        <v>24</v>
      </c>
      <c r="C49" s="46">
        <f ca="1">IF(COUNTIFS(Распис!$B$4:$B$300,$A49,Распис!$C$4:$C$300,"&lt;="&amp;C$1,Распис!$D$4:$D$300,"&gt;="&amp;C$1)&gt;0,SUMIFS(Распис!$H$4:$H$300,Распис!$B$4:$B$300,$A49,Распис!$C$4:$C$300,"&lt;="&amp;C$1,Распис!$D$4:$D$300,"&gt;="&amp;C$1),SUMIF(База!$B$3:$B$305,$A49,База!$H$3:$H$152))</f>
        <v>0</v>
      </c>
      <c r="D49" s="46">
        <f ca="1">IF(COUNTIFS(Распис!$B$4:$B$300,$A49,Распис!$C$4:$C$300,"&lt;="&amp;D$1,Распис!$D$4:$D$300,"&gt;="&amp;D$1)&gt;0,SUMIFS(Распис!$I$4:$I$300,Распис!$B$4:$B$300,$A49,Распис!$C$4:$C$300,"&lt;="&amp;D$1,Распис!$D$4:$D$300,"&gt;="&amp;D$1),SUMIF(База!$B$3:$B$305,$A49,База!$I$3:$I$152))</f>
        <v>0</v>
      </c>
      <c r="E49" s="46">
        <f ca="1">IF(COUNTIFS(Распис!$B$4:$B$300,$A49,Распис!$C$4:$C$300,"&lt;="&amp;E$1,Распис!$D$4:$D$300,"&gt;="&amp;E$1)&gt;0,SUMIFS(Распис!$J$4:$J$300,Распис!$B$4:$B$300,$A49,Распис!$C$4:$C$300,"&lt;="&amp;E$1,Распис!$D$4:$D$300,"&gt;="&amp;E$1),SUMIF(База!$B$3:$B$305,$A49,База!$J$3:$J$152))</f>
        <v>0</v>
      </c>
      <c r="F49" s="46">
        <f ca="1">IF(COUNTIFS(Распис!$B$4:$B$300,$A49,Распис!$C$4:$C$300,"&lt;="&amp;F$1,Распис!$D$4:$D$300,"&gt;="&amp;F$1)&gt;0,SUMIFS(Распис!$K$4:$K$300,Распис!$B$4:$B$300,$A49,Распис!$C$4:$C$300,"&lt;="&amp;F$1,Распис!$D$4:$D$300,"&gt;="&amp;F$1),SUMIF(База!$B$3:$B$305,$A49,База!$K$3:$K$152))</f>
        <v>0</v>
      </c>
      <c r="G49" s="46" t="s">
        <v>23</v>
      </c>
      <c r="H49" s="46" t="s">
        <v>24</v>
      </c>
      <c r="I49" s="46">
        <f ca="1">IF(COUNTIFS(Распис!$B$4:$B$300,$A49,Распис!$C$4:$C$300,"&lt;="&amp;I$1,Распис!$D$4:$D$300,"&gt;="&amp;I$1)&gt;0,SUMIFS(Распис!$G$4:$G$300,Распис!$B$4:$B$300,$A49,Распис!$C$4:$C$300,"&lt;="&amp;I$1,Распис!$D$4:$D$300,"&gt;="&amp;I$1),SUMIF(База!$B$3:$B$305,$A49,База!$G$3:$G$152))</f>
        <v>0</v>
      </c>
      <c r="J49" s="46" t="s">
        <v>24</v>
      </c>
      <c r="K49" s="46">
        <f ca="1">IF(COUNTIFS(Распис!$B$4:$B$300,$A49,Распис!$C$4:$C$300,"&lt;="&amp;K$1,Распис!$D$4:$D$300,"&gt;="&amp;K$1)&gt;0,SUMIFS(Распис!$I$4:$I$300,Распис!$B$4:$B$300,$A49,Распис!$C$4:$C$300,"&lt;="&amp;K$1,Распис!$D$4:$D$300,"&gt;="&amp;K$1),SUMIF(База!$B$3:$B$305,$A49,База!$I$3:$I$152))</f>
        <v>0</v>
      </c>
      <c r="L49" s="46">
        <f ca="1">IF(COUNTIFS(Распис!$B$4:$B$300,$A49,Распис!$C$4:$C$300,"&lt;="&amp;L$1,Распис!$D$4:$D$300,"&gt;="&amp;L$1)&gt;0,SUMIFS(Распис!$J$4:$J$300,Распис!$B$4:$B$300,$A49,Распис!$C$4:$C$300,"&lt;="&amp;L$1,Распис!$D$4:$D$300,"&gt;="&amp;L$1),SUMIF(База!$B$3:$B$305,$A49,База!$J$3:$J$152))</f>
        <v>0</v>
      </c>
      <c r="M49" s="46">
        <f ca="1">IF(COUNTIFS(Распис!$B$4:$B$300,$A49,Распис!$C$4:$C$300,"&lt;="&amp;M$1,Распис!$D$4:$D$300,"&gt;="&amp;M$1)&gt;0,SUMIFS(Распис!$K$4:$K$300,Распис!$B$4:$B$300,$A49,Распис!$C$4:$C$300,"&lt;="&amp;M$1,Распис!$D$4:$D$300,"&gt;="&amp;M$1),SUMIF(База!$B$3:$B$305,$A49,База!$K$3:$K$152))</f>
        <v>0</v>
      </c>
      <c r="N49" s="46" t="s">
        <v>23</v>
      </c>
      <c r="O49" s="46">
        <f ca="1">IF(COUNTIFS(Распис!$B$4:$B$300,$A49,Распис!$C$4:$C$300,"&lt;="&amp;O$1,Распис!$D$4:$D$300,"&gt;="&amp;O$1)&gt;0,SUMIFS(Распис!$F$4:$F$300,Распис!$B$4:$B$300,$A49,Распис!$C$4:$C$300,"&lt;="&amp;O$1,Распис!$D$4:$D$300,"&gt;="&amp;O$1),SUMIF(База!$B$3:$B$305,$A49,База!$F$3:$F$152))</f>
        <v>0</v>
      </c>
      <c r="P49" s="46">
        <f ca="1">IF(COUNTIFS(Распис!$B$4:$B$300,$A49,Распис!$C$4:$C$300,"&lt;="&amp;P$1,Распис!$D$4:$D$300,"&gt;="&amp;P$1)&gt;0,SUMIFS(Распис!$G$4:$G$300,Распис!$B$4:$B$300,$A49,Распис!$C$4:$C$300,"&lt;="&amp;P$1,Распис!$D$4:$D$300,"&gt;="&amp;P$1),SUMIF(База!$B$3:$B$305,$A49,База!$G$3:$G$152))</f>
        <v>0</v>
      </c>
      <c r="Q49" s="46">
        <f ca="1">IF(COUNTIFS(Распис!$B$4:$B$300,$A49,Распис!$C$4:$C$300,"&lt;="&amp;Q$1,Распис!$D$4:$D$300,"&gt;="&amp;Q$1)&gt;0,SUMIFS(Распис!$H$4:$H$300,Распис!$B$4:$B$300,$A49,Распис!$C$4:$C$300,"&lt;="&amp;Q$1,Распис!$D$4:$D$300,"&gt;="&amp;Q$1),SUMIF(База!$B$3:$B$305,$A49,База!$H$3:$H$152))</f>
        <v>0</v>
      </c>
      <c r="R49" s="46">
        <f ca="1">IF(COUNTIFS(Распис!$B$4:$B$300,$A49,Распис!$C$4:$C$300,"&lt;="&amp;R$1,Распис!$D$4:$D$300,"&gt;="&amp;R$1)&gt;0,SUMIFS(Распис!$I$4:$I$300,Распис!$B$4:$B$300,$A49,Распис!$C$4:$C$300,"&lt;="&amp;R$1,Распис!$D$4:$D$300,"&gt;="&amp;R$1),SUMIF(База!$B$3:$B$305,$A49,База!$I$3:$I$152))</f>
        <v>0</v>
      </c>
      <c r="S49" s="46">
        <f ca="1">IF(COUNTIFS(Распис!$B$4:$B$300,$A49,Распис!$C$4:$C$300,"&lt;="&amp;S$1,Распис!$D$4:$D$300,"&gt;="&amp;S$1)&gt;0,SUMIFS(Распис!$J$4:$J$300,Распис!$B$4:$B$300,$A49,Распис!$C$4:$C$300,"&lt;="&amp;S$1,Распис!$D$4:$D$300,"&gt;="&amp;S$1),SUMIF(База!$B$3:$B$305,$A49,База!$J$3:$J$152))</f>
        <v>0</v>
      </c>
      <c r="T49" s="46">
        <f ca="1">IF(COUNTIFS(Распис!$B$4:$B$300,$A49,Распис!$C$4:$C$300,"&lt;="&amp;T$1,Распис!$D$4:$D$300,"&gt;="&amp;T$1)&gt;0,SUMIFS(Распис!$K$4:$K$300,Распис!$B$4:$B$300,$A49,Распис!$C$4:$C$300,"&lt;="&amp;T$1,Распис!$D$4:$D$300,"&gt;="&amp;T$1),SUMIF(База!$B$3:$B$305,$A49,База!$K$3:$K$152))</f>
        <v>0</v>
      </c>
      <c r="U49" s="46" t="s">
        <v>23</v>
      </c>
      <c r="V49" s="46">
        <f ca="1">IF(COUNTIFS(Распис!$B$4:$B$300,$A49,Распис!$C$4:$C$300,"&lt;="&amp;V$1,Распис!$D$4:$D$300,"&gt;="&amp;V$1)&gt;0,SUMIFS(Распис!$F$4:$F$300,Распис!$B$4:$B$300,$A49,Распис!$C$4:$C$300,"&lt;="&amp;V$1,Распис!$D$4:$D$300,"&gt;="&amp;V$1),SUMIF(База!$B$3:$B$305,$A49,База!$F$3:$F$152))</f>
        <v>0</v>
      </c>
      <c r="W49" s="46">
        <f ca="1">IF(COUNTIFS(Распис!$B$4:$B$300,$A49,Распис!$C$4:$C$300,"&lt;="&amp;W$1,Распис!$D$4:$D$300,"&gt;="&amp;W$1)&gt;0,SUMIFS(Распис!$G$4:$G$300,Распис!$B$4:$B$300,$A49,Распис!$C$4:$C$300,"&lt;="&amp;W$1,Распис!$D$4:$D$300,"&gt;="&amp;W$1),SUMIF(База!$B$3:$B$305,$A49,База!$G$3:$G$152))</f>
        <v>0</v>
      </c>
      <c r="X49" s="46">
        <f ca="1">IF(COUNTIFS(Распис!$B$4:$B$300,$A49,Распис!$C$4:$C$300,"&lt;="&amp;X$1,Распис!$D$4:$D$300,"&gt;="&amp;X$1)&gt;0,SUMIFS(Распис!$H$4:$H$300,Распис!$B$4:$B$300,$A49,Распис!$C$4:$C$300,"&lt;="&amp;X$1,Распис!$D$4:$D$300,"&gt;="&amp;X$1),SUMIF(База!$B$3:$B$305,$A49,База!$H$3:$H$152))</f>
        <v>0</v>
      </c>
      <c r="Y49" s="46">
        <f ca="1">IF(COUNTIFS(Распис!$B$4:$B$300,$A49,Распис!$C$4:$C$300,"&lt;="&amp;Y$1,Распис!$D$4:$D$300,"&gt;="&amp;Y$1)&gt;0,SUMIFS(Распис!$I$4:$I$300,Распис!$B$4:$B$300,$A49,Распис!$C$4:$C$300,"&lt;="&amp;Y$1,Распис!$D$4:$D$300,"&gt;="&amp;Y$1),SUMIF(База!$B$3:$B$305,$A49,База!$I$3:$I$152))</f>
        <v>0</v>
      </c>
      <c r="Z49" s="46">
        <f ca="1">IF(COUNTIFS(Распис!$B$4:$B$300,$A49,Распис!$C$4:$C$300,"&lt;="&amp;Z$1,Распис!$D$4:$D$300,"&gt;="&amp;Z$1)&gt;0,SUMIFS(Распис!$J$4:$J$300,Распис!$B$4:$B$300,$A49,Распис!$C$4:$C$300,"&lt;="&amp;Z$1,Распис!$D$4:$D$300,"&gt;="&amp;Z$1),SUMIF(База!$B$3:$B$305,$A49,База!$J$3:$J$152))</f>
        <v>0</v>
      </c>
      <c r="AA49" s="46" t="s">
        <v>25</v>
      </c>
      <c r="AB49" s="46" t="s">
        <v>23</v>
      </c>
      <c r="AC49" s="46" t="s">
        <v>25</v>
      </c>
      <c r="AD49" s="46" t="s">
        <v>25</v>
      </c>
      <c r="AE49" s="46" t="s">
        <v>25</v>
      </c>
      <c r="AF49" s="46" t="s">
        <v>25</v>
      </c>
      <c r="AG49" s="46">
        <f t="shared" ca="1" si="3"/>
        <v>0</v>
      </c>
      <c r="AH49" s="46">
        <f ca="1">AG49-SUMIFS(Распред!$G$4:$G$300,Распред!$B$4:$B$300,"май",Распред!$F$4:$F$300,A49)</f>
        <v>0</v>
      </c>
      <c r="AI49" s="46">
        <f ca="1">AH49+(COUNTIF(B49:AF49,"КД")+SUMIFS(Распред!$AH$4:$AH$300,Распред!$F$4:$F$300,A49,Распред!$B$4:$B$300,"май"))*4</f>
        <v>20</v>
      </c>
      <c r="AJ49" s="46">
        <f t="shared" ca="1" si="4"/>
        <v>0</v>
      </c>
      <c r="AK49" s="46">
        <f t="shared" ca="1" si="5"/>
        <v>0</v>
      </c>
      <c r="AL49" s="46">
        <f>SUMIFS(Распред!$K$4:$K$300,Распред!$B$4:$B$300,"май",Распред!$J$4:$J$300,A49)+SUMIFS(Распред!$M$4:$M$300,Распред!$B$4:$B$300,"май",Распред!$L$4:$L$300,A49)+SUMIFS(Распред!$O$4:$O$300,Распред!$B$4:$B$300,"май",Распред!$N$4:$N$300,A49)+SUMIFS(Распред!$Q$4:$Q$300,Распред!$B$4:$B$300,"май",Распред!$P$4:$P$300,A49)+SUMIFS(Распред!$S$4:$S$300,Распред!$B$4:$B$300,"май",Распред!$R$4:$R$300,A49)+SUMIFS(Распред!$U$4:$U$300,Распред!$B$4:$B$300,"май",Распред!$T$4:$T$300,A49)+SUMIFS(Распред!$W$4:$W$300,Распред!$B$4:$B$300,"май",Распред!$V$4:$V$300,A49)+SUMIFS(Распред!$Y$4:$Y$300,Распред!$B$4:$B$300,"май",Распред!$X$4:$X$300,A49)+SUMIFS(Распред!$AA$4:$AA$300,Распред!$B$4:$B$300,"май",Распред!$Z$4:$Z$300,A49)+SUMIFS(Распред!$AC$4:$AC$300,Распред!$B$4:$B$300,"май",Распред!$AB$4:$AB$300,A49)</f>
        <v>0</v>
      </c>
      <c r="AM49" s="46">
        <f t="shared" ca="1" si="6"/>
        <v>0</v>
      </c>
      <c r="AN49" s="46">
        <f t="shared" ca="1" si="7"/>
        <v>0</v>
      </c>
      <c r="AO49" s="46">
        <f t="shared" ca="1" si="8"/>
        <v>0</v>
      </c>
      <c r="AP49" s="46">
        <f>январь!AP49</f>
        <v>0</v>
      </c>
      <c r="AQ49" s="46">
        <f t="shared" ca="1" si="9"/>
        <v>0</v>
      </c>
      <c r="AR49" s="47"/>
      <c r="AS49" s="47">
        <f t="shared" ca="1" si="10"/>
        <v>0</v>
      </c>
      <c r="AT49" s="47"/>
      <c r="AU49" s="47"/>
      <c r="AV49" s="47"/>
      <c r="AW49" s="47"/>
      <c r="AX49" s="47"/>
      <c r="AY49" s="184"/>
      <c r="AZ49" s="184"/>
      <c r="BA49" s="184"/>
      <c r="BB49" s="184"/>
      <c r="BC49" s="184"/>
      <c r="BD49" s="184"/>
      <c r="BE49" s="184"/>
    </row>
    <row r="50" spans="1:57" x14ac:dyDescent="0.25">
      <c r="A50" s="47">
        <f>База!B50</f>
        <v>0</v>
      </c>
      <c r="B50" s="46" t="s">
        <v>24</v>
      </c>
      <c r="C50" s="46">
        <f ca="1">IF(COUNTIFS(Распис!$B$4:$B$300,$A50,Распис!$C$4:$C$300,"&lt;="&amp;C$1,Распис!$D$4:$D$300,"&gt;="&amp;C$1)&gt;0,SUMIFS(Распис!$H$4:$H$300,Распис!$B$4:$B$300,$A50,Распис!$C$4:$C$300,"&lt;="&amp;C$1,Распис!$D$4:$D$300,"&gt;="&amp;C$1),SUMIF(База!$B$3:$B$305,$A50,База!$H$3:$H$152))</f>
        <v>0</v>
      </c>
      <c r="D50" s="46">
        <f ca="1">IF(COUNTIFS(Распис!$B$4:$B$300,$A50,Распис!$C$4:$C$300,"&lt;="&amp;D$1,Распис!$D$4:$D$300,"&gt;="&amp;D$1)&gt;0,SUMIFS(Распис!$I$4:$I$300,Распис!$B$4:$B$300,$A50,Распис!$C$4:$C$300,"&lt;="&amp;D$1,Распис!$D$4:$D$300,"&gt;="&amp;D$1),SUMIF(База!$B$3:$B$305,$A50,База!$I$3:$I$152))</f>
        <v>0</v>
      </c>
      <c r="E50" s="46">
        <f ca="1">IF(COUNTIFS(Распис!$B$4:$B$300,$A50,Распис!$C$4:$C$300,"&lt;="&amp;E$1,Распис!$D$4:$D$300,"&gt;="&amp;E$1)&gt;0,SUMIFS(Распис!$J$4:$J$300,Распис!$B$4:$B$300,$A50,Распис!$C$4:$C$300,"&lt;="&amp;E$1,Распис!$D$4:$D$300,"&gt;="&amp;E$1),SUMIF(База!$B$3:$B$305,$A50,База!$J$3:$J$152))</f>
        <v>0</v>
      </c>
      <c r="F50" s="46">
        <f ca="1">IF(COUNTIFS(Распис!$B$4:$B$300,$A50,Распис!$C$4:$C$300,"&lt;="&amp;F$1,Распис!$D$4:$D$300,"&gt;="&amp;F$1)&gt;0,SUMIFS(Распис!$K$4:$K$300,Распис!$B$4:$B$300,$A50,Распис!$C$4:$C$300,"&lt;="&amp;F$1,Распис!$D$4:$D$300,"&gt;="&amp;F$1),SUMIF(База!$B$3:$B$305,$A50,База!$K$3:$K$152))</f>
        <v>0</v>
      </c>
      <c r="G50" s="46" t="s">
        <v>23</v>
      </c>
      <c r="H50" s="46" t="s">
        <v>24</v>
      </c>
      <c r="I50" s="46">
        <f ca="1">IF(COUNTIFS(Распис!$B$4:$B$300,$A50,Распис!$C$4:$C$300,"&lt;="&amp;I$1,Распис!$D$4:$D$300,"&gt;="&amp;I$1)&gt;0,SUMIFS(Распис!$G$4:$G$300,Распис!$B$4:$B$300,$A50,Распис!$C$4:$C$300,"&lt;="&amp;I$1,Распис!$D$4:$D$300,"&gt;="&amp;I$1),SUMIF(База!$B$3:$B$305,$A50,База!$G$3:$G$152))</f>
        <v>0</v>
      </c>
      <c r="J50" s="46" t="s">
        <v>24</v>
      </c>
      <c r="K50" s="46">
        <f ca="1">IF(COUNTIFS(Распис!$B$4:$B$300,$A50,Распис!$C$4:$C$300,"&lt;="&amp;K$1,Распис!$D$4:$D$300,"&gt;="&amp;K$1)&gt;0,SUMIFS(Распис!$I$4:$I$300,Распис!$B$4:$B$300,$A50,Распис!$C$4:$C$300,"&lt;="&amp;K$1,Распис!$D$4:$D$300,"&gt;="&amp;K$1),SUMIF(База!$B$3:$B$305,$A50,База!$I$3:$I$152))</f>
        <v>0</v>
      </c>
      <c r="L50" s="46">
        <f ca="1">IF(COUNTIFS(Распис!$B$4:$B$300,$A50,Распис!$C$4:$C$300,"&lt;="&amp;L$1,Распис!$D$4:$D$300,"&gt;="&amp;L$1)&gt;0,SUMIFS(Распис!$J$4:$J$300,Распис!$B$4:$B$300,$A50,Распис!$C$4:$C$300,"&lt;="&amp;L$1,Распис!$D$4:$D$300,"&gt;="&amp;L$1),SUMIF(База!$B$3:$B$305,$A50,База!$J$3:$J$152))</f>
        <v>0</v>
      </c>
      <c r="M50" s="46">
        <f ca="1">IF(COUNTIFS(Распис!$B$4:$B$300,$A50,Распис!$C$4:$C$300,"&lt;="&amp;M$1,Распис!$D$4:$D$300,"&gt;="&amp;M$1)&gt;0,SUMIFS(Распис!$K$4:$K$300,Распис!$B$4:$B$300,$A50,Распис!$C$4:$C$300,"&lt;="&amp;M$1,Распис!$D$4:$D$300,"&gt;="&amp;M$1),SUMIF(База!$B$3:$B$305,$A50,База!$K$3:$K$152))</f>
        <v>0</v>
      </c>
      <c r="N50" s="46" t="s">
        <v>23</v>
      </c>
      <c r="O50" s="46">
        <f ca="1">IF(COUNTIFS(Распис!$B$4:$B$300,$A50,Распис!$C$4:$C$300,"&lt;="&amp;O$1,Распис!$D$4:$D$300,"&gt;="&amp;O$1)&gt;0,SUMIFS(Распис!$F$4:$F$300,Распис!$B$4:$B$300,$A50,Распис!$C$4:$C$300,"&lt;="&amp;O$1,Распис!$D$4:$D$300,"&gt;="&amp;O$1),SUMIF(База!$B$3:$B$305,$A50,База!$F$3:$F$152))</f>
        <v>0</v>
      </c>
      <c r="P50" s="46">
        <f ca="1">IF(COUNTIFS(Распис!$B$4:$B$300,$A50,Распис!$C$4:$C$300,"&lt;="&amp;P$1,Распис!$D$4:$D$300,"&gt;="&amp;P$1)&gt;0,SUMIFS(Распис!$G$4:$G$300,Распис!$B$4:$B$300,$A50,Распис!$C$4:$C$300,"&lt;="&amp;P$1,Распис!$D$4:$D$300,"&gt;="&amp;P$1),SUMIF(База!$B$3:$B$305,$A50,База!$G$3:$G$152))</f>
        <v>0</v>
      </c>
      <c r="Q50" s="46">
        <f ca="1">IF(COUNTIFS(Распис!$B$4:$B$300,$A50,Распис!$C$4:$C$300,"&lt;="&amp;Q$1,Распис!$D$4:$D$300,"&gt;="&amp;Q$1)&gt;0,SUMIFS(Распис!$H$4:$H$300,Распис!$B$4:$B$300,$A50,Распис!$C$4:$C$300,"&lt;="&amp;Q$1,Распис!$D$4:$D$300,"&gt;="&amp;Q$1),SUMIF(База!$B$3:$B$305,$A50,База!$H$3:$H$152))</f>
        <v>0</v>
      </c>
      <c r="R50" s="46">
        <f ca="1">IF(COUNTIFS(Распис!$B$4:$B$300,$A50,Распис!$C$4:$C$300,"&lt;="&amp;R$1,Распис!$D$4:$D$300,"&gt;="&amp;R$1)&gt;0,SUMIFS(Распис!$I$4:$I$300,Распис!$B$4:$B$300,$A50,Распис!$C$4:$C$300,"&lt;="&amp;R$1,Распис!$D$4:$D$300,"&gt;="&amp;R$1),SUMIF(База!$B$3:$B$305,$A50,База!$I$3:$I$152))</f>
        <v>0</v>
      </c>
      <c r="S50" s="46">
        <f ca="1">IF(COUNTIFS(Распис!$B$4:$B$300,$A50,Распис!$C$4:$C$300,"&lt;="&amp;S$1,Распис!$D$4:$D$300,"&gt;="&amp;S$1)&gt;0,SUMIFS(Распис!$J$4:$J$300,Распис!$B$4:$B$300,$A50,Распис!$C$4:$C$300,"&lt;="&amp;S$1,Распис!$D$4:$D$300,"&gt;="&amp;S$1),SUMIF(База!$B$3:$B$305,$A50,База!$J$3:$J$152))</f>
        <v>0</v>
      </c>
      <c r="T50" s="46">
        <f ca="1">IF(COUNTIFS(Распис!$B$4:$B$300,$A50,Распис!$C$4:$C$300,"&lt;="&amp;T$1,Распис!$D$4:$D$300,"&gt;="&amp;T$1)&gt;0,SUMIFS(Распис!$K$4:$K$300,Распис!$B$4:$B$300,$A50,Распис!$C$4:$C$300,"&lt;="&amp;T$1,Распис!$D$4:$D$300,"&gt;="&amp;T$1),SUMIF(База!$B$3:$B$305,$A50,База!$K$3:$K$152))</f>
        <v>0</v>
      </c>
      <c r="U50" s="46" t="s">
        <v>23</v>
      </c>
      <c r="V50" s="46">
        <f ca="1">IF(COUNTIFS(Распис!$B$4:$B$300,$A50,Распис!$C$4:$C$300,"&lt;="&amp;V$1,Распис!$D$4:$D$300,"&gt;="&amp;V$1)&gt;0,SUMIFS(Распис!$F$4:$F$300,Распис!$B$4:$B$300,$A50,Распис!$C$4:$C$300,"&lt;="&amp;V$1,Распис!$D$4:$D$300,"&gt;="&amp;V$1),SUMIF(База!$B$3:$B$305,$A50,База!$F$3:$F$152))</f>
        <v>0</v>
      </c>
      <c r="W50" s="46">
        <f ca="1">IF(COUNTIFS(Распис!$B$4:$B$300,$A50,Распис!$C$4:$C$300,"&lt;="&amp;W$1,Распис!$D$4:$D$300,"&gt;="&amp;W$1)&gt;0,SUMIFS(Распис!$G$4:$G$300,Распис!$B$4:$B$300,$A50,Распис!$C$4:$C$300,"&lt;="&amp;W$1,Распис!$D$4:$D$300,"&gt;="&amp;W$1),SUMIF(База!$B$3:$B$305,$A50,База!$G$3:$G$152))</f>
        <v>0</v>
      </c>
      <c r="X50" s="46">
        <f ca="1">IF(COUNTIFS(Распис!$B$4:$B$300,$A50,Распис!$C$4:$C$300,"&lt;="&amp;X$1,Распис!$D$4:$D$300,"&gt;="&amp;X$1)&gt;0,SUMIFS(Распис!$H$4:$H$300,Распис!$B$4:$B$300,$A50,Распис!$C$4:$C$300,"&lt;="&amp;X$1,Распис!$D$4:$D$300,"&gt;="&amp;X$1),SUMIF(База!$B$3:$B$305,$A50,База!$H$3:$H$152))</f>
        <v>0</v>
      </c>
      <c r="Y50" s="46">
        <f ca="1">IF(COUNTIFS(Распис!$B$4:$B$300,$A50,Распис!$C$4:$C$300,"&lt;="&amp;Y$1,Распис!$D$4:$D$300,"&gt;="&amp;Y$1)&gt;0,SUMIFS(Распис!$I$4:$I$300,Распис!$B$4:$B$300,$A50,Распис!$C$4:$C$300,"&lt;="&amp;Y$1,Распис!$D$4:$D$300,"&gt;="&amp;Y$1),SUMIF(База!$B$3:$B$305,$A50,База!$I$3:$I$152))</f>
        <v>0</v>
      </c>
      <c r="Z50" s="46">
        <f ca="1">IF(COUNTIFS(Распис!$B$4:$B$300,$A50,Распис!$C$4:$C$300,"&lt;="&amp;Z$1,Распис!$D$4:$D$300,"&gt;="&amp;Z$1)&gt;0,SUMIFS(Распис!$J$4:$J$300,Распис!$B$4:$B$300,$A50,Распис!$C$4:$C$300,"&lt;="&amp;Z$1,Распис!$D$4:$D$300,"&gt;="&amp;Z$1),SUMIF(База!$B$3:$B$305,$A50,База!$J$3:$J$152))</f>
        <v>0</v>
      </c>
      <c r="AA50" s="46" t="s">
        <v>25</v>
      </c>
      <c r="AB50" s="46" t="s">
        <v>23</v>
      </c>
      <c r="AC50" s="46" t="s">
        <v>25</v>
      </c>
      <c r="AD50" s="46" t="s">
        <v>25</v>
      </c>
      <c r="AE50" s="46" t="s">
        <v>25</v>
      </c>
      <c r="AF50" s="46" t="s">
        <v>25</v>
      </c>
      <c r="AG50" s="46">
        <f t="shared" ca="1" si="3"/>
        <v>0</v>
      </c>
      <c r="AH50" s="46">
        <f ca="1">AG50-SUMIFS(Распред!$G$4:$G$300,Распред!$B$4:$B$300,"май",Распред!$F$4:$F$300,A50)</f>
        <v>0</v>
      </c>
      <c r="AI50" s="46">
        <f ca="1">AH50+(COUNTIF(B50:AF50,"КД")+SUMIFS(Распред!$AH$4:$AH$300,Распред!$F$4:$F$300,A50,Распред!$B$4:$B$300,"май"))*4</f>
        <v>20</v>
      </c>
      <c r="AJ50" s="46">
        <f t="shared" ca="1" si="4"/>
        <v>0</v>
      </c>
      <c r="AK50" s="46">
        <f t="shared" ca="1" si="5"/>
        <v>0</v>
      </c>
      <c r="AL50" s="46">
        <f>SUMIFS(Распред!$K$4:$K$300,Распред!$B$4:$B$300,"май",Распред!$J$4:$J$300,A50)+SUMIFS(Распред!$M$4:$M$300,Распред!$B$4:$B$300,"май",Распред!$L$4:$L$300,A50)+SUMIFS(Распред!$O$4:$O$300,Распред!$B$4:$B$300,"май",Распред!$N$4:$N$300,A50)+SUMIFS(Распред!$Q$4:$Q$300,Распред!$B$4:$B$300,"май",Распред!$P$4:$P$300,A50)+SUMIFS(Распред!$S$4:$S$300,Распред!$B$4:$B$300,"май",Распред!$R$4:$R$300,A50)+SUMIFS(Распред!$U$4:$U$300,Распред!$B$4:$B$300,"май",Распред!$T$4:$T$300,A50)+SUMIFS(Распред!$W$4:$W$300,Распред!$B$4:$B$300,"май",Распред!$V$4:$V$300,A50)+SUMIFS(Распред!$Y$4:$Y$300,Распред!$B$4:$B$300,"май",Распред!$X$4:$X$300,A50)+SUMIFS(Распред!$AA$4:$AA$300,Распред!$B$4:$B$300,"май",Распред!$Z$4:$Z$300,A50)+SUMIFS(Распред!$AC$4:$AC$300,Распред!$B$4:$B$300,"май",Распред!$AB$4:$AB$300,A50)</f>
        <v>0</v>
      </c>
      <c r="AM50" s="46">
        <f t="shared" ca="1" si="6"/>
        <v>0</v>
      </c>
      <c r="AN50" s="46">
        <f t="shared" ca="1" si="7"/>
        <v>0</v>
      </c>
      <c r="AO50" s="46">
        <f t="shared" ca="1" si="8"/>
        <v>0</v>
      </c>
      <c r="AP50" s="46">
        <f>январь!AP50</f>
        <v>0</v>
      </c>
      <c r="AQ50" s="46">
        <f t="shared" ca="1" si="9"/>
        <v>0</v>
      </c>
      <c r="AR50" s="47"/>
      <c r="AS50" s="47">
        <f t="shared" ca="1" si="10"/>
        <v>0</v>
      </c>
      <c r="AT50" s="47"/>
      <c r="AU50" s="47"/>
      <c r="AV50" s="47"/>
      <c r="AW50" s="47"/>
      <c r="AX50" s="47"/>
      <c r="AY50" s="184"/>
      <c r="AZ50" s="184"/>
      <c r="BA50" s="184"/>
      <c r="BB50" s="184"/>
      <c r="BC50" s="184"/>
      <c r="BD50" s="184"/>
      <c r="BE50" s="184"/>
    </row>
    <row r="51" spans="1:57" x14ac:dyDescent="0.25">
      <c r="A51" s="47">
        <f>База!B51</f>
        <v>0</v>
      </c>
      <c r="B51" s="46" t="s">
        <v>24</v>
      </c>
      <c r="C51" s="46">
        <f ca="1">IF(COUNTIFS(Распис!$B$4:$B$300,$A51,Распис!$C$4:$C$300,"&lt;="&amp;C$1,Распис!$D$4:$D$300,"&gt;="&amp;C$1)&gt;0,SUMIFS(Распис!$H$4:$H$300,Распис!$B$4:$B$300,$A51,Распис!$C$4:$C$300,"&lt;="&amp;C$1,Распис!$D$4:$D$300,"&gt;="&amp;C$1),SUMIF(База!$B$3:$B$305,$A51,База!$H$3:$H$152))</f>
        <v>0</v>
      </c>
      <c r="D51" s="46">
        <f ca="1">IF(COUNTIFS(Распис!$B$4:$B$300,$A51,Распис!$C$4:$C$300,"&lt;="&amp;D$1,Распис!$D$4:$D$300,"&gt;="&amp;D$1)&gt;0,SUMIFS(Распис!$I$4:$I$300,Распис!$B$4:$B$300,$A51,Распис!$C$4:$C$300,"&lt;="&amp;D$1,Распис!$D$4:$D$300,"&gt;="&amp;D$1),SUMIF(База!$B$3:$B$305,$A51,База!$I$3:$I$152))</f>
        <v>0</v>
      </c>
      <c r="E51" s="46">
        <f ca="1">IF(COUNTIFS(Распис!$B$4:$B$300,$A51,Распис!$C$4:$C$300,"&lt;="&amp;E$1,Распис!$D$4:$D$300,"&gt;="&amp;E$1)&gt;0,SUMIFS(Распис!$J$4:$J$300,Распис!$B$4:$B$300,$A51,Распис!$C$4:$C$300,"&lt;="&amp;E$1,Распис!$D$4:$D$300,"&gt;="&amp;E$1),SUMIF(База!$B$3:$B$305,$A51,База!$J$3:$J$152))</f>
        <v>0</v>
      </c>
      <c r="F51" s="46">
        <f ca="1">IF(COUNTIFS(Распис!$B$4:$B$300,$A51,Распис!$C$4:$C$300,"&lt;="&amp;F$1,Распис!$D$4:$D$300,"&gt;="&amp;F$1)&gt;0,SUMIFS(Распис!$K$4:$K$300,Распис!$B$4:$B$300,$A51,Распис!$C$4:$C$300,"&lt;="&amp;F$1,Распис!$D$4:$D$300,"&gt;="&amp;F$1),SUMIF(База!$B$3:$B$305,$A51,База!$K$3:$K$152))</f>
        <v>0</v>
      </c>
      <c r="G51" s="46" t="s">
        <v>23</v>
      </c>
      <c r="H51" s="46" t="s">
        <v>24</v>
      </c>
      <c r="I51" s="46">
        <f ca="1">IF(COUNTIFS(Распис!$B$4:$B$300,$A51,Распис!$C$4:$C$300,"&lt;="&amp;I$1,Распис!$D$4:$D$300,"&gt;="&amp;I$1)&gt;0,SUMIFS(Распис!$G$4:$G$300,Распис!$B$4:$B$300,$A51,Распис!$C$4:$C$300,"&lt;="&amp;I$1,Распис!$D$4:$D$300,"&gt;="&amp;I$1),SUMIF(База!$B$3:$B$305,$A51,База!$G$3:$G$152))</f>
        <v>0</v>
      </c>
      <c r="J51" s="46" t="s">
        <v>24</v>
      </c>
      <c r="K51" s="46">
        <f ca="1">IF(COUNTIFS(Распис!$B$4:$B$300,$A51,Распис!$C$4:$C$300,"&lt;="&amp;K$1,Распис!$D$4:$D$300,"&gt;="&amp;K$1)&gt;0,SUMIFS(Распис!$I$4:$I$300,Распис!$B$4:$B$300,$A51,Распис!$C$4:$C$300,"&lt;="&amp;K$1,Распис!$D$4:$D$300,"&gt;="&amp;K$1),SUMIF(База!$B$3:$B$305,$A51,База!$I$3:$I$152))</f>
        <v>0</v>
      </c>
      <c r="L51" s="46">
        <f ca="1">IF(COUNTIFS(Распис!$B$4:$B$300,$A51,Распис!$C$4:$C$300,"&lt;="&amp;L$1,Распис!$D$4:$D$300,"&gt;="&amp;L$1)&gt;0,SUMIFS(Распис!$J$4:$J$300,Распис!$B$4:$B$300,$A51,Распис!$C$4:$C$300,"&lt;="&amp;L$1,Распис!$D$4:$D$300,"&gt;="&amp;L$1),SUMIF(База!$B$3:$B$305,$A51,База!$J$3:$J$152))</f>
        <v>0</v>
      </c>
      <c r="M51" s="46">
        <f ca="1">IF(COUNTIFS(Распис!$B$4:$B$300,$A51,Распис!$C$4:$C$300,"&lt;="&amp;M$1,Распис!$D$4:$D$300,"&gt;="&amp;M$1)&gt;0,SUMIFS(Распис!$K$4:$K$300,Распис!$B$4:$B$300,$A51,Распис!$C$4:$C$300,"&lt;="&amp;M$1,Распис!$D$4:$D$300,"&gt;="&amp;M$1),SUMIF(База!$B$3:$B$305,$A51,База!$K$3:$K$152))</f>
        <v>0</v>
      </c>
      <c r="N51" s="46" t="s">
        <v>23</v>
      </c>
      <c r="O51" s="46">
        <f ca="1">IF(COUNTIFS(Распис!$B$4:$B$300,$A51,Распис!$C$4:$C$300,"&lt;="&amp;O$1,Распис!$D$4:$D$300,"&gt;="&amp;O$1)&gt;0,SUMIFS(Распис!$F$4:$F$300,Распис!$B$4:$B$300,$A51,Распис!$C$4:$C$300,"&lt;="&amp;O$1,Распис!$D$4:$D$300,"&gt;="&amp;O$1),SUMIF(База!$B$3:$B$305,$A51,База!$F$3:$F$152))</f>
        <v>0</v>
      </c>
      <c r="P51" s="46">
        <f ca="1">IF(COUNTIFS(Распис!$B$4:$B$300,$A51,Распис!$C$4:$C$300,"&lt;="&amp;P$1,Распис!$D$4:$D$300,"&gt;="&amp;P$1)&gt;0,SUMIFS(Распис!$G$4:$G$300,Распис!$B$4:$B$300,$A51,Распис!$C$4:$C$300,"&lt;="&amp;P$1,Распис!$D$4:$D$300,"&gt;="&amp;P$1),SUMIF(База!$B$3:$B$305,$A51,База!$G$3:$G$152))</f>
        <v>0</v>
      </c>
      <c r="Q51" s="46">
        <f ca="1">IF(COUNTIFS(Распис!$B$4:$B$300,$A51,Распис!$C$4:$C$300,"&lt;="&amp;Q$1,Распис!$D$4:$D$300,"&gt;="&amp;Q$1)&gt;0,SUMIFS(Распис!$H$4:$H$300,Распис!$B$4:$B$300,$A51,Распис!$C$4:$C$300,"&lt;="&amp;Q$1,Распис!$D$4:$D$300,"&gt;="&amp;Q$1),SUMIF(База!$B$3:$B$305,$A51,База!$H$3:$H$152))</f>
        <v>0</v>
      </c>
      <c r="R51" s="46">
        <f ca="1">IF(COUNTIFS(Распис!$B$4:$B$300,$A51,Распис!$C$4:$C$300,"&lt;="&amp;R$1,Распис!$D$4:$D$300,"&gt;="&amp;R$1)&gt;0,SUMIFS(Распис!$I$4:$I$300,Распис!$B$4:$B$300,$A51,Распис!$C$4:$C$300,"&lt;="&amp;R$1,Распис!$D$4:$D$300,"&gt;="&amp;R$1),SUMIF(База!$B$3:$B$305,$A51,База!$I$3:$I$152))</f>
        <v>0</v>
      </c>
      <c r="S51" s="46">
        <f ca="1">IF(COUNTIFS(Распис!$B$4:$B$300,$A51,Распис!$C$4:$C$300,"&lt;="&amp;S$1,Распис!$D$4:$D$300,"&gt;="&amp;S$1)&gt;0,SUMIFS(Распис!$J$4:$J$300,Распис!$B$4:$B$300,$A51,Распис!$C$4:$C$300,"&lt;="&amp;S$1,Распис!$D$4:$D$300,"&gt;="&amp;S$1),SUMIF(База!$B$3:$B$305,$A51,База!$J$3:$J$152))</f>
        <v>0</v>
      </c>
      <c r="T51" s="46">
        <f ca="1">IF(COUNTIFS(Распис!$B$4:$B$300,$A51,Распис!$C$4:$C$300,"&lt;="&amp;T$1,Распис!$D$4:$D$300,"&gt;="&amp;T$1)&gt;0,SUMIFS(Распис!$K$4:$K$300,Распис!$B$4:$B$300,$A51,Распис!$C$4:$C$300,"&lt;="&amp;T$1,Распис!$D$4:$D$300,"&gt;="&amp;T$1),SUMIF(База!$B$3:$B$305,$A51,База!$K$3:$K$152))</f>
        <v>0</v>
      </c>
      <c r="U51" s="46" t="s">
        <v>23</v>
      </c>
      <c r="V51" s="46">
        <f ca="1">IF(COUNTIFS(Распис!$B$4:$B$300,$A51,Распис!$C$4:$C$300,"&lt;="&amp;V$1,Распис!$D$4:$D$300,"&gt;="&amp;V$1)&gt;0,SUMIFS(Распис!$F$4:$F$300,Распис!$B$4:$B$300,$A51,Распис!$C$4:$C$300,"&lt;="&amp;V$1,Распис!$D$4:$D$300,"&gt;="&amp;V$1),SUMIF(База!$B$3:$B$305,$A51,База!$F$3:$F$152))</f>
        <v>0</v>
      </c>
      <c r="W51" s="46">
        <f ca="1">IF(COUNTIFS(Распис!$B$4:$B$300,$A51,Распис!$C$4:$C$300,"&lt;="&amp;W$1,Распис!$D$4:$D$300,"&gt;="&amp;W$1)&gt;0,SUMIFS(Распис!$G$4:$G$300,Распис!$B$4:$B$300,$A51,Распис!$C$4:$C$300,"&lt;="&amp;W$1,Распис!$D$4:$D$300,"&gt;="&amp;W$1),SUMIF(База!$B$3:$B$305,$A51,База!$G$3:$G$152))</f>
        <v>0</v>
      </c>
      <c r="X51" s="46">
        <f ca="1">IF(COUNTIFS(Распис!$B$4:$B$300,$A51,Распис!$C$4:$C$300,"&lt;="&amp;X$1,Распис!$D$4:$D$300,"&gt;="&amp;X$1)&gt;0,SUMIFS(Распис!$H$4:$H$300,Распис!$B$4:$B$300,$A51,Распис!$C$4:$C$300,"&lt;="&amp;X$1,Распис!$D$4:$D$300,"&gt;="&amp;X$1),SUMIF(База!$B$3:$B$305,$A51,База!$H$3:$H$152))</f>
        <v>0</v>
      </c>
      <c r="Y51" s="46">
        <f ca="1">IF(COUNTIFS(Распис!$B$4:$B$300,$A51,Распис!$C$4:$C$300,"&lt;="&amp;Y$1,Распис!$D$4:$D$300,"&gt;="&amp;Y$1)&gt;0,SUMIFS(Распис!$I$4:$I$300,Распис!$B$4:$B$300,$A51,Распис!$C$4:$C$300,"&lt;="&amp;Y$1,Распис!$D$4:$D$300,"&gt;="&amp;Y$1),SUMIF(База!$B$3:$B$305,$A51,База!$I$3:$I$152))</f>
        <v>0</v>
      </c>
      <c r="Z51" s="46">
        <f ca="1">IF(COUNTIFS(Распис!$B$4:$B$300,$A51,Распис!$C$4:$C$300,"&lt;="&amp;Z$1,Распис!$D$4:$D$300,"&gt;="&amp;Z$1)&gt;0,SUMIFS(Распис!$J$4:$J$300,Распис!$B$4:$B$300,$A51,Распис!$C$4:$C$300,"&lt;="&amp;Z$1,Распис!$D$4:$D$300,"&gt;="&amp;Z$1),SUMIF(База!$B$3:$B$305,$A51,База!$J$3:$J$152))</f>
        <v>0</v>
      </c>
      <c r="AA51" s="46" t="s">
        <v>25</v>
      </c>
      <c r="AB51" s="46" t="s">
        <v>23</v>
      </c>
      <c r="AC51" s="46" t="s">
        <v>25</v>
      </c>
      <c r="AD51" s="46" t="s">
        <v>25</v>
      </c>
      <c r="AE51" s="46" t="s">
        <v>25</v>
      </c>
      <c r="AF51" s="46" t="s">
        <v>25</v>
      </c>
      <c r="AG51" s="46">
        <f t="shared" ca="1" si="3"/>
        <v>0</v>
      </c>
      <c r="AH51" s="46">
        <f ca="1">AG51-SUMIFS(Распред!$G$4:$G$300,Распред!$B$4:$B$300,"май",Распред!$F$4:$F$300,A51)</f>
        <v>0</v>
      </c>
      <c r="AI51" s="46">
        <f ca="1">AH51+(COUNTIF(B51:AF51,"КД")+SUMIFS(Распред!$AH$4:$AH$300,Распред!$F$4:$F$300,A51,Распред!$B$4:$B$300,"май"))*4</f>
        <v>20</v>
      </c>
      <c r="AJ51" s="46">
        <f t="shared" ca="1" si="4"/>
        <v>0</v>
      </c>
      <c r="AK51" s="46">
        <f t="shared" ca="1" si="5"/>
        <v>0</v>
      </c>
      <c r="AL51" s="46">
        <f>SUMIFS(Распред!$K$4:$K$300,Распред!$B$4:$B$300,"май",Распред!$J$4:$J$300,A51)+SUMIFS(Распред!$M$4:$M$300,Распред!$B$4:$B$300,"май",Распред!$L$4:$L$300,A51)+SUMIFS(Распред!$O$4:$O$300,Распред!$B$4:$B$300,"май",Распред!$N$4:$N$300,A51)+SUMIFS(Распред!$Q$4:$Q$300,Распред!$B$4:$B$300,"май",Распред!$P$4:$P$300,A51)+SUMIFS(Распред!$S$4:$S$300,Распред!$B$4:$B$300,"май",Распред!$R$4:$R$300,A51)+SUMIFS(Распред!$U$4:$U$300,Распред!$B$4:$B$300,"май",Распред!$T$4:$T$300,A51)+SUMIFS(Распред!$W$4:$W$300,Распред!$B$4:$B$300,"май",Распред!$V$4:$V$300,A51)+SUMIFS(Распред!$Y$4:$Y$300,Распред!$B$4:$B$300,"май",Распред!$X$4:$X$300,A51)+SUMIFS(Распред!$AA$4:$AA$300,Распред!$B$4:$B$300,"май",Распред!$Z$4:$Z$300,A51)+SUMIFS(Распред!$AC$4:$AC$300,Распред!$B$4:$B$300,"май",Распред!$AB$4:$AB$300,A51)</f>
        <v>0</v>
      </c>
      <c r="AM51" s="46">
        <f t="shared" ca="1" si="6"/>
        <v>0</v>
      </c>
      <c r="AN51" s="46">
        <f t="shared" ca="1" si="7"/>
        <v>0</v>
      </c>
      <c r="AO51" s="46">
        <f t="shared" ca="1" si="8"/>
        <v>0</v>
      </c>
      <c r="AP51" s="46">
        <f>январь!AP51</f>
        <v>0</v>
      </c>
      <c r="AQ51" s="46">
        <f t="shared" ca="1" si="9"/>
        <v>0</v>
      </c>
      <c r="AR51" s="47"/>
      <c r="AS51" s="47">
        <f t="shared" ca="1" si="10"/>
        <v>0</v>
      </c>
      <c r="AT51" s="47"/>
      <c r="AU51" s="47"/>
      <c r="AV51" s="47"/>
      <c r="AW51" s="47"/>
      <c r="AX51" s="47"/>
      <c r="AY51" s="184"/>
      <c r="AZ51" s="184"/>
      <c r="BA51" s="184"/>
      <c r="BB51" s="184"/>
      <c r="BC51" s="184"/>
      <c r="BD51" s="184"/>
      <c r="BE51" s="184"/>
    </row>
    <row r="52" spans="1:57" x14ac:dyDescent="0.25">
      <c r="A52" s="47">
        <f>База!B52</f>
        <v>0</v>
      </c>
      <c r="B52" s="46" t="s">
        <v>24</v>
      </c>
      <c r="C52" s="46">
        <f ca="1">IF(COUNTIFS(Распис!$B$4:$B$300,$A52,Распис!$C$4:$C$300,"&lt;="&amp;C$1,Распис!$D$4:$D$300,"&gt;="&amp;C$1)&gt;0,SUMIFS(Распис!$H$4:$H$300,Распис!$B$4:$B$300,$A52,Распис!$C$4:$C$300,"&lt;="&amp;C$1,Распис!$D$4:$D$300,"&gt;="&amp;C$1),SUMIF(База!$B$3:$B$305,$A52,База!$H$3:$H$152))</f>
        <v>0</v>
      </c>
      <c r="D52" s="46">
        <f ca="1">IF(COUNTIFS(Распис!$B$4:$B$300,$A52,Распис!$C$4:$C$300,"&lt;="&amp;D$1,Распис!$D$4:$D$300,"&gt;="&amp;D$1)&gt;0,SUMIFS(Распис!$I$4:$I$300,Распис!$B$4:$B$300,$A52,Распис!$C$4:$C$300,"&lt;="&amp;D$1,Распис!$D$4:$D$300,"&gt;="&amp;D$1),SUMIF(База!$B$3:$B$305,$A52,База!$I$3:$I$152))</f>
        <v>0</v>
      </c>
      <c r="E52" s="46">
        <f ca="1">IF(COUNTIFS(Распис!$B$4:$B$300,$A52,Распис!$C$4:$C$300,"&lt;="&amp;E$1,Распис!$D$4:$D$300,"&gt;="&amp;E$1)&gt;0,SUMIFS(Распис!$J$4:$J$300,Распис!$B$4:$B$300,$A52,Распис!$C$4:$C$300,"&lt;="&amp;E$1,Распис!$D$4:$D$300,"&gt;="&amp;E$1),SUMIF(База!$B$3:$B$305,$A52,База!$J$3:$J$152))</f>
        <v>0</v>
      </c>
      <c r="F52" s="46">
        <f ca="1">IF(COUNTIFS(Распис!$B$4:$B$300,$A52,Распис!$C$4:$C$300,"&lt;="&amp;F$1,Распис!$D$4:$D$300,"&gt;="&amp;F$1)&gt;0,SUMIFS(Распис!$K$4:$K$300,Распис!$B$4:$B$300,$A52,Распис!$C$4:$C$300,"&lt;="&amp;F$1,Распис!$D$4:$D$300,"&gt;="&amp;F$1),SUMIF(База!$B$3:$B$305,$A52,База!$K$3:$K$152))</f>
        <v>0</v>
      </c>
      <c r="G52" s="46" t="s">
        <v>23</v>
      </c>
      <c r="H52" s="46" t="s">
        <v>24</v>
      </c>
      <c r="I52" s="46">
        <f ca="1">IF(COUNTIFS(Распис!$B$4:$B$300,$A52,Распис!$C$4:$C$300,"&lt;="&amp;I$1,Распис!$D$4:$D$300,"&gt;="&amp;I$1)&gt;0,SUMIFS(Распис!$G$4:$G$300,Распис!$B$4:$B$300,$A52,Распис!$C$4:$C$300,"&lt;="&amp;I$1,Распис!$D$4:$D$300,"&gt;="&amp;I$1),SUMIF(База!$B$3:$B$305,$A52,База!$G$3:$G$152))</f>
        <v>0</v>
      </c>
      <c r="J52" s="46" t="s">
        <v>24</v>
      </c>
      <c r="K52" s="46">
        <f ca="1">IF(COUNTIFS(Распис!$B$4:$B$300,$A52,Распис!$C$4:$C$300,"&lt;="&amp;K$1,Распис!$D$4:$D$300,"&gt;="&amp;K$1)&gt;0,SUMIFS(Распис!$I$4:$I$300,Распис!$B$4:$B$300,$A52,Распис!$C$4:$C$300,"&lt;="&amp;K$1,Распис!$D$4:$D$300,"&gt;="&amp;K$1),SUMIF(База!$B$3:$B$305,$A52,База!$I$3:$I$152))</f>
        <v>0</v>
      </c>
      <c r="L52" s="46">
        <f ca="1">IF(COUNTIFS(Распис!$B$4:$B$300,$A52,Распис!$C$4:$C$300,"&lt;="&amp;L$1,Распис!$D$4:$D$300,"&gt;="&amp;L$1)&gt;0,SUMIFS(Распис!$J$4:$J$300,Распис!$B$4:$B$300,$A52,Распис!$C$4:$C$300,"&lt;="&amp;L$1,Распис!$D$4:$D$300,"&gt;="&amp;L$1),SUMIF(База!$B$3:$B$305,$A52,База!$J$3:$J$152))</f>
        <v>0</v>
      </c>
      <c r="M52" s="46">
        <f ca="1">IF(COUNTIFS(Распис!$B$4:$B$300,$A52,Распис!$C$4:$C$300,"&lt;="&amp;M$1,Распис!$D$4:$D$300,"&gt;="&amp;M$1)&gt;0,SUMIFS(Распис!$K$4:$K$300,Распис!$B$4:$B$300,$A52,Распис!$C$4:$C$300,"&lt;="&amp;M$1,Распис!$D$4:$D$300,"&gt;="&amp;M$1),SUMIF(База!$B$3:$B$305,$A52,База!$K$3:$K$152))</f>
        <v>0</v>
      </c>
      <c r="N52" s="46" t="s">
        <v>23</v>
      </c>
      <c r="O52" s="46">
        <f ca="1">IF(COUNTIFS(Распис!$B$4:$B$300,$A52,Распис!$C$4:$C$300,"&lt;="&amp;O$1,Распис!$D$4:$D$300,"&gt;="&amp;O$1)&gt;0,SUMIFS(Распис!$F$4:$F$300,Распис!$B$4:$B$300,$A52,Распис!$C$4:$C$300,"&lt;="&amp;O$1,Распис!$D$4:$D$300,"&gt;="&amp;O$1),SUMIF(База!$B$3:$B$305,$A52,База!$F$3:$F$152))</f>
        <v>0</v>
      </c>
      <c r="P52" s="46">
        <f ca="1">IF(COUNTIFS(Распис!$B$4:$B$300,$A52,Распис!$C$4:$C$300,"&lt;="&amp;P$1,Распис!$D$4:$D$300,"&gt;="&amp;P$1)&gt;0,SUMIFS(Распис!$G$4:$G$300,Распис!$B$4:$B$300,$A52,Распис!$C$4:$C$300,"&lt;="&amp;P$1,Распис!$D$4:$D$300,"&gt;="&amp;P$1),SUMIF(База!$B$3:$B$305,$A52,База!$G$3:$G$152))</f>
        <v>0</v>
      </c>
      <c r="Q52" s="46">
        <f ca="1">IF(COUNTIFS(Распис!$B$4:$B$300,$A52,Распис!$C$4:$C$300,"&lt;="&amp;Q$1,Распис!$D$4:$D$300,"&gt;="&amp;Q$1)&gt;0,SUMIFS(Распис!$H$4:$H$300,Распис!$B$4:$B$300,$A52,Распис!$C$4:$C$300,"&lt;="&amp;Q$1,Распис!$D$4:$D$300,"&gt;="&amp;Q$1),SUMIF(База!$B$3:$B$305,$A52,База!$H$3:$H$152))</f>
        <v>0</v>
      </c>
      <c r="R52" s="46">
        <f ca="1">IF(COUNTIFS(Распис!$B$4:$B$300,$A52,Распис!$C$4:$C$300,"&lt;="&amp;R$1,Распис!$D$4:$D$300,"&gt;="&amp;R$1)&gt;0,SUMIFS(Распис!$I$4:$I$300,Распис!$B$4:$B$300,$A52,Распис!$C$4:$C$300,"&lt;="&amp;R$1,Распис!$D$4:$D$300,"&gt;="&amp;R$1),SUMIF(База!$B$3:$B$305,$A52,База!$I$3:$I$152))</f>
        <v>0</v>
      </c>
      <c r="S52" s="46">
        <f ca="1">IF(COUNTIFS(Распис!$B$4:$B$300,$A52,Распис!$C$4:$C$300,"&lt;="&amp;S$1,Распис!$D$4:$D$300,"&gt;="&amp;S$1)&gt;0,SUMIFS(Распис!$J$4:$J$300,Распис!$B$4:$B$300,$A52,Распис!$C$4:$C$300,"&lt;="&amp;S$1,Распис!$D$4:$D$300,"&gt;="&amp;S$1),SUMIF(База!$B$3:$B$305,$A52,База!$J$3:$J$152))</f>
        <v>0</v>
      </c>
      <c r="T52" s="46">
        <f ca="1">IF(COUNTIFS(Распис!$B$4:$B$300,$A52,Распис!$C$4:$C$300,"&lt;="&amp;T$1,Распис!$D$4:$D$300,"&gt;="&amp;T$1)&gt;0,SUMIFS(Распис!$K$4:$K$300,Распис!$B$4:$B$300,$A52,Распис!$C$4:$C$300,"&lt;="&amp;T$1,Распис!$D$4:$D$300,"&gt;="&amp;T$1),SUMIF(База!$B$3:$B$305,$A52,База!$K$3:$K$152))</f>
        <v>0</v>
      </c>
      <c r="U52" s="46" t="s">
        <v>23</v>
      </c>
      <c r="V52" s="46">
        <f ca="1">IF(COUNTIFS(Распис!$B$4:$B$300,$A52,Распис!$C$4:$C$300,"&lt;="&amp;V$1,Распис!$D$4:$D$300,"&gt;="&amp;V$1)&gt;0,SUMIFS(Распис!$F$4:$F$300,Распис!$B$4:$B$300,$A52,Распис!$C$4:$C$300,"&lt;="&amp;V$1,Распис!$D$4:$D$300,"&gt;="&amp;V$1),SUMIF(База!$B$3:$B$305,$A52,База!$F$3:$F$152))</f>
        <v>0</v>
      </c>
      <c r="W52" s="46">
        <f ca="1">IF(COUNTIFS(Распис!$B$4:$B$300,$A52,Распис!$C$4:$C$300,"&lt;="&amp;W$1,Распис!$D$4:$D$300,"&gt;="&amp;W$1)&gt;0,SUMIFS(Распис!$G$4:$G$300,Распис!$B$4:$B$300,$A52,Распис!$C$4:$C$300,"&lt;="&amp;W$1,Распис!$D$4:$D$300,"&gt;="&amp;W$1),SUMIF(База!$B$3:$B$305,$A52,База!$G$3:$G$152))</f>
        <v>0</v>
      </c>
      <c r="X52" s="46">
        <f ca="1">IF(COUNTIFS(Распис!$B$4:$B$300,$A52,Распис!$C$4:$C$300,"&lt;="&amp;X$1,Распис!$D$4:$D$300,"&gt;="&amp;X$1)&gt;0,SUMIFS(Распис!$H$4:$H$300,Распис!$B$4:$B$300,$A52,Распис!$C$4:$C$300,"&lt;="&amp;X$1,Распис!$D$4:$D$300,"&gt;="&amp;X$1),SUMIF(База!$B$3:$B$305,$A52,База!$H$3:$H$152))</f>
        <v>0</v>
      </c>
      <c r="Y52" s="46">
        <f ca="1">IF(COUNTIFS(Распис!$B$4:$B$300,$A52,Распис!$C$4:$C$300,"&lt;="&amp;Y$1,Распис!$D$4:$D$300,"&gt;="&amp;Y$1)&gt;0,SUMIFS(Распис!$I$4:$I$300,Распис!$B$4:$B$300,$A52,Распис!$C$4:$C$300,"&lt;="&amp;Y$1,Распис!$D$4:$D$300,"&gt;="&amp;Y$1),SUMIF(База!$B$3:$B$305,$A52,База!$I$3:$I$152))</f>
        <v>0</v>
      </c>
      <c r="Z52" s="46">
        <f ca="1">IF(COUNTIFS(Распис!$B$4:$B$300,$A52,Распис!$C$4:$C$300,"&lt;="&amp;Z$1,Распис!$D$4:$D$300,"&gt;="&amp;Z$1)&gt;0,SUMIFS(Распис!$J$4:$J$300,Распис!$B$4:$B$300,$A52,Распис!$C$4:$C$300,"&lt;="&amp;Z$1,Распис!$D$4:$D$300,"&gt;="&amp;Z$1),SUMIF(База!$B$3:$B$305,$A52,База!$J$3:$J$152))</f>
        <v>0</v>
      </c>
      <c r="AA52" s="46" t="s">
        <v>25</v>
      </c>
      <c r="AB52" s="46" t="s">
        <v>23</v>
      </c>
      <c r="AC52" s="46" t="s">
        <v>25</v>
      </c>
      <c r="AD52" s="46" t="s">
        <v>25</v>
      </c>
      <c r="AE52" s="46" t="s">
        <v>25</v>
      </c>
      <c r="AF52" s="46" t="s">
        <v>25</v>
      </c>
      <c r="AG52" s="46">
        <f t="shared" ca="1" si="3"/>
        <v>0</v>
      </c>
      <c r="AH52" s="46">
        <f ca="1">AG52-SUMIFS(Распред!$G$4:$G$300,Распред!$B$4:$B$300,"май",Распред!$F$4:$F$300,A52)</f>
        <v>0</v>
      </c>
      <c r="AI52" s="46">
        <f ca="1">AH52+(COUNTIF(B52:AF52,"КД")+SUMIFS(Распред!$AH$4:$AH$300,Распред!$F$4:$F$300,A52,Распред!$B$4:$B$300,"май"))*4</f>
        <v>20</v>
      </c>
      <c r="AJ52" s="46">
        <f t="shared" ca="1" si="4"/>
        <v>0</v>
      </c>
      <c r="AK52" s="46">
        <f t="shared" ca="1" si="5"/>
        <v>0</v>
      </c>
      <c r="AL52" s="46">
        <f>SUMIFS(Распред!$K$4:$K$300,Распред!$B$4:$B$300,"май",Распред!$J$4:$J$300,A52)+SUMIFS(Распред!$M$4:$M$300,Распред!$B$4:$B$300,"май",Распред!$L$4:$L$300,A52)+SUMIFS(Распред!$O$4:$O$300,Распред!$B$4:$B$300,"май",Распред!$N$4:$N$300,A52)+SUMIFS(Распред!$Q$4:$Q$300,Распред!$B$4:$B$300,"май",Распред!$P$4:$P$300,A52)+SUMIFS(Распред!$S$4:$S$300,Распред!$B$4:$B$300,"май",Распред!$R$4:$R$300,A52)+SUMIFS(Распред!$U$4:$U$300,Распред!$B$4:$B$300,"май",Распред!$T$4:$T$300,A52)+SUMIFS(Распред!$W$4:$W$300,Распред!$B$4:$B$300,"май",Распред!$V$4:$V$300,A52)+SUMIFS(Распред!$Y$4:$Y$300,Распред!$B$4:$B$300,"май",Распред!$X$4:$X$300,A52)+SUMIFS(Распред!$AA$4:$AA$300,Распред!$B$4:$B$300,"май",Распред!$Z$4:$Z$300,A52)+SUMIFS(Распред!$AC$4:$AC$300,Распред!$B$4:$B$300,"май",Распред!$AB$4:$AB$300,A52)</f>
        <v>0</v>
      </c>
      <c r="AM52" s="46">
        <f t="shared" ca="1" si="6"/>
        <v>0</v>
      </c>
      <c r="AN52" s="46">
        <f t="shared" ca="1" si="7"/>
        <v>0</v>
      </c>
      <c r="AO52" s="46">
        <f t="shared" ca="1" si="8"/>
        <v>0</v>
      </c>
      <c r="AP52" s="46">
        <f>январь!AP52</f>
        <v>0</v>
      </c>
      <c r="AQ52" s="46">
        <f t="shared" ca="1" si="9"/>
        <v>0</v>
      </c>
      <c r="AR52" s="47"/>
      <c r="AS52" s="47">
        <f t="shared" ca="1" si="10"/>
        <v>0</v>
      </c>
      <c r="AT52" s="47"/>
      <c r="AU52" s="47"/>
      <c r="AV52" s="47"/>
      <c r="AW52" s="47"/>
      <c r="AX52" s="47"/>
      <c r="AY52" s="184"/>
      <c r="AZ52" s="184"/>
      <c r="BA52" s="184"/>
      <c r="BB52" s="184"/>
      <c r="BC52" s="184"/>
      <c r="BD52" s="184"/>
      <c r="BE52" s="184"/>
    </row>
    <row r="53" spans="1:57" x14ac:dyDescent="0.25">
      <c r="A53" s="47">
        <f>База!B53</f>
        <v>0</v>
      </c>
      <c r="B53" s="46" t="s">
        <v>24</v>
      </c>
      <c r="C53" s="46">
        <f ca="1">IF(COUNTIFS(Распис!$B$4:$B$300,$A53,Распис!$C$4:$C$300,"&lt;="&amp;C$1,Распис!$D$4:$D$300,"&gt;="&amp;C$1)&gt;0,SUMIFS(Распис!$H$4:$H$300,Распис!$B$4:$B$300,$A53,Распис!$C$4:$C$300,"&lt;="&amp;C$1,Распис!$D$4:$D$300,"&gt;="&amp;C$1),SUMIF(База!$B$3:$B$305,$A53,База!$H$3:$H$152))</f>
        <v>0</v>
      </c>
      <c r="D53" s="46">
        <f ca="1">IF(COUNTIFS(Распис!$B$4:$B$300,$A53,Распис!$C$4:$C$300,"&lt;="&amp;D$1,Распис!$D$4:$D$300,"&gt;="&amp;D$1)&gt;0,SUMIFS(Распис!$I$4:$I$300,Распис!$B$4:$B$300,$A53,Распис!$C$4:$C$300,"&lt;="&amp;D$1,Распис!$D$4:$D$300,"&gt;="&amp;D$1),SUMIF(База!$B$3:$B$305,$A53,База!$I$3:$I$152))</f>
        <v>0</v>
      </c>
      <c r="E53" s="46">
        <f ca="1">IF(COUNTIFS(Распис!$B$4:$B$300,$A53,Распис!$C$4:$C$300,"&lt;="&amp;E$1,Распис!$D$4:$D$300,"&gt;="&amp;E$1)&gt;0,SUMIFS(Распис!$J$4:$J$300,Распис!$B$4:$B$300,$A53,Распис!$C$4:$C$300,"&lt;="&amp;E$1,Распис!$D$4:$D$300,"&gt;="&amp;E$1),SUMIF(База!$B$3:$B$305,$A53,База!$J$3:$J$152))</f>
        <v>0</v>
      </c>
      <c r="F53" s="46">
        <f ca="1">IF(COUNTIFS(Распис!$B$4:$B$300,$A53,Распис!$C$4:$C$300,"&lt;="&amp;F$1,Распис!$D$4:$D$300,"&gt;="&amp;F$1)&gt;0,SUMIFS(Распис!$K$4:$K$300,Распис!$B$4:$B$300,$A53,Распис!$C$4:$C$300,"&lt;="&amp;F$1,Распис!$D$4:$D$300,"&gt;="&amp;F$1),SUMIF(База!$B$3:$B$305,$A53,База!$K$3:$K$152))</f>
        <v>0</v>
      </c>
      <c r="G53" s="46" t="s">
        <v>23</v>
      </c>
      <c r="H53" s="46" t="s">
        <v>24</v>
      </c>
      <c r="I53" s="46">
        <f ca="1">IF(COUNTIFS(Распис!$B$4:$B$300,$A53,Распис!$C$4:$C$300,"&lt;="&amp;I$1,Распис!$D$4:$D$300,"&gt;="&amp;I$1)&gt;0,SUMIFS(Распис!$G$4:$G$300,Распис!$B$4:$B$300,$A53,Распис!$C$4:$C$300,"&lt;="&amp;I$1,Распис!$D$4:$D$300,"&gt;="&amp;I$1),SUMIF(База!$B$3:$B$305,$A53,База!$G$3:$G$152))</f>
        <v>0</v>
      </c>
      <c r="J53" s="46" t="s">
        <v>24</v>
      </c>
      <c r="K53" s="46">
        <f ca="1">IF(COUNTIFS(Распис!$B$4:$B$300,$A53,Распис!$C$4:$C$300,"&lt;="&amp;K$1,Распис!$D$4:$D$300,"&gt;="&amp;K$1)&gt;0,SUMIFS(Распис!$I$4:$I$300,Распис!$B$4:$B$300,$A53,Распис!$C$4:$C$300,"&lt;="&amp;K$1,Распис!$D$4:$D$300,"&gt;="&amp;K$1),SUMIF(База!$B$3:$B$305,$A53,База!$I$3:$I$152))</f>
        <v>0</v>
      </c>
      <c r="L53" s="46">
        <f ca="1">IF(COUNTIFS(Распис!$B$4:$B$300,$A53,Распис!$C$4:$C$300,"&lt;="&amp;L$1,Распис!$D$4:$D$300,"&gt;="&amp;L$1)&gt;0,SUMIFS(Распис!$J$4:$J$300,Распис!$B$4:$B$300,$A53,Распис!$C$4:$C$300,"&lt;="&amp;L$1,Распис!$D$4:$D$300,"&gt;="&amp;L$1),SUMIF(База!$B$3:$B$305,$A53,База!$J$3:$J$152))</f>
        <v>0</v>
      </c>
      <c r="M53" s="46">
        <f ca="1">IF(COUNTIFS(Распис!$B$4:$B$300,$A53,Распис!$C$4:$C$300,"&lt;="&amp;M$1,Распис!$D$4:$D$300,"&gt;="&amp;M$1)&gt;0,SUMIFS(Распис!$K$4:$K$300,Распис!$B$4:$B$300,$A53,Распис!$C$4:$C$300,"&lt;="&amp;M$1,Распис!$D$4:$D$300,"&gt;="&amp;M$1),SUMIF(База!$B$3:$B$305,$A53,База!$K$3:$K$152))</f>
        <v>0</v>
      </c>
      <c r="N53" s="46" t="s">
        <v>23</v>
      </c>
      <c r="O53" s="46">
        <f ca="1">IF(COUNTIFS(Распис!$B$4:$B$300,$A53,Распис!$C$4:$C$300,"&lt;="&amp;O$1,Распис!$D$4:$D$300,"&gt;="&amp;O$1)&gt;0,SUMIFS(Распис!$F$4:$F$300,Распис!$B$4:$B$300,$A53,Распис!$C$4:$C$300,"&lt;="&amp;O$1,Распис!$D$4:$D$300,"&gt;="&amp;O$1),SUMIF(База!$B$3:$B$305,$A53,База!$F$3:$F$152))</f>
        <v>0</v>
      </c>
      <c r="P53" s="46">
        <f ca="1">IF(COUNTIFS(Распис!$B$4:$B$300,$A53,Распис!$C$4:$C$300,"&lt;="&amp;P$1,Распис!$D$4:$D$300,"&gt;="&amp;P$1)&gt;0,SUMIFS(Распис!$G$4:$G$300,Распис!$B$4:$B$300,$A53,Распис!$C$4:$C$300,"&lt;="&amp;P$1,Распис!$D$4:$D$300,"&gt;="&amp;P$1),SUMIF(База!$B$3:$B$305,$A53,База!$G$3:$G$152))</f>
        <v>0</v>
      </c>
      <c r="Q53" s="46">
        <f ca="1">IF(COUNTIFS(Распис!$B$4:$B$300,$A53,Распис!$C$4:$C$300,"&lt;="&amp;Q$1,Распис!$D$4:$D$300,"&gt;="&amp;Q$1)&gt;0,SUMIFS(Распис!$H$4:$H$300,Распис!$B$4:$B$300,$A53,Распис!$C$4:$C$300,"&lt;="&amp;Q$1,Распис!$D$4:$D$300,"&gt;="&amp;Q$1),SUMIF(База!$B$3:$B$305,$A53,База!$H$3:$H$152))</f>
        <v>0</v>
      </c>
      <c r="R53" s="46">
        <f ca="1">IF(COUNTIFS(Распис!$B$4:$B$300,$A53,Распис!$C$4:$C$300,"&lt;="&amp;R$1,Распис!$D$4:$D$300,"&gt;="&amp;R$1)&gt;0,SUMIFS(Распис!$I$4:$I$300,Распис!$B$4:$B$300,$A53,Распис!$C$4:$C$300,"&lt;="&amp;R$1,Распис!$D$4:$D$300,"&gt;="&amp;R$1),SUMIF(База!$B$3:$B$305,$A53,База!$I$3:$I$152))</f>
        <v>0</v>
      </c>
      <c r="S53" s="46">
        <f ca="1">IF(COUNTIFS(Распис!$B$4:$B$300,$A53,Распис!$C$4:$C$300,"&lt;="&amp;S$1,Распис!$D$4:$D$300,"&gt;="&amp;S$1)&gt;0,SUMIFS(Распис!$J$4:$J$300,Распис!$B$4:$B$300,$A53,Распис!$C$4:$C$300,"&lt;="&amp;S$1,Распис!$D$4:$D$300,"&gt;="&amp;S$1),SUMIF(База!$B$3:$B$305,$A53,База!$J$3:$J$152))</f>
        <v>0</v>
      </c>
      <c r="T53" s="46">
        <f ca="1">IF(COUNTIFS(Распис!$B$4:$B$300,$A53,Распис!$C$4:$C$300,"&lt;="&amp;T$1,Распис!$D$4:$D$300,"&gt;="&amp;T$1)&gt;0,SUMIFS(Распис!$K$4:$K$300,Распис!$B$4:$B$300,$A53,Распис!$C$4:$C$300,"&lt;="&amp;T$1,Распис!$D$4:$D$300,"&gt;="&amp;T$1),SUMIF(База!$B$3:$B$305,$A53,База!$K$3:$K$152))</f>
        <v>0</v>
      </c>
      <c r="U53" s="46" t="s">
        <v>23</v>
      </c>
      <c r="V53" s="46">
        <f ca="1">IF(COUNTIFS(Распис!$B$4:$B$300,$A53,Распис!$C$4:$C$300,"&lt;="&amp;V$1,Распис!$D$4:$D$300,"&gt;="&amp;V$1)&gt;0,SUMIFS(Распис!$F$4:$F$300,Распис!$B$4:$B$300,$A53,Распис!$C$4:$C$300,"&lt;="&amp;V$1,Распис!$D$4:$D$300,"&gt;="&amp;V$1),SUMIF(База!$B$3:$B$305,$A53,База!$F$3:$F$152))</f>
        <v>0</v>
      </c>
      <c r="W53" s="46">
        <f ca="1">IF(COUNTIFS(Распис!$B$4:$B$300,$A53,Распис!$C$4:$C$300,"&lt;="&amp;W$1,Распис!$D$4:$D$300,"&gt;="&amp;W$1)&gt;0,SUMIFS(Распис!$G$4:$G$300,Распис!$B$4:$B$300,$A53,Распис!$C$4:$C$300,"&lt;="&amp;W$1,Распис!$D$4:$D$300,"&gt;="&amp;W$1),SUMIF(База!$B$3:$B$305,$A53,База!$G$3:$G$152))</f>
        <v>0</v>
      </c>
      <c r="X53" s="46">
        <f ca="1">IF(COUNTIFS(Распис!$B$4:$B$300,$A53,Распис!$C$4:$C$300,"&lt;="&amp;X$1,Распис!$D$4:$D$300,"&gt;="&amp;X$1)&gt;0,SUMIFS(Распис!$H$4:$H$300,Распис!$B$4:$B$300,$A53,Распис!$C$4:$C$300,"&lt;="&amp;X$1,Распис!$D$4:$D$300,"&gt;="&amp;X$1),SUMIF(База!$B$3:$B$305,$A53,База!$H$3:$H$152))</f>
        <v>0</v>
      </c>
      <c r="Y53" s="46">
        <f ca="1">IF(COUNTIFS(Распис!$B$4:$B$300,$A53,Распис!$C$4:$C$300,"&lt;="&amp;Y$1,Распис!$D$4:$D$300,"&gt;="&amp;Y$1)&gt;0,SUMIFS(Распис!$I$4:$I$300,Распис!$B$4:$B$300,$A53,Распис!$C$4:$C$300,"&lt;="&amp;Y$1,Распис!$D$4:$D$300,"&gt;="&amp;Y$1),SUMIF(База!$B$3:$B$305,$A53,База!$I$3:$I$152))</f>
        <v>0</v>
      </c>
      <c r="Z53" s="46">
        <f ca="1">IF(COUNTIFS(Распис!$B$4:$B$300,$A53,Распис!$C$4:$C$300,"&lt;="&amp;Z$1,Распис!$D$4:$D$300,"&gt;="&amp;Z$1)&gt;0,SUMIFS(Распис!$J$4:$J$300,Распис!$B$4:$B$300,$A53,Распис!$C$4:$C$300,"&lt;="&amp;Z$1,Распис!$D$4:$D$300,"&gt;="&amp;Z$1),SUMIF(База!$B$3:$B$305,$A53,База!$J$3:$J$152))</f>
        <v>0</v>
      </c>
      <c r="AA53" s="46" t="s">
        <v>25</v>
      </c>
      <c r="AB53" s="46" t="s">
        <v>23</v>
      </c>
      <c r="AC53" s="46" t="s">
        <v>25</v>
      </c>
      <c r="AD53" s="46" t="s">
        <v>25</v>
      </c>
      <c r="AE53" s="46" t="s">
        <v>25</v>
      </c>
      <c r="AF53" s="46" t="s">
        <v>25</v>
      </c>
      <c r="AG53" s="46">
        <f t="shared" ca="1" si="3"/>
        <v>0</v>
      </c>
      <c r="AH53" s="46">
        <f ca="1">AG53-SUMIFS(Распред!$G$4:$G$300,Распред!$B$4:$B$300,"май",Распред!$F$4:$F$300,A53)</f>
        <v>0</v>
      </c>
      <c r="AI53" s="46">
        <f ca="1">AH53+(COUNTIF(B53:AF53,"КД")+SUMIFS(Распред!$AH$4:$AH$300,Распред!$F$4:$F$300,A53,Распред!$B$4:$B$300,"май"))*4</f>
        <v>20</v>
      </c>
      <c r="AJ53" s="46">
        <f t="shared" ca="1" si="4"/>
        <v>0</v>
      </c>
      <c r="AK53" s="46">
        <f t="shared" ca="1" si="5"/>
        <v>0</v>
      </c>
      <c r="AL53" s="46">
        <f>SUMIFS(Распред!$K$4:$K$300,Распред!$B$4:$B$300,"май",Распред!$J$4:$J$300,A53)+SUMIFS(Распред!$M$4:$M$300,Распред!$B$4:$B$300,"май",Распред!$L$4:$L$300,A53)+SUMIFS(Распред!$O$4:$O$300,Распред!$B$4:$B$300,"май",Распред!$N$4:$N$300,A53)+SUMIFS(Распред!$Q$4:$Q$300,Распред!$B$4:$B$300,"май",Распред!$P$4:$P$300,A53)+SUMIFS(Распред!$S$4:$S$300,Распред!$B$4:$B$300,"май",Распред!$R$4:$R$300,A53)+SUMIFS(Распред!$U$4:$U$300,Распред!$B$4:$B$300,"май",Распред!$T$4:$T$300,A53)+SUMIFS(Распред!$W$4:$W$300,Распред!$B$4:$B$300,"май",Распред!$V$4:$V$300,A53)+SUMIFS(Распред!$Y$4:$Y$300,Распред!$B$4:$B$300,"май",Распред!$X$4:$X$300,A53)+SUMIFS(Распред!$AA$4:$AA$300,Распред!$B$4:$B$300,"май",Распред!$Z$4:$Z$300,A53)+SUMIFS(Распред!$AC$4:$AC$300,Распред!$B$4:$B$300,"май",Распред!$AB$4:$AB$300,A53)</f>
        <v>0</v>
      </c>
      <c r="AM53" s="46">
        <f t="shared" ca="1" si="6"/>
        <v>0</v>
      </c>
      <c r="AN53" s="46">
        <f t="shared" ca="1" si="7"/>
        <v>0</v>
      </c>
      <c r="AO53" s="46">
        <f t="shared" ca="1" si="8"/>
        <v>0</v>
      </c>
      <c r="AP53" s="46">
        <f>январь!AP53</f>
        <v>0</v>
      </c>
      <c r="AQ53" s="46">
        <f t="shared" ca="1" si="9"/>
        <v>0</v>
      </c>
      <c r="AR53" s="47"/>
      <c r="AS53" s="47">
        <f t="shared" ca="1" si="10"/>
        <v>0</v>
      </c>
      <c r="AT53" s="47"/>
      <c r="AU53" s="47"/>
      <c r="AV53" s="47"/>
      <c r="AW53" s="47"/>
      <c r="AX53" s="47"/>
      <c r="AY53" s="184"/>
      <c r="AZ53" s="184"/>
      <c r="BA53" s="184"/>
      <c r="BB53" s="184"/>
      <c r="BC53" s="184"/>
      <c r="BD53" s="184"/>
      <c r="BE53" s="184"/>
    </row>
    <row r="54" spans="1:57" x14ac:dyDescent="0.25">
      <c r="A54" s="47">
        <f>База!B54</f>
        <v>0</v>
      </c>
      <c r="B54" s="46" t="s">
        <v>24</v>
      </c>
      <c r="C54" s="46">
        <f ca="1">IF(COUNTIFS(Распис!$B$4:$B$300,$A54,Распис!$C$4:$C$300,"&lt;="&amp;C$1,Распис!$D$4:$D$300,"&gt;="&amp;C$1)&gt;0,SUMIFS(Распис!$H$4:$H$300,Распис!$B$4:$B$300,$A54,Распис!$C$4:$C$300,"&lt;="&amp;C$1,Распис!$D$4:$D$300,"&gt;="&amp;C$1),SUMIF(База!$B$3:$B$305,$A54,База!$H$3:$H$152))</f>
        <v>0</v>
      </c>
      <c r="D54" s="46">
        <f ca="1">IF(COUNTIFS(Распис!$B$4:$B$300,$A54,Распис!$C$4:$C$300,"&lt;="&amp;D$1,Распис!$D$4:$D$300,"&gt;="&amp;D$1)&gt;0,SUMIFS(Распис!$I$4:$I$300,Распис!$B$4:$B$300,$A54,Распис!$C$4:$C$300,"&lt;="&amp;D$1,Распис!$D$4:$D$300,"&gt;="&amp;D$1),SUMIF(База!$B$3:$B$305,$A54,База!$I$3:$I$152))</f>
        <v>0</v>
      </c>
      <c r="E54" s="46">
        <f ca="1">IF(COUNTIFS(Распис!$B$4:$B$300,$A54,Распис!$C$4:$C$300,"&lt;="&amp;E$1,Распис!$D$4:$D$300,"&gt;="&amp;E$1)&gt;0,SUMIFS(Распис!$J$4:$J$300,Распис!$B$4:$B$300,$A54,Распис!$C$4:$C$300,"&lt;="&amp;E$1,Распис!$D$4:$D$300,"&gt;="&amp;E$1),SUMIF(База!$B$3:$B$305,$A54,База!$J$3:$J$152))</f>
        <v>0</v>
      </c>
      <c r="F54" s="46">
        <f ca="1">IF(COUNTIFS(Распис!$B$4:$B$300,$A54,Распис!$C$4:$C$300,"&lt;="&amp;F$1,Распис!$D$4:$D$300,"&gt;="&amp;F$1)&gt;0,SUMIFS(Распис!$K$4:$K$300,Распис!$B$4:$B$300,$A54,Распис!$C$4:$C$300,"&lt;="&amp;F$1,Распис!$D$4:$D$300,"&gt;="&amp;F$1),SUMIF(База!$B$3:$B$305,$A54,База!$K$3:$K$152))</f>
        <v>0</v>
      </c>
      <c r="G54" s="46" t="s">
        <v>23</v>
      </c>
      <c r="H54" s="46" t="s">
        <v>24</v>
      </c>
      <c r="I54" s="46">
        <f ca="1">IF(COUNTIFS(Распис!$B$4:$B$300,$A54,Распис!$C$4:$C$300,"&lt;="&amp;I$1,Распис!$D$4:$D$300,"&gt;="&amp;I$1)&gt;0,SUMIFS(Распис!$G$4:$G$300,Распис!$B$4:$B$300,$A54,Распис!$C$4:$C$300,"&lt;="&amp;I$1,Распис!$D$4:$D$300,"&gt;="&amp;I$1),SUMIF(База!$B$3:$B$305,$A54,База!$G$3:$G$152))</f>
        <v>0</v>
      </c>
      <c r="J54" s="46" t="s">
        <v>24</v>
      </c>
      <c r="K54" s="46">
        <f ca="1">IF(COUNTIFS(Распис!$B$4:$B$300,$A54,Распис!$C$4:$C$300,"&lt;="&amp;K$1,Распис!$D$4:$D$300,"&gt;="&amp;K$1)&gt;0,SUMIFS(Распис!$I$4:$I$300,Распис!$B$4:$B$300,$A54,Распис!$C$4:$C$300,"&lt;="&amp;K$1,Распис!$D$4:$D$300,"&gt;="&amp;K$1),SUMIF(База!$B$3:$B$305,$A54,База!$I$3:$I$152))</f>
        <v>0</v>
      </c>
      <c r="L54" s="46">
        <f ca="1">IF(COUNTIFS(Распис!$B$4:$B$300,$A54,Распис!$C$4:$C$300,"&lt;="&amp;L$1,Распис!$D$4:$D$300,"&gt;="&amp;L$1)&gt;0,SUMIFS(Распис!$J$4:$J$300,Распис!$B$4:$B$300,$A54,Распис!$C$4:$C$300,"&lt;="&amp;L$1,Распис!$D$4:$D$300,"&gt;="&amp;L$1),SUMIF(База!$B$3:$B$305,$A54,База!$J$3:$J$152))</f>
        <v>0</v>
      </c>
      <c r="M54" s="46">
        <f ca="1">IF(COUNTIFS(Распис!$B$4:$B$300,$A54,Распис!$C$4:$C$300,"&lt;="&amp;M$1,Распис!$D$4:$D$300,"&gt;="&amp;M$1)&gt;0,SUMIFS(Распис!$K$4:$K$300,Распис!$B$4:$B$300,$A54,Распис!$C$4:$C$300,"&lt;="&amp;M$1,Распис!$D$4:$D$300,"&gt;="&amp;M$1),SUMIF(База!$B$3:$B$305,$A54,База!$K$3:$K$152))</f>
        <v>0</v>
      </c>
      <c r="N54" s="46" t="s">
        <v>23</v>
      </c>
      <c r="O54" s="46">
        <f ca="1">IF(COUNTIFS(Распис!$B$4:$B$300,$A54,Распис!$C$4:$C$300,"&lt;="&amp;O$1,Распис!$D$4:$D$300,"&gt;="&amp;O$1)&gt;0,SUMIFS(Распис!$F$4:$F$300,Распис!$B$4:$B$300,$A54,Распис!$C$4:$C$300,"&lt;="&amp;O$1,Распис!$D$4:$D$300,"&gt;="&amp;O$1),SUMIF(База!$B$3:$B$305,$A54,База!$F$3:$F$152))</f>
        <v>0</v>
      </c>
      <c r="P54" s="46">
        <f ca="1">IF(COUNTIFS(Распис!$B$4:$B$300,$A54,Распис!$C$4:$C$300,"&lt;="&amp;P$1,Распис!$D$4:$D$300,"&gt;="&amp;P$1)&gt;0,SUMIFS(Распис!$G$4:$G$300,Распис!$B$4:$B$300,$A54,Распис!$C$4:$C$300,"&lt;="&amp;P$1,Распис!$D$4:$D$300,"&gt;="&amp;P$1),SUMIF(База!$B$3:$B$305,$A54,База!$G$3:$G$152))</f>
        <v>0</v>
      </c>
      <c r="Q54" s="46">
        <f ca="1">IF(COUNTIFS(Распис!$B$4:$B$300,$A54,Распис!$C$4:$C$300,"&lt;="&amp;Q$1,Распис!$D$4:$D$300,"&gt;="&amp;Q$1)&gt;0,SUMIFS(Распис!$H$4:$H$300,Распис!$B$4:$B$300,$A54,Распис!$C$4:$C$300,"&lt;="&amp;Q$1,Распис!$D$4:$D$300,"&gt;="&amp;Q$1),SUMIF(База!$B$3:$B$305,$A54,База!$H$3:$H$152))</f>
        <v>0</v>
      </c>
      <c r="R54" s="46">
        <f ca="1">IF(COUNTIFS(Распис!$B$4:$B$300,$A54,Распис!$C$4:$C$300,"&lt;="&amp;R$1,Распис!$D$4:$D$300,"&gt;="&amp;R$1)&gt;0,SUMIFS(Распис!$I$4:$I$300,Распис!$B$4:$B$300,$A54,Распис!$C$4:$C$300,"&lt;="&amp;R$1,Распис!$D$4:$D$300,"&gt;="&amp;R$1),SUMIF(База!$B$3:$B$305,$A54,База!$I$3:$I$152))</f>
        <v>0</v>
      </c>
      <c r="S54" s="46">
        <f ca="1">IF(COUNTIFS(Распис!$B$4:$B$300,$A54,Распис!$C$4:$C$300,"&lt;="&amp;S$1,Распис!$D$4:$D$300,"&gt;="&amp;S$1)&gt;0,SUMIFS(Распис!$J$4:$J$300,Распис!$B$4:$B$300,$A54,Распис!$C$4:$C$300,"&lt;="&amp;S$1,Распис!$D$4:$D$300,"&gt;="&amp;S$1),SUMIF(База!$B$3:$B$305,$A54,База!$J$3:$J$152))</f>
        <v>0</v>
      </c>
      <c r="T54" s="46">
        <f ca="1">IF(COUNTIFS(Распис!$B$4:$B$300,$A54,Распис!$C$4:$C$300,"&lt;="&amp;T$1,Распис!$D$4:$D$300,"&gt;="&amp;T$1)&gt;0,SUMIFS(Распис!$K$4:$K$300,Распис!$B$4:$B$300,$A54,Распис!$C$4:$C$300,"&lt;="&amp;T$1,Распис!$D$4:$D$300,"&gt;="&amp;T$1),SUMIF(База!$B$3:$B$305,$A54,База!$K$3:$K$152))</f>
        <v>0</v>
      </c>
      <c r="U54" s="46" t="s">
        <v>23</v>
      </c>
      <c r="V54" s="46">
        <f ca="1">IF(COUNTIFS(Распис!$B$4:$B$300,$A54,Распис!$C$4:$C$300,"&lt;="&amp;V$1,Распис!$D$4:$D$300,"&gt;="&amp;V$1)&gt;0,SUMIFS(Распис!$F$4:$F$300,Распис!$B$4:$B$300,$A54,Распис!$C$4:$C$300,"&lt;="&amp;V$1,Распис!$D$4:$D$300,"&gt;="&amp;V$1),SUMIF(База!$B$3:$B$305,$A54,База!$F$3:$F$152))</f>
        <v>0</v>
      </c>
      <c r="W54" s="46">
        <f ca="1">IF(COUNTIFS(Распис!$B$4:$B$300,$A54,Распис!$C$4:$C$300,"&lt;="&amp;W$1,Распис!$D$4:$D$300,"&gt;="&amp;W$1)&gt;0,SUMIFS(Распис!$G$4:$G$300,Распис!$B$4:$B$300,$A54,Распис!$C$4:$C$300,"&lt;="&amp;W$1,Распис!$D$4:$D$300,"&gt;="&amp;W$1),SUMIF(База!$B$3:$B$305,$A54,База!$G$3:$G$152))</f>
        <v>0</v>
      </c>
      <c r="X54" s="46">
        <f ca="1">IF(COUNTIFS(Распис!$B$4:$B$300,$A54,Распис!$C$4:$C$300,"&lt;="&amp;X$1,Распис!$D$4:$D$300,"&gt;="&amp;X$1)&gt;0,SUMIFS(Распис!$H$4:$H$300,Распис!$B$4:$B$300,$A54,Распис!$C$4:$C$300,"&lt;="&amp;X$1,Распис!$D$4:$D$300,"&gt;="&amp;X$1),SUMIF(База!$B$3:$B$305,$A54,База!$H$3:$H$152))</f>
        <v>0</v>
      </c>
      <c r="Y54" s="46">
        <f ca="1">IF(COUNTIFS(Распис!$B$4:$B$300,$A54,Распис!$C$4:$C$300,"&lt;="&amp;Y$1,Распис!$D$4:$D$300,"&gt;="&amp;Y$1)&gt;0,SUMIFS(Распис!$I$4:$I$300,Распис!$B$4:$B$300,$A54,Распис!$C$4:$C$300,"&lt;="&amp;Y$1,Распис!$D$4:$D$300,"&gt;="&amp;Y$1),SUMIF(База!$B$3:$B$305,$A54,База!$I$3:$I$152))</f>
        <v>0</v>
      </c>
      <c r="Z54" s="46">
        <f ca="1">IF(COUNTIFS(Распис!$B$4:$B$300,$A54,Распис!$C$4:$C$300,"&lt;="&amp;Z$1,Распис!$D$4:$D$300,"&gt;="&amp;Z$1)&gt;0,SUMIFS(Распис!$J$4:$J$300,Распис!$B$4:$B$300,$A54,Распис!$C$4:$C$300,"&lt;="&amp;Z$1,Распис!$D$4:$D$300,"&gt;="&amp;Z$1),SUMIF(База!$B$3:$B$305,$A54,База!$J$3:$J$152))</f>
        <v>0</v>
      </c>
      <c r="AA54" s="46" t="s">
        <v>25</v>
      </c>
      <c r="AB54" s="46" t="s">
        <v>23</v>
      </c>
      <c r="AC54" s="46" t="s">
        <v>25</v>
      </c>
      <c r="AD54" s="46" t="s">
        <v>25</v>
      </c>
      <c r="AE54" s="46" t="s">
        <v>25</v>
      </c>
      <c r="AF54" s="46" t="s">
        <v>25</v>
      </c>
      <c r="AG54" s="46">
        <f t="shared" ca="1" si="3"/>
        <v>0</v>
      </c>
      <c r="AH54" s="46">
        <f ca="1">AG54-SUMIFS(Распред!$G$4:$G$300,Распред!$B$4:$B$300,"май",Распред!$F$4:$F$300,A54)</f>
        <v>0</v>
      </c>
      <c r="AI54" s="46">
        <f ca="1">AH54+(COUNTIF(B54:AF54,"КД")+SUMIFS(Распред!$AH$4:$AH$300,Распред!$F$4:$F$300,A54,Распред!$B$4:$B$300,"май"))*4</f>
        <v>20</v>
      </c>
      <c r="AJ54" s="46">
        <f t="shared" ca="1" si="4"/>
        <v>0</v>
      </c>
      <c r="AK54" s="46">
        <f t="shared" ca="1" si="5"/>
        <v>0</v>
      </c>
      <c r="AL54" s="46">
        <f>SUMIFS(Распред!$K$4:$K$300,Распред!$B$4:$B$300,"май",Распред!$J$4:$J$300,A54)+SUMIFS(Распред!$M$4:$M$300,Распред!$B$4:$B$300,"май",Распред!$L$4:$L$300,A54)+SUMIFS(Распред!$O$4:$O$300,Распред!$B$4:$B$300,"май",Распред!$N$4:$N$300,A54)+SUMIFS(Распред!$Q$4:$Q$300,Распред!$B$4:$B$300,"май",Распред!$P$4:$P$300,A54)+SUMIFS(Распред!$S$4:$S$300,Распред!$B$4:$B$300,"май",Распред!$R$4:$R$300,A54)+SUMIFS(Распред!$U$4:$U$300,Распред!$B$4:$B$300,"май",Распред!$T$4:$T$300,A54)+SUMIFS(Распред!$W$4:$W$300,Распред!$B$4:$B$300,"май",Распред!$V$4:$V$300,A54)+SUMIFS(Распред!$Y$4:$Y$300,Распред!$B$4:$B$300,"май",Распред!$X$4:$X$300,A54)+SUMIFS(Распред!$AA$4:$AA$300,Распред!$B$4:$B$300,"май",Распред!$Z$4:$Z$300,A54)+SUMIFS(Распред!$AC$4:$AC$300,Распред!$B$4:$B$300,"май",Распред!$AB$4:$AB$300,A54)</f>
        <v>0</v>
      </c>
      <c r="AM54" s="46">
        <f t="shared" ca="1" si="6"/>
        <v>0</v>
      </c>
      <c r="AN54" s="46">
        <f t="shared" ca="1" si="7"/>
        <v>0</v>
      </c>
      <c r="AO54" s="46">
        <f t="shared" ca="1" si="8"/>
        <v>0</v>
      </c>
      <c r="AP54" s="46">
        <f>январь!AP54</f>
        <v>0</v>
      </c>
      <c r="AQ54" s="46">
        <f t="shared" ca="1" si="9"/>
        <v>0</v>
      </c>
      <c r="AR54" s="47"/>
      <c r="AS54" s="47">
        <f t="shared" ca="1" si="10"/>
        <v>0</v>
      </c>
      <c r="AT54" s="47"/>
      <c r="AU54" s="47"/>
      <c r="AV54" s="47"/>
      <c r="AW54" s="47"/>
      <c r="AX54" s="47"/>
      <c r="AY54" s="184"/>
      <c r="AZ54" s="184"/>
      <c r="BA54" s="184"/>
      <c r="BB54" s="184"/>
      <c r="BC54" s="184"/>
      <c r="BD54" s="184"/>
      <c r="BE54" s="184"/>
    </row>
    <row r="55" spans="1:57" x14ac:dyDescent="0.25">
      <c r="A55" s="47">
        <f>База!B55</f>
        <v>0</v>
      </c>
      <c r="B55" s="46" t="s">
        <v>24</v>
      </c>
      <c r="C55" s="46">
        <f ca="1">IF(COUNTIFS(Распис!$B$4:$B$300,$A55,Распис!$C$4:$C$300,"&lt;="&amp;C$1,Распис!$D$4:$D$300,"&gt;="&amp;C$1)&gt;0,SUMIFS(Распис!$H$4:$H$300,Распис!$B$4:$B$300,$A55,Распис!$C$4:$C$300,"&lt;="&amp;C$1,Распис!$D$4:$D$300,"&gt;="&amp;C$1),SUMIF(База!$B$3:$B$305,$A55,База!$H$3:$H$152))</f>
        <v>0</v>
      </c>
      <c r="D55" s="46">
        <f ca="1">IF(COUNTIFS(Распис!$B$4:$B$300,$A55,Распис!$C$4:$C$300,"&lt;="&amp;D$1,Распис!$D$4:$D$300,"&gt;="&amp;D$1)&gt;0,SUMIFS(Распис!$I$4:$I$300,Распис!$B$4:$B$300,$A55,Распис!$C$4:$C$300,"&lt;="&amp;D$1,Распис!$D$4:$D$300,"&gt;="&amp;D$1),SUMIF(База!$B$3:$B$305,$A55,База!$I$3:$I$152))</f>
        <v>0</v>
      </c>
      <c r="E55" s="46">
        <f ca="1">IF(COUNTIFS(Распис!$B$4:$B$300,$A55,Распис!$C$4:$C$300,"&lt;="&amp;E$1,Распис!$D$4:$D$300,"&gt;="&amp;E$1)&gt;0,SUMIFS(Распис!$J$4:$J$300,Распис!$B$4:$B$300,$A55,Распис!$C$4:$C$300,"&lt;="&amp;E$1,Распис!$D$4:$D$300,"&gt;="&amp;E$1),SUMIF(База!$B$3:$B$305,$A55,База!$J$3:$J$152))</f>
        <v>0</v>
      </c>
      <c r="F55" s="46">
        <f ca="1">IF(COUNTIFS(Распис!$B$4:$B$300,$A55,Распис!$C$4:$C$300,"&lt;="&amp;F$1,Распис!$D$4:$D$300,"&gt;="&amp;F$1)&gt;0,SUMIFS(Распис!$K$4:$K$300,Распис!$B$4:$B$300,$A55,Распис!$C$4:$C$300,"&lt;="&amp;F$1,Распис!$D$4:$D$300,"&gt;="&amp;F$1),SUMIF(База!$B$3:$B$305,$A55,База!$K$3:$K$152))</f>
        <v>0</v>
      </c>
      <c r="G55" s="46" t="s">
        <v>23</v>
      </c>
      <c r="H55" s="46" t="s">
        <v>24</v>
      </c>
      <c r="I55" s="46">
        <f ca="1">IF(COUNTIFS(Распис!$B$4:$B$300,$A55,Распис!$C$4:$C$300,"&lt;="&amp;I$1,Распис!$D$4:$D$300,"&gt;="&amp;I$1)&gt;0,SUMIFS(Распис!$G$4:$G$300,Распис!$B$4:$B$300,$A55,Распис!$C$4:$C$300,"&lt;="&amp;I$1,Распис!$D$4:$D$300,"&gt;="&amp;I$1),SUMIF(База!$B$3:$B$305,$A55,База!$G$3:$G$152))</f>
        <v>0</v>
      </c>
      <c r="J55" s="46" t="s">
        <v>24</v>
      </c>
      <c r="K55" s="46">
        <f ca="1">IF(COUNTIFS(Распис!$B$4:$B$300,$A55,Распис!$C$4:$C$300,"&lt;="&amp;K$1,Распис!$D$4:$D$300,"&gt;="&amp;K$1)&gt;0,SUMIFS(Распис!$I$4:$I$300,Распис!$B$4:$B$300,$A55,Распис!$C$4:$C$300,"&lt;="&amp;K$1,Распис!$D$4:$D$300,"&gt;="&amp;K$1),SUMIF(База!$B$3:$B$305,$A55,База!$I$3:$I$152))</f>
        <v>0</v>
      </c>
      <c r="L55" s="46">
        <f ca="1">IF(COUNTIFS(Распис!$B$4:$B$300,$A55,Распис!$C$4:$C$300,"&lt;="&amp;L$1,Распис!$D$4:$D$300,"&gt;="&amp;L$1)&gt;0,SUMIFS(Распис!$J$4:$J$300,Распис!$B$4:$B$300,$A55,Распис!$C$4:$C$300,"&lt;="&amp;L$1,Распис!$D$4:$D$300,"&gt;="&amp;L$1),SUMIF(База!$B$3:$B$305,$A55,База!$J$3:$J$152))</f>
        <v>0</v>
      </c>
      <c r="M55" s="46">
        <f ca="1">IF(COUNTIFS(Распис!$B$4:$B$300,$A55,Распис!$C$4:$C$300,"&lt;="&amp;M$1,Распис!$D$4:$D$300,"&gt;="&amp;M$1)&gt;0,SUMIFS(Распис!$K$4:$K$300,Распис!$B$4:$B$300,$A55,Распис!$C$4:$C$300,"&lt;="&amp;M$1,Распис!$D$4:$D$300,"&gt;="&amp;M$1),SUMIF(База!$B$3:$B$305,$A55,База!$K$3:$K$152))</f>
        <v>0</v>
      </c>
      <c r="N55" s="46" t="s">
        <v>23</v>
      </c>
      <c r="O55" s="46">
        <f ca="1">IF(COUNTIFS(Распис!$B$4:$B$300,$A55,Распис!$C$4:$C$300,"&lt;="&amp;O$1,Распис!$D$4:$D$300,"&gt;="&amp;O$1)&gt;0,SUMIFS(Распис!$F$4:$F$300,Распис!$B$4:$B$300,$A55,Распис!$C$4:$C$300,"&lt;="&amp;O$1,Распис!$D$4:$D$300,"&gt;="&amp;O$1),SUMIF(База!$B$3:$B$305,$A55,База!$F$3:$F$152))</f>
        <v>0</v>
      </c>
      <c r="P55" s="46">
        <f ca="1">IF(COUNTIFS(Распис!$B$4:$B$300,$A55,Распис!$C$4:$C$300,"&lt;="&amp;P$1,Распис!$D$4:$D$300,"&gt;="&amp;P$1)&gt;0,SUMIFS(Распис!$G$4:$G$300,Распис!$B$4:$B$300,$A55,Распис!$C$4:$C$300,"&lt;="&amp;P$1,Распис!$D$4:$D$300,"&gt;="&amp;P$1),SUMIF(База!$B$3:$B$305,$A55,База!$G$3:$G$152))</f>
        <v>0</v>
      </c>
      <c r="Q55" s="46">
        <f ca="1">IF(COUNTIFS(Распис!$B$4:$B$300,$A55,Распис!$C$4:$C$300,"&lt;="&amp;Q$1,Распис!$D$4:$D$300,"&gt;="&amp;Q$1)&gt;0,SUMIFS(Распис!$H$4:$H$300,Распис!$B$4:$B$300,$A55,Распис!$C$4:$C$300,"&lt;="&amp;Q$1,Распис!$D$4:$D$300,"&gt;="&amp;Q$1),SUMIF(База!$B$3:$B$305,$A55,База!$H$3:$H$152))</f>
        <v>0</v>
      </c>
      <c r="R55" s="46">
        <f ca="1">IF(COUNTIFS(Распис!$B$4:$B$300,$A55,Распис!$C$4:$C$300,"&lt;="&amp;R$1,Распис!$D$4:$D$300,"&gt;="&amp;R$1)&gt;0,SUMIFS(Распис!$I$4:$I$300,Распис!$B$4:$B$300,$A55,Распис!$C$4:$C$300,"&lt;="&amp;R$1,Распис!$D$4:$D$300,"&gt;="&amp;R$1),SUMIF(База!$B$3:$B$305,$A55,База!$I$3:$I$152))</f>
        <v>0</v>
      </c>
      <c r="S55" s="46">
        <f ca="1">IF(COUNTIFS(Распис!$B$4:$B$300,$A55,Распис!$C$4:$C$300,"&lt;="&amp;S$1,Распис!$D$4:$D$300,"&gt;="&amp;S$1)&gt;0,SUMIFS(Распис!$J$4:$J$300,Распис!$B$4:$B$300,$A55,Распис!$C$4:$C$300,"&lt;="&amp;S$1,Распис!$D$4:$D$300,"&gt;="&amp;S$1),SUMIF(База!$B$3:$B$305,$A55,База!$J$3:$J$152))</f>
        <v>0</v>
      </c>
      <c r="T55" s="46">
        <f ca="1">IF(COUNTIFS(Распис!$B$4:$B$300,$A55,Распис!$C$4:$C$300,"&lt;="&amp;T$1,Распис!$D$4:$D$300,"&gt;="&amp;T$1)&gt;0,SUMIFS(Распис!$K$4:$K$300,Распис!$B$4:$B$300,$A55,Распис!$C$4:$C$300,"&lt;="&amp;T$1,Распис!$D$4:$D$300,"&gt;="&amp;T$1),SUMIF(База!$B$3:$B$305,$A55,База!$K$3:$K$152))</f>
        <v>0</v>
      </c>
      <c r="U55" s="46" t="s">
        <v>23</v>
      </c>
      <c r="V55" s="46">
        <f ca="1">IF(COUNTIFS(Распис!$B$4:$B$300,$A55,Распис!$C$4:$C$300,"&lt;="&amp;V$1,Распис!$D$4:$D$300,"&gt;="&amp;V$1)&gt;0,SUMIFS(Распис!$F$4:$F$300,Распис!$B$4:$B$300,$A55,Распис!$C$4:$C$300,"&lt;="&amp;V$1,Распис!$D$4:$D$300,"&gt;="&amp;V$1),SUMIF(База!$B$3:$B$305,$A55,База!$F$3:$F$152))</f>
        <v>0</v>
      </c>
      <c r="W55" s="46">
        <f ca="1">IF(COUNTIFS(Распис!$B$4:$B$300,$A55,Распис!$C$4:$C$300,"&lt;="&amp;W$1,Распис!$D$4:$D$300,"&gt;="&amp;W$1)&gt;0,SUMIFS(Распис!$G$4:$G$300,Распис!$B$4:$B$300,$A55,Распис!$C$4:$C$300,"&lt;="&amp;W$1,Распис!$D$4:$D$300,"&gt;="&amp;W$1),SUMIF(База!$B$3:$B$305,$A55,База!$G$3:$G$152))</f>
        <v>0</v>
      </c>
      <c r="X55" s="46">
        <f ca="1">IF(COUNTIFS(Распис!$B$4:$B$300,$A55,Распис!$C$4:$C$300,"&lt;="&amp;X$1,Распис!$D$4:$D$300,"&gt;="&amp;X$1)&gt;0,SUMIFS(Распис!$H$4:$H$300,Распис!$B$4:$B$300,$A55,Распис!$C$4:$C$300,"&lt;="&amp;X$1,Распис!$D$4:$D$300,"&gt;="&amp;X$1),SUMIF(База!$B$3:$B$305,$A55,База!$H$3:$H$152))</f>
        <v>0</v>
      </c>
      <c r="Y55" s="46">
        <f ca="1">IF(COUNTIFS(Распис!$B$4:$B$300,$A55,Распис!$C$4:$C$300,"&lt;="&amp;Y$1,Распис!$D$4:$D$300,"&gt;="&amp;Y$1)&gt;0,SUMIFS(Распис!$I$4:$I$300,Распис!$B$4:$B$300,$A55,Распис!$C$4:$C$300,"&lt;="&amp;Y$1,Распис!$D$4:$D$300,"&gt;="&amp;Y$1),SUMIF(База!$B$3:$B$305,$A55,База!$I$3:$I$152))</f>
        <v>0</v>
      </c>
      <c r="Z55" s="46">
        <f ca="1">IF(COUNTIFS(Распис!$B$4:$B$300,$A55,Распис!$C$4:$C$300,"&lt;="&amp;Z$1,Распис!$D$4:$D$300,"&gt;="&amp;Z$1)&gt;0,SUMIFS(Распис!$J$4:$J$300,Распис!$B$4:$B$300,$A55,Распис!$C$4:$C$300,"&lt;="&amp;Z$1,Распис!$D$4:$D$300,"&gt;="&amp;Z$1),SUMIF(База!$B$3:$B$305,$A55,База!$J$3:$J$152))</f>
        <v>0</v>
      </c>
      <c r="AA55" s="46" t="s">
        <v>25</v>
      </c>
      <c r="AB55" s="46" t="s">
        <v>23</v>
      </c>
      <c r="AC55" s="46" t="s">
        <v>25</v>
      </c>
      <c r="AD55" s="46" t="s">
        <v>25</v>
      </c>
      <c r="AE55" s="46" t="s">
        <v>25</v>
      </c>
      <c r="AF55" s="46" t="s">
        <v>25</v>
      </c>
      <c r="AG55" s="46">
        <f t="shared" ca="1" si="3"/>
        <v>0</v>
      </c>
      <c r="AH55" s="46">
        <f ca="1">AG55-SUMIFS(Распред!$G$4:$G$300,Распред!$B$4:$B$300,"май",Распред!$F$4:$F$300,A55)</f>
        <v>0</v>
      </c>
      <c r="AI55" s="46">
        <f ca="1">AH55+(COUNTIF(B55:AF55,"КД")+SUMIFS(Распред!$AH$4:$AH$300,Распред!$F$4:$F$300,A55,Распред!$B$4:$B$300,"май"))*4</f>
        <v>20</v>
      </c>
      <c r="AJ55" s="46">
        <f t="shared" ca="1" si="4"/>
        <v>0</v>
      </c>
      <c r="AK55" s="46">
        <f t="shared" ca="1" si="5"/>
        <v>0</v>
      </c>
      <c r="AL55" s="46">
        <f>SUMIFS(Распред!$K$4:$K$300,Распред!$B$4:$B$300,"май",Распред!$J$4:$J$300,A55)+SUMIFS(Распред!$M$4:$M$300,Распред!$B$4:$B$300,"май",Распред!$L$4:$L$300,A55)+SUMIFS(Распред!$O$4:$O$300,Распред!$B$4:$B$300,"май",Распред!$N$4:$N$300,A55)+SUMIFS(Распред!$Q$4:$Q$300,Распред!$B$4:$B$300,"май",Распред!$P$4:$P$300,A55)+SUMIFS(Распред!$S$4:$S$300,Распред!$B$4:$B$300,"май",Распред!$R$4:$R$300,A55)+SUMIFS(Распред!$U$4:$U$300,Распред!$B$4:$B$300,"май",Распред!$T$4:$T$300,A55)+SUMIFS(Распред!$W$4:$W$300,Распред!$B$4:$B$300,"май",Распред!$V$4:$V$300,A55)+SUMIFS(Распред!$Y$4:$Y$300,Распред!$B$4:$B$300,"май",Распред!$X$4:$X$300,A55)+SUMIFS(Распред!$AA$4:$AA$300,Распред!$B$4:$B$300,"май",Распред!$Z$4:$Z$300,A55)+SUMIFS(Распред!$AC$4:$AC$300,Распред!$B$4:$B$300,"май",Распред!$AB$4:$AB$300,A55)</f>
        <v>0</v>
      </c>
      <c r="AM55" s="46">
        <f t="shared" ca="1" si="6"/>
        <v>0</v>
      </c>
      <c r="AN55" s="46">
        <f t="shared" ca="1" si="7"/>
        <v>0</v>
      </c>
      <c r="AO55" s="46">
        <f t="shared" ca="1" si="8"/>
        <v>0</v>
      </c>
      <c r="AP55" s="46">
        <f>январь!AP55</f>
        <v>0</v>
      </c>
      <c r="AQ55" s="46">
        <f t="shared" ca="1" si="9"/>
        <v>0</v>
      </c>
      <c r="AR55" s="47"/>
      <c r="AS55" s="47">
        <f t="shared" ca="1" si="10"/>
        <v>0</v>
      </c>
      <c r="AT55" s="47"/>
      <c r="AU55" s="47"/>
      <c r="AV55" s="47"/>
      <c r="AW55" s="47"/>
      <c r="AX55" s="47"/>
      <c r="AY55" s="184"/>
      <c r="AZ55" s="184"/>
      <c r="BA55" s="184"/>
      <c r="BB55" s="184"/>
      <c r="BC55" s="184"/>
      <c r="BD55" s="184"/>
      <c r="BE55" s="184"/>
    </row>
    <row r="56" spans="1:57" x14ac:dyDescent="0.25">
      <c r="A56" s="47">
        <f>База!B56</f>
        <v>0</v>
      </c>
      <c r="B56" s="46" t="s">
        <v>24</v>
      </c>
      <c r="C56" s="46">
        <f ca="1">IF(COUNTIFS(Распис!$B$4:$B$300,$A56,Распис!$C$4:$C$300,"&lt;="&amp;C$1,Распис!$D$4:$D$300,"&gt;="&amp;C$1)&gt;0,SUMIFS(Распис!$H$4:$H$300,Распис!$B$4:$B$300,$A56,Распис!$C$4:$C$300,"&lt;="&amp;C$1,Распис!$D$4:$D$300,"&gt;="&amp;C$1),SUMIF(База!$B$3:$B$305,$A56,База!$H$3:$H$152))</f>
        <v>0</v>
      </c>
      <c r="D56" s="46">
        <f ca="1">IF(COUNTIFS(Распис!$B$4:$B$300,$A56,Распис!$C$4:$C$300,"&lt;="&amp;D$1,Распис!$D$4:$D$300,"&gt;="&amp;D$1)&gt;0,SUMIFS(Распис!$I$4:$I$300,Распис!$B$4:$B$300,$A56,Распис!$C$4:$C$300,"&lt;="&amp;D$1,Распис!$D$4:$D$300,"&gt;="&amp;D$1),SUMIF(База!$B$3:$B$305,$A56,База!$I$3:$I$152))</f>
        <v>0</v>
      </c>
      <c r="E56" s="46">
        <f ca="1">IF(COUNTIFS(Распис!$B$4:$B$300,$A56,Распис!$C$4:$C$300,"&lt;="&amp;E$1,Распис!$D$4:$D$300,"&gt;="&amp;E$1)&gt;0,SUMIFS(Распис!$J$4:$J$300,Распис!$B$4:$B$300,$A56,Распис!$C$4:$C$300,"&lt;="&amp;E$1,Распис!$D$4:$D$300,"&gt;="&amp;E$1),SUMIF(База!$B$3:$B$305,$A56,База!$J$3:$J$152))</f>
        <v>0</v>
      </c>
      <c r="F56" s="46">
        <f ca="1">IF(COUNTIFS(Распис!$B$4:$B$300,$A56,Распис!$C$4:$C$300,"&lt;="&amp;F$1,Распис!$D$4:$D$300,"&gt;="&amp;F$1)&gt;0,SUMIFS(Распис!$K$4:$K$300,Распис!$B$4:$B$300,$A56,Распис!$C$4:$C$300,"&lt;="&amp;F$1,Распис!$D$4:$D$300,"&gt;="&amp;F$1),SUMIF(База!$B$3:$B$305,$A56,База!$K$3:$K$152))</f>
        <v>0</v>
      </c>
      <c r="G56" s="46" t="s">
        <v>23</v>
      </c>
      <c r="H56" s="46" t="s">
        <v>24</v>
      </c>
      <c r="I56" s="46">
        <f ca="1">IF(COUNTIFS(Распис!$B$4:$B$300,$A56,Распис!$C$4:$C$300,"&lt;="&amp;I$1,Распис!$D$4:$D$300,"&gt;="&amp;I$1)&gt;0,SUMIFS(Распис!$G$4:$G$300,Распис!$B$4:$B$300,$A56,Распис!$C$4:$C$300,"&lt;="&amp;I$1,Распис!$D$4:$D$300,"&gt;="&amp;I$1),SUMIF(База!$B$3:$B$305,$A56,База!$G$3:$G$152))</f>
        <v>0</v>
      </c>
      <c r="J56" s="46" t="s">
        <v>24</v>
      </c>
      <c r="K56" s="46">
        <f ca="1">IF(COUNTIFS(Распис!$B$4:$B$300,$A56,Распис!$C$4:$C$300,"&lt;="&amp;K$1,Распис!$D$4:$D$300,"&gt;="&amp;K$1)&gt;0,SUMIFS(Распис!$I$4:$I$300,Распис!$B$4:$B$300,$A56,Распис!$C$4:$C$300,"&lt;="&amp;K$1,Распис!$D$4:$D$300,"&gt;="&amp;K$1),SUMIF(База!$B$3:$B$305,$A56,База!$I$3:$I$152))</f>
        <v>0</v>
      </c>
      <c r="L56" s="46">
        <f ca="1">IF(COUNTIFS(Распис!$B$4:$B$300,$A56,Распис!$C$4:$C$300,"&lt;="&amp;L$1,Распис!$D$4:$D$300,"&gt;="&amp;L$1)&gt;0,SUMIFS(Распис!$J$4:$J$300,Распис!$B$4:$B$300,$A56,Распис!$C$4:$C$300,"&lt;="&amp;L$1,Распис!$D$4:$D$300,"&gt;="&amp;L$1),SUMIF(База!$B$3:$B$305,$A56,База!$J$3:$J$152))</f>
        <v>0</v>
      </c>
      <c r="M56" s="46">
        <f ca="1">IF(COUNTIFS(Распис!$B$4:$B$300,$A56,Распис!$C$4:$C$300,"&lt;="&amp;M$1,Распис!$D$4:$D$300,"&gt;="&amp;M$1)&gt;0,SUMIFS(Распис!$K$4:$K$300,Распис!$B$4:$B$300,$A56,Распис!$C$4:$C$300,"&lt;="&amp;M$1,Распис!$D$4:$D$300,"&gt;="&amp;M$1),SUMIF(База!$B$3:$B$305,$A56,База!$K$3:$K$152))</f>
        <v>0</v>
      </c>
      <c r="N56" s="46" t="s">
        <v>23</v>
      </c>
      <c r="O56" s="46">
        <f ca="1">IF(COUNTIFS(Распис!$B$4:$B$300,$A56,Распис!$C$4:$C$300,"&lt;="&amp;O$1,Распис!$D$4:$D$300,"&gt;="&amp;O$1)&gt;0,SUMIFS(Распис!$F$4:$F$300,Распис!$B$4:$B$300,$A56,Распис!$C$4:$C$300,"&lt;="&amp;O$1,Распис!$D$4:$D$300,"&gt;="&amp;O$1),SUMIF(База!$B$3:$B$305,$A56,База!$F$3:$F$152))</f>
        <v>0</v>
      </c>
      <c r="P56" s="46">
        <f ca="1">IF(COUNTIFS(Распис!$B$4:$B$300,$A56,Распис!$C$4:$C$300,"&lt;="&amp;P$1,Распис!$D$4:$D$300,"&gt;="&amp;P$1)&gt;0,SUMIFS(Распис!$G$4:$G$300,Распис!$B$4:$B$300,$A56,Распис!$C$4:$C$300,"&lt;="&amp;P$1,Распис!$D$4:$D$300,"&gt;="&amp;P$1),SUMIF(База!$B$3:$B$305,$A56,База!$G$3:$G$152))</f>
        <v>0</v>
      </c>
      <c r="Q56" s="46">
        <f ca="1">IF(COUNTIFS(Распис!$B$4:$B$300,$A56,Распис!$C$4:$C$300,"&lt;="&amp;Q$1,Распис!$D$4:$D$300,"&gt;="&amp;Q$1)&gt;0,SUMIFS(Распис!$H$4:$H$300,Распис!$B$4:$B$300,$A56,Распис!$C$4:$C$300,"&lt;="&amp;Q$1,Распис!$D$4:$D$300,"&gt;="&amp;Q$1),SUMIF(База!$B$3:$B$305,$A56,База!$H$3:$H$152))</f>
        <v>0</v>
      </c>
      <c r="R56" s="46">
        <f ca="1">IF(COUNTIFS(Распис!$B$4:$B$300,$A56,Распис!$C$4:$C$300,"&lt;="&amp;R$1,Распис!$D$4:$D$300,"&gt;="&amp;R$1)&gt;0,SUMIFS(Распис!$I$4:$I$300,Распис!$B$4:$B$300,$A56,Распис!$C$4:$C$300,"&lt;="&amp;R$1,Распис!$D$4:$D$300,"&gt;="&amp;R$1),SUMIF(База!$B$3:$B$305,$A56,База!$I$3:$I$152))</f>
        <v>0</v>
      </c>
      <c r="S56" s="46">
        <f ca="1">IF(COUNTIFS(Распис!$B$4:$B$300,$A56,Распис!$C$4:$C$300,"&lt;="&amp;S$1,Распис!$D$4:$D$300,"&gt;="&amp;S$1)&gt;0,SUMIFS(Распис!$J$4:$J$300,Распис!$B$4:$B$300,$A56,Распис!$C$4:$C$300,"&lt;="&amp;S$1,Распис!$D$4:$D$300,"&gt;="&amp;S$1),SUMIF(База!$B$3:$B$305,$A56,База!$J$3:$J$152))</f>
        <v>0</v>
      </c>
      <c r="T56" s="46">
        <f ca="1">IF(COUNTIFS(Распис!$B$4:$B$300,$A56,Распис!$C$4:$C$300,"&lt;="&amp;T$1,Распис!$D$4:$D$300,"&gt;="&amp;T$1)&gt;0,SUMIFS(Распис!$K$4:$K$300,Распис!$B$4:$B$300,$A56,Распис!$C$4:$C$300,"&lt;="&amp;T$1,Распис!$D$4:$D$300,"&gt;="&amp;T$1),SUMIF(База!$B$3:$B$305,$A56,База!$K$3:$K$152))</f>
        <v>0</v>
      </c>
      <c r="U56" s="46" t="s">
        <v>23</v>
      </c>
      <c r="V56" s="46">
        <f ca="1">IF(COUNTIFS(Распис!$B$4:$B$300,$A56,Распис!$C$4:$C$300,"&lt;="&amp;V$1,Распис!$D$4:$D$300,"&gt;="&amp;V$1)&gt;0,SUMIFS(Распис!$F$4:$F$300,Распис!$B$4:$B$300,$A56,Распис!$C$4:$C$300,"&lt;="&amp;V$1,Распис!$D$4:$D$300,"&gt;="&amp;V$1),SUMIF(База!$B$3:$B$305,$A56,База!$F$3:$F$152))</f>
        <v>0</v>
      </c>
      <c r="W56" s="46">
        <f ca="1">IF(COUNTIFS(Распис!$B$4:$B$300,$A56,Распис!$C$4:$C$300,"&lt;="&amp;W$1,Распис!$D$4:$D$300,"&gt;="&amp;W$1)&gt;0,SUMIFS(Распис!$G$4:$G$300,Распис!$B$4:$B$300,$A56,Распис!$C$4:$C$300,"&lt;="&amp;W$1,Распис!$D$4:$D$300,"&gt;="&amp;W$1),SUMIF(База!$B$3:$B$305,$A56,База!$G$3:$G$152))</f>
        <v>0</v>
      </c>
      <c r="X56" s="46">
        <f ca="1">IF(COUNTIFS(Распис!$B$4:$B$300,$A56,Распис!$C$4:$C$300,"&lt;="&amp;X$1,Распис!$D$4:$D$300,"&gt;="&amp;X$1)&gt;0,SUMIFS(Распис!$H$4:$H$300,Распис!$B$4:$B$300,$A56,Распис!$C$4:$C$300,"&lt;="&amp;X$1,Распис!$D$4:$D$300,"&gt;="&amp;X$1),SUMIF(База!$B$3:$B$305,$A56,База!$H$3:$H$152))</f>
        <v>0</v>
      </c>
      <c r="Y56" s="46">
        <f ca="1">IF(COUNTIFS(Распис!$B$4:$B$300,$A56,Распис!$C$4:$C$300,"&lt;="&amp;Y$1,Распис!$D$4:$D$300,"&gt;="&amp;Y$1)&gt;0,SUMIFS(Распис!$I$4:$I$300,Распис!$B$4:$B$300,$A56,Распис!$C$4:$C$300,"&lt;="&amp;Y$1,Распис!$D$4:$D$300,"&gt;="&amp;Y$1),SUMIF(База!$B$3:$B$305,$A56,База!$I$3:$I$152))</f>
        <v>0</v>
      </c>
      <c r="Z56" s="46">
        <f ca="1">IF(COUNTIFS(Распис!$B$4:$B$300,$A56,Распис!$C$4:$C$300,"&lt;="&amp;Z$1,Распис!$D$4:$D$300,"&gt;="&amp;Z$1)&gt;0,SUMIFS(Распис!$J$4:$J$300,Распис!$B$4:$B$300,$A56,Распис!$C$4:$C$300,"&lt;="&amp;Z$1,Распис!$D$4:$D$300,"&gt;="&amp;Z$1),SUMIF(База!$B$3:$B$305,$A56,База!$J$3:$J$152))</f>
        <v>0</v>
      </c>
      <c r="AA56" s="46" t="s">
        <v>25</v>
      </c>
      <c r="AB56" s="46" t="s">
        <v>23</v>
      </c>
      <c r="AC56" s="46" t="s">
        <v>25</v>
      </c>
      <c r="AD56" s="46" t="s">
        <v>25</v>
      </c>
      <c r="AE56" s="46" t="s">
        <v>25</v>
      </c>
      <c r="AF56" s="46" t="s">
        <v>25</v>
      </c>
      <c r="AG56" s="46">
        <f t="shared" ca="1" si="3"/>
        <v>0</v>
      </c>
      <c r="AH56" s="46">
        <f ca="1">AG56-SUMIFS(Распред!$G$4:$G$300,Распред!$B$4:$B$300,"май",Распред!$F$4:$F$300,A56)</f>
        <v>0</v>
      </c>
      <c r="AI56" s="46">
        <f ca="1">AH56+(COUNTIF(B56:AF56,"КД")+SUMIFS(Распред!$AH$4:$AH$300,Распред!$F$4:$F$300,A56,Распред!$B$4:$B$300,"май"))*4</f>
        <v>20</v>
      </c>
      <c r="AJ56" s="46">
        <f t="shared" ca="1" si="4"/>
        <v>0</v>
      </c>
      <c r="AK56" s="46">
        <f t="shared" ca="1" si="5"/>
        <v>0</v>
      </c>
      <c r="AL56" s="46">
        <f>SUMIFS(Распред!$K$4:$K$300,Распред!$B$4:$B$300,"май",Распред!$J$4:$J$300,A56)+SUMIFS(Распред!$M$4:$M$300,Распред!$B$4:$B$300,"май",Распред!$L$4:$L$300,A56)+SUMIFS(Распред!$O$4:$O$300,Распред!$B$4:$B$300,"май",Распред!$N$4:$N$300,A56)+SUMIFS(Распред!$Q$4:$Q$300,Распред!$B$4:$B$300,"май",Распред!$P$4:$P$300,A56)+SUMIFS(Распред!$S$4:$S$300,Распред!$B$4:$B$300,"май",Распред!$R$4:$R$300,A56)+SUMIFS(Распред!$U$4:$U$300,Распред!$B$4:$B$300,"май",Распред!$T$4:$T$300,A56)+SUMIFS(Распред!$W$4:$W$300,Распред!$B$4:$B$300,"май",Распред!$V$4:$V$300,A56)+SUMIFS(Распред!$Y$4:$Y$300,Распред!$B$4:$B$300,"май",Распред!$X$4:$X$300,A56)+SUMIFS(Распред!$AA$4:$AA$300,Распред!$B$4:$B$300,"май",Распред!$Z$4:$Z$300,A56)+SUMIFS(Распред!$AC$4:$AC$300,Распред!$B$4:$B$300,"май",Распред!$AB$4:$AB$300,A56)</f>
        <v>0</v>
      </c>
      <c r="AM56" s="46">
        <f t="shared" ca="1" si="6"/>
        <v>0</v>
      </c>
      <c r="AN56" s="46">
        <f t="shared" ca="1" si="7"/>
        <v>0</v>
      </c>
      <c r="AO56" s="46">
        <f t="shared" ca="1" si="8"/>
        <v>0</v>
      </c>
      <c r="AP56" s="46">
        <f>январь!AP56</f>
        <v>0</v>
      </c>
      <c r="AQ56" s="46">
        <f t="shared" ca="1" si="9"/>
        <v>0</v>
      </c>
      <c r="AR56" s="47"/>
      <c r="AS56" s="47">
        <f t="shared" ca="1" si="10"/>
        <v>0</v>
      </c>
      <c r="AT56" s="47"/>
      <c r="AU56" s="47"/>
      <c r="AV56" s="47"/>
      <c r="AW56" s="47"/>
      <c r="AX56" s="47"/>
      <c r="AY56" s="184"/>
      <c r="AZ56" s="184"/>
      <c r="BA56" s="184"/>
      <c r="BB56" s="184"/>
      <c r="BC56" s="184"/>
      <c r="BD56" s="184"/>
      <c r="BE56" s="184"/>
    </row>
    <row r="57" spans="1:57" x14ac:dyDescent="0.25">
      <c r="A57" s="47">
        <f>База!B57</f>
        <v>0</v>
      </c>
      <c r="B57" s="46" t="s">
        <v>24</v>
      </c>
      <c r="C57" s="46">
        <f ca="1">IF(COUNTIFS(Распис!$B$4:$B$300,$A57,Распис!$C$4:$C$300,"&lt;="&amp;C$1,Распис!$D$4:$D$300,"&gt;="&amp;C$1)&gt;0,SUMIFS(Распис!$H$4:$H$300,Распис!$B$4:$B$300,$A57,Распис!$C$4:$C$300,"&lt;="&amp;C$1,Распис!$D$4:$D$300,"&gt;="&amp;C$1),SUMIF(База!$B$3:$B$305,$A57,База!$H$3:$H$152))</f>
        <v>0</v>
      </c>
      <c r="D57" s="46">
        <f ca="1">IF(COUNTIFS(Распис!$B$4:$B$300,$A57,Распис!$C$4:$C$300,"&lt;="&amp;D$1,Распис!$D$4:$D$300,"&gt;="&amp;D$1)&gt;0,SUMIFS(Распис!$I$4:$I$300,Распис!$B$4:$B$300,$A57,Распис!$C$4:$C$300,"&lt;="&amp;D$1,Распис!$D$4:$D$300,"&gt;="&amp;D$1),SUMIF(База!$B$3:$B$305,$A57,База!$I$3:$I$152))</f>
        <v>0</v>
      </c>
      <c r="E57" s="46">
        <f ca="1">IF(COUNTIFS(Распис!$B$4:$B$300,$A57,Распис!$C$4:$C$300,"&lt;="&amp;E$1,Распис!$D$4:$D$300,"&gt;="&amp;E$1)&gt;0,SUMIFS(Распис!$J$4:$J$300,Распис!$B$4:$B$300,$A57,Распис!$C$4:$C$300,"&lt;="&amp;E$1,Распис!$D$4:$D$300,"&gt;="&amp;E$1),SUMIF(База!$B$3:$B$305,$A57,База!$J$3:$J$152))</f>
        <v>0</v>
      </c>
      <c r="F57" s="46">
        <f ca="1">IF(COUNTIFS(Распис!$B$4:$B$300,$A57,Распис!$C$4:$C$300,"&lt;="&amp;F$1,Распис!$D$4:$D$300,"&gt;="&amp;F$1)&gt;0,SUMIFS(Распис!$K$4:$K$300,Распис!$B$4:$B$300,$A57,Распис!$C$4:$C$300,"&lt;="&amp;F$1,Распис!$D$4:$D$300,"&gt;="&amp;F$1),SUMIF(База!$B$3:$B$305,$A57,База!$K$3:$K$152))</f>
        <v>0</v>
      </c>
      <c r="G57" s="46" t="s">
        <v>23</v>
      </c>
      <c r="H57" s="46" t="s">
        <v>24</v>
      </c>
      <c r="I57" s="46">
        <f ca="1">IF(COUNTIFS(Распис!$B$4:$B$300,$A57,Распис!$C$4:$C$300,"&lt;="&amp;I$1,Распис!$D$4:$D$300,"&gt;="&amp;I$1)&gt;0,SUMIFS(Распис!$G$4:$G$300,Распис!$B$4:$B$300,$A57,Распис!$C$4:$C$300,"&lt;="&amp;I$1,Распис!$D$4:$D$300,"&gt;="&amp;I$1),SUMIF(База!$B$3:$B$305,$A57,База!$G$3:$G$152))</f>
        <v>0</v>
      </c>
      <c r="J57" s="46" t="s">
        <v>24</v>
      </c>
      <c r="K57" s="46">
        <f ca="1">IF(COUNTIFS(Распис!$B$4:$B$300,$A57,Распис!$C$4:$C$300,"&lt;="&amp;K$1,Распис!$D$4:$D$300,"&gt;="&amp;K$1)&gt;0,SUMIFS(Распис!$I$4:$I$300,Распис!$B$4:$B$300,$A57,Распис!$C$4:$C$300,"&lt;="&amp;K$1,Распис!$D$4:$D$300,"&gt;="&amp;K$1),SUMIF(База!$B$3:$B$305,$A57,База!$I$3:$I$152))</f>
        <v>0</v>
      </c>
      <c r="L57" s="46">
        <f ca="1">IF(COUNTIFS(Распис!$B$4:$B$300,$A57,Распис!$C$4:$C$300,"&lt;="&amp;L$1,Распис!$D$4:$D$300,"&gt;="&amp;L$1)&gt;0,SUMIFS(Распис!$J$4:$J$300,Распис!$B$4:$B$300,$A57,Распис!$C$4:$C$300,"&lt;="&amp;L$1,Распис!$D$4:$D$300,"&gt;="&amp;L$1),SUMIF(База!$B$3:$B$305,$A57,База!$J$3:$J$152))</f>
        <v>0</v>
      </c>
      <c r="M57" s="46">
        <f ca="1">IF(COUNTIFS(Распис!$B$4:$B$300,$A57,Распис!$C$4:$C$300,"&lt;="&amp;M$1,Распис!$D$4:$D$300,"&gt;="&amp;M$1)&gt;0,SUMIFS(Распис!$K$4:$K$300,Распис!$B$4:$B$300,$A57,Распис!$C$4:$C$300,"&lt;="&amp;M$1,Распис!$D$4:$D$300,"&gt;="&amp;M$1),SUMIF(База!$B$3:$B$305,$A57,База!$K$3:$K$152))</f>
        <v>0</v>
      </c>
      <c r="N57" s="46" t="s">
        <v>23</v>
      </c>
      <c r="O57" s="46">
        <f ca="1">IF(COUNTIFS(Распис!$B$4:$B$300,$A57,Распис!$C$4:$C$300,"&lt;="&amp;O$1,Распис!$D$4:$D$300,"&gt;="&amp;O$1)&gt;0,SUMIFS(Распис!$F$4:$F$300,Распис!$B$4:$B$300,$A57,Распис!$C$4:$C$300,"&lt;="&amp;O$1,Распис!$D$4:$D$300,"&gt;="&amp;O$1),SUMIF(База!$B$3:$B$305,$A57,База!$F$3:$F$152))</f>
        <v>0</v>
      </c>
      <c r="P57" s="46">
        <f ca="1">IF(COUNTIFS(Распис!$B$4:$B$300,$A57,Распис!$C$4:$C$300,"&lt;="&amp;P$1,Распис!$D$4:$D$300,"&gt;="&amp;P$1)&gt;0,SUMIFS(Распис!$G$4:$G$300,Распис!$B$4:$B$300,$A57,Распис!$C$4:$C$300,"&lt;="&amp;P$1,Распис!$D$4:$D$300,"&gt;="&amp;P$1),SUMIF(База!$B$3:$B$305,$A57,База!$G$3:$G$152))</f>
        <v>0</v>
      </c>
      <c r="Q57" s="46">
        <f ca="1">IF(COUNTIFS(Распис!$B$4:$B$300,$A57,Распис!$C$4:$C$300,"&lt;="&amp;Q$1,Распис!$D$4:$D$300,"&gt;="&amp;Q$1)&gt;0,SUMIFS(Распис!$H$4:$H$300,Распис!$B$4:$B$300,$A57,Распис!$C$4:$C$300,"&lt;="&amp;Q$1,Распис!$D$4:$D$300,"&gt;="&amp;Q$1),SUMIF(База!$B$3:$B$305,$A57,База!$H$3:$H$152))</f>
        <v>0</v>
      </c>
      <c r="R57" s="46">
        <f ca="1">IF(COUNTIFS(Распис!$B$4:$B$300,$A57,Распис!$C$4:$C$300,"&lt;="&amp;R$1,Распис!$D$4:$D$300,"&gt;="&amp;R$1)&gt;0,SUMIFS(Распис!$I$4:$I$300,Распис!$B$4:$B$300,$A57,Распис!$C$4:$C$300,"&lt;="&amp;R$1,Распис!$D$4:$D$300,"&gt;="&amp;R$1),SUMIF(База!$B$3:$B$305,$A57,База!$I$3:$I$152))</f>
        <v>0</v>
      </c>
      <c r="S57" s="46">
        <f ca="1">IF(COUNTIFS(Распис!$B$4:$B$300,$A57,Распис!$C$4:$C$300,"&lt;="&amp;S$1,Распис!$D$4:$D$300,"&gt;="&amp;S$1)&gt;0,SUMIFS(Распис!$J$4:$J$300,Распис!$B$4:$B$300,$A57,Распис!$C$4:$C$300,"&lt;="&amp;S$1,Распис!$D$4:$D$300,"&gt;="&amp;S$1),SUMIF(База!$B$3:$B$305,$A57,База!$J$3:$J$152))</f>
        <v>0</v>
      </c>
      <c r="T57" s="46">
        <f ca="1">IF(COUNTIFS(Распис!$B$4:$B$300,$A57,Распис!$C$4:$C$300,"&lt;="&amp;T$1,Распис!$D$4:$D$300,"&gt;="&amp;T$1)&gt;0,SUMIFS(Распис!$K$4:$K$300,Распис!$B$4:$B$300,$A57,Распис!$C$4:$C$300,"&lt;="&amp;T$1,Распис!$D$4:$D$300,"&gt;="&amp;T$1),SUMIF(База!$B$3:$B$305,$A57,База!$K$3:$K$152))</f>
        <v>0</v>
      </c>
      <c r="U57" s="46" t="s">
        <v>23</v>
      </c>
      <c r="V57" s="46">
        <f ca="1">IF(COUNTIFS(Распис!$B$4:$B$300,$A57,Распис!$C$4:$C$300,"&lt;="&amp;V$1,Распис!$D$4:$D$300,"&gt;="&amp;V$1)&gt;0,SUMIFS(Распис!$F$4:$F$300,Распис!$B$4:$B$300,$A57,Распис!$C$4:$C$300,"&lt;="&amp;V$1,Распис!$D$4:$D$300,"&gt;="&amp;V$1),SUMIF(База!$B$3:$B$305,$A57,База!$F$3:$F$152))</f>
        <v>0</v>
      </c>
      <c r="W57" s="46">
        <f ca="1">IF(COUNTIFS(Распис!$B$4:$B$300,$A57,Распис!$C$4:$C$300,"&lt;="&amp;W$1,Распис!$D$4:$D$300,"&gt;="&amp;W$1)&gt;0,SUMIFS(Распис!$G$4:$G$300,Распис!$B$4:$B$300,$A57,Распис!$C$4:$C$300,"&lt;="&amp;W$1,Распис!$D$4:$D$300,"&gt;="&amp;W$1),SUMIF(База!$B$3:$B$305,$A57,База!$G$3:$G$152))</f>
        <v>0</v>
      </c>
      <c r="X57" s="46">
        <f ca="1">IF(COUNTIFS(Распис!$B$4:$B$300,$A57,Распис!$C$4:$C$300,"&lt;="&amp;X$1,Распис!$D$4:$D$300,"&gt;="&amp;X$1)&gt;0,SUMIFS(Распис!$H$4:$H$300,Распис!$B$4:$B$300,$A57,Распис!$C$4:$C$300,"&lt;="&amp;X$1,Распис!$D$4:$D$300,"&gt;="&amp;X$1),SUMIF(База!$B$3:$B$305,$A57,База!$H$3:$H$152))</f>
        <v>0</v>
      </c>
      <c r="Y57" s="46">
        <f ca="1">IF(COUNTIFS(Распис!$B$4:$B$300,$A57,Распис!$C$4:$C$300,"&lt;="&amp;Y$1,Распис!$D$4:$D$300,"&gt;="&amp;Y$1)&gt;0,SUMIFS(Распис!$I$4:$I$300,Распис!$B$4:$B$300,$A57,Распис!$C$4:$C$300,"&lt;="&amp;Y$1,Распис!$D$4:$D$300,"&gt;="&amp;Y$1),SUMIF(База!$B$3:$B$305,$A57,База!$I$3:$I$152))</f>
        <v>0</v>
      </c>
      <c r="Z57" s="46">
        <f ca="1">IF(COUNTIFS(Распис!$B$4:$B$300,$A57,Распис!$C$4:$C$300,"&lt;="&amp;Z$1,Распис!$D$4:$D$300,"&gt;="&amp;Z$1)&gt;0,SUMIFS(Распис!$J$4:$J$300,Распис!$B$4:$B$300,$A57,Распис!$C$4:$C$300,"&lt;="&amp;Z$1,Распис!$D$4:$D$300,"&gt;="&amp;Z$1),SUMIF(База!$B$3:$B$305,$A57,База!$J$3:$J$152))</f>
        <v>0</v>
      </c>
      <c r="AA57" s="46" t="s">
        <v>25</v>
      </c>
      <c r="AB57" s="46" t="s">
        <v>23</v>
      </c>
      <c r="AC57" s="46" t="s">
        <v>25</v>
      </c>
      <c r="AD57" s="46" t="s">
        <v>25</v>
      </c>
      <c r="AE57" s="46" t="s">
        <v>25</v>
      </c>
      <c r="AF57" s="46" t="s">
        <v>25</v>
      </c>
      <c r="AG57" s="46">
        <f t="shared" ca="1" si="3"/>
        <v>0</v>
      </c>
      <c r="AH57" s="46">
        <f ca="1">AG57-SUMIFS(Распред!$G$4:$G$300,Распред!$B$4:$B$300,"май",Распред!$F$4:$F$300,A57)</f>
        <v>0</v>
      </c>
      <c r="AI57" s="46">
        <f ca="1">AH57+(COUNTIF(B57:AF57,"КД")+SUMIFS(Распред!$AH$4:$AH$300,Распред!$F$4:$F$300,A57,Распред!$B$4:$B$300,"май"))*4</f>
        <v>20</v>
      </c>
      <c r="AJ57" s="46">
        <f t="shared" ca="1" si="4"/>
        <v>0</v>
      </c>
      <c r="AK57" s="46">
        <f t="shared" ca="1" si="5"/>
        <v>0</v>
      </c>
      <c r="AL57" s="46">
        <f>SUMIFS(Распред!$K$4:$K$300,Распред!$B$4:$B$300,"май",Распред!$J$4:$J$300,A57)+SUMIFS(Распред!$M$4:$M$300,Распред!$B$4:$B$300,"май",Распред!$L$4:$L$300,A57)+SUMIFS(Распред!$O$4:$O$300,Распред!$B$4:$B$300,"май",Распред!$N$4:$N$300,A57)+SUMIFS(Распред!$Q$4:$Q$300,Распред!$B$4:$B$300,"май",Распред!$P$4:$P$300,A57)+SUMIFS(Распред!$S$4:$S$300,Распред!$B$4:$B$300,"май",Распред!$R$4:$R$300,A57)+SUMIFS(Распред!$U$4:$U$300,Распред!$B$4:$B$300,"май",Распред!$T$4:$T$300,A57)+SUMIFS(Распред!$W$4:$W$300,Распред!$B$4:$B$300,"май",Распред!$V$4:$V$300,A57)+SUMIFS(Распред!$Y$4:$Y$300,Распред!$B$4:$B$300,"май",Распред!$X$4:$X$300,A57)+SUMIFS(Распред!$AA$4:$AA$300,Распред!$B$4:$B$300,"май",Распред!$Z$4:$Z$300,A57)+SUMIFS(Распред!$AC$4:$AC$300,Распред!$B$4:$B$300,"май",Распред!$AB$4:$AB$300,A57)</f>
        <v>0</v>
      </c>
      <c r="AM57" s="46">
        <f t="shared" ca="1" si="6"/>
        <v>0</v>
      </c>
      <c r="AN57" s="46">
        <f t="shared" ca="1" si="7"/>
        <v>0</v>
      </c>
      <c r="AO57" s="46">
        <f t="shared" ca="1" si="8"/>
        <v>0</v>
      </c>
      <c r="AP57" s="46">
        <f>январь!AP57</f>
        <v>0</v>
      </c>
      <c r="AQ57" s="46">
        <f t="shared" ca="1" si="9"/>
        <v>0</v>
      </c>
      <c r="AR57" s="47"/>
      <c r="AS57" s="47">
        <f t="shared" ca="1" si="10"/>
        <v>0</v>
      </c>
      <c r="AT57" s="47"/>
      <c r="AU57" s="47"/>
      <c r="AV57" s="47"/>
      <c r="AW57" s="47"/>
      <c r="AX57" s="47"/>
      <c r="AY57" s="184"/>
      <c r="AZ57" s="184"/>
      <c r="BA57" s="184"/>
      <c r="BB57" s="184"/>
      <c r="BC57" s="184"/>
      <c r="BD57" s="184"/>
      <c r="BE57" s="184"/>
    </row>
    <row r="58" spans="1:57" x14ac:dyDescent="0.25">
      <c r="A58" s="47">
        <f>База!B58</f>
        <v>0</v>
      </c>
      <c r="B58" s="46" t="s">
        <v>24</v>
      </c>
      <c r="C58" s="46">
        <f ca="1">IF(COUNTIFS(Распис!$B$4:$B$300,$A58,Распис!$C$4:$C$300,"&lt;="&amp;C$1,Распис!$D$4:$D$300,"&gt;="&amp;C$1)&gt;0,SUMIFS(Распис!$H$4:$H$300,Распис!$B$4:$B$300,$A58,Распис!$C$4:$C$300,"&lt;="&amp;C$1,Распис!$D$4:$D$300,"&gt;="&amp;C$1),SUMIF(База!$B$3:$B$305,$A58,База!$H$3:$H$152))</f>
        <v>0</v>
      </c>
      <c r="D58" s="46">
        <f ca="1">IF(COUNTIFS(Распис!$B$4:$B$300,$A58,Распис!$C$4:$C$300,"&lt;="&amp;D$1,Распис!$D$4:$D$300,"&gt;="&amp;D$1)&gt;0,SUMIFS(Распис!$I$4:$I$300,Распис!$B$4:$B$300,$A58,Распис!$C$4:$C$300,"&lt;="&amp;D$1,Распис!$D$4:$D$300,"&gt;="&amp;D$1),SUMIF(База!$B$3:$B$305,$A58,База!$I$3:$I$152))</f>
        <v>0</v>
      </c>
      <c r="E58" s="46">
        <f ca="1">IF(COUNTIFS(Распис!$B$4:$B$300,$A58,Распис!$C$4:$C$300,"&lt;="&amp;E$1,Распис!$D$4:$D$300,"&gt;="&amp;E$1)&gt;0,SUMIFS(Распис!$J$4:$J$300,Распис!$B$4:$B$300,$A58,Распис!$C$4:$C$300,"&lt;="&amp;E$1,Распис!$D$4:$D$300,"&gt;="&amp;E$1),SUMIF(База!$B$3:$B$305,$A58,База!$J$3:$J$152))</f>
        <v>0</v>
      </c>
      <c r="F58" s="46">
        <f ca="1">IF(COUNTIFS(Распис!$B$4:$B$300,$A58,Распис!$C$4:$C$300,"&lt;="&amp;F$1,Распис!$D$4:$D$300,"&gt;="&amp;F$1)&gt;0,SUMIFS(Распис!$K$4:$K$300,Распис!$B$4:$B$300,$A58,Распис!$C$4:$C$300,"&lt;="&amp;F$1,Распис!$D$4:$D$300,"&gt;="&amp;F$1),SUMIF(База!$B$3:$B$305,$A58,База!$K$3:$K$152))</f>
        <v>0</v>
      </c>
      <c r="G58" s="46" t="s">
        <v>23</v>
      </c>
      <c r="H58" s="46" t="s">
        <v>24</v>
      </c>
      <c r="I58" s="46">
        <f ca="1">IF(COUNTIFS(Распис!$B$4:$B$300,$A58,Распис!$C$4:$C$300,"&lt;="&amp;I$1,Распис!$D$4:$D$300,"&gt;="&amp;I$1)&gt;0,SUMIFS(Распис!$G$4:$G$300,Распис!$B$4:$B$300,$A58,Распис!$C$4:$C$300,"&lt;="&amp;I$1,Распис!$D$4:$D$300,"&gt;="&amp;I$1),SUMIF(База!$B$3:$B$305,$A58,База!$G$3:$G$152))</f>
        <v>0</v>
      </c>
      <c r="J58" s="46" t="s">
        <v>24</v>
      </c>
      <c r="K58" s="46">
        <f ca="1">IF(COUNTIFS(Распис!$B$4:$B$300,$A58,Распис!$C$4:$C$300,"&lt;="&amp;K$1,Распис!$D$4:$D$300,"&gt;="&amp;K$1)&gt;0,SUMIFS(Распис!$I$4:$I$300,Распис!$B$4:$B$300,$A58,Распис!$C$4:$C$300,"&lt;="&amp;K$1,Распис!$D$4:$D$300,"&gt;="&amp;K$1),SUMIF(База!$B$3:$B$305,$A58,База!$I$3:$I$152))</f>
        <v>0</v>
      </c>
      <c r="L58" s="46">
        <f ca="1">IF(COUNTIFS(Распис!$B$4:$B$300,$A58,Распис!$C$4:$C$300,"&lt;="&amp;L$1,Распис!$D$4:$D$300,"&gt;="&amp;L$1)&gt;0,SUMIFS(Распис!$J$4:$J$300,Распис!$B$4:$B$300,$A58,Распис!$C$4:$C$300,"&lt;="&amp;L$1,Распис!$D$4:$D$300,"&gt;="&amp;L$1),SUMIF(База!$B$3:$B$305,$A58,База!$J$3:$J$152))</f>
        <v>0</v>
      </c>
      <c r="M58" s="46">
        <f ca="1">IF(COUNTIFS(Распис!$B$4:$B$300,$A58,Распис!$C$4:$C$300,"&lt;="&amp;M$1,Распис!$D$4:$D$300,"&gt;="&amp;M$1)&gt;0,SUMIFS(Распис!$K$4:$K$300,Распис!$B$4:$B$300,$A58,Распис!$C$4:$C$300,"&lt;="&amp;M$1,Распис!$D$4:$D$300,"&gt;="&amp;M$1),SUMIF(База!$B$3:$B$305,$A58,База!$K$3:$K$152))</f>
        <v>0</v>
      </c>
      <c r="N58" s="46" t="s">
        <v>23</v>
      </c>
      <c r="O58" s="46">
        <f ca="1">IF(COUNTIFS(Распис!$B$4:$B$300,$A58,Распис!$C$4:$C$300,"&lt;="&amp;O$1,Распис!$D$4:$D$300,"&gt;="&amp;O$1)&gt;0,SUMIFS(Распис!$F$4:$F$300,Распис!$B$4:$B$300,$A58,Распис!$C$4:$C$300,"&lt;="&amp;O$1,Распис!$D$4:$D$300,"&gt;="&amp;O$1),SUMIF(База!$B$3:$B$305,$A58,База!$F$3:$F$152))</f>
        <v>0</v>
      </c>
      <c r="P58" s="46">
        <f ca="1">IF(COUNTIFS(Распис!$B$4:$B$300,$A58,Распис!$C$4:$C$300,"&lt;="&amp;P$1,Распис!$D$4:$D$300,"&gt;="&amp;P$1)&gt;0,SUMIFS(Распис!$G$4:$G$300,Распис!$B$4:$B$300,$A58,Распис!$C$4:$C$300,"&lt;="&amp;P$1,Распис!$D$4:$D$300,"&gt;="&amp;P$1),SUMIF(База!$B$3:$B$305,$A58,База!$G$3:$G$152))</f>
        <v>0</v>
      </c>
      <c r="Q58" s="46">
        <f ca="1">IF(COUNTIFS(Распис!$B$4:$B$300,$A58,Распис!$C$4:$C$300,"&lt;="&amp;Q$1,Распис!$D$4:$D$300,"&gt;="&amp;Q$1)&gt;0,SUMIFS(Распис!$H$4:$H$300,Распис!$B$4:$B$300,$A58,Распис!$C$4:$C$300,"&lt;="&amp;Q$1,Распис!$D$4:$D$300,"&gt;="&amp;Q$1),SUMIF(База!$B$3:$B$305,$A58,База!$H$3:$H$152))</f>
        <v>0</v>
      </c>
      <c r="R58" s="46">
        <f ca="1">IF(COUNTIFS(Распис!$B$4:$B$300,$A58,Распис!$C$4:$C$300,"&lt;="&amp;R$1,Распис!$D$4:$D$300,"&gt;="&amp;R$1)&gt;0,SUMIFS(Распис!$I$4:$I$300,Распис!$B$4:$B$300,$A58,Распис!$C$4:$C$300,"&lt;="&amp;R$1,Распис!$D$4:$D$300,"&gt;="&amp;R$1),SUMIF(База!$B$3:$B$305,$A58,База!$I$3:$I$152))</f>
        <v>0</v>
      </c>
      <c r="S58" s="46">
        <f ca="1">IF(COUNTIFS(Распис!$B$4:$B$300,$A58,Распис!$C$4:$C$300,"&lt;="&amp;S$1,Распис!$D$4:$D$300,"&gt;="&amp;S$1)&gt;0,SUMIFS(Распис!$J$4:$J$300,Распис!$B$4:$B$300,$A58,Распис!$C$4:$C$300,"&lt;="&amp;S$1,Распис!$D$4:$D$300,"&gt;="&amp;S$1),SUMIF(База!$B$3:$B$305,$A58,База!$J$3:$J$152))</f>
        <v>0</v>
      </c>
      <c r="T58" s="46">
        <f ca="1">IF(COUNTIFS(Распис!$B$4:$B$300,$A58,Распис!$C$4:$C$300,"&lt;="&amp;T$1,Распис!$D$4:$D$300,"&gt;="&amp;T$1)&gt;0,SUMIFS(Распис!$K$4:$K$300,Распис!$B$4:$B$300,$A58,Распис!$C$4:$C$300,"&lt;="&amp;T$1,Распис!$D$4:$D$300,"&gt;="&amp;T$1),SUMIF(База!$B$3:$B$305,$A58,База!$K$3:$K$152))</f>
        <v>0</v>
      </c>
      <c r="U58" s="46" t="s">
        <v>23</v>
      </c>
      <c r="V58" s="46">
        <f ca="1">IF(COUNTIFS(Распис!$B$4:$B$300,$A58,Распис!$C$4:$C$300,"&lt;="&amp;V$1,Распис!$D$4:$D$300,"&gt;="&amp;V$1)&gt;0,SUMIFS(Распис!$F$4:$F$300,Распис!$B$4:$B$300,$A58,Распис!$C$4:$C$300,"&lt;="&amp;V$1,Распис!$D$4:$D$300,"&gt;="&amp;V$1),SUMIF(База!$B$3:$B$305,$A58,База!$F$3:$F$152))</f>
        <v>0</v>
      </c>
      <c r="W58" s="46">
        <f ca="1">IF(COUNTIFS(Распис!$B$4:$B$300,$A58,Распис!$C$4:$C$300,"&lt;="&amp;W$1,Распис!$D$4:$D$300,"&gt;="&amp;W$1)&gt;0,SUMIFS(Распис!$G$4:$G$300,Распис!$B$4:$B$300,$A58,Распис!$C$4:$C$300,"&lt;="&amp;W$1,Распис!$D$4:$D$300,"&gt;="&amp;W$1),SUMIF(База!$B$3:$B$305,$A58,База!$G$3:$G$152))</f>
        <v>0</v>
      </c>
      <c r="X58" s="46">
        <f ca="1">IF(COUNTIFS(Распис!$B$4:$B$300,$A58,Распис!$C$4:$C$300,"&lt;="&amp;X$1,Распис!$D$4:$D$300,"&gt;="&amp;X$1)&gt;0,SUMIFS(Распис!$H$4:$H$300,Распис!$B$4:$B$300,$A58,Распис!$C$4:$C$300,"&lt;="&amp;X$1,Распис!$D$4:$D$300,"&gt;="&amp;X$1),SUMIF(База!$B$3:$B$305,$A58,База!$H$3:$H$152))</f>
        <v>0</v>
      </c>
      <c r="Y58" s="46">
        <f ca="1">IF(COUNTIFS(Распис!$B$4:$B$300,$A58,Распис!$C$4:$C$300,"&lt;="&amp;Y$1,Распис!$D$4:$D$300,"&gt;="&amp;Y$1)&gt;0,SUMIFS(Распис!$I$4:$I$300,Распис!$B$4:$B$300,$A58,Распис!$C$4:$C$300,"&lt;="&amp;Y$1,Распис!$D$4:$D$300,"&gt;="&amp;Y$1),SUMIF(База!$B$3:$B$305,$A58,База!$I$3:$I$152))</f>
        <v>0</v>
      </c>
      <c r="Z58" s="46">
        <f ca="1">IF(COUNTIFS(Распис!$B$4:$B$300,$A58,Распис!$C$4:$C$300,"&lt;="&amp;Z$1,Распис!$D$4:$D$300,"&gt;="&amp;Z$1)&gt;0,SUMIFS(Распис!$J$4:$J$300,Распис!$B$4:$B$300,$A58,Распис!$C$4:$C$300,"&lt;="&amp;Z$1,Распис!$D$4:$D$300,"&gt;="&amp;Z$1),SUMIF(База!$B$3:$B$305,$A58,База!$J$3:$J$152))</f>
        <v>0</v>
      </c>
      <c r="AA58" s="46" t="s">
        <v>25</v>
      </c>
      <c r="AB58" s="46" t="s">
        <v>23</v>
      </c>
      <c r="AC58" s="46" t="s">
        <v>25</v>
      </c>
      <c r="AD58" s="46" t="s">
        <v>25</v>
      </c>
      <c r="AE58" s="46" t="s">
        <v>25</v>
      </c>
      <c r="AF58" s="46" t="s">
        <v>25</v>
      </c>
      <c r="AG58" s="46">
        <f t="shared" ca="1" si="3"/>
        <v>0</v>
      </c>
      <c r="AH58" s="46">
        <f ca="1">AG58-SUMIFS(Распред!$G$4:$G$300,Распред!$B$4:$B$300,"май",Распред!$F$4:$F$300,A58)</f>
        <v>0</v>
      </c>
      <c r="AI58" s="46">
        <f ca="1">AH58+(COUNTIF(B58:AF58,"КД")+SUMIFS(Распред!$AH$4:$AH$300,Распред!$F$4:$F$300,A58,Распред!$B$4:$B$300,"май"))*4</f>
        <v>20</v>
      </c>
      <c r="AJ58" s="46">
        <f t="shared" ca="1" si="4"/>
        <v>0</v>
      </c>
      <c r="AK58" s="46">
        <f t="shared" ca="1" si="5"/>
        <v>0</v>
      </c>
      <c r="AL58" s="46">
        <f>SUMIFS(Распред!$K$4:$K$300,Распред!$B$4:$B$300,"май",Распред!$J$4:$J$300,A58)+SUMIFS(Распред!$M$4:$M$300,Распред!$B$4:$B$300,"май",Распред!$L$4:$L$300,A58)+SUMIFS(Распред!$O$4:$O$300,Распред!$B$4:$B$300,"май",Распред!$N$4:$N$300,A58)+SUMIFS(Распред!$Q$4:$Q$300,Распред!$B$4:$B$300,"май",Распред!$P$4:$P$300,A58)+SUMIFS(Распред!$S$4:$S$300,Распред!$B$4:$B$300,"май",Распред!$R$4:$R$300,A58)+SUMIFS(Распред!$U$4:$U$300,Распред!$B$4:$B$300,"май",Распред!$T$4:$T$300,A58)+SUMIFS(Распред!$W$4:$W$300,Распред!$B$4:$B$300,"май",Распред!$V$4:$V$300,A58)+SUMIFS(Распред!$Y$4:$Y$300,Распред!$B$4:$B$300,"май",Распред!$X$4:$X$300,A58)+SUMIFS(Распред!$AA$4:$AA$300,Распред!$B$4:$B$300,"май",Распред!$Z$4:$Z$300,A58)+SUMIFS(Распред!$AC$4:$AC$300,Распред!$B$4:$B$300,"май",Распред!$AB$4:$AB$300,A58)</f>
        <v>0</v>
      </c>
      <c r="AM58" s="46">
        <f t="shared" ca="1" si="6"/>
        <v>0</v>
      </c>
      <c r="AN58" s="46">
        <f t="shared" ca="1" si="7"/>
        <v>0</v>
      </c>
      <c r="AO58" s="46">
        <f t="shared" ca="1" si="8"/>
        <v>0</v>
      </c>
      <c r="AP58" s="46">
        <f>январь!AP58</f>
        <v>0</v>
      </c>
      <c r="AQ58" s="46">
        <f t="shared" ca="1" si="9"/>
        <v>0</v>
      </c>
      <c r="AR58" s="47"/>
      <c r="AS58" s="47">
        <f t="shared" ca="1" si="10"/>
        <v>0</v>
      </c>
      <c r="AT58" s="47"/>
      <c r="AU58" s="47"/>
      <c r="AV58" s="47"/>
      <c r="AW58" s="47"/>
      <c r="AX58" s="47"/>
      <c r="AY58" s="184"/>
      <c r="AZ58" s="184"/>
      <c r="BA58" s="184"/>
      <c r="BB58" s="184"/>
      <c r="BC58" s="184"/>
      <c r="BD58" s="184"/>
      <c r="BE58" s="184"/>
    </row>
    <row r="59" spans="1:57" x14ac:dyDescent="0.25">
      <c r="A59" s="47">
        <f>База!B59</f>
        <v>0</v>
      </c>
      <c r="B59" s="46" t="s">
        <v>24</v>
      </c>
      <c r="C59" s="46">
        <f ca="1">IF(COUNTIFS(Распис!$B$4:$B$300,$A59,Распис!$C$4:$C$300,"&lt;="&amp;C$1,Распис!$D$4:$D$300,"&gt;="&amp;C$1)&gt;0,SUMIFS(Распис!$H$4:$H$300,Распис!$B$4:$B$300,$A59,Распис!$C$4:$C$300,"&lt;="&amp;C$1,Распис!$D$4:$D$300,"&gt;="&amp;C$1),SUMIF(База!$B$3:$B$305,$A59,База!$H$3:$H$152))</f>
        <v>0</v>
      </c>
      <c r="D59" s="46">
        <f ca="1">IF(COUNTIFS(Распис!$B$4:$B$300,$A59,Распис!$C$4:$C$300,"&lt;="&amp;D$1,Распис!$D$4:$D$300,"&gt;="&amp;D$1)&gt;0,SUMIFS(Распис!$I$4:$I$300,Распис!$B$4:$B$300,$A59,Распис!$C$4:$C$300,"&lt;="&amp;D$1,Распис!$D$4:$D$300,"&gt;="&amp;D$1),SUMIF(База!$B$3:$B$305,$A59,База!$I$3:$I$152))</f>
        <v>0</v>
      </c>
      <c r="E59" s="46">
        <f ca="1">IF(COUNTIFS(Распис!$B$4:$B$300,$A59,Распис!$C$4:$C$300,"&lt;="&amp;E$1,Распис!$D$4:$D$300,"&gt;="&amp;E$1)&gt;0,SUMIFS(Распис!$J$4:$J$300,Распис!$B$4:$B$300,$A59,Распис!$C$4:$C$300,"&lt;="&amp;E$1,Распис!$D$4:$D$300,"&gt;="&amp;E$1),SUMIF(База!$B$3:$B$305,$A59,База!$J$3:$J$152))</f>
        <v>0</v>
      </c>
      <c r="F59" s="46">
        <f ca="1">IF(COUNTIFS(Распис!$B$4:$B$300,$A59,Распис!$C$4:$C$300,"&lt;="&amp;F$1,Распис!$D$4:$D$300,"&gt;="&amp;F$1)&gt;0,SUMIFS(Распис!$K$4:$K$300,Распис!$B$4:$B$300,$A59,Распис!$C$4:$C$300,"&lt;="&amp;F$1,Распис!$D$4:$D$300,"&gt;="&amp;F$1),SUMIF(База!$B$3:$B$305,$A59,База!$K$3:$K$152))</f>
        <v>0</v>
      </c>
      <c r="G59" s="46" t="s">
        <v>23</v>
      </c>
      <c r="H59" s="46" t="s">
        <v>24</v>
      </c>
      <c r="I59" s="46">
        <f ca="1">IF(COUNTIFS(Распис!$B$4:$B$300,$A59,Распис!$C$4:$C$300,"&lt;="&amp;I$1,Распис!$D$4:$D$300,"&gt;="&amp;I$1)&gt;0,SUMIFS(Распис!$G$4:$G$300,Распис!$B$4:$B$300,$A59,Распис!$C$4:$C$300,"&lt;="&amp;I$1,Распис!$D$4:$D$300,"&gt;="&amp;I$1),SUMIF(База!$B$3:$B$305,$A59,База!$G$3:$G$152))</f>
        <v>0</v>
      </c>
      <c r="J59" s="46" t="s">
        <v>24</v>
      </c>
      <c r="K59" s="46">
        <f ca="1">IF(COUNTIFS(Распис!$B$4:$B$300,$A59,Распис!$C$4:$C$300,"&lt;="&amp;K$1,Распис!$D$4:$D$300,"&gt;="&amp;K$1)&gt;0,SUMIFS(Распис!$I$4:$I$300,Распис!$B$4:$B$300,$A59,Распис!$C$4:$C$300,"&lt;="&amp;K$1,Распис!$D$4:$D$300,"&gt;="&amp;K$1),SUMIF(База!$B$3:$B$305,$A59,База!$I$3:$I$152))</f>
        <v>0</v>
      </c>
      <c r="L59" s="46">
        <f ca="1">IF(COUNTIFS(Распис!$B$4:$B$300,$A59,Распис!$C$4:$C$300,"&lt;="&amp;L$1,Распис!$D$4:$D$300,"&gt;="&amp;L$1)&gt;0,SUMIFS(Распис!$J$4:$J$300,Распис!$B$4:$B$300,$A59,Распис!$C$4:$C$300,"&lt;="&amp;L$1,Распис!$D$4:$D$300,"&gt;="&amp;L$1),SUMIF(База!$B$3:$B$305,$A59,База!$J$3:$J$152))</f>
        <v>0</v>
      </c>
      <c r="M59" s="46">
        <f ca="1">IF(COUNTIFS(Распис!$B$4:$B$300,$A59,Распис!$C$4:$C$300,"&lt;="&amp;M$1,Распис!$D$4:$D$300,"&gt;="&amp;M$1)&gt;0,SUMIFS(Распис!$K$4:$K$300,Распис!$B$4:$B$300,$A59,Распис!$C$4:$C$300,"&lt;="&amp;M$1,Распис!$D$4:$D$300,"&gt;="&amp;M$1),SUMIF(База!$B$3:$B$305,$A59,База!$K$3:$K$152))</f>
        <v>0</v>
      </c>
      <c r="N59" s="46" t="s">
        <v>23</v>
      </c>
      <c r="O59" s="46">
        <f ca="1">IF(COUNTIFS(Распис!$B$4:$B$300,$A59,Распис!$C$4:$C$300,"&lt;="&amp;O$1,Распис!$D$4:$D$300,"&gt;="&amp;O$1)&gt;0,SUMIFS(Распис!$F$4:$F$300,Распис!$B$4:$B$300,$A59,Распис!$C$4:$C$300,"&lt;="&amp;O$1,Распис!$D$4:$D$300,"&gt;="&amp;O$1),SUMIF(База!$B$3:$B$305,$A59,База!$F$3:$F$152))</f>
        <v>0</v>
      </c>
      <c r="P59" s="46">
        <f ca="1">IF(COUNTIFS(Распис!$B$4:$B$300,$A59,Распис!$C$4:$C$300,"&lt;="&amp;P$1,Распис!$D$4:$D$300,"&gt;="&amp;P$1)&gt;0,SUMIFS(Распис!$G$4:$G$300,Распис!$B$4:$B$300,$A59,Распис!$C$4:$C$300,"&lt;="&amp;P$1,Распис!$D$4:$D$300,"&gt;="&amp;P$1),SUMIF(База!$B$3:$B$305,$A59,База!$G$3:$G$152))</f>
        <v>0</v>
      </c>
      <c r="Q59" s="46">
        <f ca="1">IF(COUNTIFS(Распис!$B$4:$B$300,$A59,Распис!$C$4:$C$300,"&lt;="&amp;Q$1,Распис!$D$4:$D$300,"&gt;="&amp;Q$1)&gt;0,SUMIFS(Распис!$H$4:$H$300,Распис!$B$4:$B$300,$A59,Распис!$C$4:$C$300,"&lt;="&amp;Q$1,Распис!$D$4:$D$300,"&gt;="&amp;Q$1),SUMIF(База!$B$3:$B$305,$A59,База!$H$3:$H$152))</f>
        <v>0</v>
      </c>
      <c r="R59" s="46">
        <f ca="1">IF(COUNTIFS(Распис!$B$4:$B$300,$A59,Распис!$C$4:$C$300,"&lt;="&amp;R$1,Распис!$D$4:$D$300,"&gt;="&amp;R$1)&gt;0,SUMIFS(Распис!$I$4:$I$300,Распис!$B$4:$B$300,$A59,Распис!$C$4:$C$300,"&lt;="&amp;R$1,Распис!$D$4:$D$300,"&gt;="&amp;R$1),SUMIF(База!$B$3:$B$305,$A59,База!$I$3:$I$152))</f>
        <v>0</v>
      </c>
      <c r="S59" s="46">
        <f ca="1">IF(COUNTIFS(Распис!$B$4:$B$300,$A59,Распис!$C$4:$C$300,"&lt;="&amp;S$1,Распис!$D$4:$D$300,"&gt;="&amp;S$1)&gt;0,SUMIFS(Распис!$J$4:$J$300,Распис!$B$4:$B$300,$A59,Распис!$C$4:$C$300,"&lt;="&amp;S$1,Распис!$D$4:$D$300,"&gt;="&amp;S$1),SUMIF(База!$B$3:$B$305,$A59,База!$J$3:$J$152))</f>
        <v>0</v>
      </c>
      <c r="T59" s="46">
        <f ca="1">IF(COUNTIFS(Распис!$B$4:$B$300,$A59,Распис!$C$4:$C$300,"&lt;="&amp;T$1,Распис!$D$4:$D$300,"&gt;="&amp;T$1)&gt;0,SUMIFS(Распис!$K$4:$K$300,Распис!$B$4:$B$300,$A59,Распис!$C$4:$C$300,"&lt;="&amp;T$1,Распис!$D$4:$D$300,"&gt;="&amp;T$1),SUMIF(База!$B$3:$B$305,$A59,База!$K$3:$K$152))</f>
        <v>0</v>
      </c>
      <c r="U59" s="46" t="s">
        <v>23</v>
      </c>
      <c r="V59" s="46">
        <f ca="1">IF(COUNTIFS(Распис!$B$4:$B$300,$A59,Распис!$C$4:$C$300,"&lt;="&amp;V$1,Распис!$D$4:$D$300,"&gt;="&amp;V$1)&gt;0,SUMIFS(Распис!$F$4:$F$300,Распис!$B$4:$B$300,$A59,Распис!$C$4:$C$300,"&lt;="&amp;V$1,Распис!$D$4:$D$300,"&gt;="&amp;V$1),SUMIF(База!$B$3:$B$305,$A59,База!$F$3:$F$152))</f>
        <v>0</v>
      </c>
      <c r="W59" s="46">
        <f ca="1">IF(COUNTIFS(Распис!$B$4:$B$300,$A59,Распис!$C$4:$C$300,"&lt;="&amp;W$1,Распис!$D$4:$D$300,"&gt;="&amp;W$1)&gt;0,SUMIFS(Распис!$G$4:$G$300,Распис!$B$4:$B$300,$A59,Распис!$C$4:$C$300,"&lt;="&amp;W$1,Распис!$D$4:$D$300,"&gt;="&amp;W$1),SUMIF(База!$B$3:$B$305,$A59,База!$G$3:$G$152))</f>
        <v>0</v>
      </c>
      <c r="X59" s="46">
        <f ca="1">IF(COUNTIFS(Распис!$B$4:$B$300,$A59,Распис!$C$4:$C$300,"&lt;="&amp;X$1,Распис!$D$4:$D$300,"&gt;="&amp;X$1)&gt;0,SUMIFS(Распис!$H$4:$H$300,Распис!$B$4:$B$300,$A59,Распис!$C$4:$C$300,"&lt;="&amp;X$1,Распис!$D$4:$D$300,"&gt;="&amp;X$1),SUMIF(База!$B$3:$B$305,$A59,База!$H$3:$H$152))</f>
        <v>0</v>
      </c>
      <c r="Y59" s="46">
        <f ca="1">IF(COUNTIFS(Распис!$B$4:$B$300,$A59,Распис!$C$4:$C$300,"&lt;="&amp;Y$1,Распис!$D$4:$D$300,"&gt;="&amp;Y$1)&gt;0,SUMIFS(Распис!$I$4:$I$300,Распис!$B$4:$B$300,$A59,Распис!$C$4:$C$300,"&lt;="&amp;Y$1,Распис!$D$4:$D$300,"&gt;="&amp;Y$1),SUMIF(База!$B$3:$B$305,$A59,База!$I$3:$I$152))</f>
        <v>0</v>
      </c>
      <c r="Z59" s="46">
        <f ca="1">IF(COUNTIFS(Распис!$B$4:$B$300,$A59,Распис!$C$4:$C$300,"&lt;="&amp;Z$1,Распис!$D$4:$D$300,"&gt;="&amp;Z$1)&gt;0,SUMIFS(Распис!$J$4:$J$300,Распис!$B$4:$B$300,$A59,Распис!$C$4:$C$300,"&lt;="&amp;Z$1,Распис!$D$4:$D$300,"&gt;="&amp;Z$1),SUMIF(База!$B$3:$B$305,$A59,База!$J$3:$J$152))</f>
        <v>0</v>
      </c>
      <c r="AA59" s="46" t="s">
        <v>25</v>
      </c>
      <c r="AB59" s="46" t="s">
        <v>23</v>
      </c>
      <c r="AC59" s="46" t="s">
        <v>25</v>
      </c>
      <c r="AD59" s="46" t="s">
        <v>25</v>
      </c>
      <c r="AE59" s="46" t="s">
        <v>25</v>
      </c>
      <c r="AF59" s="46" t="s">
        <v>25</v>
      </c>
      <c r="AG59" s="46">
        <f t="shared" ca="1" si="3"/>
        <v>0</v>
      </c>
      <c r="AH59" s="46">
        <f ca="1">AG59-SUMIFS(Распред!$G$4:$G$300,Распред!$B$4:$B$300,"май",Распред!$F$4:$F$300,A59)</f>
        <v>0</v>
      </c>
      <c r="AI59" s="46">
        <f ca="1">AH59+(COUNTIF(B59:AF59,"КД")+SUMIFS(Распред!$AH$4:$AH$300,Распред!$F$4:$F$300,A59,Распред!$B$4:$B$300,"май"))*4</f>
        <v>20</v>
      </c>
      <c r="AJ59" s="46">
        <f t="shared" ca="1" si="4"/>
        <v>0</v>
      </c>
      <c r="AK59" s="46">
        <f t="shared" ca="1" si="5"/>
        <v>0</v>
      </c>
      <c r="AL59" s="46">
        <f>SUMIFS(Распред!$K$4:$K$300,Распред!$B$4:$B$300,"май",Распред!$J$4:$J$300,A59)+SUMIFS(Распред!$M$4:$M$300,Распред!$B$4:$B$300,"май",Распред!$L$4:$L$300,A59)+SUMIFS(Распред!$O$4:$O$300,Распред!$B$4:$B$300,"май",Распред!$N$4:$N$300,A59)+SUMIFS(Распред!$Q$4:$Q$300,Распред!$B$4:$B$300,"май",Распред!$P$4:$P$300,A59)+SUMIFS(Распред!$S$4:$S$300,Распред!$B$4:$B$300,"май",Распред!$R$4:$R$300,A59)+SUMIFS(Распред!$U$4:$U$300,Распред!$B$4:$B$300,"май",Распред!$T$4:$T$300,A59)+SUMIFS(Распред!$W$4:$W$300,Распред!$B$4:$B$300,"май",Распред!$V$4:$V$300,A59)+SUMIFS(Распред!$Y$4:$Y$300,Распред!$B$4:$B$300,"май",Распред!$X$4:$X$300,A59)+SUMIFS(Распред!$AA$4:$AA$300,Распред!$B$4:$B$300,"май",Распред!$Z$4:$Z$300,A59)+SUMIFS(Распред!$AC$4:$AC$300,Распред!$B$4:$B$300,"май",Распред!$AB$4:$AB$300,A59)</f>
        <v>0</v>
      </c>
      <c r="AM59" s="46">
        <f t="shared" ca="1" si="6"/>
        <v>0</v>
      </c>
      <c r="AN59" s="46">
        <f t="shared" ca="1" si="7"/>
        <v>0</v>
      </c>
      <c r="AO59" s="46">
        <f t="shared" ca="1" si="8"/>
        <v>0</v>
      </c>
      <c r="AP59" s="46">
        <f>январь!AP59</f>
        <v>0</v>
      </c>
      <c r="AQ59" s="46">
        <f t="shared" ca="1" si="9"/>
        <v>0</v>
      </c>
      <c r="AR59" s="47"/>
      <c r="AS59" s="47">
        <f t="shared" ca="1" si="10"/>
        <v>0</v>
      </c>
      <c r="AT59" s="47"/>
      <c r="AU59" s="47"/>
      <c r="AV59" s="47"/>
      <c r="AW59" s="47"/>
      <c r="AX59" s="47"/>
      <c r="AY59" s="184"/>
      <c r="AZ59" s="184"/>
      <c r="BA59" s="184"/>
      <c r="BB59" s="184"/>
      <c r="BC59" s="184"/>
      <c r="BD59" s="184"/>
      <c r="BE59" s="184"/>
    </row>
    <row r="60" spans="1:57" x14ac:dyDescent="0.25">
      <c r="A60" s="47">
        <f>База!B60</f>
        <v>0</v>
      </c>
      <c r="B60" s="46" t="s">
        <v>24</v>
      </c>
      <c r="C60" s="46">
        <f ca="1">IF(COUNTIFS(Распис!$B$4:$B$300,$A60,Распис!$C$4:$C$300,"&lt;="&amp;C$1,Распис!$D$4:$D$300,"&gt;="&amp;C$1)&gt;0,SUMIFS(Распис!$H$4:$H$300,Распис!$B$4:$B$300,$A60,Распис!$C$4:$C$300,"&lt;="&amp;C$1,Распис!$D$4:$D$300,"&gt;="&amp;C$1),SUMIF(База!$B$3:$B$305,$A60,База!$H$3:$H$152))</f>
        <v>0</v>
      </c>
      <c r="D60" s="46">
        <f ca="1">IF(COUNTIFS(Распис!$B$4:$B$300,$A60,Распис!$C$4:$C$300,"&lt;="&amp;D$1,Распис!$D$4:$D$300,"&gt;="&amp;D$1)&gt;0,SUMIFS(Распис!$I$4:$I$300,Распис!$B$4:$B$300,$A60,Распис!$C$4:$C$300,"&lt;="&amp;D$1,Распис!$D$4:$D$300,"&gt;="&amp;D$1),SUMIF(База!$B$3:$B$305,$A60,База!$I$3:$I$152))</f>
        <v>0</v>
      </c>
      <c r="E60" s="46">
        <f ca="1">IF(COUNTIFS(Распис!$B$4:$B$300,$A60,Распис!$C$4:$C$300,"&lt;="&amp;E$1,Распис!$D$4:$D$300,"&gt;="&amp;E$1)&gt;0,SUMIFS(Распис!$J$4:$J$300,Распис!$B$4:$B$300,$A60,Распис!$C$4:$C$300,"&lt;="&amp;E$1,Распис!$D$4:$D$300,"&gt;="&amp;E$1),SUMIF(База!$B$3:$B$305,$A60,База!$J$3:$J$152))</f>
        <v>0</v>
      </c>
      <c r="F60" s="46">
        <f ca="1">IF(COUNTIFS(Распис!$B$4:$B$300,$A60,Распис!$C$4:$C$300,"&lt;="&amp;F$1,Распис!$D$4:$D$300,"&gt;="&amp;F$1)&gt;0,SUMIFS(Распис!$K$4:$K$300,Распис!$B$4:$B$300,$A60,Распис!$C$4:$C$300,"&lt;="&amp;F$1,Распис!$D$4:$D$300,"&gt;="&amp;F$1),SUMIF(База!$B$3:$B$305,$A60,База!$K$3:$K$152))</f>
        <v>0</v>
      </c>
      <c r="G60" s="46" t="s">
        <v>23</v>
      </c>
      <c r="H60" s="46" t="s">
        <v>24</v>
      </c>
      <c r="I60" s="46">
        <f ca="1">IF(COUNTIFS(Распис!$B$4:$B$300,$A60,Распис!$C$4:$C$300,"&lt;="&amp;I$1,Распис!$D$4:$D$300,"&gt;="&amp;I$1)&gt;0,SUMIFS(Распис!$G$4:$G$300,Распис!$B$4:$B$300,$A60,Распис!$C$4:$C$300,"&lt;="&amp;I$1,Распис!$D$4:$D$300,"&gt;="&amp;I$1),SUMIF(База!$B$3:$B$305,$A60,База!$G$3:$G$152))</f>
        <v>0</v>
      </c>
      <c r="J60" s="46" t="s">
        <v>24</v>
      </c>
      <c r="K60" s="46">
        <f ca="1">IF(COUNTIFS(Распис!$B$4:$B$300,$A60,Распис!$C$4:$C$300,"&lt;="&amp;K$1,Распис!$D$4:$D$300,"&gt;="&amp;K$1)&gt;0,SUMIFS(Распис!$I$4:$I$300,Распис!$B$4:$B$300,$A60,Распис!$C$4:$C$300,"&lt;="&amp;K$1,Распис!$D$4:$D$300,"&gt;="&amp;K$1),SUMIF(База!$B$3:$B$305,$A60,База!$I$3:$I$152))</f>
        <v>0</v>
      </c>
      <c r="L60" s="46">
        <f ca="1">IF(COUNTIFS(Распис!$B$4:$B$300,$A60,Распис!$C$4:$C$300,"&lt;="&amp;L$1,Распис!$D$4:$D$300,"&gt;="&amp;L$1)&gt;0,SUMIFS(Распис!$J$4:$J$300,Распис!$B$4:$B$300,$A60,Распис!$C$4:$C$300,"&lt;="&amp;L$1,Распис!$D$4:$D$300,"&gt;="&amp;L$1),SUMIF(База!$B$3:$B$305,$A60,База!$J$3:$J$152))</f>
        <v>0</v>
      </c>
      <c r="M60" s="46">
        <f ca="1">IF(COUNTIFS(Распис!$B$4:$B$300,$A60,Распис!$C$4:$C$300,"&lt;="&amp;M$1,Распис!$D$4:$D$300,"&gt;="&amp;M$1)&gt;0,SUMIFS(Распис!$K$4:$K$300,Распис!$B$4:$B$300,$A60,Распис!$C$4:$C$300,"&lt;="&amp;M$1,Распис!$D$4:$D$300,"&gt;="&amp;M$1),SUMIF(База!$B$3:$B$305,$A60,База!$K$3:$K$152))</f>
        <v>0</v>
      </c>
      <c r="N60" s="46" t="s">
        <v>23</v>
      </c>
      <c r="O60" s="46">
        <f ca="1">IF(COUNTIFS(Распис!$B$4:$B$300,$A60,Распис!$C$4:$C$300,"&lt;="&amp;O$1,Распис!$D$4:$D$300,"&gt;="&amp;O$1)&gt;0,SUMIFS(Распис!$F$4:$F$300,Распис!$B$4:$B$300,$A60,Распис!$C$4:$C$300,"&lt;="&amp;O$1,Распис!$D$4:$D$300,"&gt;="&amp;O$1),SUMIF(База!$B$3:$B$305,$A60,База!$F$3:$F$152))</f>
        <v>0</v>
      </c>
      <c r="P60" s="46">
        <f ca="1">IF(COUNTIFS(Распис!$B$4:$B$300,$A60,Распис!$C$4:$C$300,"&lt;="&amp;P$1,Распис!$D$4:$D$300,"&gt;="&amp;P$1)&gt;0,SUMIFS(Распис!$G$4:$G$300,Распис!$B$4:$B$300,$A60,Распис!$C$4:$C$300,"&lt;="&amp;P$1,Распис!$D$4:$D$300,"&gt;="&amp;P$1),SUMIF(База!$B$3:$B$305,$A60,База!$G$3:$G$152))</f>
        <v>0</v>
      </c>
      <c r="Q60" s="46">
        <f ca="1">IF(COUNTIFS(Распис!$B$4:$B$300,$A60,Распис!$C$4:$C$300,"&lt;="&amp;Q$1,Распис!$D$4:$D$300,"&gt;="&amp;Q$1)&gt;0,SUMIFS(Распис!$H$4:$H$300,Распис!$B$4:$B$300,$A60,Распис!$C$4:$C$300,"&lt;="&amp;Q$1,Распис!$D$4:$D$300,"&gt;="&amp;Q$1),SUMIF(База!$B$3:$B$305,$A60,База!$H$3:$H$152))</f>
        <v>0</v>
      </c>
      <c r="R60" s="46">
        <f ca="1">IF(COUNTIFS(Распис!$B$4:$B$300,$A60,Распис!$C$4:$C$300,"&lt;="&amp;R$1,Распис!$D$4:$D$300,"&gt;="&amp;R$1)&gt;0,SUMIFS(Распис!$I$4:$I$300,Распис!$B$4:$B$300,$A60,Распис!$C$4:$C$300,"&lt;="&amp;R$1,Распис!$D$4:$D$300,"&gt;="&amp;R$1),SUMIF(База!$B$3:$B$305,$A60,База!$I$3:$I$152))</f>
        <v>0</v>
      </c>
      <c r="S60" s="46">
        <f ca="1">IF(COUNTIFS(Распис!$B$4:$B$300,$A60,Распис!$C$4:$C$300,"&lt;="&amp;S$1,Распис!$D$4:$D$300,"&gt;="&amp;S$1)&gt;0,SUMIFS(Распис!$J$4:$J$300,Распис!$B$4:$B$300,$A60,Распис!$C$4:$C$300,"&lt;="&amp;S$1,Распис!$D$4:$D$300,"&gt;="&amp;S$1),SUMIF(База!$B$3:$B$305,$A60,База!$J$3:$J$152))</f>
        <v>0</v>
      </c>
      <c r="T60" s="46">
        <f ca="1">IF(COUNTIFS(Распис!$B$4:$B$300,$A60,Распис!$C$4:$C$300,"&lt;="&amp;T$1,Распис!$D$4:$D$300,"&gt;="&amp;T$1)&gt;0,SUMIFS(Распис!$K$4:$K$300,Распис!$B$4:$B$300,$A60,Распис!$C$4:$C$300,"&lt;="&amp;T$1,Распис!$D$4:$D$300,"&gt;="&amp;T$1),SUMIF(База!$B$3:$B$305,$A60,База!$K$3:$K$152))</f>
        <v>0</v>
      </c>
      <c r="U60" s="46" t="s">
        <v>23</v>
      </c>
      <c r="V60" s="46">
        <f ca="1">IF(COUNTIFS(Распис!$B$4:$B$300,$A60,Распис!$C$4:$C$300,"&lt;="&amp;V$1,Распис!$D$4:$D$300,"&gt;="&amp;V$1)&gt;0,SUMIFS(Распис!$F$4:$F$300,Распис!$B$4:$B$300,$A60,Распис!$C$4:$C$300,"&lt;="&amp;V$1,Распис!$D$4:$D$300,"&gt;="&amp;V$1),SUMIF(База!$B$3:$B$305,$A60,База!$F$3:$F$152))</f>
        <v>0</v>
      </c>
      <c r="W60" s="46">
        <f ca="1">IF(COUNTIFS(Распис!$B$4:$B$300,$A60,Распис!$C$4:$C$300,"&lt;="&amp;W$1,Распис!$D$4:$D$300,"&gt;="&amp;W$1)&gt;0,SUMIFS(Распис!$G$4:$G$300,Распис!$B$4:$B$300,$A60,Распис!$C$4:$C$300,"&lt;="&amp;W$1,Распис!$D$4:$D$300,"&gt;="&amp;W$1),SUMIF(База!$B$3:$B$305,$A60,База!$G$3:$G$152))</f>
        <v>0</v>
      </c>
      <c r="X60" s="46">
        <f ca="1">IF(COUNTIFS(Распис!$B$4:$B$300,$A60,Распис!$C$4:$C$300,"&lt;="&amp;X$1,Распис!$D$4:$D$300,"&gt;="&amp;X$1)&gt;0,SUMIFS(Распис!$H$4:$H$300,Распис!$B$4:$B$300,$A60,Распис!$C$4:$C$300,"&lt;="&amp;X$1,Распис!$D$4:$D$300,"&gt;="&amp;X$1),SUMIF(База!$B$3:$B$305,$A60,База!$H$3:$H$152))</f>
        <v>0</v>
      </c>
      <c r="Y60" s="46">
        <f ca="1">IF(COUNTIFS(Распис!$B$4:$B$300,$A60,Распис!$C$4:$C$300,"&lt;="&amp;Y$1,Распис!$D$4:$D$300,"&gt;="&amp;Y$1)&gt;0,SUMIFS(Распис!$I$4:$I$300,Распис!$B$4:$B$300,$A60,Распис!$C$4:$C$300,"&lt;="&amp;Y$1,Распис!$D$4:$D$300,"&gt;="&amp;Y$1),SUMIF(База!$B$3:$B$305,$A60,База!$I$3:$I$152))</f>
        <v>0</v>
      </c>
      <c r="Z60" s="46">
        <f ca="1">IF(COUNTIFS(Распис!$B$4:$B$300,$A60,Распис!$C$4:$C$300,"&lt;="&amp;Z$1,Распис!$D$4:$D$300,"&gt;="&amp;Z$1)&gt;0,SUMIFS(Распис!$J$4:$J$300,Распис!$B$4:$B$300,$A60,Распис!$C$4:$C$300,"&lt;="&amp;Z$1,Распис!$D$4:$D$300,"&gt;="&amp;Z$1),SUMIF(База!$B$3:$B$305,$A60,База!$J$3:$J$152))</f>
        <v>0</v>
      </c>
      <c r="AA60" s="46" t="s">
        <v>25</v>
      </c>
      <c r="AB60" s="46" t="s">
        <v>23</v>
      </c>
      <c r="AC60" s="46" t="s">
        <v>25</v>
      </c>
      <c r="AD60" s="46" t="s">
        <v>25</v>
      </c>
      <c r="AE60" s="46" t="s">
        <v>25</v>
      </c>
      <c r="AF60" s="46" t="s">
        <v>25</v>
      </c>
      <c r="AG60" s="46">
        <f t="shared" ca="1" si="3"/>
        <v>0</v>
      </c>
      <c r="AH60" s="46">
        <f ca="1">AG60-SUMIFS(Распред!$G$4:$G$300,Распред!$B$4:$B$300,"май",Распред!$F$4:$F$300,A60)</f>
        <v>0</v>
      </c>
      <c r="AI60" s="46">
        <f ca="1">AH60+(COUNTIF(B60:AF60,"КД")+SUMIFS(Распред!$AH$4:$AH$300,Распред!$F$4:$F$300,A60,Распред!$B$4:$B$300,"май"))*4</f>
        <v>20</v>
      </c>
      <c r="AJ60" s="46">
        <f t="shared" ca="1" si="4"/>
        <v>0</v>
      </c>
      <c r="AK60" s="46">
        <f t="shared" ca="1" si="5"/>
        <v>0</v>
      </c>
      <c r="AL60" s="46">
        <f>SUMIFS(Распред!$K$4:$K$300,Распред!$B$4:$B$300,"май",Распред!$J$4:$J$300,A60)+SUMIFS(Распред!$M$4:$M$300,Распред!$B$4:$B$300,"май",Распред!$L$4:$L$300,A60)+SUMIFS(Распред!$O$4:$O$300,Распред!$B$4:$B$300,"май",Распред!$N$4:$N$300,A60)+SUMIFS(Распред!$Q$4:$Q$300,Распред!$B$4:$B$300,"май",Распред!$P$4:$P$300,A60)+SUMIFS(Распред!$S$4:$S$300,Распред!$B$4:$B$300,"май",Распред!$R$4:$R$300,A60)+SUMIFS(Распред!$U$4:$U$300,Распред!$B$4:$B$300,"май",Распред!$T$4:$T$300,A60)+SUMIFS(Распред!$W$4:$W$300,Распред!$B$4:$B$300,"май",Распред!$V$4:$V$300,A60)+SUMIFS(Распред!$Y$4:$Y$300,Распред!$B$4:$B$300,"май",Распред!$X$4:$X$300,A60)+SUMIFS(Распред!$AA$4:$AA$300,Распред!$B$4:$B$300,"май",Распред!$Z$4:$Z$300,A60)+SUMIFS(Распред!$AC$4:$AC$300,Распред!$B$4:$B$300,"май",Распред!$AB$4:$AB$300,A60)</f>
        <v>0</v>
      </c>
      <c r="AM60" s="46">
        <f t="shared" ca="1" si="6"/>
        <v>0</v>
      </c>
      <c r="AN60" s="46">
        <f t="shared" ca="1" si="7"/>
        <v>0</v>
      </c>
      <c r="AO60" s="46">
        <f t="shared" ca="1" si="8"/>
        <v>0</v>
      </c>
      <c r="AP60" s="46">
        <f>январь!AP60</f>
        <v>0</v>
      </c>
      <c r="AQ60" s="46">
        <f t="shared" ca="1" si="9"/>
        <v>0</v>
      </c>
      <c r="AR60" s="47"/>
      <c r="AS60" s="47">
        <f t="shared" ca="1" si="10"/>
        <v>0</v>
      </c>
      <c r="AT60" s="47"/>
      <c r="AU60" s="47"/>
      <c r="AV60" s="47"/>
      <c r="AW60" s="47"/>
      <c r="AX60" s="47"/>
      <c r="AY60" s="184"/>
      <c r="AZ60" s="184"/>
      <c r="BA60" s="184"/>
      <c r="BB60" s="184"/>
      <c r="BC60" s="184"/>
      <c r="BD60" s="184"/>
      <c r="BE60" s="184"/>
    </row>
    <row r="61" spans="1:57" x14ac:dyDescent="0.25">
      <c r="A61" s="47">
        <f>База!B61</f>
        <v>0</v>
      </c>
      <c r="B61" s="46" t="s">
        <v>24</v>
      </c>
      <c r="C61" s="46">
        <f ca="1">IF(COUNTIFS(Распис!$B$4:$B$300,$A61,Распис!$C$4:$C$300,"&lt;="&amp;C$1,Распис!$D$4:$D$300,"&gt;="&amp;C$1)&gt;0,SUMIFS(Распис!$H$4:$H$300,Распис!$B$4:$B$300,$A61,Распис!$C$4:$C$300,"&lt;="&amp;C$1,Распис!$D$4:$D$300,"&gt;="&amp;C$1),SUMIF(База!$B$3:$B$305,$A61,База!$H$3:$H$152))</f>
        <v>0</v>
      </c>
      <c r="D61" s="46">
        <f ca="1">IF(COUNTIFS(Распис!$B$4:$B$300,$A61,Распис!$C$4:$C$300,"&lt;="&amp;D$1,Распис!$D$4:$D$300,"&gt;="&amp;D$1)&gt;0,SUMIFS(Распис!$I$4:$I$300,Распис!$B$4:$B$300,$A61,Распис!$C$4:$C$300,"&lt;="&amp;D$1,Распис!$D$4:$D$300,"&gt;="&amp;D$1),SUMIF(База!$B$3:$B$305,$A61,База!$I$3:$I$152))</f>
        <v>0</v>
      </c>
      <c r="E61" s="46">
        <f ca="1">IF(COUNTIFS(Распис!$B$4:$B$300,$A61,Распис!$C$4:$C$300,"&lt;="&amp;E$1,Распис!$D$4:$D$300,"&gt;="&amp;E$1)&gt;0,SUMIFS(Распис!$J$4:$J$300,Распис!$B$4:$B$300,$A61,Распис!$C$4:$C$300,"&lt;="&amp;E$1,Распис!$D$4:$D$300,"&gt;="&amp;E$1),SUMIF(База!$B$3:$B$305,$A61,База!$J$3:$J$152))</f>
        <v>0</v>
      </c>
      <c r="F61" s="46">
        <f ca="1">IF(COUNTIFS(Распис!$B$4:$B$300,$A61,Распис!$C$4:$C$300,"&lt;="&amp;F$1,Распис!$D$4:$D$300,"&gt;="&amp;F$1)&gt;0,SUMIFS(Распис!$K$4:$K$300,Распис!$B$4:$B$300,$A61,Распис!$C$4:$C$300,"&lt;="&amp;F$1,Распис!$D$4:$D$300,"&gt;="&amp;F$1),SUMIF(База!$B$3:$B$305,$A61,База!$K$3:$K$152))</f>
        <v>0</v>
      </c>
      <c r="G61" s="46" t="s">
        <v>23</v>
      </c>
      <c r="H61" s="46" t="s">
        <v>24</v>
      </c>
      <c r="I61" s="46">
        <f ca="1">IF(COUNTIFS(Распис!$B$4:$B$300,$A61,Распис!$C$4:$C$300,"&lt;="&amp;I$1,Распис!$D$4:$D$300,"&gt;="&amp;I$1)&gt;0,SUMIFS(Распис!$G$4:$G$300,Распис!$B$4:$B$300,$A61,Распис!$C$4:$C$300,"&lt;="&amp;I$1,Распис!$D$4:$D$300,"&gt;="&amp;I$1),SUMIF(База!$B$3:$B$305,$A61,База!$G$3:$G$152))</f>
        <v>0</v>
      </c>
      <c r="J61" s="46" t="s">
        <v>24</v>
      </c>
      <c r="K61" s="46">
        <f ca="1">IF(COUNTIFS(Распис!$B$4:$B$300,$A61,Распис!$C$4:$C$300,"&lt;="&amp;K$1,Распис!$D$4:$D$300,"&gt;="&amp;K$1)&gt;0,SUMIFS(Распис!$I$4:$I$300,Распис!$B$4:$B$300,$A61,Распис!$C$4:$C$300,"&lt;="&amp;K$1,Распис!$D$4:$D$300,"&gt;="&amp;K$1),SUMIF(База!$B$3:$B$305,$A61,База!$I$3:$I$152))</f>
        <v>0</v>
      </c>
      <c r="L61" s="46">
        <f ca="1">IF(COUNTIFS(Распис!$B$4:$B$300,$A61,Распис!$C$4:$C$300,"&lt;="&amp;L$1,Распис!$D$4:$D$300,"&gt;="&amp;L$1)&gt;0,SUMIFS(Распис!$J$4:$J$300,Распис!$B$4:$B$300,$A61,Распис!$C$4:$C$300,"&lt;="&amp;L$1,Распис!$D$4:$D$300,"&gt;="&amp;L$1),SUMIF(База!$B$3:$B$305,$A61,База!$J$3:$J$152))</f>
        <v>0</v>
      </c>
      <c r="M61" s="46">
        <f ca="1">IF(COUNTIFS(Распис!$B$4:$B$300,$A61,Распис!$C$4:$C$300,"&lt;="&amp;M$1,Распис!$D$4:$D$300,"&gt;="&amp;M$1)&gt;0,SUMIFS(Распис!$K$4:$K$300,Распис!$B$4:$B$300,$A61,Распис!$C$4:$C$300,"&lt;="&amp;M$1,Распис!$D$4:$D$300,"&gt;="&amp;M$1),SUMIF(База!$B$3:$B$305,$A61,База!$K$3:$K$152))</f>
        <v>0</v>
      </c>
      <c r="N61" s="46" t="s">
        <v>23</v>
      </c>
      <c r="O61" s="46">
        <f ca="1">IF(COUNTIFS(Распис!$B$4:$B$300,$A61,Распис!$C$4:$C$300,"&lt;="&amp;O$1,Распис!$D$4:$D$300,"&gt;="&amp;O$1)&gt;0,SUMIFS(Распис!$F$4:$F$300,Распис!$B$4:$B$300,$A61,Распис!$C$4:$C$300,"&lt;="&amp;O$1,Распис!$D$4:$D$300,"&gt;="&amp;O$1),SUMIF(База!$B$3:$B$305,$A61,База!$F$3:$F$152))</f>
        <v>0</v>
      </c>
      <c r="P61" s="46">
        <f ca="1">IF(COUNTIFS(Распис!$B$4:$B$300,$A61,Распис!$C$4:$C$300,"&lt;="&amp;P$1,Распис!$D$4:$D$300,"&gt;="&amp;P$1)&gt;0,SUMIFS(Распис!$G$4:$G$300,Распис!$B$4:$B$300,$A61,Распис!$C$4:$C$300,"&lt;="&amp;P$1,Распис!$D$4:$D$300,"&gt;="&amp;P$1),SUMIF(База!$B$3:$B$305,$A61,База!$G$3:$G$152))</f>
        <v>0</v>
      </c>
      <c r="Q61" s="46">
        <f ca="1">IF(COUNTIFS(Распис!$B$4:$B$300,$A61,Распис!$C$4:$C$300,"&lt;="&amp;Q$1,Распис!$D$4:$D$300,"&gt;="&amp;Q$1)&gt;0,SUMIFS(Распис!$H$4:$H$300,Распис!$B$4:$B$300,$A61,Распис!$C$4:$C$300,"&lt;="&amp;Q$1,Распис!$D$4:$D$300,"&gt;="&amp;Q$1),SUMIF(База!$B$3:$B$305,$A61,База!$H$3:$H$152))</f>
        <v>0</v>
      </c>
      <c r="R61" s="46">
        <f ca="1">IF(COUNTIFS(Распис!$B$4:$B$300,$A61,Распис!$C$4:$C$300,"&lt;="&amp;R$1,Распис!$D$4:$D$300,"&gt;="&amp;R$1)&gt;0,SUMIFS(Распис!$I$4:$I$300,Распис!$B$4:$B$300,$A61,Распис!$C$4:$C$300,"&lt;="&amp;R$1,Распис!$D$4:$D$300,"&gt;="&amp;R$1),SUMIF(База!$B$3:$B$305,$A61,База!$I$3:$I$152))</f>
        <v>0</v>
      </c>
      <c r="S61" s="46">
        <f ca="1">IF(COUNTIFS(Распис!$B$4:$B$300,$A61,Распис!$C$4:$C$300,"&lt;="&amp;S$1,Распис!$D$4:$D$300,"&gt;="&amp;S$1)&gt;0,SUMIFS(Распис!$J$4:$J$300,Распис!$B$4:$B$300,$A61,Распис!$C$4:$C$300,"&lt;="&amp;S$1,Распис!$D$4:$D$300,"&gt;="&amp;S$1),SUMIF(База!$B$3:$B$305,$A61,База!$J$3:$J$152))</f>
        <v>0</v>
      </c>
      <c r="T61" s="46">
        <f ca="1">IF(COUNTIFS(Распис!$B$4:$B$300,$A61,Распис!$C$4:$C$300,"&lt;="&amp;T$1,Распис!$D$4:$D$300,"&gt;="&amp;T$1)&gt;0,SUMIFS(Распис!$K$4:$K$300,Распис!$B$4:$B$300,$A61,Распис!$C$4:$C$300,"&lt;="&amp;T$1,Распис!$D$4:$D$300,"&gt;="&amp;T$1),SUMIF(База!$B$3:$B$305,$A61,База!$K$3:$K$152))</f>
        <v>0</v>
      </c>
      <c r="U61" s="46" t="s">
        <v>23</v>
      </c>
      <c r="V61" s="46">
        <f ca="1">IF(COUNTIFS(Распис!$B$4:$B$300,$A61,Распис!$C$4:$C$300,"&lt;="&amp;V$1,Распис!$D$4:$D$300,"&gt;="&amp;V$1)&gt;0,SUMIFS(Распис!$F$4:$F$300,Распис!$B$4:$B$300,$A61,Распис!$C$4:$C$300,"&lt;="&amp;V$1,Распис!$D$4:$D$300,"&gt;="&amp;V$1),SUMIF(База!$B$3:$B$305,$A61,База!$F$3:$F$152))</f>
        <v>0</v>
      </c>
      <c r="W61" s="46">
        <f ca="1">IF(COUNTIFS(Распис!$B$4:$B$300,$A61,Распис!$C$4:$C$300,"&lt;="&amp;W$1,Распис!$D$4:$D$300,"&gt;="&amp;W$1)&gt;0,SUMIFS(Распис!$G$4:$G$300,Распис!$B$4:$B$300,$A61,Распис!$C$4:$C$300,"&lt;="&amp;W$1,Распис!$D$4:$D$300,"&gt;="&amp;W$1),SUMIF(База!$B$3:$B$305,$A61,База!$G$3:$G$152))</f>
        <v>0</v>
      </c>
      <c r="X61" s="46">
        <f ca="1">IF(COUNTIFS(Распис!$B$4:$B$300,$A61,Распис!$C$4:$C$300,"&lt;="&amp;X$1,Распис!$D$4:$D$300,"&gt;="&amp;X$1)&gt;0,SUMIFS(Распис!$H$4:$H$300,Распис!$B$4:$B$300,$A61,Распис!$C$4:$C$300,"&lt;="&amp;X$1,Распис!$D$4:$D$300,"&gt;="&amp;X$1),SUMIF(База!$B$3:$B$305,$A61,База!$H$3:$H$152))</f>
        <v>0</v>
      </c>
      <c r="Y61" s="46">
        <f ca="1">IF(COUNTIFS(Распис!$B$4:$B$300,$A61,Распис!$C$4:$C$300,"&lt;="&amp;Y$1,Распис!$D$4:$D$300,"&gt;="&amp;Y$1)&gt;0,SUMIFS(Распис!$I$4:$I$300,Распис!$B$4:$B$300,$A61,Распис!$C$4:$C$300,"&lt;="&amp;Y$1,Распис!$D$4:$D$300,"&gt;="&amp;Y$1),SUMIF(База!$B$3:$B$305,$A61,База!$I$3:$I$152))</f>
        <v>0</v>
      </c>
      <c r="Z61" s="46">
        <f ca="1">IF(COUNTIFS(Распис!$B$4:$B$300,$A61,Распис!$C$4:$C$300,"&lt;="&amp;Z$1,Распис!$D$4:$D$300,"&gt;="&amp;Z$1)&gt;0,SUMIFS(Распис!$J$4:$J$300,Распис!$B$4:$B$300,$A61,Распис!$C$4:$C$300,"&lt;="&amp;Z$1,Распис!$D$4:$D$300,"&gt;="&amp;Z$1),SUMIF(База!$B$3:$B$305,$A61,База!$J$3:$J$152))</f>
        <v>0</v>
      </c>
      <c r="AA61" s="46" t="s">
        <v>25</v>
      </c>
      <c r="AB61" s="46" t="s">
        <v>23</v>
      </c>
      <c r="AC61" s="46" t="s">
        <v>25</v>
      </c>
      <c r="AD61" s="46" t="s">
        <v>25</v>
      </c>
      <c r="AE61" s="46" t="s">
        <v>25</v>
      </c>
      <c r="AF61" s="46" t="s">
        <v>25</v>
      </c>
      <c r="AG61" s="46">
        <f t="shared" ca="1" si="3"/>
        <v>0</v>
      </c>
      <c r="AH61" s="46">
        <f ca="1">AG61-SUMIFS(Распред!$G$4:$G$300,Распред!$B$4:$B$300,"май",Распред!$F$4:$F$300,A61)</f>
        <v>0</v>
      </c>
      <c r="AI61" s="46">
        <f ca="1">AH61+(COUNTIF(B61:AF61,"КД")+SUMIFS(Распред!$AH$4:$AH$300,Распред!$F$4:$F$300,A61,Распред!$B$4:$B$300,"май"))*4</f>
        <v>20</v>
      </c>
      <c r="AJ61" s="46">
        <f t="shared" ca="1" si="4"/>
        <v>0</v>
      </c>
      <c r="AK61" s="46">
        <f t="shared" ca="1" si="5"/>
        <v>0</v>
      </c>
      <c r="AL61" s="46">
        <f>SUMIFS(Распред!$K$4:$K$300,Распред!$B$4:$B$300,"май",Распред!$J$4:$J$300,A61)+SUMIFS(Распред!$M$4:$M$300,Распред!$B$4:$B$300,"май",Распред!$L$4:$L$300,A61)+SUMIFS(Распред!$O$4:$O$300,Распред!$B$4:$B$300,"май",Распред!$N$4:$N$300,A61)+SUMIFS(Распред!$Q$4:$Q$300,Распред!$B$4:$B$300,"май",Распред!$P$4:$P$300,A61)+SUMIFS(Распред!$S$4:$S$300,Распред!$B$4:$B$300,"май",Распред!$R$4:$R$300,A61)+SUMIFS(Распред!$U$4:$U$300,Распред!$B$4:$B$300,"май",Распред!$T$4:$T$300,A61)+SUMIFS(Распред!$W$4:$W$300,Распред!$B$4:$B$300,"май",Распред!$V$4:$V$300,A61)+SUMIFS(Распред!$Y$4:$Y$300,Распред!$B$4:$B$300,"май",Распред!$X$4:$X$300,A61)+SUMIFS(Распред!$AA$4:$AA$300,Распред!$B$4:$B$300,"май",Распред!$Z$4:$Z$300,A61)+SUMIFS(Распред!$AC$4:$AC$300,Распред!$B$4:$B$300,"май",Распред!$AB$4:$AB$300,A61)</f>
        <v>0</v>
      </c>
      <c r="AM61" s="46">
        <f t="shared" ca="1" si="6"/>
        <v>0</v>
      </c>
      <c r="AN61" s="46">
        <f t="shared" ca="1" si="7"/>
        <v>0</v>
      </c>
      <c r="AO61" s="46">
        <f t="shared" ca="1" si="8"/>
        <v>0</v>
      </c>
      <c r="AP61" s="46">
        <f>январь!AP61</f>
        <v>0</v>
      </c>
      <c r="AQ61" s="46">
        <f t="shared" ca="1" si="9"/>
        <v>0</v>
      </c>
      <c r="AR61" s="47"/>
      <c r="AS61" s="47">
        <f t="shared" ca="1" si="10"/>
        <v>0</v>
      </c>
      <c r="AT61" s="47"/>
      <c r="AU61" s="47"/>
      <c r="AV61" s="47"/>
      <c r="AW61" s="47"/>
      <c r="AX61" s="47"/>
      <c r="AY61" s="184"/>
      <c r="AZ61" s="184"/>
      <c r="BA61" s="184"/>
      <c r="BB61" s="184"/>
      <c r="BC61" s="184"/>
      <c r="BD61" s="184"/>
      <c r="BE61" s="184"/>
    </row>
    <row r="62" spans="1:57" x14ac:dyDescent="0.25">
      <c r="A62" s="47">
        <f>База!B62</f>
        <v>0</v>
      </c>
      <c r="B62" s="46" t="s">
        <v>24</v>
      </c>
      <c r="C62" s="46">
        <f ca="1">IF(COUNTIFS(Распис!$B$4:$B$300,$A62,Распис!$C$4:$C$300,"&lt;="&amp;C$1,Распис!$D$4:$D$300,"&gt;="&amp;C$1)&gt;0,SUMIFS(Распис!$H$4:$H$300,Распис!$B$4:$B$300,$A62,Распис!$C$4:$C$300,"&lt;="&amp;C$1,Распис!$D$4:$D$300,"&gt;="&amp;C$1),SUMIF(База!$B$3:$B$305,$A62,База!$H$3:$H$152))</f>
        <v>0</v>
      </c>
      <c r="D62" s="46">
        <f ca="1">IF(COUNTIFS(Распис!$B$4:$B$300,$A62,Распис!$C$4:$C$300,"&lt;="&amp;D$1,Распис!$D$4:$D$300,"&gt;="&amp;D$1)&gt;0,SUMIFS(Распис!$I$4:$I$300,Распис!$B$4:$B$300,$A62,Распис!$C$4:$C$300,"&lt;="&amp;D$1,Распис!$D$4:$D$300,"&gt;="&amp;D$1),SUMIF(База!$B$3:$B$305,$A62,База!$I$3:$I$152))</f>
        <v>0</v>
      </c>
      <c r="E62" s="46">
        <f ca="1">IF(COUNTIFS(Распис!$B$4:$B$300,$A62,Распис!$C$4:$C$300,"&lt;="&amp;E$1,Распис!$D$4:$D$300,"&gt;="&amp;E$1)&gt;0,SUMIFS(Распис!$J$4:$J$300,Распис!$B$4:$B$300,$A62,Распис!$C$4:$C$300,"&lt;="&amp;E$1,Распис!$D$4:$D$300,"&gt;="&amp;E$1),SUMIF(База!$B$3:$B$305,$A62,База!$J$3:$J$152))</f>
        <v>0</v>
      </c>
      <c r="F62" s="46">
        <f ca="1">IF(COUNTIFS(Распис!$B$4:$B$300,$A62,Распис!$C$4:$C$300,"&lt;="&amp;F$1,Распис!$D$4:$D$300,"&gt;="&amp;F$1)&gt;0,SUMIFS(Распис!$K$4:$K$300,Распис!$B$4:$B$300,$A62,Распис!$C$4:$C$300,"&lt;="&amp;F$1,Распис!$D$4:$D$300,"&gt;="&amp;F$1),SUMIF(База!$B$3:$B$305,$A62,База!$K$3:$K$152))</f>
        <v>0</v>
      </c>
      <c r="G62" s="46" t="s">
        <v>23</v>
      </c>
      <c r="H62" s="46" t="s">
        <v>24</v>
      </c>
      <c r="I62" s="46">
        <f ca="1">IF(COUNTIFS(Распис!$B$4:$B$300,$A62,Распис!$C$4:$C$300,"&lt;="&amp;I$1,Распис!$D$4:$D$300,"&gt;="&amp;I$1)&gt;0,SUMIFS(Распис!$G$4:$G$300,Распис!$B$4:$B$300,$A62,Распис!$C$4:$C$300,"&lt;="&amp;I$1,Распис!$D$4:$D$300,"&gt;="&amp;I$1),SUMIF(База!$B$3:$B$305,$A62,База!$G$3:$G$152))</f>
        <v>0</v>
      </c>
      <c r="J62" s="46" t="s">
        <v>24</v>
      </c>
      <c r="K62" s="46">
        <f ca="1">IF(COUNTIFS(Распис!$B$4:$B$300,$A62,Распис!$C$4:$C$300,"&lt;="&amp;K$1,Распис!$D$4:$D$300,"&gt;="&amp;K$1)&gt;0,SUMIFS(Распис!$I$4:$I$300,Распис!$B$4:$B$300,$A62,Распис!$C$4:$C$300,"&lt;="&amp;K$1,Распис!$D$4:$D$300,"&gt;="&amp;K$1),SUMIF(База!$B$3:$B$305,$A62,База!$I$3:$I$152))</f>
        <v>0</v>
      </c>
      <c r="L62" s="46">
        <f ca="1">IF(COUNTIFS(Распис!$B$4:$B$300,$A62,Распис!$C$4:$C$300,"&lt;="&amp;L$1,Распис!$D$4:$D$300,"&gt;="&amp;L$1)&gt;0,SUMIFS(Распис!$J$4:$J$300,Распис!$B$4:$B$300,$A62,Распис!$C$4:$C$300,"&lt;="&amp;L$1,Распис!$D$4:$D$300,"&gt;="&amp;L$1),SUMIF(База!$B$3:$B$305,$A62,База!$J$3:$J$152))</f>
        <v>0</v>
      </c>
      <c r="M62" s="46">
        <f ca="1">IF(COUNTIFS(Распис!$B$4:$B$300,$A62,Распис!$C$4:$C$300,"&lt;="&amp;M$1,Распис!$D$4:$D$300,"&gt;="&amp;M$1)&gt;0,SUMIFS(Распис!$K$4:$K$300,Распис!$B$4:$B$300,$A62,Распис!$C$4:$C$300,"&lt;="&amp;M$1,Распис!$D$4:$D$300,"&gt;="&amp;M$1),SUMIF(База!$B$3:$B$305,$A62,База!$K$3:$K$152))</f>
        <v>0</v>
      </c>
      <c r="N62" s="46" t="s">
        <v>23</v>
      </c>
      <c r="O62" s="46">
        <f ca="1">IF(COUNTIFS(Распис!$B$4:$B$300,$A62,Распис!$C$4:$C$300,"&lt;="&amp;O$1,Распис!$D$4:$D$300,"&gt;="&amp;O$1)&gt;0,SUMIFS(Распис!$F$4:$F$300,Распис!$B$4:$B$300,$A62,Распис!$C$4:$C$300,"&lt;="&amp;O$1,Распис!$D$4:$D$300,"&gt;="&amp;O$1),SUMIF(База!$B$3:$B$305,$A62,База!$F$3:$F$152))</f>
        <v>0</v>
      </c>
      <c r="P62" s="46">
        <f ca="1">IF(COUNTIFS(Распис!$B$4:$B$300,$A62,Распис!$C$4:$C$300,"&lt;="&amp;P$1,Распис!$D$4:$D$300,"&gt;="&amp;P$1)&gt;0,SUMIFS(Распис!$G$4:$G$300,Распис!$B$4:$B$300,$A62,Распис!$C$4:$C$300,"&lt;="&amp;P$1,Распис!$D$4:$D$300,"&gt;="&amp;P$1),SUMIF(База!$B$3:$B$305,$A62,База!$G$3:$G$152))</f>
        <v>0</v>
      </c>
      <c r="Q62" s="46">
        <f ca="1">IF(COUNTIFS(Распис!$B$4:$B$300,$A62,Распис!$C$4:$C$300,"&lt;="&amp;Q$1,Распис!$D$4:$D$300,"&gt;="&amp;Q$1)&gt;0,SUMIFS(Распис!$H$4:$H$300,Распис!$B$4:$B$300,$A62,Распис!$C$4:$C$300,"&lt;="&amp;Q$1,Распис!$D$4:$D$300,"&gt;="&amp;Q$1),SUMIF(База!$B$3:$B$305,$A62,База!$H$3:$H$152))</f>
        <v>0</v>
      </c>
      <c r="R62" s="46">
        <f ca="1">IF(COUNTIFS(Распис!$B$4:$B$300,$A62,Распис!$C$4:$C$300,"&lt;="&amp;R$1,Распис!$D$4:$D$300,"&gt;="&amp;R$1)&gt;0,SUMIFS(Распис!$I$4:$I$300,Распис!$B$4:$B$300,$A62,Распис!$C$4:$C$300,"&lt;="&amp;R$1,Распис!$D$4:$D$300,"&gt;="&amp;R$1),SUMIF(База!$B$3:$B$305,$A62,База!$I$3:$I$152))</f>
        <v>0</v>
      </c>
      <c r="S62" s="46">
        <f ca="1">IF(COUNTIFS(Распис!$B$4:$B$300,$A62,Распис!$C$4:$C$300,"&lt;="&amp;S$1,Распис!$D$4:$D$300,"&gt;="&amp;S$1)&gt;0,SUMIFS(Распис!$J$4:$J$300,Распис!$B$4:$B$300,$A62,Распис!$C$4:$C$300,"&lt;="&amp;S$1,Распис!$D$4:$D$300,"&gt;="&amp;S$1),SUMIF(База!$B$3:$B$305,$A62,База!$J$3:$J$152))</f>
        <v>0</v>
      </c>
      <c r="T62" s="46">
        <f ca="1">IF(COUNTIFS(Распис!$B$4:$B$300,$A62,Распис!$C$4:$C$300,"&lt;="&amp;T$1,Распис!$D$4:$D$300,"&gt;="&amp;T$1)&gt;0,SUMIFS(Распис!$K$4:$K$300,Распис!$B$4:$B$300,$A62,Распис!$C$4:$C$300,"&lt;="&amp;T$1,Распис!$D$4:$D$300,"&gt;="&amp;T$1),SUMIF(База!$B$3:$B$305,$A62,База!$K$3:$K$152))</f>
        <v>0</v>
      </c>
      <c r="U62" s="46" t="s">
        <v>23</v>
      </c>
      <c r="V62" s="46">
        <f ca="1">IF(COUNTIFS(Распис!$B$4:$B$300,$A62,Распис!$C$4:$C$300,"&lt;="&amp;V$1,Распис!$D$4:$D$300,"&gt;="&amp;V$1)&gt;0,SUMIFS(Распис!$F$4:$F$300,Распис!$B$4:$B$300,$A62,Распис!$C$4:$C$300,"&lt;="&amp;V$1,Распис!$D$4:$D$300,"&gt;="&amp;V$1),SUMIF(База!$B$3:$B$305,$A62,База!$F$3:$F$152))</f>
        <v>0</v>
      </c>
      <c r="W62" s="46">
        <f ca="1">IF(COUNTIFS(Распис!$B$4:$B$300,$A62,Распис!$C$4:$C$300,"&lt;="&amp;W$1,Распис!$D$4:$D$300,"&gt;="&amp;W$1)&gt;0,SUMIFS(Распис!$G$4:$G$300,Распис!$B$4:$B$300,$A62,Распис!$C$4:$C$300,"&lt;="&amp;W$1,Распис!$D$4:$D$300,"&gt;="&amp;W$1),SUMIF(База!$B$3:$B$305,$A62,База!$G$3:$G$152))</f>
        <v>0</v>
      </c>
      <c r="X62" s="46">
        <f ca="1">IF(COUNTIFS(Распис!$B$4:$B$300,$A62,Распис!$C$4:$C$300,"&lt;="&amp;X$1,Распис!$D$4:$D$300,"&gt;="&amp;X$1)&gt;0,SUMIFS(Распис!$H$4:$H$300,Распис!$B$4:$B$300,$A62,Распис!$C$4:$C$300,"&lt;="&amp;X$1,Распис!$D$4:$D$300,"&gt;="&amp;X$1),SUMIF(База!$B$3:$B$305,$A62,База!$H$3:$H$152))</f>
        <v>0</v>
      </c>
      <c r="Y62" s="46">
        <f ca="1">IF(COUNTIFS(Распис!$B$4:$B$300,$A62,Распис!$C$4:$C$300,"&lt;="&amp;Y$1,Распис!$D$4:$D$300,"&gt;="&amp;Y$1)&gt;0,SUMIFS(Распис!$I$4:$I$300,Распис!$B$4:$B$300,$A62,Распис!$C$4:$C$300,"&lt;="&amp;Y$1,Распис!$D$4:$D$300,"&gt;="&amp;Y$1),SUMIF(База!$B$3:$B$305,$A62,База!$I$3:$I$152))</f>
        <v>0</v>
      </c>
      <c r="Z62" s="46">
        <f ca="1">IF(COUNTIFS(Распис!$B$4:$B$300,$A62,Распис!$C$4:$C$300,"&lt;="&amp;Z$1,Распис!$D$4:$D$300,"&gt;="&amp;Z$1)&gt;0,SUMIFS(Распис!$J$4:$J$300,Распис!$B$4:$B$300,$A62,Распис!$C$4:$C$300,"&lt;="&amp;Z$1,Распис!$D$4:$D$300,"&gt;="&amp;Z$1),SUMIF(База!$B$3:$B$305,$A62,База!$J$3:$J$152))</f>
        <v>0</v>
      </c>
      <c r="AA62" s="46" t="s">
        <v>25</v>
      </c>
      <c r="AB62" s="46" t="s">
        <v>23</v>
      </c>
      <c r="AC62" s="46" t="s">
        <v>25</v>
      </c>
      <c r="AD62" s="46" t="s">
        <v>25</v>
      </c>
      <c r="AE62" s="46" t="s">
        <v>25</v>
      </c>
      <c r="AF62" s="46" t="s">
        <v>25</v>
      </c>
      <c r="AG62" s="46">
        <f t="shared" ca="1" si="3"/>
        <v>0</v>
      </c>
      <c r="AH62" s="46">
        <f ca="1">AG62-SUMIFS(Распред!$G$4:$G$300,Распред!$B$4:$B$300,"май",Распред!$F$4:$F$300,A62)</f>
        <v>0</v>
      </c>
      <c r="AI62" s="46">
        <f ca="1">AH62+(COUNTIF(B62:AF62,"КД")+SUMIFS(Распред!$AH$4:$AH$300,Распред!$F$4:$F$300,A62,Распред!$B$4:$B$300,"май"))*4</f>
        <v>20</v>
      </c>
      <c r="AJ62" s="46">
        <f t="shared" ca="1" si="4"/>
        <v>0</v>
      </c>
      <c r="AK62" s="46">
        <f t="shared" ca="1" si="5"/>
        <v>0</v>
      </c>
      <c r="AL62" s="46">
        <f>SUMIFS(Распред!$K$4:$K$300,Распред!$B$4:$B$300,"май",Распред!$J$4:$J$300,A62)+SUMIFS(Распред!$M$4:$M$300,Распред!$B$4:$B$300,"май",Распред!$L$4:$L$300,A62)+SUMIFS(Распред!$O$4:$O$300,Распред!$B$4:$B$300,"май",Распред!$N$4:$N$300,A62)+SUMIFS(Распред!$Q$4:$Q$300,Распред!$B$4:$B$300,"май",Распред!$P$4:$P$300,A62)+SUMIFS(Распред!$S$4:$S$300,Распред!$B$4:$B$300,"май",Распред!$R$4:$R$300,A62)+SUMIFS(Распред!$U$4:$U$300,Распред!$B$4:$B$300,"май",Распред!$T$4:$T$300,A62)+SUMIFS(Распред!$W$4:$W$300,Распред!$B$4:$B$300,"май",Распред!$V$4:$V$300,A62)+SUMIFS(Распред!$Y$4:$Y$300,Распред!$B$4:$B$300,"май",Распред!$X$4:$X$300,A62)+SUMIFS(Распред!$AA$4:$AA$300,Распред!$B$4:$B$300,"май",Распред!$Z$4:$Z$300,A62)+SUMIFS(Распред!$AC$4:$AC$300,Распред!$B$4:$B$300,"май",Распред!$AB$4:$AB$300,A62)</f>
        <v>0</v>
      </c>
      <c r="AM62" s="46">
        <f t="shared" ca="1" si="6"/>
        <v>0</v>
      </c>
      <c r="AN62" s="46">
        <f t="shared" ca="1" si="7"/>
        <v>0</v>
      </c>
      <c r="AO62" s="46">
        <f t="shared" ca="1" si="8"/>
        <v>0</v>
      </c>
      <c r="AP62" s="46">
        <f>январь!AP62</f>
        <v>0</v>
      </c>
      <c r="AQ62" s="46">
        <f t="shared" ca="1" si="9"/>
        <v>0</v>
      </c>
      <c r="AR62" s="47"/>
      <c r="AS62" s="47">
        <f t="shared" ca="1" si="10"/>
        <v>0</v>
      </c>
      <c r="AT62" s="47"/>
      <c r="AU62" s="47"/>
      <c r="AV62" s="47"/>
      <c r="AW62" s="47"/>
      <c r="AX62" s="47"/>
      <c r="AY62" s="184"/>
      <c r="AZ62" s="184"/>
      <c r="BA62" s="184"/>
      <c r="BB62" s="184"/>
      <c r="BC62" s="184"/>
      <c r="BD62" s="184"/>
      <c r="BE62" s="184"/>
    </row>
    <row r="63" spans="1:57" x14ac:dyDescent="0.25">
      <c r="A63" s="47">
        <f>База!B63</f>
        <v>0</v>
      </c>
      <c r="B63" s="46" t="s">
        <v>24</v>
      </c>
      <c r="C63" s="46">
        <f ca="1">IF(COUNTIFS(Распис!$B$4:$B$300,$A63,Распис!$C$4:$C$300,"&lt;="&amp;C$1,Распис!$D$4:$D$300,"&gt;="&amp;C$1)&gt;0,SUMIFS(Распис!$H$4:$H$300,Распис!$B$4:$B$300,$A63,Распис!$C$4:$C$300,"&lt;="&amp;C$1,Распис!$D$4:$D$300,"&gt;="&amp;C$1),SUMIF(База!$B$3:$B$305,$A63,База!$H$3:$H$152))</f>
        <v>0</v>
      </c>
      <c r="D63" s="46">
        <f ca="1">IF(COUNTIFS(Распис!$B$4:$B$300,$A63,Распис!$C$4:$C$300,"&lt;="&amp;D$1,Распис!$D$4:$D$300,"&gt;="&amp;D$1)&gt;0,SUMIFS(Распис!$I$4:$I$300,Распис!$B$4:$B$300,$A63,Распис!$C$4:$C$300,"&lt;="&amp;D$1,Распис!$D$4:$D$300,"&gt;="&amp;D$1),SUMIF(База!$B$3:$B$305,$A63,База!$I$3:$I$152))</f>
        <v>0</v>
      </c>
      <c r="E63" s="46">
        <f ca="1">IF(COUNTIFS(Распис!$B$4:$B$300,$A63,Распис!$C$4:$C$300,"&lt;="&amp;E$1,Распис!$D$4:$D$300,"&gt;="&amp;E$1)&gt;0,SUMIFS(Распис!$J$4:$J$300,Распис!$B$4:$B$300,$A63,Распис!$C$4:$C$300,"&lt;="&amp;E$1,Распис!$D$4:$D$300,"&gt;="&amp;E$1),SUMIF(База!$B$3:$B$305,$A63,База!$J$3:$J$152))</f>
        <v>0</v>
      </c>
      <c r="F63" s="46">
        <f ca="1">IF(COUNTIFS(Распис!$B$4:$B$300,$A63,Распис!$C$4:$C$300,"&lt;="&amp;F$1,Распис!$D$4:$D$300,"&gt;="&amp;F$1)&gt;0,SUMIFS(Распис!$K$4:$K$300,Распис!$B$4:$B$300,$A63,Распис!$C$4:$C$300,"&lt;="&amp;F$1,Распис!$D$4:$D$300,"&gt;="&amp;F$1),SUMIF(База!$B$3:$B$305,$A63,База!$K$3:$K$152))</f>
        <v>0</v>
      </c>
      <c r="G63" s="46" t="s">
        <v>23</v>
      </c>
      <c r="H63" s="46" t="s">
        <v>24</v>
      </c>
      <c r="I63" s="46">
        <f ca="1">IF(COUNTIFS(Распис!$B$4:$B$300,$A63,Распис!$C$4:$C$300,"&lt;="&amp;I$1,Распис!$D$4:$D$300,"&gt;="&amp;I$1)&gt;0,SUMIFS(Распис!$G$4:$G$300,Распис!$B$4:$B$300,$A63,Распис!$C$4:$C$300,"&lt;="&amp;I$1,Распис!$D$4:$D$300,"&gt;="&amp;I$1),SUMIF(База!$B$3:$B$305,$A63,База!$G$3:$G$152))</f>
        <v>0</v>
      </c>
      <c r="J63" s="46" t="s">
        <v>24</v>
      </c>
      <c r="K63" s="46">
        <f ca="1">IF(COUNTIFS(Распис!$B$4:$B$300,$A63,Распис!$C$4:$C$300,"&lt;="&amp;K$1,Распис!$D$4:$D$300,"&gt;="&amp;K$1)&gt;0,SUMIFS(Распис!$I$4:$I$300,Распис!$B$4:$B$300,$A63,Распис!$C$4:$C$300,"&lt;="&amp;K$1,Распис!$D$4:$D$300,"&gt;="&amp;K$1),SUMIF(База!$B$3:$B$305,$A63,База!$I$3:$I$152))</f>
        <v>0</v>
      </c>
      <c r="L63" s="46">
        <f ca="1">IF(COUNTIFS(Распис!$B$4:$B$300,$A63,Распис!$C$4:$C$300,"&lt;="&amp;L$1,Распис!$D$4:$D$300,"&gt;="&amp;L$1)&gt;0,SUMIFS(Распис!$J$4:$J$300,Распис!$B$4:$B$300,$A63,Распис!$C$4:$C$300,"&lt;="&amp;L$1,Распис!$D$4:$D$300,"&gt;="&amp;L$1),SUMIF(База!$B$3:$B$305,$A63,База!$J$3:$J$152))</f>
        <v>0</v>
      </c>
      <c r="M63" s="46">
        <f ca="1">IF(COUNTIFS(Распис!$B$4:$B$300,$A63,Распис!$C$4:$C$300,"&lt;="&amp;M$1,Распис!$D$4:$D$300,"&gt;="&amp;M$1)&gt;0,SUMIFS(Распис!$K$4:$K$300,Распис!$B$4:$B$300,$A63,Распис!$C$4:$C$300,"&lt;="&amp;M$1,Распис!$D$4:$D$300,"&gt;="&amp;M$1),SUMIF(База!$B$3:$B$305,$A63,База!$K$3:$K$152))</f>
        <v>0</v>
      </c>
      <c r="N63" s="46" t="s">
        <v>23</v>
      </c>
      <c r="O63" s="46">
        <f ca="1">IF(COUNTIFS(Распис!$B$4:$B$300,$A63,Распис!$C$4:$C$300,"&lt;="&amp;O$1,Распис!$D$4:$D$300,"&gt;="&amp;O$1)&gt;0,SUMIFS(Распис!$F$4:$F$300,Распис!$B$4:$B$300,$A63,Распис!$C$4:$C$300,"&lt;="&amp;O$1,Распис!$D$4:$D$300,"&gt;="&amp;O$1),SUMIF(База!$B$3:$B$305,$A63,База!$F$3:$F$152))</f>
        <v>0</v>
      </c>
      <c r="P63" s="46">
        <f ca="1">IF(COUNTIFS(Распис!$B$4:$B$300,$A63,Распис!$C$4:$C$300,"&lt;="&amp;P$1,Распис!$D$4:$D$300,"&gt;="&amp;P$1)&gt;0,SUMIFS(Распис!$G$4:$G$300,Распис!$B$4:$B$300,$A63,Распис!$C$4:$C$300,"&lt;="&amp;P$1,Распис!$D$4:$D$300,"&gt;="&amp;P$1),SUMIF(База!$B$3:$B$305,$A63,База!$G$3:$G$152))</f>
        <v>0</v>
      </c>
      <c r="Q63" s="46">
        <f ca="1">IF(COUNTIFS(Распис!$B$4:$B$300,$A63,Распис!$C$4:$C$300,"&lt;="&amp;Q$1,Распис!$D$4:$D$300,"&gt;="&amp;Q$1)&gt;0,SUMIFS(Распис!$H$4:$H$300,Распис!$B$4:$B$300,$A63,Распис!$C$4:$C$300,"&lt;="&amp;Q$1,Распис!$D$4:$D$300,"&gt;="&amp;Q$1),SUMIF(База!$B$3:$B$305,$A63,База!$H$3:$H$152))</f>
        <v>0</v>
      </c>
      <c r="R63" s="46">
        <f ca="1">IF(COUNTIFS(Распис!$B$4:$B$300,$A63,Распис!$C$4:$C$300,"&lt;="&amp;R$1,Распис!$D$4:$D$300,"&gt;="&amp;R$1)&gt;0,SUMIFS(Распис!$I$4:$I$300,Распис!$B$4:$B$300,$A63,Распис!$C$4:$C$300,"&lt;="&amp;R$1,Распис!$D$4:$D$300,"&gt;="&amp;R$1),SUMIF(База!$B$3:$B$305,$A63,База!$I$3:$I$152))</f>
        <v>0</v>
      </c>
      <c r="S63" s="46">
        <f ca="1">IF(COUNTIFS(Распис!$B$4:$B$300,$A63,Распис!$C$4:$C$300,"&lt;="&amp;S$1,Распис!$D$4:$D$300,"&gt;="&amp;S$1)&gt;0,SUMIFS(Распис!$J$4:$J$300,Распис!$B$4:$B$300,$A63,Распис!$C$4:$C$300,"&lt;="&amp;S$1,Распис!$D$4:$D$300,"&gt;="&amp;S$1),SUMIF(База!$B$3:$B$305,$A63,База!$J$3:$J$152))</f>
        <v>0</v>
      </c>
      <c r="T63" s="46">
        <f ca="1">IF(COUNTIFS(Распис!$B$4:$B$300,$A63,Распис!$C$4:$C$300,"&lt;="&amp;T$1,Распис!$D$4:$D$300,"&gt;="&amp;T$1)&gt;0,SUMIFS(Распис!$K$4:$K$300,Распис!$B$4:$B$300,$A63,Распис!$C$4:$C$300,"&lt;="&amp;T$1,Распис!$D$4:$D$300,"&gt;="&amp;T$1),SUMIF(База!$B$3:$B$305,$A63,База!$K$3:$K$152))</f>
        <v>0</v>
      </c>
      <c r="U63" s="46" t="s">
        <v>23</v>
      </c>
      <c r="V63" s="46">
        <f ca="1">IF(COUNTIFS(Распис!$B$4:$B$300,$A63,Распис!$C$4:$C$300,"&lt;="&amp;V$1,Распис!$D$4:$D$300,"&gt;="&amp;V$1)&gt;0,SUMIFS(Распис!$F$4:$F$300,Распис!$B$4:$B$300,$A63,Распис!$C$4:$C$300,"&lt;="&amp;V$1,Распис!$D$4:$D$300,"&gt;="&amp;V$1),SUMIF(База!$B$3:$B$305,$A63,База!$F$3:$F$152))</f>
        <v>0</v>
      </c>
      <c r="W63" s="46">
        <f ca="1">IF(COUNTIFS(Распис!$B$4:$B$300,$A63,Распис!$C$4:$C$300,"&lt;="&amp;W$1,Распис!$D$4:$D$300,"&gt;="&amp;W$1)&gt;0,SUMIFS(Распис!$G$4:$G$300,Распис!$B$4:$B$300,$A63,Распис!$C$4:$C$300,"&lt;="&amp;W$1,Распис!$D$4:$D$300,"&gt;="&amp;W$1),SUMIF(База!$B$3:$B$305,$A63,База!$G$3:$G$152))</f>
        <v>0</v>
      </c>
      <c r="X63" s="46">
        <f ca="1">IF(COUNTIFS(Распис!$B$4:$B$300,$A63,Распис!$C$4:$C$300,"&lt;="&amp;X$1,Распис!$D$4:$D$300,"&gt;="&amp;X$1)&gt;0,SUMIFS(Распис!$H$4:$H$300,Распис!$B$4:$B$300,$A63,Распис!$C$4:$C$300,"&lt;="&amp;X$1,Распис!$D$4:$D$300,"&gt;="&amp;X$1),SUMIF(База!$B$3:$B$305,$A63,База!$H$3:$H$152))</f>
        <v>0</v>
      </c>
      <c r="Y63" s="46">
        <f ca="1">IF(COUNTIFS(Распис!$B$4:$B$300,$A63,Распис!$C$4:$C$300,"&lt;="&amp;Y$1,Распис!$D$4:$D$300,"&gt;="&amp;Y$1)&gt;0,SUMIFS(Распис!$I$4:$I$300,Распис!$B$4:$B$300,$A63,Распис!$C$4:$C$300,"&lt;="&amp;Y$1,Распис!$D$4:$D$300,"&gt;="&amp;Y$1),SUMIF(База!$B$3:$B$305,$A63,База!$I$3:$I$152))</f>
        <v>0</v>
      </c>
      <c r="Z63" s="46">
        <f ca="1">IF(COUNTIFS(Распис!$B$4:$B$300,$A63,Распис!$C$4:$C$300,"&lt;="&amp;Z$1,Распис!$D$4:$D$300,"&gt;="&amp;Z$1)&gt;0,SUMIFS(Распис!$J$4:$J$300,Распис!$B$4:$B$300,$A63,Распис!$C$4:$C$300,"&lt;="&amp;Z$1,Распис!$D$4:$D$300,"&gt;="&amp;Z$1),SUMIF(База!$B$3:$B$305,$A63,База!$J$3:$J$152))</f>
        <v>0</v>
      </c>
      <c r="AA63" s="46" t="s">
        <v>25</v>
      </c>
      <c r="AB63" s="46" t="s">
        <v>23</v>
      </c>
      <c r="AC63" s="46" t="s">
        <v>25</v>
      </c>
      <c r="AD63" s="46" t="s">
        <v>25</v>
      </c>
      <c r="AE63" s="46" t="s">
        <v>25</v>
      </c>
      <c r="AF63" s="46" t="s">
        <v>25</v>
      </c>
      <c r="AG63" s="46">
        <f t="shared" ca="1" si="3"/>
        <v>0</v>
      </c>
      <c r="AH63" s="46">
        <f ca="1">AG63-SUMIFS(Распред!$G$4:$G$300,Распред!$B$4:$B$300,"май",Распред!$F$4:$F$300,A63)</f>
        <v>0</v>
      </c>
      <c r="AI63" s="46">
        <f ca="1">AH63+(COUNTIF(B63:AF63,"КД")+SUMIFS(Распред!$AH$4:$AH$300,Распред!$F$4:$F$300,A63,Распред!$B$4:$B$300,"май"))*4</f>
        <v>20</v>
      </c>
      <c r="AJ63" s="46">
        <f t="shared" ca="1" si="4"/>
        <v>0</v>
      </c>
      <c r="AK63" s="46">
        <f t="shared" ca="1" si="5"/>
        <v>0</v>
      </c>
      <c r="AL63" s="46">
        <f>SUMIFS(Распред!$K$4:$K$300,Распред!$B$4:$B$300,"май",Распред!$J$4:$J$300,A63)+SUMIFS(Распред!$M$4:$M$300,Распред!$B$4:$B$300,"май",Распред!$L$4:$L$300,A63)+SUMIFS(Распред!$O$4:$O$300,Распред!$B$4:$B$300,"май",Распред!$N$4:$N$300,A63)+SUMIFS(Распред!$Q$4:$Q$300,Распред!$B$4:$B$300,"май",Распред!$P$4:$P$300,A63)+SUMIFS(Распред!$S$4:$S$300,Распред!$B$4:$B$300,"май",Распред!$R$4:$R$300,A63)+SUMIFS(Распред!$U$4:$U$300,Распред!$B$4:$B$300,"май",Распред!$T$4:$T$300,A63)+SUMIFS(Распред!$W$4:$W$300,Распред!$B$4:$B$300,"май",Распред!$V$4:$V$300,A63)+SUMIFS(Распред!$Y$4:$Y$300,Распред!$B$4:$B$300,"май",Распред!$X$4:$X$300,A63)+SUMIFS(Распред!$AA$4:$AA$300,Распред!$B$4:$B$300,"май",Распред!$Z$4:$Z$300,A63)+SUMIFS(Распред!$AC$4:$AC$300,Распред!$B$4:$B$300,"май",Распред!$AB$4:$AB$300,A63)</f>
        <v>0</v>
      </c>
      <c r="AM63" s="46">
        <f t="shared" ca="1" si="6"/>
        <v>0</v>
      </c>
      <c r="AN63" s="46">
        <f t="shared" ca="1" si="7"/>
        <v>0</v>
      </c>
      <c r="AO63" s="46">
        <f t="shared" ca="1" si="8"/>
        <v>0</v>
      </c>
      <c r="AP63" s="46">
        <f>январь!AP63</f>
        <v>0</v>
      </c>
      <c r="AQ63" s="46">
        <f t="shared" ca="1" si="9"/>
        <v>0</v>
      </c>
      <c r="AR63" s="47"/>
      <c r="AS63" s="47">
        <f t="shared" ca="1" si="10"/>
        <v>0</v>
      </c>
      <c r="AT63" s="47"/>
      <c r="AU63" s="47"/>
      <c r="AV63" s="47"/>
      <c r="AW63" s="47"/>
      <c r="AX63" s="47"/>
      <c r="AY63" s="184"/>
      <c r="AZ63" s="184"/>
      <c r="BA63" s="184"/>
      <c r="BB63" s="184"/>
      <c r="BC63" s="184"/>
      <c r="BD63" s="184"/>
      <c r="BE63" s="184"/>
    </row>
    <row r="64" spans="1:57" x14ac:dyDescent="0.25">
      <c r="A64" s="47">
        <f>База!B64</f>
        <v>0</v>
      </c>
      <c r="B64" s="46" t="s">
        <v>24</v>
      </c>
      <c r="C64" s="46">
        <f ca="1">IF(COUNTIFS(Распис!$B$4:$B$300,$A64,Распис!$C$4:$C$300,"&lt;="&amp;C$1,Распис!$D$4:$D$300,"&gt;="&amp;C$1)&gt;0,SUMIFS(Распис!$H$4:$H$300,Распис!$B$4:$B$300,$A64,Распис!$C$4:$C$300,"&lt;="&amp;C$1,Распис!$D$4:$D$300,"&gt;="&amp;C$1),SUMIF(База!$B$3:$B$305,$A64,База!$H$3:$H$152))</f>
        <v>0</v>
      </c>
      <c r="D64" s="46">
        <f ca="1">IF(COUNTIFS(Распис!$B$4:$B$300,$A64,Распис!$C$4:$C$300,"&lt;="&amp;D$1,Распис!$D$4:$D$300,"&gt;="&amp;D$1)&gt;0,SUMIFS(Распис!$I$4:$I$300,Распис!$B$4:$B$300,$A64,Распис!$C$4:$C$300,"&lt;="&amp;D$1,Распис!$D$4:$D$300,"&gt;="&amp;D$1),SUMIF(База!$B$3:$B$305,$A64,База!$I$3:$I$152))</f>
        <v>0</v>
      </c>
      <c r="E64" s="46">
        <f ca="1">IF(COUNTIFS(Распис!$B$4:$B$300,$A64,Распис!$C$4:$C$300,"&lt;="&amp;E$1,Распис!$D$4:$D$300,"&gt;="&amp;E$1)&gt;0,SUMIFS(Распис!$J$4:$J$300,Распис!$B$4:$B$300,$A64,Распис!$C$4:$C$300,"&lt;="&amp;E$1,Распис!$D$4:$D$300,"&gt;="&amp;E$1),SUMIF(База!$B$3:$B$305,$A64,База!$J$3:$J$152))</f>
        <v>0</v>
      </c>
      <c r="F64" s="46">
        <f ca="1">IF(COUNTIFS(Распис!$B$4:$B$300,$A64,Распис!$C$4:$C$300,"&lt;="&amp;F$1,Распис!$D$4:$D$300,"&gt;="&amp;F$1)&gt;0,SUMIFS(Распис!$K$4:$K$300,Распис!$B$4:$B$300,$A64,Распис!$C$4:$C$300,"&lt;="&amp;F$1,Распис!$D$4:$D$300,"&gt;="&amp;F$1),SUMIF(База!$B$3:$B$305,$A64,База!$K$3:$K$152))</f>
        <v>0</v>
      </c>
      <c r="G64" s="46" t="s">
        <v>23</v>
      </c>
      <c r="H64" s="46" t="s">
        <v>24</v>
      </c>
      <c r="I64" s="46">
        <f ca="1">IF(COUNTIFS(Распис!$B$4:$B$300,$A64,Распис!$C$4:$C$300,"&lt;="&amp;I$1,Распис!$D$4:$D$300,"&gt;="&amp;I$1)&gt;0,SUMIFS(Распис!$G$4:$G$300,Распис!$B$4:$B$300,$A64,Распис!$C$4:$C$300,"&lt;="&amp;I$1,Распис!$D$4:$D$300,"&gt;="&amp;I$1),SUMIF(База!$B$3:$B$305,$A64,База!$G$3:$G$152))</f>
        <v>0</v>
      </c>
      <c r="J64" s="46" t="s">
        <v>24</v>
      </c>
      <c r="K64" s="46">
        <f ca="1">IF(COUNTIFS(Распис!$B$4:$B$300,$A64,Распис!$C$4:$C$300,"&lt;="&amp;K$1,Распис!$D$4:$D$300,"&gt;="&amp;K$1)&gt;0,SUMIFS(Распис!$I$4:$I$300,Распис!$B$4:$B$300,$A64,Распис!$C$4:$C$300,"&lt;="&amp;K$1,Распис!$D$4:$D$300,"&gt;="&amp;K$1),SUMIF(База!$B$3:$B$305,$A64,База!$I$3:$I$152))</f>
        <v>0</v>
      </c>
      <c r="L64" s="46">
        <f ca="1">IF(COUNTIFS(Распис!$B$4:$B$300,$A64,Распис!$C$4:$C$300,"&lt;="&amp;L$1,Распис!$D$4:$D$300,"&gt;="&amp;L$1)&gt;0,SUMIFS(Распис!$J$4:$J$300,Распис!$B$4:$B$300,$A64,Распис!$C$4:$C$300,"&lt;="&amp;L$1,Распис!$D$4:$D$300,"&gt;="&amp;L$1),SUMIF(База!$B$3:$B$305,$A64,База!$J$3:$J$152))</f>
        <v>0</v>
      </c>
      <c r="M64" s="46">
        <f ca="1">IF(COUNTIFS(Распис!$B$4:$B$300,$A64,Распис!$C$4:$C$300,"&lt;="&amp;M$1,Распис!$D$4:$D$300,"&gt;="&amp;M$1)&gt;0,SUMIFS(Распис!$K$4:$K$300,Распис!$B$4:$B$300,$A64,Распис!$C$4:$C$300,"&lt;="&amp;M$1,Распис!$D$4:$D$300,"&gt;="&amp;M$1),SUMIF(База!$B$3:$B$305,$A64,База!$K$3:$K$152))</f>
        <v>0</v>
      </c>
      <c r="N64" s="46" t="s">
        <v>23</v>
      </c>
      <c r="O64" s="46">
        <f ca="1">IF(COUNTIFS(Распис!$B$4:$B$300,$A64,Распис!$C$4:$C$300,"&lt;="&amp;O$1,Распис!$D$4:$D$300,"&gt;="&amp;O$1)&gt;0,SUMIFS(Распис!$F$4:$F$300,Распис!$B$4:$B$300,$A64,Распис!$C$4:$C$300,"&lt;="&amp;O$1,Распис!$D$4:$D$300,"&gt;="&amp;O$1),SUMIF(База!$B$3:$B$305,$A64,База!$F$3:$F$152))</f>
        <v>0</v>
      </c>
      <c r="P64" s="46">
        <f ca="1">IF(COUNTIFS(Распис!$B$4:$B$300,$A64,Распис!$C$4:$C$300,"&lt;="&amp;P$1,Распис!$D$4:$D$300,"&gt;="&amp;P$1)&gt;0,SUMIFS(Распис!$G$4:$G$300,Распис!$B$4:$B$300,$A64,Распис!$C$4:$C$300,"&lt;="&amp;P$1,Распис!$D$4:$D$300,"&gt;="&amp;P$1),SUMIF(База!$B$3:$B$305,$A64,База!$G$3:$G$152))</f>
        <v>0</v>
      </c>
      <c r="Q64" s="46">
        <f ca="1">IF(COUNTIFS(Распис!$B$4:$B$300,$A64,Распис!$C$4:$C$300,"&lt;="&amp;Q$1,Распис!$D$4:$D$300,"&gt;="&amp;Q$1)&gt;0,SUMIFS(Распис!$H$4:$H$300,Распис!$B$4:$B$300,$A64,Распис!$C$4:$C$300,"&lt;="&amp;Q$1,Распис!$D$4:$D$300,"&gt;="&amp;Q$1),SUMIF(База!$B$3:$B$305,$A64,База!$H$3:$H$152))</f>
        <v>0</v>
      </c>
      <c r="R64" s="46">
        <f ca="1">IF(COUNTIFS(Распис!$B$4:$B$300,$A64,Распис!$C$4:$C$300,"&lt;="&amp;R$1,Распис!$D$4:$D$300,"&gt;="&amp;R$1)&gt;0,SUMIFS(Распис!$I$4:$I$300,Распис!$B$4:$B$300,$A64,Распис!$C$4:$C$300,"&lt;="&amp;R$1,Распис!$D$4:$D$300,"&gt;="&amp;R$1),SUMIF(База!$B$3:$B$305,$A64,База!$I$3:$I$152))</f>
        <v>0</v>
      </c>
      <c r="S64" s="46">
        <f ca="1">IF(COUNTIFS(Распис!$B$4:$B$300,$A64,Распис!$C$4:$C$300,"&lt;="&amp;S$1,Распис!$D$4:$D$300,"&gt;="&amp;S$1)&gt;0,SUMIFS(Распис!$J$4:$J$300,Распис!$B$4:$B$300,$A64,Распис!$C$4:$C$300,"&lt;="&amp;S$1,Распис!$D$4:$D$300,"&gt;="&amp;S$1),SUMIF(База!$B$3:$B$305,$A64,База!$J$3:$J$152))</f>
        <v>0</v>
      </c>
      <c r="T64" s="46">
        <f ca="1">IF(COUNTIFS(Распис!$B$4:$B$300,$A64,Распис!$C$4:$C$300,"&lt;="&amp;T$1,Распис!$D$4:$D$300,"&gt;="&amp;T$1)&gt;0,SUMIFS(Распис!$K$4:$K$300,Распис!$B$4:$B$300,$A64,Распис!$C$4:$C$300,"&lt;="&amp;T$1,Распис!$D$4:$D$300,"&gt;="&amp;T$1),SUMIF(База!$B$3:$B$305,$A64,База!$K$3:$K$152))</f>
        <v>0</v>
      </c>
      <c r="U64" s="46" t="s">
        <v>23</v>
      </c>
      <c r="V64" s="46">
        <f ca="1">IF(COUNTIFS(Распис!$B$4:$B$300,$A64,Распис!$C$4:$C$300,"&lt;="&amp;V$1,Распис!$D$4:$D$300,"&gt;="&amp;V$1)&gt;0,SUMIFS(Распис!$F$4:$F$300,Распис!$B$4:$B$300,$A64,Распис!$C$4:$C$300,"&lt;="&amp;V$1,Распис!$D$4:$D$300,"&gt;="&amp;V$1),SUMIF(База!$B$3:$B$305,$A64,База!$F$3:$F$152))</f>
        <v>0</v>
      </c>
      <c r="W64" s="46">
        <f ca="1">IF(COUNTIFS(Распис!$B$4:$B$300,$A64,Распис!$C$4:$C$300,"&lt;="&amp;W$1,Распис!$D$4:$D$300,"&gt;="&amp;W$1)&gt;0,SUMIFS(Распис!$G$4:$G$300,Распис!$B$4:$B$300,$A64,Распис!$C$4:$C$300,"&lt;="&amp;W$1,Распис!$D$4:$D$300,"&gt;="&amp;W$1),SUMIF(База!$B$3:$B$305,$A64,База!$G$3:$G$152))</f>
        <v>0</v>
      </c>
      <c r="X64" s="46">
        <f ca="1">IF(COUNTIFS(Распис!$B$4:$B$300,$A64,Распис!$C$4:$C$300,"&lt;="&amp;X$1,Распис!$D$4:$D$300,"&gt;="&amp;X$1)&gt;0,SUMIFS(Распис!$H$4:$H$300,Распис!$B$4:$B$300,$A64,Распис!$C$4:$C$300,"&lt;="&amp;X$1,Распис!$D$4:$D$300,"&gt;="&amp;X$1),SUMIF(База!$B$3:$B$305,$A64,База!$H$3:$H$152))</f>
        <v>0</v>
      </c>
      <c r="Y64" s="46">
        <f ca="1">IF(COUNTIFS(Распис!$B$4:$B$300,$A64,Распис!$C$4:$C$300,"&lt;="&amp;Y$1,Распис!$D$4:$D$300,"&gt;="&amp;Y$1)&gt;0,SUMIFS(Распис!$I$4:$I$300,Распис!$B$4:$B$300,$A64,Распис!$C$4:$C$300,"&lt;="&amp;Y$1,Распис!$D$4:$D$300,"&gt;="&amp;Y$1),SUMIF(База!$B$3:$B$305,$A64,База!$I$3:$I$152))</f>
        <v>0</v>
      </c>
      <c r="Z64" s="46">
        <f ca="1">IF(COUNTIFS(Распис!$B$4:$B$300,$A64,Распис!$C$4:$C$300,"&lt;="&amp;Z$1,Распис!$D$4:$D$300,"&gt;="&amp;Z$1)&gt;0,SUMIFS(Распис!$J$4:$J$300,Распис!$B$4:$B$300,$A64,Распис!$C$4:$C$300,"&lt;="&amp;Z$1,Распис!$D$4:$D$300,"&gt;="&amp;Z$1),SUMIF(База!$B$3:$B$305,$A64,База!$J$3:$J$152))</f>
        <v>0</v>
      </c>
      <c r="AA64" s="46" t="s">
        <v>25</v>
      </c>
      <c r="AB64" s="46" t="s">
        <v>23</v>
      </c>
      <c r="AC64" s="46" t="s">
        <v>25</v>
      </c>
      <c r="AD64" s="46" t="s">
        <v>25</v>
      </c>
      <c r="AE64" s="46" t="s">
        <v>25</v>
      </c>
      <c r="AF64" s="46" t="s">
        <v>25</v>
      </c>
      <c r="AG64" s="46">
        <f t="shared" ca="1" si="3"/>
        <v>0</v>
      </c>
      <c r="AH64" s="46">
        <f ca="1">AG64-SUMIFS(Распред!$G$4:$G$300,Распред!$B$4:$B$300,"май",Распред!$F$4:$F$300,A64)</f>
        <v>0</v>
      </c>
      <c r="AI64" s="46">
        <f ca="1">AH64+(COUNTIF(B64:AF64,"КД")+SUMIFS(Распред!$AH$4:$AH$300,Распред!$F$4:$F$300,A64,Распред!$B$4:$B$300,"май"))*4</f>
        <v>20</v>
      </c>
      <c r="AJ64" s="46">
        <f t="shared" ca="1" si="4"/>
        <v>0</v>
      </c>
      <c r="AK64" s="46">
        <f t="shared" ca="1" si="5"/>
        <v>0</v>
      </c>
      <c r="AL64" s="46">
        <f>SUMIFS(Распред!$K$4:$K$300,Распред!$B$4:$B$300,"май",Распред!$J$4:$J$300,A64)+SUMIFS(Распред!$M$4:$M$300,Распред!$B$4:$B$300,"май",Распред!$L$4:$L$300,A64)+SUMIFS(Распред!$O$4:$O$300,Распред!$B$4:$B$300,"май",Распред!$N$4:$N$300,A64)+SUMIFS(Распред!$Q$4:$Q$300,Распред!$B$4:$B$300,"май",Распред!$P$4:$P$300,A64)+SUMIFS(Распред!$S$4:$S$300,Распред!$B$4:$B$300,"май",Распред!$R$4:$R$300,A64)+SUMIFS(Распред!$U$4:$U$300,Распред!$B$4:$B$300,"май",Распред!$T$4:$T$300,A64)+SUMIFS(Распред!$W$4:$W$300,Распред!$B$4:$B$300,"май",Распред!$V$4:$V$300,A64)+SUMIFS(Распред!$Y$4:$Y$300,Распред!$B$4:$B$300,"май",Распред!$X$4:$X$300,A64)+SUMIFS(Распред!$AA$4:$AA$300,Распред!$B$4:$B$300,"май",Распред!$Z$4:$Z$300,A64)+SUMIFS(Распред!$AC$4:$AC$300,Распред!$B$4:$B$300,"май",Распред!$AB$4:$AB$300,A64)</f>
        <v>0</v>
      </c>
      <c r="AM64" s="46">
        <f t="shared" ca="1" si="6"/>
        <v>0</v>
      </c>
      <c r="AN64" s="46">
        <f t="shared" ca="1" si="7"/>
        <v>0</v>
      </c>
      <c r="AO64" s="46">
        <f t="shared" ca="1" si="8"/>
        <v>0</v>
      </c>
      <c r="AP64" s="46">
        <f>январь!AP64</f>
        <v>0</v>
      </c>
      <c r="AQ64" s="46">
        <f t="shared" ca="1" si="9"/>
        <v>0</v>
      </c>
      <c r="AR64" s="47"/>
      <c r="AS64" s="47">
        <f t="shared" ca="1" si="10"/>
        <v>0</v>
      </c>
      <c r="AT64" s="47"/>
      <c r="AU64" s="47"/>
      <c r="AV64" s="47"/>
      <c r="AW64" s="47"/>
      <c r="AX64" s="47"/>
      <c r="AY64" s="184"/>
      <c r="AZ64" s="184"/>
      <c r="BA64" s="184"/>
      <c r="BB64" s="184"/>
      <c r="BC64" s="184"/>
      <c r="BD64" s="184"/>
      <c r="BE64" s="184"/>
    </row>
    <row r="65" spans="1:57" s="59" customFormat="1" x14ac:dyDescent="0.25">
      <c r="A65" s="190">
        <f>База!B65</f>
        <v>0</v>
      </c>
      <c r="B65" s="191" t="s">
        <v>24</v>
      </c>
      <c r="C65" s="191">
        <f ca="1">IF(COUNTIFS(Распис!$B$4:$B$300,$A65,Распис!$C$4:$C$300,"&lt;="&amp;C$1,Распис!$D$4:$D$300,"&gt;="&amp;C$1)&gt;0,SUMIFS(Распис!$H$4:$H$300,Распис!$B$4:$B$300,$A65,Распис!$C$4:$C$300,"&lt;="&amp;C$1,Распис!$D$4:$D$300,"&gt;="&amp;C$1),SUMIF(База!$B$3:$B$305,$A65,База!$H$3:$H$152))</f>
        <v>0</v>
      </c>
      <c r="D65" s="191">
        <f ca="1">IF(COUNTIFS(Распис!$B$4:$B$300,$A65,Распис!$C$4:$C$300,"&lt;="&amp;D$1,Распис!$D$4:$D$300,"&gt;="&amp;D$1)&gt;0,SUMIFS(Распис!$I$4:$I$300,Распис!$B$4:$B$300,$A65,Распис!$C$4:$C$300,"&lt;="&amp;D$1,Распис!$D$4:$D$300,"&gt;="&amp;D$1),SUMIF(База!$B$3:$B$305,$A65,База!$I$3:$I$152))</f>
        <v>0</v>
      </c>
      <c r="E65" s="191">
        <f ca="1">IF(COUNTIFS(Распис!$B$4:$B$300,$A65,Распис!$C$4:$C$300,"&lt;="&amp;E$1,Распис!$D$4:$D$300,"&gt;="&amp;E$1)&gt;0,SUMIFS(Распис!$J$4:$J$300,Распис!$B$4:$B$300,$A65,Распис!$C$4:$C$300,"&lt;="&amp;E$1,Распис!$D$4:$D$300,"&gt;="&amp;E$1),SUMIF(База!$B$3:$B$305,$A65,База!$J$3:$J$152))</f>
        <v>0</v>
      </c>
      <c r="F65" s="191">
        <f ca="1">IF(COUNTIFS(Распис!$B$4:$B$300,$A65,Распис!$C$4:$C$300,"&lt;="&amp;F$1,Распис!$D$4:$D$300,"&gt;="&amp;F$1)&gt;0,SUMIFS(Распис!$K$4:$K$300,Распис!$B$4:$B$300,$A65,Распис!$C$4:$C$300,"&lt;="&amp;F$1,Распис!$D$4:$D$300,"&gt;="&amp;F$1),SUMIF(База!$B$3:$B$305,$A65,База!$K$3:$K$152))</f>
        <v>0</v>
      </c>
      <c r="G65" s="191" t="s">
        <v>23</v>
      </c>
      <c r="H65" s="191" t="s">
        <v>24</v>
      </c>
      <c r="I65" s="191">
        <f ca="1">IF(COUNTIFS(Распис!$B$4:$B$300,$A65,Распис!$C$4:$C$300,"&lt;="&amp;I$1,Распис!$D$4:$D$300,"&gt;="&amp;I$1)&gt;0,SUMIFS(Распис!$G$4:$G$300,Распис!$B$4:$B$300,$A65,Распис!$C$4:$C$300,"&lt;="&amp;I$1,Распис!$D$4:$D$300,"&gt;="&amp;I$1),SUMIF(База!$B$3:$B$305,$A65,База!$G$3:$G$152))</f>
        <v>0</v>
      </c>
      <c r="J65" s="191" t="s">
        <v>24</v>
      </c>
      <c r="K65" s="191">
        <f ca="1">IF(COUNTIFS(Распис!$B$4:$B$300,$A65,Распис!$C$4:$C$300,"&lt;="&amp;K$1,Распис!$D$4:$D$300,"&gt;="&amp;K$1)&gt;0,SUMIFS(Распис!$I$4:$I$300,Распис!$B$4:$B$300,$A65,Распис!$C$4:$C$300,"&lt;="&amp;K$1,Распис!$D$4:$D$300,"&gt;="&amp;K$1),SUMIF(База!$B$3:$B$305,$A65,База!$I$3:$I$152))</f>
        <v>0</v>
      </c>
      <c r="L65" s="191">
        <f ca="1">IF(COUNTIFS(Распис!$B$4:$B$300,$A65,Распис!$C$4:$C$300,"&lt;="&amp;L$1,Распис!$D$4:$D$300,"&gt;="&amp;L$1)&gt;0,SUMIFS(Распис!$J$4:$J$300,Распис!$B$4:$B$300,$A65,Распис!$C$4:$C$300,"&lt;="&amp;L$1,Распис!$D$4:$D$300,"&gt;="&amp;L$1),SUMIF(База!$B$3:$B$305,$A65,База!$J$3:$J$152))</f>
        <v>0</v>
      </c>
      <c r="M65" s="191">
        <f ca="1">IF(COUNTIFS(Распис!$B$4:$B$300,$A65,Распис!$C$4:$C$300,"&lt;="&amp;M$1,Распис!$D$4:$D$300,"&gt;="&amp;M$1)&gt;0,SUMIFS(Распис!$K$4:$K$300,Распис!$B$4:$B$300,$A65,Распис!$C$4:$C$300,"&lt;="&amp;M$1,Распис!$D$4:$D$300,"&gt;="&amp;M$1),SUMIF(База!$B$3:$B$305,$A65,База!$K$3:$K$152))</f>
        <v>0</v>
      </c>
      <c r="N65" s="191" t="s">
        <v>23</v>
      </c>
      <c r="O65" s="191">
        <f ca="1">IF(COUNTIFS(Распис!$B$4:$B$300,$A65,Распис!$C$4:$C$300,"&lt;="&amp;O$1,Распис!$D$4:$D$300,"&gt;="&amp;O$1)&gt;0,SUMIFS(Распис!$F$4:$F$300,Распис!$B$4:$B$300,$A65,Распис!$C$4:$C$300,"&lt;="&amp;O$1,Распис!$D$4:$D$300,"&gt;="&amp;O$1),SUMIF(База!$B$3:$B$305,$A65,База!$F$3:$F$152))</f>
        <v>0</v>
      </c>
      <c r="P65" s="191">
        <f ca="1">IF(COUNTIFS(Распис!$B$4:$B$300,$A65,Распис!$C$4:$C$300,"&lt;="&amp;P$1,Распис!$D$4:$D$300,"&gt;="&amp;P$1)&gt;0,SUMIFS(Распис!$G$4:$G$300,Распис!$B$4:$B$300,$A65,Распис!$C$4:$C$300,"&lt;="&amp;P$1,Распис!$D$4:$D$300,"&gt;="&amp;P$1),SUMIF(База!$B$3:$B$305,$A65,База!$G$3:$G$152))</f>
        <v>0</v>
      </c>
      <c r="Q65" s="191">
        <f ca="1">IF(COUNTIFS(Распис!$B$4:$B$300,$A65,Распис!$C$4:$C$300,"&lt;="&amp;Q$1,Распис!$D$4:$D$300,"&gt;="&amp;Q$1)&gt;0,SUMIFS(Распис!$H$4:$H$300,Распис!$B$4:$B$300,$A65,Распис!$C$4:$C$300,"&lt;="&amp;Q$1,Распис!$D$4:$D$300,"&gt;="&amp;Q$1),SUMIF(База!$B$3:$B$305,$A65,База!$H$3:$H$152))</f>
        <v>0</v>
      </c>
      <c r="R65" s="191">
        <f ca="1">IF(COUNTIFS(Распис!$B$4:$B$300,$A65,Распис!$C$4:$C$300,"&lt;="&amp;R$1,Распис!$D$4:$D$300,"&gt;="&amp;R$1)&gt;0,SUMIFS(Распис!$I$4:$I$300,Распис!$B$4:$B$300,$A65,Распис!$C$4:$C$300,"&lt;="&amp;R$1,Распис!$D$4:$D$300,"&gt;="&amp;R$1),SUMIF(База!$B$3:$B$305,$A65,База!$I$3:$I$152))</f>
        <v>0</v>
      </c>
      <c r="S65" s="191">
        <f ca="1">IF(COUNTIFS(Распис!$B$4:$B$300,$A65,Распис!$C$4:$C$300,"&lt;="&amp;S$1,Распис!$D$4:$D$300,"&gt;="&amp;S$1)&gt;0,SUMIFS(Распис!$J$4:$J$300,Распис!$B$4:$B$300,$A65,Распис!$C$4:$C$300,"&lt;="&amp;S$1,Распис!$D$4:$D$300,"&gt;="&amp;S$1),SUMIF(База!$B$3:$B$305,$A65,База!$J$3:$J$152))</f>
        <v>0</v>
      </c>
      <c r="T65" s="191">
        <f ca="1">IF(COUNTIFS(Распис!$B$4:$B$300,$A65,Распис!$C$4:$C$300,"&lt;="&amp;T$1,Распис!$D$4:$D$300,"&gt;="&amp;T$1)&gt;0,SUMIFS(Распис!$K$4:$K$300,Распис!$B$4:$B$300,$A65,Распис!$C$4:$C$300,"&lt;="&amp;T$1,Распис!$D$4:$D$300,"&gt;="&amp;T$1),SUMIF(База!$B$3:$B$305,$A65,База!$K$3:$K$152))</f>
        <v>0</v>
      </c>
      <c r="U65" s="191" t="s">
        <v>23</v>
      </c>
      <c r="V65" s="191">
        <f ca="1">IF(COUNTIFS(Распис!$B$4:$B$300,$A65,Распис!$C$4:$C$300,"&lt;="&amp;V$1,Распис!$D$4:$D$300,"&gt;="&amp;V$1)&gt;0,SUMIFS(Распис!$F$4:$F$300,Распис!$B$4:$B$300,$A65,Распис!$C$4:$C$300,"&lt;="&amp;V$1,Распис!$D$4:$D$300,"&gt;="&amp;V$1),SUMIF(База!$B$3:$B$305,$A65,База!$F$3:$F$152))</f>
        <v>0</v>
      </c>
      <c r="W65" s="191">
        <f ca="1">IF(COUNTIFS(Распис!$B$4:$B$300,$A65,Распис!$C$4:$C$300,"&lt;="&amp;W$1,Распис!$D$4:$D$300,"&gt;="&amp;W$1)&gt;0,SUMIFS(Распис!$G$4:$G$300,Распис!$B$4:$B$300,$A65,Распис!$C$4:$C$300,"&lt;="&amp;W$1,Распис!$D$4:$D$300,"&gt;="&amp;W$1),SUMIF(База!$B$3:$B$305,$A65,База!$G$3:$G$152))</f>
        <v>0</v>
      </c>
      <c r="X65" s="191">
        <f ca="1">IF(COUNTIFS(Распис!$B$4:$B$300,$A65,Распис!$C$4:$C$300,"&lt;="&amp;X$1,Распис!$D$4:$D$300,"&gt;="&amp;X$1)&gt;0,SUMIFS(Распис!$H$4:$H$300,Распис!$B$4:$B$300,$A65,Распис!$C$4:$C$300,"&lt;="&amp;X$1,Распис!$D$4:$D$300,"&gt;="&amp;X$1),SUMIF(База!$B$3:$B$305,$A65,База!$H$3:$H$152))</f>
        <v>0</v>
      </c>
      <c r="Y65" s="191">
        <f ca="1">IF(COUNTIFS(Распис!$B$4:$B$300,$A65,Распис!$C$4:$C$300,"&lt;="&amp;Y$1,Распис!$D$4:$D$300,"&gt;="&amp;Y$1)&gt;0,SUMIFS(Распис!$I$4:$I$300,Распис!$B$4:$B$300,$A65,Распис!$C$4:$C$300,"&lt;="&amp;Y$1,Распис!$D$4:$D$300,"&gt;="&amp;Y$1),SUMIF(База!$B$3:$B$305,$A65,База!$I$3:$I$152))</f>
        <v>0</v>
      </c>
      <c r="Z65" s="191">
        <f ca="1">IF(COUNTIFS(Распис!$B$4:$B$300,$A65,Распис!$C$4:$C$300,"&lt;="&amp;Z$1,Распис!$D$4:$D$300,"&gt;="&amp;Z$1)&gt;0,SUMIFS(Распис!$J$4:$J$300,Распис!$B$4:$B$300,$A65,Распис!$C$4:$C$300,"&lt;="&amp;Z$1,Распис!$D$4:$D$300,"&gt;="&amp;Z$1),SUMIF(База!$B$3:$B$305,$A65,База!$J$3:$J$152))</f>
        <v>0</v>
      </c>
      <c r="AA65" s="191" t="s">
        <v>25</v>
      </c>
      <c r="AB65" s="191" t="s">
        <v>23</v>
      </c>
      <c r="AC65" s="191" t="s">
        <v>25</v>
      </c>
      <c r="AD65" s="191" t="s">
        <v>25</v>
      </c>
      <c r="AE65" s="191" t="s">
        <v>25</v>
      </c>
      <c r="AF65" s="191" t="s">
        <v>25</v>
      </c>
      <c r="AG65" s="191">
        <f t="shared" ca="1" si="3"/>
        <v>0</v>
      </c>
      <c r="AH65" s="191">
        <f ca="1">AG65-SUMIFS(Распред!$G$4:$G$300,Распред!$B$4:$B$300,"май",Распред!$F$4:$F$300,A65)</f>
        <v>0</v>
      </c>
      <c r="AI65" s="191">
        <f ca="1">AH65+(COUNTIF(B65:AF65,"КД")+SUMIFS(Распред!$AH$4:$AH$300,Распред!$F$4:$F$300,A65,Распред!$B$4:$B$300,"май"))*4</f>
        <v>20</v>
      </c>
      <c r="AJ65" s="191">
        <f t="shared" ca="1" si="4"/>
        <v>0</v>
      </c>
      <c r="AK65" s="191">
        <f t="shared" ca="1" si="5"/>
        <v>0</v>
      </c>
      <c r="AL65" s="191">
        <f>SUMIFS(Распред!$K$4:$K$300,Распред!$B$4:$B$300,"май",Распред!$J$4:$J$300,A65)+SUMIFS(Распред!$M$4:$M$300,Распред!$B$4:$B$300,"май",Распред!$L$4:$L$300,A65)+SUMIFS(Распред!$O$4:$O$300,Распред!$B$4:$B$300,"май",Распред!$N$4:$N$300,A65)+SUMIFS(Распред!$Q$4:$Q$300,Распред!$B$4:$B$300,"май",Распред!$P$4:$P$300,A65)+SUMIFS(Распред!$S$4:$S$300,Распред!$B$4:$B$300,"май",Распред!$R$4:$R$300,A65)+SUMIFS(Распред!$U$4:$U$300,Распред!$B$4:$B$300,"май",Распред!$T$4:$T$300,A65)+SUMIFS(Распред!$W$4:$W$300,Распред!$B$4:$B$300,"май",Распред!$V$4:$V$300,A65)+SUMIFS(Распред!$Y$4:$Y$300,Распред!$B$4:$B$300,"май",Распред!$X$4:$X$300,A65)+SUMIFS(Распред!$AA$4:$AA$300,Распред!$B$4:$B$300,"май",Распред!$Z$4:$Z$300,A65)+SUMIFS(Распред!$AC$4:$AC$300,Распред!$B$4:$B$300,"май",Распред!$AB$4:$AB$300,A65)</f>
        <v>0</v>
      </c>
      <c r="AM65" s="191">
        <f t="shared" ca="1" si="6"/>
        <v>0</v>
      </c>
      <c r="AN65" s="191">
        <f t="shared" ca="1" si="7"/>
        <v>0</v>
      </c>
      <c r="AO65" s="191">
        <f t="shared" ca="1" si="8"/>
        <v>0</v>
      </c>
      <c r="AP65" s="191">
        <f>январь!AP65</f>
        <v>0</v>
      </c>
      <c r="AQ65" s="46">
        <f ca="1">IF(AM65&gt;24,AP65*30%,AP65*20%)</f>
        <v>0</v>
      </c>
      <c r="AR65" s="190"/>
      <c r="AS65" s="190">
        <f t="shared" ca="1" si="10"/>
        <v>0</v>
      </c>
      <c r="AT65" s="190"/>
      <c r="AU65" s="190"/>
      <c r="AV65" s="190"/>
      <c r="AW65" s="190"/>
      <c r="AX65" s="190"/>
      <c r="AY65" s="186"/>
      <c r="AZ65" s="186"/>
      <c r="BA65" s="186"/>
      <c r="BB65" s="186"/>
      <c r="BC65" s="186"/>
      <c r="BD65" s="186"/>
      <c r="BE65" s="186"/>
    </row>
    <row r="66" spans="1:57" s="59" customFormat="1" x14ac:dyDescent="0.25">
      <c r="A66" s="190">
        <f>База!B66</f>
        <v>0</v>
      </c>
      <c r="B66" s="191" t="s">
        <v>24</v>
      </c>
      <c r="C66" s="191">
        <f ca="1">IF(COUNTIFS(Распис!$B$4:$B$300,$A66,Распис!$C$4:$C$300,"&lt;="&amp;C$1,Распис!$D$4:$D$300,"&gt;="&amp;C$1)&gt;0,SUMIFS(Распис!$H$4:$H$300,Распис!$B$4:$B$300,$A66,Распис!$C$4:$C$300,"&lt;="&amp;C$1,Распис!$D$4:$D$300,"&gt;="&amp;C$1),SUMIF(База!$B$3:$B$305,$A66,База!$H$3:$H$152))</f>
        <v>0</v>
      </c>
      <c r="D66" s="191">
        <f ca="1">IF(COUNTIFS(Распис!$B$4:$B$300,$A66,Распис!$C$4:$C$300,"&lt;="&amp;D$1,Распис!$D$4:$D$300,"&gt;="&amp;D$1)&gt;0,SUMIFS(Распис!$I$4:$I$300,Распис!$B$4:$B$300,$A66,Распис!$C$4:$C$300,"&lt;="&amp;D$1,Распис!$D$4:$D$300,"&gt;="&amp;D$1),SUMIF(База!$B$3:$B$305,$A66,База!$I$3:$I$152))</f>
        <v>0</v>
      </c>
      <c r="E66" s="191">
        <f ca="1">IF(COUNTIFS(Распис!$B$4:$B$300,$A66,Распис!$C$4:$C$300,"&lt;="&amp;E$1,Распис!$D$4:$D$300,"&gt;="&amp;E$1)&gt;0,SUMIFS(Распис!$J$4:$J$300,Распис!$B$4:$B$300,$A66,Распис!$C$4:$C$300,"&lt;="&amp;E$1,Распис!$D$4:$D$300,"&gt;="&amp;E$1),SUMIF(База!$B$3:$B$305,$A66,База!$J$3:$J$152))</f>
        <v>0</v>
      </c>
      <c r="F66" s="191">
        <f ca="1">IF(COUNTIFS(Распис!$B$4:$B$300,$A66,Распис!$C$4:$C$300,"&lt;="&amp;F$1,Распис!$D$4:$D$300,"&gt;="&amp;F$1)&gt;0,SUMIFS(Распис!$K$4:$K$300,Распис!$B$4:$B$300,$A66,Распис!$C$4:$C$300,"&lt;="&amp;F$1,Распис!$D$4:$D$300,"&gt;="&amp;F$1),SUMIF(База!$B$3:$B$305,$A66,База!$K$3:$K$152))</f>
        <v>0</v>
      </c>
      <c r="G66" s="191" t="s">
        <v>23</v>
      </c>
      <c r="H66" s="191" t="s">
        <v>24</v>
      </c>
      <c r="I66" s="191">
        <f ca="1">IF(COUNTIFS(Распис!$B$4:$B$300,$A66,Распис!$C$4:$C$300,"&lt;="&amp;I$1,Распис!$D$4:$D$300,"&gt;="&amp;I$1)&gt;0,SUMIFS(Распис!$G$4:$G$300,Распис!$B$4:$B$300,$A66,Распис!$C$4:$C$300,"&lt;="&amp;I$1,Распис!$D$4:$D$300,"&gt;="&amp;I$1),SUMIF(База!$B$3:$B$305,$A66,База!$G$3:$G$152))</f>
        <v>0</v>
      </c>
      <c r="J66" s="191" t="s">
        <v>24</v>
      </c>
      <c r="K66" s="191">
        <f ca="1">IF(COUNTIFS(Распис!$B$4:$B$300,$A66,Распис!$C$4:$C$300,"&lt;="&amp;K$1,Распис!$D$4:$D$300,"&gt;="&amp;K$1)&gt;0,SUMIFS(Распис!$I$4:$I$300,Распис!$B$4:$B$300,$A66,Распис!$C$4:$C$300,"&lt;="&amp;K$1,Распис!$D$4:$D$300,"&gt;="&amp;K$1),SUMIF(База!$B$3:$B$305,$A66,База!$I$3:$I$152))</f>
        <v>0</v>
      </c>
      <c r="L66" s="191">
        <f ca="1">IF(COUNTIFS(Распис!$B$4:$B$300,$A66,Распис!$C$4:$C$300,"&lt;="&amp;L$1,Распис!$D$4:$D$300,"&gt;="&amp;L$1)&gt;0,SUMIFS(Распис!$J$4:$J$300,Распис!$B$4:$B$300,$A66,Распис!$C$4:$C$300,"&lt;="&amp;L$1,Распис!$D$4:$D$300,"&gt;="&amp;L$1),SUMIF(База!$B$3:$B$305,$A66,База!$J$3:$J$152))</f>
        <v>0</v>
      </c>
      <c r="M66" s="191">
        <f ca="1">IF(COUNTIFS(Распис!$B$4:$B$300,$A66,Распис!$C$4:$C$300,"&lt;="&amp;M$1,Распис!$D$4:$D$300,"&gt;="&amp;M$1)&gt;0,SUMIFS(Распис!$K$4:$K$300,Распис!$B$4:$B$300,$A66,Распис!$C$4:$C$300,"&lt;="&amp;M$1,Распис!$D$4:$D$300,"&gt;="&amp;M$1),SUMIF(База!$B$3:$B$305,$A66,База!$K$3:$K$152))</f>
        <v>0</v>
      </c>
      <c r="N66" s="191" t="s">
        <v>23</v>
      </c>
      <c r="O66" s="191">
        <f ca="1">IF(COUNTIFS(Распис!$B$4:$B$300,$A66,Распис!$C$4:$C$300,"&lt;="&amp;O$1,Распис!$D$4:$D$300,"&gt;="&amp;O$1)&gt;0,SUMIFS(Распис!$F$4:$F$300,Распис!$B$4:$B$300,$A66,Распис!$C$4:$C$300,"&lt;="&amp;O$1,Распис!$D$4:$D$300,"&gt;="&amp;O$1),SUMIF(База!$B$3:$B$305,$A66,База!$F$3:$F$152))</f>
        <v>0</v>
      </c>
      <c r="P66" s="191">
        <f ca="1">IF(COUNTIFS(Распис!$B$4:$B$300,$A66,Распис!$C$4:$C$300,"&lt;="&amp;P$1,Распис!$D$4:$D$300,"&gt;="&amp;P$1)&gt;0,SUMIFS(Распис!$G$4:$G$300,Распис!$B$4:$B$300,$A66,Распис!$C$4:$C$300,"&lt;="&amp;P$1,Распис!$D$4:$D$300,"&gt;="&amp;P$1),SUMIF(База!$B$3:$B$305,$A66,База!$G$3:$G$152))</f>
        <v>0</v>
      </c>
      <c r="Q66" s="191">
        <f ca="1">IF(COUNTIFS(Распис!$B$4:$B$300,$A66,Распис!$C$4:$C$300,"&lt;="&amp;Q$1,Распис!$D$4:$D$300,"&gt;="&amp;Q$1)&gt;0,SUMIFS(Распис!$H$4:$H$300,Распис!$B$4:$B$300,$A66,Распис!$C$4:$C$300,"&lt;="&amp;Q$1,Распис!$D$4:$D$300,"&gt;="&amp;Q$1),SUMIF(База!$B$3:$B$305,$A66,База!$H$3:$H$152))</f>
        <v>0</v>
      </c>
      <c r="R66" s="191">
        <f ca="1">IF(COUNTIFS(Распис!$B$4:$B$300,$A66,Распис!$C$4:$C$300,"&lt;="&amp;R$1,Распис!$D$4:$D$300,"&gt;="&amp;R$1)&gt;0,SUMIFS(Распис!$I$4:$I$300,Распис!$B$4:$B$300,$A66,Распис!$C$4:$C$300,"&lt;="&amp;R$1,Распис!$D$4:$D$300,"&gt;="&amp;R$1),SUMIF(База!$B$3:$B$305,$A66,База!$I$3:$I$152))</f>
        <v>0</v>
      </c>
      <c r="S66" s="191">
        <f ca="1">IF(COUNTIFS(Распис!$B$4:$B$300,$A66,Распис!$C$4:$C$300,"&lt;="&amp;S$1,Распис!$D$4:$D$300,"&gt;="&amp;S$1)&gt;0,SUMIFS(Распис!$J$4:$J$300,Распис!$B$4:$B$300,$A66,Распис!$C$4:$C$300,"&lt;="&amp;S$1,Распис!$D$4:$D$300,"&gt;="&amp;S$1),SUMIF(База!$B$3:$B$305,$A66,База!$J$3:$J$152))</f>
        <v>0</v>
      </c>
      <c r="T66" s="191">
        <f ca="1">IF(COUNTIFS(Распис!$B$4:$B$300,$A66,Распис!$C$4:$C$300,"&lt;="&amp;T$1,Распис!$D$4:$D$300,"&gt;="&amp;T$1)&gt;0,SUMIFS(Распис!$K$4:$K$300,Распис!$B$4:$B$300,$A66,Распис!$C$4:$C$300,"&lt;="&amp;T$1,Распис!$D$4:$D$300,"&gt;="&amp;T$1),SUMIF(База!$B$3:$B$305,$A66,База!$K$3:$K$152))</f>
        <v>0</v>
      </c>
      <c r="U66" s="191" t="s">
        <v>23</v>
      </c>
      <c r="V66" s="191">
        <f ca="1">IF(COUNTIFS(Распис!$B$4:$B$300,$A66,Распис!$C$4:$C$300,"&lt;="&amp;V$1,Распис!$D$4:$D$300,"&gt;="&amp;V$1)&gt;0,SUMIFS(Распис!$F$4:$F$300,Распис!$B$4:$B$300,$A66,Распис!$C$4:$C$300,"&lt;="&amp;V$1,Распис!$D$4:$D$300,"&gt;="&amp;V$1),SUMIF(База!$B$3:$B$305,$A66,База!$F$3:$F$152))</f>
        <v>0</v>
      </c>
      <c r="W66" s="191">
        <f ca="1">IF(COUNTIFS(Распис!$B$4:$B$300,$A66,Распис!$C$4:$C$300,"&lt;="&amp;W$1,Распис!$D$4:$D$300,"&gt;="&amp;W$1)&gt;0,SUMIFS(Распис!$G$4:$G$300,Распис!$B$4:$B$300,$A66,Распис!$C$4:$C$300,"&lt;="&amp;W$1,Распис!$D$4:$D$300,"&gt;="&amp;W$1),SUMIF(База!$B$3:$B$305,$A66,База!$G$3:$G$152))</f>
        <v>0</v>
      </c>
      <c r="X66" s="191">
        <f ca="1">IF(COUNTIFS(Распис!$B$4:$B$300,$A66,Распис!$C$4:$C$300,"&lt;="&amp;X$1,Распис!$D$4:$D$300,"&gt;="&amp;X$1)&gt;0,SUMIFS(Распис!$H$4:$H$300,Распис!$B$4:$B$300,$A66,Распис!$C$4:$C$300,"&lt;="&amp;X$1,Распис!$D$4:$D$300,"&gt;="&amp;X$1),SUMIF(База!$B$3:$B$305,$A66,База!$H$3:$H$152))</f>
        <v>0</v>
      </c>
      <c r="Y66" s="191">
        <f ca="1">IF(COUNTIFS(Распис!$B$4:$B$300,$A66,Распис!$C$4:$C$300,"&lt;="&amp;Y$1,Распис!$D$4:$D$300,"&gt;="&amp;Y$1)&gt;0,SUMIFS(Распис!$I$4:$I$300,Распис!$B$4:$B$300,$A66,Распис!$C$4:$C$300,"&lt;="&amp;Y$1,Распис!$D$4:$D$300,"&gt;="&amp;Y$1),SUMIF(База!$B$3:$B$305,$A66,База!$I$3:$I$152))</f>
        <v>0</v>
      </c>
      <c r="Z66" s="191">
        <f ca="1">IF(COUNTIFS(Распис!$B$4:$B$300,$A66,Распис!$C$4:$C$300,"&lt;="&amp;Z$1,Распис!$D$4:$D$300,"&gt;="&amp;Z$1)&gt;0,SUMIFS(Распис!$J$4:$J$300,Распис!$B$4:$B$300,$A66,Распис!$C$4:$C$300,"&lt;="&amp;Z$1,Распис!$D$4:$D$300,"&gt;="&amp;Z$1),SUMIF(База!$B$3:$B$305,$A66,База!$J$3:$J$152))</f>
        <v>0</v>
      </c>
      <c r="AA66" s="191" t="s">
        <v>25</v>
      </c>
      <c r="AB66" s="191" t="s">
        <v>23</v>
      </c>
      <c r="AC66" s="191" t="s">
        <v>25</v>
      </c>
      <c r="AD66" s="191" t="s">
        <v>25</v>
      </c>
      <c r="AE66" s="191" t="s">
        <v>25</v>
      </c>
      <c r="AF66" s="191" t="s">
        <v>25</v>
      </c>
      <c r="AG66" s="191">
        <f t="shared" ca="1" si="3"/>
        <v>0</v>
      </c>
      <c r="AH66" s="191">
        <f ca="1">AG66-SUMIFS(Распред!$G$4:$G$300,Распред!$B$4:$B$300,"май",Распред!$F$4:$F$300,A66)</f>
        <v>0</v>
      </c>
      <c r="AI66" s="191">
        <f ca="1">AH66+(COUNTIF(B66:AF66,"КД")+SUMIFS(Распред!$AH$4:$AH$300,Распред!$F$4:$F$300,A66,Распред!$B$4:$B$300,"май"))*4</f>
        <v>20</v>
      </c>
      <c r="AJ66" s="191">
        <f t="shared" ca="1" si="4"/>
        <v>0</v>
      </c>
      <c r="AK66" s="191">
        <f t="shared" ca="1" si="5"/>
        <v>0</v>
      </c>
      <c r="AL66" s="191">
        <f>SUMIFS(Распред!$K$4:$K$300,Распред!$B$4:$B$300,"май",Распред!$J$4:$J$300,A66)+SUMIFS(Распред!$M$4:$M$300,Распред!$B$4:$B$300,"май",Распред!$L$4:$L$300,A66)+SUMIFS(Распред!$O$4:$O$300,Распред!$B$4:$B$300,"май",Распред!$N$4:$N$300,A66)+SUMIFS(Распред!$Q$4:$Q$300,Распред!$B$4:$B$300,"май",Распред!$P$4:$P$300,A66)+SUMIFS(Распред!$S$4:$S$300,Распред!$B$4:$B$300,"май",Распред!$R$4:$R$300,A66)+SUMIFS(Распред!$U$4:$U$300,Распред!$B$4:$B$300,"май",Распред!$T$4:$T$300,A66)+SUMIFS(Распред!$W$4:$W$300,Распред!$B$4:$B$300,"май",Распред!$V$4:$V$300,A66)+SUMIFS(Распред!$Y$4:$Y$300,Распред!$B$4:$B$300,"май",Распред!$X$4:$X$300,A66)+SUMIFS(Распред!$AA$4:$AA$300,Распред!$B$4:$B$300,"май",Распред!$Z$4:$Z$300,A66)+SUMIFS(Распред!$AC$4:$AC$300,Распред!$B$4:$B$300,"май",Распред!$AB$4:$AB$300,A66)</f>
        <v>0</v>
      </c>
      <c r="AM66" s="191">
        <f t="shared" ca="1" si="6"/>
        <v>0</v>
      </c>
      <c r="AN66" s="191">
        <f t="shared" ca="1" si="7"/>
        <v>0</v>
      </c>
      <c r="AO66" s="191">
        <f t="shared" ca="1" si="8"/>
        <v>0</v>
      </c>
      <c r="AP66" s="191">
        <f>январь!AP66</f>
        <v>0</v>
      </c>
      <c r="AQ66" s="46">
        <f ca="1">IF(AM66&gt;24,AP66*30%,AP66*10%)</f>
        <v>0</v>
      </c>
      <c r="AR66" s="190"/>
      <c r="AS66" s="190">
        <f t="shared" ca="1" si="10"/>
        <v>0</v>
      </c>
      <c r="AT66" s="190" t="str">
        <f>апрель!AT66</f>
        <v>Не признан 1 час недельной нагрузки по элективам</v>
      </c>
      <c r="AU66" s="190"/>
      <c r="AV66" s="190"/>
      <c r="AW66" s="190"/>
      <c r="AX66" s="190"/>
      <c r="AY66" s="186"/>
      <c r="AZ66" s="186"/>
      <c r="BA66" s="186"/>
      <c r="BB66" s="186"/>
      <c r="BC66" s="186"/>
      <c r="BD66" s="186"/>
      <c r="BE66" s="186"/>
    </row>
    <row r="67" spans="1:57" s="59" customFormat="1" x14ac:dyDescent="0.25">
      <c r="A67" s="190">
        <f>База!B67</f>
        <v>0</v>
      </c>
      <c r="B67" s="191" t="s">
        <v>24</v>
      </c>
      <c r="C67" s="191">
        <f ca="1">IF(COUNTIFS(Распис!$B$4:$B$300,$A67,Распис!$C$4:$C$300,"&lt;="&amp;C$1,Распис!$D$4:$D$300,"&gt;="&amp;C$1)&gt;0,SUMIFS(Распис!$H$4:$H$300,Распис!$B$4:$B$300,$A67,Распис!$C$4:$C$300,"&lt;="&amp;C$1,Распис!$D$4:$D$300,"&gt;="&amp;C$1),SUMIF(База!$B$3:$B$305,$A67,База!$H$3:$H$152))</f>
        <v>0</v>
      </c>
      <c r="D67" s="191">
        <f ca="1">IF(COUNTIFS(Распис!$B$4:$B$300,$A67,Распис!$C$4:$C$300,"&lt;="&amp;D$1,Распис!$D$4:$D$300,"&gt;="&amp;D$1)&gt;0,SUMIFS(Распис!$I$4:$I$300,Распис!$B$4:$B$300,$A67,Распис!$C$4:$C$300,"&lt;="&amp;D$1,Распис!$D$4:$D$300,"&gt;="&amp;D$1),SUMIF(База!$B$3:$B$305,$A67,База!$I$3:$I$152))</f>
        <v>0</v>
      </c>
      <c r="E67" s="191">
        <f ca="1">IF(COUNTIFS(Распис!$B$4:$B$300,$A67,Распис!$C$4:$C$300,"&lt;="&amp;E$1,Распис!$D$4:$D$300,"&gt;="&amp;E$1)&gt;0,SUMIFS(Распис!$J$4:$J$300,Распис!$B$4:$B$300,$A67,Распис!$C$4:$C$300,"&lt;="&amp;E$1,Распис!$D$4:$D$300,"&gt;="&amp;E$1),SUMIF(База!$B$3:$B$305,$A67,База!$J$3:$J$152))</f>
        <v>0</v>
      </c>
      <c r="F67" s="191">
        <f ca="1">IF(COUNTIFS(Распис!$B$4:$B$300,$A67,Распис!$C$4:$C$300,"&lt;="&amp;F$1,Распис!$D$4:$D$300,"&gt;="&amp;F$1)&gt;0,SUMIFS(Распис!$K$4:$K$300,Распис!$B$4:$B$300,$A67,Распис!$C$4:$C$300,"&lt;="&amp;F$1,Распис!$D$4:$D$300,"&gt;="&amp;F$1),SUMIF(База!$B$3:$B$305,$A67,База!$K$3:$K$152))</f>
        <v>0</v>
      </c>
      <c r="G67" s="191" t="s">
        <v>23</v>
      </c>
      <c r="H67" s="191" t="s">
        <v>24</v>
      </c>
      <c r="I67" s="191">
        <f ca="1">IF(COUNTIFS(Распис!$B$4:$B$300,$A67,Распис!$C$4:$C$300,"&lt;="&amp;I$1,Распис!$D$4:$D$300,"&gt;="&amp;I$1)&gt;0,SUMIFS(Распис!$G$4:$G$300,Распис!$B$4:$B$300,$A67,Распис!$C$4:$C$300,"&lt;="&amp;I$1,Распис!$D$4:$D$300,"&gt;="&amp;I$1),SUMIF(База!$B$3:$B$305,$A67,База!$G$3:$G$152))</f>
        <v>0</v>
      </c>
      <c r="J67" s="191" t="s">
        <v>24</v>
      </c>
      <c r="K67" s="191">
        <f ca="1">IF(COUNTIFS(Распис!$B$4:$B$300,$A67,Распис!$C$4:$C$300,"&lt;="&amp;K$1,Распис!$D$4:$D$300,"&gt;="&amp;K$1)&gt;0,SUMIFS(Распис!$I$4:$I$300,Распис!$B$4:$B$300,$A67,Распис!$C$4:$C$300,"&lt;="&amp;K$1,Распис!$D$4:$D$300,"&gt;="&amp;K$1),SUMIF(База!$B$3:$B$305,$A67,База!$I$3:$I$152))</f>
        <v>0</v>
      </c>
      <c r="L67" s="191">
        <f ca="1">IF(COUNTIFS(Распис!$B$4:$B$300,$A67,Распис!$C$4:$C$300,"&lt;="&amp;L$1,Распис!$D$4:$D$300,"&gt;="&amp;L$1)&gt;0,SUMIFS(Распис!$J$4:$J$300,Распис!$B$4:$B$300,$A67,Распис!$C$4:$C$300,"&lt;="&amp;L$1,Распис!$D$4:$D$300,"&gt;="&amp;L$1),SUMIF(База!$B$3:$B$305,$A67,База!$J$3:$J$152))</f>
        <v>0</v>
      </c>
      <c r="M67" s="191">
        <f ca="1">IF(COUNTIFS(Распис!$B$4:$B$300,$A67,Распис!$C$4:$C$300,"&lt;="&amp;M$1,Распис!$D$4:$D$300,"&gt;="&amp;M$1)&gt;0,SUMIFS(Распис!$K$4:$K$300,Распис!$B$4:$B$300,$A67,Распис!$C$4:$C$300,"&lt;="&amp;M$1,Распис!$D$4:$D$300,"&gt;="&amp;M$1),SUMIF(База!$B$3:$B$305,$A67,База!$K$3:$K$152))</f>
        <v>0</v>
      </c>
      <c r="N67" s="191" t="s">
        <v>23</v>
      </c>
      <c r="O67" s="191">
        <f ca="1">IF(COUNTIFS(Распис!$B$4:$B$300,$A67,Распис!$C$4:$C$300,"&lt;="&amp;O$1,Распис!$D$4:$D$300,"&gt;="&amp;O$1)&gt;0,SUMIFS(Распис!$F$4:$F$300,Распис!$B$4:$B$300,$A67,Распис!$C$4:$C$300,"&lt;="&amp;O$1,Распис!$D$4:$D$300,"&gt;="&amp;O$1),SUMIF(База!$B$3:$B$305,$A67,База!$F$3:$F$152))</f>
        <v>0</v>
      </c>
      <c r="P67" s="191">
        <f ca="1">IF(COUNTIFS(Распис!$B$4:$B$300,$A67,Распис!$C$4:$C$300,"&lt;="&amp;P$1,Распис!$D$4:$D$300,"&gt;="&amp;P$1)&gt;0,SUMIFS(Распис!$G$4:$G$300,Распис!$B$4:$B$300,$A67,Распис!$C$4:$C$300,"&lt;="&amp;P$1,Распис!$D$4:$D$300,"&gt;="&amp;P$1),SUMIF(База!$B$3:$B$305,$A67,База!$G$3:$G$152))</f>
        <v>0</v>
      </c>
      <c r="Q67" s="191">
        <f ca="1">IF(COUNTIFS(Распис!$B$4:$B$300,$A67,Распис!$C$4:$C$300,"&lt;="&amp;Q$1,Распис!$D$4:$D$300,"&gt;="&amp;Q$1)&gt;0,SUMIFS(Распис!$H$4:$H$300,Распис!$B$4:$B$300,$A67,Распис!$C$4:$C$300,"&lt;="&amp;Q$1,Распис!$D$4:$D$300,"&gt;="&amp;Q$1),SUMIF(База!$B$3:$B$305,$A67,База!$H$3:$H$152))</f>
        <v>0</v>
      </c>
      <c r="R67" s="191">
        <f ca="1">IF(COUNTIFS(Распис!$B$4:$B$300,$A67,Распис!$C$4:$C$300,"&lt;="&amp;R$1,Распис!$D$4:$D$300,"&gt;="&amp;R$1)&gt;0,SUMIFS(Распис!$I$4:$I$300,Распис!$B$4:$B$300,$A67,Распис!$C$4:$C$300,"&lt;="&amp;R$1,Распис!$D$4:$D$300,"&gt;="&amp;R$1),SUMIF(База!$B$3:$B$305,$A67,База!$I$3:$I$152))</f>
        <v>0</v>
      </c>
      <c r="S67" s="191">
        <f ca="1">IF(COUNTIFS(Распис!$B$4:$B$300,$A67,Распис!$C$4:$C$300,"&lt;="&amp;S$1,Распис!$D$4:$D$300,"&gt;="&amp;S$1)&gt;0,SUMIFS(Распис!$J$4:$J$300,Распис!$B$4:$B$300,$A67,Распис!$C$4:$C$300,"&lt;="&amp;S$1,Распис!$D$4:$D$300,"&gt;="&amp;S$1),SUMIF(База!$B$3:$B$305,$A67,База!$J$3:$J$152))</f>
        <v>0</v>
      </c>
      <c r="T67" s="191">
        <f ca="1">IF(COUNTIFS(Распис!$B$4:$B$300,$A67,Распис!$C$4:$C$300,"&lt;="&amp;T$1,Распис!$D$4:$D$300,"&gt;="&amp;T$1)&gt;0,SUMIFS(Распис!$K$4:$K$300,Распис!$B$4:$B$300,$A67,Распис!$C$4:$C$300,"&lt;="&amp;T$1,Распис!$D$4:$D$300,"&gt;="&amp;T$1),SUMIF(База!$B$3:$B$305,$A67,База!$K$3:$K$152))</f>
        <v>0</v>
      </c>
      <c r="U67" s="191" t="s">
        <v>23</v>
      </c>
      <c r="V67" s="191">
        <f ca="1">IF(COUNTIFS(Распис!$B$4:$B$300,$A67,Распис!$C$4:$C$300,"&lt;="&amp;V$1,Распис!$D$4:$D$300,"&gt;="&amp;V$1)&gt;0,SUMIFS(Распис!$F$4:$F$300,Распис!$B$4:$B$300,$A67,Распис!$C$4:$C$300,"&lt;="&amp;V$1,Распис!$D$4:$D$300,"&gt;="&amp;V$1),SUMIF(База!$B$3:$B$305,$A67,База!$F$3:$F$152))</f>
        <v>0</v>
      </c>
      <c r="W67" s="191">
        <f ca="1">IF(COUNTIFS(Распис!$B$4:$B$300,$A67,Распис!$C$4:$C$300,"&lt;="&amp;W$1,Распис!$D$4:$D$300,"&gt;="&amp;W$1)&gt;0,SUMIFS(Распис!$G$4:$G$300,Распис!$B$4:$B$300,$A67,Распис!$C$4:$C$300,"&lt;="&amp;W$1,Распис!$D$4:$D$300,"&gt;="&amp;W$1),SUMIF(База!$B$3:$B$305,$A67,База!$G$3:$G$152))</f>
        <v>0</v>
      </c>
      <c r="X67" s="191">
        <f ca="1">IF(COUNTIFS(Распис!$B$4:$B$300,$A67,Распис!$C$4:$C$300,"&lt;="&amp;X$1,Распис!$D$4:$D$300,"&gt;="&amp;X$1)&gt;0,SUMIFS(Распис!$H$4:$H$300,Распис!$B$4:$B$300,$A67,Распис!$C$4:$C$300,"&lt;="&amp;X$1,Распис!$D$4:$D$300,"&gt;="&amp;X$1),SUMIF(База!$B$3:$B$305,$A67,База!$H$3:$H$152))</f>
        <v>0</v>
      </c>
      <c r="Y67" s="191">
        <f ca="1">IF(COUNTIFS(Распис!$B$4:$B$300,$A67,Распис!$C$4:$C$300,"&lt;="&amp;Y$1,Распис!$D$4:$D$300,"&gt;="&amp;Y$1)&gt;0,SUMIFS(Распис!$I$4:$I$300,Распис!$B$4:$B$300,$A67,Распис!$C$4:$C$300,"&lt;="&amp;Y$1,Распис!$D$4:$D$300,"&gt;="&amp;Y$1),SUMIF(База!$B$3:$B$305,$A67,База!$I$3:$I$152))</f>
        <v>0</v>
      </c>
      <c r="Z67" s="191">
        <f ca="1">IF(COUNTIFS(Распис!$B$4:$B$300,$A67,Распис!$C$4:$C$300,"&lt;="&amp;Z$1,Распис!$D$4:$D$300,"&gt;="&amp;Z$1)&gt;0,SUMIFS(Распис!$J$4:$J$300,Распис!$B$4:$B$300,$A67,Распис!$C$4:$C$300,"&lt;="&amp;Z$1,Распис!$D$4:$D$300,"&gt;="&amp;Z$1),SUMIF(База!$B$3:$B$305,$A67,База!$J$3:$J$152))</f>
        <v>0</v>
      </c>
      <c r="AA67" s="191" t="s">
        <v>25</v>
      </c>
      <c r="AB67" s="191" t="s">
        <v>23</v>
      </c>
      <c r="AC67" s="191" t="s">
        <v>25</v>
      </c>
      <c r="AD67" s="191" t="s">
        <v>25</v>
      </c>
      <c r="AE67" s="191" t="s">
        <v>25</v>
      </c>
      <c r="AF67" s="191" t="s">
        <v>25</v>
      </c>
      <c r="AG67" s="191">
        <f t="shared" ca="1" si="3"/>
        <v>0</v>
      </c>
      <c r="AH67" s="191">
        <f ca="1">AG67-SUMIFS(Распред!$G$4:$G$300,Распред!$B$4:$B$300,"май",Распред!$F$4:$F$300,A67)</f>
        <v>0</v>
      </c>
      <c r="AI67" s="191">
        <f ca="1">AH67+(COUNTIF(B67:AF67,"КД")+SUMIFS(Распред!$AH$4:$AH$300,Распред!$F$4:$F$300,A67,Распред!$B$4:$B$300,"май"))*4</f>
        <v>20</v>
      </c>
      <c r="AJ67" s="191">
        <f t="shared" ca="1" si="4"/>
        <v>0</v>
      </c>
      <c r="AK67" s="191">
        <f t="shared" ca="1" si="5"/>
        <v>0</v>
      </c>
      <c r="AL67" s="191">
        <f>SUMIFS(Распред!$K$4:$K$300,Распред!$B$4:$B$300,"май",Распред!$J$4:$J$300,A67)+SUMIFS(Распред!$M$4:$M$300,Распред!$B$4:$B$300,"май",Распред!$L$4:$L$300,A67)+SUMIFS(Распред!$O$4:$O$300,Распред!$B$4:$B$300,"май",Распред!$N$4:$N$300,A67)+SUMIFS(Распред!$Q$4:$Q$300,Распред!$B$4:$B$300,"май",Распред!$P$4:$P$300,A67)+SUMIFS(Распред!$S$4:$S$300,Распред!$B$4:$B$300,"май",Распред!$R$4:$R$300,A67)+SUMIFS(Распред!$U$4:$U$300,Распред!$B$4:$B$300,"май",Распред!$T$4:$T$300,A67)+SUMIFS(Распред!$W$4:$W$300,Распред!$B$4:$B$300,"май",Распред!$V$4:$V$300,A67)+SUMIFS(Распред!$Y$4:$Y$300,Распред!$B$4:$B$300,"май",Распред!$X$4:$X$300,A67)+SUMIFS(Распред!$AA$4:$AA$300,Распред!$B$4:$B$300,"май",Распред!$Z$4:$Z$300,A67)+SUMIFS(Распред!$AC$4:$AC$300,Распред!$B$4:$B$300,"май",Распред!$AB$4:$AB$300,A67)</f>
        <v>0</v>
      </c>
      <c r="AM67" s="191">
        <f t="shared" ca="1" si="6"/>
        <v>0</v>
      </c>
      <c r="AN67" s="191">
        <f t="shared" ca="1" si="7"/>
        <v>0</v>
      </c>
      <c r="AO67" s="191">
        <f t="shared" ca="1" si="8"/>
        <v>0</v>
      </c>
      <c r="AP67" s="191">
        <f>январь!AP67</f>
        <v>0</v>
      </c>
      <c r="AQ67" s="191">
        <f ca="1">IF(AM67&gt;24,AP67*30%,AP67*10%)</f>
        <v>0</v>
      </c>
      <c r="AR67" s="190"/>
      <c r="AS67" s="190">
        <f t="shared" ca="1" si="10"/>
        <v>0</v>
      </c>
      <c r="AT67" s="190" t="str">
        <f>апрель!AT67</f>
        <v>Не признаны 3 часа недельной нагрузки по элективам</v>
      </c>
      <c r="AU67" s="190"/>
      <c r="AV67" s="190"/>
      <c r="AW67" s="190"/>
      <c r="AX67" s="190"/>
      <c r="AY67" s="186"/>
      <c r="AZ67" s="186"/>
      <c r="BA67" s="186"/>
      <c r="BB67" s="186"/>
      <c r="BC67" s="186"/>
      <c r="BD67" s="186"/>
      <c r="BE67" s="186"/>
    </row>
    <row r="68" spans="1:57" x14ac:dyDescent="0.25">
      <c r="A68" s="47">
        <f>База!B68</f>
        <v>0</v>
      </c>
      <c r="B68" s="46" t="s">
        <v>24</v>
      </c>
      <c r="C68" s="46">
        <f ca="1">IF(COUNTIFS(Распис!$B$4:$B$300,$A68,Распис!$C$4:$C$300,"&lt;="&amp;C$1,Распис!$D$4:$D$300,"&gt;="&amp;C$1)&gt;0,SUMIFS(Распис!$H$4:$H$300,Распис!$B$4:$B$300,$A68,Распис!$C$4:$C$300,"&lt;="&amp;C$1,Распис!$D$4:$D$300,"&gt;="&amp;C$1),SUMIF(База!$B$3:$B$305,$A68,База!$H$3:$H$152))</f>
        <v>0</v>
      </c>
      <c r="D68" s="46">
        <f ca="1">IF(COUNTIFS(Распис!$B$4:$B$300,$A68,Распис!$C$4:$C$300,"&lt;="&amp;D$1,Распис!$D$4:$D$300,"&gt;="&amp;D$1)&gt;0,SUMIFS(Распис!$I$4:$I$300,Распис!$B$4:$B$300,$A68,Распис!$C$4:$C$300,"&lt;="&amp;D$1,Распис!$D$4:$D$300,"&gt;="&amp;D$1),SUMIF(База!$B$3:$B$305,$A68,База!$I$3:$I$152))</f>
        <v>0</v>
      </c>
      <c r="E68" s="46">
        <f ca="1">IF(COUNTIFS(Распис!$B$4:$B$300,$A68,Распис!$C$4:$C$300,"&lt;="&amp;E$1,Распис!$D$4:$D$300,"&gt;="&amp;E$1)&gt;0,SUMIFS(Распис!$J$4:$J$300,Распис!$B$4:$B$300,$A68,Распис!$C$4:$C$300,"&lt;="&amp;E$1,Распис!$D$4:$D$300,"&gt;="&amp;E$1),SUMIF(База!$B$3:$B$305,$A68,База!$J$3:$J$152))</f>
        <v>0</v>
      </c>
      <c r="F68" s="46">
        <f ca="1">IF(COUNTIFS(Распис!$B$4:$B$300,$A68,Распис!$C$4:$C$300,"&lt;="&amp;F$1,Распис!$D$4:$D$300,"&gt;="&amp;F$1)&gt;0,SUMIFS(Распис!$K$4:$K$300,Распис!$B$4:$B$300,$A68,Распис!$C$4:$C$300,"&lt;="&amp;F$1,Распис!$D$4:$D$300,"&gt;="&amp;F$1),SUMIF(База!$B$3:$B$305,$A68,База!$K$3:$K$152))</f>
        <v>0</v>
      </c>
      <c r="G68" s="46" t="s">
        <v>23</v>
      </c>
      <c r="H68" s="46" t="s">
        <v>24</v>
      </c>
      <c r="I68" s="46">
        <f ca="1">IF(COUNTIFS(Распис!$B$4:$B$300,$A68,Распис!$C$4:$C$300,"&lt;="&amp;I$1,Распис!$D$4:$D$300,"&gt;="&amp;I$1)&gt;0,SUMIFS(Распис!$G$4:$G$300,Распис!$B$4:$B$300,$A68,Распис!$C$4:$C$300,"&lt;="&amp;I$1,Распис!$D$4:$D$300,"&gt;="&amp;I$1),SUMIF(База!$B$3:$B$305,$A68,База!$G$3:$G$152))</f>
        <v>0</v>
      </c>
      <c r="J68" s="46" t="s">
        <v>24</v>
      </c>
      <c r="K68" s="46">
        <f ca="1">IF(COUNTIFS(Распис!$B$4:$B$300,$A68,Распис!$C$4:$C$300,"&lt;="&amp;K$1,Распис!$D$4:$D$300,"&gt;="&amp;K$1)&gt;0,SUMIFS(Распис!$I$4:$I$300,Распис!$B$4:$B$300,$A68,Распис!$C$4:$C$300,"&lt;="&amp;K$1,Распис!$D$4:$D$300,"&gt;="&amp;K$1),SUMIF(База!$B$3:$B$305,$A68,База!$I$3:$I$152))</f>
        <v>0</v>
      </c>
      <c r="L68" s="46">
        <f ca="1">IF(COUNTIFS(Распис!$B$4:$B$300,$A68,Распис!$C$4:$C$300,"&lt;="&amp;L$1,Распис!$D$4:$D$300,"&gt;="&amp;L$1)&gt;0,SUMIFS(Распис!$J$4:$J$300,Распис!$B$4:$B$300,$A68,Распис!$C$4:$C$300,"&lt;="&amp;L$1,Распис!$D$4:$D$300,"&gt;="&amp;L$1),SUMIF(База!$B$3:$B$305,$A68,База!$J$3:$J$152))</f>
        <v>0</v>
      </c>
      <c r="M68" s="46">
        <f ca="1">IF(COUNTIFS(Распис!$B$4:$B$300,$A68,Распис!$C$4:$C$300,"&lt;="&amp;M$1,Распис!$D$4:$D$300,"&gt;="&amp;M$1)&gt;0,SUMIFS(Распис!$K$4:$K$300,Распис!$B$4:$B$300,$A68,Распис!$C$4:$C$300,"&lt;="&amp;M$1,Распис!$D$4:$D$300,"&gt;="&amp;M$1),SUMIF(База!$B$3:$B$305,$A68,База!$K$3:$K$152))</f>
        <v>0</v>
      </c>
      <c r="N68" s="46" t="s">
        <v>23</v>
      </c>
      <c r="O68" s="46">
        <f ca="1">IF(COUNTIFS(Распис!$B$4:$B$300,$A68,Распис!$C$4:$C$300,"&lt;="&amp;O$1,Распис!$D$4:$D$300,"&gt;="&amp;O$1)&gt;0,SUMIFS(Распис!$F$4:$F$300,Распис!$B$4:$B$300,$A68,Распис!$C$4:$C$300,"&lt;="&amp;O$1,Распис!$D$4:$D$300,"&gt;="&amp;O$1),SUMIF(База!$B$3:$B$305,$A68,База!$F$3:$F$152))</f>
        <v>0</v>
      </c>
      <c r="P68" s="46">
        <f ca="1">IF(COUNTIFS(Распис!$B$4:$B$300,$A68,Распис!$C$4:$C$300,"&lt;="&amp;P$1,Распис!$D$4:$D$300,"&gt;="&amp;P$1)&gt;0,SUMIFS(Распис!$G$4:$G$300,Распис!$B$4:$B$300,$A68,Распис!$C$4:$C$300,"&lt;="&amp;P$1,Распис!$D$4:$D$300,"&gt;="&amp;P$1),SUMIF(База!$B$3:$B$305,$A68,База!$G$3:$G$152))</f>
        <v>0</v>
      </c>
      <c r="Q68" s="46">
        <f ca="1">IF(COUNTIFS(Распис!$B$4:$B$300,$A68,Распис!$C$4:$C$300,"&lt;="&amp;Q$1,Распис!$D$4:$D$300,"&gt;="&amp;Q$1)&gt;0,SUMIFS(Распис!$H$4:$H$300,Распис!$B$4:$B$300,$A68,Распис!$C$4:$C$300,"&lt;="&amp;Q$1,Распис!$D$4:$D$300,"&gt;="&amp;Q$1),SUMIF(База!$B$3:$B$305,$A68,База!$H$3:$H$152))</f>
        <v>0</v>
      </c>
      <c r="R68" s="46">
        <f ca="1">IF(COUNTIFS(Распис!$B$4:$B$300,$A68,Распис!$C$4:$C$300,"&lt;="&amp;R$1,Распис!$D$4:$D$300,"&gt;="&amp;R$1)&gt;0,SUMIFS(Распис!$I$4:$I$300,Распис!$B$4:$B$300,$A68,Распис!$C$4:$C$300,"&lt;="&amp;R$1,Распис!$D$4:$D$300,"&gt;="&amp;R$1),SUMIF(База!$B$3:$B$305,$A68,База!$I$3:$I$152))</f>
        <v>0</v>
      </c>
      <c r="S68" s="46">
        <f ca="1">IF(COUNTIFS(Распис!$B$4:$B$300,$A68,Распис!$C$4:$C$300,"&lt;="&amp;S$1,Распис!$D$4:$D$300,"&gt;="&amp;S$1)&gt;0,SUMIFS(Распис!$J$4:$J$300,Распис!$B$4:$B$300,$A68,Распис!$C$4:$C$300,"&lt;="&amp;S$1,Распис!$D$4:$D$300,"&gt;="&amp;S$1),SUMIF(База!$B$3:$B$305,$A68,База!$J$3:$J$152))</f>
        <v>0</v>
      </c>
      <c r="T68" s="46">
        <f ca="1">IF(COUNTIFS(Распис!$B$4:$B$300,$A68,Распис!$C$4:$C$300,"&lt;="&amp;T$1,Распис!$D$4:$D$300,"&gt;="&amp;T$1)&gt;0,SUMIFS(Распис!$K$4:$K$300,Распис!$B$4:$B$300,$A68,Распис!$C$4:$C$300,"&lt;="&amp;T$1,Распис!$D$4:$D$300,"&gt;="&amp;T$1),SUMIF(База!$B$3:$B$305,$A68,База!$K$3:$K$152))</f>
        <v>0</v>
      </c>
      <c r="U68" s="46" t="s">
        <v>23</v>
      </c>
      <c r="V68" s="46">
        <f ca="1">IF(COUNTIFS(Распис!$B$4:$B$300,$A68,Распис!$C$4:$C$300,"&lt;="&amp;V$1,Распис!$D$4:$D$300,"&gt;="&amp;V$1)&gt;0,SUMIFS(Распис!$F$4:$F$300,Распис!$B$4:$B$300,$A68,Распис!$C$4:$C$300,"&lt;="&amp;V$1,Распис!$D$4:$D$300,"&gt;="&amp;V$1),SUMIF(База!$B$3:$B$305,$A68,База!$F$3:$F$152))</f>
        <v>0</v>
      </c>
      <c r="W68" s="46">
        <f ca="1">IF(COUNTIFS(Распис!$B$4:$B$300,$A68,Распис!$C$4:$C$300,"&lt;="&amp;W$1,Распис!$D$4:$D$300,"&gt;="&amp;W$1)&gt;0,SUMIFS(Распис!$G$4:$G$300,Распис!$B$4:$B$300,$A68,Распис!$C$4:$C$300,"&lt;="&amp;W$1,Распис!$D$4:$D$300,"&gt;="&amp;W$1),SUMIF(База!$B$3:$B$305,$A68,База!$G$3:$G$152))</f>
        <v>0</v>
      </c>
      <c r="X68" s="46">
        <f ca="1">IF(COUNTIFS(Распис!$B$4:$B$300,$A68,Распис!$C$4:$C$300,"&lt;="&amp;X$1,Распис!$D$4:$D$300,"&gt;="&amp;X$1)&gt;0,SUMIFS(Распис!$H$4:$H$300,Распис!$B$4:$B$300,$A68,Распис!$C$4:$C$300,"&lt;="&amp;X$1,Распис!$D$4:$D$300,"&gt;="&amp;X$1),SUMIF(База!$B$3:$B$305,$A68,База!$H$3:$H$152))</f>
        <v>0</v>
      </c>
      <c r="Y68" s="46">
        <f ca="1">IF(COUNTIFS(Распис!$B$4:$B$300,$A68,Распис!$C$4:$C$300,"&lt;="&amp;Y$1,Распис!$D$4:$D$300,"&gt;="&amp;Y$1)&gt;0,SUMIFS(Распис!$I$4:$I$300,Распис!$B$4:$B$300,$A68,Распис!$C$4:$C$300,"&lt;="&amp;Y$1,Распис!$D$4:$D$300,"&gt;="&amp;Y$1),SUMIF(База!$B$3:$B$305,$A68,База!$I$3:$I$152))</f>
        <v>0</v>
      </c>
      <c r="Z68" s="46">
        <f ca="1">IF(COUNTIFS(Распис!$B$4:$B$300,$A68,Распис!$C$4:$C$300,"&lt;="&amp;Z$1,Распис!$D$4:$D$300,"&gt;="&amp;Z$1)&gt;0,SUMIFS(Распис!$J$4:$J$300,Распис!$B$4:$B$300,$A68,Распис!$C$4:$C$300,"&lt;="&amp;Z$1,Распис!$D$4:$D$300,"&gt;="&amp;Z$1),SUMIF(База!$B$3:$B$305,$A68,База!$J$3:$J$152))</f>
        <v>0</v>
      </c>
      <c r="AA68" s="46" t="s">
        <v>25</v>
      </c>
      <c r="AB68" s="46" t="s">
        <v>23</v>
      </c>
      <c r="AC68" s="46" t="s">
        <v>25</v>
      </c>
      <c r="AD68" s="46" t="s">
        <v>25</v>
      </c>
      <c r="AE68" s="46" t="s">
        <v>25</v>
      </c>
      <c r="AF68" s="46" t="s">
        <v>25</v>
      </c>
      <c r="AG68" s="46">
        <f t="shared" ref="AG68:AG131" ca="1" si="11">SUM(B68:AF68)</f>
        <v>0</v>
      </c>
      <c r="AH68" s="46">
        <f ca="1">AG68-SUMIFS(Распред!$G$4:$G$300,Распред!$B$4:$B$300,"май",Распред!$F$4:$F$300,A68)</f>
        <v>0</v>
      </c>
      <c r="AI68" s="46">
        <f ca="1">AH68+(COUNTIF(B68:AF68,"КД")+SUMIFS(Распред!$AH$4:$AH$300,Распред!$F$4:$F$300,A68,Распред!$B$4:$B$300,"май"))*4</f>
        <v>20</v>
      </c>
      <c r="AJ68" s="46">
        <f t="shared" ref="AJ68:AJ131" ca="1" si="12">MAX(0,AI68-COUNTIFS(B68:AF68,"&lt;&gt;П",B68:AF68,"&lt;&gt;В",B68:AF68,"&lt;&gt;Н")*4)</f>
        <v>0</v>
      </c>
      <c r="AK68" s="46">
        <f t="shared" ref="AK68:AK131" ca="1" si="13">AH68-AJ68</f>
        <v>0</v>
      </c>
      <c r="AL68" s="46">
        <f>SUMIFS(Распред!$K$4:$K$300,Распред!$B$4:$B$300,"май",Распред!$J$4:$J$300,A68)+SUMIFS(Распред!$M$4:$M$300,Распред!$B$4:$B$300,"май",Распред!$L$4:$L$300,A68)+SUMIFS(Распред!$O$4:$O$300,Распред!$B$4:$B$300,"май",Распред!$N$4:$N$300,A68)+SUMIFS(Распред!$Q$4:$Q$300,Распред!$B$4:$B$300,"май",Распред!$P$4:$P$300,A68)+SUMIFS(Распред!$S$4:$S$300,Распред!$B$4:$B$300,"май",Распред!$R$4:$R$300,A68)+SUMIFS(Распред!$U$4:$U$300,Распред!$B$4:$B$300,"май",Распред!$T$4:$T$300,A68)+SUMIFS(Распред!$W$4:$W$300,Распред!$B$4:$B$300,"май",Распред!$V$4:$V$300,A68)+SUMIFS(Распред!$Y$4:$Y$300,Распред!$B$4:$B$300,"май",Распред!$X$4:$X$300,A68)+SUMIFS(Распред!$AA$4:$AA$300,Распред!$B$4:$B$300,"май",Распред!$Z$4:$Z$300,A68)+SUMIFS(Распред!$AC$4:$AC$300,Распред!$B$4:$B$300,"май",Распред!$AB$4:$AB$300,A68)</f>
        <v>0</v>
      </c>
      <c r="AM68" s="46">
        <f t="shared" ref="AM68:AM131" ca="1" si="14">AJ68+AK68+AL68</f>
        <v>0</v>
      </c>
      <c r="AN68" s="46">
        <f t="shared" ref="AN68:AN131" ca="1" si="15">MAX(MIN(AI68-AJ68,96)+AL68+AJ68-96,0)</f>
        <v>0</v>
      </c>
      <c r="AO68" s="46">
        <f t="shared" ref="AO68:AO131" ca="1" si="16">ROUND(AN68/72*60,0)</f>
        <v>0</v>
      </c>
      <c r="AP68" s="46">
        <f>январь!AP68</f>
        <v>0</v>
      </c>
      <c r="AQ68" s="46">
        <f t="shared" ref="AQ68:AQ131" ca="1" si="17">ROUND(AO68%*AP68,0)</f>
        <v>0</v>
      </c>
      <c r="AR68" s="47"/>
      <c r="AS68" s="47">
        <f t="shared" ref="AS68:AS131" ca="1" si="18">AQ68-AR68</f>
        <v>0</v>
      </c>
      <c r="AT68" s="47"/>
      <c r="AU68" s="47"/>
      <c r="AV68" s="47"/>
      <c r="AW68" s="47"/>
      <c r="AX68" s="47"/>
      <c r="AY68" s="184"/>
      <c r="AZ68" s="184"/>
      <c r="BA68" s="184"/>
      <c r="BB68" s="184"/>
      <c r="BC68" s="184"/>
      <c r="BD68" s="184"/>
      <c r="BE68" s="184"/>
    </row>
    <row r="69" spans="1:57" x14ac:dyDescent="0.25">
      <c r="A69" s="47">
        <f>База!B69</f>
        <v>0</v>
      </c>
      <c r="B69" s="46" t="s">
        <v>24</v>
      </c>
      <c r="C69" s="46">
        <f ca="1">IF(COUNTIFS(Распис!$B$4:$B$300,$A69,Распис!$C$4:$C$300,"&lt;="&amp;C$1,Распис!$D$4:$D$300,"&gt;="&amp;C$1)&gt;0,SUMIFS(Распис!$H$4:$H$300,Распис!$B$4:$B$300,$A69,Распис!$C$4:$C$300,"&lt;="&amp;C$1,Распис!$D$4:$D$300,"&gt;="&amp;C$1),SUMIF(База!$B$3:$B$305,$A69,База!$H$3:$H$152))</f>
        <v>0</v>
      </c>
      <c r="D69" s="46">
        <f ca="1">IF(COUNTIFS(Распис!$B$4:$B$300,$A69,Распис!$C$4:$C$300,"&lt;="&amp;D$1,Распис!$D$4:$D$300,"&gt;="&amp;D$1)&gt;0,SUMIFS(Распис!$I$4:$I$300,Распис!$B$4:$B$300,$A69,Распис!$C$4:$C$300,"&lt;="&amp;D$1,Распис!$D$4:$D$300,"&gt;="&amp;D$1),SUMIF(База!$B$3:$B$305,$A69,База!$I$3:$I$152))</f>
        <v>0</v>
      </c>
      <c r="E69" s="46">
        <f ca="1">IF(COUNTIFS(Распис!$B$4:$B$300,$A69,Распис!$C$4:$C$300,"&lt;="&amp;E$1,Распис!$D$4:$D$300,"&gt;="&amp;E$1)&gt;0,SUMIFS(Распис!$J$4:$J$300,Распис!$B$4:$B$300,$A69,Распис!$C$4:$C$300,"&lt;="&amp;E$1,Распис!$D$4:$D$300,"&gt;="&amp;E$1),SUMIF(База!$B$3:$B$305,$A69,База!$J$3:$J$152))</f>
        <v>0</v>
      </c>
      <c r="F69" s="46">
        <f ca="1">IF(COUNTIFS(Распис!$B$4:$B$300,$A69,Распис!$C$4:$C$300,"&lt;="&amp;F$1,Распис!$D$4:$D$300,"&gt;="&amp;F$1)&gt;0,SUMIFS(Распис!$K$4:$K$300,Распис!$B$4:$B$300,$A69,Распис!$C$4:$C$300,"&lt;="&amp;F$1,Распис!$D$4:$D$300,"&gt;="&amp;F$1),SUMIF(База!$B$3:$B$305,$A69,База!$K$3:$K$152))</f>
        <v>0</v>
      </c>
      <c r="G69" s="46" t="s">
        <v>23</v>
      </c>
      <c r="H69" s="46" t="s">
        <v>24</v>
      </c>
      <c r="I69" s="46">
        <f ca="1">IF(COUNTIFS(Распис!$B$4:$B$300,$A69,Распис!$C$4:$C$300,"&lt;="&amp;I$1,Распис!$D$4:$D$300,"&gt;="&amp;I$1)&gt;0,SUMIFS(Распис!$G$4:$G$300,Распис!$B$4:$B$300,$A69,Распис!$C$4:$C$300,"&lt;="&amp;I$1,Распис!$D$4:$D$300,"&gt;="&amp;I$1),SUMIF(База!$B$3:$B$305,$A69,База!$G$3:$G$152))</f>
        <v>0</v>
      </c>
      <c r="J69" s="46" t="s">
        <v>24</v>
      </c>
      <c r="K69" s="46">
        <f ca="1">IF(COUNTIFS(Распис!$B$4:$B$300,$A69,Распис!$C$4:$C$300,"&lt;="&amp;K$1,Распис!$D$4:$D$300,"&gt;="&amp;K$1)&gt;0,SUMIFS(Распис!$I$4:$I$300,Распис!$B$4:$B$300,$A69,Распис!$C$4:$C$300,"&lt;="&amp;K$1,Распис!$D$4:$D$300,"&gt;="&amp;K$1),SUMIF(База!$B$3:$B$305,$A69,База!$I$3:$I$152))</f>
        <v>0</v>
      </c>
      <c r="L69" s="46">
        <f ca="1">IF(COUNTIFS(Распис!$B$4:$B$300,$A69,Распис!$C$4:$C$300,"&lt;="&amp;L$1,Распис!$D$4:$D$300,"&gt;="&amp;L$1)&gt;0,SUMIFS(Распис!$J$4:$J$300,Распис!$B$4:$B$300,$A69,Распис!$C$4:$C$300,"&lt;="&amp;L$1,Распис!$D$4:$D$300,"&gt;="&amp;L$1),SUMIF(База!$B$3:$B$305,$A69,База!$J$3:$J$152))</f>
        <v>0</v>
      </c>
      <c r="M69" s="46">
        <f ca="1">IF(COUNTIFS(Распис!$B$4:$B$300,$A69,Распис!$C$4:$C$300,"&lt;="&amp;M$1,Распис!$D$4:$D$300,"&gt;="&amp;M$1)&gt;0,SUMIFS(Распис!$K$4:$K$300,Распис!$B$4:$B$300,$A69,Распис!$C$4:$C$300,"&lt;="&amp;M$1,Распис!$D$4:$D$300,"&gt;="&amp;M$1),SUMIF(База!$B$3:$B$305,$A69,База!$K$3:$K$152))</f>
        <v>0</v>
      </c>
      <c r="N69" s="46" t="s">
        <v>23</v>
      </c>
      <c r="O69" s="46">
        <f ca="1">IF(COUNTIFS(Распис!$B$4:$B$300,$A69,Распис!$C$4:$C$300,"&lt;="&amp;O$1,Распис!$D$4:$D$300,"&gt;="&amp;O$1)&gt;0,SUMIFS(Распис!$F$4:$F$300,Распис!$B$4:$B$300,$A69,Распис!$C$4:$C$300,"&lt;="&amp;O$1,Распис!$D$4:$D$300,"&gt;="&amp;O$1),SUMIF(База!$B$3:$B$305,$A69,База!$F$3:$F$152))</f>
        <v>0</v>
      </c>
      <c r="P69" s="46">
        <f ca="1">IF(COUNTIFS(Распис!$B$4:$B$300,$A69,Распис!$C$4:$C$300,"&lt;="&amp;P$1,Распис!$D$4:$D$300,"&gt;="&amp;P$1)&gt;0,SUMIFS(Распис!$G$4:$G$300,Распис!$B$4:$B$300,$A69,Распис!$C$4:$C$300,"&lt;="&amp;P$1,Распис!$D$4:$D$300,"&gt;="&amp;P$1),SUMIF(База!$B$3:$B$305,$A69,База!$G$3:$G$152))</f>
        <v>0</v>
      </c>
      <c r="Q69" s="46">
        <f ca="1">IF(COUNTIFS(Распис!$B$4:$B$300,$A69,Распис!$C$4:$C$300,"&lt;="&amp;Q$1,Распис!$D$4:$D$300,"&gt;="&amp;Q$1)&gt;0,SUMIFS(Распис!$H$4:$H$300,Распис!$B$4:$B$300,$A69,Распис!$C$4:$C$300,"&lt;="&amp;Q$1,Распис!$D$4:$D$300,"&gt;="&amp;Q$1),SUMIF(База!$B$3:$B$305,$A69,База!$H$3:$H$152))</f>
        <v>0</v>
      </c>
      <c r="R69" s="46">
        <f ca="1">IF(COUNTIFS(Распис!$B$4:$B$300,$A69,Распис!$C$4:$C$300,"&lt;="&amp;R$1,Распис!$D$4:$D$300,"&gt;="&amp;R$1)&gt;0,SUMIFS(Распис!$I$4:$I$300,Распис!$B$4:$B$300,$A69,Распис!$C$4:$C$300,"&lt;="&amp;R$1,Распис!$D$4:$D$300,"&gt;="&amp;R$1),SUMIF(База!$B$3:$B$305,$A69,База!$I$3:$I$152))</f>
        <v>0</v>
      </c>
      <c r="S69" s="46">
        <f ca="1">IF(COUNTIFS(Распис!$B$4:$B$300,$A69,Распис!$C$4:$C$300,"&lt;="&amp;S$1,Распис!$D$4:$D$300,"&gt;="&amp;S$1)&gt;0,SUMIFS(Распис!$J$4:$J$300,Распис!$B$4:$B$300,$A69,Распис!$C$4:$C$300,"&lt;="&amp;S$1,Распис!$D$4:$D$300,"&gt;="&amp;S$1),SUMIF(База!$B$3:$B$305,$A69,База!$J$3:$J$152))</f>
        <v>0</v>
      </c>
      <c r="T69" s="46">
        <f ca="1">IF(COUNTIFS(Распис!$B$4:$B$300,$A69,Распис!$C$4:$C$300,"&lt;="&amp;T$1,Распис!$D$4:$D$300,"&gt;="&amp;T$1)&gt;0,SUMIFS(Распис!$K$4:$K$300,Распис!$B$4:$B$300,$A69,Распис!$C$4:$C$300,"&lt;="&amp;T$1,Распис!$D$4:$D$300,"&gt;="&amp;T$1),SUMIF(База!$B$3:$B$305,$A69,База!$K$3:$K$152))</f>
        <v>0</v>
      </c>
      <c r="U69" s="46" t="s">
        <v>23</v>
      </c>
      <c r="V69" s="46">
        <f ca="1">IF(COUNTIFS(Распис!$B$4:$B$300,$A69,Распис!$C$4:$C$300,"&lt;="&amp;V$1,Распис!$D$4:$D$300,"&gt;="&amp;V$1)&gt;0,SUMIFS(Распис!$F$4:$F$300,Распис!$B$4:$B$300,$A69,Распис!$C$4:$C$300,"&lt;="&amp;V$1,Распис!$D$4:$D$300,"&gt;="&amp;V$1),SUMIF(База!$B$3:$B$305,$A69,База!$F$3:$F$152))</f>
        <v>0</v>
      </c>
      <c r="W69" s="46">
        <f ca="1">IF(COUNTIFS(Распис!$B$4:$B$300,$A69,Распис!$C$4:$C$300,"&lt;="&amp;W$1,Распис!$D$4:$D$300,"&gt;="&amp;W$1)&gt;0,SUMIFS(Распис!$G$4:$G$300,Распис!$B$4:$B$300,$A69,Распис!$C$4:$C$300,"&lt;="&amp;W$1,Распис!$D$4:$D$300,"&gt;="&amp;W$1),SUMIF(База!$B$3:$B$305,$A69,База!$G$3:$G$152))</f>
        <v>0</v>
      </c>
      <c r="X69" s="46">
        <f ca="1">IF(COUNTIFS(Распис!$B$4:$B$300,$A69,Распис!$C$4:$C$300,"&lt;="&amp;X$1,Распис!$D$4:$D$300,"&gt;="&amp;X$1)&gt;0,SUMIFS(Распис!$H$4:$H$300,Распис!$B$4:$B$300,$A69,Распис!$C$4:$C$300,"&lt;="&amp;X$1,Распис!$D$4:$D$300,"&gt;="&amp;X$1),SUMIF(База!$B$3:$B$305,$A69,База!$H$3:$H$152))</f>
        <v>0</v>
      </c>
      <c r="Y69" s="46">
        <f ca="1">IF(COUNTIFS(Распис!$B$4:$B$300,$A69,Распис!$C$4:$C$300,"&lt;="&amp;Y$1,Распис!$D$4:$D$300,"&gt;="&amp;Y$1)&gt;0,SUMIFS(Распис!$I$4:$I$300,Распис!$B$4:$B$300,$A69,Распис!$C$4:$C$300,"&lt;="&amp;Y$1,Распис!$D$4:$D$300,"&gt;="&amp;Y$1),SUMIF(База!$B$3:$B$305,$A69,База!$I$3:$I$152))</f>
        <v>0</v>
      </c>
      <c r="Z69" s="46">
        <f ca="1">IF(COUNTIFS(Распис!$B$4:$B$300,$A69,Распис!$C$4:$C$300,"&lt;="&amp;Z$1,Распис!$D$4:$D$300,"&gt;="&amp;Z$1)&gt;0,SUMIFS(Распис!$J$4:$J$300,Распис!$B$4:$B$300,$A69,Распис!$C$4:$C$300,"&lt;="&amp;Z$1,Распис!$D$4:$D$300,"&gt;="&amp;Z$1),SUMIF(База!$B$3:$B$305,$A69,База!$J$3:$J$152))</f>
        <v>0</v>
      </c>
      <c r="AA69" s="46" t="s">
        <v>25</v>
      </c>
      <c r="AB69" s="46" t="s">
        <v>23</v>
      </c>
      <c r="AC69" s="46" t="s">
        <v>25</v>
      </c>
      <c r="AD69" s="46" t="s">
        <v>25</v>
      </c>
      <c r="AE69" s="46" t="s">
        <v>25</v>
      </c>
      <c r="AF69" s="46" t="s">
        <v>25</v>
      </c>
      <c r="AG69" s="46">
        <f t="shared" ca="1" si="11"/>
        <v>0</v>
      </c>
      <c r="AH69" s="46">
        <f ca="1">AG69-SUMIFS(Распред!$G$4:$G$300,Распред!$B$4:$B$300,"май",Распред!$F$4:$F$300,A69)</f>
        <v>0</v>
      </c>
      <c r="AI69" s="46">
        <f ca="1">AH69+(COUNTIF(B69:AF69,"КД")+SUMIFS(Распред!$AH$4:$AH$300,Распред!$F$4:$F$300,A69,Распред!$B$4:$B$300,"май"))*4</f>
        <v>20</v>
      </c>
      <c r="AJ69" s="46">
        <f t="shared" ca="1" si="12"/>
        <v>0</v>
      </c>
      <c r="AK69" s="46">
        <f t="shared" ca="1" si="13"/>
        <v>0</v>
      </c>
      <c r="AL69" s="46">
        <f>SUMIFS(Распред!$K$4:$K$300,Распред!$B$4:$B$300,"май",Распред!$J$4:$J$300,A69)+SUMIFS(Распред!$M$4:$M$300,Распред!$B$4:$B$300,"май",Распред!$L$4:$L$300,A69)+SUMIFS(Распред!$O$4:$O$300,Распред!$B$4:$B$300,"май",Распред!$N$4:$N$300,A69)+SUMIFS(Распред!$Q$4:$Q$300,Распред!$B$4:$B$300,"май",Распред!$P$4:$P$300,A69)+SUMIFS(Распред!$S$4:$S$300,Распред!$B$4:$B$300,"май",Распред!$R$4:$R$300,A69)+SUMIFS(Распред!$U$4:$U$300,Распред!$B$4:$B$300,"май",Распред!$T$4:$T$300,A69)+SUMIFS(Распред!$W$4:$W$300,Распред!$B$4:$B$300,"май",Распред!$V$4:$V$300,A69)+SUMIFS(Распред!$Y$4:$Y$300,Распред!$B$4:$B$300,"май",Распред!$X$4:$X$300,A69)+SUMIFS(Распред!$AA$4:$AA$300,Распред!$B$4:$B$300,"май",Распред!$Z$4:$Z$300,A69)+SUMIFS(Распред!$AC$4:$AC$300,Распред!$B$4:$B$300,"май",Распред!$AB$4:$AB$300,A69)</f>
        <v>0</v>
      </c>
      <c r="AM69" s="46">
        <f t="shared" ca="1" si="14"/>
        <v>0</v>
      </c>
      <c r="AN69" s="46">
        <f t="shared" ca="1" si="15"/>
        <v>0</v>
      </c>
      <c r="AO69" s="46">
        <f t="shared" ca="1" si="16"/>
        <v>0</v>
      </c>
      <c r="AP69" s="46">
        <f>январь!AP69</f>
        <v>0</v>
      </c>
      <c r="AQ69" s="46">
        <f t="shared" ca="1" si="17"/>
        <v>0</v>
      </c>
      <c r="AR69" s="47"/>
      <c r="AS69" s="47">
        <f t="shared" ca="1" si="18"/>
        <v>0</v>
      </c>
      <c r="AT69" s="47"/>
      <c r="AU69" s="47"/>
      <c r="AV69" s="47"/>
      <c r="AW69" s="47"/>
      <c r="AX69" s="47"/>
      <c r="AY69" s="184"/>
      <c r="AZ69" s="184"/>
      <c r="BA69" s="184"/>
      <c r="BB69" s="184"/>
      <c r="BC69" s="184"/>
      <c r="BD69" s="184"/>
      <c r="BE69" s="184"/>
    </row>
    <row r="70" spans="1:57" x14ac:dyDescent="0.25">
      <c r="A70" s="47">
        <f>База!B70</f>
        <v>0</v>
      </c>
      <c r="B70" s="46" t="s">
        <v>24</v>
      </c>
      <c r="C70" s="46">
        <f ca="1">IF(COUNTIFS(Распис!$B$4:$B$300,$A70,Распис!$C$4:$C$300,"&lt;="&amp;C$1,Распис!$D$4:$D$300,"&gt;="&amp;C$1)&gt;0,SUMIFS(Распис!$H$4:$H$300,Распис!$B$4:$B$300,$A70,Распис!$C$4:$C$300,"&lt;="&amp;C$1,Распис!$D$4:$D$300,"&gt;="&amp;C$1),SUMIF(База!$B$3:$B$305,$A70,База!$H$3:$H$152))</f>
        <v>0</v>
      </c>
      <c r="D70" s="46">
        <f ca="1">IF(COUNTIFS(Распис!$B$4:$B$300,$A70,Распис!$C$4:$C$300,"&lt;="&amp;D$1,Распис!$D$4:$D$300,"&gt;="&amp;D$1)&gt;0,SUMIFS(Распис!$I$4:$I$300,Распис!$B$4:$B$300,$A70,Распис!$C$4:$C$300,"&lt;="&amp;D$1,Распис!$D$4:$D$300,"&gt;="&amp;D$1),SUMIF(База!$B$3:$B$305,$A70,База!$I$3:$I$152))</f>
        <v>0</v>
      </c>
      <c r="E70" s="46">
        <f ca="1">IF(COUNTIFS(Распис!$B$4:$B$300,$A70,Распис!$C$4:$C$300,"&lt;="&amp;E$1,Распис!$D$4:$D$300,"&gt;="&amp;E$1)&gt;0,SUMIFS(Распис!$J$4:$J$300,Распис!$B$4:$B$300,$A70,Распис!$C$4:$C$300,"&lt;="&amp;E$1,Распис!$D$4:$D$300,"&gt;="&amp;E$1),SUMIF(База!$B$3:$B$305,$A70,База!$J$3:$J$152))</f>
        <v>0</v>
      </c>
      <c r="F70" s="46">
        <f ca="1">IF(COUNTIFS(Распис!$B$4:$B$300,$A70,Распис!$C$4:$C$300,"&lt;="&amp;F$1,Распис!$D$4:$D$300,"&gt;="&amp;F$1)&gt;0,SUMIFS(Распис!$K$4:$K$300,Распис!$B$4:$B$300,$A70,Распис!$C$4:$C$300,"&lt;="&amp;F$1,Распис!$D$4:$D$300,"&gt;="&amp;F$1),SUMIF(База!$B$3:$B$305,$A70,База!$K$3:$K$152))</f>
        <v>0</v>
      </c>
      <c r="G70" s="46" t="s">
        <v>23</v>
      </c>
      <c r="H70" s="46" t="s">
        <v>24</v>
      </c>
      <c r="I70" s="46">
        <f ca="1">IF(COUNTIFS(Распис!$B$4:$B$300,$A70,Распис!$C$4:$C$300,"&lt;="&amp;I$1,Распис!$D$4:$D$300,"&gt;="&amp;I$1)&gt;0,SUMIFS(Распис!$G$4:$G$300,Распис!$B$4:$B$300,$A70,Распис!$C$4:$C$300,"&lt;="&amp;I$1,Распис!$D$4:$D$300,"&gt;="&amp;I$1),SUMIF(База!$B$3:$B$305,$A70,База!$G$3:$G$152))</f>
        <v>0</v>
      </c>
      <c r="J70" s="46" t="s">
        <v>24</v>
      </c>
      <c r="K70" s="46">
        <f ca="1">IF(COUNTIFS(Распис!$B$4:$B$300,$A70,Распис!$C$4:$C$300,"&lt;="&amp;K$1,Распис!$D$4:$D$300,"&gt;="&amp;K$1)&gt;0,SUMIFS(Распис!$I$4:$I$300,Распис!$B$4:$B$300,$A70,Распис!$C$4:$C$300,"&lt;="&amp;K$1,Распис!$D$4:$D$300,"&gt;="&amp;K$1),SUMIF(База!$B$3:$B$305,$A70,База!$I$3:$I$152))</f>
        <v>0</v>
      </c>
      <c r="L70" s="46">
        <f ca="1">IF(COUNTIFS(Распис!$B$4:$B$300,$A70,Распис!$C$4:$C$300,"&lt;="&amp;L$1,Распис!$D$4:$D$300,"&gt;="&amp;L$1)&gt;0,SUMIFS(Распис!$J$4:$J$300,Распис!$B$4:$B$300,$A70,Распис!$C$4:$C$300,"&lt;="&amp;L$1,Распис!$D$4:$D$300,"&gt;="&amp;L$1),SUMIF(База!$B$3:$B$305,$A70,База!$J$3:$J$152))</f>
        <v>0</v>
      </c>
      <c r="M70" s="46">
        <f ca="1">IF(COUNTIFS(Распис!$B$4:$B$300,$A70,Распис!$C$4:$C$300,"&lt;="&amp;M$1,Распис!$D$4:$D$300,"&gt;="&amp;M$1)&gt;0,SUMIFS(Распис!$K$4:$K$300,Распис!$B$4:$B$300,$A70,Распис!$C$4:$C$300,"&lt;="&amp;M$1,Распис!$D$4:$D$300,"&gt;="&amp;M$1),SUMIF(База!$B$3:$B$305,$A70,База!$K$3:$K$152))</f>
        <v>0</v>
      </c>
      <c r="N70" s="46" t="s">
        <v>23</v>
      </c>
      <c r="O70" s="46">
        <f ca="1">IF(COUNTIFS(Распис!$B$4:$B$300,$A70,Распис!$C$4:$C$300,"&lt;="&amp;O$1,Распис!$D$4:$D$300,"&gt;="&amp;O$1)&gt;0,SUMIFS(Распис!$F$4:$F$300,Распис!$B$4:$B$300,$A70,Распис!$C$4:$C$300,"&lt;="&amp;O$1,Распис!$D$4:$D$300,"&gt;="&amp;O$1),SUMIF(База!$B$3:$B$305,$A70,База!$F$3:$F$152))</f>
        <v>0</v>
      </c>
      <c r="P70" s="46">
        <f ca="1">IF(COUNTIFS(Распис!$B$4:$B$300,$A70,Распис!$C$4:$C$300,"&lt;="&amp;P$1,Распис!$D$4:$D$300,"&gt;="&amp;P$1)&gt;0,SUMIFS(Распис!$G$4:$G$300,Распис!$B$4:$B$300,$A70,Распис!$C$4:$C$300,"&lt;="&amp;P$1,Распис!$D$4:$D$300,"&gt;="&amp;P$1),SUMIF(База!$B$3:$B$305,$A70,База!$G$3:$G$152))</f>
        <v>0</v>
      </c>
      <c r="Q70" s="46">
        <f ca="1">IF(COUNTIFS(Распис!$B$4:$B$300,$A70,Распис!$C$4:$C$300,"&lt;="&amp;Q$1,Распис!$D$4:$D$300,"&gt;="&amp;Q$1)&gt;0,SUMIFS(Распис!$H$4:$H$300,Распис!$B$4:$B$300,$A70,Распис!$C$4:$C$300,"&lt;="&amp;Q$1,Распис!$D$4:$D$300,"&gt;="&amp;Q$1),SUMIF(База!$B$3:$B$305,$A70,База!$H$3:$H$152))</f>
        <v>0</v>
      </c>
      <c r="R70" s="46">
        <f ca="1">IF(COUNTIFS(Распис!$B$4:$B$300,$A70,Распис!$C$4:$C$300,"&lt;="&amp;R$1,Распис!$D$4:$D$300,"&gt;="&amp;R$1)&gt;0,SUMIFS(Распис!$I$4:$I$300,Распис!$B$4:$B$300,$A70,Распис!$C$4:$C$300,"&lt;="&amp;R$1,Распис!$D$4:$D$300,"&gt;="&amp;R$1),SUMIF(База!$B$3:$B$305,$A70,База!$I$3:$I$152))</f>
        <v>0</v>
      </c>
      <c r="S70" s="46">
        <f ca="1">IF(COUNTIFS(Распис!$B$4:$B$300,$A70,Распис!$C$4:$C$300,"&lt;="&amp;S$1,Распис!$D$4:$D$300,"&gt;="&amp;S$1)&gt;0,SUMIFS(Распис!$J$4:$J$300,Распис!$B$4:$B$300,$A70,Распис!$C$4:$C$300,"&lt;="&amp;S$1,Распис!$D$4:$D$300,"&gt;="&amp;S$1),SUMIF(База!$B$3:$B$305,$A70,База!$J$3:$J$152))</f>
        <v>0</v>
      </c>
      <c r="T70" s="46">
        <f ca="1">IF(COUNTIFS(Распис!$B$4:$B$300,$A70,Распис!$C$4:$C$300,"&lt;="&amp;T$1,Распис!$D$4:$D$300,"&gt;="&amp;T$1)&gt;0,SUMIFS(Распис!$K$4:$K$300,Распис!$B$4:$B$300,$A70,Распис!$C$4:$C$300,"&lt;="&amp;T$1,Распис!$D$4:$D$300,"&gt;="&amp;T$1),SUMIF(База!$B$3:$B$305,$A70,База!$K$3:$K$152))</f>
        <v>0</v>
      </c>
      <c r="U70" s="46" t="s">
        <v>23</v>
      </c>
      <c r="V70" s="46">
        <f ca="1">IF(COUNTIFS(Распис!$B$4:$B$300,$A70,Распис!$C$4:$C$300,"&lt;="&amp;V$1,Распис!$D$4:$D$300,"&gt;="&amp;V$1)&gt;0,SUMIFS(Распис!$F$4:$F$300,Распис!$B$4:$B$300,$A70,Распис!$C$4:$C$300,"&lt;="&amp;V$1,Распис!$D$4:$D$300,"&gt;="&amp;V$1),SUMIF(База!$B$3:$B$305,$A70,База!$F$3:$F$152))</f>
        <v>0</v>
      </c>
      <c r="W70" s="46">
        <f ca="1">IF(COUNTIFS(Распис!$B$4:$B$300,$A70,Распис!$C$4:$C$300,"&lt;="&amp;W$1,Распис!$D$4:$D$300,"&gt;="&amp;W$1)&gt;0,SUMIFS(Распис!$G$4:$G$300,Распис!$B$4:$B$300,$A70,Распис!$C$4:$C$300,"&lt;="&amp;W$1,Распис!$D$4:$D$300,"&gt;="&amp;W$1),SUMIF(База!$B$3:$B$305,$A70,База!$G$3:$G$152))</f>
        <v>0</v>
      </c>
      <c r="X70" s="46">
        <f ca="1">IF(COUNTIFS(Распис!$B$4:$B$300,$A70,Распис!$C$4:$C$300,"&lt;="&amp;X$1,Распис!$D$4:$D$300,"&gt;="&amp;X$1)&gt;0,SUMIFS(Распис!$H$4:$H$300,Распис!$B$4:$B$300,$A70,Распис!$C$4:$C$300,"&lt;="&amp;X$1,Распис!$D$4:$D$300,"&gt;="&amp;X$1),SUMIF(База!$B$3:$B$305,$A70,База!$H$3:$H$152))</f>
        <v>0</v>
      </c>
      <c r="Y70" s="46">
        <f ca="1">IF(COUNTIFS(Распис!$B$4:$B$300,$A70,Распис!$C$4:$C$300,"&lt;="&amp;Y$1,Распис!$D$4:$D$300,"&gt;="&amp;Y$1)&gt;0,SUMIFS(Распис!$I$4:$I$300,Распис!$B$4:$B$300,$A70,Распис!$C$4:$C$300,"&lt;="&amp;Y$1,Распис!$D$4:$D$300,"&gt;="&amp;Y$1),SUMIF(База!$B$3:$B$305,$A70,База!$I$3:$I$152))</f>
        <v>0</v>
      </c>
      <c r="Z70" s="46">
        <f ca="1">IF(COUNTIFS(Распис!$B$4:$B$300,$A70,Распис!$C$4:$C$300,"&lt;="&amp;Z$1,Распис!$D$4:$D$300,"&gt;="&amp;Z$1)&gt;0,SUMIFS(Распис!$J$4:$J$300,Распис!$B$4:$B$300,$A70,Распис!$C$4:$C$300,"&lt;="&amp;Z$1,Распис!$D$4:$D$300,"&gt;="&amp;Z$1),SUMIF(База!$B$3:$B$305,$A70,База!$J$3:$J$152))</f>
        <v>0</v>
      </c>
      <c r="AA70" s="46" t="s">
        <v>25</v>
      </c>
      <c r="AB70" s="46" t="s">
        <v>23</v>
      </c>
      <c r="AC70" s="46" t="s">
        <v>25</v>
      </c>
      <c r="AD70" s="46" t="s">
        <v>25</v>
      </c>
      <c r="AE70" s="46" t="s">
        <v>25</v>
      </c>
      <c r="AF70" s="46" t="s">
        <v>25</v>
      </c>
      <c r="AG70" s="46">
        <f t="shared" ca="1" si="11"/>
        <v>0</v>
      </c>
      <c r="AH70" s="46">
        <f ca="1">AG70-SUMIFS(Распред!$G$4:$G$300,Распред!$B$4:$B$300,"май",Распред!$F$4:$F$300,A70)</f>
        <v>0</v>
      </c>
      <c r="AI70" s="46">
        <f ca="1">AH70+(COUNTIF(B70:AF70,"КД")+SUMIFS(Распред!$AH$4:$AH$300,Распред!$F$4:$F$300,A70,Распред!$B$4:$B$300,"май"))*4</f>
        <v>20</v>
      </c>
      <c r="AJ70" s="46">
        <f t="shared" ca="1" si="12"/>
        <v>0</v>
      </c>
      <c r="AK70" s="46">
        <f t="shared" ca="1" si="13"/>
        <v>0</v>
      </c>
      <c r="AL70" s="46">
        <f>SUMIFS(Распред!$K$4:$K$300,Распред!$B$4:$B$300,"май",Распред!$J$4:$J$300,A70)+SUMIFS(Распред!$M$4:$M$300,Распред!$B$4:$B$300,"май",Распред!$L$4:$L$300,A70)+SUMIFS(Распред!$O$4:$O$300,Распред!$B$4:$B$300,"май",Распред!$N$4:$N$300,A70)+SUMIFS(Распред!$Q$4:$Q$300,Распред!$B$4:$B$300,"май",Распред!$P$4:$P$300,A70)+SUMIFS(Распред!$S$4:$S$300,Распред!$B$4:$B$300,"май",Распред!$R$4:$R$300,A70)+SUMIFS(Распред!$U$4:$U$300,Распред!$B$4:$B$300,"май",Распред!$T$4:$T$300,A70)+SUMIFS(Распред!$W$4:$W$300,Распред!$B$4:$B$300,"май",Распред!$V$4:$V$300,A70)+SUMIFS(Распред!$Y$4:$Y$300,Распред!$B$4:$B$300,"май",Распред!$X$4:$X$300,A70)+SUMIFS(Распред!$AA$4:$AA$300,Распред!$B$4:$B$300,"май",Распред!$Z$4:$Z$300,A70)+SUMIFS(Распред!$AC$4:$AC$300,Распред!$B$4:$B$300,"май",Распред!$AB$4:$AB$300,A70)</f>
        <v>0</v>
      </c>
      <c r="AM70" s="46">
        <f t="shared" ca="1" si="14"/>
        <v>0</v>
      </c>
      <c r="AN70" s="46">
        <f t="shared" ca="1" si="15"/>
        <v>0</v>
      </c>
      <c r="AO70" s="46">
        <f t="shared" ca="1" si="16"/>
        <v>0</v>
      </c>
      <c r="AP70" s="46">
        <f>январь!AP70</f>
        <v>0</v>
      </c>
      <c r="AQ70" s="46">
        <f t="shared" ca="1" si="17"/>
        <v>0</v>
      </c>
      <c r="AR70" s="47"/>
      <c r="AS70" s="47">
        <f t="shared" ca="1" si="18"/>
        <v>0</v>
      </c>
      <c r="AT70" s="47"/>
      <c r="AU70" s="47"/>
      <c r="AV70" s="47"/>
      <c r="AW70" s="47"/>
      <c r="AX70" s="47"/>
      <c r="AY70" s="184"/>
      <c r="AZ70" s="184"/>
      <c r="BA70" s="184"/>
      <c r="BB70" s="184"/>
      <c r="BC70" s="184"/>
      <c r="BD70" s="184"/>
      <c r="BE70" s="184"/>
    </row>
    <row r="71" spans="1:57" x14ac:dyDescent="0.25">
      <c r="A71" s="47">
        <f>База!B71</f>
        <v>0</v>
      </c>
      <c r="B71" s="46" t="s">
        <v>24</v>
      </c>
      <c r="C71" s="46">
        <f ca="1">IF(COUNTIFS(Распис!$B$4:$B$300,$A71,Распис!$C$4:$C$300,"&lt;="&amp;C$1,Распис!$D$4:$D$300,"&gt;="&amp;C$1)&gt;0,SUMIFS(Распис!$H$4:$H$300,Распис!$B$4:$B$300,$A71,Распис!$C$4:$C$300,"&lt;="&amp;C$1,Распис!$D$4:$D$300,"&gt;="&amp;C$1),SUMIF(База!$B$3:$B$305,$A71,База!$H$3:$H$152))</f>
        <v>0</v>
      </c>
      <c r="D71" s="46">
        <f ca="1">IF(COUNTIFS(Распис!$B$4:$B$300,$A71,Распис!$C$4:$C$300,"&lt;="&amp;D$1,Распис!$D$4:$D$300,"&gt;="&amp;D$1)&gt;0,SUMIFS(Распис!$I$4:$I$300,Распис!$B$4:$B$300,$A71,Распис!$C$4:$C$300,"&lt;="&amp;D$1,Распис!$D$4:$D$300,"&gt;="&amp;D$1),SUMIF(База!$B$3:$B$305,$A71,База!$I$3:$I$152))</f>
        <v>0</v>
      </c>
      <c r="E71" s="46">
        <f ca="1">IF(COUNTIFS(Распис!$B$4:$B$300,$A71,Распис!$C$4:$C$300,"&lt;="&amp;E$1,Распис!$D$4:$D$300,"&gt;="&amp;E$1)&gt;0,SUMIFS(Распис!$J$4:$J$300,Распис!$B$4:$B$300,$A71,Распис!$C$4:$C$300,"&lt;="&amp;E$1,Распис!$D$4:$D$300,"&gt;="&amp;E$1),SUMIF(База!$B$3:$B$305,$A71,База!$J$3:$J$152))</f>
        <v>0</v>
      </c>
      <c r="F71" s="46">
        <f ca="1">IF(COUNTIFS(Распис!$B$4:$B$300,$A71,Распис!$C$4:$C$300,"&lt;="&amp;F$1,Распис!$D$4:$D$300,"&gt;="&amp;F$1)&gt;0,SUMIFS(Распис!$K$4:$K$300,Распис!$B$4:$B$300,$A71,Распис!$C$4:$C$300,"&lt;="&amp;F$1,Распис!$D$4:$D$300,"&gt;="&amp;F$1),SUMIF(База!$B$3:$B$305,$A71,База!$K$3:$K$152))</f>
        <v>0</v>
      </c>
      <c r="G71" s="46" t="s">
        <v>23</v>
      </c>
      <c r="H71" s="46" t="s">
        <v>24</v>
      </c>
      <c r="I71" s="46">
        <f ca="1">IF(COUNTIFS(Распис!$B$4:$B$300,$A71,Распис!$C$4:$C$300,"&lt;="&amp;I$1,Распис!$D$4:$D$300,"&gt;="&amp;I$1)&gt;0,SUMIFS(Распис!$G$4:$G$300,Распис!$B$4:$B$300,$A71,Распис!$C$4:$C$300,"&lt;="&amp;I$1,Распис!$D$4:$D$300,"&gt;="&amp;I$1),SUMIF(База!$B$3:$B$305,$A71,База!$G$3:$G$152))</f>
        <v>0</v>
      </c>
      <c r="J71" s="46" t="s">
        <v>24</v>
      </c>
      <c r="K71" s="46">
        <f ca="1">IF(COUNTIFS(Распис!$B$4:$B$300,$A71,Распис!$C$4:$C$300,"&lt;="&amp;K$1,Распис!$D$4:$D$300,"&gt;="&amp;K$1)&gt;0,SUMIFS(Распис!$I$4:$I$300,Распис!$B$4:$B$300,$A71,Распис!$C$4:$C$300,"&lt;="&amp;K$1,Распис!$D$4:$D$300,"&gt;="&amp;K$1),SUMIF(База!$B$3:$B$305,$A71,База!$I$3:$I$152))</f>
        <v>0</v>
      </c>
      <c r="L71" s="46">
        <f ca="1">IF(COUNTIFS(Распис!$B$4:$B$300,$A71,Распис!$C$4:$C$300,"&lt;="&amp;L$1,Распис!$D$4:$D$300,"&gt;="&amp;L$1)&gt;0,SUMIFS(Распис!$J$4:$J$300,Распис!$B$4:$B$300,$A71,Распис!$C$4:$C$300,"&lt;="&amp;L$1,Распис!$D$4:$D$300,"&gt;="&amp;L$1),SUMIF(База!$B$3:$B$305,$A71,База!$J$3:$J$152))</f>
        <v>0</v>
      </c>
      <c r="M71" s="46">
        <f ca="1">IF(COUNTIFS(Распис!$B$4:$B$300,$A71,Распис!$C$4:$C$300,"&lt;="&amp;M$1,Распис!$D$4:$D$300,"&gt;="&amp;M$1)&gt;0,SUMIFS(Распис!$K$4:$K$300,Распис!$B$4:$B$300,$A71,Распис!$C$4:$C$300,"&lt;="&amp;M$1,Распис!$D$4:$D$300,"&gt;="&amp;M$1),SUMIF(База!$B$3:$B$305,$A71,База!$K$3:$K$152))</f>
        <v>0</v>
      </c>
      <c r="N71" s="46" t="s">
        <v>23</v>
      </c>
      <c r="O71" s="46">
        <f ca="1">IF(COUNTIFS(Распис!$B$4:$B$300,$A71,Распис!$C$4:$C$300,"&lt;="&amp;O$1,Распис!$D$4:$D$300,"&gt;="&amp;O$1)&gt;0,SUMIFS(Распис!$F$4:$F$300,Распис!$B$4:$B$300,$A71,Распис!$C$4:$C$300,"&lt;="&amp;O$1,Распис!$D$4:$D$300,"&gt;="&amp;O$1),SUMIF(База!$B$3:$B$305,$A71,База!$F$3:$F$152))</f>
        <v>0</v>
      </c>
      <c r="P71" s="46">
        <f ca="1">IF(COUNTIFS(Распис!$B$4:$B$300,$A71,Распис!$C$4:$C$300,"&lt;="&amp;P$1,Распис!$D$4:$D$300,"&gt;="&amp;P$1)&gt;0,SUMIFS(Распис!$G$4:$G$300,Распис!$B$4:$B$300,$A71,Распис!$C$4:$C$300,"&lt;="&amp;P$1,Распис!$D$4:$D$300,"&gt;="&amp;P$1),SUMIF(База!$B$3:$B$305,$A71,База!$G$3:$G$152))</f>
        <v>0</v>
      </c>
      <c r="Q71" s="46">
        <f ca="1">IF(COUNTIFS(Распис!$B$4:$B$300,$A71,Распис!$C$4:$C$300,"&lt;="&amp;Q$1,Распис!$D$4:$D$300,"&gt;="&amp;Q$1)&gt;0,SUMIFS(Распис!$H$4:$H$300,Распис!$B$4:$B$300,$A71,Распис!$C$4:$C$300,"&lt;="&amp;Q$1,Распис!$D$4:$D$300,"&gt;="&amp;Q$1),SUMIF(База!$B$3:$B$305,$A71,База!$H$3:$H$152))</f>
        <v>0</v>
      </c>
      <c r="R71" s="46">
        <f ca="1">IF(COUNTIFS(Распис!$B$4:$B$300,$A71,Распис!$C$4:$C$300,"&lt;="&amp;R$1,Распис!$D$4:$D$300,"&gt;="&amp;R$1)&gt;0,SUMIFS(Распис!$I$4:$I$300,Распис!$B$4:$B$300,$A71,Распис!$C$4:$C$300,"&lt;="&amp;R$1,Распис!$D$4:$D$300,"&gt;="&amp;R$1),SUMIF(База!$B$3:$B$305,$A71,База!$I$3:$I$152))</f>
        <v>0</v>
      </c>
      <c r="S71" s="46">
        <f ca="1">IF(COUNTIFS(Распис!$B$4:$B$300,$A71,Распис!$C$4:$C$300,"&lt;="&amp;S$1,Распис!$D$4:$D$300,"&gt;="&amp;S$1)&gt;0,SUMIFS(Распис!$J$4:$J$300,Распис!$B$4:$B$300,$A71,Распис!$C$4:$C$300,"&lt;="&amp;S$1,Распис!$D$4:$D$300,"&gt;="&amp;S$1),SUMIF(База!$B$3:$B$305,$A71,База!$J$3:$J$152))</f>
        <v>0</v>
      </c>
      <c r="T71" s="46">
        <f ca="1">IF(COUNTIFS(Распис!$B$4:$B$300,$A71,Распис!$C$4:$C$300,"&lt;="&amp;T$1,Распис!$D$4:$D$300,"&gt;="&amp;T$1)&gt;0,SUMIFS(Распис!$K$4:$K$300,Распис!$B$4:$B$300,$A71,Распис!$C$4:$C$300,"&lt;="&amp;T$1,Распис!$D$4:$D$300,"&gt;="&amp;T$1),SUMIF(База!$B$3:$B$305,$A71,База!$K$3:$K$152))</f>
        <v>0</v>
      </c>
      <c r="U71" s="46" t="s">
        <v>23</v>
      </c>
      <c r="V71" s="46">
        <f ca="1">IF(COUNTIFS(Распис!$B$4:$B$300,$A71,Распис!$C$4:$C$300,"&lt;="&amp;V$1,Распис!$D$4:$D$300,"&gt;="&amp;V$1)&gt;0,SUMIFS(Распис!$F$4:$F$300,Распис!$B$4:$B$300,$A71,Распис!$C$4:$C$300,"&lt;="&amp;V$1,Распис!$D$4:$D$300,"&gt;="&amp;V$1),SUMIF(База!$B$3:$B$305,$A71,База!$F$3:$F$152))</f>
        <v>0</v>
      </c>
      <c r="W71" s="46">
        <f ca="1">IF(COUNTIFS(Распис!$B$4:$B$300,$A71,Распис!$C$4:$C$300,"&lt;="&amp;W$1,Распис!$D$4:$D$300,"&gt;="&amp;W$1)&gt;0,SUMIFS(Распис!$G$4:$G$300,Распис!$B$4:$B$300,$A71,Распис!$C$4:$C$300,"&lt;="&amp;W$1,Распис!$D$4:$D$300,"&gt;="&amp;W$1),SUMIF(База!$B$3:$B$305,$A71,База!$G$3:$G$152))</f>
        <v>0</v>
      </c>
      <c r="X71" s="46">
        <f ca="1">IF(COUNTIFS(Распис!$B$4:$B$300,$A71,Распис!$C$4:$C$300,"&lt;="&amp;X$1,Распис!$D$4:$D$300,"&gt;="&amp;X$1)&gt;0,SUMIFS(Распис!$H$4:$H$300,Распис!$B$4:$B$300,$A71,Распис!$C$4:$C$300,"&lt;="&amp;X$1,Распис!$D$4:$D$300,"&gt;="&amp;X$1),SUMIF(База!$B$3:$B$305,$A71,База!$H$3:$H$152))</f>
        <v>0</v>
      </c>
      <c r="Y71" s="46">
        <f ca="1">IF(COUNTIFS(Распис!$B$4:$B$300,$A71,Распис!$C$4:$C$300,"&lt;="&amp;Y$1,Распис!$D$4:$D$300,"&gt;="&amp;Y$1)&gt;0,SUMIFS(Распис!$I$4:$I$300,Распис!$B$4:$B$300,$A71,Распис!$C$4:$C$300,"&lt;="&amp;Y$1,Распис!$D$4:$D$300,"&gt;="&amp;Y$1),SUMIF(База!$B$3:$B$305,$A71,База!$I$3:$I$152))</f>
        <v>0</v>
      </c>
      <c r="Z71" s="46">
        <f ca="1">IF(COUNTIFS(Распис!$B$4:$B$300,$A71,Распис!$C$4:$C$300,"&lt;="&amp;Z$1,Распис!$D$4:$D$300,"&gt;="&amp;Z$1)&gt;0,SUMIFS(Распис!$J$4:$J$300,Распис!$B$4:$B$300,$A71,Распис!$C$4:$C$300,"&lt;="&amp;Z$1,Распис!$D$4:$D$300,"&gt;="&amp;Z$1),SUMIF(База!$B$3:$B$305,$A71,База!$J$3:$J$152))</f>
        <v>0</v>
      </c>
      <c r="AA71" s="46" t="s">
        <v>25</v>
      </c>
      <c r="AB71" s="46" t="s">
        <v>23</v>
      </c>
      <c r="AC71" s="46" t="s">
        <v>25</v>
      </c>
      <c r="AD71" s="46" t="s">
        <v>25</v>
      </c>
      <c r="AE71" s="46" t="s">
        <v>25</v>
      </c>
      <c r="AF71" s="46" t="s">
        <v>25</v>
      </c>
      <c r="AG71" s="46">
        <f t="shared" ca="1" si="11"/>
        <v>0</v>
      </c>
      <c r="AH71" s="46">
        <f ca="1">AG71-SUMIFS(Распред!$G$4:$G$300,Распред!$B$4:$B$300,"май",Распред!$F$4:$F$300,A71)</f>
        <v>0</v>
      </c>
      <c r="AI71" s="46">
        <f ca="1">AH71+(COUNTIF(B71:AF71,"КД")+SUMIFS(Распред!$AH$4:$AH$300,Распред!$F$4:$F$300,A71,Распред!$B$4:$B$300,"май"))*4</f>
        <v>20</v>
      </c>
      <c r="AJ71" s="46">
        <f t="shared" ca="1" si="12"/>
        <v>0</v>
      </c>
      <c r="AK71" s="46">
        <f t="shared" ca="1" si="13"/>
        <v>0</v>
      </c>
      <c r="AL71" s="46">
        <f>SUMIFS(Распред!$K$4:$K$300,Распред!$B$4:$B$300,"май",Распред!$J$4:$J$300,A71)+SUMIFS(Распред!$M$4:$M$300,Распред!$B$4:$B$300,"май",Распред!$L$4:$L$300,A71)+SUMIFS(Распред!$O$4:$O$300,Распред!$B$4:$B$300,"май",Распред!$N$4:$N$300,A71)+SUMIFS(Распред!$Q$4:$Q$300,Распред!$B$4:$B$300,"май",Распред!$P$4:$P$300,A71)+SUMIFS(Распред!$S$4:$S$300,Распред!$B$4:$B$300,"май",Распред!$R$4:$R$300,A71)+SUMIFS(Распред!$U$4:$U$300,Распред!$B$4:$B$300,"май",Распред!$T$4:$T$300,A71)+SUMIFS(Распред!$W$4:$W$300,Распред!$B$4:$B$300,"май",Распред!$V$4:$V$300,A71)+SUMIFS(Распред!$Y$4:$Y$300,Распред!$B$4:$B$300,"май",Распред!$X$4:$X$300,A71)+SUMIFS(Распред!$AA$4:$AA$300,Распред!$B$4:$B$300,"май",Распред!$Z$4:$Z$300,A71)+SUMIFS(Распред!$AC$4:$AC$300,Распред!$B$4:$B$300,"май",Распред!$AB$4:$AB$300,A71)</f>
        <v>0</v>
      </c>
      <c r="AM71" s="46">
        <f t="shared" ca="1" si="14"/>
        <v>0</v>
      </c>
      <c r="AN71" s="46">
        <f t="shared" ca="1" si="15"/>
        <v>0</v>
      </c>
      <c r="AO71" s="46">
        <f t="shared" ca="1" si="16"/>
        <v>0</v>
      </c>
      <c r="AP71" s="46">
        <f>январь!AP71</f>
        <v>0</v>
      </c>
      <c r="AQ71" s="46">
        <f t="shared" ca="1" si="17"/>
        <v>0</v>
      </c>
      <c r="AR71" s="47"/>
      <c r="AS71" s="47">
        <f t="shared" ca="1" si="18"/>
        <v>0</v>
      </c>
      <c r="AT71" s="47"/>
      <c r="AU71" s="47"/>
      <c r="AV71" s="47"/>
      <c r="AW71" s="47"/>
      <c r="AX71" s="47"/>
      <c r="AY71" s="184"/>
      <c r="AZ71" s="184"/>
      <c r="BA71" s="184"/>
      <c r="BB71" s="184"/>
      <c r="BC71" s="184"/>
      <c r="BD71" s="184"/>
      <c r="BE71" s="184"/>
    </row>
    <row r="72" spans="1:57" x14ac:dyDescent="0.25">
      <c r="A72" s="47">
        <f>База!B72</f>
        <v>0</v>
      </c>
      <c r="B72" s="46" t="s">
        <v>24</v>
      </c>
      <c r="C72" s="46">
        <f ca="1">IF(COUNTIFS(Распис!$B$4:$B$300,$A72,Распис!$C$4:$C$300,"&lt;="&amp;C$1,Распис!$D$4:$D$300,"&gt;="&amp;C$1)&gt;0,SUMIFS(Распис!$H$4:$H$300,Распис!$B$4:$B$300,$A72,Распис!$C$4:$C$300,"&lt;="&amp;C$1,Распис!$D$4:$D$300,"&gt;="&amp;C$1),SUMIF(База!$B$3:$B$305,$A72,База!$H$3:$H$152))</f>
        <v>0</v>
      </c>
      <c r="D72" s="46">
        <f ca="1">IF(COUNTIFS(Распис!$B$4:$B$300,$A72,Распис!$C$4:$C$300,"&lt;="&amp;D$1,Распис!$D$4:$D$300,"&gt;="&amp;D$1)&gt;0,SUMIFS(Распис!$I$4:$I$300,Распис!$B$4:$B$300,$A72,Распис!$C$4:$C$300,"&lt;="&amp;D$1,Распис!$D$4:$D$300,"&gt;="&amp;D$1),SUMIF(База!$B$3:$B$305,$A72,База!$I$3:$I$152))</f>
        <v>0</v>
      </c>
      <c r="E72" s="46">
        <f ca="1">IF(COUNTIFS(Распис!$B$4:$B$300,$A72,Распис!$C$4:$C$300,"&lt;="&amp;E$1,Распис!$D$4:$D$300,"&gt;="&amp;E$1)&gt;0,SUMIFS(Распис!$J$4:$J$300,Распис!$B$4:$B$300,$A72,Распис!$C$4:$C$300,"&lt;="&amp;E$1,Распис!$D$4:$D$300,"&gt;="&amp;E$1),SUMIF(База!$B$3:$B$305,$A72,База!$J$3:$J$152))</f>
        <v>0</v>
      </c>
      <c r="F72" s="46">
        <f ca="1">IF(COUNTIFS(Распис!$B$4:$B$300,$A72,Распис!$C$4:$C$300,"&lt;="&amp;F$1,Распис!$D$4:$D$300,"&gt;="&amp;F$1)&gt;0,SUMIFS(Распис!$K$4:$K$300,Распис!$B$4:$B$300,$A72,Распис!$C$4:$C$300,"&lt;="&amp;F$1,Распис!$D$4:$D$300,"&gt;="&amp;F$1),SUMIF(База!$B$3:$B$305,$A72,База!$K$3:$K$152))</f>
        <v>0</v>
      </c>
      <c r="G72" s="46" t="s">
        <v>23</v>
      </c>
      <c r="H72" s="46" t="s">
        <v>24</v>
      </c>
      <c r="I72" s="46">
        <f ca="1">IF(COUNTIFS(Распис!$B$4:$B$300,$A72,Распис!$C$4:$C$300,"&lt;="&amp;I$1,Распис!$D$4:$D$300,"&gt;="&amp;I$1)&gt;0,SUMIFS(Распис!$G$4:$G$300,Распис!$B$4:$B$300,$A72,Распис!$C$4:$C$300,"&lt;="&amp;I$1,Распис!$D$4:$D$300,"&gt;="&amp;I$1),SUMIF(База!$B$3:$B$305,$A72,База!$G$3:$G$152))</f>
        <v>0</v>
      </c>
      <c r="J72" s="46" t="s">
        <v>24</v>
      </c>
      <c r="K72" s="46">
        <f ca="1">IF(COUNTIFS(Распис!$B$4:$B$300,$A72,Распис!$C$4:$C$300,"&lt;="&amp;K$1,Распис!$D$4:$D$300,"&gt;="&amp;K$1)&gt;0,SUMIFS(Распис!$I$4:$I$300,Распис!$B$4:$B$300,$A72,Распис!$C$4:$C$300,"&lt;="&amp;K$1,Распис!$D$4:$D$300,"&gt;="&amp;K$1),SUMIF(База!$B$3:$B$305,$A72,База!$I$3:$I$152))</f>
        <v>0</v>
      </c>
      <c r="L72" s="46">
        <f ca="1">IF(COUNTIFS(Распис!$B$4:$B$300,$A72,Распис!$C$4:$C$300,"&lt;="&amp;L$1,Распис!$D$4:$D$300,"&gt;="&amp;L$1)&gt;0,SUMIFS(Распис!$J$4:$J$300,Распис!$B$4:$B$300,$A72,Распис!$C$4:$C$300,"&lt;="&amp;L$1,Распис!$D$4:$D$300,"&gt;="&amp;L$1),SUMIF(База!$B$3:$B$305,$A72,База!$J$3:$J$152))</f>
        <v>0</v>
      </c>
      <c r="M72" s="46">
        <f ca="1">IF(COUNTIFS(Распис!$B$4:$B$300,$A72,Распис!$C$4:$C$300,"&lt;="&amp;M$1,Распис!$D$4:$D$300,"&gt;="&amp;M$1)&gt;0,SUMIFS(Распис!$K$4:$K$300,Распис!$B$4:$B$300,$A72,Распис!$C$4:$C$300,"&lt;="&amp;M$1,Распис!$D$4:$D$300,"&gt;="&amp;M$1),SUMIF(База!$B$3:$B$305,$A72,База!$K$3:$K$152))</f>
        <v>0</v>
      </c>
      <c r="N72" s="46" t="s">
        <v>23</v>
      </c>
      <c r="O72" s="46">
        <f ca="1">IF(COUNTIFS(Распис!$B$4:$B$300,$A72,Распис!$C$4:$C$300,"&lt;="&amp;O$1,Распис!$D$4:$D$300,"&gt;="&amp;O$1)&gt;0,SUMIFS(Распис!$F$4:$F$300,Распис!$B$4:$B$300,$A72,Распис!$C$4:$C$300,"&lt;="&amp;O$1,Распис!$D$4:$D$300,"&gt;="&amp;O$1),SUMIF(База!$B$3:$B$305,$A72,База!$F$3:$F$152))</f>
        <v>0</v>
      </c>
      <c r="P72" s="46">
        <f ca="1">IF(COUNTIFS(Распис!$B$4:$B$300,$A72,Распис!$C$4:$C$300,"&lt;="&amp;P$1,Распис!$D$4:$D$300,"&gt;="&amp;P$1)&gt;0,SUMIFS(Распис!$G$4:$G$300,Распис!$B$4:$B$300,$A72,Распис!$C$4:$C$300,"&lt;="&amp;P$1,Распис!$D$4:$D$300,"&gt;="&amp;P$1),SUMIF(База!$B$3:$B$305,$A72,База!$G$3:$G$152))</f>
        <v>0</v>
      </c>
      <c r="Q72" s="46">
        <f ca="1">IF(COUNTIFS(Распис!$B$4:$B$300,$A72,Распис!$C$4:$C$300,"&lt;="&amp;Q$1,Распис!$D$4:$D$300,"&gt;="&amp;Q$1)&gt;0,SUMIFS(Распис!$H$4:$H$300,Распис!$B$4:$B$300,$A72,Распис!$C$4:$C$300,"&lt;="&amp;Q$1,Распис!$D$4:$D$300,"&gt;="&amp;Q$1),SUMIF(База!$B$3:$B$305,$A72,База!$H$3:$H$152))</f>
        <v>0</v>
      </c>
      <c r="R72" s="46">
        <f ca="1">IF(COUNTIFS(Распис!$B$4:$B$300,$A72,Распис!$C$4:$C$300,"&lt;="&amp;R$1,Распис!$D$4:$D$300,"&gt;="&amp;R$1)&gt;0,SUMIFS(Распис!$I$4:$I$300,Распис!$B$4:$B$300,$A72,Распис!$C$4:$C$300,"&lt;="&amp;R$1,Распис!$D$4:$D$300,"&gt;="&amp;R$1),SUMIF(База!$B$3:$B$305,$A72,База!$I$3:$I$152))</f>
        <v>0</v>
      </c>
      <c r="S72" s="46">
        <f ca="1">IF(COUNTIFS(Распис!$B$4:$B$300,$A72,Распис!$C$4:$C$300,"&lt;="&amp;S$1,Распис!$D$4:$D$300,"&gt;="&amp;S$1)&gt;0,SUMIFS(Распис!$J$4:$J$300,Распис!$B$4:$B$300,$A72,Распис!$C$4:$C$300,"&lt;="&amp;S$1,Распис!$D$4:$D$300,"&gt;="&amp;S$1),SUMIF(База!$B$3:$B$305,$A72,База!$J$3:$J$152))</f>
        <v>0</v>
      </c>
      <c r="T72" s="46">
        <f ca="1">IF(COUNTIFS(Распис!$B$4:$B$300,$A72,Распис!$C$4:$C$300,"&lt;="&amp;T$1,Распис!$D$4:$D$300,"&gt;="&amp;T$1)&gt;0,SUMIFS(Распис!$K$4:$K$300,Распис!$B$4:$B$300,$A72,Распис!$C$4:$C$300,"&lt;="&amp;T$1,Распис!$D$4:$D$300,"&gt;="&amp;T$1),SUMIF(База!$B$3:$B$305,$A72,База!$K$3:$K$152))</f>
        <v>0</v>
      </c>
      <c r="U72" s="46" t="s">
        <v>23</v>
      </c>
      <c r="V72" s="46">
        <f ca="1">IF(COUNTIFS(Распис!$B$4:$B$300,$A72,Распис!$C$4:$C$300,"&lt;="&amp;V$1,Распис!$D$4:$D$300,"&gt;="&amp;V$1)&gt;0,SUMIFS(Распис!$F$4:$F$300,Распис!$B$4:$B$300,$A72,Распис!$C$4:$C$300,"&lt;="&amp;V$1,Распис!$D$4:$D$300,"&gt;="&amp;V$1),SUMIF(База!$B$3:$B$305,$A72,База!$F$3:$F$152))</f>
        <v>0</v>
      </c>
      <c r="W72" s="46">
        <f ca="1">IF(COUNTIFS(Распис!$B$4:$B$300,$A72,Распис!$C$4:$C$300,"&lt;="&amp;W$1,Распис!$D$4:$D$300,"&gt;="&amp;W$1)&gt;0,SUMIFS(Распис!$G$4:$G$300,Распис!$B$4:$B$300,$A72,Распис!$C$4:$C$300,"&lt;="&amp;W$1,Распис!$D$4:$D$300,"&gt;="&amp;W$1),SUMIF(База!$B$3:$B$305,$A72,База!$G$3:$G$152))</f>
        <v>0</v>
      </c>
      <c r="X72" s="46">
        <f ca="1">IF(COUNTIFS(Распис!$B$4:$B$300,$A72,Распис!$C$4:$C$300,"&lt;="&amp;X$1,Распис!$D$4:$D$300,"&gt;="&amp;X$1)&gt;0,SUMIFS(Распис!$H$4:$H$300,Распис!$B$4:$B$300,$A72,Распис!$C$4:$C$300,"&lt;="&amp;X$1,Распис!$D$4:$D$300,"&gt;="&amp;X$1),SUMIF(База!$B$3:$B$305,$A72,База!$H$3:$H$152))</f>
        <v>0</v>
      </c>
      <c r="Y72" s="46">
        <f ca="1">IF(COUNTIFS(Распис!$B$4:$B$300,$A72,Распис!$C$4:$C$300,"&lt;="&amp;Y$1,Распис!$D$4:$D$300,"&gt;="&amp;Y$1)&gt;0,SUMIFS(Распис!$I$4:$I$300,Распис!$B$4:$B$300,$A72,Распис!$C$4:$C$300,"&lt;="&amp;Y$1,Распис!$D$4:$D$300,"&gt;="&amp;Y$1),SUMIF(База!$B$3:$B$305,$A72,База!$I$3:$I$152))</f>
        <v>0</v>
      </c>
      <c r="Z72" s="46">
        <f ca="1">IF(COUNTIFS(Распис!$B$4:$B$300,$A72,Распис!$C$4:$C$300,"&lt;="&amp;Z$1,Распис!$D$4:$D$300,"&gt;="&amp;Z$1)&gt;0,SUMIFS(Распис!$J$4:$J$300,Распис!$B$4:$B$300,$A72,Распис!$C$4:$C$300,"&lt;="&amp;Z$1,Распис!$D$4:$D$300,"&gt;="&amp;Z$1),SUMIF(База!$B$3:$B$305,$A72,База!$J$3:$J$152))</f>
        <v>0</v>
      </c>
      <c r="AA72" s="46" t="s">
        <v>25</v>
      </c>
      <c r="AB72" s="46" t="s">
        <v>23</v>
      </c>
      <c r="AC72" s="46" t="s">
        <v>25</v>
      </c>
      <c r="AD72" s="46" t="s">
        <v>25</v>
      </c>
      <c r="AE72" s="46" t="s">
        <v>25</v>
      </c>
      <c r="AF72" s="46" t="s">
        <v>25</v>
      </c>
      <c r="AG72" s="46">
        <f t="shared" ca="1" si="11"/>
        <v>0</v>
      </c>
      <c r="AH72" s="46">
        <f ca="1">AG72-SUMIFS(Распред!$G$4:$G$300,Распред!$B$4:$B$300,"май",Распред!$F$4:$F$300,A72)</f>
        <v>0</v>
      </c>
      <c r="AI72" s="46">
        <f ca="1">AH72+(COUNTIF(B72:AF72,"КД")+SUMIFS(Распред!$AH$4:$AH$300,Распред!$F$4:$F$300,A72,Распред!$B$4:$B$300,"май"))*4</f>
        <v>20</v>
      </c>
      <c r="AJ72" s="46">
        <f t="shared" ca="1" si="12"/>
        <v>0</v>
      </c>
      <c r="AK72" s="46">
        <f t="shared" ca="1" si="13"/>
        <v>0</v>
      </c>
      <c r="AL72" s="46">
        <f>SUMIFS(Распред!$K$4:$K$300,Распред!$B$4:$B$300,"май",Распред!$J$4:$J$300,A72)+SUMIFS(Распред!$M$4:$M$300,Распред!$B$4:$B$300,"май",Распред!$L$4:$L$300,A72)+SUMIFS(Распред!$O$4:$O$300,Распред!$B$4:$B$300,"май",Распред!$N$4:$N$300,A72)+SUMIFS(Распред!$Q$4:$Q$300,Распред!$B$4:$B$300,"май",Распред!$P$4:$P$300,A72)+SUMIFS(Распред!$S$4:$S$300,Распред!$B$4:$B$300,"май",Распред!$R$4:$R$300,A72)+SUMIFS(Распред!$U$4:$U$300,Распред!$B$4:$B$300,"май",Распред!$T$4:$T$300,A72)+SUMIFS(Распред!$W$4:$W$300,Распред!$B$4:$B$300,"май",Распред!$V$4:$V$300,A72)+SUMIFS(Распред!$Y$4:$Y$300,Распред!$B$4:$B$300,"май",Распред!$X$4:$X$300,A72)+SUMIFS(Распред!$AA$4:$AA$300,Распред!$B$4:$B$300,"май",Распред!$Z$4:$Z$300,A72)+SUMIFS(Распред!$AC$4:$AC$300,Распред!$B$4:$B$300,"май",Распред!$AB$4:$AB$300,A72)</f>
        <v>0</v>
      </c>
      <c r="AM72" s="46">
        <f t="shared" ca="1" si="14"/>
        <v>0</v>
      </c>
      <c r="AN72" s="46">
        <f t="shared" ca="1" si="15"/>
        <v>0</v>
      </c>
      <c r="AO72" s="46">
        <f t="shared" ca="1" si="16"/>
        <v>0</v>
      </c>
      <c r="AP72" s="46">
        <f>январь!AP72</f>
        <v>0</v>
      </c>
      <c r="AQ72" s="46">
        <f t="shared" ca="1" si="17"/>
        <v>0</v>
      </c>
      <c r="AR72" s="47"/>
      <c r="AS72" s="47">
        <f t="shared" ca="1" si="18"/>
        <v>0</v>
      </c>
      <c r="AT72" s="47"/>
      <c r="AU72" s="47"/>
      <c r="AV72" s="47"/>
      <c r="AW72" s="47"/>
      <c r="AX72" s="47"/>
      <c r="AY72" s="184"/>
      <c r="AZ72" s="184"/>
      <c r="BA72" s="184"/>
      <c r="BB72" s="184"/>
      <c r="BC72" s="184"/>
      <c r="BD72" s="184"/>
      <c r="BE72" s="184"/>
    </row>
    <row r="73" spans="1:57" x14ac:dyDescent="0.25">
      <c r="A73" s="47">
        <f>База!B73</f>
        <v>0</v>
      </c>
      <c r="B73" s="46" t="s">
        <v>24</v>
      </c>
      <c r="C73" s="46">
        <f ca="1">IF(COUNTIFS(Распис!$B$4:$B$300,$A73,Распис!$C$4:$C$300,"&lt;="&amp;C$1,Распис!$D$4:$D$300,"&gt;="&amp;C$1)&gt;0,SUMIFS(Распис!$H$4:$H$300,Распис!$B$4:$B$300,$A73,Распис!$C$4:$C$300,"&lt;="&amp;C$1,Распис!$D$4:$D$300,"&gt;="&amp;C$1),SUMIF(База!$B$3:$B$305,$A73,База!$H$3:$H$152))</f>
        <v>0</v>
      </c>
      <c r="D73" s="46">
        <f ca="1">IF(COUNTIFS(Распис!$B$4:$B$300,$A73,Распис!$C$4:$C$300,"&lt;="&amp;D$1,Распис!$D$4:$D$300,"&gt;="&amp;D$1)&gt;0,SUMIFS(Распис!$I$4:$I$300,Распис!$B$4:$B$300,$A73,Распис!$C$4:$C$300,"&lt;="&amp;D$1,Распис!$D$4:$D$300,"&gt;="&amp;D$1),SUMIF(База!$B$3:$B$305,$A73,База!$I$3:$I$152))</f>
        <v>0</v>
      </c>
      <c r="E73" s="46">
        <f ca="1">IF(COUNTIFS(Распис!$B$4:$B$300,$A73,Распис!$C$4:$C$300,"&lt;="&amp;E$1,Распис!$D$4:$D$300,"&gt;="&amp;E$1)&gt;0,SUMIFS(Распис!$J$4:$J$300,Распис!$B$4:$B$300,$A73,Распис!$C$4:$C$300,"&lt;="&amp;E$1,Распис!$D$4:$D$300,"&gt;="&amp;E$1),SUMIF(База!$B$3:$B$305,$A73,База!$J$3:$J$152))</f>
        <v>0</v>
      </c>
      <c r="F73" s="46">
        <f ca="1">IF(COUNTIFS(Распис!$B$4:$B$300,$A73,Распис!$C$4:$C$300,"&lt;="&amp;F$1,Распис!$D$4:$D$300,"&gt;="&amp;F$1)&gt;0,SUMIFS(Распис!$K$4:$K$300,Распис!$B$4:$B$300,$A73,Распис!$C$4:$C$300,"&lt;="&amp;F$1,Распис!$D$4:$D$300,"&gt;="&amp;F$1),SUMIF(База!$B$3:$B$305,$A73,База!$K$3:$K$152))</f>
        <v>0</v>
      </c>
      <c r="G73" s="46" t="s">
        <v>23</v>
      </c>
      <c r="H73" s="46" t="s">
        <v>24</v>
      </c>
      <c r="I73" s="46">
        <f ca="1">IF(COUNTIFS(Распис!$B$4:$B$300,$A73,Распис!$C$4:$C$300,"&lt;="&amp;I$1,Распис!$D$4:$D$300,"&gt;="&amp;I$1)&gt;0,SUMIFS(Распис!$G$4:$G$300,Распис!$B$4:$B$300,$A73,Распис!$C$4:$C$300,"&lt;="&amp;I$1,Распис!$D$4:$D$300,"&gt;="&amp;I$1),SUMIF(База!$B$3:$B$305,$A73,База!$G$3:$G$152))</f>
        <v>0</v>
      </c>
      <c r="J73" s="46" t="s">
        <v>24</v>
      </c>
      <c r="K73" s="46">
        <f ca="1">IF(COUNTIFS(Распис!$B$4:$B$300,$A73,Распис!$C$4:$C$300,"&lt;="&amp;K$1,Распис!$D$4:$D$300,"&gt;="&amp;K$1)&gt;0,SUMIFS(Распис!$I$4:$I$300,Распис!$B$4:$B$300,$A73,Распис!$C$4:$C$300,"&lt;="&amp;K$1,Распис!$D$4:$D$300,"&gt;="&amp;K$1),SUMIF(База!$B$3:$B$305,$A73,База!$I$3:$I$152))</f>
        <v>0</v>
      </c>
      <c r="L73" s="46">
        <f ca="1">IF(COUNTIFS(Распис!$B$4:$B$300,$A73,Распис!$C$4:$C$300,"&lt;="&amp;L$1,Распис!$D$4:$D$300,"&gt;="&amp;L$1)&gt;0,SUMIFS(Распис!$J$4:$J$300,Распис!$B$4:$B$300,$A73,Распис!$C$4:$C$300,"&lt;="&amp;L$1,Распис!$D$4:$D$300,"&gt;="&amp;L$1),SUMIF(База!$B$3:$B$305,$A73,База!$J$3:$J$152))</f>
        <v>0</v>
      </c>
      <c r="M73" s="46">
        <f ca="1">IF(COUNTIFS(Распис!$B$4:$B$300,$A73,Распис!$C$4:$C$300,"&lt;="&amp;M$1,Распис!$D$4:$D$300,"&gt;="&amp;M$1)&gt;0,SUMIFS(Распис!$K$4:$K$300,Распис!$B$4:$B$300,$A73,Распис!$C$4:$C$300,"&lt;="&amp;M$1,Распис!$D$4:$D$300,"&gt;="&amp;M$1),SUMIF(База!$B$3:$B$305,$A73,База!$K$3:$K$152))</f>
        <v>0</v>
      </c>
      <c r="N73" s="46" t="s">
        <v>23</v>
      </c>
      <c r="O73" s="46">
        <f ca="1">IF(COUNTIFS(Распис!$B$4:$B$300,$A73,Распис!$C$4:$C$300,"&lt;="&amp;O$1,Распис!$D$4:$D$300,"&gt;="&amp;O$1)&gt;0,SUMIFS(Распис!$F$4:$F$300,Распис!$B$4:$B$300,$A73,Распис!$C$4:$C$300,"&lt;="&amp;O$1,Распис!$D$4:$D$300,"&gt;="&amp;O$1),SUMIF(База!$B$3:$B$305,$A73,База!$F$3:$F$152))</f>
        <v>0</v>
      </c>
      <c r="P73" s="46">
        <f ca="1">IF(COUNTIFS(Распис!$B$4:$B$300,$A73,Распис!$C$4:$C$300,"&lt;="&amp;P$1,Распис!$D$4:$D$300,"&gt;="&amp;P$1)&gt;0,SUMIFS(Распис!$G$4:$G$300,Распис!$B$4:$B$300,$A73,Распис!$C$4:$C$300,"&lt;="&amp;P$1,Распис!$D$4:$D$300,"&gt;="&amp;P$1),SUMIF(База!$B$3:$B$305,$A73,База!$G$3:$G$152))</f>
        <v>0</v>
      </c>
      <c r="Q73" s="46">
        <f ca="1">IF(COUNTIFS(Распис!$B$4:$B$300,$A73,Распис!$C$4:$C$300,"&lt;="&amp;Q$1,Распис!$D$4:$D$300,"&gt;="&amp;Q$1)&gt;0,SUMIFS(Распис!$H$4:$H$300,Распис!$B$4:$B$300,$A73,Распис!$C$4:$C$300,"&lt;="&amp;Q$1,Распис!$D$4:$D$300,"&gt;="&amp;Q$1),SUMIF(База!$B$3:$B$305,$A73,База!$H$3:$H$152))</f>
        <v>0</v>
      </c>
      <c r="R73" s="46">
        <f ca="1">IF(COUNTIFS(Распис!$B$4:$B$300,$A73,Распис!$C$4:$C$300,"&lt;="&amp;R$1,Распис!$D$4:$D$300,"&gt;="&amp;R$1)&gt;0,SUMIFS(Распис!$I$4:$I$300,Распис!$B$4:$B$300,$A73,Распис!$C$4:$C$300,"&lt;="&amp;R$1,Распис!$D$4:$D$300,"&gt;="&amp;R$1),SUMIF(База!$B$3:$B$305,$A73,База!$I$3:$I$152))</f>
        <v>0</v>
      </c>
      <c r="S73" s="46">
        <f ca="1">IF(COUNTIFS(Распис!$B$4:$B$300,$A73,Распис!$C$4:$C$300,"&lt;="&amp;S$1,Распис!$D$4:$D$300,"&gt;="&amp;S$1)&gt;0,SUMIFS(Распис!$J$4:$J$300,Распис!$B$4:$B$300,$A73,Распис!$C$4:$C$300,"&lt;="&amp;S$1,Распис!$D$4:$D$300,"&gt;="&amp;S$1),SUMIF(База!$B$3:$B$305,$A73,База!$J$3:$J$152))</f>
        <v>0</v>
      </c>
      <c r="T73" s="46">
        <f ca="1">IF(COUNTIFS(Распис!$B$4:$B$300,$A73,Распис!$C$4:$C$300,"&lt;="&amp;T$1,Распис!$D$4:$D$300,"&gt;="&amp;T$1)&gt;0,SUMIFS(Распис!$K$4:$K$300,Распис!$B$4:$B$300,$A73,Распис!$C$4:$C$300,"&lt;="&amp;T$1,Распис!$D$4:$D$300,"&gt;="&amp;T$1),SUMIF(База!$B$3:$B$305,$A73,База!$K$3:$K$152))</f>
        <v>0</v>
      </c>
      <c r="U73" s="46" t="s">
        <v>23</v>
      </c>
      <c r="V73" s="46">
        <f ca="1">IF(COUNTIFS(Распис!$B$4:$B$300,$A73,Распис!$C$4:$C$300,"&lt;="&amp;V$1,Распис!$D$4:$D$300,"&gt;="&amp;V$1)&gt;0,SUMIFS(Распис!$F$4:$F$300,Распис!$B$4:$B$300,$A73,Распис!$C$4:$C$300,"&lt;="&amp;V$1,Распис!$D$4:$D$300,"&gt;="&amp;V$1),SUMIF(База!$B$3:$B$305,$A73,База!$F$3:$F$152))</f>
        <v>0</v>
      </c>
      <c r="W73" s="46">
        <f ca="1">IF(COUNTIFS(Распис!$B$4:$B$300,$A73,Распис!$C$4:$C$300,"&lt;="&amp;W$1,Распис!$D$4:$D$300,"&gt;="&amp;W$1)&gt;0,SUMIFS(Распис!$G$4:$G$300,Распис!$B$4:$B$300,$A73,Распис!$C$4:$C$300,"&lt;="&amp;W$1,Распис!$D$4:$D$300,"&gt;="&amp;W$1),SUMIF(База!$B$3:$B$305,$A73,База!$G$3:$G$152))</f>
        <v>0</v>
      </c>
      <c r="X73" s="46">
        <f ca="1">IF(COUNTIFS(Распис!$B$4:$B$300,$A73,Распис!$C$4:$C$300,"&lt;="&amp;X$1,Распис!$D$4:$D$300,"&gt;="&amp;X$1)&gt;0,SUMIFS(Распис!$H$4:$H$300,Распис!$B$4:$B$300,$A73,Распис!$C$4:$C$300,"&lt;="&amp;X$1,Распис!$D$4:$D$300,"&gt;="&amp;X$1),SUMIF(База!$B$3:$B$305,$A73,База!$H$3:$H$152))</f>
        <v>0</v>
      </c>
      <c r="Y73" s="46">
        <f ca="1">IF(COUNTIFS(Распис!$B$4:$B$300,$A73,Распис!$C$4:$C$300,"&lt;="&amp;Y$1,Распис!$D$4:$D$300,"&gt;="&amp;Y$1)&gt;0,SUMIFS(Распис!$I$4:$I$300,Распис!$B$4:$B$300,$A73,Распис!$C$4:$C$300,"&lt;="&amp;Y$1,Распис!$D$4:$D$300,"&gt;="&amp;Y$1),SUMIF(База!$B$3:$B$305,$A73,База!$I$3:$I$152))</f>
        <v>0</v>
      </c>
      <c r="Z73" s="46">
        <f ca="1">IF(COUNTIFS(Распис!$B$4:$B$300,$A73,Распис!$C$4:$C$300,"&lt;="&amp;Z$1,Распис!$D$4:$D$300,"&gt;="&amp;Z$1)&gt;0,SUMIFS(Распис!$J$4:$J$300,Распис!$B$4:$B$300,$A73,Распис!$C$4:$C$300,"&lt;="&amp;Z$1,Распис!$D$4:$D$300,"&gt;="&amp;Z$1),SUMIF(База!$B$3:$B$305,$A73,База!$J$3:$J$152))</f>
        <v>0</v>
      </c>
      <c r="AA73" s="46" t="s">
        <v>25</v>
      </c>
      <c r="AB73" s="46" t="s">
        <v>23</v>
      </c>
      <c r="AC73" s="46" t="s">
        <v>25</v>
      </c>
      <c r="AD73" s="46" t="s">
        <v>25</v>
      </c>
      <c r="AE73" s="46" t="s">
        <v>25</v>
      </c>
      <c r="AF73" s="46" t="s">
        <v>25</v>
      </c>
      <c r="AG73" s="46">
        <f t="shared" ca="1" si="11"/>
        <v>0</v>
      </c>
      <c r="AH73" s="46">
        <f ca="1">AG73-SUMIFS(Распред!$G$4:$G$300,Распред!$B$4:$B$300,"май",Распред!$F$4:$F$300,A73)</f>
        <v>0</v>
      </c>
      <c r="AI73" s="46">
        <f ca="1">AH73+(COUNTIF(B73:AF73,"КД")+SUMIFS(Распред!$AH$4:$AH$300,Распред!$F$4:$F$300,A73,Распред!$B$4:$B$300,"май"))*4</f>
        <v>20</v>
      </c>
      <c r="AJ73" s="46">
        <f t="shared" ca="1" si="12"/>
        <v>0</v>
      </c>
      <c r="AK73" s="46">
        <f t="shared" ca="1" si="13"/>
        <v>0</v>
      </c>
      <c r="AL73" s="46">
        <f>SUMIFS(Распред!$K$4:$K$300,Распред!$B$4:$B$300,"май",Распред!$J$4:$J$300,A73)+SUMIFS(Распред!$M$4:$M$300,Распред!$B$4:$B$300,"май",Распред!$L$4:$L$300,A73)+SUMIFS(Распред!$O$4:$O$300,Распред!$B$4:$B$300,"май",Распред!$N$4:$N$300,A73)+SUMIFS(Распред!$Q$4:$Q$300,Распред!$B$4:$B$300,"май",Распред!$P$4:$P$300,A73)+SUMIFS(Распред!$S$4:$S$300,Распред!$B$4:$B$300,"май",Распред!$R$4:$R$300,A73)+SUMIFS(Распред!$U$4:$U$300,Распред!$B$4:$B$300,"май",Распред!$T$4:$T$300,A73)+SUMIFS(Распред!$W$4:$W$300,Распред!$B$4:$B$300,"май",Распред!$V$4:$V$300,A73)+SUMIFS(Распред!$Y$4:$Y$300,Распред!$B$4:$B$300,"май",Распред!$X$4:$X$300,A73)+SUMIFS(Распред!$AA$4:$AA$300,Распред!$B$4:$B$300,"май",Распред!$Z$4:$Z$300,A73)+SUMIFS(Распред!$AC$4:$AC$300,Распред!$B$4:$B$300,"май",Распред!$AB$4:$AB$300,A73)</f>
        <v>0</v>
      </c>
      <c r="AM73" s="46">
        <f t="shared" ca="1" si="14"/>
        <v>0</v>
      </c>
      <c r="AN73" s="46">
        <f t="shared" ca="1" si="15"/>
        <v>0</v>
      </c>
      <c r="AO73" s="46">
        <f t="shared" ca="1" si="16"/>
        <v>0</v>
      </c>
      <c r="AP73" s="46">
        <f>январь!AP73</f>
        <v>0</v>
      </c>
      <c r="AQ73" s="46">
        <f t="shared" ca="1" si="17"/>
        <v>0</v>
      </c>
      <c r="AR73" s="47"/>
      <c r="AS73" s="47">
        <f t="shared" ca="1" si="18"/>
        <v>0</v>
      </c>
      <c r="AT73" s="47"/>
      <c r="AU73" s="47"/>
      <c r="AV73" s="47"/>
      <c r="AW73" s="47"/>
      <c r="AX73" s="47"/>
      <c r="AY73" s="184"/>
      <c r="AZ73" s="184"/>
      <c r="BA73" s="184"/>
      <c r="BB73" s="184"/>
      <c r="BC73" s="184"/>
      <c r="BD73" s="184"/>
      <c r="BE73" s="184"/>
    </row>
    <row r="74" spans="1:57" x14ac:dyDescent="0.25">
      <c r="A74" s="47">
        <f>База!B74</f>
        <v>0</v>
      </c>
      <c r="B74" s="46" t="s">
        <v>24</v>
      </c>
      <c r="C74" s="46">
        <f ca="1">IF(COUNTIFS(Распис!$B$4:$B$300,$A74,Распис!$C$4:$C$300,"&lt;="&amp;C$1,Распис!$D$4:$D$300,"&gt;="&amp;C$1)&gt;0,SUMIFS(Распис!$H$4:$H$300,Распис!$B$4:$B$300,$A74,Распис!$C$4:$C$300,"&lt;="&amp;C$1,Распис!$D$4:$D$300,"&gt;="&amp;C$1),SUMIF(База!$B$3:$B$305,$A74,База!$H$3:$H$152))</f>
        <v>0</v>
      </c>
      <c r="D74" s="46">
        <f ca="1">IF(COUNTIFS(Распис!$B$4:$B$300,$A74,Распис!$C$4:$C$300,"&lt;="&amp;D$1,Распис!$D$4:$D$300,"&gt;="&amp;D$1)&gt;0,SUMIFS(Распис!$I$4:$I$300,Распис!$B$4:$B$300,$A74,Распис!$C$4:$C$300,"&lt;="&amp;D$1,Распис!$D$4:$D$300,"&gt;="&amp;D$1),SUMIF(База!$B$3:$B$305,$A74,База!$I$3:$I$152))</f>
        <v>0</v>
      </c>
      <c r="E74" s="46">
        <f ca="1">IF(COUNTIFS(Распис!$B$4:$B$300,$A74,Распис!$C$4:$C$300,"&lt;="&amp;E$1,Распис!$D$4:$D$300,"&gt;="&amp;E$1)&gt;0,SUMIFS(Распис!$J$4:$J$300,Распис!$B$4:$B$300,$A74,Распис!$C$4:$C$300,"&lt;="&amp;E$1,Распис!$D$4:$D$300,"&gt;="&amp;E$1),SUMIF(База!$B$3:$B$305,$A74,База!$J$3:$J$152))</f>
        <v>0</v>
      </c>
      <c r="F74" s="46">
        <f ca="1">IF(COUNTIFS(Распис!$B$4:$B$300,$A74,Распис!$C$4:$C$300,"&lt;="&amp;F$1,Распис!$D$4:$D$300,"&gt;="&amp;F$1)&gt;0,SUMIFS(Распис!$K$4:$K$300,Распис!$B$4:$B$300,$A74,Распис!$C$4:$C$300,"&lt;="&amp;F$1,Распис!$D$4:$D$300,"&gt;="&amp;F$1),SUMIF(База!$B$3:$B$305,$A74,База!$K$3:$K$152))</f>
        <v>0</v>
      </c>
      <c r="G74" s="46" t="s">
        <v>23</v>
      </c>
      <c r="H74" s="46" t="s">
        <v>24</v>
      </c>
      <c r="I74" s="46">
        <f ca="1">IF(COUNTIFS(Распис!$B$4:$B$300,$A74,Распис!$C$4:$C$300,"&lt;="&amp;I$1,Распис!$D$4:$D$300,"&gt;="&amp;I$1)&gt;0,SUMIFS(Распис!$G$4:$G$300,Распис!$B$4:$B$300,$A74,Распис!$C$4:$C$300,"&lt;="&amp;I$1,Распис!$D$4:$D$300,"&gt;="&amp;I$1),SUMIF(База!$B$3:$B$305,$A74,База!$G$3:$G$152))</f>
        <v>0</v>
      </c>
      <c r="J74" s="46" t="s">
        <v>24</v>
      </c>
      <c r="K74" s="46">
        <f ca="1">IF(COUNTIFS(Распис!$B$4:$B$300,$A74,Распис!$C$4:$C$300,"&lt;="&amp;K$1,Распис!$D$4:$D$300,"&gt;="&amp;K$1)&gt;0,SUMIFS(Распис!$I$4:$I$300,Распис!$B$4:$B$300,$A74,Распис!$C$4:$C$300,"&lt;="&amp;K$1,Распис!$D$4:$D$300,"&gt;="&amp;K$1),SUMIF(База!$B$3:$B$305,$A74,База!$I$3:$I$152))</f>
        <v>0</v>
      </c>
      <c r="L74" s="46">
        <f ca="1">IF(COUNTIFS(Распис!$B$4:$B$300,$A74,Распис!$C$4:$C$300,"&lt;="&amp;L$1,Распис!$D$4:$D$300,"&gt;="&amp;L$1)&gt;0,SUMIFS(Распис!$J$4:$J$300,Распис!$B$4:$B$300,$A74,Распис!$C$4:$C$300,"&lt;="&amp;L$1,Распис!$D$4:$D$300,"&gt;="&amp;L$1),SUMIF(База!$B$3:$B$305,$A74,База!$J$3:$J$152))</f>
        <v>0</v>
      </c>
      <c r="M74" s="46">
        <f ca="1">IF(COUNTIFS(Распис!$B$4:$B$300,$A74,Распис!$C$4:$C$300,"&lt;="&amp;M$1,Распис!$D$4:$D$300,"&gt;="&amp;M$1)&gt;0,SUMIFS(Распис!$K$4:$K$300,Распис!$B$4:$B$300,$A74,Распис!$C$4:$C$300,"&lt;="&amp;M$1,Распис!$D$4:$D$300,"&gt;="&amp;M$1),SUMIF(База!$B$3:$B$305,$A74,База!$K$3:$K$152))</f>
        <v>0</v>
      </c>
      <c r="N74" s="46" t="s">
        <v>23</v>
      </c>
      <c r="O74" s="46">
        <f ca="1">IF(COUNTIFS(Распис!$B$4:$B$300,$A74,Распис!$C$4:$C$300,"&lt;="&amp;O$1,Распис!$D$4:$D$300,"&gt;="&amp;O$1)&gt;0,SUMIFS(Распис!$F$4:$F$300,Распис!$B$4:$B$300,$A74,Распис!$C$4:$C$300,"&lt;="&amp;O$1,Распис!$D$4:$D$300,"&gt;="&amp;O$1),SUMIF(База!$B$3:$B$305,$A74,База!$F$3:$F$152))</f>
        <v>0</v>
      </c>
      <c r="P74" s="46">
        <f ca="1">IF(COUNTIFS(Распис!$B$4:$B$300,$A74,Распис!$C$4:$C$300,"&lt;="&amp;P$1,Распис!$D$4:$D$300,"&gt;="&amp;P$1)&gt;0,SUMIFS(Распис!$G$4:$G$300,Распис!$B$4:$B$300,$A74,Распис!$C$4:$C$300,"&lt;="&amp;P$1,Распис!$D$4:$D$300,"&gt;="&amp;P$1),SUMIF(База!$B$3:$B$305,$A74,База!$G$3:$G$152))</f>
        <v>0</v>
      </c>
      <c r="Q74" s="46">
        <f ca="1">IF(COUNTIFS(Распис!$B$4:$B$300,$A74,Распис!$C$4:$C$300,"&lt;="&amp;Q$1,Распис!$D$4:$D$300,"&gt;="&amp;Q$1)&gt;0,SUMIFS(Распис!$H$4:$H$300,Распис!$B$4:$B$300,$A74,Распис!$C$4:$C$300,"&lt;="&amp;Q$1,Распис!$D$4:$D$300,"&gt;="&amp;Q$1),SUMIF(База!$B$3:$B$305,$A74,База!$H$3:$H$152))</f>
        <v>0</v>
      </c>
      <c r="R74" s="46">
        <f ca="1">IF(COUNTIFS(Распис!$B$4:$B$300,$A74,Распис!$C$4:$C$300,"&lt;="&amp;R$1,Распис!$D$4:$D$300,"&gt;="&amp;R$1)&gt;0,SUMIFS(Распис!$I$4:$I$300,Распис!$B$4:$B$300,$A74,Распис!$C$4:$C$300,"&lt;="&amp;R$1,Распис!$D$4:$D$300,"&gt;="&amp;R$1),SUMIF(База!$B$3:$B$305,$A74,База!$I$3:$I$152))</f>
        <v>0</v>
      </c>
      <c r="S74" s="46">
        <f ca="1">IF(COUNTIFS(Распис!$B$4:$B$300,$A74,Распис!$C$4:$C$300,"&lt;="&amp;S$1,Распис!$D$4:$D$300,"&gt;="&amp;S$1)&gt;0,SUMIFS(Распис!$J$4:$J$300,Распис!$B$4:$B$300,$A74,Распис!$C$4:$C$300,"&lt;="&amp;S$1,Распис!$D$4:$D$300,"&gt;="&amp;S$1),SUMIF(База!$B$3:$B$305,$A74,База!$J$3:$J$152))</f>
        <v>0</v>
      </c>
      <c r="T74" s="46">
        <f ca="1">IF(COUNTIFS(Распис!$B$4:$B$300,$A74,Распис!$C$4:$C$300,"&lt;="&amp;T$1,Распис!$D$4:$D$300,"&gt;="&amp;T$1)&gt;0,SUMIFS(Распис!$K$4:$K$300,Распис!$B$4:$B$300,$A74,Распис!$C$4:$C$300,"&lt;="&amp;T$1,Распис!$D$4:$D$300,"&gt;="&amp;T$1),SUMIF(База!$B$3:$B$305,$A74,База!$K$3:$K$152))</f>
        <v>0</v>
      </c>
      <c r="U74" s="46" t="s">
        <v>23</v>
      </c>
      <c r="V74" s="46">
        <f ca="1">IF(COUNTIFS(Распис!$B$4:$B$300,$A74,Распис!$C$4:$C$300,"&lt;="&amp;V$1,Распис!$D$4:$D$300,"&gt;="&amp;V$1)&gt;0,SUMIFS(Распис!$F$4:$F$300,Распис!$B$4:$B$300,$A74,Распис!$C$4:$C$300,"&lt;="&amp;V$1,Распис!$D$4:$D$300,"&gt;="&amp;V$1),SUMIF(База!$B$3:$B$305,$A74,База!$F$3:$F$152))</f>
        <v>0</v>
      </c>
      <c r="W74" s="46">
        <f ca="1">IF(COUNTIFS(Распис!$B$4:$B$300,$A74,Распис!$C$4:$C$300,"&lt;="&amp;W$1,Распис!$D$4:$D$300,"&gt;="&amp;W$1)&gt;0,SUMIFS(Распис!$G$4:$G$300,Распис!$B$4:$B$300,$A74,Распис!$C$4:$C$300,"&lt;="&amp;W$1,Распис!$D$4:$D$300,"&gt;="&amp;W$1),SUMIF(База!$B$3:$B$305,$A74,База!$G$3:$G$152))</f>
        <v>0</v>
      </c>
      <c r="X74" s="46">
        <f ca="1">IF(COUNTIFS(Распис!$B$4:$B$300,$A74,Распис!$C$4:$C$300,"&lt;="&amp;X$1,Распис!$D$4:$D$300,"&gt;="&amp;X$1)&gt;0,SUMIFS(Распис!$H$4:$H$300,Распис!$B$4:$B$300,$A74,Распис!$C$4:$C$300,"&lt;="&amp;X$1,Распис!$D$4:$D$300,"&gt;="&amp;X$1),SUMIF(База!$B$3:$B$305,$A74,База!$H$3:$H$152))</f>
        <v>0</v>
      </c>
      <c r="Y74" s="46">
        <f ca="1">IF(COUNTIFS(Распис!$B$4:$B$300,$A74,Распис!$C$4:$C$300,"&lt;="&amp;Y$1,Распис!$D$4:$D$300,"&gt;="&amp;Y$1)&gt;0,SUMIFS(Распис!$I$4:$I$300,Распис!$B$4:$B$300,$A74,Распис!$C$4:$C$300,"&lt;="&amp;Y$1,Распис!$D$4:$D$300,"&gt;="&amp;Y$1),SUMIF(База!$B$3:$B$305,$A74,База!$I$3:$I$152))</f>
        <v>0</v>
      </c>
      <c r="Z74" s="46">
        <f ca="1">IF(COUNTIFS(Распис!$B$4:$B$300,$A74,Распис!$C$4:$C$300,"&lt;="&amp;Z$1,Распис!$D$4:$D$300,"&gt;="&amp;Z$1)&gt;0,SUMIFS(Распис!$J$4:$J$300,Распис!$B$4:$B$300,$A74,Распис!$C$4:$C$300,"&lt;="&amp;Z$1,Распис!$D$4:$D$300,"&gt;="&amp;Z$1),SUMIF(База!$B$3:$B$305,$A74,База!$J$3:$J$152))</f>
        <v>0</v>
      </c>
      <c r="AA74" s="46" t="s">
        <v>25</v>
      </c>
      <c r="AB74" s="46" t="s">
        <v>23</v>
      </c>
      <c r="AC74" s="46" t="s">
        <v>25</v>
      </c>
      <c r="AD74" s="46" t="s">
        <v>25</v>
      </c>
      <c r="AE74" s="46" t="s">
        <v>25</v>
      </c>
      <c r="AF74" s="46" t="s">
        <v>25</v>
      </c>
      <c r="AG74" s="46">
        <f t="shared" ca="1" si="11"/>
        <v>0</v>
      </c>
      <c r="AH74" s="46">
        <f ca="1">AG74-SUMIFS(Распред!$G$4:$G$300,Распред!$B$4:$B$300,"май",Распред!$F$4:$F$300,A74)</f>
        <v>0</v>
      </c>
      <c r="AI74" s="46">
        <f ca="1">AH74+(COUNTIF(B74:AF74,"КД")+SUMIFS(Распред!$AH$4:$AH$300,Распред!$F$4:$F$300,A74,Распред!$B$4:$B$300,"май"))*4</f>
        <v>20</v>
      </c>
      <c r="AJ74" s="46">
        <f t="shared" ca="1" si="12"/>
        <v>0</v>
      </c>
      <c r="AK74" s="46">
        <f t="shared" ca="1" si="13"/>
        <v>0</v>
      </c>
      <c r="AL74" s="46">
        <f>SUMIFS(Распред!$K$4:$K$300,Распред!$B$4:$B$300,"май",Распред!$J$4:$J$300,A74)+SUMIFS(Распред!$M$4:$M$300,Распред!$B$4:$B$300,"май",Распред!$L$4:$L$300,A74)+SUMIFS(Распред!$O$4:$O$300,Распред!$B$4:$B$300,"май",Распред!$N$4:$N$300,A74)+SUMIFS(Распред!$Q$4:$Q$300,Распред!$B$4:$B$300,"май",Распред!$P$4:$P$300,A74)+SUMIFS(Распред!$S$4:$S$300,Распред!$B$4:$B$300,"май",Распред!$R$4:$R$300,A74)+SUMIFS(Распред!$U$4:$U$300,Распред!$B$4:$B$300,"май",Распред!$T$4:$T$300,A74)+SUMIFS(Распред!$W$4:$W$300,Распред!$B$4:$B$300,"май",Распред!$V$4:$V$300,A74)+SUMIFS(Распред!$Y$4:$Y$300,Распред!$B$4:$B$300,"май",Распред!$X$4:$X$300,A74)+SUMIFS(Распред!$AA$4:$AA$300,Распред!$B$4:$B$300,"май",Распред!$Z$4:$Z$300,A74)+SUMIFS(Распред!$AC$4:$AC$300,Распред!$B$4:$B$300,"май",Распред!$AB$4:$AB$300,A74)</f>
        <v>0</v>
      </c>
      <c r="AM74" s="46">
        <f t="shared" ca="1" si="14"/>
        <v>0</v>
      </c>
      <c r="AN74" s="46">
        <f t="shared" ca="1" si="15"/>
        <v>0</v>
      </c>
      <c r="AO74" s="46">
        <f t="shared" ca="1" si="16"/>
        <v>0</v>
      </c>
      <c r="AP74" s="46">
        <f>январь!AP74</f>
        <v>0</v>
      </c>
      <c r="AQ74" s="46">
        <f t="shared" ca="1" si="17"/>
        <v>0</v>
      </c>
      <c r="AR74" s="47"/>
      <c r="AS74" s="47">
        <f t="shared" ca="1" si="18"/>
        <v>0</v>
      </c>
      <c r="AT74" s="47"/>
      <c r="AU74" s="47"/>
      <c r="AV74" s="47"/>
      <c r="AW74" s="47"/>
      <c r="AX74" s="47"/>
      <c r="AY74" s="184"/>
      <c r="AZ74" s="184"/>
      <c r="BA74" s="184"/>
      <c r="BB74" s="184"/>
      <c r="BC74" s="184"/>
      <c r="BD74" s="184"/>
      <c r="BE74" s="184"/>
    </row>
    <row r="75" spans="1:57" x14ac:dyDescent="0.25">
      <c r="A75" s="47">
        <f>База!B75</f>
        <v>0</v>
      </c>
      <c r="B75" s="46" t="s">
        <v>24</v>
      </c>
      <c r="C75" s="46">
        <f ca="1">IF(COUNTIFS(Распис!$B$4:$B$300,$A75,Распис!$C$4:$C$300,"&lt;="&amp;C$1,Распис!$D$4:$D$300,"&gt;="&amp;C$1)&gt;0,SUMIFS(Распис!$H$4:$H$300,Распис!$B$4:$B$300,$A75,Распис!$C$4:$C$300,"&lt;="&amp;C$1,Распис!$D$4:$D$300,"&gt;="&amp;C$1),SUMIF(База!$B$3:$B$305,$A75,База!$H$3:$H$152))</f>
        <v>0</v>
      </c>
      <c r="D75" s="46">
        <f ca="1">IF(COUNTIFS(Распис!$B$4:$B$300,$A75,Распис!$C$4:$C$300,"&lt;="&amp;D$1,Распис!$D$4:$D$300,"&gt;="&amp;D$1)&gt;0,SUMIFS(Распис!$I$4:$I$300,Распис!$B$4:$B$300,$A75,Распис!$C$4:$C$300,"&lt;="&amp;D$1,Распис!$D$4:$D$300,"&gt;="&amp;D$1),SUMIF(База!$B$3:$B$305,$A75,База!$I$3:$I$152))</f>
        <v>0</v>
      </c>
      <c r="E75" s="46">
        <f ca="1">IF(COUNTIFS(Распис!$B$4:$B$300,$A75,Распис!$C$4:$C$300,"&lt;="&amp;E$1,Распис!$D$4:$D$300,"&gt;="&amp;E$1)&gt;0,SUMIFS(Распис!$J$4:$J$300,Распис!$B$4:$B$300,$A75,Распис!$C$4:$C$300,"&lt;="&amp;E$1,Распис!$D$4:$D$300,"&gt;="&amp;E$1),SUMIF(База!$B$3:$B$305,$A75,База!$J$3:$J$152))</f>
        <v>0</v>
      </c>
      <c r="F75" s="46">
        <f ca="1">IF(COUNTIFS(Распис!$B$4:$B$300,$A75,Распис!$C$4:$C$300,"&lt;="&amp;F$1,Распис!$D$4:$D$300,"&gt;="&amp;F$1)&gt;0,SUMIFS(Распис!$K$4:$K$300,Распис!$B$4:$B$300,$A75,Распис!$C$4:$C$300,"&lt;="&amp;F$1,Распис!$D$4:$D$300,"&gt;="&amp;F$1),SUMIF(База!$B$3:$B$305,$A75,База!$K$3:$K$152))</f>
        <v>0</v>
      </c>
      <c r="G75" s="46" t="s">
        <v>23</v>
      </c>
      <c r="H75" s="46" t="s">
        <v>24</v>
      </c>
      <c r="I75" s="46">
        <f ca="1">IF(COUNTIFS(Распис!$B$4:$B$300,$A75,Распис!$C$4:$C$300,"&lt;="&amp;I$1,Распис!$D$4:$D$300,"&gt;="&amp;I$1)&gt;0,SUMIFS(Распис!$G$4:$G$300,Распис!$B$4:$B$300,$A75,Распис!$C$4:$C$300,"&lt;="&amp;I$1,Распис!$D$4:$D$300,"&gt;="&amp;I$1),SUMIF(База!$B$3:$B$305,$A75,База!$G$3:$G$152))</f>
        <v>0</v>
      </c>
      <c r="J75" s="46" t="s">
        <v>24</v>
      </c>
      <c r="K75" s="46">
        <f ca="1">IF(COUNTIFS(Распис!$B$4:$B$300,$A75,Распис!$C$4:$C$300,"&lt;="&amp;K$1,Распис!$D$4:$D$300,"&gt;="&amp;K$1)&gt;0,SUMIFS(Распис!$I$4:$I$300,Распис!$B$4:$B$300,$A75,Распис!$C$4:$C$300,"&lt;="&amp;K$1,Распис!$D$4:$D$300,"&gt;="&amp;K$1),SUMIF(База!$B$3:$B$305,$A75,База!$I$3:$I$152))</f>
        <v>0</v>
      </c>
      <c r="L75" s="46">
        <f ca="1">IF(COUNTIFS(Распис!$B$4:$B$300,$A75,Распис!$C$4:$C$300,"&lt;="&amp;L$1,Распис!$D$4:$D$300,"&gt;="&amp;L$1)&gt;0,SUMIFS(Распис!$J$4:$J$300,Распис!$B$4:$B$300,$A75,Распис!$C$4:$C$300,"&lt;="&amp;L$1,Распис!$D$4:$D$300,"&gt;="&amp;L$1),SUMIF(База!$B$3:$B$305,$A75,База!$J$3:$J$152))</f>
        <v>0</v>
      </c>
      <c r="M75" s="46">
        <f ca="1">IF(COUNTIFS(Распис!$B$4:$B$300,$A75,Распис!$C$4:$C$300,"&lt;="&amp;M$1,Распис!$D$4:$D$300,"&gt;="&amp;M$1)&gt;0,SUMIFS(Распис!$K$4:$K$300,Распис!$B$4:$B$300,$A75,Распис!$C$4:$C$300,"&lt;="&amp;M$1,Распис!$D$4:$D$300,"&gt;="&amp;M$1),SUMIF(База!$B$3:$B$305,$A75,База!$K$3:$K$152))</f>
        <v>0</v>
      </c>
      <c r="N75" s="46" t="s">
        <v>23</v>
      </c>
      <c r="O75" s="46">
        <f ca="1">IF(COUNTIFS(Распис!$B$4:$B$300,$A75,Распис!$C$4:$C$300,"&lt;="&amp;O$1,Распис!$D$4:$D$300,"&gt;="&amp;O$1)&gt;0,SUMIFS(Распис!$F$4:$F$300,Распис!$B$4:$B$300,$A75,Распис!$C$4:$C$300,"&lt;="&amp;O$1,Распис!$D$4:$D$300,"&gt;="&amp;O$1),SUMIF(База!$B$3:$B$305,$A75,База!$F$3:$F$152))</f>
        <v>0</v>
      </c>
      <c r="P75" s="46">
        <f ca="1">IF(COUNTIFS(Распис!$B$4:$B$300,$A75,Распис!$C$4:$C$300,"&lt;="&amp;P$1,Распис!$D$4:$D$300,"&gt;="&amp;P$1)&gt;0,SUMIFS(Распис!$G$4:$G$300,Распис!$B$4:$B$300,$A75,Распис!$C$4:$C$300,"&lt;="&amp;P$1,Распис!$D$4:$D$300,"&gt;="&amp;P$1),SUMIF(База!$B$3:$B$305,$A75,База!$G$3:$G$152))</f>
        <v>0</v>
      </c>
      <c r="Q75" s="46">
        <f ca="1">IF(COUNTIFS(Распис!$B$4:$B$300,$A75,Распис!$C$4:$C$300,"&lt;="&amp;Q$1,Распис!$D$4:$D$300,"&gt;="&amp;Q$1)&gt;0,SUMIFS(Распис!$H$4:$H$300,Распис!$B$4:$B$300,$A75,Распис!$C$4:$C$300,"&lt;="&amp;Q$1,Распис!$D$4:$D$300,"&gt;="&amp;Q$1),SUMIF(База!$B$3:$B$305,$A75,База!$H$3:$H$152))</f>
        <v>0</v>
      </c>
      <c r="R75" s="46">
        <f ca="1">IF(COUNTIFS(Распис!$B$4:$B$300,$A75,Распис!$C$4:$C$300,"&lt;="&amp;R$1,Распис!$D$4:$D$300,"&gt;="&amp;R$1)&gt;0,SUMIFS(Распис!$I$4:$I$300,Распис!$B$4:$B$300,$A75,Распис!$C$4:$C$300,"&lt;="&amp;R$1,Распис!$D$4:$D$300,"&gt;="&amp;R$1),SUMIF(База!$B$3:$B$305,$A75,База!$I$3:$I$152))</f>
        <v>0</v>
      </c>
      <c r="S75" s="46">
        <f ca="1">IF(COUNTIFS(Распис!$B$4:$B$300,$A75,Распис!$C$4:$C$300,"&lt;="&amp;S$1,Распис!$D$4:$D$300,"&gt;="&amp;S$1)&gt;0,SUMIFS(Распис!$J$4:$J$300,Распис!$B$4:$B$300,$A75,Распис!$C$4:$C$300,"&lt;="&amp;S$1,Распис!$D$4:$D$300,"&gt;="&amp;S$1),SUMIF(База!$B$3:$B$305,$A75,База!$J$3:$J$152))</f>
        <v>0</v>
      </c>
      <c r="T75" s="46">
        <f ca="1">IF(COUNTIFS(Распис!$B$4:$B$300,$A75,Распис!$C$4:$C$300,"&lt;="&amp;T$1,Распис!$D$4:$D$300,"&gt;="&amp;T$1)&gt;0,SUMIFS(Распис!$K$4:$K$300,Распис!$B$4:$B$300,$A75,Распис!$C$4:$C$300,"&lt;="&amp;T$1,Распис!$D$4:$D$300,"&gt;="&amp;T$1),SUMIF(База!$B$3:$B$305,$A75,База!$K$3:$K$152))</f>
        <v>0</v>
      </c>
      <c r="U75" s="46" t="s">
        <v>23</v>
      </c>
      <c r="V75" s="46">
        <f ca="1">IF(COUNTIFS(Распис!$B$4:$B$300,$A75,Распис!$C$4:$C$300,"&lt;="&amp;V$1,Распис!$D$4:$D$300,"&gt;="&amp;V$1)&gt;0,SUMIFS(Распис!$F$4:$F$300,Распис!$B$4:$B$300,$A75,Распис!$C$4:$C$300,"&lt;="&amp;V$1,Распис!$D$4:$D$300,"&gt;="&amp;V$1),SUMIF(База!$B$3:$B$305,$A75,База!$F$3:$F$152))</f>
        <v>0</v>
      </c>
      <c r="W75" s="46">
        <f ca="1">IF(COUNTIFS(Распис!$B$4:$B$300,$A75,Распис!$C$4:$C$300,"&lt;="&amp;W$1,Распис!$D$4:$D$300,"&gt;="&amp;W$1)&gt;0,SUMIFS(Распис!$G$4:$G$300,Распис!$B$4:$B$300,$A75,Распис!$C$4:$C$300,"&lt;="&amp;W$1,Распис!$D$4:$D$300,"&gt;="&amp;W$1),SUMIF(База!$B$3:$B$305,$A75,База!$G$3:$G$152))</f>
        <v>0</v>
      </c>
      <c r="X75" s="46">
        <f ca="1">IF(COUNTIFS(Распис!$B$4:$B$300,$A75,Распис!$C$4:$C$300,"&lt;="&amp;X$1,Распис!$D$4:$D$300,"&gt;="&amp;X$1)&gt;0,SUMIFS(Распис!$H$4:$H$300,Распис!$B$4:$B$300,$A75,Распис!$C$4:$C$300,"&lt;="&amp;X$1,Распис!$D$4:$D$300,"&gt;="&amp;X$1),SUMIF(База!$B$3:$B$305,$A75,База!$H$3:$H$152))</f>
        <v>0</v>
      </c>
      <c r="Y75" s="46">
        <f ca="1">IF(COUNTIFS(Распис!$B$4:$B$300,$A75,Распис!$C$4:$C$300,"&lt;="&amp;Y$1,Распис!$D$4:$D$300,"&gt;="&amp;Y$1)&gt;0,SUMIFS(Распис!$I$4:$I$300,Распис!$B$4:$B$300,$A75,Распис!$C$4:$C$300,"&lt;="&amp;Y$1,Распис!$D$4:$D$300,"&gt;="&amp;Y$1),SUMIF(База!$B$3:$B$305,$A75,База!$I$3:$I$152))</f>
        <v>0</v>
      </c>
      <c r="Z75" s="46">
        <f ca="1">IF(COUNTIFS(Распис!$B$4:$B$300,$A75,Распис!$C$4:$C$300,"&lt;="&amp;Z$1,Распис!$D$4:$D$300,"&gt;="&amp;Z$1)&gt;0,SUMIFS(Распис!$J$4:$J$300,Распис!$B$4:$B$300,$A75,Распис!$C$4:$C$300,"&lt;="&amp;Z$1,Распис!$D$4:$D$300,"&gt;="&amp;Z$1),SUMIF(База!$B$3:$B$305,$A75,База!$J$3:$J$152))</f>
        <v>0</v>
      </c>
      <c r="AA75" s="46" t="s">
        <v>25</v>
      </c>
      <c r="AB75" s="46" t="s">
        <v>23</v>
      </c>
      <c r="AC75" s="46" t="s">
        <v>25</v>
      </c>
      <c r="AD75" s="46" t="s">
        <v>25</v>
      </c>
      <c r="AE75" s="46" t="s">
        <v>25</v>
      </c>
      <c r="AF75" s="46" t="s">
        <v>25</v>
      </c>
      <c r="AG75" s="46">
        <f t="shared" ca="1" si="11"/>
        <v>0</v>
      </c>
      <c r="AH75" s="46">
        <f ca="1">AG75-SUMIFS(Распред!$G$4:$G$300,Распред!$B$4:$B$300,"май",Распред!$F$4:$F$300,A75)</f>
        <v>0</v>
      </c>
      <c r="AI75" s="46">
        <f ca="1">AH75+(COUNTIF(B75:AF75,"КД")+SUMIFS(Распред!$AH$4:$AH$300,Распред!$F$4:$F$300,A75,Распред!$B$4:$B$300,"май"))*4</f>
        <v>20</v>
      </c>
      <c r="AJ75" s="46">
        <f t="shared" ca="1" si="12"/>
        <v>0</v>
      </c>
      <c r="AK75" s="46">
        <f t="shared" ca="1" si="13"/>
        <v>0</v>
      </c>
      <c r="AL75" s="46">
        <f>SUMIFS(Распред!$K$4:$K$300,Распред!$B$4:$B$300,"май",Распред!$J$4:$J$300,A75)+SUMIFS(Распред!$M$4:$M$300,Распред!$B$4:$B$300,"май",Распред!$L$4:$L$300,A75)+SUMIFS(Распред!$O$4:$O$300,Распред!$B$4:$B$300,"май",Распред!$N$4:$N$300,A75)+SUMIFS(Распред!$Q$4:$Q$300,Распред!$B$4:$B$300,"май",Распред!$P$4:$P$300,A75)+SUMIFS(Распред!$S$4:$S$300,Распред!$B$4:$B$300,"май",Распред!$R$4:$R$300,A75)+SUMIFS(Распред!$U$4:$U$300,Распред!$B$4:$B$300,"май",Распред!$T$4:$T$300,A75)+SUMIFS(Распред!$W$4:$W$300,Распред!$B$4:$B$300,"май",Распред!$V$4:$V$300,A75)+SUMIFS(Распред!$Y$4:$Y$300,Распред!$B$4:$B$300,"май",Распред!$X$4:$X$300,A75)+SUMIFS(Распред!$AA$4:$AA$300,Распред!$B$4:$B$300,"май",Распред!$Z$4:$Z$300,A75)+SUMIFS(Распред!$AC$4:$AC$300,Распред!$B$4:$B$300,"май",Распред!$AB$4:$AB$300,A75)</f>
        <v>0</v>
      </c>
      <c r="AM75" s="46">
        <f t="shared" ca="1" si="14"/>
        <v>0</v>
      </c>
      <c r="AN75" s="46">
        <f t="shared" ca="1" si="15"/>
        <v>0</v>
      </c>
      <c r="AO75" s="46">
        <f t="shared" ca="1" si="16"/>
        <v>0</v>
      </c>
      <c r="AP75" s="46">
        <f>январь!AP75</f>
        <v>0</v>
      </c>
      <c r="AQ75" s="46">
        <f t="shared" ca="1" si="17"/>
        <v>0</v>
      </c>
      <c r="AR75" s="47"/>
      <c r="AS75" s="47">
        <f t="shared" ca="1" si="18"/>
        <v>0</v>
      </c>
      <c r="AT75" s="47"/>
      <c r="AU75" s="47"/>
      <c r="AV75" s="47"/>
      <c r="AW75" s="47"/>
      <c r="AX75" s="47"/>
      <c r="AY75" s="184"/>
      <c r="AZ75" s="184"/>
      <c r="BA75" s="184"/>
      <c r="BB75" s="184"/>
      <c r="BC75" s="184"/>
      <c r="BD75" s="184"/>
      <c r="BE75" s="184"/>
    </row>
    <row r="76" spans="1:57" x14ac:dyDescent="0.25">
      <c r="A76" s="47">
        <f>База!B76</f>
        <v>0</v>
      </c>
      <c r="B76" s="46" t="s">
        <v>24</v>
      </c>
      <c r="C76" s="46">
        <f ca="1">IF(COUNTIFS(Распис!$B$4:$B$300,$A76,Распис!$C$4:$C$300,"&lt;="&amp;C$1,Распис!$D$4:$D$300,"&gt;="&amp;C$1)&gt;0,SUMIFS(Распис!$H$4:$H$300,Распис!$B$4:$B$300,$A76,Распис!$C$4:$C$300,"&lt;="&amp;C$1,Распис!$D$4:$D$300,"&gt;="&amp;C$1),SUMIF(База!$B$3:$B$305,$A76,База!$H$3:$H$152))</f>
        <v>0</v>
      </c>
      <c r="D76" s="46">
        <f ca="1">IF(COUNTIFS(Распис!$B$4:$B$300,$A76,Распис!$C$4:$C$300,"&lt;="&amp;D$1,Распис!$D$4:$D$300,"&gt;="&amp;D$1)&gt;0,SUMIFS(Распис!$I$4:$I$300,Распис!$B$4:$B$300,$A76,Распис!$C$4:$C$300,"&lt;="&amp;D$1,Распис!$D$4:$D$300,"&gt;="&amp;D$1),SUMIF(База!$B$3:$B$305,$A76,База!$I$3:$I$152))</f>
        <v>0</v>
      </c>
      <c r="E76" s="46">
        <f ca="1">IF(COUNTIFS(Распис!$B$4:$B$300,$A76,Распис!$C$4:$C$300,"&lt;="&amp;E$1,Распис!$D$4:$D$300,"&gt;="&amp;E$1)&gt;0,SUMIFS(Распис!$J$4:$J$300,Распис!$B$4:$B$300,$A76,Распис!$C$4:$C$300,"&lt;="&amp;E$1,Распис!$D$4:$D$300,"&gt;="&amp;E$1),SUMIF(База!$B$3:$B$305,$A76,База!$J$3:$J$152))</f>
        <v>0</v>
      </c>
      <c r="F76" s="46">
        <f ca="1">IF(COUNTIFS(Распис!$B$4:$B$300,$A76,Распис!$C$4:$C$300,"&lt;="&amp;F$1,Распис!$D$4:$D$300,"&gt;="&amp;F$1)&gt;0,SUMIFS(Распис!$K$4:$K$300,Распис!$B$4:$B$300,$A76,Распис!$C$4:$C$300,"&lt;="&amp;F$1,Распис!$D$4:$D$300,"&gt;="&amp;F$1),SUMIF(База!$B$3:$B$305,$A76,База!$K$3:$K$152))</f>
        <v>0</v>
      </c>
      <c r="G76" s="46" t="s">
        <v>23</v>
      </c>
      <c r="H76" s="46" t="s">
        <v>24</v>
      </c>
      <c r="I76" s="46">
        <f ca="1">IF(COUNTIFS(Распис!$B$4:$B$300,$A76,Распис!$C$4:$C$300,"&lt;="&amp;I$1,Распис!$D$4:$D$300,"&gt;="&amp;I$1)&gt;0,SUMIFS(Распис!$G$4:$G$300,Распис!$B$4:$B$300,$A76,Распис!$C$4:$C$300,"&lt;="&amp;I$1,Распис!$D$4:$D$300,"&gt;="&amp;I$1),SUMIF(База!$B$3:$B$305,$A76,База!$G$3:$G$152))</f>
        <v>0</v>
      </c>
      <c r="J76" s="46" t="s">
        <v>24</v>
      </c>
      <c r="K76" s="46">
        <f ca="1">IF(COUNTIFS(Распис!$B$4:$B$300,$A76,Распис!$C$4:$C$300,"&lt;="&amp;K$1,Распис!$D$4:$D$300,"&gt;="&amp;K$1)&gt;0,SUMIFS(Распис!$I$4:$I$300,Распис!$B$4:$B$300,$A76,Распис!$C$4:$C$300,"&lt;="&amp;K$1,Распис!$D$4:$D$300,"&gt;="&amp;K$1),SUMIF(База!$B$3:$B$305,$A76,База!$I$3:$I$152))</f>
        <v>0</v>
      </c>
      <c r="L76" s="46">
        <f ca="1">IF(COUNTIFS(Распис!$B$4:$B$300,$A76,Распис!$C$4:$C$300,"&lt;="&amp;L$1,Распис!$D$4:$D$300,"&gt;="&amp;L$1)&gt;0,SUMIFS(Распис!$J$4:$J$300,Распис!$B$4:$B$300,$A76,Распис!$C$4:$C$300,"&lt;="&amp;L$1,Распис!$D$4:$D$300,"&gt;="&amp;L$1),SUMIF(База!$B$3:$B$305,$A76,База!$J$3:$J$152))</f>
        <v>0</v>
      </c>
      <c r="M76" s="46">
        <f ca="1">IF(COUNTIFS(Распис!$B$4:$B$300,$A76,Распис!$C$4:$C$300,"&lt;="&amp;M$1,Распис!$D$4:$D$300,"&gt;="&amp;M$1)&gt;0,SUMIFS(Распис!$K$4:$K$300,Распис!$B$4:$B$300,$A76,Распис!$C$4:$C$300,"&lt;="&amp;M$1,Распис!$D$4:$D$300,"&gt;="&amp;M$1),SUMIF(База!$B$3:$B$305,$A76,База!$K$3:$K$152))</f>
        <v>0</v>
      </c>
      <c r="N76" s="46" t="s">
        <v>23</v>
      </c>
      <c r="O76" s="46">
        <f ca="1">IF(COUNTIFS(Распис!$B$4:$B$300,$A76,Распис!$C$4:$C$300,"&lt;="&amp;O$1,Распис!$D$4:$D$300,"&gt;="&amp;O$1)&gt;0,SUMIFS(Распис!$F$4:$F$300,Распис!$B$4:$B$300,$A76,Распис!$C$4:$C$300,"&lt;="&amp;O$1,Распис!$D$4:$D$300,"&gt;="&amp;O$1),SUMIF(База!$B$3:$B$305,$A76,База!$F$3:$F$152))</f>
        <v>0</v>
      </c>
      <c r="P76" s="46">
        <f ca="1">IF(COUNTIFS(Распис!$B$4:$B$300,$A76,Распис!$C$4:$C$300,"&lt;="&amp;P$1,Распис!$D$4:$D$300,"&gt;="&amp;P$1)&gt;0,SUMIFS(Распис!$G$4:$G$300,Распис!$B$4:$B$300,$A76,Распис!$C$4:$C$300,"&lt;="&amp;P$1,Распис!$D$4:$D$300,"&gt;="&amp;P$1),SUMIF(База!$B$3:$B$305,$A76,База!$G$3:$G$152))</f>
        <v>0</v>
      </c>
      <c r="Q76" s="46">
        <f ca="1">IF(COUNTIFS(Распис!$B$4:$B$300,$A76,Распис!$C$4:$C$300,"&lt;="&amp;Q$1,Распис!$D$4:$D$300,"&gt;="&amp;Q$1)&gt;0,SUMIFS(Распис!$H$4:$H$300,Распис!$B$4:$B$300,$A76,Распис!$C$4:$C$300,"&lt;="&amp;Q$1,Распис!$D$4:$D$300,"&gt;="&amp;Q$1),SUMIF(База!$B$3:$B$305,$A76,База!$H$3:$H$152))</f>
        <v>0</v>
      </c>
      <c r="R76" s="46">
        <f ca="1">IF(COUNTIFS(Распис!$B$4:$B$300,$A76,Распис!$C$4:$C$300,"&lt;="&amp;R$1,Распис!$D$4:$D$300,"&gt;="&amp;R$1)&gt;0,SUMIFS(Распис!$I$4:$I$300,Распис!$B$4:$B$300,$A76,Распис!$C$4:$C$300,"&lt;="&amp;R$1,Распис!$D$4:$D$300,"&gt;="&amp;R$1),SUMIF(База!$B$3:$B$305,$A76,База!$I$3:$I$152))</f>
        <v>0</v>
      </c>
      <c r="S76" s="46">
        <f ca="1">IF(COUNTIFS(Распис!$B$4:$B$300,$A76,Распис!$C$4:$C$300,"&lt;="&amp;S$1,Распис!$D$4:$D$300,"&gt;="&amp;S$1)&gt;0,SUMIFS(Распис!$J$4:$J$300,Распис!$B$4:$B$300,$A76,Распис!$C$4:$C$300,"&lt;="&amp;S$1,Распис!$D$4:$D$300,"&gt;="&amp;S$1),SUMIF(База!$B$3:$B$305,$A76,База!$J$3:$J$152))</f>
        <v>0</v>
      </c>
      <c r="T76" s="46">
        <f ca="1">IF(COUNTIFS(Распис!$B$4:$B$300,$A76,Распис!$C$4:$C$300,"&lt;="&amp;T$1,Распис!$D$4:$D$300,"&gt;="&amp;T$1)&gt;0,SUMIFS(Распис!$K$4:$K$300,Распис!$B$4:$B$300,$A76,Распис!$C$4:$C$300,"&lt;="&amp;T$1,Распис!$D$4:$D$300,"&gt;="&amp;T$1),SUMIF(База!$B$3:$B$305,$A76,База!$K$3:$K$152))</f>
        <v>0</v>
      </c>
      <c r="U76" s="46" t="s">
        <v>23</v>
      </c>
      <c r="V76" s="46">
        <f ca="1">IF(COUNTIFS(Распис!$B$4:$B$300,$A76,Распис!$C$4:$C$300,"&lt;="&amp;V$1,Распис!$D$4:$D$300,"&gt;="&amp;V$1)&gt;0,SUMIFS(Распис!$F$4:$F$300,Распис!$B$4:$B$300,$A76,Распис!$C$4:$C$300,"&lt;="&amp;V$1,Распис!$D$4:$D$300,"&gt;="&amp;V$1),SUMIF(База!$B$3:$B$305,$A76,База!$F$3:$F$152))</f>
        <v>0</v>
      </c>
      <c r="W76" s="46">
        <f ca="1">IF(COUNTIFS(Распис!$B$4:$B$300,$A76,Распис!$C$4:$C$300,"&lt;="&amp;W$1,Распис!$D$4:$D$300,"&gt;="&amp;W$1)&gt;0,SUMIFS(Распис!$G$4:$G$300,Распис!$B$4:$B$300,$A76,Распис!$C$4:$C$300,"&lt;="&amp;W$1,Распис!$D$4:$D$300,"&gt;="&amp;W$1),SUMIF(База!$B$3:$B$305,$A76,База!$G$3:$G$152))</f>
        <v>0</v>
      </c>
      <c r="X76" s="46">
        <f ca="1">IF(COUNTIFS(Распис!$B$4:$B$300,$A76,Распис!$C$4:$C$300,"&lt;="&amp;X$1,Распис!$D$4:$D$300,"&gt;="&amp;X$1)&gt;0,SUMIFS(Распис!$H$4:$H$300,Распис!$B$4:$B$300,$A76,Распис!$C$4:$C$300,"&lt;="&amp;X$1,Распис!$D$4:$D$300,"&gt;="&amp;X$1),SUMIF(База!$B$3:$B$305,$A76,База!$H$3:$H$152))</f>
        <v>0</v>
      </c>
      <c r="Y76" s="46">
        <f ca="1">IF(COUNTIFS(Распис!$B$4:$B$300,$A76,Распис!$C$4:$C$300,"&lt;="&amp;Y$1,Распис!$D$4:$D$300,"&gt;="&amp;Y$1)&gt;0,SUMIFS(Распис!$I$4:$I$300,Распис!$B$4:$B$300,$A76,Распис!$C$4:$C$300,"&lt;="&amp;Y$1,Распис!$D$4:$D$300,"&gt;="&amp;Y$1),SUMIF(База!$B$3:$B$305,$A76,База!$I$3:$I$152))</f>
        <v>0</v>
      </c>
      <c r="Z76" s="46">
        <f ca="1">IF(COUNTIFS(Распис!$B$4:$B$300,$A76,Распис!$C$4:$C$300,"&lt;="&amp;Z$1,Распис!$D$4:$D$300,"&gt;="&amp;Z$1)&gt;0,SUMIFS(Распис!$J$4:$J$300,Распис!$B$4:$B$300,$A76,Распис!$C$4:$C$300,"&lt;="&amp;Z$1,Распис!$D$4:$D$300,"&gt;="&amp;Z$1),SUMIF(База!$B$3:$B$305,$A76,База!$J$3:$J$152))</f>
        <v>0</v>
      </c>
      <c r="AA76" s="46" t="s">
        <v>25</v>
      </c>
      <c r="AB76" s="46" t="s">
        <v>23</v>
      </c>
      <c r="AC76" s="46" t="s">
        <v>25</v>
      </c>
      <c r="AD76" s="46" t="s">
        <v>25</v>
      </c>
      <c r="AE76" s="46" t="s">
        <v>25</v>
      </c>
      <c r="AF76" s="46" t="s">
        <v>25</v>
      </c>
      <c r="AG76" s="46">
        <f t="shared" ca="1" si="11"/>
        <v>0</v>
      </c>
      <c r="AH76" s="46">
        <f ca="1">AG76-SUMIFS(Распред!$G$4:$G$300,Распред!$B$4:$B$300,"май",Распред!$F$4:$F$300,A76)</f>
        <v>0</v>
      </c>
      <c r="AI76" s="46">
        <f ca="1">AH76+(COUNTIF(B76:AF76,"КД")+SUMIFS(Распред!$AH$4:$AH$300,Распред!$F$4:$F$300,A76,Распред!$B$4:$B$300,"май"))*4</f>
        <v>20</v>
      </c>
      <c r="AJ76" s="46">
        <f t="shared" ca="1" si="12"/>
        <v>0</v>
      </c>
      <c r="AK76" s="46">
        <f t="shared" ca="1" si="13"/>
        <v>0</v>
      </c>
      <c r="AL76" s="46">
        <f>SUMIFS(Распред!$K$4:$K$300,Распред!$B$4:$B$300,"май",Распред!$J$4:$J$300,A76)+SUMIFS(Распред!$M$4:$M$300,Распред!$B$4:$B$300,"май",Распред!$L$4:$L$300,A76)+SUMIFS(Распред!$O$4:$O$300,Распред!$B$4:$B$300,"май",Распред!$N$4:$N$300,A76)+SUMIFS(Распред!$Q$4:$Q$300,Распред!$B$4:$B$300,"май",Распред!$P$4:$P$300,A76)+SUMIFS(Распред!$S$4:$S$300,Распред!$B$4:$B$300,"май",Распред!$R$4:$R$300,A76)+SUMIFS(Распред!$U$4:$U$300,Распред!$B$4:$B$300,"май",Распред!$T$4:$T$300,A76)+SUMIFS(Распред!$W$4:$W$300,Распред!$B$4:$B$300,"май",Распред!$V$4:$V$300,A76)+SUMIFS(Распред!$Y$4:$Y$300,Распред!$B$4:$B$300,"май",Распред!$X$4:$X$300,A76)+SUMIFS(Распред!$AA$4:$AA$300,Распред!$B$4:$B$300,"май",Распред!$Z$4:$Z$300,A76)+SUMIFS(Распред!$AC$4:$AC$300,Распред!$B$4:$B$300,"май",Распред!$AB$4:$AB$300,A76)</f>
        <v>0</v>
      </c>
      <c r="AM76" s="46">
        <f t="shared" ca="1" si="14"/>
        <v>0</v>
      </c>
      <c r="AN76" s="46">
        <f t="shared" ca="1" si="15"/>
        <v>0</v>
      </c>
      <c r="AO76" s="46">
        <f t="shared" ca="1" si="16"/>
        <v>0</v>
      </c>
      <c r="AP76" s="46">
        <f>январь!AP76</f>
        <v>0</v>
      </c>
      <c r="AQ76" s="46">
        <f t="shared" ca="1" si="17"/>
        <v>0</v>
      </c>
      <c r="AR76" s="47"/>
      <c r="AS76" s="47">
        <f t="shared" ca="1" si="18"/>
        <v>0</v>
      </c>
      <c r="AT76" s="47"/>
      <c r="AU76" s="47"/>
      <c r="AV76" s="47"/>
      <c r="AW76" s="47"/>
      <c r="AX76" s="47"/>
      <c r="AY76" s="184"/>
      <c r="AZ76" s="184"/>
      <c r="BA76" s="184"/>
      <c r="BB76" s="184"/>
      <c r="BC76" s="184"/>
      <c r="BD76" s="184"/>
      <c r="BE76" s="184"/>
    </row>
    <row r="77" spans="1:57" s="59" customFormat="1" x14ac:dyDescent="0.25">
      <c r="A77" s="190">
        <f>База!B77</f>
        <v>0</v>
      </c>
      <c r="B77" s="191" t="s">
        <v>24</v>
      </c>
      <c r="C77" s="191">
        <f ca="1">IF(COUNTIFS(Распис!$B$4:$B$300,$A77,Распис!$C$4:$C$300,"&lt;="&amp;C$1,Распис!$D$4:$D$300,"&gt;="&amp;C$1)&gt;0,SUMIFS(Распис!$H$4:$H$300,Распис!$B$4:$B$300,$A77,Распис!$C$4:$C$300,"&lt;="&amp;C$1,Распис!$D$4:$D$300,"&gt;="&amp;C$1),SUMIF(База!$B$3:$B$305,$A77,База!$H$3:$H$152))</f>
        <v>0</v>
      </c>
      <c r="D77" s="191">
        <f ca="1">IF(COUNTIFS(Распис!$B$4:$B$300,$A77,Распис!$C$4:$C$300,"&lt;="&amp;D$1,Распис!$D$4:$D$300,"&gt;="&amp;D$1)&gt;0,SUMIFS(Распис!$I$4:$I$300,Распис!$B$4:$B$300,$A77,Распис!$C$4:$C$300,"&lt;="&amp;D$1,Распис!$D$4:$D$300,"&gt;="&amp;D$1),SUMIF(База!$B$3:$B$305,$A77,База!$I$3:$I$152))</f>
        <v>0</v>
      </c>
      <c r="E77" s="191">
        <f ca="1">IF(COUNTIFS(Распис!$B$4:$B$300,$A77,Распис!$C$4:$C$300,"&lt;="&amp;E$1,Распис!$D$4:$D$300,"&gt;="&amp;E$1)&gt;0,SUMIFS(Распис!$J$4:$J$300,Распис!$B$4:$B$300,$A77,Распис!$C$4:$C$300,"&lt;="&amp;E$1,Распис!$D$4:$D$300,"&gt;="&amp;E$1),SUMIF(База!$B$3:$B$305,$A77,База!$J$3:$J$152))</f>
        <v>0</v>
      </c>
      <c r="F77" s="191">
        <f ca="1">IF(COUNTIFS(Распис!$B$4:$B$300,$A77,Распис!$C$4:$C$300,"&lt;="&amp;F$1,Распис!$D$4:$D$300,"&gt;="&amp;F$1)&gt;0,SUMIFS(Распис!$K$4:$K$300,Распис!$B$4:$B$300,$A77,Распис!$C$4:$C$300,"&lt;="&amp;F$1,Распис!$D$4:$D$300,"&gt;="&amp;F$1),SUMIF(База!$B$3:$B$305,$A77,База!$K$3:$K$152))</f>
        <v>0</v>
      </c>
      <c r="G77" s="191" t="s">
        <v>23</v>
      </c>
      <c r="H77" s="191" t="s">
        <v>24</v>
      </c>
      <c r="I77" s="191">
        <f ca="1">IF(COUNTIFS(Распис!$B$4:$B$300,$A77,Распис!$C$4:$C$300,"&lt;="&amp;I$1,Распис!$D$4:$D$300,"&gt;="&amp;I$1)&gt;0,SUMIFS(Распис!$G$4:$G$300,Распис!$B$4:$B$300,$A77,Распис!$C$4:$C$300,"&lt;="&amp;I$1,Распис!$D$4:$D$300,"&gt;="&amp;I$1),SUMIF(База!$B$3:$B$305,$A77,База!$G$3:$G$152))</f>
        <v>0</v>
      </c>
      <c r="J77" s="191" t="s">
        <v>24</v>
      </c>
      <c r="K77" s="191">
        <f ca="1">IF(COUNTIFS(Распис!$B$4:$B$300,$A77,Распис!$C$4:$C$300,"&lt;="&amp;K$1,Распис!$D$4:$D$300,"&gt;="&amp;K$1)&gt;0,SUMIFS(Распис!$I$4:$I$300,Распис!$B$4:$B$300,$A77,Распис!$C$4:$C$300,"&lt;="&amp;K$1,Распис!$D$4:$D$300,"&gt;="&amp;K$1),SUMIF(База!$B$3:$B$305,$A77,База!$I$3:$I$152))</f>
        <v>0</v>
      </c>
      <c r="L77" s="191">
        <f ca="1">IF(COUNTIFS(Распис!$B$4:$B$300,$A77,Распис!$C$4:$C$300,"&lt;="&amp;L$1,Распис!$D$4:$D$300,"&gt;="&amp;L$1)&gt;0,SUMIFS(Распис!$J$4:$J$300,Распис!$B$4:$B$300,$A77,Распис!$C$4:$C$300,"&lt;="&amp;L$1,Распис!$D$4:$D$300,"&gt;="&amp;L$1),SUMIF(База!$B$3:$B$305,$A77,База!$J$3:$J$152))</f>
        <v>0</v>
      </c>
      <c r="M77" s="191">
        <f ca="1">IF(COUNTIFS(Распис!$B$4:$B$300,$A77,Распис!$C$4:$C$300,"&lt;="&amp;M$1,Распис!$D$4:$D$300,"&gt;="&amp;M$1)&gt;0,SUMIFS(Распис!$K$4:$K$300,Распис!$B$4:$B$300,$A77,Распис!$C$4:$C$300,"&lt;="&amp;M$1,Распис!$D$4:$D$300,"&gt;="&amp;M$1),SUMIF(База!$B$3:$B$305,$A77,База!$K$3:$K$152))</f>
        <v>0</v>
      </c>
      <c r="N77" s="191" t="s">
        <v>23</v>
      </c>
      <c r="O77" s="191">
        <f ca="1">IF(COUNTIFS(Распис!$B$4:$B$300,$A77,Распис!$C$4:$C$300,"&lt;="&amp;O$1,Распис!$D$4:$D$300,"&gt;="&amp;O$1)&gt;0,SUMIFS(Распис!$F$4:$F$300,Распис!$B$4:$B$300,$A77,Распис!$C$4:$C$300,"&lt;="&amp;O$1,Распис!$D$4:$D$300,"&gt;="&amp;O$1),SUMIF(База!$B$3:$B$305,$A77,База!$F$3:$F$152))</f>
        <v>0</v>
      </c>
      <c r="P77" s="191">
        <f ca="1">IF(COUNTIFS(Распис!$B$4:$B$300,$A77,Распис!$C$4:$C$300,"&lt;="&amp;P$1,Распис!$D$4:$D$300,"&gt;="&amp;P$1)&gt;0,SUMIFS(Распис!$G$4:$G$300,Распис!$B$4:$B$300,$A77,Распис!$C$4:$C$300,"&lt;="&amp;P$1,Распис!$D$4:$D$300,"&gt;="&amp;P$1),SUMIF(База!$B$3:$B$305,$A77,База!$G$3:$G$152))</f>
        <v>0</v>
      </c>
      <c r="Q77" s="191">
        <f ca="1">IF(COUNTIFS(Распис!$B$4:$B$300,$A77,Распис!$C$4:$C$300,"&lt;="&amp;Q$1,Распис!$D$4:$D$300,"&gt;="&amp;Q$1)&gt;0,SUMIFS(Распис!$H$4:$H$300,Распис!$B$4:$B$300,$A77,Распис!$C$4:$C$300,"&lt;="&amp;Q$1,Распис!$D$4:$D$300,"&gt;="&amp;Q$1),SUMIF(База!$B$3:$B$305,$A77,База!$H$3:$H$152))</f>
        <v>0</v>
      </c>
      <c r="R77" s="191">
        <f ca="1">IF(COUNTIFS(Распис!$B$4:$B$300,$A77,Распис!$C$4:$C$300,"&lt;="&amp;R$1,Распис!$D$4:$D$300,"&gt;="&amp;R$1)&gt;0,SUMIFS(Распис!$I$4:$I$300,Распис!$B$4:$B$300,$A77,Распис!$C$4:$C$300,"&lt;="&amp;R$1,Распис!$D$4:$D$300,"&gt;="&amp;R$1),SUMIF(База!$B$3:$B$305,$A77,База!$I$3:$I$152))</f>
        <v>0</v>
      </c>
      <c r="S77" s="191">
        <f ca="1">IF(COUNTIFS(Распис!$B$4:$B$300,$A77,Распис!$C$4:$C$300,"&lt;="&amp;S$1,Распис!$D$4:$D$300,"&gt;="&amp;S$1)&gt;0,SUMIFS(Распис!$J$4:$J$300,Распис!$B$4:$B$300,$A77,Распис!$C$4:$C$300,"&lt;="&amp;S$1,Распис!$D$4:$D$300,"&gt;="&amp;S$1),SUMIF(База!$B$3:$B$305,$A77,База!$J$3:$J$152))</f>
        <v>0</v>
      </c>
      <c r="T77" s="191">
        <f ca="1">IF(COUNTIFS(Распис!$B$4:$B$300,$A77,Распис!$C$4:$C$300,"&lt;="&amp;T$1,Распис!$D$4:$D$300,"&gt;="&amp;T$1)&gt;0,SUMIFS(Распис!$K$4:$K$300,Распис!$B$4:$B$300,$A77,Распис!$C$4:$C$300,"&lt;="&amp;T$1,Распис!$D$4:$D$300,"&gt;="&amp;T$1),SUMIF(База!$B$3:$B$305,$A77,База!$K$3:$K$152))</f>
        <v>0</v>
      </c>
      <c r="U77" s="191" t="s">
        <v>23</v>
      </c>
      <c r="V77" s="191">
        <f ca="1">IF(COUNTIFS(Распис!$B$4:$B$300,$A77,Распис!$C$4:$C$300,"&lt;="&amp;V$1,Распис!$D$4:$D$300,"&gt;="&amp;V$1)&gt;0,SUMIFS(Распис!$F$4:$F$300,Распис!$B$4:$B$300,$A77,Распис!$C$4:$C$300,"&lt;="&amp;V$1,Распис!$D$4:$D$300,"&gt;="&amp;V$1),SUMIF(База!$B$3:$B$305,$A77,База!$F$3:$F$152))</f>
        <v>0</v>
      </c>
      <c r="W77" s="191">
        <f ca="1">IF(COUNTIFS(Распис!$B$4:$B$300,$A77,Распис!$C$4:$C$300,"&lt;="&amp;W$1,Распис!$D$4:$D$300,"&gt;="&amp;W$1)&gt;0,SUMIFS(Распис!$G$4:$G$300,Распис!$B$4:$B$300,$A77,Распис!$C$4:$C$300,"&lt;="&amp;W$1,Распис!$D$4:$D$300,"&gt;="&amp;W$1),SUMIF(База!$B$3:$B$305,$A77,База!$G$3:$G$152))</f>
        <v>0</v>
      </c>
      <c r="X77" s="191">
        <f ca="1">IF(COUNTIFS(Распис!$B$4:$B$300,$A77,Распис!$C$4:$C$300,"&lt;="&amp;X$1,Распис!$D$4:$D$300,"&gt;="&amp;X$1)&gt;0,SUMIFS(Распис!$H$4:$H$300,Распис!$B$4:$B$300,$A77,Распис!$C$4:$C$300,"&lt;="&amp;X$1,Распис!$D$4:$D$300,"&gt;="&amp;X$1),SUMIF(База!$B$3:$B$305,$A77,База!$H$3:$H$152))</f>
        <v>0</v>
      </c>
      <c r="Y77" s="191">
        <f ca="1">IF(COUNTIFS(Распис!$B$4:$B$300,$A77,Распис!$C$4:$C$300,"&lt;="&amp;Y$1,Распис!$D$4:$D$300,"&gt;="&amp;Y$1)&gt;0,SUMIFS(Распис!$I$4:$I$300,Распис!$B$4:$B$300,$A77,Распис!$C$4:$C$300,"&lt;="&amp;Y$1,Распис!$D$4:$D$300,"&gt;="&amp;Y$1),SUMIF(База!$B$3:$B$305,$A77,База!$I$3:$I$152))</f>
        <v>0</v>
      </c>
      <c r="Z77" s="191">
        <f ca="1">IF(COUNTIFS(Распис!$B$4:$B$300,$A77,Распис!$C$4:$C$300,"&lt;="&amp;Z$1,Распис!$D$4:$D$300,"&gt;="&amp;Z$1)&gt;0,SUMIFS(Распис!$J$4:$J$300,Распис!$B$4:$B$300,$A77,Распис!$C$4:$C$300,"&lt;="&amp;Z$1,Распис!$D$4:$D$300,"&gt;="&amp;Z$1),SUMIF(База!$B$3:$B$305,$A77,База!$J$3:$J$152))</f>
        <v>0</v>
      </c>
      <c r="AA77" s="191" t="s">
        <v>25</v>
      </c>
      <c r="AB77" s="191" t="s">
        <v>23</v>
      </c>
      <c r="AC77" s="191" t="s">
        <v>25</v>
      </c>
      <c r="AD77" s="191" t="s">
        <v>25</v>
      </c>
      <c r="AE77" s="191" t="s">
        <v>25</v>
      </c>
      <c r="AF77" s="191" t="s">
        <v>25</v>
      </c>
      <c r="AG77" s="191">
        <f t="shared" ca="1" si="11"/>
        <v>0</v>
      </c>
      <c r="AH77" s="191">
        <f ca="1">AG77-SUMIFS(Распред!$G$4:$G$300,Распред!$B$4:$B$300,"май",Распред!$F$4:$F$300,A77)</f>
        <v>0</v>
      </c>
      <c r="AI77" s="191">
        <f ca="1">AH77+(COUNTIF(B77:AF77,"КД")+SUMIFS(Распред!$AH$4:$AH$300,Распред!$F$4:$F$300,A77,Распред!$B$4:$B$300,"май"))*4</f>
        <v>20</v>
      </c>
      <c r="AJ77" s="191">
        <f t="shared" ca="1" si="12"/>
        <v>0</v>
      </c>
      <c r="AK77" s="191">
        <f t="shared" ca="1" si="13"/>
        <v>0</v>
      </c>
      <c r="AL77" s="191">
        <f>SUMIFS(Распред!$K$4:$K$300,Распред!$B$4:$B$300,"май",Распред!$J$4:$J$300,A77)+SUMIFS(Распред!$M$4:$M$300,Распред!$B$4:$B$300,"май",Распред!$L$4:$L$300,A77)+SUMIFS(Распред!$O$4:$O$300,Распред!$B$4:$B$300,"май",Распред!$N$4:$N$300,A77)+SUMIFS(Распред!$Q$4:$Q$300,Распред!$B$4:$B$300,"май",Распред!$P$4:$P$300,A77)+SUMIFS(Распред!$S$4:$S$300,Распред!$B$4:$B$300,"май",Распред!$R$4:$R$300,A77)+SUMIFS(Распред!$U$4:$U$300,Распред!$B$4:$B$300,"май",Распред!$T$4:$T$300,A77)+SUMIFS(Распред!$W$4:$W$300,Распред!$B$4:$B$300,"май",Распред!$V$4:$V$300,A77)+SUMIFS(Распред!$Y$4:$Y$300,Распред!$B$4:$B$300,"май",Распред!$X$4:$X$300,A77)+SUMIFS(Распред!$AA$4:$AA$300,Распред!$B$4:$B$300,"май",Распред!$Z$4:$Z$300,A77)+SUMIFS(Распред!$AC$4:$AC$300,Распред!$B$4:$B$300,"май",Распред!$AB$4:$AB$300,A77)</f>
        <v>0</v>
      </c>
      <c r="AM77" s="191">
        <f t="shared" ca="1" si="14"/>
        <v>0</v>
      </c>
      <c r="AN77" s="191">
        <f t="shared" ca="1" si="15"/>
        <v>0</v>
      </c>
      <c r="AO77" s="191">
        <f t="shared" ca="1" si="16"/>
        <v>0</v>
      </c>
      <c r="AP77" s="191">
        <f>январь!AP77</f>
        <v>0</v>
      </c>
      <c r="AQ77" s="46">
        <f ca="1">IF(AM77&gt;24,AP77*30%,0)</f>
        <v>0</v>
      </c>
      <c r="AR77" s="190"/>
      <c r="AS77" s="190">
        <f t="shared" ca="1" si="18"/>
        <v>0</v>
      </c>
      <c r="AT77" s="190" t="str">
        <f>январь!AT77</f>
        <v>Не признаны 3 часа недельной нагрузки по элективам</v>
      </c>
      <c r="AU77" s="190"/>
      <c r="AV77" s="190"/>
      <c r="AW77" s="190"/>
      <c r="AX77" s="190"/>
      <c r="AY77" s="186"/>
      <c r="AZ77" s="186"/>
      <c r="BA77" s="186"/>
      <c r="BB77" s="186"/>
      <c r="BC77" s="186"/>
      <c r="BD77" s="186"/>
      <c r="BE77" s="186"/>
    </row>
    <row r="78" spans="1:57" x14ac:dyDescent="0.25">
      <c r="A78" s="47">
        <f>База!B78</f>
        <v>0</v>
      </c>
      <c r="B78" s="46" t="s">
        <v>24</v>
      </c>
      <c r="C78" s="46">
        <f ca="1">IF(COUNTIFS(Распис!$B$4:$B$300,$A78,Распис!$C$4:$C$300,"&lt;="&amp;C$1,Распис!$D$4:$D$300,"&gt;="&amp;C$1)&gt;0,SUMIFS(Распис!$H$4:$H$300,Распис!$B$4:$B$300,$A78,Распис!$C$4:$C$300,"&lt;="&amp;C$1,Распис!$D$4:$D$300,"&gt;="&amp;C$1),SUMIF(База!$B$3:$B$305,$A78,База!$H$3:$H$152))</f>
        <v>0</v>
      </c>
      <c r="D78" s="46">
        <f ca="1">IF(COUNTIFS(Распис!$B$4:$B$300,$A78,Распис!$C$4:$C$300,"&lt;="&amp;D$1,Распис!$D$4:$D$300,"&gt;="&amp;D$1)&gt;0,SUMIFS(Распис!$I$4:$I$300,Распис!$B$4:$B$300,$A78,Распис!$C$4:$C$300,"&lt;="&amp;D$1,Распис!$D$4:$D$300,"&gt;="&amp;D$1),SUMIF(База!$B$3:$B$305,$A78,База!$I$3:$I$152))</f>
        <v>0</v>
      </c>
      <c r="E78" s="46">
        <f ca="1">IF(COUNTIFS(Распис!$B$4:$B$300,$A78,Распис!$C$4:$C$300,"&lt;="&amp;E$1,Распис!$D$4:$D$300,"&gt;="&amp;E$1)&gt;0,SUMIFS(Распис!$J$4:$J$300,Распис!$B$4:$B$300,$A78,Распис!$C$4:$C$300,"&lt;="&amp;E$1,Распис!$D$4:$D$300,"&gt;="&amp;E$1),SUMIF(База!$B$3:$B$305,$A78,База!$J$3:$J$152))</f>
        <v>0</v>
      </c>
      <c r="F78" s="46">
        <f ca="1">IF(COUNTIFS(Распис!$B$4:$B$300,$A78,Распис!$C$4:$C$300,"&lt;="&amp;F$1,Распис!$D$4:$D$300,"&gt;="&amp;F$1)&gt;0,SUMIFS(Распис!$K$4:$K$300,Распис!$B$4:$B$300,$A78,Распис!$C$4:$C$300,"&lt;="&amp;F$1,Распис!$D$4:$D$300,"&gt;="&amp;F$1),SUMIF(База!$B$3:$B$305,$A78,База!$K$3:$K$152))</f>
        <v>0</v>
      </c>
      <c r="G78" s="46" t="s">
        <v>23</v>
      </c>
      <c r="H78" s="46" t="s">
        <v>24</v>
      </c>
      <c r="I78" s="46">
        <f ca="1">IF(COUNTIFS(Распис!$B$4:$B$300,$A78,Распис!$C$4:$C$300,"&lt;="&amp;I$1,Распис!$D$4:$D$300,"&gt;="&amp;I$1)&gt;0,SUMIFS(Распис!$G$4:$G$300,Распис!$B$4:$B$300,$A78,Распис!$C$4:$C$300,"&lt;="&amp;I$1,Распис!$D$4:$D$300,"&gt;="&amp;I$1),SUMIF(База!$B$3:$B$305,$A78,База!$G$3:$G$152))</f>
        <v>0</v>
      </c>
      <c r="J78" s="46" t="s">
        <v>24</v>
      </c>
      <c r="K78" s="46">
        <f ca="1">IF(COUNTIFS(Распис!$B$4:$B$300,$A78,Распис!$C$4:$C$300,"&lt;="&amp;K$1,Распис!$D$4:$D$300,"&gt;="&amp;K$1)&gt;0,SUMIFS(Распис!$I$4:$I$300,Распис!$B$4:$B$300,$A78,Распис!$C$4:$C$300,"&lt;="&amp;K$1,Распис!$D$4:$D$300,"&gt;="&amp;K$1),SUMIF(База!$B$3:$B$305,$A78,База!$I$3:$I$152))</f>
        <v>0</v>
      </c>
      <c r="L78" s="46">
        <f ca="1">IF(COUNTIFS(Распис!$B$4:$B$300,$A78,Распис!$C$4:$C$300,"&lt;="&amp;L$1,Распис!$D$4:$D$300,"&gt;="&amp;L$1)&gt;0,SUMIFS(Распис!$J$4:$J$300,Распис!$B$4:$B$300,$A78,Распис!$C$4:$C$300,"&lt;="&amp;L$1,Распис!$D$4:$D$300,"&gt;="&amp;L$1),SUMIF(База!$B$3:$B$305,$A78,База!$J$3:$J$152))</f>
        <v>0</v>
      </c>
      <c r="M78" s="46">
        <f ca="1">IF(COUNTIFS(Распис!$B$4:$B$300,$A78,Распис!$C$4:$C$300,"&lt;="&amp;M$1,Распис!$D$4:$D$300,"&gt;="&amp;M$1)&gt;0,SUMIFS(Распис!$K$4:$K$300,Распис!$B$4:$B$300,$A78,Распис!$C$4:$C$300,"&lt;="&amp;M$1,Распис!$D$4:$D$300,"&gt;="&amp;M$1),SUMIF(База!$B$3:$B$305,$A78,База!$K$3:$K$152))</f>
        <v>0</v>
      </c>
      <c r="N78" s="46" t="s">
        <v>23</v>
      </c>
      <c r="O78" s="46">
        <f ca="1">IF(COUNTIFS(Распис!$B$4:$B$300,$A78,Распис!$C$4:$C$300,"&lt;="&amp;O$1,Распис!$D$4:$D$300,"&gt;="&amp;O$1)&gt;0,SUMIFS(Распис!$F$4:$F$300,Распис!$B$4:$B$300,$A78,Распис!$C$4:$C$300,"&lt;="&amp;O$1,Распис!$D$4:$D$300,"&gt;="&amp;O$1),SUMIF(База!$B$3:$B$305,$A78,База!$F$3:$F$152))</f>
        <v>0</v>
      </c>
      <c r="P78" s="46">
        <f ca="1">IF(COUNTIFS(Распис!$B$4:$B$300,$A78,Распис!$C$4:$C$300,"&lt;="&amp;P$1,Распис!$D$4:$D$300,"&gt;="&amp;P$1)&gt;0,SUMIFS(Распис!$G$4:$G$300,Распис!$B$4:$B$300,$A78,Распис!$C$4:$C$300,"&lt;="&amp;P$1,Распис!$D$4:$D$300,"&gt;="&amp;P$1),SUMIF(База!$B$3:$B$305,$A78,База!$G$3:$G$152))</f>
        <v>0</v>
      </c>
      <c r="Q78" s="46">
        <f ca="1">IF(COUNTIFS(Распис!$B$4:$B$300,$A78,Распис!$C$4:$C$300,"&lt;="&amp;Q$1,Распис!$D$4:$D$300,"&gt;="&amp;Q$1)&gt;0,SUMIFS(Распис!$H$4:$H$300,Распис!$B$4:$B$300,$A78,Распис!$C$4:$C$300,"&lt;="&amp;Q$1,Распис!$D$4:$D$300,"&gt;="&amp;Q$1),SUMIF(База!$B$3:$B$305,$A78,База!$H$3:$H$152))</f>
        <v>0</v>
      </c>
      <c r="R78" s="46">
        <f ca="1">IF(COUNTIFS(Распис!$B$4:$B$300,$A78,Распис!$C$4:$C$300,"&lt;="&amp;R$1,Распис!$D$4:$D$300,"&gt;="&amp;R$1)&gt;0,SUMIFS(Распис!$I$4:$I$300,Распис!$B$4:$B$300,$A78,Распис!$C$4:$C$300,"&lt;="&amp;R$1,Распис!$D$4:$D$300,"&gt;="&amp;R$1),SUMIF(База!$B$3:$B$305,$A78,База!$I$3:$I$152))</f>
        <v>0</v>
      </c>
      <c r="S78" s="46">
        <f ca="1">IF(COUNTIFS(Распис!$B$4:$B$300,$A78,Распис!$C$4:$C$300,"&lt;="&amp;S$1,Распис!$D$4:$D$300,"&gt;="&amp;S$1)&gt;0,SUMIFS(Распис!$J$4:$J$300,Распис!$B$4:$B$300,$A78,Распис!$C$4:$C$300,"&lt;="&amp;S$1,Распис!$D$4:$D$300,"&gt;="&amp;S$1),SUMIF(База!$B$3:$B$305,$A78,База!$J$3:$J$152))</f>
        <v>0</v>
      </c>
      <c r="T78" s="46">
        <f ca="1">IF(COUNTIFS(Распис!$B$4:$B$300,$A78,Распис!$C$4:$C$300,"&lt;="&amp;T$1,Распис!$D$4:$D$300,"&gt;="&amp;T$1)&gt;0,SUMIFS(Распис!$K$4:$K$300,Распис!$B$4:$B$300,$A78,Распис!$C$4:$C$300,"&lt;="&amp;T$1,Распис!$D$4:$D$300,"&gt;="&amp;T$1),SUMIF(База!$B$3:$B$305,$A78,База!$K$3:$K$152))</f>
        <v>0</v>
      </c>
      <c r="U78" s="46" t="s">
        <v>23</v>
      </c>
      <c r="V78" s="46">
        <f ca="1">IF(COUNTIFS(Распис!$B$4:$B$300,$A78,Распис!$C$4:$C$300,"&lt;="&amp;V$1,Распис!$D$4:$D$300,"&gt;="&amp;V$1)&gt;0,SUMIFS(Распис!$F$4:$F$300,Распис!$B$4:$B$300,$A78,Распис!$C$4:$C$300,"&lt;="&amp;V$1,Распис!$D$4:$D$300,"&gt;="&amp;V$1),SUMIF(База!$B$3:$B$305,$A78,База!$F$3:$F$152))</f>
        <v>0</v>
      </c>
      <c r="W78" s="46">
        <f ca="1">IF(COUNTIFS(Распис!$B$4:$B$300,$A78,Распис!$C$4:$C$300,"&lt;="&amp;W$1,Распис!$D$4:$D$300,"&gt;="&amp;W$1)&gt;0,SUMIFS(Распис!$G$4:$G$300,Распис!$B$4:$B$300,$A78,Распис!$C$4:$C$300,"&lt;="&amp;W$1,Распис!$D$4:$D$300,"&gt;="&amp;W$1),SUMIF(База!$B$3:$B$305,$A78,База!$G$3:$G$152))</f>
        <v>0</v>
      </c>
      <c r="X78" s="46">
        <f ca="1">IF(COUNTIFS(Распис!$B$4:$B$300,$A78,Распис!$C$4:$C$300,"&lt;="&amp;X$1,Распис!$D$4:$D$300,"&gt;="&amp;X$1)&gt;0,SUMIFS(Распис!$H$4:$H$300,Распис!$B$4:$B$300,$A78,Распис!$C$4:$C$300,"&lt;="&amp;X$1,Распис!$D$4:$D$300,"&gt;="&amp;X$1),SUMIF(База!$B$3:$B$305,$A78,База!$H$3:$H$152))</f>
        <v>0</v>
      </c>
      <c r="Y78" s="46">
        <f ca="1">IF(COUNTIFS(Распис!$B$4:$B$300,$A78,Распис!$C$4:$C$300,"&lt;="&amp;Y$1,Распис!$D$4:$D$300,"&gt;="&amp;Y$1)&gt;0,SUMIFS(Распис!$I$4:$I$300,Распис!$B$4:$B$300,$A78,Распис!$C$4:$C$300,"&lt;="&amp;Y$1,Распис!$D$4:$D$300,"&gt;="&amp;Y$1),SUMIF(База!$B$3:$B$305,$A78,База!$I$3:$I$152))</f>
        <v>0</v>
      </c>
      <c r="Z78" s="46">
        <f ca="1">IF(COUNTIFS(Распис!$B$4:$B$300,$A78,Распис!$C$4:$C$300,"&lt;="&amp;Z$1,Распис!$D$4:$D$300,"&gt;="&amp;Z$1)&gt;0,SUMIFS(Распис!$J$4:$J$300,Распис!$B$4:$B$300,$A78,Распис!$C$4:$C$300,"&lt;="&amp;Z$1,Распис!$D$4:$D$300,"&gt;="&amp;Z$1),SUMIF(База!$B$3:$B$305,$A78,База!$J$3:$J$152))</f>
        <v>0</v>
      </c>
      <c r="AA78" s="46" t="s">
        <v>25</v>
      </c>
      <c r="AB78" s="46" t="s">
        <v>23</v>
      </c>
      <c r="AC78" s="46" t="s">
        <v>25</v>
      </c>
      <c r="AD78" s="46" t="s">
        <v>25</v>
      </c>
      <c r="AE78" s="46" t="s">
        <v>25</v>
      </c>
      <c r="AF78" s="46" t="s">
        <v>25</v>
      </c>
      <c r="AG78" s="46">
        <f t="shared" ca="1" si="11"/>
        <v>0</v>
      </c>
      <c r="AH78" s="46">
        <f ca="1">AG78-SUMIFS(Распред!$G$4:$G$300,Распред!$B$4:$B$300,"май",Распред!$F$4:$F$300,A78)</f>
        <v>0</v>
      </c>
      <c r="AI78" s="46">
        <f ca="1">AH78+(COUNTIF(B78:AF78,"КД")+SUMIFS(Распред!$AH$4:$AH$300,Распред!$F$4:$F$300,A78,Распред!$B$4:$B$300,"май"))*4</f>
        <v>20</v>
      </c>
      <c r="AJ78" s="46">
        <f t="shared" ca="1" si="12"/>
        <v>0</v>
      </c>
      <c r="AK78" s="46">
        <f t="shared" ca="1" si="13"/>
        <v>0</v>
      </c>
      <c r="AL78" s="46">
        <f>SUMIFS(Распред!$K$4:$K$300,Распред!$B$4:$B$300,"май",Распред!$J$4:$J$300,A78)+SUMIFS(Распред!$M$4:$M$300,Распред!$B$4:$B$300,"май",Распред!$L$4:$L$300,A78)+SUMIFS(Распред!$O$4:$O$300,Распред!$B$4:$B$300,"май",Распред!$N$4:$N$300,A78)+SUMIFS(Распред!$Q$4:$Q$300,Распред!$B$4:$B$300,"май",Распред!$P$4:$P$300,A78)+SUMIFS(Распред!$S$4:$S$300,Распред!$B$4:$B$300,"май",Распред!$R$4:$R$300,A78)+SUMIFS(Распред!$U$4:$U$300,Распред!$B$4:$B$300,"май",Распред!$T$4:$T$300,A78)+SUMIFS(Распред!$W$4:$W$300,Распред!$B$4:$B$300,"май",Распред!$V$4:$V$300,A78)+SUMIFS(Распред!$Y$4:$Y$300,Распред!$B$4:$B$300,"май",Распред!$X$4:$X$300,A78)+SUMIFS(Распред!$AA$4:$AA$300,Распред!$B$4:$B$300,"май",Распред!$Z$4:$Z$300,A78)+SUMIFS(Распред!$AC$4:$AC$300,Распред!$B$4:$B$300,"май",Распред!$AB$4:$AB$300,A78)</f>
        <v>0</v>
      </c>
      <c r="AM78" s="46">
        <f t="shared" ca="1" si="14"/>
        <v>0</v>
      </c>
      <c r="AN78" s="46">
        <f t="shared" ca="1" si="15"/>
        <v>0</v>
      </c>
      <c r="AO78" s="46">
        <f t="shared" ca="1" si="16"/>
        <v>0</v>
      </c>
      <c r="AP78" s="46">
        <f>январь!AP78</f>
        <v>0</v>
      </c>
      <c r="AQ78" s="46">
        <f t="shared" ca="1" si="17"/>
        <v>0</v>
      </c>
      <c r="AR78" s="47"/>
      <c r="AS78" s="47">
        <f t="shared" ca="1" si="18"/>
        <v>0</v>
      </c>
      <c r="AT78" s="47"/>
      <c r="AU78" s="47"/>
      <c r="AV78" s="47"/>
      <c r="AW78" s="47"/>
      <c r="AX78" s="47"/>
      <c r="AY78" s="184"/>
      <c r="AZ78" s="184"/>
      <c r="BA78" s="184"/>
      <c r="BB78" s="184"/>
      <c r="BC78" s="184"/>
      <c r="BD78" s="184"/>
      <c r="BE78" s="184"/>
    </row>
    <row r="79" spans="1:57" x14ac:dyDescent="0.25">
      <c r="A79" s="47">
        <f>База!B79</f>
        <v>0</v>
      </c>
      <c r="B79" s="46" t="s">
        <v>24</v>
      </c>
      <c r="C79" s="46">
        <f ca="1">IF(COUNTIFS(Распис!$B$4:$B$300,$A79,Распис!$C$4:$C$300,"&lt;="&amp;C$1,Распис!$D$4:$D$300,"&gt;="&amp;C$1)&gt;0,SUMIFS(Распис!$H$4:$H$300,Распис!$B$4:$B$300,$A79,Распис!$C$4:$C$300,"&lt;="&amp;C$1,Распис!$D$4:$D$300,"&gt;="&amp;C$1),SUMIF(База!$B$3:$B$305,$A79,База!$H$3:$H$152))</f>
        <v>0</v>
      </c>
      <c r="D79" s="46">
        <f ca="1">IF(COUNTIFS(Распис!$B$4:$B$300,$A79,Распис!$C$4:$C$300,"&lt;="&amp;D$1,Распис!$D$4:$D$300,"&gt;="&amp;D$1)&gt;0,SUMIFS(Распис!$I$4:$I$300,Распис!$B$4:$B$300,$A79,Распис!$C$4:$C$300,"&lt;="&amp;D$1,Распис!$D$4:$D$300,"&gt;="&amp;D$1),SUMIF(База!$B$3:$B$305,$A79,База!$I$3:$I$152))</f>
        <v>0</v>
      </c>
      <c r="E79" s="46">
        <f ca="1">IF(COUNTIFS(Распис!$B$4:$B$300,$A79,Распис!$C$4:$C$300,"&lt;="&amp;E$1,Распис!$D$4:$D$300,"&gt;="&amp;E$1)&gt;0,SUMIFS(Распис!$J$4:$J$300,Распис!$B$4:$B$300,$A79,Распис!$C$4:$C$300,"&lt;="&amp;E$1,Распис!$D$4:$D$300,"&gt;="&amp;E$1),SUMIF(База!$B$3:$B$305,$A79,База!$J$3:$J$152))</f>
        <v>0</v>
      </c>
      <c r="F79" s="46">
        <f ca="1">IF(COUNTIFS(Распис!$B$4:$B$300,$A79,Распис!$C$4:$C$300,"&lt;="&amp;F$1,Распис!$D$4:$D$300,"&gt;="&amp;F$1)&gt;0,SUMIFS(Распис!$K$4:$K$300,Распис!$B$4:$B$300,$A79,Распис!$C$4:$C$300,"&lt;="&amp;F$1,Распис!$D$4:$D$300,"&gt;="&amp;F$1),SUMIF(База!$B$3:$B$305,$A79,База!$K$3:$K$152))</f>
        <v>0</v>
      </c>
      <c r="G79" s="46" t="s">
        <v>23</v>
      </c>
      <c r="H79" s="46" t="s">
        <v>24</v>
      </c>
      <c r="I79" s="46">
        <f ca="1">IF(COUNTIFS(Распис!$B$4:$B$300,$A79,Распис!$C$4:$C$300,"&lt;="&amp;I$1,Распис!$D$4:$D$300,"&gt;="&amp;I$1)&gt;0,SUMIFS(Распис!$G$4:$G$300,Распис!$B$4:$B$300,$A79,Распис!$C$4:$C$300,"&lt;="&amp;I$1,Распис!$D$4:$D$300,"&gt;="&amp;I$1),SUMIF(База!$B$3:$B$305,$A79,База!$G$3:$G$152))</f>
        <v>0</v>
      </c>
      <c r="J79" s="46" t="s">
        <v>24</v>
      </c>
      <c r="K79" s="46">
        <f ca="1">IF(COUNTIFS(Распис!$B$4:$B$300,$A79,Распис!$C$4:$C$300,"&lt;="&amp;K$1,Распис!$D$4:$D$300,"&gt;="&amp;K$1)&gt;0,SUMIFS(Распис!$I$4:$I$300,Распис!$B$4:$B$300,$A79,Распис!$C$4:$C$300,"&lt;="&amp;K$1,Распис!$D$4:$D$300,"&gt;="&amp;K$1),SUMIF(База!$B$3:$B$305,$A79,База!$I$3:$I$152))</f>
        <v>0</v>
      </c>
      <c r="L79" s="46">
        <f ca="1">IF(COUNTIFS(Распис!$B$4:$B$300,$A79,Распис!$C$4:$C$300,"&lt;="&amp;L$1,Распис!$D$4:$D$300,"&gt;="&amp;L$1)&gt;0,SUMIFS(Распис!$J$4:$J$300,Распис!$B$4:$B$300,$A79,Распис!$C$4:$C$300,"&lt;="&amp;L$1,Распис!$D$4:$D$300,"&gt;="&amp;L$1),SUMIF(База!$B$3:$B$305,$A79,База!$J$3:$J$152))</f>
        <v>0</v>
      </c>
      <c r="M79" s="46">
        <f ca="1">IF(COUNTIFS(Распис!$B$4:$B$300,$A79,Распис!$C$4:$C$300,"&lt;="&amp;M$1,Распис!$D$4:$D$300,"&gt;="&amp;M$1)&gt;0,SUMIFS(Распис!$K$4:$K$300,Распис!$B$4:$B$300,$A79,Распис!$C$4:$C$300,"&lt;="&amp;M$1,Распис!$D$4:$D$300,"&gt;="&amp;M$1),SUMIF(База!$B$3:$B$305,$A79,База!$K$3:$K$152))</f>
        <v>0</v>
      </c>
      <c r="N79" s="46" t="s">
        <v>23</v>
      </c>
      <c r="O79" s="46">
        <f ca="1">IF(COUNTIFS(Распис!$B$4:$B$300,$A79,Распис!$C$4:$C$300,"&lt;="&amp;O$1,Распис!$D$4:$D$300,"&gt;="&amp;O$1)&gt;0,SUMIFS(Распис!$F$4:$F$300,Распис!$B$4:$B$300,$A79,Распис!$C$4:$C$300,"&lt;="&amp;O$1,Распис!$D$4:$D$300,"&gt;="&amp;O$1),SUMIF(База!$B$3:$B$305,$A79,База!$F$3:$F$152))</f>
        <v>0</v>
      </c>
      <c r="P79" s="46">
        <f ca="1">IF(COUNTIFS(Распис!$B$4:$B$300,$A79,Распис!$C$4:$C$300,"&lt;="&amp;P$1,Распис!$D$4:$D$300,"&gt;="&amp;P$1)&gt;0,SUMIFS(Распис!$G$4:$G$300,Распис!$B$4:$B$300,$A79,Распис!$C$4:$C$300,"&lt;="&amp;P$1,Распис!$D$4:$D$300,"&gt;="&amp;P$1),SUMIF(База!$B$3:$B$305,$A79,База!$G$3:$G$152))</f>
        <v>0</v>
      </c>
      <c r="Q79" s="46">
        <f ca="1">IF(COUNTIFS(Распис!$B$4:$B$300,$A79,Распис!$C$4:$C$300,"&lt;="&amp;Q$1,Распис!$D$4:$D$300,"&gt;="&amp;Q$1)&gt;0,SUMIFS(Распис!$H$4:$H$300,Распис!$B$4:$B$300,$A79,Распис!$C$4:$C$300,"&lt;="&amp;Q$1,Распис!$D$4:$D$300,"&gt;="&amp;Q$1),SUMIF(База!$B$3:$B$305,$A79,База!$H$3:$H$152))</f>
        <v>0</v>
      </c>
      <c r="R79" s="46">
        <f ca="1">IF(COUNTIFS(Распис!$B$4:$B$300,$A79,Распис!$C$4:$C$300,"&lt;="&amp;R$1,Распис!$D$4:$D$300,"&gt;="&amp;R$1)&gt;0,SUMIFS(Распис!$I$4:$I$300,Распис!$B$4:$B$300,$A79,Распис!$C$4:$C$300,"&lt;="&amp;R$1,Распис!$D$4:$D$300,"&gt;="&amp;R$1),SUMIF(База!$B$3:$B$305,$A79,База!$I$3:$I$152))</f>
        <v>0</v>
      </c>
      <c r="S79" s="46">
        <f ca="1">IF(COUNTIFS(Распис!$B$4:$B$300,$A79,Распис!$C$4:$C$300,"&lt;="&amp;S$1,Распис!$D$4:$D$300,"&gt;="&amp;S$1)&gt;0,SUMIFS(Распис!$J$4:$J$300,Распис!$B$4:$B$300,$A79,Распис!$C$4:$C$300,"&lt;="&amp;S$1,Распис!$D$4:$D$300,"&gt;="&amp;S$1),SUMIF(База!$B$3:$B$305,$A79,База!$J$3:$J$152))</f>
        <v>0</v>
      </c>
      <c r="T79" s="46">
        <f ca="1">IF(COUNTIFS(Распис!$B$4:$B$300,$A79,Распис!$C$4:$C$300,"&lt;="&amp;T$1,Распис!$D$4:$D$300,"&gt;="&amp;T$1)&gt;0,SUMIFS(Распис!$K$4:$K$300,Распис!$B$4:$B$300,$A79,Распис!$C$4:$C$300,"&lt;="&amp;T$1,Распис!$D$4:$D$300,"&gt;="&amp;T$1),SUMIF(База!$B$3:$B$305,$A79,База!$K$3:$K$152))</f>
        <v>0</v>
      </c>
      <c r="U79" s="46" t="s">
        <v>23</v>
      </c>
      <c r="V79" s="46">
        <f ca="1">IF(COUNTIFS(Распис!$B$4:$B$300,$A79,Распис!$C$4:$C$300,"&lt;="&amp;V$1,Распис!$D$4:$D$300,"&gt;="&amp;V$1)&gt;0,SUMIFS(Распис!$F$4:$F$300,Распис!$B$4:$B$300,$A79,Распис!$C$4:$C$300,"&lt;="&amp;V$1,Распис!$D$4:$D$300,"&gt;="&amp;V$1),SUMIF(База!$B$3:$B$305,$A79,База!$F$3:$F$152))</f>
        <v>0</v>
      </c>
      <c r="W79" s="46">
        <f ca="1">IF(COUNTIFS(Распис!$B$4:$B$300,$A79,Распис!$C$4:$C$300,"&lt;="&amp;W$1,Распис!$D$4:$D$300,"&gt;="&amp;W$1)&gt;0,SUMIFS(Распис!$G$4:$G$300,Распис!$B$4:$B$300,$A79,Распис!$C$4:$C$300,"&lt;="&amp;W$1,Распис!$D$4:$D$300,"&gt;="&amp;W$1),SUMIF(База!$B$3:$B$305,$A79,База!$G$3:$G$152))</f>
        <v>0</v>
      </c>
      <c r="X79" s="46">
        <f ca="1">IF(COUNTIFS(Распис!$B$4:$B$300,$A79,Распис!$C$4:$C$300,"&lt;="&amp;X$1,Распис!$D$4:$D$300,"&gt;="&amp;X$1)&gt;0,SUMIFS(Распис!$H$4:$H$300,Распис!$B$4:$B$300,$A79,Распис!$C$4:$C$300,"&lt;="&amp;X$1,Распис!$D$4:$D$300,"&gt;="&amp;X$1),SUMIF(База!$B$3:$B$305,$A79,База!$H$3:$H$152))</f>
        <v>0</v>
      </c>
      <c r="Y79" s="46">
        <f ca="1">IF(COUNTIFS(Распис!$B$4:$B$300,$A79,Распис!$C$4:$C$300,"&lt;="&amp;Y$1,Распис!$D$4:$D$300,"&gt;="&amp;Y$1)&gt;0,SUMIFS(Распис!$I$4:$I$300,Распис!$B$4:$B$300,$A79,Распис!$C$4:$C$300,"&lt;="&amp;Y$1,Распис!$D$4:$D$300,"&gt;="&amp;Y$1),SUMIF(База!$B$3:$B$305,$A79,База!$I$3:$I$152))</f>
        <v>0</v>
      </c>
      <c r="Z79" s="46">
        <f ca="1">IF(COUNTIFS(Распис!$B$4:$B$300,$A79,Распис!$C$4:$C$300,"&lt;="&amp;Z$1,Распис!$D$4:$D$300,"&gt;="&amp;Z$1)&gt;0,SUMIFS(Распис!$J$4:$J$300,Распис!$B$4:$B$300,$A79,Распис!$C$4:$C$300,"&lt;="&amp;Z$1,Распис!$D$4:$D$300,"&gt;="&amp;Z$1),SUMIF(База!$B$3:$B$305,$A79,База!$J$3:$J$152))</f>
        <v>0</v>
      </c>
      <c r="AA79" s="46" t="s">
        <v>25</v>
      </c>
      <c r="AB79" s="46" t="s">
        <v>23</v>
      </c>
      <c r="AC79" s="46" t="s">
        <v>25</v>
      </c>
      <c r="AD79" s="46" t="s">
        <v>25</v>
      </c>
      <c r="AE79" s="46" t="s">
        <v>25</v>
      </c>
      <c r="AF79" s="46" t="s">
        <v>25</v>
      </c>
      <c r="AG79" s="46">
        <f t="shared" ca="1" si="11"/>
        <v>0</v>
      </c>
      <c r="AH79" s="46">
        <f ca="1">AG79-SUMIFS(Распред!$G$4:$G$300,Распред!$B$4:$B$300,"май",Распред!$F$4:$F$300,A79)</f>
        <v>0</v>
      </c>
      <c r="AI79" s="46">
        <f ca="1">AH79+(COUNTIF(B79:AF79,"КД")+SUMIFS(Распред!$AH$4:$AH$300,Распред!$F$4:$F$300,A79,Распред!$B$4:$B$300,"май"))*4</f>
        <v>20</v>
      </c>
      <c r="AJ79" s="46">
        <f t="shared" ca="1" si="12"/>
        <v>0</v>
      </c>
      <c r="AK79" s="46">
        <f t="shared" ca="1" si="13"/>
        <v>0</v>
      </c>
      <c r="AL79" s="46">
        <f>SUMIFS(Распред!$K$4:$K$300,Распред!$B$4:$B$300,"май",Распред!$J$4:$J$300,A79)+SUMIFS(Распред!$M$4:$M$300,Распред!$B$4:$B$300,"май",Распред!$L$4:$L$300,A79)+SUMIFS(Распред!$O$4:$O$300,Распред!$B$4:$B$300,"май",Распред!$N$4:$N$300,A79)+SUMIFS(Распред!$Q$4:$Q$300,Распред!$B$4:$B$300,"май",Распред!$P$4:$P$300,A79)+SUMIFS(Распред!$S$4:$S$300,Распред!$B$4:$B$300,"май",Распред!$R$4:$R$300,A79)+SUMIFS(Распред!$U$4:$U$300,Распред!$B$4:$B$300,"май",Распред!$T$4:$T$300,A79)+SUMIFS(Распред!$W$4:$W$300,Распред!$B$4:$B$300,"май",Распред!$V$4:$V$300,A79)+SUMIFS(Распред!$Y$4:$Y$300,Распред!$B$4:$B$300,"май",Распред!$X$4:$X$300,A79)+SUMIFS(Распред!$AA$4:$AA$300,Распред!$B$4:$B$300,"май",Распред!$Z$4:$Z$300,A79)+SUMIFS(Распред!$AC$4:$AC$300,Распред!$B$4:$B$300,"май",Распред!$AB$4:$AB$300,A79)</f>
        <v>0</v>
      </c>
      <c r="AM79" s="46">
        <f t="shared" ca="1" si="14"/>
        <v>0</v>
      </c>
      <c r="AN79" s="46">
        <f t="shared" ca="1" si="15"/>
        <v>0</v>
      </c>
      <c r="AO79" s="46">
        <f t="shared" ca="1" si="16"/>
        <v>0</v>
      </c>
      <c r="AP79" s="46">
        <f>январь!AP79</f>
        <v>0</v>
      </c>
      <c r="AQ79" s="46">
        <f t="shared" ca="1" si="17"/>
        <v>0</v>
      </c>
      <c r="AR79" s="47"/>
      <c r="AS79" s="47">
        <f t="shared" ca="1" si="18"/>
        <v>0</v>
      </c>
      <c r="AT79" s="47"/>
      <c r="AU79" s="47"/>
      <c r="AV79" s="47"/>
      <c r="AW79" s="47"/>
      <c r="AX79" s="47"/>
      <c r="AY79" s="184"/>
      <c r="AZ79" s="184"/>
      <c r="BA79" s="184"/>
      <c r="BB79" s="184"/>
      <c r="BC79" s="184"/>
      <c r="BD79" s="184"/>
      <c r="BE79" s="184"/>
    </row>
    <row r="80" spans="1:57" x14ac:dyDescent="0.25">
      <c r="A80" s="47">
        <f>База!B80</f>
        <v>0</v>
      </c>
      <c r="B80" s="46" t="s">
        <v>24</v>
      </c>
      <c r="C80" s="46">
        <f ca="1">IF(COUNTIFS(Распис!$B$4:$B$300,$A80,Распис!$C$4:$C$300,"&lt;="&amp;C$1,Распис!$D$4:$D$300,"&gt;="&amp;C$1)&gt;0,SUMIFS(Распис!$H$4:$H$300,Распис!$B$4:$B$300,$A80,Распис!$C$4:$C$300,"&lt;="&amp;C$1,Распис!$D$4:$D$300,"&gt;="&amp;C$1),SUMIF(База!$B$3:$B$305,$A80,База!$H$3:$H$152))</f>
        <v>0</v>
      </c>
      <c r="D80" s="46">
        <f ca="1">IF(COUNTIFS(Распис!$B$4:$B$300,$A80,Распис!$C$4:$C$300,"&lt;="&amp;D$1,Распис!$D$4:$D$300,"&gt;="&amp;D$1)&gt;0,SUMIFS(Распис!$I$4:$I$300,Распис!$B$4:$B$300,$A80,Распис!$C$4:$C$300,"&lt;="&amp;D$1,Распис!$D$4:$D$300,"&gt;="&amp;D$1),SUMIF(База!$B$3:$B$305,$A80,База!$I$3:$I$152))</f>
        <v>0</v>
      </c>
      <c r="E80" s="46">
        <f ca="1">IF(COUNTIFS(Распис!$B$4:$B$300,$A80,Распис!$C$4:$C$300,"&lt;="&amp;E$1,Распис!$D$4:$D$300,"&gt;="&amp;E$1)&gt;0,SUMIFS(Распис!$J$4:$J$300,Распис!$B$4:$B$300,$A80,Распис!$C$4:$C$300,"&lt;="&amp;E$1,Распис!$D$4:$D$300,"&gt;="&amp;E$1),SUMIF(База!$B$3:$B$305,$A80,База!$J$3:$J$152))</f>
        <v>0</v>
      </c>
      <c r="F80" s="46">
        <f ca="1">IF(COUNTIFS(Распис!$B$4:$B$300,$A80,Распис!$C$4:$C$300,"&lt;="&amp;F$1,Распис!$D$4:$D$300,"&gt;="&amp;F$1)&gt;0,SUMIFS(Распис!$K$4:$K$300,Распис!$B$4:$B$300,$A80,Распис!$C$4:$C$300,"&lt;="&amp;F$1,Распис!$D$4:$D$300,"&gt;="&amp;F$1),SUMIF(База!$B$3:$B$305,$A80,База!$K$3:$K$152))</f>
        <v>0</v>
      </c>
      <c r="G80" s="46" t="s">
        <v>23</v>
      </c>
      <c r="H80" s="46" t="s">
        <v>24</v>
      </c>
      <c r="I80" s="46">
        <f ca="1">IF(COUNTIFS(Распис!$B$4:$B$300,$A80,Распис!$C$4:$C$300,"&lt;="&amp;I$1,Распис!$D$4:$D$300,"&gt;="&amp;I$1)&gt;0,SUMIFS(Распис!$G$4:$G$300,Распис!$B$4:$B$300,$A80,Распис!$C$4:$C$300,"&lt;="&amp;I$1,Распис!$D$4:$D$300,"&gt;="&amp;I$1),SUMIF(База!$B$3:$B$305,$A80,База!$G$3:$G$152))</f>
        <v>0</v>
      </c>
      <c r="J80" s="46" t="s">
        <v>24</v>
      </c>
      <c r="K80" s="46">
        <f ca="1">IF(COUNTIFS(Распис!$B$4:$B$300,$A80,Распис!$C$4:$C$300,"&lt;="&amp;K$1,Распис!$D$4:$D$300,"&gt;="&amp;K$1)&gt;0,SUMIFS(Распис!$I$4:$I$300,Распис!$B$4:$B$300,$A80,Распис!$C$4:$C$300,"&lt;="&amp;K$1,Распис!$D$4:$D$300,"&gt;="&amp;K$1),SUMIF(База!$B$3:$B$305,$A80,База!$I$3:$I$152))</f>
        <v>0</v>
      </c>
      <c r="L80" s="46">
        <f ca="1">IF(COUNTIFS(Распис!$B$4:$B$300,$A80,Распис!$C$4:$C$300,"&lt;="&amp;L$1,Распис!$D$4:$D$300,"&gt;="&amp;L$1)&gt;0,SUMIFS(Распис!$J$4:$J$300,Распис!$B$4:$B$300,$A80,Распис!$C$4:$C$300,"&lt;="&amp;L$1,Распис!$D$4:$D$300,"&gt;="&amp;L$1),SUMIF(База!$B$3:$B$305,$A80,База!$J$3:$J$152))</f>
        <v>0</v>
      </c>
      <c r="M80" s="46">
        <f ca="1">IF(COUNTIFS(Распис!$B$4:$B$300,$A80,Распис!$C$4:$C$300,"&lt;="&amp;M$1,Распис!$D$4:$D$300,"&gt;="&amp;M$1)&gt;0,SUMIFS(Распис!$K$4:$K$300,Распис!$B$4:$B$300,$A80,Распис!$C$4:$C$300,"&lt;="&amp;M$1,Распис!$D$4:$D$300,"&gt;="&amp;M$1),SUMIF(База!$B$3:$B$305,$A80,База!$K$3:$K$152))</f>
        <v>0</v>
      </c>
      <c r="N80" s="46" t="s">
        <v>23</v>
      </c>
      <c r="O80" s="46">
        <f ca="1">IF(COUNTIFS(Распис!$B$4:$B$300,$A80,Распис!$C$4:$C$300,"&lt;="&amp;O$1,Распис!$D$4:$D$300,"&gt;="&amp;O$1)&gt;0,SUMIFS(Распис!$F$4:$F$300,Распис!$B$4:$B$300,$A80,Распис!$C$4:$C$300,"&lt;="&amp;O$1,Распис!$D$4:$D$300,"&gt;="&amp;O$1),SUMIF(База!$B$3:$B$305,$A80,База!$F$3:$F$152))</f>
        <v>0</v>
      </c>
      <c r="P80" s="46">
        <f ca="1">IF(COUNTIFS(Распис!$B$4:$B$300,$A80,Распис!$C$4:$C$300,"&lt;="&amp;P$1,Распис!$D$4:$D$300,"&gt;="&amp;P$1)&gt;0,SUMIFS(Распис!$G$4:$G$300,Распис!$B$4:$B$300,$A80,Распис!$C$4:$C$300,"&lt;="&amp;P$1,Распис!$D$4:$D$300,"&gt;="&amp;P$1),SUMIF(База!$B$3:$B$305,$A80,База!$G$3:$G$152))</f>
        <v>0</v>
      </c>
      <c r="Q80" s="46">
        <f ca="1">IF(COUNTIFS(Распис!$B$4:$B$300,$A80,Распис!$C$4:$C$300,"&lt;="&amp;Q$1,Распис!$D$4:$D$300,"&gt;="&amp;Q$1)&gt;0,SUMIFS(Распис!$H$4:$H$300,Распис!$B$4:$B$300,$A80,Распис!$C$4:$C$300,"&lt;="&amp;Q$1,Распис!$D$4:$D$300,"&gt;="&amp;Q$1),SUMIF(База!$B$3:$B$305,$A80,База!$H$3:$H$152))</f>
        <v>0</v>
      </c>
      <c r="R80" s="46">
        <f ca="1">IF(COUNTIFS(Распис!$B$4:$B$300,$A80,Распис!$C$4:$C$300,"&lt;="&amp;R$1,Распис!$D$4:$D$300,"&gt;="&amp;R$1)&gt;0,SUMIFS(Распис!$I$4:$I$300,Распис!$B$4:$B$300,$A80,Распис!$C$4:$C$300,"&lt;="&amp;R$1,Распис!$D$4:$D$300,"&gt;="&amp;R$1),SUMIF(База!$B$3:$B$305,$A80,База!$I$3:$I$152))</f>
        <v>0</v>
      </c>
      <c r="S80" s="46">
        <f ca="1">IF(COUNTIFS(Распис!$B$4:$B$300,$A80,Распис!$C$4:$C$300,"&lt;="&amp;S$1,Распис!$D$4:$D$300,"&gt;="&amp;S$1)&gt;0,SUMIFS(Распис!$J$4:$J$300,Распис!$B$4:$B$300,$A80,Распис!$C$4:$C$300,"&lt;="&amp;S$1,Распис!$D$4:$D$300,"&gt;="&amp;S$1),SUMIF(База!$B$3:$B$305,$A80,База!$J$3:$J$152))</f>
        <v>0</v>
      </c>
      <c r="T80" s="46">
        <f ca="1">IF(COUNTIFS(Распис!$B$4:$B$300,$A80,Распис!$C$4:$C$300,"&lt;="&amp;T$1,Распис!$D$4:$D$300,"&gt;="&amp;T$1)&gt;0,SUMIFS(Распис!$K$4:$K$300,Распис!$B$4:$B$300,$A80,Распис!$C$4:$C$300,"&lt;="&amp;T$1,Распис!$D$4:$D$300,"&gt;="&amp;T$1),SUMIF(База!$B$3:$B$305,$A80,База!$K$3:$K$152))</f>
        <v>0</v>
      </c>
      <c r="U80" s="46" t="s">
        <v>23</v>
      </c>
      <c r="V80" s="46">
        <f ca="1">IF(COUNTIFS(Распис!$B$4:$B$300,$A80,Распис!$C$4:$C$300,"&lt;="&amp;V$1,Распис!$D$4:$D$300,"&gt;="&amp;V$1)&gt;0,SUMIFS(Распис!$F$4:$F$300,Распис!$B$4:$B$300,$A80,Распис!$C$4:$C$300,"&lt;="&amp;V$1,Распис!$D$4:$D$300,"&gt;="&amp;V$1),SUMIF(База!$B$3:$B$305,$A80,База!$F$3:$F$152))</f>
        <v>0</v>
      </c>
      <c r="W80" s="46">
        <f ca="1">IF(COUNTIFS(Распис!$B$4:$B$300,$A80,Распис!$C$4:$C$300,"&lt;="&amp;W$1,Распис!$D$4:$D$300,"&gt;="&amp;W$1)&gt;0,SUMIFS(Распис!$G$4:$G$300,Распис!$B$4:$B$300,$A80,Распис!$C$4:$C$300,"&lt;="&amp;W$1,Распис!$D$4:$D$300,"&gt;="&amp;W$1),SUMIF(База!$B$3:$B$305,$A80,База!$G$3:$G$152))</f>
        <v>0</v>
      </c>
      <c r="X80" s="46">
        <f ca="1">IF(COUNTIFS(Распис!$B$4:$B$300,$A80,Распис!$C$4:$C$300,"&lt;="&amp;X$1,Распис!$D$4:$D$300,"&gt;="&amp;X$1)&gt;0,SUMIFS(Распис!$H$4:$H$300,Распис!$B$4:$B$300,$A80,Распис!$C$4:$C$300,"&lt;="&amp;X$1,Распис!$D$4:$D$300,"&gt;="&amp;X$1),SUMIF(База!$B$3:$B$305,$A80,База!$H$3:$H$152))</f>
        <v>0</v>
      </c>
      <c r="Y80" s="46">
        <f ca="1">IF(COUNTIFS(Распис!$B$4:$B$300,$A80,Распис!$C$4:$C$300,"&lt;="&amp;Y$1,Распис!$D$4:$D$300,"&gt;="&amp;Y$1)&gt;0,SUMIFS(Распис!$I$4:$I$300,Распис!$B$4:$B$300,$A80,Распис!$C$4:$C$300,"&lt;="&amp;Y$1,Распис!$D$4:$D$300,"&gt;="&amp;Y$1),SUMIF(База!$B$3:$B$305,$A80,База!$I$3:$I$152))</f>
        <v>0</v>
      </c>
      <c r="Z80" s="46">
        <f ca="1">IF(COUNTIFS(Распис!$B$4:$B$300,$A80,Распис!$C$4:$C$300,"&lt;="&amp;Z$1,Распис!$D$4:$D$300,"&gt;="&amp;Z$1)&gt;0,SUMIFS(Распис!$J$4:$J$300,Распис!$B$4:$B$300,$A80,Распис!$C$4:$C$300,"&lt;="&amp;Z$1,Распис!$D$4:$D$300,"&gt;="&amp;Z$1),SUMIF(База!$B$3:$B$305,$A80,База!$J$3:$J$152))</f>
        <v>0</v>
      </c>
      <c r="AA80" s="46" t="s">
        <v>25</v>
      </c>
      <c r="AB80" s="46" t="s">
        <v>23</v>
      </c>
      <c r="AC80" s="46" t="s">
        <v>25</v>
      </c>
      <c r="AD80" s="46" t="s">
        <v>25</v>
      </c>
      <c r="AE80" s="46" t="s">
        <v>25</v>
      </c>
      <c r="AF80" s="46" t="s">
        <v>25</v>
      </c>
      <c r="AG80" s="46">
        <f t="shared" ca="1" si="11"/>
        <v>0</v>
      </c>
      <c r="AH80" s="46">
        <f ca="1">AG80-SUMIFS(Распред!$G$4:$G$300,Распред!$B$4:$B$300,"май",Распред!$F$4:$F$300,A80)</f>
        <v>0</v>
      </c>
      <c r="AI80" s="46">
        <f ca="1">AH80+(COUNTIF(B80:AF80,"КД")+SUMIFS(Распред!$AH$4:$AH$300,Распред!$F$4:$F$300,A80,Распред!$B$4:$B$300,"май"))*4</f>
        <v>20</v>
      </c>
      <c r="AJ80" s="46">
        <f t="shared" ca="1" si="12"/>
        <v>0</v>
      </c>
      <c r="AK80" s="46">
        <f t="shared" ca="1" si="13"/>
        <v>0</v>
      </c>
      <c r="AL80" s="46">
        <f>SUMIFS(Распред!$K$4:$K$300,Распред!$B$4:$B$300,"май",Распред!$J$4:$J$300,A80)+SUMIFS(Распред!$M$4:$M$300,Распред!$B$4:$B$300,"май",Распред!$L$4:$L$300,A80)+SUMIFS(Распред!$O$4:$O$300,Распред!$B$4:$B$300,"май",Распред!$N$4:$N$300,A80)+SUMIFS(Распред!$Q$4:$Q$300,Распред!$B$4:$B$300,"май",Распред!$P$4:$P$300,A80)+SUMIFS(Распред!$S$4:$S$300,Распред!$B$4:$B$300,"май",Распред!$R$4:$R$300,A80)+SUMIFS(Распред!$U$4:$U$300,Распред!$B$4:$B$300,"май",Распред!$T$4:$T$300,A80)+SUMIFS(Распред!$W$4:$W$300,Распред!$B$4:$B$300,"май",Распред!$V$4:$V$300,A80)+SUMIFS(Распред!$Y$4:$Y$300,Распред!$B$4:$B$300,"май",Распред!$X$4:$X$300,A80)+SUMIFS(Распред!$AA$4:$AA$300,Распред!$B$4:$B$300,"май",Распред!$Z$4:$Z$300,A80)+SUMIFS(Распред!$AC$4:$AC$300,Распред!$B$4:$B$300,"май",Распред!$AB$4:$AB$300,A80)</f>
        <v>0</v>
      </c>
      <c r="AM80" s="46">
        <f t="shared" ca="1" si="14"/>
        <v>0</v>
      </c>
      <c r="AN80" s="46">
        <f t="shared" ca="1" si="15"/>
        <v>0</v>
      </c>
      <c r="AO80" s="46">
        <f t="shared" ca="1" si="16"/>
        <v>0</v>
      </c>
      <c r="AP80" s="46">
        <f>январь!AP80</f>
        <v>0</v>
      </c>
      <c r="AQ80" s="46">
        <f t="shared" ca="1" si="17"/>
        <v>0</v>
      </c>
      <c r="AR80" s="47"/>
      <c r="AS80" s="47">
        <f t="shared" ca="1" si="18"/>
        <v>0</v>
      </c>
      <c r="AT80" s="47"/>
      <c r="AU80" s="47"/>
      <c r="AV80" s="47"/>
      <c r="AW80" s="47"/>
      <c r="AX80" s="47"/>
      <c r="AY80" s="184"/>
      <c r="AZ80" s="184"/>
      <c r="BA80" s="184"/>
      <c r="BB80" s="184"/>
      <c r="BC80" s="184"/>
      <c r="BD80" s="184"/>
      <c r="BE80" s="184"/>
    </row>
    <row r="81" spans="1:57" x14ac:dyDescent="0.25">
      <c r="A81" s="47">
        <f>База!B81</f>
        <v>0</v>
      </c>
      <c r="B81" s="46" t="s">
        <v>24</v>
      </c>
      <c r="C81" s="46">
        <f ca="1">IF(COUNTIFS(Распис!$B$4:$B$300,$A81,Распис!$C$4:$C$300,"&lt;="&amp;C$1,Распис!$D$4:$D$300,"&gt;="&amp;C$1)&gt;0,SUMIFS(Распис!$H$4:$H$300,Распис!$B$4:$B$300,$A81,Распис!$C$4:$C$300,"&lt;="&amp;C$1,Распис!$D$4:$D$300,"&gt;="&amp;C$1),SUMIF(База!$B$3:$B$305,$A81,База!$H$3:$H$152))</f>
        <v>0</v>
      </c>
      <c r="D81" s="46">
        <f ca="1">IF(COUNTIFS(Распис!$B$4:$B$300,$A81,Распис!$C$4:$C$300,"&lt;="&amp;D$1,Распис!$D$4:$D$300,"&gt;="&amp;D$1)&gt;0,SUMIFS(Распис!$I$4:$I$300,Распис!$B$4:$B$300,$A81,Распис!$C$4:$C$300,"&lt;="&amp;D$1,Распис!$D$4:$D$300,"&gt;="&amp;D$1),SUMIF(База!$B$3:$B$305,$A81,База!$I$3:$I$152))</f>
        <v>0</v>
      </c>
      <c r="E81" s="46">
        <f ca="1">IF(COUNTIFS(Распис!$B$4:$B$300,$A81,Распис!$C$4:$C$300,"&lt;="&amp;E$1,Распис!$D$4:$D$300,"&gt;="&amp;E$1)&gt;0,SUMIFS(Распис!$J$4:$J$300,Распис!$B$4:$B$300,$A81,Распис!$C$4:$C$300,"&lt;="&amp;E$1,Распис!$D$4:$D$300,"&gt;="&amp;E$1),SUMIF(База!$B$3:$B$305,$A81,База!$J$3:$J$152))</f>
        <v>0</v>
      </c>
      <c r="F81" s="46">
        <f ca="1">IF(COUNTIFS(Распис!$B$4:$B$300,$A81,Распис!$C$4:$C$300,"&lt;="&amp;F$1,Распис!$D$4:$D$300,"&gt;="&amp;F$1)&gt;0,SUMIFS(Распис!$K$4:$K$300,Распис!$B$4:$B$300,$A81,Распис!$C$4:$C$300,"&lt;="&amp;F$1,Распис!$D$4:$D$300,"&gt;="&amp;F$1),SUMIF(База!$B$3:$B$305,$A81,База!$K$3:$K$152))</f>
        <v>0</v>
      </c>
      <c r="G81" s="46" t="s">
        <v>23</v>
      </c>
      <c r="H81" s="46" t="s">
        <v>24</v>
      </c>
      <c r="I81" s="46">
        <f ca="1">IF(COUNTIFS(Распис!$B$4:$B$300,$A81,Распис!$C$4:$C$300,"&lt;="&amp;I$1,Распис!$D$4:$D$300,"&gt;="&amp;I$1)&gt;0,SUMIFS(Распис!$G$4:$G$300,Распис!$B$4:$B$300,$A81,Распис!$C$4:$C$300,"&lt;="&amp;I$1,Распис!$D$4:$D$300,"&gt;="&amp;I$1),SUMIF(База!$B$3:$B$305,$A81,База!$G$3:$G$152))</f>
        <v>0</v>
      </c>
      <c r="J81" s="46" t="s">
        <v>24</v>
      </c>
      <c r="K81" s="46">
        <f ca="1">IF(COUNTIFS(Распис!$B$4:$B$300,$A81,Распис!$C$4:$C$300,"&lt;="&amp;K$1,Распис!$D$4:$D$300,"&gt;="&amp;K$1)&gt;0,SUMIFS(Распис!$I$4:$I$300,Распис!$B$4:$B$300,$A81,Распис!$C$4:$C$300,"&lt;="&amp;K$1,Распис!$D$4:$D$300,"&gt;="&amp;K$1),SUMIF(База!$B$3:$B$305,$A81,База!$I$3:$I$152))</f>
        <v>0</v>
      </c>
      <c r="L81" s="46">
        <f ca="1">IF(COUNTIFS(Распис!$B$4:$B$300,$A81,Распис!$C$4:$C$300,"&lt;="&amp;L$1,Распис!$D$4:$D$300,"&gt;="&amp;L$1)&gt;0,SUMIFS(Распис!$J$4:$J$300,Распис!$B$4:$B$300,$A81,Распис!$C$4:$C$300,"&lt;="&amp;L$1,Распис!$D$4:$D$300,"&gt;="&amp;L$1),SUMIF(База!$B$3:$B$305,$A81,База!$J$3:$J$152))</f>
        <v>0</v>
      </c>
      <c r="M81" s="46">
        <f ca="1">IF(COUNTIFS(Распис!$B$4:$B$300,$A81,Распис!$C$4:$C$300,"&lt;="&amp;M$1,Распис!$D$4:$D$300,"&gt;="&amp;M$1)&gt;0,SUMIFS(Распис!$K$4:$K$300,Распис!$B$4:$B$300,$A81,Распис!$C$4:$C$300,"&lt;="&amp;M$1,Распис!$D$4:$D$300,"&gt;="&amp;M$1),SUMIF(База!$B$3:$B$305,$A81,База!$K$3:$K$152))</f>
        <v>0</v>
      </c>
      <c r="N81" s="46" t="s">
        <v>23</v>
      </c>
      <c r="O81" s="46">
        <f ca="1">IF(COUNTIFS(Распис!$B$4:$B$300,$A81,Распис!$C$4:$C$300,"&lt;="&amp;O$1,Распис!$D$4:$D$300,"&gt;="&amp;O$1)&gt;0,SUMIFS(Распис!$F$4:$F$300,Распис!$B$4:$B$300,$A81,Распис!$C$4:$C$300,"&lt;="&amp;O$1,Распис!$D$4:$D$300,"&gt;="&amp;O$1),SUMIF(База!$B$3:$B$305,$A81,База!$F$3:$F$152))</f>
        <v>0</v>
      </c>
      <c r="P81" s="46">
        <f ca="1">IF(COUNTIFS(Распис!$B$4:$B$300,$A81,Распис!$C$4:$C$300,"&lt;="&amp;P$1,Распис!$D$4:$D$300,"&gt;="&amp;P$1)&gt;0,SUMIFS(Распис!$G$4:$G$300,Распис!$B$4:$B$300,$A81,Распис!$C$4:$C$300,"&lt;="&amp;P$1,Распис!$D$4:$D$300,"&gt;="&amp;P$1),SUMIF(База!$B$3:$B$305,$A81,База!$G$3:$G$152))</f>
        <v>0</v>
      </c>
      <c r="Q81" s="46">
        <f ca="1">IF(COUNTIFS(Распис!$B$4:$B$300,$A81,Распис!$C$4:$C$300,"&lt;="&amp;Q$1,Распис!$D$4:$D$300,"&gt;="&amp;Q$1)&gt;0,SUMIFS(Распис!$H$4:$H$300,Распис!$B$4:$B$300,$A81,Распис!$C$4:$C$300,"&lt;="&amp;Q$1,Распис!$D$4:$D$300,"&gt;="&amp;Q$1),SUMIF(База!$B$3:$B$305,$A81,База!$H$3:$H$152))</f>
        <v>0</v>
      </c>
      <c r="R81" s="46">
        <f ca="1">IF(COUNTIFS(Распис!$B$4:$B$300,$A81,Распис!$C$4:$C$300,"&lt;="&amp;R$1,Распис!$D$4:$D$300,"&gt;="&amp;R$1)&gt;0,SUMIFS(Распис!$I$4:$I$300,Распис!$B$4:$B$300,$A81,Распис!$C$4:$C$300,"&lt;="&amp;R$1,Распис!$D$4:$D$300,"&gt;="&amp;R$1),SUMIF(База!$B$3:$B$305,$A81,База!$I$3:$I$152))</f>
        <v>0</v>
      </c>
      <c r="S81" s="46">
        <f ca="1">IF(COUNTIFS(Распис!$B$4:$B$300,$A81,Распис!$C$4:$C$300,"&lt;="&amp;S$1,Распис!$D$4:$D$300,"&gt;="&amp;S$1)&gt;0,SUMIFS(Распис!$J$4:$J$300,Распис!$B$4:$B$300,$A81,Распис!$C$4:$C$300,"&lt;="&amp;S$1,Распис!$D$4:$D$300,"&gt;="&amp;S$1),SUMIF(База!$B$3:$B$305,$A81,База!$J$3:$J$152))</f>
        <v>0</v>
      </c>
      <c r="T81" s="46">
        <f ca="1">IF(COUNTIFS(Распис!$B$4:$B$300,$A81,Распис!$C$4:$C$300,"&lt;="&amp;T$1,Распис!$D$4:$D$300,"&gt;="&amp;T$1)&gt;0,SUMIFS(Распис!$K$4:$K$300,Распис!$B$4:$B$300,$A81,Распис!$C$4:$C$300,"&lt;="&amp;T$1,Распис!$D$4:$D$300,"&gt;="&amp;T$1),SUMIF(База!$B$3:$B$305,$A81,База!$K$3:$K$152))</f>
        <v>0</v>
      </c>
      <c r="U81" s="46" t="s">
        <v>23</v>
      </c>
      <c r="V81" s="46">
        <f ca="1">IF(COUNTIFS(Распис!$B$4:$B$300,$A81,Распис!$C$4:$C$300,"&lt;="&amp;V$1,Распис!$D$4:$D$300,"&gt;="&amp;V$1)&gt;0,SUMIFS(Распис!$F$4:$F$300,Распис!$B$4:$B$300,$A81,Распис!$C$4:$C$300,"&lt;="&amp;V$1,Распис!$D$4:$D$300,"&gt;="&amp;V$1),SUMIF(База!$B$3:$B$305,$A81,База!$F$3:$F$152))</f>
        <v>0</v>
      </c>
      <c r="W81" s="46">
        <f ca="1">IF(COUNTIFS(Распис!$B$4:$B$300,$A81,Распис!$C$4:$C$300,"&lt;="&amp;W$1,Распис!$D$4:$D$300,"&gt;="&amp;W$1)&gt;0,SUMIFS(Распис!$G$4:$G$300,Распис!$B$4:$B$300,$A81,Распис!$C$4:$C$300,"&lt;="&amp;W$1,Распис!$D$4:$D$300,"&gt;="&amp;W$1),SUMIF(База!$B$3:$B$305,$A81,База!$G$3:$G$152))</f>
        <v>0</v>
      </c>
      <c r="X81" s="46">
        <f ca="1">IF(COUNTIFS(Распис!$B$4:$B$300,$A81,Распис!$C$4:$C$300,"&lt;="&amp;X$1,Распис!$D$4:$D$300,"&gt;="&amp;X$1)&gt;0,SUMIFS(Распис!$H$4:$H$300,Распис!$B$4:$B$300,$A81,Распис!$C$4:$C$300,"&lt;="&amp;X$1,Распис!$D$4:$D$300,"&gt;="&amp;X$1),SUMIF(База!$B$3:$B$305,$A81,База!$H$3:$H$152))</f>
        <v>0</v>
      </c>
      <c r="Y81" s="46">
        <f ca="1">IF(COUNTIFS(Распис!$B$4:$B$300,$A81,Распис!$C$4:$C$300,"&lt;="&amp;Y$1,Распис!$D$4:$D$300,"&gt;="&amp;Y$1)&gt;0,SUMIFS(Распис!$I$4:$I$300,Распис!$B$4:$B$300,$A81,Распис!$C$4:$C$300,"&lt;="&amp;Y$1,Распис!$D$4:$D$300,"&gt;="&amp;Y$1),SUMIF(База!$B$3:$B$305,$A81,База!$I$3:$I$152))</f>
        <v>0</v>
      </c>
      <c r="Z81" s="46">
        <f ca="1">IF(COUNTIFS(Распис!$B$4:$B$300,$A81,Распис!$C$4:$C$300,"&lt;="&amp;Z$1,Распис!$D$4:$D$300,"&gt;="&amp;Z$1)&gt;0,SUMIFS(Распис!$J$4:$J$300,Распис!$B$4:$B$300,$A81,Распис!$C$4:$C$300,"&lt;="&amp;Z$1,Распис!$D$4:$D$300,"&gt;="&amp;Z$1),SUMIF(База!$B$3:$B$305,$A81,База!$J$3:$J$152))</f>
        <v>0</v>
      </c>
      <c r="AA81" s="46" t="s">
        <v>25</v>
      </c>
      <c r="AB81" s="46" t="s">
        <v>23</v>
      </c>
      <c r="AC81" s="46" t="s">
        <v>25</v>
      </c>
      <c r="AD81" s="46" t="s">
        <v>25</v>
      </c>
      <c r="AE81" s="46" t="s">
        <v>25</v>
      </c>
      <c r="AF81" s="46" t="s">
        <v>25</v>
      </c>
      <c r="AG81" s="46">
        <f t="shared" ca="1" si="11"/>
        <v>0</v>
      </c>
      <c r="AH81" s="46">
        <f ca="1">AG81-SUMIFS(Распред!$G$4:$G$300,Распред!$B$4:$B$300,"май",Распред!$F$4:$F$300,A81)</f>
        <v>0</v>
      </c>
      <c r="AI81" s="46">
        <f ca="1">AH81+(COUNTIF(B81:AF81,"КД")+SUMIFS(Распред!$AH$4:$AH$300,Распред!$F$4:$F$300,A81,Распред!$B$4:$B$300,"май"))*4</f>
        <v>20</v>
      </c>
      <c r="AJ81" s="46">
        <f t="shared" ca="1" si="12"/>
        <v>0</v>
      </c>
      <c r="AK81" s="46">
        <f t="shared" ca="1" si="13"/>
        <v>0</v>
      </c>
      <c r="AL81" s="46">
        <f>SUMIFS(Распред!$K$4:$K$300,Распред!$B$4:$B$300,"май",Распред!$J$4:$J$300,A81)+SUMIFS(Распред!$M$4:$M$300,Распред!$B$4:$B$300,"май",Распред!$L$4:$L$300,A81)+SUMIFS(Распред!$O$4:$O$300,Распред!$B$4:$B$300,"май",Распред!$N$4:$N$300,A81)+SUMIFS(Распред!$Q$4:$Q$300,Распред!$B$4:$B$300,"май",Распред!$P$4:$P$300,A81)+SUMIFS(Распред!$S$4:$S$300,Распред!$B$4:$B$300,"май",Распред!$R$4:$R$300,A81)+SUMIFS(Распред!$U$4:$U$300,Распред!$B$4:$B$300,"май",Распред!$T$4:$T$300,A81)+SUMIFS(Распред!$W$4:$W$300,Распред!$B$4:$B$300,"май",Распред!$V$4:$V$300,A81)+SUMIFS(Распред!$Y$4:$Y$300,Распред!$B$4:$B$300,"май",Распред!$X$4:$X$300,A81)+SUMIFS(Распред!$AA$4:$AA$300,Распред!$B$4:$B$300,"май",Распред!$Z$4:$Z$300,A81)+SUMIFS(Распред!$AC$4:$AC$300,Распред!$B$4:$B$300,"май",Распред!$AB$4:$AB$300,A81)</f>
        <v>0</v>
      </c>
      <c r="AM81" s="46">
        <f t="shared" ca="1" si="14"/>
        <v>0</v>
      </c>
      <c r="AN81" s="46">
        <f t="shared" ca="1" si="15"/>
        <v>0</v>
      </c>
      <c r="AO81" s="46">
        <f t="shared" ca="1" si="16"/>
        <v>0</v>
      </c>
      <c r="AP81" s="46">
        <f>январь!AP81</f>
        <v>0</v>
      </c>
      <c r="AQ81" s="46">
        <f t="shared" ca="1" si="17"/>
        <v>0</v>
      </c>
      <c r="AR81" s="47"/>
      <c r="AS81" s="47">
        <f t="shared" ca="1" si="18"/>
        <v>0</v>
      </c>
      <c r="AT81" s="47"/>
      <c r="AU81" s="47"/>
      <c r="AV81" s="47"/>
      <c r="AW81" s="47"/>
      <c r="AX81" s="47"/>
      <c r="AY81" s="184"/>
      <c r="AZ81" s="184"/>
      <c r="BA81" s="184"/>
      <c r="BB81" s="184"/>
      <c r="BC81" s="184"/>
      <c r="BD81" s="184"/>
      <c r="BE81" s="184"/>
    </row>
    <row r="82" spans="1:57" x14ac:dyDescent="0.25">
      <c r="A82" s="47">
        <f>База!B82</f>
        <v>0</v>
      </c>
      <c r="B82" s="46" t="s">
        <v>24</v>
      </c>
      <c r="C82" s="46">
        <f ca="1">IF(COUNTIFS(Распис!$B$4:$B$300,$A82,Распис!$C$4:$C$300,"&lt;="&amp;C$1,Распис!$D$4:$D$300,"&gt;="&amp;C$1)&gt;0,SUMIFS(Распис!$H$4:$H$300,Распис!$B$4:$B$300,$A82,Распис!$C$4:$C$300,"&lt;="&amp;C$1,Распис!$D$4:$D$300,"&gt;="&amp;C$1),SUMIF(База!$B$3:$B$305,$A82,База!$H$3:$H$152))</f>
        <v>0</v>
      </c>
      <c r="D82" s="46">
        <f ca="1">IF(COUNTIFS(Распис!$B$4:$B$300,$A82,Распис!$C$4:$C$300,"&lt;="&amp;D$1,Распис!$D$4:$D$300,"&gt;="&amp;D$1)&gt;0,SUMIFS(Распис!$I$4:$I$300,Распис!$B$4:$B$300,$A82,Распис!$C$4:$C$300,"&lt;="&amp;D$1,Распис!$D$4:$D$300,"&gt;="&amp;D$1),SUMIF(База!$B$3:$B$305,$A82,База!$I$3:$I$152))</f>
        <v>0</v>
      </c>
      <c r="E82" s="46">
        <f ca="1">IF(COUNTIFS(Распис!$B$4:$B$300,$A82,Распис!$C$4:$C$300,"&lt;="&amp;E$1,Распис!$D$4:$D$300,"&gt;="&amp;E$1)&gt;0,SUMIFS(Распис!$J$4:$J$300,Распис!$B$4:$B$300,$A82,Распис!$C$4:$C$300,"&lt;="&amp;E$1,Распис!$D$4:$D$300,"&gt;="&amp;E$1),SUMIF(База!$B$3:$B$305,$A82,База!$J$3:$J$152))</f>
        <v>0</v>
      </c>
      <c r="F82" s="46">
        <f ca="1">IF(COUNTIFS(Распис!$B$4:$B$300,$A82,Распис!$C$4:$C$300,"&lt;="&amp;F$1,Распис!$D$4:$D$300,"&gt;="&amp;F$1)&gt;0,SUMIFS(Распис!$K$4:$K$300,Распис!$B$4:$B$300,$A82,Распис!$C$4:$C$300,"&lt;="&amp;F$1,Распис!$D$4:$D$300,"&gt;="&amp;F$1),SUMIF(База!$B$3:$B$305,$A82,База!$K$3:$K$152))</f>
        <v>0</v>
      </c>
      <c r="G82" s="46" t="s">
        <v>23</v>
      </c>
      <c r="H82" s="46" t="s">
        <v>24</v>
      </c>
      <c r="I82" s="46">
        <f ca="1">IF(COUNTIFS(Распис!$B$4:$B$300,$A82,Распис!$C$4:$C$300,"&lt;="&amp;I$1,Распис!$D$4:$D$300,"&gt;="&amp;I$1)&gt;0,SUMIFS(Распис!$G$4:$G$300,Распис!$B$4:$B$300,$A82,Распис!$C$4:$C$300,"&lt;="&amp;I$1,Распис!$D$4:$D$300,"&gt;="&amp;I$1),SUMIF(База!$B$3:$B$305,$A82,База!$G$3:$G$152))</f>
        <v>0</v>
      </c>
      <c r="J82" s="46" t="s">
        <v>24</v>
      </c>
      <c r="K82" s="46">
        <f ca="1">IF(COUNTIFS(Распис!$B$4:$B$300,$A82,Распис!$C$4:$C$300,"&lt;="&amp;K$1,Распис!$D$4:$D$300,"&gt;="&amp;K$1)&gt;0,SUMIFS(Распис!$I$4:$I$300,Распис!$B$4:$B$300,$A82,Распис!$C$4:$C$300,"&lt;="&amp;K$1,Распис!$D$4:$D$300,"&gt;="&amp;K$1),SUMIF(База!$B$3:$B$305,$A82,База!$I$3:$I$152))</f>
        <v>0</v>
      </c>
      <c r="L82" s="46">
        <f ca="1">IF(COUNTIFS(Распис!$B$4:$B$300,$A82,Распис!$C$4:$C$300,"&lt;="&amp;L$1,Распис!$D$4:$D$300,"&gt;="&amp;L$1)&gt;0,SUMIFS(Распис!$J$4:$J$300,Распис!$B$4:$B$300,$A82,Распис!$C$4:$C$300,"&lt;="&amp;L$1,Распис!$D$4:$D$300,"&gt;="&amp;L$1),SUMIF(База!$B$3:$B$305,$A82,База!$J$3:$J$152))</f>
        <v>0</v>
      </c>
      <c r="M82" s="46">
        <f ca="1">IF(COUNTIFS(Распис!$B$4:$B$300,$A82,Распис!$C$4:$C$300,"&lt;="&amp;M$1,Распис!$D$4:$D$300,"&gt;="&amp;M$1)&gt;0,SUMIFS(Распис!$K$4:$K$300,Распис!$B$4:$B$300,$A82,Распис!$C$4:$C$300,"&lt;="&amp;M$1,Распис!$D$4:$D$300,"&gt;="&amp;M$1),SUMIF(База!$B$3:$B$305,$A82,База!$K$3:$K$152))</f>
        <v>0</v>
      </c>
      <c r="N82" s="46" t="s">
        <v>23</v>
      </c>
      <c r="O82" s="46">
        <f ca="1">IF(COUNTIFS(Распис!$B$4:$B$300,$A82,Распис!$C$4:$C$300,"&lt;="&amp;O$1,Распис!$D$4:$D$300,"&gt;="&amp;O$1)&gt;0,SUMIFS(Распис!$F$4:$F$300,Распис!$B$4:$B$300,$A82,Распис!$C$4:$C$300,"&lt;="&amp;O$1,Распис!$D$4:$D$300,"&gt;="&amp;O$1),SUMIF(База!$B$3:$B$305,$A82,База!$F$3:$F$152))</f>
        <v>0</v>
      </c>
      <c r="P82" s="46">
        <f ca="1">IF(COUNTIFS(Распис!$B$4:$B$300,$A82,Распис!$C$4:$C$300,"&lt;="&amp;P$1,Распис!$D$4:$D$300,"&gt;="&amp;P$1)&gt;0,SUMIFS(Распис!$G$4:$G$300,Распис!$B$4:$B$300,$A82,Распис!$C$4:$C$300,"&lt;="&amp;P$1,Распис!$D$4:$D$300,"&gt;="&amp;P$1),SUMIF(База!$B$3:$B$305,$A82,База!$G$3:$G$152))</f>
        <v>0</v>
      </c>
      <c r="Q82" s="46">
        <f ca="1">IF(COUNTIFS(Распис!$B$4:$B$300,$A82,Распис!$C$4:$C$300,"&lt;="&amp;Q$1,Распис!$D$4:$D$300,"&gt;="&amp;Q$1)&gt;0,SUMIFS(Распис!$H$4:$H$300,Распис!$B$4:$B$300,$A82,Распис!$C$4:$C$300,"&lt;="&amp;Q$1,Распис!$D$4:$D$300,"&gt;="&amp;Q$1),SUMIF(База!$B$3:$B$305,$A82,База!$H$3:$H$152))</f>
        <v>0</v>
      </c>
      <c r="R82" s="46">
        <f ca="1">IF(COUNTIFS(Распис!$B$4:$B$300,$A82,Распис!$C$4:$C$300,"&lt;="&amp;R$1,Распис!$D$4:$D$300,"&gt;="&amp;R$1)&gt;0,SUMIFS(Распис!$I$4:$I$300,Распис!$B$4:$B$300,$A82,Распис!$C$4:$C$300,"&lt;="&amp;R$1,Распис!$D$4:$D$300,"&gt;="&amp;R$1),SUMIF(База!$B$3:$B$305,$A82,База!$I$3:$I$152))</f>
        <v>0</v>
      </c>
      <c r="S82" s="46">
        <f ca="1">IF(COUNTIFS(Распис!$B$4:$B$300,$A82,Распис!$C$4:$C$300,"&lt;="&amp;S$1,Распис!$D$4:$D$300,"&gt;="&amp;S$1)&gt;0,SUMIFS(Распис!$J$4:$J$300,Распис!$B$4:$B$300,$A82,Распис!$C$4:$C$300,"&lt;="&amp;S$1,Распис!$D$4:$D$300,"&gt;="&amp;S$1),SUMIF(База!$B$3:$B$305,$A82,База!$J$3:$J$152))</f>
        <v>0</v>
      </c>
      <c r="T82" s="46">
        <f ca="1">IF(COUNTIFS(Распис!$B$4:$B$300,$A82,Распис!$C$4:$C$300,"&lt;="&amp;T$1,Распис!$D$4:$D$300,"&gt;="&amp;T$1)&gt;0,SUMIFS(Распис!$K$4:$K$300,Распис!$B$4:$B$300,$A82,Распис!$C$4:$C$300,"&lt;="&amp;T$1,Распис!$D$4:$D$300,"&gt;="&amp;T$1),SUMIF(База!$B$3:$B$305,$A82,База!$K$3:$K$152))</f>
        <v>0</v>
      </c>
      <c r="U82" s="46" t="s">
        <v>23</v>
      </c>
      <c r="V82" s="46">
        <f ca="1">IF(COUNTIFS(Распис!$B$4:$B$300,$A82,Распис!$C$4:$C$300,"&lt;="&amp;V$1,Распис!$D$4:$D$300,"&gt;="&amp;V$1)&gt;0,SUMIFS(Распис!$F$4:$F$300,Распис!$B$4:$B$300,$A82,Распис!$C$4:$C$300,"&lt;="&amp;V$1,Распис!$D$4:$D$300,"&gt;="&amp;V$1),SUMIF(База!$B$3:$B$305,$A82,База!$F$3:$F$152))</f>
        <v>0</v>
      </c>
      <c r="W82" s="46">
        <f ca="1">IF(COUNTIFS(Распис!$B$4:$B$300,$A82,Распис!$C$4:$C$300,"&lt;="&amp;W$1,Распис!$D$4:$D$300,"&gt;="&amp;W$1)&gt;0,SUMIFS(Распис!$G$4:$G$300,Распис!$B$4:$B$300,$A82,Распис!$C$4:$C$300,"&lt;="&amp;W$1,Распис!$D$4:$D$300,"&gt;="&amp;W$1),SUMIF(База!$B$3:$B$305,$A82,База!$G$3:$G$152))</f>
        <v>0</v>
      </c>
      <c r="X82" s="46">
        <f ca="1">IF(COUNTIFS(Распис!$B$4:$B$300,$A82,Распис!$C$4:$C$300,"&lt;="&amp;X$1,Распис!$D$4:$D$300,"&gt;="&amp;X$1)&gt;0,SUMIFS(Распис!$H$4:$H$300,Распис!$B$4:$B$300,$A82,Распис!$C$4:$C$300,"&lt;="&amp;X$1,Распис!$D$4:$D$300,"&gt;="&amp;X$1),SUMIF(База!$B$3:$B$305,$A82,База!$H$3:$H$152))</f>
        <v>0</v>
      </c>
      <c r="Y82" s="46">
        <f ca="1">IF(COUNTIFS(Распис!$B$4:$B$300,$A82,Распис!$C$4:$C$300,"&lt;="&amp;Y$1,Распис!$D$4:$D$300,"&gt;="&amp;Y$1)&gt;0,SUMIFS(Распис!$I$4:$I$300,Распис!$B$4:$B$300,$A82,Распис!$C$4:$C$300,"&lt;="&amp;Y$1,Распис!$D$4:$D$300,"&gt;="&amp;Y$1),SUMIF(База!$B$3:$B$305,$A82,База!$I$3:$I$152))</f>
        <v>0</v>
      </c>
      <c r="Z82" s="46">
        <f ca="1">IF(COUNTIFS(Распис!$B$4:$B$300,$A82,Распис!$C$4:$C$300,"&lt;="&amp;Z$1,Распис!$D$4:$D$300,"&gt;="&amp;Z$1)&gt;0,SUMIFS(Распис!$J$4:$J$300,Распис!$B$4:$B$300,$A82,Распис!$C$4:$C$300,"&lt;="&amp;Z$1,Распис!$D$4:$D$300,"&gt;="&amp;Z$1),SUMIF(База!$B$3:$B$305,$A82,База!$J$3:$J$152))</f>
        <v>0</v>
      </c>
      <c r="AA82" s="46" t="s">
        <v>25</v>
      </c>
      <c r="AB82" s="46" t="s">
        <v>23</v>
      </c>
      <c r="AC82" s="46" t="s">
        <v>25</v>
      </c>
      <c r="AD82" s="46" t="s">
        <v>25</v>
      </c>
      <c r="AE82" s="46" t="s">
        <v>25</v>
      </c>
      <c r="AF82" s="46" t="s">
        <v>25</v>
      </c>
      <c r="AG82" s="46">
        <f t="shared" ca="1" si="11"/>
        <v>0</v>
      </c>
      <c r="AH82" s="46">
        <f ca="1">AG82-SUMIFS(Распред!$G$4:$G$300,Распред!$B$4:$B$300,"май",Распред!$F$4:$F$300,A82)</f>
        <v>0</v>
      </c>
      <c r="AI82" s="46">
        <f ca="1">AH82+(COUNTIF(B82:AF82,"КД")+SUMIFS(Распред!$AH$4:$AH$300,Распред!$F$4:$F$300,A82,Распред!$B$4:$B$300,"май"))*4</f>
        <v>20</v>
      </c>
      <c r="AJ82" s="46">
        <f t="shared" ca="1" si="12"/>
        <v>0</v>
      </c>
      <c r="AK82" s="46">
        <f t="shared" ca="1" si="13"/>
        <v>0</v>
      </c>
      <c r="AL82" s="46">
        <f>SUMIFS(Распред!$K$4:$K$300,Распред!$B$4:$B$300,"май",Распред!$J$4:$J$300,A82)+SUMIFS(Распред!$M$4:$M$300,Распред!$B$4:$B$300,"май",Распред!$L$4:$L$300,A82)+SUMIFS(Распред!$O$4:$O$300,Распред!$B$4:$B$300,"май",Распред!$N$4:$N$300,A82)+SUMIFS(Распред!$Q$4:$Q$300,Распред!$B$4:$B$300,"май",Распред!$P$4:$P$300,A82)+SUMIFS(Распред!$S$4:$S$300,Распред!$B$4:$B$300,"май",Распред!$R$4:$R$300,A82)+SUMIFS(Распред!$U$4:$U$300,Распред!$B$4:$B$300,"май",Распред!$T$4:$T$300,A82)+SUMIFS(Распред!$W$4:$W$300,Распред!$B$4:$B$300,"май",Распред!$V$4:$V$300,A82)+SUMIFS(Распред!$Y$4:$Y$300,Распред!$B$4:$B$300,"май",Распред!$X$4:$X$300,A82)+SUMIFS(Распред!$AA$4:$AA$300,Распред!$B$4:$B$300,"май",Распред!$Z$4:$Z$300,A82)+SUMIFS(Распред!$AC$4:$AC$300,Распред!$B$4:$B$300,"май",Распред!$AB$4:$AB$300,A82)</f>
        <v>0</v>
      </c>
      <c r="AM82" s="46">
        <f t="shared" ca="1" si="14"/>
        <v>0</v>
      </c>
      <c r="AN82" s="46">
        <f t="shared" ca="1" si="15"/>
        <v>0</v>
      </c>
      <c r="AO82" s="46">
        <f t="shared" ca="1" si="16"/>
        <v>0</v>
      </c>
      <c r="AP82" s="46">
        <f>январь!AP82</f>
        <v>0</v>
      </c>
      <c r="AQ82" s="46">
        <f t="shared" ca="1" si="17"/>
        <v>0</v>
      </c>
      <c r="AR82" s="47"/>
      <c r="AS82" s="47">
        <f t="shared" ca="1" si="18"/>
        <v>0</v>
      </c>
      <c r="AT82" s="47"/>
      <c r="AU82" s="47"/>
      <c r="AV82" s="47"/>
      <c r="AW82" s="47"/>
      <c r="AX82" s="47"/>
      <c r="AY82" s="184"/>
      <c r="AZ82" s="184"/>
      <c r="BA82" s="184"/>
      <c r="BB82" s="184"/>
      <c r="BC82" s="184"/>
      <c r="BD82" s="184"/>
      <c r="BE82" s="184"/>
    </row>
    <row r="83" spans="1:57" x14ac:dyDescent="0.25">
      <c r="A83" s="47">
        <f>База!B83</f>
        <v>0</v>
      </c>
      <c r="B83" s="46" t="s">
        <v>24</v>
      </c>
      <c r="C83" s="46">
        <f ca="1">IF(COUNTIFS(Распис!$B$4:$B$300,$A83,Распис!$C$4:$C$300,"&lt;="&amp;C$1,Распис!$D$4:$D$300,"&gt;="&amp;C$1)&gt;0,SUMIFS(Распис!$H$4:$H$300,Распис!$B$4:$B$300,$A83,Распис!$C$4:$C$300,"&lt;="&amp;C$1,Распис!$D$4:$D$300,"&gt;="&amp;C$1),SUMIF(База!$B$3:$B$305,$A83,База!$H$3:$H$152))</f>
        <v>0</v>
      </c>
      <c r="D83" s="46">
        <f ca="1">IF(COUNTIFS(Распис!$B$4:$B$300,$A83,Распис!$C$4:$C$300,"&lt;="&amp;D$1,Распис!$D$4:$D$300,"&gt;="&amp;D$1)&gt;0,SUMIFS(Распис!$I$4:$I$300,Распис!$B$4:$B$300,$A83,Распис!$C$4:$C$300,"&lt;="&amp;D$1,Распис!$D$4:$D$300,"&gt;="&amp;D$1),SUMIF(База!$B$3:$B$305,$A83,База!$I$3:$I$152))</f>
        <v>0</v>
      </c>
      <c r="E83" s="46">
        <f ca="1">IF(COUNTIFS(Распис!$B$4:$B$300,$A83,Распис!$C$4:$C$300,"&lt;="&amp;E$1,Распис!$D$4:$D$300,"&gt;="&amp;E$1)&gt;0,SUMIFS(Распис!$J$4:$J$300,Распис!$B$4:$B$300,$A83,Распис!$C$4:$C$300,"&lt;="&amp;E$1,Распис!$D$4:$D$300,"&gt;="&amp;E$1),SUMIF(База!$B$3:$B$305,$A83,База!$J$3:$J$152))</f>
        <v>0</v>
      </c>
      <c r="F83" s="46">
        <f ca="1">IF(COUNTIFS(Распис!$B$4:$B$300,$A83,Распис!$C$4:$C$300,"&lt;="&amp;F$1,Распис!$D$4:$D$300,"&gt;="&amp;F$1)&gt;0,SUMIFS(Распис!$K$4:$K$300,Распис!$B$4:$B$300,$A83,Распис!$C$4:$C$300,"&lt;="&amp;F$1,Распис!$D$4:$D$300,"&gt;="&amp;F$1),SUMIF(База!$B$3:$B$305,$A83,База!$K$3:$K$152))</f>
        <v>0</v>
      </c>
      <c r="G83" s="46" t="s">
        <v>23</v>
      </c>
      <c r="H83" s="46" t="s">
        <v>24</v>
      </c>
      <c r="I83" s="46">
        <f ca="1">IF(COUNTIFS(Распис!$B$4:$B$300,$A83,Распис!$C$4:$C$300,"&lt;="&amp;I$1,Распис!$D$4:$D$300,"&gt;="&amp;I$1)&gt;0,SUMIFS(Распис!$G$4:$G$300,Распис!$B$4:$B$300,$A83,Распис!$C$4:$C$300,"&lt;="&amp;I$1,Распис!$D$4:$D$300,"&gt;="&amp;I$1),SUMIF(База!$B$3:$B$305,$A83,База!$G$3:$G$152))</f>
        <v>0</v>
      </c>
      <c r="J83" s="46" t="s">
        <v>24</v>
      </c>
      <c r="K83" s="46">
        <f ca="1">IF(COUNTIFS(Распис!$B$4:$B$300,$A83,Распис!$C$4:$C$300,"&lt;="&amp;K$1,Распис!$D$4:$D$300,"&gt;="&amp;K$1)&gt;0,SUMIFS(Распис!$I$4:$I$300,Распис!$B$4:$B$300,$A83,Распис!$C$4:$C$300,"&lt;="&amp;K$1,Распис!$D$4:$D$300,"&gt;="&amp;K$1),SUMIF(База!$B$3:$B$305,$A83,База!$I$3:$I$152))</f>
        <v>0</v>
      </c>
      <c r="L83" s="46">
        <f ca="1">IF(COUNTIFS(Распис!$B$4:$B$300,$A83,Распис!$C$4:$C$300,"&lt;="&amp;L$1,Распис!$D$4:$D$300,"&gt;="&amp;L$1)&gt;0,SUMIFS(Распис!$J$4:$J$300,Распис!$B$4:$B$300,$A83,Распис!$C$4:$C$300,"&lt;="&amp;L$1,Распис!$D$4:$D$300,"&gt;="&amp;L$1),SUMIF(База!$B$3:$B$305,$A83,База!$J$3:$J$152))</f>
        <v>0</v>
      </c>
      <c r="M83" s="46">
        <f ca="1">IF(COUNTIFS(Распис!$B$4:$B$300,$A83,Распис!$C$4:$C$300,"&lt;="&amp;M$1,Распис!$D$4:$D$300,"&gt;="&amp;M$1)&gt;0,SUMIFS(Распис!$K$4:$K$300,Распис!$B$4:$B$300,$A83,Распис!$C$4:$C$300,"&lt;="&amp;M$1,Распис!$D$4:$D$300,"&gt;="&amp;M$1),SUMIF(База!$B$3:$B$305,$A83,База!$K$3:$K$152))</f>
        <v>0</v>
      </c>
      <c r="N83" s="46" t="s">
        <v>23</v>
      </c>
      <c r="O83" s="46">
        <f ca="1">IF(COUNTIFS(Распис!$B$4:$B$300,$A83,Распис!$C$4:$C$300,"&lt;="&amp;O$1,Распис!$D$4:$D$300,"&gt;="&amp;O$1)&gt;0,SUMIFS(Распис!$F$4:$F$300,Распис!$B$4:$B$300,$A83,Распис!$C$4:$C$300,"&lt;="&amp;O$1,Распис!$D$4:$D$300,"&gt;="&amp;O$1),SUMIF(База!$B$3:$B$305,$A83,База!$F$3:$F$152))</f>
        <v>0</v>
      </c>
      <c r="P83" s="46">
        <f ca="1">IF(COUNTIFS(Распис!$B$4:$B$300,$A83,Распис!$C$4:$C$300,"&lt;="&amp;P$1,Распис!$D$4:$D$300,"&gt;="&amp;P$1)&gt;0,SUMIFS(Распис!$G$4:$G$300,Распис!$B$4:$B$300,$A83,Распис!$C$4:$C$300,"&lt;="&amp;P$1,Распис!$D$4:$D$300,"&gt;="&amp;P$1),SUMIF(База!$B$3:$B$305,$A83,База!$G$3:$G$152))</f>
        <v>0</v>
      </c>
      <c r="Q83" s="46">
        <f ca="1">IF(COUNTIFS(Распис!$B$4:$B$300,$A83,Распис!$C$4:$C$300,"&lt;="&amp;Q$1,Распис!$D$4:$D$300,"&gt;="&amp;Q$1)&gt;0,SUMIFS(Распис!$H$4:$H$300,Распис!$B$4:$B$300,$A83,Распис!$C$4:$C$300,"&lt;="&amp;Q$1,Распис!$D$4:$D$300,"&gt;="&amp;Q$1),SUMIF(База!$B$3:$B$305,$A83,База!$H$3:$H$152))</f>
        <v>0</v>
      </c>
      <c r="R83" s="46">
        <f ca="1">IF(COUNTIFS(Распис!$B$4:$B$300,$A83,Распис!$C$4:$C$300,"&lt;="&amp;R$1,Распис!$D$4:$D$300,"&gt;="&amp;R$1)&gt;0,SUMIFS(Распис!$I$4:$I$300,Распис!$B$4:$B$300,$A83,Распис!$C$4:$C$300,"&lt;="&amp;R$1,Распис!$D$4:$D$300,"&gt;="&amp;R$1),SUMIF(База!$B$3:$B$305,$A83,База!$I$3:$I$152))</f>
        <v>0</v>
      </c>
      <c r="S83" s="46">
        <f ca="1">IF(COUNTIFS(Распис!$B$4:$B$300,$A83,Распис!$C$4:$C$300,"&lt;="&amp;S$1,Распис!$D$4:$D$300,"&gt;="&amp;S$1)&gt;0,SUMIFS(Распис!$J$4:$J$300,Распис!$B$4:$B$300,$A83,Распис!$C$4:$C$300,"&lt;="&amp;S$1,Распис!$D$4:$D$300,"&gt;="&amp;S$1),SUMIF(База!$B$3:$B$305,$A83,База!$J$3:$J$152))</f>
        <v>0</v>
      </c>
      <c r="T83" s="46">
        <f ca="1">IF(COUNTIFS(Распис!$B$4:$B$300,$A83,Распис!$C$4:$C$300,"&lt;="&amp;T$1,Распис!$D$4:$D$300,"&gt;="&amp;T$1)&gt;0,SUMIFS(Распис!$K$4:$K$300,Распис!$B$4:$B$300,$A83,Распис!$C$4:$C$300,"&lt;="&amp;T$1,Распис!$D$4:$D$300,"&gt;="&amp;T$1),SUMIF(База!$B$3:$B$305,$A83,База!$K$3:$K$152))</f>
        <v>0</v>
      </c>
      <c r="U83" s="46" t="s">
        <v>23</v>
      </c>
      <c r="V83" s="46">
        <f ca="1">IF(COUNTIFS(Распис!$B$4:$B$300,$A83,Распис!$C$4:$C$300,"&lt;="&amp;V$1,Распис!$D$4:$D$300,"&gt;="&amp;V$1)&gt;0,SUMIFS(Распис!$F$4:$F$300,Распис!$B$4:$B$300,$A83,Распис!$C$4:$C$300,"&lt;="&amp;V$1,Распис!$D$4:$D$300,"&gt;="&amp;V$1),SUMIF(База!$B$3:$B$305,$A83,База!$F$3:$F$152))</f>
        <v>0</v>
      </c>
      <c r="W83" s="46">
        <f ca="1">IF(COUNTIFS(Распис!$B$4:$B$300,$A83,Распис!$C$4:$C$300,"&lt;="&amp;W$1,Распис!$D$4:$D$300,"&gt;="&amp;W$1)&gt;0,SUMIFS(Распис!$G$4:$G$300,Распис!$B$4:$B$300,$A83,Распис!$C$4:$C$300,"&lt;="&amp;W$1,Распис!$D$4:$D$300,"&gt;="&amp;W$1),SUMIF(База!$B$3:$B$305,$A83,База!$G$3:$G$152))</f>
        <v>0</v>
      </c>
      <c r="X83" s="46">
        <f ca="1">IF(COUNTIFS(Распис!$B$4:$B$300,$A83,Распис!$C$4:$C$300,"&lt;="&amp;X$1,Распис!$D$4:$D$300,"&gt;="&amp;X$1)&gt;0,SUMIFS(Распис!$H$4:$H$300,Распис!$B$4:$B$300,$A83,Распис!$C$4:$C$300,"&lt;="&amp;X$1,Распис!$D$4:$D$300,"&gt;="&amp;X$1),SUMIF(База!$B$3:$B$305,$A83,База!$H$3:$H$152))</f>
        <v>0</v>
      </c>
      <c r="Y83" s="46">
        <f ca="1">IF(COUNTIFS(Распис!$B$4:$B$300,$A83,Распис!$C$4:$C$300,"&lt;="&amp;Y$1,Распис!$D$4:$D$300,"&gt;="&amp;Y$1)&gt;0,SUMIFS(Распис!$I$4:$I$300,Распис!$B$4:$B$300,$A83,Распис!$C$4:$C$300,"&lt;="&amp;Y$1,Распис!$D$4:$D$300,"&gt;="&amp;Y$1),SUMIF(База!$B$3:$B$305,$A83,База!$I$3:$I$152))</f>
        <v>0</v>
      </c>
      <c r="Z83" s="46">
        <f ca="1">IF(COUNTIFS(Распис!$B$4:$B$300,$A83,Распис!$C$4:$C$300,"&lt;="&amp;Z$1,Распис!$D$4:$D$300,"&gt;="&amp;Z$1)&gt;0,SUMIFS(Распис!$J$4:$J$300,Распис!$B$4:$B$300,$A83,Распис!$C$4:$C$300,"&lt;="&amp;Z$1,Распис!$D$4:$D$300,"&gt;="&amp;Z$1),SUMIF(База!$B$3:$B$305,$A83,База!$J$3:$J$152))</f>
        <v>0</v>
      </c>
      <c r="AA83" s="46" t="s">
        <v>25</v>
      </c>
      <c r="AB83" s="46" t="s">
        <v>23</v>
      </c>
      <c r="AC83" s="46" t="s">
        <v>25</v>
      </c>
      <c r="AD83" s="46" t="s">
        <v>25</v>
      </c>
      <c r="AE83" s="46" t="s">
        <v>25</v>
      </c>
      <c r="AF83" s="46" t="s">
        <v>25</v>
      </c>
      <c r="AG83" s="46">
        <f t="shared" ca="1" si="11"/>
        <v>0</v>
      </c>
      <c r="AH83" s="46">
        <f ca="1">AG83-SUMIFS(Распред!$G$4:$G$300,Распред!$B$4:$B$300,"май",Распред!$F$4:$F$300,A83)</f>
        <v>0</v>
      </c>
      <c r="AI83" s="46">
        <f ca="1">AH83+(COUNTIF(B83:AF83,"КД")+SUMIFS(Распред!$AH$4:$AH$300,Распред!$F$4:$F$300,A83,Распред!$B$4:$B$300,"май"))*4</f>
        <v>20</v>
      </c>
      <c r="AJ83" s="46">
        <f t="shared" ca="1" si="12"/>
        <v>0</v>
      </c>
      <c r="AK83" s="46">
        <f t="shared" ca="1" si="13"/>
        <v>0</v>
      </c>
      <c r="AL83" s="46">
        <f>SUMIFS(Распред!$K$4:$K$300,Распред!$B$4:$B$300,"май",Распред!$J$4:$J$300,A83)+SUMIFS(Распред!$M$4:$M$300,Распред!$B$4:$B$300,"май",Распред!$L$4:$L$300,A83)+SUMIFS(Распред!$O$4:$O$300,Распред!$B$4:$B$300,"май",Распред!$N$4:$N$300,A83)+SUMIFS(Распред!$Q$4:$Q$300,Распред!$B$4:$B$300,"май",Распред!$P$4:$P$300,A83)+SUMIFS(Распред!$S$4:$S$300,Распред!$B$4:$B$300,"май",Распред!$R$4:$R$300,A83)+SUMIFS(Распред!$U$4:$U$300,Распред!$B$4:$B$300,"май",Распред!$T$4:$T$300,A83)+SUMIFS(Распред!$W$4:$W$300,Распред!$B$4:$B$300,"май",Распред!$V$4:$V$300,A83)+SUMIFS(Распред!$Y$4:$Y$300,Распред!$B$4:$B$300,"май",Распред!$X$4:$X$300,A83)+SUMIFS(Распред!$AA$4:$AA$300,Распред!$B$4:$B$300,"май",Распред!$Z$4:$Z$300,A83)+SUMIFS(Распред!$AC$4:$AC$300,Распред!$B$4:$B$300,"май",Распред!$AB$4:$AB$300,A83)</f>
        <v>0</v>
      </c>
      <c r="AM83" s="46">
        <f t="shared" ca="1" si="14"/>
        <v>0</v>
      </c>
      <c r="AN83" s="46">
        <f t="shared" ca="1" si="15"/>
        <v>0</v>
      </c>
      <c r="AO83" s="46">
        <f t="shared" ca="1" si="16"/>
        <v>0</v>
      </c>
      <c r="AP83" s="46">
        <f>январь!AP83</f>
        <v>0</v>
      </c>
      <c r="AQ83" s="46">
        <f t="shared" ca="1" si="17"/>
        <v>0</v>
      </c>
      <c r="AR83" s="47"/>
      <c r="AS83" s="47">
        <f t="shared" ca="1" si="18"/>
        <v>0</v>
      </c>
      <c r="AT83" s="47"/>
      <c r="AU83" s="47"/>
      <c r="AV83" s="47"/>
      <c r="AW83" s="47"/>
      <c r="AX83" s="47"/>
      <c r="AY83" s="184"/>
      <c r="AZ83" s="184"/>
      <c r="BA83" s="184"/>
      <c r="BB83" s="184"/>
      <c r="BC83" s="184"/>
      <c r="BD83" s="184"/>
      <c r="BE83" s="184"/>
    </row>
    <row r="84" spans="1:57" x14ac:dyDescent="0.25">
      <c r="A84" s="47">
        <f>База!B84</f>
        <v>0</v>
      </c>
      <c r="B84" s="46" t="s">
        <v>24</v>
      </c>
      <c r="C84" s="46">
        <f ca="1">IF(COUNTIFS(Распис!$B$4:$B$300,$A84,Распис!$C$4:$C$300,"&lt;="&amp;C$1,Распис!$D$4:$D$300,"&gt;="&amp;C$1)&gt;0,SUMIFS(Распис!$H$4:$H$300,Распис!$B$4:$B$300,$A84,Распис!$C$4:$C$300,"&lt;="&amp;C$1,Распис!$D$4:$D$300,"&gt;="&amp;C$1),SUMIF(База!$B$3:$B$305,$A84,База!$H$3:$H$152))</f>
        <v>0</v>
      </c>
      <c r="D84" s="46">
        <f ca="1">IF(COUNTIFS(Распис!$B$4:$B$300,$A84,Распис!$C$4:$C$300,"&lt;="&amp;D$1,Распис!$D$4:$D$300,"&gt;="&amp;D$1)&gt;0,SUMIFS(Распис!$I$4:$I$300,Распис!$B$4:$B$300,$A84,Распис!$C$4:$C$300,"&lt;="&amp;D$1,Распис!$D$4:$D$300,"&gt;="&amp;D$1),SUMIF(База!$B$3:$B$305,$A84,База!$I$3:$I$152))</f>
        <v>0</v>
      </c>
      <c r="E84" s="46">
        <f ca="1">IF(COUNTIFS(Распис!$B$4:$B$300,$A84,Распис!$C$4:$C$300,"&lt;="&amp;E$1,Распис!$D$4:$D$300,"&gt;="&amp;E$1)&gt;0,SUMIFS(Распис!$J$4:$J$300,Распис!$B$4:$B$300,$A84,Распис!$C$4:$C$300,"&lt;="&amp;E$1,Распис!$D$4:$D$300,"&gt;="&amp;E$1),SUMIF(База!$B$3:$B$305,$A84,База!$J$3:$J$152))</f>
        <v>0</v>
      </c>
      <c r="F84" s="46">
        <f ca="1">IF(COUNTIFS(Распис!$B$4:$B$300,$A84,Распис!$C$4:$C$300,"&lt;="&amp;F$1,Распис!$D$4:$D$300,"&gt;="&amp;F$1)&gt;0,SUMIFS(Распис!$K$4:$K$300,Распис!$B$4:$B$300,$A84,Распис!$C$4:$C$300,"&lt;="&amp;F$1,Распис!$D$4:$D$300,"&gt;="&amp;F$1),SUMIF(База!$B$3:$B$305,$A84,База!$K$3:$K$152))</f>
        <v>0</v>
      </c>
      <c r="G84" s="46" t="s">
        <v>23</v>
      </c>
      <c r="H84" s="46" t="s">
        <v>24</v>
      </c>
      <c r="I84" s="46">
        <f ca="1">IF(COUNTIFS(Распис!$B$4:$B$300,$A84,Распис!$C$4:$C$300,"&lt;="&amp;I$1,Распис!$D$4:$D$300,"&gt;="&amp;I$1)&gt;0,SUMIFS(Распис!$G$4:$G$300,Распис!$B$4:$B$300,$A84,Распис!$C$4:$C$300,"&lt;="&amp;I$1,Распис!$D$4:$D$300,"&gt;="&amp;I$1),SUMIF(База!$B$3:$B$305,$A84,База!$G$3:$G$152))</f>
        <v>0</v>
      </c>
      <c r="J84" s="46" t="s">
        <v>24</v>
      </c>
      <c r="K84" s="46">
        <f ca="1">IF(COUNTIFS(Распис!$B$4:$B$300,$A84,Распис!$C$4:$C$300,"&lt;="&amp;K$1,Распис!$D$4:$D$300,"&gt;="&amp;K$1)&gt;0,SUMIFS(Распис!$I$4:$I$300,Распис!$B$4:$B$300,$A84,Распис!$C$4:$C$300,"&lt;="&amp;K$1,Распис!$D$4:$D$300,"&gt;="&amp;K$1),SUMIF(База!$B$3:$B$305,$A84,База!$I$3:$I$152))</f>
        <v>0</v>
      </c>
      <c r="L84" s="46">
        <f ca="1">IF(COUNTIFS(Распис!$B$4:$B$300,$A84,Распис!$C$4:$C$300,"&lt;="&amp;L$1,Распис!$D$4:$D$300,"&gt;="&amp;L$1)&gt;0,SUMIFS(Распис!$J$4:$J$300,Распис!$B$4:$B$300,$A84,Распис!$C$4:$C$300,"&lt;="&amp;L$1,Распис!$D$4:$D$300,"&gt;="&amp;L$1),SUMIF(База!$B$3:$B$305,$A84,База!$J$3:$J$152))</f>
        <v>0</v>
      </c>
      <c r="M84" s="46">
        <f ca="1">IF(COUNTIFS(Распис!$B$4:$B$300,$A84,Распис!$C$4:$C$300,"&lt;="&amp;M$1,Распис!$D$4:$D$300,"&gt;="&amp;M$1)&gt;0,SUMIFS(Распис!$K$4:$K$300,Распис!$B$4:$B$300,$A84,Распис!$C$4:$C$300,"&lt;="&amp;M$1,Распис!$D$4:$D$300,"&gt;="&amp;M$1),SUMIF(База!$B$3:$B$305,$A84,База!$K$3:$K$152))</f>
        <v>0</v>
      </c>
      <c r="N84" s="46" t="s">
        <v>23</v>
      </c>
      <c r="O84" s="46">
        <f ca="1">IF(COUNTIFS(Распис!$B$4:$B$300,$A84,Распис!$C$4:$C$300,"&lt;="&amp;O$1,Распис!$D$4:$D$300,"&gt;="&amp;O$1)&gt;0,SUMIFS(Распис!$F$4:$F$300,Распис!$B$4:$B$300,$A84,Распис!$C$4:$C$300,"&lt;="&amp;O$1,Распис!$D$4:$D$300,"&gt;="&amp;O$1),SUMIF(База!$B$3:$B$305,$A84,База!$F$3:$F$152))</f>
        <v>0</v>
      </c>
      <c r="P84" s="46">
        <f ca="1">IF(COUNTIFS(Распис!$B$4:$B$300,$A84,Распис!$C$4:$C$300,"&lt;="&amp;P$1,Распис!$D$4:$D$300,"&gt;="&amp;P$1)&gt;0,SUMIFS(Распис!$G$4:$G$300,Распис!$B$4:$B$300,$A84,Распис!$C$4:$C$300,"&lt;="&amp;P$1,Распис!$D$4:$D$300,"&gt;="&amp;P$1),SUMIF(База!$B$3:$B$305,$A84,База!$G$3:$G$152))</f>
        <v>0</v>
      </c>
      <c r="Q84" s="46">
        <f ca="1">IF(COUNTIFS(Распис!$B$4:$B$300,$A84,Распис!$C$4:$C$300,"&lt;="&amp;Q$1,Распис!$D$4:$D$300,"&gt;="&amp;Q$1)&gt;0,SUMIFS(Распис!$H$4:$H$300,Распис!$B$4:$B$300,$A84,Распис!$C$4:$C$300,"&lt;="&amp;Q$1,Распис!$D$4:$D$300,"&gt;="&amp;Q$1),SUMIF(База!$B$3:$B$305,$A84,База!$H$3:$H$152))</f>
        <v>0</v>
      </c>
      <c r="R84" s="46">
        <f ca="1">IF(COUNTIFS(Распис!$B$4:$B$300,$A84,Распис!$C$4:$C$300,"&lt;="&amp;R$1,Распис!$D$4:$D$300,"&gt;="&amp;R$1)&gt;0,SUMIFS(Распис!$I$4:$I$300,Распис!$B$4:$B$300,$A84,Распис!$C$4:$C$300,"&lt;="&amp;R$1,Распис!$D$4:$D$300,"&gt;="&amp;R$1),SUMIF(База!$B$3:$B$305,$A84,База!$I$3:$I$152))</f>
        <v>0</v>
      </c>
      <c r="S84" s="46">
        <f ca="1">IF(COUNTIFS(Распис!$B$4:$B$300,$A84,Распис!$C$4:$C$300,"&lt;="&amp;S$1,Распис!$D$4:$D$300,"&gt;="&amp;S$1)&gt;0,SUMIFS(Распис!$J$4:$J$300,Распис!$B$4:$B$300,$A84,Распис!$C$4:$C$300,"&lt;="&amp;S$1,Распис!$D$4:$D$300,"&gt;="&amp;S$1),SUMIF(База!$B$3:$B$305,$A84,База!$J$3:$J$152))</f>
        <v>0</v>
      </c>
      <c r="T84" s="46">
        <f ca="1">IF(COUNTIFS(Распис!$B$4:$B$300,$A84,Распис!$C$4:$C$300,"&lt;="&amp;T$1,Распис!$D$4:$D$300,"&gt;="&amp;T$1)&gt;0,SUMIFS(Распис!$K$4:$K$300,Распис!$B$4:$B$300,$A84,Распис!$C$4:$C$300,"&lt;="&amp;T$1,Распис!$D$4:$D$300,"&gt;="&amp;T$1),SUMIF(База!$B$3:$B$305,$A84,База!$K$3:$K$152))</f>
        <v>0</v>
      </c>
      <c r="U84" s="46" t="s">
        <v>23</v>
      </c>
      <c r="V84" s="46">
        <f ca="1">IF(COUNTIFS(Распис!$B$4:$B$300,$A84,Распис!$C$4:$C$300,"&lt;="&amp;V$1,Распис!$D$4:$D$300,"&gt;="&amp;V$1)&gt;0,SUMIFS(Распис!$F$4:$F$300,Распис!$B$4:$B$300,$A84,Распис!$C$4:$C$300,"&lt;="&amp;V$1,Распис!$D$4:$D$300,"&gt;="&amp;V$1),SUMIF(База!$B$3:$B$305,$A84,База!$F$3:$F$152))</f>
        <v>0</v>
      </c>
      <c r="W84" s="46">
        <f ca="1">IF(COUNTIFS(Распис!$B$4:$B$300,$A84,Распис!$C$4:$C$300,"&lt;="&amp;W$1,Распис!$D$4:$D$300,"&gt;="&amp;W$1)&gt;0,SUMIFS(Распис!$G$4:$G$300,Распис!$B$4:$B$300,$A84,Распис!$C$4:$C$300,"&lt;="&amp;W$1,Распис!$D$4:$D$300,"&gt;="&amp;W$1),SUMIF(База!$B$3:$B$305,$A84,База!$G$3:$G$152))</f>
        <v>0</v>
      </c>
      <c r="X84" s="46">
        <f ca="1">IF(COUNTIFS(Распис!$B$4:$B$300,$A84,Распис!$C$4:$C$300,"&lt;="&amp;X$1,Распис!$D$4:$D$300,"&gt;="&amp;X$1)&gt;0,SUMIFS(Распис!$H$4:$H$300,Распис!$B$4:$B$300,$A84,Распис!$C$4:$C$300,"&lt;="&amp;X$1,Распис!$D$4:$D$300,"&gt;="&amp;X$1),SUMIF(База!$B$3:$B$305,$A84,База!$H$3:$H$152))</f>
        <v>0</v>
      </c>
      <c r="Y84" s="46">
        <f ca="1">IF(COUNTIFS(Распис!$B$4:$B$300,$A84,Распис!$C$4:$C$300,"&lt;="&amp;Y$1,Распис!$D$4:$D$300,"&gt;="&amp;Y$1)&gt;0,SUMIFS(Распис!$I$4:$I$300,Распис!$B$4:$B$300,$A84,Распис!$C$4:$C$300,"&lt;="&amp;Y$1,Распис!$D$4:$D$300,"&gt;="&amp;Y$1),SUMIF(База!$B$3:$B$305,$A84,База!$I$3:$I$152))</f>
        <v>0</v>
      </c>
      <c r="Z84" s="46">
        <f ca="1">IF(COUNTIFS(Распис!$B$4:$B$300,$A84,Распис!$C$4:$C$300,"&lt;="&amp;Z$1,Распис!$D$4:$D$300,"&gt;="&amp;Z$1)&gt;0,SUMIFS(Распис!$J$4:$J$300,Распис!$B$4:$B$300,$A84,Распис!$C$4:$C$300,"&lt;="&amp;Z$1,Распис!$D$4:$D$300,"&gt;="&amp;Z$1),SUMIF(База!$B$3:$B$305,$A84,База!$J$3:$J$152))</f>
        <v>0</v>
      </c>
      <c r="AA84" s="46" t="s">
        <v>25</v>
      </c>
      <c r="AB84" s="46" t="s">
        <v>23</v>
      </c>
      <c r="AC84" s="46" t="s">
        <v>25</v>
      </c>
      <c r="AD84" s="46" t="s">
        <v>25</v>
      </c>
      <c r="AE84" s="46" t="s">
        <v>25</v>
      </c>
      <c r="AF84" s="46" t="s">
        <v>25</v>
      </c>
      <c r="AG84" s="46">
        <f t="shared" ca="1" si="11"/>
        <v>0</v>
      </c>
      <c r="AH84" s="46">
        <f ca="1">AG84-SUMIFS(Распред!$G$4:$G$300,Распред!$B$4:$B$300,"май",Распред!$F$4:$F$300,A84)</f>
        <v>0</v>
      </c>
      <c r="AI84" s="46">
        <f ca="1">AH84+(COUNTIF(B84:AF84,"КД")+SUMIFS(Распред!$AH$4:$AH$300,Распред!$F$4:$F$300,A84,Распред!$B$4:$B$300,"май"))*4</f>
        <v>20</v>
      </c>
      <c r="AJ84" s="46">
        <f t="shared" ca="1" si="12"/>
        <v>0</v>
      </c>
      <c r="AK84" s="46">
        <f t="shared" ca="1" si="13"/>
        <v>0</v>
      </c>
      <c r="AL84" s="46">
        <f>SUMIFS(Распред!$K$4:$K$300,Распред!$B$4:$B$300,"май",Распред!$J$4:$J$300,A84)+SUMIFS(Распред!$M$4:$M$300,Распред!$B$4:$B$300,"май",Распред!$L$4:$L$300,A84)+SUMIFS(Распред!$O$4:$O$300,Распред!$B$4:$B$300,"май",Распред!$N$4:$N$300,A84)+SUMIFS(Распред!$Q$4:$Q$300,Распред!$B$4:$B$300,"май",Распред!$P$4:$P$300,A84)+SUMIFS(Распред!$S$4:$S$300,Распред!$B$4:$B$300,"май",Распред!$R$4:$R$300,A84)+SUMIFS(Распред!$U$4:$U$300,Распред!$B$4:$B$300,"май",Распред!$T$4:$T$300,A84)+SUMIFS(Распред!$W$4:$W$300,Распред!$B$4:$B$300,"май",Распред!$V$4:$V$300,A84)+SUMIFS(Распред!$Y$4:$Y$300,Распред!$B$4:$B$300,"май",Распред!$X$4:$X$300,A84)+SUMIFS(Распред!$AA$4:$AA$300,Распред!$B$4:$B$300,"май",Распред!$Z$4:$Z$300,A84)+SUMIFS(Распред!$AC$4:$AC$300,Распред!$B$4:$B$300,"май",Распред!$AB$4:$AB$300,A84)</f>
        <v>0</v>
      </c>
      <c r="AM84" s="46">
        <f t="shared" ca="1" si="14"/>
        <v>0</v>
      </c>
      <c r="AN84" s="46">
        <f t="shared" ca="1" si="15"/>
        <v>0</v>
      </c>
      <c r="AO84" s="46">
        <f t="shared" ca="1" si="16"/>
        <v>0</v>
      </c>
      <c r="AP84" s="46">
        <f>январь!AP84</f>
        <v>0</v>
      </c>
      <c r="AQ84" s="46">
        <f t="shared" ca="1" si="17"/>
        <v>0</v>
      </c>
      <c r="AR84" s="47"/>
      <c r="AS84" s="47">
        <f t="shared" ca="1" si="18"/>
        <v>0</v>
      </c>
      <c r="AT84" s="47"/>
      <c r="AU84" s="47"/>
      <c r="AV84" s="47"/>
      <c r="AW84" s="47"/>
      <c r="AX84" s="47"/>
      <c r="AY84" s="184"/>
      <c r="AZ84" s="184"/>
      <c r="BA84" s="184"/>
      <c r="BB84" s="184"/>
      <c r="BC84" s="184"/>
      <c r="BD84" s="184"/>
      <c r="BE84" s="184"/>
    </row>
    <row r="85" spans="1:57" x14ac:dyDescent="0.25">
      <c r="A85" s="47">
        <f>База!B85</f>
        <v>0</v>
      </c>
      <c r="B85" s="46" t="s">
        <v>24</v>
      </c>
      <c r="C85" s="46">
        <f ca="1">IF(COUNTIFS(Распис!$B$4:$B$300,$A85,Распис!$C$4:$C$300,"&lt;="&amp;C$1,Распис!$D$4:$D$300,"&gt;="&amp;C$1)&gt;0,SUMIFS(Распис!$H$4:$H$300,Распис!$B$4:$B$300,$A85,Распис!$C$4:$C$300,"&lt;="&amp;C$1,Распис!$D$4:$D$300,"&gt;="&amp;C$1),SUMIF(База!$B$3:$B$305,$A85,База!$H$3:$H$152))</f>
        <v>0</v>
      </c>
      <c r="D85" s="46">
        <f ca="1">IF(COUNTIFS(Распис!$B$4:$B$300,$A85,Распис!$C$4:$C$300,"&lt;="&amp;D$1,Распис!$D$4:$D$300,"&gt;="&amp;D$1)&gt;0,SUMIFS(Распис!$I$4:$I$300,Распис!$B$4:$B$300,$A85,Распис!$C$4:$C$300,"&lt;="&amp;D$1,Распис!$D$4:$D$300,"&gt;="&amp;D$1),SUMIF(База!$B$3:$B$305,$A85,База!$I$3:$I$152))</f>
        <v>0</v>
      </c>
      <c r="E85" s="46">
        <f ca="1">IF(COUNTIFS(Распис!$B$4:$B$300,$A85,Распис!$C$4:$C$300,"&lt;="&amp;E$1,Распис!$D$4:$D$300,"&gt;="&amp;E$1)&gt;0,SUMIFS(Распис!$J$4:$J$300,Распис!$B$4:$B$300,$A85,Распис!$C$4:$C$300,"&lt;="&amp;E$1,Распис!$D$4:$D$300,"&gt;="&amp;E$1),SUMIF(База!$B$3:$B$305,$A85,База!$J$3:$J$152))</f>
        <v>0</v>
      </c>
      <c r="F85" s="46">
        <f ca="1">IF(COUNTIFS(Распис!$B$4:$B$300,$A85,Распис!$C$4:$C$300,"&lt;="&amp;F$1,Распис!$D$4:$D$300,"&gt;="&amp;F$1)&gt;0,SUMIFS(Распис!$K$4:$K$300,Распис!$B$4:$B$300,$A85,Распис!$C$4:$C$300,"&lt;="&amp;F$1,Распис!$D$4:$D$300,"&gt;="&amp;F$1),SUMIF(База!$B$3:$B$305,$A85,База!$K$3:$K$152))</f>
        <v>0</v>
      </c>
      <c r="G85" s="46" t="s">
        <v>23</v>
      </c>
      <c r="H85" s="46" t="s">
        <v>24</v>
      </c>
      <c r="I85" s="46">
        <f ca="1">IF(COUNTIFS(Распис!$B$4:$B$300,$A85,Распис!$C$4:$C$300,"&lt;="&amp;I$1,Распис!$D$4:$D$300,"&gt;="&amp;I$1)&gt;0,SUMIFS(Распис!$G$4:$G$300,Распис!$B$4:$B$300,$A85,Распис!$C$4:$C$300,"&lt;="&amp;I$1,Распис!$D$4:$D$300,"&gt;="&amp;I$1),SUMIF(База!$B$3:$B$305,$A85,База!$G$3:$G$152))</f>
        <v>0</v>
      </c>
      <c r="J85" s="46" t="s">
        <v>24</v>
      </c>
      <c r="K85" s="46">
        <f ca="1">IF(COUNTIFS(Распис!$B$4:$B$300,$A85,Распис!$C$4:$C$300,"&lt;="&amp;K$1,Распис!$D$4:$D$300,"&gt;="&amp;K$1)&gt;0,SUMIFS(Распис!$I$4:$I$300,Распис!$B$4:$B$300,$A85,Распис!$C$4:$C$300,"&lt;="&amp;K$1,Распис!$D$4:$D$300,"&gt;="&amp;K$1),SUMIF(База!$B$3:$B$305,$A85,База!$I$3:$I$152))</f>
        <v>0</v>
      </c>
      <c r="L85" s="46">
        <f ca="1">IF(COUNTIFS(Распис!$B$4:$B$300,$A85,Распис!$C$4:$C$300,"&lt;="&amp;L$1,Распис!$D$4:$D$300,"&gt;="&amp;L$1)&gt;0,SUMIFS(Распис!$J$4:$J$300,Распис!$B$4:$B$300,$A85,Распис!$C$4:$C$300,"&lt;="&amp;L$1,Распис!$D$4:$D$300,"&gt;="&amp;L$1),SUMIF(База!$B$3:$B$305,$A85,База!$J$3:$J$152))</f>
        <v>0</v>
      </c>
      <c r="M85" s="46">
        <f ca="1">IF(COUNTIFS(Распис!$B$4:$B$300,$A85,Распис!$C$4:$C$300,"&lt;="&amp;M$1,Распис!$D$4:$D$300,"&gt;="&amp;M$1)&gt;0,SUMIFS(Распис!$K$4:$K$300,Распис!$B$4:$B$300,$A85,Распис!$C$4:$C$300,"&lt;="&amp;M$1,Распис!$D$4:$D$300,"&gt;="&amp;M$1),SUMIF(База!$B$3:$B$305,$A85,База!$K$3:$K$152))</f>
        <v>0</v>
      </c>
      <c r="N85" s="46" t="s">
        <v>23</v>
      </c>
      <c r="O85" s="46">
        <f ca="1">IF(COUNTIFS(Распис!$B$4:$B$300,$A85,Распис!$C$4:$C$300,"&lt;="&amp;O$1,Распис!$D$4:$D$300,"&gt;="&amp;O$1)&gt;0,SUMIFS(Распис!$F$4:$F$300,Распис!$B$4:$B$300,$A85,Распис!$C$4:$C$300,"&lt;="&amp;O$1,Распис!$D$4:$D$300,"&gt;="&amp;O$1),SUMIF(База!$B$3:$B$305,$A85,База!$F$3:$F$152))</f>
        <v>0</v>
      </c>
      <c r="P85" s="46">
        <f ca="1">IF(COUNTIFS(Распис!$B$4:$B$300,$A85,Распис!$C$4:$C$300,"&lt;="&amp;P$1,Распис!$D$4:$D$300,"&gt;="&amp;P$1)&gt;0,SUMIFS(Распис!$G$4:$G$300,Распис!$B$4:$B$300,$A85,Распис!$C$4:$C$300,"&lt;="&amp;P$1,Распис!$D$4:$D$300,"&gt;="&amp;P$1),SUMIF(База!$B$3:$B$305,$A85,База!$G$3:$G$152))</f>
        <v>0</v>
      </c>
      <c r="Q85" s="46">
        <f ca="1">IF(COUNTIFS(Распис!$B$4:$B$300,$A85,Распис!$C$4:$C$300,"&lt;="&amp;Q$1,Распис!$D$4:$D$300,"&gt;="&amp;Q$1)&gt;0,SUMIFS(Распис!$H$4:$H$300,Распис!$B$4:$B$300,$A85,Распис!$C$4:$C$300,"&lt;="&amp;Q$1,Распис!$D$4:$D$300,"&gt;="&amp;Q$1),SUMIF(База!$B$3:$B$305,$A85,База!$H$3:$H$152))</f>
        <v>0</v>
      </c>
      <c r="R85" s="46">
        <f ca="1">IF(COUNTIFS(Распис!$B$4:$B$300,$A85,Распис!$C$4:$C$300,"&lt;="&amp;R$1,Распис!$D$4:$D$300,"&gt;="&amp;R$1)&gt;0,SUMIFS(Распис!$I$4:$I$300,Распис!$B$4:$B$300,$A85,Распис!$C$4:$C$300,"&lt;="&amp;R$1,Распис!$D$4:$D$300,"&gt;="&amp;R$1),SUMIF(База!$B$3:$B$305,$A85,База!$I$3:$I$152))</f>
        <v>0</v>
      </c>
      <c r="S85" s="46">
        <f ca="1">IF(COUNTIFS(Распис!$B$4:$B$300,$A85,Распис!$C$4:$C$300,"&lt;="&amp;S$1,Распис!$D$4:$D$300,"&gt;="&amp;S$1)&gt;0,SUMIFS(Распис!$J$4:$J$300,Распис!$B$4:$B$300,$A85,Распис!$C$4:$C$300,"&lt;="&amp;S$1,Распис!$D$4:$D$300,"&gt;="&amp;S$1),SUMIF(База!$B$3:$B$305,$A85,База!$J$3:$J$152))</f>
        <v>0</v>
      </c>
      <c r="T85" s="46">
        <f ca="1">IF(COUNTIFS(Распис!$B$4:$B$300,$A85,Распис!$C$4:$C$300,"&lt;="&amp;T$1,Распис!$D$4:$D$300,"&gt;="&amp;T$1)&gt;0,SUMIFS(Распис!$K$4:$K$300,Распис!$B$4:$B$300,$A85,Распис!$C$4:$C$300,"&lt;="&amp;T$1,Распис!$D$4:$D$300,"&gt;="&amp;T$1),SUMIF(База!$B$3:$B$305,$A85,База!$K$3:$K$152))</f>
        <v>0</v>
      </c>
      <c r="U85" s="46" t="s">
        <v>23</v>
      </c>
      <c r="V85" s="46">
        <f ca="1">IF(COUNTIFS(Распис!$B$4:$B$300,$A85,Распис!$C$4:$C$300,"&lt;="&amp;V$1,Распис!$D$4:$D$300,"&gt;="&amp;V$1)&gt;0,SUMIFS(Распис!$F$4:$F$300,Распис!$B$4:$B$300,$A85,Распис!$C$4:$C$300,"&lt;="&amp;V$1,Распис!$D$4:$D$300,"&gt;="&amp;V$1),SUMIF(База!$B$3:$B$305,$A85,База!$F$3:$F$152))</f>
        <v>0</v>
      </c>
      <c r="W85" s="46">
        <f ca="1">IF(COUNTIFS(Распис!$B$4:$B$300,$A85,Распис!$C$4:$C$300,"&lt;="&amp;W$1,Распис!$D$4:$D$300,"&gt;="&amp;W$1)&gt;0,SUMIFS(Распис!$G$4:$G$300,Распис!$B$4:$B$300,$A85,Распис!$C$4:$C$300,"&lt;="&amp;W$1,Распис!$D$4:$D$300,"&gt;="&amp;W$1),SUMIF(База!$B$3:$B$305,$A85,База!$G$3:$G$152))</f>
        <v>0</v>
      </c>
      <c r="X85" s="46">
        <f ca="1">IF(COUNTIFS(Распис!$B$4:$B$300,$A85,Распис!$C$4:$C$300,"&lt;="&amp;X$1,Распис!$D$4:$D$300,"&gt;="&amp;X$1)&gt;0,SUMIFS(Распис!$H$4:$H$300,Распис!$B$4:$B$300,$A85,Распис!$C$4:$C$300,"&lt;="&amp;X$1,Распис!$D$4:$D$300,"&gt;="&amp;X$1),SUMIF(База!$B$3:$B$305,$A85,База!$H$3:$H$152))</f>
        <v>0</v>
      </c>
      <c r="Y85" s="46">
        <f ca="1">IF(COUNTIFS(Распис!$B$4:$B$300,$A85,Распис!$C$4:$C$300,"&lt;="&amp;Y$1,Распис!$D$4:$D$300,"&gt;="&amp;Y$1)&gt;0,SUMIFS(Распис!$I$4:$I$300,Распис!$B$4:$B$300,$A85,Распис!$C$4:$C$300,"&lt;="&amp;Y$1,Распис!$D$4:$D$300,"&gt;="&amp;Y$1),SUMIF(База!$B$3:$B$305,$A85,База!$I$3:$I$152))</f>
        <v>0</v>
      </c>
      <c r="Z85" s="46">
        <f ca="1">IF(COUNTIFS(Распис!$B$4:$B$300,$A85,Распис!$C$4:$C$300,"&lt;="&amp;Z$1,Распис!$D$4:$D$300,"&gt;="&amp;Z$1)&gt;0,SUMIFS(Распис!$J$4:$J$300,Распис!$B$4:$B$300,$A85,Распис!$C$4:$C$300,"&lt;="&amp;Z$1,Распис!$D$4:$D$300,"&gt;="&amp;Z$1),SUMIF(База!$B$3:$B$305,$A85,База!$J$3:$J$152))</f>
        <v>0</v>
      </c>
      <c r="AA85" s="46" t="s">
        <v>25</v>
      </c>
      <c r="AB85" s="46" t="s">
        <v>23</v>
      </c>
      <c r="AC85" s="46" t="s">
        <v>25</v>
      </c>
      <c r="AD85" s="46" t="s">
        <v>25</v>
      </c>
      <c r="AE85" s="46" t="s">
        <v>25</v>
      </c>
      <c r="AF85" s="46" t="s">
        <v>25</v>
      </c>
      <c r="AG85" s="46">
        <f t="shared" ca="1" si="11"/>
        <v>0</v>
      </c>
      <c r="AH85" s="46">
        <f ca="1">AG85-SUMIFS(Распред!$G$4:$G$300,Распред!$B$4:$B$300,"май",Распред!$F$4:$F$300,A85)</f>
        <v>0</v>
      </c>
      <c r="AI85" s="46">
        <f ca="1">AH85+(COUNTIF(B85:AF85,"КД")+SUMIFS(Распред!$AH$4:$AH$300,Распред!$F$4:$F$300,A85,Распред!$B$4:$B$300,"май"))*4</f>
        <v>20</v>
      </c>
      <c r="AJ85" s="46">
        <f t="shared" ca="1" si="12"/>
        <v>0</v>
      </c>
      <c r="AK85" s="46">
        <f t="shared" ca="1" si="13"/>
        <v>0</v>
      </c>
      <c r="AL85" s="46">
        <f>SUMIFS(Распред!$K$4:$K$300,Распред!$B$4:$B$300,"май",Распред!$J$4:$J$300,A85)+SUMIFS(Распред!$M$4:$M$300,Распред!$B$4:$B$300,"май",Распред!$L$4:$L$300,A85)+SUMIFS(Распред!$O$4:$O$300,Распред!$B$4:$B$300,"май",Распред!$N$4:$N$300,A85)+SUMIFS(Распред!$Q$4:$Q$300,Распред!$B$4:$B$300,"май",Распред!$P$4:$P$300,A85)+SUMIFS(Распред!$S$4:$S$300,Распред!$B$4:$B$300,"май",Распред!$R$4:$R$300,A85)+SUMIFS(Распред!$U$4:$U$300,Распред!$B$4:$B$300,"май",Распред!$T$4:$T$300,A85)+SUMIFS(Распред!$W$4:$W$300,Распред!$B$4:$B$300,"май",Распред!$V$4:$V$300,A85)+SUMIFS(Распред!$Y$4:$Y$300,Распред!$B$4:$B$300,"май",Распред!$X$4:$X$300,A85)+SUMIFS(Распред!$AA$4:$AA$300,Распред!$B$4:$B$300,"май",Распред!$Z$4:$Z$300,A85)+SUMIFS(Распред!$AC$4:$AC$300,Распред!$B$4:$B$300,"май",Распред!$AB$4:$AB$300,A85)</f>
        <v>0</v>
      </c>
      <c r="AM85" s="46">
        <f t="shared" ca="1" si="14"/>
        <v>0</v>
      </c>
      <c r="AN85" s="46">
        <f t="shared" ca="1" si="15"/>
        <v>0</v>
      </c>
      <c r="AO85" s="46">
        <f t="shared" ca="1" si="16"/>
        <v>0</v>
      </c>
      <c r="AP85" s="46">
        <f>январь!AP85</f>
        <v>0</v>
      </c>
      <c r="AQ85" s="46">
        <f t="shared" ca="1" si="17"/>
        <v>0</v>
      </c>
      <c r="AR85" s="47"/>
      <c r="AS85" s="47">
        <f t="shared" ca="1" si="18"/>
        <v>0</v>
      </c>
      <c r="AT85" s="47"/>
      <c r="AU85" s="47"/>
      <c r="AV85" s="47"/>
      <c r="AW85" s="47"/>
      <c r="AX85" s="47"/>
      <c r="AY85" s="184"/>
      <c r="AZ85" s="184"/>
      <c r="BA85" s="184"/>
      <c r="BB85" s="184"/>
      <c r="BC85" s="184"/>
      <c r="BD85" s="184"/>
      <c r="BE85" s="184"/>
    </row>
    <row r="86" spans="1:57" x14ac:dyDescent="0.25">
      <c r="A86" s="47">
        <f>База!B86</f>
        <v>0</v>
      </c>
      <c r="B86" s="46" t="s">
        <v>24</v>
      </c>
      <c r="C86" s="46">
        <f ca="1">IF(COUNTIFS(Распис!$B$4:$B$300,$A86,Распис!$C$4:$C$300,"&lt;="&amp;C$1,Распис!$D$4:$D$300,"&gt;="&amp;C$1)&gt;0,SUMIFS(Распис!$H$4:$H$300,Распис!$B$4:$B$300,$A86,Распис!$C$4:$C$300,"&lt;="&amp;C$1,Распис!$D$4:$D$300,"&gt;="&amp;C$1),SUMIF(База!$B$3:$B$305,$A86,База!$H$3:$H$152))</f>
        <v>0</v>
      </c>
      <c r="D86" s="46">
        <f ca="1">IF(COUNTIFS(Распис!$B$4:$B$300,$A86,Распис!$C$4:$C$300,"&lt;="&amp;D$1,Распис!$D$4:$D$300,"&gt;="&amp;D$1)&gt;0,SUMIFS(Распис!$I$4:$I$300,Распис!$B$4:$B$300,$A86,Распис!$C$4:$C$300,"&lt;="&amp;D$1,Распис!$D$4:$D$300,"&gt;="&amp;D$1),SUMIF(База!$B$3:$B$305,$A86,База!$I$3:$I$152))</f>
        <v>0</v>
      </c>
      <c r="E86" s="46">
        <f ca="1">IF(COUNTIFS(Распис!$B$4:$B$300,$A86,Распис!$C$4:$C$300,"&lt;="&amp;E$1,Распис!$D$4:$D$300,"&gt;="&amp;E$1)&gt;0,SUMIFS(Распис!$J$4:$J$300,Распис!$B$4:$B$300,$A86,Распис!$C$4:$C$300,"&lt;="&amp;E$1,Распис!$D$4:$D$300,"&gt;="&amp;E$1),SUMIF(База!$B$3:$B$305,$A86,База!$J$3:$J$152))</f>
        <v>0</v>
      </c>
      <c r="F86" s="46">
        <f ca="1">IF(COUNTIFS(Распис!$B$4:$B$300,$A86,Распис!$C$4:$C$300,"&lt;="&amp;F$1,Распис!$D$4:$D$300,"&gt;="&amp;F$1)&gt;0,SUMIFS(Распис!$K$4:$K$300,Распис!$B$4:$B$300,$A86,Распис!$C$4:$C$300,"&lt;="&amp;F$1,Распис!$D$4:$D$300,"&gt;="&amp;F$1),SUMIF(База!$B$3:$B$305,$A86,База!$K$3:$K$152))</f>
        <v>0</v>
      </c>
      <c r="G86" s="46" t="s">
        <v>23</v>
      </c>
      <c r="H86" s="46" t="s">
        <v>24</v>
      </c>
      <c r="I86" s="46">
        <f ca="1">IF(COUNTIFS(Распис!$B$4:$B$300,$A86,Распис!$C$4:$C$300,"&lt;="&amp;I$1,Распис!$D$4:$D$300,"&gt;="&amp;I$1)&gt;0,SUMIFS(Распис!$G$4:$G$300,Распис!$B$4:$B$300,$A86,Распис!$C$4:$C$300,"&lt;="&amp;I$1,Распис!$D$4:$D$300,"&gt;="&amp;I$1),SUMIF(База!$B$3:$B$305,$A86,База!$G$3:$G$152))</f>
        <v>0</v>
      </c>
      <c r="J86" s="46" t="s">
        <v>24</v>
      </c>
      <c r="K86" s="46">
        <f ca="1">IF(COUNTIFS(Распис!$B$4:$B$300,$A86,Распис!$C$4:$C$300,"&lt;="&amp;K$1,Распис!$D$4:$D$300,"&gt;="&amp;K$1)&gt;0,SUMIFS(Распис!$I$4:$I$300,Распис!$B$4:$B$300,$A86,Распис!$C$4:$C$300,"&lt;="&amp;K$1,Распис!$D$4:$D$300,"&gt;="&amp;K$1),SUMIF(База!$B$3:$B$305,$A86,База!$I$3:$I$152))</f>
        <v>0</v>
      </c>
      <c r="L86" s="46">
        <f ca="1">IF(COUNTIFS(Распис!$B$4:$B$300,$A86,Распис!$C$4:$C$300,"&lt;="&amp;L$1,Распис!$D$4:$D$300,"&gt;="&amp;L$1)&gt;0,SUMIFS(Распис!$J$4:$J$300,Распис!$B$4:$B$300,$A86,Распис!$C$4:$C$300,"&lt;="&amp;L$1,Распис!$D$4:$D$300,"&gt;="&amp;L$1),SUMIF(База!$B$3:$B$305,$A86,База!$J$3:$J$152))</f>
        <v>0</v>
      </c>
      <c r="M86" s="46">
        <f ca="1">IF(COUNTIFS(Распис!$B$4:$B$300,$A86,Распис!$C$4:$C$300,"&lt;="&amp;M$1,Распис!$D$4:$D$300,"&gt;="&amp;M$1)&gt;0,SUMIFS(Распис!$K$4:$K$300,Распис!$B$4:$B$300,$A86,Распис!$C$4:$C$300,"&lt;="&amp;M$1,Распис!$D$4:$D$300,"&gt;="&amp;M$1),SUMIF(База!$B$3:$B$305,$A86,База!$K$3:$K$152))</f>
        <v>0</v>
      </c>
      <c r="N86" s="46" t="s">
        <v>23</v>
      </c>
      <c r="O86" s="46">
        <f ca="1">IF(COUNTIFS(Распис!$B$4:$B$300,$A86,Распис!$C$4:$C$300,"&lt;="&amp;O$1,Распис!$D$4:$D$300,"&gt;="&amp;O$1)&gt;0,SUMIFS(Распис!$F$4:$F$300,Распис!$B$4:$B$300,$A86,Распис!$C$4:$C$300,"&lt;="&amp;O$1,Распис!$D$4:$D$300,"&gt;="&amp;O$1),SUMIF(База!$B$3:$B$305,$A86,База!$F$3:$F$152))</f>
        <v>0</v>
      </c>
      <c r="P86" s="46">
        <f ca="1">IF(COUNTIFS(Распис!$B$4:$B$300,$A86,Распис!$C$4:$C$300,"&lt;="&amp;P$1,Распис!$D$4:$D$300,"&gt;="&amp;P$1)&gt;0,SUMIFS(Распис!$G$4:$G$300,Распис!$B$4:$B$300,$A86,Распис!$C$4:$C$300,"&lt;="&amp;P$1,Распис!$D$4:$D$300,"&gt;="&amp;P$1),SUMIF(База!$B$3:$B$305,$A86,База!$G$3:$G$152))</f>
        <v>0</v>
      </c>
      <c r="Q86" s="46">
        <f ca="1">IF(COUNTIFS(Распис!$B$4:$B$300,$A86,Распис!$C$4:$C$300,"&lt;="&amp;Q$1,Распис!$D$4:$D$300,"&gt;="&amp;Q$1)&gt;0,SUMIFS(Распис!$H$4:$H$300,Распис!$B$4:$B$300,$A86,Распис!$C$4:$C$300,"&lt;="&amp;Q$1,Распис!$D$4:$D$300,"&gt;="&amp;Q$1),SUMIF(База!$B$3:$B$305,$A86,База!$H$3:$H$152))</f>
        <v>0</v>
      </c>
      <c r="R86" s="46">
        <f ca="1">IF(COUNTIFS(Распис!$B$4:$B$300,$A86,Распис!$C$4:$C$300,"&lt;="&amp;R$1,Распис!$D$4:$D$300,"&gt;="&amp;R$1)&gt;0,SUMIFS(Распис!$I$4:$I$300,Распис!$B$4:$B$300,$A86,Распис!$C$4:$C$300,"&lt;="&amp;R$1,Распис!$D$4:$D$300,"&gt;="&amp;R$1),SUMIF(База!$B$3:$B$305,$A86,База!$I$3:$I$152))</f>
        <v>0</v>
      </c>
      <c r="S86" s="46">
        <f ca="1">IF(COUNTIFS(Распис!$B$4:$B$300,$A86,Распис!$C$4:$C$300,"&lt;="&amp;S$1,Распис!$D$4:$D$300,"&gt;="&amp;S$1)&gt;0,SUMIFS(Распис!$J$4:$J$300,Распис!$B$4:$B$300,$A86,Распис!$C$4:$C$300,"&lt;="&amp;S$1,Распис!$D$4:$D$300,"&gt;="&amp;S$1),SUMIF(База!$B$3:$B$305,$A86,База!$J$3:$J$152))</f>
        <v>0</v>
      </c>
      <c r="T86" s="46">
        <f ca="1">IF(COUNTIFS(Распис!$B$4:$B$300,$A86,Распис!$C$4:$C$300,"&lt;="&amp;T$1,Распис!$D$4:$D$300,"&gt;="&amp;T$1)&gt;0,SUMIFS(Распис!$K$4:$K$300,Распис!$B$4:$B$300,$A86,Распис!$C$4:$C$300,"&lt;="&amp;T$1,Распис!$D$4:$D$300,"&gt;="&amp;T$1),SUMIF(База!$B$3:$B$305,$A86,База!$K$3:$K$152))</f>
        <v>0</v>
      </c>
      <c r="U86" s="46" t="s">
        <v>23</v>
      </c>
      <c r="V86" s="46">
        <f ca="1">IF(COUNTIFS(Распис!$B$4:$B$300,$A86,Распис!$C$4:$C$300,"&lt;="&amp;V$1,Распис!$D$4:$D$300,"&gt;="&amp;V$1)&gt;0,SUMIFS(Распис!$F$4:$F$300,Распис!$B$4:$B$300,$A86,Распис!$C$4:$C$300,"&lt;="&amp;V$1,Распис!$D$4:$D$300,"&gt;="&amp;V$1),SUMIF(База!$B$3:$B$305,$A86,База!$F$3:$F$152))</f>
        <v>0</v>
      </c>
      <c r="W86" s="46">
        <f ca="1">IF(COUNTIFS(Распис!$B$4:$B$300,$A86,Распис!$C$4:$C$300,"&lt;="&amp;W$1,Распис!$D$4:$D$300,"&gt;="&amp;W$1)&gt;0,SUMIFS(Распис!$G$4:$G$300,Распис!$B$4:$B$300,$A86,Распис!$C$4:$C$300,"&lt;="&amp;W$1,Распис!$D$4:$D$300,"&gt;="&amp;W$1),SUMIF(База!$B$3:$B$305,$A86,База!$G$3:$G$152))</f>
        <v>0</v>
      </c>
      <c r="X86" s="46">
        <f ca="1">IF(COUNTIFS(Распис!$B$4:$B$300,$A86,Распис!$C$4:$C$300,"&lt;="&amp;X$1,Распис!$D$4:$D$300,"&gt;="&amp;X$1)&gt;0,SUMIFS(Распис!$H$4:$H$300,Распис!$B$4:$B$300,$A86,Распис!$C$4:$C$300,"&lt;="&amp;X$1,Распис!$D$4:$D$300,"&gt;="&amp;X$1),SUMIF(База!$B$3:$B$305,$A86,База!$H$3:$H$152))</f>
        <v>0</v>
      </c>
      <c r="Y86" s="46">
        <f ca="1">IF(COUNTIFS(Распис!$B$4:$B$300,$A86,Распис!$C$4:$C$300,"&lt;="&amp;Y$1,Распис!$D$4:$D$300,"&gt;="&amp;Y$1)&gt;0,SUMIFS(Распис!$I$4:$I$300,Распис!$B$4:$B$300,$A86,Распис!$C$4:$C$300,"&lt;="&amp;Y$1,Распис!$D$4:$D$300,"&gt;="&amp;Y$1),SUMIF(База!$B$3:$B$305,$A86,База!$I$3:$I$152))</f>
        <v>0</v>
      </c>
      <c r="Z86" s="46">
        <f ca="1">IF(COUNTIFS(Распис!$B$4:$B$300,$A86,Распис!$C$4:$C$300,"&lt;="&amp;Z$1,Распис!$D$4:$D$300,"&gt;="&amp;Z$1)&gt;0,SUMIFS(Распис!$J$4:$J$300,Распис!$B$4:$B$300,$A86,Распис!$C$4:$C$300,"&lt;="&amp;Z$1,Распис!$D$4:$D$300,"&gt;="&amp;Z$1),SUMIF(База!$B$3:$B$305,$A86,База!$J$3:$J$152))</f>
        <v>0</v>
      </c>
      <c r="AA86" s="46" t="s">
        <v>25</v>
      </c>
      <c r="AB86" s="46" t="s">
        <v>23</v>
      </c>
      <c r="AC86" s="46" t="s">
        <v>25</v>
      </c>
      <c r="AD86" s="46" t="s">
        <v>25</v>
      </c>
      <c r="AE86" s="46" t="s">
        <v>25</v>
      </c>
      <c r="AF86" s="46" t="s">
        <v>25</v>
      </c>
      <c r="AG86" s="46">
        <f t="shared" ca="1" si="11"/>
        <v>0</v>
      </c>
      <c r="AH86" s="46">
        <f ca="1">AG86-SUMIFS(Распред!$G$4:$G$300,Распред!$B$4:$B$300,"май",Распред!$F$4:$F$300,A86)</f>
        <v>0</v>
      </c>
      <c r="AI86" s="46">
        <f ca="1">AH86+(COUNTIF(B86:AF86,"КД")+SUMIFS(Распред!$AH$4:$AH$300,Распред!$F$4:$F$300,A86,Распред!$B$4:$B$300,"май"))*4</f>
        <v>20</v>
      </c>
      <c r="AJ86" s="46">
        <f t="shared" ca="1" si="12"/>
        <v>0</v>
      </c>
      <c r="AK86" s="46">
        <f t="shared" ca="1" si="13"/>
        <v>0</v>
      </c>
      <c r="AL86" s="46">
        <f>SUMIFS(Распред!$K$4:$K$300,Распред!$B$4:$B$300,"май",Распред!$J$4:$J$300,A86)+SUMIFS(Распред!$M$4:$M$300,Распред!$B$4:$B$300,"май",Распред!$L$4:$L$300,A86)+SUMIFS(Распред!$O$4:$O$300,Распред!$B$4:$B$300,"май",Распред!$N$4:$N$300,A86)+SUMIFS(Распред!$Q$4:$Q$300,Распред!$B$4:$B$300,"май",Распред!$P$4:$P$300,A86)+SUMIFS(Распред!$S$4:$S$300,Распред!$B$4:$B$300,"май",Распред!$R$4:$R$300,A86)+SUMIFS(Распред!$U$4:$U$300,Распред!$B$4:$B$300,"май",Распред!$T$4:$T$300,A86)+SUMIFS(Распред!$W$4:$W$300,Распред!$B$4:$B$300,"май",Распред!$V$4:$V$300,A86)+SUMIFS(Распред!$Y$4:$Y$300,Распред!$B$4:$B$300,"май",Распред!$X$4:$X$300,A86)+SUMIFS(Распред!$AA$4:$AA$300,Распред!$B$4:$B$300,"май",Распред!$Z$4:$Z$300,A86)+SUMIFS(Распред!$AC$4:$AC$300,Распред!$B$4:$B$300,"май",Распред!$AB$4:$AB$300,A86)</f>
        <v>0</v>
      </c>
      <c r="AM86" s="46">
        <f t="shared" ca="1" si="14"/>
        <v>0</v>
      </c>
      <c r="AN86" s="46">
        <f t="shared" ca="1" si="15"/>
        <v>0</v>
      </c>
      <c r="AO86" s="46">
        <f t="shared" ca="1" si="16"/>
        <v>0</v>
      </c>
      <c r="AP86" s="46">
        <f>январь!AP86</f>
        <v>0</v>
      </c>
      <c r="AQ86" s="46">
        <f t="shared" ca="1" si="17"/>
        <v>0</v>
      </c>
      <c r="AR86" s="47"/>
      <c r="AS86" s="47">
        <f t="shared" ca="1" si="18"/>
        <v>0</v>
      </c>
      <c r="AT86" s="47"/>
      <c r="AU86" s="47"/>
      <c r="AV86" s="47"/>
      <c r="AW86" s="47"/>
      <c r="AX86" s="47"/>
      <c r="AY86" s="184"/>
      <c r="AZ86" s="184"/>
      <c r="BA86" s="184"/>
      <c r="BB86" s="184"/>
      <c r="BC86" s="184"/>
      <c r="BD86" s="184"/>
      <c r="BE86" s="184"/>
    </row>
    <row r="87" spans="1:57" x14ac:dyDescent="0.25">
      <c r="A87" s="47">
        <f>База!B87</f>
        <v>0</v>
      </c>
      <c r="B87" s="46" t="s">
        <v>24</v>
      </c>
      <c r="C87" s="46">
        <f ca="1">IF(COUNTIFS(Распис!$B$4:$B$300,$A87,Распис!$C$4:$C$300,"&lt;="&amp;C$1,Распис!$D$4:$D$300,"&gt;="&amp;C$1)&gt;0,SUMIFS(Распис!$H$4:$H$300,Распис!$B$4:$B$300,$A87,Распис!$C$4:$C$300,"&lt;="&amp;C$1,Распис!$D$4:$D$300,"&gt;="&amp;C$1),SUMIF(База!$B$3:$B$305,$A87,База!$H$3:$H$152))</f>
        <v>0</v>
      </c>
      <c r="D87" s="46">
        <f ca="1">IF(COUNTIFS(Распис!$B$4:$B$300,$A87,Распис!$C$4:$C$300,"&lt;="&amp;D$1,Распис!$D$4:$D$300,"&gt;="&amp;D$1)&gt;0,SUMIFS(Распис!$I$4:$I$300,Распис!$B$4:$B$300,$A87,Распис!$C$4:$C$300,"&lt;="&amp;D$1,Распис!$D$4:$D$300,"&gt;="&amp;D$1),SUMIF(База!$B$3:$B$305,$A87,База!$I$3:$I$152))</f>
        <v>0</v>
      </c>
      <c r="E87" s="46">
        <f ca="1">IF(COUNTIFS(Распис!$B$4:$B$300,$A87,Распис!$C$4:$C$300,"&lt;="&amp;E$1,Распис!$D$4:$D$300,"&gt;="&amp;E$1)&gt;0,SUMIFS(Распис!$J$4:$J$300,Распис!$B$4:$B$300,$A87,Распис!$C$4:$C$300,"&lt;="&amp;E$1,Распис!$D$4:$D$300,"&gt;="&amp;E$1),SUMIF(База!$B$3:$B$305,$A87,База!$J$3:$J$152))</f>
        <v>0</v>
      </c>
      <c r="F87" s="46">
        <f ca="1">IF(COUNTIFS(Распис!$B$4:$B$300,$A87,Распис!$C$4:$C$300,"&lt;="&amp;F$1,Распис!$D$4:$D$300,"&gt;="&amp;F$1)&gt;0,SUMIFS(Распис!$K$4:$K$300,Распис!$B$4:$B$300,$A87,Распис!$C$4:$C$300,"&lt;="&amp;F$1,Распис!$D$4:$D$300,"&gt;="&amp;F$1),SUMIF(База!$B$3:$B$305,$A87,База!$K$3:$K$152))</f>
        <v>0</v>
      </c>
      <c r="G87" s="46" t="s">
        <v>23</v>
      </c>
      <c r="H87" s="46" t="s">
        <v>24</v>
      </c>
      <c r="I87" s="46">
        <f ca="1">IF(COUNTIFS(Распис!$B$4:$B$300,$A87,Распис!$C$4:$C$300,"&lt;="&amp;I$1,Распис!$D$4:$D$300,"&gt;="&amp;I$1)&gt;0,SUMIFS(Распис!$G$4:$G$300,Распис!$B$4:$B$300,$A87,Распис!$C$4:$C$300,"&lt;="&amp;I$1,Распис!$D$4:$D$300,"&gt;="&amp;I$1),SUMIF(База!$B$3:$B$305,$A87,База!$G$3:$G$152))</f>
        <v>0</v>
      </c>
      <c r="J87" s="46" t="s">
        <v>24</v>
      </c>
      <c r="K87" s="46">
        <f ca="1">IF(COUNTIFS(Распис!$B$4:$B$300,$A87,Распис!$C$4:$C$300,"&lt;="&amp;K$1,Распис!$D$4:$D$300,"&gt;="&amp;K$1)&gt;0,SUMIFS(Распис!$I$4:$I$300,Распис!$B$4:$B$300,$A87,Распис!$C$4:$C$300,"&lt;="&amp;K$1,Распис!$D$4:$D$300,"&gt;="&amp;K$1),SUMIF(База!$B$3:$B$305,$A87,База!$I$3:$I$152))</f>
        <v>0</v>
      </c>
      <c r="L87" s="46">
        <f ca="1">IF(COUNTIFS(Распис!$B$4:$B$300,$A87,Распис!$C$4:$C$300,"&lt;="&amp;L$1,Распис!$D$4:$D$300,"&gt;="&amp;L$1)&gt;0,SUMIFS(Распис!$J$4:$J$300,Распис!$B$4:$B$300,$A87,Распис!$C$4:$C$300,"&lt;="&amp;L$1,Распис!$D$4:$D$300,"&gt;="&amp;L$1),SUMIF(База!$B$3:$B$305,$A87,База!$J$3:$J$152))</f>
        <v>0</v>
      </c>
      <c r="M87" s="46">
        <f ca="1">IF(COUNTIFS(Распис!$B$4:$B$300,$A87,Распис!$C$4:$C$300,"&lt;="&amp;M$1,Распис!$D$4:$D$300,"&gt;="&amp;M$1)&gt;0,SUMIFS(Распис!$K$4:$K$300,Распис!$B$4:$B$300,$A87,Распис!$C$4:$C$300,"&lt;="&amp;M$1,Распис!$D$4:$D$300,"&gt;="&amp;M$1),SUMIF(База!$B$3:$B$305,$A87,База!$K$3:$K$152))</f>
        <v>0</v>
      </c>
      <c r="N87" s="46" t="s">
        <v>23</v>
      </c>
      <c r="O87" s="46">
        <f ca="1">IF(COUNTIFS(Распис!$B$4:$B$300,$A87,Распис!$C$4:$C$300,"&lt;="&amp;O$1,Распис!$D$4:$D$300,"&gt;="&amp;O$1)&gt;0,SUMIFS(Распис!$F$4:$F$300,Распис!$B$4:$B$300,$A87,Распис!$C$4:$C$300,"&lt;="&amp;O$1,Распис!$D$4:$D$300,"&gt;="&amp;O$1),SUMIF(База!$B$3:$B$305,$A87,База!$F$3:$F$152))</f>
        <v>0</v>
      </c>
      <c r="P87" s="46">
        <f ca="1">IF(COUNTIFS(Распис!$B$4:$B$300,$A87,Распис!$C$4:$C$300,"&lt;="&amp;P$1,Распис!$D$4:$D$300,"&gt;="&amp;P$1)&gt;0,SUMIFS(Распис!$G$4:$G$300,Распис!$B$4:$B$300,$A87,Распис!$C$4:$C$300,"&lt;="&amp;P$1,Распис!$D$4:$D$300,"&gt;="&amp;P$1),SUMIF(База!$B$3:$B$305,$A87,База!$G$3:$G$152))</f>
        <v>0</v>
      </c>
      <c r="Q87" s="46">
        <f ca="1">IF(COUNTIFS(Распис!$B$4:$B$300,$A87,Распис!$C$4:$C$300,"&lt;="&amp;Q$1,Распис!$D$4:$D$300,"&gt;="&amp;Q$1)&gt;0,SUMIFS(Распис!$H$4:$H$300,Распис!$B$4:$B$300,$A87,Распис!$C$4:$C$300,"&lt;="&amp;Q$1,Распис!$D$4:$D$300,"&gt;="&amp;Q$1),SUMIF(База!$B$3:$B$305,$A87,База!$H$3:$H$152))</f>
        <v>0</v>
      </c>
      <c r="R87" s="46">
        <f ca="1">IF(COUNTIFS(Распис!$B$4:$B$300,$A87,Распис!$C$4:$C$300,"&lt;="&amp;R$1,Распис!$D$4:$D$300,"&gt;="&amp;R$1)&gt;0,SUMIFS(Распис!$I$4:$I$300,Распис!$B$4:$B$300,$A87,Распис!$C$4:$C$300,"&lt;="&amp;R$1,Распис!$D$4:$D$300,"&gt;="&amp;R$1),SUMIF(База!$B$3:$B$305,$A87,База!$I$3:$I$152))</f>
        <v>0</v>
      </c>
      <c r="S87" s="46">
        <f ca="1">IF(COUNTIFS(Распис!$B$4:$B$300,$A87,Распис!$C$4:$C$300,"&lt;="&amp;S$1,Распис!$D$4:$D$300,"&gt;="&amp;S$1)&gt;0,SUMIFS(Распис!$J$4:$J$300,Распис!$B$4:$B$300,$A87,Распис!$C$4:$C$300,"&lt;="&amp;S$1,Распис!$D$4:$D$300,"&gt;="&amp;S$1),SUMIF(База!$B$3:$B$305,$A87,База!$J$3:$J$152))</f>
        <v>0</v>
      </c>
      <c r="T87" s="46">
        <f ca="1">IF(COUNTIFS(Распис!$B$4:$B$300,$A87,Распис!$C$4:$C$300,"&lt;="&amp;T$1,Распис!$D$4:$D$300,"&gt;="&amp;T$1)&gt;0,SUMIFS(Распис!$K$4:$K$300,Распис!$B$4:$B$300,$A87,Распис!$C$4:$C$300,"&lt;="&amp;T$1,Распис!$D$4:$D$300,"&gt;="&amp;T$1),SUMIF(База!$B$3:$B$305,$A87,База!$K$3:$K$152))</f>
        <v>0</v>
      </c>
      <c r="U87" s="46" t="s">
        <v>23</v>
      </c>
      <c r="V87" s="46">
        <f ca="1">IF(COUNTIFS(Распис!$B$4:$B$300,$A87,Распис!$C$4:$C$300,"&lt;="&amp;V$1,Распис!$D$4:$D$300,"&gt;="&amp;V$1)&gt;0,SUMIFS(Распис!$F$4:$F$300,Распис!$B$4:$B$300,$A87,Распис!$C$4:$C$300,"&lt;="&amp;V$1,Распис!$D$4:$D$300,"&gt;="&amp;V$1),SUMIF(База!$B$3:$B$305,$A87,База!$F$3:$F$152))</f>
        <v>0</v>
      </c>
      <c r="W87" s="46">
        <f ca="1">IF(COUNTIFS(Распис!$B$4:$B$300,$A87,Распис!$C$4:$C$300,"&lt;="&amp;W$1,Распис!$D$4:$D$300,"&gt;="&amp;W$1)&gt;0,SUMIFS(Распис!$G$4:$G$300,Распис!$B$4:$B$300,$A87,Распис!$C$4:$C$300,"&lt;="&amp;W$1,Распис!$D$4:$D$300,"&gt;="&amp;W$1),SUMIF(База!$B$3:$B$305,$A87,База!$G$3:$G$152))</f>
        <v>0</v>
      </c>
      <c r="X87" s="46">
        <f ca="1">IF(COUNTIFS(Распис!$B$4:$B$300,$A87,Распис!$C$4:$C$300,"&lt;="&amp;X$1,Распис!$D$4:$D$300,"&gt;="&amp;X$1)&gt;0,SUMIFS(Распис!$H$4:$H$300,Распис!$B$4:$B$300,$A87,Распис!$C$4:$C$300,"&lt;="&amp;X$1,Распис!$D$4:$D$300,"&gt;="&amp;X$1),SUMIF(База!$B$3:$B$305,$A87,База!$H$3:$H$152))</f>
        <v>0</v>
      </c>
      <c r="Y87" s="46">
        <f ca="1">IF(COUNTIFS(Распис!$B$4:$B$300,$A87,Распис!$C$4:$C$300,"&lt;="&amp;Y$1,Распис!$D$4:$D$300,"&gt;="&amp;Y$1)&gt;0,SUMIFS(Распис!$I$4:$I$300,Распис!$B$4:$B$300,$A87,Распис!$C$4:$C$300,"&lt;="&amp;Y$1,Распис!$D$4:$D$300,"&gt;="&amp;Y$1),SUMIF(База!$B$3:$B$305,$A87,База!$I$3:$I$152))</f>
        <v>0</v>
      </c>
      <c r="Z87" s="46">
        <f ca="1">IF(COUNTIFS(Распис!$B$4:$B$300,$A87,Распис!$C$4:$C$300,"&lt;="&amp;Z$1,Распис!$D$4:$D$300,"&gt;="&amp;Z$1)&gt;0,SUMIFS(Распис!$J$4:$J$300,Распис!$B$4:$B$300,$A87,Распис!$C$4:$C$300,"&lt;="&amp;Z$1,Распис!$D$4:$D$300,"&gt;="&amp;Z$1),SUMIF(База!$B$3:$B$305,$A87,База!$J$3:$J$152))</f>
        <v>0</v>
      </c>
      <c r="AA87" s="46" t="s">
        <v>25</v>
      </c>
      <c r="AB87" s="46" t="s">
        <v>23</v>
      </c>
      <c r="AC87" s="46" t="s">
        <v>25</v>
      </c>
      <c r="AD87" s="46" t="s">
        <v>25</v>
      </c>
      <c r="AE87" s="46" t="s">
        <v>25</v>
      </c>
      <c r="AF87" s="46" t="s">
        <v>25</v>
      </c>
      <c r="AG87" s="46">
        <f t="shared" ca="1" si="11"/>
        <v>0</v>
      </c>
      <c r="AH87" s="46">
        <f ca="1">AG87-SUMIFS(Распред!$G$4:$G$300,Распред!$B$4:$B$300,"май",Распред!$F$4:$F$300,A87)</f>
        <v>0</v>
      </c>
      <c r="AI87" s="46">
        <f ca="1">AH87+(COUNTIF(B87:AF87,"КД")+SUMIFS(Распред!$AH$4:$AH$300,Распред!$F$4:$F$300,A87,Распред!$B$4:$B$300,"май"))*4</f>
        <v>20</v>
      </c>
      <c r="AJ87" s="46">
        <f t="shared" ca="1" si="12"/>
        <v>0</v>
      </c>
      <c r="AK87" s="46">
        <f t="shared" ca="1" si="13"/>
        <v>0</v>
      </c>
      <c r="AL87" s="46">
        <f>SUMIFS(Распред!$K$4:$K$300,Распред!$B$4:$B$300,"май",Распред!$J$4:$J$300,A87)+SUMIFS(Распред!$M$4:$M$300,Распред!$B$4:$B$300,"май",Распред!$L$4:$L$300,A87)+SUMIFS(Распред!$O$4:$O$300,Распред!$B$4:$B$300,"май",Распред!$N$4:$N$300,A87)+SUMIFS(Распред!$Q$4:$Q$300,Распред!$B$4:$B$300,"май",Распред!$P$4:$P$300,A87)+SUMIFS(Распред!$S$4:$S$300,Распред!$B$4:$B$300,"май",Распред!$R$4:$R$300,A87)+SUMIFS(Распред!$U$4:$U$300,Распред!$B$4:$B$300,"май",Распред!$T$4:$T$300,A87)+SUMIFS(Распред!$W$4:$W$300,Распред!$B$4:$B$300,"май",Распред!$V$4:$V$300,A87)+SUMIFS(Распред!$Y$4:$Y$300,Распред!$B$4:$B$300,"май",Распред!$X$4:$X$300,A87)+SUMIFS(Распред!$AA$4:$AA$300,Распред!$B$4:$B$300,"май",Распред!$Z$4:$Z$300,A87)+SUMIFS(Распред!$AC$4:$AC$300,Распред!$B$4:$B$300,"май",Распред!$AB$4:$AB$300,A87)</f>
        <v>0</v>
      </c>
      <c r="AM87" s="46">
        <f t="shared" ca="1" si="14"/>
        <v>0</v>
      </c>
      <c r="AN87" s="46">
        <f t="shared" ca="1" si="15"/>
        <v>0</v>
      </c>
      <c r="AO87" s="46">
        <f t="shared" ca="1" si="16"/>
        <v>0</v>
      </c>
      <c r="AP87" s="46">
        <f>январь!AP87</f>
        <v>0</v>
      </c>
      <c r="AQ87" s="46">
        <f t="shared" ca="1" si="17"/>
        <v>0</v>
      </c>
      <c r="AR87" s="47"/>
      <c r="AS87" s="47">
        <f t="shared" ca="1" si="18"/>
        <v>0</v>
      </c>
      <c r="AT87" s="47"/>
      <c r="AU87" s="47"/>
      <c r="AV87" s="47"/>
      <c r="AW87" s="47"/>
      <c r="AX87" s="47"/>
      <c r="AY87" s="184"/>
      <c r="AZ87" s="184"/>
      <c r="BA87" s="184"/>
      <c r="BB87" s="184"/>
      <c r="BC87" s="184"/>
      <c r="BD87" s="184"/>
      <c r="BE87" s="184"/>
    </row>
    <row r="88" spans="1:57" x14ac:dyDescent="0.25">
      <c r="A88" s="47">
        <f>База!B88</f>
        <v>0</v>
      </c>
      <c r="B88" s="46" t="s">
        <v>24</v>
      </c>
      <c r="C88" s="46">
        <f ca="1">IF(COUNTIFS(Распис!$B$4:$B$300,$A88,Распис!$C$4:$C$300,"&lt;="&amp;C$1,Распис!$D$4:$D$300,"&gt;="&amp;C$1)&gt;0,SUMIFS(Распис!$H$4:$H$300,Распис!$B$4:$B$300,$A88,Распис!$C$4:$C$300,"&lt;="&amp;C$1,Распис!$D$4:$D$300,"&gt;="&amp;C$1),SUMIF(База!$B$3:$B$305,$A88,База!$H$3:$H$152))</f>
        <v>0</v>
      </c>
      <c r="D88" s="46">
        <f ca="1">IF(COUNTIFS(Распис!$B$4:$B$300,$A88,Распис!$C$4:$C$300,"&lt;="&amp;D$1,Распис!$D$4:$D$300,"&gt;="&amp;D$1)&gt;0,SUMIFS(Распис!$I$4:$I$300,Распис!$B$4:$B$300,$A88,Распис!$C$4:$C$300,"&lt;="&amp;D$1,Распис!$D$4:$D$300,"&gt;="&amp;D$1),SUMIF(База!$B$3:$B$305,$A88,База!$I$3:$I$152))</f>
        <v>0</v>
      </c>
      <c r="E88" s="46">
        <f ca="1">IF(COUNTIFS(Распис!$B$4:$B$300,$A88,Распис!$C$4:$C$300,"&lt;="&amp;E$1,Распис!$D$4:$D$300,"&gt;="&amp;E$1)&gt;0,SUMIFS(Распис!$J$4:$J$300,Распис!$B$4:$B$300,$A88,Распис!$C$4:$C$300,"&lt;="&amp;E$1,Распис!$D$4:$D$300,"&gt;="&amp;E$1),SUMIF(База!$B$3:$B$305,$A88,База!$J$3:$J$152))</f>
        <v>0</v>
      </c>
      <c r="F88" s="46">
        <f ca="1">IF(COUNTIFS(Распис!$B$4:$B$300,$A88,Распис!$C$4:$C$300,"&lt;="&amp;F$1,Распис!$D$4:$D$300,"&gt;="&amp;F$1)&gt;0,SUMIFS(Распис!$K$4:$K$300,Распис!$B$4:$B$300,$A88,Распис!$C$4:$C$300,"&lt;="&amp;F$1,Распис!$D$4:$D$300,"&gt;="&amp;F$1),SUMIF(База!$B$3:$B$305,$A88,База!$K$3:$K$152))</f>
        <v>0</v>
      </c>
      <c r="G88" s="46" t="s">
        <v>23</v>
      </c>
      <c r="H88" s="46" t="s">
        <v>24</v>
      </c>
      <c r="I88" s="46">
        <f ca="1">IF(COUNTIFS(Распис!$B$4:$B$300,$A88,Распис!$C$4:$C$300,"&lt;="&amp;I$1,Распис!$D$4:$D$300,"&gt;="&amp;I$1)&gt;0,SUMIFS(Распис!$G$4:$G$300,Распис!$B$4:$B$300,$A88,Распис!$C$4:$C$300,"&lt;="&amp;I$1,Распис!$D$4:$D$300,"&gt;="&amp;I$1),SUMIF(База!$B$3:$B$305,$A88,База!$G$3:$G$152))</f>
        <v>0</v>
      </c>
      <c r="J88" s="46" t="s">
        <v>24</v>
      </c>
      <c r="K88" s="46">
        <f ca="1">IF(COUNTIFS(Распис!$B$4:$B$300,$A88,Распис!$C$4:$C$300,"&lt;="&amp;K$1,Распис!$D$4:$D$300,"&gt;="&amp;K$1)&gt;0,SUMIFS(Распис!$I$4:$I$300,Распис!$B$4:$B$300,$A88,Распис!$C$4:$C$300,"&lt;="&amp;K$1,Распис!$D$4:$D$300,"&gt;="&amp;K$1),SUMIF(База!$B$3:$B$305,$A88,База!$I$3:$I$152))</f>
        <v>0</v>
      </c>
      <c r="L88" s="46">
        <f ca="1">IF(COUNTIFS(Распис!$B$4:$B$300,$A88,Распис!$C$4:$C$300,"&lt;="&amp;L$1,Распис!$D$4:$D$300,"&gt;="&amp;L$1)&gt;0,SUMIFS(Распис!$J$4:$J$300,Распис!$B$4:$B$300,$A88,Распис!$C$4:$C$300,"&lt;="&amp;L$1,Распис!$D$4:$D$300,"&gt;="&amp;L$1),SUMIF(База!$B$3:$B$305,$A88,База!$J$3:$J$152))</f>
        <v>0</v>
      </c>
      <c r="M88" s="46">
        <f ca="1">IF(COUNTIFS(Распис!$B$4:$B$300,$A88,Распис!$C$4:$C$300,"&lt;="&amp;M$1,Распис!$D$4:$D$300,"&gt;="&amp;M$1)&gt;0,SUMIFS(Распис!$K$4:$K$300,Распис!$B$4:$B$300,$A88,Распис!$C$4:$C$300,"&lt;="&amp;M$1,Распис!$D$4:$D$300,"&gt;="&amp;M$1),SUMIF(База!$B$3:$B$305,$A88,База!$K$3:$K$152))</f>
        <v>0</v>
      </c>
      <c r="N88" s="46" t="s">
        <v>23</v>
      </c>
      <c r="O88" s="46">
        <f ca="1">IF(COUNTIFS(Распис!$B$4:$B$300,$A88,Распис!$C$4:$C$300,"&lt;="&amp;O$1,Распис!$D$4:$D$300,"&gt;="&amp;O$1)&gt;0,SUMIFS(Распис!$F$4:$F$300,Распис!$B$4:$B$300,$A88,Распис!$C$4:$C$300,"&lt;="&amp;O$1,Распис!$D$4:$D$300,"&gt;="&amp;O$1),SUMIF(База!$B$3:$B$305,$A88,База!$F$3:$F$152))</f>
        <v>0</v>
      </c>
      <c r="P88" s="46">
        <f ca="1">IF(COUNTIFS(Распис!$B$4:$B$300,$A88,Распис!$C$4:$C$300,"&lt;="&amp;P$1,Распис!$D$4:$D$300,"&gt;="&amp;P$1)&gt;0,SUMIFS(Распис!$G$4:$G$300,Распис!$B$4:$B$300,$A88,Распис!$C$4:$C$300,"&lt;="&amp;P$1,Распис!$D$4:$D$300,"&gt;="&amp;P$1),SUMIF(База!$B$3:$B$305,$A88,База!$G$3:$G$152))</f>
        <v>0</v>
      </c>
      <c r="Q88" s="46">
        <f ca="1">IF(COUNTIFS(Распис!$B$4:$B$300,$A88,Распис!$C$4:$C$300,"&lt;="&amp;Q$1,Распис!$D$4:$D$300,"&gt;="&amp;Q$1)&gt;0,SUMIFS(Распис!$H$4:$H$300,Распис!$B$4:$B$300,$A88,Распис!$C$4:$C$300,"&lt;="&amp;Q$1,Распис!$D$4:$D$300,"&gt;="&amp;Q$1),SUMIF(База!$B$3:$B$305,$A88,База!$H$3:$H$152))</f>
        <v>0</v>
      </c>
      <c r="R88" s="46">
        <f ca="1">IF(COUNTIFS(Распис!$B$4:$B$300,$A88,Распис!$C$4:$C$300,"&lt;="&amp;R$1,Распис!$D$4:$D$300,"&gt;="&amp;R$1)&gt;0,SUMIFS(Распис!$I$4:$I$300,Распис!$B$4:$B$300,$A88,Распис!$C$4:$C$300,"&lt;="&amp;R$1,Распис!$D$4:$D$300,"&gt;="&amp;R$1),SUMIF(База!$B$3:$B$305,$A88,База!$I$3:$I$152))</f>
        <v>0</v>
      </c>
      <c r="S88" s="46">
        <f ca="1">IF(COUNTIFS(Распис!$B$4:$B$300,$A88,Распис!$C$4:$C$300,"&lt;="&amp;S$1,Распис!$D$4:$D$300,"&gt;="&amp;S$1)&gt;0,SUMIFS(Распис!$J$4:$J$300,Распис!$B$4:$B$300,$A88,Распис!$C$4:$C$300,"&lt;="&amp;S$1,Распис!$D$4:$D$300,"&gt;="&amp;S$1),SUMIF(База!$B$3:$B$305,$A88,База!$J$3:$J$152))</f>
        <v>0</v>
      </c>
      <c r="T88" s="46">
        <f ca="1">IF(COUNTIFS(Распис!$B$4:$B$300,$A88,Распис!$C$4:$C$300,"&lt;="&amp;T$1,Распис!$D$4:$D$300,"&gt;="&amp;T$1)&gt;0,SUMIFS(Распис!$K$4:$K$300,Распис!$B$4:$B$300,$A88,Распис!$C$4:$C$300,"&lt;="&amp;T$1,Распис!$D$4:$D$300,"&gt;="&amp;T$1),SUMIF(База!$B$3:$B$305,$A88,База!$K$3:$K$152))</f>
        <v>0</v>
      </c>
      <c r="U88" s="46" t="s">
        <v>23</v>
      </c>
      <c r="V88" s="46">
        <f ca="1">IF(COUNTIFS(Распис!$B$4:$B$300,$A88,Распис!$C$4:$C$300,"&lt;="&amp;V$1,Распис!$D$4:$D$300,"&gt;="&amp;V$1)&gt;0,SUMIFS(Распис!$F$4:$F$300,Распис!$B$4:$B$300,$A88,Распис!$C$4:$C$300,"&lt;="&amp;V$1,Распис!$D$4:$D$300,"&gt;="&amp;V$1),SUMIF(База!$B$3:$B$305,$A88,База!$F$3:$F$152))</f>
        <v>0</v>
      </c>
      <c r="W88" s="46">
        <f ca="1">IF(COUNTIFS(Распис!$B$4:$B$300,$A88,Распис!$C$4:$C$300,"&lt;="&amp;W$1,Распис!$D$4:$D$300,"&gt;="&amp;W$1)&gt;0,SUMIFS(Распис!$G$4:$G$300,Распис!$B$4:$B$300,$A88,Распис!$C$4:$C$300,"&lt;="&amp;W$1,Распис!$D$4:$D$300,"&gt;="&amp;W$1),SUMIF(База!$B$3:$B$305,$A88,База!$G$3:$G$152))</f>
        <v>0</v>
      </c>
      <c r="X88" s="46">
        <f ca="1">IF(COUNTIFS(Распис!$B$4:$B$300,$A88,Распис!$C$4:$C$300,"&lt;="&amp;X$1,Распис!$D$4:$D$300,"&gt;="&amp;X$1)&gt;0,SUMIFS(Распис!$H$4:$H$300,Распис!$B$4:$B$300,$A88,Распис!$C$4:$C$300,"&lt;="&amp;X$1,Распис!$D$4:$D$300,"&gt;="&amp;X$1),SUMIF(База!$B$3:$B$305,$A88,База!$H$3:$H$152))</f>
        <v>0</v>
      </c>
      <c r="Y88" s="46">
        <f ca="1">IF(COUNTIFS(Распис!$B$4:$B$300,$A88,Распис!$C$4:$C$300,"&lt;="&amp;Y$1,Распис!$D$4:$D$300,"&gt;="&amp;Y$1)&gt;0,SUMIFS(Распис!$I$4:$I$300,Распис!$B$4:$B$300,$A88,Распис!$C$4:$C$300,"&lt;="&amp;Y$1,Распис!$D$4:$D$300,"&gt;="&amp;Y$1),SUMIF(База!$B$3:$B$305,$A88,База!$I$3:$I$152))</f>
        <v>0</v>
      </c>
      <c r="Z88" s="46">
        <f ca="1">IF(COUNTIFS(Распис!$B$4:$B$300,$A88,Распис!$C$4:$C$300,"&lt;="&amp;Z$1,Распис!$D$4:$D$300,"&gt;="&amp;Z$1)&gt;0,SUMIFS(Распис!$J$4:$J$300,Распис!$B$4:$B$300,$A88,Распис!$C$4:$C$300,"&lt;="&amp;Z$1,Распис!$D$4:$D$300,"&gt;="&amp;Z$1),SUMIF(База!$B$3:$B$305,$A88,База!$J$3:$J$152))</f>
        <v>0</v>
      </c>
      <c r="AA88" s="46" t="s">
        <v>25</v>
      </c>
      <c r="AB88" s="46" t="s">
        <v>23</v>
      </c>
      <c r="AC88" s="46" t="s">
        <v>25</v>
      </c>
      <c r="AD88" s="46" t="s">
        <v>25</v>
      </c>
      <c r="AE88" s="46" t="s">
        <v>25</v>
      </c>
      <c r="AF88" s="46" t="s">
        <v>25</v>
      </c>
      <c r="AG88" s="46">
        <f t="shared" ca="1" si="11"/>
        <v>0</v>
      </c>
      <c r="AH88" s="46">
        <f ca="1">AG88-SUMIFS(Распред!$G$4:$G$300,Распред!$B$4:$B$300,"май",Распред!$F$4:$F$300,A88)</f>
        <v>0</v>
      </c>
      <c r="AI88" s="46">
        <f ca="1">AH88+(COUNTIF(B88:AF88,"КД")+SUMIFS(Распред!$AH$4:$AH$300,Распред!$F$4:$F$300,A88,Распред!$B$4:$B$300,"май"))*4</f>
        <v>20</v>
      </c>
      <c r="AJ88" s="46">
        <f t="shared" ca="1" si="12"/>
        <v>0</v>
      </c>
      <c r="AK88" s="46">
        <f t="shared" ca="1" si="13"/>
        <v>0</v>
      </c>
      <c r="AL88" s="46">
        <f>SUMIFS(Распред!$K$4:$K$300,Распред!$B$4:$B$300,"май",Распред!$J$4:$J$300,A88)+SUMIFS(Распред!$M$4:$M$300,Распред!$B$4:$B$300,"май",Распред!$L$4:$L$300,A88)+SUMIFS(Распред!$O$4:$O$300,Распред!$B$4:$B$300,"май",Распред!$N$4:$N$300,A88)+SUMIFS(Распред!$Q$4:$Q$300,Распред!$B$4:$B$300,"май",Распред!$P$4:$P$300,A88)+SUMIFS(Распред!$S$4:$S$300,Распред!$B$4:$B$300,"май",Распред!$R$4:$R$300,A88)+SUMIFS(Распред!$U$4:$U$300,Распред!$B$4:$B$300,"май",Распред!$T$4:$T$300,A88)+SUMIFS(Распред!$W$4:$W$300,Распред!$B$4:$B$300,"май",Распред!$V$4:$V$300,A88)+SUMIFS(Распред!$Y$4:$Y$300,Распред!$B$4:$B$300,"май",Распред!$X$4:$X$300,A88)+SUMIFS(Распред!$AA$4:$AA$300,Распред!$B$4:$B$300,"май",Распред!$Z$4:$Z$300,A88)+SUMIFS(Распред!$AC$4:$AC$300,Распред!$B$4:$B$300,"май",Распред!$AB$4:$AB$300,A88)</f>
        <v>0</v>
      </c>
      <c r="AM88" s="46">
        <f t="shared" ca="1" si="14"/>
        <v>0</v>
      </c>
      <c r="AN88" s="46">
        <f t="shared" ca="1" si="15"/>
        <v>0</v>
      </c>
      <c r="AO88" s="46">
        <f t="shared" ca="1" si="16"/>
        <v>0</v>
      </c>
      <c r="AP88" s="46">
        <f>январь!AP88</f>
        <v>0</v>
      </c>
      <c r="AQ88" s="46">
        <f t="shared" ca="1" si="17"/>
        <v>0</v>
      </c>
      <c r="AR88" s="47"/>
      <c r="AS88" s="47">
        <f t="shared" ca="1" si="18"/>
        <v>0</v>
      </c>
      <c r="AT88" s="47"/>
      <c r="AU88" s="47"/>
      <c r="AV88" s="47"/>
      <c r="AW88" s="47"/>
      <c r="AX88" s="47"/>
      <c r="AY88" s="184"/>
      <c r="AZ88" s="184"/>
      <c r="BA88" s="184"/>
      <c r="BB88" s="184"/>
      <c r="BC88" s="184"/>
      <c r="BD88" s="184"/>
      <c r="BE88" s="184"/>
    </row>
    <row r="89" spans="1:57" x14ac:dyDescent="0.25">
      <c r="A89" s="47">
        <f>База!B89</f>
        <v>0</v>
      </c>
      <c r="B89" s="46" t="s">
        <v>24</v>
      </c>
      <c r="C89" s="46">
        <f ca="1">IF(COUNTIFS(Распис!$B$4:$B$300,$A89,Распис!$C$4:$C$300,"&lt;="&amp;C$1,Распис!$D$4:$D$300,"&gt;="&amp;C$1)&gt;0,SUMIFS(Распис!$H$4:$H$300,Распис!$B$4:$B$300,$A89,Распис!$C$4:$C$300,"&lt;="&amp;C$1,Распис!$D$4:$D$300,"&gt;="&amp;C$1),SUMIF(База!$B$3:$B$305,$A89,База!$H$3:$H$152))</f>
        <v>0</v>
      </c>
      <c r="D89" s="46">
        <f ca="1">IF(COUNTIFS(Распис!$B$4:$B$300,$A89,Распис!$C$4:$C$300,"&lt;="&amp;D$1,Распис!$D$4:$D$300,"&gt;="&amp;D$1)&gt;0,SUMIFS(Распис!$I$4:$I$300,Распис!$B$4:$B$300,$A89,Распис!$C$4:$C$300,"&lt;="&amp;D$1,Распис!$D$4:$D$300,"&gt;="&amp;D$1),SUMIF(База!$B$3:$B$305,$A89,База!$I$3:$I$152))</f>
        <v>0</v>
      </c>
      <c r="E89" s="46">
        <f ca="1">IF(COUNTIFS(Распис!$B$4:$B$300,$A89,Распис!$C$4:$C$300,"&lt;="&amp;E$1,Распис!$D$4:$D$300,"&gt;="&amp;E$1)&gt;0,SUMIFS(Распис!$J$4:$J$300,Распис!$B$4:$B$300,$A89,Распис!$C$4:$C$300,"&lt;="&amp;E$1,Распис!$D$4:$D$300,"&gt;="&amp;E$1),SUMIF(База!$B$3:$B$305,$A89,База!$J$3:$J$152))</f>
        <v>0</v>
      </c>
      <c r="F89" s="46">
        <f ca="1">IF(COUNTIFS(Распис!$B$4:$B$300,$A89,Распис!$C$4:$C$300,"&lt;="&amp;F$1,Распис!$D$4:$D$300,"&gt;="&amp;F$1)&gt;0,SUMIFS(Распис!$K$4:$K$300,Распис!$B$4:$B$300,$A89,Распис!$C$4:$C$300,"&lt;="&amp;F$1,Распис!$D$4:$D$300,"&gt;="&amp;F$1),SUMIF(База!$B$3:$B$305,$A89,База!$K$3:$K$152))</f>
        <v>0</v>
      </c>
      <c r="G89" s="46" t="s">
        <v>23</v>
      </c>
      <c r="H89" s="46" t="s">
        <v>24</v>
      </c>
      <c r="I89" s="46">
        <f ca="1">IF(COUNTIFS(Распис!$B$4:$B$300,$A89,Распис!$C$4:$C$300,"&lt;="&amp;I$1,Распис!$D$4:$D$300,"&gt;="&amp;I$1)&gt;0,SUMIFS(Распис!$G$4:$G$300,Распис!$B$4:$B$300,$A89,Распис!$C$4:$C$300,"&lt;="&amp;I$1,Распис!$D$4:$D$300,"&gt;="&amp;I$1),SUMIF(База!$B$3:$B$305,$A89,База!$G$3:$G$152))</f>
        <v>0</v>
      </c>
      <c r="J89" s="46" t="s">
        <v>24</v>
      </c>
      <c r="K89" s="46">
        <f ca="1">IF(COUNTIFS(Распис!$B$4:$B$300,$A89,Распис!$C$4:$C$300,"&lt;="&amp;K$1,Распис!$D$4:$D$300,"&gt;="&amp;K$1)&gt;0,SUMIFS(Распис!$I$4:$I$300,Распис!$B$4:$B$300,$A89,Распис!$C$4:$C$300,"&lt;="&amp;K$1,Распис!$D$4:$D$300,"&gt;="&amp;K$1),SUMIF(База!$B$3:$B$305,$A89,База!$I$3:$I$152))</f>
        <v>0</v>
      </c>
      <c r="L89" s="46">
        <f ca="1">IF(COUNTIFS(Распис!$B$4:$B$300,$A89,Распис!$C$4:$C$300,"&lt;="&amp;L$1,Распис!$D$4:$D$300,"&gt;="&amp;L$1)&gt;0,SUMIFS(Распис!$J$4:$J$300,Распис!$B$4:$B$300,$A89,Распис!$C$4:$C$300,"&lt;="&amp;L$1,Распис!$D$4:$D$300,"&gt;="&amp;L$1),SUMIF(База!$B$3:$B$305,$A89,База!$J$3:$J$152))</f>
        <v>0</v>
      </c>
      <c r="M89" s="46">
        <f ca="1">IF(COUNTIFS(Распис!$B$4:$B$300,$A89,Распис!$C$4:$C$300,"&lt;="&amp;M$1,Распис!$D$4:$D$300,"&gt;="&amp;M$1)&gt;0,SUMIFS(Распис!$K$4:$K$300,Распис!$B$4:$B$300,$A89,Распис!$C$4:$C$300,"&lt;="&amp;M$1,Распис!$D$4:$D$300,"&gt;="&amp;M$1),SUMIF(База!$B$3:$B$305,$A89,База!$K$3:$K$152))</f>
        <v>0</v>
      </c>
      <c r="N89" s="46" t="s">
        <v>23</v>
      </c>
      <c r="O89" s="46">
        <f ca="1">IF(COUNTIFS(Распис!$B$4:$B$300,$A89,Распис!$C$4:$C$300,"&lt;="&amp;O$1,Распис!$D$4:$D$300,"&gt;="&amp;O$1)&gt;0,SUMIFS(Распис!$F$4:$F$300,Распис!$B$4:$B$300,$A89,Распис!$C$4:$C$300,"&lt;="&amp;O$1,Распис!$D$4:$D$300,"&gt;="&amp;O$1),SUMIF(База!$B$3:$B$305,$A89,База!$F$3:$F$152))</f>
        <v>0</v>
      </c>
      <c r="P89" s="46">
        <f ca="1">IF(COUNTIFS(Распис!$B$4:$B$300,$A89,Распис!$C$4:$C$300,"&lt;="&amp;P$1,Распис!$D$4:$D$300,"&gt;="&amp;P$1)&gt;0,SUMIFS(Распис!$G$4:$G$300,Распис!$B$4:$B$300,$A89,Распис!$C$4:$C$300,"&lt;="&amp;P$1,Распис!$D$4:$D$300,"&gt;="&amp;P$1),SUMIF(База!$B$3:$B$305,$A89,База!$G$3:$G$152))</f>
        <v>0</v>
      </c>
      <c r="Q89" s="46">
        <f ca="1">IF(COUNTIFS(Распис!$B$4:$B$300,$A89,Распис!$C$4:$C$300,"&lt;="&amp;Q$1,Распис!$D$4:$D$300,"&gt;="&amp;Q$1)&gt;0,SUMIFS(Распис!$H$4:$H$300,Распис!$B$4:$B$300,$A89,Распис!$C$4:$C$300,"&lt;="&amp;Q$1,Распис!$D$4:$D$300,"&gt;="&amp;Q$1),SUMIF(База!$B$3:$B$305,$A89,База!$H$3:$H$152))</f>
        <v>0</v>
      </c>
      <c r="R89" s="46">
        <f ca="1">IF(COUNTIFS(Распис!$B$4:$B$300,$A89,Распис!$C$4:$C$300,"&lt;="&amp;R$1,Распис!$D$4:$D$300,"&gt;="&amp;R$1)&gt;0,SUMIFS(Распис!$I$4:$I$300,Распис!$B$4:$B$300,$A89,Распис!$C$4:$C$300,"&lt;="&amp;R$1,Распис!$D$4:$D$300,"&gt;="&amp;R$1),SUMIF(База!$B$3:$B$305,$A89,База!$I$3:$I$152))</f>
        <v>0</v>
      </c>
      <c r="S89" s="46">
        <f ca="1">IF(COUNTIFS(Распис!$B$4:$B$300,$A89,Распис!$C$4:$C$300,"&lt;="&amp;S$1,Распис!$D$4:$D$300,"&gt;="&amp;S$1)&gt;0,SUMIFS(Распис!$J$4:$J$300,Распис!$B$4:$B$300,$A89,Распис!$C$4:$C$300,"&lt;="&amp;S$1,Распис!$D$4:$D$300,"&gt;="&amp;S$1),SUMIF(База!$B$3:$B$305,$A89,База!$J$3:$J$152))</f>
        <v>0</v>
      </c>
      <c r="T89" s="46">
        <f ca="1">IF(COUNTIFS(Распис!$B$4:$B$300,$A89,Распис!$C$4:$C$300,"&lt;="&amp;T$1,Распис!$D$4:$D$300,"&gt;="&amp;T$1)&gt;0,SUMIFS(Распис!$K$4:$K$300,Распис!$B$4:$B$300,$A89,Распис!$C$4:$C$300,"&lt;="&amp;T$1,Распис!$D$4:$D$300,"&gt;="&amp;T$1),SUMIF(База!$B$3:$B$305,$A89,База!$K$3:$K$152))</f>
        <v>0</v>
      </c>
      <c r="U89" s="46" t="s">
        <v>23</v>
      </c>
      <c r="V89" s="46">
        <f ca="1">IF(COUNTIFS(Распис!$B$4:$B$300,$A89,Распис!$C$4:$C$300,"&lt;="&amp;V$1,Распис!$D$4:$D$300,"&gt;="&amp;V$1)&gt;0,SUMIFS(Распис!$F$4:$F$300,Распис!$B$4:$B$300,$A89,Распис!$C$4:$C$300,"&lt;="&amp;V$1,Распис!$D$4:$D$300,"&gt;="&amp;V$1),SUMIF(База!$B$3:$B$305,$A89,База!$F$3:$F$152))</f>
        <v>0</v>
      </c>
      <c r="W89" s="46">
        <f ca="1">IF(COUNTIFS(Распис!$B$4:$B$300,$A89,Распис!$C$4:$C$300,"&lt;="&amp;W$1,Распис!$D$4:$D$300,"&gt;="&amp;W$1)&gt;0,SUMIFS(Распис!$G$4:$G$300,Распис!$B$4:$B$300,$A89,Распис!$C$4:$C$300,"&lt;="&amp;W$1,Распис!$D$4:$D$300,"&gt;="&amp;W$1),SUMIF(База!$B$3:$B$305,$A89,База!$G$3:$G$152))</f>
        <v>0</v>
      </c>
      <c r="X89" s="46">
        <f ca="1">IF(COUNTIFS(Распис!$B$4:$B$300,$A89,Распис!$C$4:$C$300,"&lt;="&amp;X$1,Распис!$D$4:$D$300,"&gt;="&amp;X$1)&gt;0,SUMIFS(Распис!$H$4:$H$300,Распис!$B$4:$B$300,$A89,Распис!$C$4:$C$300,"&lt;="&amp;X$1,Распис!$D$4:$D$300,"&gt;="&amp;X$1),SUMIF(База!$B$3:$B$305,$A89,База!$H$3:$H$152))</f>
        <v>0</v>
      </c>
      <c r="Y89" s="46">
        <f ca="1">IF(COUNTIFS(Распис!$B$4:$B$300,$A89,Распис!$C$4:$C$300,"&lt;="&amp;Y$1,Распис!$D$4:$D$300,"&gt;="&amp;Y$1)&gt;0,SUMIFS(Распис!$I$4:$I$300,Распис!$B$4:$B$300,$A89,Распис!$C$4:$C$300,"&lt;="&amp;Y$1,Распис!$D$4:$D$300,"&gt;="&amp;Y$1),SUMIF(База!$B$3:$B$305,$A89,База!$I$3:$I$152))</f>
        <v>0</v>
      </c>
      <c r="Z89" s="46">
        <f ca="1">IF(COUNTIFS(Распис!$B$4:$B$300,$A89,Распис!$C$4:$C$300,"&lt;="&amp;Z$1,Распис!$D$4:$D$300,"&gt;="&amp;Z$1)&gt;0,SUMIFS(Распис!$J$4:$J$300,Распис!$B$4:$B$300,$A89,Распис!$C$4:$C$300,"&lt;="&amp;Z$1,Распис!$D$4:$D$300,"&gt;="&amp;Z$1),SUMIF(База!$B$3:$B$305,$A89,База!$J$3:$J$152))</f>
        <v>0</v>
      </c>
      <c r="AA89" s="46" t="s">
        <v>25</v>
      </c>
      <c r="AB89" s="46" t="s">
        <v>23</v>
      </c>
      <c r="AC89" s="46" t="s">
        <v>25</v>
      </c>
      <c r="AD89" s="46" t="s">
        <v>25</v>
      </c>
      <c r="AE89" s="46" t="s">
        <v>25</v>
      </c>
      <c r="AF89" s="46" t="s">
        <v>25</v>
      </c>
      <c r="AG89" s="46">
        <f t="shared" ca="1" si="11"/>
        <v>0</v>
      </c>
      <c r="AH89" s="46">
        <f ca="1">AG89-SUMIFS(Распред!$G$4:$G$300,Распред!$B$4:$B$300,"май",Распред!$F$4:$F$300,A89)</f>
        <v>0</v>
      </c>
      <c r="AI89" s="46">
        <f ca="1">AH89+(COUNTIF(B89:AF89,"КД")+SUMIFS(Распред!$AH$4:$AH$300,Распред!$F$4:$F$300,A89,Распред!$B$4:$B$300,"май"))*4</f>
        <v>20</v>
      </c>
      <c r="AJ89" s="46">
        <f t="shared" ca="1" si="12"/>
        <v>0</v>
      </c>
      <c r="AK89" s="46">
        <f t="shared" ca="1" si="13"/>
        <v>0</v>
      </c>
      <c r="AL89" s="46">
        <f>SUMIFS(Распред!$K$4:$K$300,Распред!$B$4:$B$300,"май",Распред!$J$4:$J$300,A89)+SUMIFS(Распред!$M$4:$M$300,Распред!$B$4:$B$300,"май",Распред!$L$4:$L$300,A89)+SUMIFS(Распред!$O$4:$O$300,Распред!$B$4:$B$300,"май",Распред!$N$4:$N$300,A89)+SUMIFS(Распред!$Q$4:$Q$300,Распред!$B$4:$B$300,"май",Распред!$P$4:$P$300,A89)+SUMIFS(Распред!$S$4:$S$300,Распред!$B$4:$B$300,"май",Распред!$R$4:$R$300,A89)+SUMIFS(Распред!$U$4:$U$300,Распред!$B$4:$B$300,"май",Распред!$T$4:$T$300,A89)+SUMIFS(Распред!$W$4:$W$300,Распред!$B$4:$B$300,"май",Распред!$V$4:$V$300,A89)+SUMIFS(Распред!$Y$4:$Y$300,Распред!$B$4:$B$300,"май",Распред!$X$4:$X$300,A89)+SUMIFS(Распред!$AA$4:$AA$300,Распред!$B$4:$B$300,"май",Распред!$Z$4:$Z$300,A89)+SUMIFS(Распред!$AC$4:$AC$300,Распред!$B$4:$B$300,"май",Распред!$AB$4:$AB$300,A89)</f>
        <v>0</v>
      </c>
      <c r="AM89" s="46">
        <f t="shared" ca="1" si="14"/>
        <v>0</v>
      </c>
      <c r="AN89" s="46">
        <f t="shared" ca="1" si="15"/>
        <v>0</v>
      </c>
      <c r="AO89" s="46">
        <f t="shared" ca="1" si="16"/>
        <v>0</v>
      </c>
      <c r="AP89" s="46">
        <f>январь!AP89</f>
        <v>0</v>
      </c>
      <c r="AQ89" s="46">
        <f t="shared" ca="1" si="17"/>
        <v>0</v>
      </c>
      <c r="AR89" s="47"/>
      <c r="AS89" s="47">
        <f t="shared" ca="1" si="18"/>
        <v>0</v>
      </c>
      <c r="AT89" s="47"/>
      <c r="AU89" s="47"/>
      <c r="AV89" s="47"/>
      <c r="AW89" s="47"/>
      <c r="AX89" s="47"/>
      <c r="AY89" s="184"/>
      <c r="AZ89" s="184"/>
      <c r="BA89" s="184"/>
      <c r="BB89" s="184"/>
      <c r="BC89" s="184"/>
      <c r="BD89" s="184"/>
      <c r="BE89" s="184"/>
    </row>
    <row r="90" spans="1:57" x14ac:dyDescent="0.25">
      <c r="A90" s="47">
        <f>База!B90</f>
        <v>0</v>
      </c>
      <c r="B90" s="46" t="s">
        <v>24</v>
      </c>
      <c r="C90" s="46">
        <f ca="1">IF(COUNTIFS(Распис!$B$4:$B$300,$A90,Распис!$C$4:$C$300,"&lt;="&amp;C$1,Распис!$D$4:$D$300,"&gt;="&amp;C$1)&gt;0,SUMIFS(Распис!$H$4:$H$300,Распис!$B$4:$B$300,$A90,Распис!$C$4:$C$300,"&lt;="&amp;C$1,Распис!$D$4:$D$300,"&gt;="&amp;C$1),SUMIF(База!$B$3:$B$305,$A90,База!$H$3:$H$152))</f>
        <v>0</v>
      </c>
      <c r="D90" s="46">
        <f ca="1">IF(COUNTIFS(Распис!$B$4:$B$300,$A90,Распис!$C$4:$C$300,"&lt;="&amp;D$1,Распис!$D$4:$D$300,"&gt;="&amp;D$1)&gt;0,SUMIFS(Распис!$I$4:$I$300,Распис!$B$4:$B$300,$A90,Распис!$C$4:$C$300,"&lt;="&amp;D$1,Распис!$D$4:$D$300,"&gt;="&amp;D$1),SUMIF(База!$B$3:$B$305,$A90,База!$I$3:$I$152))</f>
        <v>0</v>
      </c>
      <c r="E90" s="46">
        <f ca="1">IF(COUNTIFS(Распис!$B$4:$B$300,$A90,Распис!$C$4:$C$300,"&lt;="&amp;E$1,Распис!$D$4:$D$300,"&gt;="&amp;E$1)&gt;0,SUMIFS(Распис!$J$4:$J$300,Распис!$B$4:$B$300,$A90,Распис!$C$4:$C$300,"&lt;="&amp;E$1,Распис!$D$4:$D$300,"&gt;="&amp;E$1),SUMIF(База!$B$3:$B$305,$A90,База!$J$3:$J$152))</f>
        <v>0</v>
      </c>
      <c r="F90" s="46">
        <f ca="1">IF(COUNTIFS(Распис!$B$4:$B$300,$A90,Распис!$C$4:$C$300,"&lt;="&amp;F$1,Распис!$D$4:$D$300,"&gt;="&amp;F$1)&gt;0,SUMIFS(Распис!$K$4:$K$300,Распис!$B$4:$B$300,$A90,Распис!$C$4:$C$300,"&lt;="&amp;F$1,Распис!$D$4:$D$300,"&gt;="&amp;F$1),SUMIF(База!$B$3:$B$305,$A90,База!$K$3:$K$152))</f>
        <v>0</v>
      </c>
      <c r="G90" s="46" t="s">
        <v>23</v>
      </c>
      <c r="H90" s="46" t="s">
        <v>24</v>
      </c>
      <c r="I90" s="46">
        <f ca="1">IF(COUNTIFS(Распис!$B$4:$B$300,$A90,Распис!$C$4:$C$300,"&lt;="&amp;I$1,Распис!$D$4:$D$300,"&gt;="&amp;I$1)&gt;0,SUMIFS(Распис!$G$4:$G$300,Распис!$B$4:$B$300,$A90,Распис!$C$4:$C$300,"&lt;="&amp;I$1,Распис!$D$4:$D$300,"&gt;="&amp;I$1),SUMIF(База!$B$3:$B$305,$A90,База!$G$3:$G$152))</f>
        <v>0</v>
      </c>
      <c r="J90" s="46" t="s">
        <v>24</v>
      </c>
      <c r="K90" s="46">
        <f ca="1">IF(COUNTIFS(Распис!$B$4:$B$300,$A90,Распис!$C$4:$C$300,"&lt;="&amp;K$1,Распис!$D$4:$D$300,"&gt;="&amp;K$1)&gt;0,SUMIFS(Распис!$I$4:$I$300,Распис!$B$4:$B$300,$A90,Распис!$C$4:$C$300,"&lt;="&amp;K$1,Распис!$D$4:$D$300,"&gt;="&amp;K$1),SUMIF(База!$B$3:$B$305,$A90,База!$I$3:$I$152))</f>
        <v>0</v>
      </c>
      <c r="L90" s="46">
        <f ca="1">IF(COUNTIFS(Распис!$B$4:$B$300,$A90,Распис!$C$4:$C$300,"&lt;="&amp;L$1,Распис!$D$4:$D$300,"&gt;="&amp;L$1)&gt;0,SUMIFS(Распис!$J$4:$J$300,Распис!$B$4:$B$300,$A90,Распис!$C$4:$C$300,"&lt;="&amp;L$1,Распис!$D$4:$D$300,"&gt;="&amp;L$1),SUMIF(База!$B$3:$B$305,$A90,База!$J$3:$J$152))</f>
        <v>0</v>
      </c>
      <c r="M90" s="46">
        <f ca="1">IF(COUNTIFS(Распис!$B$4:$B$300,$A90,Распис!$C$4:$C$300,"&lt;="&amp;M$1,Распис!$D$4:$D$300,"&gt;="&amp;M$1)&gt;0,SUMIFS(Распис!$K$4:$K$300,Распис!$B$4:$B$300,$A90,Распис!$C$4:$C$300,"&lt;="&amp;M$1,Распис!$D$4:$D$300,"&gt;="&amp;M$1),SUMIF(База!$B$3:$B$305,$A90,База!$K$3:$K$152))</f>
        <v>0</v>
      </c>
      <c r="N90" s="46" t="s">
        <v>23</v>
      </c>
      <c r="O90" s="46">
        <f ca="1">IF(COUNTIFS(Распис!$B$4:$B$300,$A90,Распис!$C$4:$C$300,"&lt;="&amp;O$1,Распис!$D$4:$D$300,"&gt;="&amp;O$1)&gt;0,SUMIFS(Распис!$F$4:$F$300,Распис!$B$4:$B$300,$A90,Распис!$C$4:$C$300,"&lt;="&amp;O$1,Распис!$D$4:$D$300,"&gt;="&amp;O$1),SUMIF(База!$B$3:$B$305,$A90,База!$F$3:$F$152))</f>
        <v>0</v>
      </c>
      <c r="P90" s="46">
        <f ca="1">IF(COUNTIFS(Распис!$B$4:$B$300,$A90,Распис!$C$4:$C$300,"&lt;="&amp;P$1,Распис!$D$4:$D$300,"&gt;="&amp;P$1)&gt;0,SUMIFS(Распис!$G$4:$G$300,Распис!$B$4:$B$300,$A90,Распис!$C$4:$C$300,"&lt;="&amp;P$1,Распис!$D$4:$D$300,"&gt;="&amp;P$1),SUMIF(База!$B$3:$B$305,$A90,База!$G$3:$G$152))</f>
        <v>0</v>
      </c>
      <c r="Q90" s="46">
        <f ca="1">IF(COUNTIFS(Распис!$B$4:$B$300,$A90,Распис!$C$4:$C$300,"&lt;="&amp;Q$1,Распис!$D$4:$D$300,"&gt;="&amp;Q$1)&gt;0,SUMIFS(Распис!$H$4:$H$300,Распис!$B$4:$B$300,$A90,Распис!$C$4:$C$300,"&lt;="&amp;Q$1,Распис!$D$4:$D$300,"&gt;="&amp;Q$1),SUMIF(База!$B$3:$B$305,$A90,База!$H$3:$H$152))</f>
        <v>0</v>
      </c>
      <c r="R90" s="46">
        <f ca="1">IF(COUNTIFS(Распис!$B$4:$B$300,$A90,Распис!$C$4:$C$300,"&lt;="&amp;R$1,Распис!$D$4:$D$300,"&gt;="&amp;R$1)&gt;0,SUMIFS(Распис!$I$4:$I$300,Распис!$B$4:$B$300,$A90,Распис!$C$4:$C$300,"&lt;="&amp;R$1,Распис!$D$4:$D$300,"&gt;="&amp;R$1),SUMIF(База!$B$3:$B$305,$A90,База!$I$3:$I$152))</f>
        <v>0</v>
      </c>
      <c r="S90" s="46">
        <f ca="1">IF(COUNTIFS(Распис!$B$4:$B$300,$A90,Распис!$C$4:$C$300,"&lt;="&amp;S$1,Распис!$D$4:$D$300,"&gt;="&amp;S$1)&gt;0,SUMIFS(Распис!$J$4:$J$300,Распис!$B$4:$B$300,$A90,Распис!$C$4:$C$300,"&lt;="&amp;S$1,Распис!$D$4:$D$300,"&gt;="&amp;S$1),SUMIF(База!$B$3:$B$305,$A90,База!$J$3:$J$152))</f>
        <v>0</v>
      </c>
      <c r="T90" s="46">
        <f ca="1">IF(COUNTIFS(Распис!$B$4:$B$300,$A90,Распис!$C$4:$C$300,"&lt;="&amp;T$1,Распис!$D$4:$D$300,"&gt;="&amp;T$1)&gt;0,SUMIFS(Распис!$K$4:$K$300,Распис!$B$4:$B$300,$A90,Распис!$C$4:$C$300,"&lt;="&amp;T$1,Распис!$D$4:$D$300,"&gt;="&amp;T$1),SUMIF(База!$B$3:$B$305,$A90,База!$K$3:$K$152))</f>
        <v>0</v>
      </c>
      <c r="U90" s="46" t="s">
        <v>23</v>
      </c>
      <c r="V90" s="46">
        <f ca="1">IF(COUNTIFS(Распис!$B$4:$B$300,$A90,Распис!$C$4:$C$300,"&lt;="&amp;V$1,Распис!$D$4:$D$300,"&gt;="&amp;V$1)&gt;0,SUMIFS(Распис!$F$4:$F$300,Распис!$B$4:$B$300,$A90,Распис!$C$4:$C$300,"&lt;="&amp;V$1,Распис!$D$4:$D$300,"&gt;="&amp;V$1),SUMIF(База!$B$3:$B$305,$A90,База!$F$3:$F$152))</f>
        <v>0</v>
      </c>
      <c r="W90" s="46">
        <f ca="1">IF(COUNTIFS(Распис!$B$4:$B$300,$A90,Распис!$C$4:$C$300,"&lt;="&amp;W$1,Распис!$D$4:$D$300,"&gt;="&amp;W$1)&gt;0,SUMIFS(Распис!$G$4:$G$300,Распис!$B$4:$B$300,$A90,Распис!$C$4:$C$300,"&lt;="&amp;W$1,Распис!$D$4:$D$300,"&gt;="&amp;W$1),SUMIF(База!$B$3:$B$305,$A90,База!$G$3:$G$152))</f>
        <v>0</v>
      </c>
      <c r="X90" s="46">
        <f ca="1">IF(COUNTIFS(Распис!$B$4:$B$300,$A90,Распис!$C$4:$C$300,"&lt;="&amp;X$1,Распис!$D$4:$D$300,"&gt;="&amp;X$1)&gt;0,SUMIFS(Распис!$H$4:$H$300,Распис!$B$4:$B$300,$A90,Распис!$C$4:$C$300,"&lt;="&amp;X$1,Распис!$D$4:$D$300,"&gt;="&amp;X$1),SUMIF(База!$B$3:$B$305,$A90,База!$H$3:$H$152))</f>
        <v>0</v>
      </c>
      <c r="Y90" s="46">
        <f ca="1">IF(COUNTIFS(Распис!$B$4:$B$300,$A90,Распис!$C$4:$C$300,"&lt;="&amp;Y$1,Распис!$D$4:$D$300,"&gt;="&amp;Y$1)&gt;0,SUMIFS(Распис!$I$4:$I$300,Распис!$B$4:$B$300,$A90,Распис!$C$4:$C$300,"&lt;="&amp;Y$1,Распис!$D$4:$D$300,"&gt;="&amp;Y$1),SUMIF(База!$B$3:$B$305,$A90,База!$I$3:$I$152))</f>
        <v>0</v>
      </c>
      <c r="Z90" s="46">
        <f ca="1">IF(COUNTIFS(Распис!$B$4:$B$300,$A90,Распис!$C$4:$C$300,"&lt;="&amp;Z$1,Распис!$D$4:$D$300,"&gt;="&amp;Z$1)&gt;0,SUMIFS(Распис!$J$4:$J$300,Распис!$B$4:$B$300,$A90,Распис!$C$4:$C$300,"&lt;="&amp;Z$1,Распис!$D$4:$D$300,"&gt;="&amp;Z$1),SUMIF(База!$B$3:$B$305,$A90,База!$J$3:$J$152))</f>
        <v>0</v>
      </c>
      <c r="AA90" s="46" t="s">
        <v>25</v>
      </c>
      <c r="AB90" s="46" t="s">
        <v>23</v>
      </c>
      <c r="AC90" s="46" t="s">
        <v>25</v>
      </c>
      <c r="AD90" s="46" t="s">
        <v>25</v>
      </c>
      <c r="AE90" s="46" t="s">
        <v>25</v>
      </c>
      <c r="AF90" s="46" t="s">
        <v>25</v>
      </c>
      <c r="AG90" s="46">
        <f t="shared" ca="1" si="11"/>
        <v>0</v>
      </c>
      <c r="AH90" s="46">
        <f ca="1">AG90-SUMIFS(Распред!$G$4:$G$300,Распред!$B$4:$B$300,"май",Распред!$F$4:$F$300,A90)</f>
        <v>0</v>
      </c>
      <c r="AI90" s="46">
        <f ca="1">AH90+(COUNTIF(B90:AF90,"КД")+SUMIFS(Распред!$AH$4:$AH$300,Распред!$F$4:$F$300,A90,Распред!$B$4:$B$300,"май"))*4</f>
        <v>20</v>
      </c>
      <c r="AJ90" s="46">
        <f t="shared" ca="1" si="12"/>
        <v>0</v>
      </c>
      <c r="AK90" s="46">
        <f t="shared" ca="1" si="13"/>
        <v>0</v>
      </c>
      <c r="AL90" s="46">
        <f>SUMIFS(Распред!$K$4:$K$300,Распред!$B$4:$B$300,"май",Распред!$J$4:$J$300,A90)+SUMIFS(Распред!$M$4:$M$300,Распред!$B$4:$B$300,"май",Распред!$L$4:$L$300,A90)+SUMIFS(Распред!$O$4:$O$300,Распред!$B$4:$B$300,"май",Распред!$N$4:$N$300,A90)+SUMIFS(Распред!$Q$4:$Q$300,Распред!$B$4:$B$300,"май",Распред!$P$4:$P$300,A90)+SUMIFS(Распред!$S$4:$S$300,Распред!$B$4:$B$300,"май",Распред!$R$4:$R$300,A90)+SUMIFS(Распред!$U$4:$U$300,Распред!$B$4:$B$300,"май",Распред!$T$4:$T$300,A90)+SUMIFS(Распред!$W$4:$W$300,Распред!$B$4:$B$300,"май",Распред!$V$4:$V$300,A90)+SUMIFS(Распред!$Y$4:$Y$300,Распред!$B$4:$B$300,"май",Распред!$X$4:$X$300,A90)+SUMIFS(Распред!$AA$4:$AA$300,Распред!$B$4:$B$300,"май",Распред!$Z$4:$Z$300,A90)+SUMIFS(Распред!$AC$4:$AC$300,Распред!$B$4:$B$300,"май",Распред!$AB$4:$AB$300,A90)</f>
        <v>0</v>
      </c>
      <c r="AM90" s="46">
        <f t="shared" ca="1" si="14"/>
        <v>0</v>
      </c>
      <c r="AN90" s="46">
        <f t="shared" ca="1" si="15"/>
        <v>0</v>
      </c>
      <c r="AO90" s="46">
        <f t="shared" ca="1" si="16"/>
        <v>0</v>
      </c>
      <c r="AP90" s="46">
        <f>январь!AP90</f>
        <v>0</v>
      </c>
      <c r="AQ90" s="46">
        <f t="shared" ca="1" si="17"/>
        <v>0</v>
      </c>
      <c r="AR90" s="47"/>
      <c r="AS90" s="47">
        <f t="shared" ca="1" si="18"/>
        <v>0</v>
      </c>
      <c r="AT90" s="47"/>
      <c r="AU90" s="47"/>
      <c r="AV90" s="47"/>
      <c r="AW90" s="47"/>
      <c r="AX90" s="47"/>
      <c r="AY90" s="184"/>
      <c r="AZ90" s="184"/>
      <c r="BA90" s="184"/>
      <c r="BB90" s="184"/>
      <c r="BC90" s="184"/>
      <c r="BD90" s="184"/>
      <c r="BE90" s="184"/>
    </row>
    <row r="91" spans="1:57" x14ac:dyDescent="0.25">
      <c r="A91" s="47">
        <f>База!B91</f>
        <v>0</v>
      </c>
      <c r="B91" s="46" t="s">
        <v>24</v>
      </c>
      <c r="C91" s="46">
        <f ca="1">IF(COUNTIFS(Распис!$B$4:$B$300,$A91,Распис!$C$4:$C$300,"&lt;="&amp;C$1,Распис!$D$4:$D$300,"&gt;="&amp;C$1)&gt;0,SUMIFS(Распис!$H$4:$H$300,Распис!$B$4:$B$300,$A91,Распис!$C$4:$C$300,"&lt;="&amp;C$1,Распис!$D$4:$D$300,"&gt;="&amp;C$1),SUMIF(База!$B$3:$B$305,$A91,База!$H$3:$H$152))</f>
        <v>0</v>
      </c>
      <c r="D91" s="46">
        <f ca="1">IF(COUNTIFS(Распис!$B$4:$B$300,$A91,Распис!$C$4:$C$300,"&lt;="&amp;D$1,Распис!$D$4:$D$300,"&gt;="&amp;D$1)&gt;0,SUMIFS(Распис!$I$4:$I$300,Распис!$B$4:$B$300,$A91,Распис!$C$4:$C$300,"&lt;="&amp;D$1,Распис!$D$4:$D$300,"&gt;="&amp;D$1),SUMIF(База!$B$3:$B$305,$A91,База!$I$3:$I$152))</f>
        <v>0</v>
      </c>
      <c r="E91" s="46">
        <f ca="1">IF(COUNTIFS(Распис!$B$4:$B$300,$A91,Распис!$C$4:$C$300,"&lt;="&amp;E$1,Распис!$D$4:$D$300,"&gt;="&amp;E$1)&gt;0,SUMIFS(Распис!$J$4:$J$300,Распис!$B$4:$B$300,$A91,Распис!$C$4:$C$300,"&lt;="&amp;E$1,Распис!$D$4:$D$300,"&gt;="&amp;E$1),SUMIF(База!$B$3:$B$305,$A91,База!$J$3:$J$152))</f>
        <v>0</v>
      </c>
      <c r="F91" s="46">
        <f ca="1">IF(COUNTIFS(Распис!$B$4:$B$300,$A91,Распис!$C$4:$C$300,"&lt;="&amp;F$1,Распис!$D$4:$D$300,"&gt;="&amp;F$1)&gt;0,SUMIFS(Распис!$K$4:$K$300,Распис!$B$4:$B$300,$A91,Распис!$C$4:$C$300,"&lt;="&amp;F$1,Распис!$D$4:$D$300,"&gt;="&amp;F$1),SUMIF(База!$B$3:$B$305,$A91,База!$K$3:$K$152))</f>
        <v>0</v>
      </c>
      <c r="G91" s="46" t="s">
        <v>23</v>
      </c>
      <c r="H91" s="46" t="s">
        <v>24</v>
      </c>
      <c r="I91" s="46">
        <f ca="1">IF(COUNTIFS(Распис!$B$4:$B$300,$A91,Распис!$C$4:$C$300,"&lt;="&amp;I$1,Распис!$D$4:$D$300,"&gt;="&amp;I$1)&gt;0,SUMIFS(Распис!$G$4:$G$300,Распис!$B$4:$B$300,$A91,Распис!$C$4:$C$300,"&lt;="&amp;I$1,Распис!$D$4:$D$300,"&gt;="&amp;I$1),SUMIF(База!$B$3:$B$305,$A91,База!$G$3:$G$152))</f>
        <v>0</v>
      </c>
      <c r="J91" s="46" t="s">
        <v>24</v>
      </c>
      <c r="K91" s="46">
        <f ca="1">IF(COUNTIFS(Распис!$B$4:$B$300,$A91,Распис!$C$4:$C$300,"&lt;="&amp;K$1,Распис!$D$4:$D$300,"&gt;="&amp;K$1)&gt;0,SUMIFS(Распис!$I$4:$I$300,Распис!$B$4:$B$300,$A91,Распис!$C$4:$C$300,"&lt;="&amp;K$1,Распис!$D$4:$D$300,"&gt;="&amp;K$1),SUMIF(База!$B$3:$B$305,$A91,База!$I$3:$I$152))</f>
        <v>0</v>
      </c>
      <c r="L91" s="46">
        <f ca="1">IF(COUNTIFS(Распис!$B$4:$B$300,$A91,Распис!$C$4:$C$300,"&lt;="&amp;L$1,Распис!$D$4:$D$300,"&gt;="&amp;L$1)&gt;0,SUMIFS(Распис!$J$4:$J$300,Распис!$B$4:$B$300,$A91,Распис!$C$4:$C$300,"&lt;="&amp;L$1,Распис!$D$4:$D$300,"&gt;="&amp;L$1),SUMIF(База!$B$3:$B$305,$A91,База!$J$3:$J$152))</f>
        <v>0</v>
      </c>
      <c r="M91" s="46">
        <f ca="1">IF(COUNTIFS(Распис!$B$4:$B$300,$A91,Распис!$C$4:$C$300,"&lt;="&amp;M$1,Распис!$D$4:$D$300,"&gt;="&amp;M$1)&gt;0,SUMIFS(Распис!$K$4:$K$300,Распис!$B$4:$B$300,$A91,Распис!$C$4:$C$300,"&lt;="&amp;M$1,Распис!$D$4:$D$300,"&gt;="&amp;M$1),SUMIF(База!$B$3:$B$305,$A91,База!$K$3:$K$152))</f>
        <v>0</v>
      </c>
      <c r="N91" s="46" t="s">
        <v>23</v>
      </c>
      <c r="O91" s="46">
        <f ca="1">IF(COUNTIFS(Распис!$B$4:$B$300,$A91,Распис!$C$4:$C$300,"&lt;="&amp;O$1,Распис!$D$4:$D$300,"&gt;="&amp;O$1)&gt;0,SUMIFS(Распис!$F$4:$F$300,Распис!$B$4:$B$300,$A91,Распис!$C$4:$C$300,"&lt;="&amp;O$1,Распис!$D$4:$D$300,"&gt;="&amp;O$1),SUMIF(База!$B$3:$B$305,$A91,База!$F$3:$F$152))</f>
        <v>0</v>
      </c>
      <c r="P91" s="46">
        <f ca="1">IF(COUNTIFS(Распис!$B$4:$B$300,$A91,Распис!$C$4:$C$300,"&lt;="&amp;P$1,Распис!$D$4:$D$300,"&gt;="&amp;P$1)&gt;0,SUMIFS(Распис!$G$4:$G$300,Распис!$B$4:$B$300,$A91,Распис!$C$4:$C$300,"&lt;="&amp;P$1,Распис!$D$4:$D$300,"&gt;="&amp;P$1),SUMIF(База!$B$3:$B$305,$A91,База!$G$3:$G$152))</f>
        <v>0</v>
      </c>
      <c r="Q91" s="46">
        <f ca="1">IF(COUNTIFS(Распис!$B$4:$B$300,$A91,Распис!$C$4:$C$300,"&lt;="&amp;Q$1,Распис!$D$4:$D$300,"&gt;="&amp;Q$1)&gt;0,SUMIFS(Распис!$H$4:$H$300,Распис!$B$4:$B$300,$A91,Распис!$C$4:$C$300,"&lt;="&amp;Q$1,Распис!$D$4:$D$300,"&gt;="&amp;Q$1),SUMIF(База!$B$3:$B$305,$A91,База!$H$3:$H$152))</f>
        <v>0</v>
      </c>
      <c r="R91" s="46">
        <f ca="1">IF(COUNTIFS(Распис!$B$4:$B$300,$A91,Распис!$C$4:$C$300,"&lt;="&amp;R$1,Распис!$D$4:$D$300,"&gt;="&amp;R$1)&gt;0,SUMIFS(Распис!$I$4:$I$300,Распис!$B$4:$B$300,$A91,Распис!$C$4:$C$300,"&lt;="&amp;R$1,Распис!$D$4:$D$300,"&gt;="&amp;R$1),SUMIF(База!$B$3:$B$305,$A91,База!$I$3:$I$152))</f>
        <v>0</v>
      </c>
      <c r="S91" s="46">
        <f ca="1">IF(COUNTIFS(Распис!$B$4:$B$300,$A91,Распис!$C$4:$C$300,"&lt;="&amp;S$1,Распис!$D$4:$D$300,"&gt;="&amp;S$1)&gt;0,SUMIFS(Распис!$J$4:$J$300,Распис!$B$4:$B$300,$A91,Распис!$C$4:$C$300,"&lt;="&amp;S$1,Распис!$D$4:$D$300,"&gt;="&amp;S$1),SUMIF(База!$B$3:$B$305,$A91,База!$J$3:$J$152))</f>
        <v>0</v>
      </c>
      <c r="T91" s="46">
        <f ca="1">IF(COUNTIFS(Распис!$B$4:$B$300,$A91,Распис!$C$4:$C$300,"&lt;="&amp;T$1,Распис!$D$4:$D$300,"&gt;="&amp;T$1)&gt;0,SUMIFS(Распис!$K$4:$K$300,Распис!$B$4:$B$300,$A91,Распис!$C$4:$C$300,"&lt;="&amp;T$1,Распис!$D$4:$D$300,"&gt;="&amp;T$1),SUMIF(База!$B$3:$B$305,$A91,База!$K$3:$K$152))</f>
        <v>0</v>
      </c>
      <c r="U91" s="46" t="s">
        <v>23</v>
      </c>
      <c r="V91" s="46">
        <f ca="1">IF(COUNTIFS(Распис!$B$4:$B$300,$A91,Распис!$C$4:$C$300,"&lt;="&amp;V$1,Распис!$D$4:$D$300,"&gt;="&amp;V$1)&gt;0,SUMIFS(Распис!$F$4:$F$300,Распис!$B$4:$B$300,$A91,Распис!$C$4:$C$300,"&lt;="&amp;V$1,Распис!$D$4:$D$300,"&gt;="&amp;V$1),SUMIF(База!$B$3:$B$305,$A91,База!$F$3:$F$152))</f>
        <v>0</v>
      </c>
      <c r="W91" s="46">
        <f ca="1">IF(COUNTIFS(Распис!$B$4:$B$300,$A91,Распис!$C$4:$C$300,"&lt;="&amp;W$1,Распис!$D$4:$D$300,"&gt;="&amp;W$1)&gt;0,SUMIFS(Распис!$G$4:$G$300,Распис!$B$4:$B$300,$A91,Распис!$C$4:$C$300,"&lt;="&amp;W$1,Распис!$D$4:$D$300,"&gt;="&amp;W$1),SUMIF(База!$B$3:$B$305,$A91,База!$G$3:$G$152))</f>
        <v>0</v>
      </c>
      <c r="X91" s="46">
        <f ca="1">IF(COUNTIFS(Распис!$B$4:$B$300,$A91,Распис!$C$4:$C$300,"&lt;="&amp;X$1,Распис!$D$4:$D$300,"&gt;="&amp;X$1)&gt;0,SUMIFS(Распис!$H$4:$H$300,Распис!$B$4:$B$300,$A91,Распис!$C$4:$C$300,"&lt;="&amp;X$1,Распис!$D$4:$D$300,"&gt;="&amp;X$1),SUMIF(База!$B$3:$B$305,$A91,База!$H$3:$H$152))</f>
        <v>0</v>
      </c>
      <c r="Y91" s="46">
        <f ca="1">IF(COUNTIFS(Распис!$B$4:$B$300,$A91,Распис!$C$4:$C$300,"&lt;="&amp;Y$1,Распис!$D$4:$D$300,"&gt;="&amp;Y$1)&gt;0,SUMIFS(Распис!$I$4:$I$300,Распис!$B$4:$B$300,$A91,Распис!$C$4:$C$300,"&lt;="&amp;Y$1,Распис!$D$4:$D$300,"&gt;="&amp;Y$1),SUMIF(База!$B$3:$B$305,$A91,База!$I$3:$I$152))</f>
        <v>0</v>
      </c>
      <c r="Z91" s="46">
        <f ca="1">IF(COUNTIFS(Распис!$B$4:$B$300,$A91,Распис!$C$4:$C$300,"&lt;="&amp;Z$1,Распис!$D$4:$D$300,"&gt;="&amp;Z$1)&gt;0,SUMIFS(Распис!$J$4:$J$300,Распис!$B$4:$B$300,$A91,Распис!$C$4:$C$300,"&lt;="&amp;Z$1,Распис!$D$4:$D$300,"&gt;="&amp;Z$1),SUMIF(База!$B$3:$B$305,$A91,База!$J$3:$J$152))</f>
        <v>0</v>
      </c>
      <c r="AA91" s="46" t="s">
        <v>25</v>
      </c>
      <c r="AB91" s="46" t="s">
        <v>23</v>
      </c>
      <c r="AC91" s="46" t="s">
        <v>25</v>
      </c>
      <c r="AD91" s="46" t="s">
        <v>25</v>
      </c>
      <c r="AE91" s="46" t="s">
        <v>25</v>
      </c>
      <c r="AF91" s="46" t="s">
        <v>25</v>
      </c>
      <c r="AG91" s="46">
        <f t="shared" ca="1" si="11"/>
        <v>0</v>
      </c>
      <c r="AH91" s="46">
        <f ca="1">AG91-SUMIFS(Распред!$G$4:$G$300,Распред!$B$4:$B$300,"май",Распред!$F$4:$F$300,A91)</f>
        <v>0</v>
      </c>
      <c r="AI91" s="46">
        <f ca="1">AH91+(COUNTIF(B91:AF91,"КД")+SUMIFS(Распред!$AH$4:$AH$300,Распред!$F$4:$F$300,A91,Распред!$B$4:$B$300,"май"))*4</f>
        <v>20</v>
      </c>
      <c r="AJ91" s="46">
        <f t="shared" ca="1" si="12"/>
        <v>0</v>
      </c>
      <c r="AK91" s="46">
        <f t="shared" ca="1" si="13"/>
        <v>0</v>
      </c>
      <c r="AL91" s="46">
        <f>SUMIFS(Распред!$K$4:$K$300,Распред!$B$4:$B$300,"май",Распред!$J$4:$J$300,A91)+SUMIFS(Распред!$M$4:$M$300,Распред!$B$4:$B$300,"май",Распред!$L$4:$L$300,A91)+SUMIFS(Распред!$O$4:$O$300,Распред!$B$4:$B$300,"май",Распред!$N$4:$N$300,A91)+SUMIFS(Распред!$Q$4:$Q$300,Распред!$B$4:$B$300,"май",Распред!$P$4:$P$300,A91)+SUMIFS(Распред!$S$4:$S$300,Распред!$B$4:$B$300,"май",Распред!$R$4:$R$300,A91)+SUMIFS(Распред!$U$4:$U$300,Распред!$B$4:$B$300,"май",Распред!$T$4:$T$300,A91)+SUMIFS(Распред!$W$4:$W$300,Распред!$B$4:$B$300,"май",Распред!$V$4:$V$300,A91)+SUMIFS(Распред!$Y$4:$Y$300,Распред!$B$4:$B$300,"май",Распред!$X$4:$X$300,A91)+SUMIFS(Распред!$AA$4:$AA$300,Распред!$B$4:$B$300,"май",Распред!$Z$4:$Z$300,A91)+SUMIFS(Распред!$AC$4:$AC$300,Распред!$B$4:$B$300,"май",Распред!$AB$4:$AB$300,A91)</f>
        <v>0</v>
      </c>
      <c r="AM91" s="46">
        <f t="shared" ca="1" si="14"/>
        <v>0</v>
      </c>
      <c r="AN91" s="46">
        <f t="shared" ca="1" si="15"/>
        <v>0</v>
      </c>
      <c r="AO91" s="46">
        <f t="shared" ca="1" si="16"/>
        <v>0</v>
      </c>
      <c r="AP91" s="46">
        <f>январь!AP91</f>
        <v>0</v>
      </c>
      <c r="AQ91" s="46">
        <f t="shared" ca="1" si="17"/>
        <v>0</v>
      </c>
      <c r="AR91" s="47"/>
      <c r="AS91" s="47">
        <f t="shared" ca="1" si="18"/>
        <v>0</v>
      </c>
      <c r="AT91" s="47"/>
      <c r="AU91" s="47"/>
      <c r="AV91" s="47"/>
      <c r="AW91" s="47"/>
      <c r="AX91" s="47"/>
      <c r="AY91" s="184"/>
      <c r="AZ91" s="184"/>
      <c r="BA91" s="184"/>
      <c r="BB91" s="184"/>
      <c r="BC91" s="184"/>
      <c r="BD91" s="184"/>
      <c r="BE91" s="184"/>
    </row>
    <row r="92" spans="1:57" x14ac:dyDescent="0.25">
      <c r="A92" s="47">
        <f>База!B92</f>
        <v>0</v>
      </c>
      <c r="B92" s="46" t="s">
        <v>24</v>
      </c>
      <c r="C92" s="46">
        <f ca="1">IF(COUNTIFS(Распис!$B$4:$B$300,$A92,Распис!$C$4:$C$300,"&lt;="&amp;C$1,Распис!$D$4:$D$300,"&gt;="&amp;C$1)&gt;0,SUMIFS(Распис!$H$4:$H$300,Распис!$B$4:$B$300,$A92,Распис!$C$4:$C$300,"&lt;="&amp;C$1,Распис!$D$4:$D$300,"&gt;="&amp;C$1),SUMIF(База!$B$3:$B$305,$A92,База!$H$3:$H$152))</f>
        <v>0</v>
      </c>
      <c r="D92" s="46">
        <f ca="1">IF(COUNTIFS(Распис!$B$4:$B$300,$A92,Распис!$C$4:$C$300,"&lt;="&amp;D$1,Распис!$D$4:$D$300,"&gt;="&amp;D$1)&gt;0,SUMIFS(Распис!$I$4:$I$300,Распис!$B$4:$B$300,$A92,Распис!$C$4:$C$300,"&lt;="&amp;D$1,Распис!$D$4:$D$300,"&gt;="&amp;D$1),SUMIF(База!$B$3:$B$305,$A92,База!$I$3:$I$152))</f>
        <v>0</v>
      </c>
      <c r="E92" s="46">
        <f ca="1">IF(COUNTIFS(Распис!$B$4:$B$300,$A92,Распис!$C$4:$C$300,"&lt;="&amp;E$1,Распис!$D$4:$D$300,"&gt;="&amp;E$1)&gt;0,SUMIFS(Распис!$J$4:$J$300,Распис!$B$4:$B$300,$A92,Распис!$C$4:$C$300,"&lt;="&amp;E$1,Распис!$D$4:$D$300,"&gt;="&amp;E$1),SUMIF(База!$B$3:$B$305,$A92,База!$J$3:$J$152))</f>
        <v>0</v>
      </c>
      <c r="F92" s="46">
        <f ca="1">IF(COUNTIFS(Распис!$B$4:$B$300,$A92,Распис!$C$4:$C$300,"&lt;="&amp;F$1,Распис!$D$4:$D$300,"&gt;="&amp;F$1)&gt;0,SUMIFS(Распис!$K$4:$K$300,Распис!$B$4:$B$300,$A92,Распис!$C$4:$C$300,"&lt;="&amp;F$1,Распис!$D$4:$D$300,"&gt;="&amp;F$1),SUMIF(База!$B$3:$B$305,$A92,База!$K$3:$K$152))</f>
        <v>0</v>
      </c>
      <c r="G92" s="46" t="s">
        <v>23</v>
      </c>
      <c r="H92" s="46" t="s">
        <v>24</v>
      </c>
      <c r="I92" s="46">
        <f ca="1">IF(COUNTIFS(Распис!$B$4:$B$300,$A92,Распис!$C$4:$C$300,"&lt;="&amp;I$1,Распис!$D$4:$D$300,"&gt;="&amp;I$1)&gt;0,SUMIFS(Распис!$G$4:$G$300,Распис!$B$4:$B$300,$A92,Распис!$C$4:$C$300,"&lt;="&amp;I$1,Распис!$D$4:$D$300,"&gt;="&amp;I$1),SUMIF(База!$B$3:$B$305,$A92,База!$G$3:$G$152))</f>
        <v>0</v>
      </c>
      <c r="J92" s="46" t="s">
        <v>24</v>
      </c>
      <c r="K92" s="46">
        <f ca="1">IF(COUNTIFS(Распис!$B$4:$B$300,$A92,Распис!$C$4:$C$300,"&lt;="&amp;K$1,Распис!$D$4:$D$300,"&gt;="&amp;K$1)&gt;0,SUMIFS(Распис!$I$4:$I$300,Распис!$B$4:$B$300,$A92,Распис!$C$4:$C$300,"&lt;="&amp;K$1,Распис!$D$4:$D$300,"&gt;="&amp;K$1),SUMIF(База!$B$3:$B$305,$A92,База!$I$3:$I$152))</f>
        <v>0</v>
      </c>
      <c r="L92" s="46">
        <f ca="1">IF(COUNTIFS(Распис!$B$4:$B$300,$A92,Распис!$C$4:$C$300,"&lt;="&amp;L$1,Распис!$D$4:$D$300,"&gt;="&amp;L$1)&gt;0,SUMIFS(Распис!$J$4:$J$300,Распис!$B$4:$B$300,$A92,Распис!$C$4:$C$300,"&lt;="&amp;L$1,Распис!$D$4:$D$300,"&gt;="&amp;L$1),SUMIF(База!$B$3:$B$305,$A92,База!$J$3:$J$152))</f>
        <v>0</v>
      </c>
      <c r="M92" s="46">
        <f ca="1">IF(COUNTIFS(Распис!$B$4:$B$300,$A92,Распис!$C$4:$C$300,"&lt;="&amp;M$1,Распис!$D$4:$D$300,"&gt;="&amp;M$1)&gt;0,SUMIFS(Распис!$K$4:$K$300,Распис!$B$4:$B$300,$A92,Распис!$C$4:$C$300,"&lt;="&amp;M$1,Распис!$D$4:$D$300,"&gt;="&amp;M$1),SUMIF(База!$B$3:$B$305,$A92,База!$K$3:$K$152))</f>
        <v>0</v>
      </c>
      <c r="N92" s="46" t="s">
        <v>23</v>
      </c>
      <c r="O92" s="46">
        <f ca="1">IF(COUNTIFS(Распис!$B$4:$B$300,$A92,Распис!$C$4:$C$300,"&lt;="&amp;O$1,Распис!$D$4:$D$300,"&gt;="&amp;O$1)&gt;0,SUMIFS(Распис!$F$4:$F$300,Распис!$B$4:$B$300,$A92,Распис!$C$4:$C$300,"&lt;="&amp;O$1,Распис!$D$4:$D$300,"&gt;="&amp;O$1),SUMIF(База!$B$3:$B$305,$A92,База!$F$3:$F$152))</f>
        <v>0</v>
      </c>
      <c r="P92" s="46">
        <f ca="1">IF(COUNTIFS(Распис!$B$4:$B$300,$A92,Распис!$C$4:$C$300,"&lt;="&amp;P$1,Распис!$D$4:$D$300,"&gt;="&amp;P$1)&gt;0,SUMIFS(Распис!$G$4:$G$300,Распис!$B$4:$B$300,$A92,Распис!$C$4:$C$300,"&lt;="&amp;P$1,Распис!$D$4:$D$300,"&gt;="&amp;P$1),SUMIF(База!$B$3:$B$305,$A92,База!$G$3:$G$152))</f>
        <v>0</v>
      </c>
      <c r="Q92" s="46">
        <f ca="1">IF(COUNTIFS(Распис!$B$4:$B$300,$A92,Распис!$C$4:$C$300,"&lt;="&amp;Q$1,Распис!$D$4:$D$300,"&gt;="&amp;Q$1)&gt;0,SUMIFS(Распис!$H$4:$H$300,Распис!$B$4:$B$300,$A92,Распис!$C$4:$C$300,"&lt;="&amp;Q$1,Распис!$D$4:$D$300,"&gt;="&amp;Q$1),SUMIF(База!$B$3:$B$305,$A92,База!$H$3:$H$152))</f>
        <v>0</v>
      </c>
      <c r="R92" s="46">
        <f ca="1">IF(COUNTIFS(Распис!$B$4:$B$300,$A92,Распис!$C$4:$C$300,"&lt;="&amp;R$1,Распис!$D$4:$D$300,"&gt;="&amp;R$1)&gt;0,SUMIFS(Распис!$I$4:$I$300,Распис!$B$4:$B$300,$A92,Распис!$C$4:$C$300,"&lt;="&amp;R$1,Распис!$D$4:$D$300,"&gt;="&amp;R$1),SUMIF(База!$B$3:$B$305,$A92,База!$I$3:$I$152))</f>
        <v>0</v>
      </c>
      <c r="S92" s="46">
        <f ca="1">IF(COUNTIFS(Распис!$B$4:$B$300,$A92,Распис!$C$4:$C$300,"&lt;="&amp;S$1,Распис!$D$4:$D$300,"&gt;="&amp;S$1)&gt;0,SUMIFS(Распис!$J$4:$J$300,Распис!$B$4:$B$300,$A92,Распис!$C$4:$C$300,"&lt;="&amp;S$1,Распис!$D$4:$D$300,"&gt;="&amp;S$1),SUMIF(База!$B$3:$B$305,$A92,База!$J$3:$J$152))</f>
        <v>0</v>
      </c>
      <c r="T92" s="46">
        <f ca="1">IF(COUNTIFS(Распис!$B$4:$B$300,$A92,Распис!$C$4:$C$300,"&lt;="&amp;T$1,Распис!$D$4:$D$300,"&gt;="&amp;T$1)&gt;0,SUMIFS(Распис!$K$4:$K$300,Распис!$B$4:$B$300,$A92,Распис!$C$4:$C$300,"&lt;="&amp;T$1,Распис!$D$4:$D$300,"&gt;="&amp;T$1),SUMIF(База!$B$3:$B$305,$A92,База!$K$3:$K$152))</f>
        <v>0</v>
      </c>
      <c r="U92" s="46" t="s">
        <v>23</v>
      </c>
      <c r="V92" s="46">
        <f ca="1">IF(COUNTIFS(Распис!$B$4:$B$300,$A92,Распис!$C$4:$C$300,"&lt;="&amp;V$1,Распис!$D$4:$D$300,"&gt;="&amp;V$1)&gt;0,SUMIFS(Распис!$F$4:$F$300,Распис!$B$4:$B$300,$A92,Распис!$C$4:$C$300,"&lt;="&amp;V$1,Распис!$D$4:$D$300,"&gt;="&amp;V$1),SUMIF(База!$B$3:$B$305,$A92,База!$F$3:$F$152))</f>
        <v>0</v>
      </c>
      <c r="W92" s="46">
        <f ca="1">IF(COUNTIFS(Распис!$B$4:$B$300,$A92,Распис!$C$4:$C$300,"&lt;="&amp;W$1,Распис!$D$4:$D$300,"&gt;="&amp;W$1)&gt;0,SUMIFS(Распис!$G$4:$G$300,Распис!$B$4:$B$300,$A92,Распис!$C$4:$C$300,"&lt;="&amp;W$1,Распис!$D$4:$D$300,"&gt;="&amp;W$1),SUMIF(База!$B$3:$B$305,$A92,База!$G$3:$G$152))</f>
        <v>0</v>
      </c>
      <c r="X92" s="46">
        <f ca="1">IF(COUNTIFS(Распис!$B$4:$B$300,$A92,Распис!$C$4:$C$300,"&lt;="&amp;X$1,Распис!$D$4:$D$300,"&gt;="&amp;X$1)&gt;0,SUMIFS(Распис!$H$4:$H$300,Распис!$B$4:$B$300,$A92,Распис!$C$4:$C$300,"&lt;="&amp;X$1,Распис!$D$4:$D$300,"&gt;="&amp;X$1),SUMIF(База!$B$3:$B$305,$A92,База!$H$3:$H$152))</f>
        <v>0</v>
      </c>
      <c r="Y92" s="46">
        <f ca="1">IF(COUNTIFS(Распис!$B$4:$B$300,$A92,Распис!$C$4:$C$300,"&lt;="&amp;Y$1,Распис!$D$4:$D$300,"&gt;="&amp;Y$1)&gt;0,SUMIFS(Распис!$I$4:$I$300,Распис!$B$4:$B$300,$A92,Распис!$C$4:$C$300,"&lt;="&amp;Y$1,Распис!$D$4:$D$300,"&gt;="&amp;Y$1),SUMIF(База!$B$3:$B$305,$A92,База!$I$3:$I$152))</f>
        <v>0</v>
      </c>
      <c r="Z92" s="46">
        <f ca="1">IF(COUNTIFS(Распис!$B$4:$B$300,$A92,Распис!$C$4:$C$300,"&lt;="&amp;Z$1,Распис!$D$4:$D$300,"&gt;="&amp;Z$1)&gt;0,SUMIFS(Распис!$J$4:$J$300,Распис!$B$4:$B$300,$A92,Распис!$C$4:$C$300,"&lt;="&amp;Z$1,Распис!$D$4:$D$300,"&gt;="&amp;Z$1),SUMIF(База!$B$3:$B$305,$A92,База!$J$3:$J$152))</f>
        <v>0</v>
      </c>
      <c r="AA92" s="46" t="s">
        <v>25</v>
      </c>
      <c r="AB92" s="46" t="s">
        <v>23</v>
      </c>
      <c r="AC92" s="46" t="s">
        <v>25</v>
      </c>
      <c r="AD92" s="46" t="s">
        <v>25</v>
      </c>
      <c r="AE92" s="46" t="s">
        <v>25</v>
      </c>
      <c r="AF92" s="46" t="s">
        <v>25</v>
      </c>
      <c r="AG92" s="46">
        <f t="shared" ca="1" si="11"/>
        <v>0</v>
      </c>
      <c r="AH92" s="46">
        <f ca="1">AG92-SUMIFS(Распред!$G$4:$G$300,Распред!$B$4:$B$300,"май",Распред!$F$4:$F$300,A92)</f>
        <v>0</v>
      </c>
      <c r="AI92" s="46">
        <f ca="1">AH92+(COUNTIF(B92:AF92,"КД")+SUMIFS(Распред!$AH$4:$AH$300,Распред!$F$4:$F$300,A92,Распред!$B$4:$B$300,"май"))*4</f>
        <v>20</v>
      </c>
      <c r="AJ92" s="46">
        <f t="shared" ca="1" si="12"/>
        <v>0</v>
      </c>
      <c r="AK92" s="46">
        <f t="shared" ca="1" si="13"/>
        <v>0</v>
      </c>
      <c r="AL92" s="46">
        <f>SUMIFS(Распред!$K$4:$K$300,Распред!$B$4:$B$300,"май",Распред!$J$4:$J$300,A92)+SUMIFS(Распред!$M$4:$M$300,Распред!$B$4:$B$300,"май",Распред!$L$4:$L$300,A92)+SUMIFS(Распред!$O$4:$O$300,Распред!$B$4:$B$300,"май",Распред!$N$4:$N$300,A92)+SUMIFS(Распред!$Q$4:$Q$300,Распред!$B$4:$B$300,"май",Распред!$P$4:$P$300,A92)+SUMIFS(Распред!$S$4:$S$300,Распред!$B$4:$B$300,"май",Распред!$R$4:$R$300,A92)+SUMIFS(Распред!$U$4:$U$300,Распред!$B$4:$B$300,"май",Распред!$T$4:$T$300,A92)+SUMIFS(Распред!$W$4:$W$300,Распред!$B$4:$B$300,"май",Распред!$V$4:$V$300,A92)+SUMIFS(Распред!$Y$4:$Y$300,Распред!$B$4:$B$300,"май",Распред!$X$4:$X$300,A92)+SUMIFS(Распред!$AA$4:$AA$300,Распред!$B$4:$B$300,"май",Распред!$Z$4:$Z$300,A92)+SUMIFS(Распред!$AC$4:$AC$300,Распред!$B$4:$B$300,"май",Распред!$AB$4:$AB$300,A92)</f>
        <v>0</v>
      </c>
      <c r="AM92" s="46">
        <f t="shared" ca="1" si="14"/>
        <v>0</v>
      </c>
      <c r="AN92" s="46">
        <f t="shared" ca="1" si="15"/>
        <v>0</v>
      </c>
      <c r="AO92" s="46">
        <f t="shared" ca="1" si="16"/>
        <v>0</v>
      </c>
      <c r="AP92" s="46">
        <f>январь!AP92</f>
        <v>0</v>
      </c>
      <c r="AQ92" s="46">
        <f t="shared" ca="1" si="17"/>
        <v>0</v>
      </c>
      <c r="AR92" s="47"/>
      <c r="AS92" s="47">
        <f t="shared" ca="1" si="18"/>
        <v>0</v>
      </c>
      <c r="AT92" s="47"/>
      <c r="AU92" s="47"/>
      <c r="AV92" s="47"/>
      <c r="AW92" s="47"/>
      <c r="AX92" s="47"/>
      <c r="AY92" s="184"/>
      <c r="AZ92" s="184"/>
      <c r="BA92" s="184"/>
      <c r="BB92" s="184"/>
      <c r="BC92" s="184"/>
      <c r="BD92" s="184"/>
      <c r="BE92" s="184"/>
    </row>
    <row r="93" spans="1:57" s="59" customFormat="1" x14ac:dyDescent="0.25">
      <c r="A93" s="190">
        <f>База!B93</f>
        <v>0</v>
      </c>
      <c r="B93" s="191" t="s">
        <v>24</v>
      </c>
      <c r="C93" s="191">
        <f ca="1">IF(COUNTIFS(Распис!$B$4:$B$300,$A93,Распис!$C$4:$C$300,"&lt;="&amp;C$1,Распис!$D$4:$D$300,"&gt;="&amp;C$1)&gt;0,SUMIFS(Распис!$H$4:$H$300,Распис!$B$4:$B$300,$A93,Распис!$C$4:$C$300,"&lt;="&amp;C$1,Распис!$D$4:$D$300,"&gt;="&amp;C$1),SUMIF(База!$B$3:$B$305,$A93,База!$H$3:$H$152))</f>
        <v>0</v>
      </c>
      <c r="D93" s="191">
        <f ca="1">IF(COUNTIFS(Распис!$B$4:$B$300,$A93,Распис!$C$4:$C$300,"&lt;="&amp;D$1,Распис!$D$4:$D$300,"&gt;="&amp;D$1)&gt;0,SUMIFS(Распис!$I$4:$I$300,Распис!$B$4:$B$300,$A93,Распис!$C$4:$C$300,"&lt;="&amp;D$1,Распис!$D$4:$D$300,"&gt;="&amp;D$1),SUMIF(База!$B$3:$B$305,$A93,База!$I$3:$I$152))</f>
        <v>0</v>
      </c>
      <c r="E93" s="191">
        <f ca="1">IF(COUNTIFS(Распис!$B$4:$B$300,$A93,Распис!$C$4:$C$300,"&lt;="&amp;E$1,Распис!$D$4:$D$300,"&gt;="&amp;E$1)&gt;0,SUMIFS(Распис!$J$4:$J$300,Распис!$B$4:$B$300,$A93,Распис!$C$4:$C$300,"&lt;="&amp;E$1,Распис!$D$4:$D$300,"&gt;="&amp;E$1),SUMIF(База!$B$3:$B$305,$A93,База!$J$3:$J$152))</f>
        <v>0</v>
      </c>
      <c r="F93" s="191">
        <f ca="1">IF(COUNTIFS(Распис!$B$4:$B$300,$A93,Распис!$C$4:$C$300,"&lt;="&amp;F$1,Распис!$D$4:$D$300,"&gt;="&amp;F$1)&gt;0,SUMIFS(Распис!$K$4:$K$300,Распис!$B$4:$B$300,$A93,Распис!$C$4:$C$300,"&lt;="&amp;F$1,Распис!$D$4:$D$300,"&gt;="&amp;F$1),SUMIF(База!$B$3:$B$305,$A93,База!$K$3:$K$152))</f>
        <v>0</v>
      </c>
      <c r="G93" s="191" t="s">
        <v>23</v>
      </c>
      <c r="H93" s="191" t="s">
        <v>24</v>
      </c>
      <c r="I93" s="191">
        <f ca="1">IF(COUNTIFS(Распис!$B$4:$B$300,$A93,Распис!$C$4:$C$300,"&lt;="&amp;I$1,Распис!$D$4:$D$300,"&gt;="&amp;I$1)&gt;0,SUMIFS(Распис!$G$4:$G$300,Распис!$B$4:$B$300,$A93,Распис!$C$4:$C$300,"&lt;="&amp;I$1,Распис!$D$4:$D$300,"&gt;="&amp;I$1),SUMIF(База!$B$3:$B$305,$A93,База!$G$3:$G$152))</f>
        <v>0</v>
      </c>
      <c r="J93" s="191" t="s">
        <v>24</v>
      </c>
      <c r="K93" s="191">
        <f ca="1">IF(COUNTIFS(Распис!$B$4:$B$300,$A93,Распис!$C$4:$C$300,"&lt;="&amp;K$1,Распис!$D$4:$D$300,"&gt;="&amp;K$1)&gt;0,SUMIFS(Распис!$I$4:$I$300,Распис!$B$4:$B$300,$A93,Распис!$C$4:$C$300,"&lt;="&amp;K$1,Распис!$D$4:$D$300,"&gt;="&amp;K$1),SUMIF(База!$B$3:$B$305,$A93,База!$I$3:$I$152))</f>
        <v>0</v>
      </c>
      <c r="L93" s="191">
        <f ca="1">IF(COUNTIFS(Распис!$B$4:$B$300,$A93,Распис!$C$4:$C$300,"&lt;="&amp;L$1,Распис!$D$4:$D$300,"&gt;="&amp;L$1)&gt;0,SUMIFS(Распис!$J$4:$J$300,Распис!$B$4:$B$300,$A93,Распис!$C$4:$C$300,"&lt;="&amp;L$1,Распис!$D$4:$D$300,"&gt;="&amp;L$1),SUMIF(База!$B$3:$B$305,$A93,База!$J$3:$J$152))</f>
        <v>0</v>
      </c>
      <c r="M93" s="191">
        <f ca="1">IF(COUNTIFS(Распис!$B$4:$B$300,$A93,Распис!$C$4:$C$300,"&lt;="&amp;M$1,Распис!$D$4:$D$300,"&gt;="&amp;M$1)&gt;0,SUMIFS(Распис!$K$4:$K$300,Распис!$B$4:$B$300,$A93,Распис!$C$4:$C$300,"&lt;="&amp;M$1,Распис!$D$4:$D$300,"&gt;="&amp;M$1),SUMIF(База!$B$3:$B$305,$A93,База!$K$3:$K$152))</f>
        <v>0</v>
      </c>
      <c r="N93" s="191" t="s">
        <v>23</v>
      </c>
      <c r="O93" s="191">
        <f ca="1">IF(COUNTIFS(Распис!$B$4:$B$300,$A93,Распис!$C$4:$C$300,"&lt;="&amp;O$1,Распис!$D$4:$D$300,"&gt;="&amp;O$1)&gt;0,SUMIFS(Распис!$F$4:$F$300,Распис!$B$4:$B$300,$A93,Распис!$C$4:$C$300,"&lt;="&amp;O$1,Распис!$D$4:$D$300,"&gt;="&amp;O$1),SUMIF(База!$B$3:$B$305,$A93,База!$F$3:$F$152))</f>
        <v>0</v>
      </c>
      <c r="P93" s="191">
        <f ca="1">IF(COUNTIFS(Распис!$B$4:$B$300,$A93,Распис!$C$4:$C$300,"&lt;="&amp;P$1,Распис!$D$4:$D$300,"&gt;="&amp;P$1)&gt;0,SUMIFS(Распис!$G$4:$G$300,Распис!$B$4:$B$300,$A93,Распис!$C$4:$C$300,"&lt;="&amp;P$1,Распис!$D$4:$D$300,"&gt;="&amp;P$1),SUMIF(База!$B$3:$B$305,$A93,База!$G$3:$G$152))</f>
        <v>0</v>
      </c>
      <c r="Q93" s="191">
        <f ca="1">IF(COUNTIFS(Распис!$B$4:$B$300,$A93,Распис!$C$4:$C$300,"&lt;="&amp;Q$1,Распис!$D$4:$D$300,"&gt;="&amp;Q$1)&gt;0,SUMIFS(Распис!$H$4:$H$300,Распис!$B$4:$B$300,$A93,Распис!$C$4:$C$300,"&lt;="&amp;Q$1,Распис!$D$4:$D$300,"&gt;="&amp;Q$1),SUMIF(База!$B$3:$B$305,$A93,База!$H$3:$H$152))</f>
        <v>0</v>
      </c>
      <c r="R93" s="191">
        <f ca="1">IF(COUNTIFS(Распис!$B$4:$B$300,$A93,Распис!$C$4:$C$300,"&lt;="&amp;R$1,Распис!$D$4:$D$300,"&gt;="&amp;R$1)&gt;0,SUMIFS(Распис!$I$4:$I$300,Распис!$B$4:$B$300,$A93,Распис!$C$4:$C$300,"&lt;="&amp;R$1,Распис!$D$4:$D$300,"&gt;="&amp;R$1),SUMIF(База!$B$3:$B$305,$A93,База!$I$3:$I$152))</f>
        <v>0</v>
      </c>
      <c r="S93" s="191">
        <f ca="1">IF(COUNTIFS(Распис!$B$4:$B$300,$A93,Распис!$C$4:$C$300,"&lt;="&amp;S$1,Распис!$D$4:$D$300,"&gt;="&amp;S$1)&gt;0,SUMIFS(Распис!$J$4:$J$300,Распис!$B$4:$B$300,$A93,Распис!$C$4:$C$300,"&lt;="&amp;S$1,Распис!$D$4:$D$300,"&gt;="&amp;S$1),SUMIF(База!$B$3:$B$305,$A93,База!$J$3:$J$152))</f>
        <v>0</v>
      </c>
      <c r="T93" s="191">
        <f ca="1">IF(COUNTIFS(Распис!$B$4:$B$300,$A93,Распис!$C$4:$C$300,"&lt;="&amp;T$1,Распис!$D$4:$D$300,"&gt;="&amp;T$1)&gt;0,SUMIFS(Распис!$K$4:$K$300,Распис!$B$4:$B$300,$A93,Распис!$C$4:$C$300,"&lt;="&amp;T$1,Распис!$D$4:$D$300,"&gt;="&amp;T$1),SUMIF(База!$B$3:$B$305,$A93,База!$K$3:$K$152))</f>
        <v>0</v>
      </c>
      <c r="U93" s="191" t="s">
        <v>23</v>
      </c>
      <c r="V93" s="191">
        <f ca="1">IF(COUNTIFS(Распис!$B$4:$B$300,$A93,Распис!$C$4:$C$300,"&lt;="&amp;V$1,Распис!$D$4:$D$300,"&gt;="&amp;V$1)&gt;0,SUMIFS(Распис!$F$4:$F$300,Распис!$B$4:$B$300,$A93,Распис!$C$4:$C$300,"&lt;="&amp;V$1,Распис!$D$4:$D$300,"&gt;="&amp;V$1),SUMIF(База!$B$3:$B$305,$A93,База!$F$3:$F$152))</f>
        <v>0</v>
      </c>
      <c r="W93" s="191">
        <f ca="1">IF(COUNTIFS(Распис!$B$4:$B$300,$A93,Распис!$C$4:$C$300,"&lt;="&amp;W$1,Распис!$D$4:$D$300,"&gt;="&amp;W$1)&gt;0,SUMIFS(Распис!$G$4:$G$300,Распис!$B$4:$B$300,$A93,Распис!$C$4:$C$300,"&lt;="&amp;W$1,Распис!$D$4:$D$300,"&gt;="&amp;W$1),SUMIF(База!$B$3:$B$305,$A93,База!$G$3:$G$152))</f>
        <v>0</v>
      </c>
      <c r="X93" s="191">
        <f ca="1">IF(COUNTIFS(Распис!$B$4:$B$300,$A93,Распис!$C$4:$C$300,"&lt;="&amp;X$1,Распис!$D$4:$D$300,"&gt;="&amp;X$1)&gt;0,SUMIFS(Распис!$H$4:$H$300,Распис!$B$4:$B$300,$A93,Распис!$C$4:$C$300,"&lt;="&amp;X$1,Распис!$D$4:$D$300,"&gt;="&amp;X$1),SUMIF(База!$B$3:$B$305,$A93,База!$H$3:$H$152))</f>
        <v>0</v>
      </c>
      <c r="Y93" s="191">
        <f ca="1">IF(COUNTIFS(Распис!$B$4:$B$300,$A93,Распис!$C$4:$C$300,"&lt;="&amp;Y$1,Распис!$D$4:$D$300,"&gt;="&amp;Y$1)&gt;0,SUMIFS(Распис!$I$4:$I$300,Распис!$B$4:$B$300,$A93,Распис!$C$4:$C$300,"&lt;="&amp;Y$1,Распис!$D$4:$D$300,"&gt;="&amp;Y$1),SUMIF(База!$B$3:$B$305,$A93,База!$I$3:$I$152))</f>
        <v>0</v>
      </c>
      <c r="Z93" s="191">
        <f ca="1">IF(COUNTIFS(Распис!$B$4:$B$300,$A93,Распис!$C$4:$C$300,"&lt;="&amp;Z$1,Распис!$D$4:$D$300,"&gt;="&amp;Z$1)&gt;0,SUMIFS(Распис!$J$4:$J$300,Распис!$B$4:$B$300,$A93,Распис!$C$4:$C$300,"&lt;="&amp;Z$1,Распис!$D$4:$D$300,"&gt;="&amp;Z$1),SUMIF(База!$B$3:$B$305,$A93,База!$J$3:$J$152))</f>
        <v>0</v>
      </c>
      <c r="AA93" s="191" t="s">
        <v>25</v>
      </c>
      <c r="AB93" s="191" t="s">
        <v>23</v>
      </c>
      <c r="AC93" s="191" t="s">
        <v>25</v>
      </c>
      <c r="AD93" s="191" t="s">
        <v>25</v>
      </c>
      <c r="AE93" s="191" t="s">
        <v>25</v>
      </c>
      <c r="AF93" s="191" t="s">
        <v>25</v>
      </c>
      <c r="AG93" s="191">
        <f t="shared" ca="1" si="11"/>
        <v>0</v>
      </c>
      <c r="AH93" s="191">
        <f ca="1">AG93-SUMIFS(Распред!$G$4:$G$300,Распред!$B$4:$B$300,"май",Распред!$F$4:$F$300,A93)</f>
        <v>0</v>
      </c>
      <c r="AI93" s="191">
        <f ca="1">AH93+(COUNTIF(B93:AF93,"КД")+SUMIFS(Распред!$AH$4:$AH$300,Распред!$F$4:$F$300,A93,Распред!$B$4:$B$300,"май"))*4</f>
        <v>20</v>
      </c>
      <c r="AJ93" s="191">
        <f t="shared" ca="1" si="12"/>
        <v>0</v>
      </c>
      <c r="AK93" s="191">
        <f t="shared" ca="1" si="13"/>
        <v>0</v>
      </c>
      <c r="AL93" s="191">
        <f>SUMIFS(Распред!$K$4:$K$300,Распред!$B$4:$B$300,"май",Распред!$J$4:$J$300,A93)+SUMIFS(Распред!$M$4:$M$300,Распред!$B$4:$B$300,"май",Распред!$L$4:$L$300,A93)+SUMIFS(Распред!$O$4:$O$300,Распред!$B$4:$B$300,"май",Распред!$N$4:$N$300,A93)+SUMIFS(Распред!$Q$4:$Q$300,Распред!$B$4:$B$300,"май",Распред!$P$4:$P$300,A93)+SUMIFS(Распред!$S$4:$S$300,Распред!$B$4:$B$300,"май",Распред!$R$4:$R$300,A93)+SUMIFS(Распред!$U$4:$U$300,Распред!$B$4:$B$300,"май",Распред!$T$4:$T$300,A93)+SUMIFS(Распред!$W$4:$W$300,Распред!$B$4:$B$300,"май",Распред!$V$4:$V$300,A93)+SUMIFS(Распред!$Y$4:$Y$300,Распред!$B$4:$B$300,"май",Распред!$X$4:$X$300,A93)+SUMIFS(Распред!$AA$4:$AA$300,Распред!$B$4:$B$300,"май",Распред!$Z$4:$Z$300,A93)+SUMIFS(Распред!$AC$4:$AC$300,Распред!$B$4:$B$300,"май",Распред!$AB$4:$AB$300,A93)</f>
        <v>0</v>
      </c>
      <c r="AM93" s="191">
        <f t="shared" ca="1" si="14"/>
        <v>0</v>
      </c>
      <c r="AN93" s="191">
        <f t="shared" ca="1" si="15"/>
        <v>0</v>
      </c>
      <c r="AO93" s="191">
        <f t="shared" ca="1" si="16"/>
        <v>0</v>
      </c>
      <c r="AP93" s="191">
        <f>январь!AP93</f>
        <v>0</v>
      </c>
      <c r="AQ93" s="46">
        <f ca="1">IF(AM93&gt;24,AP93*30%,0)</f>
        <v>0</v>
      </c>
      <c r="AR93" s="190"/>
      <c r="AS93" s="190">
        <f t="shared" ca="1" si="18"/>
        <v>0</v>
      </c>
      <c r="AT93" s="190" t="str">
        <f>январь!AT93</f>
        <v>Не признан 1 час недельной нагрузки по элективам</v>
      </c>
      <c r="AU93" s="190"/>
      <c r="AV93" s="190"/>
      <c r="AW93" s="190"/>
      <c r="AX93" s="190"/>
      <c r="AY93" s="186"/>
      <c r="AZ93" s="186"/>
      <c r="BA93" s="186"/>
      <c r="BB93" s="186"/>
      <c r="BC93" s="186"/>
      <c r="BD93" s="186"/>
      <c r="BE93" s="186"/>
    </row>
    <row r="94" spans="1:57" x14ac:dyDescent="0.25">
      <c r="A94" s="47">
        <f>База!B94</f>
        <v>0</v>
      </c>
      <c r="B94" s="46" t="s">
        <v>24</v>
      </c>
      <c r="C94" s="46">
        <f ca="1">IF(COUNTIFS(Распис!$B$4:$B$300,$A94,Распис!$C$4:$C$300,"&lt;="&amp;C$1,Распис!$D$4:$D$300,"&gt;="&amp;C$1)&gt;0,SUMIFS(Распис!$H$4:$H$300,Распис!$B$4:$B$300,$A94,Распис!$C$4:$C$300,"&lt;="&amp;C$1,Распис!$D$4:$D$300,"&gt;="&amp;C$1),SUMIF(База!$B$3:$B$305,$A94,База!$H$3:$H$152))</f>
        <v>0</v>
      </c>
      <c r="D94" s="46">
        <f ca="1">IF(COUNTIFS(Распис!$B$4:$B$300,$A94,Распис!$C$4:$C$300,"&lt;="&amp;D$1,Распис!$D$4:$D$300,"&gt;="&amp;D$1)&gt;0,SUMIFS(Распис!$I$4:$I$300,Распис!$B$4:$B$300,$A94,Распис!$C$4:$C$300,"&lt;="&amp;D$1,Распис!$D$4:$D$300,"&gt;="&amp;D$1),SUMIF(База!$B$3:$B$305,$A94,База!$I$3:$I$152))</f>
        <v>0</v>
      </c>
      <c r="E94" s="46">
        <f ca="1">IF(COUNTIFS(Распис!$B$4:$B$300,$A94,Распис!$C$4:$C$300,"&lt;="&amp;E$1,Распис!$D$4:$D$300,"&gt;="&amp;E$1)&gt;0,SUMIFS(Распис!$J$4:$J$300,Распис!$B$4:$B$300,$A94,Распис!$C$4:$C$300,"&lt;="&amp;E$1,Распис!$D$4:$D$300,"&gt;="&amp;E$1),SUMIF(База!$B$3:$B$305,$A94,База!$J$3:$J$152))</f>
        <v>0</v>
      </c>
      <c r="F94" s="46">
        <f ca="1">IF(COUNTIFS(Распис!$B$4:$B$300,$A94,Распис!$C$4:$C$300,"&lt;="&amp;F$1,Распис!$D$4:$D$300,"&gt;="&amp;F$1)&gt;0,SUMIFS(Распис!$K$4:$K$300,Распис!$B$4:$B$300,$A94,Распис!$C$4:$C$300,"&lt;="&amp;F$1,Распис!$D$4:$D$300,"&gt;="&amp;F$1),SUMIF(База!$B$3:$B$305,$A94,База!$K$3:$K$152))</f>
        <v>0</v>
      </c>
      <c r="G94" s="46" t="s">
        <v>23</v>
      </c>
      <c r="H94" s="46" t="s">
        <v>24</v>
      </c>
      <c r="I94" s="46">
        <f ca="1">IF(COUNTIFS(Распис!$B$4:$B$300,$A94,Распис!$C$4:$C$300,"&lt;="&amp;I$1,Распис!$D$4:$D$300,"&gt;="&amp;I$1)&gt;0,SUMIFS(Распис!$G$4:$G$300,Распис!$B$4:$B$300,$A94,Распис!$C$4:$C$300,"&lt;="&amp;I$1,Распис!$D$4:$D$300,"&gt;="&amp;I$1),SUMIF(База!$B$3:$B$305,$A94,База!$G$3:$G$152))</f>
        <v>0</v>
      </c>
      <c r="J94" s="46" t="s">
        <v>24</v>
      </c>
      <c r="K94" s="46">
        <f ca="1">IF(COUNTIFS(Распис!$B$4:$B$300,$A94,Распис!$C$4:$C$300,"&lt;="&amp;K$1,Распис!$D$4:$D$300,"&gt;="&amp;K$1)&gt;0,SUMIFS(Распис!$I$4:$I$300,Распис!$B$4:$B$300,$A94,Распис!$C$4:$C$300,"&lt;="&amp;K$1,Распис!$D$4:$D$300,"&gt;="&amp;K$1),SUMIF(База!$B$3:$B$305,$A94,База!$I$3:$I$152))</f>
        <v>0</v>
      </c>
      <c r="L94" s="46">
        <f ca="1">IF(COUNTIFS(Распис!$B$4:$B$300,$A94,Распис!$C$4:$C$300,"&lt;="&amp;L$1,Распис!$D$4:$D$300,"&gt;="&amp;L$1)&gt;0,SUMIFS(Распис!$J$4:$J$300,Распис!$B$4:$B$300,$A94,Распис!$C$4:$C$300,"&lt;="&amp;L$1,Распис!$D$4:$D$300,"&gt;="&amp;L$1),SUMIF(База!$B$3:$B$305,$A94,База!$J$3:$J$152))</f>
        <v>0</v>
      </c>
      <c r="M94" s="46">
        <f ca="1">IF(COUNTIFS(Распис!$B$4:$B$300,$A94,Распис!$C$4:$C$300,"&lt;="&amp;M$1,Распис!$D$4:$D$300,"&gt;="&amp;M$1)&gt;0,SUMIFS(Распис!$K$4:$K$300,Распис!$B$4:$B$300,$A94,Распис!$C$4:$C$300,"&lt;="&amp;M$1,Распис!$D$4:$D$300,"&gt;="&amp;M$1),SUMIF(База!$B$3:$B$305,$A94,База!$K$3:$K$152))</f>
        <v>0</v>
      </c>
      <c r="N94" s="46" t="s">
        <v>23</v>
      </c>
      <c r="O94" s="46">
        <f ca="1">IF(COUNTIFS(Распис!$B$4:$B$300,$A94,Распис!$C$4:$C$300,"&lt;="&amp;O$1,Распис!$D$4:$D$300,"&gt;="&amp;O$1)&gt;0,SUMIFS(Распис!$F$4:$F$300,Распис!$B$4:$B$300,$A94,Распис!$C$4:$C$300,"&lt;="&amp;O$1,Распис!$D$4:$D$300,"&gt;="&amp;O$1),SUMIF(База!$B$3:$B$305,$A94,База!$F$3:$F$152))</f>
        <v>0</v>
      </c>
      <c r="P94" s="46">
        <f ca="1">IF(COUNTIFS(Распис!$B$4:$B$300,$A94,Распис!$C$4:$C$300,"&lt;="&amp;P$1,Распис!$D$4:$D$300,"&gt;="&amp;P$1)&gt;0,SUMIFS(Распис!$G$4:$G$300,Распис!$B$4:$B$300,$A94,Распис!$C$4:$C$300,"&lt;="&amp;P$1,Распис!$D$4:$D$300,"&gt;="&amp;P$1),SUMIF(База!$B$3:$B$305,$A94,База!$G$3:$G$152))</f>
        <v>0</v>
      </c>
      <c r="Q94" s="46">
        <f ca="1">IF(COUNTIFS(Распис!$B$4:$B$300,$A94,Распис!$C$4:$C$300,"&lt;="&amp;Q$1,Распис!$D$4:$D$300,"&gt;="&amp;Q$1)&gt;0,SUMIFS(Распис!$H$4:$H$300,Распис!$B$4:$B$300,$A94,Распис!$C$4:$C$300,"&lt;="&amp;Q$1,Распис!$D$4:$D$300,"&gt;="&amp;Q$1),SUMIF(База!$B$3:$B$305,$A94,База!$H$3:$H$152))</f>
        <v>0</v>
      </c>
      <c r="R94" s="46">
        <f ca="1">IF(COUNTIFS(Распис!$B$4:$B$300,$A94,Распис!$C$4:$C$300,"&lt;="&amp;R$1,Распис!$D$4:$D$300,"&gt;="&amp;R$1)&gt;0,SUMIFS(Распис!$I$4:$I$300,Распис!$B$4:$B$300,$A94,Распис!$C$4:$C$300,"&lt;="&amp;R$1,Распис!$D$4:$D$300,"&gt;="&amp;R$1),SUMIF(База!$B$3:$B$305,$A94,База!$I$3:$I$152))</f>
        <v>0</v>
      </c>
      <c r="S94" s="46">
        <f ca="1">IF(COUNTIFS(Распис!$B$4:$B$300,$A94,Распис!$C$4:$C$300,"&lt;="&amp;S$1,Распис!$D$4:$D$300,"&gt;="&amp;S$1)&gt;0,SUMIFS(Распис!$J$4:$J$300,Распис!$B$4:$B$300,$A94,Распис!$C$4:$C$300,"&lt;="&amp;S$1,Распис!$D$4:$D$300,"&gt;="&amp;S$1),SUMIF(База!$B$3:$B$305,$A94,База!$J$3:$J$152))</f>
        <v>0</v>
      </c>
      <c r="T94" s="46">
        <f ca="1">IF(COUNTIFS(Распис!$B$4:$B$300,$A94,Распис!$C$4:$C$300,"&lt;="&amp;T$1,Распис!$D$4:$D$300,"&gt;="&amp;T$1)&gt;0,SUMIFS(Распис!$K$4:$K$300,Распис!$B$4:$B$300,$A94,Распис!$C$4:$C$300,"&lt;="&amp;T$1,Распис!$D$4:$D$300,"&gt;="&amp;T$1),SUMIF(База!$B$3:$B$305,$A94,База!$K$3:$K$152))</f>
        <v>0</v>
      </c>
      <c r="U94" s="46" t="s">
        <v>23</v>
      </c>
      <c r="V94" s="46">
        <f ca="1">IF(COUNTIFS(Распис!$B$4:$B$300,$A94,Распис!$C$4:$C$300,"&lt;="&amp;V$1,Распис!$D$4:$D$300,"&gt;="&amp;V$1)&gt;0,SUMIFS(Распис!$F$4:$F$300,Распис!$B$4:$B$300,$A94,Распис!$C$4:$C$300,"&lt;="&amp;V$1,Распис!$D$4:$D$300,"&gt;="&amp;V$1),SUMIF(База!$B$3:$B$305,$A94,База!$F$3:$F$152))</f>
        <v>0</v>
      </c>
      <c r="W94" s="46">
        <f ca="1">IF(COUNTIFS(Распис!$B$4:$B$300,$A94,Распис!$C$4:$C$300,"&lt;="&amp;W$1,Распис!$D$4:$D$300,"&gt;="&amp;W$1)&gt;0,SUMIFS(Распис!$G$4:$G$300,Распис!$B$4:$B$300,$A94,Распис!$C$4:$C$300,"&lt;="&amp;W$1,Распис!$D$4:$D$300,"&gt;="&amp;W$1),SUMIF(База!$B$3:$B$305,$A94,База!$G$3:$G$152))</f>
        <v>0</v>
      </c>
      <c r="X94" s="46">
        <f ca="1">IF(COUNTIFS(Распис!$B$4:$B$300,$A94,Распис!$C$4:$C$300,"&lt;="&amp;X$1,Распис!$D$4:$D$300,"&gt;="&amp;X$1)&gt;0,SUMIFS(Распис!$H$4:$H$300,Распис!$B$4:$B$300,$A94,Распис!$C$4:$C$300,"&lt;="&amp;X$1,Распис!$D$4:$D$300,"&gt;="&amp;X$1),SUMIF(База!$B$3:$B$305,$A94,База!$H$3:$H$152))</f>
        <v>0</v>
      </c>
      <c r="Y94" s="46">
        <f ca="1">IF(COUNTIFS(Распис!$B$4:$B$300,$A94,Распис!$C$4:$C$300,"&lt;="&amp;Y$1,Распис!$D$4:$D$300,"&gt;="&amp;Y$1)&gt;0,SUMIFS(Распис!$I$4:$I$300,Распис!$B$4:$B$300,$A94,Распис!$C$4:$C$300,"&lt;="&amp;Y$1,Распис!$D$4:$D$300,"&gt;="&amp;Y$1),SUMIF(База!$B$3:$B$305,$A94,База!$I$3:$I$152))</f>
        <v>0</v>
      </c>
      <c r="Z94" s="46">
        <f ca="1">IF(COUNTIFS(Распис!$B$4:$B$300,$A94,Распис!$C$4:$C$300,"&lt;="&amp;Z$1,Распис!$D$4:$D$300,"&gt;="&amp;Z$1)&gt;0,SUMIFS(Распис!$J$4:$J$300,Распис!$B$4:$B$300,$A94,Распис!$C$4:$C$300,"&lt;="&amp;Z$1,Распис!$D$4:$D$300,"&gt;="&amp;Z$1),SUMIF(База!$B$3:$B$305,$A94,База!$J$3:$J$152))</f>
        <v>0</v>
      </c>
      <c r="AA94" s="46" t="s">
        <v>25</v>
      </c>
      <c r="AB94" s="46" t="s">
        <v>23</v>
      </c>
      <c r="AC94" s="46" t="s">
        <v>25</v>
      </c>
      <c r="AD94" s="46" t="s">
        <v>25</v>
      </c>
      <c r="AE94" s="46" t="s">
        <v>25</v>
      </c>
      <c r="AF94" s="46" t="s">
        <v>25</v>
      </c>
      <c r="AG94" s="46">
        <f t="shared" ca="1" si="11"/>
        <v>0</v>
      </c>
      <c r="AH94" s="46">
        <f ca="1">AG94-SUMIFS(Распред!$G$4:$G$300,Распред!$B$4:$B$300,"май",Распред!$F$4:$F$300,A94)</f>
        <v>0</v>
      </c>
      <c r="AI94" s="46">
        <f ca="1">AH94+(COUNTIF(B94:AF94,"КД")+SUMIFS(Распред!$AH$4:$AH$300,Распред!$F$4:$F$300,A94,Распред!$B$4:$B$300,"май"))*4</f>
        <v>20</v>
      </c>
      <c r="AJ94" s="46">
        <f t="shared" ca="1" si="12"/>
        <v>0</v>
      </c>
      <c r="AK94" s="46">
        <f t="shared" ca="1" si="13"/>
        <v>0</v>
      </c>
      <c r="AL94" s="46">
        <f>SUMIFS(Распред!$K$4:$K$300,Распред!$B$4:$B$300,"май",Распред!$J$4:$J$300,A94)+SUMIFS(Распред!$M$4:$M$300,Распред!$B$4:$B$300,"май",Распред!$L$4:$L$300,A94)+SUMIFS(Распред!$O$4:$O$300,Распред!$B$4:$B$300,"май",Распред!$N$4:$N$300,A94)+SUMIFS(Распред!$Q$4:$Q$300,Распред!$B$4:$B$300,"май",Распред!$P$4:$P$300,A94)+SUMIFS(Распред!$S$4:$S$300,Распред!$B$4:$B$300,"май",Распред!$R$4:$R$300,A94)+SUMIFS(Распред!$U$4:$U$300,Распред!$B$4:$B$300,"май",Распред!$T$4:$T$300,A94)+SUMIFS(Распред!$W$4:$W$300,Распред!$B$4:$B$300,"май",Распред!$V$4:$V$300,A94)+SUMIFS(Распред!$Y$4:$Y$300,Распред!$B$4:$B$300,"май",Распред!$X$4:$X$300,A94)+SUMIFS(Распред!$AA$4:$AA$300,Распред!$B$4:$B$300,"май",Распред!$Z$4:$Z$300,A94)+SUMIFS(Распред!$AC$4:$AC$300,Распред!$B$4:$B$300,"май",Распред!$AB$4:$AB$300,A94)</f>
        <v>0</v>
      </c>
      <c r="AM94" s="46">
        <f t="shared" ca="1" si="14"/>
        <v>0</v>
      </c>
      <c r="AN94" s="46">
        <f t="shared" ca="1" si="15"/>
        <v>0</v>
      </c>
      <c r="AO94" s="46">
        <f t="shared" ca="1" si="16"/>
        <v>0</v>
      </c>
      <c r="AP94" s="46">
        <f>январь!AP94</f>
        <v>0</v>
      </c>
      <c r="AQ94" s="46">
        <f t="shared" ca="1" si="17"/>
        <v>0</v>
      </c>
      <c r="AR94" s="47"/>
      <c r="AS94" s="47">
        <f t="shared" ca="1" si="18"/>
        <v>0</v>
      </c>
      <c r="AT94" s="47"/>
      <c r="AU94" s="47"/>
      <c r="AV94" s="47"/>
      <c r="AW94" s="47"/>
      <c r="AX94" s="47"/>
      <c r="AY94" s="184"/>
      <c r="AZ94" s="184"/>
      <c r="BA94" s="184"/>
      <c r="BB94" s="184"/>
      <c r="BC94" s="184"/>
      <c r="BD94" s="184"/>
      <c r="BE94" s="184"/>
    </row>
    <row r="95" spans="1:57" x14ac:dyDescent="0.25">
      <c r="A95" s="47">
        <f>База!B95</f>
        <v>0</v>
      </c>
      <c r="B95" s="46" t="s">
        <v>24</v>
      </c>
      <c r="C95" s="46">
        <f ca="1">IF(COUNTIFS(Распис!$B$4:$B$300,$A95,Распис!$C$4:$C$300,"&lt;="&amp;C$1,Распис!$D$4:$D$300,"&gt;="&amp;C$1)&gt;0,SUMIFS(Распис!$H$4:$H$300,Распис!$B$4:$B$300,$A95,Распис!$C$4:$C$300,"&lt;="&amp;C$1,Распис!$D$4:$D$300,"&gt;="&amp;C$1),SUMIF(База!$B$3:$B$305,$A95,База!$H$3:$H$152))</f>
        <v>0</v>
      </c>
      <c r="D95" s="46">
        <f ca="1">IF(COUNTIFS(Распис!$B$4:$B$300,$A95,Распис!$C$4:$C$300,"&lt;="&amp;D$1,Распис!$D$4:$D$300,"&gt;="&amp;D$1)&gt;0,SUMIFS(Распис!$I$4:$I$300,Распис!$B$4:$B$300,$A95,Распис!$C$4:$C$300,"&lt;="&amp;D$1,Распис!$D$4:$D$300,"&gt;="&amp;D$1),SUMIF(База!$B$3:$B$305,$A95,База!$I$3:$I$152))</f>
        <v>0</v>
      </c>
      <c r="E95" s="46">
        <f ca="1">IF(COUNTIFS(Распис!$B$4:$B$300,$A95,Распис!$C$4:$C$300,"&lt;="&amp;E$1,Распис!$D$4:$D$300,"&gt;="&amp;E$1)&gt;0,SUMIFS(Распис!$J$4:$J$300,Распис!$B$4:$B$300,$A95,Распис!$C$4:$C$300,"&lt;="&amp;E$1,Распис!$D$4:$D$300,"&gt;="&amp;E$1),SUMIF(База!$B$3:$B$305,$A95,База!$J$3:$J$152))</f>
        <v>0</v>
      </c>
      <c r="F95" s="46">
        <f ca="1">IF(COUNTIFS(Распис!$B$4:$B$300,$A95,Распис!$C$4:$C$300,"&lt;="&amp;F$1,Распис!$D$4:$D$300,"&gt;="&amp;F$1)&gt;0,SUMIFS(Распис!$K$4:$K$300,Распис!$B$4:$B$300,$A95,Распис!$C$4:$C$300,"&lt;="&amp;F$1,Распис!$D$4:$D$300,"&gt;="&amp;F$1),SUMIF(База!$B$3:$B$305,$A95,База!$K$3:$K$152))</f>
        <v>0</v>
      </c>
      <c r="G95" s="46" t="s">
        <v>23</v>
      </c>
      <c r="H95" s="46" t="s">
        <v>24</v>
      </c>
      <c r="I95" s="46">
        <f ca="1">IF(COUNTIFS(Распис!$B$4:$B$300,$A95,Распис!$C$4:$C$300,"&lt;="&amp;I$1,Распис!$D$4:$D$300,"&gt;="&amp;I$1)&gt;0,SUMIFS(Распис!$G$4:$G$300,Распис!$B$4:$B$300,$A95,Распис!$C$4:$C$300,"&lt;="&amp;I$1,Распис!$D$4:$D$300,"&gt;="&amp;I$1),SUMIF(База!$B$3:$B$305,$A95,База!$G$3:$G$152))</f>
        <v>0</v>
      </c>
      <c r="J95" s="46" t="s">
        <v>24</v>
      </c>
      <c r="K95" s="46">
        <f ca="1">IF(COUNTIFS(Распис!$B$4:$B$300,$A95,Распис!$C$4:$C$300,"&lt;="&amp;K$1,Распис!$D$4:$D$300,"&gt;="&amp;K$1)&gt;0,SUMIFS(Распис!$I$4:$I$300,Распис!$B$4:$B$300,$A95,Распис!$C$4:$C$300,"&lt;="&amp;K$1,Распис!$D$4:$D$300,"&gt;="&amp;K$1),SUMIF(База!$B$3:$B$305,$A95,База!$I$3:$I$152))</f>
        <v>0</v>
      </c>
      <c r="L95" s="46">
        <f ca="1">IF(COUNTIFS(Распис!$B$4:$B$300,$A95,Распис!$C$4:$C$300,"&lt;="&amp;L$1,Распис!$D$4:$D$300,"&gt;="&amp;L$1)&gt;0,SUMIFS(Распис!$J$4:$J$300,Распис!$B$4:$B$300,$A95,Распис!$C$4:$C$300,"&lt;="&amp;L$1,Распис!$D$4:$D$300,"&gt;="&amp;L$1),SUMIF(База!$B$3:$B$305,$A95,База!$J$3:$J$152))</f>
        <v>0</v>
      </c>
      <c r="M95" s="46">
        <f ca="1">IF(COUNTIFS(Распис!$B$4:$B$300,$A95,Распис!$C$4:$C$300,"&lt;="&amp;M$1,Распис!$D$4:$D$300,"&gt;="&amp;M$1)&gt;0,SUMIFS(Распис!$K$4:$K$300,Распис!$B$4:$B$300,$A95,Распис!$C$4:$C$300,"&lt;="&amp;M$1,Распис!$D$4:$D$300,"&gt;="&amp;M$1),SUMIF(База!$B$3:$B$305,$A95,База!$K$3:$K$152))</f>
        <v>0</v>
      </c>
      <c r="N95" s="46" t="s">
        <v>23</v>
      </c>
      <c r="O95" s="46">
        <f ca="1">IF(COUNTIFS(Распис!$B$4:$B$300,$A95,Распис!$C$4:$C$300,"&lt;="&amp;O$1,Распис!$D$4:$D$300,"&gt;="&amp;O$1)&gt;0,SUMIFS(Распис!$F$4:$F$300,Распис!$B$4:$B$300,$A95,Распис!$C$4:$C$300,"&lt;="&amp;O$1,Распис!$D$4:$D$300,"&gt;="&amp;O$1),SUMIF(База!$B$3:$B$305,$A95,База!$F$3:$F$152))</f>
        <v>0</v>
      </c>
      <c r="P95" s="46">
        <f ca="1">IF(COUNTIFS(Распис!$B$4:$B$300,$A95,Распис!$C$4:$C$300,"&lt;="&amp;P$1,Распис!$D$4:$D$300,"&gt;="&amp;P$1)&gt;0,SUMIFS(Распис!$G$4:$G$300,Распис!$B$4:$B$300,$A95,Распис!$C$4:$C$300,"&lt;="&amp;P$1,Распис!$D$4:$D$300,"&gt;="&amp;P$1),SUMIF(База!$B$3:$B$305,$A95,База!$G$3:$G$152))</f>
        <v>0</v>
      </c>
      <c r="Q95" s="46">
        <f ca="1">IF(COUNTIFS(Распис!$B$4:$B$300,$A95,Распис!$C$4:$C$300,"&lt;="&amp;Q$1,Распис!$D$4:$D$300,"&gt;="&amp;Q$1)&gt;0,SUMIFS(Распис!$H$4:$H$300,Распис!$B$4:$B$300,$A95,Распис!$C$4:$C$300,"&lt;="&amp;Q$1,Распис!$D$4:$D$300,"&gt;="&amp;Q$1),SUMIF(База!$B$3:$B$305,$A95,База!$H$3:$H$152))</f>
        <v>0</v>
      </c>
      <c r="R95" s="46">
        <f ca="1">IF(COUNTIFS(Распис!$B$4:$B$300,$A95,Распис!$C$4:$C$300,"&lt;="&amp;R$1,Распис!$D$4:$D$300,"&gt;="&amp;R$1)&gt;0,SUMIFS(Распис!$I$4:$I$300,Распис!$B$4:$B$300,$A95,Распис!$C$4:$C$300,"&lt;="&amp;R$1,Распис!$D$4:$D$300,"&gt;="&amp;R$1),SUMIF(База!$B$3:$B$305,$A95,База!$I$3:$I$152))</f>
        <v>0</v>
      </c>
      <c r="S95" s="46">
        <f ca="1">IF(COUNTIFS(Распис!$B$4:$B$300,$A95,Распис!$C$4:$C$300,"&lt;="&amp;S$1,Распис!$D$4:$D$300,"&gt;="&amp;S$1)&gt;0,SUMIFS(Распис!$J$4:$J$300,Распис!$B$4:$B$300,$A95,Распис!$C$4:$C$300,"&lt;="&amp;S$1,Распис!$D$4:$D$300,"&gt;="&amp;S$1),SUMIF(База!$B$3:$B$305,$A95,База!$J$3:$J$152))</f>
        <v>0</v>
      </c>
      <c r="T95" s="46">
        <f ca="1">IF(COUNTIFS(Распис!$B$4:$B$300,$A95,Распис!$C$4:$C$300,"&lt;="&amp;T$1,Распис!$D$4:$D$300,"&gt;="&amp;T$1)&gt;0,SUMIFS(Распис!$K$4:$K$300,Распис!$B$4:$B$300,$A95,Распис!$C$4:$C$300,"&lt;="&amp;T$1,Распис!$D$4:$D$300,"&gt;="&amp;T$1),SUMIF(База!$B$3:$B$305,$A95,База!$K$3:$K$152))</f>
        <v>0</v>
      </c>
      <c r="U95" s="46" t="s">
        <v>23</v>
      </c>
      <c r="V95" s="46">
        <f ca="1">IF(COUNTIFS(Распис!$B$4:$B$300,$A95,Распис!$C$4:$C$300,"&lt;="&amp;V$1,Распис!$D$4:$D$300,"&gt;="&amp;V$1)&gt;0,SUMIFS(Распис!$F$4:$F$300,Распис!$B$4:$B$300,$A95,Распис!$C$4:$C$300,"&lt;="&amp;V$1,Распис!$D$4:$D$300,"&gt;="&amp;V$1),SUMIF(База!$B$3:$B$305,$A95,База!$F$3:$F$152))</f>
        <v>0</v>
      </c>
      <c r="W95" s="46">
        <f ca="1">IF(COUNTIFS(Распис!$B$4:$B$300,$A95,Распис!$C$4:$C$300,"&lt;="&amp;W$1,Распис!$D$4:$D$300,"&gt;="&amp;W$1)&gt;0,SUMIFS(Распис!$G$4:$G$300,Распис!$B$4:$B$300,$A95,Распис!$C$4:$C$300,"&lt;="&amp;W$1,Распис!$D$4:$D$300,"&gt;="&amp;W$1),SUMIF(База!$B$3:$B$305,$A95,База!$G$3:$G$152))</f>
        <v>0</v>
      </c>
      <c r="X95" s="46">
        <f ca="1">IF(COUNTIFS(Распис!$B$4:$B$300,$A95,Распис!$C$4:$C$300,"&lt;="&amp;X$1,Распис!$D$4:$D$300,"&gt;="&amp;X$1)&gt;0,SUMIFS(Распис!$H$4:$H$300,Распис!$B$4:$B$300,$A95,Распис!$C$4:$C$300,"&lt;="&amp;X$1,Распис!$D$4:$D$300,"&gt;="&amp;X$1),SUMIF(База!$B$3:$B$305,$A95,База!$H$3:$H$152))</f>
        <v>0</v>
      </c>
      <c r="Y95" s="46">
        <f ca="1">IF(COUNTIFS(Распис!$B$4:$B$300,$A95,Распис!$C$4:$C$300,"&lt;="&amp;Y$1,Распис!$D$4:$D$300,"&gt;="&amp;Y$1)&gt;0,SUMIFS(Распис!$I$4:$I$300,Распис!$B$4:$B$300,$A95,Распис!$C$4:$C$300,"&lt;="&amp;Y$1,Распис!$D$4:$D$300,"&gt;="&amp;Y$1),SUMIF(База!$B$3:$B$305,$A95,База!$I$3:$I$152))</f>
        <v>0</v>
      </c>
      <c r="Z95" s="46">
        <f ca="1">IF(COUNTIFS(Распис!$B$4:$B$300,$A95,Распис!$C$4:$C$300,"&lt;="&amp;Z$1,Распис!$D$4:$D$300,"&gt;="&amp;Z$1)&gt;0,SUMIFS(Распис!$J$4:$J$300,Распис!$B$4:$B$300,$A95,Распис!$C$4:$C$300,"&lt;="&amp;Z$1,Распис!$D$4:$D$300,"&gt;="&amp;Z$1),SUMIF(База!$B$3:$B$305,$A95,База!$J$3:$J$152))</f>
        <v>0</v>
      </c>
      <c r="AA95" s="46" t="s">
        <v>25</v>
      </c>
      <c r="AB95" s="46" t="s">
        <v>23</v>
      </c>
      <c r="AC95" s="46" t="s">
        <v>25</v>
      </c>
      <c r="AD95" s="46" t="s">
        <v>25</v>
      </c>
      <c r="AE95" s="46" t="s">
        <v>25</v>
      </c>
      <c r="AF95" s="46" t="s">
        <v>25</v>
      </c>
      <c r="AG95" s="46">
        <f t="shared" ca="1" si="11"/>
        <v>0</v>
      </c>
      <c r="AH95" s="46">
        <f ca="1">AG95-SUMIFS(Распред!$G$4:$G$300,Распред!$B$4:$B$300,"май",Распред!$F$4:$F$300,A95)</f>
        <v>0</v>
      </c>
      <c r="AI95" s="46">
        <f ca="1">AH95+(COUNTIF(B95:AF95,"КД")+SUMIFS(Распред!$AH$4:$AH$300,Распред!$F$4:$F$300,A95,Распред!$B$4:$B$300,"май"))*4</f>
        <v>20</v>
      </c>
      <c r="AJ95" s="46">
        <f t="shared" ca="1" si="12"/>
        <v>0</v>
      </c>
      <c r="AK95" s="46">
        <f t="shared" ca="1" si="13"/>
        <v>0</v>
      </c>
      <c r="AL95" s="46">
        <f>SUMIFS(Распред!$K$4:$K$300,Распред!$B$4:$B$300,"май",Распред!$J$4:$J$300,A95)+SUMIFS(Распред!$M$4:$M$300,Распред!$B$4:$B$300,"май",Распред!$L$4:$L$300,A95)+SUMIFS(Распред!$O$4:$O$300,Распред!$B$4:$B$300,"май",Распред!$N$4:$N$300,A95)+SUMIFS(Распред!$Q$4:$Q$300,Распред!$B$4:$B$300,"май",Распред!$P$4:$P$300,A95)+SUMIFS(Распред!$S$4:$S$300,Распред!$B$4:$B$300,"май",Распред!$R$4:$R$300,A95)+SUMIFS(Распред!$U$4:$U$300,Распред!$B$4:$B$300,"май",Распред!$T$4:$T$300,A95)+SUMIFS(Распред!$W$4:$W$300,Распред!$B$4:$B$300,"май",Распред!$V$4:$V$300,A95)+SUMIFS(Распред!$Y$4:$Y$300,Распред!$B$4:$B$300,"май",Распред!$X$4:$X$300,A95)+SUMIFS(Распред!$AA$4:$AA$300,Распред!$B$4:$B$300,"май",Распред!$Z$4:$Z$300,A95)+SUMIFS(Распред!$AC$4:$AC$300,Распред!$B$4:$B$300,"май",Распред!$AB$4:$AB$300,A95)</f>
        <v>0</v>
      </c>
      <c r="AM95" s="46">
        <f t="shared" ca="1" si="14"/>
        <v>0</v>
      </c>
      <c r="AN95" s="46">
        <f t="shared" ca="1" si="15"/>
        <v>0</v>
      </c>
      <c r="AO95" s="46">
        <f t="shared" ca="1" si="16"/>
        <v>0</v>
      </c>
      <c r="AP95" s="46">
        <f>январь!AP95</f>
        <v>0</v>
      </c>
      <c r="AQ95" s="46">
        <f t="shared" ca="1" si="17"/>
        <v>0</v>
      </c>
      <c r="AR95" s="47"/>
      <c r="AS95" s="47">
        <f t="shared" ca="1" si="18"/>
        <v>0</v>
      </c>
      <c r="AT95" s="47"/>
      <c r="AU95" s="47"/>
      <c r="AV95" s="47"/>
      <c r="AW95" s="47"/>
      <c r="AX95" s="47"/>
      <c r="AY95" s="184"/>
      <c r="AZ95" s="184"/>
      <c r="BA95" s="184"/>
      <c r="BB95" s="184"/>
      <c r="BC95" s="184"/>
      <c r="BD95" s="184"/>
      <c r="BE95" s="184"/>
    </row>
    <row r="96" spans="1:57" x14ac:dyDescent="0.25">
      <c r="A96" s="47">
        <f>База!B96</f>
        <v>0</v>
      </c>
      <c r="B96" s="46" t="s">
        <v>24</v>
      </c>
      <c r="C96" s="46">
        <f ca="1">IF(COUNTIFS(Распис!$B$4:$B$300,$A96,Распис!$C$4:$C$300,"&lt;="&amp;C$1,Распис!$D$4:$D$300,"&gt;="&amp;C$1)&gt;0,SUMIFS(Распис!$H$4:$H$300,Распис!$B$4:$B$300,$A96,Распис!$C$4:$C$300,"&lt;="&amp;C$1,Распис!$D$4:$D$300,"&gt;="&amp;C$1),SUMIF(База!$B$3:$B$305,$A96,База!$H$3:$H$152))</f>
        <v>0</v>
      </c>
      <c r="D96" s="46">
        <f ca="1">IF(COUNTIFS(Распис!$B$4:$B$300,$A96,Распис!$C$4:$C$300,"&lt;="&amp;D$1,Распис!$D$4:$D$300,"&gt;="&amp;D$1)&gt;0,SUMIFS(Распис!$I$4:$I$300,Распис!$B$4:$B$300,$A96,Распис!$C$4:$C$300,"&lt;="&amp;D$1,Распис!$D$4:$D$300,"&gt;="&amp;D$1),SUMIF(База!$B$3:$B$305,$A96,База!$I$3:$I$152))</f>
        <v>0</v>
      </c>
      <c r="E96" s="46">
        <f ca="1">IF(COUNTIFS(Распис!$B$4:$B$300,$A96,Распис!$C$4:$C$300,"&lt;="&amp;E$1,Распис!$D$4:$D$300,"&gt;="&amp;E$1)&gt;0,SUMIFS(Распис!$J$4:$J$300,Распис!$B$4:$B$300,$A96,Распис!$C$4:$C$300,"&lt;="&amp;E$1,Распис!$D$4:$D$300,"&gt;="&amp;E$1),SUMIF(База!$B$3:$B$305,$A96,База!$J$3:$J$152))</f>
        <v>0</v>
      </c>
      <c r="F96" s="46">
        <f ca="1">IF(COUNTIFS(Распис!$B$4:$B$300,$A96,Распис!$C$4:$C$300,"&lt;="&amp;F$1,Распис!$D$4:$D$300,"&gt;="&amp;F$1)&gt;0,SUMIFS(Распис!$K$4:$K$300,Распис!$B$4:$B$300,$A96,Распис!$C$4:$C$300,"&lt;="&amp;F$1,Распис!$D$4:$D$300,"&gt;="&amp;F$1),SUMIF(База!$B$3:$B$305,$A96,База!$K$3:$K$152))</f>
        <v>0</v>
      </c>
      <c r="G96" s="46" t="s">
        <v>23</v>
      </c>
      <c r="H96" s="46" t="s">
        <v>24</v>
      </c>
      <c r="I96" s="46">
        <f ca="1">IF(COUNTIFS(Распис!$B$4:$B$300,$A96,Распис!$C$4:$C$300,"&lt;="&amp;I$1,Распис!$D$4:$D$300,"&gt;="&amp;I$1)&gt;0,SUMIFS(Распис!$G$4:$G$300,Распис!$B$4:$B$300,$A96,Распис!$C$4:$C$300,"&lt;="&amp;I$1,Распис!$D$4:$D$300,"&gt;="&amp;I$1),SUMIF(База!$B$3:$B$305,$A96,База!$G$3:$G$152))</f>
        <v>0</v>
      </c>
      <c r="J96" s="46" t="s">
        <v>24</v>
      </c>
      <c r="K96" s="46">
        <f ca="1">IF(COUNTIFS(Распис!$B$4:$B$300,$A96,Распис!$C$4:$C$300,"&lt;="&amp;K$1,Распис!$D$4:$D$300,"&gt;="&amp;K$1)&gt;0,SUMIFS(Распис!$I$4:$I$300,Распис!$B$4:$B$300,$A96,Распис!$C$4:$C$300,"&lt;="&amp;K$1,Распис!$D$4:$D$300,"&gt;="&amp;K$1),SUMIF(База!$B$3:$B$305,$A96,База!$I$3:$I$152))</f>
        <v>0</v>
      </c>
      <c r="L96" s="46">
        <f ca="1">IF(COUNTIFS(Распис!$B$4:$B$300,$A96,Распис!$C$4:$C$300,"&lt;="&amp;L$1,Распис!$D$4:$D$300,"&gt;="&amp;L$1)&gt;0,SUMIFS(Распис!$J$4:$J$300,Распис!$B$4:$B$300,$A96,Распис!$C$4:$C$300,"&lt;="&amp;L$1,Распис!$D$4:$D$300,"&gt;="&amp;L$1),SUMIF(База!$B$3:$B$305,$A96,База!$J$3:$J$152))</f>
        <v>0</v>
      </c>
      <c r="M96" s="46">
        <f ca="1">IF(COUNTIFS(Распис!$B$4:$B$300,$A96,Распис!$C$4:$C$300,"&lt;="&amp;M$1,Распис!$D$4:$D$300,"&gt;="&amp;M$1)&gt;0,SUMIFS(Распис!$K$4:$K$300,Распис!$B$4:$B$300,$A96,Распис!$C$4:$C$300,"&lt;="&amp;M$1,Распис!$D$4:$D$300,"&gt;="&amp;M$1),SUMIF(База!$B$3:$B$305,$A96,База!$K$3:$K$152))</f>
        <v>0</v>
      </c>
      <c r="N96" s="46" t="s">
        <v>23</v>
      </c>
      <c r="O96" s="46">
        <f ca="1">IF(COUNTIFS(Распис!$B$4:$B$300,$A96,Распис!$C$4:$C$300,"&lt;="&amp;O$1,Распис!$D$4:$D$300,"&gt;="&amp;O$1)&gt;0,SUMIFS(Распис!$F$4:$F$300,Распис!$B$4:$B$300,$A96,Распис!$C$4:$C$300,"&lt;="&amp;O$1,Распис!$D$4:$D$300,"&gt;="&amp;O$1),SUMIF(База!$B$3:$B$305,$A96,База!$F$3:$F$152))</f>
        <v>0</v>
      </c>
      <c r="P96" s="46">
        <f ca="1">IF(COUNTIFS(Распис!$B$4:$B$300,$A96,Распис!$C$4:$C$300,"&lt;="&amp;P$1,Распис!$D$4:$D$300,"&gt;="&amp;P$1)&gt;0,SUMIFS(Распис!$G$4:$G$300,Распис!$B$4:$B$300,$A96,Распис!$C$4:$C$300,"&lt;="&amp;P$1,Распис!$D$4:$D$300,"&gt;="&amp;P$1),SUMIF(База!$B$3:$B$305,$A96,База!$G$3:$G$152))</f>
        <v>0</v>
      </c>
      <c r="Q96" s="46">
        <f ca="1">IF(COUNTIFS(Распис!$B$4:$B$300,$A96,Распис!$C$4:$C$300,"&lt;="&amp;Q$1,Распис!$D$4:$D$300,"&gt;="&amp;Q$1)&gt;0,SUMIFS(Распис!$H$4:$H$300,Распис!$B$4:$B$300,$A96,Распис!$C$4:$C$300,"&lt;="&amp;Q$1,Распис!$D$4:$D$300,"&gt;="&amp;Q$1),SUMIF(База!$B$3:$B$305,$A96,База!$H$3:$H$152))</f>
        <v>0</v>
      </c>
      <c r="R96" s="46">
        <f ca="1">IF(COUNTIFS(Распис!$B$4:$B$300,$A96,Распис!$C$4:$C$300,"&lt;="&amp;R$1,Распис!$D$4:$D$300,"&gt;="&amp;R$1)&gt;0,SUMIFS(Распис!$I$4:$I$300,Распис!$B$4:$B$300,$A96,Распис!$C$4:$C$300,"&lt;="&amp;R$1,Распис!$D$4:$D$300,"&gt;="&amp;R$1),SUMIF(База!$B$3:$B$305,$A96,База!$I$3:$I$152))</f>
        <v>0</v>
      </c>
      <c r="S96" s="46">
        <f ca="1">IF(COUNTIFS(Распис!$B$4:$B$300,$A96,Распис!$C$4:$C$300,"&lt;="&amp;S$1,Распис!$D$4:$D$300,"&gt;="&amp;S$1)&gt;0,SUMIFS(Распис!$J$4:$J$300,Распис!$B$4:$B$300,$A96,Распис!$C$4:$C$300,"&lt;="&amp;S$1,Распис!$D$4:$D$300,"&gt;="&amp;S$1),SUMIF(База!$B$3:$B$305,$A96,База!$J$3:$J$152))</f>
        <v>0</v>
      </c>
      <c r="T96" s="46">
        <f ca="1">IF(COUNTIFS(Распис!$B$4:$B$300,$A96,Распис!$C$4:$C$300,"&lt;="&amp;T$1,Распис!$D$4:$D$300,"&gt;="&amp;T$1)&gt;0,SUMIFS(Распис!$K$4:$K$300,Распис!$B$4:$B$300,$A96,Распис!$C$4:$C$300,"&lt;="&amp;T$1,Распис!$D$4:$D$300,"&gt;="&amp;T$1),SUMIF(База!$B$3:$B$305,$A96,База!$K$3:$K$152))</f>
        <v>0</v>
      </c>
      <c r="U96" s="46" t="s">
        <v>23</v>
      </c>
      <c r="V96" s="46">
        <f ca="1">IF(COUNTIFS(Распис!$B$4:$B$300,$A96,Распис!$C$4:$C$300,"&lt;="&amp;V$1,Распис!$D$4:$D$300,"&gt;="&amp;V$1)&gt;0,SUMIFS(Распис!$F$4:$F$300,Распис!$B$4:$B$300,$A96,Распис!$C$4:$C$300,"&lt;="&amp;V$1,Распис!$D$4:$D$300,"&gt;="&amp;V$1),SUMIF(База!$B$3:$B$305,$A96,База!$F$3:$F$152))</f>
        <v>0</v>
      </c>
      <c r="W96" s="46">
        <f ca="1">IF(COUNTIFS(Распис!$B$4:$B$300,$A96,Распис!$C$4:$C$300,"&lt;="&amp;W$1,Распис!$D$4:$D$300,"&gt;="&amp;W$1)&gt;0,SUMIFS(Распис!$G$4:$G$300,Распис!$B$4:$B$300,$A96,Распис!$C$4:$C$300,"&lt;="&amp;W$1,Распис!$D$4:$D$300,"&gt;="&amp;W$1),SUMIF(База!$B$3:$B$305,$A96,База!$G$3:$G$152))</f>
        <v>0</v>
      </c>
      <c r="X96" s="46">
        <f ca="1">IF(COUNTIFS(Распис!$B$4:$B$300,$A96,Распис!$C$4:$C$300,"&lt;="&amp;X$1,Распис!$D$4:$D$300,"&gt;="&amp;X$1)&gt;0,SUMIFS(Распис!$H$4:$H$300,Распис!$B$4:$B$300,$A96,Распис!$C$4:$C$300,"&lt;="&amp;X$1,Распис!$D$4:$D$300,"&gt;="&amp;X$1),SUMIF(База!$B$3:$B$305,$A96,База!$H$3:$H$152))</f>
        <v>0</v>
      </c>
      <c r="Y96" s="46">
        <f ca="1">IF(COUNTIFS(Распис!$B$4:$B$300,$A96,Распис!$C$4:$C$300,"&lt;="&amp;Y$1,Распис!$D$4:$D$300,"&gt;="&amp;Y$1)&gt;0,SUMIFS(Распис!$I$4:$I$300,Распис!$B$4:$B$300,$A96,Распис!$C$4:$C$300,"&lt;="&amp;Y$1,Распис!$D$4:$D$300,"&gt;="&amp;Y$1),SUMIF(База!$B$3:$B$305,$A96,База!$I$3:$I$152))</f>
        <v>0</v>
      </c>
      <c r="Z96" s="46">
        <f ca="1">IF(COUNTIFS(Распис!$B$4:$B$300,$A96,Распис!$C$4:$C$300,"&lt;="&amp;Z$1,Распис!$D$4:$D$300,"&gt;="&amp;Z$1)&gt;0,SUMIFS(Распис!$J$4:$J$300,Распис!$B$4:$B$300,$A96,Распис!$C$4:$C$300,"&lt;="&amp;Z$1,Распис!$D$4:$D$300,"&gt;="&amp;Z$1),SUMIF(База!$B$3:$B$305,$A96,База!$J$3:$J$152))</f>
        <v>0</v>
      </c>
      <c r="AA96" s="46" t="s">
        <v>25</v>
      </c>
      <c r="AB96" s="46" t="s">
        <v>23</v>
      </c>
      <c r="AC96" s="46" t="s">
        <v>25</v>
      </c>
      <c r="AD96" s="46" t="s">
        <v>25</v>
      </c>
      <c r="AE96" s="46" t="s">
        <v>25</v>
      </c>
      <c r="AF96" s="46" t="s">
        <v>25</v>
      </c>
      <c r="AG96" s="46">
        <f t="shared" ca="1" si="11"/>
        <v>0</v>
      </c>
      <c r="AH96" s="46">
        <f ca="1">AG96-SUMIFS(Распред!$G$4:$G$300,Распред!$B$4:$B$300,"май",Распред!$F$4:$F$300,A96)</f>
        <v>0</v>
      </c>
      <c r="AI96" s="46">
        <f ca="1">AH96+(COUNTIF(B96:AF96,"КД")+SUMIFS(Распред!$AH$4:$AH$300,Распред!$F$4:$F$300,A96,Распред!$B$4:$B$300,"май"))*4</f>
        <v>20</v>
      </c>
      <c r="AJ96" s="46">
        <f t="shared" ca="1" si="12"/>
        <v>0</v>
      </c>
      <c r="AK96" s="46">
        <f t="shared" ca="1" si="13"/>
        <v>0</v>
      </c>
      <c r="AL96" s="46">
        <f>SUMIFS(Распред!$K$4:$K$300,Распред!$B$4:$B$300,"май",Распред!$J$4:$J$300,A96)+SUMIFS(Распред!$M$4:$M$300,Распред!$B$4:$B$300,"май",Распред!$L$4:$L$300,A96)+SUMIFS(Распред!$O$4:$O$300,Распред!$B$4:$B$300,"май",Распред!$N$4:$N$300,A96)+SUMIFS(Распред!$Q$4:$Q$300,Распред!$B$4:$B$300,"май",Распред!$P$4:$P$300,A96)+SUMIFS(Распред!$S$4:$S$300,Распред!$B$4:$B$300,"май",Распред!$R$4:$R$300,A96)+SUMIFS(Распред!$U$4:$U$300,Распред!$B$4:$B$300,"май",Распред!$T$4:$T$300,A96)+SUMIFS(Распред!$W$4:$W$300,Распред!$B$4:$B$300,"май",Распред!$V$4:$V$300,A96)+SUMIFS(Распред!$Y$4:$Y$300,Распред!$B$4:$B$300,"май",Распред!$X$4:$X$300,A96)+SUMIFS(Распред!$AA$4:$AA$300,Распред!$B$4:$B$300,"май",Распред!$Z$4:$Z$300,A96)+SUMIFS(Распред!$AC$4:$AC$300,Распред!$B$4:$B$300,"май",Распред!$AB$4:$AB$300,A96)</f>
        <v>0</v>
      </c>
      <c r="AM96" s="46">
        <f t="shared" ca="1" si="14"/>
        <v>0</v>
      </c>
      <c r="AN96" s="46">
        <f t="shared" ca="1" si="15"/>
        <v>0</v>
      </c>
      <c r="AO96" s="46">
        <f t="shared" ca="1" si="16"/>
        <v>0</v>
      </c>
      <c r="AP96" s="46">
        <f>январь!AP96</f>
        <v>0</v>
      </c>
      <c r="AQ96" s="46">
        <f t="shared" ca="1" si="17"/>
        <v>0</v>
      </c>
      <c r="AR96" s="47"/>
      <c r="AS96" s="47">
        <f t="shared" ca="1" si="18"/>
        <v>0</v>
      </c>
      <c r="AT96" s="47"/>
      <c r="AU96" s="47"/>
      <c r="AV96" s="47"/>
      <c r="AW96" s="47"/>
      <c r="AX96" s="47"/>
      <c r="AY96" s="184"/>
      <c r="AZ96" s="184"/>
      <c r="BA96" s="184"/>
      <c r="BB96" s="184"/>
      <c r="BC96" s="184"/>
      <c r="BD96" s="184"/>
      <c r="BE96" s="184"/>
    </row>
    <row r="97" spans="1:57" x14ac:dyDescent="0.25">
      <c r="A97" s="47">
        <f>База!B97</f>
        <v>0</v>
      </c>
      <c r="B97" s="46" t="s">
        <v>24</v>
      </c>
      <c r="C97" s="46">
        <f ca="1">IF(COUNTIFS(Распис!$B$4:$B$300,$A97,Распис!$C$4:$C$300,"&lt;="&amp;C$1,Распис!$D$4:$D$300,"&gt;="&amp;C$1)&gt;0,SUMIFS(Распис!$H$4:$H$300,Распис!$B$4:$B$300,$A97,Распис!$C$4:$C$300,"&lt;="&amp;C$1,Распис!$D$4:$D$300,"&gt;="&amp;C$1),SUMIF(База!$B$3:$B$305,$A97,База!$H$3:$H$152))</f>
        <v>0</v>
      </c>
      <c r="D97" s="46">
        <f ca="1">IF(COUNTIFS(Распис!$B$4:$B$300,$A97,Распис!$C$4:$C$300,"&lt;="&amp;D$1,Распис!$D$4:$D$300,"&gt;="&amp;D$1)&gt;0,SUMIFS(Распис!$I$4:$I$300,Распис!$B$4:$B$300,$A97,Распис!$C$4:$C$300,"&lt;="&amp;D$1,Распис!$D$4:$D$300,"&gt;="&amp;D$1),SUMIF(База!$B$3:$B$305,$A97,База!$I$3:$I$152))</f>
        <v>0</v>
      </c>
      <c r="E97" s="46">
        <f ca="1">IF(COUNTIFS(Распис!$B$4:$B$300,$A97,Распис!$C$4:$C$300,"&lt;="&amp;E$1,Распис!$D$4:$D$300,"&gt;="&amp;E$1)&gt;0,SUMIFS(Распис!$J$4:$J$300,Распис!$B$4:$B$300,$A97,Распис!$C$4:$C$300,"&lt;="&amp;E$1,Распис!$D$4:$D$300,"&gt;="&amp;E$1),SUMIF(База!$B$3:$B$305,$A97,База!$J$3:$J$152))</f>
        <v>0</v>
      </c>
      <c r="F97" s="46">
        <f ca="1">IF(COUNTIFS(Распис!$B$4:$B$300,$A97,Распис!$C$4:$C$300,"&lt;="&amp;F$1,Распис!$D$4:$D$300,"&gt;="&amp;F$1)&gt;0,SUMIFS(Распис!$K$4:$K$300,Распис!$B$4:$B$300,$A97,Распис!$C$4:$C$300,"&lt;="&amp;F$1,Распис!$D$4:$D$300,"&gt;="&amp;F$1),SUMIF(База!$B$3:$B$305,$A97,База!$K$3:$K$152))</f>
        <v>0</v>
      </c>
      <c r="G97" s="46" t="s">
        <v>23</v>
      </c>
      <c r="H97" s="46" t="s">
        <v>24</v>
      </c>
      <c r="I97" s="46">
        <f ca="1">IF(COUNTIFS(Распис!$B$4:$B$300,$A97,Распис!$C$4:$C$300,"&lt;="&amp;I$1,Распис!$D$4:$D$300,"&gt;="&amp;I$1)&gt;0,SUMIFS(Распис!$G$4:$G$300,Распис!$B$4:$B$300,$A97,Распис!$C$4:$C$300,"&lt;="&amp;I$1,Распис!$D$4:$D$300,"&gt;="&amp;I$1),SUMIF(База!$B$3:$B$305,$A97,База!$G$3:$G$152))</f>
        <v>0</v>
      </c>
      <c r="J97" s="46" t="s">
        <v>24</v>
      </c>
      <c r="K97" s="46">
        <f ca="1">IF(COUNTIFS(Распис!$B$4:$B$300,$A97,Распис!$C$4:$C$300,"&lt;="&amp;K$1,Распис!$D$4:$D$300,"&gt;="&amp;K$1)&gt;0,SUMIFS(Распис!$I$4:$I$300,Распис!$B$4:$B$300,$A97,Распис!$C$4:$C$300,"&lt;="&amp;K$1,Распис!$D$4:$D$300,"&gt;="&amp;K$1),SUMIF(База!$B$3:$B$305,$A97,База!$I$3:$I$152))</f>
        <v>0</v>
      </c>
      <c r="L97" s="46">
        <f ca="1">IF(COUNTIFS(Распис!$B$4:$B$300,$A97,Распис!$C$4:$C$300,"&lt;="&amp;L$1,Распис!$D$4:$D$300,"&gt;="&amp;L$1)&gt;0,SUMIFS(Распис!$J$4:$J$300,Распис!$B$4:$B$300,$A97,Распис!$C$4:$C$300,"&lt;="&amp;L$1,Распис!$D$4:$D$300,"&gt;="&amp;L$1),SUMIF(База!$B$3:$B$305,$A97,База!$J$3:$J$152))</f>
        <v>0</v>
      </c>
      <c r="M97" s="46">
        <f ca="1">IF(COUNTIFS(Распис!$B$4:$B$300,$A97,Распис!$C$4:$C$300,"&lt;="&amp;M$1,Распис!$D$4:$D$300,"&gt;="&amp;M$1)&gt;0,SUMIFS(Распис!$K$4:$K$300,Распис!$B$4:$B$300,$A97,Распис!$C$4:$C$300,"&lt;="&amp;M$1,Распис!$D$4:$D$300,"&gt;="&amp;M$1),SUMIF(База!$B$3:$B$305,$A97,База!$K$3:$K$152))</f>
        <v>0</v>
      </c>
      <c r="N97" s="46" t="s">
        <v>23</v>
      </c>
      <c r="O97" s="46">
        <f ca="1">IF(COUNTIFS(Распис!$B$4:$B$300,$A97,Распис!$C$4:$C$300,"&lt;="&amp;O$1,Распис!$D$4:$D$300,"&gt;="&amp;O$1)&gt;0,SUMIFS(Распис!$F$4:$F$300,Распис!$B$4:$B$300,$A97,Распис!$C$4:$C$300,"&lt;="&amp;O$1,Распис!$D$4:$D$300,"&gt;="&amp;O$1),SUMIF(База!$B$3:$B$305,$A97,База!$F$3:$F$152))</f>
        <v>0</v>
      </c>
      <c r="P97" s="46">
        <f ca="1">IF(COUNTIFS(Распис!$B$4:$B$300,$A97,Распис!$C$4:$C$300,"&lt;="&amp;P$1,Распис!$D$4:$D$300,"&gt;="&amp;P$1)&gt;0,SUMIFS(Распис!$G$4:$G$300,Распис!$B$4:$B$300,$A97,Распис!$C$4:$C$300,"&lt;="&amp;P$1,Распис!$D$4:$D$300,"&gt;="&amp;P$1),SUMIF(База!$B$3:$B$305,$A97,База!$G$3:$G$152))</f>
        <v>0</v>
      </c>
      <c r="Q97" s="46">
        <f ca="1">IF(COUNTIFS(Распис!$B$4:$B$300,$A97,Распис!$C$4:$C$300,"&lt;="&amp;Q$1,Распис!$D$4:$D$300,"&gt;="&amp;Q$1)&gt;0,SUMIFS(Распис!$H$4:$H$300,Распис!$B$4:$B$300,$A97,Распис!$C$4:$C$300,"&lt;="&amp;Q$1,Распис!$D$4:$D$300,"&gt;="&amp;Q$1),SUMIF(База!$B$3:$B$305,$A97,База!$H$3:$H$152))</f>
        <v>0</v>
      </c>
      <c r="R97" s="46">
        <f ca="1">IF(COUNTIFS(Распис!$B$4:$B$300,$A97,Распис!$C$4:$C$300,"&lt;="&amp;R$1,Распис!$D$4:$D$300,"&gt;="&amp;R$1)&gt;0,SUMIFS(Распис!$I$4:$I$300,Распис!$B$4:$B$300,$A97,Распис!$C$4:$C$300,"&lt;="&amp;R$1,Распис!$D$4:$D$300,"&gt;="&amp;R$1),SUMIF(База!$B$3:$B$305,$A97,База!$I$3:$I$152))</f>
        <v>0</v>
      </c>
      <c r="S97" s="46">
        <f ca="1">IF(COUNTIFS(Распис!$B$4:$B$300,$A97,Распис!$C$4:$C$300,"&lt;="&amp;S$1,Распис!$D$4:$D$300,"&gt;="&amp;S$1)&gt;0,SUMIFS(Распис!$J$4:$J$300,Распис!$B$4:$B$300,$A97,Распис!$C$4:$C$300,"&lt;="&amp;S$1,Распис!$D$4:$D$300,"&gt;="&amp;S$1),SUMIF(База!$B$3:$B$305,$A97,База!$J$3:$J$152))</f>
        <v>0</v>
      </c>
      <c r="T97" s="46">
        <f ca="1">IF(COUNTIFS(Распис!$B$4:$B$300,$A97,Распис!$C$4:$C$300,"&lt;="&amp;T$1,Распис!$D$4:$D$300,"&gt;="&amp;T$1)&gt;0,SUMIFS(Распис!$K$4:$K$300,Распис!$B$4:$B$300,$A97,Распис!$C$4:$C$300,"&lt;="&amp;T$1,Распис!$D$4:$D$300,"&gt;="&amp;T$1),SUMIF(База!$B$3:$B$305,$A97,База!$K$3:$K$152))</f>
        <v>0</v>
      </c>
      <c r="U97" s="46" t="s">
        <v>23</v>
      </c>
      <c r="V97" s="46">
        <f ca="1">IF(COUNTIFS(Распис!$B$4:$B$300,$A97,Распис!$C$4:$C$300,"&lt;="&amp;V$1,Распис!$D$4:$D$300,"&gt;="&amp;V$1)&gt;0,SUMIFS(Распис!$F$4:$F$300,Распис!$B$4:$B$300,$A97,Распис!$C$4:$C$300,"&lt;="&amp;V$1,Распис!$D$4:$D$300,"&gt;="&amp;V$1),SUMIF(База!$B$3:$B$305,$A97,База!$F$3:$F$152))</f>
        <v>0</v>
      </c>
      <c r="W97" s="46">
        <f ca="1">IF(COUNTIFS(Распис!$B$4:$B$300,$A97,Распис!$C$4:$C$300,"&lt;="&amp;W$1,Распис!$D$4:$D$300,"&gt;="&amp;W$1)&gt;0,SUMIFS(Распис!$G$4:$G$300,Распис!$B$4:$B$300,$A97,Распис!$C$4:$C$300,"&lt;="&amp;W$1,Распис!$D$4:$D$300,"&gt;="&amp;W$1),SUMIF(База!$B$3:$B$305,$A97,База!$G$3:$G$152))</f>
        <v>0</v>
      </c>
      <c r="X97" s="46">
        <f ca="1">IF(COUNTIFS(Распис!$B$4:$B$300,$A97,Распис!$C$4:$C$300,"&lt;="&amp;X$1,Распис!$D$4:$D$300,"&gt;="&amp;X$1)&gt;0,SUMIFS(Распис!$H$4:$H$300,Распис!$B$4:$B$300,$A97,Распис!$C$4:$C$300,"&lt;="&amp;X$1,Распис!$D$4:$D$300,"&gt;="&amp;X$1),SUMIF(База!$B$3:$B$305,$A97,База!$H$3:$H$152))</f>
        <v>0</v>
      </c>
      <c r="Y97" s="46">
        <f ca="1">IF(COUNTIFS(Распис!$B$4:$B$300,$A97,Распис!$C$4:$C$300,"&lt;="&amp;Y$1,Распис!$D$4:$D$300,"&gt;="&amp;Y$1)&gt;0,SUMIFS(Распис!$I$4:$I$300,Распис!$B$4:$B$300,$A97,Распис!$C$4:$C$300,"&lt;="&amp;Y$1,Распис!$D$4:$D$300,"&gt;="&amp;Y$1),SUMIF(База!$B$3:$B$305,$A97,База!$I$3:$I$152))</f>
        <v>0</v>
      </c>
      <c r="Z97" s="46">
        <f ca="1">IF(COUNTIFS(Распис!$B$4:$B$300,$A97,Распис!$C$4:$C$300,"&lt;="&amp;Z$1,Распис!$D$4:$D$300,"&gt;="&amp;Z$1)&gt;0,SUMIFS(Распис!$J$4:$J$300,Распис!$B$4:$B$300,$A97,Распис!$C$4:$C$300,"&lt;="&amp;Z$1,Распис!$D$4:$D$300,"&gt;="&amp;Z$1),SUMIF(База!$B$3:$B$305,$A97,База!$J$3:$J$152))</f>
        <v>0</v>
      </c>
      <c r="AA97" s="46" t="s">
        <v>25</v>
      </c>
      <c r="AB97" s="46" t="s">
        <v>23</v>
      </c>
      <c r="AC97" s="46" t="s">
        <v>25</v>
      </c>
      <c r="AD97" s="46" t="s">
        <v>25</v>
      </c>
      <c r="AE97" s="46" t="s">
        <v>25</v>
      </c>
      <c r="AF97" s="46" t="s">
        <v>25</v>
      </c>
      <c r="AG97" s="46">
        <f t="shared" ca="1" si="11"/>
        <v>0</v>
      </c>
      <c r="AH97" s="46">
        <f ca="1">AG97-SUMIFS(Распред!$G$4:$G$300,Распред!$B$4:$B$300,"май",Распред!$F$4:$F$300,A97)</f>
        <v>0</v>
      </c>
      <c r="AI97" s="46">
        <f ca="1">AH97+(COUNTIF(B97:AF97,"КД")+SUMIFS(Распред!$AH$4:$AH$300,Распред!$F$4:$F$300,A97,Распред!$B$4:$B$300,"май"))*4</f>
        <v>20</v>
      </c>
      <c r="AJ97" s="46">
        <f t="shared" ca="1" si="12"/>
        <v>0</v>
      </c>
      <c r="AK97" s="46">
        <f t="shared" ca="1" si="13"/>
        <v>0</v>
      </c>
      <c r="AL97" s="46">
        <f>SUMIFS(Распред!$K$4:$K$300,Распред!$B$4:$B$300,"май",Распред!$J$4:$J$300,A97)+SUMIFS(Распред!$M$4:$M$300,Распред!$B$4:$B$300,"май",Распред!$L$4:$L$300,A97)+SUMIFS(Распред!$O$4:$O$300,Распред!$B$4:$B$300,"май",Распред!$N$4:$N$300,A97)+SUMIFS(Распред!$Q$4:$Q$300,Распред!$B$4:$B$300,"май",Распред!$P$4:$P$300,A97)+SUMIFS(Распред!$S$4:$S$300,Распред!$B$4:$B$300,"май",Распред!$R$4:$R$300,A97)+SUMIFS(Распред!$U$4:$U$300,Распред!$B$4:$B$300,"май",Распред!$T$4:$T$300,A97)+SUMIFS(Распред!$W$4:$W$300,Распред!$B$4:$B$300,"май",Распред!$V$4:$V$300,A97)+SUMIFS(Распред!$Y$4:$Y$300,Распред!$B$4:$B$300,"май",Распред!$X$4:$X$300,A97)+SUMIFS(Распред!$AA$4:$AA$300,Распред!$B$4:$B$300,"май",Распред!$Z$4:$Z$300,A97)+SUMIFS(Распред!$AC$4:$AC$300,Распред!$B$4:$B$300,"май",Распред!$AB$4:$AB$300,A97)</f>
        <v>0</v>
      </c>
      <c r="AM97" s="46">
        <f t="shared" ca="1" si="14"/>
        <v>0</v>
      </c>
      <c r="AN97" s="46">
        <f t="shared" ca="1" si="15"/>
        <v>0</v>
      </c>
      <c r="AO97" s="46">
        <f t="shared" ca="1" si="16"/>
        <v>0</v>
      </c>
      <c r="AP97" s="46">
        <f>январь!AP97</f>
        <v>0</v>
      </c>
      <c r="AQ97" s="46">
        <f t="shared" ca="1" si="17"/>
        <v>0</v>
      </c>
      <c r="AR97" s="47"/>
      <c r="AS97" s="47">
        <f t="shared" ca="1" si="18"/>
        <v>0</v>
      </c>
      <c r="AT97" s="47"/>
      <c r="AU97" s="47"/>
      <c r="AV97" s="47"/>
      <c r="AW97" s="47"/>
      <c r="AX97" s="47"/>
      <c r="AY97" s="184"/>
      <c r="AZ97" s="184"/>
      <c r="BA97" s="184"/>
      <c r="BB97" s="184"/>
      <c r="BC97" s="184"/>
      <c r="BD97" s="184"/>
      <c r="BE97" s="184"/>
    </row>
    <row r="98" spans="1:57" x14ac:dyDescent="0.25">
      <c r="A98" s="47">
        <f>База!B98</f>
        <v>0</v>
      </c>
      <c r="B98" s="46" t="s">
        <v>24</v>
      </c>
      <c r="C98" s="46">
        <f ca="1">IF(COUNTIFS(Распис!$B$4:$B$300,$A98,Распис!$C$4:$C$300,"&lt;="&amp;C$1,Распис!$D$4:$D$300,"&gt;="&amp;C$1)&gt;0,SUMIFS(Распис!$H$4:$H$300,Распис!$B$4:$B$300,$A98,Распис!$C$4:$C$300,"&lt;="&amp;C$1,Распис!$D$4:$D$300,"&gt;="&amp;C$1),SUMIF(База!$B$3:$B$305,$A98,База!$H$3:$H$152))</f>
        <v>0</v>
      </c>
      <c r="D98" s="46">
        <f ca="1">IF(COUNTIFS(Распис!$B$4:$B$300,$A98,Распис!$C$4:$C$300,"&lt;="&amp;D$1,Распис!$D$4:$D$300,"&gt;="&amp;D$1)&gt;0,SUMIFS(Распис!$I$4:$I$300,Распис!$B$4:$B$300,$A98,Распис!$C$4:$C$300,"&lt;="&amp;D$1,Распис!$D$4:$D$300,"&gt;="&amp;D$1),SUMIF(База!$B$3:$B$305,$A98,База!$I$3:$I$152))</f>
        <v>0</v>
      </c>
      <c r="E98" s="46">
        <f ca="1">IF(COUNTIFS(Распис!$B$4:$B$300,$A98,Распис!$C$4:$C$300,"&lt;="&amp;E$1,Распис!$D$4:$D$300,"&gt;="&amp;E$1)&gt;0,SUMIFS(Распис!$J$4:$J$300,Распис!$B$4:$B$300,$A98,Распис!$C$4:$C$300,"&lt;="&amp;E$1,Распис!$D$4:$D$300,"&gt;="&amp;E$1),SUMIF(База!$B$3:$B$305,$A98,База!$J$3:$J$152))</f>
        <v>0</v>
      </c>
      <c r="F98" s="46">
        <f ca="1">IF(COUNTIFS(Распис!$B$4:$B$300,$A98,Распис!$C$4:$C$300,"&lt;="&amp;F$1,Распис!$D$4:$D$300,"&gt;="&amp;F$1)&gt;0,SUMIFS(Распис!$K$4:$K$300,Распис!$B$4:$B$300,$A98,Распис!$C$4:$C$300,"&lt;="&amp;F$1,Распис!$D$4:$D$300,"&gt;="&amp;F$1),SUMIF(База!$B$3:$B$305,$A98,База!$K$3:$K$152))</f>
        <v>0</v>
      </c>
      <c r="G98" s="46" t="s">
        <v>23</v>
      </c>
      <c r="H98" s="46" t="s">
        <v>24</v>
      </c>
      <c r="I98" s="46">
        <f ca="1">IF(COUNTIFS(Распис!$B$4:$B$300,$A98,Распис!$C$4:$C$300,"&lt;="&amp;I$1,Распис!$D$4:$D$300,"&gt;="&amp;I$1)&gt;0,SUMIFS(Распис!$G$4:$G$300,Распис!$B$4:$B$300,$A98,Распис!$C$4:$C$300,"&lt;="&amp;I$1,Распис!$D$4:$D$300,"&gt;="&amp;I$1),SUMIF(База!$B$3:$B$305,$A98,База!$G$3:$G$152))</f>
        <v>0</v>
      </c>
      <c r="J98" s="46" t="s">
        <v>24</v>
      </c>
      <c r="K98" s="46">
        <f ca="1">IF(COUNTIFS(Распис!$B$4:$B$300,$A98,Распис!$C$4:$C$300,"&lt;="&amp;K$1,Распис!$D$4:$D$300,"&gt;="&amp;K$1)&gt;0,SUMIFS(Распис!$I$4:$I$300,Распис!$B$4:$B$300,$A98,Распис!$C$4:$C$300,"&lt;="&amp;K$1,Распис!$D$4:$D$300,"&gt;="&amp;K$1),SUMIF(База!$B$3:$B$305,$A98,База!$I$3:$I$152))</f>
        <v>0</v>
      </c>
      <c r="L98" s="46">
        <f ca="1">IF(COUNTIFS(Распис!$B$4:$B$300,$A98,Распис!$C$4:$C$300,"&lt;="&amp;L$1,Распис!$D$4:$D$300,"&gt;="&amp;L$1)&gt;0,SUMIFS(Распис!$J$4:$J$300,Распис!$B$4:$B$300,$A98,Распис!$C$4:$C$300,"&lt;="&amp;L$1,Распис!$D$4:$D$300,"&gt;="&amp;L$1),SUMIF(База!$B$3:$B$305,$A98,База!$J$3:$J$152))</f>
        <v>0</v>
      </c>
      <c r="M98" s="46">
        <f ca="1">IF(COUNTIFS(Распис!$B$4:$B$300,$A98,Распис!$C$4:$C$300,"&lt;="&amp;M$1,Распис!$D$4:$D$300,"&gt;="&amp;M$1)&gt;0,SUMIFS(Распис!$K$4:$K$300,Распис!$B$4:$B$300,$A98,Распис!$C$4:$C$300,"&lt;="&amp;M$1,Распис!$D$4:$D$300,"&gt;="&amp;M$1),SUMIF(База!$B$3:$B$305,$A98,База!$K$3:$K$152))</f>
        <v>0</v>
      </c>
      <c r="N98" s="46" t="s">
        <v>23</v>
      </c>
      <c r="O98" s="46">
        <f ca="1">IF(COUNTIFS(Распис!$B$4:$B$300,$A98,Распис!$C$4:$C$300,"&lt;="&amp;O$1,Распис!$D$4:$D$300,"&gt;="&amp;O$1)&gt;0,SUMIFS(Распис!$F$4:$F$300,Распис!$B$4:$B$300,$A98,Распис!$C$4:$C$300,"&lt;="&amp;O$1,Распис!$D$4:$D$300,"&gt;="&amp;O$1),SUMIF(База!$B$3:$B$305,$A98,База!$F$3:$F$152))</f>
        <v>0</v>
      </c>
      <c r="P98" s="46">
        <f ca="1">IF(COUNTIFS(Распис!$B$4:$B$300,$A98,Распис!$C$4:$C$300,"&lt;="&amp;P$1,Распис!$D$4:$D$300,"&gt;="&amp;P$1)&gt;0,SUMIFS(Распис!$G$4:$G$300,Распис!$B$4:$B$300,$A98,Распис!$C$4:$C$300,"&lt;="&amp;P$1,Распис!$D$4:$D$300,"&gt;="&amp;P$1),SUMIF(База!$B$3:$B$305,$A98,База!$G$3:$G$152))</f>
        <v>0</v>
      </c>
      <c r="Q98" s="46">
        <f ca="1">IF(COUNTIFS(Распис!$B$4:$B$300,$A98,Распис!$C$4:$C$300,"&lt;="&amp;Q$1,Распис!$D$4:$D$300,"&gt;="&amp;Q$1)&gt;0,SUMIFS(Распис!$H$4:$H$300,Распис!$B$4:$B$300,$A98,Распис!$C$4:$C$300,"&lt;="&amp;Q$1,Распис!$D$4:$D$300,"&gt;="&amp;Q$1),SUMIF(База!$B$3:$B$305,$A98,База!$H$3:$H$152))</f>
        <v>0</v>
      </c>
      <c r="R98" s="46">
        <f ca="1">IF(COUNTIFS(Распис!$B$4:$B$300,$A98,Распис!$C$4:$C$300,"&lt;="&amp;R$1,Распис!$D$4:$D$300,"&gt;="&amp;R$1)&gt;0,SUMIFS(Распис!$I$4:$I$300,Распис!$B$4:$B$300,$A98,Распис!$C$4:$C$300,"&lt;="&amp;R$1,Распис!$D$4:$D$300,"&gt;="&amp;R$1),SUMIF(База!$B$3:$B$305,$A98,База!$I$3:$I$152))</f>
        <v>0</v>
      </c>
      <c r="S98" s="46">
        <f ca="1">IF(COUNTIFS(Распис!$B$4:$B$300,$A98,Распис!$C$4:$C$300,"&lt;="&amp;S$1,Распис!$D$4:$D$300,"&gt;="&amp;S$1)&gt;0,SUMIFS(Распис!$J$4:$J$300,Распис!$B$4:$B$300,$A98,Распис!$C$4:$C$300,"&lt;="&amp;S$1,Распис!$D$4:$D$300,"&gt;="&amp;S$1),SUMIF(База!$B$3:$B$305,$A98,База!$J$3:$J$152))</f>
        <v>0</v>
      </c>
      <c r="T98" s="46">
        <f ca="1">IF(COUNTIFS(Распис!$B$4:$B$300,$A98,Распис!$C$4:$C$300,"&lt;="&amp;T$1,Распис!$D$4:$D$300,"&gt;="&amp;T$1)&gt;0,SUMIFS(Распис!$K$4:$K$300,Распис!$B$4:$B$300,$A98,Распис!$C$4:$C$300,"&lt;="&amp;T$1,Распис!$D$4:$D$300,"&gt;="&amp;T$1),SUMIF(База!$B$3:$B$305,$A98,База!$K$3:$K$152))</f>
        <v>0</v>
      </c>
      <c r="U98" s="46" t="s">
        <v>23</v>
      </c>
      <c r="V98" s="46">
        <f ca="1">IF(COUNTIFS(Распис!$B$4:$B$300,$A98,Распис!$C$4:$C$300,"&lt;="&amp;V$1,Распис!$D$4:$D$300,"&gt;="&amp;V$1)&gt;0,SUMIFS(Распис!$F$4:$F$300,Распис!$B$4:$B$300,$A98,Распис!$C$4:$C$300,"&lt;="&amp;V$1,Распис!$D$4:$D$300,"&gt;="&amp;V$1),SUMIF(База!$B$3:$B$305,$A98,База!$F$3:$F$152))</f>
        <v>0</v>
      </c>
      <c r="W98" s="46">
        <f ca="1">IF(COUNTIFS(Распис!$B$4:$B$300,$A98,Распис!$C$4:$C$300,"&lt;="&amp;W$1,Распис!$D$4:$D$300,"&gt;="&amp;W$1)&gt;0,SUMIFS(Распис!$G$4:$G$300,Распис!$B$4:$B$300,$A98,Распис!$C$4:$C$300,"&lt;="&amp;W$1,Распис!$D$4:$D$300,"&gt;="&amp;W$1),SUMIF(База!$B$3:$B$305,$A98,База!$G$3:$G$152))</f>
        <v>0</v>
      </c>
      <c r="X98" s="46">
        <f ca="1">IF(COUNTIFS(Распис!$B$4:$B$300,$A98,Распис!$C$4:$C$300,"&lt;="&amp;X$1,Распис!$D$4:$D$300,"&gt;="&amp;X$1)&gt;0,SUMIFS(Распис!$H$4:$H$300,Распис!$B$4:$B$300,$A98,Распис!$C$4:$C$300,"&lt;="&amp;X$1,Распис!$D$4:$D$300,"&gt;="&amp;X$1),SUMIF(База!$B$3:$B$305,$A98,База!$H$3:$H$152))</f>
        <v>0</v>
      </c>
      <c r="Y98" s="46">
        <f ca="1">IF(COUNTIFS(Распис!$B$4:$B$300,$A98,Распис!$C$4:$C$300,"&lt;="&amp;Y$1,Распис!$D$4:$D$300,"&gt;="&amp;Y$1)&gt;0,SUMIFS(Распис!$I$4:$I$300,Распис!$B$4:$B$300,$A98,Распис!$C$4:$C$300,"&lt;="&amp;Y$1,Распис!$D$4:$D$300,"&gt;="&amp;Y$1),SUMIF(База!$B$3:$B$305,$A98,База!$I$3:$I$152))</f>
        <v>0</v>
      </c>
      <c r="Z98" s="46">
        <f ca="1">IF(COUNTIFS(Распис!$B$4:$B$300,$A98,Распис!$C$4:$C$300,"&lt;="&amp;Z$1,Распис!$D$4:$D$300,"&gt;="&amp;Z$1)&gt;0,SUMIFS(Распис!$J$4:$J$300,Распис!$B$4:$B$300,$A98,Распис!$C$4:$C$300,"&lt;="&amp;Z$1,Распис!$D$4:$D$300,"&gt;="&amp;Z$1),SUMIF(База!$B$3:$B$305,$A98,База!$J$3:$J$152))</f>
        <v>0</v>
      </c>
      <c r="AA98" s="46" t="s">
        <v>25</v>
      </c>
      <c r="AB98" s="46" t="s">
        <v>23</v>
      </c>
      <c r="AC98" s="46" t="s">
        <v>25</v>
      </c>
      <c r="AD98" s="46" t="s">
        <v>25</v>
      </c>
      <c r="AE98" s="46" t="s">
        <v>25</v>
      </c>
      <c r="AF98" s="46" t="s">
        <v>25</v>
      </c>
      <c r="AG98" s="46">
        <f t="shared" ca="1" si="11"/>
        <v>0</v>
      </c>
      <c r="AH98" s="46">
        <f ca="1">AG98-SUMIFS(Распред!$G$4:$G$300,Распред!$B$4:$B$300,"май",Распред!$F$4:$F$300,A98)</f>
        <v>0</v>
      </c>
      <c r="AI98" s="46">
        <f ca="1">AH98+(COUNTIF(B98:AF98,"КД")+SUMIFS(Распред!$AH$4:$AH$300,Распред!$F$4:$F$300,A98,Распред!$B$4:$B$300,"май"))*4</f>
        <v>20</v>
      </c>
      <c r="AJ98" s="46">
        <f t="shared" ca="1" si="12"/>
        <v>0</v>
      </c>
      <c r="AK98" s="46">
        <f t="shared" ca="1" si="13"/>
        <v>0</v>
      </c>
      <c r="AL98" s="46">
        <f>SUMIFS(Распред!$K$4:$K$300,Распред!$B$4:$B$300,"май",Распред!$J$4:$J$300,A98)+SUMIFS(Распред!$M$4:$M$300,Распред!$B$4:$B$300,"май",Распред!$L$4:$L$300,A98)+SUMIFS(Распред!$O$4:$O$300,Распред!$B$4:$B$300,"май",Распред!$N$4:$N$300,A98)+SUMIFS(Распред!$Q$4:$Q$300,Распред!$B$4:$B$300,"май",Распред!$P$4:$P$300,A98)+SUMIFS(Распред!$S$4:$S$300,Распред!$B$4:$B$300,"май",Распред!$R$4:$R$300,A98)+SUMIFS(Распред!$U$4:$U$300,Распред!$B$4:$B$300,"май",Распред!$T$4:$T$300,A98)+SUMIFS(Распред!$W$4:$W$300,Распред!$B$4:$B$300,"май",Распред!$V$4:$V$300,A98)+SUMIFS(Распред!$Y$4:$Y$300,Распред!$B$4:$B$300,"май",Распред!$X$4:$X$300,A98)+SUMIFS(Распред!$AA$4:$AA$300,Распред!$B$4:$B$300,"май",Распред!$Z$4:$Z$300,A98)+SUMIFS(Распред!$AC$4:$AC$300,Распред!$B$4:$B$300,"май",Распред!$AB$4:$AB$300,A98)</f>
        <v>0</v>
      </c>
      <c r="AM98" s="46">
        <f t="shared" ca="1" si="14"/>
        <v>0</v>
      </c>
      <c r="AN98" s="46">
        <f t="shared" ca="1" si="15"/>
        <v>0</v>
      </c>
      <c r="AO98" s="46">
        <f t="shared" ca="1" si="16"/>
        <v>0</v>
      </c>
      <c r="AP98" s="46">
        <f>январь!AP98</f>
        <v>0</v>
      </c>
      <c r="AQ98" s="46">
        <f t="shared" ca="1" si="17"/>
        <v>0</v>
      </c>
      <c r="AR98" s="47"/>
      <c r="AS98" s="47">
        <f t="shared" ca="1" si="18"/>
        <v>0</v>
      </c>
      <c r="AT98" s="47"/>
      <c r="AU98" s="47"/>
      <c r="AV98" s="47"/>
      <c r="AW98" s="47"/>
      <c r="AX98" s="47"/>
      <c r="AY98" s="184"/>
      <c r="AZ98" s="184"/>
      <c r="BA98" s="184"/>
      <c r="BB98" s="184"/>
      <c r="BC98" s="184"/>
      <c r="BD98" s="184"/>
      <c r="BE98" s="184"/>
    </row>
    <row r="99" spans="1:57" x14ac:dyDescent="0.25">
      <c r="A99" s="47">
        <f>База!B99</f>
        <v>0</v>
      </c>
      <c r="B99" s="46" t="s">
        <v>24</v>
      </c>
      <c r="C99" s="46">
        <f ca="1">IF(COUNTIFS(Распис!$B$4:$B$300,$A99,Распис!$C$4:$C$300,"&lt;="&amp;C$1,Распис!$D$4:$D$300,"&gt;="&amp;C$1)&gt;0,SUMIFS(Распис!$H$4:$H$300,Распис!$B$4:$B$300,$A99,Распис!$C$4:$C$300,"&lt;="&amp;C$1,Распис!$D$4:$D$300,"&gt;="&amp;C$1),SUMIF(База!$B$3:$B$305,$A99,База!$H$3:$H$152))</f>
        <v>0</v>
      </c>
      <c r="D99" s="46">
        <f ca="1">IF(COUNTIFS(Распис!$B$4:$B$300,$A99,Распис!$C$4:$C$300,"&lt;="&amp;D$1,Распис!$D$4:$D$300,"&gt;="&amp;D$1)&gt;0,SUMIFS(Распис!$I$4:$I$300,Распис!$B$4:$B$300,$A99,Распис!$C$4:$C$300,"&lt;="&amp;D$1,Распис!$D$4:$D$300,"&gt;="&amp;D$1),SUMIF(База!$B$3:$B$305,$A99,База!$I$3:$I$152))</f>
        <v>0</v>
      </c>
      <c r="E99" s="46">
        <f ca="1">IF(COUNTIFS(Распис!$B$4:$B$300,$A99,Распис!$C$4:$C$300,"&lt;="&amp;E$1,Распис!$D$4:$D$300,"&gt;="&amp;E$1)&gt;0,SUMIFS(Распис!$J$4:$J$300,Распис!$B$4:$B$300,$A99,Распис!$C$4:$C$300,"&lt;="&amp;E$1,Распис!$D$4:$D$300,"&gt;="&amp;E$1),SUMIF(База!$B$3:$B$305,$A99,База!$J$3:$J$152))</f>
        <v>0</v>
      </c>
      <c r="F99" s="46">
        <f ca="1">IF(COUNTIFS(Распис!$B$4:$B$300,$A99,Распис!$C$4:$C$300,"&lt;="&amp;F$1,Распис!$D$4:$D$300,"&gt;="&amp;F$1)&gt;0,SUMIFS(Распис!$K$4:$K$300,Распис!$B$4:$B$300,$A99,Распис!$C$4:$C$300,"&lt;="&amp;F$1,Распис!$D$4:$D$300,"&gt;="&amp;F$1),SUMIF(База!$B$3:$B$305,$A99,База!$K$3:$K$152))</f>
        <v>0</v>
      </c>
      <c r="G99" s="46" t="s">
        <v>23</v>
      </c>
      <c r="H99" s="46" t="s">
        <v>24</v>
      </c>
      <c r="I99" s="46">
        <f ca="1">IF(COUNTIFS(Распис!$B$4:$B$300,$A99,Распис!$C$4:$C$300,"&lt;="&amp;I$1,Распис!$D$4:$D$300,"&gt;="&amp;I$1)&gt;0,SUMIFS(Распис!$G$4:$G$300,Распис!$B$4:$B$300,$A99,Распис!$C$4:$C$300,"&lt;="&amp;I$1,Распис!$D$4:$D$300,"&gt;="&amp;I$1),SUMIF(База!$B$3:$B$305,$A99,База!$G$3:$G$152))</f>
        <v>0</v>
      </c>
      <c r="J99" s="46" t="s">
        <v>24</v>
      </c>
      <c r="K99" s="46">
        <f ca="1">IF(COUNTIFS(Распис!$B$4:$B$300,$A99,Распис!$C$4:$C$300,"&lt;="&amp;K$1,Распис!$D$4:$D$300,"&gt;="&amp;K$1)&gt;0,SUMIFS(Распис!$I$4:$I$300,Распис!$B$4:$B$300,$A99,Распис!$C$4:$C$300,"&lt;="&amp;K$1,Распис!$D$4:$D$300,"&gt;="&amp;K$1),SUMIF(База!$B$3:$B$305,$A99,База!$I$3:$I$152))</f>
        <v>0</v>
      </c>
      <c r="L99" s="46">
        <f ca="1">IF(COUNTIFS(Распис!$B$4:$B$300,$A99,Распис!$C$4:$C$300,"&lt;="&amp;L$1,Распис!$D$4:$D$300,"&gt;="&amp;L$1)&gt;0,SUMIFS(Распис!$J$4:$J$300,Распис!$B$4:$B$300,$A99,Распис!$C$4:$C$300,"&lt;="&amp;L$1,Распис!$D$4:$D$300,"&gt;="&amp;L$1),SUMIF(База!$B$3:$B$305,$A99,База!$J$3:$J$152))</f>
        <v>0</v>
      </c>
      <c r="M99" s="46">
        <f ca="1">IF(COUNTIFS(Распис!$B$4:$B$300,$A99,Распис!$C$4:$C$300,"&lt;="&amp;M$1,Распис!$D$4:$D$300,"&gt;="&amp;M$1)&gt;0,SUMIFS(Распис!$K$4:$K$300,Распис!$B$4:$B$300,$A99,Распис!$C$4:$C$300,"&lt;="&amp;M$1,Распис!$D$4:$D$300,"&gt;="&amp;M$1),SUMIF(База!$B$3:$B$305,$A99,База!$K$3:$K$152))</f>
        <v>0</v>
      </c>
      <c r="N99" s="46" t="s">
        <v>23</v>
      </c>
      <c r="O99" s="46">
        <f ca="1">IF(COUNTIFS(Распис!$B$4:$B$300,$A99,Распис!$C$4:$C$300,"&lt;="&amp;O$1,Распис!$D$4:$D$300,"&gt;="&amp;O$1)&gt;0,SUMIFS(Распис!$F$4:$F$300,Распис!$B$4:$B$300,$A99,Распис!$C$4:$C$300,"&lt;="&amp;O$1,Распис!$D$4:$D$300,"&gt;="&amp;O$1),SUMIF(База!$B$3:$B$305,$A99,База!$F$3:$F$152))</f>
        <v>0</v>
      </c>
      <c r="P99" s="46">
        <f ca="1">IF(COUNTIFS(Распис!$B$4:$B$300,$A99,Распис!$C$4:$C$300,"&lt;="&amp;P$1,Распис!$D$4:$D$300,"&gt;="&amp;P$1)&gt;0,SUMIFS(Распис!$G$4:$G$300,Распис!$B$4:$B$300,$A99,Распис!$C$4:$C$300,"&lt;="&amp;P$1,Распис!$D$4:$D$300,"&gt;="&amp;P$1),SUMIF(База!$B$3:$B$305,$A99,База!$G$3:$G$152))</f>
        <v>0</v>
      </c>
      <c r="Q99" s="46">
        <f ca="1">IF(COUNTIFS(Распис!$B$4:$B$300,$A99,Распис!$C$4:$C$300,"&lt;="&amp;Q$1,Распис!$D$4:$D$300,"&gt;="&amp;Q$1)&gt;0,SUMIFS(Распис!$H$4:$H$300,Распис!$B$4:$B$300,$A99,Распис!$C$4:$C$300,"&lt;="&amp;Q$1,Распис!$D$4:$D$300,"&gt;="&amp;Q$1),SUMIF(База!$B$3:$B$305,$A99,База!$H$3:$H$152))</f>
        <v>0</v>
      </c>
      <c r="R99" s="46">
        <f ca="1">IF(COUNTIFS(Распис!$B$4:$B$300,$A99,Распис!$C$4:$C$300,"&lt;="&amp;R$1,Распис!$D$4:$D$300,"&gt;="&amp;R$1)&gt;0,SUMIFS(Распис!$I$4:$I$300,Распис!$B$4:$B$300,$A99,Распис!$C$4:$C$300,"&lt;="&amp;R$1,Распис!$D$4:$D$300,"&gt;="&amp;R$1),SUMIF(База!$B$3:$B$305,$A99,База!$I$3:$I$152))</f>
        <v>0</v>
      </c>
      <c r="S99" s="46">
        <f ca="1">IF(COUNTIFS(Распис!$B$4:$B$300,$A99,Распис!$C$4:$C$300,"&lt;="&amp;S$1,Распис!$D$4:$D$300,"&gt;="&amp;S$1)&gt;0,SUMIFS(Распис!$J$4:$J$300,Распис!$B$4:$B$300,$A99,Распис!$C$4:$C$300,"&lt;="&amp;S$1,Распис!$D$4:$D$300,"&gt;="&amp;S$1),SUMIF(База!$B$3:$B$305,$A99,База!$J$3:$J$152))</f>
        <v>0</v>
      </c>
      <c r="T99" s="46">
        <f ca="1">IF(COUNTIFS(Распис!$B$4:$B$300,$A99,Распис!$C$4:$C$300,"&lt;="&amp;T$1,Распис!$D$4:$D$300,"&gt;="&amp;T$1)&gt;0,SUMIFS(Распис!$K$4:$K$300,Распис!$B$4:$B$300,$A99,Распис!$C$4:$C$300,"&lt;="&amp;T$1,Распис!$D$4:$D$300,"&gt;="&amp;T$1),SUMIF(База!$B$3:$B$305,$A99,База!$K$3:$K$152))</f>
        <v>0</v>
      </c>
      <c r="U99" s="46" t="s">
        <v>23</v>
      </c>
      <c r="V99" s="46">
        <f ca="1">IF(COUNTIFS(Распис!$B$4:$B$300,$A99,Распис!$C$4:$C$300,"&lt;="&amp;V$1,Распис!$D$4:$D$300,"&gt;="&amp;V$1)&gt;0,SUMIFS(Распис!$F$4:$F$300,Распис!$B$4:$B$300,$A99,Распис!$C$4:$C$300,"&lt;="&amp;V$1,Распис!$D$4:$D$300,"&gt;="&amp;V$1),SUMIF(База!$B$3:$B$305,$A99,База!$F$3:$F$152))</f>
        <v>0</v>
      </c>
      <c r="W99" s="46">
        <f ca="1">IF(COUNTIFS(Распис!$B$4:$B$300,$A99,Распис!$C$4:$C$300,"&lt;="&amp;W$1,Распис!$D$4:$D$300,"&gt;="&amp;W$1)&gt;0,SUMIFS(Распис!$G$4:$G$300,Распис!$B$4:$B$300,$A99,Распис!$C$4:$C$300,"&lt;="&amp;W$1,Распис!$D$4:$D$300,"&gt;="&amp;W$1),SUMIF(База!$B$3:$B$305,$A99,База!$G$3:$G$152))</f>
        <v>0</v>
      </c>
      <c r="X99" s="46">
        <f ca="1">IF(COUNTIFS(Распис!$B$4:$B$300,$A99,Распис!$C$4:$C$300,"&lt;="&amp;X$1,Распис!$D$4:$D$300,"&gt;="&amp;X$1)&gt;0,SUMIFS(Распис!$H$4:$H$300,Распис!$B$4:$B$300,$A99,Распис!$C$4:$C$300,"&lt;="&amp;X$1,Распис!$D$4:$D$300,"&gt;="&amp;X$1),SUMIF(База!$B$3:$B$305,$A99,База!$H$3:$H$152))</f>
        <v>0</v>
      </c>
      <c r="Y99" s="46">
        <f ca="1">IF(COUNTIFS(Распис!$B$4:$B$300,$A99,Распис!$C$4:$C$300,"&lt;="&amp;Y$1,Распис!$D$4:$D$300,"&gt;="&amp;Y$1)&gt;0,SUMIFS(Распис!$I$4:$I$300,Распис!$B$4:$B$300,$A99,Распис!$C$4:$C$300,"&lt;="&amp;Y$1,Распис!$D$4:$D$300,"&gt;="&amp;Y$1),SUMIF(База!$B$3:$B$305,$A99,База!$I$3:$I$152))</f>
        <v>0</v>
      </c>
      <c r="Z99" s="46">
        <f ca="1">IF(COUNTIFS(Распис!$B$4:$B$300,$A99,Распис!$C$4:$C$300,"&lt;="&amp;Z$1,Распис!$D$4:$D$300,"&gt;="&amp;Z$1)&gt;0,SUMIFS(Распис!$J$4:$J$300,Распис!$B$4:$B$300,$A99,Распис!$C$4:$C$300,"&lt;="&amp;Z$1,Распис!$D$4:$D$300,"&gt;="&amp;Z$1),SUMIF(База!$B$3:$B$305,$A99,База!$J$3:$J$152))</f>
        <v>0</v>
      </c>
      <c r="AA99" s="46" t="s">
        <v>25</v>
      </c>
      <c r="AB99" s="46" t="s">
        <v>23</v>
      </c>
      <c r="AC99" s="46" t="s">
        <v>25</v>
      </c>
      <c r="AD99" s="46" t="s">
        <v>25</v>
      </c>
      <c r="AE99" s="46" t="s">
        <v>25</v>
      </c>
      <c r="AF99" s="46" t="s">
        <v>25</v>
      </c>
      <c r="AG99" s="46">
        <f t="shared" ca="1" si="11"/>
        <v>0</v>
      </c>
      <c r="AH99" s="46">
        <f ca="1">AG99-SUMIFS(Распред!$G$4:$G$300,Распред!$B$4:$B$300,"май",Распред!$F$4:$F$300,A99)</f>
        <v>0</v>
      </c>
      <c r="AI99" s="46">
        <f ca="1">AH99+(COUNTIF(B99:AF99,"КД")+SUMIFS(Распред!$AH$4:$AH$300,Распред!$F$4:$F$300,A99,Распред!$B$4:$B$300,"май"))*4</f>
        <v>20</v>
      </c>
      <c r="AJ99" s="46">
        <f t="shared" ca="1" si="12"/>
        <v>0</v>
      </c>
      <c r="AK99" s="46">
        <f t="shared" ca="1" si="13"/>
        <v>0</v>
      </c>
      <c r="AL99" s="46">
        <f>SUMIFS(Распред!$K$4:$K$300,Распред!$B$4:$B$300,"май",Распред!$J$4:$J$300,A99)+SUMIFS(Распред!$M$4:$M$300,Распред!$B$4:$B$300,"май",Распред!$L$4:$L$300,A99)+SUMIFS(Распред!$O$4:$O$300,Распред!$B$4:$B$300,"май",Распред!$N$4:$N$300,A99)+SUMIFS(Распред!$Q$4:$Q$300,Распред!$B$4:$B$300,"май",Распред!$P$4:$P$300,A99)+SUMIFS(Распред!$S$4:$S$300,Распред!$B$4:$B$300,"май",Распред!$R$4:$R$300,A99)+SUMIFS(Распред!$U$4:$U$300,Распред!$B$4:$B$300,"май",Распред!$T$4:$T$300,A99)+SUMIFS(Распред!$W$4:$W$300,Распред!$B$4:$B$300,"май",Распред!$V$4:$V$300,A99)+SUMIFS(Распред!$Y$4:$Y$300,Распред!$B$4:$B$300,"май",Распред!$X$4:$X$300,A99)+SUMIFS(Распред!$AA$4:$AA$300,Распред!$B$4:$B$300,"май",Распред!$Z$4:$Z$300,A99)+SUMIFS(Распред!$AC$4:$AC$300,Распред!$B$4:$B$300,"май",Распред!$AB$4:$AB$300,A99)</f>
        <v>0</v>
      </c>
      <c r="AM99" s="46">
        <f t="shared" ca="1" si="14"/>
        <v>0</v>
      </c>
      <c r="AN99" s="46">
        <f t="shared" ca="1" si="15"/>
        <v>0</v>
      </c>
      <c r="AO99" s="46">
        <f t="shared" ca="1" si="16"/>
        <v>0</v>
      </c>
      <c r="AP99" s="46">
        <f>январь!AP99</f>
        <v>0</v>
      </c>
      <c r="AQ99" s="46">
        <f t="shared" ca="1" si="17"/>
        <v>0</v>
      </c>
      <c r="AR99" s="47"/>
      <c r="AS99" s="47">
        <f t="shared" ca="1" si="18"/>
        <v>0</v>
      </c>
      <c r="AT99" s="47"/>
      <c r="AU99" s="47"/>
      <c r="AV99" s="47"/>
      <c r="AW99" s="47"/>
      <c r="AX99" s="47"/>
      <c r="AY99" s="184"/>
      <c r="AZ99" s="184"/>
      <c r="BA99" s="184"/>
      <c r="BB99" s="184"/>
      <c r="BC99" s="184"/>
      <c r="BD99" s="184"/>
      <c r="BE99" s="184"/>
    </row>
    <row r="100" spans="1:57" x14ac:dyDescent="0.25">
      <c r="A100" s="47">
        <f>База!B100</f>
        <v>0</v>
      </c>
      <c r="B100" s="46" t="s">
        <v>24</v>
      </c>
      <c r="C100" s="46">
        <f ca="1">IF(COUNTIFS(Распис!$B$4:$B$300,$A100,Распис!$C$4:$C$300,"&lt;="&amp;C$1,Распис!$D$4:$D$300,"&gt;="&amp;C$1)&gt;0,SUMIFS(Распис!$H$4:$H$300,Распис!$B$4:$B$300,$A100,Распис!$C$4:$C$300,"&lt;="&amp;C$1,Распис!$D$4:$D$300,"&gt;="&amp;C$1),SUMIF(База!$B$3:$B$305,$A100,База!$H$3:$H$152))</f>
        <v>0</v>
      </c>
      <c r="D100" s="46">
        <f ca="1">IF(COUNTIFS(Распис!$B$4:$B$300,$A100,Распис!$C$4:$C$300,"&lt;="&amp;D$1,Распис!$D$4:$D$300,"&gt;="&amp;D$1)&gt;0,SUMIFS(Распис!$I$4:$I$300,Распис!$B$4:$B$300,$A100,Распис!$C$4:$C$300,"&lt;="&amp;D$1,Распис!$D$4:$D$300,"&gt;="&amp;D$1),SUMIF(База!$B$3:$B$305,$A100,База!$I$3:$I$152))</f>
        <v>0</v>
      </c>
      <c r="E100" s="46">
        <f ca="1">IF(COUNTIFS(Распис!$B$4:$B$300,$A100,Распис!$C$4:$C$300,"&lt;="&amp;E$1,Распис!$D$4:$D$300,"&gt;="&amp;E$1)&gt;0,SUMIFS(Распис!$J$4:$J$300,Распис!$B$4:$B$300,$A100,Распис!$C$4:$C$300,"&lt;="&amp;E$1,Распис!$D$4:$D$300,"&gt;="&amp;E$1),SUMIF(База!$B$3:$B$305,$A100,База!$J$3:$J$152))</f>
        <v>0</v>
      </c>
      <c r="F100" s="46">
        <f ca="1">IF(COUNTIFS(Распис!$B$4:$B$300,$A100,Распис!$C$4:$C$300,"&lt;="&amp;F$1,Распис!$D$4:$D$300,"&gt;="&amp;F$1)&gt;0,SUMIFS(Распис!$K$4:$K$300,Распис!$B$4:$B$300,$A100,Распис!$C$4:$C$300,"&lt;="&amp;F$1,Распис!$D$4:$D$300,"&gt;="&amp;F$1),SUMIF(База!$B$3:$B$305,$A100,База!$K$3:$K$152))</f>
        <v>0</v>
      </c>
      <c r="G100" s="46" t="s">
        <v>23</v>
      </c>
      <c r="H100" s="46" t="s">
        <v>24</v>
      </c>
      <c r="I100" s="46">
        <f ca="1">IF(COUNTIFS(Распис!$B$4:$B$300,$A100,Распис!$C$4:$C$300,"&lt;="&amp;I$1,Распис!$D$4:$D$300,"&gt;="&amp;I$1)&gt;0,SUMIFS(Распис!$G$4:$G$300,Распис!$B$4:$B$300,$A100,Распис!$C$4:$C$300,"&lt;="&amp;I$1,Распис!$D$4:$D$300,"&gt;="&amp;I$1),SUMIF(База!$B$3:$B$305,$A100,База!$G$3:$G$152))</f>
        <v>0</v>
      </c>
      <c r="J100" s="46" t="s">
        <v>24</v>
      </c>
      <c r="K100" s="46">
        <f ca="1">IF(COUNTIFS(Распис!$B$4:$B$300,$A100,Распис!$C$4:$C$300,"&lt;="&amp;K$1,Распис!$D$4:$D$300,"&gt;="&amp;K$1)&gt;0,SUMIFS(Распис!$I$4:$I$300,Распис!$B$4:$B$300,$A100,Распис!$C$4:$C$300,"&lt;="&amp;K$1,Распис!$D$4:$D$300,"&gt;="&amp;K$1),SUMIF(База!$B$3:$B$305,$A100,База!$I$3:$I$152))</f>
        <v>0</v>
      </c>
      <c r="L100" s="46">
        <f ca="1">IF(COUNTIFS(Распис!$B$4:$B$300,$A100,Распис!$C$4:$C$300,"&lt;="&amp;L$1,Распис!$D$4:$D$300,"&gt;="&amp;L$1)&gt;0,SUMIFS(Распис!$J$4:$J$300,Распис!$B$4:$B$300,$A100,Распис!$C$4:$C$300,"&lt;="&amp;L$1,Распис!$D$4:$D$300,"&gt;="&amp;L$1),SUMIF(База!$B$3:$B$305,$A100,База!$J$3:$J$152))</f>
        <v>0</v>
      </c>
      <c r="M100" s="46">
        <f ca="1">IF(COUNTIFS(Распис!$B$4:$B$300,$A100,Распис!$C$4:$C$300,"&lt;="&amp;M$1,Распис!$D$4:$D$300,"&gt;="&amp;M$1)&gt;0,SUMIFS(Распис!$K$4:$K$300,Распис!$B$4:$B$300,$A100,Распис!$C$4:$C$300,"&lt;="&amp;M$1,Распис!$D$4:$D$300,"&gt;="&amp;M$1),SUMIF(База!$B$3:$B$305,$A100,База!$K$3:$K$152))</f>
        <v>0</v>
      </c>
      <c r="N100" s="46" t="s">
        <v>23</v>
      </c>
      <c r="O100" s="46">
        <f ca="1">IF(COUNTIFS(Распис!$B$4:$B$300,$A100,Распис!$C$4:$C$300,"&lt;="&amp;O$1,Распис!$D$4:$D$300,"&gt;="&amp;O$1)&gt;0,SUMIFS(Распис!$F$4:$F$300,Распис!$B$4:$B$300,$A100,Распис!$C$4:$C$300,"&lt;="&amp;O$1,Распис!$D$4:$D$300,"&gt;="&amp;O$1),SUMIF(База!$B$3:$B$305,$A100,База!$F$3:$F$152))</f>
        <v>0</v>
      </c>
      <c r="P100" s="46">
        <f ca="1">IF(COUNTIFS(Распис!$B$4:$B$300,$A100,Распис!$C$4:$C$300,"&lt;="&amp;P$1,Распис!$D$4:$D$300,"&gt;="&amp;P$1)&gt;0,SUMIFS(Распис!$G$4:$G$300,Распис!$B$4:$B$300,$A100,Распис!$C$4:$C$300,"&lt;="&amp;P$1,Распис!$D$4:$D$300,"&gt;="&amp;P$1),SUMIF(База!$B$3:$B$305,$A100,База!$G$3:$G$152))</f>
        <v>0</v>
      </c>
      <c r="Q100" s="46">
        <f ca="1">IF(COUNTIFS(Распис!$B$4:$B$300,$A100,Распис!$C$4:$C$300,"&lt;="&amp;Q$1,Распис!$D$4:$D$300,"&gt;="&amp;Q$1)&gt;0,SUMIFS(Распис!$H$4:$H$300,Распис!$B$4:$B$300,$A100,Распис!$C$4:$C$300,"&lt;="&amp;Q$1,Распис!$D$4:$D$300,"&gt;="&amp;Q$1),SUMIF(База!$B$3:$B$305,$A100,База!$H$3:$H$152))</f>
        <v>0</v>
      </c>
      <c r="R100" s="46">
        <f ca="1">IF(COUNTIFS(Распис!$B$4:$B$300,$A100,Распис!$C$4:$C$300,"&lt;="&amp;R$1,Распис!$D$4:$D$300,"&gt;="&amp;R$1)&gt;0,SUMIFS(Распис!$I$4:$I$300,Распис!$B$4:$B$300,$A100,Распис!$C$4:$C$300,"&lt;="&amp;R$1,Распис!$D$4:$D$300,"&gt;="&amp;R$1),SUMIF(База!$B$3:$B$305,$A100,База!$I$3:$I$152))</f>
        <v>0</v>
      </c>
      <c r="S100" s="46">
        <f ca="1">IF(COUNTIFS(Распис!$B$4:$B$300,$A100,Распис!$C$4:$C$300,"&lt;="&amp;S$1,Распис!$D$4:$D$300,"&gt;="&amp;S$1)&gt;0,SUMIFS(Распис!$J$4:$J$300,Распис!$B$4:$B$300,$A100,Распис!$C$4:$C$300,"&lt;="&amp;S$1,Распис!$D$4:$D$300,"&gt;="&amp;S$1),SUMIF(База!$B$3:$B$305,$A100,База!$J$3:$J$152))</f>
        <v>0</v>
      </c>
      <c r="T100" s="46">
        <f ca="1">IF(COUNTIFS(Распис!$B$4:$B$300,$A100,Распис!$C$4:$C$300,"&lt;="&amp;T$1,Распис!$D$4:$D$300,"&gt;="&amp;T$1)&gt;0,SUMIFS(Распис!$K$4:$K$300,Распис!$B$4:$B$300,$A100,Распис!$C$4:$C$300,"&lt;="&amp;T$1,Распис!$D$4:$D$300,"&gt;="&amp;T$1),SUMIF(База!$B$3:$B$305,$A100,База!$K$3:$K$152))</f>
        <v>0</v>
      </c>
      <c r="U100" s="46" t="s">
        <v>23</v>
      </c>
      <c r="V100" s="46">
        <f ca="1">IF(COUNTIFS(Распис!$B$4:$B$300,$A100,Распис!$C$4:$C$300,"&lt;="&amp;V$1,Распис!$D$4:$D$300,"&gt;="&amp;V$1)&gt;0,SUMIFS(Распис!$F$4:$F$300,Распис!$B$4:$B$300,$A100,Распис!$C$4:$C$300,"&lt;="&amp;V$1,Распис!$D$4:$D$300,"&gt;="&amp;V$1),SUMIF(База!$B$3:$B$305,$A100,База!$F$3:$F$152))</f>
        <v>0</v>
      </c>
      <c r="W100" s="46">
        <f ca="1">IF(COUNTIFS(Распис!$B$4:$B$300,$A100,Распис!$C$4:$C$300,"&lt;="&amp;W$1,Распис!$D$4:$D$300,"&gt;="&amp;W$1)&gt;0,SUMIFS(Распис!$G$4:$G$300,Распис!$B$4:$B$300,$A100,Распис!$C$4:$C$300,"&lt;="&amp;W$1,Распис!$D$4:$D$300,"&gt;="&amp;W$1),SUMIF(База!$B$3:$B$305,$A100,База!$G$3:$G$152))</f>
        <v>0</v>
      </c>
      <c r="X100" s="46">
        <f ca="1">IF(COUNTIFS(Распис!$B$4:$B$300,$A100,Распис!$C$4:$C$300,"&lt;="&amp;X$1,Распис!$D$4:$D$300,"&gt;="&amp;X$1)&gt;0,SUMIFS(Распис!$H$4:$H$300,Распис!$B$4:$B$300,$A100,Распис!$C$4:$C$300,"&lt;="&amp;X$1,Распис!$D$4:$D$300,"&gt;="&amp;X$1),SUMIF(База!$B$3:$B$305,$A100,База!$H$3:$H$152))</f>
        <v>0</v>
      </c>
      <c r="Y100" s="46">
        <f ca="1">IF(COUNTIFS(Распис!$B$4:$B$300,$A100,Распис!$C$4:$C$300,"&lt;="&amp;Y$1,Распис!$D$4:$D$300,"&gt;="&amp;Y$1)&gt;0,SUMIFS(Распис!$I$4:$I$300,Распис!$B$4:$B$300,$A100,Распис!$C$4:$C$300,"&lt;="&amp;Y$1,Распис!$D$4:$D$300,"&gt;="&amp;Y$1),SUMIF(База!$B$3:$B$305,$A100,База!$I$3:$I$152))</f>
        <v>0</v>
      </c>
      <c r="Z100" s="46">
        <f ca="1">IF(COUNTIFS(Распис!$B$4:$B$300,$A100,Распис!$C$4:$C$300,"&lt;="&amp;Z$1,Распис!$D$4:$D$300,"&gt;="&amp;Z$1)&gt;0,SUMIFS(Распис!$J$4:$J$300,Распис!$B$4:$B$300,$A100,Распис!$C$4:$C$300,"&lt;="&amp;Z$1,Распис!$D$4:$D$300,"&gt;="&amp;Z$1),SUMIF(База!$B$3:$B$305,$A100,База!$J$3:$J$152))</f>
        <v>0</v>
      </c>
      <c r="AA100" s="46" t="s">
        <v>25</v>
      </c>
      <c r="AB100" s="46" t="s">
        <v>23</v>
      </c>
      <c r="AC100" s="46" t="s">
        <v>25</v>
      </c>
      <c r="AD100" s="46" t="s">
        <v>25</v>
      </c>
      <c r="AE100" s="46" t="s">
        <v>25</v>
      </c>
      <c r="AF100" s="46" t="s">
        <v>25</v>
      </c>
      <c r="AG100" s="46">
        <f t="shared" ca="1" si="11"/>
        <v>0</v>
      </c>
      <c r="AH100" s="46">
        <f ca="1">AG100-SUMIFS(Распред!$G$4:$G$300,Распред!$B$4:$B$300,"май",Распред!$F$4:$F$300,A100)</f>
        <v>0</v>
      </c>
      <c r="AI100" s="46">
        <f ca="1">AH100+(COUNTIF(B100:AF100,"КД")+SUMIFS(Распред!$AH$4:$AH$300,Распред!$F$4:$F$300,A100,Распред!$B$4:$B$300,"май"))*4</f>
        <v>20</v>
      </c>
      <c r="AJ100" s="46">
        <f t="shared" ca="1" si="12"/>
        <v>0</v>
      </c>
      <c r="AK100" s="46">
        <f t="shared" ca="1" si="13"/>
        <v>0</v>
      </c>
      <c r="AL100" s="46">
        <f>SUMIFS(Распред!$K$4:$K$300,Распред!$B$4:$B$300,"май",Распред!$J$4:$J$300,A100)+SUMIFS(Распред!$M$4:$M$300,Распред!$B$4:$B$300,"май",Распред!$L$4:$L$300,A100)+SUMIFS(Распред!$O$4:$O$300,Распред!$B$4:$B$300,"май",Распред!$N$4:$N$300,A100)+SUMIFS(Распред!$Q$4:$Q$300,Распред!$B$4:$B$300,"май",Распред!$P$4:$P$300,A100)+SUMIFS(Распред!$S$4:$S$300,Распред!$B$4:$B$300,"май",Распред!$R$4:$R$300,A100)+SUMIFS(Распред!$U$4:$U$300,Распред!$B$4:$B$300,"май",Распред!$T$4:$T$300,A100)+SUMIFS(Распред!$W$4:$W$300,Распред!$B$4:$B$300,"май",Распред!$V$4:$V$300,A100)+SUMIFS(Распред!$Y$4:$Y$300,Распред!$B$4:$B$300,"май",Распред!$X$4:$X$300,A100)+SUMIFS(Распред!$AA$4:$AA$300,Распред!$B$4:$B$300,"май",Распред!$Z$4:$Z$300,A100)+SUMIFS(Распред!$AC$4:$AC$300,Распред!$B$4:$B$300,"май",Распред!$AB$4:$AB$300,A100)</f>
        <v>0</v>
      </c>
      <c r="AM100" s="46">
        <f t="shared" ca="1" si="14"/>
        <v>0</v>
      </c>
      <c r="AN100" s="46">
        <f t="shared" ca="1" si="15"/>
        <v>0</v>
      </c>
      <c r="AO100" s="46">
        <f t="shared" ca="1" si="16"/>
        <v>0</v>
      </c>
      <c r="AP100" s="46">
        <f>январь!AP100</f>
        <v>0</v>
      </c>
      <c r="AQ100" s="46">
        <f t="shared" ca="1" si="17"/>
        <v>0</v>
      </c>
      <c r="AR100" s="47"/>
      <c r="AS100" s="47">
        <f t="shared" ca="1" si="18"/>
        <v>0</v>
      </c>
      <c r="AT100" s="47"/>
      <c r="AU100" s="47"/>
      <c r="AV100" s="47"/>
      <c r="AW100" s="47"/>
      <c r="AX100" s="47"/>
      <c r="AY100" s="184"/>
      <c r="AZ100" s="184"/>
      <c r="BA100" s="184"/>
      <c r="BB100" s="184"/>
      <c r="BC100" s="184"/>
      <c r="BD100" s="184"/>
      <c r="BE100" s="184"/>
    </row>
    <row r="101" spans="1:57" x14ac:dyDescent="0.25">
      <c r="A101" s="47">
        <f>База!B101</f>
        <v>0</v>
      </c>
      <c r="B101" s="46" t="s">
        <v>24</v>
      </c>
      <c r="C101" s="46">
        <f ca="1">IF(COUNTIFS(Распис!$B$4:$B$300,$A101,Распис!$C$4:$C$300,"&lt;="&amp;C$1,Распис!$D$4:$D$300,"&gt;="&amp;C$1)&gt;0,SUMIFS(Распис!$H$4:$H$300,Распис!$B$4:$B$300,$A101,Распис!$C$4:$C$300,"&lt;="&amp;C$1,Распис!$D$4:$D$300,"&gt;="&amp;C$1),SUMIF(База!$B$3:$B$305,$A101,База!$H$3:$H$152))</f>
        <v>0</v>
      </c>
      <c r="D101" s="46">
        <f ca="1">IF(COUNTIFS(Распис!$B$4:$B$300,$A101,Распис!$C$4:$C$300,"&lt;="&amp;D$1,Распис!$D$4:$D$300,"&gt;="&amp;D$1)&gt;0,SUMIFS(Распис!$I$4:$I$300,Распис!$B$4:$B$300,$A101,Распис!$C$4:$C$300,"&lt;="&amp;D$1,Распис!$D$4:$D$300,"&gt;="&amp;D$1),SUMIF(База!$B$3:$B$305,$A101,База!$I$3:$I$152))</f>
        <v>0</v>
      </c>
      <c r="E101" s="46">
        <f ca="1">IF(COUNTIFS(Распис!$B$4:$B$300,$A101,Распис!$C$4:$C$300,"&lt;="&amp;E$1,Распис!$D$4:$D$300,"&gt;="&amp;E$1)&gt;0,SUMIFS(Распис!$J$4:$J$300,Распис!$B$4:$B$300,$A101,Распис!$C$4:$C$300,"&lt;="&amp;E$1,Распис!$D$4:$D$300,"&gt;="&amp;E$1),SUMIF(База!$B$3:$B$305,$A101,База!$J$3:$J$152))</f>
        <v>0</v>
      </c>
      <c r="F101" s="46">
        <f ca="1">IF(COUNTIFS(Распис!$B$4:$B$300,$A101,Распис!$C$4:$C$300,"&lt;="&amp;F$1,Распис!$D$4:$D$300,"&gt;="&amp;F$1)&gt;0,SUMIFS(Распис!$K$4:$K$300,Распис!$B$4:$B$300,$A101,Распис!$C$4:$C$300,"&lt;="&amp;F$1,Распис!$D$4:$D$300,"&gt;="&amp;F$1),SUMIF(База!$B$3:$B$305,$A101,База!$K$3:$K$152))</f>
        <v>0</v>
      </c>
      <c r="G101" s="46" t="s">
        <v>23</v>
      </c>
      <c r="H101" s="46" t="s">
        <v>24</v>
      </c>
      <c r="I101" s="46">
        <f ca="1">IF(COUNTIFS(Распис!$B$4:$B$300,$A101,Распис!$C$4:$C$300,"&lt;="&amp;I$1,Распис!$D$4:$D$300,"&gt;="&amp;I$1)&gt;0,SUMIFS(Распис!$G$4:$G$300,Распис!$B$4:$B$300,$A101,Распис!$C$4:$C$300,"&lt;="&amp;I$1,Распис!$D$4:$D$300,"&gt;="&amp;I$1),SUMIF(База!$B$3:$B$305,$A101,База!$G$3:$G$152))</f>
        <v>0</v>
      </c>
      <c r="J101" s="46" t="s">
        <v>24</v>
      </c>
      <c r="K101" s="46">
        <f ca="1">IF(COUNTIFS(Распис!$B$4:$B$300,$A101,Распис!$C$4:$C$300,"&lt;="&amp;K$1,Распис!$D$4:$D$300,"&gt;="&amp;K$1)&gt;0,SUMIFS(Распис!$I$4:$I$300,Распис!$B$4:$B$300,$A101,Распис!$C$4:$C$300,"&lt;="&amp;K$1,Распис!$D$4:$D$300,"&gt;="&amp;K$1),SUMIF(База!$B$3:$B$305,$A101,База!$I$3:$I$152))</f>
        <v>0</v>
      </c>
      <c r="L101" s="46">
        <f ca="1">IF(COUNTIFS(Распис!$B$4:$B$300,$A101,Распис!$C$4:$C$300,"&lt;="&amp;L$1,Распис!$D$4:$D$300,"&gt;="&amp;L$1)&gt;0,SUMIFS(Распис!$J$4:$J$300,Распис!$B$4:$B$300,$A101,Распис!$C$4:$C$300,"&lt;="&amp;L$1,Распис!$D$4:$D$300,"&gt;="&amp;L$1),SUMIF(База!$B$3:$B$305,$A101,База!$J$3:$J$152))</f>
        <v>0</v>
      </c>
      <c r="M101" s="46">
        <f ca="1">IF(COUNTIFS(Распис!$B$4:$B$300,$A101,Распис!$C$4:$C$300,"&lt;="&amp;M$1,Распис!$D$4:$D$300,"&gt;="&amp;M$1)&gt;0,SUMIFS(Распис!$K$4:$K$300,Распис!$B$4:$B$300,$A101,Распис!$C$4:$C$300,"&lt;="&amp;M$1,Распис!$D$4:$D$300,"&gt;="&amp;M$1),SUMIF(База!$B$3:$B$305,$A101,База!$K$3:$K$152))</f>
        <v>0</v>
      </c>
      <c r="N101" s="46" t="s">
        <v>23</v>
      </c>
      <c r="O101" s="46">
        <f ca="1">IF(COUNTIFS(Распис!$B$4:$B$300,$A101,Распис!$C$4:$C$300,"&lt;="&amp;O$1,Распис!$D$4:$D$300,"&gt;="&amp;O$1)&gt;0,SUMIFS(Распис!$F$4:$F$300,Распис!$B$4:$B$300,$A101,Распис!$C$4:$C$300,"&lt;="&amp;O$1,Распис!$D$4:$D$300,"&gt;="&amp;O$1),SUMIF(База!$B$3:$B$305,$A101,База!$F$3:$F$152))</f>
        <v>0</v>
      </c>
      <c r="P101" s="46">
        <f ca="1">IF(COUNTIFS(Распис!$B$4:$B$300,$A101,Распис!$C$4:$C$300,"&lt;="&amp;P$1,Распис!$D$4:$D$300,"&gt;="&amp;P$1)&gt;0,SUMIFS(Распис!$G$4:$G$300,Распис!$B$4:$B$300,$A101,Распис!$C$4:$C$300,"&lt;="&amp;P$1,Распис!$D$4:$D$300,"&gt;="&amp;P$1),SUMIF(База!$B$3:$B$305,$A101,База!$G$3:$G$152))</f>
        <v>0</v>
      </c>
      <c r="Q101" s="46">
        <f ca="1">IF(COUNTIFS(Распис!$B$4:$B$300,$A101,Распис!$C$4:$C$300,"&lt;="&amp;Q$1,Распис!$D$4:$D$300,"&gt;="&amp;Q$1)&gt;0,SUMIFS(Распис!$H$4:$H$300,Распис!$B$4:$B$300,$A101,Распис!$C$4:$C$300,"&lt;="&amp;Q$1,Распис!$D$4:$D$300,"&gt;="&amp;Q$1),SUMIF(База!$B$3:$B$305,$A101,База!$H$3:$H$152))</f>
        <v>0</v>
      </c>
      <c r="R101" s="46">
        <f ca="1">IF(COUNTIFS(Распис!$B$4:$B$300,$A101,Распис!$C$4:$C$300,"&lt;="&amp;R$1,Распис!$D$4:$D$300,"&gt;="&amp;R$1)&gt;0,SUMIFS(Распис!$I$4:$I$300,Распис!$B$4:$B$300,$A101,Распис!$C$4:$C$300,"&lt;="&amp;R$1,Распис!$D$4:$D$300,"&gt;="&amp;R$1),SUMIF(База!$B$3:$B$305,$A101,База!$I$3:$I$152))</f>
        <v>0</v>
      </c>
      <c r="S101" s="46">
        <f ca="1">IF(COUNTIFS(Распис!$B$4:$B$300,$A101,Распис!$C$4:$C$300,"&lt;="&amp;S$1,Распис!$D$4:$D$300,"&gt;="&amp;S$1)&gt;0,SUMIFS(Распис!$J$4:$J$300,Распис!$B$4:$B$300,$A101,Распис!$C$4:$C$300,"&lt;="&amp;S$1,Распис!$D$4:$D$300,"&gt;="&amp;S$1),SUMIF(База!$B$3:$B$305,$A101,База!$J$3:$J$152))</f>
        <v>0</v>
      </c>
      <c r="T101" s="46">
        <f ca="1">IF(COUNTIFS(Распис!$B$4:$B$300,$A101,Распис!$C$4:$C$300,"&lt;="&amp;T$1,Распис!$D$4:$D$300,"&gt;="&amp;T$1)&gt;0,SUMIFS(Распис!$K$4:$K$300,Распис!$B$4:$B$300,$A101,Распис!$C$4:$C$300,"&lt;="&amp;T$1,Распис!$D$4:$D$300,"&gt;="&amp;T$1),SUMIF(База!$B$3:$B$305,$A101,База!$K$3:$K$152))</f>
        <v>0</v>
      </c>
      <c r="U101" s="46" t="s">
        <v>23</v>
      </c>
      <c r="V101" s="46">
        <f ca="1">IF(COUNTIFS(Распис!$B$4:$B$300,$A101,Распис!$C$4:$C$300,"&lt;="&amp;V$1,Распис!$D$4:$D$300,"&gt;="&amp;V$1)&gt;0,SUMIFS(Распис!$F$4:$F$300,Распис!$B$4:$B$300,$A101,Распис!$C$4:$C$300,"&lt;="&amp;V$1,Распис!$D$4:$D$300,"&gt;="&amp;V$1),SUMIF(База!$B$3:$B$305,$A101,База!$F$3:$F$152))</f>
        <v>0</v>
      </c>
      <c r="W101" s="46">
        <f ca="1">IF(COUNTIFS(Распис!$B$4:$B$300,$A101,Распис!$C$4:$C$300,"&lt;="&amp;W$1,Распис!$D$4:$D$300,"&gt;="&amp;W$1)&gt;0,SUMIFS(Распис!$G$4:$G$300,Распис!$B$4:$B$300,$A101,Распис!$C$4:$C$300,"&lt;="&amp;W$1,Распис!$D$4:$D$300,"&gt;="&amp;W$1),SUMIF(База!$B$3:$B$305,$A101,База!$G$3:$G$152))</f>
        <v>0</v>
      </c>
      <c r="X101" s="46">
        <f ca="1">IF(COUNTIFS(Распис!$B$4:$B$300,$A101,Распис!$C$4:$C$300,"&lt;="&amp;X$1,Распис!$D$4:$D$300,"&gt;="&amp;X$1)&gt;0,SUMIFS(Распис!$H$4:$H$300,Распис!$B$4:$B$300,$A101,Распис!$C$4:$C$300,"&lt;="&amp;X$1,Распис!$D$4:$D$300,"&gt;="&amp;X$1),SUMIF(База!$B$3:$B$305,$A101,База!$H$3:$H$152))</f>
        <v>0</v>
      </c>
      <c r="Y101" s="46">
        <f ca="1">IF(COUNTIFS(Распис!$B$4:$B$300,$A101,Распис!$C$4:$C$300,"&lt;="&amp;Y$1,Распис!$D$4:$D$300,"&gt;="&amp;Y$1)&gt;0,SUMIFS(Распис!$I$4:$I$300,Распис!$B$4:$B$300,$A101,Распис!$C$4:$C$300,"&lt;="&amp;Y$1,Распис!$D$4:$D$300,"&gt;="&amp;Y$1),SUMIF(База!$B$3:$B$305,$A101,База!$I$3:$I$152))</f>
        <v>0</v>
      </c>
      <c r="Z101" s="46">
        <f ca="1">IF(COUNTIFS(Распис!$B$4:$B$300,$A101,Распис!$C$4:$C$300,"&lt;="&amp;Z$1,Распис!$D$4:$D$300,"&gt;="&amp;Z$1)&gt;0,SUMIFS(Распис!$J$4:$J$300,Распис!$B$4:$B$300,$A101,Распис!$C$4:$C$300,"&lt;="&amp;Z$1,Распис!$D$4:$D$300,"&gt;="&amp;Z$1),SUMIF(База!$B$3:$B$305,$A101,База!$J$3:$J$152))</f>
        <v>0</v>
      </c>
      <c r="AA101" s="46" t="s">
        <v>25</v>
      </c>
      <c r="AB101" s="46" t="s">
        <v>23</v>
      </c>
      <c r="AC101" s="46" t="s">
        <v>25</v>
      </c>
      <c r="AD101" s="46" t="s">
        <v>25</v>
      </c>
      <c r="AE101" s="46" t="s">
        <v>25</v>
      </c>
      <c r="AF101" s="46" t="s">
        <v>25</v>
      </c>
      <c r="AG101" s="46">
        <f t="shared" ca="1" si="11"/>
        <v>0</v>
      </c>
      <c r="AH101" s="46">
        <f ca="1">AG101-SUMIFS(Распред!$G$4:$G$300,Распред!$B$4:$B$300,"май",Распред!$F$4:$F$300,A101)</f>
        <v>0</v>
      </c>
      <c r="AI101" s="46">
        <f ca="1">AH101+(COUNTIF(B101:AF101,"КД")+SUMIFS(Распред!$AH$4:$AH$300,Распред!$F$4:$F$300,A101,Распред!$B$4:$B$300,"май"))*4</f>
        <v>20</v>
      </c>
      <c r="AJ101" s="46">
        <f t="shared" ca="1" si="12"/>
        <v>0</v>
      </c>
      <c r="AK101" s="46">
        <f t="shared" ca="1" si="13"/>
        <v>0</v>
      </c>
      <c r="AL101" s="46">
        <f>SUMIFS(Распред!$K$4:$K$300,Распред!$B$4:$B$300,"май",Распред!$J$4:$J$300,A101)+SUMIFS(Распред!$M$4:$M$300,Распред!$B$4:$B$300,"май",Распред!$L$4:$L$300,A101)+SUMIFS(Распред!$O$4:$O$300,Распред!$B$4:$B$300,"май",Распред!$N$4:$N$300,A101)+SUMIFS(Распред!$Q$4:$Q$300,Распред!$B$4:$B$300,"май",Распред!$P$4:$P$300,A101)+SUMIFS(Распред!$S$4:$S$300,Распред!$B$4:$B$300,"май",Распред!$R$4:$R$300,A101)+SUMIFS(Распред!$U$4:$U$300,Распред!$B$4:$B$300,"май",Распред!$T$4:$T$300,A101)+SUMIFS(Распред!$W$4:$W$300,Распред!$B$4:$B$300,"май",Распред!$V$4:$V$300,A101)+SUMIFS(Распред!$Y$4:$Y$300,Распред!$B$4:$B$300,"май",Распред!$X$4:$X$300,A101)+SUMIFS(Распред!$AA$4:$AA$300,Распред!$B$4:$B$300,"май",Распред!$Z$4:$Z$300,A101)+SUMIFS(Распред!$AC$4:$AC$300,Распред!$B$4:$B$300,"май",Распред!$AB$4:$AB$300,A101)</f>
        <v>0</v>
      </c>
      <c r="AM101" s="46">
        <f t="shared" ca="1" si="14"/>
        <v>0</v>
      </c>
      <c r="AN101" s="46">
        <f t="shared" ca="1" si="15"/>
        <v>0</v>
      </c>
      <c r="AO101" s="46">
        <f t="shared" ca="1" si="16"/>
        <v>0</v>
      </c>
      <c r="AP101" s="46">
        <f>январь!AP101</f>
        <v>0</v>
      </c>
      <c r="AQ101" s="46">
        <f t="shared" ca="1" si="17"/>
        <v>0</v>
      </c>
      <c r="AR101" s="47"/>
      <c r="AS101" s="47">
        <f t="shared" ca="1" si="18"/>
        <v>0</v>
      </c>
      <c r="AT101" s="47"/>
      <c r="AU101" s="47"/>
      <c r="AV101" s="47"/>
      <c r="AW101" s="47"/>
      <c r="AX101" s="47"/>
      <c r="AY101" s="184"/>
      <c r="AZ101" s="184"/>
      <c r="BA101" s="184"/>
      <c r="BB101" s="184"/>
      <c r="BC101" s="184"/>
      <c r="BD101" s="184"/>
      <c r="BE101" s="184"/>
    </row>
    <row r="102" spans="1:57" x14ac:dyDescent="0.25">
      <c r="A102" s="47">
        <f>База!B102</f>
        <v>0</v>
      </c>
      <c r="B102" s="46" t="s">
        <v>24</v>
      </c>
      <c r="C102" s="46">
        <f ca="1">IF(COUNTIFS(Распис!$B$4:$B$300,$A102,Распис!$C$4:$C$300,"&lt;="&amp;C$1,Распис!$D$4:$D$300,"&gt;="&amp;C$1)&gt;0,SUMIFS(Распис!$H$4:$H$300,Распис!$B$4:$B$300,$A102,Распис!$C$4:$C$300,"&lt;="&amp;C$1,Распис!$D$4:$D$300,"&gt;="&amp;C$1),SUMIF(База!$B$3:$B$305,$A102,База!$H$3:$H$152))</f>
        <v>0</v>
      </c>
      <c r="D102" s="46">
        <f ca="1">IF(COUNTIFS(Распис!$B$4:$B$300,$A102,Распис!$C$4:$C$300,"&lt;="&amp;D$1,Распис!$D$4:$D$300,"&gt;="&amp;D$1)&gt;0,SUMIFS(Распис!$I$4:$I$300,Распис!$B$4:$B$300,$A102,Распис!$C$4:$C$300,"&lt;="&amp;D$1,Распис!$D$4:$D$300,"&gt;="&amp;D$1),SUMIF(База!$B$3:$B$305,$A102,База!$I$3:$I$152))</f>
        <v>0</v>
      </c>
      <c r="E102" s="46">
        <f ca="1">IF(COUNTIFS(Распис!$B$4:$B$300,$A102,Распис!$C$4:$C$300,"&lt;="&amp;E$1,Распис!$D$4:$D$300,"&gt;="&amp;E$1)&gt;0,SUMIFS(Распис!$J$4:$J$300,Распис!$B$4:$B$300,$A102,Распис!$C$4:$C$300,"&lt;="&amp;E$1,Распис!$D$4:$D$300,"&gt;="&amp;E$1),SUMIF(База!$B$3:$B$305,$A102,База!$J$3:$J$152))</f>
        <v>0</v>
      </c>
      <c r="F102" s="46">
        <f ca="1">IF(COUNTIFS(Распис!$B$4:$B$300,$A102,Распис!$C$4:$C$300,"&lt;="&amp;F$1,Распис!$D$4:$D$300,"&gt;="&amp;F$1)&gt;0,SUMIFS(Распис!$K$4:$K$300,Распис!$B$4:$B$300,$A102,Распис!$C$4:$C$300,"&lt;="&amp;F$1,Распис!$D$4:$D$300,"&gt;="&amp;F$1),SUMIF(База!$B$3:$B$305,$A102,База!$K$3:$K$152))</f>
        <v>0</v>
      </c>
      <c r="G102" s="46" t="s">
        <v>23</v>
      </c>
      <c r="H102" s="46" t="s">
        <v>24</v>
      </c>
      <c r="I102" s="46">
        <f ca="1">IF(COUNTIFS(Распис!$B$4:$B$300,$A102,Распис!$C$4:$C$300,"&lt;="&amp;I$1,Распис!$D$4:$D$300,"&gt;="&amp;I$1)&gt;0,SUMIFS(Распис!$G$4:$G$300,Распис!$B$4:$B$300,$A102,Распис!$C$4:$C$300,"&lt;="&amp;I$1,Распис!$D$4:$D$300,"&gt;="&amp;I$1),SUMIF(База!$B$3:$B$305,$A102,База!$G$3:$G$152))</f>
        <v>0</v>
      </c>
      <c r="J102" s="46" t="s">
        <v>24</v>
      </c>
      <c r="K102" s="46">
        <f ca="1">IF(COUNTIFS(Распис!$B$4:$B$300,$A102,Распис!$C$4:$C$300,"&lt;="&amp;K$1,Распис!$D$4:$D$300,"&gt;="&amp;K$1)&gt;0,SUMIFS(Распис!$I$4:$I$300,Распис!$B$4:$B$300,$A102,Распис!$C$4:$C$300,"&lt;="&amp;K$1,Распис!$D$4:$D$300,"&gt;="&amp;K$1),SUMIF(База!$B$3:$B$305,$A102,База!$I$3:$I$152))</f>
        <v>0</v>
      </c>
      <c r="L102" s="46">
        <f ca="1">IF(COUNTIFS(Распис!$B$4:$B$300,$A102,Распис!$C$4:$C$300,"&lt;="&amp;L$1,Распис!$D$4:$D$300,"&gt;="&amp;L$1)&gt;0,SUMIFS(Распис!$J$4:$J$300,Распис!$B$4:$B$300,$A102,Распис!$C$4:$C$300,"&lt;="&amp;L$1,Распис!$D$4:$D$300,"&gt;="&amp;L$1),SUMIF(База!$B$3:$B$305,$A102,База!$J$3:$J$152))</f>
        <v>0</v>
      </c>
      <c r="M102" s="46">
        <f ca="1">IF(COUNTIFS(Распис!$B$4:$B$300,$A102,Распис!$C$4:$C$300,"&lt;="&amp;M$1,Распис!$D$4:$D$300,"&gt;="&amp;M$1)&gt;0,SUMIFS(Распис!$K$4:$K$300,Распис!$B$4:$B$300,$A102,Распис!$C$4:$C$300,"&lt;="&amp;M$1,Распис!$D$4:$D$300,"&gt;="&amp;M$1),SUMIF(База!$B$3:$B$305,$A102,База!$K$3:$K$152))</f>
        <v>0</v>
      </c>
      <c r="N102" s="46" t="s">
        <v>23</v>
      </c>
      <c r="O102" s="46">
        <f ca="1">IF(COUNTIFS(Распис!$B$4:$B$300,$A102,Распис!$C$4:$C$300,"&lt;="&amp;O$1,Распис!$D$4:$D$300,"&gt;="&amp;O$1)&gt;0,SUMIFS(Распис!$F$4:$F$300,Распис!$B$4:$B$300,$A102,Распис!$C$4:$C$300,"&lt;="&amp;O$1,Распис!$D$4:$D$300,"&gt;="&amp;O$1),SUMIF(База!$B$3:$B$305,$A102,База!$F$3:$F$152))</f>
        <v>0</v>
      </c>
      <c r="P102" s="46">
        <f ca="1">IF(COUNTIFS(Распис!$B$4:$B$300,$A102,Распис!$C$4:$C$300,"&lt;="&amp;P$1,Распис!$D$4:$D$300,"&gt;="&amp;P$1)&gt;0,SUMIFS(Распис!$G$4:$G$300,Распис!$B$4:$B$300,$A102,Распис!$C$4:$C$300,"&lt;="&amp;P$1,Распис!$D$4:$D$300,"&gt;="&amp;P$1),SUMIF(База!$B$3:$B$305,$A102,База!$G$3:$G$152))</f>
        <v>0</v>
      </c>
      <c r="Q102" s="46">
        <f ca="1">IF(COUNTIFS(Распис!$B$4:$B$300,$A102,Распис!$C$4:$C$300,"&lt;="&amp;Q$1,Распис!$D$4:$D$300,"&gt;="&amp;Q$1)&gt;0,SUMIFS(Распис!$H$4:$H$300,Распис!$B$4:$B$300,$A102,Распис!$C$4:$C$300,"&lt;="&amp;Q$1,Распис!$D$4:$D$300,"&gt;="&amp;Q$1),SUMIF(База!$B$3:$B$305,$A102,База!$H$3:$H$152))</f>
        <v>0</v>
      </c>
      <c r="R102" s="46">
        <f ca="1">IF(COUNTIFS(Распис!$B$4:$B$300,$A102,Распис!$C$4:$C$300,"&lt;="&amp;R$1,Распис!$D$4:$D$300,"&gt;="&amp;R$1)&gt;0,SUMIFS(Распис!$I$4:$I$300,Распис!$B$4:$B$300,$A102,Распис!$C$4:$C$300,"&lt;="&amp;R$1,Распис!$D$4:$D$300,"&gt;="&amp;R$1),SUMIF(База!$B$3:$B$305,$A102,База!$I$3:$I$152))</f>
        <v>0</v>
      </c>
      <c r="S102" s="46">
        <f ca="1">IF(COUNTIFS(Распис!$B$4:$B$300,$A102,Распис!$C$4:$C$300,"&lt;="&amp;S$1,Распис!$D$4:$D$300,"&gt;="&amp;S$1)&gt;0,SUMIFS(Распис!$J$4:$J$300,Распис!$B$4:$B$300,$A102,Распис!$C$4:$C$300,"&lt;="&amp;S$1,Распис!$D$4:$D$300,"&gt;="&amp;S$1),SUMIF(База!$B$3:$B$305,$A102,База!$J$3:$J$152))</f>
        <v>0</v>
      </c>
      <c r="T102" s="46">
        <f ca="1">IF(COUNTIFS(Распис!$B$4:$B$300,$A102,Распис!$C$4:$C$300,"&lt;="&amp;T$1,Распис!$D$4:$D$300,"&gt;="&amp;T$1)&gt;0,SUMIFS(Распис!$K$4:$K$300,Распис!$B$4:$B$300,$A102,Распис!$C$4:$C$300,"&lt;="&amp;T$1,Распис!$D$4:$D$300,"&gt;="&amp;T$1),SUMIF(База!$B$3:$B$305,$A102,База!$K$3:$K$152))</f>
        <v>0</v>
      </c>
      <c r="U102" s="46" t="s">
        <v>23</v>
      </c>
      <c r="V102" s="46">
        <f ca="1">IF(COUNTIFS(Распис!$B$4:$B$300,$A102,Распис!$C$4:$C$300,"&lt;="&amp;V$1,Распис!$D$4:$D$300,"&gt;="&amp;V$1)&gt;0,SUMIFS(Распис!$F$4:$F$300,Распис!$B$4:$B$300,$A102,Распис!$C$4:$C$300,"&lt;="&amp;V$1,Распис!$D$4:$D$300,"&gt;="&amp;V$1),SUMIF(База!$B$3:$B$305,$A102,База!$F$3:$F$152))</f>
        <v>0</v>
      </c>
      <c r="W102" s="46">
        <f ca="1">IF(COUNTIFS(Распис!$B$4:$B$300,$A102,Распис!$C$4:$C$300,"&lt;="&amp;W$1,Распис!$D$4:$D$300,"&gt;="&amp;W$1)&gt;0,SUMIFS(Распис!$G$4:$G$300,Распис!$B$4:$B$300,$A102,Распис!$C$4:$C$300,"&lt;="&amp;W$1,Распис!$D$4:$D$300,"&gt;="&amp;W$1),SUMIF(База!$B$3:$B$305,$A102,База!$G$3:$G$152))</f>
        <v>0</v>
      </c>
      <c r="X102" s="46">
        <f ca="1">IF(COUNTIFS(Распис!$B$4:$B$300,$A102,Распис!$C$4:$C$300,"&lt;="&amp;X$1,Распис!$D$4:$D$300,"&gt;="&amp;X$1)&gt;0,SUMIFS(Распис!$H$4:$H$300,Распис!$B$4:$B$300,$A102,Распис!$C$4:$C$300,"&lt;="&amp;X$1,Распис!$D$4:$D$300,"&gt;="&amp;X$1),SUMIF(База!$B$3:$B$305,$A102,База!$H$3:$H$152))</f>
        <v>0</v>
      </c>
      <c r="Y102" s="46">
        <f ca="1">IF(COUNTIFS(Распис!$B$4:$B$300,$A102,Распис!$C$4:$C$300,"&lt;="&amp;Y$1,Распис!$D$4:$D$300,"&gt;="&amp;Y$1)&gt;0,SUMIFS(Распис!$I$4:$I$300,Распис!$B$4:$B$300,$A102,Распис!$C$4:$C$300,"&lt;="&amp;Y$1,Распис!$D$4:$D$300,"&gt;="&amp;Y$1),SUMIF(База!$B$3:$B$305,$A102,База!$I$3:$I$152))</f>
        <v>0</v>
      </c>
      <c r="Z102" s="46">
        <f ca="1">IF(COUNTIFS(Распис!$B$4:$B$300,$A102,Распис!$C$4:$C$300,"&lt;="&amp;Z$1,Распис!$D$4:$D$300,"&gt;="&amp;Z$1)&gt;0,SUMIFS(Распис!$J$4:$J$300,Распис!$B$4:$B$300,$A102,Распис!$C$4:$C$300,"&lt;="&amp;Z$1,Распис!$D$4:$D$300,"&gt;="&amp;Z$1),SUMIF(База!$B$3:$B$305,$A102,База!$J$3:$J$152))</f>
        <v>0</v>
      </c>
      <c r="AA102" s="46" t="s">
        <v>25</v>
      </c>
      <c r="AB102" s="46" t="s">
        <v>23</v>
      </c>
      <c r="AC102" s="46" t="s">
        <v>25</v>
      </c>
      <c r="AD102" s="46" t="s">
        <v>25</v>
      </c>
      <c r="AE102" s="46" t="s">
        <v>25</v>
      </c>
      <c r="AF102" s="46" t="s">
        <v>25</v>
      </c>
      <c r="AG102" s="46">
        <f t="shared" ca="1" si="11"/>
        <v>0</v>
      </c>
      <c r="AH102" s="46">
        <f ca="1">AG102-SUMIFS(Распред!$G$4:$G$300,Распред!$B$4:$B$300,"май",Распред!$F$4:$F$300,A102)</f>
        <v>0</v>
      </c>
      <c r="AI102" s="46">
        <f ca="1">AH102+(COUNTIF(B102:AF102,"КД")+SUMIFS(Распред!$AH$4:$AH$300,Распред!$F$4:$F$300,A102,Распред!$B$4:$B$300,"май"))*4</f>
        <v>20</v>
      </c>
      <c r="AJ102" s="46">
        <f t="shared" ca="1" si="12"/>
        <v>0</v>
      </c>
      <c r="AK102" s="46">
        <f t="shared" ca="1" si="13"/>
        <v>0</v>
      </c>
      <c r="AL102" s="46">
        <f>SUMIFS(Распред!$K$4:$K$300,Распред!$B$4:$B$300,"май",Распред!$J$4:$J$300,A102)+SUMIFS(Распред!$M$4:$M$300,Распред!$B$4:$B$300,"май",Распред!$L$4:$L$300,A102)+SUMIFS(Распред!$O$4:$O$300,Распред!$B$4:$B$300,"май",Распред!$N$4:$N$300,A102)+SUMIFS(Распред!$Q$4:$Q$300,Распред!$B$4:$B$300,"май",Распред!$P$4:$P$300,A102)+SUMIFS(Распред!$S$4:$S$300,Распред!$B$4:$B$300,"май",Распред!$R$4:$R$300,A102)+SUMIFS(Распред!$U$4:$U$300,Распред!$B$4:$B$300,"май",Распред!$T$4:$T$300,A102)+SUMIFS(Распред!$W$4:$W$300,Распред!$B$4:$B$300,"май",Распред!$V$4:$V$300,A102)+SUMIFS(Распред!$Y$4:$Y$300,Распред!$B$4:$B$300,"май",Распред!$X$4:$X$300,A102)+SUMIFS(Распред!$AA$4:$AA$300,Распред!$B$4:$B$300,"май",Распред!$Z$4:$Z$300,A102)+SUMIFS(Распред!$AC$4:$AC$300,Распред!$B$4:$B$300,"май",Распред!$AB$4:$AB$300,A102)</f>
        <v>0</v>
      </c>
      <c r="AM102" s="46">
        <f t="shared" ca="1" si="14"/>
        <v>0</v>
      </c>
      <c r="AN102" s="46">
        <f t="shared" ca="1" si="15"/>
        <v>0</v>
      </c>
      <c r="AO102" s="46">
        <f t="shared" ca="1" si="16"/>
        <v>0</v>
      </c>
      <c r="AP102" s="46">
        <f>январь!AP102</f>
        <v>0</v>
      </c>
      <c r="AQ102" s="46">
        <f t="shared" ca="1" si="17"/>
        <v>0</v>
      </c>
      <c r="AR102" s="47"/>
      <c r="AS102" s="47">
        <f t="shared" ca="1" si="18"/>
        <v>0</v>
      </c>
      <c r="AT102" s="47"/>
      <c r="AU102" s="47"/>
      <c r="AV102" s="47"/>
      <c r="AW102" s="47"/>
      <c r="AX102" s="47"/>
      <c r="AY102" s="184"/>
      <c r="AZ102" s="184"/>
      <c r="BA102" s="184"/>
      <c r="BB102" s="184"/>
      <c r="BC102" s="184"/>
      <c r="BD102" s="184"/>
      <c r="BE102" s="184"/>
    </row>
    <row r="103" spans="1:57" x14ac:dyDescent="0.25">
      <c r="A103" s="47">
        <f>База!B103</f>
        <v>0</v>
      </c>
      <c r="B103" s="46" t="s">
        <v>24</v>
      </c>
      <c r="C103" s="46">
        <f ca="1">IF(COUNTIFS(Распис!$B$4:$B$300,$A103,Распис!$C$4:$C$300,"&lt;="&amp;C$1,Распис!$D$4:$D$300,"&gt;="&amp;C$1)&gt;0,SUMIFS(Распис!$H$4:$H$300,Распис!$B$4:$B$300,$A103,Распис!$C$4:$C$300,"&lt;="&amp;C$1,Распис!$D$4:$D$300,"&gt;="&amp;C$1),SUMIF(База!$B$3:$B$305,$A103,База!$H$3:$H$152))</f>
        <v>0</v>
      </c>
      <c r="D103" s="46">
        <f ca="1">IF(COUNTIFS(Распис!$B$4:$B$300,$A103,Распис!$C$4:$C$300,"&lt;="&amp;D$1,Распис!$D$4:$D$300,"&gt;="&amp;D$1)&gt;0,SUMIFS(Распис!$I$4:$I$300,Распис!$B$4:$B$300,$A103,Распис!$C$4:$C$300,"&lt;="&amp;D$1,Распис!$D$4:$D$300,"&gt;="&amp;D$1),SUMIF(База!$B$3:$B$305,$A103,База!$I$3:$I$152))</f>
        <v>0</v>
      </c>
      <c r="E103" s="46">
        <f ca="1">IF(COUNTIFS(Распис!$B$4:$B$300,$A103,Распис!$C$4:$C$300,"&lt;="&amp;E$1,Распис!$D$4:$D$300,"&gt;="&amp;E$1)&gt;0,SUMIFS(Распис!$J$4:$J$300,Распис!$B$4:$B$300,$A103,Распис!$C$4:$C$300,"&lt;="&amp;E$1,Распис!$D$4:$D$300,"&gt;="&amp;E$1),SUMIF(База!$B$3:$B$305,$A103,База!$J$3:$J$152))</f>
        <v>0</v>
      </c>
      <c r="F103" s="46">
        <f ca="1">IF(COUNTIFS(Распис!$B$4:$B$300,$A103,Распис!$C$4:$C$300,"&lt;="&amp;F$1,Распис!$D$4:$D$300,"&gt;="&amp;F$1)&gt;0,SUMIFS(Распис!$K$4:$K$300,Распис!$B$4:$B$300,$A103,Распис!$C$4:$C$300,"&lt;="&amp;F$1,Распис!$D$4:$D$300,"&gt;="&amp;F$1),SUMIF(База!$B$3:$B$305,$A103,База!$K$3:$K$152))</f>
        <v>0</v>
      </c>
      <c r="G103" s="46" t="s">
        <v>23</v>
      </c>
      <c r="H103" s="46" t="s">
        <v>24</v>
      </c>
      <c r="I103" s="46">
        <f ca="1">IF(COUNTIFS(Распис!$B$4:$B$300,$A103,Распис!$C$4:$C$300,"&lt;="&amp;I$1,Распис!$D$4:$D$300,"&gt;="&amp;I$1)&gt;0,SUMIFS(Распис!$G$4:$G$300,Распис!$B$4:$B$300,$A103,Распис!$C$4:$C$300,"&lt;="&amp;I$1,Распис!$D$4:$D$300,"&gt;="&amp;I$1),SUMIF(База!$B$3:$B$305,$A103,База!$G$3:$G$152))</f>
        <v>0</v>
      </c>
      <c r="J103" s="46" t="s">
        <v>24</v>
      </c>
      <c r="K103" s="46">
        <f ca="1">IF(COUNTIFS(Распис!$B$4:$B$300,$A103,Распис!$C$4:$C$300,"&lt;="&amp;K$1,Распис!$D$4:$D$300,"&gt;="&amp;K$1)&gt;0,SUMIFS(Распис!$I$4:$I$300,Распис!$B$4:$B$300,$A103,Распис!$C$4:$C$300,"&lt;="&amp;K$1,Распис!$D$4:$D$300,"&gt;="&amp;K$1),SUMIF(База!$B$3:$B$305,$A103,База!$I$3:$I$152))</f>
        <v>0</v>
      </c>
      <c r="L103" s="46">
        <f ca="1">IF(COUNTIFS(Распис!$B$4:$B$300,$A103,Распис!$C$4:$C$300,"&lt;="&amp;L$1,Распис!$D$4:$D$300,"&gt;="&amp;L$1)&gt;0,SUMIFS(Распис!$J$4:$J$300,Распис!$B$4:$B$300,$A103,Распис!$C$4:$C$300,"&lt;="&amp;L$1,Распис!$D$4:$D$300,"&gt;="&amp;L$1),SUMIF(База!$B$3:$B$305,$A103,База!$J$3:$J$152))</f>
        <v>0</v>
      </c>
      <c r="M103" s="46">
        <f ca="1">IF(COUNTIFS(Распис!$B$4:$B$300,$A103,Распис!$C$4:$C$300,"&lt;="&amp;M$1,Распис!$D$4:$D$300,"&gt;="&amp;M$1)&gt;0,SUMIFS(Распис!$K$4:$K$300,Распис!$B$4:$B$300,$A103,Распис!$C$4:$C$300,"&lt;="&amp;M$1,Распис!$D$4:$D$300,"&gt;="&amp;M$1),SUMIF(База!$B$3:$B$305,$A103,База!$K$3:$K$152))</f>
        <v>0</v>
      </c>
      <c r="N103" s="46" t="s">
        <v>23</v>
      </c>
      <c r="O103" s="46">
        <f ca="1">IF(COUNTIFS(Распис!$B$4:$B$300,$A103,Распис!$C$4:$C$300,"&lt;="&amp;O$1,Распис!$D$4:$D$300,"&gt;="&amp;O$1)&gt;0,SUMIFS(Распис!$F$4:$F$300,Распис!$B$4:$B$300,$A103,Распис!$C$4:$C$300,"&lt;="&amp;O$1,Распис!$D$4:$D$300,"&gt;="&amp;O$1),SUMIF(База!$B$3:$B$305,$A103,База!$F$3:$F$152))</f>
        <v>0</v>
      </c>
      <c r="P103" s="46">
        <f ca="1">IF(COUNTIFS(Распис!$B$4:$B$300,$A103,Распис!$C$4:$C$300,"&lt;="&amp;P$1,Распис!$D$4:$D$300,"&gt;="&amp;P$1)&gt;0,SUMIFS(Распис!$G$4:$G$300,Распис!$B$4:$B$300,$A103,Распис!$C$4:$C$300,"&lt;="&amp;P$1,Распис!$D$4:$D$300,"&gt;="&amp;P$1),SUMIF(База!$B$3:$B$305,$A103,База!$G$3:$G$152))</f>
        <v>0</v>
      </c>
      <c r="Q103" s="46">
        <f ca="1">IF(COUNTIFS(Распис!$B$4:$B$300,$A103,Распис!$C$4:$C$300,"&lt;="&amp;Q$1,Распис!$D$4:$D$300,"&gt;="&amp;Q$1)&gt;0,SUMIFS(Распис!$H$4:$H$300,Распис!$B$4:$B$300,$A103,Распис!$C$4:$C$300,"&lt;="&amp;Q$1,Распис!$D$4:$D$300,"&gt;="&amp;Q$1),SUMIF(База!$B$3:$B$305,$A103,База!$H$3:$H$152))</f>
        <v>0</v>
      </c>
      <c r="R103" s="46">
        <f ca="1">IF(COUNTIFS(Распис!$B$4:$B$300,$A103,Распис!$C$4:$C$300,"&lt;="&amp;R$1,Распис!$D$4:$D$300,"&gt;="&amp;R$1)&gt;0,SUMIFS(Распис!$I$4:$I$300,Распис!$B$4:$B$300,$A103,Распис!$C$4:$C$300,"&lt;="&amp;R$1,Распис!$D$4:$D$300,"&gt;="&amp;R$1),SUMIF(База!$B$3:$B$305,$A103,База!$I$3:$I$152))</f>
        <v>0</v>
      </c>
      <c r="S103" s="46">
        <f ca="1">IF(COUNTIFS(Распис!$B$4:$B$300,$A103,Распис!$C$4:$C$300,"&lt;="&amp;S$1,Распис!$D$4:$D$300,"&gt;="&amp;S$1)&gt;0,SUMIFS(Распис!$J$4:$J$300,Распис!$B$4:$B$300,$A103,Распис!$C$4:$C$300,"&lt;="&amp;S$1,Распис!$D$4:$D$300,"&gt;="&amp;S$1),SUMIF(База!$B$3:$B$305,$A103,База!$J$3:$J$152))</f>
        <v>0</v>
      </c>
      <c r="T103" s="46">
        <f ca="1">IF(COUNTIFS(Распис!$B$4:$B$300,$A103,Распис!$C$4:$C$300,"&lt;="&amp;T$1,Распис!$D$4:$D$300,"&gt;="&amp;T$1)&gt;0,SUMIFS(Распис!$K$4:$K$300,Распис!$B$4:$B$300,$A103,Распис!$C$4:$C$300,"&lt;="&amp;T$1,Распис!$D$4:$D$300,"&gt;="&amp;T$1),SUMIF(База!$B$3:$B$305,$A103,База!$K$3:$K$152))</f>
        <v>0</v>
      </c>
      <c r="U103" s="46" t="s">
        <v>23</v>
      </c>
      <c r="V103" s="46">
        <f ca="1">IF(COUNTIFS(Распис!$B$4:$B$300,$A103,Распис!$C$4:$C$300,"&lt;="&amp;V$1,Распис!$D$4:$D$300,"&gt;="&amp;V$1)&gt;0,SUMIFS(Распис!$F$4:$F$300,Распис!$B$4:$B$300,$A103,Распис!$C$4:$C$300,"&lt;="&amp;V$1,Распис!$D$4:$D$300,"&gt;="&amp;V$1),SUMIF(База!$B$3:$B$305,$A103,База!$F$3:$F$152))</f>
        <v>0</v>
      </c>
      <c r="W103" s="46">
        <f ca="1">IF(COUNTIFS(Распис!$B$4:$B$300,$A103,Распис!$C$4:$C$300,"&lt;="&amp;W$1,Распис!$D$4:$D$300,"&gt;="&amp;W$1)&gt;0,SUMIFS(Распис!$G$4:$G$300,Распис!$B$4:$B$300,$A103,Распис!$C$4:$C$300,"&lt;="&amp;W$1,Распис!$D$4:$D$300,"&gt;="&amp;W$1),SUMIF(База!$B$3:$B$305,$A103,База!$G$3:$G$152))</f>
        <v>0</v>
      </c>
      <c r="X103" s="46">
        <f ca="1">IF(COUNTIFS(Распис!$B$4:$B$300,$A103,Распис!$C$4:$C$300,"&lt;="&amp;X$1,Распис!$D$4:$D$300,"&gt;="&amp;X$1)&gt;0,SUMIFS(Распис!$H$4:$H$300,Распис!$B$4:$B$300,$A103,Распис!$C$4:$C$300,"&lt;="&amp;X$1,Распис!$D$4:$D$300,"&gt;="&amp;X$1),SUMIF(База!$B$3:$B$305,$A103,База!$H$3:$H$152))</f>
        <v>0</v>
      </c>
      <c r="Y103" s="46">
        <f ca="1">IF(COUNTIFS(Распис!$B$4:$B$300,$A103,Распис!$C$4:$C$300,"&lt;="&amp;Y$1,Распис!$D$4:$D$300,"&gt;="&amp;Y$1)&gt;0,SUMIFS(Распис!$I$4:$I$300,Распис!$B$4:$B$300,$A103,Распис!$C$4:$C$300,"&lt;="&amp;Y$1,Распис!$D$4:$D$300,"&gt;="&amp;Y$1),SUMIF(База!$B$3:$B$305,$A103,База!$I$3:$I$152))</f>
        <v>0</v>
      </c>
      <c r="Z103" s="46">
        <f ca="1">IF(COUNTIFS(Распис!$B$4:$B$300,$A103,Распис!$C$4:$C$300,"&lt;="&amp;Z$1,Распис!$D$4:$D$300,"&gt;="&amp;Z$1)&gt;0,SUMIFS(Распис!$J$4:$J$300,Распис!$B$4:$B$300,$A103,Распис!$C$4:$C$300,"&lt;="&amp;Z$1,Распис!$D$4:$D$300,"&gt;="&amp;Z$1),SUMIF(База!$B$3:$B$305,$A103,База!$J$3:$J$152))</f>
        <v>0</v>
      </c>
      <c r="AA103" s="46" t="s">
        <v>25</v>
      </c>
      <c r="AB103" s="46" t="s">
        <v>23</v>
      </c>
      <c r="AC103" s="46" t="s">
        <v>25</v>
      </c>
      <c r="AD103" s="46" t="s">
        <v>25</v>
      </c>
      <c r="AE103" s="46" t="s">
        <v>25</v>
      </c>
      <c r="AF103" s="46" t="s">
        <v>25</v>
      </c>
      <c r="AG103" s="46">
        <f t="shared" ca="1" si="11"/>
        <v>0</v>
      </c>
      <c r="AH103" s="46">
        <f ca="1">AG103-SUMIFS(Распред!$G$4:$G$300,Распред!$B$4:$B$300,"май",Распред!$F$4:$F$300,A103)</f>
        <v>0</v>
      </c>
      <c r="AI103" s="46">
        <f ca="1">AH103+(COUNTIF(B103:AF103,"КД")+SUMIFS(Распред!$AH$4:$AH$300,Распред!$F$4:$F$300,A103,Распред!$B$4:$B$300,"май"))*4</f>
        <v>20</v>
      </c>
      <c r="AJ103" s="46">
        <f t="shared" ca="1" si="12"/>
        <v>0</v>
      </c>
      <c r="AK103" s="46">
        <f t="shared" ca="1" si="13"/>
        <v>0</v>
      </c>
      <c r="AL103" s="46">
        <f>SUMIFS(Распред!$K$4:$K$300,Распред!$B$4:$B$300,"май",Распред!$J$4:$J$300,A103)+SUMIFS(Распред!$M$4:$M$300,Распред!$B$4:$B$300,"май",Распред!$L$4:$L$300,A103)+SUMIFS(Распред!$O$4:$O$300,Распред!$B$4:$B$300,"май",Распред!$N$4:$N$300,A103)+SUMIFS(Распред!$Q$4:$Q$300,Распред!$B$4:$B$300,"май",Распред!$P$4:$P$300,A103)+SUMIFS(Распред!$S$4:$S$300,Распред!$B$4:$B$300,"май",Распред!$R$4:$R$300,A103)+SUMIFS(Распред!$U$4:$U$300,Распред!$B$4:$B$300,"май",Распред!$T$4:$T$300,A103)+SUMIFS(Распред!$W$4:$W$300,Распред!$B$4:$B$300,"май",Распред!$V$4:$V$300,A103)+SUMIFS(Распред!$Y$4:$Y$300,Распред!$B$4:$B$300,"май",Распред!$X$4:$X$300,A103)+SUMIFS(Распред!$AA$4:$AA$300,Распред!$B$4:$B$300,"май",Распред!$Z$4:$Z$300,A103)+SUMIFS(Распред!$AC$4:$AC$300,Распред!$B$4:$B$300,"май",Распред!$AB$4:$AB$300,A103)</f>
        <v>0</v>
      </c>
      <c r="AM103" s="46">
        <f t="shared" ca="1" si="14"/>
        <v>0</v>
      </c>
      <c r="AN103" s="46">
        <f t="shared" ca="1" si="15"/>
        <v>0</v>
      </c>
      <c r="AO103" s="46">
        <f t="shared" ca="1" si="16"/>
        <v>0</v>
      </c>
      <c r="AP103" s="46">
        <f>январь!AP103</f>
        <v>0</v>
      </c>
      <c r="AQ103" s="46">
        <f t="shared" ca="1" si="17"/>
        <v>0</v>
      </c>
      <c r="AR103" s="47"/>
      <c r="AS103" s="47">
        <f t="shared" ca="1" si="18"/>
        <v>0</v>
      </c>
      <c r="AT103" s="47"/>
      <c r="AU103" s="47"/>
      <c r="AV103" s="47"/>
      <c r="AW103" s="47"/>
      <c r="AX103" s="47"/>
      <c r="AY103" s="184"/>
      <c r="AZ103" s="184"/>
      <c r="BA103" s="184"/>
      <c r="BB103" s="184"/>
      <c r="BC103" s="184"/>
      <c r="BD103" s="184"/>
      <c r="BE103" s="184"/>
    </row>
    <row r="104" spans="1:57" x14ac:dyDescent="0.25">
      <c r="A104" s="47">
        <f>База!B104</f>
        <v>0</v>
      </c>
      <c r="B104" s="46" t="s">
        <v>24</v>
      </c>
      <c r="C104" s="46">
        <f ca="1">IF(COUNTIFS(Распис!$B$4:$B$300,$A104,Распис!$C$4:$C$300,"&lt;="&amp;C$1,Распис!$D$4:$D$300,"&gt;="&amp;C$1)&gt;0,SUMIFS(Распис!$H$4:$H$300,Распис!$B$4:$B$300,$A104,Распис!$C$4:$C$300,"&lt;="&amp;C$1,Распис!$D$4:$D$300,"&gt;="&amp;C$1),SUMIF(База!$B$3:$B$305,$A104,База!$H$3:$H$152))</f>
        <v>0</v>
      </c>
      <c r="D104" s="46">
        <f ca="1">IF(COUNTIFS(Распис!$B$4:$B$300,$A104,Распис!$C$4:$C$300,"&lt;="&amp;D$1,Распис!$D$4:$D$300,"&gt;="&amp;D$1)&gt;0,SUMIFS(Распис!$I$4:$I$300,Распис!$B$4:$B$300,$A104,Распис!$C$4:$C$300,"&lt;="&amp;D$1,Распис!$D$4:$D$300,"&gt;="&amp;D$1),SUMIF(База!$B$3:$B$305,$A104,База!$I$3:$I$152))</f>
        <v>0</v>
      </c>
      <c r="E104" s="46">
        <f ca="1">IF(COUNTIFS(Распис!$B$4:$B$300,$A104,Распис!$C$4:$C$300,"&lt;="&amp;E$1,Распис!$D$4:$D$300,"&gt;="&amp;E$1)&gt;0,SUMIFS(Распис!$J$4:$J$300,Распис!$B$4:$B$300,$A104,Распис!$C$4:$C$300,"&lt;="&amp;E$1,Распис!$D$4:$D$300,"&gt;="&amp;E$1),SUMIF(База!$B$3:$B$305,$A104,База!$J$3:$J$152))</f>
        <v>0</v>
      </c>
      <c r="F104" s="46">
        <f ca="1">IF(COUNTIFS(Распис!$B$4:$B$300,$A104,Распис!$C$4:$C$300,"&lt;="&amp;F$1,Распис!$D$4:$D$300,"&gt;="&amp;F$1)&gt;0,SUMIFS(Распис!$K$4:$K$300,Распис!$B$4:$B$300,$A104,Распис!$C$4:$C$300,"&lt;="&amp;F$1,Распис!$D$4:$D$300,"&gt;="&amp;F$1),SUMIF(База!$B$3:$B$305,$A104,База!$K$3:$K$152))</f>
        <v>0</v>
      </c>
      <c r="G104" s="46" t="s">
        <v>23</v>
      </c>
      <c r="H104" s="46" t="s">
        <v>24</v>
      </c>
      <c r="I104" s="46">
        <f ca="1">IF(COUNTIFS(Распис!$B$4:$B$300,$A104,Распис!$C$4:$C$300,"&lt;="&amp;I$1,Распис!$D$4:$D$300,"&gt;="&amp;I$1)&gt;0,SUMIFS(Распис!$G$4:$G$300,Распис!$B$4:$B$300,$A104,Распис!$C$4:$C$300,"&lt;="&amp;I$1,Распис!$D$4:$D$300,"&gt;="&amp;I$1),SUMIF(База!$B$3:$B$305,$A104,База!$G$3:$G$152))</f>
        <v>0</v>
      </c>
      <c r="J104" s="46" t="s">
        <v>24</v>
      </c>
      <c r="K104" s="46">
        <f ca="1">IF(COUNTIFS(Распис!$B$4:$B$300,$A104,Распис!$C$4:$C$300,"&lt;="&amp;K$1,Распис!$D$4:$D$300,"&gt;="&amp;K$1)&gt;0,SUMIFS(Распис!$I$4:$I$300,Распис!$B$4:$B$300,$A104,Распис!$C$4:$C$300,"&lt;="&amp;K$1,Распис!$D$4:$D$300,"&gt;="&amp;K$1),SUMIF(База!$B$3:$B$305,$A104,База!$I$3:$I$152))</f>
        <v>0</v>
      </c>
      <c r="L104" s="46">
        <f ca="1">IF(COUNTIFS(Распис!$B$4:$B$300,$A104,Распис!$C$4:$C$300,"&lt;="&amp;L$1,Распис!$D$4:$D$300,"&gt;="&amp;L$1)&gt;0,SUMIFS(Распис!$J$4:$J$300,Распис!$B$4:$B$300,$A104,Распис!$C$4:$C$300,"&lt;="&amp;L$1,Распис!$D$4:$D$300,"&gt;="&amp;L$1),SUMIF(База!$B$3:$B$305,$A104,База!$J$3:$J$152))</f>
        <v>0</v>
      </c>
      <c r="M104" s="46">
        <f ca="1">IF(COUNTIFS(Распис!$B$4:$B$300,$A104,Распис!$C$4:$C$300,"&lt;="&amp;M$1,Распис!$D$4:$D$300,"&gt;="&amp;M$1)&gt;0,SUMIFS(Распис!$K$4:$K$300,Распис!$B$4:$B$300,$A104,Распис!$C$4:$C$300,"&lt;="&amp;M$1,Распис!$D$4:$D$300,"&gt;="&amp;M$1),SUMIF(База!$B$3:$B$305,$A104,База!$K$3:$K$152))</f>
        <v>0</v>
      </c>
      <c r="N104" s="46" t="s">
        <v>23</v>
      </c>
      <c r="O104" s="46">
        <f ca="1">IF(COUNTIFS(Распис!$B$4:$B$300,$A104,Распис!$C$4:$C$300,"&lt;="&amp;O$1,Распис!$D$4:$D$300,"&gt;="&amp;O$1)&gt;0,SUMIFS(Распис!$F$4:$F$300,Распис!$B$4:$B$300,$A104,Распис!$C$4:$C$300,"&lt;="&amp;O$1,Распис!$D$4:$D$300,"&gt;="&amp;O$1),SUMIF(База!$B$3:$B$305,$A104,База!$F$3:$F$152))</f>
        <v>0</v>
      </c>
      <c r="P104" s="46">
        <f ca="1">IF(COUNTIFS(Распис!$B$4:$B$300,$A104,Распис!$C$4:$C$300,"&lt;="&amp;P$1,Распис!$D$4:$D$300,"&gt;="&amp;P$1)&gt;0,SUMIFS(Распис!$G$4:$G$300,Распис!$B$4:$B$300,$A104,Распис!$C$4:$C$300,"&lt;="&amp;P$1,Распис!$D$4:$D$300,"&gt;="&amp;P$1),SUMIF(База!$B$3:$B$305,$A104,База!$G$3:$G$152))</f>
        <v>0</v>
      </c>
      <c r="Q104" s="46">
        <f ca="1">IF(COUNTIFS(Распис!$B$4:$B$300,$A104,Распис!$C$4:$C$300,"&lt;="&amp;Q$1,Распис!$D$4:$D$300,"&gt;="&amp;Q$1)&gt;0,SUMIFS(Распис!$H$4:$H$300,Распис!$B$4:$B$300,$A104,Распис!$C$4:$C$300,"&lt;="&amp;Q$1,Распис!$D$4:$D$300,"&gt;="&amp;Q$1),SUMIF(База!$B$3:$B$305,$A104,База!$H$3:$H$152))</f>
        <v>0</v>
      </c>
      <c r="R104" s="46">
        <f ca="1">IF(COUNTIFS(Распис!$B$4:$B$300,$A104,Распис!$C$4:$C$300,"&lt;="&amp;R$1,Распис!$D$4:$D$300,"&gt;="&amp;R$1)&gt;0,SUMIFS(Распис!$I$4:$I$300,Распис!$B$4:$B$300,$A104,Распис!$C$4:$C$300,"&lt;="&amp;R$1,Распис!$D$4:$D$300,"&gt;="&amp;R$1),SUMIF(База!$B$3:$B$305,$A104,База!$I$3:$I$152))</f>
        <v>0</v>
      </c>
      <c r="S104" s="46">
        <f ca="1">IF(COUNTIFS(Распис!$B$4:$B$300,$A104,Распис!$C$4:$C$300,"&lt;="&amp;S$1,Распис!$D$4:$D$300,"&gt;="&amp;S$1)&gt;0,SUMIFS(Распис!$J$4:$J$300,Распис!$B$4:$B$300,$A104,Распис!$C$4:$C$300,"&lt;="&amp;S$1,Распис!$D$4:$D$300,"&gt;="&amp;S$1),SUMIF(База!$B$3:$B$305,$A104,База!$J$3:$J$152))</f>
        <v>0</v>
      </c>
      <c r="T104" s="46">
        <f ca="1">IF(COUNTIFS(Распис!$B$4:$B$300,$A104,Распис!$C$4:$C$300,"&lt;="&amp;T$1,Распис!$D$4:$D$300,"&gt;="&amp;T$1)&gt;0,SUMIFS(Распис!$K$4:$K$300,Распис!$B$4:$B$300,$A104,Распис!$C$4:$C$300,"&lt;="&amp;T$1,Распис!$D$4:$D$300,"&gt;="&amp;T$1),SUMIF(База!$B$3:$B$305,$A104,База!$K$3:$K$152))</f>
        <v>0</v>
      </c>
      <c r="U104" s="46" t="s">
        <v>23</v>
      </c>
      <c r="V104" s="46">
        <f ca="1">IF(COUNTIFS(Распис!$B$4:$B$300,$A104,Распис!$C$4:$C$300,"&lt;="&amp;V$1,Распис!$D$4:$D$300,"&gt;="&amp;V$1)&gt;0,SUMIFS(Распис!$F$4:$F$300,Распис!$B$4:$B$300,$A104,Распис!$C$4:$C$300,"&lt;="&amp;V$1,Распис!$D$4:$D$300,"&gt;="&amp;V$1),SUMIF(База!$B$3:$B$305,$A104,База!$F$3:$F$152))</f>
        <v>0</v>
      </c>
      <c r="W104" s="46">
        <f ca="1">IF(COUNTIFS(Распис!$B$4:$B$300,$A104,Распис!$C$4:$C$300,"&lt;="&amp;W$1,Распис!$D$4:$D$300,"&gt;="&amp;W$1)&gt;0,SUMIFS(Распис!$G$4:$G$300,Распис!$B$4:$B$300,$A104,Распис!$C$4:$C$300,"&lt;="&amp;W$1,Распис!$D$4:$D$300,"&gt;="&amp;W$1),SUMIF(База!$B$3:$B$305,$A104,База!$G$3:$G$152))</f>
        <v>0</v>
      </c>
      <c r="X104" s="46">
        <f ca="1">IF(COUNTIFS(Распис!$B$4:$B$300,$A104,Распис!$C$4:$C$300,"&lt;="&amp;X$1,Распис!$D$4:$D$300,"&gt;="&amp;X$1)&gt;0,SUMIFS(Распис!$H$4:$H$300,Распис!$B$4:$B$300,$A104,Распис!$C$4:$C$300,"&lt;="&amp;X$1,Распис!$D$4:$D$300,"&gt;="&amp;X$1),SUMIF(База!$B$3:$B$305,$A104,База!$H$3:$H$152))</f>
        <v>0</v>
      </c>
      <c r="Y104" s="46">
        <f ca="1">IF(COUNTIFS(Распис!$B$4:$B$300,$A104,Распис!$C$4:$C$300,"&lt;="&amp;Y$1,Распис!$D$4:$D$300,"&gt;="&amp;Y$1)&gt;0,SUMIFS(Распис!$I$4:$I$300,Распис!$B$4:$B$300,$A104,Распис!$C$4:$C$300,"&lt;="&amp;Y$1,Распис!$D$4:$D$300,"&gt;="&amp;Y$1),SUMIF(База!$B$3:$B$305,$A104,База!$I$3:$I$152))</f>
        <v>0</v>
      </c>
      <c r="Z104" s="46">
        <f ca="1">IF(COUNTIFS(Распис!$B$4:$B$300,$A104,Распис!$C$4:$C$300,"&lt;="&amp;Z$1,Распис!$D$4:$D$300,"&gt;="&amp;Z$1)&gt;0,SUMIFS(Распис!$J$4:$J$300,Распис!$B$4:$B$300,$A104,Распис!$C$4:$C$300,"&lt;="&amp;Z$1,Распис!$D$4:$D$300,"&gt;="&amp;Z$1),SUMIF(База!$B$3:$B$305,$A104,База!$J$3:$J$152))</f>
        <v>0</v>
      </c>
      <c r="AA104" s="46" t="s">
        <v>25</v>
      </c>
      <c r="AB104" s="46" t="s">
        <v>23</v>
      </c>
      <c r="AC104" s="46" t="s">
        <v>25</v>
      </c>
      <c r="AD104" s="46" t="s">
        <v>25</v>
      </c>
      <c r="AE104" s="46" t="s">
        <v>25</v>
      </c>
      <c r="AF104" s="46" t="s">
        <v>25</v>
      </c>
      <c r="AG104" s="46">
        <f t="shared" ca="1" si="11"/>
        <v>0</v>
      </c>
      <c r="AH104" s="46">
        <f ca="1">AG104-SUMIFS(Распред!$G$4:$G$300,Распред!$B$4:$B$300,"май",Распред!$F$4:$F$300,A104)</f>
        <v>0</v>
      </c>
      <c r="AI104" s="46">
        <f ca="1">AH104+(COUNTIF(B104:AF104,"КД")+SUMIFS(Распред!$AH$4:$AH$300,Распред!$F$4:$F$300,A104,Распред!$B$4:$B$300,"май"))*4</f>
        <v>20</v>
      </c>
      <c r="AJ104" s="46">
        <f t="shared" ca="1" si="12"/>
        <v>0</v>
      </c>
      <c r="AK104" s="46">
        <f t="shared" ca="1" si="13"/>
        <v>0</v>
      </c>
      <c r="AL104" s="46">
        <f>SUMIFS(Распред!$K$4:$K$300,Распред!$B$4:$B$300,"май",Распред!$J$4:$J$300,A104)+SUMIFS(Распред!$M$4:$M$300,Распред!$B$4:$B$300,"май",Распред!$L$4:$L$300,A104)+SUMIFS(Распред!$O$4:$O$300,Распред!$B$4:$B$300,"май",Распред!$N$4:$N$300,A104)+SUMIFS(Распред!$Q$4:$Q$300,Распред!$B$4:$B$300,"май",Распред!$P$4:$P$300,A104)+SUMIFS(Распред!$S$4:$S$300,Распред!$B$4:$B$300,"май",Распред!$R$4:$R$300,A104)+SUMIFS(Распред!$U$4:$U$300,Распред!$B$4:$B$300,"май",Распред!$T$4:$T$300,A104)+SUMIFS(Распред!$W$4:$W$300,Распред!$B$4:$B$300,"май",Распред!$V$4:$V$300,A104)+SUMIFS(Распред!$Y$4:$Y$300,Распред!$B$4:$B$300,"май",Распред!$X$4:$X$300,A104)+SUMIFS(Распред!$AA$4:$AA$300,Распред!$B$4:$B$300,"май",Распред!$Z$4:$Z$300,A104)+SUMIFS(Распред!$AC$4:$AC$300,Распред!$B$4:$B$300,"май",Распред!$AB$4:$AB$300,A104)</f>
        <v>0</v>
      </c>
      <c r="AM104" s="46">
        <f t="shared" ca="1" si="14"/>
        <v>0</v>
      </c>
      <c r="AN104" s="46">
        <f t="shared" ca="1" si="15"/>
        <v>0</v>
      </c>
      <c r="AO104" s="46">
        <f t="shared" ca="1" si="16"/>
        <v>0</v>
      </c>
      <c r="AP104" s="46">
        <f>январь!AP104</f>
        <v>0</v>
      </c>
      <c r="AQ104" s="46">
        <f t="shared" ca="1" si="17"/>
        <v>0</v>
      </c>
      <c r="AR104" s="47"/>
      <c r="AS104" s="47">
        <f t="shared" ca="1" si="18"/>
        <v>0</v>
      </c>
      <c r="AT104" s="47"/>
      <c r="AU104" s="47"/>
      <c r="AV104" s="47"/>
      <c r="AW104" s="47"/>
      <c r="AX104" s="47"/>
      <c r="AY104" s="184"/>
      <c r="AZ104" s="184"/>
      <c r="BA104" s="184"/>
      <c r="BB104" s="184"/>
      <c r="BC104" s="184"/>
      <c r="BD104" s="184"/>
      <c r="BE104" s="184"/>
    </row>
    <row r="105" spans="1:57" x14ac:dyDescent="0.25">
      <c r="A105" s="47">
        <f>База!B105</f>
        <v>0</v>
      </c>
      <c r="B105" s="46" t="s">
        <v>24</v>
      </c>
      <c r="C105" s="46">
        <f ca="1">IF(COUNTIFS(Распис!$B$4:$B$300,$A105,Распис!$C$4:$C$300,"&lt;="&amp;C$1,Распис!$D$4:$D$300,"&gt;="&amp;C$1)&gt;0,SUMIFS(Распис!$H$4:$H$300,Распис!$B$4:$B$300,$A105,Распис!$C$4:$C$300,"&lt;="&amp;C$1,Распис!$D$4:$D$300,"&gt;="&amp;C$1),SUMIF(База!$B$3:$B$305,$A105,База!$H$3:$H$152))</f>
        <v>0</v>
      </c>
      <c r="D105" s="46">
        <f ca="1">IF(COUNTIFS(Распис!$B$4:$B$300,$A105,Распис!$C$4:$C$300,"&lt;="&amp;D$1,Распис!$D$4:$D$300,"&gt;="&amp;D$1)&gt;0,SUMIFS(Распис!$I$4:$I$300,Распис!$B$4:$B$300,$A105,Распис!$C$4:$C$300,"&lt;="&amp;D$1,Распис!$D$4:$D$300,"&gt;="&amp;D$1),SUMIF(База!$B$3:$B$305,$A105,База!$I$3:$I$152))</f>
        <v>0</v>
      </c>
      <c r="E105" s="46">
        <f ca="1">IF(COUNTIFS(Распис!$B$4:$B$300,$A105,Распис!$C$4:$C$300,"&lt;="&amp;E$1,Распис!$D$4:$D$300,"&gt;="&amp;E$1)&gt;0,SUMIFS(Распис!$J$4:$J$300,Распис!$B$4:$B$300,$A105,Распис!$C$4:$C$300,"&lt;="&amp;E$1,Распис!$D$4:$D$300,"&gt;="&amp;E$1),SUMIF(База!$B$3:$B$305,$A105,База!$J$3:$J$152))</f>
        <v>0</v>
      </c>
      <c r="F105" s="46">
        <f ca="1">IF(COUNTIFS(Распис!$B$4:$B$300,$A105,Распис!$C$4:$C$300,"&lt;="&amp;F$1,Распис!$D$4:$D$300,"&gt;="&amp;F$1)&gt;0,SUMIFS(Распис!$K$4:$K$300,Распис!$B$4:$B$300,$A105,Распис!$C$4:$C$300,"&lt;="&amp;F$1,Распис!$D$4:$D$300,"&gt;="&amp;F$1),SUMIF(База!$B$3:$B$305,$A105,База!$K$3:$K$152))</f>
        <v>0</v>
      </c>
      <c r="G105" s="46" t="s">
        <v>23</v>
      </c>
      <c r="H105" s="46" t="s">
        <v>24</v>
      </c>
      <c r="I105" s="46">
        <f ca="1">IF(COUNTIFS(Распис!$B$4:$B$300,$A105,Распис!$C$4:$C$300,"&lt;="&amp;I$1,Распис!$D$4:$D$300,"&gt;="&amp;I$1)&gt;0,SUMIFS(Распис!$G$4:$G$300,Распис!$B$4:$B$300,$A105,Распис!$C$4:$C$300,"&lt;="&amp;I$1,Распис!$D$4:$D$300,"&gt;="&amp;I$1),SUMIF(База!$B$3:$B$305,$A105,База!$G$3:$G$152))</f>
        <v>0</v>
      </c>
      <c r="J105" s="46" t="s">
        <v>24</v>
      </c>
      <c r="K105" s="46">
        <f ca="1">IF(COUNTIFS(Распис!$B$4:$B$300,$A105,Распис!$C$4:$C$300,"&lt;="&amp;K$1,Распис!$D$4:$D$300,"&gt;="&amp;K$1)&gt;0,SUMIFS(Распис!$I$4:$I$300,Распис!$B$4:$B$300,$A105,Распис!$C$4:$C$300,"&lt;="&amp;K$1,Распис!$D$4:$D$300,"&gt;="&amp;K$1),SUMIF(База!$B$3:$B$305,$A105,База!$I$3:$I$152))</f>
        <v>0</v>
      </c>
      <c r="L105" s="46">
        <f ca="1">IF(COUNTIFS(Распис!$B$4:$B$300,$A105,Распис!$C$4:$C$300,"&lt;="&amp;L$1,Распис!$D$4:$D$300,"&gt;="&amp;L$1)&gt;0,SUMIFS(Распис!$J$4:$J$300,Распис!$B$4:$B$300,$A105,Распис!$C$4:$C$300,"&lt;="&amp;L$1,Распис!$D$4:$D$300,"&gt;="&amp;L$1),SUMIF(База!$B$3:$B$305,$A105,База!$J$3:$J$152))</f>
        <v>0</v>
      </c>
      <c r="M105" s="46">
        <f ca="1">IF(COUNTIFS(Распис!$B$4:$B$300,$A105,Распис!$C$4:$C$300,"&lt;="&amp;M$1,Распис!$D$4:$D$300,"&gt;="&amp;M$1)&gt;0,SUMIFS(Распис!$K$4:$K$300,Распис!$B$4:$B$300,$A105,Распис!$C$4:$C$300,"&lt;="&amp;M$1,Распис!$D$4:$D$300,"&gt;="&amp;M$1),SUMIF(База!$B$3:$B$305,$A105,База!$K$3:$K$152))</f>
        <v>0</v>
      </c>
      <c r="N105" s="46" t="s">
        <v>23</v>
      </c>
      <c r="O105" s="46">
        <f ca="1">IF(COUNTIFS(Распис!$B$4:$B$300,$A105,Распис!$C$4:$C$300,"&lt;="&amp;O$1,Распис!$D$4:$D$300,"&gt;="&amp;O$1)&gt;0,SUMIFS(Распис!$F$4:$F$300,Распис!$B$4:$B$300,$A105,Распис!$C$4:$C$300,"&lt;="&amp;O$1,Распис!$D$4:$D$300,"&gt;="&amp;O$1),SUMIF(База!$B$3:$B$305,$A105,База!$F$3:$F$152))</f>
        <v>0</v>
      </c>
      <c r="P105" s="46">
        <f ca="1">IF(COUNTIFS(Распис!$B$4:$B$300,$A105,Распис!$C$4:$C$300,"&lt;="&amp;P$1,Распис!$D$4:$D$300,"&gt;="&amp;P$1)&gt;0,SUMIFS(Распис!$G$4:$G$300,Распис!$B$4:$B$300,$A105,Распис!$C$4:$C$300,"&lt;="&amp;P$1,Распис!$D$4:$D$300,"&gt;="&amp;P$1),SUMIF(База!$B$3:$B$305,$A105,База!$G$3:$G$152))</f>
        <v>0</v>
      </c>
      <c r="Q105" s="46">
        <f ca="1">IF(COUNTIFS(Распис!$B$4:$B$300,$A105,Распис!$C$4:$C$300,"&lt;="&amp;Q$1,Распис!$D$4:$D$300,"&gt;="&amp;Q$1)&gt;0,SUMIFS(Распис!$H$4:$H$300,Распис!$B$4:$B$300,$A105,Распис!$C$4:$C$300,"&lt;="&amp;Q$1,Распис!$D$4:$D$300,"&gt;="&amp;Q$1),SUMIF(База!$B$3:$B$305,$A105,База!$H$3:$H$152))</f>
        <v>0</v>
      </c>
      <c r="R105" s="46">
        <f ca="1">IF(COUNTIFS(Распис!$B$4:$B$300,$A105,Распис!$C$4:$C$300,"&lt;="&amp;R$1,Распис!$D$4:$D$300,"&gt;="&amp;R$1)&gt;0,SUMIFS(Распис!$I$4:$I$300,Распис!$B$4:$B$300,$A105,Распис!$C$4:$C$300,"&lt;="&amp;R$1,Распис!$D$4:$D$300,"&gt;="&amp;R$1),SUMIF(База!$B$3:$B$305,$A105,База!$I$3:$I$152))</f>
        <v>0</v>
      </c>
      <c r="S105" s="46">
        <f ca="1">IF(COUNTIFS(Распис!$B$4:$B$300,$A105,Распис!$C$4:$C$300,"&lt;="&amp;S$1,Распис!$D$4:$D$300,"&gt;="&amp;S$1)&gt;0,SUMIFS(Распис!$J$4:$J$300,Распис!$B$4:$B$300,$A105,Распис!$C$4:$C$300,"&lt;="&amp;S$1,Распис!$D$4:$D$300,"&gt;="&amp;S$1),SUMIF(База!$B$3:$B$305,$A105,База!$J$3:$J$152))</f>
        <v>0</v>
      </c>
      <c r="T105" s="46">
        <f ca="1">IF(COUNTIFS(Распис!$B$4:$B$300,$A105,Распис!$C$4:$C$300,"&lt;="&amp;T$1,Распис!$D$4:$D$300,"&gt;="&amp;T$1)&gt;0,SUMIFS(Распис!$K$4:$K$300,Распис!$B$4:$B$300,$A105,Распис!$C$4:$C$300,"&lt;="&amp;T$1,Распис!$D$4:$D$300,"&gt;="&amp;T$1),SUMIF(База!$B$3:$B$305,$A105,База!$K$3:$K$152))</f>
        <v>0</v>
      </c>
      <c r="U105" s="46" t="s">
        <v>23</v>
      </c>
      <c r="V105" s="46">
        <f ca="1">IF(COUNTIFS(Распис!$B$4:$B$300,$A105,Распис!$C$4:$C$300,"&lt;="&amp;V$1,Распис!$D$4:$D$300,"&gt;="&amp;V$1)&gt;0,SUMIFS(Распис!$F$4:$F$300,Распис!$B$4:$B$300,$A105,Распис!$C$4:$C$300,"&lt;="&amp;V$1,Распис!$D$4:$D$300,"&gt;="&amp;V$1),SUMIF(База!$B$3:$B$305,$A105,База!$F$3:$F$152))</f>
        <v>0</v>
      </c>
      <c r="W105" s="46">
        <f ca="1">IF(COUNTIFS(Распис!$B$4:$B$300,$A105,Распис!$C$4:$C$300,"&lt;="&amp;W$1,Распис!$D$4:$D$300,"&gt;="&amp;W$1)&gt;0,SUMIFS(Распис!$G$4:$G$300,Распис!$B$4:$B$300,$A105,Распис!$C$4:$C$300,"&lt;="&amp;W$1,Распис!$D$4:$D$300,"&gt;="&amp;W$1),SUMIF(База!$B$3:$B$305,$A105,База!$G$3:$G$152))</f>
        <v>0</v>
      </c>
      <c r="X105" s="46">
        <f ca="1">IF(COUNTIFS(Распис!$B$4:$B$300,$A105,Распис!$C$4:$C$300,"&lt;="&amp;X$1,Распис!$D$4:$D$300,"&gt;="&amp;X$1)&gt;0,SUMIFS(Распис!$H$4:$H$300,Распис!$B$4:$B$300,$A105,Распис!$C$4:$C$300,"&lt;="&amp;X$1,Распис!$D$4:$D$300,"&gt;="&amp;X$1),SUMIF(База!$B$3:$B$305,$A105,База!$H$3:$H$152))</f>
        <v>0</v>
      </c>
      <c r="Y105" s="46">
        <f ca="1">IF(COUNTIFS(Распис!$B$4:$B$300,$A105,Распис!$C$4:$C$300,"&lt;="&amp;Y$1,Распис!$D$4:$D$300,"&gt;="&amp;Y$1)&gt;0,SUMIFS(Распис!$I$4:$I$300,Распис!$B$4:$B$300,$A105,Распис!$C$4:$C$300,"&lt;="&amp;Y$1,Распис!$D$4:$D$300,"&gt;="&amp;Y$1),SUMIF(База!$B$3:$B$305,$A105,База!$I$3:$I$152))</f>
        <v>0</v>
      </c>
      <c r="Z105" s="46">
        <f ca="1">IF(COUNTIFS(Распис!$B$4:$B$300,$A105,Распис!$C$4:$C$300,"&lt;="&amp;Z$1,Распис!$D$4:$D$300,"&gt;="&amp;Z$1)&gt;0,SUMIFS(Распис!$J$4:$J$300,Распис!$B$4:$B$300,$A105,Распис!$C$4:$C$300,"&lt;="&amp;Z$1,Распис!$D$4:$D$300,"&gt;="&amp;Z$1),SUMIF(База!$B$3:$B$305,$A105,База!$J$3:$J$152))</f>
        <v>0</v>
      </c>
      <c r="AA105" s="46" t="s">
        <v>25</v>
      </c>
      <c r="AB105" s="46" t="s">
        <v>23</v>
      </c>
      <c r="AC105" s="46" t="s">
        <v>25</v>
      </c>
      <c r="AD105" s="46" t="s">
        <v>25</v>
      </c>
      <c r="AE105" s="46" t="s">
        <v>25</v>
      </c>
      <c r="AF105" s="46" t="s">
        <v>25</v>
      </c>
      <c r="AG105" s="46">
        <f t="shared" ca="1" si="11"/>
        <v>0</v>
      </c>
      <c r="AH105" s="46">
        <f ca="1">AG105-SUMIFS(Распред!$G$4:$G$300,Распред!$B$4:$B$300,"май",Распред!$F$4:$F$300,A105)</f>
        <v>0</v>
      </c>
      <c r="AI105" s="46">
        <f ca="1">AH105+(COUNTIF(B105:AF105,"КД")+SUMIFS(Распред!$AH$4:$AH$300,Распред!$F$4:$F$300,A105,Распред!$B$4:$B$300,"май"))*4</f>
        <v>20</v>
      </c>
      <c r="AJ105" s="46">
        <f t="shared" ca="1" si="12"/>
        <v>0</v>
      </c>
      <c r="AK105" s="46">
        <f t="shared" ca="1" si="13"/>
        <v>0</v>
      </c>
      <c r="AL105" s="46">
        <f>SUMIFS(Распред!$K$4:$K$300,Распред!$B$4:$B$300,"май",Распред!$J$4:$J$300,A105)+SUMIFS(Распред!$M$4:$M$300,Распред!$B$4:$B$300,"май",Распред!$L$4:$L$300,A105)+SUMIFS(Распред!$O$4:$O$300,Распред!$B$4:$B$300,"май",Распред!$N$4:$N$300,A105)+SUMIFS(Распред!$Q$4:$Q$300,Распред!$B$4:$B$300,"май",Распред!$P$4:$P$300,A105)+SUMIFS(Распред!$S$4:$S$300,Распред!$B$4:$B$300,"май",Распред!$R$4:$R$300,A105)+SUMIFS(Распред!$U$4:$U$300,Распред!$B$4:$B$300,"май",Распред!$T$4:$T$300,A105)+SUMIFS(Распред!$W$4:$W$300,Распред!$B$4:$B$300,"май",Распред!$V$4:$V$300,A105)+SUMIFS(Распред!$Y$4:$Y$300,Распред!$B$4:$B$300,"май",Распред!$X$4:$X$300,A105)+SUMIFS(Распред!$AA$4:$AA$300,Распред!$B$4:$B$300,"май",Распред!$Z$4:$Z$300,A105)+SUMIFS(Распред!$AC$4:$AC$300,Распред!$B$4:$B$300,"май",Распред!$AB$4:$AB$300,A105)</f>
        <v>0</v>
      </c>
      <c r="AM105" s="46">
        <f t="shared" ca="1" si="14"/>
        <v>0</v>
      </c>
      <c r="AN105" s="46">
        <f t="shared" ca="1" si="15"/>
        <v>0</v>
      </c>
      <c r="AO105" s="46">
        <f t="shared" ca="1" si="16"/>
        <v>0</v>
      </c>
      <c r="AP105" s="46">
        <f>январь!AP105</f>
        <v>0</v>
      </c>
      <c r="AQ105" s="46">
        <f t="shared" ca="1" si="17"/>
        <v>0</v>
      </c>
      <c r="AR105" s="47"/>
      <c r="AS105" s="47">
        <f t="shared" ca="1" si="18"/>
        <v>0</v>
      </c>
      <c r="AT105" s="47"/>
      <c r="AU105" s="47"/>
      <c r="AV105" s="47"/>
      <c r="AW105" s="47"/>
      <c r="AX105" s="47"/>
      <c r="AY105" s="184"/>
      <c r="AZ105" s="184"/>
      <c r="BA105" s="184"/>
      <c r="BB105" s="184"/>
      <c r="BC105" s="184"/>
      <c r="BD105" s="184"/>
      <c r="BE105" s="184"/>
    </row>
    <row r="106" spans="1:57" x14ac:dyDescent="0.25">
      <c r="A106" s="47">
        <f>База!B106</f>
        <v>0</v>
      </c>
      <c r="B106" s="46" t="s">
        <v>24</v>
      </c>
      <c r="C106" s="46">
        <f ca="1">IF(COUNTIFS(Распис!$B$4:$B$300,$A106,Распис!$C$4:$C$300,"&lt;="&amp;C$1,Распис!$D$4:$D$300,"&gt;="&amp;C$1)&gt;0,SUMIFS(Распис!$H$4:$H$300,Распис!$B$4:$B$300,$A106,Распис!$C$4:$C$300,"&lt;="&amp;C$1,Распис!$D$4:$D$300,"&gt;="&amp;C$1),SUMIF(База!$B$3:$B$305,$A106,База!$H$3:$H$152))</f>
        <v>0</v>
      </c>
      <c r="D106" s="46">
        <f ca="1">IF(COUNTIFS(Распис!$B$4:$B$300,$A106,Распис!$C$4:$C$300,"&lt;="&amp;D$1,Распис!$D$4:$D$300,"&gt;="&amp;D$1)&gt;0,SUMIFS(Распис!$I$4:$I$300,Распис!$B$4:$B$300,$A106,Распис!$C$4:$C$300,"&lt;="&amp;D$1,Распис!$D$4:$D$300,"&gt;="&amp;D$1),SUMIF(База!$B$3:$B$305,$A106,База!$I$3:$I$152))</f>
        <v>0</v>
      </c>
      <c r="E106" s="46">
        <f ca="1">IF(COUNTIFS(Распис!$B$4:$B$300,$A106,Распис!$C$4:$C$300,"&lt;="&amp;E$1,Распис!$D$4:$D$300,"&gt;="&amp;E$1)&gt;0,SUMIFS(Распис!$J$4:$J$300,Распис!$B$4:$B$300,$A106,Распис!$C$4:$C$300,"&lt;="&amp;E$1,Распис!$D$4:$D$300,"&gt;="&amp;E$1),SUMIF(База!$B$3:$B$305,$A106,База!$J$3:$J$152))</f>
        <v>0</v>
      </c>
      <c r="F106" s="46">
        <f ca="1">IF(COUNTIFS(Распис!$B$4:$B$300,$A106,Распис!$C$4:$C$300,"&lt;="&amp;F$1,Распис!$D$4:$D$300,"&gt;="&amp;F$1)&gt;0,SUMIFS(Распис!$K$4:$K$300,Распис!$B$4:$B$300,$A106,Распис!$C$4:$C$300,"&lt;="&amp;F$1,Распис!$D$4:$D$300,"&gt;="&amp;F$1),SUMIF(База!$B$3:$B$305,$A106,База!$K$3:$K$152))</f>
        <v>0</v>
      </c>
      <c r="G106" s="46" t="s">
        <v>23</v>
      </c>
      <c r="H106" s="46" t="s">
        <v>24</v>
      </c>
      <c r="I106" s="46">
        <f ca="1">IF(COUNTIFS(Распис!$B$4:$B$300,$A106,Распис!$C$4:$C$300,"&lt;="&amp;I$1,Распис!$D$4:$D$300,"&gt;="&amp;I$1)&gt;0,SUMIFS(Распис!$G$4:$G$300,Распис!$B$4:$B$300,$A106,Распис!$C$4:$C$300,"&lt;="&amp;I$1,Распис!$D$4:$D$300,"&gt;="&amp;I$1),SUMIF(База!$B$3:$B$305,$A106,База!$G$3:$G$152))</f>
        <v>0</v>
      </c>
      <c r="J106" s="46" t="s">
        <v>24</v>
      </c>
      <c r="K106" s="46">
        <f ca="1">IF(COUNTIFS(Распис!$B$4:$B$300,$A106,Распис!$C$4:$C$300,"&lt;="&amp;K$1,Распис!$D$4:$D$300,"&gt;="&amp;K$1)&gt;0,SUMIFS(Распис!$I$4:$I$300,Распис!$B$4:$B$300,$A106,Распис!$C$4:$C$300,"&lt;="&amp;K$1,Распис!$D$4:$D$300,"&gt;="&amp;K$1),SUMIF(База!$B$3:$B$305,$A106,База!$I$3:$I$152))</f>
        <v>0</v>
      </c>
      <c r="L106" s="46">
        <f ca="1">IF(COUNTIFS(Распис!$B$4:$B$300,$A106,Распис!$C$4:$C$300,"&lt;="&amp;L$1,Распис!$D$4:$D$300,"&gt;="&amp;L$1)&gt;0,SUMIFS(Распис!$J$4:$J$300,Распис!$B$4:$B$300,$A106,Распис!$C$4:$C$300,"&lt;="&amp;L$1,Распис!$D$4:$D$300,"&gt;="&amp;L$1),SUMIF(База!$B$3:$B$305,$A106,База!$J$3:$J$152))</f>
        <v>0</v>
      </c>
      <c r="M106" s="46">
        <f ca="1">IF(COUNTIFS(Распис!$B$4:$B$300,$A106,Распис!$C$4:$C$300,"&lt;="&amp;M$1,Распис!$D$4:$D$300,"&gt;="&amp;M$1)&gt;0,SUMIFS(Распис!$K$4:$K$300,Распис!$B$4:$B$300,$A106,Распис!$C$4:$C$300,"&lt;="&amp;M$1,Распис!$D$4:$D$300,"&gt;="&amp;M$1),SUMIF(База!$B$3:$B$305,$A106,База!$K$3:$K$152))</f>
        <v>0</v>
      </c>
      <c r="N106" s="46" t="s">
        <v>23</v>
      </c>
      <c r="O106" s="46">
        <f ca="1">IF(COUNTIFS(Распис!$B$4:$B$300,$A106,Распис!$C$4:$C$300,"&lt;="&amp;O$1,Распис!$D$4:$D$300,"&gt;="&amp;O$1)&gt;0,SUMIFS(Распис!$F$4:$F$300,Распис!$B$4:$B$300,$A106,Распис!$C$4:$C$300,"&lt;="&amp;O$1,Распис!$D$4:$D$300,"&gt;="&amp;O$1),SUMIF(База!$B$3:$B$305,$A106,База!$F$3:$F$152))</f>
        <v>0</v>
      </c>
      <c r="P106" s="46">
        <f ca="1">IF(COUNTIFS(Распис!$B$4:$B$300,$A106,Распис!$C$4:$C$300,"&lt;="&amp;P$1,Распис!$D$4:$D$300,"&gt;="&amp;P$1)&gt;0,SUMIFS(Распис!$G$4:$G$300,Распис!$B$4:$B$300,$A106,Распис!$C$4:$C$300,"&lt;="&amp;P$1,Распис!$D$4:$D$300,"&gt;="&amp;P$1),SUMIF(База!$B$3:$B$305,$A106,База!$G$3:$G$152))</f>
        <v>0</v>
      </c>
      <c r="Q106" s="46">
        <f ca="1">IF(COUNTIFS(Распис!$B$4:$B$300,$A106,Распис!$C$4:$C$300,"&lt;="&amp;Q$1,Распис!$D$4:$D$300,"&gt;="&amp;Q$1)&gt;0,SUMIFS(Распис!$H$4:$H$300,Распис!$B$4:$B$300,$A106,Распис!$C$4:$C$300,"&lt;="&amp;Q$1,Распис!$D$4:$D$300,"&gt;="&amp;Q$1),SUMIF(База!$B$3:$B$305,$A106,База!$H$3:$H$152))</f>
        <v>0</v>
      </c>
      <c r="R106" s="46">
        <f ca="1">IF(COUNTIFS(Распис!$B$4:$B$300,$A106,Распис!$C$4:$C$300,"&lt;="&amp;R$1,Распис!$D$4:$D$300,"&gt;="&amp;R$1)&gt;0,SUMIFS(Распис!$I$4:$I$300,Распис!$B$4:$B$300,$A106,Распис!$C$4:$C$300,"&lt;="&amp;R$1,Распис!$D$4:$D$300,"&gt;="&amp;R$1),SUMIF(База!$B$3:$B$305,$A106,База!$I$3:$I$152))</f>
        <v>0</v>
      </c>
      <c r="S106" s="46">
        <f ca="1">IF(COUNTIFS(Распис!$B$4:$B$300,$A106,Распис!$C$4:$C$300,"&lt;="&amp;S$1,Распис!$D$4:$D$300,"&gt;="&amp;S$1)&gt;0,SUMIFS(Распис!$J$4:$J$300,Распис!$B$4:$B$300,$A106,Распис!$C$4:$C$300,"&lt;="&amp;S$1,Распис!$D$4:$D$300,"&gt;="&amp;S$1),SUMIF(База!$B$3:$B$305,$A106,База!$J$3:$J$152))</f>
        <v>0</v>
      </c>
      <c r="T106" s="46">
        <f ca="1">IF(COUNTIFS(Распис!$B$4:$B$300,$A106,Распис!$C$4:$C$300,"&lt;="&amp;T$1,Распис!$D$4:$D$300,"&gt;="&amp;T$1)&gt;0,SUMIFS(Распис!$K$4:$K$300,Распис!$B$4:$B$300,$A106,Распис!$C$4:$C$300,"&lt;="&amp;T$1,Распис!$D$4:$D$300,"&gt;="&amp;T$1),SUMIF(База!$B$3:$B$305,$A106,База!$K$3:$K$152))</f>
        <v>0</v>
      </c>
      <c r="U106" s="46" t="s">
        <v>23</v>
      </c>
      <c r="V106" s="46">
        <f ca="1">IF(COUNTIFS(Распис!$B$4:$B$300,$A106,Распис!$C$4:$C$300,"&lt;="&amp;V$1,Распис!$D$4:$D$300,"&gt;="&amp;V$1)&gt;0,SUMIFS(Распис!$F$4:$F$300,Распис!$B$4:$B$300,$A106,Распис!$C$4:$C$300,"&lt;="&amp;V$1,Распис!$D$4:$D$300,"&gt;="&amp;V$1),SUMIF(База!$B$3:$B$305,$A106,База!$F$3:$F$152))</f>
        <v>0</v>
      </c>
      <c r="W106" s="46">
        <f ca="1">IF(COUNTIFS(Распис!$B$4:$B$300,$A106,Распис!$C$4:$C$300,"&lt;="&amp;W$1,Распис!$D$4:$D$300,"&gt;="&amp;W$1)&gt;0,SUMIFS(Распис!$G$4:$G$300,Распис!$B$4:$B$300,$A106,Распис!$C$4:$C$300,"&lt;="&amp;W$1,Распис!$D$4:$D$300,"&gt;="&amp;W$1),SUMIF(База!$B$3:$B$305,$A106,База!$G$3:$G$152))</f>
        <v>0</v>
      </c>
      <c r="X106" s="46">
        <f ca="1">IF(COUNTIFS(Распис!$B$4:$B$300,$A106,Распис!$C$4:$C$300,"&lt;="&amp;X$1,Распис!$D$4:$D$300,"&gt;="&amp;X$1)&gt;0,SUMIFS(Распис!$H$4:$H$300,Распис!$B$4:$B$300,$A106,Распис!$C$4:$C$300,"&lt;="&amp;X$1,Распис!$D$4:$D$300,"&gt;="&amp;X$1),SUMIF(База!$B$3:$B$305,$A106,База!$H$3:$H$152))</f>
        <v>0</v>
      </c>
      <c r="Y106" s="46">
        <f ca="1">IF(COUNTIFS(Распис!$B$4:$B$300,$A106,Распис!$C$4:$C$300,"&lt;="&amp;Y$1,Распис!$D$4:$D$300,"&gt;="&amp;Y$1)&gt;0,SUMIFS(Распис!$I$4:$I$300,Распис!$B$4:$B$300,$A106,Распис!$C$4:$C$300,"&lt;="&amp;Y$1,Распис!$D$4:$D$300,"&gt;="&amp;Y$1),SUMIF(База!$B$3:$B$305,$A106,База!$I$3:$I$152))</f>
        <v>0</v>
      </c>
      <c r="Z106" s="46">
        <f ca="1">IF(COUNTIFS(Распис!$B$4:$B$300,$A106,Распис!$C$4:$C$300,"&lt;="&amp;Z$1,Распис!$D$4:$D$300,"&gt;="&amp;Z$1)&gt;0,SUMIFS(Распис!$J$4:$J$300,Распис!$B$4:$B$300,$A106,Распис!$C$4:$C$300,"&lt;="&amp;Z$1,Распис!$D$4:$D$300,"&gt;="&amp;Z$1),SUMIF(База!$B$3:$B$305,$A106,База!$J$3:$J$152))</f>
        <v>0</v>
      </c>
      <c r="AA106" s="46" t="s">
        <v>25</v>
      </c>
      <c r="AB106" s="46" t="s">
        <v>23</v>
      </c>
      <c r="AC106" s="46" t="s">
        <v>25</v>
      </c>
      <c r="AD106" s="46" t="s">
        <v>25</v>
      </c>
      <c r="AE106" s="46" t="s">
        <v>25</v>
      </c>
      <c r="AF106" s="46" t="s">
        <v>25</v>
      </c>
      <c r="AG106" s="46">
        <f t="shared" ca="1" si="11"/>
        <v>0</v>
      </c>
      <c r="AH106" s="46">
        <f ca="1">AG106-SUMIFS(Распред!$G$4:$G$300,Распред!$B$4:$B$300,"май",Распред!$F$4:$F$300,A106)</f>
        <v>0</v>
      </c>
      <c r="AI106" s="46">
        <f ca="1">AH106+(COUNTIF(B106:AF106,"КД")+SUMIFS(Распред!$AH$4:$AH$300,Распред!$F$4:$F$300,A106,Распред!$B$4:$B$300,"май"))*4</f>
        <v>20</v>
      </c>
      <c r="AJ106" s="46">
        <f t="shared" ca="1" si="12"/>
        <v>0</v>
      </c>
      <c r="AK106" s="46">
        <f t="shared" ca="1" si="13"/>
        <v>0</v>
      </c>
      <c r="AL106" s="46">
        <f>SUMIFS(Распред!$K$4:$K$300,Распред!$B$4:$B$300,"май",Распред!$J$4:$J$300,A106)+SUMIFS(Распред!$M$4:$M$300,Распред!$B$4:$B$300,"май",Распред!$L$4:$L$300,A106)+SUMIFS(Распред!$O$4:$O$300,Распред!$B$4:$B$300,"май",Распред!$N$4:$N$300,A106)+SUMIFS(Распред!$Q$4:$Q$300,Распред!$B$4:$B$300,"май",Распред!$P$4:$P$300,A106)+SUMIFS(Распред!$S$4:$S$300,Распред!$B$4:$B$300,"май",Распред!$R$4:$R$300,A106)+SUMIFS(Распред!$U$4:$U$300,Распред!$B$4:$B$300,"май",Распред!$T$4:$T$300,A106)+SUMIFS(Распред!$W$4:$W$300,Распред!$B$4:$B$300,"май",Распред!$V$4:$V$300,A106)+SUMIFS(Распред!$Y$4:$Y$300,Распред!$B$4:$B$300,"май",Распред!$X$4:$X$300,A106)+SUMIFS(Распред!$AA$4:$AA$300,Распред!$B$4:$B$300,"май",Распред!$Z$4:$Z$300,A106)+SUMIFS(Распред!$AC$4:$AC$300,Распред!$B$4:$B$300,"май",Распред!$AB$4:$AB$300,A106)</f>
        <v>0</v>
      </c>
      <c r="AM106" s="46">
        <f t="shared" ca="1" si="14"/>
        <v>0</v>
      </c>
      <c r="AN106" s="46">
        <f t="shared" ca="1" si="15"/>
        <v>0</v>
      </c>
      <c r="AO106" s="46">
        <f t="shared" ca="1" si="16"/>
        <v>0</v>
      </c>
      <c r="AP106" s="46">
        <f>январь!AP106</f>
        <v>0</v>
      </c>
      <c r="AQ106" s="46">
        <f t="shared" ca="1" si="17"/>
        <v>0</v>
      </c>
      <c r="AR106" s="47"/>
      <c r="AS106" s="47">
        <f t="shared" ca="1" si="18"/>
        <v>0</v>
      </c>
      <c r="AT106" s="47"/>
      <c r="AU106" s="47"/>
      <c r="AV106" s="47"/>
      <c r="AW106" s="47"/>
      <c r="AX106" s="47"/>
      <c r="AY106" s="184"/>
      <c r="AZ106" s="184"/>
      <c r="BA106" s="184"/>
      <c r="BB106" s="184"/>
      <c r="BC106" s="184"/>
      <c r="BD106" s="184"/>
      <c r="BE106" s="184"/>
    </row>
    <row r="107" spans="1:57" x14ac:dyDescent="0.25">
      <c r="A107" s="47">
        <f>База!B107</f>
        <v>0</v>
      </c>
      <c r="B107" s="46" t="s">
        <v>24</v>
      </c>
      <c r="C107" s="46">
        <f ca="1">IF(COUNTIFS(Распис!$B$4:$B$300,$A107,Распис!$C$4:$C$300,"&lt;="&amp;C$1,Распис!$D$4:$D$300,"&gt;="&amp;C$1)&gt;0,SUMIFS(Распис!$H$4:$H$300,Распис!$B$4:$B$300,$A107,Распис!$C$4:$C$300,"&lt;="&amp;C$1,Распис!$D$4:$D$300,"&gt;="&amp;C$1),SUMIF(База!$B$3:$B$305,$A107,База!$H$3:$H$152))</f>
        <v>0</v>
      </c>
      <c r="D107" s="46">
        <f ca="1">IF(COUNTIFS(Распис!$B$4:$B$300,$A107,Распис!$C$4:$C$300,"&lt;="&amp;D$1,Распис!$D$4:$D$300,"&gt;="&amp;D$1)&gt;0,SUMIFS(Распис!$I$4:$I$300,Распис!$B$4:$B$300,$A107,Распис!$C$4:$C$300,"&lt;="&amp;D$1,Распис!$D$4:$D$300,"&gt;="&amp;D$1),SUMIF(База!$B$3:$B$305,$A107,База!$I$3:$I$152))</f>
        <v>0</v>
      </c>
      <c r="E107" s="46">
        <f ca="1">IF(COUNTIFS(Распис!$B$4:$B$300,$A107,Распис!$C$4:$C$300,"&lt;="&amp;E$1,Распис!$D$4:$D$300,"&gt;="&amp;E$1)&gt;0,SUMIFS(Распис!$J$4:$J$300,Распис!$B$4:$B$300,$A107,Распис!$C$4:$C$300,"&lt;="&amp;E$1,Распис!$D$4:$D$300,"&gt;="&amp;E$1),SUMIF(База!$B$3:$B$305,$A107,База!$J$3:$J$152))</f>
        <v>0</v>
      </c>
      <c r="F107" s="46">
        <f ca="1">IF(COUNTIFS(Распис!$B$4:$B$300,$A107,Распис!$C$4:$C$300,"&lt;="&amp;F$1,Распис!$D$4:$D$300,"&gt;="&amp;F$1)&gt;0,SUMIFS(Распис!$K$4:$K$300,Распис!$B$4:$B$300,$A107,Распис!$C$4:$C$300,"&lt;="&amp;F$1,Распис!$D$4:$D$300,"&gt;="&amp;F$1),SUMIF(База!$B$3:$B$305,$A107,База!$K$3:$K$152))</f>
        <v>0</v>
      </c>
      <c r="G107" s="46" t="s">
        <v>23</v>
      </c>
      <c r="H107" s="46" t="s">
        <v>24</v>
      </c>
      <c r="I107" s="46">
        <f ca="1">IF(COUNTIFS(Распис!$B$4:$B$300,$A107,Распис!$C$4:$C$300,"&lt;="&amp;I$1,Распис!$D$4:$D$300,"&gt;="&amp;I$1)&gt;0,SUMIFS(Распис!$G$4:$G$300,Распис!$B$4:$B$300,$A107,Распис!$C$4:$C$300,"&lt;="&amp;I$1,Распис!$D$4:$D$300,"&gt;="&amp;I$1),SUMIF(База!$B$3:$B$305,$A107,База!$G$3:$G$152))</f>
        <v>0</v>
      </c>
      <c r="J107" s="46" t="s">
        <v>24</v>
      </c>
      <c r="K107" s="46">
        <f ca="1">IF(COUNTIFS(Распис!$B$4:$B$300,$A107,Распис!$C$4:$C$300,"&lt;="&amp;K$1,Распис!$D$4:$D$300,"&gt;="&amp;K$1)&gt;0,SUMIFS(Распис!$I$4:$I$300,Распис!$B$4:$B$300,$A107,Распис!$C$4:$C$300,"&lt;="&amp;K$1,Распис!$D$4:$D$300,"&gt;="&amp;K$1),SUMIF(База!$B$3:$B$305,$A107,База!$I$3:$I$152))</f>
        <v>0</v>
      </c>
      <c r="L107" s="46">
        <f ca="1">IF(COUNTIFS(Распис!$B$4:$B$300,$A107,Распис!$C$4:$C$300,"&lt;="&amp;L$1,Распис!$D$4:$D$300,"&gt;="&amp;L$1)&gt;0,SUMIFS(Распис!$J$4:$J$300,Распис!$B$4:$B$300,$A107,Распис!$C$4:$C$300,"&lt;="&amp;L$1,Распис!$D$4:$D$300,"&gt;="&amp;L$1),SUMIF(База!$B$3:$B$305,$A107,База!$J$3:$J$152))</f>
        <v>0</v>
      </c>
      <c r="M107" s="46">
        <f ca="1">IF(COUNTIFS(Распис!$B$4:$B$300,$A107,Распис!$C$4:$C$300,"&lt;="&amp;M$1,Распис!$D$4:$D$300,"&gt;="&amp;M$1)&gt;0,SUMIFS(Распис!$K$4:$K$300,Распис!$B$4:$B$300,$A107,Распис!$C$4:$C$300,"&lt;="&amp;M$1,Распис!$D$4:$D$300,"&gt;="&amp;M$1),SUMIF(База!$B$3:$B$305,$A107,База!$K$3:$K$152))</f>
        <v>0</v>
      </c>
      <c r="N107" s="46" t="s">
        <v>23</v>
      </c>
      <c r="O107" s="46">
        <f ca="1">IF(COUNTIFS(Распис!$B$4:$B$300,$A107,Распис!$C$4:$C$300,"&lt;="&amp;O$1,Распис!$D$4:$D$300,"&gt;="&amp;O$1)&gt;0,SUMIFS(Распис!$F$4:$F$300,Распис!$B$4:$B$300,$A107,Распис!$C$4:$C$300,"&lt;="&amp;O$1,Распис!$D$4:$D$300,"&gt;="&amp;O$1),SUMIF(База!$B$3:$B$305,$A107,База!$F$3:$F$152))</f>
        <v>0</v>
      </c>
      <c r="P107" s="46">
        <f ca="1">IF(COUNTIFS(Распис!$B$4:$B$300,$A107,Распис!$C$4:$C$300,"&lt;="&amp;P$1,Распис!$D$4:$D$300,"&gt;="&amp;P$1)&gt;0,SUMIFS(Распис!$G$4:$G$300,Распис!$B$4:$B$300,$A107,Распис!$C$4:$C$300,"&lt;="&amp;P$1,Распис!$D$4:$D$300,"&gt;="&amp;P$1),SUMIF(База!$B$3:$B$305,$A107,База!$G$3:$G$152))</f>
        <v>0</v>
      </c>
      <c r="Q107" s="46">
        <f ca="1">IF(COUNTIFS(Распис!$B$4:$B$300,$A107,Распис!$C$4:$C$300,"&lt;="&amp;Q$1,Распис!$D$4:$D$300,"&gt;="&amp;Q$1)&gt;0,SUMIFS(Распис!$H$4:$H$300,Распис!$B$4:$B$300,$A107,Распис!$C$4:$C$300,"&lt;="&amp;Q$1,Распис!$D$4:$D$300,"&gt;="&amp;Q$1),SUMIF(База!$B$3:$B$305,$A107,База!$H$3:$H$152))</f>
        <v>0</v>
      </c>
      <c r="R107" s="46">
        <f ca="1">IF(COUNTIFS(Распис!$B$4:$B$300,$A107,Распис!$C$4:$C$300,"&lt;="&amp;R$1,Распис!$D$4:$D$300,"&gt;="&amp;R$1)&gt;0,SUMIFS(Распис!$I$4:$I$300,Распис!$B$4:$B$300,$A107,Распис!$C$4:$C$300,"&lt;="&amp;R$1,Распис!$D$4:$D$300,"&gt;="&amp;R$1),SUMIF(База!$B$3:$B$305,$A107,База!$I$3:$I$152))</f>
        <v>0</v>
      </c>
      <c r="S107" s="46">
        <f ca="1">IF(COUNTIFS(Распис!$B$4:$B$300,$A107,Распис!$C$4:$C$300,"&lt;="&amp;S$1,Распис!$D$4:$D$300,"&gt;="&amp;S$1)&gt;0,SUMIFS(Распис!$J$4:$J$300,Распис!$B$4:$B$300,$A107,Распис!$C$4:$C$300,"&lt;="&amp;S$1,Распис!$D$4:$D$300,"&gt;="&amp;S$1),SUMIF(База!$B$3:$B$305,$A107,База!$J$3:$J$152))</f>
        <v>0</v>
      </c>
      <c r="T107" s="46">
        <f ca="1">IF(COUNTIFS(Распис!$B$4:$B$300,$A107,Распис!$C$4:$C$300,"&lt;="&amp;T$1,Распис!$D$4:$D$300,"&gt;="&amp;T$1)&gt;0,SUMIFS(Распис!$K$4:$K$300,Распис!$B$4:$B$300,$A107,Распис!$C$4:$C$300,"&lt;="&amp;T$1,Распис!$D$4:$D$300,"&gt;="&amp;T$1),SUMIF(База!$B$3:$B$305,$A107,База!$K$3:$K$152))</f>
        <v>0</v>
      </c>
      <c r="U107" s="46" t="s">
        <v>23</v>
      </c>
      <c r="V107" s="46">
        <f ca="1">IF(COUNTIFS(Распис!$B$4:$B$300,$A107,Распис!$C$4:$C$300,"&lt;="&amp;V$1,Распис!$D$4:$D$300,"&gt;="&amp;V$1)&gt;0,SUMIFS(Распис!$F$4:$F$300,Распис!$B$4:$B$300,$A107,Распис!$C$4:$C$300,"&lt;="&amp;V$1,Распис!$D$4:$D$300,"&gt;="&amp;V$1),SUMIF(База!$B$3:$B$305,$A107,База!$F$3:$F$152))</f>
        <v>0</v>
      </c>
      <c r="W107" s="46">
        <f ca="1">IF(COUNTIFS(Распис!$B$4:$B$300,$A107,Распис!$C$4:$C$300,"&lt;="&amp;W$1,Распис!$D$4:$D$300,"&gt;="&amp;W$1)&gt;0,SUMIFS(Распис!$G$4:$G$300,Распис!$B$4:$B$300,$A107,Распис!$C$4:$C$300,"&lt;="&amp;W$1,Распис!$D$4:$D$300,"&gt;="&amp;W$1),SUMIF(База!$B$3:$B$305,$A107,База!$G$3:$G$152))</f>
        <v>0</v>
      </c>
      <c r="X107" s="46">
        <f ca="1">IF(COUNTIFS(Распис!$B$4:$B$300,$A107,Распис!$C$4:$C$300,"&lt;="&amp;X$1,Распис!$D$4:$D$300,"&gt;="&amp;X$1)&gt;0,SUMIFS(Распис!$H$4:$H$300,Распис!$B$4:$B$300,$A107,Распис!$C$4:$C$300,"&lt;="&amp;X$1,Распис!$D$4:$D$300,"&gt;="&amp;X$1),SUMIF(База!$B$3:$B$305,$A107,База!$H$3:$H$152))</f>
        <v>0</v>
      </c>
      <c r="Y107" s="46">
        <f ca="1">IF(COUNTIFS(Распис!$B$4:$B$300,$A107,Распис!$C$4:$C$300,"&lt;="&amp;Y$1,Распис!$D$4:$D$300,"&gt;="&amp;Y$1)&gt;0,SUMIFS(Распис!$I$4:$I$300,Распис!$B$4:$B$300,$A107,Распис!$C$4:$C$300,"&lt;="&amp;Y$1,Распис!$D$4:$D$300,"&gt;="&amp;Y$1),SUMIF(База!$B$3:$B$305,$A107,База!$I$3:$I$152))</f>
        <v>0</v>
      </c>
      <c r="Z107" s="46">
        <f ca="1">IF(COUNTIFS(Распис!$B$4:$B$300,$A107,Распис!$C$4:$C$300,"&lt;="&amp;Z$1,Распис!$D$4:$D$300,"&gt;="&amp;Z$1)&gt;0,SUMIFS(Распис!$J$4:$J$300,Распис!$B$4:$B$300,$A107,Распис!$C$4:$C$300,"&lt;="&amp;Z$1,Распис!$D$4:$D$300,"&gt;="&amp;Z$1),SUMIF(База!$B$3:$B$305,$A107,База!$J$3:$J$152))</f>
        <v>0</v>
      </c>
      <c r="AA107" s="46" t="s">
        <v>25</v>
      </c>
      <c r="AB107" s="46" t="s">
        <v>23</v>
      </c>
      <c r="AC107" s="46" t="s">
        <v>25</v>
      </c>
      <c r="AD107" s="46" t="s">
        <v>25</v>
      </c>
      <c r="AE107" s="46" t="s">
        <v>25</v>
      </c>
      <c r="AF107" s="46" t="s">
        <v>25</v>
      </c>
      <c r="AG107" s="46">
        <f t="shared" ca="1" si="11"/>
        <v>0</v>
      </c>
      <c r="AH107" s="46">
        <f ca="1">AG107-SUMIFS(Распред!$G$4:$G$300,Распред!$B$4:$B$300,"май",Распред!$F$4:$F$300,A107)</f>
        <v>0</v>
      </c>
      <c r="AI107" s="46">
        <f ca="1">AH107+(COUNTIF(B107:AF107,"КД")+SUMIFS(Распред!$AH$4:$AH$300,Распред!$F$4:$F$300,A107,Распред!$B$4:$B$300,"май"))*4</f>
        <v>20</v>
      </c>
      <c r="AJ107" s="46">
        <f t="shared" ca="1" si="12"/>
        <v>0</v>
      </c>
      <c r="AK107" s="46">
        <f t="shared" ca="1" si="13"/>
        <v>0</v>
      </c>
      <c r="AL107" s="46">
        <f>SUMIFS(Распред!$K$4:$K$300,Распред!$B$4:$B$300,"май",Распред!$J$4:$J$300,A107)+SUMIFS(Распред!$M$4:$M$300,Распред!$B$4:$B$300,"май",Распред!$L$4:$L$300,A107)+SUMIFS(Распред!$O$4:$O$300,Распред!$B$4:$B$300,"май",Распред!$N$4:$N$300,A107)+SUMIFS(Распред!$Q$4:$Q$300,Распред!$B$4:$B$300,"май",Распред!$P$4:$P$300,A107)+SUMIFS(Распред!$S$4:$S$300,Распред!$B$4:$B$300,"май",Распред!$R$4:$R$300,A107)+SUMIFS(Распред!$U$4:$U$300,Распред!$B$4:$B$300,"май",Распред!$T$4:$T$300,A107)+SUMIFS(Распред!$W$4:$W$300,Распред!$B$4:$B$300,"май",Распред!$V$4:$V$300,A107)+SUMIFS(Распред!$Y$4:$Y$300,Распред!$B$4:$B$300,"май",Распред!$X$4:$X$300,A107)+SUMIFS(Распред!$AA$4:$AA$300,Распред!$B$4:$B$300,"май",Распред!$Z$4:$Z$300,A107)+SUMIFS(Распред!$AC$4:$AC$300,Распред!$B$4:$B$300,"май",Распред!$AB$4:$AB$300,A107)</f>
        <v>0</v>
      </c>
      <c r="AM107" s="46">
        <f t="shared" ca="1" si="14"/>
        <v>0</v>
      </c>
      <c r="AN107" s="46">
        <f t="shared" ca="1" si="15"/>
        <v>0</v>
      </c>
      <c r="AO107" s="46">
        <f t="shared" ca="1" si="16"/>
        <v>0</v>
      </c>
      <c r="AP107" s="46">
        <f>январь!AP107</f>
        <v>0</v>
      </c>
      <c r="AQ107" s="46">
        <f t="shared" ca="1" si="17"/>
        <v>0</v>
      </c>
      <c r="AR107" s="47"/>
      <c r="AS107" s="47">
        <f t="shared" ca="1" si="18"/>
        <v>0</v>
      </c>
      <c r="AT107" s="47"/>
      <c r="AU107" s="47"/>
      <c r="AV107" s="47"/>
      <c r="AW107" s="47"/>
      <c r="AX107" s="47"/>
      <c r="AY107" s="184"/>
      <c r="AZ107" s="184"/>
      <c r="BA107" s="184"/>
      <c r="BB107" s="184"/>
      <c r="BC107" s="184"/>
      <c r="BD107" s="184"/>
      <c r="BE107" s="184"/>
    </row>
    <row r="108" spans="1:57" x14ac:dyDescent="0.25">
      <c r="A108" s="47">
        <f>База!B108</f>
        <v>0</v>
      </c>
      <c r="B108" s="46" t="s">
        <v>24</v>
      </c>
      <c r="C108" s="46">
        <f ca="1">IF(COUNTIFS(Распис!$B$4:$B$300,$A108,Распис!$C$4:$C$300,"&lt;="&amp;C$1,Распис!$D$4:$D$300,"&gt;="&amp;C$1)&gt;0,SUMIFS(Распис!$H$4:$H$300,Распис!$B$4:$B$300,$A108,Распис!$C$4:$C$300,"&lt;="&amp;C$1,Распис!$D$4:$D$300,"&gt;="&amp;C$1),SUMIF(База!$B$3:$B$305,$A108,База!$H$3:$H$152))</f>
        <v>0</v>
      </c>
      <c r="D108" s="46">
        <f ca="1">IF(COUNTIFS(Распис!$B$4:$B$300,$A108,Распис!$C$4:$C$300,"&lt;="&amp;D$1,Распис!$D$4:$D$300,"&gt;="&amp;D$1)&gt;0,SUMIFS(Распис!$I$4:$I$300,Распис!$B$4:$B$300,$A108,Распис!$C$4:$C$300,"&lt;="&amp;D$1,Распис!$D$4:$D$300,"&gt;="&amp;D$1),SUMIF(База!$B$3:$B$305,$A108,База!$I$3:$I$152))</f>
        <v>0</v>
      </c>
      <c r="E108" s="46">
        <f ca="1">IF(COUNTIFS(Распис!$B$4:$B$300,$A108,Распис!$C$4:$C$300,"&lt;="&amp;E$1,Распис!$D$4:$D$300,"&gt;="&amp;E$1)&gt;0,SUMIFS(Распис!$J$4:$J$300,Распис!$B$4:$B$300,$A108,Распис!$C$4:$C$300,"&lt;="&amp;E$1,Распис!$D$4:$D$300,"&gt;="&amp;E$1),SUMIF(База!$B$3:$B$305,$A108,База!$J$3:$J$152))</f>
        <v>0</v>
      </c>
      <c r="F108" s="46">
        <f ca="1">IF(COUNTIFS(Распис!$B$4:$B$300,$A108,Распис!$C$4:$C$300,"&lt;="&amp;F$1,Распис!$D$4:$D$300,"&gt;="&amp;F$1)&gt;0,SUMIFS(Распис!$K$4:$K$300,Распис!$B$4:$B$300,$A108,Распис!$C$4:$C$300,"&lt;="&amp;F$1,Распис!$D$4:$D$300,"&gt;="&amp;F$1),SUMIF(База!$B$3:$B$305,$A108,База!$K$3:$K$152))</f>
        <v>0</v>
      </c>
      <c r="G108" s="46" t="s">
        <v>23</v>
      </c>
      <c r="H108" s="46" t="s">
        <v>24</v>
      </c>
      <c r="I108" s="46">
        <f ca="1">IF(COUNTIFS(Распис!$B$4:$B$300,$A108,Распис!$C$4:$C$300,"&lt;="&amp;I$1,Распис!$D$4:$D$300,"&gt;="&amp;I$1)&gt;0,SUMIFS(Распис!$G$4:$G$300,Распис!$B$4:$B$300,$A108,Распис!$C$4:$C$300,"&lt;="&amp;I$1,Распис!$D$4:$D$300,"&gt;="&amp;I$1),SUMIF(База!$B$3:$B$305,$A108,База!$G$3:$G$152))</f>
        <v>0</v>
      </c>
      <c r="J108" s="46" t="s">
        <v>24</v>
      </c>
      <c r="K108" s="46">
        <f ca="1">IF(COUNTIFS(Распис!$B$4:$B$300,$A108,Распис!$C$4:$C$300,"&lt;="&amp;K$1,Распис!$D$4:$D$300,"&gt;="&amp;K$1)&gt;0,SUMIFS(Распис!$I$4:$I$300,Распис!$B$4:$B$300,$A108,Распис!$C$4:$C$300,"&lt;="&amp;K$1,Распис!$D$4:$D$300,"&gt;="&amp;K$1),SUMIF(База!$B$3:$B$305,$A108,База!$I$3:$I$152))</f>
        <v>0</v>
      </c>
      <c r="L108" s="46">
        <f ca="1">IF(COUNTIFS(Распис!$B$4:$B$300,$A108,Распис!$C$4:$C$300,"&lt;="&amp;L$1,Распис!$D$4:$D$300,"&gt;="&amp;L$1)&gt;0,SUMIFS(Распис!$J$4:$J$300,Распис!$B$4:$B$300,$A108,Распис!$C$4:$C$300,"&lt;="&amp;L$1,Распис!$D$4:$D$300,"&gt;="&amp;L$1),SUMIF(База!$B$3:$B$305,$A108,База!$J$3:$J$152))</f>
        <v>0</v>
      </c>
      <c r="M108" s="46">
        <f ca="1">IF(COUNTIFS(Распис!$B$4:$B$300,$A108,Распис!$C$4:$C$300,"&lt;="&amp;M$1,Распис!$D$4:$D$300,"&gt;="&amp;M$1)&gt;0,SUMIFS(Распис!$K$4:$K$300,Распис!$B$4:$B$300,$A108,Распис!$C$4:$C$300,"&lt;="&amp;M$1,Распис!$D$4:$D$300,"&gt;="&amp;M$1),SUMIF(База!$B$3:$B$305,$A108,База!$K$3:$K$152))</f>
        <v>0</v>
      </c>
      <c r="N108" s="46" t="s">
        <v>23</v>
      </c>
      <c r="O108" s="46">
        <f ca="1">IF(COUNTIFS(Распис!$B$4:$B$300,$A108,Распис!$C$4:$C$300,"&lt;="&amp;O$1,Распис!$D$4:$D$300,"&gt;="&amp;O$1)&gt;0,SUMIFS(Распис!$F$4:$F$300,Распис!$B$4:$B$300,$A108,Распис!$C$4:$C$300,"&lt;="&amp;O$1,Распис!$D$4:$D$300,"&gt;="&amp;O$1),SUMIF(База!$B$3:$B$305,$A108,База!$F$3:$F$152))</f>
        <v>0</v>
      </c>
      <c r="P108" s="46">
        <f ca="1">IF(COUNTIFS(Распис!$B$4:$B$300,$A108,Распис!$C$4:$C$300,"&lt;="&amp;P$1,Распис!$D$4:$D$300,"&gt;="&amp;P$1)&gt;0,SUMIFS(Распис!$G$4:$G$300,Распис!$B$4:$B$300,$A108,Распис!$C$4:$C$300,"&lt;="&amp;P$1,Распис!$D$4:$D$300,"&gt;="&amp;P$1),SUMIF(База!$B$3:$B$305,$A108,База!$G$3:$G$152))</f>
        <v>0</v>
      </c>
      <c r="Q108" s="46">
        <f ca="1">IF(COUNTIFS(Распис!$B$4:$B$300,$A108,Распис!$C$4:$C$300,"&lt;="&amp;Q$1,Распис!$D$4:$D$300,"&gt;="&amp;Q$1)&gt;0,SUMIFS(Распис!$H$4:$H$300,Распис!$B$4:$B$300,$A108,Распис!$C$4:$C$300,"&lt;="&amp;Q$1,Распис!$D$4:$D$300,"&gt;="&amp;Q$1),SUMIF(База!$B$3:$B$305,$A108,База!$H$3:$H$152))</f>
        <v>0</v>
      </c>
      <c r="R108" s="46">
        <f ca="1">IF(COUNTIFS(Распис!$B$4:$B$300,$A108,Распис!$C$4:$C$300,"&lt;="&amp;R$1,Распис!$D$4:$D$300,"&gt;="&amp;R$1)&gt;0,SUMIFS(Распис!$I$4:$I$300,Распис!$B$4:$B$300,$A108,Распис!$C$4:$C$300,"&lt;="&amp;R$1,Распис!$D$4:$D$300,"&gt;="&amp;R$1),SUMIF(База!$B$3:$B$305,$A108,База!$I$3:$I$152))</f>
        <v>0</v>
      </c>
      <c r="S108" s="46">
        <f ca="1">IF(COUNTIFS(Распис!$B$4:$B$300,$A108,Распис!$C$4:$C$300,"&lt;="&amp;S$1,Распис!$D$4:$D$300,"&gt;="&amp;S$1)&gt;0,SUMIFS(Распис!$J$4:$J$300,Распис!$B$4:$B$300,$A108,Распис!$C$4:$C$300,"&lt;="&amp;S$1,Распис!$D$4:$D$300,"&gt;="&amp;S$1),SUMIF(База!$B$3:$B$305,$A108,База!$J$3:$J$152))</f>
        <v>0</v>
      </c>
      <c r="T108" s="46">
        <f ca="1">IF(COUNTIFS(Распис!$B$4:$B$300,$A108,Распис!$C$4:$C$300,"&lt;="&amp;T$1,Распис!$D$4:$D$300,"&gt;="&amp;T$1)&gt;0,SUMIFS(Распис!$K$4:$K$300,Распис!$B$4:$B$300,$A108,Распис!$C$4:$C$300,"&lt;="&amp;T$1,Распис!$D$4:$D$300,"&gt;="&amp;T$1),SUMIF(База!$B$3:$B$305,$A108,База!$K$3:$K$152))</f>
        <v>0</v>
      </c>
      <c r="U108" s="46" t="s">
        <v>23</v>
      </c>
      <c r="V108" s="46">
        <f ca="1">IF(COUNTIFS(Распис!$B$4:$B$300,$A108,Распис!$C$4:$C$300,"&lt;="&amp;V$1,Распис!$D$4:$D$300,"&gt;="&amp;V$1)&gt;0,SUMIFS(Распис!$F$4:$F$300,Распис!$B$4:$B$300,$A108,Распис!$C$4:$C$300,"&lt;="&amp;V$1,Распис!$D$4:$D$300,"&gt;="&amp;V$1),SUMIF(База!$B$3:$B$305,$A108,База!$F$3:$F$152))</f>
        <v>0</v>
      </c>
      <c r="W108" s="46">
        <f ca="1">IF(COUNTIFS(Распис!$B$4:$B$300,$A108,Распис!$C$4:$C$300,"&lt;="&amp;W$1,Распис!$D$4:$D$300,"&gt;="&amp;W$1)&gt;0,SUMIFS(Распис!$G$4:$G$300,Распис!$B$4:$B$300,$A108,Распис!$C$4:$C$300,"&lt;="&amp;W$1,Распис!$D$4:$D$300,"&gt;="&amp;W$1),SUMIF(База!$B$3:$B$305,$A108,База!$G$3:$G$152))</f>
        <v>0</v>
      </c>
      <c r="X108" s="46">
        <f ca="1">IF(COUNTIFS(Распис!$B$4:$B$300,$A108,Распис!$C$4:$C$300,"&lt;="&amp;X$1,Распис!$D$4:$D$300,"&gt;="&amp;X$1)&gt;0,SUMIFS(Распис!$H$4:$H$300,Распис!$B$4:$B$300,$A108,Распис!$C$4:$C$300,"&lt;="&amp;X$1,Распис!$D$4:$D$300,"&gt;="&amp;X$1),SUMIF(База!$B$3:$B$305,$A108,База!$H$3:$H$152))</f>
        <v>0</v>
      </c>
      <c r="Y108" s="46">
        <f ca="1">IF(COUNTIFS(Распис!$B$4:$B$300,$A108,Распис!$C$4:$C$300,"&lt;="&amp;Y$1,Распис!$D$4:$D$300,"&gt;="&amp;Y$1)&gt;0,SUMIFS(Распис!$I$4:$I$300,Распис!$B$4:$B$300,$A108,Распис!$C$4:$C$300,"&lt;="&amp;Y$1,Распис!$D$4:$D$300,"&gt;="&amp;Y$1),SUMIF(База!$B$3:$B$305,$A108,База!$I$3:$I$152))</f>
        <v>0</v>
      </c>
      <c r="Z108" s="46">
        <f ca="1">IF(COUNTIFS(Распис!$B$4:$B$300,$A108,Распис!$C$4:$C$300,"&lt;="&amp;Z$1,Распис!$D$4:$D$300,"&gt;="&amp;Z$1)&gt;0,SUMIFS(Распис!$J$4:$J$300,Распис!$B$4:$B$300,$A108,Распис!$C$4:$C$300,"&lt;="&amp;Z$1,Распис!$D$4:$D$300,"&gt;="&amp;Z$1),SUMIF(База!$B$3:$B$305,$A108,База!$J$3:$J$152))</f>
        <v>0</v>
      </c>
      <c r="AA108" s="46" t="s">
        <v>25</v>
      </c>
      <c r="AB108" s="46" t="s">
        <v>23</v>
      </c>
      <c r="AC108" s="46" t="s">
        <v>25</v>
      </c>
      <c r="AD108" s="46" t="s">
        <v>25</v>
      </c>
      <c r="AE108" s="46" t="s">
        <v>25</v>
      </c>
      <c r="AF108" s="46" t="s">
        <v>25</v>
      </c>
      <c r="AG108" s="46">
        <f t="shared" ca="1" si="11"/>
        <v>0</v>
      </c>
      <c r="AH108" s="46">
        <f ca="1">AG108-SUMIFS(Распред!$G$4:$G$300,Распред!$B$4:$B$300,"май",Распред!$F$4:$F$300,A108)</f>
        <v>0</v>
      </c>
      <c r="AI108" s="46">
        <f ca="1">AH108+(COUNTIF(B108:AF108,"КД")+SUMIFS(Распред!$AH$4:$AH$300,Распред!$F$4:$F$300,A108,Распред!$B$4:$B$300,"май"))*4</f>
        <v>20</v>
      </c>
      <c r="AJ108" s="46">
        <f t="shared" ca="1" si="12"/>
        <v>0</v>
      </c>
      <c r="AK108" s="46">
        <f t="shared" ca="1" si="13"/>
        <v>0</v>
      </c>
      <c r="AL108" s="46">
        <f>SUMIFS(Распред!$K$4:$K$300,Распред!$B$4:$B$300,"май",Распред!$J$4:$J$300,A108)+SUMIFS(Распред!$M$4:$M$300,Распред!$B$4:$B$300,"май",Распред!$L$4:$L$300,A108)+SUMIFS(Распред!$O$4:$O$300,Распред!$B$4:$B$300,"май",Распред!$N$4:$N$300,A108)+SUMIFS(Распред!$Q$4:$Q$300,Распред!$B$4:$B$300,"май",Распред!$P$4:$P$300,A108)+SUMIFS(Распред!$S$4:$S$300,Распред!$B$4:$B$300,"май",Распред!$R$4:$R$300,A108)+SUMIFS(Распред!$U$4:$U$300,Распред!$B$4:$B$300,"май",Распред!$T$4:$T$300,A108)+SUMIFS(Распред!$W$4:$W$300,Распред!$B$4:$B$300,"май",Распред!$V$4:$V$300,A108)+SUMIFS(Распред!$Y$4:$Y$300,Распред!$B$4:$B$300,"май",Распред!$X$4:$X$300,A108)+SUMIFS(Распред!$AA$4:$AA$300,Распред!$B$4:$B$300,"май",Распред!$Z$4:$Z$300,A108)+SUMIFS(Распред!$AC$4:$AC$300,Распред!$B$4:$B$300,"май",Распред!$AB$4:$AB$300,A108)</f>
        <v>0</v>
      </c>
      <c r="AM108" s="46">
        <f t="shared" ca="1" si="14"/>
        <v>0</v>
      </c>
      <c r="AN108" s="46">
        <f t="shared" ca="1" si="15"/>
        <v>0</v>
      </c>
      <c r="AO108" s="46">
        <f t="shared" ca="1" si="16"/>
        <v>0</v>
      </c>
      <c r="AP108" s="46">
        <f>январь!AP108</f>
        <v>0</v>
      </c>
      <c r="AQ108" s="46">
        <f t="shared" ca="1" si="17"/>
        <v>0</v>
      </c>
      <c r="AR108" s="47"/>
      <c r="AS108" s="47">
        <f t="shared" ca="1" si="18"/>
        <v>0</v>
      </c>
      <c r="AT108" s="47"/>
      <c r="AU108" s="47"/>
      <c r="AV108" s="47"/>
      <c r="AW108" s="47"/>
      <c r="AX108" s="47"/>
      <c r="AY108" s="184"/>
      <c r="AZ108" s="184"/>
      <c r="BA108" s="184"/>
      <c r="BB108" s="184"/>
      <c r="BC108" s="184"/>
      <c r="BD108" s="184"/>
      <c r="BE108" s="184"/>
    </row>
    <row r="109" spans="1:57" x14ac:dyDescent="0.25">
      <c r="A109" s="47">
        <f>База!B109</f>
        <v>0</v>
      </c>
      <c r="B109" s="46" t="s">
        <v>24</v>
      </c>
      <c r="C109" s="46">
        <f ca="1">IF(COUNTIFS(Распис!$B$4:$B$300,$A109,Распис!$C$4:$C$300,"&lt;="&amp;C$1,Распис!$D$4:$D$300,"&gt;="&amp;C$1)&gt;0,SUMIFS(Распис!$H$4:$H$300,Распис!$B$4:$B$300,$A109,Распис!$C$4:$C$300,"&lt;="&amp;C$1,Распис!$D$4:$D$300,"&gt;="&amp;C$1),SUMIF(База!$B$3:$B$305,$A109,База!$H$3:$H$152))</f>
        <v>0</v>
      </c>
      <c r="D109" s="46">
        <f ca="1">IF(COUNTIFS(Распис!$B$4:$B$300,$A109,Распис!$C$4:$C$300,"&lt;="&amp;D$1,Распис!$D$4:$D$300,"&gt;="&amp;D$1)&gt;0,SUMIFS(Распис!$I$4:$I$300,Распис!$B$4:$B$300,$A109,Распис!$C$4:$C$300,"&lt;="&amp;D$1,Распис!$D$4:$D$300,"&gt;="&amp;D$1),SUMIF(База!$B$3:$B$305,$A109,База!$I$3:$I$152))</f>
        <v>0</v>
      </c>
      <c r="E109" s="46">
        <f ca="1">IF(COUNTIFS(Распис!$B$4:$B$300,$A109,Распис!$C$4:$C$300,"&lt;="&amp;E$1,Распис!$D$4:$D$300,"&gt;="&amp;E$1)&gt;0,SUMIFS(Распис!$J$4:$J$300,Распис!$B$4:$B$300,$A109,Распис!$C$4:$C$300,"&lt;="&amp;E$1,Распис!$D$4:$D$300,"&gt;="&amp;E$1),SUMIF(База!$B$3:$B$305,$A109,База!$J$3:$J$152))</f>
        <v>0</v>
      </c>
      <c r="F109" s="46">
        <f ca="1">IF(COUNTIFS(Распис!$B$4:$B$300,$A109,Распис!$C$4:$C$300,"&lt;="&amp;F$1,Распис!$D$4:$D$300,"&gt;="&amp;F$1)&gt;0,SUMIFS(Распис!$K$4:$K$300,Распис!$B$4:$B$300,$A109,Распис!$C$4:$C$300,"&lt;="&amp;F$1,Распис!$D$4:$D$300,"&gt;="&amp;F$1),SUMIF(База!$B$3:$B$305,$A109,База!$K$3:$K$152))</f>
        <v>0</v>
      </c>
      <c r="G109" s="46" t="s">
        <v>23</v>
      </c>
      <c r="H109" s="46" t="s">
        <v>24</v>
      </c>
      <c r="I109" s="46">
        <f ca="1">IF(COUNTIFS(Распис!$B$4:$B$300,$A109,Распис!$C$4:$C$300,"&lt;="&amp;I$1,Распис!$D$4:$D$300,"&gt;="&amp;I$1)&gt;0,SUMIFS(Распис!$G$4:$G$300,Распис!$B$4:$B$300,$A109,Распис!$C$4:$C$300,"&lt;="&amp;I$1,Распис!$D$4:$D$300,"&gt;="&amp;I$1),SUMIF(База!$B$3:$B$305,$A109,База!$G$3:$G$152))</f>
        <v>0</v>
      </c>
      <c r="J109" s="46" t="s">
        <v>24</v>
      </c>
      <c r="K109" s="46">
        <f ca="1">IF(COUNTIFS(Распис!$B$4:$B$300,$A109,Распис!$C$4:$C$300,"&lt;="&amp;K$1,Распис!$D$4:$D$300,"&gt;="&amp;K$1)&gt;0,SUMIFS(Распис!$I$4:$I$300,Распис!$B$4:$B$300,$A109,Распис!$C$4:$C$300,"&lt;="&amp;K$1,Распис!$D$4:$D$300,"&gt;="&amp;K$1),SUMIF(База!$B$3:$B$305,$A109,База!$I$3:$I$152))</f>
        <v>0</v>
      </c>
      <c r="L109" s="46">
        <f ca="1">IF(COUNTIFS(Распис!$B$4:$B$300,$A109,Распис!$C$4:$C$300,"&lt;="&amp;L$1,Распис!$D$4:$D$300,"&gt;="&amp;L$1)&gt;0,SUMIFS(Распис!$J$4:$J$300,Распис!$B$4:$B$300,$A109,Распис!$C$4:$C$300,"&lt;="&amp;L$1,Распис!$D$4:$D$300,"&gt;="&amp;L$1),SUMIF(База!$B$3:$B$305,$A109,База!$J$3:$J$152))</f>
        <v>0</v>
      </c>
      <c r="M109" s="46">
        <f ca="1">IF(COUNTIFS(Распис!$B$4:$B$300,$A109,Распис!$C$4:$C$300,"&lt;="&amp;M$1,Распис!$D$4:$D$300,"&gt;="&amp;M$1)&gt;0,SUMIFS(Распис!$K$4:$K$300,Распис!$B$4:$B$300,$A109,Распис!$C$4:$C$300,"&lt;="&amp;M$1,Распис!$D$4:$D$300,"&gt;="&amp;M$1),SUMIF(База!$B$3:$B$305,$A109,База!$K$3:$K$152))</f>
        <v>0</v>
      </c>
      <c r="N109" s="46" t="s">
        <v>23</v>
      </c>
      <c r="O109" s="46">
        <f ca="1">IF(COUNTIFS(Распис!$B$4:$B$300,$A109,Распис!$C$4:$C$300,"&lt;="&amp;O$1,Распис!$D$4:$D$300,"&gt;="&amp;O$1)&gt;0,SUMIFS(Распис!$F$4:$F$300,Распис!$B$4:$B$300,$A109,Распис!$C$4:$C$300,"&lt;="&amp;O$1,Распис!$D$4:$D$300,"&gt;="&amp;O$1),SUMIF(База!$B$3:$B$305,$A109,База!$F$3:$F$152))</f>
        <v>0</v>
      </c>
      <c r="P109" s="46">
        <f ca="1">IF(COUNTIFS(Распис!$B$4:$B$300,$A109,Распис!$C$4:$C$300,"&lt;="&amp;P$1,Распис!$D$4:$D$300,"&gt;="&amp;P$1)&gt;0,SUMIFS(Распис!$G$4:$G$300,Распис!$B$4:$B$300,$A109,Распис!$C$4:$C$300,"&lt;="&amp;P$1,Распис!$D$4:$D$300,"&gt;="&amp;P$1),SUMIF(База!$B$3:$B$305,$A109,База!$G$3:$G$152))</f>
        <v>0</v>
      </c>
      <c r="Q109" s="46">
        <f ca="1">IF(COUNTIFS(Распис!$B$4:$B$300,$A109,Распис!$C$4:$C$300,"&lt;="&amp;Q$1,Распис!$D$4:$D$300,"&gt;="&amp;Q$1)&gt;0,SUMIFS(Распис!$H$4:$H$300,Распис!$B$4:$B$300,$A109,Распис!$C$4:$C$300,"&lt;="&amp;Q$1,Распис!$D$4:$D$300,"&gt;="&amp;Q$1),SUMIF(База!$B$3:$B$305,$A109,База!$H$3:$H$152))</f>
        <v>0</v>
      </c>
      <c r="R109" s="46">
        <f ca="1">IF(COUNTIFS(Распис!$B$4:$B$300,$A109,Распис!$C$4:$C$300,"&lt;="&amp;R$1,Распис!$D$4:$D$300,"&gt;="&amp;R$1)&gt;0,SUMIFS(Распис!$I$4:$I$300,Распис!$B$4:$B$300,$A109,Распис!$C$4:$C$300,"&lt;="&amp;R$1,Распис!$D$4:$D$300,"&gt;="&amp;R$1),SUMIF(База!$B$3:$B$305,$A109,База!$I$3:$I$152))</f>
        <v>0</v>
      </c>
      <c r="S109" s="46">
        <f ca="1">IF(COUNTIFS(Распис!$B$4:$B$300,$A109,Распис!$C$4:$C$300,"&lt;="&amp;S$1,Распис!$D$4:$D$300,"&gt;="&amp;S$1)&gt;0,SUMIFS(Распис!$J$4:$J$300,Распис!$B$4:$B$300,$A109,Распис!$C$4:$C$300,"&lt;="&amp;S$1,Распис!$D$4:$D$300,"&gt;="&amp;S$1),SUMIF(База!$B$3:$B$305,$A109,База!$J$3:$J$152))</f>
        <v>0</v>
      </c>
      <c r="T109" s="46">
        <f ca="1">IF(COUNTIFS(Распис!$B$4:$B$300,$A109,Распис!$C$4:$C$300,"&lt;="&amp;T$1,Распис!$D$4:$D$300,"&gt;="&amp;T$1)&gt;0,SUMIFS(Распис!$K$4:$K$300,Распис!$B$4:$B$300,$A109,Распис!$C$4:$C$300,"&lt;="&amp;T$1,Распис!$D$4:$D$300,"&gt;="&amp;T$1),SUMIF(База!$B$3:$B$305,$A109,База!$K$3:$K$152))</f>
        <v>0</v>
      </c>
      <c r="U109" s="46" t="s">
        <v>23</v>
      </c>
      <c r="V109" s="46">
        <f ca="1">IF(COUNTIFS(Распис!$B$4:$B$300,$A109,Распис!$C$4:$C$300,"&lt;="&amp;V$1,Распис!$D$4:$D$300,"&gt;="&amp;V$1)&gt;0,SUMIFS(Распис!$F$4:$F$300,Распис!$B$4:$B$300,$A109,Распис!$C$4:$C$300,"&lt;="&amp;V$1,Распис!$D$4:$D$300,"&gt;="&amp;V$1),SUMIF(База!$B$3:$B$305,$A109,База!$F$3:$F$152))</f>
        <v>0</v>
      </c>
      <c r="W109" s="46">
        <f ca="1">IF(COUNTIFS(Распис!$B$4:$B$300,$A109,Распис!$C$4:$C$300,"&lt;="&amp;W$1,Распис!$D$4:$D$300,"&gt;="&amp;W$1)&gt;0,SUMIFS(Распис!$G$4:$G$300,Распис!$B$4:$B$300,$A109,Распис!$C$4:$C$300,"&lt;="&amp;W$1,Распис!$D$4:$D$300,"&gt;="&amp;W$1),SUMIF(База!$B$3:$B$305,$A109,База!$G$3:$G$152))</f>
        <v>0</v>
      </c>
      <c r="X109" s="46">
        <f ca="1">IF(COUNTIFS(Распис!$B$4:$B$300,$A109,Распис!$C$4:$C$300,"&lt;="&amp;X$1,Распис!$D$4:$D$300,"&gt;="&amp;X$1)&gt;0,SUMIFS(Распис!$H$4:$H$300,Распис!$B$4:$B$300,$A109,Распис!$C$4:$C$300,"&lt;="&amp;X$1,Распис!$D$4:$D$300,"&gt;="&amp;X$1),SUMIF(База!$B$3:$B$305,$A109,База!$H$3:$H$152))</f>
        <v>0</v>
      </c>
      <c r="Y109" s="46">
        <f ca="1">IF(COUNTIFS(Распис!$B$4:$B$300,$A109,Распис!$C$4:$C$300,"&lt;="&amp;Y$1,Распис!$D$4:$D$300,"&gt;="&amp;Y$1)&gt;0,SUMIFS(Распис!$I$4:$I$300,Распис!$B$4:$B$300,$A109,Распис!$C$4:$C$300,"&lt;="&amp;Y$1,Распис!$D$4:$D$300,"&gt;="&amp;Y$1),SUMIF(База!$B$3:$B$305,$A109,База!$I$3:$I$152))</f>
        <v>0</v>
      </c>
      <c r="Z109" s="46">
        <f ca="1">IF(COUNTIFS(Распис!$B$4:$B$300,$A109,Распис!$C$4:$C$300,"&lt;="&amp;Z$1,Распис!$D$4:$D$300,"&gt;="&amp;Z$1)&gt;0,SUMIFS(Распис!$J$4:$J$300,Распис!$B$4:$B$300,$A109,Распис!$C$4:$C$300,"&lt;="&amp;Z$1,Распис!$D$4:$D$300,"&gt;="&amp;Z$1),SUMIF(База!$B$3:$B$305,$A109,База!$J$3:$J$152))</f>
        <v>0</v>
      </c>
      <c r="AA109" s="46" t="s">
        <v>25</v>
      </c>
      <c r="AB109" s="46" t="s">
        <v>23</v>
      </c>
      <c r="AC109" s="46" t="s">
        <v>25</v>
      </c>
      <c r="AD109" s="46" t="s">
        <v>25</v>
      </c>
      <c r="AE109" s="46" t="s">
        <v>25</v>
      </c>
      <c r="AF109" s="46" t="s">
        <v>25</v>
      </c>
      <c r="AG109" s="46">
        <f t="shared" ca="1" si="11"/>
        <v>0</v>
      </c>
      <c r="AH109" s="46">
        <f ca="1">AG109-SUMIFS(Распред!$G$4:$G$300,Распред!$B$4:$B$300,"май",Распред!$F$4:$F$300,A109)</f>
        <v>0</v>
      </c>
      <c r="AI109" s="46">
        <f ca="1">AH109+(COUNTIF(B109:AF109,"КД")+SUMIFS(Распред!$AH$4:$AH$300,Распред!$F$4:$F$300,A109,Распред!$B$4:$B$300,"май"))*4</f>
        <v>20</v>
      </c>
      <c r="AJ109" s="46">
        <f t="shared" ca="1" si="12"/>
        <v>0</v>
      </c>
      <c r="AK109" s="46">
        <f t="shared" ca="1" si="13"/>
        <v>0</v>
      </c>
      <c r="AL109" s="46">
        <f>SUMIFS(Распред!$K$4:$K$300,Распред!$B$4:$B$300,"май",Распред!$J$4:$J$300,A109)+SUMIFS(Распред!$M$4:$M$300,Распред!$B$4:$B$300,"май",Распред!$L$4:$L$300,A109)+SUMIFS(Распред!$O$4:$O$300,Распред!$B$4:$B$300,"май",Распред!$N$4:$N$300,A109)+SUMIFS(Распред!$Q$4:$Q$300,Распред!$B$4:$B$300,"май",Распред!$P$4:$P$300,A109)+SUMIFS(Распред!$S$4:$S$300,Распред!$B$4:$B$300,"май",Распред!$R$4:$R$300,A109)+SUMIFS(Распред!$U$4:$U$300,Распред!$B$4:$B$300,"май",Распред!$T$4:$T$300,A109)+SUMIFS(Распред!$W$4:$W$300,Распред!$B$4:$B$300,"май",Распред!$V$4:$V$300,A109)+SUMIFS(Распред!$Y$4:$Y$300,Распред!$B$4:$B$300,"май",Распред!$X$4:$X$300,A109)+SUMIFS(Распред!$AA$4:$AA$300,Распред!$B$4:$B$300,"май",Распред!$Z$4:$Z$300,A109)+SUMIFS(Распред!$AC$4:$AC$300,Распред!$B$4:$B$300,"май",Распред!$AB$4:$AB$300,A109)</f>
        <v>0</v>
      </c>
      <c r="AM109" s="46">
        <f t="shared" ca="1" si="14"/>
        <v>0</v>
      </c>
      <c r="AN109" s="46">
        <f t="shared" ca="1" si="15"/>
        <v>0</v>
      </c>
      <c r="AO109" s="46">
        <f t="shared" ca="1" si="16"/>
        <v>0</v>
      </c>
      <c r="AP109" s="46">
        <f>январь!AP109</f>
        <v>0</v>
      </c>
      <c r="AQ109" s="46">
        <f t="shared" ca="1" si="17"/>
        <v>0</v>
      </c>
      <c r="AR109" s="47"/>
      <c r="AS109" s="47">
        <f t="shared" ca="1" si="18"/>
        <v>0</v>
      </c>
      <c r="AT109" s="47"/>
      <c r="AU109" s="47"/>
      <c r="AV109" s="47"/>
      <c r="AW109" s="47"/>
      <c r="AX109" s="47"/>
      <c r="AY109" s="184"/>
      <c r="AZ109" s="184"/>
      <c r="BA109" s="184"/>
      <c r="BB109" s="184"/>
      <c r="BC109" s="184"/>
      <c r="BD109" s="184"/>
      <c r="BE109" s="184"/>
    </row>
    <row r="110" spans="1:57" x14ac:dyDescent="0.25">
      <c r="A110" s="47">
        <f>База!B110</f>
        <v>0</v>
      </c>
      <c r="B110" s="46" t="s">
        <v>24</v>
      </c>
      <c r="C110" s="46">
        <f ca="1">IF(COUNTIFS(Распис!$B$4:$B$300,$A110,Распис!$C$4:$C$300,"&lt;="&amp;C$1,Распис!$D$4:$D$300,"&gt;="&amp;C$1)&gt;0,SUMIFS(Распис!$H$4:$H$300,Распис!$B$4:$B$300,$A110,Распис!$C$4:$C$300,"&lt;="&amp;C$1,Распис!$D$4:$D$300,"&gt;="&amp;C$1),SUMIF(База!$B$3:$B$305,$A110,База!$H$3:$H$152))</f>
        <v>0</v>
      </c>
      <c r="D110" s="46">
        <f ca="1">IF(COUNTIFS(Распис!$B$4:$B$300,$A110,Распис!$C$4:$C$300,"&lt;="&amp;D$1,Распис!$D$4:$D$300,"&gt;="&amp;D$1)&gt;0,SUMIFS(Распис!$I$4:$I$300,Распис!$B$4:$B$300,$A110,Распис!$C$4:$C$300,"&lt;="&amp;D$1,Распис!$D$4:$D$300,"&gt;="&amp;D$1),SUMIF(База!$B$3:$B$305,$A110,База!$I$3:$I$152))</f>
        <v>0</v>
      </c>
      <c r="E110" s="46">
        <f ca="1">IF(COUNTIFS(Распис!$B$4:$B$300,$A110,Распис!$C$4:$C$300,"&lt;="&amp;E$1,Распис!$D$4:$D$300,"&gt;="&amp;E$1)&gt;0,SUMIFS(Распис!$J$4:$J$300,Распис!$B$4:$B$300,$A110,Распис!$C$4:$C$300,"&lt;="&amp;E$1,Распис!$D$4:$D$300,"&gt;="&amp;E$1),SUMIF(База!$B$3:$B$305,$A110,База!$J$3:$J$152))</f>
        <v>0</v>
      </c>
      <c r="F110" s="46">
        <f ca="1">IF(COUNTIFS(Распис!$B$4:$B$300,$A110,Распис!$C$4:$C$300,"&lt;="&amp;F$1,Распис!$D$4:$D$300,"&gt;="&amp;F$1)&gt;0,SUMIFS(Распис!$K$4:$K$300,Распис!$B$4:$B$300,$A110,Распис!$C$4:$C$300,"&lt;="&amp;F$1,Распис!$D$4:$D$300,"&gt;="&amp;F$1),SUMIF(База!$B$3:$B$305,$A110,База!$K$3:$K$152))</f>
        <v>0</v>
      </c>
      <c r="G110" s="46" t="s">
        <v>23</v>
      </c>
      <c r="H110" s="46" t="s">
        <v>24</v>
      </c>
      <c r="I110" s="46">
        <f ca="1">IF(COUNTIFS(Распис!$B$4:$B$300,$A110,Распис!$C$4:$C$300,"&lt;="&amp;I$1,Распис!$D$4:$D$300,"&gt;="&amp;I$1)&gt;0,SUMIFS(Распис!$G$4:$G$300,Распис!$B$4:$B$300,$A110,Распис!$C$4:$C$300,"&lt;="&amp;I$1,Распис!$D$4:$D$300,"&gt;="&amp;I$1),SUMIF(База!$B$3:$B$305,$A110,База!$G$3:$G$152))</f>
        <v>0</v>
      </c>
      <c r="J110" s="46" t="s">
        <v>24</v>
      </c>
      <c r="K110" s="46">
        <f ca="1">IF(COUNTIFS(Распис!$B$4:$B$300,$A110,Распис!$C$4:$C$300,"&lt;="&amp;K$1,Распис!$D$4:$D$300,"&gt;="&amp;K$1)&gt;0,SUMIFS(Распис!$I$4:$I$300,Распис!$B$4:$B$300,$A110,Распис!$C$4:$C$300,"&lt;="&amp;K$1,Распис!$D$4:$D$300,"&gt;="&amp;K$1),SUMIF(База!$B$3:$B$305,$A110,База!$I$3:$I$152))</f>
        <v>0</v>
      </c>
      <c r="L110" s="46">
        <f ca="1">IF(COUNTIFS(Распис!$B$4:$B$300,$A110,Распис!$C$4:$C$300,"&lt;="&amp;L$1,Распис!$D$4:$D$300,"&gt;="&amp;L$1)&gt;0,SUMIFS(Распис!$J$4:$J$300,Распис!$B$4:$B$300,$A110,Распис!$C$4:$C$300,"&lt;="&amp;L$1,Распис!$D$4:$D$300,"&gt;="&amp;L$1),SUMIF(База!$B$3:$B$305,$A110,База!$J$3:$J$152))</f>
        <v>0</v>
      </c>
      <c r="M110" s="46">
        <f ca="1">IF(COUNTIFS(Распис!$B$4:$B$300,$A110,Распис!$C$4:$C$300,"&lt;="&amp;M$1,Распис!$D$4:$D$300,"&gt;="&amp;M$1)&gt;0,SUMIFS(Распис!$K$4:$K$300,Распис!$B$4:$B$300,$A110,Распис!$C$4:$C$300,"&lt;="&amp;M$1,Распис!$D$4:$D$300,"&gt;="&amp;M$1),SUMIF(База!$B$3:$B$305,$A110,База!$K$3:$K$152))</f>
        <v>0</v>
      </c>
      <c r="N110" s="46" t="s">
        <v>23</v>
      </c>
      <c r="O110" s="46">
        <f ca="1">IF(COUNTIFS(Распис!$B$4:$B$300,$A110,Распис!$C$4:$C$300,"&lt;="&amp;O$1,Распис!$D$4:$D$300,"&gt;="&amp;O$1)&gt;0,SUMIFS(Распис!$F$4:$F$300,Распис!$B$4:$B$300,$A110,Распис!$C$4:$C$300,"&lt;="&amp;O$1,Распис!$D$4:$D$300,"&gt;="&amp;O$1),SUMIF(База!$B$3:$B$305,$A110,База!$F$3:$F$152))</f>
        <v>0</v>
      </c>
      <c r="P110" s="46">
        <f ca="1">IF(COUNTIFS(Распис!$B$4:$B$300,$A110,Распис!$C$4:$C$300,"&lt;="&amp;P$1,Распис!$D$4:$D$300,"&gt;="&amp;P$1)&gt;0,SUMIFS(Распис!$G$4:$G$300,Распис!$B$4:$B$300,$A110,Распис!$C$4:$C$300,"&lt;="&amp;P$1,Распис!$D$4:$D$300,"&gt;="&amp;P$1),SUMIF(База!$B$3:$B$305,$A110,База!$G$3:$G$152))</f>
        <v>0</v>
      </c>
      <c r="Q110" s="46">
        <f ca="1">IF(COUNTIFS(Распис!$B$4:$B$300,$A110,Распис!$C$4:$C$300,"&lt;="&amp;Q$1,Распис!$D$4:$D$300,"&gt;="&amp;Q$1)&gt;0,SUMIFS(Распис!$H$4:$H$300,Распис!$B$4:$B$300,$A110,Распис!$C$4:$C$300,"&lt;="&amp;Q$1,Распис!$D$4:$D$300,"&gt;="&amp;Q$1),SUMIF(База!$B$3:$B$305,$A110,База!$H$3:$H$152))</f>
        <v>0</v>
      </c>
      <c r="R110" s="46">
        <f ca="1">IF(COUNTIFS(Распис!$B$4:$B$300,$A110,Распис!$C$4:$C$300,"&lt;="&amp;R$1,Распис!$D$4:$D$300,"&gt;="&amp;R$1)&gt;0,SUMIFS(Распис!$I$4:$I$300,Распис!$B$4:$B$300,$A110,Распис!$C$4:$C$300,"&lt;="&amp;R$1,Распис!$D$4:$D$300,"&gt;="&amp;R$1),SUMIF(База!$B$3:$B$305,$A110,База!$I$3:$I$152))</f>
        <v>0</v>
      </c>
      <c r="S110" s="46">
        <f ca="1">IF(COUNTIFS(Распис!$B$4:$B$300,$A110,Распис!$C$4:$C$300,"&lt;="&amp;S$1,Распис!$D$4:$D$300,"&gt;="&amp;S$1)&gt;0,SUMIFS(Распис!$J$4:$J$300,Распис!$B$4:$B$300,$A110,Распис!$C$4:$C$300,"&lt;="&amp;S$1,Распис!$D$4:$D$300,"&gt;="&amp;S$1),SUMIF(База!$B$3:$B$305,$A110,База!$J$3:$J$152))</f>
        <v>0</v>
      </c>
      <c r="T110" s="46">
        <f ca="1">IF(COUNTIFS(Распис!$B$4:$B$300,$A110,Распис!$C$4:$C$300,"&lt;="&amp;T$1,Распис!$D$4:$D$300,"&gt;="&amp;T$1)&gt;0,SUMIFS(Распис!$K$4:$K$300,Распис!$B$4:$B$300,$A110,Распис!$C$4:$C$300,"&lt;="&amp;T$1,Распис!$D$4:$D$300,"&gt;="&amp;T$1),SUMIF(База!$B$3:$B$305,$A110,База!$K$3:$K$152))</f>
        <v>0</v>
      </c>
      <c r="U110" s="46" t="s">
        <v>23</v>
      </c>
      <c r="V110" s="46">
        <f ca="1">IF(COUNTIFS(Распис!$B$4:$B$300,$A110,Распис!$C$4:$C$300,"&lt;="&amp;V$1,Распис!$D$4:$D$300,"&gt;="&amp;V$1)&gt;0,SUMIFS(Распис!$F$4:$F$300,Распис!$B$4:$B$300,$A110,Распис!$C$4:$C$300,"&lt;="&amp;V$1,Распис!$D$4:$D$300,"&gt;="&amp;V$1),SUMIF(База!$B$3:$B$305,$A110,База!$F$3:$F$152))</f>
        <v>0</v>
      </c>
      <c r="W110" s="46">
        <f ca="1">IF(COUNTIFS(Распис!$B$4:$B$300,$A110,Распис!$C$4:$C$300,"&lt;="&amp;W$1,Распис!$D$4:$D$300,"&gt;="&amp;W$1)&gt;0,SUMIFS(Распис!$G$4:$G$300,Распис!$B$4:$B$300,$A110,Распис!$C$4:$C$300,"&lt;="&amp;W$1,Распис!$D$4:$D$300,"&gt;="&amp;W$1),SUMIF(База!$B$3:$B$305,$A110,База!$G$3:$G$152))</f>
        <v>0</v>
      </c>
      <c r="X110" s="46">
        <f ca="1">IF(COUNTIFS(Распис!$B$4:$B$300,$A110,Распис!$C$4:$C$300,"&lt;="&amp;X$1,Распис!$D$4:$D$300,"&gt;="&amp;X$1)&gt;0,SUMIFS(Распис!$H$4:$H$300,Распис!$B$4:$B$300,$A110,Распис!$C$4:$C$300,"&lt;="&amp;X$1,Распис!$D$4:$D$300,"&gt;="&amp;X$1),SUMIF(База!$B$3:$B$305,$A110,База!$H$3:$H$152))</f>
        <v>0</v>
      </c>
      <c r="Y110" s="46">
        <f ca="1">IF(COUNTIFS(Распис!$B$4:$B$300,$A110,Распис!$C$4:$C$300,"&lt;="&amp;Y$1,Распис!$D$4:$D$300,"&gt;="&amp;Y$1)&gt;0,SUMIFS(Распис!$I$4:$I$300,Распис!$B$4:$B$300,$A110,Распис!$C$4:$C$300,"&lt;="&amp;Y$1,Распис!$D$4:$D$300,"&gt;="&amp;Y$1),SUMIF(База!$B$3:$B$305,$A110,База!$I$3:$I$152))</f>
        <v>0</v>
      </c>
      <c r="Z110" s="46">
        <f ca="1">IF(COUNTIFS(Распис!$B$4:$B$300,$A110,Распис!$C$4:$C$300,"&lt;="&amp;Z$1,Распис!$D$4:$D$300,"&gt;="&amp;Z$1)&gt;0,SUMIFS(Распис!$J$4:$J$300,Распис!$B$4:$B$300,$A110,Распис!$C$4:$C$300,"&lt;="&amp;Z$1,Распис!$D$4:$D$300,"&gt;="&amp;Z$1),SUMIF(База!$B$3:$B$305,$A110,База!$J$3:$J$152))</f>
        <v>0</v>
      </c>
      <c r="AA110" s="46" t="s">
        <v>25</v>
      </c>
      <c r="AB110" s="46" t="s">
        <v>23</v>
      </c>
      <c r="AC110" s="46" t="s">
        <v>25</v>
      </c>
      <c r="AD110" s="46" t="s">
        <v>25</v>
      </c>
      <c r="AE110" s="46" t="s">
        <v>25</v>
      </c>
      <c r="AF110" s="46" t="s">
        <v>25</v>
      </c>
      <c r="AG110" s="46">
        <f t="shared" ca="1" si="11"/>
        <v>0</v>
      </c>
      <c r="AH110" s="46">
        <f ca="1">AG110-SUMIFS(Распред!$G$4:$G$300,Распред!$B$4:$B$300,"май",Распред!$F$4:$F$300,A110)</f>
        <v>0</v>
      </c>
      <c r="AI110" s="46">
        <f ca="1">AH110+(COUNTIF(B110:AF110,"КД")+SUMIFS(Распред!$AH$4:$AH$300,Распред!$F$4:$F$300,A110,Распред!$B$4:$B$300,"май"))*4</f>
        <v>20</v>
      </c>
      <c r="AJ110" s="46">
        <f t="shared" ca="1" si="12"/>
        <v>0</v>
      </c>
      <c r="AK110" s="46">
        <f t="shared" ca="1" si="13"/>
        <v>0</v>
      </c>
      <c r="AL110" s="46">
        <f>SUMIFS(Распред!$K$4:$K$300,Распред!$B$4:$B$300,"май",Распред!$J$4:$J$300,A110)+SUMIFS(Распред!$M$4:$M$300,Распред!$B$4:$B$300,"май",Распред!$L$4:$L$300,A110)+SUMIFS(Распред!$O$4:$O$300,Распред!$B$4:$B$300,"май",Распред!$N$4:$N$300,A110)+SUMIFS(Распред!$Q$4:$Q$300,Распред!$B$4:$B$300,"май",Распред!$P$4:$P$300,A110)+SUMIFS(Распред!$S$4:$S$300,Распред!$B$4:$B$300,"май",Распред!$R$4:$R$300,A110)+SUMIFS(Распред!$U$4:$U$300,Распред!$B$4:$B$300,"май",Распред!$T$4:$T$300,A110)+SUMIFS(Распред!$W$4:$W$300,Распред!$B$4:$B$300,"май",Распред!$V$4:$V$300,A110)+SUMIFS(Распред!$Y$4:$Y$300,Распред!$B$4:$B$300,"май",Распред!$X$4:$X$300,A110)+SUMIFS(Распред!$AA$4:$AA$300,Распред!$B$4:$B$300,"май",Распред!$Z$4:$Z$300,A110)+SUMIFS(Распред!$AC$4:$AC$300,Распред!$B$4:$B$300,"май",Распред!$AB$4:$AB$300,A110)</f>
        <v>0</v>
      </c>
      <c r="AM110" s="46">
        <f t="shared" ca="1" si="14"/>
        <v>0</v>
      </c>
      <c r="AN110" s="46">
        <f t="shared" ca="1" si="15"/>
        <v>0</v>
      </c>
      <c r="AO110" s="46">
        <f t="shared" ca="1" si="16"/>
        <v>0</v>
      </c>
      <c r="AP110" s="46">
        <f>январь!AP110</f>
        <v>0</v>
      </c>
      <c r="AQ110" s="46">
        <f t="shared" ca="1" si="17"/>
        <v>0</v>
      </c>
      <c r="AR110" s="47"/>
      <c r="AS110" s="47">
        <f t="shared" ca="1" si="18"/>
        <v>0</v>
      </c>
      <c r="AT110" s="47"/>
      <c r="AU110" s="47"/>
      <c r="AV110" s="47"/>
      <c r="AW110" s="47"/>
      <c r="AX110" s="47"/>
      <c r="AY110" s="184"/>
      <c r="AZ110" s="184"/>
      <c r="BA110" s="184"/>
      <c r="BB110" s="184"/>
      <c r="BC110" s="184"/>
      <c r="BD110" s="184"/>
      <c r="BE110" s="184"/>
    </row>
    <row r="111" spans="1:57" x14ac:dyDescent="0.25">
      <c r="A111" s="47">
        <f>База!B111</f>
        <v>0</v>
      </c>
      <c r="B111" s="46" t="s">
        <v>24</v>
      </c>
      <c r="C111" s="46">
        <f ca="1">IF(COUNTIFS(Распис!$B$4:$B$300,$A111,Распис!$C$4:$C$300,"&lt;="&amp;C$1,Распис!$D$4:$D$300,"&gt;="&amp;C$1)&gt;0,SUMIFS(Распис!$H$4:$H$300,Распис!$B$4:$B$300,$A111,Распис!$C$4:$C$300,"&lt;="&amp;C$1,Распис!$D$4:$D$300,"&gt;="&amp;C$1),SUMIF(База!$B$3:$B$305,$A111,База!$H$3:$H$152))</f>
        <v>0</v>
      </c>
      <c r="D111" s="46">
        <f ca="1">IF(COUNTIFS(Распис!$B$4:$B$300,$A111,Распис!$C$4:$C$300,"&lt;="&amp;D$1,Распис!$D$4:$D$300,"&gt;="&amp;D$1)&gt;0,SUMIFS(Распис!$I$4:$I$300,Распис!$B$4:$B$300,$A111,Распис!$C$4:$C$300,"&lt;="&amp;D$1,Распис!$D$4:$D$300,"&gt;="&amp;D$1),SUMIF(База!$B$3:$B$305,$A111,База!$I$3:$I$152))</f>
        <v>0</v>
      </c>
      <c r="E111" s="46">
        <f ca="1">IF(COUNTIFS(Распис!$B$4:$B$300,$A111,Распис!$C$4:$C$300,"&lt;="&amp;E$1,Распис!$D$4:$D$300,"&gt;="&amp;E$1)&gt;0,SUMIFS(Распис!$J$4:$J$300,Распис!$B$4:$B$300,$A111,Распис!$C$4:$C$300,"&lt;="&amp;E$1,Распис!$D$4:$D$300,"&gt;="&amp;E$1),SUMIF(База!$B$3:$B$305,$A111,База!$J$3:$J$152))</f>
        <v>0</v>
      </c>
      <c r="F111" s="46">
        <f ca="1">IF(COUNTIFS(Распис!$B$4:$B$300,$A111,Распис!$C$4:$C$300,"&lt;="&amp;F$1,Распис!$D$4:$D$300,"&gt;="&amp;F$1)&gt;0,SUMIFS(Распис!$K$4:$K$300,Распис!$B$4:$B$300,$A111,Распис!$C$4:$C$300,"&lt;="&amp;F$1,Распис!$D$4:$D$300,"&gt;="&amp;F$1),SUMIF(База!$B$3:$B$305,$A111,База!$K$3:$K$152))</f>
        <v>0</v>
      </c>
      <c r="G111" s="46" t="s">
        <v>23</v>
      </c>
      <c r="H111" s="46" t="s">
        <v>24</v>
      </c>
      <c r="I111" s="46">
        <f ca="1">IF(COUNTIFS(Распис!$B$4:$B$300,$A111,Распис!$C$4:$C$300,"&lt;="&amp;I$1,Распис!$D$4:$D$300,"&gt;="&amp;I$1)&gt;0,SUMIFS(Распис!$G$4:$G$300,Распис!$B$4:$B$300,$A111,Распис!$C$4:$C$300,"&lt;="&amp;I$1,Распис!$D$4:$D$300,"&gt;="&amp;I$1),SUMIF(База!$B$3:$B$305,$A111,База!$G$3:$G$152))</f>
        <v>0</v>
      </c>
      <c r="J111" s="46" t="s">
        <v>24</v>
      </c>
      <c r="K111" s="46">
        <f ca="1">IF(COUNTIFS(Распис!$B$4:$B$300,$A111,Распис!$C$4:$C$300,"&lt;="&amp;K$1,Распис!$D$4:$D$300,"&gt;="&amp;K$1)&gt;0,SUMIFS(Распис!$I$4:$I$300,Распис!$B$4:$B$300,$A111,Распис!$C$4:$C$300,"&lt;="&amp;K$1,Распис!$D$4:$D$300,"&gt;="&amp;K$1),SUMIF(База!$B$3:$B$305,$A111,База!$I$3:$I$152))</f>
        <v>0</v>
      </c>
      <c r="L111" s="46">
        <f ca="1">IF(COUNTIFS(Распис!$B$4:$B$300,$A111,Распис!$C$4:$C$300,"&lt;="&amp;L$1,Распис!$D$4:$D$300,"&gt;="&amp;L$1)&gt;0,SUMIFS(Распис!$J$4:$J$300,Распис!$B$4:$B$300,$A111,Распис!$C$4:$C$300,"&lt;="&amp;L$1,Распис!$D$4:$D$300,"&gt;="&amp;L$1),SUMIF(База!$B$3:$B$305,$A111,База!$J$3:$J$152))</f>
        <v>0</v>
      </c>
      <c r="M111" s="46">
        <f ca="1">IF(COUNTIFS(Распис!$B$4:$B$300,$A111,Распис!$C$4:$C$300,"&lt;="&amp;M$1,Распис!$D$4:$D$300,"&gt;="&amp;M$1)&gt;0,SUMIFS(Распис!$K$4:$K$300,Распис!$B$4:$B$300,$A111,Распис!$C$4:$C$300,"&lt;="&amp;M$1,Распис!$D$4:$D$300,"&gt;="&amp;M$1),SUMIF(База!$B$3:$B$305,$A111,База!$K$3:$K$152))</f>
        <v>0</v>
      </c>
      <c r="N111" s="46" t="s">
        <v>23</v>
      </c>
      <c r="O111" s="46">
        <f ca="1">IF(COUNTIFS(Распис!$B$4:$B$300,$A111,Распис!$C$4:$C$300,"&lt;="&amp;O$1,Распис!$D$4:$D$300,"&gt;="&amp;O$1)&gt;0,SUMIFS(Распис!$F$4:$F$300,Распис!$B$4:$B$300,$A111,Распис!$C$4:$C$300,"&lt;="&amp;O$1,Распис!$D$4:$D$300,"&gt;="&amp;O$1),SUMIF(База!$B$3:$B$305,$A111,База!$F$3:$F$152))</f>
        <v>0</v>
      </c>
      <c r="P111" s="46">
        <f ca="1">IF(COUNTIFS(Распис!$B$4:$B$300,$A111,Распис!$C$4:$C$300,"&lt;="&amp;P$1,Распис!$D$4:$D$300,"&gt;="&amp;P$1)&gt;0,SUMIFS(Распис!$G$4:$G$300,Распис!$B$4:$B$300,$A111,Распис!$C$4:$C$300,"&lt;="&amp;P$1,Распис!$D$4:$D$300,"&gt;="&amp;P$1),SUMIF(База!$B$3:$B$305,$A111,База!$G$3:$G$152))</f>
        <v>0</v>
      </c>
      <c r="Q111" s="46">
        <f ca="1">IF(COUNTIFS(Распис!$B$4:$B$300,$A111,Распис!$C$4:$C$300,"&lt;="&amp;Q$1,Распис!$D$4:$D$300,"&gt;="&amp;Q$1)&gt;0,SUMIFS(Распис!$H$4:$H$300,Распис!$B$4:$B$300,$A111,Распис!$C$4:$C$300,"&lt;="&amp;Q$1,Распис!$D$4:$D$300,"&gt;="&amp;Q$1),SUMIF(База!$B$3:$B$305,$A111,База!$H$3:$H$152))</f>
        <v>0</v>
      </c>
      <c r="R111" s="46">
        <f ca="1">IF(COUNTIFS(Распис!$B$4:$B$300,$A111,Распис!$C$4:$C$300,"&lt;="&amp;R$1,Распис!$D$4:$D$300,"&gt;="&amp;R$1)&gt;0,SUMIFS(Распис!$I$4:$I$300,Распис!$B$4:$B$300,$A111,Распис!$C$4:$C$300,"&lt;="&amp;R$1,Распис!$D$4:$D$300,"&gt;="&amp;R$1),SUMIF(База!$B$3:$B$305,$A111,База!$I$3:$I$152))</f>
        <v>0</v>
      </c>
      <c r="S111" s="46">
        <f ca="1">IF(COUNTIFS(Распис!$B$4:$B$300,$A111,Распис!$C$4:$C$300,"&lt;="&amp;S$1,Распис!$D$4:$D$300,"&gt;="&amp;S$1)&gt;0,SUMIFS(Распис!$J$4:$J$300,Распис!$B$4:$B$300,$A111,Распис!$C$4:$C$300,"&lt;="&amp;S$1,Распис!$D$4:$D$300,"&gt;="&amp;S$1),SUMIF(База!$B$3:$B$305,$A111,База!$J$3:$J$152))</f>
        <v>0</v>
      </c>
      <c r="T111" s="46">
        <f ca="1">IF(COUNTIFS(Распис!$B$4:$B$300,$A111,Распис!$C$4:$C$300,"&lt;="&amp;T$1,Распис!$D$4:$D$300,"&gt;="&amp;T$1)&gt;0,SUMIFS(Распис!$K$4:$K$300,Распис!$B$4:$B$300,$A111,Распис!$C$4:$C$300,"&lt;="&amp;T$1,Распис!$D$4:$D$300,"&gt;="&amp;T$1),SUMIF(База!$B$3:$B$305,$A111,База!$K$3:$K$152))</f>
        <v>0</v>
      </c>
      <c r="U111" s="46" t="s">
        <v>23</v>
      </c>
      <c r="V111" s="46">
        <f ca="1">IF(COUNTIFS(Распис!$B$4:$B$300,$A111,Распис!$C$4:$C$300,"&lt;="&amp;V$1,Распис!$D$4:$D$300,"&gt;="&amp;V$1)&gt;0,SUMIFS(Распис!$F$4:$F$300,Распис!$B$4:$B$300,$A111,Распис!$C$4:$C$300,"&lt;="&amp;V$1,Распис!$D$4:$D$300,"&gt;="&amp;V$1),SUMIF(База!$B$3:$B$305,$A111,База!$F$3:$F$152))</f>
        <v>0</v>
      </c>
      <c r="W111" s="46">
        <f ca="1">IF(COUNTIFS(Распис!$B$4:$B$300,$A111,Распис!$C$4:$C$300,"&lt;="&amp;W$1,Распис!$D$4:$D$300,"&gt;="&amp;W$1)&gt;0,SUMIFS(Распис!$G$4:$G$300,Распис!$B$4:$B$300,$A111,Распис!$C$4:$C$300,"&lt;="&amp;W$1,Распис!$D$4:$D$300,"&gt;="&amp;W$1),SUMIF(База!$B$3:$B$305,$A111,База!$G$3:$G$152))</f>
        <v>0</v>
      </c>
      <c r="X111" s="46">
        <f ca="1">IF(COUNTIFS(Распис!$B$4:$B$300,$A111,Распис!$C$4:$C$300,"&lt;="&amp;X$1,Распис!$D$4:$D$300,"&gt;="&amp;X$1)&gt;0,SUMIFS(Распис!$H$4:$H$300,Распис!$B$4:$B$300,$A111,Распис!$C$4:$C$300,"&lt;="&amp;X$1,Распис!$D$4:$D$300,"&gt;="&amp;X$1),SUMIF(База!$B$3:$B$305,$A111,База!$H$3:$H$152))</f>
        <v>0</v>
      </c>
      <c r="Y111" s="46">
        <f ca="1">IF(COUNTIFS(Распис!$B$4:$B$300,$A111,Распис!$C$4:$C$300,"&lt;="&amp;Y$1,Распис!$D$4:$D$300,"&gt;="&amp;Y$1)&gt;0,SUMIFS(Распис!$I$4:$I$300,Распис!$B$4:$B$300,$A111,Распис!$C$4:$C$300,"&lt;="&amp;Y$1,Распис!$D$4:$D$300,"&gt;="&amp;Y$1),SUMIF(База!$B$3:$B$305,$A111,База!$I$3:$I$152))</f>
        <v>0</v>
      </c>
      <c r="Z111" s="46">
        <f ca="1">IF(COUNTIFS(Распис!$B$4:$B$300,$A111,Распис!$C$4:$C$300,"&lt;="&amp;Z$1,Распис!$D$4:$D$300,"&gt;="&amp;Z$1)&gt;0,SUMIFS(Распис!$J$4:$J$300,Распис!$B$4:$B$300,$A111,Распис!$C$4:$C$300,"&lt;="&amp;Z$1,Распис!$D$4:$D$300,"&gt;="&amp;Z$1),SUMIF(База!$B$3:$B$305,$A111,База!$J$3:$J$152))</f>
        <v>0</v>
      </c>
      <c r="AA111" s="46" t="s">
        <v>25</v>
      </c>
      <c r="AB111" s="46" t="s">
        <v>23</v>
      </c>
      <c r="AC111" s="46" t="s">
        <v>25</v>
      </c>
      <c r="AD111" s="46" t="s">
        <v>25</v>
      </c>
      <c r="AE111" s="46" t="s">
        <v>25</v>
      </c>
      <c r="AF111" s="46" t="s">
        <v>25</v>
      </c>
      <c r="AG111" s="46">
        <f t="shared" ca="1" si="11"/>
        <v>0</v>
      </c>
      <c r="AH111" s="46">
        <f ca="1">AG111-SUMIFS(Распред!$G$4:$G$300,Распред!$B$4:$B$300,"май",Распред!$F$4:$F$300,A111)</f>
        <v>0</v>
      </c>
      <c r="AI111" s="46">
        <f ca="1">AH111+(COUNTIF(B111:AF111,"КД")+SUMIFS(Распред!$AH$4:$AH$300,Распред!$F$4:$F$300,A111,Распред!$B$4:$B$300,"май"))*4</f>
        <v>20</v>
      </c>
      <c r="AJ111" s="46">
        <f t="shared" ca="1" si="12"/>
        <v>0</v>
      </c>
      <c r="AK111" s="46">
        <f t="shared" ca="1" si="13"/>
        <v>0</v>
      </c>
      <c r="AL111" s="46">
        <f>SUMIFS(Распред!$K$4:$K$300,Распред!$B$4:$B$300,"май",Распред!$J$4:$J$300,A111)+SUMIFS(Распред!$M$4:$M$300,Распред!$B$4:$B$300,"май",Распред!$L$4:$L$300,A111)+SUMIFS(Распред!$O$4:$O$300,Распред!$B$4:$B$300,"май",Распред!$N$4:$N$300,A111)+SUMIFS(Распред!$Q$4:$Q$300,Распред!$B$4:$B$300,"май",Распред!$P$4:$P$300,A111)+SUMIFS(Распред!$S$4:$S$300,Распред!$B$4:$B$300,"май",Распред!$R$4:$R$300,A111)+SUMIFS(Распред!$U$4:$U$300,Распред!$B$4:$B$300,"май",Распред!$T$4:$T$300,A111)+SUMIFS(Распред!$W$4:$W$300,Распред!$B$4:$B$300,"май",Распред!$V$4:$V$300,A111)+SUMIFS(Распред!$Y$4:$Y$300,Распред!$B$4:$B$300,"май",Распред!$X$4:$X$300,A111)+SUMIFS(Распред!$AA$4:$AA$300,Распред!$B$4:$B$300,"май",Распред!$Z$4:$Z$300,A111)+SUMIFS(Распред!$AC$4:$AC$300,Распред!$B$4:$B$300,"май",Распред!$AB$4:$AB$300,A111)</f>
        <v>0</v>
      </c>
      <c r="AM111" s="46">
        <f t="shared" ca="1" si="14"/>
        <v>0</v>
      </c>
      <c r="AN111" s="46">
        <f t="shared" ca="1" si="15"/>
        <v>0</v>
      </c>
      <c r="AO111" s="46">
        <f t="shared" ca="1" si="16"/>
        <v>0</v>
      </c>
      <c r="AP111" s="46">
        <f>январь!AP111</f>
        <v>0</v>
      </c>
      <c r="AQ111" s="46">
        <f t="shared" ca="1" si="17"/>
        <v>0</v>
      </c>
      <c r="AR111" s="47"/>
      <c r="AS111" s="47">
        <f t="shared" ca="1" si="18"/>
        <v>0</v>
      </c>
      <c r="AT111" s="47"/>
      <c r="AU111" s="47"/>
      <c r="AV111" s="47"/>
      <c r="AW111" s="47"/>
      <c r="AX111" s="47"/>
      <c r="AY111" s="184"/>
      <c r="AZ111" s="184"/>
      <c r="BA111" s="184"/>
      <c r="BB111" s="184"/>
      <c r="BC111" s="184"/>
      <c r="BD111" s="184"/>
      <c r="BE111" s="184"/>
    </row>
    <row r="112" spans="1:57" x14ac:dyDescent="0.25">
      <c r="A112" s="47">
        <f>База!B112</f>
        <v>0</v>
      </c>
      <c r="B112" s="46" t="s">
        <v>24</v>
      </c>
      <c r="C112" s="46">
        <f ca="1">IF(COUNTIFS(Распис!$B$4:$B$300,$A112,Распис!$C$4:$C$300,"&lt;="&amp;C$1,Распис!$D$4:$D$300,"&gt;="&amp;C$1)&gt;0,SUMIFS(Распис!$H$4:$H$300,Распис!$B$4:$B$300,$A112,Распис!$C$4:$C$300,"&lt;="&amp;C$1,Распис!$D$4:$D$300,"&gt;="&amp;C$1),SUMIF(База!$B$3:$B$305,$A112,База!$H$3:$H$152))</f>
        <v>0</v>
      </c>
      <c r="D112" s="46">
        <f ca="1">IF(COUNTIFS(Распис!$B$4:$B$300,$A112,Распис!$C$4:$C$300,"&lt;="&amp;D$1,Распис!$D$4:$D$300,"&gt;="&amp;D$1)&gt;0,SUMIFS(Распис!$I$4:$I$300,Распис!$B$4:$B$300,$A112,Распис!$C$4:$C$300,"&lt;="&amp;D$1,Распис!$D$4:$D$300,"&gt;="&amp;D$1),SUMIF(База!$B$3:$B$305,$A112,База!$I$3:$I$152))</f>
        <v>0</v>
      </c>
      <c r="E112" s="46">
        <f ca="1">IF(COUNTIFS(Распис!$B$4:$B$300,$A112,Распис!$C$4:$C$300,"&lt;="&amp;E$1,Распис!$D$4:$D$300,"&gt;="&amp;E$1)&gt;0,SUMIFS(Распис!$J$4:$J$300,Распис!$B$4:$B$300,$A112,Распис!$C$4:$C$300,"&lt;="&amp;E$1,Распис!$D$4:$D$300,"&gt;="&amp;E$1),SUMIF(База!$B$3:$B$305,$A112,База!$J$3:$J$152))</f>
        <v>0</v>
      </c>
      <c r="F112" s="46">
        <f ca="1">IF(COUNTIFS(Распис!$B$4:$B$300,$A112,Распис!$C$4:$C$300,"&lt;="&amp;F$1,Распис!$D$4:$D$300,"&gt;="&amp;F$1)&gt;0,SUMIFS(Распис!$K$4:$K$300,Распис!$B$4:$B$300,$A112,Распис!$C$4:$C$300,"&lt;="&amp;F$1,Распис!$D$4:$D$300,"&gt;="&amp;F$1),SUMIF(База!$B$3:$B$305,$A112,База!$K$3:$K$152))</f>
        <v>0</v>
      </c>
      <c r="G112" s="46" t="s">
        <v>23</v>
      </c>
      <c r="H112" s="46" t="s">
        <v>24</v>
      </c>
      <c r="I112" s="46">
        <f ca="1">IF(COUNTIFS(Распис!$B$4:$B$300,$A112,Распис!$C$4:$C$300,"&lt;="&amp;I$1,Распис!$D$4:$D$300,"&gt;="&amp;I$1)&gt;0,SUMIFS(Распис!$G$4:$G$300,Распис!$B$4:$B$300,$A112,Распис!$C$4:$C$300,"&lt;="&amp;I$1,Распис!$D$4:$D$300,"&gt;="&amp;I$1),SUMIF(База!$B$3:$B$305,$A112,База!$G$3:$G$152))</f>
        <v>0</v>
      </c>
      <c r="J112" s="46" t="s">
        <v>24</v>
      </c>
      <c r="K112" s="46">
        <f ca="1">IF(COUNTIFS(Распис!$B$4:$B$300,$A112,Распис!$C$4:$C$300,"&lt;="&amp;K$1,Распис!$D$4:$D$300,"&gt;="&amp;K$1)&gt;0,SUMIFS(Распис!$I$4:$I$300,Распис!$B$4:$B$300,$A112,Распис!$C$4:$C$300,"&lt;="&amp;K$1,Распис!$D$4:$D$300,"&gt;="&amp;K$1),SUMIF(База!$B$3:$B$305,$A112,База!$I$3:$I$152))</f>
        <v>0</v>
      </c>
      <c r="L112" s="46">
        <f ca="1">IF(COUNTIFS(Распис!$B$4:$B$300,$A112,Распис!$C$4:$C$300,"&lt;="&amp;L$1,Распис!$D$4:$D$300,"&gt;="&amp;L$1)&gt;0,SUMIFS(Распис!$J$4:$J$300,Распис!$B$4:$B$300,$A112,Распис!$C$4:$C$300,"&lt;="&amp;L$1,Распис!$D$4:$D$300,"&gt;="&amp;L$1),SUMIF(База!$B$3:$B$305,$A112,База!$J$3:$J$152))</f>
        <v>0</v>
      </c>
      <c r="M112" s="46">
        <f ca="1">IF(COUNTIFS(Распис!$B$4:$B$300,$A112,Распис!$C$4:$C$300,"&lt;="&amp;M$1,Распис!$D$4:$D$300,"&gt;="&amp;M$1)&gt;0,SUMIFS(Распис!$K$4:$K$300,Распис!$B$4:$B$300,$A112,Распис!$C$4:$C$300,"&lt;="&amp;M$1,Распис!$D$4:$D$300,"&gt;="&amp;M$1),SUMIF(База!$B$3:$B$305,$A112,База!$K$3:$K$152))</f>
        <v>0</v>
      </c>
      <c r="N112" s="46" t="s">
        <v>23</v>
      </c>
      <c r="O112" s="46">
        <f ca="1">IF(COUNTIFS(Распис!$B$4:$B$300,$A112,Распис!$C$4:$C$300,"&lt;="&amp;O$1,Распис!$D$4:$D$300,"&gt;="&amp;O$1)&gt;0,SUMIFS(Распис!$F$4:$F$300,Распис!$B$4:$B$300,$A112,Распис!$C$4:$C$300,"&lt;="&amp;O$1,Распис!$D$4:$D$300,"&gt;="&amp;O$1),SUMIF(База!$B$3:$B$305,$A112,База!$F$3:$F$152))</f>
        <v>0</v>
      </c>
      <c r="P112" s="46">
        <f ca="1">IF(COUNTIFS(Распис!$B$4:$B$300,$A112,Распис!$C$4:$C$300,"&lt;="&amp;P$1,Распис!$D$4:$D$300,"&gt;="&amp;P$1)&gt;0,SUMIFS(Распис!$G$4:$G$300,Распис!$B$4:$B$300,$A112,Распис!$C$4:$C$300,"&lt;="&amp;P$1,Распис!$D$4:$D$300,"&gt;="&amp;P$1),SUMIF(База!$B$3:$B$305,$A112,База!$G$3:$G$152))</f>
        <v>0</v>
      </c>
      <c r="Q112" s="46">
        <f ca="1">IF(COUNTIFS(Распис!$B$4:$B$300,$A112,Распис!$C$4:$C$300,"&lt;="&amp;Q$1,Распис!$D$4:$D$300,"&gt;="&amp;Q$1)&gt;0,SUMIFS(Распис!$H$4:$H$300,Распис!$B$4:$B$300,$A112,Распис!$C$4:$C$300,"&lt;="&amp;Q$1,Распис!$D$4:$D$300,"&gt;="&amp;Q$1),SUMIF(База!$B$3:$B$305,$A112,База!$H$3:$H$152))</f>
        <v>0</v>
      </c>
      <c r="R112" s="46">
        <f ca="1">IF(COUNTIFS(Распис!$B$4:$B$300,$A112,Распис!$C$4:$C$300,"&lt;="&amp;R$1,Распис!$D$4:$D$300,"&gt;="&amp;R$1)&gt;0,SUMIFS(Распис!$I$4:$I$300,Распис!$B$4:$B$300,$A112,Распис!$C$4:$C$300,"&lt;="&amp;R$1,Распис!$D$4:$D$300,"&gt;="&amp;R$1),SUMIF(База!$B$3:$B$305,$A112,База!$I$3:$I$152))</f>
        <v>0</v>
      </c>
      <c r="S112" s="46">
        <f ca="1">IF(COUNTIFS(Распис!$B$4:$B$300,$A112,Распис!$C$4:$C$300,"&lt;="&amp;S$1,Распис!$D$4:$D$300,"&gt;="&amp;S$1)&gt;0,SUMIFS(Распис!$J$4:$J$300,Распис!$B$4:$B$300,$A112,Распис!$C$4:$C$300,"&lt;="&amp;S$1,Распис!$D$4:$D$300,"&gt;="&amp;S$1),SUMIF(База!$B$3:$B$305,$A112,База!$J$3:$J$152))</f>
        <v>0</v>
      </c>
      <c r="T112" s="46">
        <f ca="1">IF(COUNTIFS(Распис!$B$4:$B$300,$A112,Распис!$C$4:$C$300,"&lt;="&amp;T$1,Распис!$D$4:$D$300,"&gt;="&amp;T$1)&gt;0,SUMIFS(Распис!$K$4:$K$300,Распис!$B$4:$B$300,$A112,Распис!$C$4:$C$300,"&lt;="&amp;T$1,Распис!$D$4:$D$300,"&gt;="&amp;T$1),SUMIF(База!$B$3:$B$305,$A112,База!$K$3:$K$152))</f>
        <v>0</v>
      </c>
      <c r="U112" s="46" t="s">
        <v>23</v>
      </c>
      <c r="V112" s="46">
        <f ca="1">IF(COUNTIFS(Распис!$B$4:$B$300,$A112,Распис!$C$4:$C$300,"&lt;="&amp;V$1,Распис!$D$4:$D$300,"&gt;="&amp;V$1)&gt;0,SUMIFS(Распис!$F$4:$F$300,Распис!$B$4:$B$300,$A112,Распис!$C$4:$C$300,"&lt;="&amp;V$1,Распис!$D$4:$D$300,"&gt;="&amp;V$1),SUMIF(База!$B$3:$B$305,$A112,База!$F$3:$F$152))</f>
        <v>0</v>
      </c>
      <c r="W112" s="46">
        <f ca="1">IF(COUNTIFS(Распис!$B$4:$B$300,$A112,Распис!$C$4:$C$300,"&lt;="&amp;W$1,Распис!$D$4:$D$300,"&gt;="&amp;W$1)&gt;0,SUMIFS(Распис!$G$4:$G$300,Распис!$B$4:$B$300,$A112,Распис!$C$4:$C$300,"&lt;="&amp;W$1,Распис!$D$4:$D$300,"&gt;="&amp;W$1),SUMIF(База!$B$3:$B$305,$A112,База!$G$3:$G$152))</f>
        <v>0</v>
      </c>
      <c r="X112" s="46">
        <f ca="1">IF(COUNTIFS(Распис!$B$4:$B$300,$A112,Распис!$C$4:$C$300,"&lt;="&amp;X$1,Распис!$D$4:$D$300,"&gt;="&amp;X$1)&gt;0,SUMIFS(Распис!$H$4:$H$300,Распис!$B$4:$B$300,$A112,Распис!$C$4:$C$300,"&lt;="&amp;X$1,Распис!$D$4:$D$300,"&gt;="&amp;X$1),SUMIF(База!$B$3:$B$305,$A112,База!$H$3:$H$152))</f>
        <v>0</v>
      </c>
      <c r="Y112" s="46">
        <f ca="1">IF(COUNTIFS(Распис!$B$4:$B$300,$A112,Распис!$C$4:$C$300,"&lt;="&amp;Y$1,Распис!$D$4:$D$300,"&gt;="&amp;Y$1)&gt;0,SUMIFS(Распис!$I$4:$I$300,Распис!$B$4:$B$300,$A112,Распис!$C$4:$C$300,"&lt;="&amp;Y$1,Распис!$D$4:$D$300,"&gt;="&amp;Y$1),SUMIF(База!$B$3:$B$305,$A112,База!$I$3:$I$152))</f>
        <v>0</v>
      </c>
      <c r="Z112" s="46">
        <f ca="1">IF(COUNTIFS(Распис!$B$4:$B$300,$A112,Распис!$C$4:$C$300,"&lt;="&amp;Z$1,Распис!$D$4:$D$300,"&gt;="&amp;Z$1)&gt;0,SUMIFS(Распис!$J$4:$J$300,Распис!$B$4:$B$300,$A112,Распис!$C$4:$C$300,"&lt;="&amp;Z$1,Распис!$D$4:$D$300,"&gt;="&amp;Z$1),SUMIF(База!$B$3:$B$305,$A112,База!$J$3:$J$152))</f>
        <v>0</v>
      </c>
      <c r="AA112" s="46" t="s">
        <v>25</v>
      </c>
      <c r="AB112" s="46" t="s">
        <v>23</v>
      </c>
      <c r="AC112" s="46" t="s">
        <v>25</v>
      </c>
      <c r="AD112" s="46" t="s">
        <v>25</v>
      </c>
      <c r="AE112" s="46" t="s">
        <v>25</v>
      </c>
      <c r="AF112" s="46" t="s">
        <v>25</v>
      </c>
      <c r="AG112" s="46">
        <f t="shared" ca="1" si="11"/>
        <v>0</v>
      </c>
      <c r="AH112" s="46">
        <f ca="1">AG112-SUMIFS(Распред!$G$4:$G$300,Распред!$B$4:$B$300,"май",Распред!$F$4:$F$300,A112)</f>
        <v>0</v>
      </c>
      <c r="AI112" s="46">
        <f ca="1">AH112+(COUNTIF(B112:AF112,"КД")+SUMIFS(Распред!$AH$4:$AH$300,Распред!$F$4:$F$300,A112,Распред!$B$4:$B$300,"май"))*4</f>
        <v>20</v>
      </c>
      <c r="AJ112" s="46">
        <f t="shared" ca="1" si="12"/>
        <v>0</v>
      </c>
      <c r="AK112" s="46">
        <f t="shared" ca="1" si="13"/>
        <v>0</v>
      </c>
      <c r="AL112" s="46">
        <f>SUMIFS(Распред!$K$4:$K$300,Распред!$B$4:$B$300,"май",Распред!$J$4:$J$300,A112)+SUMIFS(Распред!$M$4:$M$300,Распред!$B$4:$B$300,"май",Распред!$L$4:$L$300,A112)+SUMIFS(Распред!$O$4:$O$300,Распред!$B$4:$B$300,"май",Распред!$N$4:$N$300,A112)+SUMIFS(Распред!$Q$4:$Q$300,Распред!$B$4:$B$300,"май",Распред!$P$4:$P$300,A112)+SUMIFS(Распред!$S$4:$S$300,Распред!$B$4:$B$300,"май",Распред!$R$4:$R$300,A112)+SUMIFS(Распред!$U$4:$U$300,Распред!$B$4:$B$300,"май",Распред!$T$4:$T$300,A112)+SUMIFS(Распред!$W$4:$W$300,Распред!$B$4:$B$300,"май",Распред!$V$4:$V$300,A112)+SUMIFS(Распред!$Y$4:$Y$300,Распред!$B$4:$B$300,"май",Распред!$X$4:$X$300,A112)+SUMIFS(Распред!$AA$4:$AA$300,Распред!$B$4:$B$300,"май",Распред!$Z$4:$Z$300,A112)+SUMIFS(Распред!$AC$4:$AC$300,Распред!$B$4:$B$300,"май",Распред!$AB$4:$AB$300,A112)</f>
        <v>0</v>
      </c>
      <c r="AM112" s="46">
        <f t="shared" ca="1" si="14"/>
        <v>0</v>
      </c>
      <c r="AN112" s="46">
        <f t="shared" ca="1" si="15"/>
        <v>0</v>
      </c>
      <c r="AO112" s="46">
        <f t="shared" ca="1" si="16"/>
        <v>0</v>
      </c>
      <c r="AP112" s="46">
        <f>январь!AP112</f>
        <v>0</v>
      </c>
      <c r="AQ112" s="46">
        <f t="shared" ca="1" si="17"/>
        <v>0</v>
      </c>
      <c r="AR112" s="47"/>
      <c r="AS112" s="47">
        <f t="shared" ca="1" si="18"/>
        <v>0</v>
      </c>
      <c r="AT112" s="47"/>
      <c r="AU112" s="47"/>
      <c r="AV112" s="47"/>
      <c r="AW112" s="47"/>
      <c r="AX112" s="47"/>
      <c r="AY112" s="184"/>
      <c r="AZ112" s="184"/>
      <c r="BA112" s="184"/>
      <c r="BB112" s="184"/>
      <c r="BC112" s="184"/>
      <c r="BD112" s="184"/>
      <c r="BE112" s="184"/>
    </row>
    <row r="113" spans="1:57" x14ac:dyDescent="0.25">
      <c r="A113" s="47">
        <f>База!B113</f>
        <v>0</v>
      </c>
      <c r="B113" s="46" t="s">
        <v>24</v>
      </c>
      <c r="C113" s="46">
        <f ca="1">IF(COUNTIFS(Распис!$B$4:$B$300,$A113,Распис!$C$4:$C$300,"&lt;="&amp;C$1,Распис!$D$4:$D$300,"&gt;="&amp;C$1)&gt;0,SUMIFS(Распис!$H$4:$H$300,Распис!$B$4:$B$300,$A113,Распис!$C$4:$C$300,"&lt;="&amp;C$1,Распис!$D$4:$D$300,"&gt;="&amp;C$1),SUMIF(База!$B$3:$B$305,$A113,База!$H$3:$H$152))</f>
        <v>0</v>
      </c>
      <c r="D113" s="46">
        <f ca="1">IF(COUNTIFS(Распис!$B$4:$B$300,$A113,Распис!$C$4:$C$300,"&lt;="&amp;D$1,Распис!$D$4:$D$300,"&gt;="&amp;D$1)&gt;0,SUMIFS(Распис!$I$4:$I$300,Распис!$B$4:$B$300,$A113,Распис!$C$4:$C$300,"&lt;="&amp;D$1,Распис!$D$4:$D$300,"&gt;="&amp;D$1),SUMIF(База!$B$3:$B$305,$A113,База!$I$3:$I$152))</f>
        <v>0</v>
      </c>
      <c r="E113" s="46">
        <f ca="1">IF(COUNTIFS(Распис!$B$4:$B$300,$A113,Распис!$C$4:$C$300,"&lt;="&amp;E$1,Распис!$D$4:$D$300,"&gt;="&amp;E$1)&gt;0,SUMIFS(Распис!$J$4:$J$300,Распис!$B$4:$B$300,$A113,Распис!$C$4:$C$300,"&lt;="&amp;E$1,Распис!$D$4:$D$300,"&gt;="&amp;E$1),SUMIF(База!$B$3:$B$305,$A113,База!$J$3:$J$152))</f>
        <v>0</v>
      </c>
      <c r="F113" s="46">
        <f ca="1">IF(COUNTIFS(Распис!$B$4:$B$300,$A113,Распис!$C$4:$C$300,"&lt;="&amp;F$1,Распис!$D$4:$D$300,"&gt;="&amp;F$1)&gt;0,SUMIFS(Распис!$K$4:$K$300,Распис!$B$4:$B$300,$A113,Распис!$C$4:$C$300,"&lt;="&amp;F$1,Распис!$D$4:$D$300,"&gt;="&amp;F$1),SUMIF(База!$B$3:$B$305,$A113,База!$K$3:$K$152))</f>
        <v>0</v>
      </c>
      <c r="G113" s="46" t="s">
        <v>23</v>
      </c>
      <c r="H113" s="46" t="s">
        <v>24</v>
      </c>
      <c r="I113" s="46">
        <f ca="1">IF(COUNTIFS(Распис!$B$4:$B$300,$A113,Распис!$C$4:$C$300,"&lt;="&amp;I$1,Распис!$D$4:$D$300,"&gt;="&amp;I$1)&gt;0,SUMIFS(Распис!$G$4:$G$300,Распис!$B$4:$B$300,$A113,Распис!$C$4:$C$300,"&lt;="&amp;I$1,Распис!$D$4:$D$300,"&gt;="&amp;I$1),SUMIF(База!$B$3:$B$305,$A113,База!$G$3:$G$152))</f>
        <v>0</v>
      </c>
      <c r="J113" s="46" t="s">
        <v>24</v>
      </c>
      <c r="K113" s="46">
        <f ca="1">IF(COUNTIFS(Распис!$B$4:$B$300,$A113,Распис!$C$4:$C$300,"&lt;="&amp;K$1,Распис!$D$4:$D$300,"&gt;="&amp;K$1)&gt;0,SUMIFS(Распис!$I$4:$I$300,Распис!$B$4:$B$300,$A113,Распис!$C$4:$C$300,"&lt;="&amp;K$1,Распис!$D$4:$D$300,"&gt;="&amp;K$1),SUMIF(База!$B$3:$B$305,$A113,База!$I$3:$I$152))</f>
        <v>0</v>
      </c>
      <c r="L113" s="46">
        <f ca="1">IF(COUNTIFS(Распис!$B$4:$B$300,$A113,Распис!$C$4:$C$300,"&lt;="&amp;L$1,Распис!$D$4:$D$300,"&gt;="&amp;L$1)&gt;0,SUMIFS(Распис!$J$4:$J$300,Распис!$B$4:$B$300,$A113,Распис!$C$4:$C$300,"&lt;="&amp;L$1,Распис!$D$4:$D$300,"&gt;="&amp;L$1),SUMIF(База!$B$3:$B$305,$A113,База!$J$3:$J$152))</f>
        <v>0</v>
      </c>
      <c r="M113" s="46">
        <f ca="1">IF(COUNTIFS(Распис!$B$4:$B$300,$A113,Распис!$C$4:$C$300,"&lt;="&amp;M$1,Распис!$D$4:$D$300,"&gt;="&amp;M$1)&gt;0,SUMIFS(Распис!$K$4:$K$300,Распис!$B$4:$B$300,$A113,Распис!$C$4:$C$300,"&lt;="&amp;M$1,Распис!$D$4:$D$300,"&gt;="&amp;M$1),SUMIF(База!$B$3:$B$305,$A113,База!$K$3:$K$152))</f>
        <v>0</v>
      </c>
      <c r="N113" s="46" t="s">
        <v>23</v>
      </c>
      <c r="O113" s="46">
        <f ca="1">IF(COUNTIFS(Распис!$B$4:$B$300,$A113,Распис!$C$4:$C$300,"&lt;="&amp;O$1,Распис!$D$4:$D$300,"&gt;="&amp;O$1)&gt;0,SUMIFS(Распис!$F$4:$F$300,Распис!$B$4:$B$300,$A113,Распис!$C$4:$C$300,"&lt;="&amp;O$1,Распис!$D$4:$D$300,"&gt;="&amp;O$1),SUMIF(База!$B$3:$B$305,$A113,База!$F$3:$F$152))</f>
        <v>0</v>
      </c>
      <c r="P113" s="46">
        <f ca="1">IF(COUNTIFS(Распис!$B$4:$B$300,$A113,Распис!$C$4:$C$300,"&lt;="&amp;P$1,Распис!$D$4:$D$300,"&gt;="&amp;P$1)&gt;0,SUMIFS(Распис!$G$4:$G$300,Распис!$B$4:$B$300,$A113,Распис!$C$4:$C$300,"&lt;="&amp;P$1,Распис!$D$4:$D$300,"&gt;="&amp;P$1),SUMIF(База!$B$3:$B$305,$A113,База!$G$3:$G$152))</f>
        <v>0</v>
      </c>
      <c r="Q113" s="46">
        <f ca="1">IF(COUNTIFS(Распис!$B$4:$B$300,$A113,Распис!$C$4:$C$300,"&lt;="&amp;Q$1,Распис!$D$4:$D$300,"&gt;="&amp;Q$1)&gt;0,SUMIFS(Распис!$H$4:$H$300,Распис!$B$4:$B$300,$A113,Распис!$C$4:$C$300,"&lt;="&amp;Q$1,Распис!$D$4:$D$300,"&gt;="&amp;Q$1),SUMIF(База!$B$3:$B$305,$A113,База!$H$3:$H$152))</f>
        <v>0</v>
      </c>
      <c r="R113" s="46">
        <f ca="1">IF(COUNTIFS(Распис!$B$4:$B$300,$A113,Распис!$C$4:$C$300,"&lt;="&amp;R$1,Распис!$D$4:$D$300,"&gt;="&amp;R$1)&gt;0,SUMIFS(Распис!$I$4:$I$300,Распис!$B$4:$B$300,$A113,Распис!$C$4:$C$300,"&lt;="&amp;R$1,Распис!$D$4:$D$300,"&gt;="&amp;R$1),SUMIF(База!$B$3:$B$305,$A113,База!$I$3:$I$152))</f>
        <v>0</v>
      </c>
      <c r="S113" s="46">
        <f ca="1">IF(COUNTIFS(Распис!$B$4:$B$300,$A113,Распис!$C$4:$C$300,"&lt;="&amp;S$1,Распис!$D$4:$D$300,"&gt;="&amp;S$1)&gt;0,SUMIFS(Распис!$J$4:$J$300,Распис!$B$4:$B$300,$A113,Распис!$C$4:$C$300,"&lt;="&amp;S$1,Распис!$D$4:$D$300,"&gt;="&amp;S$1),SUMIF(База!$B$3:$B$305,$A113,База!$J$3:$J$152))</f>
        <v>0</v>
      </c>
      <c r="T113" s="46">
        <f ca="1">IF(COUNTIFS(Распис!$B$4:$B$300,$A113,Распис!$C$4:$C$300,"&lt;="&amp;T$1,Распис!$D$4:$D$300,"&gt;="&amp;T$1)&gt;0,SUMIFS(Распис!$K$4:$K$300,Распис!$B$4:$B$300,$A113,Распис!$C$4:$C$300,"&lt;="&amp;T$1,Распис!$D$4:$D$300,"&gt;="&amp;T$1),SUMIF(База!$B$3:$B$305,$A113,База!$K$3:$K$152))</f>
        <v>0</v>
      </c>
      <c r="U113" s="46" t="s">
        <v>23</v>
      </c>
      <c r="V113" s="46">
        <f ca="1">IF(COUNTIFS(Распис!$B$4:$B$300,$A113,Распис!$C$4:$C$300,"&lt;="&amp;V$1,Распис!$D$4:$D$300,"&gt;="&amp;V$1)&gt;0,SUMIFS(Распис!$F$4:$F$300,Распис!$B$4:$B$300,$A113,Распис!$C$4:$C$300,"&lt;="&amp;V$1,Распис!$D$4:$D$300,"&gt;="&amp;V$1),SUMIF(База!$B$3:$B$305,$A113,База!$F$3:$F$152))</f>
        <v>0</v>
      </c>
      <c r="W113" s="46">
        <f ca="1">IF(COUNTIFS(Распис!$B$4:$B$300,$A113,Распис!$C$4:$C$300,"&lt;="&amp;W$1,Распис!$D$4:$D$300,"&gt;="&amp;W$1)&gt;0,SUMIFS(Распис!$G$4:$G$300,Распис!$B$4:$B$300,$A113,Распис!$C$4:$C$300,"&lt;="&amp;W$1,Распис!$D$4:$D$300,"&gt;="&amp;W$1),SUMIF(База!$B$3:$B$305,$A113,База!$G$3:$G$152))</f>
        <v>0</v>
      </c>
      <c r="X113" s="46">
        <f ca="1">IF(COUNTIFS(Распис!$B$4:$B$300,$A113,Распис!$C$4:$C$300,"&lt;="&amp;X$1,Распис!$D$4:$D$300,"&gt;="&amp;X$1)&gt;0,SUMIFS(Распис!$H$4:$H$300,Распис!$B$4:$B$300,$A113,Распис!$C$4:$C$300,"&lt;="&amp;X$1,Распис!$D$4:$D$300,"&gt;="&amp;X$1),SUMIF(База!$B$3:$B$305,$A113,База!$H$3:$H$152))</f>
        <v>0</v>
      </c>
      <c r="Y113" s="46">
        <f ca="1">IF(COUNTIFS(Распис!$B$4:$B$300,$A113,Распис!$C$4:$C$300,"&lt;="&amp;Y$1,Распис!$D$4:$D$300,"&gt;="&amp;Y$1)&gt;0,SUMIFS(Распис!$I$4:$I$300,Распис!$B$4:$B$300,$A113,Распис!$C$4:$C$300,"&lt;="&amp;Y$1,Распис!$D$4:$D$300,"&gt;="&amp;Y$1),SUMIF(База!$B$3:$B$305,$A113,База!$I$3:$I$152))</f>
        <v>0</v>
      </c>
      <c r="Z113" s="46">
        <f ca="1">IF(COUNTIFS(Распис!$B$4:$B$300,$A113,Распис!$C$4:$C$300,"&lt;="&amp;Z$1,Распис!$D$4:$D$300,"&gt;="&amp;Z$1)&gt;0,SUMIFS(Распис!$J$4:$J$300,Распис!$B$4:$B$300,$A113,Распис!$C$4:$C$300,"&lt;="&amp;Z$1,Распис!$D$4:$D$300,"&gt;="&amp;Z$1),SUMIF(База!$B$3:$B$305,$A113,База!$J$3:$J$152))</f>
        <v>0</v>
      </c>
      <c r="AA113" s="46" t="s">
        <v>25</v>
      </c>
      <c r="AB113" s="46" t="s">
        <v>23</v>
      </c>
      <c r="AC113" s="46" t="s">
        <v>25</v>
      </c>
      <c r="AD113" s="46" t="s">
        <v>25</v>
      </c>
      <c r="AE113" s="46" t="s">
        <v>25</v>
      </c>
      <c r="AF113" s="46" t="s">
        <v>25</v>
      </c>
      <c r="AG113" s="46">
        <f t="shared" ca="1" si="11"/>
        <v>0</v>
      </c>
      <c r="AH113" s="46">
        <f ca="1">AG113-SUMIFS(Распред!$G$4:$G$300,Распред!$B$4:$B$300,"май",Распред!$F$4:$F$300,A113)</f>
        <v>0</v>
      </c>
      <c r="AI113" s="46">
        <f ca="1">AH113+(COUNTIF(B113:AF113,"КД")+SUMIFS(Распред!$AH$4:$AH$300,Распред!$F$4:$F$300,A113,Распред!$B$4:$B$300,"май"))*4</f>
        <v>20</v>
      </c>
      <c r="AJ113" s="46">
        <f t="shared" ca="1" si="12"/>
        <v>0</v>
      </c>
      <c r="AK113" s="46">
        <f t="shared" ca="1" si="13"/>
        <v>0</v>
      </c>
      <c r="AL113" s="46">
        <f>SUMIFS(Распред!$K$4:$K$300,Распред!$B$4:$B$300,"май",Распред!$J$4:$J$300,A113)+SUMIFS(Распред!$M$4:$M$300,Распред!$B$4:$B$300,"май",Распред!$L$4:$L$300,A113)+SUMIFS(Распред!$O$4:$O$300,Распред!$B$4:$B$300,"май",Распред!$N$4:$N$300,A113)+SUMIFS(Распред!$Q$4:$Q$300,Распред!$B$4:$B$300,"май",Распред!$P$4:$P$300,A113)+SUMIFS(Распред!$S$4:$S$300,Распред!$B$4:$B$300,"май",Распред!$R$4:$R$300,A113)+SUMIFS(Распред!$U$4:$U$300,Распред!$B$4:$B$300,"май",Распред!$T$4:$T$300,A113)+SUMIFS(Распред!$W$4:$W$300,Распред!$B$4:$B$300,"май",Распред!$V$4:$V$300,A113)+SUMIFS(Распред!$Y$4:$Y$300,Распред!$B$4:$B$300,"май",Распред!$X$4:$X$300,A113)+SUMIFS(Распред!$AA$4:$AA$300,Распред!$B$4:$B$300,"май",Распред!$Z$4:$Z$300,A113)+SUMIFS(Распред!$AC$4:$AC$300,Распред!$B$4:$B$300,"май",Распред!$AB$4:$AB$300,A113)</f>
        <v>0</v>
      </c>
      <c r="AM113" s="46">
        <f t="shared" ca="1" si="14"/>
        <v>0</v>
      </c>
      <c r="AN113" s="46">
        <f t="shared" ca="1" si="15"/>
        <v>0</v>
      </c>
      <c r="AO113" s="46">
        <f t="shared" ca="1" si="16"/>
        <v>0</v>
      </c>
      <c r="AP113" s="46">
        <f>январь!AP113</f>
        <v>0</v>
      </c>
      <c r="AQ113" s="46">
        <f t="shared" ca="1" si="17"/>
        <v>0</v>
      </c>
      <c r="AR113" s="47"/>
      <c r="AS113" s="47">
        <f t="shared" ca="1" si="18"/>
        <v>0</v>
      </c>
      <c r="AT113" s="47"/>
      <c r="AU113" s="47"/>
      <c r="AV113" s="47"/>
      <c r="AW113" s="47"/>
      <c r="AX113" s="47"/>
      <c r="AY113" s="184"/>
      <c r="AZ113" s="184"/>
      <c r="BA113" s="184"/>
      <c r="BB113" s="184"/>
      <c r="BC113" s="184"/>
      <c r="BD113" s="184"/>
      <c r="BE113" s="184"/>
    </row>
    <row r="114" spans="1:57" x14ac:dyDescent="0.25">
      <c r="A114" s="47">
        <f>База!B114</f>
        <v>0</v>
      </c>
      <c r="B114" s="46" t="s">
        <v>24</v>
      </c>
      <c r="C114" s="46">
        <f ca="1">IF(COUNTIFS(Распис!$B$4:$B$300,$A114,Распис!$C$4:$C$300,"&lt;="&amp;C$1,Распис!$D$4:$D$300,"&gt;="&amp;C$1)&gt;0,SUMIFS(Распис!$H$4:$H$300,Распис!$B$4:$B$300,$A114,Распис!$C$4:$C$300,"&lt;="&amp;C$1,Распис!$D$4:$D$300,"&gt;="&amp;C$1),SUMIF(База!$B$3:$B$305,$A114,База!$H$3:$H$152))</f>
        <v>0</v>
      </c>
      <c r="D114" s="46">
        <f ca="1">IF(COUNTIFS(Распис!$B$4:$B$300,$A114,Распис!$C$4:$C$300,"&lt;="&amp;D$1,Распис!$D$4:$D$300,"&gt;="&amp;D$1)&gt;0,SUMIFS(Распис!$I$4:$I$300,Распис!$B$4:$B$300,$A114,Распис!$C$4:$C$300,"&lt;="&amp;D$1,Распис!$D$4:$D$300,"&gt;="&amp;D$1),SUMIF(База!$B$3:$B$305,$A114,База!$I$3:$I$152))</f>
        <v>0</v>
      </c>
      <c r="E114" s="46">
        <f ca="1">IF(COUNTIFS(Распис!$B$4:$B$300,$A114,Распис!$C$4:$C$300,"&lt;="&amp;E$1,Распис!$D$4:$D$300,"&gt;="&amp;E$1)&gt;0,SUMIFS(Распис!$J$4:$J$300,Распис!$B$4:$B$300,$A114,Распис!$C$4:$C$300,"&lt;="&amp;E$1,Распис!$D$4:$D$300,"&gt;="&amp;E$1),SUMIF(База!$B$3:$B$305,$A114,База!$J$3:$J$152))</f>
        <v>0</v>
      </c>
      <c r="F114" s="46">
        <f ca="1">IF(COUNTIFS(Распис!$B$4:$B$300,$A114,Распис!$C$4:$C$300,"&lt;="&amp;F$1,Распис!$D$4:$D$300,"&gt;="&amp;F$1)&gt;0,SUMIFS(Распис!$K$4:$K$300,Распис!$B$4:$B$300,$A114,Распис!$C$4:$C$300,"&lt;="&amp;F$1,Распис!$D$4:$D$300,"&gt;="&amp;F$1),SUMIF(База!$B$3:$B$305,$A114,База!$K$3:$K$152))</f>
        <v>0</v>
      </c>
      <c r="G114" s="46" t="s">
        <v>23</v>
      </c>
      <c r="H114" s="46" t="s">
        <v>24</v>
      </c>
      <c r="I114" s="46">
        <f ca="1">IF(COUNTIFS(Распис!$B$4:$B$300,$A114,Распис!$C$4:$C$300,"&lt;="&amp;I$1,Распис!$D$4:$D$300,"&gt;="&amp;I$1)&gt;0,SUMIFS(Распис!$G$4:$G$300,Распис!$B$4:$B$300,$A114,Распис!$C$4:$C$300,"&lt;="&amp;I$1,Распис!$D$4:$D$300,"&gt;="&amp;I$1),SUMIF(База!$B$3:$B$305,$A114,База!$G$3:$G$152))</f>
        <v>0</v>
      </c>
      <c r="J114" s="46" t="s">
        <v>24</v>
      </c>
      <c r="K114" s="46">
        <f ca="1">IF(COUNTIFS(Распис!$B$4:$B$300,$A114,Распис!$C$4:$C$300,"&lt;="&amp;K$1,Распис!$D$4:$D$300,"&gt;="&amp;K$1)&gt;0,SUMIFS(Распис!$I$4:$I$300,Распис!$B$4:$B$300,$A114,Распис!$C$4:$C$300,"&lt;="&amp;K$1,Распис!$D$4:$D$300,"&gt;="&amp;K$1),SUMIF(База!$B$3:$B$305,$A114,База!$I$3:$I$152))</f>
        <v>0</v>
      </c>
      <c r="L114" s="46">
        <f ca="1">IF(COUNTIFS(Распис!$B$4:$B$300,$A114,Распис!$C$4:$C$300,"&lt;="&amp;L$1,Распис!$D$4:$D$300,"&gt;="&amp;L$1)&gt;0,SUMIFS(Распис!$J$4:$J$300,Распис!$B$4:$B$300,$A114,Распис!$C$4:$C$300,"&lt;="&amp;L$1,Распис!$D$4:$D$300,"&gt;="&amp;L$1),SUMIF(База!$B$3:$B$305,$A114,База!$J$3:$J$152))</f>
        <v>0</v>
      </c>
      <c r="M114" s="46">
        <f ca="1">IF(COUNTIFS(Распис!$B$4:$B$300,$A114,Распис!$C$4:$C$300,"&lt;="&amp;M$1,Распис!$D$4:$D$300,"&gt;="&amp;M$1)&gt;0,SUMIFS(Распис!$K$4:$K$300,Распис!$B$4:$B$300,$A114,Распис!$C$4:$C$300,"&lt;="&amp;M$1,Распис!$D$4:$D$300,"&gt;="&amp;M$1),SUMIF(База!$B$3:$B$305,$A114,База!$K$3:$K$152))</f>
        <v>0</v>
      </c>
      <c r="N114" s="46" t="s">
        <v>23</v>
      </c>
      <c r="O114" s="46">
        <f ca="1">IF(COUNTIFS(Распис!$B$4:$B$300,$A114,Распис!$C$4:$C$300,"&lt;="&amp;O$1,Распис!$D$4:$D$300,"&gt;="&amp;O$1)&gt;0,SUMIFS(Распис!$F$4:$F$300,Распис!$B$4:$B$300,$A114,Распис!$C$4:$C$300,"&lt;="&amp;O$1,Распис!$D$4:$D$300,"&gt;="&amp;O$1),SUMIF(База!$B$3:$B$305,$A114,База!$F$3:$F$152))</f>
        <v>0</v>
      </c>
      <c r="P114" s="46">
        <f ca="1">IF(COUNTIFS(Распис!$B$4:$B$300,$A114,Распис!$C$4:$C$300,"&lt;="&amp;P$1,Распис!$D$4:$D$300,"&gt;="&amp;P$1)&gt;0,SUMIFS(Распис!$G$4:$G$300,Распис!$B$4:$B$300,$A114,Распис!$C$4:$C$300,"&lt;="&amp;P$1,Распис!$D$4:$D$300,"&gt;="&amp;P$1),SUMIF(База!$B$3:$B$305,$A114,База!$G$3:$G$152))</f>
        <v>0</v>
      </c>
      <c r="Q114" s="46">
        <f ca="1">IF(COUNTIFS(Распис!$B$4:$B$300,$A114,Распис!$C$4:$C$300,"&lt;="&amp;Q$1,Распис!$D$4:$D$300,"&gt;="&amp;Q$1)&gt;0,SUMIFS(Распис!$H$4:$H$300,Распис!$B$4:$B$300,$A114,Распис!$C$4:$C$300,"&lt;="&amp;Q$1,Распис!$D$4:$D$300,"&gt;="&amp;Q$1),SUMIF(База!$B$3:$B$305,$A114,База!$H$3:$H$152))</f>
        <v>0</v>
      </c>
      <c r="R114" s="46">
        <f ca="1">IF(COUNTIFS(Распис!$B$4:$B$300,$A114,Распис!$C$4:$C$300,"&lt;="&amp;R$1,Распис!$D$4:$D$300,"&gt;="&amp;R$1)&gt;0,SUMIFS(Распис!$I$4:$I$300,Распис!$B$4:$B$300,$A114,Распис!$C$4:$C$300,"&lt;="&amp;R$1,Распис!$D$4:$D$300,"&gt;="&amp;R$1),SUMIF(База!$B$3:$B$305,$A114,База!$I$3:$I$152))</f>
        <v>0</v>
      </c>
      <c r="S114" s="46">
        <f ca="1">IF(COUNTIFS(Распис!$B$4:$B$300,$A114,Распис!$C$4:$C$300,"&lt;="&amp;S$1,Распис!$D$4:$D$300,"&gt;="&amp;S$1)&gt;0,SUMIFS(Распис!$J$4:$J$300,Распис!$B$4:$B$300,$A114,Распис!$C$4:$C$300,"&lt;="&amp;S$1,Распис!$D$4:$D$300,"&gt;="&amp;S$1),SUMIF(База!$B$3:$B$305,$A114,База!$J$3:$J$152))</f>
        <v>0</v>
      </c>
      <c r="T114" s="46">
        <f ca="1">IF(COUNTIFS(Распис!$B$4:$B$300,$A114,Распис!$C$4:$C$300,"&lt;="&amp;T$1,Распис!$D$4:$D$300,"&gt;="&amp;T$1)&gt;0,SUMIFS(Распис!$K$4:$K$300,Распис!$B$4:$B$300,$A114,Распис!$C$4:$C$300,"&lt;="&amp;T$1,Распис!$D$4:$D$300,"&gt;="&amp;T$1),SUMIF(База!$B$3:$B$305,$A114,База!$K$3:$K$152))</f>
        <v>0</v>
      </c>
      <c r="U114" s="46" t="s">
        <v>23</v>
      </c>
      <c r="V114" s="46">
        <f ca="1">IF(COUNTIFS(Распис!$B$4:$B$300,$A114,Распис!$C$4:$C$300,"&lt;="&amp;V$1,Распис!$D$4:$D$300,"&gt;="&amp;V$1)&gt;0,SUMIFS(Распис!$F$4:$F$300,Распис!$B$4:$B$300,$A114,Распис!$C$4:$C$300,"&lt;="&amp;V$1,Распис!$D$4:$D$300,"&gt;="&amp;V$1),SUMIF(База!$B$3:$B$305,$A114,База!$F$3:$F$152))</f>
        <v>0</v>
      </c>
      <c r="W114" s="46">
        <f ca="1">IF(COUNTIFS(Распис!$B$4:$B$300,$A114,Распис!$C$4:$C$300,"&lt;="&amp;W$1,Распис!$D$4:$D$300,"&gt;="&amp;W$1)&gt;0,SUMIFS(Распис!$G$4:$G$300,Распис!$B$4:$B$300,$A114,Распис!$C$4:$C$300,"&lt;="&amp;W$1,Распис!$D$4:$D$300,"&gt;="&amp;W$1),SUMIF(База!$B$3:$B$305,$A114,База!$G$3:$G$152))</f>
        <v>0</v>
      </c>
      <c r="X114" s="46">
        <f ca="1">IF(COUNTIFS(Распис!$B$4:$B$300,$A114,Распис!$C$4:$C$300,"&lt;="&amp;X$1,Распис!$D$4:$D$300,"&gt;="&amp;X$1)&gt;0,SUMIFS(Распис!$H$4:$H$300,Распис!$B$4:$B$300,$A114,Распис!$C$4:$C$300,"&lt;="&amp;X$1,Распис!$D$4:$D$300,"&gt;="&amp;X$1),SUMIF(База!$B$3:$B$305,$A114,База!$H$3:$H$152))</f>
        <v>0</v>
      </c>
      <c r="Y114" s="46">
        <f ca="1">IF(COUNTIFS(Распис!$B$4:$B$300,$A114,Распис!$C$4:$C$300,"&lt;="&amp;Y$1,Распис!$D$4:$D$300,"&gt;="&amp;Y$1)&gt;0,SUMIFS(Распис!$I$4:$I$300,Распис!$B$4:$B$300,$A114,Распис!$C$4:$C$300,"&lt;="&amp;Y$1,Распис!$D$4:$D$300,"&gt;="&amp;Y$1),SUMIF(База!$B$3:$B$305,$A114,База!$I$3:$I$152))</f>
        <v>0</v>
      </c>
      <c r="Z114" s="46">
        <f ca="1">IF(COUNTIFS(Распис!$B$4:$B$300,$A114,Распис!$C$4:$C$300,"&lt;="&amp;Z$1,Распис!$D$4:$D$300,"&gt;="&amp;Z$1)&gt;0,SUMIFS(Распис!$J$4:$J$300,Распис!$B$4:$B$300,$A114,Распис!$C$4:$C$300,"&lt;="&amp;Z$1,Распис!$D$4:$D$300,"&gt;="&amp;Z$1),SUMIF(База!$B$3:$B$305,$A114,База!$J$3:$J$152))</f>
        <v>0</v>
      </c>
      <c r="AA114" s="46" t="s">
        <v>25</v>
      </c>
      <c r="AB114" s="46" t="s">
        <v>23</v>
      </c>
      <c r="AC114" s="46" t="s">
        <v>25</v>
      </c>
      <c r="AD114" s="46" t="s">
        <v>25</v>
      </c>
      <c r="AE114" s="46" t="s">
        <v>25</v>
      </c>
      <c r="AF114" s="46" t="s">
        <v>25</v>
      </c>
      <c r="AG114" s="46">
        <f t="shared" ca="1" si="11"/>
        <v>0</v>
      </c>
      <c r="AH114" s="46">
        <f ca="1">AG114-SUMIFS(Распред!$G$4:$G$300,Распред!$B$4:$B$300,"май",Распред!$F$4:$F$300,A114)</f>
        <v>0</v>
      </c>
      <c r="AI114" s="46">
        <f ca="1">AH114+(COUNTIF(B114:AF114,"КД")+SUMIFS(Распред!$AH$4:$AH$300,Распред!$F$4:$F$300,A114,Распред!$B$4:$B$300,"май"))*4</f>
        <v>20</v>
      </c>
      <c r="AJ114" s="46">
        <f t="shared" ca="1" si="12"/>
        <v>0</v>
      </c>
      <c r="AK114" s="46">
        <f t="shared" ca="1" si="13"/>
        <v>0</v>
      </c>
      <c r="AL114" s="46">
        <f>SUMIFS(Распред!$K$4:$K$300,Распред!$B$4:$B$300,"май",Распред!$J$4:$J$300,A114)+SUMIFS(Распред!$M$4:$M$300,Распред!$B$4:$B$300,"май",Распред!$L$4:$L$300,A114)+SUMIFS(Распред!$O$4:$O$300,Распред!$B$4:$B$300,"май",Распред!$N$4:$N$300,A114)+SUMIFS(Распред!$Q$4:$Q$300,Распред!$B$4:$B$300,"май",Распред!$P$4:$P$300,A114)+SUMIFS(Распред!$S$4:$S$300,Распред!$B$4:$B$300,"май",Распред!$R$4:$R$300,A114)+SUMIFS(Распред!$U$4:$U$300,Распред!$B$4:$B$300,"май",Распред!$T$4:$T$300,A114)+SUMIFS(Распред!$W$4:$W$300,Распред!$B$4:$B$300,"май",Распред!$V$4:$V$300,A114)+SUMIFS(Распред!$Y$4:$Y$300,Распред!$B$4:$B$300,"май",Распред!$X$4:$X$300,A114)+SUMIFS(Распред!$AA$4:$AA$300,Распред!$B$4:$B$300,"май",Распред!$Z$4:$Z$300,A114)+SUMIFS(Распред!$AC$4:$AC$300,Распред!$B$4:$B$300,"май",Распред!$AB$4:$AB$300,A114)</f>
        <v>0</v>
      </c>
      <c r="AM114" s="46">
        <f t="shared" ca="1" si="14"/>
        <v>0</v>
      </c>
      <c r="AN114" s="46">
        <f t="shared" ca="1" si="15"/>
        <v>0</v>
      </c>
      <c r="AO114" s="46">
        <f t="shared" ca="1" si="16"/>
        <v>0</v>
      </c>
      <c r="AP114" s="46">
        <f>январь!AP114</f>
        <v>0</v>
      </c>
      <c r="AQ114" s="46">
        <f t="shared" ca="1" si="17"/>
        <v>0</v>
      </c>
      <c r="AR114" s="47"/>
      <c r="AS114" s="47">
        <f t="shared" ca="1" si="18"/>
        <v>0</v>
      </c>
      <c r="AT114" s="47"/>
      <c r="AU114" s="47"/>
      <c r="AV114" s="47"/>
      <c r="AW114" s="47"/>
      <c r="AX114" s="47"/>
      <c r="AY114" s="184"/>
      <c r="AZ114" s="184"/>
      <c r="BA114" s="184"/>
      <c r="BB114" s="184"/>
      <c r="BC114" s="184"/>
      <c r="BD114" s="184"/>
      <c r="BE114" s="184"/>
    </row>
    <row r="115" spans="1:57" x14ac:dyDescent="0.25">
      <c r="A115" s="47">
        <f>База!B115</f>
        <v>0</v>
      </c>
      <c r="B115" s="46" t="s">
        <v>24</v>
      </c>
      <c r="C115" s="46">
        <f ca="1">IF(COUNTIFS(Распис!$B$4:$B$300,$A115,Распис!$C$4:$C$300,"&lt;="&amp;C$1,Распис!$D$4:$D$300,"&gt;="&amp;C$1)&gt;0,SUMIFS(Распис!$H$4:$H$300,Распис!$B$4:$B$300,$A115,Распис!$C$4:$C$300,"&lt;="&amp;C$1,Распис!$D$4:$D$300,"&gt;="&amp;C$1),SUMIF(База!$B$3:$B$305,$A115,База!$H$3:$H$152))</f>
        <v>0</v>
      </c>
      <c r="D115" s="46">
        <f ca="1">IF(COUNTIFS(Распис!$B$4:$B$300,$A115,Распис!$C$4:$C$300,"&lt;="&amp;D$1,Распис!$D$4:$D$300,"&gt;="&amp;D$1)&gt;0,SUMIFS(Распис!$I$4:$I$300,Распис!$B$4:$B$300,$A115,Распис!$C$4:$C$300,"&lt;="&amp;D$1,Распис!$D$4:$D$300,"&gt;="&amp;D$1),SUMIF(База!$B$3:$B$305,$A115,База!$I$3:$I$152))</f>
        <v>0</v>
      </c>
      <c r="E115" s="46">
        <f ca="1">IF(COUNTIFS(Распис!$B$4:$B$300,$A115,Распис!$C$4:$C$300,"&lt;="&amp;E$1,Распис!$D$4:$D$300,"&gt;="&amp;E$1)&gt;0,SUMIFS(Распис!$J$4:$J$300,Распис!$B$4:$B$300,$A115,Распис!$C$4:$C$300,"&lt;="&amp;E$1,Распис!$D$4:$D$300,"&gt;="&amp;E$1),SUMIF(База!$B$3:$B$305,$A115,База!$J$3:$J$152))</f>
        <v>0</v>
      </c>
      <c r="F115" s="46">
        <f ca="1">IF(COUNTIFS(Распис!$B$4:$B$300,$A115,Распис!$C$4:$C$300,"&lt;="&amp;F$1,Распис!$D$4:$D$300,"&gt;="&amp;F$1)&gt;0,SUMIFS(Распис!$K$4:$K$300,Распис!$B$4:$B$300,$A115,Распис!$C$4:$C$300,"&lt;="&amp;F$1,Распис!$D$4:$D$300,"&gt;="&amp;F$1),SUMIF(База!$B$3:$B$305,$A115,База!$K$3:$K$152))</f>
        <v>0</v>
      </c>
      <c r="G115" s="46" t="s">
        <v>23</v>
      </c>
      <c r="H115" s="46" t="s">
        <v>24</v>
      </c>
      <c r="I115" s="46">
        <f ca="1">IF(COUNTIFS(Распис!$B$4:$B$300,$A115,Распис!$C$4:$C$300,"&lt;="&amp;I$1,Распис!$D$4:$D$300,"&gt;="&amp;I$1)&gt;0,SUMIFS(Распис!$G$4:$G$300,Распис!$B$4:$B$300,$A115,Распис!$C$4:$C$300,"&lt;="&amp;I$1,Распис!$D$4:$D$300,"&gt;="&amp;I$1),SUMIF(База!$B$3:$B$305,$A115,База!$G$3:$G$152))</f>
        <v>0</v>
      </c>
      <c r="J115" s="46" t="s">
        <v>24</v>
      </c>
      <c r="K115" s="46">
        <f ca="1">IF(COUNTIFS(Распис!$B$4:$B$300,$A115,Распис!$C$4:$C$300,"&lt;="&amp;K$1,Распис!$D$4:$D$300,"&gt;="&amp;K$1)&gt;0,SUMIFS(Распис!$I$4:$I$300,Распис!$B$4:$B$300,$A115,Распис!$C$4:$C$300,"&lt;="&amp;K$1,Распис!$D$4:$D$300,"&gt;="&amp;K$1),SUMIF(База!$B$3:$B$305,$A115,База!$I$3:$I$152))</f>
        <v>0</v>
      </c>
      <c r="L115" s="46">
        <f ca="1">IF(COUNTIFS(Распис!$B$4:$B$300,$A115,Распис!$C$4:$C$300,"&lt;="&amp;L$1,Распис!$D$4:$D$300,"&gt;="&amp;L$1)&gt;0,SUMIFS(Распис!$J$4:$J$300,Распис!$B$4:$B$300,$A115,Распис!$C$4:$C$300,"&lt;="&amp;L$1,Распис!$D$4:$D$300,"&gt;="&amp;L$1),SUMIF(База!$B$3:$B$305,$A115,База!$J$3:$J$152))</f>
        <v>0</v>
      </c>
      <c r="M115" s="46">
        <f ca="1">IF(COUNTIFS(Распис!$B$4:$B$300,$A115,Распис!$C$4:$C$300,"&lt;="&amp;M$1,Распис!$D$4:$D$300,"&gt;="&amp;M$1)&gt;0,SUMIFS(Распис!$K$4:$K$300,Распис!$B$4:$B$300,$A115,Распис!$C$4:$C$300,"&lt;="&amp;M$1,Распис!$D$4:$D$300,"&gt;="&amp;M$1),SUMIF(База!$B$3:$B$305,$A115,База!$K$3:$K$152))</f>
        <v>0</v>
      </c>
      <c r="N115" s="46" t="s">
        <v>23</v>
      </c>
      <c r="O115" s="46">
        <f ca="1">IF(COUNTIFS(Распис!$B$4:$B$300,$A115,Распис!$C$4:$C$300,"&lt;="&amp;O$1,Распис!$D$4:$D$300,"&gt;="&amp;O$1)&gt;0,SUMIFS(Распис!$F$4:$F$300,Распис!$B$4:$B$300,$A115,Распис!$C$4:$C$300,"&lt;="&amp;O$1,Распис!$D$4:$D$300,"&gt;="&amp;O$1),SUMIF(База!$B$3:$B$305,$A115,База!$F$3:$F$152))</f>
        <v>0</v>
      </c>
      <c r="P115" s="46">
        <f ca="1">IF(COUNTIFS(Распис!$B$4:$B$300,$A115,Распис!$C$4:$C$300,"&lt;="&amp;P$1,Распис!$D$4:$D$300,"&gt;="&amp;P$1)&gt;0,SUMIFS(Распис!$G$4:$G$300,Распис!$B$4:$B$300,$A115,Распис!$C$4:$C$300,"&lt;="&amp;P$1,Распис!$D$4:$D$300,"&gt;="&amp;P$1),SUMIF(База!$B$3:$B$305,$A115,База!$G$3:$G$152))</f>
        <v>0</v>
      </c>
      <c r="Q115" s="46">
        <f ca="1">IF(COUNTIFS(Распис!$B$4:$B$300,$A115,Распис!$C$4:$C$300,"&lt;="&amp;Q$1,Распис!$D$4:$D$300,"&gt;="&amp;Q$1)&gt;0,SUMIFS(Распис!$H$4:$H$300,Распис!$B$4:$B$300,$A115,Распис!$C$4:$C$300,"&lt;="&amp;Q$1,Распис!$D$4:$D$300,"&gt;="&amp;Q$1),SUMIF(База!$B$3:$B$305,$A115,База!$H$3:$H$152))</f>
        <v>0</v>
      </c>
      <c r="R115" s="46">
        <f ca="1">IF(COUNTIFS(Распис!$B$4:$B$300,$A115,Распис!$C$4:$C$300,"&lt;="&amp;R$1,Распис!$D$4:$D$300,"&gt;="&amp;R$1)&gt;0,SUMIFS(Распис!$I$4:$I$300,Распис!$B$4:$B$300,$A115,Распис!$C$4:$C$300,"&lt;="&amp;R$1,Распис!$D$4:$D$300,"&gt;="&amp;R$1),SUMIF(База!$B$3:$B$305,$A115,База!$I$3:$I$152))</f>
        <v>0</v>
      </c>
      <c r="S115" s="46">
        <f ca="1">IF(COUNTIFS(Распис!$B$4:$B$300,$A115,Распис!$C$4:$C$300,"&lt;="&amp;S$1,Распис!$D$4:$D$300,"&gt;="&amp;S$1)&gt;0,SUMIFS(Распис!$J$4:$J$300,Распис!$B$4:$B$300,$A115,Распис!$C$4:$C$300,"&lt;="&amp;S$1,Распис!$D$4:$D$300,"&gt;="&amp;S$1),SUMIF(База!$B$3:$B$305,$A115,База!$J$3:$J$152))</f>
        <v>0</v>
      </c>
      <c r="T115" s="46">
        <f ca="1">IF(COUNTIFS(Распис!$B$4:$B$300,$A115,Распис!$C$4:$C$300,"&lt;="&amp;T$1,Распис!$D$4:$D$300,"&gt;="&amp;T$1)&gt;0,SUMIFS(Распис!$K$4:$K$300,Распис!$B$4:$B$300,$A115,Распис!$C$4:$C$300,"&lt;="&amp;T$1,Распис!$D$4:$D$300,"&gt;="&amp;T$1),SUMIF(База!$B$3:$B$305,$A115,База!$K$3:$K$152))</f>
        <v>0</v>
      </c>
      <c r="U115" s="46" t="s">
        <v>23</v>
      </c>
      <c r="V115" s="46">
        <f ca="1">IF(COUNTIFS(Распис!$B$4:$B$300,$A115,Распис!$C$4:$C$300,"&lt;="&amp;V$1,Распис!$D$4:$D$300,"&gt;="&amp;V$1)&gt;0,SUMIFS(Распис!$F$4:$F$300,Распис!$B$4:$B$300,$A115,Распис!$C$4:$C$300,"&lt;="&amp;V$1,Распис!$D$4:$D$300,"&gt;="&amp;V$1),SUMIF(База!$B$3:$B$305,$A115,База!$F$3:$F$152))</f>
        <v>0</v>
      </c>
      <c r="W115" s="46">
        <f ca="1">IF(COUNTIFS(Распис!$B$4:$B$300,$A115,Распис!$C$4:$C$300,"&lt;="&amp;W$1,Распис!$D$4:$D$300,"&gt;="&amp;W$1)&gt;0,SUMIFS(Распис!$G$4:$G$300,Распис!$B$4:$B$300,$A115,Распис!$C$4:$C$300,"&lt;="&amp;W$1,Распис!$D$4:$D$300,"&gt;="&amp;W$1),SUMIF(База!$B$3:$B$305,$A115,База!$G$3:$G$152))</f>
        <v>0</v>
      </c>
      <c r="X115" s="46">
        <f ca="1">IF(COUNTIFS(Распис!$B$4:$B$300,$A115,Распис!$C$4:$C$300,"&lt;="&amp;X$1,Распис!$D$4:$D$300,"&gt;="&amp;X$1)&gt;0,SUMIFS(Распис!$H$4:$H$300,Распис!$B$4:$B$300,$A115,Распис!$C$4:$C$300,"&lt;="&amp;X$1,Распис!$D$4:$D$300,"&gt;="&amp;X$1),SUMIF(База!$B$3:$B$305,$A115,База!$H$3:$H$152))</f>
        <v>0</v>
      </c>
      <c r="Y115" s="46">
        <f ca="1">IF(COUNTIFS(Распис!$B$4:$B$300,$A115,Распис!$C$4:$C$300,"&lt;="&amp;Y$1,Распис!$D$4:$D$300,"&gt;="&amp;Y$1)&gt;0,SUMIFS(Распис!$I$4:$I$300,Распис!$B$4:$B$300,$A115,Распис!$C$4:$C$300,"&lt;="&amp;Y$1,Распис!$D$4:$D$300,"&gt;="&amp;Y$1),SUMIF(База!$B$3:$B$305,$A115,База!$I$3:$I$152))</f>
        <v>0</v>
      </c>
      <c r="Z115" s="46">
        <f ca="1">IF(COUNTIFS(Распис!$B$4:$B$300,$A115,Распис!$C$4:$C$300,"&lt;="&amp;Z$1,Распис!$D$4:$D$300,"&gt;="&amp;Z$1)&gt;0,SUMIFS(Распис!$J$4:$J$300,Распис!$B$4:$B$300,$A115,Распис!$C$4:$C$300,"&lt;="&amp;Z$1,Распис!$D$4:$D$300,"&gt;="&amp;Z$1),SUMIF(База!$B$3:$B$305,$A115,База!$J$3:$J$152))</f>
        <v>0</v>
      </c>
      <c r="AA115" s="46" t="s">
        <v>25</v>
      </c>
      <c r="AB115" s="46" t="s">
        <v>23</v>
      </c>
      <c r="AC115" s="46" t="s">
        <v>25</v>
      </c>
      <c r="AD115" s="46" t="s">
        <v>25</v>
      </c>
      <c r="AE115" s="46" t="s">
        <v>25</v>
      </c>
      <c r="AF115" s="46" t="s">
        <v>25</v>
      </c>
      <c r="AG115" s="46">
        <f t="shared" ca="1" si="11"/>
        <v>0</v>
      </c>
      <c r="AH115" s="46">
        <f ca="1">AG115-SUMIFS(Распред!$G$4:$G$300,Распред!$B$4:$B$300,"май",Распред!$F$4:$F$300,A115)</f>
        <v>0</v>
      </c>
      <c r="AI115" s="46">
        <f ca="1">AH115+(COUNTIF(B115:AF115,"КД")+SUMIFS(Распред!$AH$4:$AH$300,Распред!$F$4:$F$300,A115,Распред!$B$4:$B$300,"май"))*4</f>
        <v>20</v>
      </c>
      <c r="AJ115" s="46">
        <f t="shared" ca="1" si="12"/>
        <v>0</v>
      </c>
      <c r="AK115" s="46">
        <f t="shared" ca="1" si="13"/>
        <v>0</v>
      </c>
      <c r="AL115" s="46">
        <f>SUMIFS(Распред!$K$4:$K$300,Распред!$B$4:$B$300,"май",Распред!$J$4:$J$300,A115)+SUMIFS(Распред!$M$4:$M$300,Распред!$B$4:$B$300,"май",Распред!$L$4:$L$300,A115)+SUMIFS(Распред!$O$4:$O$300,Распред!$B$4:$B$300,"май",Распред!$N$4:$N$300,A115)+SUMIFS(Распред!$Q$4:$Q$300,Распред!$B$4:$B$300,"май",Распред!$P$4:$P$300,A115)+SUMIFS(Распред!$S$4:$S$300,Распред!$B$4:$B$300,"май",Распред!$R$4:$R$300,A115)+SUMIFS(Распред!$U$4:$U$300,Распред!$B$4:$B$300,"май",Распред!$T$4:$T$300,A115)+SUMIFS(Распред!$W$4:$W$300,Распред!$B$4:$B$300,"май",Распред!$V$4:$V$300,A115)+SUMIFS(Распред!$Y$4:$Y$300,Распред!$B$4:$B$300,"май",Распред!$X$4:$X$300,A115)+SUMIFS(Распред!$AA$4:$AA$300,Распред!$B$4:$B$300,"май",Распред!$Z$4:$Z$300,A115)+SUMIFS(Распред!$AC$4:$AC$300,Распред!$B$4:$B$300,"май",Распред!$AB$4:$AB$300,A115)</f>
        <v>0</v>
      </c>
      <c r="AM115" s="46">
        <f t="shared" ca="1" si="14"/>
        <v>0</v>
      </c>
      <c r="AN115" s="46">
        <f t="shared" ca="1" si="15"/>
        <v>0</v>
      </c>
      <c r="AO115" s="46">
        <f t="shared" ca="1" si="16"/>
        <v>0</v>
      </c>
      <c r="AP115" s="46">
        <f>январь!AP115</f>
        <v>0</v>
      </c>
      <c r="AQ115" s="46">
        <f t="shared" ca="1" si="17"/>
        <v>0</v>
      </c>
      <c r="AR115" s="47"/>
      <c r="AS115" s="47">
        <f t="shared" ca="1" si="18"/>
        <v>0</v>
      </c>
      <c r="AT115" s="47"/>
      <c r="AU115" s="47"/>
      <c r="AV115" s="47"/>
      <c r="AW115" s="47"/>
      <c r="AX115" s="47"/>
      <c r="AY115" s="184"/>
      <c r="AZ115" s="184"/>
      <c r="BA115" s="184"/>
      <c r="BB115" s="184"/>
      <c r="BC115" s="184"/>
      <c r="BD115" s="184"/>
      <c r="BE115" s="184"/>
    </row>
    <row r="116" spans="1:57" x14ac:dyDescent="0.25">
      <c r="A116" s="47">
        <f>База!B116</f>
        <v>0</v>
      </c>
      <c r="B116" s="46" t="s">
        <v>24</v>
      </c>
      <c r="C116" s="46">
        <f ca="1">IF(COUNTIFS(Распис!$B$4:$B$300,$A116,Распис!$C$4:$C$300,"&lt;="&amp;C$1,Распис!$D$4:$D$300,"&gt;="&amp;C$1)&gt;0,SUMIFS(Распис!$H$4:$H$300,Распис!$B$4:$B$300,$A116,Распис!$C$4:$C$300,"&lt;="&amp;C$1,Распис!$D$4:$D$300,"&gt;="&amp;C$1),SUMIF(База!$B$3:$B$305,$A116,База!$H$3:$H$152))</f>
        <v>0</v>
      </c>
      <c r="D116" s="46">
        <f ca="1">IF(COUNTIFS(Распис!$B$4:$B$300,$A116,Распис!$C$4:$C$300,"&lt;="&amp;D$1,Распис!$D$4:$D$300,"&gt;="&amp;D$1)&gt;0,SUMIFS(Распис!$I$4:$I$300,Распис!$B$4:$B$300,$A116,Распис!$C$4:$C$300,"&lt;="&amp;D$1,Распис!$D$4:$D$300,"&gt;="&amp;D$1),SUMIF(База!$B$3:$B$305,$A116,База!$I$3:$I$152))</f>
        <v>0</v>
      </c>
      <c r="E116" s="46">
        <f ca="1">IF(COUNTIFS(Распис!$B$4:$B$300,$A116,Распис!$C$4:$C$300,"&lt;="&amp;E$1,Распис!$D$4:$D$300,"&gt;="&amp;E$1)&gt;0,SUMIFS(Распис!$J$4:$J$300,Распис!$B$4:$B$300,$A116,Распис!$C$4:$C$300,"&lt;="&amp;E$1,Распис!$D$4:$D$300,"&gt;="&amp;E$1),SUMIF(База!$B$3:$B$305,$A116,База!$J$3:$J$152))</f>
        <v>0</v>
      </c>
      <c r="F116" s="46">
        <f ca="1">IF(COUNTIFS(Распис!$B$4:$B$300,$A116,Распис!$C$4:$C$300,"&lt;="&amp;F$1,Распис!$D$4:$D$300,"&gt;="&amp;F$1)&gt;0,SUMIFS(Распис!$K$4:$K$300,Распис!$B$4:$B$300,$A116,Распис!$C$4:$C$300,"&lt;="&amp;F$1,Распис!$D$4:$D$300,"&gt;="&amp;F$1),SUMIF(База!$B$3:$B$305,$A116,База!$K$3:$K$152))</f>
        <v>0</v>
      </c>
      <c r="G116" s="46" t="s">
        <v>23</v>
      </c>
      <c r="H116" s="46" t="s">
        <v>24</v>
      </c>
      <c r="I116" s="46">
        <f ca="1">IF(COUNTIFS(Распис!$B$4:$B$300,$A116,Распис!$C$4:$C$300,"&lt;="&amp;I$1,Распис!$D$4:$D$300,"&gt;="&amp;I$1)&gt;0,SUMIFS(Распис!$G$4:$G$300,Распис!$B$4:$B$300,$A116,Распис!$C$4:$C$300,"&lt;="&amp;I$1,Распис!$D$4:$D$300,"&gt;="&amp;I$1),SUMIF(База!$B$3:$B$305,$A116,База!$G$3:$G$152))</f>
        <v>0</v>
      </c>
      <c r="J116" s="46" t="s">
        <v>24</v>
      </c>
      <c r="K116" s="46">
        <f ca="1">IF(COUNTIFS(Распис!$B$4:$B$300,$A116,Распис!$C$4:$C$300,"&lt;="&amp;K$1,Распис!$D$4:$D$300,"&gt;="&amp;K$1)&gt;0,SUMIFS(Распис!$I$4:$I$300,Распис!$B$4:$B$300,$A116,Распис!$C$4:$C$300,"&lt;="&amp;K$1,Распис!$D$4:$D$300,"&gt;="&amp;K$1),SUMIF(База!$B$3:$B$305,$A116,База!$I$3:$I$152))</f>
        <v>0</v>
      </c>
      <c r="L116" s="46">
        <f ca="1">IF(COUNTIFS(Распис!$B$4:$B$300,$A116,Распис!$C$4:$C$300,"&lt;="&amp;L$1,Распис!$D$4:$D$300,"&gt;="&amp;L$1)&gt;0,SUMIFS(Распис!$J$4:$J$300,Распис!$B$4:$B$300,$A116,Распис!$C$4:$C$300,"&lt;="&amp;L$1,Распис!$D$4:$D$300,"&gt;="&amp;L$1),SUMIF(База!$B$3:$B$305,$A116,База!$J$3:$J$152))</f>
        <v>0</v>
      </c>
      <c r="M116" s="46">
        <f ca="1">IF(COUNTIFS(Распис!$B$4:$B$300,$A116,Распис!$C$4:$C$300,"&lt;="&amp;M$1,Распис!$D$4:$D$300,"&gt;="&amp;M$1)&gt;0,SUMIFS(Распис!$K$4:$K$300,Распис!$B$4:$B$300,$A116,Распис!$C$4:$C$300,"&lt;="&amp;M$1,Распис!$D$4:$D$300,"&gt;="&amp;M$1),SUMIF(База!$B$3:$B$305,$A116,База!$K$3:$K$152))</f>
        <v>0</v>
      </c>
      <c r="N116" s="46" t="s">
        <v>23</v>
      </c>
      <c r="O116" s="46">
        <f ca="1">IF(COUNTIFS(Распис!$B$4:$B$300,$A116,Распис!$C$4:$C$300,"&lt;="&amp;O$1,Распис!$D$4:$D$300,"&gt;="&amp;O$1)&gt;0,SUMIFS(Распис!$F$4:$F$300,Распис!$B$4:$B$300,$A116,Распис!$C$4:$C$300,"&lt;="&amp;O$1,Распис!$D$4:$D$300,"&gt;="&amp;O$1),SUMIF(База!$B$3:$B$305,$A116,База!$F$3:$F$152))</f>
        <v>0</v>
      </c>
      <c r="P116" s="46">
        <f ca="1">IF(COUNTIFS(Распис!$B$4:$B$300,$A116,Распис!$C$4:$C$300,"&lt;="&amp;P$1,Распис!$D$4:$D$300,"&gt;="&amp;P$1)&gt;0,SUMIFS(Распис!$G$4:$G$300,Распис!$B$4:$B$300,$A116,Распис!$C$4:$C$300,"&lt;="&amp;P$1,Распис!$D$4:$D$300,"&gt;="&amp;P$1),SUMIF(База!$B$3:$B$305,$A116,База!$G$3:$G$152))</f>
        <v>0</v>
      </c>
      <c r="Q116" s="46">
        <f ca="1">IF(COUNTIFS(Распис!$B$4:$B$300,$A116,Распис!$C$4:$C$300,"&lt;="&amp;Q$1,Распис!$D$4:$D$300,"&gt;="&amp;Q$1)&gt;0,SUMIFS(Распис!$H$4:$H$300,Распис!$B$4:$B$300,$A116,Распис!$C$4:$C$300,"&lt;="&amp;Q$1,Распис!$D$4:$D$300,"&gt;="&amp;Q$1),SUMIF(База!$B$3:$B$305,$A116,База!$H$3:$H$152))</f>
        <v>0</v>
      </c>
      <c r="R116" s="46">
        <f ca="1">IF(COUNTIFS(Распис!$B$4:$B$300,$A116,Распис!$C$4:$C$300,"&lt;="&amp;R$1,Распис!$D$4:$D$300,"&gt;="&amp;R$1)&gt;0,SUMIFS(Распис!$I$4:$I$300,Распис!$B$4:$B$300,$A116,Распис!$C$4:$C$300,"&lt;="&amp;R$1,Распис!$D$4:$D$300,"&gt;="&amp;R$1),SUMIF(База!$B$3:$B$305,$A116,База!$I$3:$I$152))</f>
        <v>0</v>
      </c>
      <c r="S116" s="46">
        <f ca="1">IF(COUNTIFS(Распис!$B$4:$B$300,$A116,Распис!$C$4:$C$300,"&lt;="&amp;S$1,Распис!$D$4:$D$300,"&gt;="&amp;S$1)&gt;0,SUMIFS(Распис!$J$4:$J$300,Распис!$B$4:$B$300,$A116,Распис!$C$4:$C$300,"&lt;="&amp;S$1,Распис!$D$4:$D$300,"&gt;="&amp;S$1),SUMIF(База!$B$3:$B$305,$A116,База!$J$3:$J$152))</f>
        <v>0</v>
      </c>
      <c r="T116" s="46">
        <f ca="1">IF(COUNTIFS(Распис!$B$4:$B$300,$A116,Распис!$C$4:$C$300,"&lt;="&amp;T$1,Распис!$D$4:$D$300,"&gt;="&amp;T$1)&gt;0,SUMIFS(Распис!$K$4:$K$300,Распис!$B$4:$B$300,$A116,Распис!$C$4:$C$300,"&lt;="&amp;T$1,Распис!$D$4:$D$300,"&gt;="&amp;T$1),SUMIF(База!$B$3:$B$305,$A116,База!$K$3:$K$152))</f>
        <v>0</v>
      </c>
      <c r="U116" s="46" t="s">
        <v>23</v>
      </c>
      <c r="V116" s="46">
        <f ca="1">IF(COUNTIFS(Распис!$B$4:$B$300,$A116,Распис!$C$4:$C$300,"&lt;="&amp;V$1,Распис!$D$4:$D$300,"&gt;="&amp;V$1)&gt;0,SUMIFS(Распис!$F$4:$F$300,Распис!$B$4:$B$300,$A116,Распис!$C$4:$C$300,"&lt;="&amp;V$1,Распис!$D$4:$D$300,"&gt;="&amp;V$1),SUMIF(База!$B$3:$B$305,$A116,База!$F$3:$F$152))</f>
        <v>0</v>
      </c>
      <c r="W116" s="46">
        <f ca="1">IF(COUNTIFS(Распис!$B$4:$B$300,$A116,Распис!$C$4:$C$300,"&lt;="&amp;W$1,Распис!$D$4:$D$300,"&gt;="&amp;W$1)&gt;0,SUMIFS(Распис!$G$4:$G$300,Распис!$B$4:$B$300,$A116,Распис!$C$4:$C$300,"&lt;="&amp;W$1,Распис!$D$4:$D$300,"&gt;="&amp;W$1),SUMIF(База!$B$3:$B$305,$A116,База!$G$3:$G$152))</f>
        <v>0</v>
      </c>
      <c r="X116" s="46">
        <f ca="1">IF(COUNTIFS(Распис!$B$4:$B$300,$A116,Распис!$C$4:$C$300,"&lt;="&amp;X$1,Распис!$D$4:$D$300,"&gt;="&amp;X$1)&gt;0,SUMIFS(Распис!$H$4:$H$300,Распис!$B$4:$B$300,$A116,Распис!$C$4:$C$300,"&lt;="&amp;X$1,Распис!$D$4:$D$300,"&gt;="&amp;X$1),SUMIF(База!$B$3:$B$305,$A116,База!$H$3:$H$152))</f>
        <v>0</v>
      </c>
      <c r="Y116" s="46">
        <f ca="1">IF(COUNTIFS(Распис!$B$4:$B$300,$A116,Распис!$C$4:$C$300,"&lt;="&amp;Y$1,Распис!$D$4:$D$300,"&gt;="&amp;Y$1)&gt;0,SUMIFS(Распис!$I$4:$I$300,Распис!$B$4:$B$300,$A116,Распис!$C$4:$C$300,"&lt;="&amp;Y$1,Распис!$D$4:$D$300,"&gt;="&amp;Y$1),SUMIF(База!$B$3:$B$305,$A116,База!$I$3:$I$152))</f>
        <v>0</v>
      </c>
      <c r="Z116" s="46">
        <f ca="1">IF(COUNTIFS(Распис!$B$4:$B$300,$A116,Распис!$C$4:$C$300,"&lt;="&amp;Z$1,Распис!$D$4:$D$300,"&gt;="&amp;Z$1)&gt;0,SUMIFS(Распис!$J$4:$J$300,Распис!$B$4:$B$300,$A116,Распис!$C$4:$C$300,"&lt;="&amp;Z$1,Распис!$D$4:$D$300,"&gt;="&amp;Z$1),SUMIF(База!$B$3:$B$305,$A116,База!$J$3:$J$152))</f>
        <v>0</v>
      </c>
      <c r="AA116" s="46" t="s">
        <v>25</v>
      </c>
      <c r="AB116" s="46" t="s">
        <v>23</v>
      </c>
      <c r="AC116" s="46" t="s">
        <v>25</v>
      </c>
      <c r="AD116" s="46" t="s">
        <v>25</v>
      </c>
      <c r="AE116" s="46" t="s">
        <v>25</v>
      </c>
      <c r="AF116" s="46" t="s">
        <v>25</v>
      </c>
      <c r="AG116" s="46">
        <f t="shared" ca="1" si="11"/>
        <v>0</v>
      </c>
      <c r="AH116" s="46">
        <f ca="1">AG116-SUMIFS(Распред!$G$4:$G$300,Распред!$B$4:$B$300,"май",Распред!$F$4:$F$300,A116)</f>
        <v>0</v>
      </c>
      <c r="AI116" s="46">
        <f ca="1">AH116+(COUNTIF(B116:AF116,"КД")+SUMIFS(Распред!$AH$4:$AH$300,Распред!$F$4:$F$300,A116,Распред!$B$4:$B$300,"май"))*4</f>
        <v>20</v>
      </c>
      <c r="AJ116" s="46">
        <f t="shared" ca="1" si="12"/>
        <v>0</v>
      </c>
      <c r="AK116" s="46">
        <f t="shared" ca="1" si="13"/>
        <v>0</v>
      </c>
      <c r="AL116" s="46">
        <f>SUMIFS(Распред!$K$4:$K$300,Распред!$B$4:$B$300,"май",Распред!$J$4:$J$300,A116)+SUMIFS(Распред!$M$4:$M$300,Распред!$B$4:$B$300,"май",Распред!$L$4:$L$300,A116)+SUMIFS(Распред!$O$4:$O$300,Распред!$B$4:$B$300,"май",Распред!$N$4:$N$300,A116)+SUMIFS(Распред!$Q$4:$Q$300,Распред!$B$4:$B$300,"май",Распред!$P$4:$P$300,A116)+SUMIFS(Распред!$S$4:$S$300,Распред!$B$4:$B$300,"май",Распред!$R$4:$R$300,A116)+SUMIFS(Распред!$U$4:$U$300,Распред!$B$4:$B$300,"май",Распред!$T$4:$T$300,A116)+SUMIFS(Распред!$W$4:$W$300,Распред!$B$4:$B$300,"май",Распред!$V$4:$V$300,A116)+SUMIFS(Распред!$Y$4:$Y$300,Распред!$B$4:$B$300,"май",Распред!$X$4:$X$300,A116)+SUMIFS(Распред!$AA$4:$AA$300,Распред!$B$4:$B$300,"май",Распред!$Z$4:$Z$300,A116)+SUMIFS(Распред!$AC$4:$AC$300,Распред!$B$4:$B$300,"май",Распред!$AB$4:$AB$300,A116)</f>
        <v>0</v>
      </c>
      <c r="AM116" s="46">
        <f t="shared" ca="1" si="14"/>
        <v>0</v>
      </c>
      <c r="AN116" s="46">
        <f t="shared" ca="1" si="15"/>
        <v>0</v>
      </c>
      <c r="AO116" s="46">
        <f t="shared" ca="1" si="16"/>
        <v>0</v>
      </c>
      <c r="AP116" s="46">
        <f>январь!AP116</f>
        <v>0</v>
      </c>
      <c r="AQ116" s="46">
        <f t="shared" ca="1" si="17"/>
        <v>0</v>
      </c>
      <c r="AR116" s="47"/>
      <c r="AS116" s="47">
        <f t="shared" ca="1" si="18"/>
        <v>0</v>
      </c>
      <c r="AT116" s="47"/>
      <c r="AU116" s="47"/>
      <c r="AV116" s="47"/>
      <c r="AW116" s="47"/>
      <c r="AX116" s="47"/>
      <c r="AY116" s="184"/>
      <c r="AZ116" s="184"/>
      <c r="BA116" s="184"/>
      <c r="BB116" s="184"/>
      <c r="BC116" s="184"/>
      <c r="BD116" s="184"/>
      <c r="BE116" s="184"/>
    </row>
    <row r="117" spans="1:57" x14ac:dyDescent="0.25">
      <c r="A117" s="47">
        <f>База!B117</f>
        <v>0</v>
      </c>
      <c r="B117" s="46" t="s">
        <v>24</v>
      </c>
      <c r="C117" s="46">
        <f ca="1">IF(COUNTIFS(Распис!$B$4:$B$300,$A117,Распис!$C$4:$C$300,"&lt;="&amp;C$1,Распис!$D$4:$D$300,"&gt;="&amp;C$1)&gt;0,SUMIFS(Распис!$H$4:$H$300,Распис!$B$4:$B$300,$A117,Распис!$C$4:$C$300,"&lt;="&amp;C$1,Распис!$D$4:$D$300,"&gt;="&amp;C$1),SUMIF(База!$B$3:$B$305,$A117,База!$H$3:$H$152))</f>
        <v>0</v>
      </c>
      <c r="D117" s="46">
        <f ca="1">IF(COUNTIFS(Распис!$B$4:$B$300,$A117,Распис!$C$4:$C$300,"&lt;="&amp;D$1,Распис!$D$4:$D$300,"&gt;="&amp;D$1)&gt;0,SUMIFS(Распис!$I$4:$I$300,Распис!$B$4:$B$300,$A117,Распис!$C$4:$C$300,"&lt;="&amp;D$1,Распис!$D$4:$D$300,"&gt;="&amp;D$1),SUMIF(База!$B$3:$B$305,$A117,База!$I$3:$I$152))</f>
        <v>0</v>
      </c>
      <c r="E117" s="46">
        <f ca="1">IF(COUNTIFS(Распис!$B$4:$B$300,$A117,Распис!$C$4:$C$300,"&lt;="&amp;E$1,Распис!$D$4:$D$300,"&gt;="&amp;E$1)&gt;0,SUMIFS(Распис!$J$4:$J$300,Распис!$B$4:$B$300,$A117,Распис!$C$4:$C$300,"&lt;="&amp;E$1,Распис!$D$4:$D$300,"&gt;="&amp;E$1),SUMIF(База!$B$3:$B$305,$A117,База!$J$3:$J$152))</f>
        <v>0</v>
      </c>
      <c r="F117" s="46">
        <f ca="1">IF(COUNTIFS(Распис!$B$4:$B$300,$A117,Распис!$C$4:$C$300,"&lt;="&amp;F$1,Распис!$D$4:$D$300,"&gt;="&amp;F$1)&gt;0,SUMIFS(Распис!$K$4:$K$300,Распис!$B$4:$B$300,$A117,Распис!$C$4:$C$300,"&lt;="&amp;F$1,Распис!$D$4:$D$300,"&gt;="&amp;F$1),SUMIF(База!$B$3:$B$305,$A117,База!$K$3:$K$152))</f>
        <v>0</v>
      </c>
      <c r="G117" s="46" t="s">
        <v>23</v>
      </c>
      <c r="H117" s="46" t="s">
        <v>24</v>
      </c>
      <c r="I117" s="46">
        <f ca="1">IF(COUNTIFS(Распис!$B$4:$B$300,$A117,Распис!$C$4:$C$300,"&lt;="&amp;I$1,Распис!$D$4:$D$300,"&gt;="&amp;I$1)&gt;0,SUMIFS(Распис!$G$4:$G$300,Распис!$B$4:$B$300,$A117,Распис!$C$4:$C$300,"&lt;="&amp;I$1,Распис!$D$4:$D$300,"&gt;="&amp;I$1),SUMIF(База!$B$3:$B$305,$A117,База!$G$3:$G$152))</f>
        <v>0</v>
      </c>
      <c r="J117" s="46" t="s">
        <v>24</v>
      </c>
      <c r="K117" s="46">
        <f ca="1">IF(COUNTIFS(Распис!$B$4:$B$300,$A117,Распис!$C$4:$C$300,"&lt;="&amp;K$1,Распис!$D$4:$D$300,"&gt;="&amp;K$1)&gt;0,SUMIFS(Распис!$I$4:$I$300,Распис!$B$4:$B$300,$A117,Распис!$C$4:$C$300,"&lt;="&amp;K$1,Распис!$D$4:$D$300,"&gt;="&amp;K$1),SUMIF(База!$B$3:$B$305,$A117,База!$I$3:$I$152))</f>
        <v>0</v>
      </c>
      <c r="L117" s="46">
        <f ca="1">IF(COUNTIFS(Распис!$B$4:$B$300,$A117,Распис!$C$4:$C$300,"&lt;="&amp;L$1,Распис!$D$4:$D$300,"&gt;="&amp;L$1)&gt;0,SUMIFS(Распис!$J$4:$J$300,Распис!$B$4:$B$300,$A117,Распис!$C$4:$C$300,"&lt;="&amp;L$1,Распис!$D$4:$D$300,"&gt;="&amp;L$1),SUMIF(База!$B$3:$B$305,$A117,База!$J$3:$J$152))</f>
        <v>0</v>
      </c>
      <c r="M117" s="46">
        <f ca="1">IF(COUNTIFS(Распис!$B$4:$B$300,$A117,Распис!$C$4:$C$300,"&lt;="&amp;M$1,Распис!$D$4:$D$300,"&gt;="&amp;M$1)&gt;0,SUMIFS(Распис!$K$4:$K$300,Распис!$B$4:$B$300,$A117,Распис!$C$4:$C$300,"&lt;="&amp;M$1,Распис!$D$4:$D$300,"&gt;="&amp;M$1),SUMIF(База!$B$3:$B$305,$A117,База!$K$3:$K$152))</f>
        <v>0</v>
      </c>
      <c r="N117" s="46" t="s">
        <v>23</v>
      </c>
      <c r="O117" s="46">
        <f ca="1">IF(COUNTIFS(Распис!$B$4:$B$300,$A117,Распис!$C$4:$C$300,"&lt;="&amp;O$1,Распис!$D$4:$D$300,"&gt;="&amp;O$1)&gt;0,SUMIFS(Распис!$F$4:$F$300,Распис!$B$4:$B$300,$A117,Распис!$C$4:$C$300,"&lt;="&amp;O$1,Распис!$D$4:$D$300,"&gt;="&amp;O$1),SUMIF(База!$B$3:$B$305,$A117,База!$F$3:$F$152))</f>
        <v>0</v>
      </c>
      <c r="P117" s="46">
        <f ca="1">IF(COUNTIFS(Распис!$B$4:$B$300,$A117,Распис!$C$4:$C$300,"&lt;="&amp;P$1,Распис!$D$4:$D$300,"&gt;="&amp;P$1)&gt;0,SUMIFS(Распис!$G$4:$G$300,Распис!$B$4:$B$300,$A117,Распис!$C$4:$C$300,"&lt;="&amp;P$1,Распис!$D$4:$D$300,"&gt;="&amp;P$1),SUMIF(База!$B$3:$B$305,$A117,База!$G$3:$G$152))</f>
        <v>0</v>
      </c>
      <c r="Q117" s="46">
        <f ca="1">IF(COUNTIFS(Распис!$B$4:$B$300,$A117,Распис!$C$4:$C$300,"&lt;="&amp;Q$1,Распис!$D$4:$D$300,"&gt;="&amp;Q$1)&gt;0,SUMIFS(Распис!$H$4:$H$300,Распис!$B$4:$B$300,$A117,Распис!$C$4:$C$300,"&lt;="&amp;Q$1,Распис!$D$4:$D$300,"&gt;="&amp;Q$1),SUMIF(База!$B$3:$B$305,$A117,База!$H$3:$H$152))</f>
        <v>0</v>
      </c>
      <c r="R117" s="46">
        <f ca="1">IF(COUNTIFS(Распис!$B$4:$B$300,$A117,Распис!$C$4:$C$300,"&lt;="&amp;R$1,Распис!$D$4:$D$300,"&gt;="&amp;R$1)&gt;0,SUMIFS(Распис!$I$4:$I$300,Распис!$B$4:$B$300,$A117,Распис!$C$4:$C$300,"&lt;="&amp;R$1,Распис!$D$4:$D$300,"&gt;="&amp;R$1),SUMIF(База!$B$3:$B$305,$A117,База!$I$3:$I$152))</f>
        <v>0</v>
      </c>
      <c r="S117" s="46">
        <f ca="1">IF(COUNTIFS(Распис!$B$4:$B$300,$A117,Распис!$C$4:$C$300,"&lt;="&amp;S$1,Распис!$D$4:$D$300,"&gt;="&amp;S$1)&gt;0,SUMIFS(Распис!$J$4:$J$300,Распис!$B$4:$B$300,$A117,Распис!$C$4:$C$300,"&lt;="&amp;S$1,Распис!$D$4:$D$300,"&gt;="&amp;S$1),SUMIF(База!$B$3:$B$305,$A117,База!$J$3:$J$152))</f>
        <v>0</v>
      </c>
      <c r="T117" s="46">
        <f ca="1">IF(COUNTIFS(Распис!$B$4:$B$300,$A117,Распис!$C$4:$C$300,"&lt;="&amp;T$1,Распис!$D$4:$D$300,"&gt;="&amp;T$1)&gt;0,SUMIFS(Распис!$K$4:$K$300,Распис!$B$4:$B$300,$A117,Распис!$C$4:$C$300,"&lt;="&amp;T$1,Распис!$D$4:$D$300,"&gt;="&amp;T$1),SUMIF(База!$B$3:$B$305,$A117,База!$K$3:$K$152))</f>
        <v>0</v>
      </c>
      <c r="U117" s="46" t="s">
        <v>23</v>
      </c>
      <c r="V117" s="46">
        <f ca="1">IF(COUNTIFS(Распис!$B$4:$B$300,$A117,Распис!$C$4:$C$300,"&lt;="&amp;V$1,Распис!$D$4:$D$300,"&gt;="&amp;V$1)&gt;0,SUMIFS(Распис!$F$4:$F$300,Распис!$B$4:$B$300,$A117,Распис!$C$4:$C$300,"&lt;="&amp;V$1,Распис!$D$4:$D$300,"&gt;="&amp;V$1),SUMIF(База!$B$3:$B$305,$A117,База!$F$3:$F$152))</f>
        <v>0</v>
      </c>
      <c r="W117" s="46">
        <f ca="1">IF(COUNTIFS(Распис!$B$4:$B$300,$A117,Распис!$C$4:$C$300,"&lt;="&amp;W$1,Распис!$D$4:$D$300,"&gt;="&amp;W$1)&gt;0,SUMIFS(Распис!$G$4:$G$300,Распис!$B$4:$B$300,$A117,Распис!$C$4:$C$300,"&lt;="&amp;W$1,Распис!$D$4:$D$300,"&gt;="&amp;W$1),SUMIF(База!$B$3:$B$305,$A117,База!$G$3:$G$152))</f>
        <v>0</v>
      </c>
      <c r="X117" s="46">
        <f ca="1">IF(COUNTIFS(Распис!$B$4:$B$300,$A117,Распис!$C$4:$C$300,"&lt;="&amp;X$1,Распис!$D$4:$D$300,"&gt;="&amp;X$1)&gt;0,SUMIFS(Распис!$H$4:$H$300,Распис!$B$4:$B$300,$A117,Распис!$C$4:$C$300,"&lt;="&amp;X$1,Распис!$D$4:$D$300,"&gt;="&amp;X$1),SUMIF(База!$B$3:$B$305,$A117,База!$H$3:$H$152))</f>
        <v>0</v>
      </c>
      <c r="Y117" s="46">
        <f ca="1">IF(COUNTIFS(Распис!$B$4:$B$300,$A117,Распис!$C$4:$C$300,"&lt;="&amp;Y$1,Распис!$D$4:$D$300,"&gt;="&amp;Y$1)&gt;0,SUMIFS(Распис!$I$4:$I$300,Распис!$B$4:$B$300,$A117,Распис!$C$4:$C$300,"&lt;="&amp;Y$1,Распис!$D$4:$D$300,"&gt;="&amp;Y$1),SUMIF(База!$B$3:$B$305,$A117,База!$I$3:$I$152))</f>
        <v>0</v>
      </c>
      <c r="Z117" s="46">
        <f ca="1">IF(COUNTIFS(Распис!$B$4:$B$300,$A117,Распис!$C$4:$C$300,"&lt;="&amp;Z$1,Распис!$D$4:$D$300,"&gt;="&amp;Z$1)&gt;0,SUMIFS(Распис!$J$4:$J$300,Распис!$B$4:$B$300,$A117,Распис!$C$4:$C$300,"&lt;="&amp;Z$1,Распис!$D$4:$D$300,"&gt;="&amp;Z$1),SUMIF(База!$B$3:$B$305,$A117,База!$J$3:$J$152))</f>
        <v>0</v>
      </c>
      <c r="AA117" s="46" t="s">
        <v>25</v>
      </c>
      <c r="AB117" s="46" t="s">
        <v>23</v>
      </c>
      <c r="AC117" s="46" t="s">
        <v>25</v>
      </c>
      <c r="AD117" s="46" t="s">
        <v>25</v>
      </c>
      <c r="AE117" s="46" t="s">
        <v>25</v>
      </c>
      <c r="AF117" s="46" t="s">
        <v>25</v>
      </c>
      <c r="AG117" s="46">
        <f t="shared" ca="1" si="11"/>
        <v>0</v>
      </c>
      <c r="AH117" s="46">
        <f ca="1">AG117-SUMIFS(Распред!$G$4:$G$300,Распред!$B$4:$B$300,"май",Распред!$F$4:$F$300,A117)</f>
        <v>0</v>
      </c>
      <c r="AI117" s="46">
        <f ca="1">AH117+(COUNTIF(B117:AF117,"КД")+SUMIFS(Распред!$AH$4:$AH$300,Распред!$F$4:$F$300,A117,Распред!$B$4:$B$300,"май"))*4</f>
        <v>20</v>
      </c>
      <c r="AJ117" s="46">
        <f t="shared" ca="1" si="12"/>
        <v>0</v>
      </c>
      <c r="AK117" s="46">
        <f t="shared" ca="1" si="13"/>
        <v>0</v>
      </c>
      <c r="AL117" s="46">
        <f>SUMIFS(Распред!$K$4:$K$300,Распред!$B$4:$B$300,"май",Распред!$J$4:$J$300,A117)+SUMIFS(Распред!$M$4:$M$300,Распред!$B$4:$B$300,"май",Распред!$L$4:$L$300,A117)+SUMIFS(Распред!$O$4:$O$300,Распред!$B$4:$B$300,"май",Распред!$N$4:$N$300,A117)+SUMIFS(Распред!$Q$4:$Q$300,Распред!$B$4:$B$300,"май",Распред!$P$4:$P$300,A117)+SUMIFS(Распред!$S$4:$S$300,Распред!$B$4:$B$300,"май",Распред!$R$4:$R$300,A117)+SUMIFS(Распред!$U$4:$U$300,Распред!$B$4:$B$300,"май",Распред!$T$4:$T$300,A117)+SUMIFS(Распред!$W$4:$W$300,Распред!$B$4:$B$300,"май",Распред!$V$4:$V$300,A117)+SUMIFS(Распред!$Y$4:$Y$300,Распред!$B$4:$B$300,"май",Распред!$X$4:$X$300,A117)+SUMIFS(Распред!$AA$4:$AA$300,Распред!$B$4:$B$300,"май",Распред!$Z$4:$Z$300,A117)+SUMIFS(Распред!$AC$4:$AC$300,Распред!$B$4:$B$300,"май",Распред!$AB$4:$AB$300,A117)</f>
        <v>0</v>
      </c>
      <c r="AM117" s="46">
        <f t="shared" ca="1" si="14"/>
        <v>0</v>
      </c>
      <c r="AN117" s="46">
        <f t="shared" ca="1" si="15"/>
        <v>0</v>
      </c>
      <c r="AO117" s="46">
        <f t="shared" ca="1" si="16"/>
        <v>0</v>
      </c>
      <c r="AP117" s="46">
        <f>январь!AP117</f>
        <v>0</v>
      </c>
      <c r="AQ117" s="46">
        <f t="shared" ca="1" si="17"/>
        <v>0</v>
      </c>
      <c r="AR117" s="47"/>
      <c r="AS117" s="47">
        <f t="shared" ca="1" si="18"/>
        <v>0</v>
      </c>
      <c r="AT117" s="47"/>
      <c r="AU117" s="47"/>
      <c r="AV117" s="47"/>
      <c r="AW117" s="47"/>
      <c r="AX117" s="47"/>
      <c r="AY117" s="184"/>
      <c r="AZ117" s="184"/>
      <c r="BA117" s="184"/>
      <c r="BB117" s="184"/>
      <c r="BC117" s="184"/>
      <c r="BD117" s="184"/>
      <c r="BE117" s="184"/>
    </row>
    <row r="118" spans="1:57" x14ac:dyDescent="0.25">
      <c r="A118" s="47">
        <f>База!B118</f>
        <v>0</v>
      </c>
      <c r="B118" s="46" t="s">
        <v>24</v>
      </c>
      <c r="C118" s="46">
        <f ca="1">IF(COUNTIFS(Распис!$B$4:$B$300,$A118,Распис!$C$4:$C$300,"&lt;="&amp;C$1,Распис!$D$4:$D$300,"&gt;="&amp;C$1)&gt;0,SUMIFS(Распис!$H$4:$H$300,Распис!$B$4:$B$300,$A118,Распис!$C$4:$C$300,"&lt;="&amp;C$1,Распис!$D$4:$D$300,"&gt;="&amp;C$1),SUMIF(База!$B$3:$B$305,$A118,База!$H$3:$H$152))</f>
        <v>0</v>
      </c>
      <c r="D118" s="46">
        <f ca="1">IF(COUNTIFS(Распис!$B$4:$B$300,$A118,Распис!$C$4:$C$300,"&lt;="&amp;D$1,Распис!$D$4:$D$300,"&gt;="&amp;D$1)&gt;0,SUMIFS(Распис!$I$4:$I$300,Распис!$B$4:$B$300,$A118,Распис!$C$4:$C$300,"&lt;="&amp;D$1,Распис!$D$4:$D$300,"&gt;="&amp;D$1),SUMIF(База!$B$3:$B$305,$A118,База!$I$3:$I$152))</f>
        <v>0</v>
      </c>
      <c r="E118" s="46">
        <f ca="1">IF(COUNTIFS(Распис!$B$4:$B$300,$A118,Распис!$C$4:$C$300,"&lt;="&amp;E$1,Распис!$D$4:$D$300,"&gt;="&amp;E$1)&gt;0,SUMIFS(Распис!$J$4:$J$300,Распис!$B$4:$B$300,$A118,Распис!$C$4:$C$300,"&lt;="&amp;E$1,Распис!$D$4:$D$300,"&gt;="&amp;E$1),SUMIF(База!$B$3:$B$305,$A118,База!$J$3:$J$152))</f>
        <v>0</v>
      </c>
      <c r="F118" s="46">
        <f ca="1">IF(COUNTIFS(Распис!$B$4:$B$300,$A118,Распис!$C$4:$C$300,"&lt;="&amp;F$1,Распис!$D$4:$D$300,"&gt;="&amp;F$1)&gt;0,SUMIFS(Распис!$K$4:$K$300,Распис!$B$4:$B$300,$A118,Распис!$C$4:$C$300,"&lt;="&amp;F$1,Распис!$D$4:$D$300,"&gt;="&amp;F$1),SUMIF(База!$B$3:$B$305,$A118,База!$K$3:$K$152))</f>
        <v>0</v>
      </c>
      <c r="G118" s="46" t="s">
        <v>23</v>
      </c>
      <c r="H118" s="46" t="s">
        <v>24</v>
      </c>
      <c r="I118" s="46">
        <f ca="1">IF(COUNTIFS(Распис!$B$4:$B$300,$A118,Распис!$C$4:$C$300,"&lt;="&amp;I$1,Распис!$D$4:$D$300,"&gt;="&amp;I$1)&gt;0,SUMIFS(Распис!$G$4:$G$300,Распис!$B$4:$B$300,$A118,Распис!$C$4:$C$300,"&lt;="&amp;I$1,Распис!$D$4:$D$300,"&gt;="&amp;I$1),SUMIF(База!$B$3:$B$305,$A118,База!$G$3:$G$152))</f>
        <v>0</v>
      </c>
      <c r="J118" s="46" t="s">
        <v>24</v>
      </c>
      <c r="K118" s="46">
        <f ca="1">IF(COUNTIFS(Распис!$B$4:$B$300,$A118,Распис!$C$4:$C$300,"&lt;="&amp;K$1,Распис!$D$4:$D$300,"&gt;="&amp;K$1)&gt;0,SUMIFS(Распис!$I$4:$I$300,Распис!$B$4:$B$300,$A118,Распис!$C$4:$C$300,"&lt;="&amp;K$1,Распис!$D$4:$D$300,"&gt;="&amp;K$1),SUMIF(База!$B$3:$B$305,$A118,База!$I$3:$I$152))</f>
        <v>0</v>
      </c>
      <c r="L118" s="46">
        <f ca="1">IF(COUNTIFS(Распис!$B$4:$B$300,$A118,Распис!$C$4:$C$300,"&lt;="&amp;L$1,Распис!$D$4:$D$300,"&gt;="&amp;L$1)&gt;0,SUMIFS(Распис!$J$4:$J$300,Распис!$B$4:$B$300,$A118,Распис!$C$4:$C$300,"&lt;="&amp;L$1,Распис!$D$4:$D$300,"&gt;="&amp;L$1),SUMIF(База!$B$3:$B$305,$A118,База!$J$3:$J$152))</f>
        <v>0</v>
      </c>
      <c r="M118" s="46">
        <f ca="1">IF(COUNTIFS(Распис!$B$4:$B$300,$A118,Распис!$C$4:$C$300,"&lt;="&amp;M$1,Распис!$D$4:$D$300,"&gt;="&amp;M$1)&gt;0,SUMIFS(Распис!$K$4:$K$300,Распис!$B$4:$B$300,$A118,Распис!$C$4:$C$300,"&lt;="&amp;M$1,Распис!$D$4:$D$300,"&gt;="&amp;M$1),SUMIF(База!$B$3:$B$305,$A118,База!$K$3:$K$152))</f>
        <v>0</v>
      </c>
      <c r="N118" s="46" t="s">
        <v>23</v>
      </c>
      <c r="O118" s="46">
        <f ca="1">IF(COUNTIFS(Распис!$B$4:$B$300,$A118,Распис!$C$4:$C$300,"&lt;="&amp;O$1,Распис!$D$4:$D$300,"&gt;="&amp;O$1)&gt;0,SUMIFS(Распис!$F$4:$F$300,Распис!$B$4:$B$300,$A118,Распис!$C$4:$C$300,"&lt;="&amp;O$1,Распис!$D$4:$D$300,"&gt;="&amp;O$1),SUMIF(База!$B$3:$B$305,$A118,База!$F$3:$F$152))</f>
        <v>0</v>
      </c>
      <c r="P118" s="46">
        <f ca="1">IF(COUNTIFS(Распис!$B$4:$B$300,$A118,Распис!$C$4:$C$300,"&lt;="&amp;P$1,Распис!$D$4:$D$300,"&gt;="&amp;P$1)&gt;0,SUMIFS(Распис!$G$4:$G$300,Распис!$B$4:$B$300,$A118,Распис!$C$4:$C$300,"&lt;="&amp;P$1,Распис!$D$4:$D$300,"&gt;="&amp;P$1),SUMIF(База!$B$3:$B$305,$A118,База!$G$3:$G$152))</f>
        <v>0</v>
      </c>
      <c r="Q118" s="46">
        <f ca="1">IF(COUNTIFS(Распис!$B$4:$B$300,$A118,Распис!$C$4:$C$300,"&lt;="&amp;Q$1,Распис!$D$4:$D$300,"&gt;="&amp;Q$1)&gt;0,SUMIFS(Распис!$H$4:$H$300,Распис!$B$4:$B$300,$A118,Распис!$C$4:$C$300,"&lt;="&amp;Q$1,Распис!$D$4:$D$300,"&gt;="&amp;Q$1),SUMIF(База!$B$3:$B$305,$A118,База!$H$3:$H$152))</f>
        <v>0</v>
      </c>
      <c r="R118" s="46">
        <f ca="1">IF(COUNTIFS(Распис!$B$4:$B$300,$A118,Распис!$C$4:$C$300,"&lt;="&amp;R$1,Распис!$D$4:$D$300,"&gt;="&amp;R$1)&gt;0,SUMIFS(Распис!$I$4:$I$300,Распис!$B$4:$B$300,$A118,Распис!$C$4:$C$300,"&lt;="&amp;R$1,Распис!$D$4:$D$300,"&gt;="&amp;R$1),SUMIF(База!$B$3:$B$305,$A118,База!$I$3:$I$152))</f>
        <v>0</v>
      </c>
      <c r="S118" s="46">
        <f ca="1">IF(COUNTIFS(Распис!$B$4:$B$300,$A118,Распис!$C$4:$C$300,"&lt;="&amp;S$1,Распис!$D$4:$D$300,"&gt;="&amp;S$1)&gt;0,SUMIFS(Распис!$J$4:$J$300,Распис!$B$4:$B$300,$A118,Распис!$C$4:$C$300,"&lt;="&amp;S$1,Распис!$D$4:$D$300,"&gt;="&amp;S$1),SUMIF(База!$B$3:$B$305,$A118,База!$J$3:$J$152))</f>
        <v>0</v>
      </c>
      <c r="T118" s="46">
        <f ca="1">IF(COUNTIFS(Распис!$B$4:$B$300,$A118,Распис!$C$4:$C$300,"&lt;="&amp;T$1,Распис!$D$4:$D$300,"&gt;="&amp;T$1)&gt;0,SUMIFS(Распис!$K$4:$K$300,Распис!$B$4:$B$300,$A118,Распис!$C$4:$C$300,"&lt;="&amp;T$1,Распис!$D$4:$D$300,"&gt;="&amp;T$1),SUMIF(База!$B$3:$B$305,$A118,База!$K$3:$K$152))</f>
        <v>0</v>
      </c>
      <c r="U118" s="46" t="s">
        <v>23</v>
      </c>
      <c r="V118" s="46">
        <f ca="1">IF(COUNTIFS(Распис!$B$4:$B$300,$A118,Распис!$C$4:$C$300,"&lt;="&amp;V$1,Распис!$D$4:$D$300,"&gt;="&amp;V$1)&gt;0,SUMIFS(Распис!$F$4:$F$300,Распис!$B$4:$B$300,$A118,Распис!$C$4:$C$300,"&lt;="&amp;V$1,Распис!$D$4:$D$300,"&gt;="&amp;V$1),SUMIF(База!$B$3:$B$305,$A118,База!$F$3:$F$152))</f>
        <v>0</v>
      </c>
      <c r="W118" s="46">
        <f ca="1">IF(COUNTIFS(Распис!$B$4:$B$300,$A118,Распис!$C$4:$C$300,"&lt;="&amp;W$1,Распис!$D$4:$D$300,"&gt;="&amp;W$1)&gt;0,SUMIFS(Распис!$G$4:$G$300,Распис!$B$4:$B$300,$A118,Распис!$C$4:$C$300,"&lt;="&amp;W$1,Распис!$D$4:$D$300,"&gt;="&amp;W$1),SUMIF(База!$B$3:$B$305,$A118,База!$G$3:$G$152))</f>
        <v>0</v>
      </c>
      <c r="X118" s="46">
        <f ca="1">IF(COUNTIFS(Распис!$B$4:$B$300,$A118,Распис!$C$4:$C$300,"&lt;="&amp;X$1,Распис!$D$4:$D$300,"&gt;="&amp;X$1)&gt;0,SUMIFS(Распис!$H$4:$H$300,Распис!$B$4:$B$300,$A118,Распис!$C$4:$C$300,"&lt;="&amp;X$1,Распис!$D$4:$D$300,"&gt;="&amp;X$1),SUMIF(База!$B$3:$B$305,$A118,База!$H$3:$H$152))</f>
        <v>0</v>
      </c>
      <c r="Y118" s="46">
        <f ca="1">IF(COUNTIFS(Распис!$B$4:$B$300,$A118,Распис!$C$4:$C$300,"&lt;="&amp;Y$1,Распис!$D$4:$D$300,"&gt;="&amp;Y$1)&gt;0,SUMIFS(Распис!$I$4:$I$300,Распис!$B$4:$B$300,$A118,Распис!$C$4:$C$300,"&lt;="&amp;Y$1,Распис!$D$4:$D$300,"&gt;="&amp;Y$1),SUMIF(База!$B$3:$B$305,$A118,База!$I$3:$I$152))</f>
        <v>0</v>
      </c>
      <c r="Z118" s="46">
        <f ca="1">IF(COUNTIFS(Распис!$B$4:$B$300,$A118,Распис!$C$4:$C$300,"&lt;="&amp;Z$1,Распис!$D$4:$D$300,"&gt;="&amp;Z$1)&gt;0,SUMIFS(Распис!$J$4:$J$300,Распис!$B$4:$B$300,$A118,Распис!$C$4:$C$300,"&lt;="&amp;Z$1,Распис!$D$4:$D$300,"&gt;="&amp;Z$1),SUMIF(База!$B$3:$B$305,$A118,База!$J$3:$J$152))</f>
        <v>0</v>
      </c>
      <c r="AA118" s="46" t="s">
        <v>25</v>
      </c>
      <c r="AB118" s="46" t="s">
        <v>23</v>
      </c>
      <c r="AC118" s="46" t="s">
        <v>25</v>
      </c>
      <c r="AD118" s="46" t="s">
        <v>25</v>
      </c>
      <c r="AE118" s="46" t="s">
        <v>25</v>
      </c>
      <c r="AF118" s="46" t="s">
        <v>25</v>
      </c>
      <c r="AG118" s="46">
        <f t="shared" ca="1" si="11"/>
        <v>0</v>
      </c>
      <c r="AH118" s="46">
        <f ca="1">AG118-SUMIFS(Распред!$G$4:$G$300,Распред!$B$4:$B$300,"май",Распред!$F$4:$F$300,A118)</f>
        <v>0</v>
      </c>
      <c r="AI118" s="46">
        <f ca="1">AH118+(COUNTIF(B118:AF118,"КД")+SUMIFS(Распред!$AH$4:$AH$300,Распред!$F$4:$F$300,A118,Распред!$B$4:$B$300,"май"))*4</f>
        <v>20</v>
      </c>
      <c r="AJ118" s="46">
        <f t="shared" ca="1" si="12"/>
        <v>0</v>
      </c>
      <c r="AK118" s="46">
        <f t="shared" ca="1" si="13"/>
        <v>0</v>
      </c>
      <c r="AL118" s="46">
        <f>SUMIFS(Распред!$K$4:$K$300,Распред!$B$4:$B$300,"май",Распред!$J$4:$J$300,A118)+SUMIFS(Распред!$M$4:$M$300,Распред!$B$4:$B$300,"май",Распред!$L$4:$L$300,A118)+SUMIFS(Распред!$O$4:$O$300,Распред!$B$4:$B$300,"май",Распред!$N$4:$N$300,A118)+SUMIFS(Распред!$Q$4:$Q$300,Распред!$B$4:$B$300,"май",Распред!$P$4:$P$300,A118)+SUMIFS(Распред!$S$4:$S$300,Распред!$B$4:$B$300,"май",Распред!$R$4:$R$300,A118)+SUMIFS(Распред!$U$4:$U$300,Распред!$B$4:$B$300,"май",Распред!$T$4:$T$300,A118)+SUMIFS(Распред!$W$4:$W$300,Распред!$B$4:$B$300,"май",Распред!$V$4:$V$300,A118)+SUMIFS(Распред!$Y$4:$Y$300,Распред!$B$4:$B$300,"май",Распред!$X$4:$X$300,A118)+SUMIFS(Распред!$AA$4:$AA$300,Распред!$B$4:$B$300,"май",Распред!$Z$4:$Z$300,A118)+SUMIFS(Распред!$AC$4:$AC$300,Распред!$B$4:$B$300,"май",Распред!$AB$4:$AB$300,A118)</f>
        <v>0</v>
      </c>
      <c r="AM118" s="46">
        <f t="shared" ca="1" si="14"/>
        <v>0</v>
      </c>
      <c r="AN118" s="46">
        <f t="shared" ca="1" si="15"/>
        <v>0</v>
      </c>
      <c r="AO118" s="46">
        <f t="shared" ca="1" si="16"/>
        <v>0</v>
      </c>
      <c r="AP118" s="46">
        <f>январь!AP118</f>
        <v>0</v>
      </c>
      <c r="AQ118" s="46">
        <f t="shared" ca="1" si="17"/>
        <v>0</v>
      </c>
      <c r="AR118" s="47"/>
      <c r="AS118" s="47">
        <f t="shared" ca="1" si="18"/>
        <v>0</v>
      </c>
      <c r="AT118" s="47"/>
      <c r="AU118" s="47"/>
      <c r="AV118" s="47"/>
      <c r="AW118" s="47"/>
      <c r="AX118" s="47"/>
      <c r="AY118" s="184"/>
      <c r="AZ118" s="184"/>
      <c r="BA118" s="184"/>
      <c r="BB118" s="184"/>
      <c r="BC118" s="184"/>
      <c r="BD118" s="184"/>
      <c r="BE118" s="184"/>
    </row>
    <row r="119" spans="1:57" x14ac:dyDescent="0.25">
      <c r="A119" s="47">
        <f>База!B119</f>
        <v>0</v>
      </c>
      <c r="B119" s="46" t="s">
        <v>24</v>
      </c>
      <c r="C119" s="46">
        <f ca="1">IF(COUNTIFS(Распис!$B$4:$B$300,$A119,Распис!$C$4:$C$300,"&lt;="&amp;C$1,Распис!$D$4:$D$300,"&gt;="&amp;C$1)&gt;0,SUMIFS(Распис!$H$4:$H$300,Распис!$B$4:$B$300,$A119,Распис!$C$4:$C$300,"&lt;="&amp;C$1,Распис!$D$4:$D$300,"&gt;="&amp;C$1),SUMIF(База!$B$3:$B$305,$A119,База!$H$3:$H$152))</f>
        <v>0</v>
      </c>
      <c r="D119" s="46">
        <f ca="1">IF(COUNTIFS(Распис!$B$4:$B$300,$A119,Распис!$C$4:$C$300,"&lt;="&amp;D$1,Распис!$D$4:$D$300,"&gt;="&amp;D$1)&gt;0,SUMIFS(Распис!$I$4:$I$300,Распис!$B$4:$B$300,$A119,Распис!$C$4:$C$300,"&lt;="&amp;D$1,Распис!$D$4:$D$300,"&gt;="&amp;D$1),SUMIF(База!$B$3:$B$305,$A119,База!$I$3:$I$152))</f>
        <v>0</v>
      </c>
      <c r="E119" s="46">
        <f ca="1">IF(COUNTIFS(Распис!$B$4:$B$300,$A119,Распис!$C$4:$C$300,"&lt;="&amp;E$1,Распис!$D$4:$D$300,"&gt;="&amp;E$1)&gt;0,SUMIFS(Распис!$J$4:$J$300,Распис!$B$4:$B$300,$A119,Распис!$C$4:$C$300,"&lt;="&amp;E$1,Распис!$D$4:$D$300,"&gt;="&amp;E$1),SUMIF(База!$B$3:$B$305,$A119,База!$J$3:$J$152))</f>
        <v>0</v>
      </c>
      <c r="F119" s="46">
        <f ca="1">IF(COUNTIFS(Распис!$B$4:$B$300,$A119,Распис!$C$4:$C$300,"&lt;="&amp;F$1,Распис!$D$4:$D$300,"&gt;="&amp;F$1)&gt;0,SUMIFS(Распис!$K$4:$K$300,Распис!$B$4:$B$300,$A119,Распис!$C$4:$C$300,"&lt;="&amp;F$1,Распис!$D$4:$D$300,"&gt;="&amp;F$1),SUMIF(База!$B$3:$B$305,$A119,База!$K$3:$K$152))</f>
        <v>0</v>
      </c>
      <c r="G119" s="46" t="s">
        <v>23</v>
      </c>
      <c r="H119" s="46" t="s">
        <v>24</v>
      </c>
      <c r="I119" s="46">
        <f ca="1">IF(COUNTIFS(Распис!$B$4:$B$300,$A119,Распис!$C$4:$C$300,"&lt;="&amp;I$1,Распис!$D$4:$D$300,"&gt;="&amp;I$1)&gt;0,SUMIFS(Распис!$G$4:$G$300,Распис!$B$4:$B$300,$A119,Распис!$C$4:$C$300,"&lt;="&amp;I$1,Распис!$D$4:$D$300,"&gt;="&amp;I$1),SUMIF(База!$B$3:$B$305,$A119,База!$G$3:$G$152))</f>
        <v>0</v>
      </c>
      <c r="J119" s="46" t="s">
        <v>24</v>
      </c>
      <c r="K119" s="46">
        <f ca="1">IF(COUNTIFS(Распис!$B$4:$B$300,$A119,Распис!$C$4:$C$300,"&lt;="&amp;K$1,Распис!$D$4:$D$300,"&gt;="&amp;K$1)&gt;0,SUMIFS(Распис!$I$4:$I$300,Распис!$B$4:$B$300,$A119,Распис!$C$4:$C$300,"&lt;="&amp;K$1,Распис!$D$4:$D$300,"&gt;="&amp;K$1),SUMIF(База!$B$3:$B$305,$A119,База!$I$3:$I$152))</f>
        <v>0</v>
      </c>
      <c r="L119" s="46">
        <f ca="1">IF(COUNTIFS(Распис!$B$4:$B$300,$A119,Распис!$C$4:$C$300,"&lt;="&amp;L$1,Распис!$D$4:$D$300,"&gt;="&amp;L$1)&gt;0,SUMIFS(Распис!$J$4:$J$300,Распис!$B$4:$B$300,$A119,Распис!$C$4:$C$300,"&lt;="&amp;L$1,Распис!$D$4:$D$300,"&gt;="&amp;L$1),SUMIF(База!$B$3:$B$305,$A119,База!$J$3:$J$152))</f>
        <v>0</v>
      </c>
      <c r="M119" s="46">
        <f ca="1">IF(COUNTIFS(Распис!$B$4:$B$300,$A119,Распис!$C$4:$C$300,"&lt;="&amp;M$1,Распис!$D$4:$D$300,"&gt;="&amp;M$1)&gt;0,SUMIFS(Распис!$K$4:$K$300,Распис!$B$4:$B$300,$A119,Распис!$C$4:$C$300,"&lt;="&amp;M$1,Распис!$D$4:$D$300,"&gt;="&amp;M$1),SUMIF(База!$B$3:$B$305,$A119,База!$K$3:$K$152))</f>
        <v>0</v>
      </c>
      <c r="N119" s="46" t="s">
        <v>23</v>
      </c>
      <c r="O119" s="46">
        <f ca="1">IF(COUNTIFS(Распис!$B$4:$B$300,$A119,Распис!$C$4:$C$300,"&lt;="&amp;O$1,Распис!$D$4:$D$300,"&gt;="&amp;O$1)&gt;0,SUMIFS(Распис!$F$4:$F$300,Распис!$B$4:$B$300,$A119,Распис!$C$4:$C$300,"&lt;="&amp;O$1,Распис!$D$4:$D$300,"&gt;="&amp;O$1),SUMIF(База!$B$3:$B$305,$A119,База!$F$3:$F$152))</f>
        <v>0</v>
      </c>
      <c r="P119" s="46">
        <f ca="1">IF(COUNTIFS(Распис!$B$4:$B$300,$A119,Распис!$C$4:$C$300,"&lt;="&amp;P$1,Распис!$D$4:$D$300,"&gt;="&amp;P$1)&gt;0,SUMIFS(Распис!$G$4:$G$300,Распис!$B$4:$B$300,$A119,Распис!$C$4:$C$300,"&lt;="&amp;P$1,Распис!$D$4:$D$300,"&gt;="&amp;P$1),SUMIF(База!$B$3:$B$305,$A119,База!$G$3:$G$152))</f>
        <v>0</v>
      </c>
      <c r="Q119" s="46">
        <f ca="1">IF(COUNTIFS(Распис!$B$4:$B$300,$A119,Распис!$C$4:$C$300,"&lt;="&amp;Q$1,Распис!$D$4:$D$300,"&gt;="&amp;Q$1)&gt;0,SUMIFS(Распис!$H$4:$H$300,Распис!$B$4:$B$300,$A119,Распис!$C$4:$C$300,"&lt;="&amp;Q$1,Распис!$D$4:$D$300,"&gt;="&amp;Q$1),SUMIF(База!$B$3:$B$305,$A119,База!$H$3:$H$152))</f>
        <v>0</v>
      </c>
      <c r="R119" s="46">
        <f ca="1">IF(COUNTIFS(Распис!$B$4:$B$300,$A119,Распис!$C$4:$C$300,"&lt;="&amp;R$1,Распис!$D$4:$D$300,"&gt;="&amp;R$1)&gt;0,SUMIFS(Распис!$I$4:$I$300,Распис!$B$4:$B$300,$A119,Распис!$C$4:$C$300,"&lt;="&amp;R$1,Распис!$D$4:$D$300,"&gt;="&amp;R$1),SUMIF(База!$B$3:$B$305,$A119,База!$I$3:$I$152))</f>
        <v>0</v>
      </c>
      <c r="S119" s="46">
        <f ca="1">IF(COUNTIFS(Распис!$B$4:$B$300,$A119,Распис!$C$4:$C$300,"&lt;="&amp;S$1,Распис!$D$4:$D$300,"&gt;="&amp;S$1)&gt;0,SUMIFS(Распис!$J$4:$J$300,Распис!$B$4:$B$300,$A119,Распис!$C$4:$C$300,"&lt;="&amp;S$1,Распис!$D$4:$D$300,"&gt;="&amp;S$1),SUMIF(База!$B$3:$B$305,$A119,База!$J$3:$J$152))</f>
        <v>0</v>
      </c>
      <c r="T119" s="46">
        <f ca="1">IF(COUNTIFS(Распис!$B$4:$B$300,$A119,Распис!$C$4:$C$300,"&lt;="&amp;T$1,Распис!$D$4:$D$300,"&gt;="&amp;T$1)&gt;0,SUMIFS(Распис!$K$4:$K$300,Распис!$B$4:$B$300,$A119,Распис!$C$4:$C$300,"&lt;="&amp;T$1,Распис!$D$4:$D$300,"&gt;="&amp;T$1),SUMIF(База!$B$3:$B$305,$A119,База!$K$3:$K$152))</f>
        <v>0</v>
      </c>
      <c r="U119" s="46" t="s">
        <v>23</v>
      </c>
      <c r="V119" s="46">
        <f ca="1">IF(COUNTIFS(Распис!$B$4:$B$300,$A119,Распис!$C$4:$C$300,"&lt;="&amp;V$1,Распис!$D$4:$D$300,"&gt;="&amp;V$1)&gt;0,SUMIFS(Распис!$F$4:$F$300,Распис!$B$4:$B$300,$A119,Распис!$C$4:$C$300,"&lt;="&amp;V$1,Распис!$D$4:$D$300,"&gt;="&amp;V$1),SUMIF(База!$B$3:$B$305,$A119,База!$F$3:$F$152))</f>
        <v>0</v>
      </c>
      <c r="W119" s="46">
        <f ca="1">IF(COUNTIFS(Распис!$B$4:$B$300,$A119,Распис!$C$4:$C$300,"&lt;="&amp;W$1,Распис!$D$4:$D$300,"&gt;="&amp;W$1)&gt;0,SUMIFS(Распис!$G$4:$G$300,Распис!$B$4:$B$300,$A119,Распис!$C$4:$C$300,"&lt;="&amp;W$1,Распис!$D$4:$D$300,"&gt;="&amp;W$1),SUMIF(База!$B$3:$B$305,$A119,База!$G$3:$G$152))</f>
        <v>0</v>
      </c>
      <c r="X119" s="46">
        <f ca="1">IF(COUNTIFS(Распис!$B$4:$B$300,$A119,Распис!$C$4:$C$300,"&lt;="&amp;X$1,Распис!$D$4:$D$300,"&gt;="&amp;X$1)&gt;0,SUMIFS(Распис!$H$4:$H$300,Распис!$B$4:$B$300,$A119,Распис!$C$4:$C$300,"&lt;="&amp;X$1,Распис!$D$4:$D$300,"&gt;="&amp;X$1),SUMIF(База!$B$3:$B$305,$A119,База!$H$3:$H$152))</f>
        <v>0</v>
      </c>
      <c r="Y119" s="46">
        <f ca="1">IF(COUNTIFS(Распис!$B$4:$B$300,$A119,Распис!$C$4:$C$300,"&lt;="&amp;Y$1,Распис!$D$4:$D$300,"&gt;="&amp;Y$1)&gt;0,SUMIFS(Распис!$I$4:$I$300,Распис!$B$4:$B$300,$A119,Распис!$C$4:$C$300,"&lt;="&amp;Y$1,Распис!$D$4:$D$300,"&gt;="&amp;Y$1),SUMIF(База!$B$3:$B$305,$A119,База!$I$3:$I$152))</f>
        <v>0</v>
      </c>
      <c r="Z119" s="46">
        <f ca="1">IF(COUNTIFS(Распис!$B$4:$B$300,$A119,Распис!$C$4:$C$300,"&lt;="&amp;Z$1,Распис!$D$4:$D$300,"&gt;="&amp;Z$1)&gt;0,SUMIFS(Распис!$J$4:$J$300,Распис!$B$4:$B$300,$A119,Распис!$C$4:$C$300,"&lt;="&amp;Z$1,Распис!$D$4:$D$300,"&gt;="&amp;Z$1),SUMIF(База!$B$3:$B$305,$A119,База!$J$3:$J$152))</f>
        <v>0</v>
      </c>
      <c r="AA119" s="46" t="s">
        <v>25</v>
      </c>
      <c r="AB119" s="46" t="s">
        <v>23</v>
      </c>
      <c r="AC119" s="46" t="s">
        <v>25</v>
      </c>
      <c r="AD119" s="46" t="s">
        <v>25</v>
      </c>
      <c r="AE119" s="46" t="s">
        <v>25</v>
      </c>
      <c r="AF119" s="46" t="s">
        <v>25</v>
      </c>
      <c r="AG119" s="46">
        <f t="shared" ca="1" si="11"/>
        <v>0</v>
      </c>
      <c r="AH119" s="46">
        <f ca="1">AG119-SUMIFS(Распред!$G$4:$G$300,Распред!$B$4:$B$300,"май",Распред!$F$4:$F$300,A119)</f>
        <v>0</v>
      </c>
      <c r="AI119" s="46">
        <f ca="1">AH119+(COUNTIF(B119:AF119,"КД")+SUMIFS(Распред!$AH$4:$AH$300,Распред!$F$4:$F$300,A119,Распред!$B$4:$B$300,"май"))*4</f>
        <v>20</v>
      </c>
      <c r="AJ119" s="46">
        <f t="shared" ca="1" si="12"/>
        <v>0</v>
      </c>
      <c r="AK119" s="46">
        <f t="shared" ca="1" si="13"/>
        <v>0</v>
      </c>
      <c r="AL119" s="46">
        <f>SUMIFS(Распред!$K$4:$K$300,Распред!$B$4:$B$300,"май",Распред!$J$4:$J$300,A119)+SUMIFS(Распред!$M$4:$M$300,Распред!$B$4:$B$300,"май",Распред!$L$4:$L$300,A119)+SUMIFS(Распред!$O$4:$O$300,Распред!$B$4:$B$300,"май",Распред!$N$4:$N$300,A119)+SUMIFS(Распред!$Q$4:$Q$300,Распред!$B$4:$B$300,"май",Распред!$P$4:$P$300,A119)+SUMIFS(Распред!$S$4:$S$300,Распред!$B$4:$B$300,"май",Распред!$R$4:$R$300,A119)+SUMIFS(Распред!$U$4:$U$300,Распред!$B$4:$B$300,"май",Распред!$T$4:$T$300,A119)+SUMIFS(Распред!$W$4:$W$300,Распред!$B$4:$B$300,"май",Распред!$V$4:$V$300,A119)+SUMIFS(Распред!$Y$4:$Y$300,Распред!$B$4:$B$300,"май",Распред!$X$4:$X$300,A119)+SUMIFS(Распред!$AA$4:$AA$300,Распред!$B$4:$B$300,"май",Распред!$Z$4:$Z$300,A119)+SUMIFS(Распред!$AC$4:$AC$300,Распред!$B$4:$B$300,"май",Распред!$AB$4:$AB$300,A119)</f>
        <v>0</v>
      </c>
      <c r="AM119" s="46">
        <f t="shared" ca="1" si="14"/>
        <v>0</v>
      </c>
      <c r="AN119" s="46">
        <f t="shared" ca="1" si="15"/>
        <v>0</v>
      </c>
      <c r="AO119" s="46">
        <f t="shared" ca="1" si="16"/>
        <v>0</v>
      </c>
      <c r="AP119" s="46">
        <f>январь!AP119</f>
        <v>0</v>
      </c>
      <c r="AQ119" s="46">
        <f t="shared" ca="1" si="17"/>
        <v>0</v>
      </c>
      <c r="AR119" s="47"/>
      <c r="AS119" s="47">
        <f t="shared" ca="1" si="18"/>
        <v>0</v>
      </c>
      <c r="AT119" s="47"/>
      <c r="AU119" s="47"/>
      <c r="AV119" s="47"/>
      <c r="AW119" s="47"/>
      <c r="AX119" s="47"/>
      <c r="AY119" s="184"/>
      <c r="AZ119" s="184"/>
      <c r="BA119" s="184"/>
      <c r="BB119" s="184"/>
      <c r="BC119" s="184"/>
      <c r="BD119" s="184"/>
      <c r="BE119" s="184"/>
    </row>
    <row r="120" spans="1:57" x14ac:dyDescent="0.25">
      <c r="A120" s="47">
        <f>База!B120</f>
        <v>0</v>
      </c>
      <c r="B120" s="46" t="s">
        <v>24</v>
      </c>
      <c r="C120" s="46">
        <f ca="1">IF(COUNTIFS(Распис!$B$4:$B$300,$A120,Распис!$C$4:$C$300,"&lt;="&amp;C$1,Распис!$D$4:$D$300,"&gt;="&amp;C$1)&gt;0,SUMIFS(Распис!$H$4:$H$300,Распис!$B$4:$B$300,$A120,Распис!$C$4:$C$300,"&lt;="&amp;C$1,Распис!$D$4:$D$300,"&gt;="&amp;C$1),SUMIF(База!$B$3:$B$305,$A120,База!$H$3:$H$152))</f>
        <v>0</v>
      </c>
      <c r="D120" s="46">
        <f ca="1">IF(COUNTIFS(Распис!$B$4:$B$300,$A120,Распис!$C$4:$C$300,"&lt;="&amp;D$1,Распис!$D$4:$D$300,"&gt;="&amp;D$1)&gt;0,SUMIFS(Распис!$I$4:$I$300,Распис!$B$4:$B$300,$A120,Распис!$C$4:$C$300,"&lt;="&amp;D$1,Распис!$D$4:$D$300,"&gt;="&amp;D$1),SUMIF(База!$B$3:$B$305,$A120,База!$I$3:$I$152))</f>
        <v>0</v>
      </c>
      <c r="E120" s="46">
        <f ca="1">IF(COUNTIFS(Распис!$B$4:$B$300,$A120,Распис!$C$4:$C$300,"&lt;="&amp;E$1,Распис!$D$4:$D$300,"&gt;="&amp;E$1)&gt;0,SUMIFS(Распис!$J$4:$J$300,Распис!$B$4:$B$300,$A120,Распис!$C$4:$C$300,"&lt;="&amp;E$1,Распис!$D$4:$D$300,"&gt;="&amp;E$1),SUMIF(База!$B$3:$B$305,$A120,База!$J$3:$J$152))</f>
        <v>0</v>
      </c>
      <c r="F120" s="46">
        <f ca="1">IF(COUNTIFS(Распис!$B$4:$B$300,$A120,Распис!$C$4:$C$300,"&lt;="&amp;F$1,Распис!$D$4:$D$300,"&gt;="&amp;F$1)&gt;0,SUMIFS(Распис!$K$4:$K$300,Распис!$B$4:$B$300,$A120,Распис!$C$4:$C$300,"&lt;="&amp;F$1,Распис!$D$4:$D$300,"&gt;="&amp;F$1),SUMIF(База!$B$3:$B$305,$A120,База!$K$3:$K$152))</f>
        <v>0</v>
      </c>
      <c r="G120" s="46" t="s">
        <v>23</v>
      </c>
      <c r="H120" s="46" t="s">
        <v>24</v>
      </c>
      <c r="I120" s="46">
        <f ca="1">IF(COUNTIFS(Распис!$B$4:$B$300,$A120,Распис!$C$4:$C$300,"&lt;="&amp;I$1,Распис!$D$4:$D$300,"&gt;="&amp;I$1)&gt;0,SUMIFS(Распис!$G$4:$G$300,Распис!$B$4:$B$300,$A120,Распис!$C$4:$C$300,"&lt;="&amp;I$1,Распис!$D$4:$D$300,"&gt;="&amp;I$1),SUMIF(База!$B$3:$B$305,$A120,База!$G$3:$G$152))</f>
        <v>0</v>
      </c>
      <c r="J120" s="46" t="s">
        <v>24</v>
      </c>
      <c r="K120" s="46">
        <f ca="1">IF(COUNTIFS(Распис!$B$4:$B$300,$A120,Распис!$C$4:$C$300,"&lt;="&amp;K$1,Распис!$D$4:$D$300,"&gt;="&amp;K$1)&gt;0,SUMIFS(Распис!$I$4:$I$300,Распис!$B$4:$B$300,$A120,Распис!$C$4:$C$300,"&lt;="&amp;K$1,Распис!$D$4:$D$300,"&gt;="&amp;K$1),SUMIF(База!$B$3:$B$305,$A120,База!$I$3:$I$152))</f>
        <v>0</v>
      </c>
      <c r="L120" s="46">
        <f ca="1">IF(COUNTIFS(Распис!$B$4:$B$300,$A120,Распис!$C$4:$C$300,"&lt;="&amp;L$1,Распис!$D$4:$D$300,"&gt;="&amp;L$1)&gt;0,SUMIFS(Распис!$J$4:$J$300,Распис!$B$4:$B$300,$A120,Распис!$C$4:$C$300,"&lt;="&amp;L$1,Распис!$D$4:$D$300,"&gt;="&amp;L$1),SUMIF(База!$B$3:$B$305,$A120,База!$J$3:$J$152))</f>
        <v>0</v>
      </c>
      <c r="M120" s="46">
        <f ca="1">IF(COUNTIFS(Распис!$B$4:$B$300,$A120,Распис!$C$4:$C$300,"&lt;="&amp;M$1,Распис!$D$4:$D$300,"&gt;="&amp;M$1)&gt;0,SUMIFS(Распис!$K$4:$K$300,Распис!$B$4:$B$300,$A120,Распис!$C$4:$C$300,"&lt;="&amp;M$1,Распис!$D$4:$D$300,"&gt;="&amp;M$1),SUMIF(База!$B$3:$B$305,$A120,База!$K$3:$K$152))</f>
        <v>0</v>
      </c>
      <c r="N120" s="46" t="s">
        <v>23</v>
      </c>
      <c r="O120" s="46">
        <f ca="1">IF(COUNTIFS(Распис!$B$4:$B$300,$A120,Распис!$C$4:$C$300,"&lt;="&amp;O$1,Распис!$D$4:$D$300,"&gt;="&amp;O$1)&gt;0,SUMIFS(Распис!$F$4:$F$300,Распис!$B$4:$B$300,$A120,Распис!$C$4:$C$300,"&lt;="&amp;O$1,Распис!$D$4:$D$300,"&gt;="&amp;O$1),SUMIF(База!$B$3:$B$305,$A120,База!$F$3:$F$152))</f>
        <v>0</v>
      </c>
      <c r="P120" s="46">
        <f ca="1">IF(COUNTIFS(Распис!$B$4:$B$300,$A120,Распис!$C$4:$C$300,"&lt;="&amp;P$1,Распис!$D$4:$D$300,"&gt;="&amp;P$1)&gt;0,SUMIFS(Распис!$G$4:$G$300,Распис!$B$4:$B$300,$A120,Распис!$C$4:$C$300,"&lt;="&amp;P$1,Распис!$D$4:$D$300,"&gt;="&amp;P$1),SUMIF(База!$B$3:$B$305,$A120,База!$G$3:$G$152))</f>
        <v>0</v>
      </c>
      <c r="Q120" s="46">
        <f ca="1">IF(COUNTIFS(Распис!$B$4:$B$300,$A120,Распис!$C$4:$C$300,"&lt;="&amp;Q$1,Распис!$D$4:$D$300,"&gt;="&amp;Q$1)&gt;0,SUMIFS(Распис!$H$4:$H$300,Распис!$B$4:$B$300,$A120,Распис!$C$4:$C$300,"&lt;="&amp;Q$1,Распис!$D$4:$D$300,"&gt;="&amp;Q$1),SUMIF(База!$B$3:$B$305,$A120,База!$H$3:$H$152))</f>
        <v>0</v>
      </c>
      <c r="R120" s="46">
        <f ca="1">IF(COUNTIFS(Распис!$B$4:$B$300,$A120,Распис!$C$4:$C$300,"&lt;="&amp;R$1,Распис!$D$4:$D$300,"&gt;="&amp;R$1)&gt;0,SUMIFS(Распис!$I$4:$I$300,Распис!$B$4:$B$300,$A120,Распис!$C$4:$C$300,"&lt;="&amp;R$1,Распис!$D$4:$D$300,"&gt;="&amp;R$1),SUMIF(База!$B$3:$B$305,$A120,База!$I$3:$I$152))</f>
        <v>0</v>
      </c>
      <c r="S120" s="46">
        <f ca="1">IF(COUNTIFS(Распис!$B$4:$B$300,$A120,Распис!$C$4:$C$300,"&lt;="&amp;S$1,Распис!$D$4:$D$300,"&gt;="&amp;S$1)&gt;0,SUMIFS(Распис!$J$4:$J$300,Распис!$B$4:$B$300,$A120,Распис!$C$4:$C$300,"&lt;="&amp;S$1,Распис!$D$4:$D$300,"&gt;="&amp;S$1),SUMIF(База!$B$3:$B$305,$A120,База!$J$3:$J$152))</f>
        <v>0</v>
      </c>
      <c r="T120" s="46">
        <f ca="1">IF(COUNTIFS(Распис!$B$4:$B$300,$A120,Распис!$C$4:$C$300,"&lt;="&amp;T$1,Распис!$D$4:$D$300,"&gt;="&amp;T$1)&gt;0,SUMIFS(Распис!$K$4:$K$300,Распис!$B$4:$B$300,$A120,Распис!$C$4:$C$300,"&lt;="&amp;T$1,Распис!$D$4:$D$300,"&gt;="&amp;T$1),SUMIF(База!$B$3:$B$305,$A120,База!$K$3:$K$152))</f>
        <v>0</v>
      </c>
      <c r="U120" s="46" t="s">
        <v>23</v>
      </c>
      <c r="V120" s="46">
        <f ca="1">IF(COUNTIFS(Распис!$B$4:$B$300,$A120,Распис!$C$4:$C$300,"&lt;="&amp;V$1,Распис!$D$4:$D$300,"&gt;="&amp;V$1)&gt;0,SUMIFS(Распис!$F$4:$F$300,Распис!$B$4:$B$300,$A120,Распис!$C$4:$C$300,"&lt;="&amp;V$1,Распис!$D$4:$D$300,"&gt;="&amp;V$1),SUMIF(База!$B$3:$B$305,$A120,База!$F$3:$F$152))</f>
        <v>0</v>
      </c>
      <c r="W120" s="46">
        <f ca="1">IF(COUNTIFS(Распис!$B$4:$B$300,$A120,Распис!$C$4:$C$300,"&lt;="&amp;W$1,Распис!$D$4:$D$300,"&gt;="&amp;W$1)&gt;0,SUMIFS(Распис!$G$4:$G$300,Распис!$B$4:$B$300,$A120,Распис!$C$4:$C$300,"&lt;="&amp;W$1,Распис!$D$4:$D$300,"&gt;="&amp;W$1),SUMIF(База!$B$3:$B$305,$A120,База!$G$3:$G$152))</f>
        <v>0</v>
      </c>
      <c r="X120" s="46">
        <f ca="1">IF(COUNTIFS(Распис!$B$4:$B$300,$A120,Распис!$C$4:$C$300,"&lt;="&amp;X$1,Распис!$D$4:$D$300,"&gt;="&amp;X$1)&gt;0,SUMIFS(Распис!$H$4:$H$300,Распис!$B$4:$B$300,$A120,Распис!$C$4:$C$300,"&lt;="&amp;X$1,Распис!$D$4:$D$300,"&gt;="&amp;X$1),SUMIF(База!$B$3:$B$305,$A120,База!$H$3:$H$152))</f>
        <v>0</v>
      </c>
      <c r="Y120" s="46">
        <f ca="1">IF(COUNTIFS(Распис!$B$4:$B$300,$A120,Распис!$C$4:$C$300,"&lt;="&amp;Y$1,Распис!$D$4:$D$300,"&gt;="&amp;Y$1)&gt;0,SUMIFS(Распис!$I$4:$I$300,Распис!$B$4:$B$300,$A120,Распис!$C$4:$C$300,"&lt;="&amp;Y$1,Распис!$D$4:$D$300,"&gt;="&amp;Y$1),SUMIF(База!$B$3:$B$305,$A120,База!$I$3:$I$152))</f>
        <v>0</v>
      </c>
      <c r="Z120" s="46">
        <f ca="1">IF(COUNTIFS(Распис!$B$4:$B$300,$A120,Распис!$C$4:$C$300,"&lt;="&amp;Z$1,Распис!$D$4:$D$300,"&gt;="&amp;Z$1)&gt;0,SUMIFS(Распис!$J$4:$J$300,Распис!$B$4:$B$300,$A120,Распис!$C$4:$C$300,"&lt;="&amp;Z$1,Распис!$D$4:$D$300,"&gt;="&amp;Z$1),SUMIF(База!$B$3:$B$305,$A120,База!$J$3:$J$152))</f>
        <v>0</v>
      </c>
      <c r="AA120" s="46" t="s">
        <v>25</v>
      </c>
      <c r="AB120" s="46" t="s">
        <v>23</v>
      </c>
      <c r="AC120" s="46" t="s">
        <v>25</v>
      </c>
      <c r="AD120" s="46" t="s">
        <v>25</v>
      </c>
      <c r="AE120" s="46" t="s">
        <v>25</v>
      </c>
      <c r="AF120" s="46" t="s">
        <v>25</v>
      </c>
      <c r="AG120" s="46">
        <f t="shared" ca="1" si="11"/>
        <v>0</v>
      </c>
      <c r="AH120" s="46">
        <f ca="1">AG120-SUMIFS(Распред!$G$4:$G$300,Распред!$B$4:$B$300,"май",Распред!$F$4:$F$300,A120)</f>
        <v>0</v>
      </c>
      <c r="AI120" s="46">
        <f ca="1">AH120+(COUNTIF(B120:AF120,"КД")+SUMIFS(Распред!$AH$4:$AH$300,Распред!$F$4:$F$300,A120,Распред!$B$4:$B$300,"май"))*4</f>
        <v>20</v>
      </c>
      <c r="AJ120" s="46">
        <f t="shared" ca="1" si="12"/>
        <v>0</v>
      </c>
      <c r="AK120" s="46">
        <f t="shared" ca="1" si="13"/>
        <v>0</v>
      </c>
      <c r="AL120" s="46">
        <f>SUMIFS(Распред!$K$4:$K$300,Распред!$B$4:$B$300,"май",Распред!$J$4:$J$300,A120)+SUMIFS(Распред!$M$4:$M$300,Распред!$B$4:$B$300,"май",Распред!$L$4:$L$300,A120)+SUMIFS(Распред!$O$4:$O$300,Распред!$B$4:$B$300,"май",Распред!$N$4:$N$300,A120)+SUMIFS(Распред!$Q$4:$Q$300,Распред!$B$4:$B$300,"май",Распред!$P$4:$P$300,A120)+SUMIFS(Распред!$S$4:$S$300,Распред!$B$4:$B$300,"май",Распред!$R$4:$R$300,A120)+SUMIFS(Распред!$U$4:$U$300,Распред!$B$4:$B$300,"май",Распред!$T$4:$T$300,A120)+SUMIFS(Распред!$W$4:$W$300,Распред!$B$4:$B$300,"май",Распред!$V$4:$V$300,A120)+SUMIFS(Распред!$Y$4:$Y$300,Распред!$B$4:$B$300,"май",Распред!$X$4:$X$300,A120)+SUMIFS(Распред!$AA$4:$AA$300,Распред!$B$4:$B$300,"май",Распред!$Z$4:$Z$300,A120)+SUMIFS(Распред!$AC$4:$AC$300,Распред!$B$4:$B$300,"май",Распред!$AB$4:$AB$300,A120)</f>
        <v>0</v>
      </c>
      <c r="AM120" s="46">
        <f t="shared" ca="1" si="14"/>
        <v>0</v>
      </c>
      <c r="AN120" s="46">
        <f t="shared" ca="1" si="15"/>
        <v>0</v>
      </c>
      <c r="AO120" s="46">
        <f t="shared" ca="1" si="16"/>
        <v>0</v>
      </c>
      <c r="AP120" s="46">
        <f>январь!AP120</f>
        <v>0</v>
      </c>
      <c r="AQ120" s="46">
        <f t="shared" ca="1" si="17"/>
        <v>0</v>
      </c>
      <c r="AR120" s="47"/>
      <c r="AS120" s="47">
        <f t="shared" ca="1" si="18"/>
        <v>0</v>
      </c>
      <c r="AT120" s="47"/>
      <c r="AU120" s="47"/>
      <c r="AV120" s="47"/>
      <c r="AW120" s="47"/>
      <c r="AX120" s="47"/>
      <c r="AY120" s="184"/>
      <c r="AZ120" s="184"/>
      <c r="BA120" s="184"/>
      <c r="BB120" s="184"/>
      <c r="BC120" s="184"/>
      <c r="BD120" s="184"/>
      <c r="BE120" s="184"/>
    </row>
    <row r="121" spans="1:57" x14ac:dyDescent="0.25">
      <c r="A121" s="47">
        <f>База!B121</f>
        <v>0</v>
      </c>
      <c r="B121" s="46" t="s">
        <v>24</v>
      </c>
      <c r="C121" s="46">
        <f ca="1">IF(COUNTIFS(Распис!$B$4:$B$300,$A121,Распис!$C$4:$C$300,"&lt;="&amp;C$1,Распис!$D$4:$D$300,"&gt;="&amp;C$1)&gt;0,SUMIFS(Распис!$H$4:$H$300,Распис!$B$4:$B$300,$A121,Распис!$C$4:$C$300,"&lt;="&amp;C$1,Распис!$D$4:$D$300,"&gt;="&amp;C$1),SUMIF(База!$B$3:$B$305,$A121,База!$H$3:$H$152))</f>
        <v>0</v>
      </c>
      <c r="D121" s="46">
        <f ca="1">IF(COUNTIFS(Распис!$B$4:$B$300,$A121,Распис!$C$4:$C$300,"&lt;="&amp;D$1,Распис!$D$4:$D$300,"&gt;="&amp;D$1)&gt;0,SUMIFS(Распис!$I$4:$I$300,Распис!$B$4:$B$300,$A121,Распис!$C$4:$C$300,"&lt;="&amp;D$1,Распис!$D$4:$D$300,"&gt;="&amp;D$1),SUMIF(База!$B$3:$B$305,$A121,База!$I$3:$I$152))</f>
        <v>0</v>
      </c>
      <c r="E121" s="46">
        <f ca="1">IF(COUNTIFS(Распис!$B$4:$B$300,$A121,Распис!$C$4:$C$300,"&lt;="&amp;E$1,Распис!$D$4:$D$300,"&gt;="&amp;E$1)&gt;0,SUMIFS(Распис!$J$4:$J$300,Распис!$B$4:$B$300,$A121,Распис!$C$4:$C$300,"&lt;="&amp;E$1,Распис!$D$4:$D$300,"&gt;="&amp;E$1),SUMIF(База!$B$3:$B$305,$A121,База!$J$3:$J$152))</f>
        <v>0</v>
      </c>
      <c r="F121" s="46">
        <f ca="1">IF(COUNTIFS(Распис!$B$4:$B$300,$A121,Распис!$C$4:$C$300,"&lt;="&amp;F$1,Распис!$D$4:$D$300,"&gt;="&amp;F$1)&gt;0,SUMIFS(Распис!$K$4:$K$300,Распис!$B$4:$B$300,$A121,Распис!$C$4:$C$300,"&lt;="&amp;F$1,Распис!$D$4:$D$300,"&gt;="&amp;F$1),SUMIF(База!$B$3:$B$305,$A121,База!$K$3:$K$152))</f>
        <v>0</v>
      </c>
      <c r="G121" s="46" t="s">
        <v>23</v>
      </c>
      <c r="H121" s="46" t="s">
        <v>24</v>
      </c>
      <c r="I121" s="46">
        <f ca="1">IF(COUNTIFS(Распис!$B$4:$B$300,$A121,Распис!$C$4:$C$300,"&lt;="&amp;I$1,Распис!$D$4:$D$300,"&gt;="&amp;I$1)&gt;0,SUMIFS(Распис!$G$4:$G$300,Распис!$B$4:$B$300,$A121,Распис!$C$4:$C$300,"&lt;="&amp;I$1,Распис!$D$4:$D$300,"&gt;="&amp;I$1),SUMIF(База!$B$3:$B$305,$A121,База!$G$3:$G$152))</f>
        <v>0</v>
      </c>
      <c r="J121" s="46" t="s">
        <v>24</v>
      </c>
      <c r="K121" s="46">
        <f ca="1">IF(COUNTIFS(Распис!$B$4:$B$300,$A121,Распис!$C$4:$C$300,"&lt;="&amp;K$1,Распис!$D$4:$D$300,"&gt;="&amp;K$1)&gt;0,SUMIFS(Распис!$I$4:$I$300,Распис!$B$4:$B$300,$A121,Распис!$C$4:$C$300,"&lt;="&amp;K$1,Распис!$D$4:$D$300,"&gt;="&amp;K$1),SUMIF(База!$B$3:$B$305,$A121,База!$I$3:$I$152))</f>
        <v>0</v>
      </c>
      <c r="L121" s="46">
        <f ca="1">IF(COUNTIFS(Распис!$B$4:$B$300,$A121,Распис!$C$4:$C$300,"&lt;="&amp;L$1,Распис!$D$4:$D$300,"&gt;="&amp;L$1)&gt;0,SUMIFS(Распис!$J$4:$J$300,Распис!$B$4:$B$300,$A121,Распис!$C$4:$C$300,"&lt;="&amp;L$1,Распис!$D$4:$D$300,"&gt;="&amp;L$1),SUMIF(База!$B$3:$B$305,$A121,База!$J$3:$J$152))</f>
        <v>0</v>
      </c>
      <c r="M121" s="46">
        <f ca="1">IF(COUNTIFS(Распис!$B$4:$B$300,$A121,Распис!$C$4:$C$300,"&lt;="&amp;M$1,Распис!$D$4:$D$300,"&gt;="&amp;M$1)&gt;0,SUMIFS(Распис!$K$4:$K$300,Распис!$B$4:$B$300,$A121,Распис!$C$4:$C$300,"&lt;="&amp;M$1,Распис!$D$4:$D$300,"&gt;="&amp;M$1),SUMIF(База!$B$3:$B$305,$A121,База!$K$3:$K$152))</f>
        <v>0</v>
      </c>
      <c r="N121" s="46" t="s">
        <v>23</v>
      </c>
      <c r="O121" s="46">
        <f ca="1">IF(COUNTIFS(Распис!$B$4:$B$300,$A121,Распис!$C$4:$C$300,"&lt;="&amp;O$1,Распис!$D$4:$D$300,"&gt;="&amp;O$1)&gt;0,SUMIFS(Распис!$F$4:$F$300,Распис!$B$4:$B$300,$A121,Распис!$C$4:$C$300,"&lt;="&amp;O$1,Распис!$D$4:$D$300,"&gt;="&amp;O$1),SUMIF(База!$B$3:$B$305,$A121,База!$F$3:$F$152))</f>
        <v>0</v>
      </c>
      <c r="P121" s="46">
        <f ca="1">IF(COUNTIFS(Распис!$B$4:$B$300,$A121,Распис!$C$4:$C$300,"&lt;="&amp;P$1,Распис!$D$4:$D$300,"&gt;="&amp;P$1)&gt;0,SUMIFS(Распис!$G$4:$G$300,Распис!$B$4:$B$300,$A121,Распис!$C$4:$C$300,"&lt;="&amp;P$1,Распис!$D$4:$D$300,"&gt;="&amp;P$1),SUMIF(База!$B$3:$B$305,$A121,База!$G$3:$G$152))</f>
        <v>0</v>
      </c>
      <c r="Q121" s="46">
        <f ca="1">IF(COUNTIFS(Распис!$B$4:$B$300,$A121,Распис!$C$4:$C$300,"&lt;="&amp;Q$1,Распис!$D$4:$D$300,"&gt;="&amp;Q$1)&gt;0,SUMIFS(Распис!$H$4:$H$300,Распис!$B$4:$B$300,$A121,Распис!$C$4:$C$300,"&lt;="&amp;Q$1,Распис!$D$4:$D$300,"&gt;="&amp;Q$1),SUMIF(База!$B$3:$B$305,$A121,База!$H$3:$H$152))</f>
        <v>0</v>
      </c>
      <c r="R121" s="46">
        <f ca="1">IF(COUNTIFS(Распис!$B$4:$B$300,$A121,Распис!$C$4:$C$300,"&lt;="&amp;R$1,Распис!$D$4:$D$300,"&gt;="&amp;R$1)&gt;0,SUMIFS(Распис!$I$4:$I$300,Распис!$B$4:$B$300,$A121,Распис!$C$4:$C$300,"&lt;="&amp;R$1,Распис!$D$4:$D$300,"&gt;="&amp;R$1),SUMIF(База!$B$3:$B$305,$A121,База!$I$3:$I$152))</f>
        <v>0</v>
      </c>
      <c r="S121" s="46">
        <f ca="1">IF(COUNTIFS(Распис!$B$4:$B$300,$A121,Распис!$C$4:$C$300,"&lt;="&amp;S$1,Распис!$D$4:$D$300,"&gt;="&amp;S$1)&gt;0,SUMIFS(Распис!$J$4:$J$300,Распис!$B$4:$B$300,$A121,Распис!$C$4:$C$300,"&lt;="&amp;S$1,Распис!$D$4:$D$300,"&gt;="&amp;S$1),SUMIF(База!$B$3:$B$305,$A121,База!$J$3:$J$152))</f>
        <v>0</v>
      </c>
      <c r="T121" s="46">
        <f ca="1">IF(COUNTIFS(Распис!$B$4:$B$300,$A121,Распис!$C$4:$C$300,"&lt;="&amp;T$1,Распис!$D$4:$D$300,"&gt;="&amp;T$1)&gt;0,SUMIFS(Распис!$K$4:$K$300,Распис!$B$4:$B$300,$A121,Распис!$C$4:$C$300,"&lt;="&amp;T$1,Распис!$D$4:$D$300,"&gt;="&amp;T$1),SUMIF(База!$B$3:$B$305,$A121,База!$K$3:$K$152))</f>
        <v>0</v>
      </c>
      <c r="U121" s="46" t="s">
        <v>23</v>
      </c>
      <c r="V121" s="46">
        <f ca="1">IF(COUNTIFS(Распис!$B$4:$B$300,$A121,Распис!$C$4:$C$300,"&lt;="&amp;V$1,Распис!$D$4:$D$300,"&gt;="&amp;V$1)&gt;0,SUMIFS(Распис!$F$4:$F$300,Распис!$B$4:$B$300,$A121,Распис!$C$4:$C$300,"&lt;="&amp;V$1,Распис!$D$4:$D$300,"&gt;="&amp;V$1),SUMIF(База!$B$3:$B$305,$A121,База!$F$3:$F$152))</f>
        <v>0</v>
      </c>
      <c r="W121" s="46">
        <f ca="1">IF(COUNTIFS(Распис!$B$4:$B$300,$A121,Распис!$C$4:$C$300,"&lt;="&amp;W$1,Распис!$D$4:$D$300,"&gt;="&amp;W$1)&gt;0,SUMIFS(Распис!$G$4:$G$300,Распис!$B$4:$B$300,$A121,Распис!$C$4:$C$300,"&lt;="&amp;W$1,Распис!$D$4:$D$300,"&gt;="&amp;W$1),SUMIF(База!$B$3:$B$305,$A121,База!$G$3:$G$152))</f>
        <v>0</v>
      </c>
      <c r="X121" s="46">
        <f ca="1">IF(COUNTIFS(Распис!$B$4:$B$300,$A121,Распис!$C$4:$C$300,"&lt;="&amp;X$1,Распис!$D$4:$D$300,"&gt;="&amp;X$1)&gt;0,SUMIFS(Распис!$H$4:$H$300,Распис!$B$4:$B$300,$A121,Распис!$C$4:$C$300,"&lt;="&amp;X$1,Распис!$D$4:$D$300,"&gt;="&amp;X$1),SUMIF(База!$B$3:$B$305,$A121,База!$H$3:$H$152))</f>
        <v>0</v>
      </c>
      <c r="Y121" s="46">
        <f ca="1">IF(COUNTIFS(Распис!$B$4:$B$300,$A121,Распис!$C$4:$C$300,"&lt;="&amp;Y$1,Распис!$D$4:$D$300,"&gt;="&amp;Y$1)&gt;0,SUMIFS(Распис!$I$4:$I$300,Распис!$B$4:$B$300,$A121,Распис!$C$4:$C$300,"&lt;="&amp;Y$1,Распис!$D$4:$D$300,"&gt;="&amp;Y$1),SUMIF(База!$B$3:$B$305,$A121,База!$I$3:$I$152))</f>
        <v>0</v>
      </c>
      <c r="Z121" s="46">
        <f ca="1">IF(COUNTIFS(Распис!$B$4:$B$300,$A121,Распис!$C$4:$C$300,"&lt;="&amp;Z$1,Распис!$D$4:$D$300,"&gt;="&amp;Z$1)&gt;0,SUMIFS(Распис!$J$4:$J$300,Распис!$B$4:$B$300,$A121,Распис!$C$4:$C$300,"&lt;="&amp;Z$1,Распис!$D$4:$D$300,"&gt;="&amp;Z$1),SUMIF(База!$B$3:$B$305,$A121,База!$J$3:$J$152))</f>
        <v>0</v>
      </c>
      <c r="AA121" s="46" t="s">
        <v>25</v>
      </c>
      <c r="AB121" s="46" t="s">
        <v>23</v>
      </c>
      <c r="AC121" s="46" t="s">
        <v>25</v>
      </c>
      <c r="AD121" s="46" t="s">
        <v>25</v>
      </c>
      <c r="AE121" s="46" t="s">
        <v>25</v>
      </c>
      <c r="AF121" s="46" t="s">
        <v>25</v>
      </c>
      <c r="AG121" s="46">
        <f t="shared" ca="1" si="11"/>
        <v>0</v>
      </c>
      <c r="AH121" s="46">
        <f ca="1">AG121-SUMIFS(Распред!$G$4:$G$300,Распред!$B$4:$B$300,"май",Распред!$F$4:$F$300,A121)</f>
        <v>0</v>
      </c>
      <c r="AI121" s="46">
        <f ca="1">AH121+(COUNTIF(B121:AF121,"КД")+SUMIFS(Распред!$AH$4:$AH$300,Распред!$F$4:$F$300,A121,Распред!$B$4:$B$300,"май"))*4</f>
        <v>20</v>
      </c>
      <c r="AJ121" s="46">
        <f t="shared" ca="1" si="12"/>
        <v>0</v>
      </c>
      <c r="AK121" s="46">
        <f t="shared" ca="1" si="13"/>
        <v>0</v>
      </c>
      <c r="AL121" s="46">
        <f>SUMIFS(Распред!$K$4:$K$300,Распред!$B$4:$B$300,"май",Распред!$J$4:$J$300,A121)+SUMIFS(Распред!$M$4:$M$300,Распред!$B$4:$B$300,"май",Распред!$L$4:$L$300,A121)+SUMIFS(Распред!$O$4:$O$300,Распред!$B$4:$B$300,"май",Распред!$N$4:$N$300,A121)+SUMIFS(Распред!$Q$4:$Q$300,Распред!$B$4:$B$300,"май",Распред!$P$4:$P$300,A121)+SUMIFS(Распред!$S$4:$S$300,Распред!$B$4:$B$300,"май",Распред!$R$4:$R$300,A121)+SUMIFS(Распред!$U$4:$U$300,Распред!$B$4:$B$300,"май",Распред!$T$4:$T$300,A121)+SUMIFS(Распред!$W$4:$W$300,Распред!$B$4:$B$300,"май",Распред!$V$4:$V$300,A121)+SUMIFS(Распред!$Y$4:$Y$300,Распред!$B$4:$B$300,"май",Распред!$X$4:$X$300,A121)+SUMIFS(Распред!$AA$4:$AA$300,Распред!$B$4:$B$300,"май",Распред!$Z$4:$Z$300,A121)+SUMIFS(Распред!$AC$4:$AC$300,Распред!$B$4:$B$300,"май",Распред!$AB$4:$AB$300,A121)</f>
        <v>0</v>
      </c>
      <c r="AM121" s="46">
        <f t="shared" ca="1" si="14"/>
        <v>0</v>
      </c>
      <c r="AN121" s="46">
        <f t="shared" ca="1" si="15"/>
        <v>0</v>
      </c>
      <c r="AO121" s="46">
        <f t="shared" ca="1" si="16"/>
        <v>0</v>
      </c>
      <c r="AP121" s="46">
        <f>январь!AP121</f>
        <v>0</v>
      </c>
      <c r="AQ121" s="46">
        <f t="shared" ca="1" si="17"/>
        <v>0</v>
      </c>
      <c r="AR121" s="47"/>
      <c r="AS121" s="47">
        <f t="shared" ca="1" si="18"/>
        <v>0</v>
      </c>
      <c r="AT121" s="47"/>
      <c r="AU121" s="47"/>
      <c r="AV121" s="47"/>
      <c r="AW121" s="47"/>
      <c r="AX121" s="47"/>
      <c r="AY121" s="184"/>
      <c r="AZ121" s="184"/>
      <c r="BA121" s="184"/>
      <c r="BB121" s="184"/>
      <c r="BC121" s="184"/>
      <c r="BD121" s="184"/>
      <c r="BE121" s="184"/>
    </row>
    <row r="122" spans="1:57" x14ac:dyDescent="0.25">
      <c r="A122" s="47">
        <f>База!B122</f>
        <v>0</v>
      </c>
      <c r="B122" s="46" t="s">
        <v>24</v>
      </c>
      <c r="C122" s="46">
        <f ca="1">IF(COUNTIFS(Распис!$B$4:$B$300,$A122,Распис!$C$4:$C$300,"&lt;="&amp;C$1,Распис!$D$4:$D$300,"&gt;="&amp;C$1)&gt;0,SUMIFS(Распис!$H$4:$H$300,Распис!$B$4:$B$300,$A122,Распис!$C$4:$C$300,"&lt;="&amp;C$1,Распис!$D$4:$D$300,"&gt;="&amp;C$1),SUMIF(База!$B$3:$B$305,$A122,База!$H$3:$H$152))</f>
        <v>0</v>
      </c>
      <c r="D122" s="46">
        <f ca="1">IF(COUNTIFS(Распис!$B$4:$B$300,$A122,Распис!$C$4:$C$300,"&lt;="&amp;D$1,Распис!$D$4:$D$300,"&gt;="&amp;D$1)&gt;0,SUMIFS(Распис!$I$4:$I$300,Распис!$B$4:$B$300,$A122,Распис!$C$4:$C$300,"&lt;="&amp;D$1,Распис!$D$4:$D$300,"&gt;="&amp;D$1),SUMIF(База!$B$3:$B$305,$A122,База!$I$3:$I$152))</f>
        <v>0</v>
      </c>
      <c r="E122" s="46">
        <f ca="1">IF(COUNTIFS(Распис!$B$4:$B$300,$A122,Распис!$C$4:$C$300,"&lt;="&amp;E$1,Распис!$D$4:$D$300,"&gt;="&amp;E$1)&gt;0,SUMIFS(Распис!$J$4:$J$300,Распис!$B$4:$B$300,$A122,Распис!$C$4:$C$300,"&lt;="&amp;E$1,Распис!$D$4:$D$300,"&gt;="&amp;E$1),SUMIF(База!$B$3:$B$305,$A122,База!$J$3:$J$152))</f>
        <v>0</v>
      </c>
      <c r="F122" s="46">
        <f ca="1">IF(COUNTIFS(Распис!$B$4:$B$300,$A122,Распис!$C$4:$C$300,"&lt;="&amp;F$1,Распис!$D$4:$D$300,"&gt;="&amp;F$1)&gt;0,SUMIFS(Распис!$K$4:$K$300,Распис!$B$4:$B$300,$A122,Распис!$C$4:$C$300,"&lt;="&amp;F$1,Распис!$D$4:$D$300,"&gt;="&amp;F$1),SUMIF(База!$B$3:$B$305,$A122,База!$K$3:$K$152))</f>
        <v>0</v>
      </c>
      <c r="G122" s="46" t="s">
        <v>23</v>
      </c>
      <c r="H122" s="46" t="s">
        <v>24</v>
      </c>
      <c r="I122" s="46">
        <f ca="1">IF(COUNTIFS(Распис!$B$4:$B$300,$A122,Распис!$C$4:$C$300,"&lt;="&amp;I$1,Распис!$D$4:$D$300,"&gt;="&amp;I$1)&gt;0,SUMIFS(Распис!$G$4:$G$300,Распис!$B$4:$B$300,$A122,Распис!$C$4:$C$300,"&lt;="&amp;I$1,Распис!$D$4:$D$300,"&gt;="&amp;I$1),SUMIF(База!$B$3:$B$305,$A122,База!$G$3:$G$152))</f>
        <v>0</v>
      </c>
      <c r="J122" s="46" t="s">
        <v>24</v>
      </c>
      <c r="K122" s="46">
        <f ca="1">IF(COUNTIFS(Распис!$B$4:$B$300,$A122,Распис!$C$4:$C$300,"&lt;="&amp;K$1,Распис!$D$4:$D$300,"&gt;="&amp;K$1)&gt;0,SUMIFS(Распис!$I$4:$I$300,Распис!$B$4:$B$300,$A122,Распис!$C$4:$C$300,"&lt;="&amp;K$1,Распис!$D$4:$D$300,"&gt;="&amp;K$1),SUMIF(База!$B$3:$B$305,$A122,База!$I$3:$I$152))</f>
        <v>0</v>
      </c>
      <c r="L122" s="46">
        <f ca="1">IF(COUNTIFS(Распис!$B$4:$B$300,$A122,Распис!$C$4:$C$300,"&lt;="&amp;L$1,Распис!$D$4:$D$300,"&gt;="&amp;L$1)&gt;0,SUMIFS(Распис!$J$4:$J$300,Распис!$B$4:$B$300,$A122,Распис!$C$4:$C$300,"&lt;="&amp;L$1,Распис!$D$4:$D$300,"&gt;="&amp;L$1),SUMIF(База!$B$3:$B$305,$A122,База!$J$3:$J$152))</f>
        <v>0</v>
      </c>
      <c r="M122" s="46">
        <f ca="1">IF(COUNTIFS(Распис!$B$4:$B$300,$A122,Распис!$C$4:$C$300,"&lt;="&amp;M$1,Распис!$D$4:$D$300,"&gt;="&amp;M$1)&gt;0,SUMIFS(Распис!$K$4:$K$300,Распис!$B$4:$B$300,$A122,Распис!$C$4:$C$300,"&lt;="&amp;M$1,Распис!$D$4:$D$300,"&gt;="&amp;M$1),SUMIF(База!$B$3:$B$305,$A122,База!$K$3:$K$152))</f>
        <v>0</v>
      </c>
      <c r="N122" s="46" t="s">
        <v>23</v>
      </c>
      <c r="O122" s="46">
        <f ca="1">IF(COUNTIFS(Распис!$B$4:$B$300,$A122,Распис!$C$4:$C$300,"&lt;="&amp;O$1,Распис!$D$4:$D$300,"&gt;="&amp;O$1)&gt;0,SUMIFS(Распис!$F$4:$F$300,Распис!$B$4:$B$300,$A122,Распис!$C$4:$C$300,"&lt;="&amp;O$1,Распис!$D$4:$D$300,"&gt;="&amp;O$1),SUMIF(База!$B$3:$B$305,$A122,База!$F$3:$F$152))</f>
        <v>0</v>
      </c>
      <c r="P122" s="46">
        <f ca="1">IF(COUNTIFS(Распис!$B$4:$B$300,$A122,Распис!$C$4:$C$300,"&lt;="&amp;P$1,Распис!$D$4:$D$300,"&gt;="&amp;P$1)&gt;0,SUMIFS(Распис!$G$4:$G$300,Распис!$B$4:$B$300,$A122,Распис!$C$4:$C$300,"&lt;="&amp;P$1,Распис!$D$4:$D$300,"&gt;="&amp;P$1),SUMIF(База!$B$3:$B$305,$A122,База!$G$3:$G$152))</f>
        <v>0</v>
      </c>
      <c r="Q122" s="46">
        <f ca="1">IF(COUNTIFS(Распис!$B$4:$B$300,$A122,Распис!$C$4:$C$300,"&lt;="&amp;Q$1,Распис!$D$4:$D$300,"&gt;="&amp;Q$1)&gt;0,SUMIFS(Распис!$H$4:$H$300,Распис!$B$4:$B$300,$A122,Распис!$C$4:$C$300,"&lt;="&amp;Q$1,Распис!$D$4:$D$300,"&gt;="&amp;Q$1),SUMIF(База!$B$3:$B$305,$A122,База!$H$3:$H$152))</f>
        <v>0</v>
      </c>
      <c r="R122" s="46">
        <f ca="1">IF(COUNTIFS(Распис!$B$4:$B$300,$A122,Распис!$C$4:$C$300,"&lt;="&amp;R$1,Распис!$D$4:$D$300,"&gt;="&amp;R$1)&gt;0,SUMIFS(Распис!$I$4:$I$300,Распис!$B$4:$B$300,$A122,Распис!$C$4:$C$300,"&lt;="&amp;R$1,Распис!$D$4:$D$300,"&gt;="&amp;R$1),SUMIF(База!$B$3:$B$305,$A122,База!$I$3:$I$152))</f>
        <v>0</v>
      </c>
      <c r="S122" s="46">
        <f ca="1">IF(COUNTIFS(Распис!$B$4:$B$300,$A122,Распис!$C$4:$C$300,"&lt;="&amp;S$1,Распис!$D$4:$D$300,"&gt;="&amp;S$1)&gt;0,SUMIFS(Распис!$J$4:$J$300,Распис!$B$4:$B$300,$A122,Распис!$C$4:$C$300,"&lt;="&amp;S$1,Распис!$D$4:$D$300,"&gt;="&amp;S$1),SUMIF(База!$B$3:$B$305,$A122,База!$J$3:$J$152))</f>
        <v>0</v>
      </c>
      <c r="T122" s="46">
        <f ca="1">IF(COUNTIFS(Распис!$B$4:$B$300,$A122,Распис!$C$4:$C$300,"&lt;="&amp;T$1,Распис!$D$4:$D$300,"&gt;="&amp;T$1)&gt;0,SUMIFS(Распис!$K$4:$K$300,Распис!$B$4:$B$300,$A122,Распис!$C$4:$C$300,"&lt;="&amp;T$1,Распис!$D$4:$D$300,"&gt;="&amp;T$1),SUMIF(База!$B$3:$B$305,$A122,База!$K$3:$K$152))</f>
        <v>0</v>
      </c>
      <c r="U122" s="46" t="s">
        <v>23</v>
      </c>
      <c r="V122" s="46">
        <f ca="1">IF(COUNTIFS(Распис!$B$4:$B$300,$A122,Распис!$C$4:$C$300,"&lt;="&amp;V$1,Распис!$D$4:$D$300,"&gt;="&amp;V$1)&gt;0,SUMIFS(Распис!$F$4:$F$300,Распис!$B$4:$B$300,$A122,Распис!$C$4:$C$300,"&lt;="&amp;V$1,Распис!$D$4:$D$300,"&gt;="&amp;V$1),SUMIF(База!$B$3:$B$305,$A122,База!$F$3:$F$152))</f>
        <v>0</v>
      </c>
      <c r="W122" s="46">
        <f ca="1">IF(COUNTIFS(Распис!$B$4:$B$300,$A122,Распис!$C$4:$C$300,"&lt;="&amp;W$1,Распис!$D$4:$D$300,"&gt;="&amp;W$1)&gt;0,SUMIFS(Распис!$G$4:$G$300,Распис!$B$4:$B$300,$A122,Распис!$C$4:$C$300,"&lt;="&amp;W$1,Распис!$D$4:$D$300,"&gt;="&amp;W$1),SUMIF(База!$B$3:$B$305,$A122,База!$G$3:$G$152))</f>
        <v>0</v>
      </c>
      <c r="X122" s="46">
        <f ca="1">IF(COUNTIFS(Распис!$B$4:$B$300,$A122,Распис!$C$4:$C$300,"&lt;="&amp;X$1,Распис!$D$4:$D$300,"&gt;="&amp;X$1)&gt;0,SUMIFS(Распис!$H$4:$H$300,Распис!$B$4:$B$300,$A122,Распис!$C$4:$C$300,"&lt;="&amp;X$1,Распис!$D$4:$D$300,"&gt;="&amp;X$1),SUMIF(База!$B$3:$B$305,$A122,База!$H$3:$H$152))</f>
        <v>0</v>
      </c>
      <c r="Y122" s="46">
        <f ca="1">IF(COUNTIFS(Распис!$B$4:$B$300,$A122,Распис!$C$4:$C$300,"&lt;="&amp;Y$1,Распис!$D$4:$D$300,"&gt;="&amp;Y$1)&gt;0,SUMIFS(Распис!$I$4:$I$300,Распис!$B$4:$B$300,$A122,Распис!$C$4:$C$300,"&lt;="&amp;Y$1,Распис!$D$4:$D$300,"&gt;="&amp;Y$1),SUMIF(База!$B$3:$B$305,$A122,База!$I$3:$I$152))</f>
        <v>0</v>
      </c>
      <c r="Z122" s="46">
        <f ca="1">IF(COUNTIFS(Распис!$B$4:$B$300,$A122,Распис!$C$4:$C$300,"&lt;="&amp;Z$1,Распис!$D$4:$D$300,"&gt;="&amp;Z$1)&gt;0,SUMIFS(Распис!$J$4:$J$300,Распис!$B$4:$B$300,$A122,Распис!$C$4:$C$300,"&lt;="&amp;Z$1,Распис!$D$4:$D$300,"&gt;="&amp;Z$1),SUMIF(База!$B$3:$B$305,$A122,База!$J$3:$J$152))</f>
        <v>0</v>
      </c>
      <c r="AA122" s="46" t="s">
        <v>25</v>
      </c>
      <c r="AB122" s="46" t="s">
        <v>23</v>
      </c>
      <c r="AC122" s="46" t="s">
        <v>25</v>
      </c>
      <c r="AD122" s="46" t="s">
        <v>25</v>
      </c>
      <c r="AE122" s="46" t="s">
        <v>25</v>
      </c>
      <c r="AF122" s="46" t="s">
        <v>25</v>
      </c>
      <c r="AG122" s="46">
        <f t="shared" ca="1" si="11"/>
        <v>0</v>
      </c>
      <c r="AH122" s="46">
        <f ca="1">AG122-SUMIFS(Распред!$G$4:$G$300,Распред!$B$4:$B$300,"май",Распред!$F$4:$F$300,A122)</f>
        <v>0</v>
      </c>
      <c r="AI122" s="46">
        <f ca="1">AH122+(COUNTIF(B122:AF122,"КД")+SUMIFS(Распред!$AH$4:$AH$300,Распред!$F$4:$F$300,A122,Распред!$B$4:$B$300,"май"))*4</f>
        <v>20</v>
      </c>
      <c r="AJ122" s="46">
        <f t="shared" ca="1" si="12"/>
        <v>0</v>
      </c>
      <c r="AK122" s="46">
        <f t="shared" ca="1" si="13"/>
        <v>0</v>
      </c>
      <c r="AL122" s="46">
        <f>SUMIFS(Распред!$K$4:$K$300,Распред!$B$4:$B$300,"май",Распред!$J$4:$J$300,A122)+SUMIFS(Распред!$M$4:$M$300,Распред!$B$4:$B$300,"май",Распред!$L$4:$L$300,A122)+SUMIFS(Распред!$O$4:$O$300,Распред!$B$4:$B$300,"май",Распред!$N$4:$N$300,A122)+SUMIFS(Распред!$Q$4:$Q$300,Распред!$B$4:$B$300,"май",Распред!$P$4:$P$300,A122)+SUMIFS(Распред!$S$4:$S$300,Распред!$B$4:$B$300,"май",Распред!$R$4:$R$300,A122)+SUMIFS(Распред!$U$4:$U$300,Распред!$B$4:$B$300,"май",Распред!$T$4:$T$300,A122)+SUMIFS(Распред!$W$4:$W$300,Распред!$B$4:$B$300,"май",Распред!$V$4:$V$300,A122)+SUMIFS(Распред!$Y$4:$Y$300,Распред!$B$4:$B$300,"май",Распред!$X$4:$X$300,A122)+SUMIFS(Распред!$AA$4:$AA$300,Распред!$B$4:$B$300,"май",Распред!$Z$4:$Z$300,A122)+SUMIFS(Распред!$AC$4:$AC$300,Распред!$B$4:$B$300,"май",Распред!$AB$4:$AB$300,A122)</f>
        <v>0</v>
      </c>
      <c r="AM122" s="46">
        <f t="shared" ca="1" si="14"/>
        <v>0</v>
      </c>
      <c r="AN122" s="46">
        <f t="shared" ca="1" si="15"/>
        <v>0</v>
      </c>
      <c r="AO122" s="46">
        <f t="shared" ca="1" si="16"/>
        <v>0</v>
      </c>
      <c r="AP122" s="46">
        <f>январь!AP122</f>
        <v>0</v>
      </c>
      <c r="AQ122" s="46">
        <f t="shared" ca="1" si="17"/>
        <v>0</v>
      </c>
      <c r="AR122" s="47"/>
      <c r="AS122" s="47">
        <f t="shared" ca="1" si="18"/>
        <v>0</v>
      </c>
      <c r="AT122" s="47"/>
      <c r="AU122" s="47"/>
      <c r="AV122" s="47"/>
      <c r="AW122" s="47"/>
      <c r="AX122" s="47"/>
      <c r="AY122" s="184"/>
      <c r="AZ122" s="184"/>
      <c r="BA122" s="184"/>
      <c r="BB122" s="184"/>
      <c r="BC122" s="184"/>
      <c r="BD122" s="184"/>
      <c r="BE122" s="184"/>
    </row>
    <row r="123" spans="1:57" x14ac:dyDescent="0.25">
      <c r="A123" s="47">
        <f>База!B123</f>
        <v>0</v>
      </c>
      <c r="B123" s="46" t="s">
        <v>24</v>
      </c>
      <c r="C123" s="46">
        <f ca="1">IF(COUNTIFS(Распис!$B$4:$B$300,$A123,Распис!$C$4:$C$300,"&lt;="&amp;C$1,Распис!$D$4:$D$300,"&gt;="&amp;C$1)&gt;0,SUMIFS(Распис!$H$4:$H$300,Распис!$B$4:$B$300,$A123,Распис!$C$4:$C$300,"&lt;="&amp;C$1,Распис!$D$4:$D$300,"&gt;="&amp;C$1),SUMIF(База!$B$3:$B$305,$A123,База!$H$3:$H$152))</f>
        <v>0</v>
      </c>
      <c r="D123" s="46">
        <f ca="1">IF(COUNTIFS(Распис!$B$4:$B$300,$A123,Распис!$C$4:$C$300,"&lt;="&amp;D$1,Распис!$D$4:$D$300,"&gt;="&amp;D$1)&gt;0,SUMIFS(Распис!$I$4:$I$300,Распис!$B$4:$B$300,$A123,Распис!$C$4:$C$300,"&lt;="&amp;D$1,Распис!$D$4:$D$300,"&gt;="&amp;D$1),SUMIF(База!$B$3:$B$305,$A123,База!$I$3:$I$152))</f>
        <v>0</v>
      </c>
      <c r="E123" s="46">
        <f ca="1">IF(COUNTIFS(Распис!$B$4:$B$300,$A123,Распис!$C$4:$C$300,"&lt;="&amp;E$1,Распис!$D$4:$D$300,"&gt;="&amp;E$1)&gt;0,SUMIFS(Распис!$J$4:$J$300,Распис!$B$4:$B$300,$A123,Распис!$C$4:$C$300,"&lt;="&amp;E$1,Распис!$D$4:$D$300,"&gt;="&amp;E$1),SUMIF(База!$B$3:$B$305,$A123,База!$J$3:$J$152))</f>
        <v>0</v>
      </c>
      <c r="F123" s="46">
        <f ca="1">IF(COUNTIFS(Распис!$B$4:$B$300,$A123,Распис!$C$4:$C$300,"&lt;="&amp;F$1,Распис!$D$4:$D$300,"&gt;="&amp;F$1)&gt;0,SUMIFS(Распис!$K$4:$K$300,Распис!$B$4:$B$300,$A123,Распис!$C$4:$C$300,"&lt;="&amp;F$1,Распис!$D$4:$D$300,"&gt;="&amp;F$1),SUMIF(База!$B$3:$B$305,$A123,База!$K$3:$K$152))</f>
        <v>0</v>
      </c>
      <c r="G123" s="46" t="s">
        <v>23</v>
      </c>
      <c r="H123" s="46" t="s">
        <v>24</v>
      </c>
      <c r="I123" s="46">
        <f ca="1">IF(COUNTIFS(Распис!$B$4:$B$300,$A123,Распис!$C$4:$C$300,"&lt;="&amp;I$1,Распис!$D$4:$D$300,"&gt;="&amp;I$1)&gt;0,SUMIFS(Распис!$G$4:$G$300,Распис!$B$4:$B$300,$A123,Распис!$C$4:$C$300,"&lt;="&amp;I$1,Распис!$D$4:$D$300,"&gt;="&amp;I$1),SUMIF(База!$B$3:$B$305,$A123,База!$G$3:$G$152))</f>
        <v>0</v>
      </c>
      <c r="J123" s="46" t="s">
        <v>24</v>
      </c>
      <c r="K123" s="46">
        <f ca="1">IF(COUNTIFS(Распис!$B$4:$B$300,$A123,Распис!$C$4:$C$300,"&lt;="&amp;K$1,Распис!$D$4:$D$300,"&gt;="&amp;K$1)&gt;0,SUMIFS(Распис!$I$4:$I$300,Распис!$B$4:$B$300,$A123,Распис!$C$4:$C$300,"&lt;="&amp;K$1,Распис!$D$4:$D$300,"&gt;="&amp;K$1),SUMIF(База!$B$3:$B$305,$A123,База!$I$3:$I$152))</f>
        <v>0</v>
      </c>
      <c r="L123" s="46">
        <f ca="1">IF(COUNTIFS(Распис!$B$4:$B$300,$A123,Распис!$C$4:$C$300,"&lt;="&amp;L$1,Распис!$D$4:$D$300,"&gt;="&amp;L$1)&gt;0,SUMIFS(Распис!$J$4:$J$300,Распис!$B$4:$B$300,$A123,Распис!$C$4:$C$300,"&lt;="&amp;L$1,Распис!$D$4:$D$300,"&gt;="&amp;L$1),SUMIF(База!$B$3:$B$305,$A123,База!$J$3:$J$152))</f>
        <v>0</v>
      </c>
      <c r="M123" s="46">
        <f ca="1">IF(COUNTIFS(Распис!$B$4:$B$300,$A123,Распис!$C$4:$C$300,"&lt;="&amp;M$1,Распис!$D$4:$D$300,"&gt;="&amp;M$1)&gt;0,SUMIFS(Распис!$K$4:$K$300,Распис!$B$4:$B$300,$A123,Распис!$C$4:$C$300,"&lt;="&amp;M$1,Распис!$D$4:$D$300,"&gt;="&amp;M$1),SUMIF(База!$B$3:$B$305,$A123,База!$K$3:$K$152))</f>
        <v>0</v>
      </c>
      <c r="N123" s="46" t="s">
        <v>23</v>
      </c>
      <c r="O123" s="46">
        <f ca="1">IF(COUNTIFS(Распис!$B$4:$B$300,$A123,Распис!$C$4:$C$300,"&lt;="&amp;O$1,Распис!$D$4:$D$300,"&gt;="&amp;O$1)&gt;0,SUMIFS(Распис!$F$4:$F$300,Распис!$B$4:$B$300,$A123,Распис!$C$4:$C$300,"&lt;="&amp;O$1,Распис!$D$4:$D$300,"&gt;="&amp;O$1),SUMIF(База!$B$3:$B$305,$A123,База!$F$3:$F$152))</f>
        <v>0</v>
      </c>
      <c r="P123" s="46">
        <f ca="1">IF(COUNTIFS(Распис!$B$4:$B$300,$A123,Распис!$C$4:$C$300,"&lt;="&amp;P$1,Распис!$D$4:$D$300,"&gt;="&amp;P$1)&gt;0,SUMIFS(Распис!$G$4:$G$300,Распис!$B$4:$B$300,$A123,Распис!$C$4:$C$300,"&lt;="&amp;P$1,Распис!$D$4:$D$300,"&gt;="&amp;P$1),SUMIF(База!$B$3:$B$305,$A123,База!$G$3:$G$152))</f>
        <v>0</v>
      </c>
      <c r="Q123" s="46">
        <f ca="1">IF(COUNTIFS(Распис!$B$4:$B$300,$A123,Распис!$C$4:$C$300,"&lt;="&amp;Q$1,Распис!$D$4:$D$300,"&gt;="&amp;Q$1)&gt;0,SUMIFS(Распис!$H$4:$H$300,Распис!$B$4:$B$300,$A123,Распис!$C$4:$C$300,"&lt;="&amp;Q$1,Распис!$D$4:$D$300,"&gt;="&amp;Q$1),SUMIF(База!$B$3:$B$305,$A123,База!$H$3:$H$152))</f>
        <v>0</v>
      </c>
      <c r="R123" s="46">
        <f ca="1">IF(COUNTIFS(Распис!$B$4:$B$300,$A123,Распис!$C$4:$C$300,"&lt;="&amp;R$1,Распис!$D$4:$D$300,"&gt;="&amp;R$1)&gt;0,SUMIFS(Распис!$I$4:$I$300,Распис!$B$4:$B$300,$A123,Распис!$C$4:$C$300,"&lt;="&amp;R$1,Распис!$D$4:$D$300,"&gt;="&amp;R$1),SUMIF(База!$B$3:$B$305,$A123,База!$I$3:$I$152))</f>
        <v>0</v>
      </c>
      <c r="S123" s="46">
        <f ca="1">IF(COUNTIFS(Распис!$B$4:$B$300,$A123,Распис!$C$4:$C$300,"&lt;="&amp;S$1,Распис!$D$4:$D$300,"&gt;="&amp;S$1)&gt;0,SUMIFS(Распис!$J$4:$J$300,Распис!$B$4:$B$300,$A123,Распис!$C$4:$C$300,"&lt;="&amp;S$1,Распис!$D$4:$D$300,"&gt;="&amp;S$1),SUMIF(База!$B$3:$B$305,$A123,База!$J$3:$J$152))</f>
        <v>0</v>
      </c>
      <c r="T123" s="46">
        <f ca="1">IF(COUNTIFS(Распис!$B$4:$B$300,$A123,Распис!$C$4:$C$300,"&lt;="&amp;T$1,Распис!$D$4:$D$300,"&gt;="&amp;T$1)&gt;0,SUMIFS(Распис!$K$4:$K$300,Распис!$B$4:$B$300,$A123,Распис!$C$4:$C$300,"&lt;="&amp;T$1,Распис!$D$4:$D$300,"&gt;="&amp;T$1),SUMIF(База!$B$3:$B$305,$A123,База!$K$3:$K$152))</f>
        <v>0</v>
      </c>
      <c r="U123" s="46" t="s">
        <v>23</v>
      </c>
      <c r="V123" s="46">
        <f ca="1">IF(COUNTIFS(Распис!$B$4:$B$300,$A123,Распис!$C$4:$C$300,"&lt;="&amp;V$1,Распис!$D$4:$D$300,"&gt;="&amp;V$1)&gt;0,SUMIFS(Распис!$F$4:$F$300,Распис!$B$4:$B$300,$A123,Распис!$C$4:$C$300,"&lt;="&amp;V$1,Распис!$D$4:$D$300,"&gt;="&amp;V$1),SUMIF(База!$B$3:$B$305,$A123,База!$F$3:$F$152))</f>
        <v>0</v>
      </c>
      <c r="W123" s="46">
        <f ca="1">IF(COUNTIFS(Распис!$B$4:$B$300,$A123,Распис!$C$4:$C$300,"&lt;="&amp;W$1,Распис!$D$4:$D$300,"&gt;="&amp;W$1)&gt;0,SUMIFS(Распис!$G$4:$G$300,Распис!$B$4:$B$300,$A123,Распис!$C$4:$C$300,"&lt;="&amp;W$1,Распис!$D$4:$D$300,"&gt;="&amp;W$1),SUMIF(База!$B$3:$B$305,$A123,База!$G$3:$G$152))</f>
        <v>0</v>
      </c>
      <c r="X123" s="46">
        <f ca="1">IF(COUNTIFS(Распис!$B$4:$B$300,$A123,Распис!$C$4:$C$300,"&lt;="&amp;X$1,Распис!$D$4:$D$300,"&gt;="&amp;X$1)&gt;0,SUMIFS(Распис!$H$4:$H$300,Распис!$B$4:$B$300,$A123,Распис!$C$4:$C$300,"&lt;="&amp;X$1,Распис!$D$4:$D$300,"&gt;="&amp;X$1),SUMIF(База!$B$3:$B$305,$A123,База!$H$3:$H$152))</f>
        <v>0</v>
      </c>
      <c r="Y123" s="46">
        <f ca="1">IF(COUNTIFS(Распис!$B$4:$B$300,$A123,Распис!$C$4:$C$300,"&lt;="&amp;Y$1,Распис!$D$4:$D$300,"&gt;="&amp;Y$1)&gt;0,SUMIFS(Распис!$I$4:$I$300,Распис!$B$4:$B$300,$A123,Распис!$C$4:$C$300,"&lt;="&amp;Y$1,Распис!$D$4:$D$300,"&gt;="&amp;Y$1),SUMIF(База!$B$3:$B$305,$A123,База!$I$3:$I$152))</f>
        <v>0</v>
      </c>
      <c r="Z123" s="46">
        <f ca="1">IF(COUNTIFS(Распис!$B$4:$B$300,$A123,Распис!$C$4:$C$300,"&lt;="&amp;Z$1,Распис!$D$4:$D$300,"&gt;="&amp;Z$1)&gt;0,SUMIFS(Распис!$J$4:$J$300,Распис!$B$4:$B$300,$A123,Распис!$C$4:$C$300,"&lt;="&amp;Z$1,Распис!$D$4:$D$300,"&gt;="&amp;Z$1),SUMIF(База!$B$3:$B$305,$A123,База!$J$3:$J$152))</f>
        <v>0</v>
      </c>
      <c r="AA123" s="46" t="s">
        <v>25</v>
      </c>
      <c r="AB123" s="46" t="s">
        <v>23</v>
      </c>
      <c r="AC123" s="46" t="s">
        <v>25</v>
      </c>
      <c r="AD123" s="46" t="s">
        <v>25</v>
      </c>
      <c r="AE123" s="46" t="s">
        <v>25</v>
      </c>
      <c r="AF123" s="46" t="s">
        <v>25</v>
      </c>
      <c r="AG123" s="46">
        <f t="shared" ca="1" si="11"/>
        <v>0</v>
      </c>
      <c r="AH123" s="46">
        <f ca="1">AG123-SUMIFS(Распред!$G$4:$G$300,Распред!$B$4:$B$300,"май",Распред!$F$4:$F$300,A123)</f>
        <v>0</v>
      </c>
      <c r="AI123" s="46">
        <f ca="1">AH123+(COUNTIF(B123:AF123,"КД")+SUMIFS(Распред!$AH$4:$AH$300,Распред!$F$4:$F$300,A123,Распред!$B$4:$B$300,"май"))*4</f>
        <v>20</v>
      </c>
      <c r="AJ123" s="46">
        <f t="shared" ca="1" si="12"/>
        <v>0</v>
      </c>
      <c r="AK123" s="46">
        <f t="shared" ca="1" si="13"/>
        <v>0</v>
      </c>
      <c r="AL123" s="46">
        <f>SUMIFS(Распред!$K$4:$K$300,Распред!$B$4:$B$300,"май",Распред!$J$4:$J$300,A123)+SUMIFS(Распред!$M$4:$M$300,Распред!$B$4:$B$300,"май",Распред!$L$4:$L$300,A123)+SUMIFS(Распред!$O$4:$O$300,Распред!$B$4:$B$300,"май",Распред!$N$4:$N$300,A123)+SUMIFS(Распред!$Q$4:$Q$300,Распред!$B$4:$B$300,"май",Распред!$P$4:$P$300,A123)+SUMIFS(Распред!$S$4:$S$300,Распред!$B$4:$B$300,"май",Распред!$R$4:$R$300,A123)+SUMIFS(Распред!$U$4:$U$300,Распред!$B$4:$B$300,"май",Распред!$T$4:$T$300,A123)+SUMIFS(Распред!$W$4:$W$300,Распред!$B$4:$B$300,"май",Распред!$V$4:$V$300,A123)+SUMIFS(Распред!$Y$4:$Y$300,Распред!$B$4:$B$300,"май",Распред!$X$4:$X$300,A123)+SUMIFS(Распред!$AA$4:$AA$300,Распред!$B$4:$B$300,"май",Распред!$Z$4:$Z$300,A123)+SUMIFS(Распред!$AC$4:$AC$300,Распред!$B$4:$B$300,"май",Распред!$AB$4:$AB$300,A123)</f>
        <v>0</v>
      </c>
      <c r="AM123" s="46">
        <f t="shared" ca="1" si="14"/>
        <v>0</v>
      </c>
      <c r="AN123" s="46">
        <f t="shared" ca="1" si="15"/>
        <v>0</v>
      </c>
      <c r="AO123" s="46">
        <f t="shared" ca="1" si="16"/>
        <v>0</v>
      </c>
      <c r="AP123" s="46">
        <f>январь!AP123</f>
        <v>0</v>
      </c>
      <c r="AQ123" s="46">
        <f t="shared" ca="1" si="17"/>
        <v>0</v>
      </c>
      <c r="AR123" s="47"/>
      <c r="AS123" s="47">
        <f t="shared" ca="1" si="18"/>
        <v>0</v>
      </c>
      <c r="AT123" s="47"/>
      <c r="AU123" s="47"/>
      <c r="AV123" s="47"/>
      <c r="AW123" s="47"/>
      <c r="AX123" s="47"/>
      <c r="AY123" s="184"/>
      <c r="AZ123" s="184"/>
      <c r="BA123" s="184"/>
      <c r="BB123" s="184"/>
      <c r="BC123" s="184"/>
      <c r="BD123" s="184"/>
      <c r="BE123" s="184"/>
    </row>
    <row r="124" spans="1:57" x14ac:dyDescent="0.25">
      <c r="A124" s="47">
        <f>База!B124</f>
        <v>0</v>
      </c>
      <c r="B124" s="46" t="s">
        <v>24</v>
      </c>
      <c r="C124" s="46">
        <f ca="1">IF(COUNTIFS(Распис!$B$4:$B$300,$A124,Распис!$C$4:$C$300,"&lt;="&amp;C$1,Распис!$D$4:$D$300,"&gt;="&amp;C$1)&gt;0,SUMIFS(Распис!$H$4:$H$300,Распис!$B$4:$B$300,$A124,Распис!$C$4:$C$300,"&lt;="&amp;C$1,Распис!$D$4:$D$300,"&gt;="&amp;C$1),SUMIF(База!$B$3:$B$305,$A124,База!$H$3:$H$152))</f>
        <v>0</v>
      </c>
      <c r="D124" s="46">
        <f ca="1">IF(COUNTIFS(Распис!$B$4:$B$300,$A124,Распис!$C$4:$C$300,"&lt;="&amp;D$1,Распис!$D$4:$D$300,"&gt;="&amp;D$1)&gt;0,SUMIFS(Распис!$I$4:$I$300,Распис!$B$4:$B$300,$A124,Распис!$C$4:$C$300,"&lt;="&amp;D$1,Распис!$D$4:$D$300,"&gt;="&amp;D$1),SUMIF(База!$B$3:$B$305,$A124,База!$I$3:$I$152))</f>
        <v>0</v>
      </c>
      <c r="E124" s="46">
        <f ca="1">IF(COUNTIFS(Распис!$B$4:$B$300,$A124,Распис!$C$4:$C$300,"&lt;="&amp;E$1,Распис!$D$4:$D$300,"&gt;="&amp;E$1)&gt;0,SUMIFS(Распис!$J$4:$J$300,Распис!$B$4:$B$300,$A124,Распис!$C$4:$C$300,"&lt;="&amp;E$1,Распис!$D$4:$D$300,"&gt;="&amp;E$1),SUMIF(База!$B$3:$B$305,$A124,База!$J$3:$J$152))</f>
        <v>0</v>
      </c>
      <c r="F124" s="46">
        <f ca="1">IF(COUNTIFS(Распис!$B$4:$B$300,$A124,Распис!$C$4:$C$300,"&lt;="&amp;F$1,Распис!$D$4:$D$300,"&gt;="&amp;F$1)&gt;0,SUMIFS(Распис!$K$4:$K$300,Распис!$B$4:$B$300,$A124,Распис!$C$4:$C$300,"&lt;="&amp;F$1,Распис!$D$4:$D$300,"&gt;="&amp;F$1),SUMIF(База!$B$3:$B$305,$A124,База!$K$3:$K$152))</f>
        <v>0</v>
      </c>
      <c r="G124" s="46" t="s">
        <v>23</v>
      </c>
      <c r="H124" s="46" t="s">
        <v>24</v>
      </c>
      <c r="I124" s="46">
        <f ca="1">IF(COUNTIFS(Распис!$B$4:$B$300,$A124,Распис!$C$4:$C$300,"&lt;="&amp;I$1,Распис!$D$4:$D$300,"&gt;="&amp;I$1)&gt;0,SUMIFS(Распис!$G$4:$G$300,Распис!$B$4:$B$300,$A124,Распис!$C$4:$C$300,"&lt;="&amp;I$1,Распис!$D$4:$D$300,"&gt;="&amp;I$1),SUMIF(База!$B$3:$B$305,$A124,База!$G$3:$G$152))</f>
        <v>0</v>
      </c>
      <c r="J124" s="46" t="s">
        <v>24</v>
      </c>
      <c r="K124" s="46">
        <f ca="1">IF(COUNTIFS(Распис!$B$4:$B$300,$A124,Распис!$C$4:$C$300,"&lt;="&amp;K$1,Распис!$D$4:$D$300,"&gt;="&amp;K$1)&gt;0,SUMIFS(Распис!$I$4:$I$300,Распис!$B$4:$B$300,$A124,Распис!$C$4:$C$300,"&lt;="&amp;K$1,Распис!$D$4:$D$300,"&gt;="&amp;K$1),SUMIF(База!$B$3:$B$305,$A124,База!$I$3:$I$152))</f>
        <v>0</v>
      </c>
      <c r="L124" s="46">
        <f ca="1">IF(COUNTIFS(Распис!$B$4:$B$300,$A124,Распис!$C$4:$C$300,"&lt;="&amp;L$1,Распис!$D$4:$D$300,"&gt;="&amp;L$1)&gt;0,SUMIFS(Распис!$J$4:$J$300,Распис!$B$4:$B$300,$A124,Распис!$C$4:$C$300,"&lt;="&amp;L$1,Распис!$D$4:$D$300,"&gt;="&amp;L$1),SUMIF(База!$B$3:$B$305,$A124,База!$J$3:$J$152))</f>
        <v>0</v>
      </c>
      <c r="M124" s="46">
        <f ca="1">IF(COUNTIFS(Распис!$B$4:$B$300,$A124,Распис!$C$4:$C$300,"&lt;="&amp;M$1,Распис!$D$4:$D$300,"&gt;="&amp;M$1)&gt;0,SUMIFS(Распис!$K$4:$K$300,Распис!$B$4:$B$300,$A124,Распис!$C$4:$C$300,"&lt;="&amp;M$1,Распис!$D$4:$D$300,"&gt;="&amp;M$1),SUMIF(База!$B$3:$B$305,$A124,База!$K$3:$K$152))</f>
        <v>0</v>
      </c>
      <c r="N124" s="46" t="s">
        <v>23</v>
      </c>
      <c r="O124" s="46">
        <f ca="1">IF(COUNTIFS(Распис!$B$4:$B$300,$A124,Распис!$C$4:$C$300,"&lt;="&amp;O$1,Распис!$D$4:$D$300,"&gt;="&amp;O$1)&gt;0,SUMIFS(Распис!$F$4:$F$300,Распис!$B$4:$B$300,$A124,Распис!$C$4:$C$300,"&lt;="&amp;O$1,Распис!$D$4:$D$300,"&gt;="&amp;O$1),SUMIF(База!$B$3:$B$305,$A124,База!$F$3:$F$152))</f>
        <v>0</v>
      </c>
      <c r="P124" s="46">
        <f ca="1">IF(COUNTIFS(Распис!$B$4:$B$300,$A124,Распис!$C$4:$C$300,"&lt;="&amp;P$1,Распис!$D$4:$D$300,"&gt;="&amp;P$1)&gt;0,SUMIFS(Распис!$G$4:$G$300,Распис!$B$4:$B$300,$A124,Распис!$C$4:$C$300,"&lt;="&amp;P$1,Распис!$D$4:$D$300,"&gt;="&amp;P$1),SUMIF(База!$B$3:$B$305,$A124,База!$G$3:$G$152))</f>
        <v>0</v>
      </c>
      <c r="Q124" s="46">
        <f ca="1">IF(COUNTIFS(Распис!$B$4:$B$300,$A124,Распис!$C$4:$C$300,"&lt;="&amp;Q$1,Распис!$D$4:$D$300,"&gt;="&amp;Q$1)&gt;0,SUMIFS(Распис!$H$4:$H$300,Распис!$B$4:$B$300,$A124,Распис!$C$4:$C$300,"&lt;="&amp;Q$1,Распис!$D$4:$D$300,"&gt;="&amp;Q$1),SUMIF(База!$B$3:$B$305,$A124,База!$H$3:$H$152))</f>
        <v>0</v>
      </c>
      <c r="R124" s="46">
        <f ca="1">IF(COUNTIFS(Распис!$B$4:$B$300,$A124,Распис!$C$4:$C$300,"&lt;="&amp;R$1,Распис!$D$4:$D$300,"&gt;="&amp;R$1)&gt;0,SUMIFS(Распис!$I$4:$I$300,Распис!$B$4:$B$300,$A124,Распис!$C$4:$C$300,"&lt;="&amp;R$1,Распис!$D$4:$D$300,"&gt;="&amp;R$1),SUMIF(База!$B$3:$B$305,$A124,База!$I$3:$I$152))</f>
        <v>0</v>
      </c>
      <c r="S124" s="46">
        <f ca="1">IF(COUNTIFS(Распис!$B$4:$B$300,$A124,Распис!$C$4:$C$300,"&lt;="&amp;S$1,Распис!$D$4:$D$300,"&gt;="&amp;S$1)&gt;0,SUMIFS(Распис!$J$4:$J$300,Распис!$B$4:$B$300,$A124,Распис!$C$4:$C$300,"&lt;="&amp;S$1,Распис!$D$4:$D$300,"&gt;="&amp;S$1),SUMIF(База!$B$3:$B$305,$A124,База!$J$3:$J$152))</f>
        <v>0</v>
      </c>
      <c r="T124" s="46">
        <f ca="1">IF(COUNTIFS(Распис!$B$4:$B$300,$A124,Распис!$C$4:$C$300,"&lt;="&amp;T$1,Распис!$D$4:$D$300,"&gt;="&amp;T$1)&gt;0,SUMIFS(Распис!$K$4:$K$300,Распис!$B$4:$B$300,$A124,Распис!$C$4:$C$300,"&lt;="&amp;T$1,Распис!$D$4:$D$300,"&gt;="&amp;T$1),SUMIF(База!$B$3:$B$305,$A124,База!$K$3:$K$152))</f>
        <v>0</v>
      </c>
      <c r="U124" s="46" t="s">
        <v>23</v>
      </c>
      <c r="V124" s="46">
        <f ca="1">IF(COUNTIFS(Распис!$B$4:$B$300,$A124,Распис!$C$4:$C$300,"&lt;="&amp;V$1,Распис!$D$4:$D$300,"&gt;="&amp;V$1)&gt;0,SUMIFS(Распис!$F$4:$F$300,Распис!$B$4:$B$300,$A124,Распис!$C$4:$C$300,"&lt;="&amp;V$1,Распис!$D$4:$D$300,"&gt;="&amp;V$1),SUMIF(База!$B$3:$B$305,$A124,База!$F$3:$F$152))</f>
        <v>0</v>
      </c>
      <c r="W124" s="46">
        <f ca="1">IF(COUNTIFS(Распис!$B$4:$B$300,$A124,Распис!$C$4:$C$300,"&lt;="&amp;W$1,Распис!$D$4:$D$300,"&gt;="&amp;W$1)&gt;0,SUMIFS(Распис!$G$4:$G$300,Распис!$B$4:$B$300,$A124,Распис!$C$4:$C$300,"&lt;="&amp;W$1,Распис!$D$4:$D$300,"&gt;="&amp;W$1),SUMIF(База!$B$3:$B$305,$A124,База!$G$3:$G$152))</f>
        <v>0</v>
      </c>
      <c r="X124" s="46">
        <f ca="1">IF(COUNTIFS(Распис!$B$4:$B$300,$A124,Распис!$C$4:$C$300,"&lt;="&amp;X$1,Распис!$D$4:$D$300,"&gt;="&amp;X$1)&gt;0,SUMIFS(Распис!$H$4:$H$300,Распис!$B$4:$B$300,$A124,Распис!$C$4:$C$300,"&lt;="&amp;X$1,Распис!$D$4:$D$300,"&gt;="&amp;X$1),SUMIF(База!$B$3:$B$305,$A124,База!$H$3:$H$152))</f>
        <v>0</v>
      </c>
      <c r="Y124" s="46">
        <f ca="1">IF(COUNTIFS(Распис!$B$4:$B$300,$A124,Распис!$C$4:$C$300,"&lt;="&amp;Y$1,Распис!$D$4:$D$300,"&gt;="&amp;Y$1)&gt;0,SUMIFS(Распис!$I$4:$I$300,Распис!$B$4:$B$300,$A124,Распис!$C$4:$C$300,"&lt;="&amp;Y$1,Распис!$D$4:$D$300,"&gt;="&amp;Y$1),SUMIF(База!$B$3:$B$305,$A124,База!$I$3:$I$152))</f>
        <v>0</v>
      </c>
      <c r="Z124" s="46">
        <f ca="1">IF(COUNTIFS(Распис!$B$4:$B$300,$A124,Распис!$C$4:$C$300,"&lt;="&amp;Z$1,Распис!$D$4:$D$300,"&gt;="&amp;Z$1)&gt;0,SUMIFS(Распис!$J$4:$J$300,Распис!$B$4:$B$300,$A124,Распис!$C$4:$C$300,"&lt;="&amp;Z$1,Распис!$D$4:$D$300,"&gt;="&amp;Z$1),SUMIF(База!$B$3:$B$305,$A124,База!$J$3:$J$152))</f>
        <v>0</v>
      </c>
      <c r="AA124" s="46" t="s">
        <v>25</v>
      </c>
      <c r="AB124" s="46" t="s">
        <v>23</v>
      </c>
      <c r="AC124" s="46" t="s">
        <v>25</v>
      </c>
      <c r="AD124" s="46" t="s">
        <v>25</v>
      </c>
      <c r="AE124" s="46" t="s">
        <v>25</v>
      </c>
      <c r="AF124" s="46" t="s">
        <v>25</v>
      </c>
      <c r="AG124" s="46">
        <f t="shared" ca="1" si="11"/>
        <v>0</v>
      </c>
      <c r="AH124" s="46">
        <f ca="1">AG124-SUMIFS(Распред!$G$4:$G$300,Распред!$B$4:$B$300,"май",Распред!$F$4:$F$300,A124)</f>
        <v>0</v>
      </c>
      <c r="AI124" s="46">
        <f ca="1">AH124+(COUNTIF(B124:AF124,"КД")+SUMIFS(Распред!$AH$4:$AH$300,Распред!$F$4:$F$300,A124,Распред!$B$4:$B$300,"май"))*4</f>
        <v>20</v>
      </c>
      <c r="AJ124" s="46">
        <f t="shared" ca="1" si="12"/>
        <v>0</v>
      </c>
      <c r="AK124" s="46">
        <f t="shared" ca="1" si="13"/>
        <v>0</v>
      </c>
      <c r="AL124" s="46">
        <f>SUMIFS(Распред!$K$4:$K$300,Распред!$B$4:$B$300,"май",Распред!$J$4:$J$300,A124)+SUMIFS(Распред!$M$4:$M$300,Распред!$B$4:$B$300,"май",Распред!$L$4:$L$300,A124)+SUMIFS(Распред!$O$4:$O$300,Распред!$B$4:$B$300,"май",Распред!$N$4:$N$300,A124)+SUMIFS(Распред!$Q$4:$Q$300,Распред!$B$4:$B$300,"май",Распред!$P$4:$P$300,A124)+SUMIFS(Распред!$S$4:$S$300,Распред!$B$4:$B$300,"май",Распред!$R$4:$R$300,A124)+SUMIFS(Распред!$U$4:$U$300,Распред!$B$4:$B$300,"май",Распред!$T$4:$T$300,A124)+SUMIFS(Распред!$W$4:$W$300,Распред!$B$4:$B$300,"май",Распред!$V$4:$V$300,A124)+SUMIFS(Распред!$Y$4:$Y$300,Распред!$B$4:$B$300,"май",Распред!$X$4:$X$300,A124)+SUMIFS(Распред!$AA$4:$AA$300,Распред!$B$4:$B$300,"май",Распред!$Z$4:$Z$300,A124)+SUMIFS(Распред!$AC$4:$AC$300,Распред!$B$4:$B$300,"май",Распред!$AB$4:$AB$300,A124)</f>
        <v>0</v>
      </c>
      <c r="AM124" s="46">
        <f t="shared" ca="1" si="14"/>
        <v>0</v>
      </c>
      <c r="AN124" s="46">
        <f t="shared" ca="1" si="15"/>
        <v>0</v>
      </c>
      <c r="AO124" s="46">
        <f t="shared" ca="1" si="16"/>
        <v>0</v>
      </c>
      <c r="AP124" s="46">
        <f>январь!AP124</f>
        <v>0</v>
      </c>
      <c r="AQ124" s="46">
        <f t="shared" ca="1" si="17"/>
        <v>0</v>
      </c>
      <c r="AR124" s="47"/>
      <c r="AS124" s="47">
        <f t="shared" ca="1" si="18"/>
        <v>0</v>
      </c>
      <c r="AT124" s="47"/>
      <c r="AU124" s="47"/>
      <c r="AV124" s="47"/>
      <c r="AW124" s="47"/>
      <c r="AX124" s="47"/>
      <c r="AY124" s="184"/>
      <c r="AZ124" s="184"/>
      <c r="BA124" s="184"/>
      <c r="BB124" s="184"/>
      <c r="BC124" s="184"/>
      <c r="BD124" s="184"/>
      <c r="BE124" s="184"/>
    </row>
    <row r="125" spans="1:57" x14ac:dyDescent="0.25">
      <c r="A125" s="47">
        <f>База!B125</f>
        <v>0</v>
      </c>
      <c r="B125" s="46" t="s">
        <v>24</v>
      </c>
      <c r="C125" s="46">
        <f ca="1">IF(COUNTIFS(Распис!$B$4:$B$300,$A125,Распис!$C$4:$C$300,"&lt;="&amp;C$1,Распис!$D$4:$D$300,"&gt;="&amp;C$1)&gt;0,SUMIFS(Распис!$H$4:$H$300,Распис!$B$4:$B$300,$A125,Распис!$C$4:$C$300,"&lt;="&amp;C$1,Распис!$D$4:$D$300,"&gt;="&amp;C$1),SUMIF(База!$B$3:$B$305,$A125,База!$H$3:$H$152))</f>
        <v>0</v>
      </c>
      <c r="D125" s="46">
        <f ca="1">IF(COUNTIFS(Распис!$B$4:$B$300,$A125,Распис!$C$4:$C$300,"&lt;="&amp;D$1,Распис!$D$4:$D$300,"&gt;="&amp;D$1)&gt;0,SUMIFS(Распис!$I$4:$I$300,Распис!$B$4:$B$300,$A125,Распис!$C$4:$C$300,"&lt;="&amp;D$1,Распис!$D$4:$D$300,"&gt;="&amp;D$1),SUMIF(База!$B$3:$B$305,$A125,База!$I$3:$I$152))</f>
        <v>0</v>
      </c>
      <c r="E125" s="46">
        <f ca="1">IF(COUNTIFS(Распис!$B$4:$B$300,$A125,Распис!$C$4:$C$300,"&lt;="&amp;E$1,Распис!$D$4:$D$300,"&gt;="&amp;E$1)&gt;0,SUMIFS(Распис!$J$4:$J$300,Распис!$B$4:$B$300,$A125,Распис!$C$4:$C$300,"&lt;="&amp;E$1,Распис!$D$4:$D$300,"&gt;="&amp;E$1),SUMIF(База!$B$3:$B$305,$A125,База!$J$3:$J$152))</f>
        <v>0</v>
      </c>
      <c r="F125" s="46">
        <f ca="1">IF(COUNTIFS(Распис!$B$4:$B$300,$A125,Распис!$C$4:$C$300,"&lt;="&amp;F$1,Распис!$D$4:$D$300,"&gt;="&amp;F$1)&gt;0,SUMIFS(Распис!$K$4:$K$300,Распис!$B$4:$B$300,$A125,Распис!$C$4:$C$300,"&lt;="&amp;F$1,Распис!$D$4:$D$300,"&gt;="&amp;F$1),SUMIF(База!$B$3:$B$305,$A125,База!$K$3:$K$152))</f>
        <v>0</v>
      </c>
      <c r="G125" s="46" t="s">
        <v>23</v>
      </c>
      <c r="H125" s="46" t="s">
        <v>24</v>
      </c>
      <c r="I125" s="46">
        <f ca="1">IF(COUNTIFS(Распис!$B$4:$B$300,$A125,Распис!$C$4:$C$300,"&lt;="&amp;I$1,Распис!$D$4:$D$300,"&gt;="&amp;I$1)&gt;0,SUMIFS(Распис!$G$4:$G$300,Распис!$B$4:$B$300,$A125,Распис!$C$4:$C$300,"&lt;="&amp;I$1,Распис!$D$4:$D$300,"&gt;="&amp;I$1),SUMIF(База!$B$3:$B$305,$A125,База!$G$3:$G$152))</f>
        <v>0</v>
      </c>
      <c r="J125" s="46" t="s">
        <v>24</v>
      </c>
      <c r="K125" s="46">
        <f ca="1">IF(COUNTIFS(Распис!$B$4:$B$300,$A125,Распис!$C$4:$C$300,"&lt;="&amp;K$1,Распис!$D$4:$D$300,"&gt;="&amp;K$1)&gt;0,SUMIFS(Распис!$I$4:$I$300,Распис!$B$4:$B$300,$A125,Распис!$C$4:$C$300,"&lt;="&amp;K$1,Распис!$D$4:$D$300,"&gt;="&amp;K$1),SUMIF(База!$B$3:$B$305,$A125,База!$I$3:$I$152))</f>
        <v>0</v>
      </c>
      <c r="L125" s="46">
        <f ca="1">IF(COUNTIFS(Распис!$B$4:$B$300,$A125,Распис!$C$4:$C$300,"&lt;="&amp;L$1,Распис!$D$4:$D$300,"&gt;="&amp;L$1)&gt;0,SUMIFS(Распис!$J$4:$J$300,Распис!$B$4:$B$300,$A125,Распис!$C$4:$C$300,"&lt;="&amp;L$1,Распис!$D$4:$D$300,"&gt;="&amp;L$1),SUMIF(База!$B$3:$B$305,$A125,База!$J$3:$J$152))</f>
        <v>0</v>
      </c>
      <c r="M125" s="46">
        <f ca="1">IF(COUNTIFS(Распис!$B$4:$B$300,$A125,Распис!$C$4:$C$300,"&lt;="&amp;M$1,Распис!$D$4:$D$300,"&gt;="&amp;M$1)&gt;0,SUMIFS(Распис!$K$4:$K$300,Распис!$B$4:$B$300,$A125,Распис!$C$4:$C$300,"&lt;="&amp;M$1,Распис!$D$4:$D$300,"&gt;="&amp;M$1),SUMIF(База!$B$3:$B$305,$A125,База!$K$3:$K$152))</f>
        <v>0</v>
      </c>
      <c r="N125" s="46" t="s">
        <v>23</v>
      </c>
      <c r="O125" s="46">
        <f ca="1">IF(COUNTIFS(Распис!$B$4:$B$300,$A125,Распис!$C$4:$C$300,"&lt;="&amp;O$1,Распис!$D$4:$D$300,"&gt;="&amp;O$1)&gt;0,SUMIFS(Распис!$F$4:$F$300,Распис!$B$4:$B$300,$A125,Распис!$C$4:$C$300,"&lt;="&amp;O$1,Распис!$D$4:$D$300,"&gt;="&amp;O$1),SUMIF(База!$B$3:$B$305,$A125,База!$F$3:$F$152))</f>
        <v>0</v>
      </c>
      <c r="P125" s="46">
        <f ca="1">IF(COUNTIFS(Распис!$B$4:$B$300,$A125,Распис!$C$4:$C$300,"&lt;="&amp;P$1,Распис!$D$4:$D$300,"&gt;="&amp;P$1)&gt;0,SUMIFS(Распис!$G$4:$G$300,Распис!$B$4:$B$300,$A125,Распис!$C$4:$C$300,"&lt;="&amp;P$1,Распис!$D$4:$D$300,"&gt;="&amp;P$1),SUMIF(База!$B$3:$B$305,$A125,База!$G$3:$G$152))</f>
        <v>0</v>
      </c>
      <c r="Q125" s="46">
        <f ca="1">IF(COUNTIFS(Распис!$B$4:$B$300,$A125,Распис!$C$4:$C$300,"&lt;="&amp;Q$1,Распис!$D$4:$D$300,"&gt;="&amp;Q$1)&gt;0,SUMIFS(Распис!$H$4:$H$300,Распис!$B$4:$B$300,$A125,Распис!$C$4:$C$300,"&lt;="&amp;Q$1,Распис!$D$4:$D$300,"&gt;="&amp;Q$1),SUMIF(База!$B$3:$B$305,$A125,База!$H$3:$H$152))</f>
        <v>0</v>
      </c>
      <c r="R125" s="46">
        <f ca="1">IF(COUNTIFS(Распис!$B$4:$B$300,$A125,Распис!$C$4:$C$300,"&lt;="&amp;R$1,Распис!$D$4:$D$300,"&gt;="&amp;R$1)&gt;0,SUMIFS(Распис!$I$4:$I$300,Распис!$B$4:$B$300,$A125,Распис!$C$4:$C$300,"&lt;="&amp;R$1,Распис!$D$4:$D$300,"&gt;="&amp;R$1),SUMIF(База!$B$3:$B$305,$A125,База!$I$3:$I$152))</f>
        <v>0</v>
      </c>
      <c r="S125" s="46">
        <f ca="1">IF(COUNTIFS(Распис!$B$4:$B$300,$A125,Распис!$C$4:$C$300,"&lt;="&amp;S$1,Распис!$D$4:$D$300,"&gt;="&amp;S$1)&gt;0,SUMIFS(Распис!$J$4:$J$300,Распис!$B$4:$B$300,$A125,Распис!$C$4:$C$300,"&lt;="&amp;S$1,Распис!$D$4:$D$300,"&gt;="&amp;S$1),SUMIF(База!$B$3:$B$305,$A125,База!$J$3:$J$152))</f>
        <v>0</v>
      </c>
      <c r="T125" s="46">
        <f ca="1">IF(COUNTIFS(Распис!$B$4:$B$300,$A125,Распис!$C$4:$C$300,"&lt;="&amp;T$1,Распис!$D$4:$D$300,"&gt;="&amp;T$1)&gt;0,SUMIFS(Распис!$K$4:$K$300,Распис!$B$4:$B$300,$A125,Распис!$C$4:$C$300,"&lt;="&amp;T$1,Распис!$D$4:$D$300,"&gt;="&amp;T$1),SUMIF(База!$B$3:$B$305,$A125,База!$K$3:$K$152))</f>
        <v>0</v>
      </c>
      <c r="U125" s="46" t="s">
        <v>23</v>
      </c>
      <c r="V125" s="46">
        <f ca="1">IF(COUNTIFS(Распис!$B$4:$B$300,$A125,Распис!$C$4:$C$300,"&lt;="&amp;V$1,Распис!$D$4:$D$300,"&gt;="&amp;V$1)&gt;0,SUMIFS(Распис!$F$4:$F$300,Распис!$B$4:$B$300,$A125,Распис!$C$4:$C$300,"&lt;="&amp;V$1,Распис!$D$4:$D$300,"&gt;="&amp;V$1),SUMIF(База!$B$3:$B$305,$A125,База!$F$3:$F$152))</f>
        <v>0</v>
      </c>
      <c r="W125" s="46">
        <f ca="1">IF(COUNTIFS(Распис!$B$4:$B$300,$A125,Распис!$C$4:$C$300,"&lt;="&amp;W$1,Распис!$D$4:$D$300,"&gt;="&amp;W$1)&gt;0,SUMIFS(Распис!$G$4:$G$300,Распис!$B$4:$B$300,$A125,Распис!$C$4:$C$300,"&lt;="&amp;W$1,Распис!$D$4:$D$300,"&gt;="&amp;W$1),SUMIF(База!$B$3:$B$305,$A125,База!$G$3:$G$152))</f>
        <v>0</v>
      </c>
      <c r="X125" s="46">
        <f ca="1">IF(COUNTIFS(Распис!$B$4:$B$300,$A125,Распис!$C$4:$C$300,"&lt;="&amp;X$1,Распис!$D$4:$D$300,"&gt;="&amp;X$1)&gt;0,SUMIFS(Распис!$H$4:$H$300,Распис!$B$4:$B$300,$A125,Распис!$C$4:$C$300,"&lt;="&amp;X$1,Распис!$D$4:$D$300,"&gt;="&amp;X$1),SUMIF(База!$B$3:$B$305,$A125,База!$H$3:$H$152))</f>
        <v>0</v>
      </c>
      <c r="Y125" s="46">
        <f ca="1">IF(COUNTIFS(Распис!$B$4:$B$300,$A125,Распис!$C$4:$C$300,"&lt;="&amp;Y$1,Распис!$D$4:$D$300,"&gt;="&amp;Y$1)&gt;0,SUMIFS(Распис!$I$4:$I$300,Распис!$B$4:$B$300,$A125,Распис!$C$4:$C$300,"&lt;="&amp;Y$1,Распис!$D$4:$D$300,"&gt;="&amp;Y$1),SUMIF(База!$B$3:$B$305,$A125,База!$I$3:$I$152))</f>
        <v>0</v>
      </c>
      <c r="Z125" s="46">
        <f ca="1">IF(COUNTIFS(Распис!$B$4:$B$300,$A125,Распис!$C$4:$C$300,"&lt;="&amp;Z$1,Распис!$D$4:$D$300,"&gt;="&amp;Z$1)&gt;0,SUMIFS(Распис!$J$4:$J$300,Распис!$B$4:$B$300,$A125,Распис!$C$4:$C$300,"&lt;="&amp;Z$1,Распис!$D$4:$D$300,"&gt;="&amp;Z$1),SUMIF(База!$B$3:$B$305,$A125,База!$J$3:$J$152))</f>
        <v>0</v>
      </c>
      <c r="AA125" s="46" t="s">
        <v>25</v>
      </c>
      <c r="AB125" s="46" t="s">
        <v>23</v>
      </c>
      <c r="AC125" s="46" t="s">
        <v>25</v>
      </c>
      <c r="AD125" s="46" t="s">
        <v>25</v>
      </c>
      <c r="AE125" s="46" t="s">
        <v>25</v>
      </c>
      <c r="AF125" s="46" t="s">
        <v>25</v>
      </c>
      <c r="AG125" s="46">
        <f t="shared" ca="1" si="11"/>
        <v>0</v>
      </c>
      <c r="AH125" s="46">
        <f ca="1">AG125-SUMIFS(Распред!$G$4:$G$300,Распред!$B$4:$B$300,"май",Распред!$F$4:$F$300,A125)</f>
        <v>0</v>
      </c>
      <c r="AI125" s="46">
        <f ca="1">AH125+(COUNTIF(B125:AF125,"КД")+SUMIFS(Распред!$AH$4:$AH$300,Распред!$F$4:$F$300,A125,Распред!$B$4:$B$300,"май"))*4</f>
        <v>20</v>
      </c>
      <c r="AJ125" s="46">
        <f t="shared" ca="1" si="12"/>
        <v>0</v>
      </c>
      <c r="AK125" s="46">
        <f t="shared" ca="1" si="13"/>
        <v>0</v>
      </c>
      <c r="AL125" s="46">
        <f>SUMIFS(Распред!$K$4:$K$300,Распред!$B$4:$B$300,"май",Распред!$J$4:$J$300,A125)+SUMIFS(Распред!$M$4:$M$300,Распред!$B$4:$B$300,"май",Распред!$L$4:$L$300,A125)+SUMIFS(Распред!$O$4:$O$300,Распред!$B$4:$B$300,"май",Распред!$N$4:$N$300,A125)+SUMIFS(Распред!$Q$4:$Q$300,Распред!$B$4:$B$300,"май",Распред!$P$4:$P$300,A125)+SUMIFS(Распред!$S$4:$S$300,Распред!$B$4:$B$300,"май",Распред!$R$4:$R$300,A125)+SUMIFS(Распред!$U$4:$U$300,Распред!$B$4:$B$300,"май",Распред!$T$4:$T$300,A125)+SUMIFS(Распред!$W$4:$W$300,Распред!$B$4:$B$300,"май",Распред!$V$4:$V$300,A125)+SUMIFS(Распред!$Y$4:$Y$300,Распред!$B$4:$B$300,"май",Распред!$X$4:$X$300,A125)+SUMIFS(Распред!$AA$4:$AA$300,Распред!$B$4:$B$300,"май",Распред!$Z$4:$Z$300,A125)+SUMIFS(Распред!$AC$4:$AC$300,Распред!$B$4:$B$300,"май",Распред!$AB$4:$AB$300,A125)</f>
        <v>0</v>
      </c>
      <c r="AM125" s="46">
        <f t="shared" ca="1" si="14"/>
        <v>0</v>
      </c>
      <c r="AN125" s="46">
        <f t="shared" ca="1" si="15"/>
        <v>0</v>
      </c>
      <c r="AO125" s="46">
        <f t="shared" ca="1" si="16"/>
        <v>0</v>
      </c>
      <c r="AP125" s="46">
        <f>январь!AP125</f>
        <v>0</v>
      </c>
      <c r="AQ125" s="46">
        <f t="shared" ca="1" si="17"/>
        <v>0</v>
      </c>
      <c r="AR125" s="47"/>
      <c r="AS125" s="47">
        <f t="shared" ca="1" si="18"/>
        <v>0</v>
      </c>
      <c r="AT125" s="47"/>
      <c r="AU125" s="47"/>
      <c r="AV125" s="47"/>
      <c r="AW125" s="47"/>
      <c r="AX125" s="47"/>
      <c r="AY125" s="184"/>
      <c r="AZ125" s="184"/>
      <c r="BA125" s="184"/>
      <c r="BB125" s="184"/>
      <c r="BC125" s="184"/>
      <c r="BD125" s="184"/>
      <c r="BE125" s="184"/>
    </row>
    <row r="126" spans="1:57" x14ac:dyDescent="0.25">
      <c r="A126" s="47">
        <f>База!B126</f>
        <v>0</v>
      </c>
      <c r="B126" s="46" t="s">
        <v>24</v>
      </c>
      <c r="C126" s="46">
        <f ca="1">IF(COUNTIFS(Распис!$B$4:$B$300,$A126,Распис!$C$4:$C$300,"&lt;="&amp;C$1,Распис!$D$4:$D$300,"&gt;="&amp;C$1)&gt;0,SUMIFS(Распис!$H$4:$H$300,Распис!$B$4:$B$300,$A126,Распис!$C$4:$C$300,"&lt;="&amp;C$1,Распис!$D$4:$D$300,"&gt;="&amp;C$1),SUMIF(База!$B$3:$B$305,$A126,База!$H$3:$H$152))</f>
        <v>0</v>
      </c>
      <c r="D126" s="46">
        <f ca="1">IF(COUNTIFS(Распис!$B$4:$B$300,$A126,Распис!$C$4:$C$300,"&lt;="&amp;D$1,Распис!$D$4:$D$300,"&gt;="&amp;D$1)&gt;0,SUMIFS(Распис!$I$4:$I$300,Распис!$B$4:$B$300,$A126,Распис!$C$4:$C$300,"&lt;="&amp;D$1,Распис!$D$4:$D$300,"&gt;="&amp;D$1),SUMIF(База!$B$3:$B$305,$A126,База!$I$3:$I$152))</f>
        <v>0</v>
      </c>
      <c r="E126" s="46">
        <f ca="1">IF(COUNTIFS(Распис!$B$4:$B$300,$A126,Распис!$C$4:$C$300,"&lt;="&amp;E$1,Распис!$D$4:$D$300,"&gt;="&amp;E$1)&gt;0,SUMIFS(Распис!$J$4:$J$300,Распис!$B$4:$B$300,$A126,Распис!$C$4:$C$300,"&lt;="&amp;E$1,Распис!$D$4:$D$300,"&gt;="&amp;E$1),SUMIF(База!$B$3:$B$305,$A126,База!$J$3:$J$152))</f>
        <v>0</v>
      </c>
      <c r="F126" s="46">
        <f ca="1">IF(COUNTIFS(Распис!$B$4:$B$300,$A126,Распис!$C$4:$C$300,"&lt;="&amp;F$1,Распис!$D$4:$D$300,"&gt;="&amp;F$1)&gt;0,SUMIFS(Распис!$K$4:$K$300,Распис!$B$4:$B$300,$A126,Распис!$C$4:$C$300,"&lt;="&amp;F$1,Распис!$D$4:$D$300,"&gt;="&amp;F$1),SUMIF(База!$B$3:$B$305,$A126,База!$K$3:$K$152))</f>
        <v>0</v>
      </c>
      <c r="G126" s="46" t="s">
        <v>23</v>
      </c>
      <c r="H126" s="46" t="s">
        <v>24</v>
      </c>
      <c r="I126" s="46">
        <f ca="1">IF(COUNTIFS(Распис!$B$4:$B$300,$A126,Распис!$C$4:$C$300,"&lt;="&amp;I$1,Распис!$D$4:$D$300,"&gt;="&amp;I$1)&gt;0,SUMIFS(Распис!$G$4:$G$300,Распис!$B$4:$B$300,$A126,Распис!$C$4:$C$300,"&lt;="&amp;I$1,Распис!$D$4:$D$300,"&gt;="&amp;I$1),SUMIF(База!$B$3:$B$305,$A126,База!$G$3:$G$152))</f>
        <v>0</v>
      </c>
      <c r="J126" s="46" t="s">
        <v>24</v>
      </c>
      <c r="K126" s="46">
        <f ca="1">IF(COUNTIFS(Распис!$B$4:$B$300,$A126,Распис!$C$4:$C$300,"&lt;="&amp;K$1,Распис!$D$4:$D$300,"&gt;="&amp;K$1)&gt;0,SUMIFS(Распис!$I$4:$I$300,Распис!$B$4:$B$300,$A126,Распис!$C$4:$C$300,"&lt;="&amp;K$1,Распис!$D$4:$D$300,"&gt;="&amp;K$1),SUMIF(База!$B$3:$B$305,$A126,База!$I$3:$I$152))</f>
        <v>0</v>
      </c>
      <c r="L126" s="46">
        <f ca="1">IF(COUNTIFS(Распис!$B$4:$B$300,$A126,Распис!$C$4:$C$300,"&lt;="&amp;L$1,Распис!$D$4:$D$300,"&gt;="&amp;L$1)&gt;0,SUMIFS(Распис!$J$4:$J$300,Распис!$B$4:$B$300,$A126,Распис!$C$4:$C$300,"&lt;="&amp;L$1,Распис!$D$4:$D$300,"&gt;="&amp;L$1),SUMIF(База!$B$3:$B$305,$A126,База!$J$3:$J$152))</f>
        <v>0</v>
      </c>
      <c r="M126" s="46">
        <f ca="1">IF(COUNTIFS(Распис!$B$4:$B$300,$A126,Распис!$C$4:$C$300,"&lt;="&amp;M$1,Распис!$D$4:$D$300,"&gt;="&amp;M$1)&gt;0,SUMIFS(Распис!$K$4:$K$300,Распис!$B$4:$B$300,$A126,Распис!$C$4:$C$300,"&lt;="&amp;M$1,Распис!$D$4:$D$300,"&gt;="&amp;M$1),SUMIF(База!$B$3:$B$305,$A126,База!$K$3:$K$152))</f>
        <v>0</v>
      </c>
      <c r="N126" s="46" t="s">
        <v>23</v>
      </c>
      <c r="O126" s="46">
        <f ca="1">IF(COUNTIFS(Распис!$B$4:$B$300,$A126,Распис!$C$4:$C$300,"&lt;="&amp;O$1,Распис!$D$4:$D$300,"&gt;="&amp;O$1)&gt;0,SUMIFS(Распис!$F$4:$F$300,Распис!$B$4:$B$300,$A126,Распис!$C$4:$C$300,"&lt;="&amp;O$1,Распис!$D$4:$D$300,"&gt;="&amp;O$1),SUMIF(База!$B$3:$B$305,$A126,База!$F$3:$F$152))</f>
        <v>0</v>
      </c>
      <c r="P126" s="46">
        <f ca="1">IF(COUNTIFS(Распис!$B$4:$B$300,$A126,Распис!$C$4:$C$300,"&lt;="&amp;P$1,Распис!$D$4:$D$300,"&gt;="&amp;P$1)&gt;0,SUMIFS(Распис!$G$4:$G$300,Распис!$B$4:$B$300,$A126,Распис!$C$4:$C$300,"&lt;="&amp;P$1,Распис!$D$4:$D$300,"&gt;="&amp;P$1),SUMIF(База!$B$3:$B$305,$A126,База!$G$3:$G$152))</f>
        <v>0</v>
      </c>
      <c r="Q126" s="46">
        <f ca="1">IF(COUNTIFS(Распис!$B$4:$B$300,$A126,Распис!$C$4:$C$300,"&lt;="&amp;Q$1,Распис!$D$4:$D$300,"&gt;="&amp;Q$1)&gt;0,SUMIFS(Распис!$H$4:$H$300,Распис!$B$4:$B$300,$A126,Распис!$C$4:$C$300,"&lt;="&amp;Q$1,Распис!$D$4:$D$300,"&gt;="&amp;Q$1),SUMIF(База!$B$3:$B$305,$A126,База!$H$3:$H$152))</f>
        <v>0</v>
      </c>
      <c r="R126" s="46">
        <f ca="1">IF(COUNTIFS(Распис!$B$4:$B$300,$A126,Распис!$C$4:$C$300,"&lt;="&amp;R$1,Распис!$D$4:$D$300,"&gt;="&amp;R$1)&gt;0,SUMIFS(Распис!$I$4:$I$300,Распис!$B$4:$B$300,$A126,Распис!$C$4:$C$300,"&lt;="&amp;R$1,Распис!$D$4:$D$300,"&gt;="&amp;R$1),SUMIF(База!$B$3:$B$305,$A126,База!$I$3:$I$152))</f>
        <v>0</v>
      </c>
      <c r="S126" s="46">
        <f ca="1">IF(COUNTIFS(Распис!$B$4:$B$300,$A126,Распис!$C$4:$C$300,"&lt;="&amp;S$1,Распис!$D$4:$D$300,"&gt;="&amp;S$1)&gt;0,SUMIFS(Распис!$J$4:$J$300,Распис!$B$4:$B$300,$A126,Распис!$C$4:$C$300,"&lt;="&amp;S$1,Распис!$D$4:$D$300,"&gt;="&amp;S$1),SUMIF(База!$B$3:$B$305,$A126,База!$J$3:$J$152))</f>
        <v>0</v>
      </c>
      <c r="T126" s="46">
        <f ca="1">IF(COUNTIFS(Распис!$B$4:$B$300,$A126,Распис!$C$4:$C$300,"&lt;="&amp;T$1,Распис!$D$4:$D$300,"&gt;="&amp;T$1)&gt;0,SUMIFS(Распис!$K$4:$K$300,Распис!$B$4:$B$300,$A126,Распис!$C$4:$C$300,"&lt;="&amp;T$1,Распис!$D$4:$D$300,"&gt;="&amp;T$1),SUMIF(База!$B$3:$B$305,$A126,База!$K$3:$K$152))</f>
        <v>0</v>
      </c>
      <c r="U126" s="46" t="s">
        <v>23</v>
      </c>
      <c r="V126" s="46">
        <f ca="1">IF(COUNTIFS(Распис!$B$4:$B$300,$A126,Распис!$C$4:$C$300,"&lt;="&amp;V$1,Распис!$D$4:$D$300,"&gt;="&amp;V$1)&gt;0,SUMIFS(Распис!$F$4:$F$300,Распис!$B$4:$B$300,$A126,Распис!$C$4:$C$300,"&lt;="&amp;V$1,Распис!$D$4:$D$300,"&gt;="&amp;V$1),SUMIF(База!$B$3:$B$305,$A126,База!$F$3:$F$152))</f>
        <v>0</v>
      </c>
      <c r="W126" s="46">
        <f ca="1">IF(COUNTIFS(Распис!$B$4:$B$300,$A126,Распис!$C$4:$C$300,"&lt;="&amp;W$1,Распис!$D$4:$D$300,"&gt;="&amp;W$1)&gt;0,SUMIFS(Распис!$G$4:$G$300,Распис!$B$4:$B$300,$A126,Распис!$C$4:$C$300,"&lt;="&amp;W$1,Распис!$D$4:$D$300,"&gt;="&amp;W$1),SUMIF(База!$B$3:$B$305,$A126,База!$G$3:$G$152))</f>
        <v>0</v>
      </c>
      <c r="X126" s="46">
        <f ca="1">IF(COUNTIFS(Распис!$B$4:$B$300,$A126,Распис!$C$4:$C$300,"&lt;="&amp;X$1,Распис!$D$4:$D$300,"&gt;="&amp;X$1)&gt;0,SUMIFS(Распис!$H$4:$H$300,Распис!$B$4:$B$300,$A126,Распис!$C$4:$C$300,"&lt;="&amp;X$1,Распис!$D$4:$D$300,"&gt;="&amp;X$1),SUMIF(База!$B$3:$B$305,$A126,База!$H$3:$H$152))</f>
        <v>0</v>
      </c>
      <c r="Y126" s="46">
        <f ca="1">IF(COUNTIFS(Распис!$B$4:$B$300,$A126,Распис!$C$4:$C$300,"&lt;="&amp;Y$1,Распис!$D$4:$D$300,"&gt;="&amp;Y$1)&gt;0,SUMIFS(Распис!$I$4:$I$300,Распис!$B$4:$B$300,$A126,Распис!$C$4:$C$300,"&lt;="&amp;Y$1,Распис!$D$4:$D$300,"&gt;="&amp;Y$1),SUMIF(База!$B$3:$B$305,$A126,База!$I$3:$I$152))</f>
        <v>0</v>
      </c>
      <c r="Z126" s="46">
        <f ca="1">IF(COUNTIFS(Распис!$B$4:$B$300,$A126,Распис!$C$4:$C$300,"&lt;="&amp;Z$1,Распис!$D$4:$D$300,"&gt;="&amp;Z$1)&gt;0,SUMIFS(Распис!$J$4:$J$300,Распис!$B$4:$B$300,$A126,Распис!$C$4:$C$300,"&lt;="&amp;Z$1,Распис!$D$4:$D$300,"&gt;="&amp;Z$1),SUMIF(База!$B$3:$B$305,$A126,База!$J$3:$J$152))</f>
        <v>0</v>
      </c>
      <c r="AA126" s="46" t="s">
        <v>25</v>
      </c>
      <c r="AB126" s="46" t="s">
        <v>23</v>
      </c>
      <c r="AC126" s="46" t="s">
        <v>25</v>
      </c>
      <c r="AD126" s="46" t="s">
        <v>25</v>
      </c>
      <c r="AE126" s="46" t="s">
        <v>25</v>
      </c>
      <c r="AF126" s="46" t="s">
        <v>25</v>
      </c>
      <c r="AG126" s="46">
        <f t="shared" ca="1" si="11"/>
        <v>0</v>
      </c>
      <c r="AH126" s="46">
        <f ca="1">AG126-SUMIFS(Распред!$G$4:$G$300,Распред!$B$4:$B$300,"май",Распред!$F$4:$F$300,A126)</f>
        <v>0</v>
      </c>
      <c r="AI126" s="46">
        <f ca="1">AH126+(COUNTIF(B126:AF126,"КД")+SUMIFS(Распред!$AH$4:$AH$300,Распред!$F$4:$F$300,A126,Распред!$B$4:$B$300,"май"))*4</f>
        <v>20</v>
      </c>
      <c r="AJ126" s="46">
        <f t="shared" ca="1" si="12"/>
        <v>0</v>
      </c>
      <c r="AK126" s="46">
        <f t="shared" ca="1" si="13"/>
        <v>0</v>
      </c>
      <c r="AL126" s="46">
        <f>SUMIFS(Распред!$K$4:$K$300,Распред!$B$4:$B$300,"май",Распред!$J$4:$J$300,A126)+SUMIFS(Распред!$M$4:$M$300,Распред!$B$4:$B$300,"май",Распред!$L$4:$L$300,A126)+SUMIFS(Распред!$O$4:$O$300,Распред!$B$4:$B$300,"май",Распред!$N$4:$N$300,A126)+SUMIFS(Распред!$Q$4:$Q$300,Распред!$B$4:$B$300,"май",Распред!$P$4:$P$300,A126)+SUMIFS(Распред!$S$4:$S$300,Распред!$B$4:$B$300,"май",Распред!$R$4:$R$300,A126)+SUMIFS(Распред!$U$4:$U$300,Распред!$B$4:$B$300,"май",Распред!$T$4:$T$300,A126)+SUMIFS(Распред!$W$4:$W$300,Распред!$B$4:$B$300,"май",Распред!$V$4:$V$300,A126)+SUMIFS(Распред!$Y$4:$Y$300,Распред!$B$4:$B$300,"май",Распред!$X$4:$X$300,A126)+SUMIFS(Распред!$AA$4:$AA$300,Распред!$B$4:$B$300,"май",Распред!$Z$4:$Z$300,A126)+SUMIFS(Распред!$AC$4:$AC$300,Распред!$B$4:$B$300,"май",Распред!$AB$4:$AB$300,A126)</f>
        <v>0</v>
      </c>
      <c r="AM126" s="46">
        <f t="shared" ca="1" si="14"/>
        <v>0</v>
      </c>
      <c r="AN126" s="46">
        <f t="shared" ca="1" si="15"/>
        <v>0</v>
      </c>
      <c r="AO126" s="46">
        <f t="shared" ca="1" si="16"/>
        <v>0</v>
      </c>
      <c r="AP126" s="46">
        <f>январь!AP126</f>
        <v>0</v>
      </c>
      <c r="AQ126" s="46">
        <f t="shared" ca="1" si="17"/>
        <v>0</v>
      </c>
      <c r="AR126" s="47"/>
      <c r="AS126" s="47">
        <f t="shared" ca="1" si="18"/>
        <v>0</v>
      </c>
      <c r="AT126" s="47"/>
      <c r="AU126" s="47"/>
      <c r="AV126" s="47"/>
      <c r="AW126" s="47"/>
      <c r="AX126" s="47"/>
      <c r="AY126" s="184"/>
      <c r="AZ126" s="184"/>
      <c r="BA126" s="184"/>
      <c r="BB126" s="184"/>
      <c r="BC126" s="184"/>
      <c r="BD126" s="184"/>
      <c r="BE126" s="184"/>
    </row>
    <row r="127" spans="1:57" x14ac:dyDescent="0.25">
      <c r="A127" s="47">
        <f>База!B127</f>
        <v>0</v>
      </c>
      <c r="B127" s="46" t="s">
        <v>24</v>
      </c>
      <c r="C127" s="46">
        <f ca="1">IF(COUNTIFS(Распис!$B$4:$B$300,$A127,Распис!$C$4:$C$300,"&lt;="&amp;C$1,Распис!$D$4:$D$300,"&gt;="&amp;C$1)&gt;0,SUMIFS(Распис!$H$4:$H$300,Распис!$B$4:$B$300,$A127,Распис!$C$4:$C$300,"&lt;="&amp;C$1,Распис!$D$4:$D$300,"&gt;="&amp;C$1),SUMIF(База!$B$3:$B$305,$A127,База!$H$3:$H$152))</f>
        <v>0</v>
      </c>
      <c r="D127" s="46">
        <f ca="1">IF(COUNTIFS(Распис!$B$4:$B$300,$A127,Распис!$C$4:$C$300,"&lt;="&amp;D$1,Распис!$D$4:$D$300,"&gt;="&amp;D$1)&gt;0,SUMIFS(Распис!$I$4:$I$300,Распис!$B$4:$B$300,$A127,Распис!$C$4:$C$300,"&lt;="&amp;D$1,Распис!$D$4:$D$300,"&gt;="&amp;D$1),SUMIF(База!$B$3:$B$305,$A127,База!$I$3:$I$152))</f>
        <v>0</v>
      </c>
      <c r="E127" s="46">
        <f ca="1">IF(COUNTIFS(Распис!$B$4:$B$300,$A127,Распис!$C$4:$C$300,"&lt;="&amp;E$1,Распис!$D$4:$D$300,"&gt;="&amp;E$1)&gt;0,SUMIFS(Распис!$J$4:$J$300,Распис!$B$4:$B$300,$A127,Распис!$C$4:$C$300,"&lt;="&amp;E$1,Распис!$D$4:$D$300,"&gt;="&amp;E$1),SUMIF(База!$B$3:$B$305,$A127,База!$J$3:$J$152))</f>
        <v>0</v>
      </c>
      <c r="F127" s="46">
        <f ca="1">IF(COUNTIFS(Распис!$B$4:$B$300,$A127,Распис!$C$4:$C$300,"&lt;="&amp;F$1,Распис!$D$4:$D$300,"&gt;="&amp;F$1)&gt;0,SUMIFS(Распис!$K$4:$K$300,Распис!$B$4:$B$300,$A127,Распис!$C$4:$C$300,"&lt;="&amp;F$1,Распис!$D$4:$D$300,"&gt;="&amp;F$1),SUMIF(База!$B$3:$B$305,$A127,База!$K$3:$K$152))</f>
        <v>0</v>
      </c>
      <c r="G127" s="46" t="s">
        <v>23</v>
      </c>
      <c r="H127" s="46" t="s">
        <v>24</v>
      </c>
      <c r="I127" s="46">
        <f ca="1">IF(COUNTIFS(Распис!$B$4:$B$300,$A127,Распис!$C$4:$C$300,"&lt;="&amp;I$1,Распис!$D$4:$D$300,"&gt;="&amp;I$1)&gt;0,SUMIFS(Распис!$G$4:$G$300,Распис!$B$4:$B$300,$A127,Распис!$C$4:$C$300,"&lt;="&amp;I$1,Распис!$D$4:$D$300,"&gt;="&amp;I$1),SUMIF(База!$B$3:$B$305,$A127,База!$G$3:$G$152))</f>
        <v>0</v>
      </c>
      <c r="J127" s="46" t="s">
        <v>24</v>
      </c>
      <c r="K127" s="46">
        <f ca="1">IF(COUNTIFS(Распис!$B$4:$B$300,$A127,Распис!$C$4:$C$300,"&lt;="&amp;K$1,Распис!$D$4:$D$300,"&gt;="&amp;K$1)&gt;0,SUMIFS(Распис!$I$4:$I$300,Распис!$B$4:$B$300,$A127,Распис!$C$4:$C$300,"&lt;="&amp;K$1,Распис!$D$4:$D$300,"&gt;="&amp;K$1),SUMIF(База!$B$3:$B$305,$A127,База!$I$3:$I$152))</f>
        <v>0</v>
      </c>
      <c r="L127" s="46">
        <f ca="1">IF(COUNTIFS(Распис!$B$4:$B$300,$A127,Распис!$C$4:$C$300,"&lt;="&amp;L$1,Распис!$D$4:$D$300,"&gt;="&amp;L$1)&gt;0,SUMIFS(Распис!$J$4:$J$300,Распис!$B$4:$B$300,$A127,Распис!$C$4:$C$300,"&lt;="&amp;L$1,Распис!$D$4:$D$300,"&gt;="&amp;L$1),SUMIF(База!$B$3:$B$305,$A127,База!$J$3:$J$152))</f>
        <v>0</v>
      </c>
      <c r="M127" s="46">
        <f ca="1">IF(COUNTIFS(Распис!$B$4:$B$300,$A127,Распис!$C$4:$C$300,"&lt;="&amp;M$1,Распис!$D$4:$D$300,"&gt;="&amp;M$1)&gt;0,SUMIFS(Распис!$K$4:$K$300,Распис!$B$4:$B$300,$A127,Распис!$C$4:$C$300,"&lt;="&amp;M$1,Распис!$D$4:$D$300,"&gt;="&amp;M$1),SUMIF(База!$B$3:$B$305,$A127,База!$K$3:$K$152))</f>
        <v>0</v>
      </c>
      <c r="N127" s="46" t="s">
        <v>23</v>
      </c>
      <c r="O127" s="46">
        <f ca="1">IF(COUNTIFS(Распис!$B$4:$B$300,$A127,Распис!$C$4:$C$300,"&lt;="&amp;O$1,Распис!$D$4:$D$300,"&gt;="&amp;O$1)&gt;0,SUMIFS(Распис!$F$4:$F$300,Распис!$B$4:$B$300,$A127,Распис!$C$4:$C$300,"&lt;="&amp;O$1,Распис!$D$4:$D$300,"&gt;="&amp;O$1),SUMIF(База!$B$3:$B$305,$A127,База!$F$3:$F$152))</f>
        <v>0</v>
      </c>
      <c r="P127" s="46">
        <f ca="1">IF(COUNTIFS(Распис!$B$4:$B$300,$A127,Распис!$C$4:$C$300,"&lt;="&amp;P$1,Распис!$D$4:$D$300,"&gt;="&amp;P$1)&gt;0,SUMIFS(Распис!$G$4:$G$300,Распис!$B$4:$B$300,$A127,Распис!$C$4:$C$300,"&lt;="&amp;P$1,Распис!$D$4:$D$300,"&gt;="&amp;P$1),SUMIF(База!$B$3:$B$305,$A127,База!$G$3:$G$152))</f>
        <v>0</v>
      </c>
      <c r="Q127" s="46">
        <f ca="1">IF(COUNTIFS(Распис!$B$4:$B$300,$A127,Распис!$C$4:$C$300,"&lt;="&amp;Q$1,Распис!$D$4:$D$300,"&gt;="&amp;Q$1)&gt;0,SUMIFS(Распис!$H$4:$H$300,Распис!$B$4:$B$300,$A127,Распис!$C$4:$C$300,"&lt;="&amp;Q$1,Распис!$D$4:$D$300,"&gt;="&amp;Q$1),SUMIF(База!$B$3:$B$305,$A127,База!$H$3:$H$152))</f>
        <v>0</v>
      </c>
      <c r="R127" s="46">
        <f ca="1">IF(COUNTIFS(Распис!$B$4:$B$300,$A127,Распис!$C$4:$C$300,"&lt;="&amp;R$1,Распис!$D$4:$D$300,"&gt;="&amp;R$1)&gt;0,SUMIFS(Распис!$I$4:$I$300,Распис!$B$4:$B$300,$A127,Распис!$C$4:$C$300,"&lt;="&amp;R$1,Распис!$D$4:$D$300,"&gt;="&amp;R$1),SUMIF(База!$B$3:$B$305,$A127,База!$I$3:$I$152))</f>
        <v>0</v>
      </c>
      <c r="S127" s="46">
        <f ca="1">IF(COUNTIFS(Распис!$B$4:$B$300,$A127,Распис!$C$4:$C$300,"&lt;="&amp;S$1,Распис!$D$4:$D$300,"&gt;="&amp;S$1)&gt;0,SUMIFS(Распис!$J$4:$J$300,Распис!$B$4:$B$300,$A127,Распис!$C$4:$C$300,"&lt;="&amp;S$1,Распис!$D$4:$D$300,"&gt;="&amp;S$1),SUMIF(База!$B$3:$B$305,$A127,База!$J$3:$J$152))</f>
        <v>0</v>
      </c>
      <c r="T127" s="46">
        <f ca="1">IF(COUNTIFS(Распис!$B$4:$B$300,$A127,Распис!$C$4:$C$300,"&lt;="&amp;T$1,Распис!$D$4:$D$300,"&gt;="&amp;T$1)&gt;0,SUMIFS(Распис!$K$4:$K$300,Распис!$B$4:$B$300,$A127,Распис!$C$4:$C$300,"&lt;="&amp;T$1,Распис!$D$4:$D$300,"&gt;="&amp;T$1),SUMIF(База!$B$3:$B$305,$A127,База!$K$3:$K$152))</f>
        <v>0</v>
      </c>
      <c r="U127" s="46" t="s">
        <v>23</v>
      </c>
      <c r="V127" s="46">
        <f ca="1">IF(COUNTIFS(Распис!$B$4:$B$300,$A127,Распис!$C$4:$C$300,"&lt;="&amp;V$1,Распис!$D$4:$D$300,"&gt;="&amp;V$1)&gt;0,SUMIFS(Распис!$F$4:$F$300,Распис!$B$4:$B$300,$A127,Распис!$C$4:$C$300,"&lt;="&amp;V$1,Распис!$D$4:$D$300,"&gt;="&amp;V$1),SUMIF(База!$B$3:$B$305,$A127,База!$F$3:$F$152))</f>
        <v>0</v>
      </c>
      <c r="W127" s="46">
        <f ca="1">IF(COUNTIFS(Распис!$B$4:$B$300,$A127,Распис!$C$4:$C$300,"&lt;="&amp;W$1,Распис!$D$4:$D$300,"&gt;="&amp;W$1)&gt;0,SUMIFS(Распис!$G$4:$G$300,Распис!$B$4:$B$300,$A127,Распис!$C$4:$C$300,"&lt;="&amp;W$1,Распис!$D$4:$D$300,"&gt;="&amp;W$1),SUMIF(База!$B$3:$B$305,$A127,База!$G$3:$G$152))</f>
        <v>0</v>
      </c>
      <c r="X127" s="46">
        <f ca="1">IF(COUNTIFS(Распис!$B$4:$B$300,$A127,Распис!$C$4:$C$300,"&lt;="&amp;X$1,Распис!$D$4:$D$300,"&gt;="&amp;X$1)&gt;0,SUMIFS(Распис!$H$4:$H$300,Распис!$B$4:$B$300,$A127,Распис!$C$4:$C$300,"&lt;="&amp;X$1,Распис!$D$4:$D$300,"&gt;="&amp;X$1),SUMIF(База!$B$3:$B$305,$A127,База!$H$3:$H$152))</f>
        <v>0</v>
      </c>
      <c r="Y127" s="46">
        <f ca="1">IF(COUNTIFS(Распис!$B$4:$B$300,$A127,Распис!$C$4:$C$300,"&lt;="&amp;Y$1,Распис!$D$4:$D$300,"&gt;="&amp;Y$1)&gt;0,SUMIFS(Распис!$I$4:$I$300,Распис!$B$4:$B$300,$A127,Распис!$C$4:$C$300,"&lt;="&amp;Y$1,Распис!$D$4:$D$300,"&gt;="&amp;Y$1),SUMIF(База!$B$3:$B$305,$A127,База!$I$3:$I$152))</f>
        <v>0</v>
      </c>
      <c r="Z127" s="46">
        <f ca="1">IF(COUNTIFS(Распис!$B$4:$B$300,$A127,Распис!$C$4:$C$300,"&lt;="&amp;Z$1,Распис!$D$4:$D$300,"&gt;="&amp;Z$1)&gt;0,SUMIFS(Распис!$J$4:$J$300,Распис!$B$4:$B$300,$A127,Распис!$C$4:$C$300,"&lt;="&amp;Z$1,Распис!$D$4:$D$300,"&gt;="&amp;Z$1),SUMIF(База!$B$3:$B$305,$A127,База!$J$3:$J$152))</f>
        <v>0</v>
      </c>
      <c r="AA127" s="46" t="s">
        <v>25</v>
      </c>
      <c r="AB127" s="46" t="s">
        <v>23</v>
      </c>
      <c r="AC127" s="46" t="s">
        <v>25</v>
      </c>
      <c r="AD127" s="46" t="s">
        <v>25</v>
      </c>
      <c r="AE127" s="46" t="s">
        <v>25</v>
      </c>
      <c r="AF127" s="46" t="s">
        <v>25</v>
      </c>
      <c r="AG127" s="46">
        <f t="shared" ca="1" si="11"/>
        <v>0</v>
      </c>
      <c r="AH127" s="46">
        <f ca="1">AG127-SUMIFS(Распред!$G$4:$G$300,Распред!$B$4:$B$300,"май",Распред!$F$4:$F$300,A127)</f>
        <v>0</v>
      </c>
      <c r="AI127" s="46">
        <f ca="1">AH127+(COUNTIF(B127:AF127,"КД")+SUMIFS(Распред!$AH$4:$AH$300,Распред!$F$4:$F$300,A127,Распред!$B$4:$B$300,"май"))*4</f>
        <v>20</v>
      </c>
      <c r="AJ127" s="46">
        <f t="shared" ca="1" si="12"/>
        <v>0</v>
      </c>
      <c r="AK127" s="46">
        <f t="shared" ca="1" si="13"/>
        <v>0</v>
      </c>
      <c r="AL127" s="46">
        <f>SUMIFS(Распред!$K$4:$K$300,Распред!$B$4:$B$300,"май",Распред!$J$4:$J$300,A127)+SUMIFS(Распред!$M$4:$M$300,Распред!$B$4:$B$300,"май",Распред!$L$4:$L$300,A127)+SUMIFS(Распред!$O$4:$O$300,Распред!$B$4:$B$300,"май",Распред!$N$4:$N$300,A127)+SUMIFS(Распред!$Q$4:$Q$300,Распред!$B$4:$B$300,"май",Распред!$P$4:$P$300,A127)+SUMIFS(Распред!$S$4:$S$300,Распред!$B$4:$B$300,"май",Распред!$R$4:$R$300,A127)+SUMIFS(Распред!$U$4:$U$300,Распред!$B$4:$B$300,"май",Распред!$T$4:$T$300,A127)+SUMIFS(Распред!$W$4:$W$300,Распред!$B$4:$B$300,"май",Распред!$V$4:$V$300,A127)+SUMIFS(Распред!$Y$4:$Y$300,Распред!$B$4:$B$300,"май",Распред!$X$4:$X$300,A127)+SUMIFS(Распред!$AA$4:$AA$300,Распред!$B$4:$B$300,"май",Распред!$Z$4:$Z$300,A127)+SUMIFS(Распред!$AC$4:$AC$300,Распред!$B$4:$B$300,"май",Распред!$AB$4:$AB$300,A127)</f>
        <v>0</v>
      </c>
      <c r="AM127" s="46">
        <f t="shared" ca="1" si="14"/>
        <v>0</v>
      </c>
      <c r="AN127" s="46">
        <f t="shared" ca="1" si="15"/>
        <v>0</v>
      </c>
      <c r="AO127" s="46">
        <f t="shared" ca="1" si="16"/>
        <v>0</v>
      </c>
      <c r="AP127" s="46">
        <f>январь!AP127</f>
        <v>0</v>
      </c>
      <c r="AQ127" s="46">
        <f t="shared" ca="1" si="17"/>
        <v>0</v>
      </c>
      <c r="AR127" s="47"/>
      <c r="AS127" s="47">
        <f t="shared" ca="1" si="18"/>
        <v>0</v>
      </c>
      <c r="AT127" s="47"/>
      <c r="AU127" s="47"/>
      <c r="AV127" s="47"/>
      <c r="AW127" s="47"/>
      <c r="AX127" s="47"/>
      <c r="AY127" s="184"/>
      <c r="AZ127" s="184"/>
      <c r="BA127" s="184"/>
      <c r="BB127" s="184"/>
      <c r="BC127" s="184"/>
      <c r="BD127" s="184"/>
      <c r="BE127" s="184"/>
    </row>
    <row r="128" spans="1:57" x14ac:dyDescent="0.25">
      <c r="A128" s="47">
        <f>База!B128</f>
        <v>0</v>
      </c>
      <c r="B128" s="46" t="s">
        <v>24</v>
      </c>
      <c r="C128" s="46">
        <f ca="1">IF(COUNTIFS(Распис!$B$4:$B$300,$A128,Распис!$C$4:$C$300,"&lt;="&amp;C$1,Распис!$D$4:$D$300,"&gt;="&amp;C$1)&gt;0,SUMIFS(Распис!$H$4:$H$300,Распис!$B$4:$B$300,$A128,Распис!$C$4:$C$300,"&lt;="&amp;C$1,Распис!$D$4:$D$300,"&gt;="&amp;C$1),SUMIF(База!$B$3:$B$305,$A128,База!$H$3:$H$152))</f>
        <v>0</v>
      </c>
      <c r="D128" s="46">
        <f ca="1">IF(COUNTIFS(Распис!$B$4:$B$300,$A128,Распис!$C$4:$C$300,"&lt;="&amp;D$1,Распис!$D$4:$D$300,"&gt;="&amp;D$1)&gt;0,SUMIFS(Распис!$I$4:$I$300,Распис!$B$4:$B$300,$A128,Распис!$C$4:$C$300,"&lt;="&amp;D$1,Распис!$D$4:$D$300,"&gt;="&amp;D$1),SUMIF(База!$B$3:$B$305,$A128,База!$I$3:$I$152))</f>
        <v>0</v>
      </c>
      <c r="E128" s="46">
        <f ca="1">IF(COUNTIFS(Распис!$B$4:$B$300,$A128,Распис!$C$4:$C$300,"&lt;="&amp;E$1,Распис!$D$4:$D$300,"&gt;="&amp;E$1)&gt;0,SUMIFS(Распис!$J$4:$J$300,Распис!$B$4:$B$300,$A128,Распис!$C$4:$C$300,"&lt;="&amp;E$1,Распис!$D$4:$D$300,"&gt;="&amp;E$1),SUMIF(База!$B$3:$B$305,$A128,База!$J$3:$J$152))</f>
        <v>0</v>
      </c>
      <c r="F128" s="46">
        <f ca="1">IF(COUNTIFS(Распис!$B$4:$B$300,$A128,Распис!$C$4:$C$300,"&lt;="&amp;F$1,Распис!$D$4:$D$300,"&gt;="&amp;F$1)&gt;0,SUMIFS(Распис!$K$4:$K$300,Распис!$B$4:$B$300,$A128,Распис!$C$4:$C$300,"&lt;="&amp;F$1,Распис!$D$4:$D$300,"&gt;="&amp;F$1),SUMIF(База!$B$3:$B$305,$A128,База!$K$3:$K$152))</f>
        <v>0</v>
      </c>
      <c r="G128" s="46" t="s">
        <v>23</v>
      </c>
      <c r="H128" s="46" t="s">
        <v>24</v>
      </c>
      <c r="I128" s="46">
        <f ca="1">IF(COUNTIFS(Распис!$B$4:$B$300,$A128,Распис!$C$4:$C$300,"&lt;="&amp;I$1,Распис!$D$4:$D$300,"&gt;="&amp;I$1)&gt;0,SUMIFS(Распис!$G$4:$G$300,Распис!$B$4:$B$300,$A128,Распис!$C$4:$C$300,"&lt;="&amp;I$1,Распис!$D$4:$D$300,"&gt;="&amp;I$1),SUMIF(База!$B$3:$B$305,$A128,База!$G$3:$G$152))</f>
        <v>0</v>
      </c>
      <c r="J128" s="46" t="s">
        <v>24</v>
      </c>
      <c r="K128" s="46">
        <f ca="1">IF(COUNTIFS(Распис!$B$4:$B$300,$A128,Распис!$C$4:$C$300,"&lt;="&amp;K$1,Распис!$D$4:$D$300,"&gt;="&amp;K$1)&gt;0,SUMIFS(Распис!$I$4:$I$300,Распис!$B$4:$B$300,$A128,Распис!$C$4:$C$300,"&lt;="&amp;K$1,Распис!$D$4:$D$300,"&gt;="&amp;K$1),SUMIF(База!$B$3:$B$305,$A128,База!$I$3:$I$152))</f>
        <v>0</v>
      </c>
      <c r="L128" s="46">
        <f ca="1">IF(COUNTIFS(Распис!$B$4:$B$300,$A128,Распис!$C$4:$C$300,"&lt;="&amp;L$1,Распис!$D$4:$D$300,"&gt;="&amp;L$1)&gt;0,SUMIFS(Распис!$J$4:$J$300,Распис!$B$4:$B$300,$A128,Распис!$C$4:$C$300,"&lt;="&amp;L$1,Распис!$D$4:$D$300,"&gt;="&amp;L$1),SUMIF(База!$B$3:$B$305,$A128,База!$J$3:$J$152))</f>
        <v>0</v>
      </c>
      <c r="M128" s="46">
        <f ca="1">IF(COUNTIFS(Распис!$B$4:$B$300,$A128,Распис!$C$4:$C$300,"&lt;="&amp;M$1,Распис!$D$4:$D$300,"&gt;="&amp;M$1)&gt;0,SUMIFS(Распис!$K$4:$K$300,Распис!$B$4:$B$300,$A128,Распис!$C$4:$C$300,"&lt;="&amp;M$1,Распис!$D$4:$D$300,"&gt;="&amp;M$1),SUMIF(База!$B$3:$B$305,$A128,База!$K$3:$K$152))</f>
        <v>0</v>
      </c>
      <c r="N128" s="46" t="s">
        <v>23</v>
      </c>
      <c r="O128" s="46">
        <f ca="1">IF(COUNTIFS(Распис!$B$4:$B$300,$A128,Распис!$C$4:$C$300,"&lt;="&amp;O$1,Распис!$D$4:$D$300,"&gt;="&amp;O$1)&gt;0,SUMIFS(Распис!$F$4:$F$300,Распис!$B$4:$B$300,$A128,Распис!$C$4:$C$300,"&lt;="&amp;O$1,Распис!$D$4:$D$300,"&gt;="&amp;O$1),SUMIF(База!$B$3:$B$305,$A128,База!$F$3:$F$152))</f>
        <v>0</v>
      </c>
      <c r="P128" s="46">
        <f ca="1">IF(COUNTIFS(Распис!$B$4:$B$300,$A128,Распис!$C$4:$C$300,"&lt;="&amp;P$1,Распис!$D$4:$D$300,"&gt;="&amp;P$1)&gt;0,SUMIFS(Распис!$G$4:$G$300,Распис!$B$4:$B$300,$A128,Распис!$C$4:$C$300,"&lt;="&amp;P$1,Распис!$D$4:$D$300,"&gt;="&amp;P$1),SUMIF(База!$B$3:$B$305,$A128,База!$G$3:$G$152))</f>
        <v>0</v>
      </c>
      <c r="Q128" s="46">
        <f ca="1">IF(COUNTIFS(Распис!$B$4:$B$300,$A128,Распис!$C$4:$C$300,"&lt;="&amp;Q$1,Распис!$D$4:$D$300,"&gt;="&amp;Q$1)&gt;0,SUMIFS(Распис!$H$4:$H$300,Распис!$B$4:$B$300,$A128,Распис!$C$4:$C$300,"&lt;="&amp;Q$1,Распис!$D$4:$D$300,"&gt;="&amp;Q$1),SUMIF(База!$B$3:$B$305,$A128,База!$H$3:$H$152))</f>
        <v>0</v>
      </c>
      <c r="R128" s="46">
        <f ca="1">IF(COUNTIFS(Распис!$B$4:$B$300,$A128,Распис!$C$4:$C$300,"&lt;="&amp;R$1,Распис!$D$4:$D$300,"&gt;="&amp;R$1)&gt;0,SUMIFS(Распис!$I$4:$I$300,Распис!$B$4:$B$300,$A128,Распис!$C$4:$C$300,"&lt;="&amp;R$1,Распис!$D$4:$D$300,"&gt;="&amp;R$1),SUMIF(База!$B$3:$B$305,$A128,База!$I$3:$I$152))</f>
        <v>0</v>
      </c>
      <c r="S128" s="46">
        <f ca="1">IF(COUNTIFS(Распис!$B$4:$B$300,$A128,Распис!$C$4:$C$300,"&lt;="&amp;S$1,Распис!$D$4:$D$300,"&gt;="&amp;S$1)&gt;0,SUMIFS(Распис!$J$4:$J$300,Распис!$B$4:$B$300,$A128,Распис!$C$4:$C$300,"&lt;="&amp;S$1,Распис!$D$4:$D$300,"&gt;="&amp;S$1),SUMIF(База!$B$3:$B$305,$A128,База!$J$3:$J$152))</f>
        <v>0</v>
      </c>
      <c r="T128" s="46">
        <f ca="1">IF(COUNTIFS(Распис!$B$4:$B$300,$A128,Распис!$C$4:$C$300,"&lt;="&amp;T$1,Распис!$D$4:$D$300,"&gt;="&amp;T$1)&gt;0,SUMIFS(Распис!$K$4:$K$300,Распис!$B$4:$B$300,$A128,Распис!$C$4:$C$300,"&lt;="&amp;T$1,Распис!$D$4:$D$300,"&gt;="&amp;T$1),SUMIF(База!$B$3:$B$305,$A128,База!$K$3:$K$152))</f>
        <v>0</v>
      </c>
      <c r="U128" s="46" t="s">
        <v>23</v>
      </c>
      <c r="V128" s="46">
        <f ca="1">IF(COUNTIFS(Распис!$B$4:$B$300,$A128,Распис!$C$4:$C$300,"&lt;="&amp;V$1,Распис!$D$4:$D$300,"&gt;="&amp;V$1)&gt;0,SUMIFS(Распис!$F$4:$F$300,Распис!$B$4:$B$300,$A128,Распис!$C$4:$C$300,"&lt;="&amp;V$1,Распис!$D$4:$D$300,"&gt;="&amp;V$1),SUMIF(База!$B$3:$B$305,$A128,База!$F$3:$F$152))</f>
        <v>0</v>
      </c>
      <c r="W128" s="46">
        <f ca="1">IF(COUNTIFS(Распис!$B$4:$B$300,$A128,Распис!$C$4:$C$300,"&lt;="&amp;W$1,Распис!$D$4:$D$300,"&gt;="&amp;W$1)&gt;0,SUMIFS(Распис!$G$4:$G$300,Распис!$B$4:$B$300,$A128,Распис!$C$4:$C$300,"&lt;="&amp;W$1,Распис!$D$4:$D$300,"&gt;="&amp;W$1),SUMIF(База!$B$3:$B$305,$A128,База!$G$3:$G$152))</f>
        <v>0</v>
      </c>
      <c r="X128" s="46">
        <f ca="1">IF(COUNTIFS(Распис!$B$4:$B$300,$A128,Распис!$C$4:$C$300,"&lt;="&amp;X$1,Распис!$D$4:$D$300,"&gt;="&amp;X$1)&gt;0,SUMIFS(Распис!$H$4:$H$300,Распис!$B$4:$B$300,$A128,Распис!$C$4:$C$300,"&lt;="&amp;X$1,Распис!$D$4:$D$300,"&gt;="&amp;X$1),SUMIF(База!$B$3:$B$305,$A128,База!$H$3:$H$152))</f>
        <v>0</v>
      </c>
      <c r="Y128" s="46">
        <f ca="1">IF(COUNTIFS(Распис!$B$4:$B$300,$A128,Распис!$C$4:$C$300,"&lt;="&amp;Y$1,Распис!$D$4:$D$300,"&gt;="&amp;Y$1)&gt;0,SUMIFS(Распис!$I$4:$I$300,Распис!$B$4:$B$300,$A128,Распис!$C$4:$C$300,"&lt;="&amp;Y$1,Распис!$D$4:$D$300,"&gt;="&amp;Y$1),SUMIF(База!$B$3:$B$305,$A128,База!$I$3:$I$152))</f>
        <v>0</v>
      </c>
      <c r="Z128" s="46">
        <f ca="1">IF(COUNTIFS(Распис!$B$4:$B$300,$A128,Распис!$C$4:$C$300,"&lt;="&amp;Z$1,Распис!$D$4:$D$300,"&gt;="&amp;Z$1)&gt;0,SUMIFS(Распис!$J$4:$J$300,Распис!$B$4:$B$300,$A128,Распис!$C$4:$C$300,"&lt;="&amp;Z$1,Распис!$D$4:$D$300,"&gt;="&amp;Z$1),SUMIF(База!$B$3:$B$305,$A128,База!$J$3:$J$152))</f>
        <v>0</v>
      </c>
      <c r="AA128" s="46" t="s">
        <v>25</v>
      </c>
      <c r="AB128" s="46" t="s">
        <v>23</v>
      </c>
      <c r="AC128" s="46" t="s">
        <v>25</v>
      </c>
      <c r="AD128" s="46" t="s">
        <v>25</v>
      </c>
      <c r="AE128" s="46" t="s">
        <v>25</v>
      </c>
      <c r="AF128" s="46" t="s">
        <v>25</v>
      </c>
      <c r="AG128" s="46">
        <f t="shared" ca="1" si="11"/>
        <v>0</v>
      </c>
      <c r="AH128" s="46">
        <f ca="1">AG128-SUMIFS(Распред!$G$4:$G$300,Распред!$B$4:$B$300,"май",Распред!$F$4:$F$300,A128)</f>
        <v>0</v>
      </c>
      <c r="AI128" s="46">
        <f ca="1">AH128+(COUNTIF(B128:AF128,"КД")+SUMIFS(Распред!$AH$4:$AH$300,Распред!$F$4:$F$300,A128,Распред!$B$4:$B$300,"май"))*4</f>
        <v>20</v>
      </c>
      <c r="AJ128" s="46">
        <f t="shared" ca="1" si="12"/>
        <v>0</v>
      </c>
      <c r="AK128" s="46">
        <f t="shared" ca="1" si="13"/>
        <v>0</v>
      </c>
      <c r="AL128" s="46">
        <f>SUMIFS(Распред!$K$4:$K$300,Распред!$B$4:$B$300,"май",Распред!$J$4:$J$300,A128)+SUMIFS(Распред!$M$4:$M$300,Распред!$B$4:$B$300,"май",Распред!$L$4:$L$300,A128)+SUMIFS(Распред!$O$4:$O$300,Распред!$B$4:$B$300,"май",Распред!$N$4:$N$300,A128)+SUMIFS(Распред!$Q$4:$Q$300,Распред!$B$4:$B$300,"май",Распред!$P$4:$P$300,A128)+SUMIFS(Распред!$S$4:$S$300,Распред!$B$4:$B$300,"май",Распред!$R$4:$R$300,A128)+SUMIFS(Распред!$U$4:$U$300,Распред!$B$4:$B$300,"май",Распред!$T$4:$T$300,A128)+SUMIFS(Распред!$W$4:$W$300,Распред!$B$4:$B$300,"май",Распред!$V$4:$V$300,A128)+SUMIFS(Распред!$Y$4:$Y$300,Распред!$B$4:$B$300,"май",Распред!$X$4:$X$300,A128)+SUMIFS(Распред!$AA$4:$AA$300,Распред!$B$4:$B$300,"май",Распред!$Z$4:$Z$300,A128)+SUMIFS(Распред!$AC$4:$AC$300,Распред!$B$4:$B$300,"май",Распред!$AB$4:$AB$300,A128)</f>
        <v>0</v>
      </c>
      <c r="AM128" s="46">
        <f t="shared" ca="1" si="14"/>
        <v>0</v>
      </c>
      <c r="AN128" s="46">
        <f t="shared" ca="1" si="15"/>
        <v>0</v>
      </c>
      <c r="AO128" s="46">
        <f t="shared" ca="1" si="16"/>
        <v>0</v>
      </c>
      <c r="AP128" s="46">
        <f>январь!AP128</f>
        <v>0</v>
      </c>
      <c r="AQ128" s="46">
        <f t="shared" ca="1" si="17"/>
        <v>0</v>
      </c>
      <c r="AR128" s="47"/>
      <c r="AS128" s="47">
        <f t="shared" ca="1" si="18"/>
        <v>0</v>
      </c>
      <c r="AT128" s="47"/>
      <c r="AU128" s="47"/>
      <c r="AV128" s="47"/>
      <c r="AW128" s="47"/>
      <c r="AX128" s="47"/>
      <c r="AY128" s="184"/>
      <c r="AZ128" s="184"/>
      <c r="BA128" s="184"/>
      <c r="BB128" s="184"/>
      <c r="BC128" s="184"/>
      <c r="BD128" s="184"/>
      <c r="BE128" s="184"/>
    </row>
    <row r="129" spans="1:57" x14ac:dyDescent="0.25">
      <c r="A129" s="47">
        <f>База!B129</f>
        <v>0</v>
      </c>
      <c r="B129" s="46" t="s">
        <v>24</v>
      </c>
      <c r="C129" s="46">
        <f ca="1">IF(COUNTIFS(Распис!$B$4:$B$300,$A129,Распис!$C$4:$C$300,"&lt;="&amp;C$1,Распис!$D$4:$D$300,"&gt;="&amp;C$1)&gt;0,SUMIFS(Распис!$H$4:$H$300,Распис!$B$4:$B$300,$A129,Распис!$C$4:$C$300,"&lt;="&amp;C$1,Распис!$D$4:$D$300,"&gt;="&amp;C$1),SUMIF(База!$B$3:$B$305,$A129,База!$H$3:$H$152))</f>
        <v>0</v>
      </c>
      <c r="D129" s="46">
        <f ca="1">IF(COUNTIFS(Распис!$B$4:$B$300,$A129,Распис!$C$4:$C$300,"&lt;="&amp;D$1,Распис!$D$4:$D$300,"&gt;="&amp;D$1)&gt;0,SUMIFS(Распис!$I$4:$I$300,Распис!$B$4:$B$300,$A129,Распис!$C$4:$C$300,"&lt;="&amp;D$1,Распис!$D$4:$D$300,"&gt;="&amp;D$1),SUMIF(База!$B$3:$B$305,$A129,База!$I$3:$I$152))</f>
        <v>0</v>
      </c>
      <c r="E129" s="46">
        <f ca="1">IF(COUNTIFS(Распис!$B$4:$B$300,$A129,Распис!$C$4:$C$300,"&lt;="&amp;E$1,Распис!$D$4:$D$300,"&gt;="&amp;E$1)&gt;0,SUMIFS(Распис!$J$4:$J$300,Распис!$B$4:$B$300,$A129,Распис!$C$4:$C$300,"&lt;="&amp;E$1,Распис!$D$4:$D$300,"&gt;="&amp;E$1),SUMIF(База!$B$3:$B$305,$A129,База!$J$3:$J$152))</f>
        <v>0</v>
      </c>
      <c r="F129" s="46">
        <f ca="1">IF(COUNTIFS(Распис!$B$4:$B$300,$A129,Распис!$C$4:$C$300,"&lt;="&amp;F$1,Распис!$D$4:$D$300,"&gt;="&amp;F$1)&gt;0,SUMIFS(Распис!$K$4:$K$300,Распис!$B$4:$B$300,$A129,Распис!$C$4:$C$300,"&lt;="&amp;F$1,Распис!$D$4:$D$300,"&gt;="&amp;F$1),SUMIF(База!$B$3:$B$305,$A129,База!$K$3:$K$152))</f>
        <v>0</v>
      </c>
      <c r="G129" s="46" t="s">
        <v>23</v>
      </c>
      <c r="H129" s="46" t="s">
        <v>24</v>
      </c>
      <c r="I129" s="46">
        <f ca="1">IF(COUNTIFS(Распис!$B$4:$B$300,$A129,Распис!$C$4:$C$300,"&lt;="&amp;I$1,Распис!$D$4:$D$300,"&gt;="&amp;I$1)&gt;0,SUMIFS(Распис!$G$4:$G$300,Распис!$B$4:$B$300,$A129,Распис!$C$4:$C$300,"&lt;="&amp;I$1,Распис!$D$4:$D$300,"&gt;="&amp;I$1),SUMIF(База!$B$3:$B$305,$A129,База!$G$3:$G$152))</f>
        <v>0</v>
      </c>
      <c r="J129" s="46" t="s">
        <v>24</v>
      </c>
      <c r="K129" s="46">
        <f ca="1">IF(COUNTIFS(Распис!$B$4:$B$300,$A129,Распис!$C$4:$C$300,"&lt;="&amp;K$1,Распис!$D$4:$D$300,"&gt;="&amp;K$1)&gt;0,SUMIFS(Распис!$I$4:$I$300,Распис!$B$4:$B$300,$A129,Распис!$C$4:$C$300,"&lt;="&amp;K$1,Распис!$D$4:$D$300,"&gt;="&amp;K$1),SUMIF(База!$B$3:$B$305,$A129,База!$I$3:$I$152))</f>
        <v>0</v>
      </c>
      <c r="L129" s="46">
        <f ca="1">IF(COUNTIFS(Распис!$B$4:$B$300,$A129,Распис!$C$4:$C$300,"&lt;="&amp;L$1,Распис!$D$4:$D$300,"&gt;="&amp;L$1)&gt;0,SUMIFS(Распис!$J$4:$J$300,Распис!$B$4:$B$300,$A129,Распис!$C$4:$C$300,"&lt;="&amp;L$1,Распис!$D$4:$D$300,"&gt;="&amp;L$1),SUMIF(База!$B$3:$B$305,$A129,База!$J$3:$J$152))</f>
        <v>0</v>
      </c>
      <c r="M129" s="46">
        <f ca="1">IF(COUNTIFS(Распис!$B$4:$B$300,$A129,Распис!$C$4:$C$300,"&lt;="&amp;M$1,Распис!$D$4:$D$300,"&gt;="&amp;M$1)&gt;0,SUMIFS(Распис!$K$4:$K$300,Распис!$B$4:$B$300,$A129,Распис!$C$4:$C$300,"&lt;="&amp;M$1,Распис!$D$4:$D$300,"&gt;="&amp;M$1),SUMIF(База!$B$3:$B$305,$A129,База!$K$3:$K$152))</f>
        <v>0</v>
      </c>
      <c r="N129" s="46" t="s">
        <v>23</v>
      </c>
      <c r="O129" s="46">
        <f ca="1">IF(COUNTIFS(Распис!$B$4:$B$300,$A129,Распис!$C$4:$C$300,"&lt;="&amp;O$1,Распис!$D$4:$D$300,"&gt;="&amp;O$1)&gt;0,SUMIFS(Распис!$F$4:$F$300,Распис!$B$4:$B$300,$A129,Распис!$C$4:$C$300,"&lt;="&amp;O$1,Распис!$D$4:$D$300,"&gt;="&amp;O$1),SUMIF(База!$B$3:$B$305,$A129,База!$F$3:$F$152))</f>
        <v>0</v>
      </c>
      <c r="P129" s="46">
        <f ca="1">IF(COUNTIFS(Распис!$B$4:$B$300,$A129,Распис!$C$4:$C$300,"&lt;="&amp;P$1,Распис!$D$4:$D$300,"&gt;="&amp;P$1)&gt;0,SUMIFS(Распис!$G$4:$G$300,Распис!$B$4:$B$300,$A129,Распис!$C$4:$C$300,"&lt;="&amp;P$1,Распис!$D$4:$D$300,"&gt;="&amp;P$1),SUMIF(База!$B$3:$B$305,$A129,База!$G$3:$G$152))</f>
        <v>0</v>
      </c>
      <c r="Q129" s="46">
        <f ca="1">IF(COUNTIFS(Распис!$B$4:$B$300,$A129,Распис!$C$4:$C$300,"&lt;="&amp;Q$1,Распис!$D$4:$D$300,"&gt;="&amp;Q$1)&gt;0,SUMIFS(Распис!$H$4:$H$300,Распис!$B$4:$B$300,$A129,Распис!$C$4:$C$300,"&lt;="&amp;Q$1,Распис!$D$4:$D$300,"&gt;="&amp;Q$1),SUMIF(База!$B$3:$B$305,$A129,База!$H$3:$H$152))</f>
        <v>0</v>
      </c>
      <c r="R129" s="46">
        <f ca="1">IF(COUNTIFS(Распис!$B$4:$B$300,$A129,Распис!$C$4:$C$300,"&lt;="&amp;R$1,Распис!$D$4:$D$300,"&gt;="&amp;R$1)&gt;0,SUMIFS(Распис!$I$4:$I$300,Распис!$B$4:$B$300,$A129,Распис!$C$4:$C$300,"&lt;="&amp;R$1,Распис!$D$4:$D$300,"&gt;="&amp;R$1),SUMIF(База!$B$3:$B$305,$A129,База!$I$3:$I$152))</f>
        <v>0</v>
      </c>
      <c r="S129" s="46">
        <f ca="1">IF(COUNTIFS(Распис!$B$4:$B$300,$A129,Распис!$C$4:$C$300,"&lt;="&amp;S$1,Распис!$D$4:$D$300,"&gt;="&amp;S$1)&gt;0,SUMIFS(Распис!$J$4:$J$300,Распис!$B$4:$B$300,$A129,Распис!$C$4:$C$300,"&lt;="&amp;S$1,Распис!$D$4:$D$300,"&gt;="&amp;S$1),SUMIF(База!$B$3:$B$305,$A129,База!$J$3:$J$152))</f>
        <v>0</v>
      </c>
      <c r="T129" s="46">
        <f ca="1">IF(COUNTIFS(Распис!$B$4:$B$300,$A129,Распис!$C$4:$C$300,"&lt;="&amp;T$1,Распис!$D$4:$D$300,"&gt;="&amp;T$1)&gt;0,SUMIFS(Распис!$K$4:$K$300,Распис!$B$4:$B$300,$A129,Распис!$C$4:$C$300,"&lt;="&amp;T$1,Распис!$D$4:$D$300,"&gt;="&amp;T$1),SUMIF(База!$B$3:$B$305,$A129,База!$K$3:$K$152))</f>
        <v>0</v>
      </c>
      <c r="U129" s="46" t="s">
        <v>23</v>
      </c>
      <c r="V129" s="46">
        <f ca="1">IF(COUNTIFS(Распис!$B$4:$B$300,$A129,Распис!$C$4:$C$300,"&lt;="&amp;V$1,Распис!$D$4:$D$300,"&gt;="&amp;V$1)&gt;0,SUMIFS(Распис!$F$4:$F$300,Распис!$B$4:$B$300,$A129,Распис!$C$4:$C$300,"&lt;="&amp;V$1,Распис!$D$4:$D$300,"&gt;="&amp;V$1),SUMIF(База!$B$3:$B$305,$A129,База!$F$3:$F$152))</f>
        <v>0</v>
      </c>
      <c r="W129" s="46">
        <f ca="1">IF(COUNTIFS(Распис!$B$4:$B$300,$A129,Распис!$C$4:$C$300,"&lt;="&amp;W$1,Распис!$D$4:$D$300,"&gt;="&amp;W$1)&gt;0,SUMIFS(Распис!$G$4:$G$300,Распис!$B$4:$B$300,$A129,Распис!$C$4:$C$300,"&lt;="&amp;W$1,Распис!$D$4:$D$300,"&gt;="&amp;W$1),SUMIF(База!$B$3:$B$305,$A129,База!$G$3:$G$152))</f>
        <v>0</v>
      </c>
      <c r="X129" s="46">
        <f ca="1">IF(COUNTIFS(Распис!$B$4:$B$300,$A129,Распис!$C$4:$C$300,"&lt;="&amp;X$1,Распис!$D$4:$D$300,"&gt;="&amp;X$1)&gt;0,SUMIFS(Распис!$H$4:$H$300,Распис!$B$4:$B$300,$A129,Распис!$C$4:$C$300,"&lt;="&amp;X$1,Распис!$D$4:$D$300,"&gt;="&amp;X$1),SUMIF(База!$B$3:$B$305,$A129,База!$H$3:$H$152))</f>
        <v>0</v>
      </c>
      <c r="Y129" s="46">
        <f ca="1">IF(COUNTIFS(Распис!$B$4:$B$300,$A129,Распис!$C$4:$C$300,"&lt;="&amp;Y$1,Распис!$D$4:$D$300,"&gt;="&amp;Y$1)&gt;0,SUMIFS(Распис!$I$4:$I$300,Распис!$B$4:$B$300,$A129,Распис!$C$4:$C$300,"&lt;="&amp;Y$1,Распис!$D$4:$D$300,"&gt;="&amp;Y$1),SUMIF(База!$B$3:$B$305,$A129,База!$I$3:$I$152))</f>
        <v>0</v>
      </c>
      <c r="Z129" s="46">
        <f ca="1">IF(COUNTIFS(Распис!$B$4:$B$300,$A129,Распис!$C$4:$C$300,"&lt;="&amp;Z$1,Распис!$D$4:$D$300,"&gt;="&amp;Z$1)&gt;0,SUMIFS(Распис!$J$4:$J$300,Распис!$B$4:$B$300,$A129,Распис!$C$4:$C$300,"&lt;="&amp;Z$1,Распис!$D$4:$D$300,"&gt;="&amp;Z$1),SUMIF(База!$B$3:$B$305,$A129,База!$J$3:$J$152))</f>
        <v>0</v>
      </c>
      <c r="AA129" s="46" t="s">
        <v>25</v>
      </c>
      <c r="AB129" s="46" t="s">
        <v>23</v>
      </c>
      <c r="AC129" s="46" t="s">
        <v>25</v>
      </c>
      <c r="AD129" s="46" t="s">
        <v>25</v>
      </c>
      <c r="AE129" s="46" t="s">
        <v>25</v>
      </c>
      <c r="AF129" s="46" t="s">
        <v>25</v>
      </c>
      <c r="AG129" s="46">
        <f t="shared" ca="1" si="11"/>
        <v>0</v>
      </c>
      <c r="AH129" s="46">
        <f ca="1">AG129-SUMIFS(Распред!$G$4:$G$300,Распред!$B$4:$B$300,"май",Распред!$F$4:$F$300,A129)</f>
        <v>0</v>
      </c>
      <c r="AI129" s="46">
        <f ca="1">AH129+(COUNTIF(B129:AF129,"КД")+SUMIFS(Распред!$AH$4:$AH$300,Распред!$F$4:$F$300,A129,Распред!$B$4:$B$300,"май"))*4</f>
        <v>20</v>
      </c>
      <c r="AJ129" s="46">
        <f t="shared" ca="1" si="12"/>
        <v>0</v>
      </c>
      <c r="AK129" s="46">
        <f t="shared" ca="1" si="13"/>
        <v>0</v>
      </c>
      <c r="AL129" s="46">
        <f>SUMIFS(Распред!$K$4:$K$300,Распред!$B$4:$B$300,"май",Распред!$J$4:$J$300,A129)+SUMIFS(Распред!$M$4:$M$300,Распред!$B$4:$B$300,"май",Распред!$L$4:$L$300,A129)+SUMIFS(Распред!$O$4:$O$300,Распред!$B$4:$B$300,"май",Распред!$N$4:$N$300,A129)+SUMIFS(Распред!$Q$4:$Q$300,Распред!$B$4:$B$300,"май",Распред!$P$4:$P$300,A129)+SUMIFS(Распред!$S$4:$S$300,Распред!$B$4:$B$300,"май",Распред!$R$4:$R$300,A129)+SUMIFS(Распред!$U$4:$U$300,Распред!$B$4:$B$300,"май",Распред!$T$4:$T$300,A129)+SUMIFS(Распред!$W$4:$W$300,Распред!$B$4:$B$300,"май",Распред!$V$4:$V$300,A129)+SUMIFS(Распред!$Y$4:$Y$300,Распред!$B$4:$B$300,"май",Распред!$X$4:$X$300,A129)+SUMIFS(Распред!$AA$4:$AA$300,Распред!$B$4:$B$300,"май",Распред!$Z$4:$Z$300,A129)+SUMIFS(Распред!$AC$4:$AC$300,Распред!$B$4:$B$300,"май",Распред!$AB$4:$AB$300,A129)</f>
        <v>0</v>
      </c>
      <c r="AM129" s="46">
        <f t="shared" ca="1" si="14"/>
        <v>0</v>
      </c>
      <c r="AN129" s="46">
        <f t="shared" ca="1" si="15"/>
        <v>0</v>
      </c>
      <c r="AO129" s="46">
        <f t="shared" ca="1" si="16"/>
        <v>0</v>
      </c>
      <c r="AP129" s="46">
        <f>январь!AP129</f>
        <v>0</v>
      </c>
      <c r="AQ129" s="46">
        <f t="shared" ca="1" si="17"/>
        <v>0</v>
      </c>
      <c r="AR129" s="47"/>
      <c r="AS129" s="47">
        <f t="shared" ca="1" si="18"/>
        <v>0</v>
      </c>
      <c r="AT129" s="47"/>
      <c r="AU129" s="47"/>
      <c r="AV129" s="47"/>
      <c r="AW129" s="47"/>
      <c r="AX129" s="47"/>
      <c r="AY129" s="184"/>
      <c r="AZ129" s="184"/>
      <c r="BA129" s="184"/>
      <c r="BB129" s="184"/>
      <c r="BC129" s="184"/>
      <c r="BD129" s="184"/>
      <c r="BE129" s="184"/>
    </row>
    <row r="130" spans="1:57" x14ac:dyDescent="0.25">
      <c r="A130" s="47">
        <f>База!B130</f>
        <v>0</v>
      </c>
      <c r="B130" s="46" t="s">
        <v>24</v>
      </c>
      <c r="C130" s="46">
        <f ca="1">IF(COUNTIFS(Распис!$B$4:$B$300,$A130,Распис!$C$4:$C$300,"&lt;="&amp;C$1,Распис!$D$4:$D$300,"&gt;="&amp;C$1)&gt;0,SUMIFS(Распис!$H$4:$H$300,Распис!$B$4:$B$300,$A130,Распис!$C$4:$C$300,"&lt;="&amp;C$1,Распис!$D$4:$D$300,"&gt;="&amp;C$1),SUMIF(База!$B$3:$B$305,$A130,База!$H$3:$H$152))</f>
        <v>0</v>
      </c>
      <c r="D130" s="46">
        <f ca="1">IF(COUNTIFS(Распис!$B$4:$B$300,$A130,Распис!$C$4:$C$300,"&lt;="&amp;D$1,Распис!$D$4:$D$300,"&gt;="&amp;D$1)&gt;0,SUMIFS(Распис!$I$4:$I$300,Распис!$B$4:$B$300,$A130,Распис!$C$4:$C$300,"&lt;="&amp;D$1,Распис!$D$4:$D$300,"&gt;="&amp;D$1),SUMIF(База!$B$3:$B$305,$A130,База!$I$3:$I$152))</f>
        <v>0</v>
      </c>
      <c r="E130" s="46">
        <f ca="1">IF(COUNTIFS(Распис!$B$4:$B$300,$A130,Распис!$C$4:$C$300,"&lt;="&amp;E$1,Распис!$D$4:$D$300,"&gt;="&amp;E$1)&gt;0,SUMIFS(Распис!$J$4:$J$300,Распис!$B$4:$B$300,$A130,Распис!$C$4:$C$300,"&lt;="&amp;E$1,Распис!$D$4:$D$300,"&gt;="&amp;E$1),SUMIF(База!$B$3:$B$305,$A130,База!$J$3:$J$152))</f>
        <v>0</v>
      </c>
      <c r="F130" s="46">
        <f ca="1">IF(COUNTIFS(Распис!$B$4:$B$300,$A130,Распис!$C$4:$C$300,"&lt;="&amp;F$1,Распис!$D$4:$D$300,"&gt;="&amp;F$1)&gt;0,SUMIFS(Распис!$K$4:$K$300,Распис!$B$4:$B$300,$A130,Распис!$C$4:$C$300,"&lt;="&amp;F$1,Распис!$D$4:$D$300,"&gt;="&amp;F$1),SUMIF(База!$B$3:$B$305,$A130,База!$K$3:$K$152))</f>
        <v>0</v>
      </c>
      <c r="G130" s="46" t="s">
        <v>23</v>
      </c>
      <c r="H130" s="46" t="s">
        <v>24</v>
      </c>
      <c r="I130" s="46">
        <f ca="1">IF(COUNTIFS(Распис!$B$4:$B$300,$A130,Распис!$C$4:$C$300,"&lt;="&amp;I$1,Распис!$D$4:$D$300,"&gt;="&amp;I$1)&gt;0,SUMIFS(Распис!$G$4:$G$300,Распис!$B$4:$B$300,$A130,Распис!$C$4:$C$300,"&lt;="&amp;I$1,Распис!$D$4:$D$300,"&gt;="&amp;I$1),SUMIF(База!$B$3:$B$305,$A130,База!$G$3:$G$152))</f>
        <v>0</v>
      </c>
      <c r="J130" s="46" t="s">
        <v>24</v>
      </c>
      <c r="K130" s="46">
        <f ca="1">IF(COUNTIFS(Распис!$B$4:$B$300,$A130,Распис!$C$4:$C$300,"&lt;="&amp;K$1,Распис!$D$4:$D$300,"&gt;="&amp;K$1)&gt;0,SUMIFS(Распис!$I$4:$I$300,Распис!$B$4:$B$300,$A130,Распис!$C$4:$C$300,"&lt;="&amp;K$1,Распис!$D$4:$D$300,"&gt;="&amp;K$1),SUMIF(База!$B$3:$B$305,$A130,База!$I$3:$I$152))</f>
        <v>0</v>
      </c>
      <c r="L130" s="46">
        <f ca="1">IF(COUNTIFS(Распис!$B$4:$B$300,$A130,Распис!$C$4:$C$300,"&lt;="&amp;L$1,Распис!$D$4:$D$300,"&gt;="&amp;L$1)&gt;0,SUMIFS(Распис!$J$4:$J$300,Распис!$B$4:$B$300,$A130,Распис!$C$4:$C$300,"&lt;="&amp;L$1,Распис!$D$4:$D$300,"&gt;="&amp;L$1),SUMIF(База!$B$3:$B$305,$A130,База!$J$3:$J$152))</f>
        <v>0</v>
      </c>
      <c r="M130" s="46">
        <f ca="1">IF(COUNTIFS(Распис!$B$4:$B$300,$A130,Распис!$C$4:$C$300,"&lt;="&amp;M$1,Распис!$D$4:$D$300,"&gt;="&amp;M$1)&gt;0,SUMIFS(Распис!$K$4:$K$300,Распис!$B$4:$B$300,$A130,Распис!$C$4:$C$300,"&lt;="&amp;M$1,Распис!$D$4:$D$300,"&gt;="&amp;M$1),SUMIF(База!$B$3:$B$305,$A130,База!$K$3:$K$152))</f>
        <v>0</v>
      </c>
      <c r="N130" s="46" t="s">
        <v>23</v>
      </c>
      <c r="O130" s="46">
        <f ca="1">IF(COUNTIFS(Распис!$B$4:$B$300,$A130,Распис!$C$4:$C$300,"&lt;="&amp;O$1,Распис!$D$4:$D$300,"&gt;="&amp;O$1)&gt;0,SUMIFS(Распис!$F$4:$F$300,Распис!$B$4:$B$300,$A130,Распис!$C$4:$C$300,"&lt;="&amp;O$1,Распис!$D$4:$D$300,"&gt;="&amp;O$1),SUMIF(База!$B$3:$B$305,$A130,База!$F$3:$F$152))</f>
        <v>0</v>
      </c>
      <c r="P130" s="46">
        <f ca="1">IF(COUNTIFS(Распис!$B$4:$B$300,$A130,Распис!$C$4:$C$300,"&lt;="&amp;P$1,Распис!$D$4:$D$300,"&gt;="&amp;P$1)&gt;0,SUMIFS(Распис!$G$4:$G$300,Распис!$B$4:$B$300,$A130,Распис!$C$4:$C$300,"&lt;="&amp;P$1,Распис!$D$4:$D$300,"&gt;="&amp;P$1),SUMIF(База!$B$3:$B$305,$A130,База!$G$3:$G$152))</f>
        <v>0</v>
      </c>
      <c r="Q130" s="46">
        <f ca="1">IF(COUNTIFS(Распис!$B$4:$B$300,$A130,Распис!$C$4:$C$300,"&lt;="&amp;Q$1,Распис!$D$4:$D$300,"&gt;="&amp;Q$1)&gt;0,SUMIFS(Распис!$H$4:$H$300,Распис!$B$4:$B$300,$A130,Распис!$C$4:$C$300,"&lt;="&amp;Q$1,Распис!$D$4:$D$300,"&gt;="&amp;Q$1),SUMIF(База!$B$3:$B$305,$A130,База!$H$3:$H$152))</f>
        <v>0</v>
      </c>
      <c r="R130" s="46">
        <f ca="1">IF(COUNTIFS(Распис!$B$4:$B$300,$A130,Распис!$C$4:$C$300,"&lt;="&amp;R$1,Распис!$D$4:$D$300,"&gt;="&amp;R$1)&gt;0,SUMIFS(Распис!$I$4:$I$300,Распис!$B$4:$B$300,$A130,Распис!$C$4:$C$300,"&lt;="&amp;R$1,Распис!$D$4:$D$300,"&gt;="&amp;R$1),SUMIF(База!$B$3:$B$305,$A130,База!$I$3:$I$152))</f>
        <v>0</v>
      </c>
      <c r="S130" s="46">
        <f ca="1">IF(COUNTIFS(Распис!$B$4:$B$300,$A130,Распис!$C$4:$C$300,"&lt;="&amp;S$1,Распис!$D$4:$D$300,"&gt;="&amp;S$1)&gt;0,SUMIFS(Распис!$J$4:$J$300,Распис!$B$4:$B$300,$A130,Распис!$C$4:$C$300,"&lt;="&amp;S$1,Распис!$D$4:$D$300,"&gt;="&amp;S$1),SUMIF(База!$B$3:$B$305,$A130,База!$J$3:$J$152))</f>
        <v>0</v>
      </c>
      <c r="T130" s="46">
        <f ca="1">IF(COUNTIFS(Распис!$B$4:$B$300,$A130,Распис!$C$4:$C$300,"&lt;="&amp;T$1,Распис!$D$4:$D$300,"&gt;="&amp;T$1)&gt;0,SUMIFS(Распис!$K$4:$K$300,Распис!$B$4:$B$300,$A130,Распис!$C$4:$C$300,"&lt;="&amp;T$1,Распис!$D$4:$D$300,"&gt;="&amp;T$1),SUMIF(База!$B$3:$B$305,$A130,База!$K$3:$K$152))</f>
        <v>0</v>
      </c>
      <c r="U130" s="46" t="s">
        <v>23</v>
      </c>
      <c r="V130" s="46">
        <f ca="1">IF(COUNTIFS(Распис!$B$4:$B$300,$A130,Распис!$C$4:$C$300,"&lt;="&amp;V$1,Распис!$D$4:$D$300,"&gt;="&amp;V$1)&gt;0,SUMIFS(Распис!$F$4:$F$300,Распис!$B$4:$B$300,$A130,Распис!$C$4:$C$300,"&lt;="&amp;V$1,Распис!$D$4:$D$300,"&gt;="&amp;V$1),SUMIF(База!$B$3:$B$305,$A130,База!$F$3:$F$152))</f>
        <v>0</v>
      </c>
      <c r="W130" s="46">
        <f ca="1">IF(COUNTIFS(Распис!$B$4:$B$300,$A130,Распис!$C$4:$C$300,"&lt;="&amp;W$1,Распис!$D$4:$D$300,"&gt;="&amp;W$1)&gt;0,SUMIFS(Распис!$G$4:$G$300,Распис!$B$4:$B$300,$A130,Распис!$C$4:$C$300,"&lt;="&amp;W$1,Распис!$D$4:$D$300,"&gt;="&amp;W$1),SUMIF(База!$B$3:$B$305,$A130,База!$G$3:$G$152))</f>
        <v>0</v>
      </c>
      <c r="X130" s="46">
        <f ca="1">IF(COUNTIFS(Распис!$B$4:$B$300,$A130,Распис!$C$4:$C$300,"&lt;="&amp;X$1,Распис!$D$4:$D$300,"&gt;="&amp;X$1)&gt;0,SUMIFS(Распис!$H$4:$H$300,Распис!$B$4:$B$300,$A130,Распис!$C$4:$C$300,"&lt;="&amp;X$1,Распис!$D$4:$D$300,"&gt;="&amp;X$1),SUMIF(База!$B$3:$B$305,$A130,База!$H$3:$H$152))</f>
        <v>0</v>
      </c>
      <c r="Y130" s="46">
        <f ca="1">IF(COUNTIFS(Распис!$B$4:$B$300,$A130,Распис!$C$4:$C$300,"&lt;="&amp;Y$1,Распис!$D$4:$D$300,"&gt;="&amp;Y$1)&gt;0,SUMIFS(Распис!$I$4:$I$300,Распис!$B$4:$B$300,$A130,Распис!$C$4:$C$300,"&lt;="&amp;Y$1,Распис!$D$4:$D$300,"&gt;="&amp;Y$1),SUMIF(База!$B$3:$B$305,$A130,База!$I$3:$I$152))</f>
        <v>0</v>
      </c>
      <c r="Z130" s="46">
        <f ca="1">IF(COUNTIFS(Распис!$B$4:$B$300,$A130,Распис!$C$4:$C$300,"&lt;="&amp;Z$1,Распис!$D$4:$D$300,"&gt;="&amp;Z$1)&gt;0,SUMIFS(Распис!$J$4:$J$300,Распис!$B$4:$B$300,$A130,Распис!$C$4:$C$300,"&lt;="&amp;Z$1,Распис!$D$4:$D$300,"&gt;="&amp;Z$1),SUMIF(База!$B$3:$B$305,$A130,База!$J$3:$J$152))</f>
        <v>0</v>
      </c>
      <c r="AA130" s="46" t="s">
        <v>25</v>
      </c>
      <c r="AB130" s="46" t="s">
        <v>23</v>
      </c>
      <c r="AC130" s="46" t="s">
        <v>25</v>
      </c>
      <c r="AD130" s="46" t="s">
        <v>25</v>
      </c>
      <c r="AE130" s="46" t="s">
        <v>25</v>
      </c>
      <c r="AF130" s="46" t="s">
        <v>25</v>
      </c>
      <c r="AG130" s="46">
        <f t="shared" ca="1" si="11"/>
        <v>0</v>
      </c>
      <c r="AH130" s="46">
        <f ca="1">AG130-SUMIFS(Распред!$G$4:$G$300,Распред!$B$4:$B$300,"май",Распред!$F$4:$F$300,A130)</f>
        <v>0</v>
      </c>
      <c r="AI130" s="46">
        <f ca="1">AH130+(COUNTIF(B130:AF130,"КД")+SUMIFS(Распред!$AH$4:$AH$300,Распред!$F$4:$F$300,A130,Распред!$B$4:$B$300,"май"))*4</f>
        <v>20</v>
      </c>
      <c r="AJ130" s="46">
        <f t="shared" ca="1" si="12"/>
        <v>0</v>
      </c>
      <c r="AK130" s="46">
        <f t="shared" ca="1" si="13"/>
        <v>0</v>
      </c>
      <c r="AL130" s="46">
        <f>SUMIFS(Распред!$K$4:$K$300,Распред!$B$4:$B$300,"май",Распред!$J$4:$J$300,A130)+SUMIFS(Распред!$M$4:$M$300,Распред!$B$4:$B$300,"май",Распред!$L$4:$L$300,A130)+SUMIFS(Распред!$O$4:$O$300,Распред!$B$4:$B$300,"май",Распред!$N$4:$N$300,A130)+SUMIFS(Распред!$Q$4:$Q$300,Распред!$B$4:$B$300,"май",Распред!$P$4:$P$300,A130)+SUMIFS(Распред!$S$4:$S$300,Распред!$B$4:$B$300,"май",Распред!$R$4:$R$300,A130)+SUMIFS(Распред!$U$4:$U$300,Распред!$B$4:$B$300,"май",Распред!$T$4:$T$300,A130)+SUMIFS(Распред!$W$4:$W$300,Распред!$B$4:$B$300,"май",Распред!$V$4:$V$300,A130)+SUMIFS(Распред!$Y$4:$Y$300,Распред!$B$4:$B$300,"май",Распред!$X$4:$X$300,A130)+SUMIFS(Распред!$AA$4:$AA$300,Распред!$B$4:$B$300,"май",Распред!$Z$4:$Z$300,A130)+SUMIFS(Распред!$AC$4:$AC$300,Распред!$B$4:$B$300,"май",Распред!$AB$4:$AB$300,A130)</f>
        <v>0</v>
      </c>
      <c r="AM130" s="46">
        <f t="shared" ca="1" si="14"/>
        <v>0</v>
      </c>
      <c r="AN130" s="46">
        <f t="shared" ca="1" si="15"/>
        <v>0</v>
      </c>
      <c r="AO130" s="46">
        <f t="shared" ca="1" si="16"/>
        <v>0</v>
      </c>
      <c r="AP130" s="46">
        <f>январь!AP130</f>
        <v>0</v>
      </c>
      <c r="AQ130" s="46">
        <f t="shared" ca="1" si="17"/>
        <v>0</v>
      </c>
      <c r="AR130" s="47"/>
      <c r="AS130" s="47">
        <f t="shared" ca="1" si="18"/>
        <v>0</v>
      </c>
      <c r="AT130" s="47"/>
      <c r="AU130" s="47"/>
      <c r="AV130" s="47"/>
      <c r="AW130" s="47"/>
      <c r="AX130" s="47"/>
      <c r="AY130" s="184"/>
      <c r="AZ130" s="184"/>
      <c r="BA130" s="184"/>
      <c r="BB130" s="184"/>
      <c r="BC130" s="184"/>
      <c r="BD130" s="184"/>
      <c r="BE130" s="184"/>
    </row>
    <row r="131" spans="1:57" x14ac:dyDescent="0.25">
      <c r="A131" s="47">
        <f>База!B131</f>
        <v>0</v>
      </c>
      <c r="B131" s="46" t="s">
        <v>24</v>
      </c>
      <c r="C131" s="46">
        <f ca="1">IF(COUNTIFS(Распис!$B$4:$B$300,$A131,Распис!$C$4:$C$300,"&lt;="&amp;C$1,Распис!$D$4:$D$300,"&gt;="&amp;C$1)&gt;0,SUMIFS(Распис!$H$4:$H$300,Распис!$B$4:$B$300,$A131,Распис!$C$4:$C$300,"&lt;="&amp;C$1,Распис!$D$4:$D$300,"&gt;="&amp;C$1),SUMIF(База!$B$3:$B$305,$A131,База!$H$3:$H$152))</f>
        <v>0</v>
      </c>
      <c r="D131" s="46">
        <f ca="1">IF(COUNTIFS(Распис!$B$4:$B$300,$A131,Распис!$C$4:$C$300,"&lt;="&amp;D$1,Распис!$D$4:$D$300,"&gt;="&amp;D$1)&gt;0,SUMIFS(Распис!$I$4:$I$300,Распис!$B$4:$B$300,$A131,Распис!$C$4:$C$300,"&lt;="&amp;D$1,Распис!$D$4:$D$300,"&gt;="&amp;D$1),SUMIF(База!$B$3:$B$305,$A131,База!$I$3:$I$152))</f>
        <v>0</v>
      </c>
      <c r="E131" s="46">
        <f ca="1">IF(COUNTIFS(Распис!$B$4:$B$300,$A131,Распис!$C$4:$C$300,"&lt;="&amp;E$1,Распис!$D$4:$D$300,"&gt;="&amp;E$1)&gt;0,SUMIFS(Распис!$J$4:$J$300,Распис!$B$4:$B$300,$A131,Распис!$C$4:$C$300,"&lt;="&amp;E$1,Распис!$D$4:$D$300,"&gt;="&amp;E$1),SUMIF(База!$B$3:$B$305,$A131,База!$J$3:$J$152))</f>
        <v>0</v>
      </c>
      <c r="F131" s="46">
        <f ca="1">IF(COUNTIFS(Распис!$B$4:$B$300,$A131,Распис!$C$4:$C$300,"&lt;="&amp;F$1,Распис!$D$4:$D$300,"&gt;="&amp;F$1)&gt;0,SUMIFS(Распис!$K$4:$K$300,Распис!$B$4:$B$300,$A131,Распис!$C$4:$C$300,"&lt;="&amp;F$1,Распис!$D$4:$D$300,"&gt;="&amp;F$1),SUMIF(База!$B$3:$B$305,$A131,База!$K$3:$K$152))</f>
        <v>0</v>
      </c>
      <c r="G131" s="46" t="s">
        <v>23</v>
      </c>
      <c r="H131" s="46" t="s">
        <v>24</v>
      </c>
      <c r="I131" s="46">
        <f ca="1">IF(COUNTIFS(Распис!$B$4:$B$300,$A131,Распис!$C$4:$C$300,"&lt;="&amp;I$1,Распис!$D$4:$D$300,"&gt;="&amp;I$1)&gt;0,SUMIFS(Распис!$G$4:$G$300,Распис!$B$4:$B$300,$A131,Распис!$C$4:$C$300,"&lt;="&amp;I$1,Распис!$D$4:$D$300,"&gt;="&amp;I$1),SUMIF(База!$B$3:$B$305,$A131,База!$G$3:$G$152))</f>
        <v>0</v>
      </c>
      <c r="J131" s="46" t="s">
        <v>24</v>
      </c>
      <c r="K131" s="46">
        <f ca="1">IF(COUNTIFS(Распис!$B$4:$B$300,$A131,Распис!$C$4:$C$300,"&lt;="&amp;K$1,Распис!$D$4:$D$300,"&gt;="&amp;K$1)&gt;0,SUMIFS(Распис!$I$4:$I$300,Распис!$B$4:$B$300,$A131,Распис!$C$4:$C$300,"&lt;="&amp;K$1,Распис!$D$4:$D$300,"&gt;="&amp;K$1),SUMIF(База!$B$3:$B$305,$A131,База!$I$3:$I$152))</f>
        <v>0</v>
      </c>
      <c r="L131" s="46">
        <f ca="1">IF(COUNTIFS(Распис!$B$4:$B$300,$A131,Распис!$C$4:$C$300,"&lt;="&amp;L$1,Распис!$D$4:$D$300,"&gt;="&amp;L$1)&gt;0,SUMIFS(Распис!$J$4:$J$300,Распис!$B$4:$B$300,$A131,Распис!$C$4:$C$300,"&lt;="&amp;L$1,Распис!$D$4:$D$300,"&gt;="&amp;L$1),SUMIF(База!$B$3:$B$305,$A131,База!$J$3:$J$152))</f>
        <v>0</v>
      </c>
      <c r="M131" s="46">
        <f ca="1">IF(COUNTIFS(Распис!$B$4:$B$300,$A131,Распис!$C$4:$C$300,"&lt;="&amp;M$1,Распис!$D$4:$D$300,"&gt;="&amp;M$1)&gt;0,SUMIFS(Распис!$K$4:$K$300,Распис!$B$4:$B$300,$A131,Распис!$C$4:$C$300,"&lt;="&amp;M$1,Распис!$D$4:$D$300,"&gt;="&amp;M$1),SUMIF(База!$B$3:$B$305,$A131,База!$K$3:$K$152))</f>
        <v>0</v>
      </c>
      <c r="N131" s="46" t="s">
        <v>23</v>
      </c>
      <c r="O131" s="46">
        <f ca="1">IF(COUNTIFS(Распис!$B$4:$B$300,$A131,Распис!$C$4:$C$300,"&lt;="&amp;O$1,Распис!$D$4:$D$300,"&gt;="&amp;O$1)&gt;0,SUMIFS(Распис!$F$4:$F$300,Распис!$B$4:$B$300,$A131,Распис!$C$4:$C$300,"&lt;="&amp;O$1,Распис!$D$4:$D$300,"&gt;="&amp;O$1),SUMIF(База!$B$3:$B$305,$A131,База!$F$3:$F$152))</f>
        <v>0</v>
      </c>
      <c r="P131" s="46">
        <f ca="1">IF(COUNTIFS(Распис!$B$4:$B$300,$A131,Распис!$C$4:$C$300,"&lt;="&amp;P$1,Распис!$D$4:$D$300,"&gt;="&amp;P$1)&gt;0,SUMIFS(Распис!$G$4:$G$300,Распис!$B$4:$B$300,$A131,Распис!$C$4:$C$300,"&lt;="&amp;P$1,Распис!$D$4:$D$300,"&gt;="&amp;P$1),SUMIF(База!$B$3:$B$305,$A131,База!$G$3:$G$152))</f>
        <v>0</v>
      </c>
      <c r="Q131" s="46">
        <f ca="1">IF(COUNTIFS(Распис!$B$4:$B$300,$A131,Распис!$C$4:$C$300,"&lt;="&amp;Q$1,Распис!$D$4:$D$300,"&gt;="&amp;Q$1)&gt;0,SUMIFS(Распис!$H$4:$H$300,Распис!$B$4:$B$300,$A131,Распис!$C$4:$C$300,"&lt;="&amp;Q$1,Распис!$D$4:$D$300,"&gt;="&amp;Q$1),SUMIF(База!$B$3:$B$305,$A131,База!$H$3:$H$152))</f>
        <v>0</v>
      </c>
      <c r="R131" s="46">
        <f ca="1">IF(COUNTIFS(Распис!$B$4:$B$300,$A131,Распис!$C$4:$C$300,"&lt;="&amp;R$1,Распис!$D$4:$D$300,"&gt;="&amp;R$1)&gt;0,SUMIFS(Распис!$I$4:$I$300,Распис!$B$4:$B$300,$A131,Распис!$C$4:$C$300,"&lt;="&amp;R$1,Распис!$D$4:$D$300,"&gt;="&amp;R$1),SUMIF(База!$B$3:$B$305,$A131,База!$I$3:$I$152))</f>
        <v>0</v>
      </c>
      <c r="S131" s="46">
        <f ca="1">IF(COUNTIFS(Распис!$B$4:$B$300,$A131,Распис!$C$4:$C$300,"&lt;="&amp;S$1,Распис!$D$4:$D$300,"&gt;="&amp;S$1)&gt;0,SUMIFS(Распис!$J$4:$J$300,Распис!$B$4:$B$300,$A131,Распис!$C$4:$C$300,"&lt;="&amp;S$1,Распис!$D$4:$D$300,"&gt;="&amp;S$1),SUMIF(База!$B$3:$B$305,$A131,База!$J$3:$J$152))</f>
        <v>0</v>
      </c>
      <c r="T131" s="46">
        <f ca="1">IF(COUNTIFS(Распис!$B$4:$B$300,$A131,Распис!$C$4:$C$300,"&lt;="&amp;T$1,Распис!$D$4:$D$300,"&gt;="&amp;T$1)&gt;0,SUMIFS(Распис!$K$4:$K$300,Распис!$B$4:$B$300,$A131,Распис!$C$4:$C$300,"&lt;="&amp;T$1,Распис!$D$4:$D$300,"&gt;="&amp;T$1),SUMIF(База!$B$3:$B$305,$A131,База!$K$3:$K$152))</f>
        <v>0</v>
      </c>
      <c r="U131" s="46" t="s">
        <v>23</v>
      </c>
      <c r="V131" s="46">
        <f ca="1">IF(COUNTIFS(Распис!$B$4:$B$300,$A131,Распис!$C$4:$C$300,"&lt;="&amp;V$1,Распис!$D$4:$D$300,"&gt;="&amp;V$1)&gt;0,SUMIFS(Распис!$F$4:$F$300,Распис!$B$4:$B$300,$A131,Распис!$C$4:$C$300,"&lt;="&amp;V$1,Распис!$D$4:$D$300,"&gt;="&amp;V$1),SUMIF(База!$B$3:$B$305,$A131,База!$F$3:$F$152))</f>
        <v>0</v>
      </c>
      <c r="W131" s="46">
        <f ca="1">IF(COUNTIFS(Распис!$B$4:$B$300,$A131,Распис!$C$4:$C$300,"&lt;="&amp;W$1,Распис!$D$4:$D$300,"&gt;="&amp;W$1)&gt;0,SUMIFS(Распис!$G$4:$G$300,Распис!$B$4:$B$300,$A131,Распис!$C$4:$C$300,"&lt;="&amp;W$1,Распис!$D$4:$D$300,"&gt;="&amp;W$1),SUMIF(База!$B$3:$B$305,$A131,База!$G$3:$G$152))</f>
        <v>0</v>
      </c>
      <c r="X131" s="46">
        <f ca="1">IF(COUNTIFS(Распис!$B$4:$B$300,$A131,Распис!$C$4:$C$300,"&lt;="&amp;X$1,Распис!$D$4:$D$300,"&gt;="&amp;X$1)&gt;0,SUMIFS(Распис!$H$4:$H$300,Распис!$B$4:$B$300,$A131,Распис!$C$4:$C$300,"&lt;="&amp;X$1,Распис!$D$4:$D$300,"&gt;="&amp;X$1),SUMIF(База!$B$3:$B$305,$A131,База!$H$3:$H$152))</f>
        <v>0</v>
      </c>
      <c r="Y131" s="46">
        <f ca="1">IF(COUNTIFS(Распис!$B$4:$B$300,$A131,Распис!$C$4:$C$300,"&lt;="&amp;Y$1,Распис!$D$4:$D$300,"&gt;="&amp;Y$1)&gt;0,SUMIFS(Распис!$I$4:$I$300,Распис!$B$4:$B$300,$A131,Распис!$C$4:$C$300,"&lt;="&amp;Y$1,Распис!$D$4:$D$300,"&gt;="&amp;Y$1),SUMIF(База!$B$3:$B$305,$A131,База!$I$3:$I$152))</f>
        <v>0</v>
      </c>
      <c r="Z131" s="46">
        <f ca="1">IF(COUNTIFS(Распис!$B$4:$B$300,$A131,Распис!$C$4:$C$300,"&lt;="&amp;Z$1,Распис!$D$4:$D$300,"&gt;="&amp;Z$1)&gt;0,SUMIFS(Распис!$J$4:$J$300,Распис!$B$4:$B$300,$A131,Распис!$C$4:$C$300,"&lt;="&amp;Z$1,Распис!$D$4:$D$300,"&gt;="&amp;Z$1),SUMIF(База!$B$3:$B$305,$A131,База!$J$3:$J$152))</f>
        <v>0</v>
      </c>
      <c r="AA131" s="46" t="s">
        <v>25</v>
      </c>
      <c r="AB131" s="46" t="s">
        <v>23</v>
      </c>
      <c r="AC131" s="46" t="s">
        <v>25</v>
      </c>
      <c r="AD131" s="46" t="s">
        <v>25</v>
      </c>
      <c r="AE131" s="46" t="s">
        <v>25</v>
      </c>
      <c r="AF131" s="46" t="s">
        <v>25</v>
      </c>
      <c r="AG131" s="46">
        <f t="shared" ca="1" si="11"/>
        <v>0</v>
      </c>
      <c r="AH131" s="46">
        <f ca="1">AG131-SUMIFS(Распред!$G$4:$G$300,Распред!$B$4:$B$300,"май",Распред!$F$4:$F$300,A131)</f>
        <v>0</v>
      </c>
      <c r="AI131" s="46">
        <f ca="1">AH131+(COUNTIF(B131:AF131,"КД")+SUMIFS(Распред!$AH$4:$AH$300,Распред!$F$4:$F$300,A131,Распред!$B$4:$B$300,"май"))*4</f>
        <v>20</v>
      </c>
      <c r="AJ131" s="46">
        <f t="shared" ca="1" si="12"/>
        <v>0</v>
      </c>
      <c r="AK131" s="46">
        <f t="shared" ca="1" si="13"/>
        <v>0</v>
      </c>
      <c r="AL131" s="46">
        <f>SUMIFS(Распред!$K$4:$K$300,Распред!$B$4:$B$300,"май",Распред!$J$4:$J$300,A131)+SUMIFS(Распред!$M$4:$M$300,Распред!$B$4:$B$300,"май",Распред!$L$4:$L$300,A131)+SUMIFS(Распред!$O$4:$O$300,Распред!$B$4:$B$300,"май",Распред!$N$4:$N$300,A131)+SUMIFS(Распред!$Q$4:$Q$300,Распред!$B$4:$B$300,"май",Распред!$P$4:$P$300,A131)+SUMIFS(Распред!$S$4:$S$300,Распред!$B$4:$B$300,"май",Распред!$R$4:$R$300,A131)+SUMIFS(Распред!$U$4:$U$300,Распред!$B$4:$B$300,"май",Распред!$T$4:$T$300,A131)+SUMIFS(Распред!$W$4:$W$300,Распред!$B$4:$B$300,"май",Распред!$V$4:$V$300,A131)+SUMIFS(Распред!$Y$4:$Y$300,Распред!$B$4:$B$300,"май",Распред!$X$4:$X$300,A131)+SUMIFS(Распред!$AA$4:$AA$300,Распред!$B$4:$B$300,"май",Распред!$Z$4:$Z$300,A131)+SUMIFS(Распред!$AC$4:$AC$300,Распред!$B$4:$B$300,"май",Распред!$AB$4:$AB$300,A131)</f>
        <v>0</v>
      </c>
      <c r="AM131" s="46">
        <f t="shared" ca="1" si="14"/>
        <v>0</v>
      </c>
      <c r="AN131" s="46">
        <f t="shared" ca="1" si="15"/>
        <v>0</v>
      </c>
      <c r="AO131" s="46">
        <f t="shared" ca="1" si="16"/>
        <v>0</v>
      </c>
      <c r="AP131" s="46">
        <f>январь!AP131</f>
        <v>0</v>
      </c>
      <c r="AQ131" s="46">
        <f t="shared" ca="1" si="17"/>
        <v>0</v>
      </c>
      <c r="AR131" s="47"/>
      <c r="AS131" s="47">
        <f t="shared" ca="1" si="18"/>
        <v>0</v>
      </c>
      <c r="AT131" s="47"/>
      <c r="AU131" s="47"/>
      <c r="AV131" s="47"/>
      <c r="AW131" s="47"/>
      <c r="AX131" s="47"/>
      <c r="AY131" s="184"/>
      <c r="AZ131" s="184"/>
      <c r="BA131" s="184"/>
      <c r="BB131" s="184"/>
      <c r="BC131" s="184"/>
      <c r="BD131" s="184"/>
      <c r="BE131" s="184"/>
    </row>
    <row r="132" spans="1:57" x14ac:dyDescent="0.25">
      <c r="A132" s="47">
        <f>База!B132</f>
        <v>0</v>
      </c>
      <c r="B132" s="46" t="s">
        <v>24</v>
      </c>
      <c r="C132" s="46">
        <f ca="1">IF(COUNTIFS(Распис!$B$4:$B$300,$A132,Распис!$C$4:$C$300,"&lt;="&amp;C$1,Распис!$D$4:$D$300,"&gt;="&amp;C$1)&gt;0,SUMIFS(Распис!$H$4:$H$300,Распис!$B$4:$B$300,$A132,Распис!$C$4:$C$300,"&lt;="&amp;C$1,Распис!$D$4:$D$300,"&gt;="&amp;C$1),SUMIF(База!$B$3:$B$305,$A132,База!$H$3:$H$152))</f>
        <v>0</v>
      </c>
      <c r="D132" s="46">
        <f ca="1">IF(COUNTIFS(Распис!$B$4:$B$300,$A132,Распис!$C$4:$C$300,"&lt;="&amp;D$1,Распис!$D$4:$D$300,"&gt;="&amp;D$1)&gt;0,SUMIFS(Распис!$I$4:$I$300,Распис!$B$4:$B$300,$A132,Распис!$C$4:$C$300,"&lt;="&amp;D$1,Распис!$D$4:$D$300,"&gt;="&amp;D$1),SUMIF(База!$B$3:$B$305,$A132,База!$I$3:$I$152))</f>
        <v>0</v>
      </c>
      <c r="E132" s="46">
        <f ca="1">IF(COUNTIFS(Распис!$B$4:$B$300,$A132,Распис!$C$4:$C$300,"&lt;="&amp;E$1,Распис!$D$4:$D$300,"&gt;="&amp;E$1)&gt;0,SUMIFS(Распис!$J$4:$J$300,Распис!$B$4:$B$300,$A132,Распис!$C$4:$C$300,"&lt;="&amp;E$1,Распис!$D$4:$D$300,"&gt;="&amp;E$1),SUMIF(База!$B$3:$B$305,$A132,База!$J$3:$J$152))</f>
        <v>0</v>
      </c>
      <c r="F132" s="46">
        <f ca="1">IF(COUNTIFS(Распис!$B$4:$B$300,$A132,Распис!$C$4:$C$300,"&lt;="&amp;F$1,Распис!$D$4:$D$300,"&gt;="&amp;F$1)&gt;0,SUMIFS(Распис!$K$4:$K$300,Распис!$B$4:$B$300,$A132,Распис!$C$4:$C$300,"&lt;="&amp;F$1,Распис!$D$4:$D$300,"&gt;="&amp;F$1),SUMIF(База!$B$3:$B$305,$A132,База!$K$3:$K$152))</f>
        <v>0</v>
      </c>
      <c r="G132" s="46" t="s">
        <v>23</v>
      </c>
      <c r="H132" s="46" t="s">
        <v>24</v>
      </c>
      <c r="I132" s="46">
        <f ca="1">IF(COUNTIFS(Распис!$B$4:$B$300,$A132,Распис!$C$4:$C$300,"&lt;="&amp;I$1,Распис!$D$4:$D$300,"&gt;="&amp;I$1)&gt;0,SUMIFS(Распис!$G$4:$G$300,Распис!$B$4:$B$300,$A132,Распис!$C$4:$C$300,"&lt;="&amp;I$1,Распис!$D$4:$D$300,"&gt;="&amp;I$1),SUMIF(База!$B$3:$B$305,$A132,База!$G$3:$G$152))</f>
        <v>0</v>
      </c>
      <c r="J132" s="46" t="s">
        <v>24</v>
      </c>
      <c r="K132" s="46">
        <f ca="1">IF(COUNTIFS(Распис!$B$4:$B$300,$A132,Распис!$C$4:$C$300,"&lt;="&amp;K$1,Распис!$D$4:$D$300,"&gt;="&amp;K$1)&gt;0,SUMIFS(Распис!$I$4:$I$300,Распис!$B$4:$B$300,$A132,Распис!$C$4:$C$300,"&lt;="&amp;K$1,Распис!$D$4:$D$300,"&gt;="&amp;K$1),SUMIF(База!$B$3:$B$305,$A132,База!$I$3:$I$152))</f>
        <v>0</v>
      </c>
      <c r="L132" s="46">
        <f ca="1">IF(COUNTIFS(Распис!$B$4:$B$300,$A132,Распис!$C$4:$C$300,"&lt;="&amp;L$1,Распис!$D$4:$D$300,"&gt;="&amp;L$1)&gt;0,SUMIFS(Распис!$J$4:$J$300,Распис!$B$4:$B$300,$A132,Распис!$C$4:$C$300,"&lt;="&amp;L$1,Распис!$D$4:$D$300,"&gt;="&amp;L$1),SUMIF(База!$B$3:$B$305,$A132,База!$J$3:$J$152))</f>
        <v>0</v>
      </c>
      <c r="M132" s="46">
        <f ca="1">IF(COUNTIFS(Распис!$B$4:$B$300,$A132,Распис!$C$4:$C$300,"&lt;="&amp;M$1,Распис!$D$4:$D$300,"&gt;="&amp;M$1)&gt;0,SUMIFS(Распис!$K$4:$K$300,Распис!$B$4:$B$300,$A132,Распис!$C$4:$C$300,"&lt;="&amp;M$1,Распис!$D$4:$D$300,"&gt;="&amp;M$1),SUMIF(База!$B$3:$B$305,$A132,База!$K$3:$K$152))</f>
        <v>0</v>
      </c>
      <c r="N132" s="46" t="s">
        <v>23</v>
      </c>
      <c r="O132" s="46">
        <f ca="1">IF(COUNTIFS(Распис!$B$4:$B$300,$A132,Распис!$C$4:$C$300,"&lt;="&amp;O$1,Распис!$D$4:$D$300,"&gt;="&amp;O$1)&gt;0,SUMIFS(Распис!$F$4:$F$300,Распис!$B$4:$B$300,$A132,Распис!$C$4:$C$300,"&lt;="&amp;O$1,Распис!$D$4:$D$300,"&gt;="&amp;O$1),SUMIF(База!$B$3:$B$305,$A132,База!$F$3:$F$152))</f>
        <v>0</v>
      </c>
      <c r="P132" s="46">
        <f ca="1">IF(COUNTIFS(Распис!$B$4:$B$300,$A132,Распис!$C$4:$C$300,"&lt;="&amp;P$1,Распис!$D$4:$D$300,"&gt;="&amp;P$1)&gt;0,SUMIFS(Распис!$G$4:$G$300,Распис!$B$4:$B$300,$A132,Распис!$C$4:$C$300,"&lt;="&amp;P$1,Распис!$D$4:$D$300,"&gt;="&amp;P$1),SUMIF(База!$B$3:$B$305,$A132,База!$G$3:$G$152))</f>
        <v>0</v>
      </c>
      <c r="Q132" s="46">
        <f ca="1">IF(COUNTIFS(Распис!$B$4:$B$300,$A132,Распис!$C$4:$C$300,"&lt;="&amp;Q$1,Распис!$D$4:$D$300,"&gt;="&amp;Q$1)&gt;0,SUMIFS(Распис!$H$4:$H$300,Распис!$B$4:$B$300,$A132,Распис!$C$4:$C$300,"&lt;="&amp;Q$1,Распис!$D$4:$D$300,"&gt;="&amp;Q$1),SUMIF(База!$B$3:$B$305,$A132,База!$H$3:$H$152))</f>
        <v>0</v>
      </c>
      <c r="R132" s="46">
        <f ca="1">IF(COUNTIFS(Распис!$B$4:$B$300,$A132,Распис!$C$4:$C$300,"&lt;="&amp;R$1,Распис!$D$4:$D$300,"&gt;="&amp;R$1)&gt;0,SUMIFS(Распис!$I$4:$I$300,Распис!$B$4:$B$300,$A132,Распис!$C$4:$C$300,"&lt;="&amp;R$1,Распис!$D$4:$D$300,"&gt;="&amp;R$1),SUMIF(База!$B$3:$B$305,$A132,База!$I$3:$I$152))</f>
        <v>0</v>
      </c>
      <c r="S132" s="46">
        <f ca="1">IF(COUNTIFS(Распис!$B$4:$B$300,$A132,Распис!$C$4:$C$300,"&lt;="&amp;S$1,Распис!$D$4:$D$300,"&gt;="&amp;S$1)&gt;0,SUMIFS(Распис!$J$4:$J$300,Распис!$B$4:$B$300,$A132,Распис!$C$4:$C$300,"&lt;="&amp;S$1,Распис!$D$4:$D$300,"&gt;="&amp;S$1),SUMIF(База!$B$3:$B$305,$A132,База!$J$3:$J$152))</f>
        <v>0</v>
      </c>
      <c r="T132" s="46">
        <f ca="1">IF(COUNTIFS(Распис!$B$4:$B$300,$A132,Распис!$C$4:$C$300,"&lt;="&amp;T$1,Распис!$D$4:$D$300,"&gt;="&amp;T$1)&gt;0,SUMIFS(Распис!$K$4:$K$300,Распис!$B$4:$B$300,$A132,Распис!$C$4:$C$300,"&lt;="&amp;T$1,Распис!$D$4:$D$300,"&gt;="&amp;T$1),SUMIF(База!$B$3:$B$305,$A132,База!$K$3:$K$152))</f>
        <v>0</v>
      </c>
      <c r="U132" s="46" t="s">
        <v>23</v>
      </c>
      <c r="V132" s="46">
        <f ca="1">IF(COUNTIFS(Распис!$B$4:$B$300,$A132,Распис!$C$4:$C$300,"&lt;="&amp;V$1,Распис!$D$4:$D$300,"&gt;="&amp;V$1)&gt;0,SUMIFS(Распис!$F$4:$F$300,Распис!$B$4:$B$300,$A132,Распис!$C$4:$C$300,"&lt;="&amp;V$1,Распис!$D$4:$D$300,"&gt;="&amp;V$1),SUMIF(База!$B$3:$B$305,$A132,База!$F$3:$F$152))</f>
        <v>0</v>
      </c>
      <c r="W132" s="46">
        <f ca="1">IF(COUNTIFS(Распис!$B$4:$B$300,$A132,Распис!$C$4:$C$300,"&lt;="&amp;W$1,Распис!$D$4:$D$300,"&gt;="&amp;W$1)&gt;0,SUMIFS(Распис!$G$4:$G$300,Распис!$B$4:$B$300,$A132,Распис!$C$4:$C$300,"&lt;="&amp;W$1,Распис!$D$4:$D$300,"&gt;="&amp;W$1),SUMIF(База!$B$3:$B$305,$A132,База!$G$3:$G$152))</f>
        <v>0</v>
      </c>
      <c r="X132" s="46">
        <f ca="1">IF(COUNTIFS(Распис!$B$4:$B$300,$A132,Распис!$C$4:$C$300,"&lt;="&amp;X$1,Распис!$D$4:$D$300,"&gt;="&amp;X$1)&gt;0,SUMIFS(Распис!$H$4:$H$300,Распис!$B$4:$B$300,$A132,Распис!$C$4:$C$300,"&lt;="&amp;X$1,Распис!$D$4:$D$300,"&gt;="&amp;X$1),SUMIF(База!$B$3:$B$305,$A132,База!$H$3:$H$152))</f>
        <v>0</v>
      </c>
      <c r="Y132" s="46">
        <f ca="1">IF(COUNTIFS(Распис!$B$4:$B$300,$A132,Распис!$C$4:$C$300,"&lt;="&amp;Y$1,Распис!$D$4:$D$300,"&gt;="&amp;Y$1)&gt;0,SUMIFS(Распис!$I$4:$I$300,Распис!$B$4:$B$300,$A132,Распис!$C$4:$C$300,"&lt;="&amp;Y$1,Распис!$D$4:$D$300,"&gt;="&amp;Y$1),SUMIF(База!$B$3:$B$305,$A132,База!$I$3:$I$152))</f>
        <v>0</v>
      </c>
      <c r="Z132" s="46">
        <f ca="1">IF(COUNTIFS(Распис!$B$4:$B$300,$A132,Распис!$C$4:$C$300,"&lt;="&amp;Z$1,Распис!$D$4:$D$300,"&gt;="&amp;Z$1)&gt;0,SUMIFS(Распис!$J$4:$J$300,Распис!$B$4:$B$300,$A132,Распис!$C$4:$C$300,"&lt;="&amp;Z$1,Распис!$D$4:$D$300,"&gt;="&amp;Z$1),SUMIF(База!$B$3:$B$305,$A132,База!$J$3:$J$152))</f>
        <v>0</v>
      </c>
      <c r="AA132" s="46" t="s">
        <v>25</v>
      </c>
      <c r="AB132" s="46" t="s">
        <v>23</v>
      </c>
      <c r="AC132" s="46" t="s">
        <v>25</v>
      </c>
      <c r="AD132" s="46" t="s">
        <v>25</v>
      </c>
      <c r="AE132" s="46" t="s">
        <v>25</v>
      </c>
      <c r="AF132" s="46" t="s">
        <v>25</v>
      </c>
      <c r="AG132" s="46">
        <f t="shared" ref="AG132:AG195" ca="1" si="19">SUM(B132:AF132)</f>
        <v>0</v>
      </c>
      <c r="AH132" s="46">
        <f ca="1">AG132-SUMIFS(Распред!$G$4:$G$300,Распред!$B$4:$B$300,"май",Распред!$F$4:$F$300,A132)</f>
        <v>0</v>
      </c>
      <c r="AI132" s="46">
        <f ca="1">AH132+(COUNTIF(B132:AF132,"КД")+SUMIFS(Распред!$AH$4:$AH$300,Распред!$F$4:$F$300,A132,Распред!$B$4:$B$300,"май"))*4</f>
        <v>20</v>
      </c>
      <c r="AJ132" s="46">
        <f t="shared" ref="AJ132:AJ195" ca="1" si="20">MAX(0,AI132-COUNTIFS(B132:AF132,"&lt;&gt;П",B132:AF132,"&lt;&gt;В",B132:AF132,"&lt;&gt;Н")*4)</f>
        <v>0</v>
      </c>
      <c r="AK132" s="46">
        <f t="shared" ref="AK132:AK195" ca="1" si="21">AH132-AJ132</f>
        <v>0</v>
      </c>
      <c r="AL132" s="46">
        <f>SUMIFS(Распред!$K$4:$K$300,Распред!$B$4:$B$300,"май",Распред!$J$4:$J$300,A132)+SUMIFS(Распред!$M$4:$M$300,Распред!$B$4:$B$300,"май",Распред!$L$4:$L$300,A132)+SUMIFS(Распред!$O$4:$O$300,Распред!$B$4:$B$300,"май",Распред!$N$4:$N$300,A132)+SUMIFS(Распред!$Q$4:$Q$300,Распред!$B$4:$B$300,"май",Распред!$P$4:$P$300,A132)+SUMIFS(Распред!$S$4:$S$300,Распред!$B$4:$B$300,"май",Распред!$R$4:$R$300,A132)+SUMIFS(Распред!$U$4:$U$300,Распред!$B$4:$B$300,"май",Распред!$T$4:$T$300,A132)+SUMIFS(Распред!$W$4:$W$300,Распред!$B$4:$B$300,"май",Распред!$V$4:$V$300,A132)+SUMIFS(Распред!$Y$4:$Y$300,Распред!$B$4:$B$300,"май",Распред!$X$4:$X$300,A132)+SUMIFS(Распред!$AA$4:$AA$300,Распред!$B$4:$B$300,"май",Распред!$Z$4:$Z$300,A132)+SUMIFS(Распред!$AC$4:$AC$300,Распред!$B$4:$B$300,"май",Распред!$AB$4:$AB$300,A132)</f>
        <v>0</v>
      </c>
      <c r="AM132" s="46">
        <f t="shared" ref="AM132:AM195" ca="1" si="22">AJ132+AK132+AL132</f>
        <v>0</v>
      </c>
      <c r="AN132" s="46">
        <f t="shared" ref="AN132:AN195" ca="1" si="23">MAX(MIN(AI132-AJ132,96)+AL132+AJ132-96,0)</f>
        <v>0</v>
      </c>
      <c r="AO132" s="46">
        <f t="shared" ref="AO132:AO195" ca="1" si="24">ROUND(AN132/72*60,0)</f>
        <v>0</v>
      </c>
      <c r="AP132" s="46">
        <f>январь!AP132</f>
        <v>0</v>
      </c>
      <c r="AQ132" s="46">
        <f t="shared" ref="AQ132:AQ170" ca="1" si="25">ROUND(AO132%*AP132,0)</f>
        <v>0</v>
      </c>
      <c r="AR132" s="47"/>
      <c r="AS132" s="47">
        <f t="shared" ref="AS132:AS195" ca="1" si="26">AQ132-AR132</f>
        <v>0</v>
      </c>
      <c r="AT132" s="47"/>
      <c r="AU132" s="47"/>
      <c r="AV132" s="47"/>
      <c r="AW132" s="47"/>
      <c r="AX132" s="47"/>
      <c r="AY132" s="184"/>
      <c r="AZ132" s="184"/>
      <c r="BA132" s="184"/>
      <c r="BB132" s="184"/>
      <c r="BC132" s="184"/>
      <c r="BD132" s="184"/>
      <c r="BE132" s="184"/>
    </row>
    <row r="133" spans="1:57" x14ac:dyDescent="0.25">
      <c r="A133" s="47">
        <f>База!B133</f>
        <v>0</v>
      </c>
      <c r="B133" s="46" t="s">
        <v>24</v>
      </c>
      <c r="C133" s="46">
        <f ca="1">IF(COUNTIFS(Распис!$B$4:$B$300,$A133,Распис!$C$4:$C$300,"&lt;="&amp;C$1,Распис!$D$4:$D$300,"&gt;="&amp;C$1)&gt;0,SUMIFS(Распис!$H$4:$H$300,Распис!$B$4:$B$300,$A133,Распис!$C$4:$C$300,"&lt;="&amp;C$1,Распис!$D$4:$D$300,"&gt;="&amp;C$1),SUMIF(База!$B$3:$B$305,$A133,База!$H$3:$H$152))</f>
        <v>0</v>
      </c>
      <c r="D133" s="46">
        <f ca="1">IF(COUNTIFS(Распис!$B$4:$B$300,$A133,Распис!$C$4:$C$300,"&lt;="&amp;D$1,Распис!$D$4:$D$300,"&gt;="&amp;D$1)&gt;0,SUMIFS(Распис!$I$4:$I$300,Распис!$B$4:$B$300,$A133,Распис!$C$4:$C$300,"&lt;="&amp;D$1,Распис!$D$4:$D$300,"&gt;="&amp;D$1),SUMIF(База!$B$3:$B$305,$A133,База!$I$3:$I$152))</f>
        <v>0</v>
      </c>
      <c r="E133" s="46">
        <f ca="1">IF(COUNTIFS(Распис!$B$4:$B$300,$A133,Распис!$C$4:$C$300,"&lt;="&amp;E$1,Распис!$D$4:$D$300,"&gt;="&amp;E$1)&gt;0,SUMIFS(Распис!$J$4:$J$300,Распис!$B$4:$B$300,$A133,Распис!$C$4:$C$300,"&lt;="&amp;E$1,Распис!$D$4:$D$300,"&gt;="&amp;E$1),SUMIF(База!$B$3:$B$305,$A133,База!$J$3:$J$152))</f>
        <v>0</v>
      </c>
      <c r="F133" s="46">
        <f ca="1">IF(COUNTIFS(Распис!$B$4:$B$300,$A133,Распис!$C$4:$C$300,"&lt;="&amp;F$1,Распис!$D$4:$D$300,"&gt;="&amp;F$1)&gt;0,SUMIFS(Распис!$K$4:$K$300,Распис!$B$4:$B$300,$A133,Распис!$C$4:$C$300,"&lt;="&amp;F$1,Распис!$D$4:$D$300,"&gt;="&amp;F$1),SUMIF(База!$B$3:$B$305,$A133,База!$K$3:$K$152))</f>
        <v>0</v>
      </c>
      <c r="G133" s="46" t="s">
        <v>23</v>
      </c>
      <c r="H133" s="46" t="s">
        <v>24</v>
      </c>
      <c r="I133" s="46">
        <f ca="1">IF(COUNTIFS(Распис!$B$4:$B$300,$A133,Распис!$C$4:$C$300,"&lt;="&amp;I$1,Распис!$D$4:$D$300,"&gt;="&amp;I$1)&gt;0,SUMIFS(Распис!$G$4:$G$300,Распис!$B$4:$B$300,$A133,Распис!$C$4:$C$300,"&lt;="&amp;I$1,Распис!$D$4:$D$300,"&gt;="&amp;I$1),SUMIF(База!$B$3:$B$305,$A133,База!$G$3:$G$152))</f>
        <v>0</v>
      </c>
      <c r="J133" s="46" t="s">
        <v>24</v>
      </c>
      <c r="K133" s="46">
        <f ca="1">IF(COUNTIFS(Распис!$B$4:$B$300,$A133,Распис!$C$4:$C$300,"&lt;="&amp;K$1,Распис!$D$4:$D$300,"&gt;="&amp;K$1)&gt;0,SUMIFS(Распис!$I$4:$I$300,Распис!$B$4:$B$300,$A133,Распис!$C$4:$C$300,"&lt;="&amp;K$1,Распис!$D$4:$D$300,"&gt;="&amp;K$1),SUMIF(База!$B$3:$B$305,$A133,База!$I$3:$I$152))</f>
        <v>0</v>
      </c>
      <c r="L133" s="46">
        <f ca="1">IF(COUNTIFS(Распис!$B$4:$B$300,$A133,Распис!$C$4:$C$300,"&lt;="&amp;L$1,Распис!$D$4:$D$300,"&gt;="&amp;L$1)&gt;0,SUMIFS(Распис!$J$4:$J$300,Распис!$B$4:$B$300,$A133,Распис!$C$4:$C$300,"&lt;="&amp;L$1,Распис!$D$4:$D$300,"&gt;="&amp;L$1),SUMIF(База!$B$3:$B$305,$A133,База!$J$3:$J$152))</f>
        <v>0</v>
      </c>
      <c r="M133" s="46">
        <f ca="1">IF(COUNTIFS(Распис!$B$4:$B$300,$A133,Распис!$C$4:$C$300,"&lt;="&amp;M$1,Распис!$D$4:$D$300,"&gt;="&amp;M$1)&gt;0,SUMIFS(Распис!$K$4:$K$300,Распис!$B$4:$B$300,$A133,Распис!$C$4:$C$300,"&lt;="&amp;M$1,Распис!$D$4:$D$300,"&gt;="&amp;M$1),SUMIF(База!$B$3:$B$305,$A133,База!$K$3:$K$152))</f>
        <v>0</v>
      </c>
      <c r="N133" s="46" t="s">
        <v>23</v>
      </c>
      <c r="O133" s="46">
        <f ca="1">IF(COUNTIFS(Распис!$B$4:$B$300,$A133,Распис!$C$4:$C$300,"&lt;="&amp;O$1,Распис!$D$4:$D$300,"&gt;="&amp;O$1)&gt;0,SUMIFS(Распис!$F$4:$F$300,Распис!$B$4:$B$300,$A133,Распис!$C$4:$C$300,"&lt;="&amp;O$1,Распис!$D$4:$D$300,"&gt;="&amp;O$1),SUMIF(База!$B$3:$B$305,$A133,База!$F$3:$F$152))</f>
        <v>0</v>
      </c>
      <c r="P133" s="46">
        <f ca="1">IF(COUNTIFS(Распис!$B$4:$B$300,$A133,Распис!$C$4:$C$300,"&lt;="&amp;P$1,Распис!$D$4:$D$300,"&gt;="&amp;P$1)&gt;0,SUMIFS(Распис!$G$4:$G$300,Распис!$B$4:$B$300,$A133,Распис!$C$4:$C$300,"&lt;="&amp;P$1,Распис!$D$4:$D$300,"&gt;="&amp;P$1),SUMIF(База!$B$3:$B$305,$A133,База!$G$3:$G$152))</f>
        <v>0</v>
      </c>
      <c r="Q133" s="46">
        <f ca="1">IF(COUNTIFS(Распис!$B$4:$B$300,$A133,Распис!$C$4:$C$300,"&lt;="&amp;Q$1,Распис!$D$4:$D$300,"&gt;="&amp;Q$1)&gt;0,SUMIFS(Распис!$H$4:$H$300,Распис!$B$4:$B$300,$A133,Распис!$C$4:$C$300,"&lt;="&amp;Q$1,Распис!$D$4:$D$300,"&gt;="&amp;Q$1),SUMIF(База!$B$3:$B$305,$A133,База!$H$3:$H$152))</f>
        <v>0</v>
      </c>
      <c r="R133" s="46">
        <f ca="1">IF(COUNTIFS(Распис!$B$4:$B$300,$A133,Распис!$C$4:$C$300,"&lt;="&amp;R$1,Распис!$D$4:$D$300,"&gt;="&amp;R$1)&gt;0,SUMIFS(Распис!$I$4:$I$300,Распис!$B$4:$B$300,$A133,Распис!$C$4:$C$300,"&lt;="&amp;R$1,Распис!$D$4:$D$300,"&gt;="&amp;R$1),SUMIF(База!$B$3:$B$305,$A133,База!$I$3:$I$152))</f>
        <v>0</v>
      </c>
      <c r="S133" s="46">
        <f ca="1">IF(COUNTIFS(Распис!$B$4:$B$300,$A133,Распис!$C$4:$C$300,"&lt;="&amp;S$1,Распис!$D$4:$D$300,"&gt;="&amp;S$1)&gt;0,SUMIFS(Распис!$J$4:$J$300,Распис!$B$4:$B$300,$A133,Распис!$C$4:$C$300,"&lt;="&amp;S$1,Распис!$D$4:$D$300,"&gt;="&amp;S$1),SUMIF(База!$B$3:$B$305,$A133,База!$J$3:$J$152))</f>
        <v>0</v>
      </c>
      <c r="T133" s="46">
        <f ca="1">IF(COUNTIFS(Распис!$B$4:$B$300,$A133,Распис!$C$4:$C$300,"&lt;="&amp;T$1,Распис!$D$4:$D$300,"&gt;="&amp;T$1)&gt;0,SUMIFS(Распис!$K$4:$K$300,Распис!$B$4:$B$300,$A133,Распис!$C$4:$C$300,"&lt;="&amp;T$1,Распис!$D$4:$D$300,"&gt;="&amp;T$1),SUMIF(База!$B$3:$B$305,$A133,База!$K$3:$K$152))</f>
        <v>0</v>
      </c>
      <c r="U133" s="46" t="s">
        <v>23</v>
      </c>
      <c r="V133" s="46">
        <f ca="1">IF(COUNTIFS(Распис!$B$4:$B$300,$A133,Распис!$C$4:$C$300,"&lt;="&amp;V$1,Распис!$D$4:$D$300,"&gt;="&amp;V$1)&gt;0,SUMIFS(Распис!$F$4:$F$300,Распис!$B$4:$B$300,$A133,Распис!$C$4:$C$300,"&lt;="&amp;V$1,Распис!$D$4:$D$300,"&gt;="&amp;V$1),SUMIF(База!$B$3:$B$305,$A133,База!$F$3:$F$152))</f>
        <v>0</v>
      </c>
      <c r="W133" s="46">
        <f ca="1">IF(COUNTIFS(Распис!$B$4:$B$300,$A133,Распис!$C$4:$C$300,"&lt;="&amp;W$1,Распис!$D$4:$D$300,"&gt;="&amp;W$1)&gt;0,SUMIFS(Распис!$G$4:$G$300,Распис!$B$4:$B$300,$A133,Распис!$C$4:$C$300,"&lt;="&amp;W$1,Распис!$D$4:$D$300,"&gt;="&amp;W$1),SUMIF(База!$B$3:$B$305,$A133,База!$G$3:$G$152))</f>
        <v>0</v>
      </c>
      <c r="X133" s="46">
        <f ca="1">IF(COUNTIFS(Распис!$B$4:$B$300,$A133,Распис!$C$4:$C$300,"&lt;="&amp;X$1,Распис!$D$4:$D$300,"&gt;="&amp;X$1)&gt;0,SUMIFS(Распис!$H$4:$H$300,Распис!$B$4:$B$300,$A133,Распис!$C$4:$C$300,"&lt;="&amp;X$1,Распис!$D$4:$D$300,"&gt;="&amp;X$1),SUMIF(База!$B$3:$B$305,$A133,База!$H$3:$H$152))</f>
        <v>0</v>
      </c>
      <c r="Y133" s="46">
        <f ca="1">IF(COUNTIFS(Распис!$B$4:$B$300,$A133,Распис!$C$4:$C$300,"&lt;="&amp;Y$1,Распис!$D$4:$D$300,"&gt;="&amp;Y$1)&gt;0,SUMIFS(Распис!$I$4:$I$300,Распис!$B$4:$B$300,$A133,Распис!$C$4:$C$300,"&lt;="&amp;Y$1,Распис!$D$4:$D$300,"&gt;="&amp;Y$1),SUMIF(База!$B$3:$B$305,$A133,База!$I$3:$I$152))</f>
        <v>0</v>
      </c>
      <c r="Z133" s="46">
        <f ca="1">IF(COUNTIFS(Распис!$B$4:$B$300,$A133,Распис!$C$4:$C$300,"&lt;="&amp;Z$1,Распис!$D$4:$D$300,"&gt;="&amp;Z$1)&gt;0,SUMIFS(Распис!$J$4:$J$300,Распис!$B$4:$B$300,$A133,Распис!$C$4:$C$300,"&lt;="&amp;Z$1,Распис!$D$4:$D$300,"&gt;="&amp;Z$1),SUMIF(База!$B$3:$B$305,$A133,База!$J$3:$J$152))</f>
        <v>0</v>
      </c>
      <c r="AA133" s="46" t="s">
        <v>25</v>
      </c>
      <c r="AB133" s="46" t="s">
        <v>23</v>
      </c>
      <c r="AC133" s="46" t="s">
        <v>25</v>
      </c>
      <c r="AD133" s="46" t="s">
        <v>25</v>
      </c>
      <c r="AE133" s="46" t="s">
        <v>25</v>
      </c>
      <c r="AF133" s="46" t="s">
        <v>25</v>
      </c>
      <c r="AG133" s="46">
        <f t="shared" ca="1" si="19"/>
        <v>0</v>
      </c>
      <c r="AH133" s="46">
        <f ca="1">AG133-SUMIFS(Распред!$G$4:$G$300,Распред!$B$4:$B$300,"май",Распред!$F$4:$F$300,A133)</f>
        <v>0</v>
      </c>
      <c r="AI133" s="46">
        <f ca="1">AH133+(COUNTIF(B133:AF133,"КД")+SUMIFS(Распред!$AH$4:$AH$300,Распред!$F$4:$F$300,A133,Распред!$B$4:$B$300,"май"))*4</f>
        <v>20</v>
      </c>
      <c r="AJ133" s="46">
        <f t="shared" ca="1" si="20"/>
        <v>0</v>
      </c>
      <c r="AK133" s="46">
        <f t="shared" ca="1" si="21"/>
        <v>0</v>
      </c>
      <c r="AL133" s="46">
        <f>SUMIFS(Распред!$K$4:$K$300,Распред!$B$4:$B$300,"май",Распред!$J$4:$J$300,A133)+SUMIFS(Распред!$M$4:$M$300,Распред!$B$4:$B$300,"май",Распред!$L$4:$L$300,A133)+SUMIFS(Распред!$O$4:$O$300,Распред!$B$4:$B$300,"май",Распред!$N$4:$N$300,A133)+SUMIFS(Распред!$Q$4:$Q$300,Распред!$B$4:$B$300,"май",Распред!$P$4:$P$300,A133)+SUMIFS(Распред!$S$4:$S$300,Распред!$B$4:$B$300,"май",Распред!$R$4:$R$300,A133)+SUMIFS(Распред!$U$4:$U$300,Распред!$B$4:$B$300,"май",Распред!$T$4:$T$300,A133)+SUMIFS(Распред!$W$4:$W$300,Распред!$B$4:$B$300,"май",Распред!$V$4:$V$300,A133)+SUMIFS(Распред!$Y$4:$Y$300,Распред!$B$4:$B$300,"май",Распред!$X$4:$X$300,A133)+SUMIFS(Распред!$AA$4:$AA$300,Распред!$B$4:$B$300,"май",Распред!$Z$4:$Z$300,A133)+SUMIFS(Распред!$AC$4:$AC$300,Распред!$B$4:$B$300,"май",Распред!$AB$4:$AB$300,A133)</f>
        <v>0</v>
      </c>
      <c r="AM133" s="46">
        <f t="shared" ca="1" si="22"/>
        <v>0</v>
      </c>
      <c r="AN133" s="46">
        <f t="shared" ca="1" si="23"/>
        <v>0</v>
      </c>
      <c r="AO133" s="46">
        <f t="shared" ca="1" si="24"/>
        <v>0</v>
      </c>
      <c r="AP133" s="46">
        <f>январь!AP133</f>
        <v>0</v>
      </c>
      <c r="AQ133" s="46">
        <f t="shared" ca="1" si="25"/>
        <v>0</v>
      </c>
      <c r="AR133" s="47"/>
      <c r="AS133" s="47">
        <f t="shared" ca="1" si="26"/>
        <v>0</v>
      </c>
      <c r="AT133" s="47"/>
      <c r="AU133" s="47"/>
      <c r="AV133" s="47"/>
      <c r="AW133" s="47"/>
      <c r="AX133" s="47"/>
      <c r="AY133" s="184"/>
      <c r="AZ133" s="184"/>
      <c r="BA133" s="184"/>
      <c r="BB133" s="184"/>
      <c r="BC133" s="184"/>
      <c r="BD133" s="184"/>
      <c r="BE133" s="184"/>
    </row>
    <row r="134" spans="1:57" x14ac:dyDescent="0.25">
      <c r="A134" s="47">
        <f>База!B134</f>
        <v>0</v>
      </c>
      <c r="B134" s="46" t="s">
        <v>24</v>
      </c>
      <c r="C134" s="46">
        <f ca="1">IF(COUNTIFS(Распис!$B$4:$B$300,$A134,Распис!$C$4:$C$300,"&lt;="&amp;C$1,Распис!$D$4:$D$300,"&gt;="&amp;C$1)&gt;0,SUMIFS(Распис!$H$4:$H$300,Распис!$B$4:$B$300,$A134,Распис!$C$4:$C$300,"&lt;="&amp;C$1,Распис!$D$4:$D$300,"&gt;="&amp;C$1),SUMIF(База!$B$3:$B$305,$A134,База!$H$3:$H$152))</f>
        <v>0</v>
      </c>
      <c r="D134" s="46">
        <f ca="1">IF(COUNTIFS(Распис!$B$4:$B$300,$A134,Распис!$C$4:$C$300,"&lt;="&amp;D$1,Распис!$D$4:$D$300,"&gt;="&amp;D$1)&gt;0,SUMIFS(Распис!$I$4:$I$300,Распис!$B$4:$B$300,$A134,Распис!$C$4:$C$300,"&lt;="&amp;D$1,Распис!$D$4:$D$300,"&gt;="&amp;D$1),SUMIF(База!$B$3:$B$305,$A134,База!$I$3:$I$152))</f>
        <v>0</v>
      </c>
      <c r="E134" s="46">
        <f ca="1">IF(COUNTIFS(Распис!$B$4:$B$300,$A134,Распис!$C$4:$C$300,"&lt;="&amp;E$1,Распис!$D$4:$D$300,"&gt;="&amp;E$1)&gt;0,SUMIFS(Распис!$J$4:$J$300,Распис!$B$4:$B$300,$A134,Распис!$C$4:$C$300,"&lt;="&amp;E$1,Распис!$D$4:$D$300,"&gt;="&amp;E$1),SUMIF(База!$B$3:$B$305,$A134,База!$J$3:$J$152))</f>
        <v>0</v>
      </c>
      <c r="F134" s="46">
        <f ca="1">IF(COUNTIFS(Распис!$B$4:$B$300,$A134,Распис!$C$4:$C$300,"&lt;="&amp;F$1,Распис!$D$4:$D$300,"&gt;="&amp;F$1)&gt;0,SUMIFS(Распис!$K$4:$K$300,Распис!$B$4:$B$300,$A134,Распис!$C$4:$C$300,"&lt;="&amp;F$1,Распис!$D$4:$D$300,"&gt;="&amp;F$1),SUMIF(База!$B$3:$B$305,$A134,База!$K$3:$K$152))</f>
        <v>0</v>
      </c>
      <c r="G134" s="46" t="s">
        <v>23</v>
      </c>
      <c r="H134" s="46" t="s">
        <v>24</v>
      </c>
      <c r="I134" s="46">
        <f ca="1">IF(COUNTIFS(Распис!$B$4:$B$300,$A134,Распис!$C$4:$C$300,"&lt;="&amp;I$1,Распис!$D$4:$D$300,"&gt;="&amp;I$1)&gt;0,SUMIFS(Распис!$G$4:$G$300,Распис!$B$4:$B$300,$A134,Распис!$C$4:$C$300,"&lt;="&amp;I$1,Распис!$D$4:$D$300,"&gt;="&amp;I$1),SUMIF(База!$B$3:$B$305,$A134,База!$G$3:$G$152))</f>
        <v>0</v>
      </c>
      <c r="J134" s="46" t="s">
        <v>24</v>
      </c>
      <c r="K134" s="46">
        <f ca="1">IF(COUNTIFS(Распис!$B$4:$B$300,$A134,Распис!$C$4:$C$300,"&lt;="&amp;K$1,Распис!$D$4:$D$300,"&gt;="&amp;K$1)&gt;0,SUMIFS(Распис!$I$4:$I$300,Распис!$B$4:$B$300,$A134,Распис!$C$4:$C$300,"&lt;="&amp;K$1,Распис!$D$4:$D$300,"&gt;="&amp;K$1),SUMIF(База!$B$3:$B$305,$A134,База!$I$3:$I$152))</f>
        <v>0</v>
      </c>
      <c r="L134" s="46">
        <f ca="1">IF(COUNTIFS(Распис!$B$4:$B$300,$A134,Распис!$C$4:$C$300,"&lt;="&amp;L$1,Распис!$D$4:$D$300,"&gt;="&amp;L$1)&gt;0,SUMIFS(Распис!$J$4:$J$300,Распис!$B$4:$B$300,$A134,Распис!$C$4:$C$300,"&lt;="&amp;L$1,Распис!$D$4:$D$300,"&gt;="&amp;L$1),SUMIF(База!$B$3:$B$305,$A134,База!$J$3:$J$152))</f>
        <v>0</v>
      </c>
      <c r="M134" s="46">
        <f ca="1">IF(COUNTIFS(Распис!$B$4:$B$300,$A134,Распис!$C$4:$C$300,"&lt;="&amp;M$1,Распис!$D$4:$D$300,"&gt;="&amp;M$1)&gt;0,SUMIFS(Распис!$K$4:$K$300,Распис!$B$4:$B$300,$A134,Распис!$C$4:$C$300,"&lt;="&amp;M$1,Распис!$D$4:$D$300,"&gt;="&amp;M$1),SUMIF(База!$B$3:$B$305,$A134,База!$K$3:$K$152))</f>
        <v>0</v>
      </c>
      <c r="N134" s="46" t="s">
        <v>23</v>
      </c>
      <c r="O134" s="46">
        <f ca="1">IF(COUNTIFS(Распис!$B$4:$B$300,$A134,Распис!$C$4:$C$300,"&lt;="&amp;O$1,Распис!$D$4:$D$300,"&gt;="&amp;O$1)&gt;0,SUMIFS(Распис!$F$4:$F$300,Распис!$B$4:$B$300,$A134,Распис!$C$4:$C$300,"&lt;="&amp;O$1,Распис!$D$4:$D$300,"&gt;="&amp;O$1),SUMIF(База!$B$3:$B$305,$A134,База!$F$3:$F$152))</f>
        <v>0</v>
      </c>
      <c r="P134" s="46">
        <f ca="1">IF(COUNTIFS(Распис!$B$4:$B$300,$A134,Распис!$C$4:$C$300,"&lt;="&amp;P$1,Распис!$D$4:$D$300,"&gt;="&amp;P$1)&gt;0,SUMIFS(Распис!$G$4:$G$300,Распис!$B$4:$B$300,$A134,Распис!$C$4:$C$300,"&lt;="&amp;P$1,Распис!$D$4:$D$300,"&gt;="&amp;P$1),SUMIF(База!$B$3:$B$305,$A134,База!$G$3:$G$152))</f>
        <v>0</v>
      </c>
      <c r="Q134" s="46">
        <f ca="1">IF(COUNTIFS(Распис!$B$4:$B$300,$A134,Распис!$C$4:$C$300,"&lt;="&amp;Q$1,Распис!$D$4:$D$300,"&gt;="&amp;Q$1)&gt;0,SUMIFS(Распис!$H$4:$H$300,Распис!$B$4:$B$300,$A134,Распис!$C$4:$C$300,"&lt;="&amp;Q$1,Распис!$D$4:$D$300,"&gt;="&amp;Q$1),SUMIF(База!$B$3:$B$305,$A134,База!$H$3:$H$152))</f>
        <v>0</v>
      </c>
      <c r="R134" s="46">
        <f ca="1">IF(COUNTIFS(Распис!$B$4:$B$300,$A134,Распис!$C$4:$C$300,"&lt;="&amp;R$1,Распис!$D$4:$D$300,"&gt;="&amp;R$1)&gt;0,SUMIFS(Распис!$I$4:$I$300,Распис!$B$4:$B$300,$A134,Распис!$C$4:$C$300,"&lt;="&amp;R$1,Распис!$D$4:$D$300,"&gt;="&amp;R$1),SUMIF(База!$B$3:$B$305,$A134,База!$I$3:$I$152))</f>
        <v>0</v>
      </c>
      <c r="S134" s="46">
        <f ca="1">IF(COUNTIFS(Распис!$B$4:$B$300,$A134,Распис!$C$4:$C$300,"&lt;="&amp;S$1,Распис!$D$4:$D$300,"&gt;="&amp;S$1)&gt;0,SUMIFS(Распис!$J$4:$J$300,Распис!$B$4:$B$300,$A134,Распис!$C$4:$C$300,"&lt;="&amp;S$1,Распис!$D$4:$D$300,"&gt;="&amp;S$1),SUMIF(База!$B$3:$B$305,$A134,База!$J$3:$J$152))</f>
        <v>0</v>
      </c>
      <c r="T134" s="46">
        <f ca="1">IF(COUNTIFS(Распис!$B$4:$B$300,$A134,Распис!$C$4:$C$300,"&lt;="&amp;T$1,Распис!$D$4:$D$300,"&gt;="&amp;T$1)&gt;0,SUMIFS(Распис!$K$4:$K$300,Распис!$B$4:$B$300,$A134,Распис!$C$4:$C$300,"&lt;="&amp;T$1,Распис!$D$4:$D$300,"&gt;="&amp;T$1),SUMIF(База!$B$3:$B$305,$A134,База!$K$3:$K$152))</f>
        <v>0</v>
      </c>
      <c r="U134" s="46" t="s">
        <v>23</v>
      </c>
      <c r="V134" s="46">
        <f ca="1">IF(COUNTIFS(Распис!$B$4:$B$300,$A134,Распис!$C$4:$C$300,"&lt;="&amp;V$1,Распис!$D$4:$D$300,"&gt;="&amp;V$1)&gt;0,SUMIFS(Распис!$F$4:$F$300,Распис!$B$4:$B$300,$A134,Распис!$C$4:$C$300,"&lt;="&amp;V$1,Распис!$D$4:$D$300,"&gt;="&amp;V$1),SUMIF(База!$B$3:$B$305,$A134,База!$F$3:$F$152))</f>
        <v>0</v>
      </c>
      <c r="W134" s="46">
        <f ca="1">IF(COUNTIFS(Распис!$B$4:$B$300,$A134,Распис!$C$4:$C$300,"&lt;="&amp;W$1,Распис!$D$4:$D$300,"&gt;="&amp;W$1)&gt;0,SUMIFS(Распис!$G$4:$G$300,Распис!$B$4:$B$300,$A134,Распис!$C$4:$C$300,"&lt;="&amp;W$1,Распис!$D$4:$D$300,"&gt;="&amp;W$1),SUMIF(База!$B$3:$B$305,$A134,База!$G$3:$G$152))</f>
        <v>0</v>
      </c>
      <c r="X134" s="46">
        <f ca="1">IF(COUNTIFS(Распис!$B$4:$B$300,$A134,Распис!$C$4:$C$300,"&lt;="&amp;X$1,Распис!$D$4:$D$300,"&gt;="&amp;X$1)&gt;0,SUMIFS(Распис!$H$4:$H$300,Распис!$B$4:$B$300,$A134,Распис!$C$4:$C$300,"&lt;="&amp;X$1,Распис!$D$4:$D$300,"&gt;="&amp;X$1),SUMIF(База!$B$3:$B$305,$A134,База!$H$3:$H$152))</f>
        <v>0</v>
      </c>
      <c r="Y134" s="46">
        <f ca="1">IF(COUNTIFS(Распис!$B$4:$B$300,$A134,Распис!$C$4:$C$300,"&lt;="&amp;Y$1,Распис!$D$4:$D$300,"&gt;="&amp;Y$1)&gt;0,SUMIFS(Распис!$I$4:$I$300,Распис!$B$4:$B$300,$A134,Распис!$C$4:$C$300,"&lt;="&amp;Y$1,Распис!$D$4:$D$300,"&gt;="&amp;Y$1),SUMIF(База!$B$3:$B$305,$A134,База!$I$3:$I$152))</f>
        <v>0</v>
      </c>
      <c r="Z134" s="46">
        <f ca="1">IF(COUNTIFS(Распис!$B$4:$B$300,$A134,Распис!$C$4:$C$300,"&lt;="&amp;Z$1,Распис!$D$4:$D$300,"&gt;="&amp;Z$1)&gt;0,SUMIFS(Распис!$J$4:$J$300,Распис!$B$4:$B$300,$A134,Распис!$C$4:$C$300,"&lt;="&amp;Z$1,Распис!$D$4:$D$300,"&gt;="&amp;Z$1),SUMIF(База!$B$3:$B$305,$A134,База!$J$3:$J$152))</f>
        <v>0</v>
      </c>
      <c r="AA134" s="46" t="s">
        <v>25</v>
      </c>
      <c r="AB134" s="46" t="s">
        <v>23</v>
      </c>
      <c r="AC134" s="46" t="s">
        <v>25</v>
      </c>
      <c r="AD134" s="46" t="s">
        <v>25</v>
      </c>
      <c r="AE134" s="46" t="s">
        <v>25</v>
      </c>
      <c r="AF134" s="46" t="s">
        <v>25</v>
      </c>
      <c r="AG134" s="46">
        <f t="shared" ca="1" si="19"/>
        <v>0</v>
      </c>
      <c r="AH134" s="46">
        <f ca="1">AG134-SUMIFS(Распред!$G$4:$G$300,Распред!$B$4:$B$300,"май",Распред!$F$4:$F$300,A134)</f>
        <v>0</v>
      </c>
      <c r="AI134" s="46">
        <f ca="1">AH134+(COUNTIF(B134:AF134,"КД")+SUMIFS(Распред!$AH$4:$AH$300,Распред!$F$4:$F$300,A134,Распред!$B$4:$B$300,"май"))*4</f>
        <v>20</v>
      </c>
      <c r="AJ134" s="46">
        <f t="shared" ca="1" si="20"/>
        <v>0</v>
      </c>
      <c r="AK134" s="46">
        <f t="shared" ca="1" si="21"/>
        <v>0</v>
      </c>
      <c r="AL134" s="46">
        <f>SUMIFS(Распред!$K$4:$K$300,Распред!$B$4:$B$300,"май",Распред!$J$4:$J$300,A134)+SUMIFS(Распред!$M$4:$M$300,Распред!$B$4:$B$300,"май",Распред!$L$4:$L$300,A134)+SUMIFS(Распред!$O$4:$O$300,Распред!$B$4:$B$300,"май",Распред!$N$4:$N$300,A134)+SUMIFS(Распред!$Q$4:$Q$300,Распред!$B$4:$B$300,"май",Распред!$P$4:$P$300,A134)+SUMIFS(Распред!$S$4:$S$300,Распред!$B$4:$B$300,"май",Распред!$R$4:$R$300,A134)+SUMIFS(Распред!$U$4:$U$300,Распред!$B$4:$B$300,"май",Распред!$T$4:$T$300,A134)+SUMIFS(Распред!$W$4:$W$300,Распред!$B$4:$B$300,"май",Распред!$V$4:$V$300,A134)+SUMIFS(Распред!$Y$4:$Y$300,Распред!$B$4:$B$300,"май",Распред!$X$4:$X$300,A134)+SUMIFS(Распред!$AA$4:$AA$300,Распред!$B$4:$B$300,"май",Распред!$Z$4:$Z$300,A134)+SUMIFS(Распред!$AC$4:$AC$300,Распред!$B$4:$B$300,"май",Распред!$AB$4:$AB$300,A134)</f>
        <v>0</v>
      </c>
      <c r="AM134" s="46">
        <f t="shared" ca="1" si="22"/>
        <v>0</v>
      </c>
      <c r="AN134" s="46">
        <f t="shared" ca="1" si="23"/>
        <v>0</v>
      </c>
      <c r="AO134" s="46">
        <f t="shared" ca="1" si="24"/>
        <v>0</v>
      </c>
      <c r="AP134" s="46">
        <f>январь!AP134</f>
        <v>0</v>
      </c>
      <c r="AQ134" s="46">
        <f t="shared" ca="1" si="25"/>
        <v>0</v>
      </c>
      <c r="AR134" s="47"/>
      <c r="AS134" s="47">
        <f t="shared" ca="1" si="26"/>
        <v>0</v>
      </c>
      <c r="AT134" s="47"/>
      <c r="AU134" s="47"/>
      <c r="AV134" s="47"/>
      <c r="AW134" s="47"/>
      <c r="AX134" s="47"/>
      <c r="AY134" s="184"/>
      <c r="AZ134" s="184"/>
      <c r="BA134" s="184"/>
      <c r="BB134" s="184"/>
      <c r="BC134" s="184"/>
      <c r="BD134" s="184"/>
      <c r="BE134" s="184"/>
    </row>
    <row r="135" spans="1:57" x14ac:dyDescent="0.25">
      <c r="A135" s="47">
        <f>База!B135</f>
        <v>0</v>
      </c>
      <c r="B135" s="46" t="s">
        <v>24</v>
      </c>
      <c r="C135" s="46">
        <f ca="1">IF(COUNTIFS(Распис!$B$4:$B$300,$A135,Распис!$C$4:$C$300,"&lt;="&amp;C$1,Распис!$D$4:$D$300,"&gt;="&amp;C$1)&gt;0,SUMIFS(Распис!$H$4:$H$300,Распис!$B$4:$B$300,$A135,Распис!$C$4:$C$300,"&lt;="&amp;C$1,Распис!$D$4:$D$300,"&gt;="&amp;C$1),SUMIF(База!$B$3:$B$305,$A135,База!$H$3:$H$152))</f>
        <v>0</v>
      </c>
      <c r="D135" s="46">
        <f ca="1">IF(COUNTIFS(Распис!$B$4:$B$300,$A135,Распис!$C$4:$C$300,"&lt;="&amp;D$1,Распис!$D$4:$D$300,"&gt;="&amp;D$1)&gt;0,SUMIFS(Распис!$I$4:$I$300,Распис!$B$4:$B$300,$A135,Распис!$C$4:$C$300,"&lt;="&amp;D$1,Распис!$D$4:$D$300,"&gt;="&amp;D$1),SUMIF(База!$B$3:$B$305,$A135,База!$I$3:$I$152))</f>
        <v>0</v>
      </c>
      <c r="E135" s="46">
        <f ca="1">IF(COUNTIFS(Распис!$B$4:$B$300,$A135,Распис!$C$4:$C$300,"&lt;="&amp;E$1,Распис!$D$4:$D$300,"&gt;="&amp;E$1)&gt;0,SUMIFS(Распис!$J$4:$J$300,Распис!$B$4:$B$300,$A135,Распис!$C$4:$C$300,"&lt;="&amp;E$1,Распис!$D$4:$D$300,"&gt;="&amp;E$1),SUMIF(База!$B$3:$B$305,$A135,База!$J$3:$J$152))</f>
        <v>0</v>
      </c>
      <c r="F135" s="46">
        <f ca="1">IF(COUNTIFS(Распис!$B$4:$B$300,$A135,Распис!$C$4:$C$300,"&lt;="&amp;F$1,Распис!$D$4:$D$300,"&gt;="&amp;F$1)&gt;0,SUMIFS(Распис!$K$4:$K$300,Распис!$B$4:$B$300,$A135,Распис!$C$4:$C$300,"&lt;="&amp;F$1,Распис!$D$4:$D$300,"&gt;="&amp;F$1),SUMIF(База!$B$3:$B$305,$A135,База!$K$3:$K$152))</f>
        <v>0</v>
      </c>
      <c r="G135" s="46" t="s">
        <v>23</v>
      </c>
      <c r="H135" s="46" t="s">
        <v>24</v>
      </c>
      <c r="I135" s="46">
        <f ca="1">IF(COUNTIFS(Распис!$B$4:$B$300,$A135,Распис!$C$4:$C$300,"&lt;="&amp;I$1,Распис!$D$4:$D$300,"&gt;="&amp;I$1)&gt;0,SUMIFS(Распис!$G$4:$G$300,Распис!$B$4:$B$300,$A135,Распис!$C$4:$C$300,"&lt;="&amp;I$1,Распис!$D$4:$D$300,"&gt;="&amp;I$1),SUMIF(База!$B$3:$B$305,$A135,База!$G$3:$G$152))</f>
        <v>0</v>
      </c>
      <c r="J135" s="46" t="s">
        <v>24</v>
      </c>
      <c r="K135" s="46">
        <f ca="1">IF(COUNTIFS(Распис!$B$4:$B$300,$A135,Распис!$C$4:$C$300,"&lt;="&amp;K$1,Распис!$D$4:$D$300,"&gt;="&amp;K$1)&gt;0,SUMIFS(Распис!$I$4:$I$300,Распис!$B$4:$B$300,$A135,Распис!$C$4:$C$300,"&lt;="&amp;K$1,Распис!$D$4:$D$300,"&gt;="&amp;K$1),SUMIF(База!$B$3:$B$305,$A135,База!$I$3:$I$152))</f>
        <v>0</v>
      </c>
      <c r="L135" s="46">
        <f ca="1">IF(COUNTIFS(Распис!$B$4:$B$300,$A135,Распис!$C$4:$C$300,"&lt;="&amp;L$1,Распис!$D$4:$D$300,"&gt;="&amp;L$1)&gt;0,SUMIFS(Распис!$J$4:$J$300,Распис!$B$4:$B$300,$A135,Распис!$C$4:$C$300,"&lt;="&amp;L$1,Распис!$D$4:$D$300,"&gt;="&amp;L$1),SUMIF(База!$B$3:$B$305,$A135,База!$J$3:$J$152))</f>
        <v>0</v>
      </c>
      <c r="M135" s="46">
        <f ca="1">IF(COUNTIFS(Распис!$B$4:$B$300,$A135,Распис!$C$4:$C$300,"&lt;="&amp;M$1,Распис!$D$4:$D$300,"&gt;="&amp;M$1)&gt;0,SUMIFS(Распис!$K$4:$K$300,Распис!$B$4:$B$300,$A135,Распис!$C$4:$C$300,"&lt;="&amp;M$1,Распис!$D$4:$D$300,"&gt;="&amp;M$1),SUMIF(База!$B$3:$B$305,$A135,База!$K$3:$K$152))</f>
        <v>0</v>
      </c>
      <c r="N135" s="46" t="s">
        <v>23</v>
      </c>
      <c r="O135" s="46">
        <f ca="1">IF(COUNTIFS(Распис!$B$4:$B$300,$A135,Распис!$C$4:$C$300,"&lt;="&amp;O$1,Распис!$D$4:$D$300,"&gt;="&amp;O$1)&gt;0,SUMIFS(Распис!$F$4:$F$300,Распис!$B$4:$B$300,$A135,Распис!$C$4:$C$300,"&lt;="&amp;O$1,Распис!$D$4:$D$300,"&gt;="&amp;O$1),SUMIF(База!$B$3:$B$305,$A135,База!$F$3:$F$152))</f>
        <v>0</v>
      </c>
      <c r="P135" s="46">
        <f ca="1">IF(COUNTIFS(Распис!$B$4:$B$300,$A135,Распис!$C$4:$C$300,"&lt;="&amp;P$1,Распис!$D$4:$D$300,"&gt;="&amp;P$1)&gt;0,SUMIFS(Распис!$G$4:$G$300,Распис!$B$4:$B$300,$A135,Распис!$C$4:$C$300,"&lt;="&amp;P$1,Распис!$D$4:$D$300,"&gt;="&amp;P$1),SUMIF(База!$B$3:$B$305,$A135,База!$G$3:$G$152))</f>
        <v>0</v>
      </c>
      <c r="Q135" s="46">
        <f ca="1">IF(COUNTIFS(Распис!$B$4:$B$300,$A135,Распис!$C$4:$C$300,"&lt;="&amp;Q$1,Распис!$D$4:$D$300,"&gt;="&amp;Q$1)&gt;0,SUMIFS(Распис!$H$4:$H$300,Распис!$B$4:$B$300,$A135,Распис!$C$4:$C$300,"&lt;="&amp;Q$1,Распис!$D$4:$D$300,"&gt;="&amp;Q$1),SUMIF(База!$B$3:$B$305,$A135,База!$H$3:$H$152))</f>
        <v>0</v>
      </c>
      <c r="R135" s="46">
        <f ca="1">IF(COUNTIFS(Распис!$B$4:$B$300,$A135,Распис!$C$4:$C$300,"&lt;="&amp;R$1,Распис!$D$4:$D$300,"&gt;="&amp;R$1)&gt;0,SUMIFS(Распис!$I$4:$I$300,Распис!$B$4:$B$300,$A135,Распис!$C$4:$C$300,"&lt;="&amp;R$1,Распис!$D$4:$D$300,"&gt;="&amp;R$1),SUMIF(База!$B$3:$B$305,$A135,База!$I$3:$I$152))</f>
        <v>0</v>
      </c>
      <c r="S135" s="46">
        <f ca="1">IF(COUNTIFS(Распис!$B$4:$B$300,$A135,Распис!$C$4:$C$300,"&lt;="&amp;S$1,Распис!$D$4:$D$300,"&gt;="&amp;S$1)&gt;0,SUMIFS(Распис!$J$4:$J$300,Распис!$B$4:$B$300,$A135,Распис!$C$4:$C$300,"&lt;="&amp;S$1,Распис!$D$4:$D$300,"&gt;="&amp;S$1),SUMIF(База!$B$3:$B$305,$A135,База!$J$3:$J$152))</f>
        <v>0</v>
      </c>
      <c r="T135" s="46">
        <f ca="1">IF(COUNTIFS(Распис!$B$4:$B$300,$A135,Распис!$C$4:$C$300,"&lt;="&amp;T$1,Распис!$D$4:$D$300,"&gt;="&amp;T$1)&gt;0,SUMIFS(Распис!$K$4:$K$300,Распис!$B$4:$B$300,$A135,Распис!$C$4:$C$300,"&lt;="&amp;T$1,Распис!$D$4:$D$300,"&gt;="&amp;T$1),SUMIF(База!$B$3:$B$305,$A135,База!$K$3:$K$152))</f>
        <v>0</v>
      </c>
      <c r="U135" s="46" t="s">
        <v>23</v>
      </c>
      <c r="V135" s="46">
        <f ca="1">IF(COUNTIFS(Распис!$B$4:$B$300,$A135,Распис!$C$4:$C$300,"&lt;="&amp;V$1,Распис!$D$4:$D$300,"&gt;="&amp;V$1)&gt;0,SUMIFS(Распис!$F$4:$F$300,Распис!$B$4:$B$300,$A135,Распис!$C$4:$C$300,"&lt;="&amp;V$1,Распис!$D$4:$D$300,"&gt;="&amp;V$1),SUMIF(База!$B$3:$B$305,$A135,База!$F$3:$F$152))</f>
        <v>0</v>
      </c>
      <c r="W135" s="46">
        <f ca="1">IF(COUNTIFS(Распис!$B$4:$B$300,$A135,Распис!$C$4:$C$300,"&lt;="&amp;W$1,Распис!$D$4:$D$300,"&gt;="&amp;W$1)&gt;0,SUMIFS(Распис!$G$4:$G$300,Распис!$B$4:$B$300,$A135,Распис!$C$4:$C$300,"&lt;="&amp;W$1,Распис!$D$4:$D$300,"&gt;="&amp;W$1),SUMIF(База!$B$3:$B$305,$A135,База!$G$3:$G$152))</f>
        <v>0</v>
      </c>
      <c r="X135" s="46">
        <f ca="1">IF(COUNTIFS(Распис!$B$4:$B$300,$A135,Распис!$C$4:$C$300,"&lt;="&amp;X$1,Распис!$D$4:$D$300,"&gt;="&amp;X$1)&gt;0,SUMIFS(Распис!$H$4:$H$300,Распис!$B$4:$B$300,$A135,Распис!$C$4:$C$300,"&lt;="&amp;X$1,Распис!$D$4:$D$300,"&gt;="&amp;X$1),SUMIF(База!$B$3:$B$305,$A135,База!$H$3:$H$152))</f>
        <v>0</v>
      </c>
      <c r="Y135" s="46">
        <f ca="1">IF(COUNTIFS(Распис!$B$4:$B$300,$A135,Распис!$C$4:$C$300,"&lt;="&amp;Y$1,Распис!$D$4:$D$300,"&gt;="&amp;Y$1)&gt;0,SUMIFS(Распис!$I$4:$I$300,Распис!$B$4:$B$300,$A135,Распис!$C$4:$C$300,"&lt;="&amp;Y$1,Распис!$D$4:$D$300,"&gt;="&amp;Y$1),SUMIF(База!$B$3:$B$305,$A135,База!$I$3:$I$152))</f>
        <v>0</v>
      </c>
      <c r="Z135" s="46">
        <f ca="1">IF(COUNTIFS(Распис!$B$4:$B$300,$A135,Распис!$C$4:$C$300,"&lt;="&amp;Z$1,Распис!$D$4:$D$300,"&gt;="&amp;Z$1)&gt;0,SUMIFS(Распис!$J$4:$J$300,Распис!$B$4:$B$300,$A135,Распис!$C$4:$C$300,"&lt;="&amp;Z$1,Распис!$D$4:$D$300,"&gt;="&amp;Z$1),SUMIF(База!$B$3:$B$305,$A135,База!$J$3:$J$152))</f>
        <v>0</v>
      </c>
      <c r="AA135" s="46" t="s">
        <v>25</v>
      </c>
      <c r="AB135" s="46" t="s">
        <v>23</v>
      </c>
      <c r="AC135" s="46" t="s">
        <v>25</v>
      </c>
      <c r="AD135" s="46" t="s">
        <v>25</v>
      </c>
      <c r="AE135" s="46" t="s">
        <v>25</v>
      </c>
      <c r="AF135" s="46" t="s">
        <v>25</v>
      </c>
      <c r="AG135" s="46">
        <f t="shared" ca="1" si="19"/>
        <v>0</v>
      </c>
      <c r="AH135" s="46">
        <f ca="1">AG135-SUMIFS(Распред!$G$4:$G$300,Распред!$B$4:$B$300,"май",Распред!$F$4:$F$300,A135)</f>
        <v>0</v>
      </c>
      <c r="AI135" s="46">
        <f ca="1">AH135+(COUNTIF(B135:AF135,"КД")+SUMIFS(Распред!$AH$4:$AH$300,Распред!$F$4:$F$300,A135,Распред!$B$4:$B$300,"май"))*4</f>
        <v>20</v>
      </c>
      <c r="AJ135" s="46">
        <f t="shared" ca="1" si="20"/>
        <v>0</v>
      </c>
      <c r="AK135" s="46">
        <f t="shared" ca="1" si="21"/>
        <v>0</v>
      </c>
      <c r="AL135" s="46">
        <f>SUMIFS(Распред!$K$4:$K$300,Распред!$B$4:$B$300,"май",Распред!$J$4:$J$300,A135)+SUMIFS(Распред!$M$4:$M$300,Распред!$B$4:$B$300,"май",Распред!$L$4:$L$300,A135)+SUMIFS(Распред!$O$4:$O$300,Распред!$B$4:$B$300,"май",Распред!$N$4:$N$300,A135)+SUMIFS(Распред!$Q$4:$Q$300,Распред!$B$4:$B$300,"май",Распред!$P$4:$P$300,A135)+SUMIFS(Распред!$S$4:$S$300,Распред!$B$4:$B$300,"май",Распред!$R$4:$R$300,A135)+SUMIFS(Распред!$U$4:$U$300,Распред!$B$4:$B$300,"май",Распред!$T$4:$T$300,A135)+SUMIFS(Распред!$W$4:$W$300,Распред!$B$4:$B$300,"май",Распред!$V$4:$V$300,A135)+SUMIFS(Распред!$Y$4:$Y$300,Распред!$B$4:$B$300,"май",Распред!$X$4:$X$300,A135)+SUMIFS(Распред!$AA$4:$AA$300,Распред!$B$4:$B$300,"май",Распред!$Z$4:$Z$300,A135)+SUMIFS(Распред!$AC$4:$AC$300,Распред!$B$4:$B$300,"май",Распред!$AB$4:$AB$300,A135)</f>
        <v>0</v>
      </c>
      <c r="AM135" s="46">
        <f t="shared" ca="1" si="22"/>
        <v>0</v>
      </c>
      <c r="AN135" s="46">
        <f t="shared" ca="1" si="23"/>
        <v>0</v>
      </c>
      <c r="AO135" s="46">
        <f t="shared" ca="1" si="24"/>
        <v>0</v>
      </c>
      <c r="AP135" s="46">
        <f>январь!AP135</f>
        <v>0</v>
      </c>
      <c r="AQ135" s="46">
        <f t="shared" ca="1" si="25"/>
        <v>0</v>
      </c>
      <c r="AR135" s="47"/>
      <c r="AS135" s="47">
        <f t="shared" ca="1" si="26"/>
        <v>0</v>
      </c>
      <c r="AT135" s="47"/>
      <c r="AU135" s="47"/>
      <c r="AV135" s="47"/>
      <c r="AW135" s="47"/>
      <c r="AX135" s="47"/>
      <c r="AY135" s="184"/>
      <c r="AZ135" s="184"/>
      <c r="BA135" s="184"/>
      <c r="BB135" s="184"/>
      <c r="BC135" s="184"/>
      <c r="BD135" s="184"/>
      <c r="BE135" s="184"/>
    </row>
    <row r="136" spans="1:57" x14ac:dyDescent="0.25">
      <c r="A136" s="47">
        <f>База!B136</f>
        <v>0</v>
      </c>
      <c r="B136" s="46" t="s">
        <v>24</v>
      </c>
      <c r="C136" s="46">
        <f ca="1">IF(COUNTIFS(Распис!$B$4:$B$300,$A136,Распис!$C$4:$C$300,"&lt;="&amp;C$1,Распис!$D$4:$D$300,"&gt;="&amp;C$1)&gt;0,SUMIFS(Распис!$H$4:$H$300,Распис!$B$4:$B$300,$A136,Распис!$C$4:$C$300,"&lt;="&amp;C$1,Распис!$D$4:$D$300,"&gt;="&amp;C$1),SUMIF(База!$B$3:$B$305,$A136,База!$H$3:$H$152))</f>
        <v>0</v>
      </c>
      <c r="D136" s="46">
        <f ca="1">IF(COUNTIFS(Распис!$B$4:$B$300,$A136,Распис!$C$4:$C$300,"&lt;="&amp;D$1,Распис!$D$4:$D$300,"&gt;="&amp;D$1)&gt;0,SUMIFS(Распис!$I$4:$I$300,Распис!$B$4:$B$300,$A136,Распис!$C$4:$C$300,"&lt;="&amp;D$1,Распис!$D$4:$D$300,"&gt;="&amp;D$1),SUMIF(База!$B$3:$B$305,$A136,База!$I$3:$I$152))</f>
        <v>0</v>
      </c>
      <c r="E136" s="46">
        <f ca="1">IF(COUNTIFS(Распис!$B$4:$B$300,$A136,Распис!$C$4:$C$300,"&lt;="&amp;E$1,Распис!$D$4:$D$300,"&gt;="&amp;E$1)&gt;0,SUMIFS(Распис!$J$4:$J$300,Распис!$B$4:$B$300,$A136,Распис!$C$4:$C$300,"&lt;="&amp;E$1,Распис!$D$4:$D$300,"&gt;="&amp;E$1),SUMIF(База!$B$3:$B$305,$A136,База!$J$3:$J$152))</f>
        <v>0</v>
      </c>
      <c r="F136" s="46">
        <f ca="1">IF(COUNTIFS(Распис!$B$4:$B$300,$A136,Распис!$C$4:$C$300,"&lt;="&amp;F$1,Распис!$D$4:$D$300,"&gt;="&amp;F$1)&gt;0,SUMIFS(Распис!$K$4:$K$300,Распис!$B$4:$B$300,$A136,Распис!$C$4:$C$300,"&lt;="&amp;F$1,Распис!$D$4:$D$300,"&gt;="&amp;F$1),SUMIF(База!$B$3:$B$305,$A136,База!$K$3:$K$152))</f>
        <v>0</v>
      </c>
      <c r="G136" s="46" t="s">
        <v>23</v>
      </c>
      <c r="H136" s="46" t="s">
        <v>24</v>
      </c>
      <c r="I136" s="46">
        <f ca="1">IF(COUNTIFS(Распис!$B$4:$B$300,$A136,Распис!$C$4:$C$300,"&lt;="&amp;I$1,Распис!$D$4:$D$300,"&gt;="&amp;I$1)&gt;0,SUMIFS(Распис!$G$4:$G$300,Распис!$B$4:$B$300,$A136,Распис!$C$4:$C$300,"&lt;="&amp;I$1,Распис!$D$4:$D$300,"&gt;="&amp;I$1),SUMIF(База!$B$3:$B$305,$A136,База!$G$3:$G$152))</f>
        <v>0</v>
      </c>
      <c r="J136" s="46" t="s">
        <v>24</v>
      </c>
      <c r="K136" s="46">
        <f ca="1">IF(COUNTIFS(Распис!$B$4:$B$300,$A136,Распис!$C$4:$C$300,"&lt;="&amp;K$1,Распис!$D$4:$D$300,"&gt;="&amp;K$1)&gt;0,SUMIFS(Распис!$I$4:$I$300,Распис!$B$4:$B$300,$A136,Распис!$C$4:$C$300,"&lt;="&amp;K$1,Распис!$D$4:$D$300,"&gt;="&amp;K$1),SUMIF(База!$B$3:$B$305,$A136,База!$I$3:$I$152))</f>
        <v>0</v>
      </c>
      <c r="L136" s="46">
        <f ca="1">IF(COUNTIFS(Распис!$B$4:$B$300,$A136,Распис!$C$4:$C$300,"&lt;="&amp;L$1,Распис!$D$4:$D$300,"&gt;="&amp;L$1)&gt;0,SUMIFS(Распис!$J$4:$J$300,Распис!$B$4:$B$300,$A136,Распис!$C$4:$C$300,"&lt;="&amp;L$1,Распис!$D$4:$D$300,"&gt;="&amp;L$1),SUMIF(База!$B$3:$B$305,$A136,База!$J$3:$J$152))</f>
        <v>0</v>
      </c>
      <c r="M136" s="46">
        <f ca="1">IF(COUNTIFS(Распис!$B$4:$B$300,$A136,Распис!$C$4:$C$300,"&lt;="&amp;M$1,Распис!$D$4:$D$300,"&gt;="&amp;M$1)&gt;0,SUMIFS(Распис!$K$4:$K$300,Распис!$B$4:$B$300,$A136,Распис!$C$4:$C$300,"&lt;="&amp;M$1,Распис!$D$4:$D$300,"&gt;="&amp;M$1),SUMIF(База!$B$3:$B$305,$A136,База!$K$3:$K$152))</f>
        <v>0</v>
      </c>
      <c r="N136" s="46" t="s">
        <v>23</v>
      </c>
      <c r="O136" s="46">
        <f ca="1">IF(COUNTIFS(Распис!$B$4:$B$300,$A136,Распис!$C$4:$C$300,"&lt;="&amp;O$1,Распис!$D$4:$D$300,"&gt;="&amp;O$1)&gt;0,SUMIFS(Распис!$F$4:$F$300,Распис!$B$4:$B$300,$A136,Распис!$C$4:$C$300,"&lt;="&amp;O$1,Распис!$D$4:$D$300,"&gt;="&amp;O$1),SUMIF(База!$B$3:$B$305,$A136,База!$F$3:$F$152))</f>
        <v>0</v>
      </c>
      <c r="P136" s="46">
        <f ca="1">IF(COUNTIFS(Распис!$B$4:$B$300,$A136,Распис!$C$4:$C$300,"&lt;="&amp;P$1,Распис!$D$4:$D$300,"&gt;="&amp;P$1)&gt;0,SUMIFS(Распис!$G$4:$G$300,Распис!$B$4:$B$300,$A136,Распис!$C$4:$C$300,"&lt;="&amp;P$1,Распис!$D$4:$D$300,"&gt;="&amp;P$1),SUMIF(База!$B$3:$B$305,$A136,База!$G$3:$G$152))</f>
        <v>0</v>
      </c>
      <c r="Q136" s="46">
        <f ca="1">IF(COUNTIFS(Распис!$B$4:$B$300,$A136,Распис!$C$4:$C$300,"&lt;="&amp;Q$1,Распис!$D$4:$D$300,"&gt;="&amp;Q$1)&gt;0,SUMIFS(Распис!$H$4:$H$300,Распис!$B$4:$B$300,$A136,Распис!$C$4:$C$300,"&lt;="&amp;Q$1,Распис!$D$4:$D$300,"&gt;="&amp;Q$1),SUMIF(База!$B$3:$B$305,$A136,База!$H$3:$H$152))</f>
        <v>0</v>
      </c>
      <c r="R136" s="46">
        <f ca="1">IF(COUNTIFS(Распис!$B$4:$B$300,$A136,Распис!$C$4:$C$300,"&lt;="&amp;R$1,Распис!$D$4:$D$300,"&gt;="&amp;R$1)&gt;0,SUMIFS(Распис!$I$4:$I$300,Распис!$B$4:$B$300,$A136,Распис!$C$4:$C$300,"&lt;="&amp;R$1,Распис!$D$4:$D$300,"&gt;="&amp;R$1),SUMIF(База!$B$3:$B$305,$A136,База!$I$3:$I$152))</f>
        <v>0</v>
      </c>
      <c r="S136" s="46">
        <f ca="1">IF(COUNTIFS(Распис!$B$4:$B$300,$A136,Распис!$C$4:$C$300,"&lt;="&amp;S$1,Распис!$D$4:$D$300,"&gt;="&amp;S$1)&gt;0,SUMIFS(Распис!$J$4:$J$300,Распис!$B$4:$B$300,$A136,Распис!$C$4:$C$300,"&lt;="&amp;S$1,Распис!$D$4:$D$300,"&gt;="&amp;S$1),SUMIF(База!$B$3:$B$305,$A136,База!$J$3:$J$152))</f>
        <v>0</v>
      </c>
      <c r="T136" s="46">
        <f ca="1">IF(COUNTIFS(Распис!$B$4:$B$300,$A136,Распис!$C$4:$C$300,"&lt;="&amp;T$1,Распис!$D$4:$D$300,"&gt;="&amp;T$1)&gt;0,SUMIFS(Распис!$K$4:$K$300,Распис!$B$4:$B$300,$A136,Распис!$C$4:$C$300,"&lt;="&amp;T$1,Распис!$D$4:$D$300,"&gt;="&amp;T$1),SUMIF(База!$B$3:$B$305,$A136,База!$K$3:$K$152))</f>
        <v>0</v>
      </c>
      <c r="U136" s="46" t="s">
        <v>23</v>
      </c>
      <c r="V136" s="46">
        <f ca="1">IF(COUNTIFS(Распис!$B$4:$B$300,$A136,Распис!$C$4:$C$300,"&lt;="&amp;V$1,Распис!$D$4:$D$300,"&gt;="&amp;V$1)&gt;0,SUMIFS(Распис!$F$4:$F$300,Распис!$B$4:$B$300,$A136,Распис!$C$4:$C$300,"&lt;="&amp;V$1,Распис!$D$4:$D$300,"&gt;="&amp;V$1),SUMIF(База!$B$3:$B$305,$A136,База!$F$3:$F$152))</f>
        <v>0</v>
      </c>
      <c r="W136" s="46">
        <f ca="1">IF(COUNTIFS(Распис!$B$4:$B$300,$A136,Распис!$C$4:$C$300,"&lt;="&amp;W$1,Распис!$D$4:$D$300,"&gt;="&amp;W$1)&gt;0,SUMIFS(Распис!$G$4:$G$300,Распис!$B$4:$B$300,$A136,Распис!$C$4:$C$300,"&lt;="&amp;W$1,Распис!$D$4:$D$300,"&gt;="&amp;W$1),SUMIF(База!$B$3:$B$305,$A136,База!$G$3:$G$152))</f>
        <v>0</v>
      </c>
      <c r="X136" s="46">
        <f ca="1">IF(COUNTIFS(Распис!$B$4:$B$300,$A136,Распис!$C$4:$C$300,"&lt;="&amp;X$1,Распис!$D$4:$D$300,"&gt;="&amp;X$1)&gt;0,SUMIFS(Распис!$H$4:$H$300,Распис!$B$4:$B$300,$A136,Распис!$C$4:$C$300,"&lt;="&amp;X$1,Распис!$D$4:$D$300,"&gt;="&amp;X$1),SUMIF(База!$B$3:$B$305,$A136,База!$H$3:$H$152))</f>
        <v>0</v>
      </c>
      <c r="Y136" s="46">
        <f ca="1">IF(COUNTIFS(Распис!$B$4:$B$300,$A136,Распис!$C$4:$C$300,"&lt;="&amp;Y$1,Распис!$D$4:$D$300,"&gt;="&amp;Y$1)&gt;0,SUMIFS(Распис!$I$4:$I$300,Распис!$B$4:$B$300,$A136,Распис!$C$4:$C$300,"&lt;="&amp;Y$1,Распис!$D$4:$D$300,"&gt;="&amp;Y$1),SUMIF(База!$B$3:$B$305,$A136,База!$I$3:$I$152))</f>
        <v>0</v>
      </c>
      <c r="Z136" s="46">
        <f ca="1">IF(COUNTIFS(Распис!$B$4:$B$300,$A136,Распис!$C$4:$C$300,"&lt;="&amp;Z$1,Распис!$D$4:$D$300,"&gt;="&amp;Z$1)&gt;0,SUMIFS(Распис!$J$4:$J$300,Распис!$B$4:$B$300,$A136,Распис!$C$4:$C$300,"&lt;="&amp;Z$1,Распис!$D$4:$D$300,"&gt;="&amp;Z$1),SUMIF(База!$B$3:$B$305,$A136,База!$J$3:$J$152))</f>
        <v>0</v>
      </c>
      <c r="AA136" s="46" t="s">
        <v>25</v>
      </c>
      <c r="AB136" s="46" t="s">
        <v>23</v>
      </c>
      <c r="AC136" s="46" t="s">
        <v>25</v>
      </c>
      <c r="AD136" s="46" t="s">
        <v>25</v>
      </c>
      <c r="AE136" s="46" t="s">
        <v>25</v>
      </c>
      <c r="AF136" s="46" t="s">
        <v>25</v>
      </c>
      <c r="AG136" s="46">
        <f t="shared" ca="1" si="19"/>
        <v>0</v>
      </c>
      <c r="AH136" s="46">
        <f ca="1">AG136-SUMIFS(Распред!$G$4:$G$300,Распред!$B$4:$B$300,"май",Распред!$F$4:$F$300,A136)</f>
        <v>0</v>
      </c>
      <c r="AI136" s="46">
        <f ca="1">AH136+(COUNTIF(B136:AF136,"КД")+SUMIFS(Распред!$AH$4:$AH$300,Распред!$F$4:$F$300,A136,Распред!$B$4:$B$300,"май"))*4</f>
        <v>20</v>
      </c>
      <c r="AJ136" s="46">
        <f t="shared" ca="1" si="20"/>
        <v>0</v>
      </c>
      <c r="AK136" s="46">
        <f t="shared" ca="1" si="21"/>
        <v>0</v>
      </c>
      <c r="AL136" s="46">
        <f>SUMIFS(Распред!$K$4:$K$300,Распред!$B$4:$B$300,"май",Распред!$J$4:$J$300,A136)+SUMIFS(Распред!$M$4:$M$300,Распред!$B$4:$B$300,"май",Распред!$L$4:$L$300,A136)+SUMIFS(Распред!$O$4:$O$300,Распред!$B$4:$B$300,"май",Распред!$N$4:$N$300,A136)+SUMIFS(Распред!$Q$4:$Q$300,Распред!$B$4:$B$300,"май",Распред!$P$4:$P$300,A136)+SUMIFS(Распред!$S$4:$S$300,Распред!$B$4:$B$300,"май",Распред!$R$4:$R$300,A136)+SUMIFS(Распред!$U$4:$U$300,Распред!$B$4:$B$300,"май",Распред!$T$4:$T$300,A136)+SUMIFS(Распред!$W$4:$W$300,Распред!$B$4:$B$300,"май",Распред!$V$4:$V$300,A136)+SUMIFS(Распред!$Y$4:$Y$300,Распред!$B$4:$B$300,"май",Распред!$X$4:$X$300,A136)+SUMIFS(Распред!$AA$4:$AA$300,Распред!$B$4:$B$300,"май",Распред!$Z$4:$Z$300,A136)+SUMIFS(Распред!$AC$4:$AC$300,Распред!$B$4:$B$300,"май",Распред!$AB$4:$AB$300,A136)</f>
        <v>0</v>
      </c>
      <c r="AM136" s="46">
        <f t="shared" ca="1" si="22"/>
        <v>0</v>
      </c>
      <c r="AN136" s="46">
        <f t="shared" ca="1" si="23"/>
        <v>0</v>
      </c>
      <c r="AO136" s="46">
        <f t="shared" ca="1" si="24"/>
        <v>0</v>
      </c>
      <c r="AP136" s="46">
        <f>январь!AP136</f>
        <v>0</v>
      </c>
      <c r="AQ136" s="46">
        <f t="shared" ca="1" si="25"/>
        <v>0</v>
      </c>
      <c r="AR136" s="47"/>
      <c r="AS136" s="47">
        <f t="shared" ca="1" si="26"/>
        <v>0</v>
      </c>
      <c r="AT136" s="47"/>
      <c r="AU136" s="47"/>
      <c r="AV136" s="47"/>
      <c r="AW136" s="47"/>
      <c r="AX136" s="47"/>
      <c r="AY136" s="184"/>
      <c r="AZ136" s="184"/>
      <c r="BA136" s="184"/>
      <c r="BB136" s="184"/>
      <c r="BC136" s="184"/>
      <c r="BD136" s="184"/>
      <c r="BE136" s="184"/>
    </row>
    <row r="137" spans="1:57" x14ac:dyDescent="0.25">
      <c r="A137" s="47">
        <f>База!B137</f>
        <v>0</v>
      </c>
      <c r="B137" s="46" t="s">
        <v>24</v>
      </c>
      <c r="C137" s="46">
        <f ca="1">IF(COUNTIFS(Распис!$B$4:$B$300,$A137,Распис!$C$4:$C$300,"&lt;="&amp;C$1,Распис!$D$4:$D$300,"&gt;="&amp;C$1)&gt;0,SUMIFS(Распис!$H$4:$H$300,Распис!$B$4:$B$300,$A137,Распис!$C$4:$C$300,"&lt;="&amp;C$1,Распис!$D$4:$D$300,"&gt;="&amp;C$1),SUMIF(База!$B$3:$B$305,$A137,База!$H$3:$H$152))</f>
        <v>0</v>
      </c>
      <c r="D137" s="46">
        <f ca="1">IF(COUNTIFS(Распис!$B$4:$B$300,$A137,Распис!$C$4:$C$300,"&lt;="&amp;D$1,Распис!$D$4:$D$300,"&gt;="&amp;D$1)&gt;0,SUMIFS(Распис!$I$4:$I$300,Распис!$B$4:$B$300,$A137,Распис!$C$4:$C$300,"&lt;="&amp;D$1,Распис!$D$4:$D$300,"&gt;="&amp;D$1),SUMIF(База!$B$3:$B$305,$A137,База!$I$3:$I$152))</f>
        <v>0</v>
      </c>
      <c r="E137" s="46">
        <f ca="1">IF(COUNTIFS(Распис!$B$4:$B$300,$A137,Распис!$C$4:$C$300,"&lt;="&amp;E$1,Распис!$D$4:$D$300,"&gt;="&amp;E$1)&gt;0,SUMIFS(Распис!$J$4:$J$300,Распис!$B$4:$B$300,$A137,Распис!$C$4:$C$300,"&lt;="&amp;E$1,Распис!$D$4:$D$300,"&gt;="&amp;E$1),SUMIF(База!$B$3:$B$305,$A137,База!$J$3:$J$152))</f>
        <v>0</v>
      </c>
      <c r="F137" s="46">
        <f ca="1">IF(COUNTIFS(Распис!$B$4:$B$300,$A137,Распис!$C$4:$C$300,"&lt;="&amp;F$1,Распис!$D$4:$D$300,"&gt;="&amp;F$1)&gt;0,SUMIFS(Распис!$K$4:$K$300,Распис!$B$4:$B$300,$A137,Распис!$C$4:$C$300,"&lt;="&amp;F$1,Распис!$D$4:$D$300,"&gt;="&amp;F$1),SUMIF(База!$B$3:$B$305,$A137,База!$K$3:$K$152))</f>
        <v>0</v>
      </c>
      <c r="G137" s="46" t="s">
        <v>23</v>
      </c>
      <c r="H137" s="46" t="s">
        <v>24</v>
      </c>
      <c r="I137" s="46">
        <f ca="1">IF(COUNTIFS(Распис!$B$4:$B$300,$A137,Распис!$C$4:$C$300,"&lt;="&amp;I$1,Распис!$D$4:$D$300,"&gt;="&amp;I$1)&gt;0,SUMIFS(Распис!$G$4:$G$300,Распис!$B$4:$B$300,$A137,Распис!$C$4:$C$300,"&lt;="&amp;I$1,Распис!$D$4:$D$300,"&gt;="&amp;I$1),SUMIF(База!$B$3:$B$305,$A137,База!$G$3:$G$152))</f>
        <v>0</v>
      </c>
      <c r="J137" s="46" t="s">
        <v>24</v>
      </c>
      <c r="K137" s="46">
        <f ca="1">IF(COUNTIFS(Распис!$B$4:$B$300,$A137,Распис!$C$4:$C$300,"&lt;="&amp;K$1,Распис!$D$4:$D$300,"&gt;="&amp;K$1)&gt;0,SUMIFS(Распис!$I$4:$I$300,Распис!$B$4:$B$300,$A137,Распис!$C$4:$C$300,"&lt;="&amp;K$1,Распис!$D$4:$D$300,"&gt;="&amp;K$1),SUMIF(База!$B$3:$B$305,$A137,База!$I$3:$I$152))</f>
        <v>0</v>
      </c>
      <c r="L137" s="46">
        <f ca="1">IF(COUNTIFS(Распис!$B$4:$B$300,$A137,Распис!$C$4:$C$300,"&lt;="&amp;L$1,Распис!$D$4:$D$300,"&gt;="&amp;L$1)&gt;0,SUMIFS(Распис!$J$4:$J$300,Распис!$B$4:$B$300,$A137,Распис!$C$4:$C$300,"&lt;="&amp;L$1,Распис!$D$4:$D$300,"&gt;="&amp;L$1),SUMIF(База!$B$3:$B$305,$A137,База!$J$3:$J$152))</f>
        <v>0</v>
      </c>
      <c r="M137" s="46">
        <f ca="1">IF(COUNTIFS(Распис!$B$4:$B$300,$A137,Распис!$C$4:$C$300,"&lt;="&amp;M$1,Распис!$D$4:$D$300,"&gt;="&amp;M$1)&gt;0,SUMIFS(Распис!$K$4:$K$300,Распис!$B$4:$B$300,$A137,Распис!$C$4:$C$300,"&lt;="&amp;M$1,Распис!$D$4:$D$300,"&gt;="&amp;M$1),SUMIF(База!$B$3:$B$305,$A137,База!$K$3:$K$152))</f>
        <v>0</v>
      </c>
      <c r="N137" s="46" t="s">
        <v>23</v>
      </c>
      <c r="O137" s="46">
        <f ca="1">IF(COUNTIFS(Распис!$B$4:$B$300,$A137,Распис!$C$4:$C$300,"&lt;="&amp;O$1,Распис!$D$4:$D$300,"&gt;="&amp;O$1)&gt;0,SUMIFS(Распис!$F$4:$F$300,Распис!$B$4:$B$300,$A137,Распис!$C$4:$C$300,"&lt;="&amp;O$1,Распис!$D$4:$D$300,"&gt;="&amp;O$1),SUMIF(База!$B$3:$B$305,$A137,База!$F$3:$F$152))</f>
        <v>0</v>
      </c>
      <c r="P137" s="46">
        <f ca="1">IF(COUNTIFS(Распис!$B$4:$B$300,$A137,Распис!$C$4:$C$300,"&lt;="&amp;P$1,Распис!$D$4:$D$300,"&gt;="&amp;P$1)&gt;0,SUMIFS(Распис!$G$4:$G$300,Распис!$B$4:$B$300,$A137,Распис!$C$4:$C$300,"&lt;="&amp;P$1,Распис!$D$4:$D$300,"&gt;="&amp;P$1),SUMIF(База!$B$3:$B$305,$A137,База!$G$3:$G$152))</f>
        <v>0</v>
      </c>
      <c r="Q137" s="46">
        <f ca="1">IF(COUNTIFS(Распис!$B$4:$B$300,$A137,Распис!$C$4:$C$300,"&lt;="&amp;Q$1,Распис!$D$4:$D$300,"&gt;="&amp;Q$1)&gt;0,SUMIFS(Распис!$H$4:$H$300,Распис!$B$4:$B$300,$A137,Распис!$C$4:$C$300,"&lt;="&amp;Q$1,Распис!$D$4:$D$300,"&gt;="&amp;Q$1),SUMIF(База!$B$3:$B$305,$A137,База!$H$3:$H$152))</f>
        <v>0</v>
      </c>
      <c r="R137" s="46">
        <f ca="1">IF(COUNTIFS(Распис!$B$4:$B$300,$A137,Распис!$C$4:$C$300,"&lt;="&amp;R$1,Распис!$D$4:$D$300,"&gt;="&amp;R$1)&gt;0,SUMIFS(Распис!$I$4:$I$300,Распис!$B$4:$B$300,$A137,Распис!$C$4:$C$300,"&lt;="&amp;R$1,Распис!$D$4:$D$300,"&gt;="&amp;R$1),SUMIF(База!$B$3:$B$305,$A137,База!$I$3:$I$152))</f>
        <v>0</v>
      </c>
      <c r="S137" s="46">
        <f ca="1">IF(COUNTIFS(Распис!$B$4:$B$300,$A137,Распис!$C$4:$C$300,"&lt;="&amp;S$1,Распис!$D$4:$D$300,"&gt;="&amp;S$1)&gt;0,SUMIFS(Распис!$J$4:$J$300,Распис!$B$4:$B$300,$A137,Распис!$C$4:$C$300,"&lt;="&amp;S$1,Распис!$D$4:$D$300,"&gt;="&amp;S$1),SUMIF(База!$B$3:$B$305,$A137,База!$J$3:$J$152))</f>
        <v>0</v>
      </c>
      <c r="T137" s="46">
        <f ca="1">IF(COUNTIFS(Распис!$B$4:$B$300,$A137,Распис!$C$4:$C$300,"&lt;="&amp;T$1,Распис!$D$4:$D$300,"&gt;="&amp;T$1)&gt;0,SUMIFS(Распис!$K$4:$K$300,Распис!$B$4:$B$300,$A137,Распис!$C$4:$C$300,"&lt;="&amp;T$1,Распис!$D$4:$D$300,"&gt;="&amp;T$1),SUMIF(База!$B$3:$B$305,$A137,База!$K$3:$K$152))</f>
        <v>0</v>
      </c>
      <c r="U137" s="46" t="s">
        <v>23</v>
      </c>
      <c r="V137" s="46">
        <f ca="1">IF(COUNTIFS(Распис!$B$4:$B$300,$A137,Распис!$C$4:$C$300,"&lt;="&amp;V$1,Распис!$D$4:$D$300,"&gt;="&amp;V$1)&gt;0,SUMIFS(Распис!$F$4:$F$300,Распис!$B$4:$B$300,$A137,Распис!$C$4:$C$300,"&lt;="&amp;V$1,Распис!$D$4:$D$300,"&gt;="&amp;V$1),SUMIF(База!$B$3:$B$305,$A137,База!$F$3:$F$152))</f>
        <v>0</v>
      </c>
      <c r="W137" s="46">
        <f ca="1">IF(COUNTIFS(Распис!$B$4:$B$300,$A137,Распис!$C$4:$C$300,"&lt;="&amp;W$1,Распис!$D$4:$D$300,"&gt;="&amp;W$1)&gt;0,SUMIFS(Распис!$G$4:$G$300,Распис!$B$4:$B$300,$A137,Распис!$C$4:$C$300,"&lt;="&amp;W$1,Распис!$D$4:$D$300,"&gt;="&amp;W$1),SUMIF(База!$B$3:$B$305,$A137,База!$G$3:$G$152))</f>
        <v>0</v>
      </c>
      <c r="X137" s="46">
        <f ca="1">IF(COUNTIFS(Распис!$B$4:$B$300,$A137,Распис!$C$4:$C$300,"&lt;="&amp;X$1,Распис!$D$4:$D$300,"&gt;="&amp;X$1)&gt;0,SUMIFS(Распис!$H$4:$H$300,Распис!$B$4:$B$300,$A137,Распис!$C$4:$C$300,"&lt;="&amp;X$1,Распис!$D$4:$D$300,"&gt;="&amp;X$1),SUMIF(База!$B$3:$B$305,$A137,База!$H$3:$H$152))</f>
        <v>0</v>
      </c>
      <c r="Y137" s="46">
        <f ca="1">IF(COUNTIFS(Распис!$B$4:$B$300,$A137,Распис!$C$4:$C$300,"&lt;="&amp;Y$1,Распис!$D$4:$D$300,"&gt;="&amp;Y$1)&gt;0,SUMIFS(Распис!$I$4:$I$300,Распис!$B$4:$B$300,$A137,Распис!$C$4:$C$300,"&lt;="&amp;Y$1,Распис!$D$4:$D$300,"&gt;="&amp;Y$1),SUMIF(База!$B$3:$B$305,$A137,База!$I$3:$I$152))</f>
        <v>0</v>
      </c>
      <c r="Z137" s="46">
        <f ca="1">IF(COUNTIFS(Распис!$B$4:$B$300,$A137,Распис!$C$4:$C$300,"&lt;="&amp;Z$1,Распис!$D$4:$D$300,"&gt;="&amp;Z$1)&gt;0,SUMIFS(Распис!$J$4:$J$300,Распис!$B$4:$B$300,$A137,Распис!$C$4:$C$300,"&lt;="&amp;Z$1,Распис!$D$4:$D$300,"&gt;="&amp;Z$1),SUMIF(База!$B$3:$B$305,$A137,База!$J$3:$J$152))</f>
        <v>0</v>
      </c>
      <c r="AA137" s="46" t="s">
        <v>25</v>
      </c>
      <c r="AB137" s="46" t="s">
        <v>23</v>
      </c>
      <c r="AC137" s="46" t="s">
        <v>25</v>
      </c>
      <c r="AD137" s="46" t="s">
        <v>25</v>
      </c>
      <c r="AE137" s="46" t="s">
        <v>25</v>
      </c>
      <c r="AF137" s="46" t="s">
        <v>25</v>
      </c>
      <c r="AG137" s="46">
        <f t="shared" ca="1" si="19"/>
        <v>0</v>
      </c>
      <c r="AH137" s="46">
        <f ca="1">AG137-SUMIFS(Распред!$G$4:$G$300,Распред!$B$4:$B$300,"май",Распред!$F$4:$F$300,A137)</f>
        <v>0</v>
      </c>
      <c r="AI137" s="46">
        <f ca="1">AH137+(COUNTIF(B137:AF137,"КД")+SUMIFS(Распред!$AH$4:$AH$300,Распред!$F$4:$F$300,A137,Распред!$B$4:$B$300,"май"))*4</f>
        <v>20</v>
      </c>
      <c r="AJ137" s="46">
        <f t="shared" ca="1" si="20"/>
        <v>0</v>
      </c>
      <c r="AK137" s="46">
        <f t="shared" ca="1" si="21"/>
        <v>0</v>
      </c>
      <c r="AL137" s="46">
        <f>SUMIFS(Распред!$K$4:$K$300,Распред!$B$4:$B$300,"май",Распред!$J$4:$J$300,A137)+SUMIFS(Распред!$M$4:$M$300,Распред!$B$4:$B$300,"май",Распред!$L$4:$L$300,A137)+SUMIFS(Распред!$O$4:$O$300,Распред!$B$4:$B$300,"май",Распред!$N$4:$N$300,A137)+SUMIFS(Распред!$Q$4:$Q$300,Распред!$B$4:$B$300,"май",Распред!$P$4:$P$300,A137)+SUMIFS(Распред!$S$4:$S$300,Распред!$B$4:$B$300,"май",Распред!$R$4:$R$300,A137)+SUMIFS(Распред!$U$4:$U$300,Распред!$B$4:$B$300,"май",Распред!$T$4:$T$300,A137)+SUMIFS(Распред!$W$4:$W$300,Распред!$B$4:$B$300,"май",Распред!$V$4:$V$300,A137)+SUMIFS(Распред!$Y$4:$Y$300,Распред!$B$4:$B$300,"май",Распред!$X$4:$X$300,A137)+SUMIFS(Распред!$AA$4:$AA$300,Распред!$B$4:$B$300,"май",Распред!$Z$4:$Z$300,A137)+SUMIFS(Распред!$AC$4:$AC$300,Распред!$B$4:$B$300,"май",Распред!$AB$4:$AB$300,A137)</f>
        <v>0</v>
      </c>
      <c r="AM137" s="46">
        <f t="shared" ca="1" si="22"/>
        <v>0</v>
      </c>
      <c r="AN137" s="46">
        <f t="shared" ca="1" si="23"/>
        <v>0</v>
      </c>
      <c r="AO137" s="46">
        <f t="shared" ca="1" si="24"/>
        <v>0</v>
      </c>
      <c r="AP137" s="46">
        <f>январь!AP137</f>
        <v>0</v>
      </c>
      <c r="AQ137" s="46">
        <f t="shared" ca="1" si="25"/>
        <v>0</v>
      </c>
      <c r="AR137" s="47"/>
      <c r="AS137" s="47">
        <f t="shared" ca="1" si="26"/>
        <v>0</v>
      </c>
      <c r="AT137" s="47"/>
      <c r="AU137" s="47"/>
      <c r="AV137" s="47"/>
      <c r="AW137" s="47"/>
      <c r="AX137" s="47"/>
      <c r="AY137" s="184"/>
      <c r="AZ137" s="184"/>
      <c r="BA137" s="184"/>
      <c r="BB137" s="184"/>
      <c r="BC137" s="184"/>
      <c r="BD137" s="184"/>
      <c r="BE137" s="184"/>
    </row>
    <row r="138" spans="1:57" x14ac:dyDescent="0.25">
      <c r="A138" s="47">
        <f>База!B138</f>
        <v>0</v>
      </c>
      <c r="B138" s="46" t="s">
        <v>24</v>
      </c>
      <c r="C138" s="46">
        <f ca="1">IF(COUNTIFS(Распис!$B$4:$B$300,$A138,Распис!$C$4:$C$300,"&lt;="&amp;C$1,Распис!$D$4:$D$300,"&gt;="&amp;C$1)&gt;0,SUMIFS(Распис!$H$4:$H$300,Распис!$B$4:$B$300,$A138,Распис!$C$4:$C$300,"&lt;="&amp;C$1,Распис!$D$4:$D$300,"&gt;="&amp;C$1),SUMIF(База!$B$3:$B$305,$A138,База!$H$3:$H$152))</f>
        <v>0</v>
      </c>
      <c r="D138" s="46">
        <f ca="1">IF(COUNTIFS(Распис!$B$4:$B$300,$A138,Распис!$C$4:$C$300,"&lt;="&amp;D$1,Распис!$D$4:$D$300,"&gt;="&amp;D$1)&gt;0,SUMIFS(Распис!$I$4:$I$300,Распис!$B$4:$B$300,$A138,Распис!$C$4:$C$300,"&lt;="&amp;D$1,Распис!$D$4:$D$300,"&gt;="&amp;D$1),SUMIF(База!$B$3:$B$305,$A138,База!$I$3:$I$152))</f>
        <v>0</v>
      </c>
      <c r="E138" s="46">
        <f ca="1">IF(COUNTIFS(Распис!$B$4:$B$300,$A138,Распис!$C$4:$C$300,"&lt;="&amp;E$1,Распис!$D$4:$D$300,"&gt;="&amp;E$1)&gt;0,SUMIFS(Распис!$J$4:$J$300,Распис!$B$4:$B$300,$A138,Распис!$C$4:$C$300,"&lt;="&amp;E$1,Распис!$D$4:$D$300,"&gt;="&amp;E$1),SUMIF(База!$B$3:$B$305,$A138,База!$J$3:$J$152))</f>
        <v>0</v>
      </c>
      <c r="F138" s="46">
        <f ca="1">IF(COUNTIFS(Распис!$B$4:$B$300,$A138,Распис!$C$4:$C$300,"&lt;="&amp;F$1,Распис!$D$4:$D$300,"&gt;="&amp;F$1)&gt;0,SUMIFS(Распис!$K$4:$K$300,Распис!$B$4:$B$300,$A138,Распис!$C$4:$C$300,"&lt;="&amp;F$1,Распис!$D$4:$D$300,"&gt;="&amp;F$1),SUMIF(База!$B$3:$B$305,$A138,База!$K$3:$K$152))</f>
        <v>0</v>
      </c>
      <c r="G138" s="46" t="s">
        <v>23</v>
      </c>
      <c r="H138" s="46" t="s">
        <v>24</v>
      </c>
      <c r="I138" s="46">
        <f ca="1">IF(COUNTIFS(Распис!$B$4:$B$300,$A138,Распис!$C$4:$C$300,"&lt;="&amp;I$1,Распис!$D$4:$D$300,"&gt;="&amp;I$1)&gt;0,SUMIFS(Распис!$G$4:$G$300,Распис!$B$4:$B$300,$A138,Распис!$C$4:$C$300,"&lt;="&amp;I$1,Распис!$D$4:$D$300,"&gt;="&amp;I$1),SUMIF(База!$B$3:$B$305,$A138,База!$G$3:$G$152))</f>
        <v>0</v>
      </c>
      <c r="J138" s="46" t="s">
        <v>24</v>
      </c>
      <c r="K138" s="46">
        <f ca="1">IF(COUNTIFS(Распис!$B$4:$B$300,$A138,Распис!$C$4:$C$300,"&lt;="&amp;K$1,Распис!$D$4:$D$300,"&gt;="&amp;K$1)&gt;0,SUMIFS(Распис!$I$4:$I$300,Распис!$B$4:$B$300,$A138,Распис!$C$4:$C$300,"&lt;="&amp;K$1,Распис!$D$4:$D$300,"&gt;="&amp;K$1),SUMIF(База!$B$3:$B$305,$A138,База!$I$3:$I$152))</f>
        <v>0</v>
      </c>
      <c r="L138" s="46">
        <f ca="1">IF(COUNTIFS(Распис!$B$4:$B$300,$A138,Распис!$C$4:$C$300,"&lt;="&amp;L$1,Распис!$D$4:$D$300,"&gt;="&amp;L$1)&gt;0,SUMIFS(Распис!$J$4:$J$300,Распис!$B$4:$B$300,$A138,Распис!$C$4:$C$300,"&lt;="&amp;L$1,Распис!$D$4:$D$300,"&gt;="&amp;L$1),SUMIF(База!$B$3:$B$305,$A138,База!$J$3:$J$152))</f>
        <v>0</v>
      </c>
      <c r="M138" s="46">
        <f ca="1">IF(COUNTIFS(Распис!$B$4:$B$300,$A138,Распис!$C$4:$C$300,"&lt;="&amp;M$1,Распис!$D$4:$D$300,"&gt;="&amp;M$1)&gt;0,SUMIFS(Распис!$K$4:$K$300,Распис!$B$4:$B$300,$A138,Распис!$C$4:$C$300,"&lt;="&amp;M$1,Распис!$D$4:$D$300,"&gt;="&amp;M$1),SUMIF(База!$B$3:$B$305,$A138,База!$K$3:$K$152))</f>
        <v>0</v>
      </c>
      <c r="N138" s="46" t="s">
        <v>23</v>
      </c>
      <c r="O138" s="46">
        <f ca="1">IF(COUNTIFS(Распис!$B$4:$B$300,$A138,Распис!$C$4:$C$300,"&lt;="&amp;O$1,Распис!$D$4:$D$300,"&gt;="&amp;O$1)&gt;0,SUMIFS(Распис!$F$4:$F$300,Распис!$B$4:$B$300,$A138,Распис!$C$4:$C$300,"&lt;="&amp;O$1,Распис!$D$4:$D$300,"&gt;="&amp;O$1),SUMIF(База!$B$3:$B$305,$A138,База!$F$3:$F$152))</f>
        <v>0</v>
      </c>
      <c r="P138" s="46">
        <f ca="1">IF(COUNTIFS(Распис!$B$4:$B$300,$A138,Распис!$C$4:$C$300,"&lt;="&amp;P$1,Распис!$D$4:$D$300,"&gt;="&amp;P$1)&gt;0,SUMIFS(Распис!$G$4:$G$300,Распис!$B$4:$B$300,$A138,Распис!$C$4:$C$300,"&lt;="&amp;P$1,Распис!$D$4:$D$300,"&gt;="&amp;P$1),SUMIF(База!$B$3:$B$305,$A138,База!$G$3:$G$152))</f>
        <v>0</v>
      </c>
      <c r="Q138" s="46">
        <f ca="1">IF(COUNTIFS(Распис!$B$4:$B$300,$A138,Распис!$C$4:$C$300,"&lt;="&amp;Q$1,Распис!$D$4:$D$300,"&gt;="&amp;Q$1)&gt;0,SUMIFS(Распис!$H$4:$H$300,Распис!$B$4:$B$300,$A138,Распис!$C$4:$C$300,"&lt;="&amp;Q$1,Распис!$D$4:$D$300,"&gt;="&amp;Q$1),SUMIF(База!$B$3:$B$305,$A138,База!$H$3:$H$152))</f>
        <v>0</v>
      </c>
      <c r="R138" s="46">
        <f ca="1">IF(COUNTIFS(Распис!$B$4:$B$300,$A138,Распис!$C$4:$C$300,"&lt;="&amp;R$1,Распис!$D$4:$D$300,"&gt;="&amp;R$1)&gt;0,SUMIFS(Распис!$I$4:$I$300,Распис!$B$4:$B$300,$A138,Распис!$C$4:$C$300,"&lt;="&amp;R$1,Распис!$D$4:$D$300,"&gt;="&amp;R$1),SUMIF(База!$B$3:$B$305,$A138,База!$I$3:$I$152))</f>
        <v>0</v>
      </c>
      <c r="S138" s="46">
        <f ca="1">IF(COUNTIFS(Распис!$B$4:$B$300,$A138,Распис!$C$4:$C$300,"&lt;="&amp;S$1,Распис!$D$4:$D$300,"&gt;="&amp;S$1)&gt;0,SUMIFS(Распис!$J$4:$J$300,Распис!$B$4:$B$300,$A138,Распис!$C$4:$C$300,"&lt;="&amp;S$1,Распис!$D$4:$D$300,"&gt;="&amp;S$1),SUMIF(База!$B$3:$B$305,$A138,База!$J$3:$J$152))</f>
        <v>0</v>
      </c>
      <c r="T138" s="46">
        <f ca="1">IF(COUNTIFS(Распис!$B$4:$B$300,$A138,Распис!$C$4:$C$300,"&lt;="&amp;T$1,Распис!$D$4:$D$300,"&gt;="&amp;T$1)&gt;0,SUMIFS(Распис!$K$4:$K$300,Распис!$B$4:$B$300,$A138,Распис!$C$4:$C$300,"&lt;="&amp;T$1,Распис!$D$4:$D$300,"&gt;="&amp;T$1),SUMIF(База!$B$3:$B$305,$A138,База!$K$3:$K$152))</f>
        <v>0</v>
      </c>
      <c r="U138" s="46" t="s">
        <v>23</v>
      </c>
      <c r="V138" s="46">
        <f ca="1">IF(COUNTIFS(Распис!$B$4:$B$300,$A138,Распис!$C$4:$C$300,"&lt;="&amp;V$1,Распис!$D$4:$D$300,"&gt;="&amp;V$1)&gt;0,SUMIFS(Распис!$F$4:$F$300,Распис!$B$4:$B$300,$A138,Распис!$C$4:$C$300,"&lt;="&amp;V$1,Распис!$D$4:$D$300,"&gt;="&amp;V$1),SUMIF(База!$B$3:$B$305,$A138,База!$F$3:$F$152))</f>
        <v>0</v>
      </c>
      <c r="W138" s="46">
        <f ca="1">IF(COUNTIFS(Распис!$B$4:$B$300,$A138,Распис!$C$4:$C$300,"&lt;="&amp;W$1,Распис!$D$4:$D$300,"&gt;="&amp;W$1)&gt;0,SUMIFS(Распис!$G$4:$G$300,Распис!$B$4:$B$300,$A138,Распис!$C$4:$C$300,"&lt;="&amp;W$1,Распис!$D$4:$D$300,"&gt;="&amp;W$1),SUMIF(База!$B$3:$B$305,$A138,База!$G$3:$G$152))</f>
        <v>0</v>
      </c>
      <c r="X138" s="46">
        <f ca="1">IF(COUNTIFS(Распис!$B$4:$B$300,$A138,Распис!$C$4:$C$300,"&lt;="&amp;X$1,Распис!$D$4:$D$300,"&gt;="&amp;X$1)&gt;0,SUMIFS(Распис!$H$4:$H$300,Распис!$B$4:$B$300,$A138,Распис!$C$4:$C$300,"&lt;="&amp;X$1,Распис!$D$4:$D$300,"&gt;="&amp;X$1),SUMIF(База!$B$3:$B$305,$A138,База!$H$3:$H$152))</f>
        <v>0</v>
      </c>
      <c r="Y138" s="46">
        <f ca="1">IF(COUNTIFS(Распис!$B$4:$B$300,$A138,Распис!$C$4:$C$300,"&lt;="&amp;Y$1,Распис!$D$4:$D$300,"&gt;="&amp;Y$1)&gt;0,SUMIFS(Распис!$I$4:$I$300,Распис!$B$4:$B$300,$A138,Распис!$C$4:$C$300,"&lt;="&amp;Y$1,Распис!$D$4:$D$300,"&gt;="&amp;Y$1),SUMIF(База!$B$3:$B$305,$A138,База!$I$3:$I$152))</f>
        <v>0</v>
      </c>
      <c r="Z138" s="46">
        <f ca="1">IF(COUNTIFS(Распис!$B$4:$B$300,$A138,Распис!$C$4:$C$300,"&lt;="&amp;Z$1,Распис!$D$4:$D$300,"&gt;="&amp;Z$1)&gt;0,SUMIFS(Распис!$J$4:$J$300,Распис!$B$4:$B$300,$A138,Распис!$C$4:$C$300,"&lt;="&amp;Z$1,Распис!$D$4:$D$300,"&gt;="&amp;Z$1),SUMIF(База!$B$3:$B$305,$A138,База!$J$3:$J$152))</f>
        <v>0</v>
      </c>
      <c r="AA138" s="46" t="s">
        <v>25</v>
      </c>
      <c r="AB138" s="46" t="s">
        <v>23</v>
      </c>
      <c r="AC138" s="46" t="s">
        <v>25</v>
      </c>
      <c r="AD138" s="46" t="s">
        <v>25</v>
      </c>
      <c r="AE138" s="46" t="s">
        <v>25</v>
      </c>
      <c r="AF138" s="46" t="s">
        <v>25</v>
      </c>
      <c r="AG138" s="46">
        <f t="shared" ca="1" si="19"/>
        <v>0</v>
      </c>
      <c r="AH138" s="46">
        <f ca="1">AG138-SUMIFS(Распред!$G$4:$G$300,Распред!$B$4:$B$300,"май",Распред!$F$4:$F$300,A138)</f>
        <v>0</v>
      </c>
      <c r="AI138" s="46">
        <f ca="1">AH138+(COUNTIF(B138:AF138,"КД")+SUMIFS(Распред!$AH$4:$AH$300,Распред!$F$4:$F$300,A138,Распред!$B$4:$B$300,"май"))*4</f>
        <v>20</v>
      </c>
      <c r="AJ138" s="46">
        <f t="shared" ca="1" si="20"/>
        <v>0</v>
      </c>
      <c r="AK138" s="46">
        <f t="shared" ca="1" si="21"/>
        <v>0</v>
      </c>
      <c r="AL138" s="46">
        <f>SUMIFS(Распред!$K$4:$K$300,Распред!$B$4:$B$300,"май",Распред!$J$4:$J$300,A138)+SUMIFS(Распред!$M$4:$M$300,Распред!$B$4:$B$300,"май",Распред!$L$4:$L$300,A138)+SUMIFS(Распред!$O$4:$O$300,Распред!$B$4:$B$300,"май",Распред!$N$4:$N$300,A138)+SUMIFS(Распред!$Q$4:$Q$300,Распред!$B$4:$B$300,"май",Распред!$P$4:$P$300,A138)+SUMIFS(Распред!$S$4:$S$300,Распред!$B$4:$B$300,"май",Распред!$R$4:$R$300,A138)+SUMIFS(Распред!$U$4:$U$300,Распред!$B$4:$B$300,"май",Распред!$T$4:$T$300,A138)+SUMIFS(Распред!$W$4:$W$300,Распред!$B$4:$B$300,"май",Распред!$V$4:$V$300,A138)+SUMIFS(Распред!$Y$4:$Y$300,Распред!$B$4:$B$300,"май",Распред!$X$4:$X$300,A138)+SUMIFS(Распред!$AA$4:$AA$300,Распред!$B$4:$B$300,"май",Распред!$Z$4:$Z$300,A138)+SUMIFS(Распред!$AC$4:$AC$300,Распред!$B$4:$B$300,"май",Распред!$AB$4:$AB$300,A138)</f>
        <v>0</v>
      </c>
      <c r="AM138" s="46">
        <f t="shared" ca="1" si="22"/>
        <v>0</v>
      </c>
      <c r="AN138" s="46">
        <f t="shared" ca="1" si="23"/>
        <v>0</v>
      </c>
      <c r="AO138" s="46">
        <f t="shared" ca="1" si="24"/>
        <v>0</v>
      </c>
      <c r="AP138" s="46">
        <f>январь!AP138</f>
        <v>0</v>
      </c>
      <c r="AQ138" s="46">
        <f t="shared" ca="1" si="25"/>
        <v>0</v>
      </c>
      <c r="AR138" s="47"/>
      <c r="AS138" s="47">
        <f t="shared" ca="1" si="26"/>
        <v>0</v>
      </c>
      <c r="AT138" s="47"/>
      <c r="AU138" s="47"/>
      <c r="AV138" s="47"/>
      <c r="AW138" s="47"/>
      <c r="AX138" s="47"/>
      <c r="AY138" s="184"/>
      <c r="AZ138" s="184"/>
      <c r="BA138" s="184"/>
      <c r="BB138" s="184"/>
      <c r="BC138" s="184"/>
      <c r="BD138" s="184"/>
      <c r="BE138" s="184"/>
    </row>
    <row r="139" spans="1:57" x14ac:dyDescent="0.25">
      <c r="A139" s="47">
        <f>База!B139</f>
        <v>0</v>
      </c>
      <c r="B139" s="46" t="s">
        <v>24</v>
      </c>
      <c r="C139" s="46">
        <f ca="1">IF(COUNTIFS(Распис!$B$4:$B$300,$A139,Распис!$C$4:$C$300,"&lt;="&amp;C$1,Распис!$D$4:$D$300,"&gt;="&amp;C$1)&gt;0,SUMIFS(Распис!$H$4:$H$300,Распис!$B$4:$B$300,$A139,Распис!$C$4:$C$300,"&lt;="&amp;C$1,Распис!$D$4:$D$300,"&gt;="&amp;C$1),SUMIF(База!$B$3:$B$305,$A139,База!$H$3:$H$152))</f>
        <v>0</v>
      </c>
      <c r="D139" s="46">
        <f ca="1">IF(COUNTIFS(Распис!$B$4:$B$300,$A139,Распис!$C$4:$C$300,"&lt;="&amp;D$1,Распис!$D$4:$D$300,"&gt;="&amp;D$1)&gt;0,SUMIFS(Распис!$I$4:$I$300,Распис!$B$4:$B$300,$A139,Распис!$C$4:$C$300,"&lt;="&amp;D$1,Распис!$D$4:$D$300,"&gt;="&amp;D$1),SUMIF(База!$B$3:$B$305,$A139,База!$I$3:$I$152))</f>
        <v>0</v>
      </c>
      <c r="E139" s="46">
        <f ca="1">IF(COUNTIFS(Распис!$B$4:$B$300,$A139,Распис!$C$4:$C$300,"&lt;="&amp;E$1,Распис!$D$4:$D$300,"&gt;="&amp;E$1)&gt;0,SUMIFS(Распис!$J$4:$J$300,Распис!$B$4:$B$300,$A139,Распис!$C$4:$C$300,"&lt;="&amp;E$1,Распис!$D$4:$D$300,"&gt;="&amp;E$1),SUMIF(База!$B$3:$B$305,$A139,База!$J$3:$J$152))</f>
        <v>0</v>
      </c>
      <c r="F139" s="46">
        <f ca="1">IF(COUNTIFS(Распис!$B$4:$B$300,$A139,Распис!$C$4:$C$300,"&lt;="&amp;F$1,Распис!$D$4:$D$300,"&gt;="&amp;F$1)&gt;0,SUMIFS(Распис!$K$4:$K$300,Распис!$B$4:$B$300,$A139,Распис!$C$4:$C$300,"&lt;="&amp;F$1,Распис!$D$4:$D$300,"&gt;="&amp;F$1),SUMIF(База!$B$3:$B$305,$A139,База!$K$3:$K$152))</f>
        <v>0</v>
      </c>
      <c r="G139" s="46" t="s">
        <v>23</v>
      </c>
      <c r="H139" s="46" t="s">
        <v>24</v>
      </c>
      <c r="I139" s="46">
        <f ca="1">IF(COUNTIFS(Распис!$B$4:$B$300,$A139,Распис!$C$4:$C$300,"&lt;="&amp;I$1,Распис!$D$4:$D$300,"&gt;="&amp;I$1)&gt;0,SUMIFS(Распис!$G$4:$G$300,Распис!$B$4:$B$300,$A139,Распис!$C$4:$C$300,"&lt;="&amp;I$1,Распис!$D$4:$D$300,"&gt;="&amp;I$1),SUMIF(База!$B$3:$B$305,$A139,База!$G$3:$G$152))</f>
        <v>0</v>
      </c>
      <c r="J139" s="46" t="s">
        <v>24</v>
      </c>
      <c r="K139" s="46">
        <f ca="1">IF(COUNTIFS(Распис!$B$4:$B$300,$A139,Распис!$C$4:$C$300,"&lt;="&amp;K$1,Распис!$D$4:$D$300,"&gt;="&amp;K$1)&gt;0,SUMIFS(Распис!$I$4:$I$300,Распис!$B$4:$B$300,$A139,Распис!$C$4:$C$300,"&lt;="&amp;K$1,Распис!$D$4:$D$300,"&gt;="&amp;K$1),SUMIF(База!$B$3:$B$305,$A139,База!$I$3:$I$152))</f>
        <v>0</v>
      </c>
      <c r="L139" s="46">
        <f ca="1">IF(COUNTIFS(Распис!$B$4:$B$300,$A139,Распис!$C$4:$C$300,"&lt;="&amp;L$1,Распис!$D$4:$D$300,"&gt;="&amp;L$1)&gt;0,SUMIFS(Распис!$J$4:$J$300,Распис!$B$4:$B$300,$A139,Распис!$C$4:$C$300,"&lt;="&amp;L$1,Распис!$D$4:$D$300,"&gt;="&amp;L$1),SUMIF(База!$B$3:$B$305,$A139,База!$J$3:$J$152))</f>
        <v>0</v>
      </c>
      <c r="M139" s="46">
        <f ca="1">IF(COUNTIFS(Распис!$B$4:$B$300,$A139,Распис!$C$4:$C$300,"&lt;="&amp;M$1,Распис!$D$4:$D$300,"&gt;="&amp;M$1)&gt;0,SUMIFS(Распис!$K$4:$K$300,Распис!$B$4:$B$300,$A139,Распис!$C$4:$C$300,"&lt;="&amp;M$1,Распис!$D$4:$D$300,"&gt;="&amp;M$1),SUMIF(База!$B$3:$B$305,$A139,База!$K$3:$K$152))</f>
        <v>0</v>
      </c>
      <c r="N139" s="46" t="s">
        <v>23</v>
      </c>
      <c r="O139" s="46">
        <f ca="1">IF(COUNTIFS(Распис!$B$4:$B$300,$A139,Распис!$C$4:$C$300,"&lt;="&amp;O$1,Распис!$D$4:$D$300,"&gt;="&amp;O$1)&gt;0,SUMIFS(Распис!$F$4:$F$300,Распис!$B$4:$B$300,$A139,Распис!$C$4:$C$300,"&lt;="&amp;O$1,Распис!$D$4:$D$300,"&gt;="&amp;O$1),SUMIF(База!$B$3:$B$305,$A139,База!$F$3:$F$152))</f>
        <v>0</v>
      </c>
      <c r="P139" s="46">
        <f ca="1">IF(COUNTIFS(Распис!$B$4:$B$300,$A139,Распис!$C$4:$C$300,"&lt;="&amp;P$1,Распис!$D$4:$D$300,"&gt;="&amp;P$1)&gt;0,SUMIFS(Распис!$G$4:$G$300,Распис!$B$4:$B$300,$A139,Распис!$C$4:$C$300,"&lt;="&amp;P$1,Распис!$D$4:$D$300,"&gt;="&amp;P$1),SUMIF(База!$B$3:$B$305,$A139,База!$G$3:$G$152))</f>
        <v>0</v>
      </c>
      <c r="Q139" s="46">
        <f ca="1">IF(COUNTIFS(Распис!$B$4:$B$300,$A139,Распис!$C$4:$C$300,"&lt;="&amp;Q$1,Распис!$D$4:$D$300,"&gt;="&amp;Q$1)&gt;0,SUMIFS(Распис!$H$4:$H$300,Распис!$B$4:$B$300,$A139,Распис!$C$4:$C$300,"&lt;="&amp;Q$1,Распис!$D$4:$D$300,"&gt;="&amp;Q$1),SUMIF(База!$B$3:$B$305,$A139,База!$H$3:$H$152))</f>
        <v>0</v>
      </c>
      <c r="R139" s="46">
        <f ca="1">IF(COUNTIFS(Распис!$B$4:$B$300,$A139,Распис!$C$4:$C$300,"&lt;="&amp;R$1,Распис!$D$4:$D$300,"&gt;="&amp;R$1)&gt;0,SUMIFS(Распис!$I$4:$I$300,Распис!$B$4:$B$300,$A139,Распис!$C$4:$C$300,"&lt;="&amp;R$1,Распис!$D$4:$D$300,"&gt;="&amp;R$1),SUMIF(База!$B$3:$B$305,$A139,База!$I$3:$I$152))</f>
        <v>0</v>
      </c>
      <c r="S139" s="46">
        <f ca="1">IF(COUNTIFS(Распис!$B$4:$B$300,$A139,Распис!$C$4:$C$300,"&lt;="&amp;S$1,Распис!$D$4:$D$300,"&gt;="&amp;S$1)&gt;0,SUMIFS(Распис!$J$4:$J$300,Распис!$B$4:$B$300,$A139,Распис!$C$4:$C$300,"&lt;="&amp;S$1,Распис!$D$4:$D$300,"&gt;="&amp;S$1),SUMIF(База!$B$3:$B$305,$A139,База!$J$3:$J$152))</f>
        <v>0</v>
      </c>
      <c r="T139" s="46">
        <f ca="1">IF(COUNTIFS(Распис!$B$4:$B$300,$A139,Распис!$C$4:$C$300,"&lt;="&amp;T$1,Распис!$D$4:$D$300,"&gt;="&amp;T$1)&gt;0,SUMIFS(Распис!$K$4:$K$300,Распис!$B$4:$B$300,$A139,Распис!$C$4:$C$300,"&lt;="&amp;T$1,Распис!$D$4:$D$300,"&gt;="&amp;T$1),SUMIF(База!$B$3:$B$305,$A139,База!$K$3:$K$152))</f>
        <v>0</v>
      </c>
      <c r="U139" s="46" t="s">
        <v>23</v>
      </c>
      <c r="V139" s="46">
        <f ca="1">IF(COUNTIFS(Распис!$B$4:$B$300,$A139,Распис!$C$4:$C$300,"&lt;="&amp;V$1,Распис!$D$4:$D$300,"&gt;="&amp;V$1)&gt;0,SUMIFS(Распис!$F$4:$F$300,Распис!$B$4:$B$300,$A139,Распис!$C$4:$C$300,"&lt;="&amp;V$1,Распис!$D$4:$D$300,"&gt;="&amp;V$1),SUMIF(База!$B$3:$B$305,$A139,База!$F$3:$F$152))</f>
        <v>0</v>
      </c>
      <c r="W139" s="46">
        <f ca="1">IF(COUNTIFS(Распис!$B$4:$B$300,$A139,Распис!$C$4:$C$300,"&lt;="&amp;W$1,Распис!$D$4:$D$300,"&gt;="&amp;W$1)&gt;0,SUMIFS(Распис!$G$4:$G$300,Распис!$B$4:$B$300,$A139,Распис!$C$4:$C$300,"&lt;="&amp;W$1,Распис!$D$4:$D$300,"&gt;="&amp;W$1),SUMIF(База!$B$3:$B$305,$A139,База!$G$3:$G$152))</f>
        <v>0</v>
      </c>
      <c r="X139" s="46">
        <f ca="1">IF(COUNTIFS(Распис!$B$4:$B$300,$A139,Распис!$C$4:$C$300,"&lt;="&amp;X$1,Распис!$D$4:$D$300,"&gt;="&amp;X$1)&gt;0,SUMIFS(Распис!$H$4:$H$300,Распис!$B$4:$B$300,$A139,Распис!$C$4:$C$300,"&lt;="&amp;X$1,Распис!$D$4:$D$300,"&gt;="&amp;X$1),SUMIF(База!$B$3:$B$305,$A139,База!$H$3:$H$152))</f>
        <v>0</v>
      </c>
      <c r="Y139" s="46">
        <f ca="1">IF(COUNTIFS(Распис!$B$4:$B$300,$A139,Распис!$C$4:$C$300,"&lt;="&amp;Y$1,Распис!$D$4:$D$300,"&gt;="&amp;Y$1)&gt;0,SUMIFS(Распис!$I$4:$I$300,Распис!$B$4:$B$300,$A139,Распис!$C$4:$C$300,"&lt;="&amp;Y$1,Распис!$D$4:$D$300,"&gt;="&amp;Y$1),SUMIF(База!$B$3:$B$305,$A139,База!$I$3:$I$152))</f>
        <v>0</v>
      </c>
      <c r="Z139" s="46">
        <f ca="1">IF(COUNTIFS(Распис!$B$4:$B$300,$A139,Распис!$C$4:$C$300,"&lt;="&amp;Z$1,Распис!$D$4:$D$300,"&gt;="&amp;Z$1)&gt;0,SUMIFS(Распис!$J$4:$J$300,Распис!$B$4:$B$300,$A139,Распис!$C$4:$C$300,"&lt;="&amp;Z$1,Распис!$D$4:$D$300,"&gt;="&amp;Z$1),SUMIF(База!$B$3:$B$305,$A139,База!$J$3:$J$152))</f>
        <v>0</v>
      </c>
      <c r="AA139" s="46" t="s">
        <v>25</v>
      </c>
      <c r="AB139" s="46" t="s">
        <v>23</v>
      </c>
      <c r="AC139" s="46" t="s">
        <v>25</v>
      </c>
      <c r="AD139" s="46" t="s">
        <v>25</v>
      </c>
      <c r="AE139" s="46" t="s">
        <v>25</v>
      </c>
      <c r="AF139" s="46" t="s">
        <v>25</v>
      </c>
      <c r="AG139" s="46">
        <f t="shared" ca="1" si="19"/>
        <v>0</v>
      </c>
      <c r="AH139" s="46">
        <f ca="1">AG139-SUMIFS(Распред!$G$4:$G$300,Распред!$B$4:$B$300,"май",Распред!$F$4:$F$300,A139)</f>
        <v>0</v>
      </c>
      <c r="AI139" s="46">
        <f ca="1">AH139+(COUNTIF(B139:AF139,"КД")+SUMIFS(Распред!$AH$4:$AH$300,Распред!$F$4:$F$300,A139,Распред!$B$4:$B$300,"май"))*4</f>
        <v>20</v>
      </c>
      <c r="AJ139" s="46">
        <f t="shared" ca="1" si="20"/>
        <v>0</v>
      </c>
      <c r="AK139" s="46">
        <f t="shared" ca="1" si="21"/>
        <v>0</v>
      </c>
      <c r="AL139" s="46">
        <f>SUMIFS(Распред!$K$4:$K$300,Распред!$B$4:$B$300,"май",Распред!$J$4:$J$300,A139)+SUMIFS(Распред!$M$4:$M$300,Распред!$B$4:$B$300,"май",Распред!$L$4:$L$300,A139)+SUMIFS(Распред!$O$4:$O$300,Распред!$B$4:$B$300,"май",Распред!$N$4:$N$300,A139)+SUMIFS(Распред!$Q$4:$Q$300,Распред!$B$4:$B$300,"май",Распред!$P$4:$P$300,A139)+SUMIFS(Распред!$S$4:$S$300,Распред!$B$4:$B$300,"май",Распред!$R$4:$R$300,A139)+SUMIFS(Распред!$U$4:$U$300,Распред!$B$4:$B$300,"май",Распред!$T$4:$T$300,A139)+SUMIFS(Распред!$W$4:$W$300,Распред!$B$4:$B$300,"май",Распред!$V$4:$V$300,A139)+SUMIFS(Распред!$Y$4:$Y$300,Распред!$B$4:$B$300,"май",Распред!$X$4:$X$300,A139)+SUMIFS(Распред!$AA$4:$AA$300,Распред!$B$4:$B$300,"май",Распред!$Z$4:$Z$300,A139)+SUMIFS(Распред!$AC$4:$AC$300,Распред!$B$4:$B$300,"май",Распред!$AB$4:$AB$300,A139)</f>
        <v>0</v>
      </c>
      <c r="AM139" s="46">
        <f t="shared" ca="1" si="22"/>
        <v>0</v>
      </c>
      <c r="AN139" s="46">
        <f t="shared" ca="1" si="23"/>
        <v>0</v>
      </c>
      <c r="AO139" s="46">
        <f t="shared" ca="1" si="24"/>
        <v>0</v>
      </c>
      <c r="AP139" s="46">
        <f>январь!AP139</f>
        <v>0</v>
      </c>
      <c r="AQ139" s="46">
        <f t="shared" ca="1" si="25"/>
        <v>0</v>
      </c>
      <c r="AR139" s="47"/>
      <c r="AS139" s="47">
        <f t="shared" ca="1" si="26"/>
        <v>0</v>
      </c>
      <c r="AT139" s="47"/>
      <c r="AU139" s="47"/>
      <c r="AV139" s="47"/>
      <c r="AW139" s="47"/>
      <c r="AX139" s="47"/>
      <c r="AY139" s="184"/>
      <c r="AZ139" s="184"/>
      <c r="BA139" s="184"/>
      <c r="BB139" s="184"/>
      <c r="BC139" s="184"/>
      <c r="BD139" s="184"/>
      <c r="BE139" s="184"/>
    </row>
    <row r="140" spans="1:57" x14ac:dyDescent="0.25">
      <c r="A140" s="47">
        <f>База!B140</f>
        <v>0</v>
      </c>
      <c r="B140" s="46" t="s">
        <v>24</v>
      </c>
      <c r="C140" s="46">
        <f ca="1">IF(COUNTIFS(Распис!$B$4:$B$300,$A140,Распис!$C$4:$C$300,"&lt;="&amp;C$1,Распис!$D$4:$D$300,"&gt;="&amp;C$1)&gt;0,SUMIFS(Распис!$H$4:$H$300,Распис!$B$4:$B$300,$A140,Распис!$C$4:$C$300,"&lt;="&amp;C$1,Распис!$D$4:$D$300,"&gt;="&amp;C$1),SUMIF(База!$B$3:$B$305,$A140,База!$H$3:$H$152))</f>
        <v>0</v>
      </c>
      <c r="D140" s="46">
        <f ca="1">IF(COUNTIFS(Распис!$B$4:$B$300,$A140,Распис!$C$4:$C$300,"&lt;="&amp;D$1,Распис!$D$4:$D$300,"&gt;="&amp;D$1)&gt;0,SUMIFS(Распис!$I$4:$I$300,Распис!$B$4:$B$300,$A140,Распис!$C$4:$C$300,"&lt;="&amp;D$1,Распис!$D$4:$D$300,"&gt;="&amp;D$1),SUMIF(База!$B$3:$B$305,$A140,База!$I$3:$I$152))</f>
        <v>0</v>
      </c>
      <c r="E140" s="46">
        <f ca="1">IF(COUNTIFS(Распис!$B$4:$B$300,$A140,Распис!$C$4:$C$300,"&lt;="&amp;E$1,Распис!$D$4:$D$300,"&gt;="&amp;E$1)&gt;0,SUMIFS(Распис!$J$4:$J$300,Распис!$B$4:$B$300,$A140,Распис!$C$4:$C$300,"&lt;="&amp;E$1,Распис!$D$4:$D$300,"&gt;="&amp;E$1),SUMIF(База!$B$3:$B$305,$A140,База!$J$3:$J$152))</f>
        <v>0</v>
      </c>
      <c r="F140" s="46">
        <f ca="1">IF(COUNTIFS(Распис!$B$4:$B$300,$A140,Распис!$C$4:$C$300,"&lt;="&amp;F$1,Распис!$D$4:$D$300,"&gt;="&amp;F$1)&gt;0,SUMIFS(Распис!$K$4:$K$300,Распис!$B$4:$B$300,$A140,Распис!$C$4:$C$300,"&lt;="&amp;F$1,Распис!$D$4:$D$300,"&gt;="&amp;F$1),SUMIF(База!$B$3:$B$305,$A140,База!$K$3:$K$152))</f>
        <v>0</v>
      </c>
      <c r="G140" s="46" t="s">
        <v>23</v>
      </c>
      <c r="H140" s="46" t="s">
        <v>24</v>
      </c>
      <c r="I140" s="46">
        <f ca="1">IF(COUNTIFS(Распис!$B$4:$B$300,$A140,Распис!$C$4:$C$300,"&lt;="&amp;I$1,Распис!$D$4:$D$300,"&gt;="&amp;I$1)&gt;0,SUMIFS(Распис!$G$4:$G$300,Распис!$B$4:$B$300,$A140,Распис!$C$4:$C$300,"&lt;="&amp;I$1,Распис!$D$4:$D$300,"&gt;="&amp;I$1),SUMIF(База!$B$3:$B$305,$A140,База!$G$3:$G$152))</f>
        <v>0</v>
      </c>
      <c r="J140" s="46" t="s">
        <v>24</v>
      </c>
      <c r="K140" s="46">
        <f ca="1">IF(COUNTIFS(Распис!$B$4:$B$300,$A140,Распис!$C$4:$C$300,"&lt;="&amp;K$1,Распис!$D$4:$D$300,"&gt;="&amp;K$1)&gt;0,SUMIFS(Распис!$I$4:$I$300,Распис!$B$4:$B$300,$A140,Распис!$C$4:$C$300,"&lt;="&amp;K$1,Распис!$D$4:$D$300,"&gt;="&amp;K$1),SUMIF(База!$B$3:$B$305,$A140,База!$I$3:$I$152))</f>
        <v>0</v>
      </c>
      <c r="L140" s="46">
        <f ca="1">IF(COUNTIFS(Распис!$B$4:$B$300,$A140,Распис!$C$4:$C$300,"&lt;="&amp;L$1,Распис!$D$4:$D$300,"&gt;="&amp;L$1)&gt;0,SUMIFS(Распис!$J$4:$J$300,Распис!$B$4:$B$300,$A140,Распис!$C$4:$C$300,"&lt;="&amp;L$1,Распис!$D$4:$D$300,"&gt;="&amp;L$1),SUMIF(База!$B$3:$B$305,$A140,База!$J$3:$J$152))</f>
        <v>0</v>
      </c>
      <c r="M140" s="46">
        <f ca="1">IF(COUNTIFS(Распис!$B$4:$B$300,$A140,Распис!$C$4:$C$300,"&lt;="&amp;M$1,Распис!$D$4:$D$300,"&gt;="&amp;M$1)&gt;0,SUMIFS(Распис!$K$4:$K$300,Распис!$B$4:$B$300,$A140,Распис!$C$4:$C$300,"&lt;="&amp;M$1,Распис!$D$4:$D$300,"&gt;="&amp;M$1),SUMIF(База!$B$3:$B$305,$A140,База!$K$3:$K$152))</f>
        <v>0</v>
      </c>
      <c r="N140" s="46" t="s">
        <v>23</v>
      </c>
      <c r="O140" s="46">
        <f ca="1">IF(COUNTIFS(Распис!$B$4:$B$300,$A140,Распис!$C$4:$C$300,"&lt;="&amp;O$1,Распис!$D$4:$D$300,"&gt;="&amp;O$1)&gt;0,SUMIFS(Распис!$F$4:$F$300,Распис!$B$4:$B$300,$A140,Распис!$C$4:$C$300,"&lt;="&amp;O$1,Распис!$D$4:$D$300,"&gt;="&amp;O$1),SUMIF(База!$B$3:$B$305,$A140,База!$F$3:$F$152))</f>
        <v>0</v>
      </c>
      <c r="P140" s="46">
        <f ca="1">IF(COUNTIFS(Распис!$B$4:$B$300,$A140,Распис!$C$4:$C$300,"&lt;="&amp;P$1,Распис!$D$4:$D$300,"&gt;="&amp;P$1)&gt;0,SUMIFS(Распис!$G$4:$G$300,Распис!$B$4:$B$300,$A140,Распис!$C$4:$C$300,"&lt;="&amp;P$1,Распис!$D$4:$D$300,"&gt;="&amp;P$1),SUMIF(База!$B$3:$B$305,$A140,База!$G$3:$G$152))</f>
        <v>0</v>
      </c>
      <c r="Q140" s="46">
        <f ca="1">IF(COUNTIFS(Распис!$B$4:$B$300,$A140,Распис!$C$4:$C$300,"&lt;="&amp;Q$1,Распис!$D$4:$D$300,"&gt;="&amp;Q$1)&gt;0,SUMIFS(Распис!$H$4:$H$300,Распис!$B$4:$B$300,$A140,Распис!$C$4:$C$300,"&lt;="&amp;Q$1,Распис!$D$4:$D$300,"&gt;="&amp;Q$1),SUMIF(База!$B$3:$B$305,$A140,База!$H$3:$H$152))</f>
        <v>0</v>
      </c>
      <c r="R140" s="46">
        <f ca="1">IF(COUNTIFS(Распис!$B$4:$B$300,$A140,Распис!$C$4:$C$300,"&lt;="&amp;R$1,Распис!$D$4:$D$300,"&gt;="&amp;R$1)&gt;0,SUMIFS(Распис!$I$4:$I$300,Распис!$B$4:$B$300,$A140,Распис!$C$4:$C$300,"&lt;="&amp;R$1,Распис!$D$4:$D$300,"&gt;="&amp;R$1),SUMIF(База!$B$3:$B$305,$A140,База!$I$3:$I$152))</f>
        <v>0</v>
      </c>
      <c r="S140" s="46">
        <f ca="1">IF(COUNTIFS(Распис!$B$4:$B$300,$A140,Распис!$C$4:$C$300,"&lt;="&amp;S$1,Распис!$D$4:$D$300,"&gt;="&amp;S$1)&gt;0,SUMIFS(Распис!$J$4:$J$300,Распис!$B$4:$B$300,$A140,Распис!$C$4:$C$300,"&lt;="&amp;S$1,Распис!$D$4:$D$300,"&gt;="&amp;S$1),SUMIF(База!$B$3:$B$305,$A140,База!$J$3:$J$152))</f>
        <v>0</v>
      </c>
      <c r="T140" s="46">
        <f ca="1">IF(COUNTIFS(Распис!$B$4:$B$300,$A140,Распис!$C$4:$C$300,"&lt;="&amp;T$1,Распис!$D$4:$D$300,"&gt;="&amp;T$1)&gt;0,SUMIFS(Распис!$K$4:$K$300,Распис!$B$4:$B$300,$A140,Распис!$C$4:$C$300,"&lt;="&amp;T$1,Распис!$D$4:$D$300,"&gt;="&amp;T$1),SUMIF(База!$B$3:$B$305,$A140,База!$K$3:$K$152))</f>
        <v>0</v>
      </c>
      <c r="U140" s="46" t="s">
        <v>23</v>
      </c>
      <c r="V140" s="46">
        <f ca="1">IF(COUNTIFS(Распис!$B$4:$B$300,$A140,Распис!$C$4:$C$300,"&lt;="&amp;V$1,Распис!$D$4:$D$300,"&gt;="&amp;V$1)&gt;0,SUMIFS(Распис!$F$4:$F$300,Распис!$B$4:$B$300,$A140,Распис!$C$4:$C$300,"&lt;="&amp;V$1,Распис!$D$4:$D$300,"&gt;="&amp;V$1),SUMIF(База!$B$3:$B$305,$A140,База!$F$3:$F$152))</f>
        <v>0</v>
      </c>
      <c r="W140" s="46">
        <f ca="1">IF(COUNTIFS(Распис!$B$4:$B$300,$A140,Распис!$C$4:$C$300,"&lt;="&amp;W$1,Распис!$D$4:$D$300,"&gt;="&amp;W$1)&gt;0,SUMIFS(Распис!$G$4:$G$300,Распис!$B$4:$B$300,$A140,Распис!$C$4:$C$300,"&lt;="&amp;W$1,Распис!$D$4:$D$300,"&gt;="&amp;W$1),SUMIF(База!$B$3:$B$305,$A140,База!$G$3:$G$152))</f>
        <v>0</v>
      </c>
      <c r="X140" s="46">
        <f ca="1">IF(COUNTIFS(Распис!$B$4:$B$300,$A140,Распис!$C$4:$C$300,"&lt;="&amp;X$1,Распис!$D$4:$D$300,"&gt;="&amp;X$1)&gt;0,SUMIFS(Распис!$H$4:$H$300,Распис!$B$4:$B$300,$A140,Распис!$C$4:$C$300,"&lt;="&amp;X$1,Распис!$D$4:$D$300,"&gt;="&amp;X$1),SUMIF(База!$B$3:$B$305,$A140,База!$H$3:$H$152))</f>
        <v>0</v>
      </c>
      <c r="Y140" s="46">
        <f ca="1">IF(COUNTIFS(Распис!$B$4:$B$300,$A140,Распис!$C$4:$C$300,"&lt;="&amp;Y$1,Распис!$D$4:$D$300,"&gt;="&amp;Y$1)&gt;0,SUMIFS(Распис!$I$4:$I$300,Распис!$B$4:$B$300,$A140,Распис!$C$4:$C$300,"&lt;="&amp;Y$1,Распис!$D$4:$D$300,"&gt;="&amp;Y$1),SUMIF(База!$B$3:$B$305,$A140,База!$I$3:$I$152))</f>
        <v>0</v>
      </c>
      <c r="Z140" s="46">
        <f ca="1">IF(COUNTIFS(Распис!$B$4:$B$300,$A140,Распис!$C$4:$C$300,"&lt;="&amp;Z$1,Распис!$D$4:$D$300,"&gt;="&amp;Z$1)&gt;0,SUMIFS(Распис!$J$4:$J$300,Распис!$B$4:$B$300,$A140,Распис!$C$4:$C$300,"&lt;="&amp;Z$1,Распис!$D$4:$D$300,"&gt;="&amp;Z$1),SUMIF(База!$B$3:$B$305,$A140,База!$J$3:$J$152))</f>
        <v>0</v>
      </c>
      <c r="AA140" s="46" t="s">
        <v>25</v>
      </c>
      <c r="AB140" s="46" t="s">
        <v>23</v>
      </c>
      <c r="AC140" s="46" t="s">
        <v>25</v>
      </c>
      <c r="AD140" s="46" t="s">
        <v>25</v>
      </c>
      <c r="AE140" s="46" t="s">
        <v>25</v>
      </c>
      <c r="AF140" s="46" t="s">
        <v>25</v>
      </c>
      <c r="AG140" s="46">
        <f t="shared" ca="1" si="19"/>
        <v>0</v>
      </c>
      <c r="AH140" s="46">
        <f ca="1">AG140-SUMIFS(Распред!$G$4:$G$300,Распред!$B$4:$B$300,"май",Распред!$F$4:$F$300,A140)</f>
        <v>0</v>
      </c>
      <c r="AI140" s="46">
        <f ca="1">AH140+(COUNTIF(B140:AF140,"КД")+SUMIFS(Распред!$AH$4:$AH$300,Распред!$F$4:$F$300,A140,Распред!$B$4:$B$300,"май"))*4</f>
        <v>20</v>
      </c>
      <c r="AJ140" s="46">
        <f t="shared" ca="1" si="20"/>
        <v>0</v>
      </c>
      <c r="AK140" s="46">
        <f t="shared" ca="1" si="21"/>
        <v>0</v>
      </c>
      <c r="AL140" s="46">
        <f>SUMIFS(Распред!$K$4:$K$300,Распред!$B$4:$B$300,"май",Распред!$J$4:$J$300,A140)+SUMIFS(Распред!$M$4:$M$300,Распред!$B$4:$B$300,"май",Распред!$L$4:$L$300,A140)+SUMIFS(Распред!$O$4:$O$300,Распред!$B$4:$B$300,"май",Распред!$N$4:$N$300,A140)+SUMIFS(Распред!$Q$4:$Q$300,Распред!$B$4:$B$300,"май",Распред!$P$4:$P$300,A140)+SUMIFS(Распред!$S$4:$S$300,Распред!$B$4:$B$300,"май",Распред!$R$4:$R$300,A140)+SUMIFS(Распред!$U$4:$U$300,Распред!$B$4:$B$300,"май",Распред!$T$4:$T$300,A140)+SUMIFS(Распред!$W$4:$W$300,Распред!$B$4:$B$300,"май",Распред!$V$4:$V$300,A140)+SUMIFS(Распред!$Y$4:$Y$300,Распред!$B$4:$B$300,"май",Распред!$X$4:$X$300,A140)+SUMIFS(Распред!$AA$4:$AA$300,Распред!$B$4:$B$300,"май",Распред!$Z$4:$Z$300,A140)+SUMIFS(Распред!$AC$4:$AC$300,Распред!$B$4:$B$300,"май",Распред!$AB$4:$AB$300,A140)</f>
        <v>0</v>
      </c>
      <c r="AM140" s="46">
        <f t="shared" ca="1" si="22"/>
        <v>0</v>
      </c>
      <c r="AN140" s="46">
        <f t="shared" ca="1" si="23"/>
        <v>0</v>
      </c>
      <c r="AO140" s="46">
        <f t="shared" ca="1" si="24"/>
        <v>0</v>
      </c>
      <c r="AP140" s="46">
        <f>январь!AP140</f>
        <v>0</v>
      </c>
      <c r="AQ140" s="46">
        <f t="shared" ca="1" si="25"/>
        <v>0</v>
      </c>
      <c r="AR140" s="47"/>
      <c r="AS140" s="47">
        <f t="shared" ca="1" si="26"/>
        <v>0</v>
      </c>
      <c r="AT140" s="47"/>
      <c r="AU140" s="47"/>
      <c r="AV140" s="47"/>
      <c r="AW140" s="47"/>
      <c r="AX140" s="47"/>
      <c r="AY140" s="184"/>
      <c r="AZ140" s="184"/>
      <c r="BA140" s="184"/>
      <c r="BB140" s="184"/>
      <c r="BC140" s="184"/>
      <c r="BD140" s="184"/>
      <c r="BE140" s="184"/>
    </row>
    <row r="141" spans="1:57" s="59" customFormat="1" x14ac:dyDescent="0.25">
      <c r="A141" s="190">
        <f>База!B141</f>
        <v>0</v>
      </c>
      <c r="B141" s="191" t="s">
        <v>24</v>
      </c>
      <c r="C141" s="191">
        <f ca="1">IF(COUNTIFS(Распис!$B$4:$B$300,$A141,Распис!$C$4:$C$300,"&lt;="&amp;C$1,Распис!$D$4:$D$300,"&gt;="&amp;C$1)&gt;0,SUMIFS(Распис!$H$4:$H$300,Распис!$B$4:$B$300,$A141,Распис!$C$4:$C$300,"&lt;="&amp;C$1,Распис!$D$4:$D$300,"&gt;="&amp;C$1),SUMIF(База!$B$3:$B$305,$A141,База!$H$3:$H$152))</f>
        <v>0</v>
      </c>
      <c r="D141" s="191">
        <f ca="1">IF(COUNTIFS(Распис!$B$4:$B$300,$A141,Распис!$C$4:$C$300,"&lt;="&amp;D$1,Распис!$D$4:$D$300,"&gt;="&amp;D$1)&gt;0,SUMIFS(Распис!$I$4:$I$300,Распис!$B$4:$B$300,$A141,Распис!$C$4:$C$300,"&lt;="&amp;D$1,Распис!$D$4:$D$300,"&gt;="&amp;D$1),SUMIF(База!$B$3:$B$305,$A141,База!$I$3:$I$152))</f>
        <v>0</v>
      </c>
      <c r="E141" s="191">
        <f ca="1">IF(COUNTIFS(Распис!$B$4:$B$300,$A141,Распис!$C$4:$C$300,"&lt;="&amp;E$1,Распис!$D$4:$D$300,"&gt;="&amp;E$1)&gt;0,SUMIFS(Распис!$J$4:$J$300,Распис!$B$4:$B$300,$A141,Распис!$C$4:$C$300,"&lt;="&amp;E$1,Распис!$D$4:$D$300,"&gt;="&amp;E$1),SUMIF(База!$B$3:$B$305,$A141,База!$J$3:$J$152))</f>
        <v>0</v>
      </c>
      <c r="F141" s="191">
        <f ca="1">IF(COUNTIFS(Распис!$B$4:$B$300,$A141,Распис!$C$4:$C$300,"&lt;="&amp;F$1,Распис!$D$4:$D$300,"&gt;="&amp;F$1)&gt;0,SUMIFS(Распис!$K$4:$K$300,Распис!$B$4:$B$300,$A141,Распис!$C$4:$C$300,"&lt;="&amp;F$1,Распис!$D$4:$D$300,"&gt;="&amp;F$1),SUMIF(База!$B$3:$B$305,$A141,База!$K$3:$K$152))</f>
        <v>0</v>
      </c>
      <c r="G141" s="191" t="s">
        <v>23</v>
      </c>
      <c r="H141" s="191" t="s">
        <v>24</v>
      </c>
      <c r="I141" s="191">
        <f ca="1">IF(COUNTIFS(Распис!$B$4:$B$300,$A141,Распис!$C$4:$C$300,"&lt;="&amp;I$1,Распис!$D$4:$D$300,"&gt;="&amp;I$1)&gt;0,SUMIFS(Распис!$G$4:$G$300,Распис!$B$4:$B$300,$A141,Распис!$C$4:$C$300,"&lt;="&amp;I$1,Распис!$D$4:$D$300,"&gt;="&amp;I$1),SUMIF(База!$B$3:$B$305,$A141,База!$G$3:$G$152))</f>
        <v>0</v>
      </c>
      <c r="J141" s="191" t="s">
        <v>24</v>
      </c>
      <c r="K141" s="191">
        <f ca="1">IF(COUNTIFS(Распис!$B$4:$B$300,$A141,Распис!$C$4:$C$300,"&lt;="&amp;K$1,Распис!$D$4:$D$300,"&gt;="&amp;K$1)&gt;0,SUMIFS(Распис!$I$4:$I$300,Распис!$B$4:$B$300,$A141,Распис!$C$4:$C$300,"&lt;="&amp;K$1,Распис!$D$4:$D$300,"&gt;="&amp;K$1),SUMIF(База!$B$3:$B$305,$A141,База!$I$3:$I$152))</f>
        <v>0</v>
      </c>
      <c r="L141" s="191">
        <f ca="1">IF(COUNTIFS(Распис!$B$4:$B$300,$A141,Распис!$C$4:$C$300,"&lt;="&amp;L$1,Распис!$D$4:$D$300,"&gt;="&amp;L$1)&gt;0,SUMIFS(Распис!$J$4:$J$300,Распис!$B$4:$B$300,$A141,Распис!$C$4:$C$300,"&lt;="&amp;L$1,Распис!$D$4:$D$300,"&gt;="&amp;L$1),SUMIF(База!$B$3:$B$305,$A141,База!$J$3:$J$152))</f>
        <v>0</v>
      </c>
      <c r="M141" s="191">
        <f ca="1">IF(COUNTIFS(Распис!$B$4:$B$300,$A141,Распис!$C$4:$C$300,"&lt;="&amp;M$1,Распис!$D$4:$D$300,"&gt;="&amp;M$1)&gt;0,SUMIFS(Распис!$K$4:$K$300,Распис!$B$4:$B$300,$A141,Распис!$C$4:$C$300,"&lt;="&amp;M$1,Распис!$D$4:$D$300,"&gt;="&amp;M$1),SUMIF(База!$B$3:$B$305,$A141,База!$K$3:$K$152))</f>
        <v>0</v>
      </c>
      <c r="N141" s="191" t="s">
        <v>23</v>
      </c>
      <c r="O141" s="191">
        <f ca="1">IF(COUNTIFS(Распис!$B$4:$B$300,$A141,Распис!$C$4:$C$300,"&lt;="&amp;O$1,Распис!$D$4:$D$300,"&gt;="&amp;O$1)&gt;0,SUMIFS(Распис!$F$4:$F$300,Распис!$B$4:$B$300,$A141,Распис!$C$4:$C$300,"&lt;="&amp;O$1,Распис!$D$4:$D$300,"&gt;="&amp;O$1),SUMIF(База!$B$3:$B$305,$A141,База!$F$3:$F$152))</f>
        <v>0</v>
      </c>
      <c r="P141" s="191">
        <f ca="1">IF(COUNTIFS(Распис!$B$4:$B$300,$A141,Распис!$C$4:$C$300,"&lt;="&amp;P$1,Распис!$D$4:$D$300,"&gt;="&amp;P$1)&gt;0,SUMIFS(Распис!$G$4:$G$300,Распис!$B$4:$B$300,$A141,Распис!$C$4:$C$300,"&lt;="&amp;P$1,Распис!$D$4:$D$300,"&gt;="&amp;P$1),SUMIF(База!$B$3:$B$305,$A141,База!$G$3:$G$152))</f>
        <v>0</v>
      </c>
      <c r="Q141" s="191">
        <f ca="1">IF(COUNTIFS(Распис!$B$4:$B$300,$A141,Распис!$C$4:$C$300,"&lt;="&amp;Q$1,Распис!$D$4:$D$300,"&gt;="&amp;Q$1)&gt;0,SUMIFS(Распис!$H$4:$H$300,Распис!$B$4:$B$300,$A141,Распис!$C$4:$C$300,"&lt;="&amp;Q$1,Распис!$D$4:$D$300,"&gt;="&amp;Q$1),SUMIF(База!$B$3:$B$305,$A141,База!$H$3:$H$152))</f>
        <v>0</v>
      </c>
      <c r="R141" s="191">
        <f ca="1">IF(COUNTIFS(Распис!$B$4:$B$300,$A141,Распис!$C$4:$C$300,"&lt;="&amp;R$1,Распис!$D$4:$D$300,"&gt;="&amp;R$1)&gt;0,SUMIFS(Распис!$I$4:$I$300,Распис!$B$4:$B$300,$A141,Распис!$C$4:$C$300,"&lt;="&amp;R$1,Распис!$D$4:$D$300,"&gt;="&amp;R$1),SUMIF(База!$B$3:$B$305,$A141,База!$I$3:$I$152))</f>
        <v>0</v>
      </c>
      <c r="S141" s="191">
        <f ca="1">IF(COUNTIFS(Распис!$B$4:$B$300,$A141,Распис!$C$4:$C$300,"&lt;="&amp;S$1,Распис!$D$4:$D$300,"&gt;="&amp;S$1)&gt;0,SUMIFS(Распис!$J$4:$J$300,Распис!$B$4:$B$300,$A141,Распис!$C$4:$C$300,"&lt;="&amp;S$1,Распис!$D$4:$D$300,"&gt;="&amp;S$1),SUMIF(База!$B$3:$B$305,$A141,База!$J$3:$J$152))</f>
        <v>0</v>
      </c>
      <c r="T141" s="191">
        <f ca="1">IF(COUNTIFS(Распис!$B$4:$B$300,$A141,Распис!$C$4:$C$300,"&lt;="&amp;T$1,Распис!$D$4:$D$300,"&gt;="&amp;T$1)&gt;0,SUMIFS(Распис!$K$4:$K$300,Распис!$B$4:$B$300,$A141,Распис!$C$4:$C$300,"&lt;="&amp;T$1,Распис!$D$4:$D$300,"&gt;="&amp;T$1),SUMIF(База!$B$3:$B$305,$A141,База!$K$3:$K$152))</f>
        <v>0</v>
      </c>
      <c r="U141" s="191" t="s">
        <v>23</v>
      </c>
      <c r="V141" s="191">
        <f ca="1">IF(COUNTIFS(Распис!$B$4:$B$300,$A141,Распис!$C$4:$C$300,"&lt;="&amp;V$1,Распис!$D$4:$D$300,"&gt;="&amp;V$1)&gt;0,SUMIFS(Распис!$F$4:$F$300,Распис!$B$4:$B$300,$A141,Распис!$C$4:$C$300,"&lt;="&amp;V$1,Распис!$D$4:$D$300,"&gt;="&amp;V$1),SUMIF(База!$B$3:$B$305,$A141,База!$F$3:$F$152))</f>
        <v>0</v>
      </c>
      <c r="W141" s="191">
        <f ca="1">IF(COUNTIFS(Распис!$B$4:$B$300,$A141,Распис!$C$4:$C$300,"&lt;="&amp;W$1,Распис!$D$4:$D$300,"&gt;="&amp;W$1)&gt;0,SUMIFS(Распис!$G$4:$G$300,Распис!$B$4:$B$300,$A141,Распис!$C$4:$C$300,"&lt;="&amp;W$1,Распис!$D$4:$D$300,"&gt;="&amp;W$1),SUMIF(База!$B$3:$B$305,$A141,База!$G$3:$G$152))</f>
        <v>0</v>
      </c>
      <c r="X141" s="191">
        <f ca="1">IF(COUNTIFS(Распис!$B$4:$B$300,$A141,Распис!$C$4:$C$300,"&lt;="&amp;X$1,Распис!$D$4:$D$300,"&gt;="&amp;X$1)&gt;0,SUMIFS(Распис!$H$4:$H$300,Распис!$B$4:$B$300,$A141,Распис!$C$4:$C$300,"&lt;="&amp;X$1,Распис!$D$4:$D$300,"&gt;="&amp;X$1),SUMIF(База!$B$3:$B$305,$A141,База!$H$3:$H$152))</f>
        <v>0</v>
      </c>
      <c r="Y141" s="191">
        <f ca="1">IF(COUNTIFS(Распис!$B$4:$B$300,$A141,Распис!$C$4:$C$300,"&lt;="&amp;Y$1,Распис!$D$4:$D$300,"&gt;="&amp;Y$1)&gt;0,SUMIFS(Распис!$I$4:$I$300,Распис!$B$4:$B$300,$A141,Распис!$C$4:$C$300,"&lt;="&amp;Y$1,Распис!$D$4:$D$300,"&gt;="&amp;Y$1),SUMIF(База!$B$3:$B$305,$A141,База!$I$3:$I$152))</f>
        <v>0</v>
      </c>
      <c r="Z141" s="191">
        <f ca="1">IF(COUNTIFS(Распис!$B$4:$B$300,$A141,Распис!$C$4:$C$300,"&lt;="&amp;Z$1,Распис!$D$4:$D$300,"&gt;="&amp;Z$1)&gt;0,SUMIFS(Распис!$J$4:$J$300,Распис!$B$4:$B$300,$A141,Распис!$C$4:$C$300,"&lt;="&amp;Z$1,Распис!$D$4:$D$300,"&gt;="&amp;Z$1),SUMIF(База!$B$3:$B$305,$A141,База!$J$3:$J$152))</f>
        <v>0</v>
      </c>
      <c r="AA141" s="191" t="s">
        <v>25</v>
      </c>
      <c r="AB141" s="191" t="s">
        <v>23</v>
      </c>
      <c r="AC141" s="191" t="s">
        <v>25</v>
      </c>
      <c r="AD141" s="191" t="s">
        <v>25</v>
      </c>
      <c r="AE141" s="191" t="s">
        <v>25</v>
      </c>
      <c r="AF141" s="191" t="s">
        <v>25</v>
      </c>
      <c r="AG141" s="191">
        <f t="shared" ca="1" si="19"/>
        <v>0</v>
      </c>
      <c r="AH141" s="191">
        <f ca="1">AG141-SUMIFS(Распред!$G$4:$G$300,Распред!$B$4:$B$300,"май",Распред!$F$4:$F$300,A141)</f>
        <v>0</v>
      </c>
      <c r="AI141" s="191">
        <f ca="1">AH141+(COUNTIF(B141:AF141,"КД")+SUMIFS(Распред!$AH$4:$AH$300,Распред!$F$4:$F$300,A141,Распред!$B$4:$B$300,"май"))*4</f>
        <v>20</v>
      </c>
      <c r="AJ141" s="191">
        <f t="shared" ca="1" si="20"/>
        <v>0</v>
      </c>
      <c r="AK141" s="191">
        <f t="shared" ca="1" si="21"/>
        <v>0</v>
      </c>
      <c r="AL141" s="191">
        <f>SUMIFS(Распред!$K$4:$K$300,Распред!$B$4:$B$300,"май",Распред!$J$4:$J$300,A141)+SUMIFS(Распред!$M$4:$M$300,Распред!$B$4:$B$300,"май",Распред!$L$4:$L$300,A141)+SUMIFS(Распред!$O$4:$O$300,Распред!$B$4:$B$300,"май",Распред!$N$4:$N$300,A141)+SUMIFS(Распред!$Q$4:$Q$300,Распред!$B$4:$B$300,"май",Распред!$P$4:$P$300,A141)+SUMIFS(Распред!$S$4:$S$300,Распред!$B$4:$B$300,"май",Распред!$R$4:$R$300,A141)+SUMIFS(Распред!$U$4:$U$300,Распред!$B$4:$B$300,"май",Распред!$T$4:$T$300,A141)+SUMIFS(Распред!$W$4:$W$300,Распред!$B$4:$B$300,"май",Распред!$V$4:$V$300,A141)+SUMIFS(Распред!$Y$4:$Y$300,Распред!$B$4:$B$300,"май",Распред!$X$4:$X$300,A141)+SUMIFS(Распред!$AA$4:$AA$300,Распред!$B$4:$B$300,"май",Распред!$Z$4:$Z$300,A141)+SUMIFS(Распред!$AC$4:$AC$300,Распред!$B$4:$B$300,"май",Распред!$AB$4:$AB$300,A141)</f>
        <v>0</v>
      </c>
      <c r="AM141" s="191">
        <f t="shared" ca="1" si="22"/>
        <v>0</v>
      </c>
      <c r="AN141" s="191">
        <f t="shared" ca="1" si="23"/>
        <v>0</v>
      </c>
      <c r="AO141" s="191">
        <f t="shared" ca="1" si="24"/>
        <v>0</v>
      </c>
      <c r="AP141" s="191">
        <f>январь!AP141</f>
        <v>0</v>
      </c>
      <c r="AQ141" s="191">
        <f ca="1">IF(AM141&gt;24,AP141*30%,AP141*20%)</f>
        <v>0</v>
      </c>
      <c r="AR141" s="190"/>
      <c r="AS141" s="190">
        <f t="shared" ca="1" si="26"/>
        <v>0</v>
      </c>
      <c r="AT141" s="192" t="str">
        <f>январь!AT141</f>
        <v>Не признаны 2 часа недельной нагрузки по элективам</v>
      </c>
      <c r="AU141" s="190"/>
      <c r="AV141" s="190"/>
      <c r="AW141" s="190"/>
      <c r="AX141" s="190"/>
      <c r="AY141" s="186"/>
      <c r="AZ141" s="186"/>
      <c r="BA141" s="186"/>
      <c r="BB141" s="186"/>
      <c r="BC141" s="186"/>
      <c r="BD141" s="186"/>
      <c r="BE141" s="186"/>
    </row>
    <row r="142" spans="1:57" x14ac:dyDescent="0.25">
      <c r="A142" s="47">
        <f>База!B142</f>
        <v>0</v>
      </c>
      <c r="B142" s="46" t="s">
        <v>24</v>
      </c>
      <c r="C142" s="46">
        <f ca="1">IF(COUNTIFS(Распис!$B$4:$B$300,$A142,Распис!$C$4:$C$300,"&lt;="&amp;C$1,Распис!$D$4:$D$300,"&gt;="&amp;C$1)&gt;0,SUMIFS(Распис!$H$4:$H$300,Распис!$B$4:$B$300,$A142,Распис!$C$4:$C$300,"&lt;="&amp;C$1,Распис!$D$4:$D$300,"&gt;="&amp;C$1),SUMIF(База!$B$3:$B$305,$A142,База!$H$3:$H$152))</f>
        <v>0</v>
      </c>
      <c r="D142" s="46">
        <f ca="1">IF(COUNTIFS(Распис!$B$4:$B$300,$A142,Распис!$C$4:$C$300,"&lt;="&amp;D$1,Распис!$D$4:$D$300,"&gt;="&amp;D$1)&gt;0,SUMIFS(Распис!$I$4:$I$300,Распис!$B$4:$B$300,$A142,Распис!$C$4:$C$300,"&lt;="&amp;D$1,Распис!$D$4:$D$300,"&gt;="&amp;D$1),SUMIF(База!$B$3:$B$305,$A142,База!$I$3:$I$152))</f>
        <v>0</v>
      </c>
      <c r="E142" s="46">
        <f ca="1">IF(COUNTIFS(Распис!$B$4:$B$300,$A142,Распис!$C$4:$C$300,"&lt;="&amp;E$1,Распис!$D$4:$D$300,"&gt;="&amp;E$1)&gt;0,SUMIFS(Распис!$J$4:$J$300,Распис!$B$4:$B$300,$A142,Распис!$C$4:$C$300,"&lt;="&amp;E$1,Распис!$D$4:$D$300,"&gt;="&amp;E$1),SUMIF(База!$B$3:$B$305,$A142,База!$J$3:$J$152))</f>
        <v>0</v>
      </c>
      <c r="F142" s="46">
        <f ca="1">IF(COUNTIFS(Распис!$B$4:$B$300,$A142,Распис!$C$4:$C$300,"&lt;="&amp;F$1,Распис!$D$4:$D$300,"&gt;="&amp;F$1)&gt;0,SUMIFS(Распис!$K$4:$K$300,Распис!$B$4:$B$300,$A142,Распис!$C$4:$C$300,"&lt;="&amp;F$1,Распис!$D$4:$D$300,"&gt;="&amp;F$1),SUMIF(База!$B$3:$B$305,$A142,База!$K$3:$K$152))</f>
        <v>0</v>
      </c>
      <c r="G142" s="46" t="s">
        <v>23</v>
      </c>
      <c r="H142" s="46" t="s">
        <v>24</v>
      </c>
      <c r="I142" s="46">
        <f ca="1">IF(COUNTIFS(Распис!$B$4:$B$300,$A142,Распис!$C$4:$C$300,"&lt;="&amp;I$1,Распис!$D$4:$D$300,"&gt;="&amp;I$1)&gt;0,SUMIFS(Распис!$G$4:$G$300,Распис!$B$4:$B$300,$A142,Распис!$C$4:$C$300,"&lt;="&amp;I$1,Распис!$D$4:$D$300,"&gt;="&amp;I$1),SUMIF(База!$B$3:$B$305,$A142,База!$G$3:$G$152))</f>
        <v>0</v>
      </c>
      <c r="J142" s="46" t="s">
        <v>24</v>
      </c>
      <c r="K142" s="46">
        <f ca="1">IF(COUNTIFS(Распис!$B$4:$B$300,$A142,Распис!$C$4:$C$300,"&lt;="&amp;K$1,Распис!$D$4:$D$300,"&gt;="&amp;K$1)&gt;0,SUMIFS(Распис!$I$4:$I$300,Распис!$B$4:$B$300,$A142,Распис!$C$4:$C$300,"&lt;="&amp;K$1,Распис!$D$4:$D$300,"&gt;="&amp;K$1),SUMIF(База!$B$3:$B$305,$A142,База!$I$3:$I$152))</f>
        <v>0</v>
      </c>
      <c r="L142" s="46">
        <f ca="1">IF(COUNTIFS(Распис!$B$4:$B$300,$A142,Распис!$C$4:$C$300,"&lt;="&amp;L$1,Распис!$D$4:$D$300,"&gt;="&amp;L$1)&gt;0,SUMIFS(Распис!$J$4:$J$300,Распис!$B$4:$B$300,$A142,Распис!$C$4:$C$300,"&lt;="&amp;L$1,Распис!$D$4:$D$300,"&gt;="&amp;L$1),SUMIF(База!$B$3:$B$305,$A142,База!$J$3:$J$152))</f>
        <v>0</v>
      </c>
      <c r="M142" s="46">
        <f ca="1">IF(COUNTIFS(Распис!$B$4:$B$300,$A142,Распис!$C$4:$C$300,"&lt;="&amp;M$1,Распис!$D$4:$D$300,"&gt;="&amp;M$1)&gt;0,SUMIFS(Распис!$K$4:$K$300,Распис!$B$4:$B$300,$A142,Распис!$C$4:$C$300,"&lt;="&amp;M$1,Распис!$D$4:$D$300,"&gt;="&amp;M$1),SUMIF(База!$B$3:$B$305,$A142,База!$K$3:$K$152))</f>
        <v>0</v>
      </c>
      <c r="N142" s="46" t="s">
        <v>23</v>
      </c>
      <c r="O142" s="46">
        <f ca="1">IF(COUNTIFS(Распис!$B$4:$B$300,$A142,Распис!$C$4:$C$300,"&lt;="&amp;O$1,Распис!$D$4:$D$300,"&gt;="&amp;O$1)&gt;0,SUMIFS(Распис!$F$4:$F$300,Распис!$B$4:$B$300,$A142,Распис!$C$4:$C$300,"&lt;="&amp;O$1,Распис!$D$4:$D$300,"&gt;="&amp;O$1),SUMIF(База!$B$3:$B$305,$A142,База!$F$3:$F$152))</f>
        <v>0</v>
      </c>
      <c r="P142" s="46">
        <f ca="1">IF(COUNTIFS(Распис!$B$4:$B$300,$A142,Распис!$C$4:$C$300,"&lt;="&amp;P$1,Распис!$D$4:$D$300,"&gt;="&amp;P$1)&gt;0,SUMIFS(Распис!$G$4:$G$300,Распис!$B$4:$B$300,$A142,Распис!$C$4:$C$300,"&lt;="&amp;P$1,Распис!$D$4:$D$300,"&gt;="&amp;P$1),SUMIF(База!$B$3:$B$305,$A142,База!$G$3:$G$152))</f>
        <v>0</v>
      </c>
      <c r="Q142" s="46">
        <f ca="1">IF(COUNTIFS(Распис!$B$4:$B$300,$A142,Распис!$C$4:$C$300,"&lt;="&amp;Q$1,Распис!$D$4:$D$300,"&gt;="&amp;Q$1)&gt;0,SUMIFS(Распис!$H$4:$H$300,Распис!$B$4:$B$300,$A142,Распис!$C$4:$C$300,"&lt;="&amp;Q$1,Распис!$D$4:$D$300,"&gt;="&amp;Q$1),SUMIF(База!$B$3:$B$305,$A142,База!$H$3:$H$152))</f>
        <v>0</v>
      </c>
      <c r="R142" s="46">
        <f ca="1">IF(COUNTIFS(Распис!$B$4:$B$300,$A142,Распис!$C$4:$C$300,"&lt;="&amp;R$1,Распис!$D$4:$D$300,"&gt;="&amp;R$1)&gt;0,SUMIFS(Распис!$I$4:$I$300,Распис!$B$4:$B$300,$A142,Распис!$C$4:$C$300,"&lt;="&amp;R$1,Распис!$D$4:$D$300,"&gt;="&amp;R$1),SUMIF(База!$B$3:$B$305,$A142,База!$I$3:$I$152))</f>
        <v>0</v>
      </c>
      <c r="S142" s="46">
        <f ca="1">IF(COUNTIFS(Распис!$B$4:$B$300,$A142,Распис!$C$4:$C$300,"&lt;="&amp;S$1,Распис!$D$4:$D$300,"&gt;="&amp;S$1)&gt;0,SUMIFS(Распис!$J$4:$J$300,Распис!$B$4:$B$300,$A142,Распис!$C$4:$C$300,"&lt;="&amp;S$1,Распис!$D$4:$D$300,"&gt;="&amp;S$1),SUMIF(База!$B$3:$B$305,$A142,База!$J$3:$J$152))</f>
        <v>0</v>
      </c>
      <c r="T142" s="46">
        <f ca="1">IF(COUNTIFS(Распис!$B$4:$B$300,$A142,Распис!$C$4:$C$300,"&lt;="&amp;T$1,Распис!$D$4:$D$300,"&gt;="&amp;T$1)&gt;0,SUMIFS(Распис!$K$4:$K$300,Распис!$B$4:$B$300,$A142,Распис!$C$4:$C$300,"&lt;="&amp;T$1,Распис!$D$4:$D$300,"&gt;="&amp;T$1),SUMIF(База!$B$3:$B$305,$A142,База!$K$3:$K$152))</f>
        <v>0</v>
      </c>
      <c r="U142" s="46" t="s">
        <v>23</v>
      </c>
      <c r="V142" s="46">
        <f ca="1">IF(COUNTIFS(Распис!$B$4:$B$300,$A142,Распис!$C$4:$C$300,"&lt;="&amp;V$1,Распис!$D$4:$D$300,"&gt;="&amp;V$1)&gt;0,SUMIFS(Распис!$F$4:$F$300,Распис!$B$4:$B$300,$A142,Распис!$C$4:$C$300,"&lt;="&amp;V$1,Распис!$D$4:$D$300,"&gt;="&amp;V$1),SUMIF(База!$B$3:$B$305,$A142,База!$F$3:$F$152))</f>
        <v>0</v>
      </c>
      <c r="W142" s="46">
        <f ca="1">IF(COUNTIFS(Распис!$B$4:$B$300,$A142,Распис!$C$4:$C$300,"&lt;="&amp;W$1,Распис!$D$4:$D$300,"&gt;="&amp;W$1)&gt;0,SUMIFS(Распис!$G$4:$G$300,Распис!$B$4:$B$300,$A142,Распис!$C$4:$C$300,"&lt;="&amp;W$1,Распис!$D$4:$D$300,"&gt;="&amp;W$1),SUMIF(База!$B$3:$B$305,$A142,База!$G$3:$G$152))</f>
        <v>0</v>
      </c>
      <c r="X142" s="46">
        <f ca="1">IF(COUNTIFS(Распис!$B$4:$B$300,$A142,Распис!$C$4:$C$300,"&lt;="&amp;X$1,Распис!$D$4:$D$300,"&gt;="&amp;X$1)&gt;0,SUMIFS(Распис!$H$4:$H$300,Распис!$B$4:$B$300,$A142,Распис!$C$4:$C$300,"&lt;="&amp;X$1,Распис!$D$4:$D$300,"&gt;="&amp;X$1),SUMIF(База!$B$3:$B$305,$A142,База!$H$3:$H$152))</f>
        <v>0</v>
      </c>
      <c r="Y142" s="46">
        <f ca="1">IF(COUNTIFS(Распис!$B$4:$B$300,$A142,Распис!$C$4:$C$300,"&lt;="&amp;Y$1,Распис!$D$4:$D$300,"&gt;="&amp;Y$1)&gt;0,SUMIFS(Распис!$I$4:$I$300,Распис!$B$4:$B$300,$A142,Распис!$C$4:$C$300,"&lt;="&amp;Y$1,Распис!$D$4:$D$300,"&gt;="&amp;Y$1),SUMIF(База!$B$3:$B$305,$A142,База!$I$3:$I$152))</f>
        <v>0</v>
      </c>
      <c r="Z142" s="46">
        <f ca="1">IF(COUNTIFS(Распис!$B$4:$B$300,$A142,Распис!$C$4:$C$300,"&lt;="&amp;Z$1,Распис!$D$4:$D$300,"&gt;="&amp;Z$1)&gt;0,SUMIFS(Распис!$J$4:$J$300,Распис!$B$4:$B$300,$A142,Распис!$C$4:$C$300,"&lt;="&amp;Z$1,Распис!$D$4:$D$300,"&gt;="&amp;Z$1),SUMIF(База!$B$3:$B$305,$A142,База!$J$3:$J$152))</f>
        <v>0</v>
      </c>
      <c r="AA142" s="46" t="s">
        <v>25</v>
      </c>
      <c r="AB142" s="46" t="s">
        <v>23</v>
      </c>
      <c r="AC142" s="46" t="s">
        <v>25</v>
      </c>
      <c r="AD142" s="46" t="s">
        <v>25</v>
      </c>
      <c r="AE142" s="46" t="s">
        <v>25</v>
      </c>
      <c r="AF142" s="46" t="s">
        <v>25</v>
      </c>
      <c r="AG142" s="46">
        <f t="shared" ca="1" si="19"/>
        <v>0</v>
      </c>
      <c r="AH142" s="46">
        <f ca="1">AG142-SUMIFS(Распред!$G$4:$G$300,Распред!$B$4:$B$300,"май",Распред!$F$4:$F$300,A142)</f>
        <v>0</v>
      </c>
      <c r="AI142" s="46">
        <f ca="1">AH142+(COUNTIF(B142:AF142,"КД")+SUMIFS(Распред!$AH$4:$AH$300,Распред!$F$4:$F$300,A142,Распред!$B$4:$B$300,"май"))*4</f>
        <v>20</v>
      </c>
      <c r="AJ142" s="46">
        <f t="shared" ca="1" si="20"/>
        <v>0</v>
      </c>
      <c r="AK142" s="46">
        <f t="shared" ca="1" si="21"/>
        <v>0</v>
      </c>
      <c r="AL142" s="46">
        <f>SUMIFS(Распред!$K$4:$K$300,Распред!$B$4:$B$300,"май",Распред!$J$4:$J$300,A142)+SUMIFS(Распред!$M$4:$M$300,Распред!$B$4:$B$300,"май",Распред!$L$4:$L$300,A142)+SUMIFS(Распред!$O$4:$O$300,Распред!$B$4:$B$300,"май",Распред!$N$4:$N$300,A142)+SUMIFS(Распред!$Q$4:$Q$300,Распред!$B$4:$B$300,"май",Распред!$P$4:$P$300,A142)+SUMIFS(Распред!$S$4:$S$300,Распред!$B$4:$B$300,"май",Распред!$R$4:$R$300,A142)+SUMIFS(Распред!$U$4:$U$300,Распред!$B$4:$B$300,"май",Распред!$T$4:$T$300,A142)+SUMIFS(Распред!$W$4:$W$300,Распред!$B$4:$B$300,"май",Распред!$V$4:$V$300,A142)+SUMIFS(Распред!$Y$4:$Y$300,Распред!$B$4:$B$300,"май",Распред!$X$4:$X$300,A142)+SUMIFS(Распред!$AA$4:$AA$300,Распред!$B$4:$B$300,"май",Распред!$Z$4:$Z$300,A142)+SUMIFS(Распред!$AC$4:$AC$300,Распред!$B$4:$B$300,"май",Распред!$AB$4:$AB$300,A142)</f>
        <v>0</v>
      </c>
      <c r="AM142" s="46">
        <f t="shared" ca="1" si="22"/>
        <v>0</v>
      </c>
      <c r="AN142" s="46">
        <f t="shared" ca="1" si="23"/>
        <v>0</v>
      </c>
      <c r="AO142" s="46">
        <f t="shared" ca="1" si="24"/>
        <v>0</v>
      </c>
      <c r="AP142" s="46">
        <f>январь!AP142</f>
        <v>0</v>
      </c>
      <c r="AQ142" s="46">
        <f t="shared" ca="1" si="25"/>
        <v>0</v>
      </c>
      <c r="AR142" s="47"/>
      <c r="AS142" s="47">
        <f t="shared" ca="1" si="26"/>
        <v>0</v>
      </c>
      <c r="AT142" s="47"/>
      <c r="AU142" s="47"/>
      <c r="AV142" s="47"/>
      <c r="AW142" s="47"/>
      <c r="AX142" s="47"/>
      <c r="AY142" s="184"/>
      <c r="AZ142" s="184"/>
      <c r="BA142" s="184"/>
      <c r="BB142" s="184"/>
      <c r="BC142" s="184"/>
      <c r="BD142" s="184"/>
      <c r="BE142" s="184"/>
    </row>
    <row r="143" spans="1:57" x14ac:dyDescent="0.25">
      <c r="A143" s="47">
        <f>База!B143</f>
        <v>0</v>
      </c>
      <c r="B143" s="46" t="s">
        <v>24</v>
      </c>
      <c r="C143" s="46">
        <f ca="1">IF(COUNTIFS(Распис!$B$4:$B$300,$A143,Распис!$C$4:$C$300,"&lt;="&amp;C$1,Распис!$D$4:$D$300,"&gt;="&amp;C$1)&gt;0,SUMIFS(Распис!$H$4:$H$300,Распис!$B$4:$B$300,$A143,Распис!$C$4:$C$300,"&lt;="&amp;C$1,Распис!$D$4:$D$300,"&gt;="&amp;C$1),SUMIF(База!$B$3:$B$305,$A143,База!$H$3:$H$152))</f>
        <v>0</v>
      </c>
      <c r="D143" s="46">
        <f ca="1">IF(COUNTIFS(Распис!$B$4:$B$300,$A143,Распис!$C$4:$C$300,"&lt;="&amp;D$1,Распис!$D$4:$D$300,"&gt;="&amp;D$1)&gt;0,SUMIFS(Распис!$I$4:$I$300,Распис!$B$4:$B$300,$A143,Распис!$C$4:$C$300,"&lt;="&amp;D$1,Распис!$D$4:$D$300,"&gt;="&amp;D$1),SUMIF(База!$B$3:$B$305,$A143,База!$I$3:$I$152))</f>
        <v>0</v>
      </c>
      <c r="E143" s="46">
        <f ca="1">IF(COUNTIFS(Распис!$B$4:$B$300,$A143,Распис!$C$4:$C$300,"&lt;="&amp;E$1,Распис!$D$4:$D$300,"&gt;="&amp;E$1)&gt;0,SUMIFS(Распис!$J$4:$J$300,Распис!$B$4:$B$300,$A143,Распис!$C$4:$C$300,"&lt;="&amp;E$1,Распис!$D$4:$D$300,"&gt;="&amp;E$1),SUMIF(База!$B$3:$B$305,$A143,База!$J$3:$J$152))</f>
        <v>0</v>
      </c>
      <c r="F143" s="46">
        <f ca="1">IF(COUNTIFS(Распис!$B$4:$B$300,$A143,Распис!$C$4:$C$300,"&lt;="&amp;F$1,Распис!$D$4:$D$300,"&gt;="&amp;F$1)&gt;0,SUMIFS(Распис!$K$4:$K$300,Распис!$B$4:$B$300,$A143,Распис!$C$4:$C$300,"&lt;="&amp;F$1,Распис!$D$4:$D$300,"&gt;="&amp;F$1),SUMIF(База!$B$3:$B$305,$A143,База!$K$3:$K$152))</f>
        <v>0</v>
      </c>
      <c r="G143" s="46" t="s">
        <v>23</v>
      </c>
      <c r="H143" s="46" t="s">
        <v>24</v>
      </c>
      <c r="I143" s="46">
        <f ca="1">IF(COUNTIFS(Распис!$B$4:$B$300,$A143,Распис!$C$4:$C$300,"&lt;="&amp;I$1,Распис!$D$4:$D$300,"&gt;="&amp;I$1)&gt;0,SUMIFS(Распис!$G$4:$G$300,Распис!$B$4:$B$300,$A143,Распис!$C$4:$C$300,"&lt;="&amp;I$1,Распис!$D$4:$D$300,"&gt;="&amp;I$1),SUMIF(База!$B$3:$B$305,$A143,База!$G$3:$G$152))</f>
        <v>0</v>
      </c>
      <c r="J143" s="46" t="s">
        <v>24</v>
      </c>
      <c r="K143" s="46">
        <f ca="1">IF(COUNTIFS(Распис!$B$4:$B$300,$A143,Распис!$C$4:$C$300,"&lt;="&amp;K$1,Распис!$D$4:$D$300,"&gt;="&amp;K$1)&gt;0,SUMIFS(Распис!$I$4:$I$300,Распис!$B$4:$B$300,$A143,Распис!$C$4:$C$300,"&lt;="&amp;K$1,Распис!$D$4:$D$300,"&gt;="&amp;K$1),SUMIF(База!$B$3:$B$305,$A143,База!$I$3:$I$152))</f>
        <v>0</v>
      </c>
      <c r="L143" s="46">
        <f ca="1">IF(COUNTIFS(Распис!$B$4:$B$300,$A143,Распис!$C$4:$C$300,"&lt;="&amp;L$1,Распис!$D$4:$D$300,"&gt;="&amp;L$1)&gt;0,SUMIFS(Распис!$J$4:$J$300,Распис!$B$4:$B$300,$A143,Распис!$C$4:$C$300,"&lt;="&amp;L$1,Распис!$D$4:$D$300,"&gt;="&amp;L$1),SUMIF(База!$B$3:$B$305,$A143,База!$J$3:$J$152))</f>
        <v>0</v>
      </c>
      <c r="M143" s="46">
        <f ca="1">IF(COUNTIFS(Распис!$B$4:$B$300,$A143,Распис!$C$4:$C$300,"&lt;="&amp;M$1,Распис!$D$4:$D$300,"&gt;="&amp;M$1)&gt;0,SUMIFS(Распис!$K$4:$K$300,Распис!$B$4:$B$300,$A143,Распис!$C$4:$C$300,"&lt;="&amp;M$1,Распис!$D$4:$D$300,"&gt;="&amp;M$1),SUMIF(База!$B$3:$B$305,$A143,База!$K$3:$K$152))</f>
        <v>0</v>
      </c>
      <c r="N143" s="46" t="s">
        <v>23</v>
      </c>
      <c r="O143" s="46">
        <f ca="1">IF(COUNTIFS(Распис!$B$4:$B$300,$A143,Распис!$C$4:$C$300,"&lt;="&amp;O$1,Распис!$D$4:$D$300,"&gt;="&amp;O$1)&gt;0,SUMIFS(Распис!$F$4:$F$300,Распис!$B$4:$B$300,$A143,Распис!$C$4:$C$300,"&lt;="&amp;O$1,Распис!$D$4:$D$300,"&gt;="&amp;O$1),SUMIF(База!$B$3:$B$305,$A143,База!$F$3:$F$152))</f>
        <v>0</v>
      </c>
      <c r="P143" s="46">
        <f ca="1">IF(COUNTIFS(Распис!$B$4:$B$300,$A143,Распис!$C$4:$C$300,"&lt;="&amp;P$1,Распис!$D$4:$D$300,"&gt;="&amp;P$1)&gt;0,SUMIFS(Распис!$G$4:$G$300,Распис!$B$4:$B$300,$A143,Распис!$C$4:$C$300,"&lt;="&amp;P$1,Распис!$D$4:$D$300,"&gt;="&amp;P$1),SUMIF(База!$B$3:$B$305,$A143,База!$G$3:$G$152))</f>
        <v>0</v>
      </c>
      <c r="Q143" s="46">
        <f ca="1">IF(COUNTIFS(Распис!$B$4:$B$300,$A143,Распис!$C$4:$C$300,"&lt;="&amp;Q$1,Распис!$D$4:$D$300,"&gt;="&amp;Q$1)&gt;0,SUMIFS(Распис!$H$4:$H$300,Распис!$B$4:$B$300,$A143,Распис!$C$4:$C$300,"&lt;="&amp;Q$1,Распис!$D$4:$D$300,"&gt;="&amp;Q$1),SUMIF(База!$B$3:$B$305,$A143,База!$H$3:$H$152))</f>
        <v>0</v>
      </c>
      <c r="R143" s="46">
        <f ca="1">IF(COUNTIFS(Распис!$B$4:$B$300,$A143,Распис!$C$4:$C$300,"&lt;="&amp;R$1,Распис!$D$4:$D$300,"&gt;="&amp;R$1)&gt;0,SUMIFS(Распис!$I$4:$I$300,Распис!$B$4:$B$300,$A143,Распис!$C$4:$C$300,"&lt;="&amp;R$1,Распис!$D$4:$D$300,"&gt;="&amp;R$1),SUMIF(База!$B$3:$B$305,$A143,База!$I$3:$I$152))</f>
        <v>0</v>
      </c>
      <c r="S143" s="46">
        <f ca="1">IF(COUNTIFS(Распис!$B$4:$B$300,$A143,Распис!$C$4:$C$300,"&lt;="&amp;S$1,Распис!$D$4:$D$300,"&gt;="&amp;S$1)&gt;0,SUMIFS(Распис!$J$4:$J$300,Распис!$B$4:$B$300,$A143,Распис!$C$4:$C$300,"&lt;="&amp;S$1,Распис!$D$4:$D$300,"&gt;="&amp;S$1),SUMIF(База!$B$3:$B$305,$A143,База!$J$3:$J$152))</f>
        <v>0</v>
      </c>
      <c r="T143" s="46">
        <f ca="1">IF(COUNTIFS(Распис!$B$4:$B$300,$A143,Распис!$C$4:$C$300,"&lt;="&amp;T$1,Распис!$D$4:$D$300,"&gt;="&amp;T$1)&gt;0,SUMIFS(Распис!$K$4:$K$300,Распис!$B$4:$B$300,$A143,Распис!$C$4:$C$300,"&lt;="&amp;T$1,Распис!$D$4:$D$300,"&gt;="&amp;T$1),SUMIF(База!$B$3:$B$305,$A143,База!$K$3:$K$152))</f>
        <v>0</v>
      </c>
      <c r="U143" s="46" t="s">
        <v>23</v>
      </c>
      <c r="V143" s="46">
        <f ca="1">IF(COUNTIFS(Распис!$B$4:$B$300,$A143,Распис!$C$4:$C$300,"&lt;="&amp;V$1,Распис!$D$4:$D$300,"&gt;="&amp;V$1)&gt;0,SUMIFS(Распис!$F$4:$F$300,Распис!$B$4:$B$300,$A143,Распис!$C$4:$C$300,"&lt;="&amp;V$1,Распис!$D$4:$D$300,"&gt;="&amp;V$1),SUMIF(База!$B$3:$B$305,$A143,База!$F$3:$F$152))</f>
        <v>0</v>
      </c>
      <c r="W143" s="46">
        <f ca="1">IF(COUNTIFS(Распис!$B$4:$B$300,$A143,Распис!$C$4:$C$300,"&lt;="&amp;W$1,Распис!$D$4:$D$300,"&gt;="&amp;W$1)&gt;0,SUMIFS(Распис!$G$4:$G$300,Распис!$B$4:$B$300,$A143,Распис!$C$4:$C$300,"&lt;="&amp;W$1,Распис!$D$4:$D$300,"&gt;="&amp;W$1),SUMIF(База!$B$3:$B$305,$A143,База!$G$3:$G$152))</f>
        <v>0</v>
      </c>
      <c r="X143" s="46">
        <f ca="1">IF(COUNTIFS(Распис!$B$4:$B$300,$A143,Распис!$C$4:$C$300,"&lt;="&amp;X$1,Распис!$D$4:$D$300,"&gt;="&amp;X$1)&gt;0,SUMIFS(Распис!$H$4:$H$300,Распис!$B$4:$B$300,$A143,Распис!$C$4:$C$300,"&lt;="&amp;X$1,Распис!$D$4:$D$300,"&gt;="&amp;X$1),SUMIF(База!$B$3:$B$305,$A143,База!$H$3:$H$152))</f>
        <v>0</v>
      </c>
      <c r="Y143" s="46">
        <f ca="1">IF(COUNTIFS(Распис!$B$4:$B$300,$A143,Распис!$C$4:$C$300,"&lt;="&amp;Y$1,Распис!$D$4:$D$300,"&gt;="&amp;Y$1)&gt;0,SUMIFS(Распис!$I$4:$I$300,Распис!$B$4:$B$300,$A143,Распис!$C$4:$C$300,"&lt;="&amp;Y$1,Распис!$D$4:$D$300,"&gt;="&amp;Y$1),SUMIF(База!$B$3:$B$305,$A143,База!$I$3:$I$152))</f>
        <v>0</v>
      </c>
      <c r="Z143" s="46">
        <f ca="1">IF(COUNTIFS(Распис!$B$4:$B$300,$A143,Распис!$C$4:$C$300,"&lt;="&amp;Z$1,Распис!$D$4:$D$300,"&gt;="&amp;Z$1)&gt;0,SUMIFS(Распис!$J$4:$J$300,Распис!$B$4:$B$300,$A143,Распис!$C$4:$C$300,"&lt;="&amp;Z$1,Распис!$D$4:$D$300,"&gt;="&amp;Z$1),SUMIF(База!$B$3:$B$305,$A143,База!$J$3:$J$152))</f>
        <v>0</v>
      </c>
      <c r="AA143" s="46" t="s">
        <v>25</v>
      </c>
      <c r="AB143" s="46" t="s">
        <v>23</v>
      </c>
      <c r="AC143" s="46" t="s">
        <v>25</v>
      </c>
      <c r="AD143" s="46" t="s">
        <v>25</v>
      </c>
      <c r="AE143" s="46" t="s">
        <v>25</v>
      </c>
      <c r="AF143" s="46" t="s">
        <v>25</v>
      </c>
      <c r="AG143" s="46">
        <f t="shared" ca="1" si="19"/>
        <v>0</v>
      </c>
      <c r="AH143" s="46">
        <f ca="1">AG143-SUMIFS(Распред!$G$4:$G$300,Распред!$B$4:$B$300,"май",Распред!$F$4:$F$300,A143)</f>
        <v>0</v>
      </c>
      <c r="AI143" s="46">
        <f ca="1">AH143+(COUNTIF(B143:AF143,"КД")+SUMIFS(Распред!$AH$4:$AH$300,Распред!$F$4:$F$300,A143,Распред!$B$4:$B$300,"май"))*4</f>
        <v>20</v>
      </c>
      <c r="AJ143" s="46">
        <f t="shared" ca="1" si="20"/>
        <v>0</v>
      </c>
      <c r="AK143" s="46">
        <f t="shared" ca="1" si="21"/>
        <v>0</v>
      </c>
      <c r="AL143" s="46">
        <f>SUMIFS(Распред!$K$4:$K$300,Распред!$B$4:$B$300,"май",Распред!$J$4:$J$300,A143)+SUMIFS(Распред!$M$4:$M$300,Распред!$B$4:$B$300,"май",Распред!$L$4:$L$300,A143)+SUMIFS(Распред!$O$4:$O$300,Распред!$B$4:$B$300,"май",Распред!$N$4:$N$300,A143)+SUMIFS(Распред!$Q$4:$Q$300,Распред!$B$4:$B$300,"май",Распред!$P$4:$P$300,A143)+SUMIFS(Распред!$S$4:$S$300,Распред!$B$4:$B$300,"май",Распред!$R$4:$R$300,A143)+SUMIFS(Распред!$U$4:$U$300,Распред!$B$4:$B$300,"май",Распред!$T$4:$T$300,A143)+SUMIFS(Распред!$W$4:$W$300,Распред!$B$4:$B$300,"май",Распред!$V$4:$V$300,A143)+SUMIFS(Распред!$Y$4:$Y$300,Распред!$B$4:$B$300,"май",Распред!$X$4:$X$300,A143)+SUMIFS(Распред!$AA$4:$AA$300,Распред!$B$4:$B$300,"май",Распред!$Z$4:$Z$300,A143)+SUMIFS(Распред!$AC$4:$AC$300,Распред!$B$4:$B$300,"май",Распред!$AB$4:$AB$300,A143)</f>
        <v>0</v>
      </c>
      <c r="AM143" s="46">
        <f t="shared" ca="1" si="22"/>
        <v>0</v>
      </c>
      <c r="AN143" s="46">
        <f t="shared" ca="1" si="23"/>
        <v>0</v>
      </c>
      <c r="AO143" s="46">
        <f t="shared" ca="1" si="24"/>
        <v>0</v>
      </c>
      <c r="AP143" s="46">
        <f>январь!AP143</f>
        <v>0</v>
      </c>
      <c r="AQ143" s="46">
        <f t="shared" ca="1" si="25"/>
        <v>0</v>
      </c>
      <c r="AR143" s="47"/>
      <c r="AS143" s="47">
        <f t="shared" ca="1" si="26"/>
        <v>0</v>
      </c>
      <c r="AT143" s="47"/>
      <c r="AU143" s="47"/>
      <c r="AV143" s="47"/>
      <c r="AW143" s="47"/>
      <c r="AX143" s="47"/>
      <c r="AY143" s="184"/>
      <c r="AZ143" s="184"/>
      <c r="BA143" s="184"/>
      <c r="BB143" s="184"/>
      <c r="BC143" s="184"/>
      <c r="BD143" s="184"/>
      <c r="BE143" s="184"/>
    </row>
    <row r="144" spans="1:57" x14ac:dyDescent="0.25">
      <c r="A144" s="47">
        <f>База!B144</f>
        <v>0</v>
      </c>
      <c r="B144" s="46" t="s">
        <v>24</v>
      </c>
      <c r="C144" s="46">
        <f ca="1">IF(COUNTIFS(Распис!$B$4:$B$300,$A144,Распис!$C$4:$C$300,"&lt;="&amp;C$1,Распис!$D$4:$D$300,"&gt;="&amp;C$1)&gt;0,SUMIFS(Распис!$H$4:$H$300,Распис!$B$4:$B$300,$A144,Распис!$C$4:$C$300,"&lt;="&amp;C$1,Распис!$D$4:$D$300,"&gt;="&amp;C$1),SUMIF(База!$B$3:$B$305,$A144,База!$H$3:$H$152))</f>
        <v>0</v>
      </c>
      <c r="D144" s="46">
        <f ca="1">IF(COUNTIFS(Распис!$B$4:$B$300,$A144,Распис!$C$4:$C$300,"&lt;="&amp;D$1,Распис!$D$4:$D$300,"&gt;="&amp;D$1)&gt;0,SUMIFS(Распис!$I$4:$I$300,Распис!$B$4:$B$300,$A144,Распис!$C$4:$C$300,"&lt;="&amp;D$1,Распис!$D$4:$D$300,"&gt;="&amp;D$1),SUMIF(База!$B$3:$B$305,$A144,База!$I$3:$I$152))</f>
        <v>0</v>
      </c>
      <c r="E144" s="46">
        <f ca="1">IF(COUNTIFS(Распис!$B$4:$B$300,$A144,Распис!$C$4:$C$300,"&lt;="&amp;E$1,Распис!$D$4:$D$300,"&gt;="&amp;E$1)&gt;0,SUMIFS(Распис!$J$4:$J$300,Распис!$B$4:$B$300,$A144,Распис!$C$4:$C$300,"&lt;="&amp;E$1,Распис!$D$4:$D$300,"&gt;="&amp;E$1),SUMIF(База!$B$3:$B$305,$A144,База!$J$3:$J$152))</f>
        <v>0</v>
      </c>
      <c r="F144" s="46">
        <f ca="1">IF(COUNTIFS(Распис!$B$4:$B$300,$A144,Распис!$C$4:$C$300,"&lt;="&amp;F$1,Распис!$D$4:$D$300,"&gt;="&amp;F$1)&gt;0,SUMIFS(Распис!$K$4:$K$300,Распис!$B$4:$B$300,$A144,Распис!$C$4:$C$300,"&lt;="&amp;F$1,Распис!$D$4:$D$300,"&gt;="&amp;F$1),SUMIF(База!$B$3:$B$305,$A144,База!$K$3:$K$152))</f>
        <v>0</v>
      </c>
      <c r="G144" s="46" t="s">
        <v>23</v>
      </c>
      <c r="H144" s="46" t="s">
        <v>24</v>
      </c>
      <c r="I144" s="46">
        <f ca="1">IF(COUNTIFS(Распис!$B$4:$B$300,$A144,Распис!$C$4:$C$300,"&lt;="&amp;I$1,Распис!$D$4:$D$300,"&gt;="&amp;I$1)&gt;0,SUMIFS(Распис!$G$4:$G$300,Распис!$B$4:$B$300,$A144,Распис!$C$4:$C$300,"&lt;="&amp;I$1,Распис!$D$4:$D$300,"&gt;="&amp;I$1),SUMIF(База!$B$3:$B$305,$A144,База!$G$3:$G$152))</f>
        <v>0</v>
      </c>
      <c r="J144" s="46" t="s">
        <v>24</v>
      </c>
      <c r="K144" s="46">
        <f ca="1">IF(COUNTIFS(Распис!$B$4:$B$300,$A144,Распис!$C$4:$C$300,"&lt;="&amp;K$1,Распис!$D$4:$D$300,"&gt;="&amp;K$1)&gt;0,SUMIFS(Распис!$I$4:$I$300,Распис!$B$4:$B$300,$A144,Распис!$C$4:$C$300,"&lt;="&amp;K$1,Распис!$D$4:$D$300,"&gt;="&amp;K$1),SUMIF(База!$B$3:$B$305,$A144,База!$I$3:$I$152))</f>
        <v>0</v>
      </c>
      <c r="L144" s="46">
        <f ca="1">IF(COUNTIFS(Распис!$B$4:$B$300,$A144,Распис!$C$4:$C$300,"&lt;="&amp;L$1,Распис!$D$4:$D$300,"&gt;="&amp;L$1)&gt;0,SUMIFS(Распис!$J$4:$J$300,Распис!$B$4:$B$300,$A144,Распис!$C$4:$C$300,"&lt;="&amp;L$1,Распис!$D$4:$D$300,"&gt;="&amp;L$1),SUMIF(База!$B$3:$B$305,$A144,База!$J$3:$J$152))</f>
        <v>0</v>
      </c>
      <c r="M144" s="46">
        <f ca="1">IF(COUNTIFS(Распис!$B$4:$B$300,$A144,Распис!$C$4:$C$300,"&lt;="&amp;M$1,Распис!$D$4:$D$300,"&gt;="&amp;M$1)&gt;0,SUMIFS(Распис!$K$4:$K$300,Распис!$B$4:$B$300,$A144,Распис!$C$4:$C$300,"&lt;="&amp;M$1,Распис!$D$4:$D$300,"&gt;="&amp;M$1),SUMIF(База!$B$3:$B$305,$A144,База!$K$3:$K$152))</f>
        <v>0</v>
      </c>
      <c r="N144" s="46" t="s">
        <v>23</v>
      </c>
      <c r="O144" s="46">
        <f ca="1">IF(COUNTIFS(Распис!$B$4:$B$300,$A144,Распис!$C$4:$C$300,"&lt;="&amp;O$1,Распис!$D$4:$D$300,"&gt;="&amp;O$1)&gt;0,SUMIFS(Распис!$F$4:$F$300,Распис!$B$4:$B$300,$A144,Распис!$C$4:$C$300,"&lt;="&amp;O$1,Распис!$D$4:$D$300,"&gt;="&amp;O$1),SUMIF(База!$B$3:$B$305,$A144,База!$F$3:$F$152))</f>
        <v>0</v>
      </c>
      <c r="P144" s="46">
        <f ca="1">IF(COUNTIFS(Распис!$B$4:$B$300,$A144,Распис!$C$4:$C$300,"&lt;="&amp;P$1,Распис!$D$4:$D$300,"&gt;="&amp;P$1)&gt;0,SUMIFS(Распис!$G$4:$G$300,Распис!$B$4:$B$300,$A144,Распис!$C$4:$C$300,"&lt;="&amp;P$1,Распис!$D$4:$D$300,"&gt;="&amp;P$1),SUMIF(База!$B$3:$B$305,$A144,База!$G$3:$G$152))</f>
        <v>0</v>
      </c>
      <c r="Q144" s="46">
        <f ca="1">IF(COUNTIFS(Распис!$B$4:$B$300,$A144,Распис!$C$4:$C$300,"&lt;="&amp;Q$1,Распис!$D$4:$D$300,"&gt;="&amp;Q$1)&gt;0,SUMIFS(Распис!$H$4:$H$300,Распис!$B$4:$B$300,$A144,Распис!$C$4:$C$300,"&lt;="&amp;Q$1,Распис!$D$4:$D$300,"&gt;="&amp;Q$1),SUMIF(База!$B$3:$B$305,$A144,База!$H$3:$H$152))</f>
        <v>0</v>
      </c>
      <c r="R144" s="46">
        <f ca="1">IF(COUNTIFS(Распис!$B$4:$B$300,$A144,Распис!$C$4:$C$300,"&lt;="&amp;R$1,Распис!$D$4:$D$300,"&gt;="&amp;R$1)&gt;0,SUMIFS(Распис!$I$4:$I$300,Распис!$B$4:$B$300,$A144,Распис!$C$4:$C$300,"&lt;="&amp;R$1,Распис!$D$4:$D$300,"&gt;="&amp;R$1),SUMIF(База!$B$3:$B$305,$A144,База!$I$3:$I$152))</f>
        <v>0</v>
      </c>
      <c r="S144" s="46">
        <f ca="1">IF(COUNTIFS(Распис!$B$4:$B$300,$A144,Распис!$C$4:$C$300,"&lt;="&amp;S$1,Распис!$D$4:$D$300,"&gt;="&amp;S$1)&gt;0,SUMIFS(Распис!$J$4:$J$300,Распис!$B$4:$B$300,$A144,Распис!$C$4:$C$300,"&lt;="&amp;S$1,Распис!$D$4:$D$300,"&gt;="&amp;S$1),SUMIF(База!$B$3:$B$305,$A144,База!$J$3:$J$152))</f>
        <v>0</v>
      </c>
      <c r="T144" s="46">
        <f ca="1">IF(COUNTIFS(Распис!$B$4:$B$300,$A144,Распис!$C$4:$C$300,"&lt;="&amp;T$1,Распис!$D$4:$D$300,"&gt;="&amp;T$1)&gt;0,SUMIFS(Распис!$K$4:$K$300,Распис!$B$4:$B$300,$A144,Распис!$C$4:$C$300,"&lt;="&amp;T$1,Распис!$D$4:$D$300,"&gt;="&amp;T$1),SUMIF(База!$B$3:$B$305,$A144,База!$K$3:$K$152))</f>
        <v>0</v>
      </c>
      <c r="U144" s="46" t="s">
        <v>23</v>
      </c>
      <c r="V144" s="46">
        <f ca="1">IF(COUNTIFS(Распис!$B$4:$B$300,$A144,Распис!$C$4:$C$300,"&lt;="&amp;V$1,Распис!$D$4:$D$300,"&gt;="&amp;V$1)&gt;0,SUMIFS(Распис!$F$4:$F$300,Распис!$B$4:$B$300,$A144,Распис!$C$4:$C$300,"&lt;="&amp;V$1,Распис!$D$4:$D$300,"&gt;="&amp;V$1),SUMIF(База!$B$3:$B$305,$A144,База!$F$3:$F$152))</f>
        <v>0</v>
      </c>
      <c r="W144" s="46">
        <f ca="1">IF(COUNTIFS(Распис!$B$4:$B$300,$A144,Распис!$C$4:$C$300,"&lt;="&amp;W$1,Распис!$D$4:$D$300,"&gt;="&amp;W$1)&gt;0,SUMIFS(Распис!$G$4:$G$300,Распис!$B$4:$B$300,$A144,Распис!$C$4:$C$300,"&lt;="&amp;W$1,Распис!$D$4:$D$300,"&gt;="&amp;W$1),SUMIF(База!$B$3:$B$305,$A144,База!$G$3:$G$152))</f>
        <v>0</v>
      </c>
      <c r="X144" s="46">
        <f ca="1">IF(COUNTIFS(Распис!$B$4:$B$300,$A144,Распис!$C$4:$C$300,"&lt;="&amp;X$1,Распис!$D$4:$D$300,"&gt;="&amp;X$1)&gt;0,SUMIFS(Распис!$H$4:$H$300,Распис!$B$4:$B$300,$A144,Распис!$C$4:$C$300,"&lt;="&amp;X$1,Распис!$D$4:$D$300,"&gt;="&amp;X$1),SUMIF(База!$B$3:$B$305,$A144,База!$H$3:$H$152))</f>
        <v>0</v>
      </c>
      <c r="Y144" s="46">
        <f ca="1">IF(COUNTIFS(Распис!$B$4:$B$300,$A144,Распис!$C$4:$C$300,"&lt;="&amp;Y$1,Распис!$D$4:$D$300,"&gt;="&amp;Y$1)&gt;0,SUMIFS(Распис!$I$4:$I$300,Распис!$B$4:$B$300,$A144,Распис!$C$4:$C$300,"&lt;="&amp;Y$1,Распис!$D$4:$D$300,"&gt;="&amp;Y$1),SUMIF(База!$B$3:$B$305,$A144,База!$I$3:$I$152))</f>
        <v>0</v>
      </c>
      <c r="Z144" s="46">
        <f ca="1">IF(COUNTIFS(Распис!$B$4:$B$300,$A144,Распис!$C$4:$C$300,"&lt;="&amp;Z$1,Распис!$D$4:$D$300,"&gt;="&amp;Z$1)&gt;0,SUMIFS(Распис!$J$4:$J$300,Распис!$B$4:$B$300,$A144,Распис!$C$4:$C$300,"&lt;="&amp;Z$1,Распис!$D$4:$D$300,"&gt;="&amp;Z$1),SUMIF(База!$B$3:$B$305,$A144,База!$J$3:$J$152))</f>
        <v>0</v>
      </c>
      <c r="AA144" s="46" t="s">
        <v>25</v>
      </c>
      <c r="AB144" s="46" t="s">
        <v>23</v>
      </c>
      <c r="AC144" s="46" t="s">
        <v>25</v>
      </c>
      <c r="AD144" s="46" t="s">
        <v>25</v>
      </c>
      <c r="AE144" s="46" t="s">
        <v>25</v>
      </c>
      <c r="AF144" s="46" t="s">
        <v>25</v>
      </c>
      <c r="AG144" s="46">
        <f t="shared" ca="1" si="19"/>
        <v>0</v>
      </c>
      <c r="AH144" s="46">
        <f ca="1">AG144-SUMIFS(Распред!$G$4:$G$300,Распред!$B$4:$B$300,"май",Распред!$F$4:$F$300,A144)</f>
        <v>0</v>
      </c>
      <c r="AI144" s="46">
        <f ca="1">AH144+(COUNTIF(B144:AF144,"КД")+SUMIFS(Распред!$AH$4:$AH$300,Распред!$F$4:$F$300,A144,Распред!$B$4:$B$300,"май"))*4</f>
        <v>20</v>
      </c>
      <c r="AJ144" s="46">
        <f t="shared" ca="1" si="20"/>
        <v>0</v>
      </c>
      <c r="AK144" s="46">
        <f t="shared" ca="1" si="21"/>
        <v>0</v>
      </c>
      <c r="AL144" s="46">
        <f>SUMIFS(Распред!$K$4:$K$300,Распред!$B$4:$B$300,"май",Распред!$J$4:$J$300,A144)+SUMIFS(Распред!$M$4:$M$300,Распред!$B$4:$B$300,"май",Распред!$L$4:$L$300,A144)+SUMIFS(Распред!$O$4:$O$300,Распред!$B$4:$B$300,"май",Распред!$N$4:$N$300,A144)+SUMIFS(Распред!$Q$4:$Q$300,Распред!$B$4:$B$300,"май",Распред!$P$4:$P$300,A144)+SUMIFS(Распред!$S$4:$S$300,Распред!$B$4:$B$300,"май",Распред!$R$4:$R$300,A144)+SUMIFS(Распред!$U$4:$U$300,Распред!$B$4:$B$300,"май",Распред!$T$4:$T$300,A144)+SUMIFS(Распред!$W$4:$W$300,Распред!$B$4:$B$300,"май",Распред!$V$4:$V$300,A144)+SUMIFS(Распред!$Y$4:$Y$300,Распред!$B$4:$B$300,"май",Распред!$X$4:$X$300,A144)+SUMIFS(Распред!$AA$4:$AA$300,Распред!$B$4:$B$300,"май",Распред!$Z$4:$Z$300,A144)+SUMIFS(Распред!$AC$4:$AC$300,Распред!$B$4:$B$300,"май",Распред!$AB$4:$AB$300,A144)</f>
        <v>0</v>
      </c>
      <c r="AM144" s="46">
        <f t="shared" ca="1" si="22"/>
        <v>0</v>
      </c>
      <c r="AN144" s="46">
        <f t="shared" ca="1" si="23"/>
        <v>0</v>
      </c>
      <c r="AO144" s="46">
        <f t="shared" ca="1" si="24"/>
        <v>0</v>
      </c>
      <c r="AP144" s="46">
        <f>январь!AP144</f>
        <v>0</v>
      </c>
      <c r="AQ144" s="46">
        <f t="shared" ca="1" si="25"/>
        <v>0</v>
      </c>
      <c r="AR144" s="47"/>
      <c r="AS144" s="47">
        <f t="shared" ca="1" si="26"/>
        <v>0</v>
      </c>
      <c r="AT144" s="47"/>
      <c r="AU144" s="47"/>
      <c r="AV144" s="47"/>
      <c r="AW144" s="47"/>
      <c r="AX144" s="47"/>
      <c r="AY144" s="184"/>
      <c r="AZ144" s="184"/>
      <c r="BA144" s="184"/>
      <c r="BB144" s="184"/>
      <c r="BC144" s="184"/>
      <c r="BD144" s="184"/>
      <c r="BE144" s="184"/>
    </row>
    <row r="145" spans="1:86" x14ac:dyDescent="0.25">
      <c r="A145" s="47">
        <f>База!B145</f>
        <v>0</v>
      </c>
      <c r="B145" s="46" t="s">
        <v>24</v>
      </c>
      <c r="C145" s="46">
        <f ca="1">IF(COUNTIFS(Распис!$B$4:$B$300,$A145,Распис!$C$4:$C$300,"&lt;="&amp;C$1,Распис!$D$4:$D$300,"&gt;="&amp;C$1)&gt;0,SUMIFS(Распис!$H$4:$H$300,Распис!$B$4:$B$300,$A145,Распис!$C$4:$C$300,"&lt;="&amp;C$1,Распис!$D$4:$D$300,"&gt;="&amp;C$1),SUMIF(База!$B$3:$B$305,$A145,База!$H$3:$H$152))</f>
        <v>0</v>
      </c>
      <c r="D145" s="46">
        <f ca="1">IF(COUNTIFS(Распис!$B$4:$B$300,$A145,Распис!$C$4:$C$300,"&lt;="&amp;D$1,Распис!$D$4:$D$300,"&gt;="&amp;D$1)&gt;0,SUMIFS(Распис!$I$4:$I$300,Распис!$B$4:$B$300,$A145,Распис!$C$4:$C$300,"&lt;="&amp;D$1,Распис!$D$4:$D$300,"&gt;="&amp;D$1),SUMIF(База!$B$3:$B$305,$A145,База!$I$3:$I$152))</f>
        <v>0</v>
      </c>
      <c r="E145" s="46">
        <f ca="1">IF(COUNTIFS(Распис!$B$4:$B$300,$A145,Распис!$C$4:$C$300,"&lt;="&amp;E$1,Распис!$D$4:$D$300,"&gt;="&amp;E$1)&gt;0,SUMIFS(Распис!$J$4:$J$300,Распис!$B$4:$B$300,$A145,Распис!$C$4:$C$300,"&lt;="&amp;E$1,Распис!$D$4:$D$300,"&gt;="&amp;E$1),SUMIF(База!$B$3:$B$305,$A145,База!$J$3:$J$152))</f>
        <v>0</v>
      </c>
      <c r="F145" s="46">
        <f ca="1">IF(COUNTIFS(Распис!$B$4:$B$300,$A145,Распис!$C$4:$C$300,"&lt;="&amp;F$1,Распис!$D$4:$D$300,"&gt;="&amp;F$1)&gt;0,SUMIFS(Распис!$K$4:$K$300,Распис!$B$4:$B$300,$A145,Распис!$C$4:$C$300,"&lt;="&amp;F$1,Распис!$D$4:$D$300,"&gt;="&amp;F$1),SUMIF(База!$B$3:$B$305,$A145,База!$K$3:$K$152))</f>
        <v>0</v>
      </c>
      <c r="G145" s="46" t="s">
        <v>23</v>
      </c>
      <c r="H145" s="46" t="s">
        <v>24</v>
      </c>
      <c r="I145" s="46">
        <f ca="1">IF(COUNTIFS(Распис!$B$4:$B$300,$A145,Распис!$C$4:$C$300,"&lt;="&amp;I$1,Распис!$D$4:$D$300,"&gt;="&amp;I$1)&gt;0,SUMIFS(Распис!$G$4:$G$300,Распис!$B$4:$B$300,$A145,Распис!$C$4:$C$300,"&lt;="&amp;I$1,Распис!$D$4:$D$300,"&gt;="&amp;I$1),SUMIF(База!$B$3:$B$305,$A145,База!$G$3:$G$152))</f>
        <v>0</v>
      </c>
      <c r="J145" s="46" t="s">
        <v>24</v>
      </c>
      <c r="K145" s="46">
        <f ca="1">IF(COUNTIFS(Распис!$B$4:$B$300,$A145,Распис!$C$4:$C$300,"&lt;="&amp;K$1,Распис!$D$4:$D$300,"&gt;="&amp;K$1)&gt;0,SUMIFS(Распис!$I$4:$I$300,Распис!$B$4:$B$300,$A145,Распис!$C$4:$C$300,"&lt;="&amp;K$1,Распис!$D$4:$D$300,"&gt;="&amp;K$1),SUMIF(База!$B$3:$B$305,$A145,База!$I$3:$I$152))</f>
        <v>0</v>
      </c>
      <c r="L145" s="46">
        <f ca="1">IF(COUNTIFS(Распис!$B$4:$B$300,$A145,Распис!$C$4:$C$300,"&lt;="&amp;L$1,Распис!$D$4:$D$300,"&gt;="&amp;L$1)&gt;0,SUMIFS(Распис!$J$4:$J$300,Распис!$B$4:$B$300,$A145,Распис!$C$4:$C$300,"&lt;="&amp;L$1,Распис!$D$4:$D$300,"&gt;="&amp;L$1),SUMIF(База!$B$3:$B$305,$A145,База!$J$3:$J$152))</f>
        <v>0</v>
      </c>
      <c r="M145" s="46">
        <f ca="1">IF(COUNTIFS(Распис!$B$4:$B$300,$A145,Распис!$C$4:$C$300,"&lt;="&amp;M$1,Распис!$D$4:$D$300,"&gt;="&amp;M$1)&gt;0,SUMIFS(Распис!$K$4:$K$300,Распис!$B$4:$B$300,$A145,Распис!$C$4:$C$300,"&lt;="&amp;M$1,Распис!$D$4:$D$300,"&gt;="&amp;M$1),SUMIF(База!$B$3:$B$305,$A145,База!$K$3:$K$152))</f>
        <v>0</v>
      </c>
      <c r="N145" s="46" t="s">
        <v>23</v>
      </c>
      <c r="O145" s="46">
        <f ca="1">IF(COUNTIFS(Распис!$B$4:$B$300,$A145,Распис!$C$4:$C$300,"&lt;="&amp;O$1,Распис!$D$4:$D$300,"&gt;="&amp;O$1)&gt;0,SUMIFS(Распис!$F$4:$F$300,Распис!$B$4:$B$300,$A145,Распис!$C$4:$C$300,"&lt;="&amp;O$1,Распис!$D$4:$D$300,"&gt;="&amp;O$1),SUMIF(База!$B$3:$B$305,$A145,База!$F$3:$F$152))</f>
        <v>0</v>
      </c>
      <c r="P145" s="46">
        <f ca="1">IF(COUNTIFS(Распис!$B$4:$B$300,$A145,Распис!$C$4:$C$300,"&lt;="&amp;P$1,Распис!$D$4:$D$300,"&gt;="&amp;P$1)&gt;0,SUMIFS(Распис!$G$4:$G$300,Распис!$B$4:$B$300,$A145,Распис!$C$4:$C$300,"&lt;="&amp;P$1,Распис!$D$4:$D$300,"&gt;="&amp;P$1),SUMIF(База!$B$3:$B$305,$A145,База!$G$3:$G$152))</f>
        <v>0</v>
      </c>
      <c r="Q145" s="46">
        <f ca="1">IF(COUNTIFS(Распис!$B$4:$B$300,$A145,Распис!$C$4:$C$300,"&lt;="&amp;Q$1,Распис!$D$4:$D$300,"&gt;="&amp;Q$1)&gt;0,SUMIFS(Распис!$H$4:$H$300,Распис!$B$4:$B$300,$A145,Распис!$C$4:$C$300,"&lt;="&amp;Q$1,Распис!$D$4:$D$300,"&gt;="&amp;Q$1),SUMIF(База!$B$3:$B$305,$A145,База!$H$3:$H$152))</f>
        <v>0</v>
      </c>
      <c r="R145" s="46">
        <f ca="1">IF(COUNTIFS(Распис!$B$4:$B$300,$A145,Распис!$C$4:$C$300,"&lt;="&amp;R$1,Распис!$D$4:$D$300,"&gt;="&amp;R$1)&gt;0,SUMIFS(Распис!$I$4:$I$300,Распис!$B$4:$B$300,$A145,Распис!$C$4:$C$300,"&lt;="&amp;R$1,Распис!$D$4:$D$300,"&gt;="&amp;R$1),SUMIF(База!$B$3:$B$305,$A145,База!$I$3:$I$152))</f>
        <v>0</v>
      </c>
      <c r="S145" s="46">
        <f ca="1">IF(COUNTIFS(Распис!$B$4:$B$300,$A145,Распис!$C$4:$C$300,"&lt;="&amp;S$1,Распис!$D$4:$D$300,"&gt;="&amp;S$1)&gt;0,SUMIFS(Распис!$J$4:$J$300,Распис!$B$4:$B$300,$A145,Распис!$C$4:$C$300,"&lt;="&amp;S$1,Распис!$D$4:$D$300,"&gt;="&amp;S$1),SUMIF(База!$B$3:$B$305,$A145,База!$J$3:$J$152))</f>
        <v>0</v>
      </c>
      <c r="T145" s="46">
        <f ca="1">IF(COUNTIFS(Распис!$B$4:$B$300,$A145,Распис!$C$4:$C$300,"&lt;="&amp;T$1,Распис!$D$4:$D$300,"&gt;="&amp;T$1)&gt;0,SUMIFS(Распис!$K$4:$K$300,Распис!$B$4:$B$300,$A145,Распис!$C$4:$C$300,"&lt;="&amp;T$1,Распис!$D$4:$D$300,"&gt;="&amp;T$1),SUMIF(База!$B$3:$B$305,$A145,База!$K$3:$K$152))</f>
        <v>0</v>
      </c>
      <c r="U145" s="46" t="s">
        <v>23</v>
      </c>
      <c r="V145" s="46">
        <f ca="1">IF(COUNTIFS(Распис!$B$4:$B$300,$A145,Распис!$C$4:$C$300,"&lt;="&amp;V$1,Распис!$D$4:$D$300,"&gt;="&amp;V$1)&gt;0,SUMIFS(Распис!$F$4:$F$300,Распис!$B$4:$B$300,$A145,Распис!$C$4:$C$300,"&lt;="&amp;V$1,Распис!$D$4:$D$300,"&gt;="&amp;V$1),SUMIF(База!$B$3:$B$305,$A145,База!$F$3:$F$152))</f>
        <v>0</v>
      </c>
      <c r="W145" s="46">
        <f ca="1">IF(COUNTIFS(Распис!$B$4:$B$300,$A145,Распис!$C$4:$C$300,"&lt;="&amp;W$1,Распис!$D$4:$D$300,"&gt;="&amp;W$1)&gt;0,SUMIFS(Распис!$G$4:$G$300,Распис!$B$4:$B$300,$A145,Распис!$C$4:$C$300,"&lt;="&amp;W$1,Распис!$D$4:$D$300,"&gt;="&amp;W$1),SUMIF(База!$B$3:$B$305,$A145,База!$G$3:$G$152))</f>
        <v>0</v>
      </c>
      <c r="X145" s="46">
        <f ca="1">IF(COUNTIFS(Распис!$B$4:$B$300,$A145,Распис!$C$4:$C$300,"&lt;="&amp;X$1,Распис!$D$4:$D$300,"&gt;="&amp;X$1)&gt;0,SUMIFS(Распис!$H$4:$H$300,Распис!$B$4:$B$300,$A145,Распис!$C$4:$C$300,"&lt;="&amp;X$1,Распис!$D$4:$D$300,"&gt;="&amp;X$1),SUMIF(База!$B$3:$B$305,$A145,База!$H$3:$H$152))</f>
        <v>0</v>
      </c>
      <c r="Y145" s="46">
        <f ca="1">IF(COUNTIFS(Распис!$B$4:$B$300,$A145,Распис!$C$4:$C$300,"&lt;="&amp;Y$1,Распис!$D$4:$D$300,"&gt;="&amp;Y$1)&gt;0,SUMIFS(Распис!$I$4:$I$300,Распис!$B$4:$B$300,$A145,Распис!$C$4:$C$300,"&lt;="&amp;Y$1,Распис!$D$4:$D$300,"&gt;="&amp;Y$1),SUMIF(База!$B$3:$B$305,$A145,База!$I$3:$I$152))</f>
        <v>0</v>
      </c>
      <c r="Z145" s="46">
        <f ca="1">IF(COUNTIFS(Распис!$B$4:$B$300,$A145,Распис!$C$4:$C$300,"&lt;="&amp;Z$1,Распис!$D$4:$D$300,"&gt;="&amp;Z$1)&gt;0,SUMIFS(Распис!$J$4:$J$300,Распис!$B$4:$B$300,$A145,Распис!$C$4:$C$300,"&lt;="&amp;Z$1,Распис!$D$4:$D$300,"&gt;="&amp;Z$1),SUMIF(База!$B$3:$B$305,$A145,База!$J$3:$J$152))</f>
        <v>0</v>
      </c>
      <c r="AA145" s="46" t="s">
        <v>25</v>
      </c>
      <c r="AB145" s="46" t="s">
        <v>23</v>
      </c>
      <c r="AC145" s="46" t="s">
        <v>25</v>
      </c>
      <c r="AD145" s="46" t="s">
        <v>25</v>
      </c>
      <c r="AE145" s="46" t="s">
        <v>25</v>
      </c>
      <c r="AF145" s="46" t="s">
        <v>25</v>
      </c>
      <c r="AG145" s="46">
        <f t="shared" ca="1" si="19"/>
        <v>0</v>
      </c>
      <c r="AH145" s="46">
        <f ca="1">AG145-SUMIFS(Распред!$G$4:$G$300,Распред!$B$4:$B$300,"май",Распред!$F$4:$F$300,A145)</f>
        <v>0</v>
      </c>
      <c r="AI145" s="46">
        <f ca="1">AH145+(COUNTIF(B145:AF145,"КД")+SUMIFS(Распред!$AH$4:$AH$300,Распред!$F$4:$F$300,A145,Распред!$B$4:$B$300,"май"))*4</f>
        <v>20</v>
      </c>
      <c r="AJ145" s="46">
        <f t="shared" ca="1" si="20"/>
        <v>0</v>
      </c>
      <c r="AK145" s="46">
        <f t="shared" ca="1" si="21"/>
        <v>0</v>
      </c>
      <c r="AL145" s="46">
        <f>SUMIFS(Распред!$K$4:$K$300,Распред!$B$4:$B$300,"май",Распред!$J$4:$J$300,A145)+SUMIFS(Распред!$M$4:$M$300,Распред!$B$4:$B$300,"май",Распред!$L$4:$L$300,A145)+SUMIFS(Распред!$O$4:$O$300,Распред!$B$4:$B$300,"май",Распред!$N$4:$N$300,A145)+SUMIFS(Распред!$Q$4:$Q$300,Распред!$B$4:$B$300,"май",Распред!$P$4:$P$300,A145)+SUMIFS(Распред!$S$4:$S$300,Распред!$B$4:$B$300,"май",Распред!$R$4:$R$300,A145)+SUMIFS(Распред!$U$4:$U$300,Распред!$B$4:$B$300,"май",Распред!$T$4:$T$300,A145)+SUMIFS(Распред!$W$4:$W$300,Распред!$B$4:$B$300,"май",Распред!$V$4:$V$300,A145)+SUMIFS(Распред!$Y$4:$Y$300,Распред!$B$4:$B$300,"май",Распред!$X$4:$X$300,A145)+SUMIFS(Распред!$AA$4:$AA$300,Распред!$B$4:$B$300,"май",Распред!$Z$4:$Z$300,A145)+SUMIFS(Распред!$AC$4:$AC$300,Распред!$B$4:$B$300,"май",Распред!$AB$4:$AB$300,A145)</f>
        <v>0</v>
      </c>
      <c r="AM145" s="46">
        <f t="shared" ca="1" si="22"/>
        <v>0</v>
      </c>
      <c r="AN145" s="46">
        <f t="shared" ca="1" si="23"/>
        <v>0</v>
      </c>
      <c r="AO145" s="46">
        <f t="shared" ca="1" si="24"/>
        <v>0</v>
      </c>
      <c r="AP145" s="46">
        <f>январь!AP145</f>
        <v>0</v>
      </c>
      <c r="AQ145" s="46">
        <f t="shared" ca="1" si="25"/>
        <v>0</v>
      </c>
      <c r="AR145" s="47"/>
      <c r="AS145" s="47">
        <f t="shared" ca="1" si="26"/>
        <v>0</v>
      </c>
      <c r="AT145" s="47"/>
      <c r="AU145" s="47"/>
      <c r="AV145" s="47"/>
      <c r="AW145" s="47"/>
      <c r="AX145" s="47"/>
      <c r="AY145" s="184"/>
      <c r="AZ145" s="184"/>
      <c r="BA145" s="184"/>
      <c r="BB145" s="184"/>
      <c r="BC145" s="184"/>
      <c r="BD145" s="184"/>
      <c r="BE145" s="184"/>
    </row>
    <row r="146" spans="1:86" s="57" customFormat="1" x14ac:dyDescent="0.25">
      <c r="A146" s="47">
        <f>База!B146</f>
        <v>0</v>
      </c>
      <c r="B146" s="46" t="s">
        <v>24</v>
      </c>
      <c r="C146" s="46">
        <f ca="1">IF(COUNTIFS(Распис!$B$4:$B$300,$A146,Распис!$C$4:$C$300,"&lt;="&amp;C$1,Распис!$D$4:$D$300,"&gt;="&amp;C$1)&gt;0,SUMIFS(Распис!$H$4:$H$300,Распис!$B$4:$B$300,$A146,Распис!$C$4:$C$300,"&lt;="&amp;C$1,Распис!$D$4:$D$300,"&gt;="&amp;C$1),SUMIF(База!$B$3:$B$305,$A146,База!$H$3:$H$152))</f>
        <v>0</v>
      </c>
      <c r="D146" s="46">
        <f ca="1">IF(COUNTIFS(Распис!$B$4:$B$300,$A146,Распис!$C$4:$C$300,"&lt;="&amp;D$1,Распис!$D$4:$D$300,"&gt;="&amp;D$1)&gt;0,SUMIFS(Распис!$I$4:$I$300,Распис!$B$4:$B$300,$A146,Распис!$C$4:$C$300,"&lt;="&amp;D$1,Распис!$D$4:$D$300,"&gt;="&amp;D$1),SUMIF(База!$B$3:$B$305,$A146,База!$I$3:$I$152))</f>
        <v>0</v>
      </c>
      <c r="E146" s="46">
        <f ca="1">IF(COUNTIFS(Распис!$B$4:$B$300,$A146,Распис!$C$4:$C$300,"&lt;="&amp;E$1,Распис!$D$4:$D$300,"&gt;="&amp;E$1)&gt;0,SUMIFS(Распис!$J$4:$J$300,Распис!$B$4:$B$300,$A146,Распис!$C$4:$C$300,"&lt;="&amp;E$1,Распис!$D$4:$D$300,"&gt;="&amp;E$1),SUMIF(База!$B$3:$B$305,$A146,База!$J$3:$J$152))</f>
        <v>0</v>
      </c>
      <c r="F146" s="46">
        <f ca="1">IF(COUNTIFS(Распис!$B$4:$B$300,$A146,Распис!$C$4:$C$300,"&lt;="&amp;F$1,Распис!$D$4:$D$300,"&gt;="&amp;F$1)&gt;0,SUMIFS(Распис!$K$4:$K$300,Распис!$B$4:$B$300,$A146,Распис!$C$4:$C$300,"&lt;="&amp;F$1,Распис!$D$4:$D$300,"&gt;="&amp;F$1),SUMIF(База!$B$3:$B$305,$A146,База!$K$3:$K$152))</f>
        <v>0</v>
      </c>
      <c r="G146" s="46" t="s">
        <v>23</v>
      </c>
      <c r="H146" s="46" t="s">
        <v>24</v>
      </c>
      <c r="I146" s="46">
        <f ca="1">IF(COUNTIFS(Распис!$B$4:$B$300,$A146,Распис!$C$4:$C$300,"&lt;="&amp;I$1,Распис!$D$4:$D$300,"&gt;="&amp;I$1)&gt;0,SUMIFS(Распис!$G$4:$G$300,Распис!$B$4:$B$300,$A146,Распис!$C$4:$C$300,"&lt;="&amp;I$1,Распис!$D$4:$D$300,"&gt;="&amp;I$1),SUMIF(База!$B$3:$B$305,$A146,База!$G$3:$G$152))</f>
        <v>0</v>
      </c>
      <c r="J146" s="46" t="s">
        <v>24</v>
      </c>
      <c r="K146" s="46">
        <f ca="1">IF(COUNTIFS(Распис!$B$4:$B$300,$A146,Распис!$C$4:$C$300,"&lt;="&amp;K$1,Распис!$D$4:$D$300,"&gt;="&amp;K$1)&gt;0,SUMIFS(Распис!$I$4:$I$300,Распис!$B$4:$B$300,$A146,Распис!$C$4:$C$300,"&lt;="&amp;K$1,Распис!$D$4:$D$300,"&gt;="&amp;K$1),SUMIF(База!$B$3:$B$305,$A146,База!$I$3:$I$152))</f>
        <v>0</v>
      </c>
      <c r="L146" s="46">
        <f ca="1">IF(COUNTIFS(Распис!$B$4:$B$300,$A146,Распис!$C$4:$C$300,"&lt;="&amp;L$1,Распис!$D$4:$D$300,"&gt;="&amp;L$1)&gt;0,SUMIFS(Распис!$J$4:$J$300,Распис!$B$4:$B$300,$A146,Распис!$C$4:$C$300,"&lt;="&amp;L$1,Распис!$D$4:$D$300,"&gt;="&amp;L$1),SUMIF(База!$B$3:$B$305,$A146,База!$J$3:$J$152))</f>
        <v>0</v>
      </c>
      <c r="M146" s="46">
        <f ca="1">IF(COUNTIFS(Распис!$B$4:$B$300,$A146,Распис!$C$4:$C$300,"&lt;="&amp;M$1,Распис!$D$4:$D$300,"&gt;="&amp;M$1)&gt;0,SUMIFS(Распис!$K$4:$K$300,Распис!$B$4:$B$300,$A146,Распис!$C$4:$C$300,"&lt;="&amp;M$1,Распис!$D$4:$D$300,"&gt;="&amp;M$1),SUMIF(База!$B$3:$B$305,$A146,База!$K$3:$K$152))</f>
        <v>0</v>
      </c>
      <c r="N146" s="46" t="s">
        <v>23</v>
      </c>
      <c r="O146" s="46">
        <f ca="1">IF(COUNTIFS(Распис!$B$4:$B$300,$A146,Распис!$C$4:$C$300,"&lt;="&amp;O$1,Распис!$D$4:$D$300,"&gt;="&amp;O$1)&gt;0,SUMIFS(Распис!$F$4:$F$300,Распис!$B$4:$B$300,$A146,Распис!$C$4:$C$300,"&lt;="&amp;O$1,Распис!$D$4:$D$300,"&gt;="&amp;O$1),SUMIF(База!$B$3:$B$305,$A146,База!$F$3:$F$152))</f>
        <v>0</v>
      </c>
      <c r="P146" s="46">
        <f ca="1">IF(COUNTIFS(Распис!$B$4:$B$300,$A146,Распис!$C$4:$C$300,"&lt;="&amp;P$1,Распис!$D$4:$D$300,"&gt;="&amp;P$1)&gt;0,SUMIFS(Распис!$G$4:$G$300,Распис!$B$4:$B$300,$A146,Распис!$C$4:$C$300,"&lt;="&amp;P$1,Распис!$D$4:$D$300,"&gt;="&amp;P$1),SUMIF(База!$B$3:$B$305,$A146,База!$G$3:$G$152))</f>
        <v>0</v>
      </c>
      <c r="Q146" s="46">
        <f ca="1">IF(COUNTIFS(Распис!$B$4:$B$300,$A146,Распис!$C$4:$C$300,"&lt;="&amp;Q$1,Распис!$D$4:$D$300,"&gt;="&amp;Q$1)&gt;0,SUMIFS(Распис!$H$4:$H$300,Распис!$B$4:$B$300,$A146,Распис!$C$4:$C$300,"&lt;="&amp;Q$1,Распис!$D$4:$D$300,"&gt;="&amp;Q$1),SUMIF(База!$B$3:$B$305,$A146,База!$H$3:$H$152))</f>
        <v>0</v>
      </c>
      <c r="R146" s="46">
        <f ca="1">IF(COUNTIFS(Распис!$B$4:$B$300,$A146,Распис!$C$4:$C$300,"&lt;="&amp;R$1,Распис!$D$4:$D$300,"&gt;="&amp;R$1)&gt;0,SUMIFS(Распис!$I$4:$I$300,Распис!$B$4:$B$300,$A146,Распис!$C$4:$C$300,"&lt;="&amp;R$1,Распис!$D$4:$D$300,"&gt;="&amp;R$1),SUMIF(База!$B$3:$B$305,$A146,База!$I$3:$I$152))</f>
        <v>0</v>
      </c>
      <c r="S146" s="46">
        <f ca="1">IF(COUNTIFS(Распис!$B$4:$B$300,$A146,Распис!$C$4:$C$300,"&lt;="&amp;S$1,Распис!$D$4:$D$300,"&gt;="&amp;S$1)&gt;0,SUMIFS(Распис!$J$4:$J$300,Распис!$B$4:$B$300,$A146,Распис!$C$4:$C$300,"&lt;="&amp;S$1,Распис!$D$4:$D$300,"&gt;="&amp;S$1),SUMIF(База!$B$3:$B$305,$A146,База!$J$3:$J$152))</f>
        <v>0</v>
      </c>
      <c r="T146" s="46">
        <f ca="1">IF(COUNTIFS(Распис!$B$4:$B$300,$A146,Распис!$C$4:$C$300,"&lt;="&amp;T$1,Распис!$D$4:$D$300,"&gt;="&amp;T$1)&gt;0,SUMIFS(Распис!$K$4:$K$300,Распис!$B$4:$B$300,$A146,Распис!$C$4:$C$300,"&lt;="&amp;T$1,Распис!$D$4:$D$300,"&gt;="&amp;T$1),SUMIF(База!$B$3:$B$305,$A146,База!$K$3:$K$152))</f>
        <v>0</v>
      </c>
      <c r="U146" s="46" t="s">
        <v>23</v>
      </c>
      <c r="V146" s="46">
        <f ca="1">IF(COUNTIFS(Распис!$B$4:$B$300,$A146,Распис!$C$4:$C$300,"&lt;="&amp;V$1,Распис!$D$4:$D$300,"&gt;="&amp;V$1)&gt;0,SUMIFS(Распис!$F$4:$F$300,Распис!$B$4:$B$300,$A146,Распис!$C$4:$C$300,"&lt;="&amp;V$1,Распис!$D$4:$D$300,"&gt;="&amp;V$1),SUMIF(База!$B$3:$B$305,$A146,База!$F$3:$F$152))</f>
        <v>0</v>
      </c>
      <c r="W146" s="46">
        <f ca="1">IF(COUNTIFS(Распис!$B$4:$B$300,$A146,Распис!$C$4:$C$300,"&lt;="&amp;W$1,Распис!$D$4:$D$300,"&gt;="&amp;W$1)&gt;0,SUMIFS(Распис!$G$4:$G$300,Распис!$B$4:$B$300,$A146,Распис!$C$4:$C$300,"&lt;="&amp;W$1,Распис!$D$4:$D$300,"&gt;="&amp;W$1),SUMIF(База!$B$3:$B$305,$A146,База!$G$3:$G$152))</f>
        <v>0</v>
      </c>
      <c r="X146" s="46">
        <f ca="1">IF(COUNTIFS(Распис!$B$4:$B$300,$A146,Распис!$C$4:$C$300,"&lt;="&amp;X$1,Распис!$D$4:$D$300,"&gt;="&amp;X$1)&gt;0,SUMIFS(Распис!$H$4:$H$300,Распис!$B$4:$B$300,$A146,Распис!$C$4:$C$300,"&lt;="&amp;X$1,Распис!$D$4:$D$300,"&gt;="&amp;X$1),SUMIF(База!$B$3:$B$305,$A146,База!$H$3:$H$152))</f>
        <v>0</v>
      </c>
      <c r="Y146" s="46">
        <f ca="1">IF(COUNTIFS(Распис!$B$4:$B$300,$A146,Распис!$C$4:$C$300,"&lt;="&amp;Y$1,Распис!$D$4:$D$300,"&gt;="&amp;Y$1)&gt;0,SUMIFS(Распис!$I$4:$I$300,Распис!$B$4:$B$300,$A146,Распис!$C$4:$C$300,"&lt;="&amp;Y$1,Распис!$D$4:$D$300,"&gt;="&amp;Y$1),SUMIF(База!$B$3:$B$305,$A146,База!$I$3:$I$152))</f>
        <v>0</v>
      </c>
      <c r="Z146" s="46">
        <f ca="1">IF(COUNTIFS(Распис!$B$4:$B$300,$A146,Распис!$C$4:$C$300,"&lt;="&amp;Z$1,Распис!$D$4:$D$300,"&gt;="&amp;Z$1)&gt;0,SUMIFS(Распис!$J$4:$J$300,Распис!$B$4:$B$300,$A146,Распис!$C$4:$C$300,"&lt;="&amp;Z$1,Распис!$D$4:$D$300,"&gt;="&amp;Z$1),SUMIF(База!$B$3:$B$305,$A146,База!$J$3:$J$152))</f>
        <v>0</v>
      </c>
      <c r="AA146" s="46" t="s">
        <v>25</v>
      </c>
      <c r="AB146" s="46" t="s">
        <v>23</v>
      </c>
      <c r="AC146" s="46" t="s">
        <v>25</v>
      </c>
      <c r="AD146" s="46" t="s">
        <v>25</v>
      </c>
      <c r="AE146" s="46" t="s">
        <v>25</v>
      </c>
      <c r="AF146" s="46" t="s">
        <v>25</v>
      </c>
      <c r="AG146" s="46">
        <f t="shared" ca="1" si="19"/>
        <v>0</v>
      </c>
      <c r="AH146" s="46">
        <f ca="1">AG146-SUMIFS(Распред!$G$4:$G$300,Распред!$B$4:$B$300,"май",Распред!$F$4:$F$300,A146)</f>
        <v>0</v>
      </c>
      <c r="AI146" s="46">
        <f ca="1">AH146+(COUNTIF(B146:AF146,"КД")+SUMIFS(Распред!$AH$4:$AH$300,Распред!$F$4:$F$300,A146,Распред!$B$4:$B$300,"май"))*4</f>
        <v>20</v>
      </c>
      <c r="AJ146" s="46">
        <f t="shared" ca="1" si="20"/>
        <v>0</v>
      </c>
      <c r="AK146" s="46">
        <f t="shared" ca="1" si="21"/>
        <v>0</v>
      </c>
      <c r="AL146" s="46">
        <f>SUMIFS(Распред!$K$4:$K$300,Распред!$B$4:$B$300,"май",Распред!$J$4:$J$300,A146)+SUMIFS(Распред!$M$4:$M$300,Распред!$B$4:$B$300,"май",Распред!$L$4:$L$300,A146)+SUMIFS(Распред!$O$4:$O$300,Распред!$B$4:$B$300,"май",Распред!$N$4:$N$300,A146)+SUMIFS(Распред!$Q$4:$Q$300,Распред!$B$4:$B$300,"май",Распред!$P$4:$P$300,A146)+SUMIFS(Распред!$S$4:$S$300,Распред!$B$4:$B$300,"май",Распред!$R$4:$R$300,A146)+SUMIFS(Распред!$U$4:$U$300,Распред!$B$4:$B$300,"май",Распред!$T$4:$T$300,A146)+SUMIFS(Распред!$W$4:$W$300,Распред!$B$4:$B$300,"май",Распред!$V$4:$V$300,A146)+SUMIFS(Распред!$Y$4:$Y$300,Распред!$B$4:$B$300,"май",Распред!$X$4:$X$300,A146)+SUMIFS(Распред!$AA$4:$AA$300,Распред!$B$4:$B$300,"май",Распред!$Z$4:$Z$300,A146)+SUMIFS(Распред!$AC$4:$AC$300,Распред!$B$4:$B$300,"май",Распред!$AB$4:$AB$300,A146)</f>
        <v>0</v>
      </c>
      <c r="AM146" s="46">
        <f t="shared" ca="1" si="22"/>
        <v>0</v>
      </c>
      <c r="AN146" s="46">
        <f t="shared" ca="1" si="23"/>
        <v>0</v>
      </c>
      <c r="AO146" s="46">
        <f t="shared" ca="1" si="24"/>
        <v>0</v>
      </c>
      <c r="AP146" s="46">
        <f>январь!AP146</f>
        <v>0</v>
      </c>
      <c r="AQ146" s="46">
        <f t="shared" ca="1" si="25"/>
        <v>0</v>
      </c>
      <c r="AR146" s="47"/>
      <c r="AS146" s="47">
        <f t="shared" ca="1" si="26"/>
        <v>0</v>
      </c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</row>
    <row r="147" spans="1:86" x14ac:dyDescent="0.25">
      <c r="A147" s="47">
        <f>База!B147</f>
        <v>0</v>
      </c>
      <c r="B147" s="46" t="s">
        <v>24</v>
      </c>
      <c r="C147" s="46">
        <f ca="1">IF(COUNTIFS(Распис!$B$4:$B$300,$A147,Распис!$C$4:$C$300,"&lt;="&amp;C$1,Распис!$D$4:$D$300,"&gt;="&amp;C$1)&gt;0,SUMIFS(Распис!$H$4:$H$300,Распис!$B$4:$B$300,$A147,Распис!$C$4:$C$300,"&lt;="&amp;C$1,Распис!$D$4:$D$300,"&gt;="&amp;C$1),SUMIF(База!$B$3:$B$305,$A147,База!$H$3:$H$152))</f>
        <v>0</v>
      </c>
      <c r="D147" s="46">
        <f ca="1">IF(COUNTIFS(Распис!$B$4:$B$300,$A147,Распис!$C$4:$C$300,"&lt;="&amp;D$1,Распис!$D$4:$D$300,"&gt;="&amp;D$1)&gt;0,SUMIFS(Распис!$I$4:$I$300,Распис!$B$4:$B$300,$A147,Распис!$C$4:$C$300,"&lt;="&amp;D$1,Распис!$D$4:$D$300,"&gt;="&amp;D$1),SUMIF(База!$B$3:$B$305,$A147,База!$I$3:$I$152))</f>
        <v>0</v>
      </c>
      <c r="E147" s="46">
        <f ca="1">IF(COUNTIFS(Распис!$B$4:$B$300,$A147,Распис!$C$4:$C$300,"&lt;="&amp;E$1,Распис!$D$4:$D$300,"&gt;="&amp;E$1)&gt;0,SUMIFS(Распис!$J$4:$J$300,Распис!$B$4:$B$300,$A147,Распис!$C$4:$C$300,"&lt;="&amp;E$1,Распис!$D$4:$D$300,"&gt;="&amp;E$1),SUMIF(База!$B$3:$B$305,$A147,База!$J$3:$J$152))</f>
        <v>0</v>
      </c>
      <c r="F147" s="46">
        <f ca="1">IF(COUNTIFS(Распис!$B$4:$B$300,$A147,Распис!$C$4:$C$300,"&lt;="&amp;F$1,Распис!$D$4:$D$300,"&gt;="&amp;F$1)&gt;0,SUMIFS(Распис!$K$4:$K$300,Распис!$B$4:$B$300,$A147,Распис!$C$4:$C$300,"&lt;="&amp;F$1,Распис!$D$4:$D$300,"&gt;="&amp;F$1),SUMIF(База!$B$3:$B$305,$A147,База!$K$3:$K$152))</f>
        <v>0</v>
      </c>
      <c r="G147" s="46" t="s">
        <v>23</v>
      </c>
      <c r="H147" s="46" t="s">
        <v>24</v>
      </c>
      <c r="I147" s="46">
        <f ca="1">IF(COUNTIFS(Распис!$B$4:$B$300,$A147,Распис!$C$4:$C$300,"&lt;="&amp;I$1,Распис!$D$4:$D$300,"&gt;="&amp;I$1)&gt;0,SUMIFS(Распис!$G$4:$G$300,Распис!$B$4:$B$300,$A147,Распис!$C$4:$C$300,"&lt;="&amp;I$1,Распис!$D$4:$D$300,"&gt;="&amp;I$1),SUMIF(База!$B$3:$B$305,$A147,База!$G$3:$G$152))</f>
        <v>0</v>
      </c>
      <c r="J147" s="46" t="s">
        <v>24</v>
      </c>
      <c r="K147" s="46">
        <f ca="1">IF(COUNTIFS(Распис!$B$4:$B$300,$A147,Распис!$C$4:$C$300,"&lt;="&amp;K$1,Распис!$D$4:$D$300,"&gt;="&amp;K$1)&gt;0,SUMIFS(Распис!$I$4:$I$300,Распис!$B$4:$B$300,$A147,Распис!$C$4:$C$300,"&lt;="&amp;K$1,Распис!$D$4:$D$300,"&gt;="&amp;K$1),SUMIF(База!$B$3:$B$305,$A147,База!$I$3:$I$152))</f>
        <v>0</v>
      </c>
      <c r="L147" s="46">
        <f ca="1">IF(COUNTIFS(Распис!$B$4:$B$300,$A147,Распис!$C$4:$C$300,"&lt;="&amp;L$1,Распис!$D$4:$D$300,"&gt;="&amp;L$1)&gt;0,SUMIFS(Распис!$J$4:$J$300,Распис!$B$4:$B$300,$A147,Распис!$C$4:$C$300,"&lt;="&amp;L$1,Распис!$D$4:$D$300,"&gt;="&amp;L$1),SUMIF(База!$B$3:$B$305,$A147,База!$J$3:$J$152))</f>
        <v>0</v>
      </c>
      <c r="M147" s="46">
        <f ca="1">IF(COUNTIFS(Распис!$B$4:$B$300,$A147,Распис!$C$4:$C$300,"&lt;="&amp;M$1,Распис!$D$4:$D$300,"&gt;="&amp;M$1)&gt;0,SUMIFS(Распис!$K$4:$K$300,Распис!$B$4:$B$300,$A147,Распис!$C$4:$C$300,"&lt;="&amp;M$1,Распис!$D$4:$D$300,"&gt;="&amp;M$1),SUMIF(База!$B$3:$B$305,$A147,База!$K$3:$K$152))</f>
        <v>0</v>
      </c>
      <c r="N147" s="46" t="s">
        <v>23</v>
      </c>
      <c r="O147" s="46">
        <f ca="1">IF(COUNTIFS(Распис!$B$4:$B$300,$A147,Распис!$C$4:$C$300,"&lt;="&amp;O$1,Распис!$D$4:$D$300,"&gt;="&amp;O$1)&gt;0,SUMIFS(Распис!$F$4:$F$300,Распис!$B$4:$B$300,$A147,Распис!$C$4:$C$300,"&lt;="&amp;O$1,Распис!$D$4:$D$300,"&gt;="&amp;O$1),SUMIF(База!$B$3:$B$305,$A147,База!$F$3:$F$152))</f>
        <v>0</v>
      </c>
      <c r="P147" s="46">
        <f ca="1">IF(COUNTIFS(Распис!$B$4:$B$300,$A147,Распис!$C$4:$C$300,"&lt;="&amp;P$1,Распис!$D$4:$D$300,"&gt;="&amp;P$1)&gt;0,SUMIFS(Распис!$G$4:$G$300,Распис!$B$4:$B$300,$A147,Распис!$C$4:$C$300,"&lt;="&amp;P$1,Распис!$D$4:$D$300,"&gt;="&amp;P$1),SUMIF(База!$B$3:$B$305,$A147,База!$G$3:$G$152))</f>
        <v>0</v>
      </c>
      <c r="Q147" s="46">
        <f ca="1">IF(COUNTIFS(Распис!$B$4:$B$300,$A147,Распис!$C$4:$C$300,"&lt;="&amp;Q$1,Распис!$D$4:$D$300,"&gt;="&amp;Q$1)&gt;0,SUMIFS(Распис!$H$4:$H$300,Распис!$B$4:$B$300,$A147,Распис!$C$4:$C$300,"&lt;="&amp;Q$1,Распис!$D$4:$D$300,"&gt;="&amp;Q$1),SUMIF(База!$B$3:$B$305,$A147,База!$H$3:$H$152))</f>
        <v>0</v>
      </c>
      <c r="R147" s="46">
        <f ca="1">IF(COUNTIFS(Распис!$B$4:$B$300,$A147,Распис!$C$4:$C$300,"&lt;="&amp;R$1,Распис!$D$4:$D$300,"&gt;="&amp;R$1)&gt;0,SUMIFS(Распис!$I$4:$I$300,Распис!$B$4:$B$300,$A147,Распис!$C$4:$C$300,"&lt;="&amp;R$1,Распис!$D$4:$D$300,"&gt;="&amp;R$1),SUMIF(База!$B$3:$B$305,$A147,База!$I$3:$I$152))</f>
        <v>0</v>
      </c>
      <c r="S147" s="46">
        <f ca="1">IF(COUNTIFS(Распис!$B$4:$B$300,$A147,Распис!$C$4:$C$300,"&lt;="&amp;S$1,Распис!$D$4:$D$300,"&gt;="&amp;S$1)&gt;0,SUMIFS(Распис!$J$4:$J$300,Распис!$B$4:$B$300,$A147,Распис!$C$4:$C$300,"&lt;="&amp;S$1,Распис!$D$4:$D$300,"&gt;="&amp;S$1),SUMIF(База!$B$3:$B$305,$A147,База!$J$3:$J$152))</f>
        <v>0</v>
      </c>
      <c r="T147" s="46">
        <f ca="1">IF(COUNTIFS(Распис!$B$4:$B$300,$A147,Распис!$C$4:$C$300,"&lt;="&amp;T$1,Распис!$D$4:$D$300,"&gt;="&amp;T$1)&gt;0,SUMIFS(Распис!$K$4:$K$300,Распис!$B$4:$B$300,$A147,Распис!$C$4:$C$300,"&lt;="&amp;T$1,Распис!$D$4:$D$300,"&gt;="&amp;T$1),SUMIF(База!$B$3:$B$305,$A147,База!$K$3:$K$152))</f>
        <v>0</v>
      </c>
      <c r="U147" s="46" t="s">
        <v>23</v>
      </c>
      <c r="V147" s="46">
        <f ca="1">IF(COUNTIFS(Распис!$B$4:$B$300,$A147,Распис!$C$4:$C$300,"&lt;="&amp;V$1,Распис!$D$4:$D$300,"&gt;="&amp;V$1)&gt;0,SUMIFS(Распис!$F$4:$F$300,Распис!$B$4:$B$300,$A147,Распис!$C$4:$C$300,"&lt;="&amp;V$1,Распис!$D$4:$D$300,"&gt;="&amp;V$1),SUMIF(База!$B$3:$B$305,$A147,База!$F$3:$F$152))</f>
        <v>0</v>
      </c>
      <c r="W147" s="46">
        <f ca="1">IF(COUNTIFS(Распис!$B$4:$B$300,$A147,Распис!$C$4:$C$300,"&lt;="&amp;W$1,Распис!$D$4:$D$300,"&gt;="&amp;W$1)&gt;0,SUMIFS(Распис!$G$4:$G$300,Распис!$B$4:$B$300,$A147,Распис!$C$4:$C$300,"&lt;="&amp;W$1,Распис!$D$4:$D$300,"&gt;="&amp;W$1),SUMIF(База!$B$3:$B$305,$A147,База!$G$3:$G$152))</f>
        <v>0</v>
      </c>
      <c r="X147" s="46">
        <f ca="1">IF(COUNTIFS(Распис!$B$4:$B$300,$A147,Распис!$C$4:$C$300,"&lt;="&amp;X$1,Распис!$D$4:$D$300,"&gt;="&amp;X$1)&gt;0,SUMIFS(Распис!$H$4:$H$300,Распис!$B$4:$B$300,$A147,Распис!$C$4:$C$300,"&lt;="&amp;X$1,Распис!$D$4:$D$300,"&gt;="&amp;X$1),SUMIF(База!$B$3:$B$305,$A147,База!$H$3:$H$152))</f>
        <v>0</v>
      </c>
      <c r="Y147" s="46">
        <f ca="1">IF(COUNTIFS(Распис!$B$4:$B$300,$A147,Распис!$C$4:$C$300,"&lt;="&amp;Y$1,Распис!$D$4:$D$300,"&gt;="&amp;Y$1)&gt;0,SUMIFS(Распис!$I$4:$I$300,Распис!$B$4:$B$300,$A147,Распис!$C$4:$C$300,"&lt;="&amp;Y$1,Распис!$D$4:$D$300,"&gt;="&amp;Y$1),SUMIF(База!$B$3:$B$305,$A147,База!$I$3:$I$152))</f>
        <v>0</v>
      </c>
      <c r="Z147" s="46">
        <f ca="1">IF(COUNTIFS(Распис!$B$4:$B$300,$A147,Распис!$C$4:$C$300,"&lt;="&amp;Z$1,Распис!$D$4:$D$300,"&gt;="&amp;Z$1)&gt;0,SUMIFS(Распис!$J$4:$J$300,Распис!$B$4:$B$300,$A147,Распис!$C$4:$C$300,"&lt;="&amp;Z$1,Распис!$D$4:$D$300,"&gt;="&amp;Z$1),SUMIF(База!$B$3:$B$305,$A147,База!$J$3:$J$152))</f>
        <v>0</v>
      </c>
      <c r="AA147" s="46" t="s">
        <v>25</v>
      </c>
      <c r="AB147" s="46" t="s">
        <v>23</v>
      </c>
      <c r="AC147" s="46" t="s">
        <v>25</v>
      </c>
      <c r="AD147" s="46" t="s">
        <v>25</v>
      </c>
      <c r="AE147" s="46" t="s">
        <v>25</v>
      </c>
      <c r="AF147" s="46" t="s">
        <v>25</v>
      </c>
      <c r="AG147" s="46">
        <f t="shared" ref="AG147:AG170" ca="1" si="27">SUM(B147:AF147)</f>
        <v>0</v>
      </c>
      <c r="AH147" s="46">
        <f ca="1">AG147-SUMIFS(Распред!$G$4:$G$300,Распред!$B$4:$B$300,"май",Распред!$F$4:$F$300,A147)</f>
        <v>0</v>
      </c>
      <c r="AI147" s="46">
        <f ca="1">AH147+(COUNTIF(B147:AF147,"КД")+SUMIFS(Распред!$AH$4:$AH$300,Распред!$F$4:$F$300,A147,Распред!$B$4:$B$300,"май"))*4</f>
        <v>20</v>
      </c>
      <c r="AJ147" s="46">
        <f t="shared" ref="AJ147:AJ170" ca="1" si="28">MAX(0,AI147-COUNTIFS(B147:AF147,"&lt;&gt;П",B147:AF147,"&lt;&gt;В",B147:AF147,"&lt;&gt;Н")*4)</f>
        <v>0</v>
      </c>
      <c r="AK147" s="46">
        <f t="shared" ref="AK147:AK170" ca="1" si="29">AH147-AJ147</f>
        <v>0</v>
      </c>
      <c r="AL147" s="46">
        <f>SUMIFS(Распред!$K$4:$K$300,Распред!$B$4:$B$300,"май",Распред!$J$4:$J$300,A147)+SUMIFS(Распред!$M$4:$M$300,Распред!$B$4:$B$300,"май",Распред!$L$4:$L$300,A147)+SUMIFS(Распред!$O$4:$O$300,Распред!$B$4:$B$300,"май",Распред!$N$4:$N$300,A147)+SUMIFS(Распред!$Q$4:$Q$300,Распред!$B$4:$B$300,"май",Распред!$P$4:$P$300,A147)+SUMIFS(Распред!$S$4:$S$300,Распред!$B$4:$B$300,"май",Распред!$R$4:$R$300,A147)+SUMIFS(Распред!$U$4:$U$300,Распред!$B$4:$B$300,"май",Распред!$T$4:$T$300,A147)+SUMIFS(Распред!$W$4:$W$300,Распред!$B$4:$B$300,"май",Распред!$V$4:$V$300,A147)+SUMIFS(Распред!$Y$4:$Y$300,Распред!$B$4:$B$300,"май",Распред!$X$4:$X$300,A147)+SUMIFS(Распред!$AA$4:$AA$300,Распред!$B$4:$B$300,"май",Распред!$Z$4:$Z$300,A147)+SUMIFS(Распред!$AC$4:$AC$300,Распред!$B$4:$B$300,"май",Распред!$AB$4:$AB$300,A147)</f>
        <v>0</v>
      </c>
      <c r="AM147" s="46">
        <f t="shared" ref="AM147:AM170" ca="1" si="30">AJ147+AK147+AL147</f>
        <v>0</v>
      </c>
      <c r="AN147" s="46">
        <f t="shared" ref="AN147:AN170" ca="1" si="31">MAX(MIN(AI147-AJ147,96)+AL147+AJ147-96,0)</f>
        <v>0</v>
      </c>
      <c r="AO147" s="46">
        <f t="shared" ref="AO147:AO170" ca="1" si="32">ROUND(AN147/72*60,0)</f>
        <v>0</v>
      </c>
      <c r="AP147" s="46">
        <f>январь!AP147</f>
        <v>0</v>
      </c>
      <c r="AQ147" s="46">
        <f t="shared" ca="1" si="25"/>
        <v>0</v>
      </c>
      <c r="AR147" s="47"/>
      <c r="AS147" s="47">
        <f t="shared" ref="AS147:AS170" ca="1" si="33">AQ147-AR147</f>
        <v>0</v>
      </c>
      <c r="AT147" s="47"/>
      <c r="AU147" s="47"/>
      <c r="AV147" s="47"/>
      <c r="AW147" s="47"/>
      <c r="AX147" s="47"/>
      <c r="AY147" s="184"/>
      <c r="AZ147" s="184"/>
      <c r="BA147" s="184"/>
      <c r="BB147" s="184"/>
      <c r="BC147" s="184"/>
      <c r="BD147" s="184"/>
      <c r="BE147" s="184"/>
    </row>
    <row r="148" spans="1:86" x14ac:dyDescent="0.25">
      <c r="A148" s="47">
        <f>База!B148</f>
        <v>0</v>
      </c>
      <c r="B148" s="46" t="s">
        <v>24</v>
      </c>
      <c r="C148" s="46">
        <f ca="1">IF(COUNTIFS(Распис!$B$4:$B$300,$A148,Распис!$C$4:$C$300,"&lt;="&amp;C$1,Распис!$D$4:$D$300,"&gt;="&amp;C$1)&gt;0,SUMIFS(Распис!$H$4:$H$300,Распис!$B$4:$B$300,$A148,Распис!$C$4:$C$300,"&lt;="&amp;C$1,Распис!$D$4:$D$300,"&gt;="&amp;C$1),SUMIF(База!$B$3:$B$305,$A148,База!$H$3:$H$152))</f>
        <v>0</v>
      </c>
      <c r="D148" s="46">
        <f ca="1">IF(COUNTIFS(Распис!$B$4:$B$300,$A148,Распис!$C$4:$C$300,"&lt;="&amp;D$1,Распис!$D$4:$D$300,"&gt;="&amp;D$1)&gt;0,SUMIFS(Распис!$I$4:$I$300,Распис!$B$4:$B$300,$A148,Распис!$C$4:$C$300,"&lt;="&amp;D$1,Распис!$D$4:$D$300,"&gt;="&amp;D$1),SUMIF(База!$B$3:$B$305,$A148,База!$I$3:$I$152))</f>
        <v>0</v>
      </c>
      <c r="E148" s="46">
        <f ca="1">IF(COUNTIFS(Распис!$B$4:$B$300,$A148,Распис!$C$4:$C$300,"&lt;="&amp;E$1,Распис!$D$4:$D$300,"&gt;="&amp;E$1)&gt;0,SUMIFS(Распис!$J$4:$J$300,Распис!$B$4:$B$300,$A148,Распис!$C$4:$C$300,"&lt;="&amp;E$1,Распис!$D$4:$D$300,"&gt;="&amp;E$1),SUMIF(База!$B$3:$B$305,$A148,База!$J$3:$J$152))</f>
        <v>0</v>
      </c>
      <c r="F148" s="46">
        <f ca="1">IF(COUNTIFS(Распис!$B$4:$B$300,$A148,Распис!$C$4:$C$300,"&lt;="&amp;F$1,Распис!$D$4:$D$300,"&gt;="&amp;F$1)&gt;0,SUMIFS(Распис!$K$4:$K$300,Распис!$B$4:$B$300,$A148,Распис!$C$4:$C$300,"&lt;="&amp;F$1,Распис!$D$4:$D$300,"&gt;="&amp;F$1),SUMIF(База!$B$3:$B$305,$A148,База!$K$3:$K$152))</f>
        <v>0</v>
      </c>
      <c r="G148" s="46" t="s">
        <v>23</v>
      </c>
      <c r="H148" s="46" t="s">
        <v>24</v>
      </c>
      <c r="I148" s="46">
        <f ca="1">IF(COUNTIFS(Распис!$B$4:$B$300,$A148,Распис!$C$4:$C$300,"&lt;="&amp;I$1,Распис!$D$4:$D$300,"&gt;="&amp;I$1)&gt;0,SUMIFS(Распис!$G$4:$G$300,Распис!$B$4:$B$300,$A148,Распис!$C$4:$C$300,"&lt;="&amp;I$1,Распис!$D$4:$D$300,"&gt;="&amp;I$1),SUMIF(База!$B$3:$B$305,$A148,База!$G$3:$G$152))</f>
        <v>0</v>
      </c>
      <c r="J148" s="46" t="s">
        <v>24</v>
      </c>
      <c r="K148" s="46">
        <f ca="1">IF(COUNTIFS(Распис!$B$4:$B$300,$A148,Распис!$C$4:$C$300,"&lt;="&amp;K$1,Распис!$D$4:$D$300,"&gt;="&amp;K$1)&gt;0,SUMIFS(Распис!$I$4:$I$300,Распис!$B$4:$B$300,$A148,Распис!$C$4:$C$300,"&lt;="&amp;K$1,Распис!$D$4:$D$300,"&gt;="&amp;K$1),SUMIF(База!$B$3:$B$305,$A148,База!$I$3:$I$152))</f>
        <v>0</v>
      </c>
      <c r="L148" s="46">
        <f ca="1">IF(COUNTIFS(Распис!$B$4:$B$300,$A148,Распис!$C$4:$C$300,"&lt;="&amp;L$1,Распис!$D$4:$D$300,"&gt;="&amp;L$1)&gt;0,SUMIFS(Распис!$J$4:$J$300,Распис!$B$4:$B$300,$A148,Распис!$C$4:$C$300,"&lt;="&amp;L$1,Распис!$D$4:$D$300,"&gt;="&amp;L$1),SUMIF(База!$B$3:$B$305,$A148,База!$J$3:$J$152))</f>
        <v>0</v>
      </c>
      <c r="M148" s="46">
        <f ca="1">IF(COUNTIFS(Распис!$B$4:$B$300,$A148,Распис!$C$4:$C$300,"&lt;="&amp;M$1,Распис!$D$4:$D$300,"&gt;="&amp;M$1)&gt;0,SUMIFS(Распис!$K$4:$K$300,Распис!$B$4:$B$300,$A148,Распис!$C$4:$C$300,"&lt;="&amp;M$1,Распис!$D$4:$D$300,"&gt;="&amp;M$1),SUMIF(База!$B$3:$B$305,$A148,База!$K$3:$K$152))</f>
        <v>0</v>
      </c>
      <c r="N148" s="46" t="s">
        <v>23</v>
      </c>
      <c r="O148" s="46">
        <f ca="1">IF(COUNTIFS(Распис!$B$4:$B$300,$A148,Распис!$C$4:$C$300,"&lt;="&amp;O$1,Распис!$D$4:$D$300,"&gt;="&amp;O$1)&gt;0,SUMIFS(Распис!$F$4:$F$300,Распис!$B$4:$B$300,$A148,Распис!$C$4:$C$300,"&lt;="&amp;O$1,Распис!$D$4:$D$300,"&gt;="&amp;O$1),SUMIF(База!$B$3:$B$305,$A148,База!$F$3:$F$152))</f>
        <v>0</v>
      </c>
      <c r="P148" s="46">
        <f ca="1">IF(COUNTIFS(Распис!$B$4:$B$300,$A148,Распис!$C$4:$C$300,"&lt;="&amp;P$1,Распис!$D$4:$D$300,"&gt;="&amp;P$1)&gt;0,SUMIFS(Распис!$G$4:$G$300,Распис!$B$4:$B$300,$A148,Распис!$C$4:$C$300,"&lt;="&amp;P$1,Распис!$D$4:$D$300,"&gt;="&amp;P$1),SUMIF(База!$B$3:$B$305,$A148,База!$G$3:$G$152))</f>
        <v>0</v>
      </c>
      <c r="Q148" s="46">
        <f ca="1">IF(COUNTIFS(Распис!$B$4:$B$300,$A148,Распис!$C$4:$C$300,"&lt;="&amp;Q$1,Распис!$D$4:$D$300,"&gt;="&amp;Q$1)&gt;0,SUMIFS(Распис!$H$4:$H$300,Распис!$B$4:$B$300,$A148,Распис!$C$4:$C$300,"&lt;="&amp;Q$1,Распис!$D$4:$D$300,"&gt;="&amp;Q$1),SUMIF(База!$B$3:$B$305,$A148,База!$H$3:$H$152))</f>
        <v>0</v>
      </c>
      <c r="R148" s="46">
        <f ca="1">IF(COUNTIFS(Распис!$B$4:$B$300,$A148,Распис!$C$4:$C$300,"&lt;="&amp;R$1,Распис!$D$4:$D$300,"&gt;="&amp;R$1)&gt;0,SUMIFS(Распис!$I$4:$I$300,Распис!$B$4:$B$300,$A148,Распис!$C$4:$C$300,"&lt;="&amp;R$1,Распис!$D$4:$D$300,"&gt;="&amp;R$1),SUMIF(База!$B$3:$B$305,$A148,База!$I$3:$I$152))</f>
        <v>0</v>
      </c>
      <c r="S148" s="46">
        <f ca="1">IF(COUNTIFS(Распис!$B$4:$B$300,$A148,Распис!$C$4:$C$300,"&lt;="&amp;S$1,Распис!$D$4:$D$300,"&gt;="&amp;S$1)&gt;0,SUMIFS(Распис!$J$4:$J$300,Распис!$B$4:$B$300,$A148,Распис!$C$4:$C$300,"&lt;="&amp;S$1,Распис!$D$4:$D$300,"&gt;="&amp;S$1),SUMIF(База!$B$3:$B$305,$A148,База!$J$3:$J$152))</f>
        <v>0</v>
      </c>
      <c r="T148" s="46">
        <f ca="1">IF(COUNTIFS(Распис!$B$4:$B$300,$A148,Распис!$C$4:$C$300,"&lt;="&amp;T$1,Распис!$D$4:$D$300,"&gt;="&amp;T$1)&gt;0,SUMIFS(Распис!$K$4:$K$300,Распис!$B$4:$B$300,$A148,Распис!$C$4:$C$300,"&lt;="&amp;T$1,Распис!$D$4:$D$300,"&gt;="&amp;T$1),SUMIF(База!$B$3:$B$305,$A148,База!$K$3:$K$152))</f>
        <v>0</v>
      </c>
      <c r="U148" s="46" t="s">
        <v>23</v>
      </c>
      <c r="V148" s="46">
        <f ca="1">IF(COUNTIFS(Распис!$B$4:$B$300,$A148,Распис!$C$4:$C$300,"&lt;="&amp;V$1,Распис!$D$4:$D$300,"&gt;="&amp;V$1)&gt;0,SUMIFS(Распис!$F$4:$F$300,Распис!$B$4:$B$300,$A148,Распис!$C$4:$C$300,"&lt;="&amp;V$1,Распис!$D$4:$D$300,"&gt;="&amp;V$1),SUMIF(База!$B$3:$B$305,$A148,База!$F$3:$F$152))</f>
        <v>0</v>
      </c>
      <c r="W148" s="46">
        <f ca="1">IF(COUNTIFS(Распис!$B$4:$B$300,$A148,Распис!$C$4:$C$300,"&lt;="&amp;W$1,Распис!$D$4:$D$300,"&gt;="&amp;W$1)&gt;0,SUMIFS(Распис!$G$4:$G$300,Распис!$B$4:$B$300,$A148,Распис!$C$4:$C$300,"&lt;="&amp;W$1,Распис!$D$4:$D$300,"&gt;="&amp;W$1),SUMIF(База!$B$3:$B$305,$A148,База!$G$3:$G$152))</f>
        <v>0</v>
      </c>
      <c r="X148" s="46">
        <f ca="1">IF(COUNTIFS(Распис!$B$4:$B$300,$A148,Распис!$C$4:$C$300,"&lt;="&amp;X$1,Распис!$D$4:$D$300,"&gt;="&amp;X$1)&gt;0,SUMIFS(Распис!$H$4:$H$300,Распис!$B$4:$B$300,$A148,Распис!$C$4:$C$300,"&lt;="&amp;X$1,Распис!$D$4:$D$300,"&gt;="&amp;X$1),SUMIF(База!$B$3:$B$305,$A148,База!$H$3:$H$152))</f>
        <v>0</v>
      </c>
      <c r="Y148" s="46">
        <f ca="1">IF(COUNTIFS(Распис!$B$4:$B$300,$A148,Распис!$C$4:$C$300,"&lt;="&amp;Y$1,Распис!$D$4:$D$300,"&gt;="&amp;Y$1)&gt;0,SUMIFS(Распис!$I$4:$I$300,Распис!$B$4:$B$300,$A148,Распис!$C$4:$C$300,"&lt;="&amp;Y$1,Распис!$D$4:$D$300,"&gt;="&amp;Y$1),SUMIF(База!$B$3:$B$305,$A148,База!$I$3:$I$152))</f>
        <v>0</v>
      </c>
      <c r="Z148" s="46">
        <f ca="1">IF(COUNTIFS(Распис!$B$4:$B$300,$A148,Распис!$C$4:$C$300,"&lt;="&amp;Z$1,Распис!$D$4:$D$300,"&gt;="&amp;Z$1)&gt;0,SUMIFS(Распис!$J$4:$J$300,Распис!$B$4:$B$300,$A148,Распис!$C$4:$C$300,"&lt;="&amp;Z$1,Распис!$D$4:$D$300,"&gt;="&amp;Z$1),SUMIF(База!$B$3:$B$305,$A148,База!$J$3:$J$152))</f>
        <v>0</v>
      </c>
      <c r="AA148" s="46" t="s">
        <v>25</v>
      </c>
      <c r="AB148" s="46" t="s">
        <v>23</v>
      </c>
      <c r="AC148" s="46" t="s">
        <v>25</v>
      </c>
      <c r="AD148" s="46" t="s">
        <v>25</v>
      </c>
      <c r="AE148" s="46" t="s">
        <v>25</v>
      </c>
      <c r="AF148" s="46" t="s">
        <v>25</v>
      </c>
      <c r="AG148" s="46">
        <f t="shared" ca="1" si="27"/>
        <v>0</v>
      </c>
      <c r="AH148" s="46">
        <f ca="1">AG148-SUMIFS(Распред!$G$4:$G$300,Распред!$B$4:$B$300,"май",Распред!$F$4:$F$300,A148)</f>
        <v>0</v>
      </c>
      <c r="AI148" s="46">
        <f ca="1">AH148+(COUNTIF(B148:AF148,"КД")+SUMIFS(Распред!$AH$4:$AH$300,Распред!$F$4:$F$300,A148,Распред!$B$4:$B$300,"май"))*4</f>
        <v>20</v>
      </c>
      <c r="AJ148" s="46">
        <f t="shared" ca="1" si="28"/>
        <v>0</v>
      </c>
      <c r="AK148" s="46">
        <f t="shared" ca="1" si="29"/>
        <v>0</v>
      </c>
      <c r="AL148" s="46">
        <f>SUMIFS(Распред!$K$4:$K$300,Распред!$B$4:$B$300,"май",Распред!$J$4:$J$300,A148)+SUMIFS(Распред!$M$4:$M$300,Распред!$B$4:$B$300,"май",Распред!$L$4:$L$300,A148)+SUMIFS(Распред!$O$4:$O$300,Распред!$B$4:$B$300,"май",Распред!$N$4:$N$300,A148)+SUMIFS(Распред!$Q$4:$Q$300,Распред!$B$4:$B$300,"май",Распред!$P$4:$P$300,A148)+SUMIFS(Распред!$S$4:$S$300,Распред!$B$4:$B$300,"май",Распред!$R$4:$R$300,A148)+SUMIFS(Распред!$U$4:$U$300,Распред!$B$4:$B$300,"май",Распред!$T$4:$T$300,A148)+SUMIFS(Распред!$W$4:$W$300,Распред!$B$4:$B$300,"май",Распред!$V$4:$V$300,A148)+SUMIFS(Распред!$Y$4:$Y$300,Распред!$B$4:$B$300,"май",Распред!$X$4:$X$300,A148)+SUMIFS(Распред!$AA$4:$AA$300,Распред!$B$4:$B$300,"май",Распред!$Z$4:$Z$300,A148)+SUMIFS(Распред!$AC$4:$AC$300,Распред!$B$4:$B$300,"май",Распред!$AB$4:$AB$300,A148)</f>
        <v>0</v>
      </c>
      <c r="AM148" s="46">
        <f t="shared" ca="1" si="30"/>
        <v>0</v>
      </c>
      <c r="AN148" s="46">
        <f t="shared" ca="1" si="31"/>
        <v>0</v>
      </c>
      <c r="AO148" s="46">
        <f t="shared" ca="1" si="32"/>
        <v>0</v>
      </c>
      <c r="AP148" s="46">
        <f>январь!AP148</f>
        <v>0</v>
      </c>
      <c r="AQ148" s="46">
        <f t="shared" ca="1" si="25"/>
        <v>0</v>
      </c>
      <c r="AR148" s="47"/>
      <c r="AS148" s="47">
        <f t="shared" ca="1" si="33"/>
        <v>0</v>
      </c>
      <c r="AT148" s="47"/>
      <c r="AU148" s="47"/>
      <c r="AV148" s="47"/>
      <c r="AW148" s="47"/>
      <c r="AX148" s="47"/>
      <c r="AY148" s="184"/>
      <c r="AZ148" s="184"/>
      <c r="BA148" s="184"/>
      <c r="BB148" s="184"/>
      <c r="BC148" s="184"/>
      <c r="BD148" s="184"/>
      <c r="BE148" s="184"/>
    </row>
    <row r="149" spans="1:86" x14ac:dyDescent="0.25">
      <c r="A149" s="47">
        <f>База!B149</f>
        <v>0</v>
      </c>
      <c r="B149" s="46" t="s">
        <v>24</v>
      </c>
      <c r="C149" s="46">
        <f ca="1">IF(COUNTIFS(Распис!$B$4:$B$300,$A149,Распис!$C$4:$C$300,"&lt;="&amp;C$1,Распис!$D$4:$D$300,"&gt;="&amp;C$1)&gt;0,SUMIFS(Распис!$H$4:$H$300,Распис!$B$4:$B$300,$A149,Распис!$C$4:$C$300,"&lt;="&amp;C$1,Распис!$D$4:$D$300,"&gt;="&amp;C$1),SUMIF(База!$B$3:$B$305,$A149,База!$H$3:$H$152))</f>
        <v>0</v>
      </c>
      <c r="D149" s="46">
        <f ca="1">IF(COUNTIFS(Распис!$B$4:$B$300,$A149,Распис!$C$4:$C$300,"&lt;="&amp;D$1,Распис!$D$4:$D$300,"&gt;="&amp;D$1)&gt;0,SUMIFS(Распис!$I$4:$I$300,Распис!$B$4:$B$300,$A149,Распис!$C$4:$C$300,"&lt;="&amp;D$1,Распис!$D$4:$D$300,"&gt;="&amp;D$1),SUMIF(База!$B$3:$B$305,$A149,База!$I$3:$I$152))</f>
        <v>0</v>
      </c>
      <c r="E149" s="46">
        <f ca="1">IF(COUNTIFS(Распис!$B$4:$B$300,$A149,Распис!$C$4:$C$300,"&lt;="&amp;E$1,Распис!$D$4:$D$300,"&gt;="&amp;E$1)&gt;0,SUMIFS(Распис!$J$4:$J$300,Распис!$B$4:$B$300,$A149,Распис!$C$4:$C$300,"&lt;="&amp;E$1,Распис!$D$4:$D$300,"&gt;="&amp;E$1),SUMIF(База!$B$3:$B$305,$A149,База!$J$3:$J$152))</f>
        <v>0</v>
      </c>
      <c r="F149" s="46">
        <f ca="1">IF(COUNTIFS(Распис!$B$4:$B$300,$A149,Распис!$C$4:$C$300,"&lt;="&amp;F$1,Распис!$D$4:$D$300,"&gt;="&amp;F$1)&gt;0,SUMIFS(Распис!$K$4:$K$300,Распис!$B$4:$B$300,$A149,Распис!$C$4:$C$300,"&lt;="&amp;F$1,Распис!$D$4:$D$300,"&gt;="&amp;F$1),SUMIF(База!$B$3:$B$305,$A149,База!$K$3:$K$152))</f>
        <v>0</v>
      </c>
      <c r="G149" s="46" t="s">
        <v>23</v>
      </c>
      <c r="H149" s="46" t="s">
        <v>24</v>
      </c>
      <c r="I149" s="46">
        <f ca="1">IF(COUNTIFS(Распис!$B$4:$B$300,$A149,Распис!$C$4:$C$300,"&lt;="&amp;I$1,Распис!$D$4:$D$300,"&gt;="&amp;I$1)&gt;0,SUMIFS(Распис!$G$4:$G$300,Распис!$B$4:$B$300,$A149,Распис!$C$4:$C$300,"&lt;="&amp;I$1,Распис!$D$4:$D$300,"&gt;="&amp;I$1),SUMIF(База!$B$3:$B$305,$A149,База!$G$3:$G$152))</f>
        <v>0</v>
      </c>
      <c r="J149" s="46" t="s">
        <v>24</v>
      </c>
      <c r="K149" s="46">
        <f ca="1">IF(COUNTIFS(Распис!$B$4:$B$300,$A149,Распис!$C$4:$C$300,"&lt;="&amp;K$1,Распис!$D$4:$D$300,"&gt;="&amp;K$1)&gt;0,SUMIFS(Распис!$I$4:$I$300,Распис!$B$4:$B$300,$A149,Распис!$C$4:$C$300,"&lt;="&amp;K$1,Распис!$D$4:$D$300,"&gt;="&amp;K$1),SUMIF(База!$B$3:$B$305,$A149,База!$I$3:$I$152))</f>
        <v>0</v>
      </c>
      <c r="L149" s="46">
        <f ca="1">IF(COUNTIFS(Распис!$B$4:$B$300,$A149,Распис!$C$4:$C$300,"&lt;="&amp;L$1,Распис!$D$4:$D$300,"&gt;="&amp;L$1)&gt;0,SUMIFS(Распис!$J$4:$J$300,Распис!$B$4:$B$300,$A149,Распис!$C$4:$C$300,"&lt;="&amp;L$1,Распис!$D$4:$D$300,"&gt;="&amp;L$1),SUMIF(База!$B$3:$B$305,$A149,База!$J$3:$J$152))</f>
        <v>0</v>
      </c>
      <c r="M149" s="46">
        <f ca="1">IF(COUNTIFS(Распис!$B$4:$B$300,$A149,Распис!$C$4:$C$300,"&lt;="&amp;M$1,Распис!$D$4:$D$300,"&gt;="&amp;M$1)&gt;0,SUMIFS(Распис!$K$4:$K$300,Распис!$B$4:$B$300,$A149,Распис!$C$4:$C$300,"&lt;="&amp;M$1,Распис!$D$4:$D$300,"&gt;="&amp;M$1),SUMIF(База!$B$3:$B$305,$A149,База!$K$3:$K$152))</f>
        <v>0</v>
      </c>
      <c r="N149" s="46" t="s">
        <v>23</v>
      </c>
      <c r="O149" s="46">
        <f ca="1">IF(COUNTIFS(Распис!$B$4:$B$300,$A149,Распис!$C$4:$C$300,"&lt;="&amp;O$1,Распис!$D$4:$D$300,"&gt;="&amp;O$1)&gt;0,SUMIFS(Распис!$F$4:$F$300,Распис!$B$4:$B$300,$A149,Распис!$C$4:$C$300,"&lt;="&amp;O$1,Распис!$D$4:$D$300,"&gt;="&amp;O$1),SUMIF(База!$B$3:$B$305,$A149,База!$F$3:$F$152))</f>
        <v>0</v>
      </c>
      <c r="P149" s="46">
        <f ca="1">IF(COUNTIFS(Распис!$B$4:$B$300,$A149,Распис!$C$4:$C$300,"&lt;="&amp;P$1,Распис!$D$4:$D$300,"&gt;="&amp;P$1)&gt;0,SUMIFS(Распис!$G$4:$G$300,Распис!$B$4:$B$300,$A149,Распис!$C$4:$C$300,"&lt;="&amp;P$1,Распис!$D$4:$D$300,"&gt;="&amp;P$1),SUMIF(База!$B$3:$B$305,$A149,База!$G$3:$G$152))</f>
        <v>0</v>
      </c>
      <c r="Q149" s="46">
        <f ca="1">IF(COUNTIFS(Распис!$B$4:$B$300,$A149,Распис!$C$4:$C$300,"&lt;="&amp;Q$1,Распис!$D$4:$D$300,"&gt;="&amp;Q$1)&gt;0,SUMIFS(Распис!$H$4:$H$300,Распис!$B$4:$B$300,$A149,Распис!$C$4:$C$300,"&lt;="&amp;Q$1,Распис!$D$4:$D$300,"&gt;="&amp;Q$1),SUMIF(База!$B$3:$B$305,$A149,База!$H$3:$H$152))</f>
        <v>0</v>
      </c>
      <c r="R149" s="46">
        <f ca="1">IF(COUNTIFS(Распис!$B$4:$B$300,$A149,Распис!$C$4:$C$300,"&lt;="&amp;R$1,Распис!$D$4:$D$300,"&gt;="&amp;R$1)&gt;0,SUMIFS(Распис!$I$4:$I$300,Распис!$B$4:$B$300,$A149,Распис!$C$4:$C$300,"&lt;="&amp;R$1,Распис!$D$4:$D$300,"&gt;="&amp;R$1),SUMIF(База!$B$3:$B$305,$A149,База!$I$3:$I$152))</f>
        <v>0</v>
      </c>
      <c r="S149" s="46">
        <f ca="1">IF(COUNTIFS(Распис!$B$4:$B$300,$A149,Распис!$C$4:$C$300,"&lt;="&amp;S$1,Распис!$D$4:$D$300,"&gt;="&amp;S$1)&gt;0,SUMIFS(Распис!$J$4:$J$300,Распис!$B$4:$B$300,$A149,Распис!$C$4:$C$300,"&lt;="&amp;S$1,Распис!$D$4:$D$300,"&gt;="&amp;S$1),SUMIF(База!$B$3:$B$305,$A149,База!$J$3:$J$152))</f>
        <v>0</v>
      </c>
      <c r="T149" s="46">
        <f ca="1">IF(COUNTIFS(Распис!$B$4:$B$300,$A149,Распис!$C$4:$C$300,"&lt;="&amp;T$1,Распис!$D$4:$D$300,"&gt;="&amp;T$1)&gt;0,SUMIFS(Распис!$K$4:$K$300,Распис!$B$4:$B$300,$A149,Распис!$C$4:$C$300,"&lt;="&amp;T$1,Распис!$D$4:$D$300,"&gt;="&amp;T$1),SUMIF(База!$B$3:$B$305,$A149,База!$K$3:$K$152))</f>
        <v>0</v>
      </c>
      <c r="U149" s="46" t="s">
        <v>23</v>
      </c>
      <c r="V149" s="46">
        <f ca="1">IF(COUNTIFS(Распис!$B$4:$B$300,$A149,Распис!$C$4:$C$300,"&lt;="&amp;V$1,Распис!$D$4:$D$300,"&gt;="&amp;V$1)&gt;0,SUMIFS(Распис!$F$4:$F$300,Распис!$B$4:$B$300,$A149,Распис!$C$4:$C$300,"&lt;="&amp;V$1,Распис!$D$4:$D$300,"&gt;="&amp;V$1),SUMIF(База!$B$3:$B$305,$A149,База!$F$3:$F$152))</f>
        <v>0</v>
      </c>
      <c r="W149" s="46">
        <f ca="1">IF(COUNTIFS(Распис!$B$4:$B$300,$A149,Распис!$C$4:$C$300,"&lt;="&amp;W$1,Распис!$D$4:$D$300,"&gt;="&amp;W$1)&gt;0,SUMIFS(Распис!$G$4:$G$300,Распис!$B$4:$B$300,$A149,Распис!$C$4:$C$300,"&lt;="&amp;W$1,Распис!$D$4:$D$300,"&gt;="&amp;W$1),SUMIF(База!$B$3:$B$305,$A149,База!$G$3:$G$152))</f>
        <v>0</v>
      </c>
      <c r="X149" s="46">
        <f ca="1">IF(COUNTIFS(Распис!$B$4:$B$300,$A149,Распис!$C$4:$C$300,"&lt;="&amp;X$1,Распис!$D$4:$D$300,"&gt;="&amp;X$1)&gt;0,SUMIFS(Распис!$H$4:$H$300,Распис!$B$4:$B$300,$A149,Распис!$C$4:$C$300,"&lt;="&amp;X$1,Распис!$D$4:$D$300,"&gt;="&amp;X$1),SUMIF(База!$B$3:$B$305,$A149,База!$H$3:$H$152))</f>
        <v>0</v>
      </c>
      <c r="Y149" s="46">
        <f ca="1">IF(COUNTIFS(Распис!$B$4:$B$300,$A149,Распис!$C$4:$C$300,"&lt;="&amp;Y$1,Распис!$D$4:$D$300,"&gt;="&amp;Y$1)&gt;0,SUMIFS(Распис!$I$4:$I$300,Распис!$B$4:$B$300,$A149,Распис!$C$4:$C$300,"&lt;="&amp;Y$1,Распис!$D$4:$D$300,"&gt;="&amp;Y$1),SUMIF(База!$B$3:$B$305,$A149,База!$I$3:$I$152))</f>
        <v>0</v>
      </c>
      <c r="Z149" s="46">
        <f ca="1">IF(COUNTIFS(Распис!$B$4:$B$300,$A149,Распис!$C$4:$C$300,"&lt;="&amp;Z$1,Распис!$D$4:$D$300,"&gt;="&amp;Z$1)&gt;0,SUMIFS(Распис!$J$4:$J$300,Распис!$B$4:$B$300,$A149,Распис!$C$4:$C$300,"&lt;="&amp;Z$1,Распис!$D$4:$D$300,"&gt;="&amp;Z$1),SUMIF(База!$B$3:$B$305,$A149,База!$J$3:$J$152))</f>
        <v>0</v>
      </c>
      <c r="AA149" s="46" t="s">
        <v>25</v>
      </c>
      <c r="AB149" s="46" t="s">
        <v>23</v>
      </c>
      <c r="AC149" s="46" t="s">
        <v>25</v>
      </c>
      <c r="AD149" s="46" t="s">
        <v>25</v>
      </c>
      <c r="AE149" s="46" t="s">
        <v>25</v>
      </c>
      <c r="AF149" s="46" t="s">
        <v>25</v>
      </c>
      <c r="AG149" s="46">
        <f t="shared" ca="1" si="27"/>
        <v>0</v>
      </c>
      <c r="AH149" s="46">
        <f ca="1">AG149-SUMIFS(Распред!$G$4:$G$300,Распред!$B$4:$B$300,"май",Распред!$F$4:$F$300,A149)</f>
        <v>0</v>
      </c>
      <c r="AI149" s="46">
        <f ca="1">AH149+(COUNTIF(B149:AF149,"КД")+SUMIFS(Распред!$AH$4:$AH$300,Распред!$F$4:$F$300,A149,Распред!$B$4:$B$300,"май"))*4</f>
        <v>20</v>
      </c>
      <c r="AJ149" s="46">
        <f t="shared" ca="1" si="28"/>
        <v>0</v>
      </c>
      <c r="AK149" s="46">
        <f t="shared" ca="1" si="29"/>
        <v>0</v>
      </c>
      <c r="AL149" s="46">
        <f>SUMIFS(Распред!$K$4:$K$300,Распред!$B$4:$B$300,"май",Распред!$J$4:$J$300,A149)+SUMIFS(Распред!$M$4:$M$300,Распред!$B$4:$B$300,"май",Распред!$L$4:$L$300,A149)+SUMIFS(Распред!$O$4:$O$300,Распред!$B$4:$B$300,"май",Распред!$N$4:$N$300,A149)+SUMIFS(Распред!$Q$4:$Q$300,Распред!$B$4:$B$300,"май",Распред!$P$4:$P$300,A149)+SUMIFS(Распред!$S$4:$S$300,Распред!$B$4:$B$300,"май",Распред!$R$4:$R$300,A149)+SUMIFS(Распред!$U$4:$U$300,Распред!$B$4:$B$300,"май",Распред!$T$4:$T$300,A149)+SUMIFS(Распред!$W$4:$W$300,Распред!$B$4:$B$300,"май",Распред!$V$4:$V$300,A149)+SUMIFS(Распред!$Y$4:$Y$300,Распред!$B$4:$B$300,"май",Распред!$X$4:$X$300,A149)+SUMIFS(Распред!$AA$4:$AA$300,Распред!$B$4:$B$300,"май",Распред!$Z$4:$Z$300,A149)+SUMIFS(Распред!$AC$4:$AC$300,Распред!$B$4:$B$300,"май",Распред!$AB$4:$AB$300,A149)</f>
        <v>0</v>
      </c>
      <c r="AM149" s="46">
        <f t="shared" ca="1" si="30"/>
        <v>0</v>
      </c>
      <c r="AN149" s="46">
        <f t="shared" ca="1" si="31"/>
        <v>0</v>
      </c>
      <c r="AO149" s="46">
        <f t="shared" ca="1" si="32"/>
        <v>0</v>
      </c>
      <c r="AP149" s="46">
        <f>январь!AP149</f>
        <v>0</v>
      </c>
      <c r="AQ149" s="46">
        <f t="shared" ca="1" si="25"/>
        <v>0</v>
      </c>
      <c r="AR149" s="47"/>
      <c r="AS149" s="47">
        <f t="shared" ca="1" si="33"/>
        <v>0</v>
      </c>
      <c r="AT149" s="47"/>
      <c r="AU149" s="47"/>
      <c r="AV149" s="47"/>
      <c r="AW149" s="47"/>
      <c r="AX149" s="47"/>
      <c r="AY149" s="184"/>
      <c r="AZ149" s="184"/>
      <c r="BA149" s="184"/>
      <c r="BB149" s="184"/>
      <c r="BC149" s="184"/>
      <c r="BD149" s="184"/>
      <c r="BE149" s="184"/>
    </row>
    <row r="150" spans="1:86" x14ac:dyDescent="0.25">
      <c r="A150" s="47">
        <f>База!B150</f>
        <v>0</v>
      </c>
      <c r="B150" s="46" t="s">
        <v>24</v>
      </c>
      <c r="C150" s="46">
        <f ca="1">IF(COUNTIFS(Распис!$B$4:$B$300,$A150,Распис!$C$4:$C$300,"&lt;="&amp;C$1,Распис!$D$4:$D$300,"&gt;="&amp;C$1)&gt;0,SUMIFS(Распис!$H$4:$H$300,Распис!$B$4:$B$300,$A150,Распис!$C$4:$C$300,"&lt;="&amp;C$1,Распис!$D$4:$D$300,"&gt;="&amp;C$1),SUMIF(База!$B$3:$B$305,$A150,База!$H$3:$H$152))</f>
        <v>0</v>
      </c>
      <c r="D150" s="46">
        <f ca="1">IF(COUNTIFS(Распис!$B$4:$B$300,$A150,Распис!$C$4:$C$300,"&lt;="&amp;D$1,Распис!$D$4:$D$300,"&gt;="&amp;D$1)&gt;0,SUMIFS(Распис!$I$4:$I$300,Распис!$B$4:$B$300,$A150,Распис!$C$4:$C$300,"&lt;="&amp;D$1,Распис!$D$4:$D$300,"&gt;="&amp;D$1),SUMIF(База!$B$3:$B$305,$A150,База!$I$3:$I$152))</f>
        <v>0</v>
      </c>
      <c r="E150" s="46">
        <f ca="1">IF(COUNTIFS(Распис!$B$4:$B$300,$A150,Распис!$C$4:$C$300,"&lt;="&amp;E$1,Распис!$D$4:$D$300,"&gt;="&amp;E$1)&gt;0,SUMIFS(Распис!$J$4:$J$300,Распис!$B$4:$B$300,$A150,Распис!$C$4:$C$300,"&lt;="&amp;E$1,Распис!$D$4:$D$300,"&gt;="&amp;E$1),SUMIF(База!$B$3:$B$305,$A150,База!$J$3:$J$152))</f>
        <v>0</v>
      </c>
      <c r="F150" s="46">
        <f ca="1">IF(COUNTIFS(Распис!$B$4:$B$300,$A150,Распис!$C$4:$C$300,"&lt;="&amp;F$1,Распис!$D$4:$D$300,"&gt;="&amp;F$1)&gt;0,SUMIFS(Распис!$K$4:$K$300,Распис!$B$4:$B$300,$A150,Распис!$C$4:$C$300,"&lt;="&amp;F$1,Распис!$D$4:$D$300,"&gt;="&amp;F$1),SUMIF(База!$B$3:$B$305,$A150,База!$K$3:$K$152))</f>
        <v>0</v>
      </c>
      <c r="G150" s="46" t="s">
        <v>23</v>
      </c>
      <c r="H150" s="46" t="s">
        <v>24</v>
      </c>
      <c r="I150" s="46">
        <f ca="1">IF(COUNTIFS(Распис!$B$4:$B$300,$A150,Распис!$C$4:$C$300,"&lt;="&amp;I$1,Распис!$D$4:$D$300,"&gt;="&amp;I$1)&gt;0,SUMIFS(Распис!$G$4:$G$300,Распис!$B$4:$B$300,$A150,Распис!$C$4:$C$300,"&lt;="&amp;I$1,Распис!$D$4:$D$300,"&gt;="&amp;I$1),SUMIF(База!$B$3:$B$305,$A150,База!$G$3:$G$152))</f>
        <v>0</v>
      </c>
      <c r="J150" s="46" t="s">
        <v>24</v>
      </c>
      <c r="K150" s="46">
        <f ca="1">IF(COUNTIFS(Распис!$B$4:$B$300,$A150,Распис!$C$4:$C$300,"&lt;="&amp;K$1,Распис!$D$4:$D$300,"&gt;="&amp;K$1)&gt;0,SUMIFS(Распис!$I$4:$I$300,Распис!$B$4:$B$300,$A150,Распис!$C$4:$C$300,"&lt;="&amp;K$1,Распис!$D$4:$D$300,"&gt;="&amp;K$1),SUMIF(База!$B$3:$B$305,$A150,База!$I$3:$I$152))</f>
        <v>0</v>
      </c>
      <c r="L150" s="46">
        <f ca="1">IF(COUNTIFS(Распис!$B$4:$B$300,$A150,Распис!$C$4:$C$300,"&lt;="&amp;L$1,Распис!$D$4:$D$300,"&gt;="&amp;L$1)&gt;0,SUMIFS(Распис!$J$4:$J$300,Распис!$B$4:$B$300,$A150,Распис!$C$4:$C$300,"&lt;="&amp;L$1,Распис!$D$4:$D$300,"&gt;="&amp;L$1),SUMIF(База!$B$3:$B$305,$A150,База!$J$3:$J$152))</f>
        <v>0</v>
      </c>
      <c r="M150" s="46">
        <f ca="1">IF(COUNTIFS(Распис!$B$4:$B$300,$A150,Распис!$C$4:$C$300,"&lt;="&amp;M$1,Распис!$D$4:$D$300,"&gt;="&amp;M$1)&gt;0,SUMIFS(Распис!$K$4:$K$300,Распис!$B$4:$B$300,$A150,Распис!$C$4:$C$300,"&lt;="&amp;M$1,Распис!$D$4:$D$300,"&gt;="&amp;M$1),SUMIF(База!$B$3:$B$305,$A150,База!$K$3:$K$152))</f>
        <v>0</v>
      </c>
      <c r="N150" s="46" t="s">
        <v>23</v>
      </c>
      <c r="O150" s="46">
        <f ca="1">IF(COUNTIFS(Распис!$B$4:$B$300,$A150,Распис!$C$4:$C$300,"&lt;="&amp;O$1,Распис!$D$4:$D$300,"&gt;="&amp;O$1)&gt;0,SUMIFS(Распис!$F$4:$F$300,Распис!$B$4:$B$300,$A150,Распис!$C$4:$C$300,"&lt;="&amp;O$1,Распис!$D$4:$D$300,"&gt;="&amp;O$1),SUMIF(База!$B$3:$B$305,$A150,База!$F$3:$F$152))</f>
        <v>0</v>
      </c>
      <c r="P150" s="46">
        <f ca="1">IF(COUNTIFS(Распис!$B$4:$B$300,$A150,Распис!$C$4:$C$300,"&lt;="&amp;P$1,Распис!$D$4:$D$300,"&gt;="&amp;P$1)&gt;0,SUMIFS(Распис!$G$4:$G$300,Распис!$B$4:$B$300,$A150,Распис!$C$4:$C$300,"&lt;="&amp;P$1,Распис!$D$4:$D$300,"&gt;="&amp;P$1),SUMIF(База!$B$3:$B$305,$A150,База!$G$3:$G$152))</f>
        <v>0</v>
      </c>
      <c r="Q150" s="46">
        <f ca="1">IF(COUNTIFS(Распис!$B$4:$B$300,$A150,Распис!$C$4:$C$300,"&lt;="&amp;Q$1,Распис!$D$4:$D$300,"&gt;="&amp;Q$1)&gt;0,SUMIFS(Распис!$H$4:$H$300,Распис!$B$4:$B$300,$A150,Распис!$C$4:$C$300,"&lt;="&amp;Q$1,Распис!$D$4:$D$300,"&gt;="&amp;Q$1),SUMIF(База!$B$3:$B$305,$A150,База!$H$3:$H$152))</f>
        <v>0</v>
      </c>
      <c r="R150" s="46">
        <f ca="1">IF(COUNTIFS(Распис!$B$4:$B$300,$A150,Распис!$C$4:$C$300,"&lt;="&amp;R$1,Распис!$D$4:$D$300,"&gt;="&amp;R$1)&gt;0,SUMIFS(Распис!$I$4:$I$300,Распис!$B$4:$B$300,$A150,Распис!$C$4:$C$300,"&lt;="&amp;R$1,Распис!$D$4:$D$300,"&gt;="&amp;R$1),SUMIF(База!$B$3:$B$305,$A150,База!$I$3:$I$152))</f>
        <v>0</v>
      </c>
      <c r="S150" s="46">
        <f ca="1">IF(COUNTIFS(Распис!$B$4:$B$300,$A150,Распис!$C$4:$C$300,"&lt;="&amp;S$1,Распис!$D$4:$D$300,"&gt;="&amp;S$1)&gt;0,SUMIFS(Распис!$J$4:$J$300,Распис!$B$4:$B$300,$A150,Распис!$C$4:$C$300,"&lt;="&amp;S$1,Распис!$D$4:$D$300,"&gt;="&amp;S$1),SUMIF(База!$B$3:$B$305,$A150,База!$J$3:$J$152))</f>
        <v>0</v>
      </c>
      <c r="T150" s="46">
        <f ca="1">IF(COUNTIFS(Распис!$B$4:$B$300,$A150,Распис!$C$4:$C$300,"&lt;="&amp;T$1,Распис!$D$4:$D$300,"&gt;="&amp;T$1)&gt;0,SUMIFS(Распис!$K$4:$K$300,Распис!$B$4:$B$300,$A150,Распис!$C$4:$C$300,"&lt;="&amp;T$1,Распис!$D$4:$D$300,"&gt;="&amp;T$1),SUMIF(База!$B$3:$B$305,$A150,База!$K$3:$K$152))</f>
        <v>0</v>
      </c>
      <c r="U150" s="46" t="s">
        <v>23</v>
      </c>
      <c r="V150" s="46">
        <f ca="1">IF(COUNTIFS(Распис!$B$4:$B$300,$A150,Распис!$C$4:$C$300,"&lt;="&amp;V$1,Распис!$D$4:$D$300,"&gt;="&amp;V$1)&gt;0,SUMIFS(Распис!$F$4:$F$300,Распис!$B$4:$B$300,$A150,Распис!$C$4:$C$300,"&lt;="&amp;V$1,Распис!$D$4:$D$300,"&gt;="&amp;V$1),SUMIF(База!$B$3:$B$305,$A150,База!$F$3:$F$152))</f>
        <v>0</v>
      </c>
      <c r="W150" s="46">
        <f ca="1">IF(COUNTIFS(Распис!$B$4:$B$300,$A150,Распис!$C$4:$C$300,"&lt;="&amp;W$1,Распис!$D$4:$D$300,"&gt;="&amp;W$1)&gt;0,SUMIFS(Распис!$G$4:$G$300,Распис!$B$4:$B$300,$A150,Распис!$C$4:$C$300,"&lt;="&amp;W$1,Распис!$D$4:$D$300,"&gt;="&amp;W$1),SUMIF(База!$B$3:$B$305,$A150,База!$G$3:$G$152))</f>
        <v>0</v>
      </c>
      <c r="X150" s="46">
        <f ca="1">IF(COUNTIFS(Распис!$B$4:$B$300,$A150,Распис!$C$4:$C$300,"&lt;="&amp;X$1,Распис!$D$4:$D$300,"&gt;="&amp;X$1)&gt;0,SUMIFS(Распис!$H$4:$H$300,Распис!$B$4:$B$300,$A150,Распис!$C$4:$C$300,"&lt;="&amp;X$1,Распис!$D$4:$D$300,"&gt;="&amp;X$1),SUMIF(База!$B$3:$B$305,$A150,База!$H$3:$H$152))</f>
        <v>0</v>
      </c>
      <c r="Y150" s="46">
        <f ca="1">IF(COUNTIFS(Распис!$B$4:$B$300,$A150,Распис!$C$4:$C$300,"&lt;="&amp;Y$1,Распис!$D$4:$D$300,"&gt;="&amp;Y$1)&gt;0,SUMIFS(Распис!$I$4:$I$300,Распис!$B$4:$B$300,$A150,Распис!$C$4:$C$300,"&lt;="&amp;Y$1,Распис!$D$4:$D$300,"&gt;="&amp;Y$1),SUMIF(База!$B$3:$B$305,$A150,База!$I$3:$I$152))</f>
        <v>0</v>
      </c>
      <c r="Z150" s="46">
        <f ca="1">IF(COUNTIFS(Распис!$B$4:$B$300,$A150,Распис!$C$4:$C$300,"&lt;="&amp;Z$1,Распис!$D$4:$D$300,"&gt;="&amp;Z$1)&gt;0,SUMIFS(Распис!$J$4:$J$300,Распис!$B$4:$B$300,$A150,Распис!$C$4:$C$300,"&lt;="&amp;Z$1,Распис!$D$4:$D$300,"&gt;="&amp;Z$1),SUMIF(База!$B$3:$B$305,$A150,База!$J$3:$J$152))</f>
        <v>0</v>
      </c>
      <c r="AA150" s="46" t="s">
        <v>25</v>
      </c>
      <c r="AB150" s="46" t="s">
        <v>23</v>
      </c>
      <c r="AC150" s="46" t="s">
        <v>25</v>
      </c>
      <c r="AD150" s="46" t="s">
        <v>25</v>
      </c>
      <c r="AE150" s="46" t="s">
        <v>25</v>
      </c>
      <c r="AF150" s="46" t="s">
        <v>25</v>
      </c>
      <c r="AG150" s="46">
        <f t="shared" ca="1" si="27"/>
        <v>0</v>
      </c>
      <c r="AH150" s="46">
        <f ca="1">AG150-SUMIFS(Распред!$G$4:$G$300,Распред!$B$4:$B$300,"май",Распред!$F$4:$F$300,A150)</f>
        <v>0</v>
      </c>
      <c r="AI150" s="46">
        <f ca="1">AH150+(COUNTIF(B150:AF150,"КД")+SUMIFS(Распред!$AH$4:$AH$300,Распред!$F$4:$F$300,A150,Распред!$B$4:$B$300,"май"))*4</f>
        <v>20</v>
      </c>
      <c r="AJ150" s="46">
        <f t="shared" ca="1" si="28"/>
        <v>0</v>
      </c>
      <c r="AK150" s="46">
        <f t="shared" ca="1" si="29"/>
        <v>0</v>
      </c>
      <c r="AL150" s="46">
        <f>SUMIFS(Распред!$K$4:$K$300,Распред!$B$4:$B$300,"май",Распред!$J$4:$J$300,A150)+SUMIFS(Распред!$M$4:$M$300,Распред!$B$4:$B$300,"май",Распред!$L$4:$L$300,A150)+SUMIFS(Распред!$O$4:$O$300,Распред!$B$4:$B$300,"май",Распред!$N$4:$N$300,A150)+SUMIFS(Распред!$Q$4:$Q$300,Распред!$B$4:$B$300,"май",Распред!$P$4:$P$300,A150)+SUMIFS(Распред!$S$4:$S$300,Распред!$B$4:$B$300,"май",Распред!$R$4:$R$300,A150)+SUMIFS(Распред!$U$4:$U$300,Распред!$B$4:$B$300,"май",Распред!$T$4:$T$300,A150)+SUMIFS(Распред!$W$4:$W$300,Распред!$B$4:$B$300,"май",Распред!$V$4:$V$300,A150)+SUMIFS(Распред!$Y$4:$Y$300,Распред!$B$4:$B$300,"май",Распред!$X$4:$X$300,A150)+SUMIFS(Распред!$AA$4:$AA$300,Распред!$B$4:$B$300,"май",Распред!$Z$4:$Z$300,A150)+SUMIFS(Распред!$AC$4:$AC$300,Распред!$B$4:$B$300,"май",Распред!$AB$4:$AB$300,A150)</f>
        <v>0</v>
      </c>
      <c r="AM150" s="46">
        <f t="shared" ca="1" si="30"/>
        <v>0</v>
      </c>
      <c r="AN150" s="46">
        <f t="shared" ca="1" si="31"/>
        <v>0</v>
      </c>
      <c r="AO150" s="46">
        <f t="shared" ca="1" si="32"/>
        <v>0</v>
      </c>
      <c r="AP150" s="46">
        <f>январь!AP150</f>
        <v>0</v>
      </c>
      <c r="AQ150" s="46">
        <f t="shared" ca="1" si="25"/>
        <v>0</v>
      </c>
      <c r="AR150" s="47"/>
      <c r="AS150" s="47">
        <f t="shared" ca="1" si="33"/>
        <v>0</v>
      </c>
      <c r="AT150" s="47"/>
      <c r="AU150" s="47"/>
      <c r="AV150" s="47"/>
      <c r="AW150" s="47"/>
      <c r="AX150" s="47"/>
      <c r="AY150" s="184"/>
      <c r="AZ150" s="184"/>
      <c r="BA150" s="184"/>
      <c r="BB150" s="184"/>
      <c r="BC150" s="184"/>
      <c r="BD150" s="184"/>
      <c r="BE150" s="184"/>
    </row>
    <row r="151" spans="1:86" x14ac:dyDescent="0.25">
      <c r="A151" s="47">
        <f>База!B151</f>
        <v>0</v>
      </c>
      <c r="B151" s="46" t="s">
        <v>24</v>
      </c>
      <c r="C151" s="46">
        <f ca="1">IF(COUNTIFS(Распис!$B$4:$B$300,$A151,Распис!$C$4:$C$300,"&lt;="&amp;C$1,Распис!$D$4:$D$300,"&gt;="&amp;C$1)&gt;0,SUMIFS(Распис!$H$4:$H$300,Распис!$B$4:$B$300,$A151,Распис!$C$4:$C$300,"&lt;="&amp;C$1,Распис!$D$4:$D$300,"&gt;="&amp;C$1),SUMIF(База!$B$3:$B$305,$A151,База!$H$3:$H$152))</f>
        <v>0</v>
      </c>
      <c r="D151" s="46">
        <f ca="1">IF(COUNTIFS(Распис!$B$4:$B$300,$A151,Распис!$C$4:$C$300,"&lt;="&amp;D$1,Распис!$D$4:$D$300,"&gt;="&amp;D$1)&gt;0,SUMIFS(Распис!$I$4:$I$300,Распис!$B$4:$B$300,$A151,Распис!$C$4:$C$300,"&lt;="&amp;D$1,Распис!$D$4:$D$300,"&gt;="&amp;D$1),SUMIF(База!$B$3:$B$305,$A151,База!$I$3:$I$152))</f>
        <v>0</v>
      </c>
      <c r="E151" s="46">
        <f ca="1">IF(COUNTIFS(Распис!$B$4:$B$300,$A151,Распис!$C$4:$C$300,"&lt;="&amp;E$1,Распис!$D$4:$D$300,"&gt;="&amp;E$1)&gt;0,SUMIFS(Распис!$J$4:$J$300,Распис!$B$4:$B$300,$A151,Распис!$C$4:$C$300,"&lt;="&amp;E$1,Распис!$D$4:$D$300,"&gt;="&amp;E$1),SUMIF(База!$B$3:$B$305,$A151,База!$J$3:$J$152))</f>
        <v>0</v>
      </c>
      <c r="F151" s="46">
        <f ca="1">IF(COUNTIFS(Распис!$B$4:$B$300,$A151,Распис!$C$4:$C$300,"&lt;="&amp;F$1,Распис!$D$4:$D$300,"&gt;="&amp;F$1)&gt;0,SUMIFS(Распис!$K$4:$K$300,Распис!$B$4:$B$300,$A151,Распис!$C$4:$C$300,"&lt;="&amp;F$1,Распис!$D$4:$D$300,"&gt;="&amp;F$1),SUMIF(База!$B$3:$B$305,$A151,База!$K$3:$K$152))</f>
        <v>0</v>
      </c>
      <c r="G151" s="46" t="s">
        <v>23</v>
      </c>
      <c r="H151" s="46" t="s">
        <v>24</v>
      </c>
      <c r="I151" s="46">
        <f ca="1">IF(COUNTIFS(Распис!$B$4:$B$300,$A151,Распис!$C$4:$C$300,"&lt;="&amp;I$1,Распис!$D$4:$D$300,"&gt;="&amp;I$1)&gt;0,SUMIFS(Распис!$G$4:$G$300,Распис!$B$4:$B$300,$A151,Распис!$C$4:$C$300,"&lt;="&amp;I$1,Распис!$D$4:$D$300,"&gt;="&amp;I$1),SUMIF(База!$B$3:$B$305,$A151,База!$G$3:$G$152))</f>
        <v>0</v>
      </c>
      <c r="J151" s="46" t="s">
        <v>24</v>
      </c>
      <c r="K151" s="46">
        <f ca="1">IF(COUNTIFS(Распис!$B$4:$B$300,$A151,Распис!$C$4:$C$300,"&lt;="&amp;K$1,Распис!$D$4:$D$300,"&gt;="&amp;K$1)&gt;0,SUMIFS(Распис!$I$4:$I$300,Распис!$B$4:$B$300,$A151,Распис!$C$4:$C$300,"&lt;="&amp;K$1,Распис!$D$4:$D$300,"&gt;="&amp;K$1),SUMIF(База!$B$3:$B$305,$A151,База!$I$3:$I$152))</f>
        <v>0</v>
      </c>
      <c r="L151" s="46">
        <f ca="1">IF(COUNTIFS(Распис!$B$4:$B$300,$A151,Распис!$C$4:$C$300,"&lt;="&amp;L$1,Распис!$D$4:$D$300,"&gt;="&amp;L$1)&gt;0,SUMIFS(Распис!$J$4:$J$300,Распис!$B$4:$B$300,$A151,Распис!$C$4:$C$300,"&lt;="&amp;L$1,Распис!$D$4:$D$300,"&gt;="&amp;L$1),SUMIF(База!$B$3:$B$305,$A151,База!$J$3:$J$152))</f>
        <v>0</v>
      </c>
      <c r="M151" s="46">
        <f ca="1">IF(COUNTIFS(Распис!$B$4:$B$300,$A151,Распис!$C$4:$C$300,"&lt;="&amp;M$1,Распис!$D$4:$D$300,"&gt;="&amp;M$1)&gt;0,SUMIFS(Распис!$K$4:$K$300,Распис!$B$4:$B$300,$A151,Распис!$C$4:$C$300,"&lt;="&amp;M$1,Распис!$D$4:$D$300,"&gt;="&amp;M$1),SUMIF(База!$B$3:$B$305,$A151,База!$K$3:$K$152))</f>
        <v>0</v>
      </c>
      <c r="N151" s="46" t="s">
        <v>23</v>
      </c>
      <c r="O151" s="46">
        <f ca="1">IF(COUNTIFS(Распис!$B$4:$B$300,$A151,Распис!$C$4:$C$300,"&lt;="&amp;O$1,Распис!$D$4:$D$300,"&gt;="&amp;O$1)&gt;0,SUMIFS(Распис!$F$4:$F$300,Распис!$B$4:$B$300,$A151,Распис!$C$4:$C$300,"&lt;="&amp;O$1,Распис!$D$4:$D$300,"&gt;="&amp;O$1),SUMIF(База!$B$3:$B$305,$A151,База!$F$3:$F$152))</f>
        <v>0</v>
      </c>
      <c r="P151" s="46">
        <f ca="1">IF(COUNTIFS(Распис!$B$4:$B$300,$A151,Распис!$C$4:$C$300,"&lt;="&amp;P$1,Распис!$D$4:$D$300,"&gt;="&amp;P$1)&gt;0,SUMIFS(Распис!$G$4:$G$300,Распис!$B$4:$B$300,$A151,Распис!$C$4:$C$300,"&lt;="&amp;P$1,Распис!$D$4:$D$300,"&gt;="&amp;P$1),SUMIF(База!$B$3:$B$305,$A151,База!$G$3:$G$152))</f>
        <v>0</v>
      </c>
      <c r="Q151" s="46">
        <f ca="1">IF(COUNTIFS(Распис!$B$4:$B$300,$A151,Распис!$C$4:$C$300,"&lt;="&amp;Q$1,Распис!$D$4:$D$300,"&gt;="&amp;Q$1)&gt;0,SUMIFS(Распис!$H$4:$H$300,Распис!$B$4:$B$300,$A151,Распис!$C$4:$C$300,"&lt;="&amp;Q$1,Распис!$D$4:$D$300,"&gt;="&amp;Q$1),SUMIF(База!$B$3:$B$305,$A151,База!$H$3:$H$152))</f>
        <v>0</v>
      </c>
      <c r="R151" s="46">
        <f ca="1">IF(COUNTIFS(Распис!$B$4:$B$300,$A151,Распис!$C$4:$C$300,"&lt;="&amp;R$1,Распис!$D$4:$D$300,"&gt;="&amp;R$1)&gt;0,SUMIFS(Распис!$I$4:$I$300,Распис!$B$4:$B$300,$A151,Распис!$C$4:$C$300,"&lt;="&amp;R$1,Распис!$D$4:$D$300,"&gt;="&amp;R$1),SUMIF(База!$B$3:$B$305,$A151,База!$I$3:$I$152))</f>
        <v>0</v>
      </c>
      <c r="S151" s="46">
        <f ca="1">IF(COUNTIFS(Распис!$B$4:$B$300,$A151,Распис!$C$4:$C$300,"&lt;="&amp;S$1,Распис!$D$4:$D$300,"&gt;="&amp;S$1)&gt;0,SUMIFS(Распис!$J$4:$J$300,Распис!$B$4:$B$300,$A151,Распис!$C$4:$C$300,"&lt;="&amp;S$1,Распис!$D$4:$D$300,"&gt;="&amp;S$1),SUMIF(База!$B$3:$B$305,$A151,База!$J$3:$J$152))</f>
        <v>0</v>
      </c>
      <c r="T151" s="46">
        <f ca="1">IF(COUNTIFS(Распис!$B$4:$B$300,$A151,Распис!$C$4:$C$300,"&lt;="&amp;T$1,Распис!$D$4:$D$300,"&gt;="&amp;T$1)&gt;0,SUMIFS(Распис!$K$4:$K$300,Распис!$B$4:$B$300,$A151,Распис!$C$4:$C$300,"&lt;="&amp;T$1,Распис!$D$4:$D$300,"&gt;="&amp;T$1),SUMIF(База!$B$3:$B$305,$A151,База!$K$3:$K$152))</f>
        <v>0</v>
      </c>
      <c r="U151" s="46" t="s">
        <v>23</v>
      </c>
      <c r="V151" s="46">
        <f ca="1">IF(COUNTIFS(Распис!$B$4:$B$300,$A151,Распис!$C$4:$C$300,"&lt;="&amp;V$1,Распис!$D$4:$D$300,"&gt;="&amp;V$1)&gt;0,SUMIFS(Распис!$F$4:$F$300,Распис!$B$4:$B$300,$A151,Распис!$C$4:$C$300,"&lt;="&amp;V$1,Распис!$D$4:$D$300,"&gt;="&amp;V$1),SUMIF(База!$B$3:$B$305,$A151,База!$F$3:$F$152))</f>
        <v>0</v>
      </c>
      <c r="W151" s="46">
        <f ca="1">IF(COUNTIFS(Распис!$B$4:$B$300,$A151,Распис!$C$4:$C$300,"&lt;="&amp;W$1,Распис!$D$4:$D$300,"&gt;="&amp;W$1)&gt;0,SUMIFS(Распис!$G$4:$G$300,Распис!$B$4:$B$300,$A151,Распис!$C$4:$C$300,"&lt;="&amp;W$1,Распис!$D$4:$D$300,"&gt;="&amp;W$1),SUMIF(База!$B$3:$B$305,$A151,База!$G$3:$G$152))</f>
        <v>0</v>
      </c>
      <c r="X151" s="46">
        <f ca="1">IF(COUNTIFS(Распис!$B$4:$B$300,$A151,Распис!$C$4:$C$300,"&lt;="&amp;X$1,Распис!$D$4:$D$300,"&gt;="&amp;X$1)&gt;0,SUMIFS(Распис!$H$4:$H$300,Распис!$B$4:$B$300,$A151,Распис!$C$4:$C$300,"&lt;="&amp;X$1,Распис!$D$4:$D$300,"&gt;="&amp;X$1),SUMIF(База!$B$3:$B$305,$A151,База!$H$3:$H$152))</f>
        <v>0</v>
      </c>
      <c r="Y151" s="46">
        <f ca="1">IF(COUNTIFS(Распис!$B$4:$B$300,$A151,Распис!$C$4:$C$300,"&lt;="&amp;Y$1,Распис!$D$4:$D$300,"&gt;="&amp;Y$1)&gt;0,SUMIFS(Распис!$I$4:$I$300,Распис!$B$4:$B$300,$A151,Распис!$C$4:$C$300,"&lt;="&amp;Y$1,Распис!$D$4:$D$300,"&gt;="&amp;Y$1),SUMIF(База!$B$3:$B$305,$A151,База!$I$3:$I$152))</f>
        <v>0</v>
      </c>
      <c r="Z151" s="46">
        <f ca="1">IF(COUNTIFS(Распис!$B$4:$B$300,$A151,Распис!$C$4:$C$300,"&lt;="&amp;Z$1,Распис!$D$4:$D$300,"&gt;="&amp;Z$1)&gt;0,SUMIFS(Распис!$J$4:$J$300,Распис!$B$4:$B$300,$A151,Распис!$C$4:$C$300,"&lt;="&amp;Z$1,Распис!$D$4:$D$300,"&gt;="&amp;Z$1),SUMIF(База!$B$3:$B$305,$A151,База!$J$3:$J$152))</f>
        <v>0</v>
      </c>
      <c r="AA151" s="46" t="s">
        <v>25</v>
      </c>
      <c r="AB151" s="46" t="s">
        <v>23</v>
      </c>
      <c r="AC151" s="46" t="s">
        <v>25</v>
      </c>
      <c r="AD151" s="46" t="s">
        <v>25</v>
      </c>
      <c r="AE151" s="46" t="s">
        <v>25</v>
      </c>
      <c r="AF151" s="46" t="s">
        <v>25</v>
      </c>
      <c r="AG151" s="46">
        <f t="shared" ca="1" si="27"/>
        <v>0</v>
      </c>
      <c r="AH151" s="46">
        <f ca="1">AG151-SUMIFS(Распред!$G$4:$G$300,Распред!$B$4:$B$300,"май",Распред!$F$4:$F$300,A151)</f>
        <v>0</v>
      </c>
      <c r="AI151" s="46">
        <f ca="1">AH151+(COUNTIF(B151:AF151,"КД")+SUMIFS(Распред!$AH$4:$AH$300,Распред!$F$4:$F$300,A151,Распред!$B$4:$B$300,"май"))*4</f>
        <v>20</v>
      </c>
      <c r="AJ151" s="46">
        <f t="shared" ca="1" si="28"/>
        <v>0</v>
      </c>
      <c r="AK151" s="46">
        <f t="shared" ca="1" si="29"/>
        <v>0</v>
      </c>
      <c r="AL151" s="46">
        <f>SUMIFS(Распред!$K$4:$K$300,Распред!$B$4:$B$300,"май",Распред!$J$4:$J$300,A151)+SUMIFS(Распред!$M$4:$M$300,Распред!$B$4:$B$300,"май",Распред!$L$4:$L$300,A151)+SUMIFS(Распред!$O$4:$O$300,Распред!$B$4:$B$300,"май",Распред!$N$4:$N$300,A151)+SUMIFS(Распред!$Q$4:$Q$300,Распред!$B$4:$B$300,"май",Распред!$P$4:$P$300,A151)+SUMIFS(Распред!$S$4:$S$300,Распред!$B$4:$B$300,"май",Распред!$R$4:$R$300,A151)+SUMIFS(Распред!$U$4:$U$300,Распред!$B$4:$B$300,"май",Распред!$T$4:$T$300,A151)+SUMIFS(Распред!$W$4:$W$300,Распред!$B$4:$B$300,"май",Распред!$V$4:$V$300,A151)+SUMIFS(Распред!$Y$4:$Y$300,Распред!$B$4:$B$300,"май",Распред!$X$4:$X$300,A151)+SUMIFS(Распред!$AA$4:$AA$300,Распред!$B$4:$B$300,"май",Распред!$Z$4:$Z$300,A151)+SUMIFS(Распред!$AC$4:$AC$300,Распред!$B$4:$B$300,"май",Распред!$AB$4:$AB$300,A151)</f>
        <v>0</v>
      </c>
      <c r="AM151" s="46">
        <f t="shared" ca="1" si="30"/>
        <v>0</v>
      </c>
      <c r="AN151" s="46">
        <f t="shared" ca="1" si="31"/>
        <v>0</v>
      </c>
      <c r="AO151" s="46">
        <f t="shared" ca="1" si="32"/>
        <v>0</v>
      </c>
      <c r="AP151" s="46">
        <f>январь!AP151</f>
        <v>0</v>
      </c>
      <c r="AQ151" s="46">
        <f t="shared" ca="1" si="25"/>
        <v>0</v>
      </c>
      <c r="AR151" s="47"/>
      <c r="AS151" s="47">
        <f t="shared" ca="1" si="33"/>
        <v>0</v>
      </c>
      <c r="AT151" s="47"/>
      <c r="AU151" s="47"/>
      <c r="AV151" s="47"/>
      <c r="AW151" s="47"/>
      <c r="AX151" s="47"/>
      <c r="AY151" s="184"/>
      <c r="AZ151" s="184"/>
      <c r="BA151" s="184"/>
      <c r="BB151" s="184"/>
      <c r="BC151" s="184"/>
      <c r="BD151" s="184"/>
      <c r="BE151" s="184"/>
    </row>
    <row r="152" spans="1:86" x14ac:dyDescent="0.25">
      <c r="A152" s="47">
        <f>База!B152</f>
        <v>0</v>
      </c>
      <c r="B152" s="46" t="s">
        <v>24</v>
      </c>
      <c r="C152" s="46">
        <f ca="1">IF(COUNTIFS(Распис!$B$4:$B$300,$A152,Распис!$C$4:$C$300,"&lt;="&amp;C$1,Распис!$D$4:$D$300,"&gt;="&amp;C$1)&gt;0,SUMIFS(Распис!$H$4:$H$300,Распис!$B$4:$B$300,$A152,Распис!$C$4:$C$300,"&lt;="&amp;C$1,Распис!$D$4:$D$300,"&gt;="&amp;C$1),SUMIF(База!$B$3:$B$305,$A152,База!$H$3:$H$152))</f>
        <v>0</v>
      </c>
      <c r="D152" s="46">
        <f ca="1">IF(COUNTIFS(Распис!$B$4:$B$300,$A152,Распис!$C$4:$C$300,"&lt;="&amp;D$1,Распис!$D$4:$D$300,"&gt;="&amp;D$1)&gt;0,SUMIFS(Распис!$I$4:$I$300,Распис!$B$4:$B$300,$A152,Распис!$C$4:$C$300,"&lt;="&amp;D$1,Распис!$D$4:$D$300,"&gt;="&amp;D$1),SUMIF(База!$B$3:$B$305,$A152,База!$I$3:$I$152))</f>
        <v>0</v>
      </c>
      <c r="E152" s="46">
        <f ca="1">IF(COUNTIFS(Распис!$B$4:$B$300,$A152,Распис!$C$4:$C$300,"&lt;="&amp;E$1,Распис!$D$4:$D$300,"&gt;="&amp;E$1)&gt;0,SUMIFS(Распис!$J$4:$J$300,Распис!$B$4:$B$300,$A152,Распис!$C$4:$C$300,"&lt;="&amp;E$1,Распис!$D$4:$D$300,"&gt;="&amp;E$1),SUMIF(База!$B$3:$B$305,$A152,База!$J$3:$J$152))</f>
        <v>0</v>
      </c>
      <c r="F152" s="46">
        <f ca="1">IF(COUNTIFS(Распис!$B$4:$B$300,$A152,Распис!$C$4:$C$300,"&lt;="&amp;F$1,Распис!$D$4:$D$300,"&gt;="&amp;F$1)&gt;0,SUMIFS(Распис!$K$4:$K$300,Распис!$B$4:$B$300,$A152,Распис!$C$4:$C$300,"&lt;="&amp;F$1,Распис!$D$4:$D$300,"&gt;="&amp;F$1),SUMIF(База!$B$3:$B$305,$A152,База!$K$3:$K$152))</f>
        <v>0</v>
      </c>
      <c r="G152" s="46" t="s">
        <v>23</v>
      </c>
      <c r="H152" s="46" t="s">
        <v>24</v>
      </c>
      <c r="I152" s="46">
        <f ca="1">IF(COUNTIFS(Распис!$B$4:$B$300,$A152,Распис!$C$4:$C$300,"&lt;="&amp;I$1,Распис!$D$4:$D$300,"&gt;="&amp;I$1)&gt;0,SUMIFS(Распис!$G$4:$G$300,Распис!$B$4:$B$300,$A152,Распис!$C$4:$C$300,"&lt;="&amp;I$1,Распис!$D$4:$D$300,"&gt;="&amp;I$1),SUMIF(База!$B$3:$B$305,$A152,База!$G$3:$G$152))</f>
        <v>0</v>
      </c>
      <c r="J152" s="46" t="s">
        <v>24</v>
      </c>
      <c r="K152" s="46">
        <f ca="1">IF(COUNTIFS(Распис!$B$4:$B$300,$A152,Распис!$C$4:$C$300,"&lt;="&amp;K$1,Распис!$D$4:$D$300,"&gt;="&amp;K$1)&gt;0,SUMIFS(Распис!$I$4:$I$300,Распис!$B$4:$B$300,$A152,Распис!$C$4:$C$300,"&lt;="&amp;K$1,Распис!$D$4:$D$300,"&gt;="&amp;K$1),SUMIF(База!$B$3:$B$305,$A152,База!$I$3:$I$152))</f>
        <v>0</v>
      </c>
      <c r="L152" s="46">
        <f ca="1">IF(COUNTIFS(Распис!$B$4:$B$300,$A152,Распис!$C$4:$C$300,"&lt;="&amp;L$1,Распис!$D$4:$D$300,"&gt;="&amp;L$1)&gt;0,SUMIFS(Распис!$J$4:$J$300,Распис!$B$4:$B$300,$A152,Распис!$C$4:$C$300,"&lt;="&amp;L$1,Распис!$D$4:$D$300,"&gt;="&amp;L$1),SUMIF(База!$B$3:$B$305,$A152,База!$J$3:$J$152))</f>
        <v>0</v>
      </c>
      <c r="M152" s="46">
        <f ca="1">IF(COUNTIFS(Распис!$B$4:$B$300,$A152,Распис!$C$4:$C$300,"&lt;="&amp;M$1,Распис!$D$4:$D$300,"&gt;="&amp;M$1)&gt;0,SUMIFS(Распис!$K$4:$K$300,Распис!$B$4:$B$300,$A152,Распис!$C$4:$C$300,"&lt;="&amp;M$1,Распис!$D$4:$D$300,"&gt;="&amp;M$1),SUMIF(База!$B$3:$B$305,$A152,База!$K$3:$K$152))</f>
        <v>0</v>
      </c>
      <c r="N152" s="46" t="s">
        <v>23</v>
      </c>
      <c r="O152" s="46">
        <f ca="1">IF(COUNTIFS(Распис!$B$4:$B$300,$A152,Распис!$C$4:$C$300,"&lt;="&amp;O$1,Распис!$D$4:$D$300,"&gt;="&amp;O$1)&gt;0,SUMIFS(Распис!$F$4:$F$300,Распис!$B$4:$B$300,$A152,Распис!$C$4:$C$300,"&lt;="&amp;O$1,Распис!$D$4:$D$300,"&gt;="&amp;O$1),SUMIF(База!$B$3:$B$305,$A152,База!$F$3:$F$152))</f>
        <v>0</v>
      </c>
      <c r="P152" s="46">
        <f ca="1">IF(COUNTIFS(Распис!$B$4:$B$300,$A152,Распис!$C$4:$C$300,"&lt;="&amp;P$1,Распис!$D$4:$D$300,"&gt;="&amp;P$1)&gt;0,SUMIFS(Распис!$G$4:$G$300,Распис!$B$4:$B$300,$A152,Распис!$C$4:$C$300,"&lt;="&amp;P$1,Распис!$D$4:$D$300,"&gt;="&amp;P$1),SUMIF(База!$B$3:$B$305,$A152,База!$G$3:$G$152))</f>
        <v>0</v>
      </c>
      <c r="Q152" s="46">
        <f ca="1">IF(COUNTIFS(Распис!$B$4:$B$300,$A152,Распис!$C$4:$C$300,"&lt;="&amp;Q$1,Распис!$D$4:$D$300,"&gt;="&amp;Q$1)&gt;0,SUMIFS(Распис!$H$4:$H$300,Распис!$B$4:$B$300,$A152,Распис!$C$4:$C$300,"&lt;="&amp;Q$1,Распис!$D$4:$D$300,"&gt;="&amp;Q$1),SUMIF(База!$B$3:$B$305,$A152,База!$H$3:$H$152))</f>
        <v>0</v>
      </c>
      <c r="R152" s="46">
        <f ca="1">IF(COUNTIFS(Распис!$B$4:$B$300,$A152,Распис!$C$4:$C$300,"&lt;="&amp;R$1,Распис!$D$4:$D$300,"&gt;="&amp;R$1)&gt;0,SUMIFS(Распис!$I$4:$I$300,Распис!$B$4:$B$300,$A152,Распис!$C$4:$C$300,"&lt;="&amp;R$1,Распис!$D$4:$D$300,"&gt;="&amp;R$1),SUMIF(База!$B$3:$B$305,$A152,База!$I$3:$I$152))</f>
        <v>0</v>
      </c>
      <c r="S152" s="46">
        <f ca="1">IF(COUNTIFS(Распис!$B$4:$B$300,$A152,Распис!$C$4:$C$300,"&lt;="&amp;S$1,Распис!$D$4:$D$300,"&gt;="&amp;S$1)&gt;0,SUMIFS(Распис!$J$4:$J$300,Распис!$B$4:$B$300,$A152,Распис!$C$4:$C$300,"&lt;="&amp;S$1,Распис!$D$4:$D$300,"&gt;="&amp;S$1),SUMIF(База!$B$3:$B$305,$A152,База!$J$3:$J$152))</f>
        <v>0</v>
      </c>
      <c r="T152" s="46">
        <f ca="1">IF(COUNTIFS(Распис!$B$4:$B$300,$A152,Распис!$C$4:$C$300,"&lt;="&amp;T$1,Распис!$D$4:$D$300,"&gt;="&amp;T$1)&gt;0,SUMIFS(Распис!$K$4:$K$300,Распис!$B$4:$B$300,$A152,Распис!$C$4:$C$300,"&lt;="&amp;T$1,Распис!$D$4:$D$300,"&gt;="&amp;T$1),SUMIF(База!$B$3:$B$305,$A152,База!$K$3:$K$152))</f>
        <v>0</v>
      </c>
      <c r="U152" s="46" t="s">
        <v>23</v>
      </c>
      <c r="V152" s="46">
        <f ca="1">IF(COUNTIFS(Распис!$B$4:$B$300,$A152,Распис!$C$4:$C$300,"&lt;="&amp;V$1,Распис!$D$4:$D$300,"&gt;="&amp;V$1)&gt;0,SUMIFS(Распис!$F$4:$F$300,Распис!$B$4:$B$300,$A152,Распис!$C$4:$C$300,"&lt;="&amp;V$1,Распис!$D$4:$D$300,"&gt;="&amp;V$1),SUMIF(База!$B$3:$B$305,$A152,База!$F$3:$F$152))</f>
        <v>0</v>
      </c>
      <c r="W152" s="46">
        <f ca="1">IF(COUNTIFS(Распис!$B$4:$B$300,$A152,Распис!$C$4:$C$300,"&lt;="&amp;W$1,Распис!$D$4:$D$300,"&gt;="&amp;W$1)&gt;0,SUMIFS(Распис!$G$4:$G$300,Распис!$B$4:$B$300,$A152,Распис!$C$4:$C$300,"&lt;="&amp;W$1,Распис!$D$4:$D$300,"&gt;="&amp;W$1),SUMIF(База!$B$3:$B$305,$A152,База!$G$3:$G$152))</f>
        <v>0</v>
      </c>
      <c r="X152" s="46">
        <f ca="1">IF(COUNTIFS(Распис!$B$4:$B$300,$A152,Распис!$C$4:$C$300,"&lt;="&amp;X$1,Распис!$D$4:$D$300,"&gt;="&amp;X$1)&gt;0,SUMIFS(Распис!$H$4:$H$300,Распис!$B$4:$B$300,$A152,Распис!$C$4:$C$300,"&lt;="&amp;X$1,Распис!$D$4:$D$300,"&gt;="&amp;X$1),SUMIF(База!$B$3:$B$305,$A152,База!$H$3:$H$152))</f>
        <v>0</v>
      </c>
      <c r="Y152" s="46">
        <f ca="1">IF(COUNTIFS(Распис!$B$4:$B$300,$A152,Распис!$C$4:$C$300,"&lt;="&amp;Y$1,Распис!$D$4:$D$300,"&gt;="&amp;Y$1)&gt;0,SUMIFS(Распис!$I$4:$I$300,Распис!$B$4:$B$300,$A152,Распис!$C$4:$C$300,"&lt;="&amp;Y$1,Распис!$D$4:$D$300,"&gt;="&amp;Y$1),SUMIF(База!$B$3:$B$305,$A152,База!$I$3:$I$152))</f>
        <v>0</v>
      </c>
      <c r="Z152" s="46">
        <f ca="1">IF(COUNTIFS(Распис!$B$4:$B$300,$A152,Распис!$C$4:$C$300,"&lt;="&amp;Z$1,Распис!$D$4:$D$300,"&gt;="&amp;Z$1)&gt;0,SUMIFS(Распис!$J$4:$J$300,Распис!$B$4:$B$300,$A152,Распис!$C$4:$C$300,"&lt;="&amp;Z$1,Распис!$D$4:$D$300,"&gt;="&amp;Z$1),SUMIF(База!$B$3:$B$305,$A152,База!$J$3:$J$152))</f>
        <v>0</v>
      </c>
      <c r="AA152" s="46" t="s">
        <v>25</v>
      </c>
      <c r="AB152" s="46" t="s">
        <v>23</v>
      </c>
      <c r="AC152" s="46" t="s">
        <v>25</v>
      </c>
      <c r="AD152" s="46" t="s">
        <v>25</v>
      </c>
      <c r="AE152" s="46" t="s">
        <v>25</v>
      </c>
      <c r="AF152" s="46" t="s">
        <v>25</v>
      </c>
      <c r="AG152" s="46">
        <f t="shared" ca="1" si="27"/>
        <v>0</v>
      </c>
      <c r="AH152" s="46">
        <f ca="1">AG152-SUMIFS(Распред!$G$4:$G$300,Распред!$B$4:$B$300,"май",Распред!$F$4:$F$300,A152)</f>
        <v>0</v>
      </c>
      <c r="AI152" s="46">
        <f ca="1">AH152+(COUNTIF(B152:AF152,"КД")+SUMIFS(Распред!$AH$4:$AH$300,Распред!$F$4:$F$300,A152,Распред!$B$4:$B$300,"май"))*4</f>
        <v>20</v>
      </c>
      <c r="AJ152" s="46">
        <f t="shared" ca="1" si="28"/>
        <v>0</v>
      </c>
      <c r="AK152" s="46">
        <f t="shared" ca="1" si="29"/>
        <v>0</v>
      </c>
      <c r="AL152" s="46">
        <f>SUMIFS(Распред!$K$4:$K$300,Распред!$B$4:$B$300,"май",Распред!$J$4:$J$300,A152)+SUMIFS(Распред!$M$4:$M$300,Распред!$B$4:$B$300,"май",Распред!$L$4:$L$300,A152)+SUMIFS(Распред!$O$4:$O$300,Распред!$B$4:$B$300,"май",Распред!$N$4:$N$300,A152)+SUMIFS(Распред!$Q$4:$Q$300,Распред!$B$4:$B$300,"май",Распред!$P$4:$P$300,A152)+SUMIFS(Распред!$S$4:$S$300,Распред!$B$4:$B$300,"май",Распред!$R$4:$R$300,A152)+SUMIFS(Распред!$U$4:$U$300,Распред!$B$4:$B$300,"май",Распред!$T$4:$T$300,A152)+SUMIFS(Распред!$W$4:$W$300,Распред!$B$4:$B$300,"май",Распред!$V$4:$V$300,A152)+SUMIFS(Распред!$Y$4:$Y$300,Распред!$B$4:$B$300,"май",Распред!$X$4:$X$300,A152)+SUMIFS(Распред!$AA$4:$AA$300,Распред!$B$4:$B$300,"май",Распред!$Z$4:$Z$300,A152)+SUMIFS(Распред!$AC$4:$AC$300,Распред!$B$4:$B$300,"май",Распред!$AB$4:$AB$300,A152)</f>
        <v>0</v>
      </c>
      <c r="AM152" s="46">
        <f t="shared" ca="1" si="30"/>
        <v>0</v>
      </c>
      <c r="AN152" s="46">
        <f t="shared" ca="1" si="31"/>
        <v>0</v>
      </c>
      <c r="AO152" s="46">
        <f t="shared" ca="1" si="32"/>
        <v>0</v>
      </c>
      <c r="AP152" s="46">
        <f>январь!AP152</f>
        <v>0</v>
      </c>
      <c r="AQ152" s="46">
        <f t="shared" ca="1" si="25"/>
        <v>0</v>
      </c>
      <c r="AR152" s="47"/>
      <c r="AS152" s="47">
        <f t="shared" ca="1" si="33"/>
        <v>0</v>
      </c>
      <c r="AT152" s="47"/>
      <c r="AU152" s="47"/>
      <c r="AV152" s="47"/>
      <c r="AW152" s="47"/>
      <c r="AX152" s="47"/>
      <c r="AY152" s="184"/>
      <c r="AZ152" s="184"/>
      <c r="BA152" s="184"/>
      <c r="BB152" s="184"/>
      <c r="BC152" s="184"/>
      <c r="BD152" s="184"/>
      <c r="BE152" s="184"/>
    </row>
    <row r="153" spans="1:86" x14ac:dyDescent="0.25">
      <c r="A153" s="47">
        <f>База!B153</f>
        <v>0</v>
      </c>
      <c r="B153" s="46" t="s">
        <v>24</v>
      </c>
      <c r="C153" s="46">
        <f ca="1">IF(COUNTIFS(Распис!$B$4:$B$300,$A153,Распис!$C$4:$C$300,"&lt;="&amp;C$1,Распис!$D$4:$D$300,"&gt;="&amp;C$1)&gt;0,SUMIFS(Распис!$H$4:$H$300,Распис!$B$4:$B$300,$A153,Распис!$C$4:$C$300,"&lt;="&amp;C$1,Распис!$D$4:$D$300,"&gt;="&amp;C$1),SUMIF(База!$B$3:$B$305,$A153,База!$H$3:$H$152))</f>
        <v>0</v>
      </c>
      <c r="D153" s="46">
        <f ca="1">IF(COUNTIFS(Распис!$B$4:$B$300,$A153,Распис!$C$4:$C$300,"&lt;="&amp;D$1,Распис!$D$4:$D$300,"&gt;="&amp;D$1)&gt;0,SUMIFS(Распис!$I$4:$I$300,Распис!$B$4:$B$300,$A153,Распис!$C$4:$C$300,"&lt;="&amp;D$1,Распис!$D$4:$D$300,"&gt;="&amp;D$1),SUMIF(База!$B$3:$B$305,$A153,База!$I$3:$I$152))</f>
        <v>0</v>
      </c>
      <c r="E153" s="46">
        <f ca="1">IF(COUNTIFS(Распис!$B$4:$B$300,$A153,Распис!$C$4:$C$300,"&lt;="&amp;E$1,Распис!$D$4:$D$300,"&gt;="&amp;E$1)&gt;0,SUMIFS(Распис!$J$4:$J$300,Распис!$B$4:$B$300,$A153,Распис!$C$4:$C$300,"&lt;="&amp;E$1,Распис!$D$4:$D$300,"&gt;="&amp;E$1),SUMIF(База!$B$3:$B$305,$A153,База!$J$3:$J$152))</f>
        <v>0</v>
      </c>
      <c r="F153" s="46">
        <f ca="1">IF(COUNTIFS(Распис!$B$4:$B$300,$A153,Распис!$C$4:$C$300,"&lt;="&amp;F$1,Распис!$D$4:$D$300,"&gt;="&amp;F$1)&gt;0,SUMIFS(Распис!$K$4:$K$300,Распис!$B$4:$B$300,$A153,Распис!$C$4:$C$300,"&lt;="&amp;F$1,Распис!$D$4:$D$300,"&gt;="&amp;F$1),SUMIF(База!$B$3:$B$305,$A153,База!$K$3:$K$152))</f>
        <v>0</v>
      </c>
      <c r="G153" s="46" t="s">
        <v>23</v>
      </c>
      <c r="H153" s="46" t="s">
        <v>24</v>
      </c>
      <c r="I153" s="46">
        <f ca="1">IF(COUNTIFS(Распис!$B$4:$B$300,$A153,Распис!$C$4:$C$300,"&lt;="&amp;I$1,Распис!$D$4:$D$300,"&gt;="&amp;I$1)&gt;0,SUMIFS(Распис!$G$4:$G$300,Распис!$B$4:$B$300,$A153,Распис!$C$4:$C$300,"&lt;="&amp;I$1,Распис!$D$4:$D$300,"&gt;="&amp;I$1),SUMIF(База!$B$3:$B$305,$A153,База!$G$3:$G$152))</f>
        <v>0</v>
      </c>
      <c r="J153" s="46" t="s">
        <v>24</v>
      </c>
      <c r="K153" s="46">
        <f ca="1">IF(COUNTIFS(Распис!$B$4:$B$300,$A153,Распис!$C$4:$C$300,"&lt;="&amp;K$1,Распис!$D$4:$D$300,"&gt;="&amp;K$1)&gt;0,SUMIFS(Распис!$I$4:$I$300,Распис!$B$4:$B$300,$A153,Распис!$C$4:$C$300,"&lt;="&amp;K$1,Распис!$D$4:$D$300,"&gt;="&amp;K$1),SUMIF(База!$B$3:$B$305,$A153,База!$I$3:$I$152))</f>
        <v>0</v>
      </c>
      <c r="L153" s="46">
        <f ca="1">IF(COUNTIFS(Распис!$B$4:$B$300,$A153,Распис!$C$4:$C$300,"&lt;="&amp;L$1,Распис!$D$4:$D$300,"&gt;="&amp;L$1)&gt;0,SUMIFS(Распис!$J$4:$J$300,Распис!$B$4:$B$300,$A153,Распис!$C$4:$C$300,"&lt;="&amp;L$1,Распис!$D$4:$D$300,"&gt;="&amp;L$1),SUMIF(База!$B$3:$B$305,$A153,База!$J$3:$J$152))</f>
        <v>0</v>
      </c>
      <c r="M153" s="46">
        <f ca="1">IF(COUNTIFS(Распис!$B$4:$B$300,$A153,Распис!$C$4:$C$300,"&lt;="&amp;M$1,Распис!$D$4:$D$300,"&gt;="&amp;M$1)&gt;0,SUMIFS(Распис!$K$4:$K$300,Распис!$B$4:$B$300,$A153,Распис!$C$4:$C$300,"&lt;="&amp;M$1,Распис!$D$4:$D$300,"&gt;="&amp;M$1),SUMIF(База!$B$3:$B$305,$A153,База!$K$3:$K$152))</f>
        <v>0</v>
      </c>
      <c r="N153" s="46" t="s">
        <v>23</v>
      </c>
      <c r="O153" s="46">
        <f ca="1">IF(COUNTIFS(Распис!$B$4:$B$300,$A153,Распис!$C$4:$C$300,"&lt;="&amp;O$1,Распис!$D$4:$D$300,"&gt;="&amp;O$1)&gt;0,SUMIFS(Распис!$F$4:$F$300,Распис!$B$4:$B$300,$A153,Распис!$C$4:$C$300,"&lt;="&amp;O$1,Распис!$D$4:$D$300,"&gt;="&amp;O$1),SUMIF(База!$B$3:$B$305,$A153,База!$F$3:$F$152))</f>
        <v>0</v>
      </c>
      <c r="P153" s="46">
        <f ca="1">IF(COUNTIFS(Распис!$B$4:$B$300,$A153,Распис!$C$4:$C$300,"&lt;="&amp;P$1,Распис!$D$4:$D$300,"&gt;="&amp;P$1)&gt;0,SUMIFS(Распис!$G$4:$G$300,Распис!$B$4:$B$300,$A153,Распис!$C$4:$C$300,"&lt;="&amp;P$1,Распис!$D$4:$D$300,"&gt;="&amp;P$1),SUMIF(База!$B$3:$B$305,$A153,База!$G$3:$G$152))</f>
        <v>0</v>
      </c>
      <c r="Q153" s="46">
        <f ca="1">IF(COUNTIFS(Распис!$B$4:$B$300,$A153,Распис!$C$4:$C$300,"&lt;="&amp;Q$1,Распис!$D$4:$D$300,"&gt;="&amp;Q$1)&gt;0,SUMIFS(Распис!$H$4:$H$300,Распис!$B$4:$B$300,$A153,Распис!$C$4:$C$300,"&lt;="&amp;Q$1,Распис!$D$4:$D$300,"&gt;="&amp;Q$1),SUMIF(База!$B$3:$B$305,$A153,База!$H$3:$H$152))</f>
        <v>0</v>
      </c>
      <c r="R153" s="46">
        <f ca="1">IF(COUNTIFS(Распис!$B$4:$B$300,$A153,Распис!$C$4:$C$300,"&lt;="&amp;R$1,Распис!$D$4:$D$300,"&gt;="&amp;R$1)&gt;0,SUMIFS(Распис!$I$4:$I$300,Распис!$B$4:$B$300,$A153,Распис!$C$4:$C$300,"&lt;="&amp;R$1,Распис!$D$4:$D$300,"&gt;="&amp;R$1),SUMIF(База!$B$3:$B$305,$A153,База!$I$3:$I$152))</f>
        <v>0</v>
      </c>
      <c r="S153" s="46">
        <f ca="1">IF(COUNTIFS(Распис!$B$4:$B$300,$A153,Распис!$C$4:$C$300,"&lt;="&amp;S$1,Распис!$D$4:$D$300,"&gt;="&amp;S$1)&gt;0,SUMIFS(Распис!$J$4:$J$300,Распис!$B$4:$B$300,$A153,Распис!$C$4:$C$300,"&lt;="&amp;S$1,Распис!$D$4:$D$300,"&gt;="&amp;S$1),SUMIF(База!$B$3:$B$305,$A153,База!$J$3:$J$152))</f>
        <v>0</v>
      </c>
      <c r="T153" s="46">
        <f ca="1">IF(COUNTIFS(Распис!$B$4:$B$300,$A153,Распис!$C$4:$C$300,"&lt;="&amp;T$1,Распис!$D$4:$D$300,"&gt;="&amp;T$1)&gt;0,SUMIFS(Распис!$K$4:$K$300,Распис!$B$4:$B$300,$A153,Распис!$C$4:$C$300,"&lt;="&amp;T$1,Распис!$D$4:$D$300,"&gt;="&amp;T$1),SUMIF(База!$B$3:$B$305,$A153,База!$K$3:$K$152))</f>
        <v>0</v>
      </c>
      <c r="U153" s="46" t="s">
        <v>23</v>
      </c>
      <c r="V153" s="46">
        <f ca="1">IF(COUNTIFS(Распис!$B$4:$B$300,$A153,Распис!$C$4:$C$300,"&lt;="&amp;V$1,Распис!$D$4:$D$300,"&gt;="&amp;V$1)&gt;0,SUMIFS(Распис!$F$4:$F$300,Распис!$B$4:$B$300,$A153,Распис!$C$4:$C$300,"&lt;="&amp;V$1,Распис!$D$4:$D$300,"&gt;="&amp;V$1),SUMIF(База!$B$3:$B$305,$A153,База!$F$3:$F$152))</f>
        <v>0</v>
      </c>
      <c r="W153" s="46">
        <f ca="1">IF(COUNTIFS(Распис!$B$4:$B$300,$A153,Распис!$C$4:$C$300,"&lt;="&amp;W$1,Распис!$D$4:$D$300,"&gt;="&amp;W$1)&gt;0,SUMIFS(Распис!$G$4:$G$300,Распис!$B$4:$B$300,$A153,Распис!$C$4:$C$300,"&lt;="&amp;W$1,Распис!$D$4:$D$300,"&gt;="&amp;W$1),SUMIF(База!$B$3:$B$305,$A153,База!$G$3:$G$152))</f>
        <v>0</v>
      </c>
      <c r="X153" s="46">
        <f ca="1">IF(COUNTIFS(Распис!$B$4:$B$300,$A153,Распис!$C$4:$C$300,"&lt;="&amp;X$1,Распис!$D$4:$D$300,"&gt;="&amp;X$1)&gt;0,SUMIFS(Распис!$H$4:$H$300,Распис!$B$4:$B$300,$A153,Распис!$C$4:$C$300,"&lt;="&amp;X$1,Распис!$D$4:$D$300,"&gt;="&amp;X$1),SUMIF(База!$B$3:$B$305,$A153,База!$H$3:$H$152))</f>
        <v>0</v>
      </c>
      <c r="Y153" s="46">
        <f ca="1">IF(COUNTIFS(Распис!$B$4:$B$300,$A153,Распис!$C$4:$C$300,"&lt;="&amp;Y$1,Распис!$D$4:$D$300,"&gt;="&amp;Y$1)&gt;0,SUMIFS(Распис!$I$4:$I$300,Распис!$B$4:$B$300,$A153,Распис!$C$4:$C$300,"&lt;="&amp;Y$1,Распис!$D$4:$D$300,"&gt;="&amp;Y$1),SUMIF(База!$B$3:$B$305,$A153,База!$I$3:$I$152))</f>
        <v>0</v>
      </c>
      <c r="Z153" s="46">
        <f ca="1">IF(COUNTIFS(Распис!$B$4:$B$300,$A153,Распис!$C$4:$C$300,"&lt;="&amp;Z$1,Распис!$D$4:$D$300,"&gt;="&amp;Z$1)&gt;0,SUMIFS(Распис!$J$4:$J$300,Распис!$B$4:$B$300,$A153,Распис!$C$4:$C$300,"&lt;="&amp;Z$1,Распис!$D$4:$D$300,"&gt;="&amp;Z$1),SUMIF(База!$B$3:$B$305,$A153,База!$J$3:$J$152))</f>
        <v>0</v>
      </c>
      <c r="AA153" s="46" t="s">
        <v>25</v>
      </c>
      <c r="AB153" s="46" t="s">
        <v>23</v>
      </c>
      <c r="AC153" s="46" t="s">
        <v>25</v>
      </c>
      <c r="AD153" s="46" t="s">
        <v>25</v>
      </c>
      <c r="AE153" s="46" t="s">
        <v>25</v>
      </c>
      <c r="AF153" s="46" t="s">
        <v>25</v>
      </c>
      <c r="AG153" s="46">
        <f t="shared" ca="1" si="27"/>
        <v>0</v>
      </c>
      <c r="AH153" s="46">
        <f ca="1">AG153-SUMIFS(Распред!$G$4:$G$300,Распред!$B$4:$B$300,"май",Распред!$F$4:$F$300,A153)</f>
        <v>0</v>
      </c>
      <c r="AI153" s="46">
        <f ca="1">AH153+(COUNTIF(B153:AF153,"КД")+SUMIFS(Распред!$AH$4:$AH$300,Распред!$F$4:$F$300,A153,Распред!$B$4:$B$300,"май"))*4</f>
        <v>20</v>
      </c>
      <c r="AJ153" s="46">
        <f t="shared" ca="1" si="28"/>
        <v>0</v>
      </c>
      <c r="AK153" s="46">
        <f t="shared" ca="1" si="29"/>
        <v>0</v>
      </c>
      <c r="AL153" s="46">
        <f>SUMIFS(Распред!$K$4:$K$300,Распред!$B$4:$B$300,"май",Распред!$J$4:$J$300,A153)+SUMIFS(Распред!$M$4:$M$300,Распред!$B$4:$B$300,"май",Распред!$L$4:$L$300,A153)+SUMIFS(Распред!$O$4:$O$300,Распред!$B$4:$B$300,"май",Распред!$N$4:$N$300,A153)+SUMIFS(Распред!$Q$4:$Q$300,Распред!$B$4:$B$300,"май",Распред!$P$4:$P$300,A153)+SUMIFS(Распред!$S$4:$S$300,Распред!$B$4:$B$300,"май",Распред!$R$4:$R$300,A153)+SUMIFS(Распред!$U$4:$U$300,Распред!$B$4:$B$300,"май",Распред!$T$4:$T$300,A153)+SUMIFS(Распред!$W$4:$W$300,Распред!$B$4:$B$300,"май",Распред!$V$4:$V$300,A153)+SUMIFS(Распред!$Y$4:$Y$300,Распред!$B$4:$B$300,"май",Распред!$X$4:$X$300,A153)+SUMIFS(Распред!$AA$4:$AA$300,Распред!$B$4:$B$300,"май",Распред!$Z$4:$Z$300,A153)+SUMIFS(Распред!$AC$4:$AC$300,Распред!$B$4:$B$300,"май",Распред!$AB$4:$AB$300,A153)</f>
        <v>0</v>
      </c>
      <c r="AM153" s="46">
        <f t="shared" ca="1" si="30"/>
        <v>0</v>
      </c>
      <c r="AN153" s="46">
        <f t="shared" ca="1" si="31"/>
        <v>0</v>
      </c>
      <c r="AO153" s="46">
        <f t="shared" ca="1" si="32"/>
        <v>0</v>
      </c>
      <c r="AP153" s="46">
        <f>январь!AP153</f>
        <v>0</v>
      </c>
      <c r="AQ153" s="46">
        <f t="shared" ca="1" si="25"/>
        <v>0</v>
      </c>
      <c r="AR153" s="47"/>
      <c r="AS153" s="47">
        <f t="shared" ca="1" si="33"/>
        <v>0</v>
      </c>
      <c r="AT153" s="47"/>
      <c r="AU153" s="47"/>
      <c r="AV153" s="47"/>
      <c r="AW153" s="47"/>
      <c r="AX153" s="47"/>
      <c r="AY153" s="184"/>
      <c r="AZ153" s="184"/>
      <c r="BA153" s="184"/>
      <c r="BB153" s="184"/>
      <c r="BC153" s="184"/>
      <c r="BD153" s="184"/>
      <c r="BE153" s="184"/>
    </row>
    <row r="154" spans="1:86" x14ac:dyDescent="0.25">
      <c r="A154" s="47">
        <f>База!B154</f>
        <v>0</v>
      </c>
      <c r="B154" s="46" t="s">
        <v>24</v>
      </c>
      <c r="C154" s="46">
        <f ca="1">IF(COUNTIFS(Распис!$B$4:$B$300,$A154,Распис!$C$4:$C$300,"&lt;="&amp;C$1,Распис!$D$4:$D$300,"&gt;="&amp;C$1)&gt;0,SUMIFS(Распис!$H$4:$H$300,Распис!$B$4:$B$300,$A154,Распис!$C$4:$C$300,"&lt;="&amp;C$1,Распис!$D$4:$D$300,"&gt;="&amp;C$1),SUMIF(База!$B$3:$B$305,$A154,База!$H$3:$H$152))</f>
        <v>0</v>
      </c>
      <c r="D154" s="46">
        <f ca="1">IF(COUNTIFS(Распис!$B$4:$B$300,$A154,Распис!$C$4:$C$300,"&lt;="&amp;D$1,Распис!$D$4:$D$300,"&gt;="&amp;D$1)&gt;0,SUMIFS(Распис!$I$4:$I$300,Распис!$B$4:$B$300,$A154,Распис!$C$4:$C$300,"&lt;="&amp;D$1,Распис!$D$4:$D$300,"&gt;="&amp;D$1),SUMIF(База!$B$3:$B$305,$A154,База!$I$3:$I$152))</f>
        <v>0</v>
      </c>
      <c r="E154" s="46">
        <f ca="1">IF(COUNTIFS(Распис!$B$4:$B$300,$A154,Распис!$C$4:$C$300,"&lt;="&amp;E$1,Распис!$D$4:$D$300,"&gt;="&amp;E$1)&gt;0,SUMIFS(Распис!$J$4:$J$300,Распис!$B$4:$B$300,$A154,Распис!$C$4:$C$300,"&lt;="&amp;E$1,Распис!$D$4:$D$300,"&gt;="&amp;E$1),SUMIF(База!$B$3:$B$305,$A154,База!$J$3:$J$152))</f>
        <v>0</v>
      </c>
      <c r="F154" s="46">
        <f ca="1">IF(COUNTIFS(Распис!$B$4:$B$300,$A154,Распис!$C$4:$C$300,"&lt;="&amp;F$1,Распис!$D$4:$D$300,"&gt;="&amp;F$1)&gt;0,SUMIFS(Распис!$K$4:$K$300,Распис!$B$4:$B$300,$A154,Распис!$C$4:$C$300,"&lt;="&amp;F$1,Распис!$D$4:$D$300,"&gt;="&amp;F$1),SUMIF(База!$B$3:$B$305,$A154,База!$K$3:$K$152))</f>
        <v>0</v>
      </c>
      <c r="G154" s="46" t="s">
        <v>23</v>
      </c>
      <c r="H154" s="46" t="s">
        <v>24</v>
      </c>
      <c r="I154" s="46">
        <f ca="1">IF(COUNTIFS(Распис!$B$4:$B$300,$A154,Распис!$C$4:$C$300,"&lt;="&amp;I$1,Распис!$D$4:$D$300,"&gt;="&amp;I$1)&gt;0,SUMIFS(Распис!$G$4:$G$300,Распис!$B$4:$B$300,$A154,Распис!$C$4:$C$300,"&lt;="&amp;I$1,Распис!$D$4:$D$300,"&gt;="&amp;I$1),SUMIF(База!$B$3:$B$305,$A154,База!$G$3:$G$152))</f>
        <v>0</v>
      </c>
      <c r="J154" s="46" t="s">
        <v>24</v>
      </c>
      <c r="K154" s="46">
        <f ca="1">IF(COUNTIFS(Распис!$B$4:$B$300,$A154,Распис!$C$4:$C$300,"&lt;="&amp;K$1,Распис!$D$4:$D$300,"&gt;="&amp;K$1)&gt;0,SUMIFS(Распис!$I$4:$I$300,Распис!$B$4:$B$300,$A154,Распис!$C$4:$C$300,"&lt;="&amp;K$1,Распис!$D$4:$D$300,"&gt;="&amp;K$1),SUMIF(База!$B$3:$B$305,$A154,База!$I$3:$I$152))</f>
        <v>0</v>
      </c>
      <c r="L154" s="46">
        <f ca="1">IF(COUNTIFS(Распис!$B$4:$B$300,$A154,Распис!$C$4:$C$300,"&lt;="&amp;L$1,Распис!$D$4:$D$300,"&gt;="&amp;L$1)&gt;0,SUMIFS(Распис!$J$4:$J$300,Распис!$B$4:$B$300,$A154,Распис!$C$4:$C$300,"&lt;="&amp;L$1,Распис!$D$4:$D$300,"&gt;="&amp;L$1),SUMIF(База!$B$3:$B$305,$A154,База!$J$3:$J$152))</f>
        <v>0</v>
      </c>
      <c r="M154" s="46">
        <f ca="1">IF(COUNTIFS(Распис!$B$4:$B$300,$A154,Распис!$C$4:$C$300,"&lt;="&amp;M$1,Распис!$D$4:$D$300,"&gt;="&amp;M$1)&gt;0,SUMIFS(Распис!$K$4:$K$300,Распис!$B$4:$B$300,$A154,Распис!$C$4:$C$300,"&lt;="&amp;M$1,Распис!$D$4:$D$300,"&gt;="&amp;M$1),SUMIF(База!$B$3:$B$305,$A154,База!$K$3:$K$152))</f>
        <v>0</v>
      </c>
      <c r="N154" s="46" t="s">
        <v>23</v>
      </c>
      <c r="O154" s="46">
        <f ca="1">IF(COUNTIFS(Распис!$B$4:$B$300,$A154,Распис!$C$4:$C$300,"&lt;="&amp;O$1,Распис!$D$4:$D$300,"&gt;="&amp;O$1)&gt;0,SUMIFS(Распис!$F$4:$F$300,Распис!$B$4:$B$300,$A154,Распис!$C$4:$C$300,"&lt;="&amp;O$1,Распис!$D$4:$D$300,"&gt;="&amp;O$1),SUMIF(База!$B$3:$B$305,$A154,База!$F$3:$F$152))</f>
        <v>0</v>
      </c>
      <c r="P154" s="46">
        <f ca="1">IF(COUNTIFS(Распис!$B$4:$B$300,$A154,Распис!$C$4:$C$300,"&lt;="&amp;P$1,Распис!$D$4:$D$300,"&gt;="&amp;P$1)&gt;0,SUMIFS(Распис!$G$4:$G$300,Распис!$B$4:$B$300,$A154,Распис!$C$4:$C$300,"&lt;="&amp;P$1,Распис!$D$4:$D$300,"&gt;="&amp;P$1),SUMIF(База!$B$3:$B$305,$A154,База!$G$3:$G$152))</f>
        <v>0</v>
      </c>
      <c r="Q154" s="46">
        <f ca="1">IF(COUNTIFS(Распис!$B$4:$B$300,$A154,Распис!$C$4:$C$300,"&lt;="&amp;Q$1,Распис!$D$4:$D$300,"&gt;="&amp;Q$1)&gt;0,SUMIFS(Распис!$H$4:$H$300,Распис!$B$4:$B$300,$A154,Распис!$C$4:$C$300,"&lt;="&amp;Q$1,Распис!$D$4:$D$300,"&gt;="&amp;Q$1),SUMIF(База!$B$3:$B$305,$A154,База!$H$3:$H$152))</f>
        <v>0</v>
      </c>
      <c r="R154" s="46">
        <f ca="1">IF(COUNTIFS(Распис!$B$4:$B$300,$A154,Распис!$C$4:$C$300,"&lt;="&amp;R$1,Распис!$D$4:$D$300,"&gt;="&amp;R$1)&gt;0,SUMIFS(Распис!$I$4:$I$300,Распис!$B$4:$B$300,$A154,Распис!$C$4:$C$300,"&lt;="&amp;R$1,Распис!$D$4:$D$300,"&gt;="&amp;R$1),SUMIF(База!$B$3:$B$305,$A154,База!$I$3:$I$152))</f>
        <v>0</v>
      </c>
      <c r="S154" s="46">
        <f ca="1">IF(COUNTIFS(Распис!$B$4:$B$300,$A154,Распис!$C$4:$C$300,"&lt;="&amp;S$1,Распис!$D$4:$D$300,"&gt;="&amp;S$1)&gt;0,SUMIFS(Распис!$J$4:$J$300,Распис!$B$4:$B$300,$A154,Распис!$C$4:$C$300,"&lt;="&amp;S$1,Распис!$D$4:$D$300,"&gt;="&amp;S$1),SUMIF(База!$B$3:$B$305,$A154,База!$J$3:$J$152))</f>
        <v>0</v>
      </c>
      <c r="T154" s="46">
        <f ca="1">IF(COUNTIFS(Распис!$B$4:$B$300,$A154,Распис!$C$4:$C$300,"&lt;="&amp;T$1,Распис!$D$4:$D$300,"&gt;="&amp;T$1)&gt;0,SUMIFS(Распис!$K$4:$K$300,Распис!$B$4:$B$300,$A154,Распис!$C$4:$C$300,"&lt;="&amp;T$1,Распис!$D$4:$D$300,"&gt;="&amp;T$1),SUMIF(База!$B$3:$B$305,$A154,База!$K$3:$K$152))</f>
        <v>0</v>
      </c>
      <c r="U154" s="46" t="s">
        <v>23</v>
      </c>
      <c r="V154" s="46">
        <f ca="1">IF(COUNTIFS(Распис!$B$4:$B$300,$A154,Распис!$C$4:$C$300,"&lt;="&amp;V$1,Распис!$D$4:$D$300,"&gt;="&amp;V$1)&gt;0,SUMIFS(Распис!$F$4:$F$300,Распис!$B$4:$B$300,$A154,Распис!$C$4:$C$300,"&lt;="&amp;V$1,Распис!$D$4:$D$300,"&gt;="&amp;V$1),SUMIF(База!$B$3:$B$305,$A154,База!$F$3:$F$152))</f>
        <v>0</v>
      </c>
      <c r="W154" s="46">
        <f ca="1">IF(COUNTIFS(Распис!$B$4:$B$300,$A154,Распис!$C$4:$C$300,"&lt;="&amp;W$1,Распис!$D$4:$D$300,"&gt;="&amp;W$1)&gt;0,SUMIFS(Распис!$G$4:$G$300,Распис!$B$4:$B$300,$A154,Распис!$C$4:$C$300,"&lt;="&amp;W$1,Распис!$D$4:$D$300,"&gt;="&amp;W$1),SUMIF(База!$B$3:$B$305,$A154,База!$G$3:$G$152))</f>
        <v>0</v>
      </c>
      <c r="X154" s="46">
        <f ca="1">IF(COUNTIFS(Распис!$B$4:$B$300,$A154,Распис!$C$4:$C$300,"&lt;="&amp;X$1,Распис!$D$4:$D$300,"&gt;="&amp;X$1)&gt;0,SUMIFS(Распис!$H$4:$H$300,Распис!$B$4:$B$300,$A154,Распис!$C$4:$C$300,"&lt;="&amp;X$1,Распис!$D$4:$D$300,"&gt;="&amp;X$1),SUMIF(База!$B$3:$B$305,$A154,База!$H$3:$H$152))</f>
        <v>0</v>
      </c>
      <c r="Y154" s="46">
        <f ca="1">IF(COUNTIFS(Распис!$B$4:$B$300,$A154,Распис!$C$4:$C$300,"&lt;="&amp;Y$1,Распис!$D$4:$D$300,"&gt;="&amp;Y$1)&gt;0,SUMIFS(Распис!$I$4:$I$300,Распис!$B$4:$B$300,$A154,Распис!$C$4:$C$300,"&lt;="&amp;Y$1,Распис!$D$4:$D$300,"&gt;="&amp;Y$1),SUMIF(База!$B$3:$B$305,$A154,База!$I$3:$I$152))</f>
        <v>0</v>
      </c>
      <c r="Z154" s="46">
        <f ca="1">IF(COUNTIFS(Распис!$B$4:$B$300,$A154,Распис!$C$4:$C$300,"&lt;="&amp;Z$1,Распис!$D$4:$D$300,"&gt;="&amp;Z$1)&gt;0,SUMIFS(Распис!$J$4:$J$300,Распис!$B$4:$B$300,$A154,Распис!$C$4:$C$300,"&lt;="&amp;Z$1,Распис!$D$4:$D$300,"&gt;="&amp;Z$1),SUMIF(База!$B$3:$B$305,$A154,База!$J$3:$J$152))</f>
        <v>0</v>
      </c>
      <c r="AA154" s="46" t="s">
        <v>25</v>
      </c>
      <c r="AB154" s="46" t="s">
        <v>23</v>
      </c>
      <c r="AC154" s="46" t="s">
        <v>25</v>
      </c>
      <c r="AD154" s="46" t="s">
        <v>25</v>
      </c>
      <c r="AE154" s="46" t="s">
        <v>25</v>
      </c>
      <c r="AF154" s="46" t="s">
        <v>25</v>
      </c>
      <c r="AG154" s="46">
        <f t="shared" ca="1" si="27"/>
        <v>0</v>
      </c>
      <c r="AH154" s="46">
        <f ca="1">AG154-SUMIFS(Распред!$G$4:$G$300,Распред!$B$4:$B$300,"май",Распред!$F$4:$F$300,A154)</f>
        <v>0</v>
      </c>
      <c r="AI154" s="46">
        <f ca="1">AH154+(COUNTIF(B154:AF154,"КД")+SUMIFS(Распред!$AH$4:$AH$300,Распред!$F$4:$F$300,A154,Распред!$B$4:$B$300,"май"))*4</f>
        <v>20</v>
      </c>
      <c r="AJ154" s="46">
        <f t="shared" ca="1" si="28"/>
        <v>0</v>
      </c>
      <c r="AK154" s="46">
        <f t="shared" ca="1" si="29"/>
        <v>0</v>
      </c>
      <c r="AL154" s="46">
        <f>SUMIFS(Распред!$K$4:$K$300,Распред!$B$4:$B$300,"май",Распред!$J$4:$J$300,A154)+SUMIFS(Распред!$M$4:$M$300,Распред!$B$4:$B$300,"май",Распред!$L$4:$L$300,A154)+SUMIFS(Распред!$O$4:$O$300,Распред!$B$4:$B$300,"май",Распред!$N$4:$N$300,A154)+SUMIFS(Распред!$Q$4:$Q$300,Распред!$B$4:$B$300,"май",Распред!$P$4:$P$300,A154)+SUMIFS(Распред!$S$4:$S$300,Распред!$B$4:$B$300,"май",Распред!$R$4:$R$300,A154)+SUMIFS(Распред!$U$4:$U$300,Распред!$B$4:$B$300,"май",Распред!$T$4:$T$300,A154)+SUMIFS(Распред!$W$4:$W$300,Распред!$B$4:$B$300,"май",Распред!$V$4:$V$300,A154)+SUMIFS(Распред!$Y$4:$Y$300,Распред!$B$4:$B$300,"май",Распред!$X$4:$X$300,A154)+SUMIFS(Распред!$AA$4:$AA$300,Распред!$B$4:$B$300,"май",Распред!$Z$4:$Z$300,A154)+SUMIFS(Распред!$AC$4:$AC$300,Распред!$B$4:$B$300,"май",Распред!$AB$4:$AB$300,A154)</f>
        <v>0</v>
      </c>
      <c r="AM154" s="46">
        <f t="shared" ca="1" si="30"/>
        <v>0</v>
      </c>
      <c r="AN154" s="46">
        <f t="shared" ca="1" si="31"/>
        <v>0</v>
      </c>
      <c r="AO154" s="46">
        <f t="shared" ca="1" si="32"/>
        <v>0</v>
      </c>
      <c r="AP154" s="46">
        <f>январь!AP154</f>
        <v>0</v>
      </c>
      <c r="AQ154" s="46">
        <f t="shared" ca="1" si="25"/>
        <v>0</v>
      </c>
      <c r="AR154" s="47"/>
      <c r="AS154" s="47">
        <f t="shared" ca="1" si="33"/>
        <v>0</v>
      </c>
      <c r="AT154" s="47"/>
      <c r="AU154" s="47"/>
      <c r="AV154" s="47"/>
      <c r="AW154" s="47"/>
      <c r="AX154" s="47"/>
      <c r="AY154" s="184"/>
      <c r="AZ154" s="184"/>
      <c r="BA154" s="184"/>
      <c r="BB154" s="184"/>
      <c r="BC154" s="184"/>
      <c r="BD154" s="184"/>
      <c r="BE154" s="184"/>
    </row>
    <row r="155" spans="1:86" x14ac:dyDescent="0.25">
      <c r="A155" s="47">
        <f>База!B155</f>
        <v>0</v>
      </c>
      <c r="B155" s="46" t="s">
        <v>24</v>
      </c>
      <c r="C155" s="46">
        <f ca="1">IF(COUNTIFS(Распис!$B$4:$B$300,$A155,Распис!$C$4:$C$300,"&lt;="&amp;C$1,Распис!$D$4:$D$300,"&gt;="&amp;C$1)&gt;0,SUMIFS(Распис!$H$4:$H$300,Распис!$B$4:$B$300,$A155,Распис!$C$4:$C$300,"&lt;="&amp;C$1,Распис!$D$4:$D$300,"&gt;="&amp;C$1),SUMIF(База!$B$3:$B$305,$A155,База!$H$3:$H$152))</f>
        <v>0</v>
      </c>
      <c r="D155" s="46">
        <f ca="1">IF(COUNTIFS(Распис!$B$4:$B$300,$A155,Распис!$C$4:$C$300,"&lt;="&amp;D$1,Распис!$D$4:$D$300,"&gt;="&amp;D$1)&gt;0,SUMIFS(Распис!$I$4:$I$300,Распис!$B$4:$B$300,$A155,Распис!$C$4:$C$300,"&lt;="&amp;D$1,Распис!$D$4:$D$300,"&gt;="&amp;D$1),SUMIF(База!$B$3:$B$305,$A155,База!$I$3:$I$152))</f>
        <v>0</v>
      </c>
      <c r="E155" s="46">
        <f ca="1">IF(COUNTIFS(Распис!$B$4:$B$300,$A155,Распис!$C$4:$C$300,"&lt;="&amp;E$1,Распис!$D$4:$D$300,"&gt;="&amp;E$1)&gt;0,SUMIFS(Распис!$J$4:$J$300,Распис!$B$4:$B$300,$A155,Распис!$C$4:$C$300,"&lt;="&amp;E$1,Распис!$D$4:$D$300,"&gt;="&amp;E$1),SUMIF(База!$B$3:$B$305,$A155,База!$J$3:$J$152))</f>
        <v>0</v>
      </c>
      <c r="F155" s="46">
        <f ca="1">IF(COUNTIFS(Распис!$B$4:$B$300,$A155,Распис!$C$4:$C$300,"&lt;="&amp;F$1,Распис!$D$4:$D$300,"&gt;="&amp;F$1)&gt;0,SUMIFS(Распис!$K$4:$K$300,Распис!$B$4:$B$300,$A155,Распис!$C$4:$C$300,"&lt;="&amp;F$1,Распис!$D$4:$D$300,"&gt;="&amp;F$1),SUMIF(База!$B$3:$B$305,$A155,База!$K$3:$K$152))</f>
        <v>0</v>
      </c>
      <c r="G155" s="46" t="s">
        <v>23</v>
      </c>
      <c r="H155" s="46" t="s">
        <v>24</v>
      </c>
      <c r="I155" s="46">
        <f ca="1">IF(COUNTIFS(Распис!$B$4:$B$300,$A155,Распис!$C$4:$C$300,"&lt;="&amp;I$1,Распис!$D$4:$D$300,"&gt;="&amp;I$1)&gt;0,SUMIFS(Распис!$G$4:$G$300,Распис!$B$4:$B$300,$A155,Распис!$C$4:$C$300,"&lt;="&amp;I$1,Распис!$D$4:$D$300,"&gt;="&amp;I$1),SUMIF(База!$B$3:$B$305,$A155,База!$G$3:$G$152))</f>
        <v>0</v>
      </c>
      <c r="J155" s="46" t="s">
        <v>24</v>
      </c>
      <c r="K155" s="46">
        <f ca="1">IF(COUNTIFS(Распис!$B$4:$B$300,$A155,Распис!$C$4:$C$300,"&lt;="&amp;K$1,Распис!$D$4:$D$300,"&gt;="&amp;K$1)&gt;0,SUMIFS(Распис!$I$4:$I$300,Распис!$B$4:$B$300,$A155,Распис!$C$4:$C$300,"&lt;="&amp;K$1,Распис!$D$4:$D$300,"&gt;="&amp;K$1),SUMIF(База!$B$3:$B$305,$A155,База!$I$3:$I$152))</f>
        <v>0</v>
      </c>
      <c r="L155" s="46">
        <f ca="1">IF(COUNTIFS(Распис!$B$4:$B$300,$A155,Распис!$C$4:$C$300,"&lt;="&amp;L$1,Распис!$D$4:$D$300,"&gt;="&amp;L$1)&gt;0,SUMIFS(Распис!$J$4:$J$300,Распис!$B$4:$B$300,$A155,Распис!$C$4:$C$300,"&lt;="&amp;L$1,Распис!$D$4:$D$300,"&gt;="&amp;L$1),SUMIF(База!$B$3:$B$305,$A155,База!$J$3:$J$152))</f>
        <v>0</v>
      </c>
      <c r="M155" s="46">
        <f ca="1">IF(COUNTIFS(Распис!$B$4:$B$300,$A155,Распис!$C$4:$C$300,"&lt;="&amp;M$1,Распис!$D$4:$D$300,"&gt;="&amp;M$1)&gt;0,SUMIFS(Распис!$K$4:$K$300,Распис!$B$4:$B$300,$A155,Распис!$C$4:$C$300,"&lt;="&amp;M$1,Распис!$D$4:$D$300,"&gt;="&amp;M$1),SUMIF(База!$B$3:$B$305,$A155,База!$K$3:$K$152))</f>
        <v>0</v>
      </c>
      <c r="N155" s="46" t="s">
        <v>23</v>
      </c>
      <c r="O155" s="46">
        <f ca="1">IF(COUNTIFS(Распис!$B$4:$B$300,$A155,Распис!$C$4:$C$300,"&lt;="&amp;O$1,Распис!$D$4:$D$300,"&gt;="&amp;O$1)&gt;0,SUMIFS(Распис!$F$4:$F$300,Распис!$B$4:$B$300,$A155,Распис!$C$4:$C$300,"&lt;="&amp;O$1,Распис!$D$4:$D$300,"&gt;="&amp;O$1),SUMIF(База!$B$3:$B$305,$A155,База!$F$3:$F$152))</f>
        <v>0</v>
      </c>
      <c r="P155" s="46">
        <f ca="1">IF(COUNTIFS(Распис!$B$4:$B$300,$A155,Распис!$C$4:$C$300,"&lt;="&amp;P$1,Распис!$D$4:$D$300,"&gt;="&amp;P$1)&gt;0,SUMIFS(Распис!$G$4:$G$300,Распис!$B$4:$B$300,$A155,Распис!$C$4:$C$300,"&lt;="&amp;P$1,Распис!$D$4:$D$300,"&gt;="&amp;P$1),SUMIF(База!$B$3:$B$305,$A155,База!$G$3:$G$152))</f>
        <v>0</v>
      </c>
      <c r="Q155" s="46">
        <f ca="1">IF(COUNTIFS(Распис!$B$4:$B$300,$A155,Распис!$C$4:$C$300,"&lt;="&amp;Q$1,Распис!$D$4:$D$300,"&gt;="&amp;Q$1)&gt;0,SUMIFS(Распис!$H$4:$H$300,Распис!$B$4:$B$300,$A155,Распис!$C$4:$C$300,"&lt;="&amp;Q$1,Распис!$D$4:$D$300,"&gt;="&amp;Q$1),SUMIF(База!$B$3:$B$305,$A155,База!$H$3:$H$152))</f>
        <v>0</v>
      </c>
      <c r="R155" s="46">
        <f ca="1">IF(COUNTIFS(Распис!$B$4:$B$300,$A155,Распис!$C$4:$C$300,"&lt;="&amp;R$1,Распис!$D$4:$D$300,"&gt;="&amp;R$1)&gt;0,SUMIFS(Распис!$I$4:$I$300,Распис!$B$4:$B$300,$A155,Распис!$C$4:$C$300,"&lt;="&amp;R$1,Распис!$D$4:$D$300,"&gt;="&amp;R$1),SUMIF(База!$B$3:$B$305,$A155,База!$I$3:$I$152))</f>
        <v>0</v>
      </c>
      <c r="S155" s="46">
        <f ca="1">IF(COUNTIFS(Распис!$B$4:$B$300,$A155,Распис!$C$4:$C$300,"&lt;="&amp;S$1,Распис!$D$4:$D$300,"&gt;="&amp;S$1)&gt;0,SUMIFS(Распис!$J$4:$J$300,Распис!$B$4:$B$300,$A155,Распис!$C$4:$C$300,"&lt;="&amp;S$1,Распис!$D$4:$D$300,"&gt;="&amp;S$1),SUMIF(База!$B$3:$B$305,$A155,База!$J$3:$J$152))</f>
        <v>0</v>
      </c>
      <c r="T155" s="46">
        <f ca="1">IF(COUNTIFS(Распис!$B$4:$B$300,$A155,Распис!$C$4:$C$300,"&lt;="&amp;T$1,Распис!$D$4:$D$300,"&gt;="&amp;T$1)&gt;0,SUMIFS(Распис!$K$4:$K$300,Распис!$B$4:$B$300,$A155,Распис!$C$4:$C$300,"&lt;="&amp;T$1,Распис!$D$4:$D$300,"&gt;="&amp;T$1),SUMIF(База!$B$3:$B$305,$A155,База!$K$3:$K$152))</f>
        <v>0</v>
      </c>
      <c r="U155" s="46" t="s">
        <v>23</v>
      </c>
      <c r="V155" s="46">
        <f ca="1">IF(COUNTIFS(Распис!$B$4:$B$300,$A155,Распис!$C$4:$C$300,"&lt;="&amp;V$1,Распис!$D$4:$D$300,"&gt;="&amp;V$1)&gt;0,SUMIFS(Распис!$F$4:$F$300,Распис!$B$4:$B$300,$A155,Распис!$C$4:$C$300,"&lt;="&amp;V$1,Распис!$D$4:$D$300,"&gt;="&amp;V$1),SUMIF(База!$B$3:$B$305,$A155,База!$F$3:$F$152))</f>
        <v>0</v>
      </c>
      <c r="W155" s="46">
        <f ca="1">IF(COUNTIFS(Распис!$B$4:$B$300,$A155,Распис!$C$4:$C$300,"&lt;="&amp;W$1,Распис!$D$4:$D$300,"&gt;="&amp;W$1)&gt;0,SUMIFS(Распис!$G$4:$G$300,Распис!$B$4:$B$300,$A155,Распис!$C$4:$C$300,"&lt;="&amp;W$1,Распис!$D$4:$D$300,"&gt;="&amp;W$1),SUMIF(База!$B$3:$B$305,$A155,База!$G$3:$G$152))</f>
        <v>0</v>
      </c>
      <c r="X155" s="46">
        <f ca="1">IF(COUNTIFS(Распис!$B$4:$B$300,$A155,Распис!$C$4:$C$300,"&lt;="&amp;X$1,Распис!$D$4:$D$300,"&gt;="&amp;X$1)&gt;0,SUMIFS(Распис!$H$4:$H$300,Распис!$B$4:$B$300,$A155,Распис!$C$4:$C$300,"&lt;="&amp;X$1,Распис!$D$4:$D$300,"&gt;="&amp;X$1),SUMIF(База!$B$3:$B$305,$A155,База!$H$3:$H$152))</f>
        <v>0</v>
      </c>
      <c r="Y155" s="46">
        <f ca="1">IF(COUNTIFS(Распис!$B$4:$B$300,$A155,Распис!$C$4:$C$300,"&lt;="&amp;Y$1,Распис!$D$4:$D$300,"&gt;="&amp;Y$1)&gt;0,SUMIFS(Распис!$I$4:$I$300,Распис!$B$4:$B$300,$A155,Распис!$C$4:$C$300,"&lt;="&amp;Y$1,Распис!$D$4:$D$300,"&gt;="&amp;Y$1),SUMIF(База!$B$3:$B$305,$A155,База!$I$3:$I$152))</f>
        <v>0</v>
      </c>
      <c r="Z155" s="46">
        <f ca="1">IF(COUNTIFS(Распис!$B$4:$B$300,$A155,Распис!$C$4:$C$300,"&lt;="&amp;Z$1,Распис!$D$4:$D$300,"&gt;="&amp;Z$1)&gt;0,SUMIFS(Распис!$J$4:$J$300,Распис!$B$4:$B$300,$A155,Распис!$C$4:$C$300,"&lt;="&amp;Z$1,Распис!$D$4:$D$300,"&gt;="&amp;Z$1),SUMIF(База!$B$3:$B$305,$A155,База!$J$3:$J$152))</f>
        <v>0</v>
      </c>
      <c r="AA155" s="46" t="s">
        <v>25</v>
      </c>
      <c r="AB155" s="46" t="s">
        <v>23</v>
      </c>
      <c r="AC155" s="46" t="s">
        <v>25</v>
      </c>
      <c r="AD155" s="46" t="s">
        <v>25</v>
      </c>
      <c r="AE155" s="46" t="s">
        <v>25</v>
      </c>
      <c r="AF155" s="46" t="s">
        <v>25</v>
      </c>
      <c r="AG155" s="46">
        <f t="shared" ca="1" si="27"/>
        <v>0</v>
      </c>
      <c r="AH155" s="46">
        <f ca="1">AG155-SUMIFS(Распред!$G$4:$G$300,Распред!$B$4:$B$300,"май",Распред!$F$4:$F$300,A155)</f>
        <v>0</v>
      </c>
      <c r="AI155" s="46">
        <f ca="1">AH155+(COUNTIF(B155:AF155,"КД")+SUMIFS(Распред!$AH$4:$AH$300,Распред!$F$4:$F$300,A155,Распред!$B$4:$B$300,"май"))*4</f>
        <v>20</v>
      </c>
      <c r="AJ155" s="46">
        <f t="shared" ca="1" si="28"/>
        <v>0</v>
      </c>
      <c r="AK155" s="46">
        <f t="shared" ca="1" si="29"/>
        <v>0</v>
      </c>
      <c r="AL155" s="46">
        <f>SUMIFS(Распред!$K$4:$K$300,Распред!$B$4:$B$300,"май",Распред!$J$4:$J$300,A155)+SUMIFS(Распред!$M$4:$M$300,Распред!$B$4:$B$300,"май",Распред!$L$4:$L$300,A155)+SUMIFS(Распред!$O$4:$O$300,Распред!$B$4:$B$300,"май",Распред!$N$4:$N$300,A155)+SUMIFS(Распред!$Q$4:$Q$300,Распред!$B$4:$B$300,"май",Распред!$P$4:$P$300,A155)+SUMIFS(Распред!$S$4:$S$300,Распред!$B$4:$B$300,"май",Распред!$R$4:$R$300,A155)+SUMIFS(Распред!$U$4:$U$300,Распред!$B$4:$B$300,"май",Распред!$T$4:$T$300,A155)+SUMIFS(Распред!$W$4:$W$300,Распред!$B$4:$B$300,"май",Распред!$V$4:$V$300,A155)+SUMIFS(Распред!$Y$4:$Y$300,Распред!$B$4:$B$300,"май",Распред!$X$4:$X$300,A155)+SUMIFS(Распред!$AA$4:$AA$300,Распред!$B$4:$B$300,"май",Распред!$Z$4:$Z$300,A155)+SUMIFS(Распред!$AC$4:$AC$300,Распред!$B$4:$B$300,"май",Распред!$AB$4:$AB$300,A155)</f>
        <v>0</v>
      </c>
      <c r="AM155" s="46">
        <f t="shared" ca="1" si="30"/>
        <v>0</v>
      </c>
      <c r="AN155" s="46">
        <f t="shared" ca="1" si="31"/>
        <v>0</v>
      </c>
      <c r="AO155" s="46">
        <f t="shared" ca="1" si="32"/>
        <v>0</v>
      </c>
      <c r="AP155" s="46">
        <f>январь!AP155</f>
        <v>0</v>
      </c>
      <c r="AQ155" s="46">
        <f t="shared" ca="1" si="25"/>
        <v>0</v>
      </c>
      <c r="AR155" s="47"/>
      <c r="AS155" s="47">
        <f t="shared" ca="1" si="33"/>
        <v>0</v>
      </c>
      <c r="AT155" s="47"/>
      <c r="AU155" s="47"/>
      <c r="AV155" s="47"/>
      <c r="AW155" s="47"/>
      <c r="AX155" s="47"/>
      <c r="AY155" s="184"/>
      <c r="AZ155" s="184"/>
      <c r="BA155" s="184"/>
      <c r="BB155" s="184"/>
      <c r="BC155" s="184"/>
      <c r="BD155" s="184"/>
      <c r="BE155" s="184"/>
    </row>
    <row r="156" spans="1:86" x14ac:dyDescent="0.25">
      <c r="A156" s="47">
        <f>База!B156</f>
        <v>0</v>
      </c>
      <c r="B156" s="46" t="s">
        <v>24</v>
      </c>
      <c r="C156" s="46">
        <f ca="1">IF(COUNTIFS(Распис!$B$4:$B$300,$A156,Распис!$C$4:$C$300,"&lt;="&amp;C$1,Распис!$D$4:$D$300,"&gt;="&amp;C$1)&gt;0,SUMIFS(Распис!$H$4:$H$300,Распис!$B$4:$B$300,$A156,Распис!$C$4:$C$300,"&lt;="&amp;C$1,Распис!$D$4:$D$300,"&gt;="&amp;C$1),SUMIF(База!$B$3:$B$305,$A156,База!$H$3:$H$152))</f>
        <v>0</v>
      </c>
      <c r="D156" s="46">
        <f ca="1">IF(COUNTIFS(Распис!$B$4:$B$300,$A156,Распис!$C$4:$C$300,"&lt;="&amp;D$1,Распис!$D$4:$D$300,"&gt;="&amp;D$1)&gt;0,SUMIFS(Распис!$I$4:$I$300,Распис!$B$4:$B$300,$A156,Распис!$C$4:$C$300,"&lt;="&amp;D$1,Распис!$D$4:$D$300,"&gt;="&amp;D$1),SUMIF(База!$B$3:$B$305,$A156,База!$I$3:$I$152))</f>
        <v>0</v>
      </c>
      <c r="E156" s="46">
        <f ca="1">IF(COUNTIFS(Распис!$B$4:$B$300,$A156,Распис!$C$4:$C$300,"&lt;="&amp;E$1,Распис!$D$4:$D$300,"&gt;="&amp;E$1)&gt;0,SUMIFS(Распис!$J$4:$J$300,Распис!$B$4:$B$300,$A156,Распис!$C$4:$C$300,"&lt;="&amp;E$1,Распис!$D$4:$D$300,"&gt;="&amp;E$1),SUMIF(База!$B$3:$B$305,$A156,База!$J$3:$J$152))</f>
        <v>0</v>
      </c>
      <c r="F156" s="46">
        <f ca="1">IF(COUNTIFS(Распис!$B$4:$B$300,$A156,Распис!$C$4:$C$300,"&lt;="&amp;F$1,Распис!$D$4:$D$300,"&gt;="&amp;F$1)&gt;0,SUMIFS(Распис!$K$4:$K$300,Распис!$B$4:$B$300,$A156,Распис!$C$4:$C$300,"&lt;="&amp;F$1,Распис!$D$4:$D$300,"&gt;="&amp;F$1),SUMIF(База!$B$3:$B$305,$A156,База!$K$3:$K$152))</f>
        <v>0</v>
      </c>
      <c r="G156" s="46" t="s">
        <v>23</v>
      </c>
      <c r="H156" s="46" t="s">
        <v>24</v>
      </c>
      <c r="I156" s="46">
        <f ca="1">IF(COUNTIFS(Распис!$B$4:$B$300,$A156,Распис!$C$4:$C$300,"&lt;="&amp;I$1,Распис!$D$4:$D$300,"&gt;="&amp;I$1)&gt;0,SUMIFS(Распис!$G$4:$G$300,Распис!$B$4:$B$300,$A156,Распис!$C$4:$C$300,"&lt;="&amp;I$1,Распис!$D$4:$D$300,"&gt;="&amp;I$1),SUMIF(База!$B$3:$B$305,$A156,База!$G$3:$G$152))</f>
        <v>0</v>
      </c>
      <c r="J156" s="46" t="s">
        <v>24</v>
      </c>
      <c r="K156" s="46">
        <f ca="1">IF(COUNTIFS(Распис!$B$4:$B$300,$A156,Распис!$C$4:$C$300,"&lt;="&amp;K$1,Распис!$D$4:$D$300,"&gt;="&amp;K$1)&gt;0,SUMIFS(Распис!$I$4:$I$300,Распис!$B$4:$B$300,$A156,Распис!$C$4:$C$300,"&lt;="&amp;K$1,Распис!$D$4:$D$300,"&gt;="&amp;K$1),SUMIF(База!$B$3:$B$305,$A156,База!$I$3:$I$152))</f>
        <v>0</v>
      </c>
      <c r="L156" s="46">
        <f ca="1">IF(COUNTIFS(Распис!$B$4:$B$300,$A156,Распис!$C$4:$C$300,"&lt;="&amp;L$1,Распис!$D$4:$D$300,"&gt;="&amp;L$1)&gt;0,SUMIFS(Распис!$J$4:$J$300,Распис!$B$4:$B$300,$A156,Распис!$C$4:$C$300,"&lt;="&amp;L$1,Распис!$D$4:$D$300,"&gt;="&amp;L$1),SUMIF(База!$B$3:$B$305,$A156,База!$J$3:$J$152))</f>
        <v>0</v>
      </c>
      <c r="M156" s="46">
        <f ca="1">IF(COUNTIFS(Распис!$B$4:$B$300,$A156,Распис!$C$4:$C$300,"&lt;="&amp;M$1,Распис!$D$4:$D$300,"&gt;="&amp;M$1)&gt;0,SUMIFS(Распис!$K$4:$K$300,Распис!$B$4:$B$300,$A156,Распис!$C$4:$C$300,"&lt;="&amp;M$1,Распис!$D$4:$D$300,"&gt;="&amp;M$1),SUMIF(База!$B$3:$B$305,$A156,База!$K$3:$K$152))</f>
        <v>0</v>
      </c>
      <c r="N156" s="46" t="s">
        <v>23</v>
      </c>
      <c r="O156" s="46">
        <f ca="1">IF(COUNTIFS(Распис!$B$4:$B$300,$A156,Распис!$C$4:$C$300,"&lt;="&amp;O$1,Распис!$D$4:$D$300,"&gt;="&amp;O$1)&gt;0,SUMIFS(Распис!$F$4:$F$300,Распис!$B$4:$B$300,$A156,Распис!$C$4:$C$300,"&lt;="&amp;O$1,Распис!$D$4:$D$300,"&gt;="&amp;O$1),SUMIF(База!$B$3:$B$305,$A156,База!$F$3:$F$152))</f>
        <v>0</v>
      </c>
      <c r="P156" s="46">
        <f ca="1">IF(COUNTIFS(Распис!$B$4:$B$300,$A156,Распис!$C$4:$C$300,"&lt;="&amp;P$1,Распис!$D$4:$D$300,"&gt;="&amp;P$1)&gt;0,SUMIFS(Распис!$G$4:$G$300,Распис!$B$4:$B$300,$A156,Распис!$C$4:$C$300,"&lt;="&amp;P$1,Распис!$D$4:$D$300,"&gt;="&amp;P$1),SUMIF(База!$B$3:$B$305,$A156,База!$G$3:$G$152))</f>
        <v>0</v>
      </c>
      <c r="Q156" s="46">
        <f ca="1">IF(COUNTIFS(Распис!$B$4:$B$300,$A156,Распис!$C$4:$C$300,"&lt;="&amp;Q$1,Распис!$D$4:$D$300,"&gt;="&amp;Q$1)&gt;0,SUMIFS(Распис!$H$4:$H$300,Распис!$B$4:$B$300,$A156,Распис!$C$4:$C$300,"&lt;="&amp;Q$1,Распис!$D$4:$D$300,"&gt;="&amp;Q$1),SUMIF(База!$B$3:$B$305,$A156,База!$H$3:$H$152))</f>
        <v>0</v>
      </c>
      <c r="R156" s="46">
        <f ca="1">IF(COUNTIFS(Распис!$B$4:$B$300,$A156,Распис!$C$4:$C$300,"&lt;="&amp;R$1,Распис!$D$4:$D$300,"&gt;="&amp;R$1)&gt;0,SUMIFS(Распис!$I$4:$I$300,Распис!$B$4:$B$300,$A156,Распис!$C$4:$C$300,"&lt;="&amp;R$1,Распис!$D$4:$D$300,"&gt;="&amp;R$1),SUMIF(База!$B$3:$B$305,$A156,База!$I$3:$I$152))</f>
        <v>0</v>
      </c>
      <c r="S156" s="46">
        <f ca="1">IF(COUNTIFS(Распис!$B$4:$B$300,$A156,Распис!$C$4:$C$300,"&lt;="&amp;S$1,Распис!$D$4:$D$300,"&gt;="&amp;S$1)&gt;0,SUMIFS(Распис!$J$4:$J$300,Распис!$B$4:$B$300,$A156,Распис!$C$4:$C$300,"&lt;="&amp;S$1,Распис!$D$4:$D$300,"&gt;="&amp;S$1),SUMIF(База!$B$3:$B$305,$A156,База!$J$3:$J$152))</f>
        <v>0</v>
      </c>
      <c r="T156" s="46">
        <f ca="1">IF(COUNTIFS(Распис!$B$4:$B$300,$A156,Распис!$C$4:$C$300,"&lt;="&amp;T$1,Распис!$D$4:$D$300,"&gt;="&amp;T$1)&gt;0,SUMIFS(Распис!$K$4:$K$300,Распис!$B$4:$B$300,$A156,Распис!$C$4:$C$300,"&lt;="&amp;T$1,Распис!$D$4:$D$300,"&gt;="&amp;T$1),SUMIF(База!$B$3:$B$305,$A156,База!$K$3:$K$152))</f>
        <v>0</v>
      </c>
      <c r="U156" s="46" t="s">
        <v>23</v>
      </c>
      <c r="V156" s="46">
        <f ca="1">IF(COUNTIFS(Распис!$B$4:$B$300,$A156,Распис!$C$4:$C$300,"&lt;="&amp;V$1,Распис!$D$4:$D$300,"&gt;="&amp;V$1)&gt;0,SUMIFS(Распис!$F$4:$F$300,Распис!$B$4:$B$300,$A156,Распис!$C$4:$C$300,"&lt;="&amp;V$1,Распис!$D$4:$D$300,"&gt;="&amp;V$1),SUMIF(База!$B$3:$B$305,$A156,База!$F$3:$F$152))</f>
        <v>0</v>
      </c>
      <c r="W156" s="46">
        <f ca="1">IF(COUNTIFS(Распис!$B$4:$B$300,$A156,Распис!$C$4:$C$300,"&lt;="&amp;W$1,Распис!$D$4:$D$300,"&gt;="&amp;W$1)&gt;0,SUMIFS(Распис!$G$4:$G$300,Распис!$B$4:$B$300,$A156,Распис!$C$4:$C$300,"&lt;="&amp;W$1,Распис!$D$4:$D$300,"&gt;="&amp;W$1),SUMIF(База!$B$3:$B$305,$A156,База!$G$3:$G$152))</f>
        <v>0</v>
      </c>
      <c r="X156" s="46">
        <f ca="1">IF(COUNTIFS(Распис!$B$4:$B$300,$A156,Распис!$C$4:$C$300,"&lt;="&amp;X$1,Распис!$D$4:$D$300,"&gt;="&amp;X$1)&gt;0,SUMIFS(Распис!$H$4:$H$300,Распис!$B$4:$B$300,$A156,Распис!$C$4:$C$300,"&lt;="&amp;X$1,Распис!$D$4:$D$300,"&gt;="&amp;X$1),SUMIF(База!$B$3:$B$305,$A156,База!$H$3:$H$152))</f>
        <v>0</v>
      </c>
      <c r="Y156" s="46">
        <f ca="1">IF(COUNTIFS(Распис!$B$4:$B$300,$A156,Распис!$C$4:$C$300,"&lt;="&amp;Y$1,Распис!$D$4:$D$300,"&gt;="&amp;Y$1)&gt;0,SUMIFS(Распис!$I$4:$I$300,Распис!$B$4:$B$300,$A156,Распис!$C$4:$C$300,"&lt;="&amp;Y$1,Распис!$D$4:$D$300,"&gt;="&amp;Y$1),SUMIF(База!$B$3:$B$305,$A156,База!$I$3:$I$152))</f>
        <v>0</v>
      </c>
      <c r="Z156" s="46">
        <f ca="1">IF(COUNTIFS(Распис!$B$4:$B$300,$A156,Распис!$C$4:$C$300,"&lt;="&amp;Z$1,Распис!$D$4:$D$300,"&gt;="&amp;Z$1)&gt;0,SUMIFS(Распис!$J$4:$J$300,Распис!$B$4:$B$300,$A156,Распис!$C$4:$C$300,"&lt;="&amp;Z$1,Распис!$D$4:$D$300,"&gt;="&amp;Z$1),SUMIF(База!$B$3:$B$305,$A156,База!$J$3:$J$152))</f>
        <v>0</v>
      </c>
      <c r="AA156" s="46" t="s">
        <v>25</v>
      </c>
      <c r="AB156" s="46" t="s">
        <v>23</v>
      </c>
      <c r="AC156" s="46" t="s">
        <v>25</v>
      </c>
      <c r="AD156" s="46" t="s">
        <v>25</v>
      </c>
      <c r="AE156" s="46" t="s">
        <v>25</v>
      </c>
      <c r="AF156" s="46" t="s">
        <v>25</v>
      </c>
      <c r="AG156" s="46">
        <f t="shared" ca="1" si="27"/>
        <v>0</v>
      </c>
      <c r="AH156" s="46">
        <f ca="1">AG156-SUMIFS(Распред!$G$4:$G$300,Распред!$B$4:$B$300,"май",Распред!$F$4:$F$300,A156)</f>
        <v>0</v>
      </c>
      <c r="AI156" s="46">
        <f ca="1">AH156+(COUNTIF(B156:AF156,"КД")+SUMIFS(Распред!$AH$4:$AH$300,Распред!$F$4:$F$300,A156,Распред!$B$4:$B$300,"май"))*4</f>
        <v>20</v>
      </c>
      <c r="AJ156" s="46">
        <f t="shared" ca="1" si="28"/>
        <v>0</v>
      </c>
      <c r="AK156" s="46">
        <f t="shared" ca="1" si="29"/>
        <v>0</v>
      </c>
      <c r="AL156" s="46">
        <f>SUMIFS(Распред!$K$4:$K$300,Распред!$B$4:$B$300,"май",Распред!$J$4:$J$300,A156)+SUMIFS(Распред!$M$4:$M$300,Распред!$B$4:$B$300,"май",Распред!$L$4:$L$300,A156)+SUMIFS(Распред!$O$4:$O$300,Распред!$B$4:$B$300,"май",Распред!$N$4:$N$300,A156)+SUMIFS(Распред!$Q$4:$Q$300,Распред!$B$4:$B$300,"май",Распред!$P$4:$P$300,A156)+SUMIFS(Распред!$S$4:$S$300,Распред!$B$4:$B$300,"май",Распред!$R$4:$R$300,A156)+SUMIFS(Распред!$U$4:$U$300,Распред!$B$4:$B$300,"май",Распред!$T$4:$T$300,A156)+SUMIFS(Распред!$W$4:$W$300,Распред!$B$4:$B$300,"май",Распред!$V$4:$V$300,A156)+SUMIFS(Распред!$Y$4:$Y$300,Распред!$B$4:$B$300,"май",Распред!$X$4:$X$300,A156)+SUMIFS(Распред!$AA$4:$AA$300,Распред!$B$4:$B$300,"май",Распред!$Z$4:$Z$300,A156)+SUMIFS(Распред!$AC$4:$AC$300,Распред!$B$4:$B$300,"май",Распред!$AB$4:$AB$300,A156)</f>
        <v>0</v>
      </c>
      <c r="AM156" s="46">
        <f t="shared" ca="1" si="30"/>
        <v>0</v>
      </c>
      <c r="AN156" s="46">
        <f t="shared" ca="1" si="31"/>
        <v>0</v>
      </c>
      <c r="AO156" s="46">
        <f t="shared" ca="1" si="32"/>
        <v>0</v>
      </c>
      <c r="AP156" s="46">
        <f>январь!AP156</f>
        <v>0</v>
      </c>
      <c r="AQ156" s="46">
        <f t="shared" ca="1" si="25"/>
        <v>0</v>
      </c>
      <c r="AR156" s="47"/>
      <c r="AS156" s="47">
        <f t="shared" ca="1" si="33"/>
        <v>0</v>
      </c>
      <c r="AT156" s="47"/>
      <c r="AU156" s="47"/>
      <c r="AV156" s="47"/>
      <c r="AW156" s="47"/>
      <c r="AX156" s="47"/>
      <c r="AY156" s="184"/>
      <c r="AZ156" s="184"/>
      <c r="BA156" s="184"/>
      <c r="BB156" s="184"/>
      <c r="BC156" s="184"/>
      <c r="BD156" s="184"/>
      <c r="BE156" s="184"/>
    </row>
    <row r="157" spans="1:86" x14ac:dyDescent="0.25">
      <c r="A157" s="47">
        <f>База!B157</f>
        <v>0</v>
      </c>
      <c r="B157" s="46" t="s">
        <v>24</v>
      </c>
      <c r="C157" s="46">
        <f ca="1">IF(COUNTIFS(Распис!$B$4:$B$300,$A157,Распис!$C$4:$C$300,"&lt;="&amp;C$1,Распис!$D$4:$D$300,"&gt;="&amp;C$1)&gt;0,SUMIFS(Распис!$H$4:$H$300,Распис!$B$4:$B$300,$A157,Распис!$C$4:$C$300,"&lt;="&amp;C$1,Распис!$D$4:$D$300,"&gt;="&amp;C$1),SUMIF(База!$B$3:$B$305,$A157,База!$H$3:$H$152))</f>
        <v>0</v>
      </c>
      <c r="D157" s="46">
        <f ca="1">IF(COUNTIFS(Распис!$B$4:$B$300,$A157,Распис!$C$4:$C$300,"&lt;="&amp;D$1,Распис!$D$4:$D$300,"&gt;="&amp;D$1)&gt;0,SUMIFS(Распис!$I$4:$I$300,Распис!$B$4:$B$300,$A157,Распис!$C$4:$C$300,"&lt;="&amp;D$1,Распис!$D$4:$D$300,"&gt;="&amp;D$1),SUMIF(База!$B$3:$B$305,$A157,База!$I$3:$I$152))</f>
        <v>0</v>
      </c>
      <c r="E157" s="46">
        <f ca="1">IF(COUNTIFS(Распис!$B$4:$B$300,$A157,Распис!$C$4:$C$300,"&lt;="&amp;E$1,Распис!$D$4:$D$300,"&gt;="&amp;E$1)&gt;0,SUMIFS(Распис!$J$4:$J$300,Распис!$B$4:$B$300,$A157,Распис!$C$4:$C$300,"&lt;="&amp;E$1,Распис!$D$4:$D$300,"&gt;="&amp;E$1),SUMIF(База!$B$3:$B$305,$A157,База!$J$3:$J$152))</f>
        <v>0</v>
      </c>
      <c r="F157" s="46">
        <f ca="1">IF(COUNTIFS(Распис!$B$4:$B$300,$A157,Распис!$C$4:$C$300,"&lt;="&amp;F$1,Распис!$D$4:$D$300,"&gt;="&amp;F$1)&gt;0,SUMIFS(Распис!$K$4:$K$300,Распис!$B$4:$B$300,$A157,Распис!$C$4:$C$300,"&lt;="&amp;F$1,Распис!$D$4:$D$300,"&gt;="&amp;F$1),SUMIF(База!$B$3:$B$305,$A157,База!$K$3:$K$152))</f>
        <v>0</v>
      </c>
      <c r="G157" s="46" t="s">
        <v>23</v>
      </c>
      <c r="H157" s="46" t="s">
        <v>24</v>
      </c>
      <c r="I157" s="46">
        <f ca="1">IF(COUNTIFS(Распис!$B$4:$B$300,$A157,Распис!$C$4:$C$300,"&lt;="&amp;I$1,Распис!$D$4:$D$300,"&gt;="&amp;I$1)&gt;0,SUMIFS(Распис!$G$4:$G$300,Распис!$B$4:$B$300,$A157,Распис!$C$4:$C$300,"&lt;="&amp;I$1,Распис!$D$4:$D$300,"&gt;="&amp;I$1),SUMIF(База!$B$3:$B$305,$A157,База!$G$3:$G$152))</f>
        <v>0</v>
      </c>
      <c r="J157" s="46" t="s">
        <v>24</v>
      </c>
      <c r="K157" s="46">
        <f ca="1">IF(COUNTIFS(Распис!$B$4:$B$300,$A157,Распис!$C$4:$C$300,"&lt;="&amp;K$1,Распис!$D$4:$D$300,"&gt;="&amp;K$1)&gt;0,SUMIFS(Распис!$I$4:$I$300,Распис!$B$4:$B$300,$A157,Распис!$C$4:$C$300,"&lt;="&amp;K$1,Распис!$D$4:$D$300,"&gt;="&amp;K$1),SUMIF(База!$B$3:$B$305,$A157,База!$I$3:$I$152))</f>
        <v>0</v>
      </c>
      <c r="L157" s="46">
        <f ca="1">IF(COUNTIFS(Распис!$B$4:$B$300,$A157,Распис!$C$4:$C$300,"&lt;="&amp;L$1,Распис!$D$4:$D$300,"&gt;="&amp;L$1)&gt;0,SUMIFS(Распис!$J$4:$J$300,Распис!$B$4:$B$300,$A157,Распис!$C$4:$C$300,"&lt;="&amp;L$1,Распис!$D$4:$D$300,"&gt;="&amp;L$1),SUMIF(База!$B$3:$B$305,$A157,База!$J$3:$J$152))</f>
        <v>0</v>
      </c>
      <c r="M157" s="46">
        <f ca="1">IF(COUNTIFS(Распис!$B$4:$B$300,$A157,Распис!$C$4:$C$300,"&lt;="&amp;M$1,Распис!$D$4:$D$300,"&gt;="&amp;M$1)&gt;0,SUMIFS(Распис!$K$4:$K$300,Распис!$B$4:$B$300,$A157,Распис!$C$4:$C$300,"&lt;="&amp;M$1,Распис!$D$4:$D$300,"&gt;="&amp;M$1),SUMIF(База!$B$3:$B$305,$A157,База!$K$3:$K$152))</f>
        <v>0</v>
      </c>
      <c r="N157" s="46" t="s">
        <v>23</v>
      </c>
      <c r="O157" s="46">
        <f ca="1">IF(COUNTIFS(Распис!$B$4:$B$300,$A157,Распис!$C$4:$C$300,"&lt;="&amp;O$1,Распис!$D$4:$D$300,"&gt;="&amp;O$1)&gt;0,SUMIFS(Распис!$F$4:$F$300,Распис!$B$4:$B$300,$A157,Распис!$C$4:$C$300,"&lt;="&amp;O$1,Распис!$D$4:$D$300,"&gt;="&amp;O$1),SUMIF(База!$B$3:$B$305,$A157,База!$F$3:$F$152))</f>
        <v>0</v>
      </c>
      <c r="P157" s="46">
        <f ca="1">IF(COUNTIFS(Распис!$B$4:$B$300,$A157,Распис!$C$4:$C$300,"&lt;="&amp;P$1,Распис!$D$4:$D$300,"&gt;="&amp;P$1)&gt;0,SUMIFS(Распис!$G$4:$G$300,Распис!$B$4:$B$300,$A157,Распис!$C$4:$C$300,"&lt;="&amp;P$1,Распис!$D$4:$D$300,"&gt;="&amp;P$1),SUMIF(База!$B$3:$B$305,$A157,База!$G$3:$G$152))</f>
        <v>0</v>
      </c>
      <c r="Q157" s="46">
        <f ca="1">IF(COUNTIFS(Распис!$B$4:$B$300,$A157,Распис!$C$4:$C$300,"&lt;="&amp;Q$1,Распис!$D$4:$D$300,"&gt;="&amp;Q$1)&gt;0,SUMIFS(Распис!$H$4:$H$300,Распис!$B$4:$B$300,$A157,Распис!$C$4:$C$300,"&lt;="&amp;Q$1,Распис!$D$4:$D$300,"&gt;="&amp;Q$1),SUMIF(База!$B$3:$B$305,$A157,База!$H$3:$H$152))</f>
        <v>0</v>
      </c>
      <c r="R157" s="46">
        <f ca="1">IF(COUNTIFS(Распис!$B$4:$B$300,$A157,Распис!$C$4:$C$300,"&lt;="&amp;R$1,Распис!$D$4:$D$300,"&gt;="&amp;R$1)&gt;0,SUMIFS(Распис!$I$4:$I$300,Распис!$B$4:$B$300,$A157,Распис!$C$4:$C$300,"&lt;="&amp;R$1,Распис!$D$4:$D$300,"&gt;="&amp;R$1),SUMIF(База!$B$3:$B$305,$A157,База!$I$3:$I$152))</f>
        <v>0</v>
      </c>
      <c r="S157" s="46">
        <f ca="1">IF(COUNTIFS(Распис!$B$4:$B$300,$A157,Распис!$C$4:$C$300,"&lt;="&amp;S$1,Распис!$D$4:$D$300,"&gt;="&amp;S$1)&gt;0,SUMIFS(Распис!$J$4:$J$300,Распис!$B$4:$B$300,$A157,Распис!$C$4:$C$300,"&lt;="&amp;S$1,Распис!$D$4:$D$300,"&gt;="&amp;S$1),SUMIF(База!$B$3:$B$305,$A157,База!$J$3:$J$152))</f>
        <v>0</v>
      </c>
      <c r="T157" s="46">
        <f ca="1">IF(COUNTIFS(Распис!$B$4:$B$300,$A157,Распис!$C$4:$C$300,"&lt;="&amp;T$1,Распис!$D$4:$D$300,"&gt;="&amp;T$1)&gt;0,SUMIFS(Распис!$K$4:$K$300,Распис!$B$4:$B$300,$A157,Распис!$C$4:$C$300,"&lt;="&amp;T$1,Распис!$D$4:$D$300,"&gt;="&amp;T$1),SUMIF(База!$B$3:$B$305,$A157,База!$K$3:$K$152))</f>
        <v>0</v>
      </c>
      <c r="U157" s="46" t="s">
        <v>23</v>
      </c>
      <c r="V157" s="46">
        <f ca="1">IF(COUNTIFS(Распис!$B$4:$B$300,$A157,Распис!$C$4:$C$300,"&lt;="&amp;V$1,Распис!$D$4:$D$300,"&gt;="&amp;V$1)&gt;0,SUMIFS(Распис!$F$4:$F$300,Распис!$B$4:$B$300,$A157,Распис!$C$4:$C$300,"&lt;="&amp;V$1,Распис!$D$4:$D$300,"&gt;="&amp;V$1),SUMIF(База!$B$3:$B$305,$A157,База!$F$3:$F$152))</f>
        <v>0</v>
      </c>
      <c r="W157" s="46">
        <f ca="1">IF(COUNTIFS(Распис!$B$4:$B$300,$A157,Распис!$C$4:$C$300,"&lt;="&amp;W$1,Распис!$D$4:$D$300,"&gt;="&amp;W$1)&gt;0,SUMIFS(Распис!$G$4:$G$300,Распис!$B$4:$B$300,$A157,Распис!$C$4:$C$300,"&lt;="&amp;W$1,Распис!$D$4:$D$300,"&gt;="&amp;W$1),SUMIF(База!$B$3:$B$305,$A157,База!$G$3:$G$152))</f>
        <v>0</v>
      </c>
      <c r="X157" s="46">
        <f ca="1">IF(COUNTIFS(Распис!$B$4:$B$300,$A157,Распис!$C$4:$C$300,"&lt;="&amp;X$1,Распис!$D$4:$D$300,"&gt;="&amp;X$1)&gt;0,SUMIFS(Распис!$H$4:$H$300,Распис!$B$4:$B$300,$A157,Распис!$C$4:$C$300,"&lt;="&amp;X$1,Распис!$D$4:$D$300,"&gt;="&amp;X$1),SUMIF(База!$B$3:$B$305,$A157,База!$H$3:$H$152))</f>
        <v>0</v>
      </c>
      <c r="Y157" s="46">
        <f ca="1">IF(COUNTIFS(Распис!$B$4:$B$300,$A157,Распис!$C$4:$C$300,"&lt;="&amp;Y$1,Распис!$D$4:$D$300,"&gt;="&amp;Y$1)&gt;0,SUMIFS(Распис!$I$4:$I$300,Распис!$B$4:$B$300,$A157,Распис!$C$4:$C$300,"&lt;="&amp;Y$1,Распис!$D$4:$D$300,"&gt;="&amp;Y$1),SUMIF(База!$B$3:$B$305,$A157,База!$I$3:$I$152))</f>
        <v>0</v>
      </c>
      <c r="Z157" s="46">
        <f ca="1">IF(COUNTIFS(Распис!$B$4:$B$300,$A157,Распис!$C$4:$C$300,"&lt;="&amp;Z$1,Распис!$D$4:$D$300,"&gt;="&amp;Z$1)&gt;0,SUMIFS(Распис!$J$4:$J$300,Распис!$B$4:$B$300,$A157,Распис!$C$4:$C$300,"&lt;="&amp;Z$1,Распис!$D$4:$D$300,"&gt;="&amp;Z$1),SUMIF(База!$B$3:$B$305,$A157,База!$J$3:$J$152))</f>
        <v>0</v>
      </c>
      <c r="AA157" s="46" t="s">
        <v>25</v>
      </c>
      <c r="AB157" s="46" t="s">
        <v>23</v>
      </c>
      <c r="AC157" s="46" t="s">
        <v>25</v>
      </c>
      <c r="AD157" s="46" t="s">
        <v>25</v>
      </c>
      <c r="AE157" s="46" t="s">
        <v>25</v>
      </c>
      <c r="AF157" s="46" t="s">
        <v>25</v>
      </c>
      <c r="AG157" s="46">
        <f t="shared" ca="1" si="27"/>
        <v>0</v>
      </c>
      <c r="AH157" s="46">
        <f ca="1">AG157-SUMIFS(Распред!$G$4:$G$300,Распред!$B$4:$B$300,"май",Распред!$F$4:$F$300,A157)</f>
        <v>0</v>
      </c>
      <c r="AI157" s="46">
        <f ca="1">AH157+(COUNTIF(B157:AF157,"КД")+SUMIFS(Распред!$AH$4:$AH$300,Распред!$F$4:$F$300,A157,Распред!$B$4:$B$300,"май"))*4</f>
        <v>20</v>
      </c>
      <c r="AJ157" s="46">
        <f t="shared" ca="1" si="28"/>
        <v>0</v>
      </c>
      <c r="AK157" s="46">
        <f t="shared" ca="1" si="29"/>
        <v>0</v>
      </c>
      <c r="AL157" s="46">
        <f>SUMIFS(Распред!$K$4:$K$300,Распред!$B$4:$B$300,"май",Распред!$J$4:$J$300,A157)+SUMIFS(Распред!$M$4:$M$300,Распред!$B$4:$B$300,"май",Распред!$L$4:$L$300,A157)+SUMIFS(Распред!$O$4:$O$300,Распред!$B$4:$B$300,"май",Распред!$N$4:$N$300,A157)+SUMIFS(Распред!$Q$4:$Q$300,Распред!$B$4:$B$300,"май",Распред!$P$4:$P$300,A157)+SUMIFS(Распред!$S$4:$S$300,Распред!$B$4:$B$300,"май",Распред!$R$4:$R$300,A157)+SUMIFS(Распред!$U$4:$U$300,Распред!$B$4:$B$300,"май",Распред!$T$4:$T$300,A157)+SUMIFS(Распред!$W$4:$W$300,Распред!$B$4:$B$300,"май",Распред!$V$4:$V$300,A157)+SUMIFS(Распред!$Y$4:$Y$300,Распред!$B$4:$B$300,"май",Распред!$X$4:$X$300,A157)+SUMIFS(Распред!$AA$4:$AA$300,Распред!$B$4:$B$300,"май",Распред!$Z$4:$Z$300,A157)+SUMIFS(Распред!$AC$4:$AC$300,Распред!$B$4:$B$300,"май",Распред!$AB$4:$AB$300,A157)</f>
        <v>0</v>
      </c>
      <c r="AM157" s="46">
        <f t="shared" ca="1" si="30"/>
        <v>0</v>
      </c>
      <c r="AN157" s="46">
        <f t="shared" ca="1" si="31"/>
        <v>0</v>
      </c>
      <c r="AO157" s="46">
        <f t="shared" ca="1" si="32"/>
        <v>0</v>
      </c>
      <c r="AP157" s="46">
        <f>январь!AP157</f>
        <v>0</v>
      </c>
      <c r="AQ157" s="46">
        <f t="shared" ca="1" si="25"/>
        <v>0</v>
      </c>
      <c r="AR157" s="47"/>
      <c r="AS157" s="47">
        <f t="shared" ca="1" si="33"/>
        <v>0</v>
      </c>
      <c r="AT157" s="47"/>
      <c r="AU157" s="47"/>
      <c r="AV157" s="47"/>
      <c r="AW157" s="47"/>
      <c r="AX157" s="47"/>
      <c r="AY157" s="184"/>
      <c r="AZ157" s="184"/>
      <c r="BA157" s="184"/>
      <c r="BB157" s="184"/>
      <c r="BC157" s="184"/>
      <c r="BD157" s="184"/>
      <c r="BE157" s="184"/>
    </row>
    <row r="158" spans="1:86" x14ac:dyDescent="0.25">
      <c r="A158" s="47">
        <f>База!B158</f>
        <v>0</v>
      </c>
      <c r="B158" s="46" t="s">
        <v>24</v>
      </c>
      <c r="C158" s="46">
        <f ca="1">IF(COUNTIFS(Распис!$B$4:$B$300,$A158,Распис!$C$4:$C$300,"&lt;="&amp;C$1,Распис!$D$4:$D$300,"&gt;="&amp;C$1)&gt;0,SUMIFS(Распис!$H$4:$H$300,Распис!$B$4:$B$300,$A158,Распис!$C$4:$C$300,"&lt;="&amp;C$1,Распис!$D$4:$D$300,"&gt;="&amp;C$1),SUMIF(База!$B$3:$B$305,$A158,База!$H$3:$H$152))</f>
        <v>0</v>
      </c>
      <c r="D158" s="46">
        <f ca="1">IF(COUNTIFS(Распис!$B$4:$B$300,$A158,Распис!$C$4:$C$300,"&lt;="&amp;D$1,Распис!$D$4:$D$300,"&gt;="&amp;D$1)&gt;0,SUMIFS(Распис!$I$4:$I$300,Распис!$B$4:$B$300,$A158,Распис!$C$4:$C$300,"&lt;="&amp;D$1,Распис!$D$4:$D$300,"&gt;="&amp;D$1),SUMIF(База!$B$3:$B$305,$A158,База!$I$3:$I$152))</f>
        <v>0</v>
      </c>
      <c r="E158" s="46">
        <f ca="1">IF(COUNTIFS(Распис!$B$4:$B$300,$A158,Распис!$C$4:$C$300,"&lt;="&amp;E$1,Распис!$D$4:$D$300,"&gt;="&amp;E$1)&gt;0,SUMIFS(Распис!$J$4:$J$300,Распис!$B$4:$B$300,$A158,Распис!$C$4:$C$300,"&lt;="&amp;E$1,Распис!$D$4:$D$300,"&gt;="&amp;E$1),SUMIF(База!$B$3:$B$305,$A158,База!$J$3:$J$152))</f>
        <v>0</v>
      </c>
      <c r="F158" s="46">
        <f ca="1">IF(COUNTIFS(Распис!$B$4:$B$300,$A158,Распис!$C$4:$C$300,"&lt;="&amp;F$1,Распис!$D$4:$D$300,"&gt;="&amp;F$1)&gt;0,SUMIFS(Распис!$K$4:$K$300,Распис!$B$4:$B$300,$A158,Распис!$C$4:$C$300,"&lt;="&amp;F$1,Распис!$D$4:$D$300,"&gt;="&amp;F$1),SUMIF(База!$B$3:$B$305,$A158,База!$K$3:$K$152))</f>
        <v>0</v>
      </c>
      <c r="G158" s="46" t="s">
        <v>23</v>
      </c>
      <c r="H158" s="46" t="s">
        <v>24</v>
      </c>
      <c r="I158" s="46">
        <f ca="1">IF(COUNTIFS(Распис!$B$4:$B$300,$A158,Распис!$C$4:$C$300,"&lt;="&amp;I$1,Распис!$D$4:$D$300,"&gt;="&amp;I$1)&gt;0,SUMIFS(Распис!$G$4:$G$300,Распис!$B$4:$B$300,$A158,Распис!$C$4:$C$300,"&lt;="&amp;I$1,Распис!$D$4:$D$300,"&gt;="&amp;I$1),SUMIF(База!$B$3:$B$305,$A158,База!$G$3:$G$152))</f>
        <v>0</v>
      </c>
      <c r="J158" s="46" t="s">
        <v>24</v>
      </c>
      <c r="K158" s="46">
        <f ca="1">IF(COUNTIFS(Распис!$B$4:$B$300,$A158,Распис!$C$4:$C$300,"&lt;="&amp;K$1,Распис!$D$4:$D$300,"&gt;="&amp;K$1)&gt;0,SUMIFS(Распис!$I$4:$I$300,Распис!$B$4:$B$300,$A158,Распис!$C$4:$C$300,"&lt;="&amp;K$1,Распис!$D$4:$D$300,"&gt;="&amp;K$1),SUMIF(База!$B$3:$B$305,$A158,База!$I$3:$I$152))</f>
        <v>0</v>
      </c>
      <c r="L158" s="46">
        <f ca="1">IF(COUNTIFS(Распис!$B$4:$B$300,$A158,Распис!$C$4:$C$300,"&lt;="&amp;L$1,Распис!$D$4:$D$300,"&gt;="&amp;L$1)&gt;0,SUMIFS(Распис!$J$4:$J$300,Распис!$B$4:$B$300,$A158,Распис!$C$4:$C$300,"&lt;="&amp;L$1,Распис!$D$4:$D$300,"&gt;="&amp;L$1),SUMIF(База!$B$3:$B$305,$A158,База!$J$3:$J$152))</f>
        <v>0</v>
      </c>
      <c r="M158" s="46">
        <f ca="1">IF(COUNTIFS(Распис!$B$4:$B$300,$A158,Распис!$C$4:$C$300,"&lt;="&amp;M$1,Распис!$D$4:$D$300,"&gt;="&amp;M$1)&gt;0,SUMIFS(Распис!$K$4:$K$300,Распис!$B$4:$B$300,$A158,Распис!$C$4:$C$300,"&lt;="&amp;M$1,Распис!$D$4:$D$300,"&gt;="&amp;M$1),SUMIF(База!$B$3:$B$305,$A158,База!$K$3:$K$152))</f>
        <v>0</v>
      </c>
      <c r="N158" s="46" t="s">
        <v>23</v>
      </c>
      <c r="O158" s="46">
        <f ca="1">IF(COUNTIFS(Распис!$B$4:$B$300,$A158,Распис!$C$4:$C$300,"&lt;="&amp;O$1,Распис!$D$4:$D$300,"&gt;="&amp;O$1)&gt;0,SUMIFS(Распис!$F$4:$F$300,Распис!$B$4:$B$300,$A158,Распис!$C$4:$C$300,"&lt;="&amp;O$1,Распис!$D$4:$D$300,"&gt;="&amp;O$1),SUMIF(База!$B$3:$B$305,$A158,База!$F$3:$F$152))</f>
        <v>0</v>
      </c>
      <c r="P158" s="46">
        <f ca="1">IF(COUNTIFS(Распис!$B$4:$B$300,$A158,Распис!$C$4:$C$300,"&lt;="&amp;P$1,Распис!$D$4:$D$300,"&gt;="&amp;P$1)&gt;0,SUMIFS(Распис!$G$4:$G$300,Распис!$B$4:$B$300,$A158,Распис!$C$4:$C$300,"&lt;="&amp;P$1,Распис!$D$4:$D$300,"&gt;="&amp;P$1),SUMIF(База!$B$3:$B$305,$A158,База!$G$3:$G$152))</f>
        <v>0</v>
      </c>
      <c r="Q158" s="46">
        <f ca="1">IF(COUNTIFS(Распис!$B$4:$B$300,$A158,Распис!$C$4:$C$300,"&lt;="&amp;Q$1,Распис!$D$4:$D$300,"&gt;="&amp;Q$1)&gt;0,SUMIFS(Распис!$H$4:$H$300,Распис!$B$4:$B$300,$A158,Распис!$C$4:$C$300,"&lt;="&amp;Q$1,Распис!$D$4:$D$300,"&gt;="&amp;Q$1),SUMIF(База!$B$3:$B$305,$A158,База!$H$3:$H$152))</f>
        <v>0</v>
      </c>
      <c r="R158" s="46">
        <f ca="1">IF(COUNTIFS(Распис!$B$4:$B$300,$A158,Распис!$C$4:$C$300,"&lt;="&amp;R$1,Распис!$D$4:$D$300,"&gt;="&amp;R$1)&gt;0,SUMIFS(Распис!$I$4:$I$300,Распис!$B$4:$B$300,$A158,Распис!$C$4:$C$300,"&lt;="&amp;R$1,Распис!$D$4:$D$300,"&gt;="&amp;R$1),SUMIF(База!$B$3:$B$305,$A158,База!$I$3:$I$152))</f>
        <v>0</v>
      </c>
      <c r="S158" s="46">
        <f ca="1">IF(COUNTIFS(Распис!$B$4:$B$300,$A158,Распис!$C$4:$C$300,"&lt;="&amp;S$1,Распис!$D$4:$D$300,"&gt;="&amp;S$1)&gt;0,SUMIFS(Распис!$J$4:$J$300,Распис!$B$4:$B$300,$A158,Распис!$C$4:$C$300,"&lt;="&amp;S$1,Распис!$D$4:$D$300,"&gt;="&amp;S$1),SUMIF(База!$B$3:$B$305,$A158,База!$J$3:$J$152))</f>
        <v>0</v>
      </c>
      <c r="T158" s="46">
        <f ca="1">IF(COUNTIFS(Распис!$B$4:$B$300,$A158,Распис!$C$4:$C$300,"&lt;="&amp;T$1,Распис!$D$4:$D$300,"&gt;="&amp;T$1)&gt;0,SUMIFS(Распис!$K$4:$K$300,Распис!$B$4:$B$300,$A158,Распис!$C$4:$C$300,"&lt;="&amp;T$1,Распис!$D$4:$D$300,"&gt;="&amp;T$1),SUMIF(База!$B$3:$B$305,$A158,База!$K$3:$K$152))</f>
        <v>0</v>
      </c>
      <c r="U158" s="46" t="s">
        <v>23</v>
      </c>
      <c r="V158" s="46">
        <f ca="1">IF(COUNTIFS(Распис!$B$4:$B$300,$A158,Распис!$C$4:$C$300,"&lt;="&amp;V$1,Распис!$D$4:$D$300,"&gt;="&amp;V$1)&gt;0,SUMIFS(Распис!$F$4:$F$300,Распис!$B$4:$B$300,$A158,Распис!$C$4:$C$300,"&lt;="&amp;V$1,Распис!$D$4:$D$300,"&gt;="&amp;V$1),SUMIF(База!$B$3:$B$305,$A158,База!$F$3:$F$152))</f>
        <v>0</v>
      </c>
      <c r="W158" s="46">
        <f ca="1">IF(COUNTIFS(Распис!$B$4:$B$300,$A158,Распис!$C$4:$C$300,"&lt;="&amp;W$1,Распис!$D$4:$D$300,"&gt;="&amp;W$1)&gt;0,SUMIFS(Распис!$G$4:$G$300,Распис!$B$4:$B$300,$A158,Распис!$C$4:$C$300,"&lt;="&amp;W$1,Распис!$D$4:$D$300,"&gt;="&amp;W$1),SUMIF(База!$B$3:$B$305,$A158,База!$G$3:$G$152))</f>
        <v>0</v>
      </c>
      <c r="X158" s="46">
        <f ca="1">IF(COUNTIFS(Распис!$B$4:$B$300,$A158,Распис!$C$4:$C$300,"&lt;="&amp;X$1,Распис!$D$4:$D$300,"&gt;="&amp;X$1)&gt;0,SUMIFS(Распис!$H$4:$H$300,Распис!$B$4:$B$300,$A158,Распис!$C$4:$C$300,"&lt;="&amp;X$1,Распис!$D$4:$D$300,"&gt;="&amp;X$1),SUMIF(База!$B$3:$B$305,$A158,База!$H$3:$H$152))</f>
        <v>0</v>
      </c>
      <c r="Y158" s="46">
        <f ca="1">IF(COUNTIFS(Распис!$B$4:$B$300,$A158,Распис!$C$4:$C$300,"&lt;="&amp;Y$1,Распис!$D$4:$D$300,"&gt;="&amp;Y$1)&gt;0,SUMIFS(Распис!$I$4:$I$300,Распис!$B$4:$B$300,$A158,Распис!$C$4:$C$300,"&lt;="&amp;Y$1,Распис!$D$4:$D$300,"&gt;="&amp;Y$1),SUMIF(База!$B$3:$B$305,$A158,База!$I$3:$I$152))</f>
        <v>0</v>
      </c>
      <c r="Z158" s="46">
        <f ca="1">IF(COUNTIFS(Распис!$B$4:$B$300,$A158,Распис!$C$4:$C$300,"&lt;="&amp;Z$1,Распис!$D$4:$D$300,"&gt;="&amp;Z$1)&gt;0,SUMIFS(Распис!$J$4:$J$300,Распис!$B$4:$B$300,$A158,Распис!$C$4:$C$300,"&lt;="&amp;Z$1,Распис!$D$4:$D$300,"&gt;="&amp;Z$1),SUMIF(База!$B$3:$B$305,$A158,База!$J$3:$J$152))</f>
        <v>0</v>
      </c>
      <c r="AA158" s="46" t="s">
        <v>25</v>
      </c>
      <c r="AB158" s="46" t="s">
        <v>23</v>
      </c>
      <c r="AC158" s="46" t="s">
        <v>25</v>
      </c>
      <c r="AD158" s="46" t="s">
        <v>25</v>
      </c>
      <c r="AE158" s="46" t="s">
        <v>25</v>
      </c>
      <c r="AF158" s="46" t="s">
        <v>25</v>
      </c>
      <c r="AG158" s="46">
        <f t="shared" ca="1" si="27"/>
        <v>0</v>
      </c>
      <c r="AH158" s="46">
        <f ca="1">AG158-SUMIFS(Распред!$G$4:$G$300,Распред!$B$4:$B$300,"май",Распред!$F$4:$F$300,A158)</f>
        <v>0</v>
      </c>
      <c r="AI158" s="46">
        <f ca="1">AH158+(COUNTIF(B158:AF158,"КД")+SUMIFS(Распред!$AH$4:$AH$300,Распред!$F$4:$F$300,A158,Распред!$B$4:$B$300,"май"))*4</f>
        <v>20</v>
      </c>
      <c r="AJ158" s="46">
        <f t="shared" ca="1" si="28"/>
        <v>0</v>
      </c>
      <c r="AK158" s="46">
        <f t="shared" ca="1" si="29"/>
        <v>0</v>
      </c>
      <c r="AL158" s="46">
        <f>SUMIFS(Распред!$K$4:$K$300,Распред!$B$4:$B$300,"май",Распред!$J$4:$J$300,A158)+SUMIFS(Распред!$M$4:$M$300,Распред!$B$4:$B$300,"май",Распред!$L$4:$L$300,A158)+SUMIFS(Распред!$O$4:$O$300,Распред!$B$4:$B$300,"май",Распред!$N$4:$N$300,A158)+SUMIFS(Распред!$Q$4:$Q$300,Распред!$B$4:$B$300,"май",Распред!$P$4:$P$300,A158)+SUMIFS(Распред!$S$4:$S$300,Распред!$B$4:$B$300,"май",Распред!$R$4:$R$300,A158)+SUMIFS(Распред!$U$4:$U$300,Распред!$B$4:$B$300,"май",Распред!$T$4:$T$300,A158)+SUMIFS(Распред!$W$4:$W$300,Распред!$B$4:$B$300,"май",Распред!$V$4:$V$300,A158)+SUMIFS(Распред!$Y$4:$Y$300,Распред!$B$4:$B$300,"май",Распред!$X$4:$X$300,A158)+SUMIFS(Распред!$AA$4:$AA$300,Распред!$B$4:$B$300,"май",Распред!$Z$4:$Z$300,A158)+SUMIFS(Распред!$AC$4:$AC$300,Распред!$B$4:$B$300,"май",Распред!$AB$4:$AB$300,A158)</f>
        <v>0</v>
      </c>
      <c r="AM158" s="46">
        <f t="shared" ca="1" si="30"/>
        <v>0</v>
      </c>
      <c r="AN158" s="46">
        <f t="shared" ca="1" si="31"/>
        <v>0</v>
      </c>
      <c r="AO158" s="46">
        <f t="shared" ca="1" si="32"/>
        <v>0</v>
      </c>
      <c r="AP158" s="46">
        <f>январь!AP158</f>
        <v>0</v>
      </c>
      <c r="AQ158" s="46">
        <f t="shared" ca="1" si="25"/>
        <v>0</v>
      </c>
      <c r="AR158" s="47"/>
      <c r="AS158" s="47">
        <f t="shared" ca="1" si="33"/>
        <v>0</v>
      </c>
      <c r="AT158" s="47"/>
      <c r="AU158" s="47"/>
      <c r="AV158" s="47"/>
      <c r="AW158" s="47"/>
      <c r="AX158" s="47"/>
      <c r="AY158" s="184"/>
      <c r="AZ158" s="184"/>
      <c r="BA158" s="184"/>
      <c r="BB158" s="184"/>
      <c r="BC158" s="184"/>
      <c r="BD158" s="184"/>
      <c r="BE158" s="184"/>
    </row>
    <row r="159" spans="1:86" x14ac:dyDescent="0.25">
      <c r="A159" s="47">
        <f>База!B159</f>
        <v>0</v>
      </c>
      <c r="B159" s="46" t="s">
        <v>24</v>
      </c>
      <c r="C159" s="46">
        <f ca="1">IF(COUNTIFS(Распис!$B$4:$B$300,$A159,Распис!$C$4:$C$300,"&lt;="&amp;C$1,Распис!$D$4:$D$300,"&gt;="&amp;C$1)&gt;0,SUMIFS(Распис!$H$4:$H$300,Распис!$B$4:$B$300,$A159,Распис!$C$4:$C$300,"&lt;="&amp;C$1,Распис!$D$4:$D$300,"&gt;="&amp;C$1),SUMIF(База!$B$3:$B$305,$A159,База!$H$3:$H$152))</f>
        <v>0</v>
      </c>
      <c r="D159" s="46">
        <f ca="1">IF(COUNTIFS(Распис!$B$4:$B$300,$A159,Распис!$C$4:$C$300,"&lt;="&amp;D$1,Распис!$D$4:$D$300,"&gt;="&amp;D$1)&gt;0,SUMIFS(Распис!$I$4:$I$300,Распис!$B$4:$B$300,$A159,Распис!$C$4:$C$300,"&lt;="&amp;D$1,Распис!$D$4:$D$300,"&gt;="&amp;D$1),SUMIF(База!$B$3:$B$305,$A159,База!$I$3:$I$152))</f>
        <v>0</v>
      </c>
      <c r="E159" s="46">
        <f ca="1">IF(COUNTIFS(Распис!$B$4:$B$300,$A159,Распис!$C$4:$C$300,"&lt;="&amp;E$1,Распис!$D$4:$D$300,"&gt;="&amp;E$1)&gt;0,SUMIFS(Распис!$J$4:$J$300,Распис!$B$4:$B$300,$A159,Распис!$C$4:$C$300,"&lt;="&amp;E$1,Распис!$D$4:$D$300,"&gt;="&amp;E$1),SUMIF(База!$B$3:$B$305,$A159,База!$J$3:$J$152))</f>
        <v>0</v>
      </c>
      <c r="F159" s="46">
        <f ca="1">IF(COUNTIFS(Распис!$B$4:$B$300,$A159,Распис!$C$4:$C$300,"&lt;="&amp;F$1,Распис!$D$4:$D$300,"&gt;="&amp;F$1)&gt;0,SUMIFS(Распис!$K$4:$K$300,Распис!$B$4:$B$300,$A159,Распис!$C$4:$C$300,"&lt;="&amp;F$1,Распис!$D$4:$D$300,"&gt;="&amp;F$1),SUMIF(База!$B$3:$B$305,$A159,База!$K$3:$K$152))</f>
        <v>0</v>
      </c>
      <c r="G159" s="46" t="s">
        <v>23</v>
      </c>
      <c r="H159" s="46" t="s">
        <v>24</v>
      </c>
      <c r="I159" s="46">
        <f ca="1">IF(COUNTIFS(Распис!$B$4:$B$300,$A159,Распис!$C$4:$C$300,"&lt;="&amp;I$1,Распис!$D$4:$D$300,"&gt;="&amp;I$1)&gt;0,SUMIFS(Распис!$G$4:$G$300,Распис!$B$4:$B$300,$A159,Распис!$C$4:$C$300,"&lt;="&amp;I$1,Распис!$D$4:$D$300,"&gt;="&amp;I$1),SUMIF(База!$B$3:$B$305,$A159,База!$G$3:$G$152))</f>
        <v>0</v>
      </c>
      <c r="J159" s="46" t="s">
        <v>24</v>
      </c>
      <c r="K159" s="46">
        <f ca="1">IF(COUNTIFS(Распис!$B$4:$B$300,$A159,Распис!$C$4:$C$300,"&lt;="&amp;K$1,Распис!$D$4:$D$300,"&gt;="&amp;K$1)&gt;0,SUMIFS(Распис!$I$4:$I$300,Распис!$B$4:$B$300,$A159,Распис!$C$4:$C$300,"&lt;="&amp;K$1,Распис!$D$4:$D$300,"&gt;="&amp;K$1),SUMIF(База!$B$3:$B$305,$A159,База!$I$3:$I$152))</f>
        <v>0</v>
      </c>
      <c r="L159" s="46">
        <f ca="1">IF(COUNTIFS(Распис!$B$4:$B$300,$A159,Распис!$C$4:$C$300,"&lt;="&amp;L$1,Распис!$D$4:$D$300,"&gt;="&amp;L$1)&gt;0,SUMIFS(Распис!$J$4:$J$300,Распис!$B$4:$B$300,$A159,Распис!$C$4:$C$300,"&lt;="&amp;L$1,Распис!$D$4:$D$300,"&gt;="&amp;L$1),SUMIF(База!$B$3:$B$305,$A159,База!$J$3:$J$152))</f>
        <v>0</v>
      </c>
      <c r="M159" s="46">
        <f ca="1">IF(COUNTIFS(Распис!$B$4:$B$300,$A159,Распис!$C$4:$C$300,"&lt;="&amp;M$1,Распис!$D$4:$D$300,"&gt;="&amp;M$1)&gt;0,SUMIFS(Распис!$K$4:$K$300,Распис!$B$4:$B$300,$A159,Распис!$C$4:$C$300,"&lt;="&amp;M$1,Распис!$D$4:$D$300,"&gt;="&amp;M$1),SUMIF(База!$B$3:$B$305,$A159,База!$K$3:$K$152))</f>
        <v>0</v>
      </c>
      <c r="N159" s="46" t="s">
        <v>23</v>
      </c>
      <c r="O159" s="46">
        <f ca="1">IF(COUNTIFS(Распис!$B$4:$B$300,$A159,Распис!$C$4:$C$300,"&lt;="&amp;O$1,Распис!$D$4:$D$300,"&gt;="&amp;O$1)&gt;0,SUMIFS(Распис!$F$4:$F$300,Распис!$B$4:$B$300,$A159,Распис!$C$4:$C$300,"&lt;="&amp;O$1,Распис!$D$4:$D$300,"&gt;="&amp;O$1),SUMIF(База!$B$3:$B$305,$A159,База!$F$3:$F$152))</f>
        <v>0</v>
      </c>
      <c r="P159" s="46">
        <f ca="1">IF(COUNTIFS(Распис!$B$4:$B$300,$A159,Распис!$C$4:$C$300,"&lt;="&amp;P$1,Распис!$D$4:$D$300,"&gt;="&amp;P$1)&gt;0,SUMIFS(Распис!$G$4:$G$300,Распис!$B$4:$B$300,$A159,Распис!$C$4:$C$300,"&lt;="&amp;P$1,Распис!$D$4:$D$300,"&gt;="&amp;P$1),SUMIF(База!$B$3:$B$305,$A159,База!$G$3:$G$152))</f>
        <v>0</v>
      </c>
      <c r="Q159" s="46">
        <f ca="1">IF(COUNTIFS(Распис!$B$4:$B$300,$A159,Распис!$C$4:$C$300,"&lt;="&amp;Q$1,Распис!$D$4:$D$300,"&gt;="&amp;Q$1)&gt;0,SUMIFS(Распис!$H$4:$H$300,Распис!$B$4:$B$300,$A159,Распис!$C$4:$C$300,"&lt;="&amp;Q$1,Распис!$D$4:$D$300,"&gt;="&amp;Q$1),SUMIF(База!$B$3:$B$305,$A159,База!$H$3:$H$152))</f>
        <v>0</v>
      </c>
      <c r="R159" s="46">
        <f ca="1">IF(COUNTIFS(Распис!$B$4:$B$300,$A159,Распис!$C$4:$C$300,"&lt;="&amp;R$1,Распис!$D$4:$D$300,"&gt;="&amp;R$1)&gt;0,SUMIFS(Распис!$I$4:$I$300,Распис!$B$4:$B$300,$A159,Распис!$C$4:$C$300,"&lt;="&amp;R$1,Распис!$D$4:$D$300,"&gt;="&amp;R$1),SUMIF(База!$B$3:$B$305,$A159,База!$I$3:$I$152))</f>
        <v>0</v>
      </c>
      <c r="S159" s="46">
        <f ca="1">IF(COUNTIFS(Распис!$B$4:$B$300,$A159,Распис!$C$4:$C$300,"&lt;="&amp;S$1,Распис!$D$4:$D$300,"&gt;="&amp;S$1)&gt;0,SUMIFS(Распис!$J$4:$J$300,Распис!$B$4:$B$300,$A159,Распис!$C$4:$C$300,"&lt;="&amp;S$1,Распис!$D$4:$D$300,"&gt;="&amp;S$1),SUMIF(База!$B$3:$B$305,$A159,База!$J$3:$J$152))</f>
        <v>0</v>
      </c>
      <c r="T159" s="46">
        <f ca="1">IF(COUNTIFS(Распис!$B$4:$B$300,$A159,Распис!$C$4:$C$300,"&lt;="&amp;T$1,Распис!$D$4:$D$300,"&gt;="&amp;T$1)&gt;0,SUMIFS(Распис!$K$4:$K$300,Распис!$B$4:$B$300,$A159,Распис!$C$4:$C$300,"&lt;="&amp;T$1,Распис!$D$4:$D$300,"&gt;="&amp;T$1),SUMIF(База!$B$3:$B$305,$A159,База!$K$3:$K$152))</f>
        <v>0</v>
      </c>
      <c r="U159" s="46" t="s">
        <v>23</v>
      </c>
      <c r="V159" s="46">
        <f ca="1">IF(COUNTIFS(Распис!$B$4:$B$300,$A159,Распис!$C$4:$C$300,"&lt;="&amp;V$1,Распис!$D$4:$D$300,"&gt;="&amp;V$1)&gt;0,SUMIFS(Распис!$F$4:$F$300,Распис!$B$4:$B$300,$A159,Распис!$C$4:$C$300,"&lt;="&amp;V$1,Распис!$D$4:$D$300,"&gt;="&amp;V$1),SUMIF(База!$B$3:$B$305,$A159,База!$F$3:$F$152))</f>
        <v>0</v>
      </c>
      <c r="W159" s="46">
        <f ca="1">IF(COUNTIFS(Распис!$B$4:$B$300,$A159,Распис!$C$4:$C$300,"&lt;="&amp;W$1,Распис!$D$4:$D$300,"&gt;="&amp;W$1)&gt;0,SUMIFS(Распис!$G$4:$G$300,Распис!$B$4:$B$300,$A159,Распис!$C$4:$C$300,"&lt;="&amp;W$1,Распис!$D$4:$D$300,"&gt;="&amp;W$1),SUMIF(База!$B$3:$B$305,$A159,База!$G$3:$G$152))</f>
        <v>0</v>
      </c>
      <c r="X159" s="46">
        <f ca="1">IF(COUNTIFS(Распис!$B$4:$B$300,$A159,Распис!$C$4:$C$300,"&lt;="&amp;X$1,Распис!$D$4:$D$300,"&gt;="&amp;X$1)&gt;0,SUMIFS(Распис!$H$4:$H$300,Распис!$B$4:$B$300,$A159,Распис!$C$4:$C$300,"&lt;="&amp;X$1,Распис!$D$4:$D$300,"&gt;="&amp;X$1),SUMIF(База!$B$3:$B$305,$A159,База!$H$3:$H$152))</f>
        <v>0</v>
      </c>
      <c r="Y159" s="46">
        <f ca="1">IF(COUNTIFS(Распис!$B$4:$B$300,$A159,Распис!$C$4:$C$300,"&lt;="&amp;Y$1,Распис!$D$4:$D$300,"&gt;="&amp;Y$1)&gt;0,SUMIFS(Распис!$I$4:$I$300,Распис!$B$4:$B$300,$A159,Распис!$C$4:$C$300,"&lt;="&amp;Y$1,Распис!$D$4:$D$300,"&gt;="&amp;Y$1),SUMIF(База!$B$3:$B$305,$A159,База!$I$3:$I$152))</f>
        <v>0</v>
      </c>
      <c r="Z159" s="46">
        <f ca="1">IF(COUNTIFS(Распис!$B$4:$B$300,$A159,Распис!$C$4:$C$300,"&lt;="&amp;Z$1,Распис!$D$4:$D$300,"&gt;="&amp;Z$1)&gt;0,SUMIFS(Распис!$J$4:$J$300,Распис!$B$4:$B$300,$A159,Распис!$C$4:$C$300,"&lt;="&amp;Z$1,Распис!$D$4:$D$300,"&gt;="&amp;Z$1),SUMIF(База!$B$3:$B$305,$A159,База!$J$3:$J$152))</f>
        <v>0</v>
      </c>
      <c r="AA159" s="46" t="s">
        <v>25</v>
      </c>
      <c r="AB159" s="46" t="s">
        <v>23</v>
      </c>
      <c r="AC159" s="46" t="s">
        <v>25</v>
      </c>
      <c r="AD159" s="46" t="s">
        <v>25</v>
      </c>
      <c r="AE159" s="46" t="s">
        <v>25</v>
      </c>
      <c r="AF159" s="46" t="s">
        <v>25</v>
      </c>
      <c r="AG159" s="46">
        <f t="shared" ca="1" si="27"/>
        <v>0</v>
      </c>
      <c r="AH159" s="46">
        <f ca="1">AG159-SUMIFS(Распред!$G$4:$G$300,Распред!$B$4:$B$300,"май",Распред!$F$4:$F$300,A159)</f>
        <v>0</v>
      </c>
      <c r="AI159" s="46">
        <f ca="1">AH159+(COUNTIF(B159:AF159,"КД")+SUMIFS(Распред!$AH$4:$AH$300,Распред!$F$4:$F$300,A159,Распред!$B$4:$B$300,"май"))*4</f>
        <v>20</v>
      </c>
      <c r="AJ159" s="46">
        <f t="shared" ca="1" si="28"/>
        <v>0</v>
      </c>
      <c r="AK159" s="46">
        <f t="shared" ca="1" si="29"/>
        <v>0</v>
      </c>
      <c r="AL159" s="46">
        <f>SUMIFS(Распред!$K$4:$K$300,Распред!$B$4:$B$300,"май",Распред!$J$4:$J$300,A159)+SUMIFS(Распред!$M$4:$M$300,Распред!$B$4:$B$300,"май",Распред!$L$4:$L$300,A159)+SUMIFS(Распред!$O$4:$O$300,Распред!$B$4:$B$300,"май",Распред!$N$4:$N$300,A159)+SUMIFS(Распред!$Q$4:$Q$300,Распред!$B$4:$B$300,"май",Распред!$P$4:$P$300,A159)+SUMIFS(Распред!$S$4:$S$300,Распред!$B$4:$B$300,"май",Распред!$R$4:$R$300,A159)+SUMIFS(Распред!$U$4:$U$300,Распред!$B$4:$B$300,"май",Распред!$T$4:$T$300,A159)+SUMIFS(Распред!$W$4:$W$300,Распред!$B$4:$B$300,"май",Распред!$V$4:$V$300,A159)+SUMIFS(Распред!$Y$4:$Y$300,Распред!$B$4:$B$300,"май",Распред!$X$4:$X$300,A159)+SUMIFS(Распред!$AA$4:$AA$300,Распред!$B$4:$B$300,"май",Распред!$Z$4:$Z$300,A159)+SUMIFS(Распред!$AC$4:$AC$300,Распред!$B$4:$B$300,"май",Распред!$AB$4:$AB$300,A159)</f>
        <v>0</v>
      </c>
      <c r="AM159" s="46">
        <f t="shared" ca="1" si="30"/>
        <v>0</v>
      </c>
      <c r="AN159" s="46">
        <f t="shared" ca="1" si="31"/>
        <v>0</v>
      </c>
      <c r="AO159" s="46">
        <f t="shared" ca="1" si="32"/>
        <v>0</v>
      </c>
      <c r="AP159" s="46">
        <f>январь!AP159</f>
        <v>0</v>
      </c>
      <c r="AQ159" s="46">
        <f t="shared" ca="1" si="25"/>
        <v>0</v>
      </c>
      <c r="AR159" s="47"/>
      <c r="AS159" s="47">
        <f t="shared" ca="1" si="33"/>
        <v>0</v>
      </c>
      <c r="AT159" s="47"/>
      <c r="AU159" s="47"/>
      <c r="AV159" s="47"/>
      <c r="AW159" s="47"/>
      <c r="AX159" s="47"/>
      <c r="AY159" s="184"/>
      <c r="AZ159" s="184"/>
      <c r="BA159" s="184"/>
      <c r="BB159" s="184"/>
      <c r="BC159" s="184"/>
      <c r="BD159" s="184"/>
      <c r="BE159" s="184"/>
    </row>
    <row r="160" spans="1:86" x14ac:dyDescent="0.25">
      <c r="A160" s="47">
        <f>База!B160</f>
        <v>0</v>
      </c>
      <c r="B160" s="46" t="s">
        <v>24</v>
      </c>
      <c r="C160" s="46">
        <f ca="1">IF(COUNTIFS(Распис!$B$4:$B$300,$A160,Распис!$C$4:$C$300,"&lt;="&amp;C$1,Распис!$D$4:$D$300,"&gt;="&amp;C$1)&gt;0,SUMIFS(Распис!$H$4:$H$300,Распис!$B$4:$B$300,$A160,Распис!$C$4:$C$300,"&lt;="&amp;C$1,Распис!$D$4:$D$300,"&gt;="&amp;C$1),SUMIF(База!$B$3:$B$305,$A160,База!$H$3:$H$152))</f>
        <v>0</v>
      </c>
      <c r="D160" s="46">
        <f ca="1">IF(COUNTIFS(Распис!$B$4:$B$300,$A160,Распис!$C$4:$C$300,"&lt;="&amp;D$1,Распис!$D$4:$D$300,"&gt;="&amp;D$1)&gt;0,SUMIFS(Распис!$I$4:$I$300,Распис!$B$4:$B$300,$A160,Распис!$C$4:$C$300,"&lt;="&amp;D$1,Распис!$D$4:$D$300,"&gt;="&amp;D$1),SUMIF(База!$B$3:$B$305,$A160,База!$I$3:$I$152))</f>
        <v>0</v>
      </c>
      <c r="E160" s="46">
        <f ca="1">IF(COUNTIFS(Распис!$B$4:$B$300,$A160,Распис!$C$4:$C$300,"&lt;="&amp;E$1,Распис!$D$4:$D$300,"&gt;="&amp;E$1)&gt;0,SUMIFS(Распис!$J$4:$J$300,Распис!$B$4:$B$300,$A160,Распис!$C$4:$C$300,"&lt;="&amp;E$1,Распис!$D$4:$D$300,"&gt;="&amp;E$1),SUMIF(База!$B$3:$B$305,$A160,База!$J$3:$J$152))</f>
        <v>0</v>
      </c>
      <c r="F160" s="46">
        <f ca="1">IF(COUNTIFS(Распис!$B$4:$B$300,$A160,Распис!$C$4:$C$300,"&lt;="&amp;F$1,Распис!$D$4:$D$300,"&gt;="&amp;F$1)&gt;0,SUMIFS(Распис!$K$4:$K$300,Распис!$B$4:$B$300,$A160,Распис!$C$4:$C$300,"&lt;="&amp;F$1,Распис!$D$4:$D$300,"&gt;="&amp;F$1),SUMIF(База!$B$3:$B$305,$A160,База!$K$3:$K$152))</f>
        <v>0</v>
      </c>
      <c r="G160" s="46" t="s">
        <v>23</v>
      </c>
      <c r="H160" s="46" t="s">
        <v>24</v>
      </c>
      <c r="I160" s="46">
        <f ca="1">IF(COUNTIFS(Распис!$B$4:$B$300,$A160,Распис!$C$4:$C$300,"&lt;="&amp;I$1,Распис!$D$4:$D$300,"&gt;="&amp;I$1)&gt;0,SUMIFS(Распис!$G$4:$G$300,Распис!$B$4:$B$300,$A160,Распис!$C$4:$C$300,"&lt;="&amp;I$1,Распис!$D$4:$D$300,"&gt;="&amp;I$1),SUMIF(База!$B$3:$B$305,$A160,База!$G$3:$G$152))</f>
        <v>0</v>
      </c>
      <c r="J160" s="46" t="s">
        <v>24</v>
      </c>
      <c r="K160" s="46">
        <f ca="1">IF(COUNTIFS(Распис!$B$4:$B$300,$A160,Распис!$C$4:$C$300,"&lt;="&amp;K$1,Распис!$D$4:$D$300,"&gt;="&amp;K$1)&gt;0,SUMIFS(Распис!$I$4:$I$300,Распис!$B$4:$B$300,$A160,Распис!$C$4:$C$300,"&lt;="&amp;K$1,Распис!$D$4:$D$300,"&gt;="&amp;K$1),SUMIF(База!$B$3:$B$305,$A160,База!$I$3:$I$152))</f>
        <v>0</v>
      </c>
      <c r="L160" s="46">
        <f ca="1">IF(COUNTIFS(Распис!$B$4:$B$300,$A160,Распис!$C$4:$C$300,"&lt;="&amp;L$1,Распис!$D$4:$D$300,"&gt;="&amp;L$1)&gt;0,SUMIFS(Распис!$J$4:$J$300,Распис!$B$4:$B$300,$A160,Распис!$C$4:$C$300,"&lt;="&amp;L$1,Распис!$D$4:$D$300,"&gt;="&amp;L$1),SUMIF(База!$B$3:$B$305,$A160,База!$J$3:$J$152))</f>
        <v>0</v>
      </c>
      <c r="M160" s="46">
        <f ca="1">IF(COUNTIFS(Распис!$B$4:$B$300,$A160,Распис!$C$4:$C$300,"&lt;="&amp;M$1,Распис!$D$4:$D$300,"&gt;="&amp;M$1)&gt;0,SUMIFS(Распис!$K$4:$K$300,Распис!$B$4:$B$300,$A160,Распис!$C$4:$C$300,"&lt;="&amp;M$1,Распис!$D$4:$D$300,"&gt;="&amp;M$1),SUMIF(База!$B$3:$B$305,$A160,База!$K$3:$K$152))</f>
        <v>0</v>
      </c>
      <c r="N160" s="46" t="s">
        <v>23</v>
      </c>
      <c r="O160" s="46">
        <f ca="1">IF(COUNTIFS(Распис!$B$4:$B$300,$A160,Распис!$C$4:$C$300,"&lt;="&amp;O$1,Распис!$D$4:$D$300,"&gt;="&amp;O$1)&gt;0,SUMIFS(Распис!$F$4:$F$300,Распис!$B$4:$B$300,$A160,Распис!$C$4:$C$300,"&lt;="&amp;O$1,Распис!$D$4:$D$300,"&gt;="&amp;O$1),SUMIF(База!$B$3:$B$305,$A160,База!$F$3:$F$152))</f>
        <v>0</v>
      </c>
      <c r="P160" s="46">
        <f ca="1">IF(COUNTIFS(Распис!$B$4:$B$300,$A160,Распис!$C$4:$C$300,"&lt;="&amp;P$1,Распис!$D$4:$D$300,"&gt;="&amp;P$1)&gt;0,SUMIFS(Распис!$G$4:$G$300,Распис!$B$4:$B$300,$A160,Распис!$C$4:$C$300,"&lt;="&amp;P$1,Распис!$D$4:$D$300,"&gt;="&amp;P$1),SUMIF(База!$B$3:$B$305,$A160,База!$G$3:$G$152))</f>
        <v>0</v>
      </c>
      <c r="Q160" s="46">
        <f ca="1">IF(COUNTIFS(Распис!$B$4:$B$300,$A160,Распис!$C$4:$C$300,"&lt;="&amp;Q$1,Распис!$D$4:$D$300,"&gt;="&amp;Q$1)&gt;0,SUMIFS(Распис!$H$4:$H$300,Распис!$B$4:$B$300,$A160,Распис!$C$4:$C$300,"&lt;="&amp;Q$1,Распис!$D$4:$D$300,"&gt;="&amp;Q$1),SUMIF(База!$B$3:$B$305,$A160,База!$H$3:$H$152))</f>
        <v>0</v>
      </c>
      <c r="R160" s="46">
        <f ca="1">IF(COUNTIFS(Распис!$B$4:$B$300,$A160,Распис!$C$4:$C$300,"&lt;="&amp;R$1,Распис!$D$4:$D$300,"&gt;="&amp;R$1)&gt;0,SUMIFS(Распис!$I$4:$I$300,Распис!$B$4:$B$300,$A160,Распис!$C$4:$C$300,"&lt;="&amp;R$1,Распис!$D$4:$D$300,"&gt;="&amp;R$1),SUMIF(База!$B$3:$B$305,$A160,База!$I$3:$I$152))</f>
        <v>0</v>
      </c>
      <c r="S160" s="46">
        <f ca="1">IF(COUNTIFS(Распис!$B$4:$B$300,$A160,Распис!$C$4:$C$300,"&lt;="&amp;S$1,Распис!$D$4:$D$300,"&gt;="&amp;S$1)&gt;0,SUMIFS(Распис!$J$4:$J$300,Распис!$B$4:$B$300,$A160,Распис!$C$4:$C$300,"&lt;="&amp;S$1,Распис!$D$4:$D$300,"&gt;="&amp;S$1),SUMIF(База!$B$3:$B$305,$A160,База!$J$3:$J$152))</f>
        <v>0</v>
      </c>
      <c r="T160" s="46">
        <f ca="1">IF(COUNTIFS(Распис!$B$4:$B$300,$A160,Распис!$C$4:$C$300,"&lt;="&amp;T$1,Распис!$D$4:$D$300,"&gt;="&amp;T$1)&gt;0,SUMIFS(Распис!$K$4:$K$300,Распис!$B$4:$B$300,$A160,Распис!$C$4:$C$300,"&lt;="&amp;T$1,Распис!$D$4:$D$300,"&gt;="&amp;T$1),SUMIF(База!$B$3:$B$305,$A160,База!$K$3:$K$152))</f>
        <v>0</v>
      </c>
      <c r="U160" s="46" t="s">
        <v>23</v>
      </c>
      <c r="V160" s="46">
        <f ca="1">IF(COUNTIFS(Распис!$B$4:$B$300,$A160,Распис!$C$4:$C$300,"&lt;="&amp;V$1,Распис!$D$4:$D$300,"&gt;="&amp;V$1)&gt;0,SUMIFS(Распис!$F$4:$F$300,Распис!$B$4:$B$300,$A160,Распис!$C$4:$C$300,"&lt;="&amp;V$1,Распис!$D$4:$D$300,"&gt;="&amp;V$1),SUMIF(База!$B$3:$B$305,$A160,База!$F$3:$F$152))</f>
        <v>0</v>
      </c>
      <c r="W160" s="46">
        <f ca="1">IF(COUNTIFS(Распис!$B$4:$B$300,$A160,Распис!$C$4:$C$300,"&lt;="&amp;W$1,Распис!$D$4:$D$300,"&gt;="&amp;W$1)&gt;0,SUMIFS(Распис!$G$4:$G$300,Распис!$B$4:$B$300,$A160,Распис!$C$4:$C$300,"&lt;="&amp;W$1,Распис!$D$4:$D$300,"&gt;="&amp;W$1),SUMIF(База!$B$3:$B$305,$A160,База!$G$3:$G$152))</f>
        <v>0</v>
      </c>
      <c r="X160" s="46">
        <f ca="1">IF(COUNTIFS(Распис!$B$4:$B$300,$A160,Распис!$C$4:$C$300,"&lt;="&amp;X$1,Распис!$D$4:$D$300,"&gt;="&amp;X$1)&gt;0,SUMIFS(Распис!$H$4:$H$300,Распис!$B$4:$B$300,$A160,Распис!$C$4:$C$300,"&lt;="&amp;X$1,Распис!$D$4:$D$300,"&gt;="&amp;X$1),SUMIF(База!$B$3:$B$305,$A160,База!$H$3:$H$152))</f>
        <v>0</v>
      </c>
      <c r="Y160" s="46">
        <f ca="1">IF(COUNTIFS(Распис!$B$4:$B$300,$A160,Распис!$C$4:$C$300,"&lt;="&amp;Y$1,Распис!$D$4:$D$300,"&gt;="&amp;Y$1)&gt;0,SUMIFS(Распис!$I$4:$I$300,Распис!$B$4:$B$300,$A160,Распис!$C$4:$C$300,"&lt;="&amp;Y$1,Распис!$D$4:$D$300,"&gt;="&amp;Y$1),SUMIF(База!$B$3:$B$305,$A160,База!$I$3:$I$152))</f>
        <v>0</v>
      </c>
      <c r="Z160" s="46">
        <f ca="1">IF(COUNTIFS(Распис!$B$4:$B$300,$A160,Распис!$C$4:$C$300,"&lt;="&amp;Z$1,Распис!$D$4:$D$300,"&gt;="&amp;Z$1)&gt;0,SUMIFS(Распис!$J$4:$J$300,Распис!$B$4:$B$300,$A160,Распис!$C$4:$C$300,"&lt;="&amp;Z$1,Распис!$D$4:$D$300,"&gt;="&amp;Z$1),SUMIF(База!$B$3:$B$305,$A160,База!$J$3:$J$152))</f>
        <v>0</v>
      </c>
      <c r="AA160" s="46" t="s">
        <v>25</v>
      </c>
      <c r="AB160" s="46" t="s">
        <v>23</v>
      </c>
      <c r="AC160" s="46" t="s">
        <v>25</v>
      </c>
      <c r="AD160" s="46" t="s">
        <v>25</v>
      </c>
      <c r="AE160" s="46" t="s">
        <v>25</v>
      </c>
      <c r="AF160" s="46" t="s">
        <v>25</v>
      </c>
      <c r="AG160" s="46">
        <f t="shared" ca="1" si="27"/>
        <v>0</v>
      </c>
      <c r="AH160" s="46">
        <f ca="1">AG160-SUMIFS(Распред!$G$4:$G$300,Распред!$B$4:$B$300,"май",Распред!$F$4:$F$300,A160)</f>
        <v>0</v>
      </c>
      <c r="AI160" s="46">
        <f ca="1">AH160+(COUNTIF(B160:AF160,"КД")+SUMIFS(Распред!$AH$4:$AH$300,Распред!$F$4:$F$300,A160,Распред!$B$4:$B$300,"май"))*4</f>
        <v>20</v>
      </c>
      <c r="AJ160" s="46">
        <f t="shared" ca="1" si="28"/>
        <v>0</v>
      </c>
      <c r="AK160" s="46">
        <f t="shared" ca="1" si="29"/>
        <v>0</v>
      </c>
      <c r="AL160" s="46">
        <f>SUMIFS(Распред!$K$4:$K$300,Распред!$B$4:$B$300,"май",Распред!$J$4:$J$300,A160)+SUMIFS(Распред!$M$4:$M$300,Распред!$B$4:$B$300,"май",Распред!$L$4:$L$300,A160)+SUMIFS(Распред!$O$4:$O$300,Распред!$B$4:$B$300,"май",Распред!$N$4:$N$300,A160)+SUMIFS(Распред!$Q$4:$Q$300,Распред!$B$4:$B$300,"май",Распред!$P$4:$P$300,A160)+SUMIFS(Распред!$S$4:$S$300,Распред!$B$4:$B$300,"май",Распред!$R$4:$R$300,A160)+SUMIFS(Распред!$U$4:$U$300,Распред!$B$4:$B$300,"май",Распред!$T$4:$T$300,A160)+SUMIFS(Распред!$W$4:$W$300,Распред!$B$4:$B$300,"май",Распред!$V$4:$V$300,A160)+SUMIFS(Распред!$Y$4:$Y$300,Распред!$B$4:$B$300,"май",Распред!$X$4:$X$300,A160)+SUMIFS(Распред!$AA$4:$AA$300,Распред!$B$4:$B$300,"май",Распред!$Z$4:$Z$300,A160)+SUMIFS(Распред!$AC$4:$AC$300,Распред!$B$4:$B$300,"май",Распред!$AB$4:$AB$300,A160)</f>
        <v>0</v>
      </c>
      <c r="AM160" s="46">
        <f t="shared" ca="1" si="30"/>
        <v>0</v>
      </c>
      <c r="AN160" s="46">
        <f t="shared" ca="1" si="31"/>
        <v>0</v>
      </c>
      <c r="AO160" s="46">
        <f t="shared" ca="1" si="32"/>
        <v>0</v>
      </c>
      <c r="AP160" s="46">
        <f>январь!AP160</f>
        <v>0</v>
      </c>
      <c r="AQ160" s="46">
        <f t="shared" ca="1" si="25"/>
        <v>0</v>
      </c>
      <c r="AR160" s="47"/>
      <c r="AS160" s="47">
        <f t="shared" ca="1" si="33"/>
        <v>0</v>
      </c>
      <c r="AT160" s="47"/>
      <c r="AU160" s="47"/>
      <c r="AV160" s="47"/>
      <c r="AW160" s="47"/>
      <c r="AX160" s="47"/>
      <c r="AY160" s="184"/>
      <c r="AZ160" s="184"/>
      <c r="BA160" s="184"/>
      <c r="BB160" s="184"/>
      <c r="BC160" s="184"/>
      <c r="BD160" s="184"/>
      <c r="BE160" s="184"/>
    </row>
    <row r="161" spans="1:57" x14ac:dyDescent="0.25">
      <c r="A161" s="47">
        <f>База!B161</f>
        <v>0</v>
      </c>
      <c r="B161" s="46" t="s">
        <v>24</v>
      </c>
      <c r="C161" s="46">
        <f ca="1">IF(COUNTIFS(Распис!$B$4:$B$300,$A161,Распис!$C$4:$C$300,"&lt;="&amp;C$1,Распис!$D$4:$D$300,"&gt;="&amp;C$1)&gt;0,SUMIFS(Распис!$H$4:$H$300,Распис!$B$4:$B$300,$A161,Распис!$C$4:$C$300,"&lt;="&amp;C$1,Распис!$D$4:$D$300,"&gt;="&amp;C$1),SUMIF(База!$B$3:$B$305,$A161,База!$H$3:$H$152))</f>
        <v>0</v>
      </c>
      <c r="D161" s="46">
        <f ca="1">IF(COUNTIFS(Распис!$B$4:$B$300,$A161,Распис!$C$4:$C$300,"&lt;="&amp;D$1,Распис!$D$4:$D$300,"&gt;="&amp;D$1)&gt;0,SUMIFS(Распис!$I$4:$I$300,Распис!$B$4:$B$300,$A161,Распис!$C$4:$C$300,"&lt;="&amp;D$1,Распис!$D$4:$D$300,"&gt;="&amp;D$1),SUMIF(База!$B$3:$B$305,$A161,База!$I$3:$I$152))</f>
        <v>0</v>
      </c>
      <c r="E161" s="46">
        <f ca="1">IF(COUNTIFS(Распис!$B$4:$B$300,$A161,Распис!$C$4:$C$300,"&lt;="&amp;E$1,Распис!$D$4:$D$300,"&gt;="&amp;E$1)&gt;0,SUMIFS(Распис!$J$4:$J$300,Распис!$B$4:$B$300,$A161,Распис!$C$4:$C$300,"&lt;="&amp;E$1,Распис!$D$4:$D$300,"&gt;="&amp;E$1),SUMIF(База!$B$3:$B$305,$A161,База!$J$3:$J$152))</f>
        <v>0</v>
      </c>
      <c r="F161" s="46">
        <f ca="1">IF(COUNTIFS(Распис!$B$4:$B$300,$A161,Распис!$C$4:$C$300,"&lt;="&amp;F$1,Распис!$D$4:$D$300,"&gt;="&amp;F$1)&gt;0,SUMIFS(Распис!$K$4:$K$300,Распис!$B$4:$B$300,$A161,Распис!$C$4:$C$300,"&lt;="&amp;F$1,Распис!$D$4:$D$300,"&gt;="&amp;F$1),SUMIF(База!$B$3:$B$305,$A161,База!$K$3:$K$152))</f>
        <v>0</v>
      </c>
      <c r="G161" s="46" t="s">
        <v>23</v>
      </c>
      <c r="H161" s="46" t="s">
        <v>24</v>
      </c>
      <c r="I161" s="46">
        <f ca="1">IF(COUNTIFS(Распис!$B$4:$B$300,$A161,Распис!$C$4:$C$300,"&lt;="&amp;I$1,Распис!$D$4:$D$300,"&gt;="&amp;I$1)&gt;0,SUMIFS(Распис!$G$4:$G$300,Распис!$B$4:$B$300,$A161,Распис!$C$4:$C$300,"&lt;="&amp;I$1,Распис!$D$4:$D$300,"&gt;="&amp;I$1),SUMIF(База!$B$3:$B$305,$A161,База!$G$3:$G$152))</f>
        <v>0</v>
      </c>
      <c r="J161" s="46" t="s">
        <v>24</v>
      </c>
      <c r="K161" s="46">
        <f ca="1">IF(COUNTIFS(Распис!$B$4:$B$300,$A161,Распис!$C$4:$C$300,"&lt;="&amp;K$1,Распис!$D$4:$D$300,"&gt;="&amp;K$1)&gt;0,SUMIFS(Распис!$I$4:$I$300,Распис!$B$4:$B$300,$A161,Распис!$C$4:$C$300,"&lt;="&amp;K$1,Распис!$D$4:$D$300,"&gt;="&amp;K$1),SUMIF(База!$B$3:$B$305,$A161,База!$I$3:$I$152))</f>
        <v>0</v>
      </c>
      <c r="L161" s="46">
        <f ca="1">IF(COUNTIFS(Распис!$B$4:$B$300,$A161,Распис!$C$4:$C$300,"&lt;="&amp;L$1,Распис!$D$4:$D$300,"&gt;="&amp;L$1)&gt;0,SUMIFS(Распис!$J$4:$J$300,Распис!$B$4:$B$300,$A161,Распис!$C$4:$C$300,"&lt;="&amp;L$1,Распис!$D$4:$D$300,"&gt;="&amp;L$1),SUMIF(База!$B$3:$B$305,$A161,База!$J$3:$J$152))</f>
        <v>0</v>
      </c>
      <c r="M161" s="46">
        <f ca="1">IF(COUNTIFS(Распис!$B$4:$B$300,$A161,Распис!$C$4:$C$300,"&lt;="&amp;M$1,Распис!$D$4:$D$300,"&gt;="&amp;M$1)&gt;0,SUMIFS(Распис!$K$4:$K$300,Распис!$B$4:$B$300,$A161,Распис!$C$4:$C$300,"&lt;="&amp;M$1,Распис!$D$4:$D$300,"&gt;="&amp;M$1),SUMIF(База!$B$3:$B$305,$A161,База!$K$3:$K$152))</f>
        <v>0</v>
      </c>
      <c r="N161" s="46" t="s">
        <v>23</v>
      </c>
      <c r="O161" s="46">
        <f ca="1">IF(COUNTIFS(Распис!$B$4:$B$300,$A161,Распис!$C$4:$C$300,"&lt;="&amp;O$1,Распис!$D$4:$D$300,"&gt;="&amp;O$1)&gt;0,SUMIFS(Распис!$F$4:$F$300,Распис!$B$4:$B$300,$A161,Распис!$C$4:$C$300,"&lt;="&amp;O$1,Распис!$D$4:$D$300,"&gt;="&amp;O$1),SUMIF(База!$B$3:$B$305,$A161,База!$F$3:$F$152))</f>
        <v>0</v>
      </c>
      <c r="P161" s="46">
        <f ca="1">IF(COUNTIFS(Распис!$B$4:$B$300,$A161,Распис!$C$4:$C$300,"&lt;="&amp;P$1,Распис!$D$4:$D$300,"&gt;="&amp;P$1)&gt;0,SUMIFS(Распис!$G$4:$G$300,Распис!$B$4:$B$300,$A161,Распис!$C$4:$C$300,"&lt;="&amp;P$1,Распис!$D$4:$D$300,"&gt;="&amp;P$1),SUMIF(База!$B$3:$B$305,$A161,База!$G$3:$G$152))</f>
        <v>0</v>
      </c>
      <c r="Q161" s="46">
        <f ca="1">IF(COUNTIFS(Распис!$B$4:$B$300,$A161,Распис!$C$4:$C$300,"&lt;="&amp;Q$1,Распис!$D$4:$D$300,"&gt;="&amp;Q$1)&gt;0,SUMIFS(Распис!$H$4:$H$300,Распис!$B$4:$B$300,$A161,Распис!$C$4:$C$300,"&lt;="&amp;Q$1,Распис!$D$4:$D$300,"&gt;="&amp;Q$1),SUMIF(База!$B$3:$B$305,$A161,База!$H$3:$H$152))</f>
        <v>0</v>
      </c>
      <c r="R161" s="46">
        <f ca="1">IF(COUNTIFS(Распис!$B$4:$B$300,$A161,Распис!$C$4:$C$300,"&lt;="&amp;R$1,Распис!$D$4:$D$300,"&gt;="&amp;R$1)&gt;0,SUMIFS(Распис!$I$4:$I$300,Распис!$B$4:$B$300,$A161,Распис!$C$4:$C$300,"&lt;="&amp;R$1,Распис!$D$4:$D$300,"&gt;="&amp;R$1),SUMIF(База!$B$3:$B$305,$A161,База!$I$3:$I$152))</f>
        <v>0</v>
      </c>
      <c r="S161" s="46">
        <f ca="1">IF(COUNTIFS(Распис!$B$4:$B$300,$A161,Распис!$C$4:$C$300,"&lt;="&amp;S$1,Распис!$D$4:$D$300,"&gt;="&amp;S$1)&gt;0,SUMIFS(Распис!$J$4:$J$300,Распис!$B$4:$B$300,$A161,Распис!$C$4:$C$300,"&lt;="&amp;S$1,Распис!$D$4:$D$300,"&gt;="&amp;S$1),SUMIF(База!$B$3:$B$305,$A161,База!$J$3:$J$152))</f>
        <v>0</v>
      </c>
      <c r="T161" s="46">
        <f ca="1">IF(COUNTIFS(Распис!$B$4:$B$300,$A161,Распис!$C$4:$C$300,"&lt;="&amp;T$1,Распис!$D$4:$D$300,"&gt;="&amp;T$1)&gt;0,SUMIFS(Распис!$K$4:$K$300,Распис!$B$4:$B$300,$A161,Распис!$C$4:$C$300,"&lt;="&amp;T$1,Распис!$D$4:$D$300,"&gt;="&amp;T$1),SUMIF(База!$B$3:$B$305,$A161,База!$K$3:$K$152))</f>
        <v>0</v>
      </c>
      <c r="U161" s="46" t="s">
        <v>23</v>
      </c>
      <c r="V161" s="46">
        <f ca="1">IF(COUNTIFS(Распис!$B$4:$B$300,$A161,Распис!$C$4:$C$300,"&lt;="&amp;V$1,Распис!$D$4:$D$300,"&gt;="&amp;V$1)&gt;0,SUMIFS(Распис!$F$4:$F$300,Распис!$B$4:$B$300,$A161,Распис!$C$4:$C$300,"&lt;="&amp;V$1,Распис!$D$4:$D$300,"&gt;="&amp;V$1),SUMIF(База!$B$3:$B$305,$A161,База!$F$3:$F$152))</f>
        <v>0</v>
      </c>
      <c r="W161" s="46">
        <f ca="1">IF(COUNTIFS(Распис!$B$4:$B$300,$A161,Распис!$C$4:$C$300,"&lt;="&amp;W$1,Распис!$D$4:$D$300,"&gt;="&amp;W$1)&gt;0,SUMIFS(Распис!$G$4:$G$300,Распис!$B$4:$B$300,$A161,Распис!$C$4:$C$300,"&lt;="&amp;W$1,Распис!$D$4:$D$300,"&gt;="&amp;W$1),SUMIF(База!$B$3:$B$305,$A161,База!$G$3:$G$152))</f>
        <v>0</v>
      </c>
      <c r="X161" s="46">
        <f ca="1">IF(COUNTIFS(Распис!$B$4:$B$300,$A161,Распис!$C$4:$C$300,"&lt;="&amp;X$1,Распис!$D$4:$D$300,"&gt;="&amp;X$1)&gt;0,SUMIFS(Распис!$H$4:$H$300,Распис!$B$4:$B$300,$A161,Распис!$C$4:$C$300,"&lt;="&amp;X$1,Распис!$D$4:$D$300,"&gt;="&amp;X$1),SUMIF(База!$B$3:$B$305,$A161,База!$H$3:$H$152))</f>
        <v>0</v>
      </c>
      <c r="Y161" s="46">
        <f ca="1">IF(COUNTIFS(Распис!$B$4:$B$300,$A161,Распис!$C$4:$C$300,"&lt;="&amp;Y$1,Распис!$D$4:$D$300,"&gt;="&amp;Y$1)&gt;0,SUMIFS(Распис!$I$4:$I$300,Распис!$B$4:$B$300,$A161,Распис!$C$4:$C$300,"&lt;="&amp;Y$1,Распис!$D$4:$D$300,"&gt;="&amp;Y$1),SUMIF(База!$B$3:$B$305,$A161,База!$I$3:$I$152))</f>
        <v>0</v>
      </c>
      <c r="Z161" s="46">
        <f ca="1">IF(COUNTIFS(Распис!$B$4:$B$300,$A161,Распис!$C$4:$C$300,"&lt;="&amp;Z$1,Распис!$D$4:$D$300,"&gt;="&amp;Z$1)&gt;0,SUMIFS(Распис!$J$4:$J$300,Распис!$B$4:$B$300,$A161,Распис!$C$4:$C$300,"&lt;="&amp;Z$1,Распис!$D$4:$D$300,"&gt;="&amp;Z$1),SUMIF(База!$B$3:$B$305,$A161,База!$J$3:$J$152))</f>
        <v>0</v>
      </c>
      <c r="AA161" s="46" t="s">
        <v>25</v>
      </c>
      <c r="AB161" s="46" t="s">
        <v>23</v>
      </c>
      <c r="AC161" s="46" t="s">
        <v>25</v>
      </c>
      <c r="AD161" s="46" t="s">
        <v>25</v>
      </c>
      <c r="AE161" s="46" t="s">
        <v>25</v>
      </c>
      <c r="AF161" s="46" t="s">
        <v>25</v>
      </c>
      <c r="AG161" s="46">
        <f t="shared" ca="1" si="27"/>
        <v>0</v>
      </c>
      <c r="AH161" s="46">
        <f ca="1">AG161-SUMIFS(Распред!$G$4:$G$300,Распред!$B$4:$B$300,"май",Распред!$F$4:$F$300,A161)</f>
        <v>0</v>
      </c>
      <c r="AI161" s="46">
        <f ca="1">AH161+(COUNTIF(B161:AF161,"КД")+SUMIFS(Распред!$AH$4:$AH$300,Распред!$F$4:$F$300,A161,Распред!$B$4:$B$300,"май"))*4</f>
        <v>20</v>
      </c>
      <c r="AJ161" s="46">
        <f t="shared" ca="1" si="28"/>
        <v>0</v>
      </c>
      <c r="AK161" s="46">
        <f t="shared" ca="1" si="29"/>
        <v>0</v>
      </c>
      <c r="AL161" s="46">
        <f>SUMIFS(Распред!$K$4:$K$300,Распред!$B$4:$B$300,"май",Распред!$J$4:$J$300,A161)+SUMIFS(Распред!$M$4:$M$300,Распред!$B$4:$B$300,"май",Распред!$L$4:$L$300,A161)+SUMIFS(Распред!$O$4:$O$300,Распред!$B$4:$B$300,"май",Распред!$N$4:$N$300,A161)+SUMIFS(Распред!$Q$4:$Q$300,Распред!$B$4:$B$300,"май",Распред!$P$4:$P$300,A161)+SUMIFS(Распред!$S$4:$S$300,Распред!$B$4:$B$300,"май",Распред!$R$4:$R$300,A161)+SUMIFS(Распред!$U$4:$U$300,Распред!$B$4:$B$300,"май",Распред!$T$4:$T$300,A161)+SUMIFS(Распред!$W$4:$W$300,Распред!$B$4:$B$300,"май",Распред!$V$4:$V$300,A161)+SUMIFS(Распред!$Y$4:$Y$300,Распред!$B$4:$B$300,"май",Распред!$X$4:$X$300,A161)+SUMIFS(Распред!$AA$4:$AA$300,Распред!$B$4:$B$300,"май",Распред!$Z$4:$Z$300,A161)+SUMIFS(Распред!$AC$4:$AC$300,Распред!$B$4:$B$300,"май",Распред!$AB$4:$AB$300,A161)</f>
        <v>0</v>
      </c>
      <c r="AM161" s="46">
        <f t="shared" ca="1" si="30"/>
        <v>0</v>
      </c>
      <c r="AN161" s="46">
        <f t="shared" ca="1" si="31"/>
        <v>0</v>
      </c>
      <c r="AO161" s="46">
        <f t="shared" ca="1" si="32"/>
        <v>0</v>
      </c>
      <c r="AP161" s="46">
        <f>январь!AP161</f>
        <v>0</v>
      </c>
      <c r="AQ161" s="46">
        <f t="shared" ca="1" si="25"/>
        <v>0</v>
      </c>
      <c r="AR161" s="47"/>
      <c r="AS161" s="47">
        <f t="shared" ca="1" si="33"/>
        <v>0</v>
      </c>
      <c r="AT161" s="47"/>
      <c r="AU161" s="47"/>
      <c r="AV161" s="47"/>
      <c r="AW161" s="47"/>
      <c r="AX161" s="47"/>
      <c r="AY161" s="184"/>
      <c r="AZ161" s="184"/>
      <c r="BA161" s="184"/>
      <c r="BB161" s="184"/>
      <c r="BC161" s="184"/>
      <c r="BD161" s="184"/>
      <c r="BE161" s="184"/>
    </row>
    <row r="162" spans="1:57" x14ac:dyDescent="0.25">
      <c r="A162" s="47">
        <f>База!B162</f>
        <v>0</v>
      </c>
      <c r="B162" s="46" t="s">
        <v>24</v>
      </c>
      <c r="C162" s="46">
        <f ca="1">IF(COUNTIFS(Распис!$B$4:$B$300,$A162,Распис!$C$4:$C$300,"&lt;="&amp;C$1,Распис!$D$4:$D$300,"&gt;="&amp;C$1)&gt;0,SUMIFS(Распис!$H$4:$H$300,Распис!$B$4:$B$300,$A162,Распис!$C$4:$C$300,"&lt;="&amp;C$1,Распис!$D$4:$D$300,"&gt;="&amp;C$1),SUMIF(База!$B$3:$B$305,$A162,База!$H$3:$H$152))</f>
        <v>0</v>
      </c>
      <c r="D162" s="46">
        <f ca="1">IF(COUNTIFS(Распис!$B$4:$B$300,$A162,Распис!$C$4:$C$300,"&lt;="&amp;D$1,Распис!$D$4:$D$300,"&gt;="&amp;D$1)&gt;0,SUMIFS(Распис!$I$4:$I$300,Распис!$B$4:$B$300,$A162,Распис!$C$4:$C$300,"&lt;="&amp;D$1,Распис!$D$4:$D$300,"&gt;="&amp;D$1),SUMIF(База!$B$3:$B$305,$A162,База!$I$3:$I$152))</f>
        <v>0</v>
      </c>
      <c r="E162" s="46">
        <f ca="1">IF(COUNTIFS(Распис!$B$4:$B$300,$A162,Распис!$C$4:$C$300,"&lt;="&amp;E$1,Распис!$D$4:$D$300,"&gt;="&amp;E$1)&gt;0,SUMIFS(Распис!$J$4:$J$300,Распис!$B$4:$B$300,$A162,Распис!$C$4:$C$300,"&lt;="&amp;E$1,Распис!$D$4:$D$300,"&gt;="&amp;E$1),SUMIF(База!$B$3:$B$305,$A162,База!$J$3:$J$152))</f>
        <v>0</v>
      </c>
      <c r="F162" s="46">
        <f ca="1">IF(COUNTIFS(Распис!$B$4:$B$300,$A162,Распис!$C$4:$C$300,"&lt;="&amp;F$1,Распис!$D$4:$D$300,"&gt;="&amp;F$1)&gt;0,SUMIFS(Распис!$K$4:$K$300,Распис!$B$4:$B$300,$A162,Распис!$C$4:$C$300,"&lt;="&amp;F$1,Распис!$D$4:$D$300,"&gt;="&amp;F$1),SUMIF(База!$B$3:$B$305,$A162,База!$K$3:$K$152))</f>
        <v>0</v>
      </c>
      <c r="G162" s="46" t="s">
        <v>23</v>
      </c>
      <c r="H162" s="46" t="s">
        <v>24</v>
      </c>
      <c r="I162" s="46">
        <f ca="1">IF(COUNTIFS(Распис!$B$4:$B$300,$A162,Распис!$C$4:$C$300,"&lt;="&amp;I$1,Распис!$D$4:$D$300,"&gt;="&amp;I$1)&gt;0,SUMIFS(Распис!$G$4:$G$300,Распис!$B$4:$B$300,$A162,Распис!$C$4:$C$300,"&lt;="&amp;I$1,Распис!$D$4:$D$300,"&gt;="&amp;I$1),SUMIF(База!$B$3:$B$305,$A162,База!$G$3:$G$152))</f>
        <v>0</v>
      </c>
      <c r="J162" s="46" t="s">
        <v>24</v>
      </c>
      <c r="K162" s="46">
        <f ca="1">IF(COUNTIFS(Распис!$B$4:$B$300,$A162,Распис!$C$4:$C$300,"&lt;="&amp;K$1,Распис!$D$4:$D$300,"&gt;="&amp;K$1)&gt;0,SUMIFS(Распис!$I$4:$I$300,Распис!$B$4:$B$300,$A162,Распис!$C$4:$C$300,"&lt;="&amp;K$1,Распис!$D$4:$D$300,"&gt;="&amp;K$1),SUMIF(База!$B$3:$B$305,$A162,База!$I$3:$I$152))</f>
        <v>0</v>
      </c>
      <c r="L162" s="46">
        <f ca="1">IF(COUNTIFS(Распис!$B$4:$B$300,$A162,Распис!$C$4:$C$300,"&lt;="&amp;L$1,Распис!$D$4:$D$300,"&gt;="&amp;L$1)&gt;0,SUMIFS(Распис!$J$4:$J$300,Распис!$B$4:$B$300,$A162,Распис!$C$4:$C$300,"&lt;="&amp;L$1,Распис!$D$4:$D$300,"&gt;="&amp;L$1),SUMIF(База!$B$3:$B$305,$A162,База!$J$3:$J$152))</f>
        <v>0</v>
      </c>
      <c r="M162" s="46">
        <f ca="1">IF(COUNTIFS(Распис!$B$4:$B$300,$A162,Распис!$C$4:$C$300,"&lt;="&amp;M$1,Распис!$D$4:$D$300,"&gt;="&amp;M$1)&gt;0,SUMIFS(Распис!$K$4:$K$300,Распис!$B$4:$B$300,$A162,Распис!$C$4:$C$300,"&lt;="&amp;M$1,Распис!$D$4:$D$300,"&gt;="&amp;M$1),SUMIF(База!$B$3:$B$305,$A162,База!$K$3:$K$152))</f>
        <v>0</v>
      </c>
      <c r="N162" s="46" t="s">
        <v>23</v>
      </c>
      <c r="O162" s="46">
        <f ca="1">IF(COUNTIFS(Распис!$B$4:$B$300,$A162,Распис!$C$4:$C$300,"&lt;="&amp;O$1,Распис!$D$4:$D$300,"&gt;="&amp;O$1)&gt;0,SUMIFS(Распис!$F$4:$F$300,Распис!$B$4:$B$300,$A162,Распис!$C$4:$C$300,"&lt;="&amp;O$1,Распис!$D$4:$D$300,"&gt;="&amp;O$1),SUMIF(База!$B$3:$B$305,$A162,База!$F$3:$F$152))</f>
        <v>0</v>
      </c>
      <c r="P162" s="46">
        <f ca="1">IF(COUNTIFS(Распис!$B$4:$B$300,$A162,Распис!$C$4:$C$300,"&lt;="&amp;P$1,Распис!$D$4:$D$300,"&gt;="&amp;P$1)&gt;0,SUMIFS(Распис!$G$4:$G$300,Распис!$B$4:$B$300,$A162,Распис!$C$4:$C$300,"&lt;="&amp;P$1,Распис!$D$4:$D$300,"&gt;="&amp;P$1),SUMIF(База!$B$3:$B$305,$A162,База!$G$3:$G$152))</f>
        <v>0</v>
      </c>
      <c r="Q162" s="46">
        <f ca="1">IF(COUNTIFS(Распис!$B$4:$B$300,$A162,Распис!$C$4:$C$300,"&lt;="&amp;Q$1,Распис!$D$4:$D$300,"&gt;="&amp;Q$1)&gt;0,SUMIFS(Распис!$H$4:$H$300,Распис!$B$4:$B$300,$A162,Распис!$C$4:$C$300,"&lt;="&amp;Q$1,Распис!$D$4:$D$300,"&gt;="&amp;Q$1),SUMIF(База!$B$3:$B$305,$A162,База!$H$3:$H$152))</f>
        <v>0</v>
      </c>
      <c r="R162" s="46">
        <f ca="1">IF(COUNTIFS(Распис!$B$4:$B$300,$A162,Распис!$C$4:$C$300,"&lt;="&amp;R$1,Распис!$D$4:$D$300,"&gt;="&amp;R$1)&gt;0,SUMIFS(Распис!$I$4:$I$300,Распис!$B$4:$B$300,$A162,Распис!$C$4:$C$300,"&lt;="&amp;R$1,Распис!$D$4:$D$300,"&gt;="&amp;R$1),SUMIF(База!$B$3:$B$305,$A162,База!$I$3:$I$152))</f>
        <v>0</v>
      </c>
      <c r="S162" s="46">
        <f ca="1">IF(COUNTIFS(Распис!$B$4:$B$300,$A162,Распис!$C$4:$C$300,"&lt;="&amp;S$1,Распис!$D$4:$D$300,"&gt;="&amp;S$1)&gt;0,SUMIFS(Распис!$J$4:$J$300,Распис!$B$4:$B$300,$A162,Распис!$C$4:$C$300,"&lt;="&amp;S$1,Распис!$D$4:$D$300,"&gt;="&amp;S$1),SUMIF(База!$B$3:$B$305,$A162,База!$J$3:$J$152))</f>
        <v>0</v>
      </c>
      <c r="T162" s="46">
        <f ca="1">IF(COUNTIFS(Распис!$B$4:$B$300,$A162,Распис!$C$4:$C$300,"&lt;="&amp;T$1,Распис!$D$4:$D$300,"&gt;="&amp;T$1)&gt;0,SUMIFS(Распис!$K$4:$K$300,Распис!$B$4:$B$300,$A162,Распис!$C$4:$C$300,"&lt;="&amp;T$1,Распис!$D$4:$D$300,"&gt;="&amp;T$1),SUMIF(База!$B$3:$B$305,$A162,База!$K$3:$K$152))</f>
        <v>0</v>
      </c>
      <c r="U162" s="46" t="s">
        <v>23</v>
      </c>
      <c r="V162" s="46">
        <f ca="1">IF(COUNTIFS(Распис!$B$4:$B$300,$A162,Распис!$C$4:$C$300,"&lt;="&amp;V$1,Распис!$D$4:$D$300,"&gt;="&amp;V$1)&gt;0,SUMIFS(Распис!$F$4:$F$300,Распис!$B$4:$B$300,$A162,Распис!$C$4:$C$300,"&lt;="&amp;V$1,Распис!$D$4:$D$300,"&gt;="&amp;V$1),SUMIF(База!$B$3:$B$305,$A162,База!$F$3:$F$152))</f>
        <v>0</v>
      </c>
      <c r="W162" s="46">
        <f ca="1">IF(COUNTIFS(Распис!$B$4:$B$300,$A162,Распис!$C$4:$C$300,"&lt;="&amp;W$1,Распис!$D$4:$D$300,"&gt;="&amp;W$1)&gt;0,SUMIFS(Распис!$G$4:$G$300,Распис!$B$4:$B$300,$A162,Распис!$C$4:$C$300,"&lt;="&amp;W$1,Распис!$D$4:$D$300,"&gt;="&amp;W$1),SUMIF(База!$B$3:$B$305,$A162,База!$G$3:$G$152))</f>
        <v>0</v>
      </c>
      <c r="X162" s="46">
        <f ca="1">IF(COUNTIFS(Распис!$B$4:$B$300,$A162,Распис!$C$4:$C$300,"&lt;="&amp;X$1,Распис!$D$4:$D$300,"&gt;="&amp;X$1)&gt;0,SUMIFS(Распис!$H$4:$H$300,Распис!$B$4:$B$300,$A162,Распис!$C$4:$C$300,"&lt;="&amp;X$1,Распис!$D$4:$D$300,"&gt;="&amp;X$1),SUMIF(База!$B$3:$B$305,$A162,База!$H$3:$H$152))</f>
        <v>0</v>
      </c>
      <c r="Y162" s="46">
        <f ca="1">IF(COUNTIFS(Распис!$B$4:$B$300,$A162,Распис!$C$4:$C$300,"&lt;="&amp;Y$1,Распис!$D$4:$D$300,"&gt;="&amp;Y$1)&gt;0,SUMIFS(Распис!$I$4:$I$300,Распис!$B$4:$B$300,$A162,Распис!$C$4:$C$300,"&lt;="&amp;Y$1,Распис!$D$4:$D$300,"&gt;="&amp;Y$1),SUMIF(База!$B$3:$B$305,$A162,База!$I$3:$I$152))</f>
        <v>0</v>
      </c>
      <c r="Z162" s="46">
        <f ca="1">IF(COUNTIFS(Распис!$B$4:$B$300,$A162,Распис!$C$4:$C$300,"&lt;="&amp;Z$1,Распис!$D$4:$D$300,"&gt;="&amp;Z$1)&gt;0,SUMIFS(Распис!$J$4:$J$300,Распис!$B$4:$B$300,$A162,Распис!$C$4:$C$300,"&lt;="&amp;Z$1,Распис!$D$4:$D$300,"&gt;="&amp;Z$1),SUMIF(База!$B$3:$B$305,$A162,База!$J$3:$J$152))</f>
        <v>0</v>
      </c>
      <c r="AA162" s="46" t="s">
        <v>25</v>
      </c>
      <c r="AB162" s="46" t="s">
        <v>23</v>
      </c>
      <c r="AC162" s="46" t="s">
        <v>25</v>
      </c>
      <c r="AD162" s="46" t="s">
        <v>25</v>
      </c>
      <c r="AE162" s="46" t="s">
        <v>25</v>
      </c>
      <c r="AF162" s="46" t="s">
        <v>25</v>
      </c>
      <c r="AG162" s="46">
        <f t="shared" ca="1" si="27"/>
        <v>0</v>
      </c>
      <c r="AH162" s="46">
        <f ca="1">AG162-SUMIFS(Распред!$G$4:$G$300,Распред!$B$4:$B$300,"май",Распред!$F$4:$F$300,A162)</f>
        <v>0</v>
      </c>
      <c r="AI162" s="46">
        <f ca="1">AH162+(COUNTIF(B162:AF162,"КД")+SUMIFS(Распред!$AH$4:$AH$300,Распред!$F$4:$F$300,A162,Распред!$B$4:$B$300,"май"))*4</f>
        <v>20</v>
      </c>
      <c r="AJ162" s="46">
        <f t="shared" ca="1" si="28"/>
        <v>0</v>
      </c>
      <c r="AK162" s="46">
        <f t="shared" ca="1" si="29"/>
        <v>0</v>
      </c>
      <c r="AL162" s="46">
        <f>SUMIFS(Распред!$K$4:$K$300,Распред!$B$4:$B$300,"май",Распред!$J$4:$J$300,A162)+SUMIFS(Распред!$M$4:$M$300,Распред!$B$4:$B$300,"май",Распред!$L$4:$L$300,A162)+SUMIFS(Распред!$O$4:$O$300,Распред!$B$4:$B$300,"май",Распред!$N$4:$N$300,A162)+SUMIFS(Распред!$Q$4:$Q$300,Распред!$B$4:$B$300,"май",Распред!$P$4:$P$300,A162)+SUMIFS(Распред!$S$4:$S$300,Распред!$B$4:$B$300,"май",Распред!$R$4:$R$300,A162)+SUMIFS(Распред!$U$4:$U$300,Распред!$B$4:$B$300,"май",Распред!$T$4:$T$300,A162)+SUMIFS(Распред!$W$4:$W$300,Распред!$B$4:$B$300,"май",Распред!$V$4:$V$300,A162)+SUMIFS(Распред!$Y$4:$Y$300,Распред!$B$4:$B$300,"май",Распред!$X$4:$X$300,A162)+SUMIFS(Распред!$AA$4:$AA$300,Распред!$B$4:$B$300,"май",Распред!$Z$4:$Z$300,A162)+SUMIFS(Распред!$AC$4:$AC$300,Распред!$B$4:$B$300,"май",Распред!$AB$4:$AB$300,A162)</f>
        <v>0</v>
      </c>
      <c r="AM162" s="46">
        <f t="shared" ca="1" si="30"/>
        <v>0</v>
      </c>
      <c r="AN162" s="46">
        <f t="shared" ca="1" si="31"/>
        <v>0</v>
      </c>
      <c r="AO162" s="46">
        <f t="shared" ca="1" si="32"/>
        <v>0</v>
      </c>
      <c r="AP162" s="46">
        <f>январь!AP162</f>
        <v>0</v>
      </c>
      <c r="AQ162" s="46">
        <f t="shared" ca="1" si="25"/>
        <v>0</v>
      </c>
      <c r="AR162" s="47"/>
      <c r="AS162" s="47">
        <f t="shared" ca="1" si="33"/>
        <v>0</v>
      </c>
      <c r="AT162" s="47"/>
      <c r="AU162" s="47"/>
      <c r="AV162" s="47"/>
      <c r="AW162" s="47"/>
      <c r="AX162" s="47"/>
      <c r="AY162" s="184"/>
      <c r="AZ162" s="184"/>
      <c r="BA162" s="184"/>
      <c r="BB162" s="184"/>
      <c r="BC162" s="184"/>
      <c r="BD162" s="184"/>
      <c r="BE162" s="184"/>
    </row>
    <row r="163" spans="1:57" x14ac:dyDescent="0.25">
      <c r="A163" s="47">
        <f>База!B163</f>
        <v>0</v>
      </c>
      <c r="B163" s="46" t="s">
        <v>24</v>
      </c>
      <c r="C163" s="46">
        <f ca="1">IF(COUNTIFS(Распис!$B$4:$B$300,$A163,Распис!$C$4:$C$300,"&lt;="&amp;C$1,Распис!$D$4:$D$300,"&gt;="&amp;C$1)&gt;0,SUMIFS(Распис!$H$4:$H$300,Распис!$B$4:$B$300,$A163,Распис!$C$4:$C$300,"&lt;="&amp;C$1,Распис!$D$4:$D$300,"&gt;="&amp;C$1),SUMIF(База!$B$3:$B$305,$A163,База!$H$3:$H$152))</f>
        <v>0</v>
      </c>
      <c r="D163" s="46">
        <f ca="1">IF(COUNTIFS(Распис!$B$4:$B$300,$A163,Распис!$C$4:$C$300,"&lt;="&amp;D$1,Распис!$D$4:$D$300,"&gt;="&amp;D$1)&gt;0,SUMIFS(Распис!$I$4:$I$300,Распис!$B$4:$B$300,$A163,Распис!$C$4:$C$300,"&lt;="&amp;D$1,Распис!$D$4:$D$300,"&gt;="&amp;D$1),SUMIF(База!$B$3:$B$305,$A163,База!$I$3:$I$152))</f>
        <v>0</v>
      </c>
      <c r="E163" s="46">
        <f ca="1">IF(COUNTIFS(Распис!$B$4:$B$300,$A163,Распис!$C$4:$C$300,"&lt;="&amp;E$1,Распис!$D$4:$D$300,"&gt;="&amp;E$1)&gt;0,SUMIFS(Распис!$J$4:$J$300,Распис!$B$4:$B$300,$A163,Распис!$C$4:$C$300,"&lt;="&amp;E$1,Распис!$D$4:$D$300,"&gt;="&amp;E$1),SUMIF(База!$B$3:$B$305,$A163,База!$J$3:$J$152))</f>
        <v>0</v>
      </c>
      <c r="F163" s="46">
        <f ca="1">IF(COUNTIFS(Распис!$B$4:$B$300,$A163,Распис!$C$4:$C$300,"&lt;="&amp;F$1,Распис!$D$4:$D$300,"&gt;="&amp;F$1)&gt;0,SUMIFS(Распис!$K$4:$K$300,Распис!$B$4:$B$300,$A163,Распис!$C$4:$C$300,"&lt;="&amp;F$1,Распис!$D$4:$D$300,"&gt;="&amp;F$1),SUMIF(База!$B$3:$B$305,$A163,База!$K$3:$K$152))</f>
        <v>0</v>
      </c>
      <c r="G163" s="46" t="s">
        <v>23</v>
      </c>
      <c r="H163" s="46" t="s">
        <v>24</v>
      </c>
      <c r="I163" s="46">
        <f ca="1">IF(COUNTIFS(Распис!$B$4:$B$300,$A163,Распис!$C$4:$C$300,"&lt;="&amp;I$1,Распис!$D$4:$D$300,"&gt;="&amp;I$1)&gt;0,SUMIFS(Распис!$G$4:$G$300,Распис!$B$4:$B$300,$A163,Распис!$C$4:$C$300,"&lt;="&amp;I$1,Распис!$D$4:$D$300,"&gt;="&amp;I$1),SUMIF(База!$B$3:$B$305,$A163,База!$G$3:$G$152))</f>
        <v>0</v>
      </c>
      <c r="J163" s="46" t="s">
        <v>24</v>
      </c>
      <c r="K163" s="46">
        <f ca="1">IF(COUNTIFS(Распис!$B$4:$B$300,$A163,Распис!$C$4:$C$300,"&lt;="&amp;K$1,Распис!$D$4:$D$300,"&gt;="&amp;K$1)&gt;0,SUMIFS(Распис!$I$4:$I$300,Распис!$B$4:$B$300,$A163,Распис!$C$4:$C$300,"&lt;="&amp;K$1,Распис!$D$4:$D$300,"&gt;="&amp;K$1),SUMIF(База!$B$3:$B$305,$A163,База!$I$3:$I$152))</f>
        <v>0</v>
      </c>
      <c r="L163" s="46">
        <f ca="1">IF(COUNTIFS(Распис!$B$4:$B$300,$A163,Распис!$C$4:$C$300,"&lt;="&amp;L$1,Распис!$D$4:$D$300,"&gt;="&amp;L$1)&gt;0,SUMIFS(Распис!$J$4:$J$300,Распис!$B$4:$B$300,$A163,Распис!$C$4:$C$300,"&lt;="&amp;L$1,Распис!$D$4:$D$300,"&gt;="&amp;L$1),SUMIF(База!$B$3:$B$305,$A163,База!$J$3:$J$152))</f>
        <v>0</v>
      </c>
      <c r="M163" s="46">
        <f ca="1">IF(COUNTIFS(Распис!$B$4:$B$300,$A163,Распис!$C$4:$C$300,"&lt;="&amp;M$1,Распис!$D$4:$D$300,"&gt;="&amp;M$1)&gt;0,SUMIFS(Распис!$K$4:$K$300,Распис!$B$4:$B$300,$A163,Распис!$C$4:$C$300,"&lt;="&amp;M$1,Распис!$D$4:$D$300,"&gt;="&amp;M$1),SUMIF(База!$B$3:$B$305,$A163,База!$K$3:$K$152))</f>
        <v>0</v>
      </c>
      <c r="N163" s="46" t="s">
        <v>23</v>
      </c>
      <c r="O163" s="46">
        <f ca="1">IF(COUNTIFS(Распис!$B$4:$B$300,$A163,Распис!$C$4:$C$300,"&lt;="&amp;O$1,Распис!$D$4:$D$300,"&gt;="&amp;O$1)&gt;0,SUMIFS(Распис!$F$4:$F$300,Распис!$B$4:$B$300,$A163,Распис!$C$4:$C$300,"&lt;="&amp;O$1,Распис!$D$4:$D$300,"&gt;="&amp;O$1),SUMIF(База!$B$3:$B$305,$A163,База!$F$3:$F$152))</f>
        <v>0</v>
      </c>
      <c r="P163" s="46">
        <f ca="1">IF(COUNTIFS(Распис!$B$4:$B$300,$A163,Распис!$C$4:$C$300,"&lt;="&amp;P$1,Распис!$D$4:$D$300,"&gt;="&amp;P$1)&gt;0,SUMIFS(Распис!$G$4:$G$300,Распис!$B$4:$B$300,$A163,Распис!$C$4:$C$300,"&lt;="&amp;P$1,Распис!$D$4:$D$300,"&gt;="&amp;P$1),SUMIF(База!$B$3:$B$305,$A163,База!$G$3:$G$152))</f>
        <v>0</v>
      </c>
      <c r="Q163" s="46">
        <f ca="1">IF(COUNTIFS(Распис!$B$4:$B$300,$A163,Распис!$C$4:$C$300,"&lt;="&amp;Q$1,Распис!$D$4:$D$300,"&gt;="&amp;Q$1)&gt;0,SUMIFS(Распис!$H$4:$H$300,Распис!$B$4:$B$300,$A163,Распис!$C$4:$C$300,"&lt;="&amp;Q$1,Распис!$D$4:$D$300,"&gt;="&amp;Q$1),SUMIF(База!$B$3:$B$305,$A163,База!$H$3:$H$152))</f>
        <v>0</v>
      </c>
      <c r="R163" s="46">
        <f ca="1">IF(COUNTIFS(Распис!$B$4:$B$300,$A163,Распис!$C$4:$C$300,"&lt;="&amp;R$1,Распис!$D$4:$D$300,"&gt;="&amp;R$1)&gt;0,SUMIFS(Распис!$I$4:$I$300,Распис!$B$4:$B$300,$A163,Распис!$C$4:$C$300,"&lt;="&amp;R$1,Распис!$D$4:$D$300,"&gt;="&amp;R$1),SUMIF(База!$B$3:$B$305,$A163,База!$I$3:$I$152))</f>
        <v>0</v>
      </c>
      <c r="S163" s="46">
        <f ca="1">IF(COUNTIFS(Распис!$B$4:$B$300,$A163,Распис!$C$4:$C$300,"&lt;="&amp;S$1,Распис!$D$4:$D$300,"&gt;="&amp;S$1)&gt;0,SUMIFS(Распис!$J$4:$J$300,Распис!$B$4:$B$300,$A163,Распис!$C$4:$C$300,"&lt;="&amp;S$1,Распис!$D$4:$D$300,"&gt;="&amp;S$1),SUMIF(База!$B$3:$B$305,$A163,База!$J$3:$J$152))</f>
        <v>0</v>
      </c>
      <c r="T163" s="46">
        <f ca="1">IF(COUNTIFS(Распис!$B$4:$B$300,$A163,Распис!$C$4:$C$300,"&lt;="&amp;T$1,Распис!$D$4:$D$300,"&gt;="&amp;T$1)&gt;0,SUMIFS(Распис!$K$4:$K$300,Распис!$B$4:$B$300,$A163,Распис!$C$4:$C$300,"&lt;="&amp;T$1,Распис!$D$4:$D$300,"&gt;="&amp;T$1),SUMIF(База!$B$3:$B$305,$A163,База!$K$3:$K$152))</f>
        <v>0</v>
      </c>
      <c r="U163" s="46" t="s">
        <v>23</v>
      </c>
      <c r="V163" s="46">
        <f ca="1">IF(COUNTIFS(Распис!$B$4:$B$300,$A163,Распис!$C$4:$C$300,"&lt;="&amp;V$1,Распис!$D$4:$D$300,"&gt;="&amp;V$1)&gt;0,SUMIFS(Распис!$F$4:$F$300,Распис!$B$4:$B$300,$A163,Распис!$C$4:$C$300,"&lt;="&amp;V$1,Распис!$D$4:$D$300,"&gt;="&amp;V$1),SUMIF(База!$B$3:$B$305,$A163,База!$F$3:$F$152))</f>
        <v>0</v>
      </c>
      <c r="W163" s="46">
        <f ca="1">IF(COUNTIFS(Распис!$B$4:$B$300,$A163,Распис!$C$4:$C$300,"&lt;="&amp;W$1,Распис!$D$4:$D$300,"&gt;="&amp;W$1)&gt;0,SUMIFS(Распис!$G$4:$G$300,Распис!$B$4:$B$300,$A163,Распис!$C$4:$C$300,"&lt;="&amp;W$1,Распис!$D$4:$D$300,"&gt;="&amp;W$1),SUMIF(База!$B$3:$B$305,$A163,База!$G$3:$G$152))</f>
        <v>0</v>
      </c>
      <c r="X163" s="46">
        <f ca="1">IF(COUNTIFS(Распис!$B$4:$B$300,$A163,Распис!$C$4:$C$300,"&lt;="&amp;X$1,Распис!$D$4:$D$300,"&gt;="&amp;X$1)&gt;0,SUMIFS(Распис!$H$4:$H$300,Распис!$B$4:$B$300,$A163,Распис!$C$4:$C$300,"&lt;="&amp;X$1,Распис!$D$4:$D$300,"&gt;="&amp;X$1),SUMIF(База!$B$3:$B$305,$A163,База!$H$3:$H$152))</f>
        <v>0</v>
      </c>
      <c r="Y163" s="46">
        <f ca="1">IF(COUNTIFS(Распис!$B$4:$B$300,$A163,Распис!$C$4:$C$300,"&lt;="&amp;Y$1,Распис!$D$4:$D$300,"&gt;="&amp;Y$1)&gt;0,SUMIFS(Распис!$I$4:$I$300,Распис!$B$4:$B$300,$A163,Распис!$C$4:$C$300,"&lt;="&amp;Y$1,Распис!$D$4:$D$300,"&gt;="&amp;Y$1),SUMIF(База!$B$3:$B$305,$A163,База!$I$3:$I$152))</f>
        <v>0</v>
      </c>
      <c r="Z163" s="46">
        <f ca="1">IF(COUNTIFS(Распис!$B$4:$B$300,$A163,Распис!$C$4:$C$300,"&lt;="&amp;Z$1,Распис!$D$4:$D$300,"&gt;="&amp;Z$1)&gt;0,SUMIFS(Распис!$J$4:$J$300,Распис!$B$4:$B$300,$A163,Распис!$C$4:$C$300,"&lt;="&amp;Z$1,Распис!$D$4:$D$300,"&gt;="&amp;Z$1),SUMIF(База!$B$3:$B$305,$A163,База!$J$3:$J$152))</f>
        <v>0</v>
      </c>
      <c r="AA163" s="46" t="s">
        <v>25</v>
      </c>
      <c r="AB163" s="46" t="s">
        <v>23</v>
      </c>
      <c r="AC163" s="46" t="s">
        <v>25</v>
      </c>
      <c r="AD163" s="46" t="s">
        <v>25</v>
      </c>
      <c r="AE163" s="46" t="s">
        <v>25</v>
      </c>
      <c r="AF163" s="46" t="s">
        <v>25</v>
      </c>
      <c r="AG163" s="46">
        <f t="shared" ca="1" si="27"/>
        <v>0</v>
      </c>
      <c r="AH163" s="46">
        <f ca="1">AG163-SUMIFS(Распред!$G$4:$G$300,Распред!$B$4:$B$300,"май",Распред!$F$4:$F$300,A163)</f>
        <v>0</v>
      </c>
      <c r="AI163" s="46">
        <f ca="1">AH163+(COUNTIF(B163:AF163,"КД")+SUMIFS(Распред!$AH$4:$AH$300,Распред!$F$4:$F$300,A163,Распред!$B$4:$B$300,"май"))*4</f>
        <v>20</v>
      </c>
      <c r="AJ163" s="46">
        <f t="shared" ca="1" si="28"/>
        <v>0</v>
      </c>
      <c r="AK163" s="46">
        <f t="shared" ca="1" si="29"/>
        <v>0</v>
      </c>
      <c r="AL163" s="46">
        <f>SUMIFS(Распред!$K$4:$K$300,Распред!$B$4:$B$300,"май",Распред!$J$4:$J$300,A163)+SUMIFS(Распред!$M$4:$M$300,Распред!$B$4:$B$300,"май",Распред!$L$4:$L$300,A163)+SUMIFS(Распред!$O$4:$O$300,Распред!$B$4:$B$300,"май",Распред!$N$4:$N$300,A163)+SUMIFS(Распред!$Q$4:$Q$300,Распред!$B$4:$B$300,"май",Распред!$P$4:$P$300,A163)+SUMIFS(Распред!$S$4:$S$300,Распред!$B$4:$B$300,"май",Распред!$R$4:$R$300,A163)+SUMIFS(Распред!$U$4:$U$300,Распред!$B$4:$B$300,"май",Распред!$T$4:$T$300,A163)+SUMIFS(Распред!$W$4:$W$300,Распред!$B$4:$B$300,"май",Распред!$V$4:$V$300,A163)+SUMIFS(Распред!$Y$4:$Y$300,Распред!$B$4:$B$300,"май",Распред!$X$4:$X$300,A163)+SUMIFS(Распред!$AA$4:$AA$300,Распред!$B$4:$B$300,"май",Распред!$Z$4:$Z$300,A163)+SUMIFS(Распред!$AC$4:$AC$300,Распред!$B$4:$B$300,"май",Распред!$AB$4:$AB$300,A163)</f>
        <v>0</v>
      </c>
      <c r="AM163" s="46">
        <f t="shared" ca="1" si="30"/>
        <v>0</v>
      </c>
      <c r="AN163" s="46">
        <f t="shared" ca="1" si="31"/>
        <v>0</v>
      </c>
      <c r="AO163" s="46">
        <f t="shared" ca="1" si="32"/>
        <v>0</v>
      </c>
      <c r="AP163" s="46">
        <f>январь!AP163</f>
        <v>0</v>
      </c>
      <c r="AQ163" s="46">
        <f t="shared" ca="1" si="25"/>
        <v>0</v>
      </c>
      <c r="AR163" s="47"/>
      <c r="AS163" s="47">
        <f t="shared" ca="1" si="33"/>
        <v>0</v>
      </c>
      <c r="AT163" s="47"/>
      <c r="AU163" s="47"/>
      <c r="AV163" s="47"/>
      <c r="AW163" s="47"/>
      <c r="AX163" s="47"/>
      <c r="AY163" s="184"/>
      <c r="AZ163" s="184"/>
      <c r="BA163" s="184"/>
      <c r="BB163" s="184"/>
      <c r="BC163" s="184"/>
      <c r="BD163" s="184"/>
      <c r="BE163" s="184"/>
    </row>
    <row r="164" spans="1:57" x14ac:dyDescent="0.25">
      <c r="A164" s="47">
        <f>База!B164</f>
        <v>0</v>
      </c>
      <c r="B164" s="46" t="s">
        <v>24</v>
      </c>
      <c r="C164" s="46">
        <f ca="1">IF(COUNTIFS(Распис!$B$4:$B$300,$A164,Распис!$C$4:$C$300,"&lt;="&amp;C$1,Распис!$D$4:$D$300,"&gt;="&amp;C$1)&gt;0,SUMIFS(Распис!$H$4:$H$300,Распис!$B$4:$B$300,$A164,Распис!$C$4:$C$300,"&lt;="&amp;C$1,Распис!$D$4:$D$300,"&gt;="&amp;C$1),SUMIF(База!$B$3:$B$305,$A164,База!$H$3:$H$152))</f>
        <v>0</v>
      </c>
      <c r="D164" s="46">
        <f ca="1">IF(COUNTIFS(Распис!$B$4:$B$300,$A164,Распис!$C$4:$C$300,"&lt;="&amp;D$1,Распис!$D$4:$D$300,"&gt;="&amp;D$1)&gt;0,SUMIFS(Распис!$I$4:$I$300,Распис!$B$4:$B$300,$A164,Распис!$C$4:$C$300,"&lt;="&amp;D$1,Распис!$D$4:$D$300,"&gt;="&amp;D$1),SUMIF(База!$B$3:$B$305,$A164,База!$I$3:$I$152))</f>
        <v>0</v>
      </c>
      <c r="E164" s="46">
        <f ca="1">IF(COUNTIFS(Распис!$B$4:$B$300,$A164,Распис!$C$4:$C$300,"&lt;="&amp;E$1,Распис!$D$4:$D$300,"&gt;="&amp;E$1)&gt;0,SUMIFS(Распис!$J$4:$J$300,Распис!$B$4:$B$300,$A164,Распис!$C$4:$C$300,"&lt;="&amp;E$1,Распис!$D$4:$D$300,"&gt;="&amp;E$1),SUMIF(База!$B$3:$B$305,$A164,База!$J$3:$J$152))</f>
        <v>0</v>
      </c>
      <c r="F164" s="46">
        <f ca="1">IF(COUNTIFS(Распис!$B$4:$B$300,$A164,Распис!$C$4:$C$300,"&lt;="&amp;F$1,Распис!$D$4:$D$300,"&gt;="&amp;F$1)&gt;0,SUMIFS(Распис!$K$4:$K$300,Распис!$B$4:$B$300,$A164,Распис!$C$4:$C$300,"&lt;="&amp;F$1,Распис!$D$4:$D$300,"&gt;="&amp;F$1),SUMIF(База!$B$3:$B$305,$A164,База!$K$3:$K$152))</f>
        <v>0</v>
      </c>
      <c r="G164" s="46" t="s">
        <v>23</v>
      </c>
      <c r="H164" s="46" t="s">
        <v>24</v>
      </c>
      <c r="I164" s="46">
        <f ca="1">IF(COUNTIFS(Распис!$B$4:$B$300,$A164,Распис!$C$4:$C$300,"&lt;="&amp;I$1,Распис!$D$4:$D$300,"&gt;="&amp;I$1)&gt;0,SUMIFS(Распис!$G$4:$G$300,Распис!$B$4:$B$300,$A164,Распис!$C$4:$C$300,"&lt;="&amp;I$1,Распис!$D$4:$D$300,"&gt;="&amp;I$1),SUMIF(База!$B$3:$B$305,$A164,База!$G$3:$G$152))</f>
        <v>0</v>
      </c>
      <c r="J164" s="46" t="s">
        <v>24</v>
      </c>
      <c r="K164" s="46">
        <f ca="1">IF(COUNTIFS(Распис!$B$4:$B$300,$A164,Распис!$C$4:$C$300,"&lt;="&amp;K$1,Распис!$D$4:$D$300,"&gt;="&amp;K$1)&gt;0,SUMIFS(Распис!$I$4:$I$300,Распис!$B$4:$B$300,$A164,Распис!$C$4:$C$300,"&lt;="&amp;K$1,Распис!$D$4:$D$300,"&gt;="&amp;K$1),SUMIF(База!$B$3:$B$305,$A164,База!$I$3:$I$152))</f>
        <v>0</v>
      </c>
      <c r="L164" s="46">
        <f ca="1">IF(COUNTIFS(Распис!$B$4:$B$300,$A164,Распис!$C$4:$C$300,"&lt;="&amp;L$1,Распис!$D$4:$D$300,"&gt;="&amp;L$1)&gt;0,SUMIFS(Распис!$J$4:$J$300,Распис!$B$4:$B$300,$A164,Распис!$C$4:$C$300,"&lt;="&amp;L$1,Распис!$D$4:$D$300,"&gt;="&amp;L$1),SUMIF(База!$B$3:$B$305,$A164,База!$J$3:$J$152))</f>
        <v>0</v>
      </c>
      <c r="M164" s="46">
        <f ca="1">IF(COUNTIFS(Распис!$B$4:$B$300,$A164,Распис!$C$4:$C$300,"&lt;="&amp;M$1,Распис!$D$4:$D$300,"&gt;="&amp;M$1)&gt;0,SUMIFS(Распис!$K$4:$K$300,Распис!$B$4:$B$300,$A164,Распис!$C$4:$C$300,"&lt;="&amp;M$1,Распис!$D$4:$D$300,"&gt;="&amp;M$1),SUMIF(База!$B$3:$B$305,$A164,База!$K$3:$K$152))</f>
        <v>0</v>
      </c>
      <c r="N164" s="46" t="s">
        <v>23</v>
      </c>
      <c r="O164" s="46">
        <f ca="1">IF(COUNTIFS(Распис!$B$4:$B$300,$A164,Распис!$C$4:$C$300,"&lt;="&amp;O$1,Распис!$D$4:$D$300,"&gt;="&amp;O$1)&gt;0,SUMIFS(Распис!$F$4:$F$300,Распис!$B$4:$B$300,$A164,Распис!$C$4:$C$300,"&lt;="&amp;O$1,Распис!$D$4:$D$300,"&gt;="&amp;O$1),SUMIF(База!$B$3:$B$305,$A164,База!$F$3:$F$152))</f>
        <v>0</v>
      </c>
      <c r="P164" s="46">
        <f ca="1">IF(COUNTIFS(Распис!$B$4:$B$300,$A164,Распис!$C$4:$C$300,"&lt;="&amp;P$1,Распис!$D$4:$D$300,"&gt;="&amp;P$1)&gt;0,SUMIFS(Распис!$G$4:$G$300,Распис!$B$4:$B$300,$A164,Распис!$C$4:$C$300,"&lt;="&amp;P$1,Распис!$D$4:$D$300,"&gt;="&amp;P$1),SUMIF(База!$B$3:$B$305,$A164,База!$G$3:$G$152))</f>
        <v>0</v>
      </c>
      <c r="Q164" s="46">
        <f ca="1">IF(COUNTIFS(Распис!$B$4:$B$300,$A164,Распис!$C$4:$C$300,"&lt;="&amp;Q$1,Распис!$D$4:$D$300,"&gt;="&amp;Q$1)&gt;0,SUMIFS(Распис!$H$4:$H$300,Распис!$B$4:$B$300,$A164,Распис!$C$4:$C$300,"&lt;="&amp;Q$1,Распис!$D$4:$D$300,"&gt;="&amp;Q$1),SUMIF(База!$B$3:$B$305,$A164,База!$H$3:$H$152))</f>
        <v>0</v>
      </c>
      <c r="R164" s="46">
        <f ca="1">IF(COUNTIFS(Распис!$B$4:$B$300,$A164,Распис!$C$4:$C$300,"&lt;="&amp;R$1,Распис!$D$4:$D$300,"&gt;="&amp;R$1)&gt;0,SUMIFS(Распис!$I$4:$I$300,Распис!$B$4:$B$300,$A164,Распис!$C$4:$C$300,"&lt;="&amp;R$1,Распис!$D$4:$D$300,"&gt;="&amp;R$1),SUMIF(База!$B$3:$B$305,$A164,База!$I$3:$I$152))</f>
        <v>0</v>
      </c>
      <c r="S164" s="46">
        <f ca="1">IF(COUNTIFS(Распис!$B$4:$B$300,$A164,Распис!$C$4:$C$300,"&lt;="&amp;S$1,Распис!$D$4:$D$300,"&gt;="&amp;S$1)&gt;0,SUMIFS(Распис!$J$4:$J$300,Распис!$B$4:$B$300,$A164,Распис!$C$4:$C$300,"&lt;="&amp;S$1,Распис!$D$4:$D$300,"&gt;="&amp;S$1),SUMIF(База!$B$3:$B$305,$A164,База!$J$3:$J$152))</f>
        <v>0</v>
      </c>
      <c r="T164" s="46">
        <f ca="1">IF(COUNTIFS(Распис!$B$4:$B$300,$A164,Распис!$C$4:$C$300,"&lt;="&amp;T$1,Распис!$D$4:$D$300,"&gt;="&amp;T$1)&gt;0,SUMIFS(Распис!$K$4:$K$300,Распис!$B$4:$B$300,$A164,Распис!$C$4:$C$300,"&lt;="&amp;T$1,Распис!$D$4:$D$300,"&gt;="&amp;T$1),SUMIF(База!$B$3:$B$305,$A164,База!$K$3:$K$152))</f>
        <v>0</v>
      </c>
      <c r="U164" s="46" t="s">
        <v>23</v>
      </c>
      <c r="V164" s="46">
        <f ca="1">IF(COUNTIFS(Распис!$B$4:$B$300,$A164,Распис!$C$4:$C$300,"&lt;="&amp;V$1,Распис!$D$4:$D$300,"&gt;="&amp;V$1)&gt;0,SUMIFS(Распис!$F$4:$F$300,Распис!$B$4:$B$300,$A164,Распис!$C$4:$C$300,"&lt;="&amp;V$1,Распис!$D$4:$D$300,"&gt;="&amp;V$1),SUMIF(База!$B$3:$B$305,$A164,База!$F$3:$F$152))</f>
        <v>0</v>
      </c>
      <c r="W164" s="46">
        <f ca="1">IF(COUNTIFS(Распис!$B$4:$B$300,$A164,Распис!$C$4:$C$300,"&lt;="&amp;W$1,Распис!$D$4:$D$300,"&gt;="&amp;W$1)&gt;0,SUMIFS(Распис!$G$4:$G$300,Распис!$B$4:$B$300,$A164,Распис!$C$4:$C$300,"&lt;="&amp;W$1,Распис!$D$4:$D$300,"&gt;="&amp;W$1),SUMIF(База!$B$3:$B$305,$A164,База!$G$3:$G$152))</f>
        <v>0</v>
      </c>
      <c r="X164" s="46">
        <f ca="1">IF(COUNTIFS(Распис!$B$4:$B$300,$A164,Распис!$C$4:$C$300,"&lt;="&amp;X$1,Распис!$D$4:$D$300,"&gt;="&amp;X$1)&gt;0,SUMIFS(Распис!$H$4:$H$300,Распис!$B$4:$B$300,$A164,Распис!$C$4:$C$300,"&lt;="&amp;X$1,Распис!$D$4:$D$300,"&gt;="&amp;X$1),SUMIF(База!$B$3:$B$305,$A164,База!$H$3:$H$152))</f>
        <v>0</v>
      </c>
      <c r="Y164" s="46">
        <f ca="1">IF(COUNTIFS(Распис!$B$4:$B$300,$A164,Распис!$C$4:$C$300,"&lt;="&amp;Y$1,Распис!$D$4:$D$300,"&gt;="&amp;Y$1)&gt;0,SUMIFS(Распис!$I$4:$I$300,Распис!$B$4:$B$300,$A164,Распис!$C$4:$C$300,"&lt;="&amp;Y$1,Распис!$D$4:$D$300,"&gt;="&amp;Y$1),SUMIF(База!$B$3:$B$305,$A164,База!$I$3:$I$152))</f>
        <v>0</v>
      </c>
      <c r="Z164" s="46">
        <f ca="1">IF(COUNTIFS(Распис!$B$4:$B$300,$A164,Распис!$C$4:$C$300,"&lt;="&amp;Z$1,Распис!$D$4:$D$300,"&gt;="&amp;Z$1)&gt;0,SUMIFS(Распис!$J$4:$J$300,Распис!$B$4:$B$300,$A164,Распис!$C$4:$C$300,"&lt;="&amp;Z$1,Распис!$D$4:$D$300,"&gt;="&amp;Z$1),SUMIF(База!$B$3:$B$305,$A164,База!$J$3:$J$152))</f>
        <v>0</v>
      </c>
      <c r="AA164" s="46" t="s">
        <v>25</v>
      </c>
      <c r="AB164" s="46" t="s">
        <v>23</v>
      </c>
      <c r="AC164" s="46" t="s">
        <v>25</v>
      </c>
      <c r="AD164" s="46" t="s">
        <v>25</v>
      </c>
      <c r="AE164" s="46" t="s">
        <v>25</v>
      </c>
      <c r="AF164" s="46" t="s">
        <v>25</v>
      </c>
      <c r="AG164" s="46">
        <f t="shared" ca="1" si="27"/>
        <v>0</v>
      </c>
      <c r="AH164" s="46">
        <f ca="1">AG164-SUMIFS(Распред!$G$4:$G$300,Распред!$B$4:$B$300,"май",Распред!$F$4:$F$300,A164)</f>
        <v>0</v>
      </c>
      <c r="AI164" s="46">
        <f ca="1">AH164+(COUNTIF(B164:AF164,"КД")+SUMIFS(Распред!$AH$4:$AH$300,Распред!$F$4:$F$300,A164,Распред!$B$4:$B$300,"май"))*4</f>
        <v>20</v>
      </c>
      <c r="AJ164" s="46">
        <f t="shared" ca="1" si="28"/>
        <v>0</v>
      </c>
      <c r="AK164" s="46">
        <f t="shared" ca="1" si="29"/>
        <v>0</v>
      </c>
      <c r="AL164" s="46">
        <f>SUMIFS(Распред!$K$4:$K$300,Распред!$B$4:$B$300,"май",Распред!$J$4:$J$300,A164)+SUMIFS(Распред!$M$4:$M$300,Распред!$B$4:$B$300,"май",Распред!$L$4:$L$300,A164)+SUMIFS(Распред!$O$4:$O$300,Распред!$B$4:$B$300,"май",Распред!$N$4:$N$300,A164)+SUMIFS(Распред!$Q$4:$Q$300,Распред!$B$4:$B$300,"май",Распред!$P$4:$P$300,A164)+SUMIFS(Распред!$S$4:$S$300,Распред!$B$4:$B$300,"май",Распред!$R$4:$R$300,A164)+SUMIFS(Распред!$U$4:$U$300,Распред!$B$4:$B$300,"май",Распред!$T$4:$T$300,A164)+SUMIFS(Распред!$W$4:$W$300,Распред!$B$4:$B$300,"май",Распред!$V$4:$V$300,A164)+SUMIFS(Распред!$Y$4:$Y$300,Распред!$B$4:$B$300,"май",Распред!$X$4:$X$300,A164)+SUMIFS(Распред!$AA$4:$AA$300,Распред!$B$4:$B$300,"май",Распред!$Z$4:$Z$300,A164)+SUMIFS(Распред!$AC$4:$AC$300,Распред!$B$4:$B$300,"май",Распред!$AB$4:$AB$300,A164)</f>
        <v>0</v>
      </c>
      <c r="AM164" s="46">
        <f t="shared" ca="1" si="30"/>
        <v>0</v>
      </c>
      <c r="AN164" s="46">
        <f t="shared" ca="1" si="31"/>
        <v>0</v>
      </c>
      <c r="AO164" s="46">
        <f t="shared" ca="1" si="32"/>
        <v>0</v>
      </c>
      <c r="AP164" s="46">
        <f>январь!AP164</f>
        <v>0</v>
      </c>
      <c r="AQ164" s="46">
        <f t="shared" ca="1" si="25"/>
        <v>0</v>
      </c>
      <c r="AR164" s="47"/>
      <c r="AS164" s="47">
        <f t="shared" ca="1" si="33"/>
        <v>0</v>
      </c>
      <c r="AT164" s="47"/>
      <c r="AU164" s="47"/>
      <c r="AV164" s="47"/>
      <c r="AW164" s="47"/>
      <c r="AX164" s="47"/>
      <c r="AY164" s="184"/>
      <c r="AZ164" s="184"/>
      <c r="BA164" s="184"/>
      <c r="BB164" s="184"/>
      <c r="BC164" s="184"/>
      <c r="BD164" s="184"/>
      <c r="BE164" s="184"/>
    </row>
    <row r="165" spans="1:57" x14ac:dyDescent="0.25">
      <c r="A165" s="47">
        <f>База!B165</f>
        <v>0</v>
      </c>
      <c r="B165" s="46" t="s">
        <v>24</v>
      </c>
      <c r="C165" s="46">
        <f ca="1">IF(COUNTIFS(Распис!$B$4:$B$300,$A165,Распис!$C$4:$C$300,"&lt;="&amp;C$1,Распис!$D$4:$D$300,"&gt;="&amp;C$1)&gt;0,SUMIFS(Распис!$H$4:$H$300,Распис!$B$4:$B$300,$A165,Распис!$C$4:$C$300,"&lt;="&amp;C$1,Распис!$D$4:$D$300,"&gt;="&amp;C$1),SUMIF(База!$B$3:$B$305,$A165,База!$H$3:$H$152))</f>
        <v>0</v>
      </c>
      <c r="D165" s="46">
        <f ca="1">IF(COUNTIFS(Распис!$B$4:$B$300,$A165,Распис!$C$4:$C$300,"&lt;="&amp;D$1,Распис!$D$4:$D$300,"&gt;="&amp;D$1)&gt;0,SUMIFS(Распис!$I$4:$I$300,Распис!$B$4:$B$300,$A165,Распис!$C$4:$C$300,"&lt;="&amp;D$1,Распис!$D$4:$D$300,"&gt;="&amp;D$1),SUMIF(База!$B$3:$B$305,$A165,База!$I$3:$I$152))</f>
        <v>0</v>
      </c>
      <c r="E165" s="46">
        <f ca="1">IF(COUNTIFS(Распис!$B$4:$B$300,$A165,Распис!$C$4:$C$300,"&lt;="&amp;E$1,Распис!$D$4:$D$300,"&gt;="&amp;E$1)&gt;0,SUMIFS(Распис!$J$4:$J$300,Распис!$B$4:$B$300,$A165,Распис!$C$4:$C$300,"&lt;="&amp;E$1,Распис!$D$4:$D$300,"&gt;="&amp;E$1),SUMIF(База!$B$3:$B$305,$A165,База!$J$3:$J$152))</f>
        <v>0</v>
      </c>
      <c r="F165" s="46">
        <f ca="1">IF(COUNTIFS(Распис!$B$4:$B$300,$A165,Распис!$C$4:$C$300,"&lt;="&amp;F$1,Распис!$D$4:$D$300,"&gt;="&amp;F$1)&gt;0,SUMIFS(Распис!$K$4:$K$300,Распис!$B$4:$B$300,$A165,Распис!$C$4:$C$300,"&lt;="&amp;F$1,Распис!$D$4:$D$300,"&gt;="&amp;F$1),SUMIF(База!$B$3:$B$305,$A165,База!$K$3:$K$152))</f>
        <v>0</v>
      </c>
      <c r="G165" s="46" t="s">
        <v>23</v>
      </c>
      <c r="H165" s="46" t="s">
        <v>24</v>
      </c>
      <c r="I165" s="46">
        <f ca="1">IF(COUNTIFS(Распис!$B$4:$B$300,$A165,Распис!$C$4:$C$300,"&lt;="&amp;I$1,Распис!$D$4:$D$300,"&gt;="&amp;I$1)&gt;0,SUMIFS(Распис!$G$4:$G$300,Распис!$B$4:$B$300,$A165,Распис!$C$4:$C$300,"&lt;="&amp;I$1,Распис!$D$4:$D$300,"&gt;="&amp;I$1),SUMIF(База!$B$3:$B$305,$A165,База!$G$3:$G$152))</f>
        <v>0</v>
      </c>
      <c r="J165" s="46" t="s">
        <v>24</v>
      </c>
      <c r="K165" s="46">
        <f ca="1">IF(COUNTIFS(Распис!$B$4:$B$300,$A165,Распис!$C$4:$C$300,"&lt;="&amp;K$1,Распис!$D$4:$D$300,"&gt;="&amp;K$1)&gt;0,SUMIFS(Распис!$I$4:$I$300,Распис!$B$4:$B$300,$A165,Распис!$C$4:$C$300,"&lt;="&amp;K$1,Распис!$D$4:$D$300,"&gt;="&amp;K$1),SUMIF(База!$B$3:$B$305,$A165,База!$I$3:$I$152))</f>
        <v>0</v>
      </c>
      <c r="L165" s="46">
        <f ca="1">IF(COUNTIFS(Распис!$B$4:$B$300,$A165,Распис!$C$4:$C$300,"&lt;="&amp;L$1,Распис!$D$4:$D$300,"&gt;="&amp;L$1)&gt;0,SUMIFS(Распис!$J$4:$J$300,Распис!$B$4:$B$300,$A165,Распис!$C$4:$C$300,"&lt;="&amp;L$1,Распис!$D$4:$D$300,"&gt;="&amp;L$1),SUMIF(База!$B$3:$B$305,$A165,База!$J$3:$J$152))</f>
        <v>0</v>
      </c>
      <c r="M165" s="46">
        <f ca="1">IF(COUNTIFS(Распис!$B$4:$B$300,$A165,Распис!$C$4:$C$300,"&lt;="&amp;M$1,Распис!$D$4:$D$300,"&gt;="&amp;M$1)&gt;0,SUMIFS(Распис!$K$4:$K$300,Распис!$B$4:$B$300,$A165,Распис!$C$4:$C$300,"&lt;="&amp;M$1,Распис!$D$4:$D$300,"&gt;="&amp;M$1),SUMIF(База!$B$3:$B$305,$A165,База!$K$3:$K$152))</f>
        <v>0</v>
      </c>
      <c r="N165" s="46" t="s">
        <v>23</v>
      </c>
      <c r="O165" s="46">
        <f ca="1">IF(COUNTIFS(Распис!$B$4:$B$300,$A165,Распис!$C$4:$C$300,"&lt;="&amp;O$1,Распис!$D$4:$D$300,"&gt;="&amp;O$1)&gt;0,SUMIFS(Распис!$F$4:$F$300,Распис!$B$4:$B$300,$A165,Распис!$C$4:$C$300,"&lt;="&amp;O$1,Распис!$D$4:$D$300,"&gt;="&amp;O$1),SUMIF(База!$B$3:$B$305,$A165,База!$F$3:$F$152))</f>
        <v>0</v>
      </c>
      <c r="P165" s="46">
        <f ca="1">IF(COUNTIFS(Распис!$B$4:$B$300,$A165,Распис!$C$4:$C$300,"&lt;="&amp;P$1,Распис!$D$4:$D$300,"&gt;="&amp;P$1)&gt;0,SUMIFS(Распис!$G$4:$G$300,Распис!$B$4:$B$300,$A165,Распис!$C$4:$C$300,"&lt;="&amp;P$1,Распис!$D$4:$D$300,"&gt;="&amp;P$1),SUMIF(База!$B$3:$B$305,$A165,База!$G$3:$G$152))</f>
        <v>0</v>
      </c>
      <c r="Q165" s="46">
        <f ca="1">IF(COUNTIFS(Распис!$B$4:$B$300,$A165,Распис!$C$4:$C$300,"&lt;="&amp;Q$1,Распис!$D$4:$D$300,"&gt;="&amp;Q$1)&gt;0,SUMIFS(Распис!$H$4:$H$300,Распис!$B$4:$B$300,$A165,Распис!$C$4:$C$300,"&lt;="&amp;Q$1,Распис!$D$4:$D$300,"&gt;="&amp;Q$1),SUMIF(База!$B$3:$B$305,$A165,База!$H$3:$H$152))</f>
        <v>0</v>
      </c>
      <c r="R165" s="46">
        <f ca="1">IF(COUNTIFS(Распис!$B$4:$B$300,$A165,Распис!$C$4:$C$300,"&lt;="&amp;R$1,Распис!$D$4:$D$300,"&gt;="&amp;R$1)&gt;0,SUMIFS(Распис!$I$4:$I$300,Распис!$B$4:$B$300,$A165,Распис!$C$4:$C$300,"&lt;="&amp;R$1,Распис!$D$4:$D$300,"&gt;="&amp;R$1),SUMIF(База!$B$3:$B$305,$A165,База!$I$3:$I$152))</f>
        <v>0</v>
      </c>
      <c r="S165" s="46">
        <f ca="1">IF(COUNTIFS(Распис!$B$4:$B$300,$A165,Распис!$C$4:$C$300,"&lt;="&amp;S$1,Распис!$D$4:$D$300,"&gt;="&amp;S$1)&gt;0,SUMIFS(Распис!$J$4:$J$300,Распис!$B$4:$B$300,$A165,Распис!$C$4:$C$300,"&lt;="&amp;S$1,Распис!$D$4:$D$300,"&gt;="&amp;S$1),SUMIF(База!$B$3:$B$305,$A165,База!$J$3:$J$152))</f>
        <v>0</v>
      </c>
      <c r="T165" s="46">
        <f ca="1">IF(COUNTIFS(Распис!$B$4:$B$300,$A165,Распис!$C$4:$C$300,"&lt;="&amp;T$1,Распис!$D$4:$D$300,"&gt;="&amp;T$1)&gt;0,SUMIFS(Распис!$K$4:$K$300,Распис!$B$4:$B$300,$A165,Распис!$C$4:$C$300,"&lt;="&amp;T$1,Распис!$D$4:$D$300,"&gt;="&amp;T$1),SUMIF(База!$B$3:$B$305,$A165,База!$K$3:$K$152))</f>
        <v>0</v>
      </c>
      <c r="U165" s="46" t="s">
        <v>23</v>
      </c>
      <c r="V165" s="46">
        <f ca="1">IF(COUNTIFS(Распис!$B$4:$B$300,$A165,Распис!$C$4:$C$300,"&lt;="&amp;V$1,Распис!$D$4:$D$300,"&gt;="&amp;V$1)&gt;0,SUMIFS(Распис!$F$4:$F$300,Распис!$B$4:$B$300,$A165,Распис!$C$4:$C$300,"&lt;="&amp;V$1,Распис!$D$4:$D$300,"&gt;="&amp;V$1),SUMIF(База!$B$3:$B$305,$A165,База!$F$3:$F$152))</f>
        <v>0</v>
      </c>
      <c r="W165" s="46">
        <f ca="1">IF(COUNTIFS(Распис!$B$4:$B$300,$A165,Распис!$C$4:$C$300,"&lt;="&amp;W$1,Распис!$D$4:$D$300,"&gt;="&amp;W$1)&gt;0,SUMIFS(Распис!$G$4:$G$300,Распис!$B$4:$B$300,$A165,Распис!$C$4:$C$300,"&lt;="&amp;W$1,Распис!$D$4:$D$300,"&gt;="&amp;W$1),SUMIF(База!$B$3:$B$305,$A165,База!$G$3:$G$152))</f>
        <v>0</v>
      </c>
      <c r="X165" s="46">
        <f ca="1">IF(COUNTIFS(Распис!$B$4:$B$300,$A165,Распис!$C$4:$C$300,"&lt;="&amp;X$1,Распис!$D$4:$D$300,"&gt;="&amp;X$1)&gt;0,SUMIFS(Распис!$H$4:$H$300,Распис!$B$4:$B$300,$A165,Распис!$C$4:$C$300,"&lt;="&amp;X$1,Распис!$D$4:$D$300,"&gt;="&amp;X$1),SUMIF(База!$B$3:$B$305,$A165,База!$H$3:$H$152))</f>
        <v>0</v>
      </c>
      <c r="Y165" s="46">
        <f ca="1">IF(COUNTIFS(Распис!$B$4:$B$300,$A165,Распис!$C$4:$C$300,"&lt;="&amp;Y$1,Распис!$D$4:$D$300,"&gt;="&amp;Y$1)&gt;0,SUMIFS(Распис!$I$4:$I$300,Распис!$B$4:$B$300,$A165,Распис!$C$4:$C$300,"&lt;="&amp;Y$1,Распис!$D$4:$D$300,"&gt;="&amp;Y$1),SUMIF(База!$B$3:$B$305,$A165,База!$I$3:$I$152))</f>
        <v>0</v>
      </c>
      <c r="Z165" s="46">
        <f ca="1">IF(COUNTIFS(Распис!$B$4:$B$300,$A165,Распис!$C$4:$C$300,"&lt;="&amp;Z$1,Распис!$D$4:$D$300,"&gt;="&amp;Z$1)&gt;0,SUMIFS(Распис!$J$4:$J$300,Распис!$B$4:$B$300,$A165,Распис!$C$4:$C$300,"&lt;="&amp;Z$1,Распис!$D$4:$D$300,"&gt;="&amp;Z$1),SUMIF(База!$B$3:$B$305,$A165,База!$J$3:$J$152))</f>
        <v>0</v>
      </c>
      <c r="AA165" s="46" t="s">
        <v>25</v>
      </c>
      <c r="AB165" s="46" t="s">
        <v>23</v>
      </c>
      <c r="AC165" s="46" t="s">
        <v>25</v>
      </c>
      <c r="AD165" s="46" t="s">
        <v>25</v>
      </c>
      <c r="AE165" s="46" t="s">
        <v>25</v>
      </c>
      <c r="AF165" s="46" t="s">
        <v>25</v>
      </c>
      <c r="AG165" s="46">
        <f t="shared" ca="1" si="27"/>
        <v>0</v>
      </c>
      <c r="AH165" s="46">
        <f ca="1">AG165-SUMIFS(Распред!$G$4:$G$300,Распред!$B$4:$B$300,"май",Распред!$F$4:$F$300,A165)</f>
        <v>0</v>
      </c>
      <c r="AI165" s="46">
        <f ca="1">AH165+(COUNTIF(B165:AF165,"КД")+SUMIFS(Распред!$AH$4:$AH$300,Распред!$F$4:$F$300,A165,Распред!$B$4:$B$300,"май"))*4</f>
        <v>20</v>
      </c>
      <c r="AJ165" s="46">
        <f t="shared" ca="1" si="28"/>
        <v>0</v>
      </c>
      <c r="AK165" s="46">
        <f t="shared" ca="1" si="29"/>
        <v>0</v>
      </c>
      <c r="AL165" s="46">
        <f>SUMIFS(Распред!$K$4:$K$300,Распред!$B$4:$B$300,"май",Распред!$J$4:$J$300,A165)+SUMIFS(Распред!$M$4:$M$300,Распред!$B$4:$B$300,"май",Распред!$L$4:$L$300,A165)+SUMIFS(Распред!$O$4:$O$300,Распред!$B$4:$B$300,"май",Распред!$N$4:$N$300,A165)+SUMIFS(Распред!$Q$4:$Q$300,Распред!$B$4:$B$300,"май",Распред!$P$4:$P$300,A165)+SUMIFS(Распред!$S$4:$S$300,Распред!$B$4:$B$300,"май",Распред!$R$4:$R$300,A165)+SUMIFS(Распред!$U$4:$U$300,Распред!$B$4:$B$300,"май",Распред!$T$4:$T$300,A165)+SUMIFS(Распред!$W$4:$W$300,Распред!$B$4:$B$300,"май",Распред!$V$4:$V$300,A165)+SUMIFS(Распред!$Y$4:$Y$300,Распред!$B$4:$B$300,"май",Распред!$X$4:$X$300,A165)+SUMIFS(Распред!$AA$4:$AA$300,Распред!$B$4:$B$300,"май",Распред!$Z$4:$Z$300,A165)+SUMIFS(Распред!$AC$4:$AC$300,Распред!$B$4:$B$300,"май",Распред!$AB$4:$AB$300,A165)</f>
        <v>0</v>
      </c>
      <c r="AM165" s="46">
        <f t="shared" ca="1" si="30"/>
        <v>0</v>
      </c>
      <c r="AN165" s="46">
        <f t="shared" ca="1" si="31"/>
        <v>0</v>
      </c>
      <c r="AO165" s="46">
        <f t="shared" ca="1" si="32"/>
        <v>0</v>
      </c>
      <c r="AP165" s="46">
        <f>январь!AP165</f>
        <v>0</v>
      </c>
      <c r="AQ165" s="46">
        <f t="shared" ca="1" si="25"/>
        <v>0</v>
      </c>
      <c r="AR165" s="47"/>
      <c r="AS165" s="47">
        <f t="shared" ca="1" si="33"/>
        <v>0</v>
      </c>
      <c r="AT165" s="47"/>
      <c r="AU165" s="47"/>
      <c r="AV165" s="47"/>
      <c r="AW165" s="47"/>
      <c r="AX165" s="47"/>
      <c r="AY165" s="184"/>
      <c r="AZ165" s="184"/>
      <c r="BA165" s="184"/>
      <c r="BB165" s="184"/>
      <c r="BC165" s="184"/>
      <c r="BD165" s="184"/>
      <c r="BE165" s="184"/>
    </row>
    <row r="166" spans="1:57" x14ac:dyDescent="0.25">
      <c r="A166" s="47">
        <f>База!B166</f>
        <v>0</v>
      </c>
      <c r="B166" s="46" t="s">
        <v>24</v>
      </c>
      <c r="C166" s="46">
        <f ca="1">IF(COUNTIFS(Распис!$B$4:$B$300,$A166,Распис!$C$4:$C$300,"&lt;="&amp;C$1,Распис!$D$4:$D$300,"&gt;="&amp;C$1)&gt;0,SUMIFS(Распис!$H$4:$H$300,Распис!$B$4:$B$300,$A166,Распис!$C$4:$C$300,"&lt;="&amp;C$1,Распис!$D$4:$D$300,"&gt;="&amp;C$1),SUMIF(База!$B$3:$B$305,$A166,База!$H$3:$H$152))</f>
        <v>0</v>
      </c>
      <c r="D166" s="46">
        <f ca="1">IF(COUNTIFS(Распис!$B$4:$B$300,$A166,Распис!$C$4:$C$300,"&lt;="&amp;D$1,Распис!$D$4:$D$300,"&gt;="&amp;D$1)&gt;0,SUMIFS(Распис!$I$4:$I$300,Распис!$B$4:$B$300,$A166,Распис!$C$4:$C$300,"&lt;="&amp;D$1,Распис!$D$4:$D$300,"&gt;="&amp;D$1),SUMIF(База!$B$3:$B$305,$A166,База!$I$3:$I$152))</f>
        <v>0</v>
      </c>
      <c r="E166" s="46">
        <f ca="1">IF(COUNTIFS(Распис!$B$4:$B$300,$A166,Распис!$C$4:$C$300,"&lt;="&amp;E$1,Распис!$D$4:$D$300,"&gt;="&amp;E$1)&gt;0,SUMIFS(Распис!$J$4:$J$300,Распис!$B$4:$B$300,$A166,Распис!$C$4:$C$300,"&lt;="&amp;E$1,Распис!$D$4:$D$300,"&gt;="&amp;E$1),SUMIF(База!$B$3:$B$305,$A166,База!$J$3:$J$152))</f>
        <v>0</v>
      </c>
      <c r="F166" s="46">
        <f ca="1">IF(COUNTIFS(Распис!$B$4:$B$300,$A166,Распис!$C$4:$C$300,"&lt;="&amp;F$1,Распис!$D$4:$D$300,"&gt;="&amp;F$1)&gt;0,SUMIFS(Распис!$K$4:$K$300,Распис!$B$4:$B$300,$A166,Распис!$C$4:$C$300,"&lt;="&amp;F$1,Распис!$D$4:$D$300,"&gt;="&amp;F$1),SUMIF(База!$B$3:$B$305,$A166,База!$K$3:$K$152))</f>
        <v>0</v>
      </c>
      <c r="G166" s="46" t="s">
        <v>23</v>
      </c>
      <c r="H166" s="46" t="s">
        <v>24</v>
      </c>
      <c r="I166" s="46">
        <f ca="1">IF(COUNTIFS(Распис!$B$4:$B$300,$A166,Распис!$C$4:$C$300,"&lt;="&amp;I$1,Распис!$D$4:$D$300,"&gt;="&amp;I$1)&gt;0,SUMIFS(Распис!$G$4:$G$300,Распис!$B$4:$B$300,$A166,Распис!$C$4:$C$300,"&lt;="&amp;I$1,Распис!$D$4:$D$300,"&gt;="&amp;I$1),SUMIF(База!$B$3:$B$305,$A166,База!$G$3:$G$152))</f>
        <v>0</v>
      </c>
      <c r="J166" s="46" t="s">
        <v>24</v>
      </c>
      <c r="K166" s="46">
        <f ca="1">IF(COUNTIFS(Распис!$B$4:$B$300,$A166,Распис!$C$4:$C$300,"&lt;="&amp;K$1,Распис!$D$4:$D$300,"&gt;="&amp;K$1)&gt;0,SUMIFS(Распис!$I$4:$I$300,Распис!$B$4:$B$300,$A166,Распис!$C$4:$C$300,"&lt;="&amp;K$1,Распис!$D$4:$D$300,"&gt;="&amp;K$1),SUMIF(База!$B$3:$B$305,$A166,База!$I$3:$I$152))</f>
        <v>0</v>
      </c>
      <c r="L166" s="46">
        <f ca="1">IF(COUNTIFS(Распис!$B$4:$B$300,$A166,Распис!$C$4:$C$300,"&lt;="&amp;L$1,Распис!$D$4:$D$300,"&gt;="&amp;L$1)&gt;0,SUMIFS(Распис!$J$4:$J$300,Распис!$B$4:$B$300,$A166,Распис!$C$4:$C$300,"&lt;="&amp;L$1,Распис!$D$4:$D$300,"&gt;="&amp;L$1),SUMIF(База!$B$3:$B$305,$A166,База!$J$3:$J$152))</f>
        <v>0</v>
      </c>
      <c r="M166" s="46">
        <f ca="1">IF(COUNTIFS(Распис!$B$4:$B$300,$A166,Распис!$C$4:$C$300,"&lt;="&amp;M$1,Распис!$D$4:$D$300,"&gt;="&amp;M$1)&gt;0,SUMIFS(Распис!$K$4:$K$300,Распис!$B$4:$B$300,$A166,Распис!$C$4:$C$300,"&lt;="&amp;M$1,Распис!$D$4:$D$300,"&gt;="&amp;M$1),SUMIF(База!$B$3:$B$305,$A166,База!$K$3:$K$152))</f>
        <v>0</v>
      </c>
      <c r="N166" s="46" t="s">
        <v>23</v>
      </c>
      <c r="O166" s="46">
        <f ca="1">IF(COUNTIFS(Распис!$B$4:$B$300,$A166,Распис!$C$4:$C$300,"&lt;="&amp;O$1,Распис!$D$4:$D$300,"&gt;="&amp;O$1)&gt;0,SUMIFS(Распис!$F$4:$F$300,Распис!$B$4:$B$300,$A166,Распис!$C$4:$C$300,"&lt;="&amp;O$1,Распис!$D$4:$D$300,"&gt;="&amp;O$1),SUMIF(База!$B$3:$B$305,$A166,База!$F$3:$F$152))</f>
        <v>0</v>
      </c>
      <c r="P166" s="46">
        <f ca="1">IF(COUNTIFS(Распис!$B$4:$B$300,$A166,Распис!$C$4:$C$300,"&lt;="&amp;P$1,Распис!$D$4:$D$300,"&gt;="&amp;P$1)&gt;0,SUMIFS(Распис!$G$4:$G$300,Распис!$B$4:$B$300,$A166,Распис!$C$4:$C$300,"&lt;="&amp;P$1,Распис!$D$4:$D$300,"&gt;="&amp;P$1),SUMIF(База!$B$3:$B$305,$A166,База!$G$3:$G$152))</f>
        <v>0</v>
      </c>
      <c r="Q166" s="46">
        <f ca="1">IF(COUNTIFS(Распис!$B$4:$B$300,$A166,Распис!$C$4:$C$300,"&lt;="&amp;Q$1,Распис!$D$4:$D$300,"&gt;="&amp;Q$1)&gt;0,SUMIFS(Распис!$H$4:$H$300,Распис!$B$4:$B$300,$A166,Распис!$C$4:$C$300,"&lt;="&amp;Q$1,Распис!$D$4:$D$300,"&gt;="&amp;Q$1),SUMIF(База!$B$3:$B$305,$A166,База!$H$3:$H$152))</f>
        <v>0</v>
      </c>
      <c r="R166" s="46">
        <f ca="1">IF(COUNTIFS(Распис!$B$4:$B$300,$A166,Распис!$C$4:$C$300,"&lt;="&amp;R$1,Распис!$D$4:$D$300,"&gt;="&amp;R$1)&gt;0,SUMIFS(Распис!$I$4:$I$300,Распис!$B$4:$B$300,$A166,Распис!$C$4:$C$300,"&lt;="&amp;R$1,Распис!$D$4:$D$300,"&gt;="&amp;R$1),SUMIF(База!$B$3:$B$305,$A166,База!$I$3:$I$152))</f>
        <v>0</v>
      </c>
      <c r="S166" s="46">
        <f ca="1">IF(COUNTIFS(Распис!$B$4:$B$300,$A166,Распис!$C$4:$C$300,"&lt;="&amp;S$1,Распис!$D$4:$D$300,"&gt;="&amp;S$1)&gt;0,SUMIFS(Распис!$J$4:$J$300,Распис!$B$4:$B$300,$A166,Распис!$C$4:$C$300,"&lt;="&amp;S$1,Распис!$D$4:$D$300,"&gt;="&amp;S$1),SUMIF(База!$B$3:$B$305,$A166,База!$J$3:$J$152))</f>
        <v>0</v>
      </c>
      <c r="T166" s="46">
        <f ca="1">IF(COUNTIFS(Распис!$B$4:$B$300,$A166,Распис!$C$4:$C$300,"&lt;="&amp;T$1,Распис!$D$4:$D$300,"&gt;="&amp;T$1)&gt;0,SUMIFS(Распис!$K$4:$K$300,Распис!$B$4:$B$300,$A166,Распис!$C$4:$C$300,"&lt;="&amp;T$1,Распис!$D$4:$D$300,"&gt;="&amp;T$1),SUMIF(База!$B$3:$B$305,$A166,База!$K$3:$K$152))</f>
        <v>0</v>
      </c>
      <c r="U166" s="46" t="s">
        <v>23</v>
      </c>
      <c r="V166" s="46">
        <f ca="1">IF(COUNTIFS(Распис!$B$4:$B$300,$A166,Распис!$C$4:$C$300,"&lt;="&amp;V$1,Распис!$D$4:$D$300,"&gt;="&amp;V$1)&gt;0,SUMIFS(Распис!$F$4:$F$300,Распис!$B$4:$B$300,$A166,Распис!$C$4:$C$300,"&lt;="&amp;V$1,Распис!$D$4:$D$300,"&gt;="&amp;V$1),SUMIF(База!$B$3:$B$305,$A166,База!$F$3:$F$152))</f>
        <v>0</v>
      </c>
      <c r="W166" s="46">
        <f ca="1">IF(COUNTIFS(Распис!$B$4:$B$300,$A166,Распис!$C$4:$C$300,"&lt;="&amp;W$1,Распис!$D$4:$D$300,"&gt;="&amp;W$1)&gt;0,SUMIFS(Распис!$G$4:$G$300,Распис!$B$4:$B$300,$A166,Распис!$C$4:$C$300,"&lt;="&amp;W$1,Распис!$D$4:$D$300,"&gt;="&amp;W$1),SUMIF(База!$B$3:$B$305,$A166,База!$G$3:$G$152))</f>
        <v>0</v>
      </c>
      <c r="X166" s="46">
        <f ca="1">IF(COUNTIFS(Распис!$B$4:$B$300,$A166,Распис!$C$4:$C$300,"&lt;="&amp;X$1,Распис!$D$4:$D$300,"&gt;="&amp;X$1)&gt;0,SUMIFS(Распис!$H$4:$H$300,Распис!$B$4:$B$300,$A166,Распис!$C$4:$C$300,"&lt;="&amp;X$1,Распис!$D$4:$D$300,"&gt;="&amp;X$1),SUMIF(База!$B$3:$B$305,$A166,База!$H$3:$H$152))</f>
        <v>0</v>
      </c>
      <c r="Y166" s="46">
        <f ca="1">IF(COUNTIFS(Распис!$B$4:$B$300,$A166,Распис!$C$4:$C$300,"&lt;="&amp;Y$1,Распис!$D$4:$D$300,"&gt;="&amp;Y$1)&gt;0,SUMIFS(Распис!$I$4:$I$300,Распис!$B$4:$B$300,$A166,Распис!$C$4:$C$300,"&lt;="&amp;Y$1,Распис!$D$4:$D$300,"&gt;="&amp;Y$1),SUMIF(База!$B$3:$B$305,$A166,База!$I$3:$I$152))</f>
        <v>0</v>
      </c>
      <c r="Z166" s="46">
        <f ca="1">IF(COUNTIFS(Распис!$B$4:$B$300,$A166,Распис!$C$4:$C$300,"&lt;="&amp;Z$1,Распис!$D$4:$D$300,"&gt;="&amp;Z$1)&gt;0,SUMIFS(Распис!$J$4:$J$300,Распис!$B$4:$B$300,$A166,Распис!$C$4:$C$300,"&lt;="&amp;Z$1,Распис!$D$4:$D$300,"&gt;="&amp;Z$1),SUMIF(База!$B$3:$B$305,$A166,База!$J$3:$J$152))</f>
        <v>0</v>
      </c>
      <c r="AA166" s="46" t="s">
        <v>25</v>
      </c>
      <c r="AB166" s="46" t="s">
        <v>23</v>
      </c>
      <c r="AC166" s="46" t="s">
        <v>25</v>
      </c>
      <c r="AD166" s="46" t="s">
        <v>25</v>
      </c>
      <c r="AE166" s="46" t="s">
        <v>25</v>
      </c>
      <c r="AF166" s="46" t="s">
        <v>25</v>
      </c>
      <c r="AG166" s="46">
        <f t="shared" ca="1" si="27"/>
        <v>0</v>
      </c>
      <c r="AH166" s="46">
        <f ca="1">AG166-SUMIFS(Распред!$G$4:$G$300,Распред!$B$4:$B$300,"май",Распред!$F$4:$F$300,A166)</f>
        <v>0</v>
      </c>
      <c r="AI166" s="46">
        <f ca="1">AH166+(COUNTIF(B166:AF166,"КД")+SUMIFS(Распред!$AH$4:$AH$300,Распред!$F$4:$F$300,A166,Распред!$B$4:$B$300,"май"))*4</f>
        <v>20</v>
      </c>
      <c r="AJ166" s="46">
        <f t="shared" ca="1" si="28"/>
        <v>0</v>
      </c>
      <c r="AK166" s="46">
        <f t="shared" ca="1" si="29"/>
        <v>0</v>
      </c>
      <c r="AL166" s="46">
        <f>SUMIFS(Распред!$K$4:$K$300,Распред!$B$4:$B$300,"май",Распред!$J$4:$J$300,A166)+SUMIFS(Распред!$M$4:$M$300,Распред!$B$4:$B$300,"май",Распред!$L$4:$L$300,A166)+SUMIFS(Распред!$O$4:$O$300,Распред!$B$4:$B$300,"май",Распред!$N$4:$N$300,A166)+SUMIFS(Распред!$Q$4:$Q$300,Распред!$B$4:$B$300,"май",Распред!$P$4:$P$300,A166)+SUMIFS(Распред!$S$4:$S$300,Распред!$B$4:$B$300,"май",Распред!$R$4:$R$300,A166)+SUMIFS(Распред!$U$4:$U$300,Распред!$B$4:$B$300,"май",Распред!$T$4:$T$300,A166)+SUMIFS(Распред!$W$4:$W$300,Распред!$B$4:$B$300,"май",Распред!$V$4:$V$300,A166)+SUMIFS(Распред!$Y$4:$Y$300,Распред!$B$4:$B$300,"май",Распред!$X$4:$X$300,A166)+SUMIFS(Распред!$AA$4:$AA$300,Распред!$B$4:$B$300,"май",Распред!$Z$4:$Z$300,A166)+SUMIFS(Распред!$AC$4:$AC$300,Распред!$B$4:$B$300,"май",Распред!$AB$4:$AB$300,A166)</f>
        <v>0</v>
      </c>
      <c r="AM166" s="46">
        <f t="shared" ca="1" si="30"/>
        <v>0</v>
      </c>
      <c r="AN166" s="46">
        <f t="shared" ca="1" si="31"/>
        <v>0</v>
      </c>
      <c r="AO166" s="46">
        <f t="shared" ca="1" si="32"/>
        <v>0</v>
      </c>
      <c r="AP166" s="46">
        <f>январь!AP166</f>
        <v>0</v>
      </c>
      <c r="AQ166" s="46">
        <f t="shared" ca="1" si="25"/>
        <v>0</v>
      </c>
      <c r="AR166" s="47"/>
      <c r="AS166" s="47">
        <f t="shared" ca="1" si="33"/>
        <v>0</v>
      </c>
      <c r="AT166" s="47"/>
      <c r="AU166" s="47"/>
      <c r="AV166" s="47"/>
      <c r="AW166" s="47"/>
      <c r="AX166" s="47"/>
      <c r="AY166" s="184"/>
      <c r="AZ166" s="184"/>
      <c r="BA166" s="184"/>
      <c r="BB166" s="184"/>
      <c r="BC166" s="184"/>
      <c r="BD166" s="184"/>
      <c r="BE166" s="184"/>
    </row>
    <row r="167" spans="1:57" x14ac:dyDescent="0.25">
      <c r="A167" s="47">
        <f>База!B167</f>
        <v>0</v>
      </c>
      <c r="B167" s="46" t="s">
        <v>24</v>
      </c>
      <c r="C167" s="46">
        <f ca="1">IF(COUNTIFS(Распис!$B$4:$B$300,$A167,Распис!$C$4:$C$300,"&lt;="&amp;C$1,Распис!$D$4:$D$300,"&gt;="&amp;C$1)&gt;0,SUMIFS(Распис!$H$4:$H$300,Распис!$B$4:$B$300,$A167,Распис!$C$4:$C$300,"&lt;="&amp;C$1,Распис!$D$4:$D$300,"&gt;="&amp;C$1),SUMIF(База!$B$3:$B$305,$A167,База!$H$3:$H$152))</f>
        <v>0</v>
      </c>
      <c r="D167" s="46">
        <f ca="1">IF(COUNTIFS(Распис!$B$4:$B$300,$A167,Распис!$C$4:$C$300,"&lt;="&amp;D$1,Распис!$D$4:$D$300,"&gt;="&amp;D$1)&gt;0,SUMIFS(Распис!$I$4:$I$300,Распис!$B$4:$B$300,$A167,Распис!$C$4:$C$300,"&lt;="&amp;D$1,Распис!$D$4:$D$300,"&gt;="&amp;D$1),SUMIF(База!$B$3:$B$305,$A167,База!$I$3:$I$152))</f>
        <v>0</v>
      </c>
      <c r="E167" s="46">
        <f ca="1">IF(COUNTIFS(Распис!$B$4:$B$300,$A167,Распис!$C$4:$C$300,"&lt;="&amp;E$1,Распис!$D$4:$D$300,"&gt;="&amp;E$1)&gt;0,SUMIFS(Распис!$J$4:$J$300,Распис!$B$4:$B$300,$A167,Распис!$C$4:$C$300,"&lt;="&amp;E$1,Распис!$D$4:$D$300,"&gt;="&amp;E$1),SUMIF(База!$B$3:$B$305,$A167,База!$J$3:$J$152))</f>
        <v>0</v>
      </c>
      <c r="F167" s="46">
        <f ca="1">IF(COUNTIFS(Распис!$B$4:$B$300,$A167,Распис!$C$4:$C$300,"&lt;="&amp;F$1,Распис!$D$4:$D$300,"&gt;="&amp;F$1)&gt;0,SUMIFS(Распис!$K$4:$K$300,Распис!$B$4:$B$300,$A167,Распис!$C$4:$C$300,"&lt;="&amp;F$1,Распис!$D$4:$D$300,"&gt;="&amp;F$1),SUMIF(База!$B$3:$B$305,$A167,База!$K$3:$K$152))</f>
        <v>0</v>
      </c>
      <c r="G167" s="46" t="s">
        <v>23</v>
      </c>
      <c r="H167" s="46" t="s">
        <v>24</v>
      </c>
      <c r="I167" s="46">
        <f ca="1">IF(COUNTIFS(Распис!$B$4:$B$300,$A167,Распис!$C$4:$C$300,"&lt;="&amp;I$1,Распис!$D$4:$D$300,"&gt;="&amp;I$1)&gt;0,SUMIFS(Распис!$G$4:$G$300,Распис!$B$4:$B$300,$A167,Распис!$C$4:$C$300,"&lt;="&amp;I$1,Распис!$D$4:$D$300,"&gt;="&amp;I$1),SUMIF(База!$B$3:$B$305,$A167,База!$G$3:$G$152))</f>
        <v>0</v>
      </c>
      <c r="J167" s="46" t="s">
        <v>24</v>
      </c>
      <c r="K167" s="46">
        <f ca="1">IF(COUNTIFS(Распис!$B$4:$B$300,$A167,Распис!$C$4:$C$300,"&lt;="&amp;K$1,Распис!$D$4:$D$300,"&gt;="&amp;K$1)&gt;0,SUMIFS(Распис!$I$4:$I$300,Распис!$B$4:$B$300,$A167,Распис!$C$4:$C$300,"&lt;="&amp;K$1,Распис!$D$4:$D$300,"&gt;="&amp;K$1),SUMIF(База!$B$3:$B$305,$A167,База!$I$3:$I$152))</f>
        <v>0</v>
      </c>
      <c r="L167" s="46">
        <f ca="1">IF(COUNTIFS(Распис!$B$4:$B$300,$A167,Распис!$C$4:$C$300,"&lt;="&amp;L$1,Распис!$D$4:$D$300,"&gt;="&amp;L$1)&gt;0,SUMIFS(Распис!$J$4:$J$300,Распис!$B$4:$B$300,$A167,Распис!$C$4:$C$300,"&lt;="&amp;L$1,Распис!$D$4:$D$300,"&gt;="&amp;L$1),SUMIF(База!$B$3:$B$305,$A167,База!$J$3:$J$152))</f>
        <v>0</v>
      </c>
      <c r="M167" s="46">
        <f ca="1">IF(COUNTIFS(Распис!$B$4:$B$300,$A167,Распис!$C$4:$C$300,"&lt;="&amp;M$1,Распис!$D$4:$D$300,"&gt;="&amp;M$1)&gt;0,SUMIFS(Распис!$K$4:$K$300,Распис!$B$4:$B$300,$A167,Распис!$C$4:$C$300,"&lt;="&amp;M$1,Распис!$D$4:$D$300,"&gt;="&amp;M$1),SUMIF(База!$B$3:$B$305,$A167,База!$K$3:$K$152))</f>
        <v>0</v>
      </c>
      <c r="N167" s="46" t="s">
        <v>23</v>
      </c>
      <c r="O167" s="46">
        <f ca="1">IF(COUNTIFS(Распис!$B$4:$B$300,$A167,Распис!$C$4:$C$300,"&lt;="&amp;O$1,Распис!$D$4:$D$300,"&gt;="&amp;O$1)&gt;0,SUMIFS(Распис!$F$4:$F$300,Распис!$B$4:$B$300,$A167,Распис!$C$4:$C$300,"&lt;="&amp;O$1,Распис!$D$4:$D$300,"&gt;="&amp;O$1),SUMIF(База!$B$3:$B$305,$A167,База!$F$3:$F$152))</f>
        <v>0</v>
      </c>
      <c r="P167" s="46">
        <f ca="1">IF(COUNTIFS(Распис!$B$4:$B$300,$A167,Распис!$C$4:$C$300,"&lt;="&amp;P$1,Распис!$D$4:$D$300,"&gt;="&amp;P$1)&gt;0,SUMIFS(Распис!$G$4:$G$300,Распис!$B$4:$B$300,$A167,Распис!$C$4:$C$300,"&lt;="&amp;P$1,Распис!$D$4:$D$300,"&gt;="&amp;P$1),SUMIF(База!$B$3:$B$305,$A167,База!$G$3:$G$152))</f>
        <v>0</v>
      </c>
      <c r="Q167" s="46">
        <f ca="1">IF(COUNTIFS(Распис!$B$4:$B$300,$A167,Распис!$C$4:$C$300,"&lt;="&amp;Q$1,Распис!$D$4:$D$300,"&gt;="&amp;Q$1)&gt;0,SUMIFS(Распис!$H$4:$H$300,Распис!$B$4:$B$300,$A167,Распис!$C$4:$C$300,"&lt;="&amp;Q$1,Распис!$D$4:$D$300,"&gt;="&amp;Q$1),SUMIF(База!$B$3:$B$305,$A167,База!$H$3:$H$152))</f>
        <v>0</v>
      </c>
      <c r="R167" s="46">
        <f ca="1">IF(COUNTIFS(Распис!$B$4:$B$300,$A167,Распис!$C$4:$C$300,"&lt;="&amp;R$1,Распис!$D$4:$D$300,"&gt;="&amp;R$1)&gt;0,SUMIFS(Распис!$I$4:$I$300,Распис!$B$4:$B$300,$A167,Распис!$C$4:$C$300,"&lt;="&amp;R$1,Распис!$D$4:$D$300,"&gt;="&amp;R$1),SUMIF(База!$B$3:$B$305,$A167,База!$I$3:$I$152))</f>
        <v>0</v>
      </c>
      <c r="S167" s="46">
        <f ca="1">IF(COUNTIFS(Распис!$B$4:$B$300,$A167,Распис!$C$4:$C$300,"&lt;="&amp;S$1,Распис!$D$4:$D$300,"&gt;="&amp;S$1)&gt;0,SUMIFS(Распис!$J$4:$J$300,Распис!$B$4:$B$300,$A167,Распис!$C$4:$C$300,"&lt;="&amp;S$1,Распис!$D$4:$D$300,"&gt;="&amp;S$1),SUMIF(База!$B$3:$B$305,$A167,База!$J$3:$J$152))</f>
        <v>0</v>
      </c>
      <c r="T167" s="46">
        <f ca="1">IF(COUNTIFS(Распис!$B$4:$B$300,$A167,Распис!$C$4:$C$300,"&lt;="&amp;T$1,Распис!$D$4:$D$300,"&gt;="&amp;T$1)&gt;0,SUMIFS(Распис!$K$4:$K$300,Распис!$B$4:$B$300,$A167,Распис!$C$4:$C$300,"&lt;="&amp;T$1,Распис!$D$4:$D$300,"&gt;="&amp;T$1),SUMIF(База!$B$3:$B$305,$A167,База!$K$3:$K$152))</f>
        <v>0</v>
      </c>
      <c r="U167" s="46" t="s">
        <v>23</v>
      </c>
      <c r="V167" s="46">
        <f ca="1">IF(COUNTIFS(Распис!$B$4:$B$300,$A167,Распис!$C$4:$C$300,"&lt;="&amp;V$1,Распис!$D$4:$D$300,"&gt;="&amp;V$1)&gt;0,SUMIFS(Распис!$F$4:$F$300,Распис!$B$4:$B$300,$A167,Распис!$C$4:$C$300,"&lt;="&amp;V$1,Распис!$D$4:$D$300,"&gt;="&amp;V$1),SUMIF(База!$B$3:$B$305,$A167,База!$F$3:$F$152))</f>
        <v>0</v>
      </c>
      <c r="W167" s="46">
        <f ca="1">IF(COUNTIFS(Распис!$B$4:$B$300,$A167,Распис!$C$4:$C$300,"&lt;="&amp;W$1,Распис!$D$4:$D$300,"&gt;="&amp;W$1)&gt;0,SUMIFS(Распис!$G$4:$G$300,Распис!$B$4:$B$300,$A167,Распис!$C$4:$C$300,"&lt;="&amp;W$1,Распис!$D$4:$D$300,"&gt;="&amp;W$1),SUMIF(База!$B$3:$B$305,$A167,База!$G$3:$G$152))</f>
        <v>0</v>
      </c>
      <c r="X167" s="46">
        <f ca="1">IF(COUNTIFS(Распис!$B$4:$B$300,$A167,Распис!$C$4:$C$300,"&lt;="&amp;X$1,Распис!$D$4:$D$300,"&gt;="&amp;X$1)&gt;0,SUMIFS(Распис!$H$4:$H$300,Распис!$B$4:$B$300,$A167,Распис!$C$4:$C$300,"&lt;="&amp;X$1,Распис!$D$4:$D$300,"&gt;="&amp;X$1),SUMIF(База!$B$3:$B$305,$A167,База!$H$3:$H$152))</f>
        <v>0</v>
      </c>
      <c r="Y167" s="46">
        <f ca="1">IF(COUNTIFS(Распис!$B$4:$B$300,$A167,Распис!$C$4:$C$300,"&lt;="&amp;Y$1,Распис!$D$4:$D$300,"&gt;="&amp;Y$1)&gt;0,SUMIFS(Распис!$I$4:$I$300,Распис!$B$4:$B$300,$A167,Распис!$C$4:$C$300,"&lt;="&amp;Y$1,Распис!$D$4:$D$300,"&gt;="&amp;Y$1),SUMIF(База!$B$3:$B$305,$A167,База!$I$3:$I$152))</f>
        <v>0</v>
      </c>
      <c r="Z167" s="46">
        <f ca="1">IF(COUNTIFS(Распис!$B$4:$B$300,$A167,Распис!$C$4:$C$300,"&lt;="&amp;Z$1,Распис!$D$4:$D$300,"&gt;="&amp;Z$1)&gt;0,SUMIFS(Распис!$J$4:$J$300,Распис!$B$4:$B$300,$A167,Распис!$C$4:$C$300,"&lt;="&amp;Z$1,Распис!$D$4:$D$300,"&gt;="&amp;Z$1),SUMIF(База!$B$3:$B$305,$A167,База!$J$3:$J$152))</f>
        <v>0</v>
      </c>
      <c r="AA167" s="46" t="s">
        <v>25</v>
      </c>
      <c r="AB167" s="46" t="s">
        <v>23</v>
      </c>
      <c r="AC167" s="46" t="s">
        <v>25</v>
      </c>
      <c r="AD167" s="46" t="s">
        <v>25</v>
      </c>
      <c r="AE167" s="46" t="s">
        <v>25</v>
      </c>
      <c r="AF167" s="46" t="s">
        <v>25</v>
      </c>
      <c r="AG167" s="46">
        <f t="shared" ca="1" si="27"/>
        <v>0</v>
      </c>
      <c r="AH167" s="46">
        <f ca="1">AG167-SUMIFS(Распред!$G$4:$G$300,Распред!$B$4:$B$300,"май",Распред!$F$4:$F$300,A167)</f>
        <v>0</v>
      </c>
      <c r="AI167" s="46">
        <f ca="1">AH167+(COUNTIF(B167:AF167,"КД")+SUMIFS(Распред!$AH$4:$AH$300,Распред!$F$4:$F$300,A167,Распред!$B$4:$B$300,"май"))*4</f>
        <v>20</v>
      </c>
      <c r="AJ167" s="46">
        <f t="shared" ca="1" si="28"/>
        <v>0</v>
      </c>
      <c r="AK167" s="46">
        <f t="shared" ca="1" si="29"/>
        <v>0</v>
      </c>
      <c r="AL167" s="46">
        <f>SUMIFS(Распред!$K$4:$K$300,Распред!$B$4:$B$300,"май",Распред!$J$4:$J$300,A167)+SUMIFS(Распред!$M$4:$M$300,Распред!$B$4:$B$300,"май",Распред!$L$4:$L$300,A167)+SUMIFS(Распред!$O$4:$O$300,Распред!$B$4:$B$300,"май",Распред!$N$4:$N$300,A167)+SUMIFS(Распред!$Q$4:$Q$300,Распред!$B$4:$B$300,"май",Распред!$P$4:$P$300,A167)+SUMIFS(Распред!$S$4:$S$300,Распред!$B$4:$B$300,"май",Распред!$R$4:$R$300,A167)+SUMIFS(Распред!$U$4:$U$300,Распред!$B$4:$B$300,"май",Распред!$T$4:$T$300,A167)+SUMIFS(Распред!$W$4:$W$300,Распред!$B$4:$B$300,"май",Распред!$V$4:$V$300,A167)+SUMIFS(Распред!$Y$4:$Y$300,Распред!$B$4:$B$300,"май",Распред!$X$4:$X$300,A167)+SUMIFS(Распред!$AA$4:$AA$300,Распред!$B$4:$B$300,"май",Распред!$Z$4:$Z$300,A167)+SUMIFS(Распред!$AC$4:$AC$300,Распред!$B$4:$B$300,"май",Распред!$AB$4:$AB$300,A167)</f>
        <v>0</v>
      </c>
      <c r="AM167" s="46">
        <f t="shared" ca="1" si="30"/>
        <v>0</v>
      </c>
      <c r="AN167" s="46">
        <f t="shared" ca="1" si="31"/>
        <v>0</v>
      </c>
      <c r="AO167" s="46">
        <f t="shared" ca="1" si="32"/>
        <v>0</v>
      </c>
      <c r="AP167" s="46">
        <f>январь!AP167</f>
        <v>0</v>
      </c>
      <c r="AQ167" s="46">
        <f t="shared" ca="1" si="25"/>
        <v>0</v>
      </c>
      <c r="AR167" s="47"/>
      <c r="AS167" s="47">
        <f t="shared" ca="1" si="33"/>
        <v>0</v>
      </c>
      <c r="AT167" s="47"/>
      <c r="AU167" s="47"/>
      <c r="AV167" s="47"/>
      <c r="AW167" s="47"/>
      <c r="AX167" s="47"/>
      <c r="AY167" s="184"/>
      <c r="AZ167" s="184"/>
      <c r="BA167" s="184"/>
      <c r="BB167" s="184"/>
      <c r="BC167" s="184"/>
      <c r="BD167" s="184"/>
      <c r="BE167" s="184"/>
    </row>
    <row r="168" spans="1:57" x14ac:dyDescent="0.25">
      <c r="A168" s="47">
        <f>База!B168</f>
        <v>0</v>
      </c>
      <c r="B168" s="46" t="s">
        <v>24</v>
      </c>
      <c r="C168" s="46">
        <f ca="1">IF(COUNTIFS(Распис!$B$4:$B$300,$A168,Распис!$C$4:$C$300,"&lt;="&amp;C$1,Распис!$D$4:$D$300,"&gt;="&amp;C$1)&gt;0,SUMIFS(Распис!$H$4:$H$300,Распис!$B$4:$B$300,$A168,Распис!$C$4:$C$300,"&lt;="&amp;C$1,Распис!$D$4:$D$300,"&gt;="&amp;C$1),SUMIF(База!$B$3:$B$305,$A168,База!$H$3:$H$152))</f>
        <v>0</v>
      </c>
      <c r="D168" s="46">
        <f ca="1">IF(COUNTIFS(Распис!$B$4:$B$300,$A168,Распис!$C$4:$C$300,"&lt;="&amp;D$1,Распис!$D$4:$D$300,"&gt;="&amp;D$1)&gt;0,SUMIFS(Распис!$I$4:$I$300,Распис!$B$4:$B$300,$A168,Распис!$C$4:$C$300,"&lt;="&amp;D$1,Распис!$D$4:$D$300,"&gt;="&amp;D$1),SUMIF(База!$B$3:$B$305,$A168,База!$I$3:$I$152))</f>
        <v>0</v>
      </c>
      <c r="E168" s="46">
        <f ca="1">IF(COUNTIFS(Распис!$B$4:$B$300,$A168,Распис!$C$4:$C$300,"&lt;="&amp;E$1,Распис!$D$4:$D$300,"&gt;="&amp;E$1)&gt;0,SUMIFS(Распис!$J$4:$J$300,Распис!$B$4:$B$300,$A168,Распис!$C$4:$C$300,"&lt;="&amp;E$1,Распис!$D$4:$D$300,"&gt;="&amp;E$1),SUMIF(База!$B$3:$B$305,$A168,База!$J$3:$J$152))</f>
        <v>0</v>
      </c>
      <c r="F168" s="46">
        <f ca="1">IF(COUNTIFS(Распис!$B$4:$B$300,$A168,Распис!$C$4:$C$300,"&lt;="&amp;F$1,Распис!$D$4:$D$300,"&gt;="&amp;F$1)&gt;0,SUMIFS(Распис!$K$4:$K$300,Распис!$B$4:$B$300,$A168,Распис!$C$4:$C$300,"&lt;="&amp;F$1,Распис!$D$4:$D$300,"&gt;="&amp;F$1),SUMIF(База!$B$3:$B$305,$A168,База!$K$3:$K$152))</f>
        <v>0</v>
      </c>
      <c r="G168" s="46" t="s">
        <v>23</v>
      </c>
      <c r="H168" s="46" t="s">
        <v>24</v>
      </c>
      <c r="I168" s="46">
        <f ca="1">IF(COUNTIFS(Распис!$B$4:$B$300,$A168,Распис!$C$4:$C$300,"&lt;="&amp;I$1,Распис!$D$4:$D$300,"&gt;="&amp;I$1)&gt;0,SUMIFS(Распис!$G$4:$G$300,Распис!$B$4:$B$300,$A168,Распис!$C$4:$C$300,"&lt;="&amp;I$1,Распис!$D$4:$D$300,"&gt;="&amp;I$1),SUMIF(База!$B$3:$B$305,$A168,База!$G$3:$G$152))</f>
        <v>0</v>
      </c>
      <c r="J168" s="46" t="s">
        <v>24</v>
      </c>
      <c r="K168" s="46">
        <f ca="1">IF(COUNTIFS(Распис!$B$4:$B$300,$A168,Распис!$C$4:$C$300,"&lt;="&amp;K$1,Распис!$D$4:$D$300,"&gt;="&amp;K$1)&gt;0,SUMIFS(Распис!$I$4:$I$300,Распис!$B$4:$B$300,$A168,Распис!$C$4:$C$300,"&lt;="&amp;K$1,Распис!$D$4:$D$300,"&gt;="&amp;K$1),SUMIF(База!$B$3:$B$305,$A168,База!$I$3:$I$152))</f>
        <v>0</v>
      </c>
      <c r="L168" s="46">
        <f ca="1">IF(COUNTIFS(Распис!$B$4:$B$300,$A168,Распис!$C$4:$C$300,"&lt;="&amp;L$1,Распис!$D$4:$D$300,"&gt;="&amp;L$1)&gt;0,SUMIFS(Распис!$J$4:$J$300,Распис!$B$4:$B$300,$A168,Распис!$C$4:$C$300,"&lt;="&amp;L$1,Распис!$D$4:$D$300,"&gt;="&amp;L$1),SUMIF(База!$B$3:$B$305,$A168,База!$J$3:$J$152))</f>
        <v>0</v>
      </c>
      <c r="M168" s="46">
        <f ca="1">IF(COUNTIFS(Распис!$B$4:$B$300,$A168,Распис!$C$4:$C$300,"&lt;="&amp;M$1,Распис!$D$4:$D$300,"&gt;="&amp;M$1)&gt;0,SUMIFS(Распис!$K$4:$K$300,Распис!$B$4:$B$300,$A168,Распис!$C$4:$C$300,"&lt;="&amp;M$1,Распис!$D$4:$D$300,"&gt;="&amp;M$1),SUMIF(База!$B$3:$B$305,$A168,База!$K$3:$K$152))</f>
        <v>0</v>
      </c>
      <c r="N168" s="46" t="s">
        <v>23</v>
      </c>
      <c r="O168" s="46">
        <f ca="1">IF(COUNTIFS(Распис!$B$4:$B$300,$A168,Распис!$C$4:$C$300,"&lt;="&amp;O$1,Распис!$D$4:$D$300,"&gt;="&amp;O$1)&gt;0,SUMIFS(Распис!$F$4:$F$300,Распис!$B$4:$B$300,$A168,Распис!$C$4:$C$300,"&lt;="&amp;O$1,Распис!$D$4:$D$300,"&gt;="&amp;O$1),SUMIF(База!$B$3:$B$305,$A168,База!$F$3:$F$152))</f>
        <v>0</v>
      </c>
      <c r="P168" s="46">
        <f ca="1">IF(COUNTIFS(Распис!$B$4:$B$300,$A168,Распис!$C$4:$C$300,"&lt;="&amp;P$1,Распис!$D$4:$D$300,"&gt;="&amp;P$1)&gt;0,SUMIFS(Распис!$G$4:$G$300,Распис!$B$4:$B$300,$A168,Распис!$C$4:$C$300,"&lt;="&amp;P$1,Распис!$D$4:$D$300,"&gt;="&amp;P$1),SUMIF(База!$B$3:$B$305,$A168,База!$G$3:$G$152))</f>
        <v>0</v>
      </c>
      <c r="Q168" s="46">
        <f ca="1">IF(COUNTIFS(Распис!$B$4:$B$300,$A168,Распис!$C$4:$C$300,"&lt;="&amp;Q$1,Распис!$D$4:$D$300,"&gt;="&amp;Q$1)&gt;0,SUMIFS(Распис!$H$4:$H$300,Распис!$B$4:$B$300,$A168,Распис!$C$4:$C$300,"&lt;="&amp;Q$1,Распис!$D$4:$D$300,"&gt;="&amp;Q$1),SUMIF(База!$B$3:$B$305,$A168,База!$H$3:$H$152))</f>
        <v>0</v>
      </c>
      <c r="R168" s="46">
        <f ca="1">IF(COUNTIFS(Распис!$B$4:$B$300,$A168,Распис!$C$4:$C$300,"&lt;="&amp;R$1,Распис!$D$4:$D$300,"&gt;="&amp;R$1)&gt;0,SUMIFS(Распис!$I$4:$I$300,Распис!$B$4:$B$300,$A168,Распис!$C$4:$C$300,"&lt;="&amp;R$1,Распис!$D$4:$D$300,"&gt;="&amp;R$1),SUMIF(База!$B$3:$B$305,$A168,База!$I$3:$I$152))</f>
        <v>0</v>
      </c>
      <c r="S168" s="46">
        <f ca="1">IF(COUNTIFS(Распис!$B$4:$B$300,$A168,Распис!$C$4:$C$300,"&lt;="&amp;S$1,Распис!$D$4:$D$300,"&gt;="&amp;S$1)&gt;0,SUMIFS(Распис!$J$4:$J$300,Распис!$B$4:$B$300,$A168,Распис!$C$4:$C$300,"&lt;="&amp;S$1,Распис!$D$4:$D$300,"&gt;="&amp;S$1),SUMIF(База!$B$3:$B$305,$A168,База!$J$3:$J$152))</f>
        <v>0</v>
      </c>
      <c r="T168" s="46">
        <f ca="1">IF(COUNTIFS(Распис!$B$4:$B$300,$A168,Распис!$C$4:$C$300,"&lt;="&amp;T$1,Распис!$D$4:$D$300,"&gt;="&amp;T$1)&gt;0,SUMIFS(Распис!$K$4:$K$300,Распис!$B$4:$B$300,$A168,Распис!$C$4:$C$300,"&lt;="&amp;T$1,Распис!$D$4:$D$300,"&gt;="&amp;T$1),SUMIF(База!$B$3:$B$305,$A168,База!$K$3:$K$152))</f>
        <v>0</v>
      </c>
      <c r="U168" s="46" t="s">
        <v>23</v>
      </c>
      <c r="V168" s="46">
        <f ca="1">IF(COUNTIFS(Распис!$B$4:$B$300,$A168,Распис!$C$4:$C$300,"&lt;="&amp;V$1,Распис!$D$4:$D$300,"&gt;="&amp;V$1)&gt;0,SUMIFS(Распис!$F$4:$F$300,Распис!$B$4:$B$300,$A168,Распис!$C$4:$C$300,"&lt;="&amp;V$1,Распис!$D$4:$D$300,"&gt;="&amp;V$1),SUMIF(База!$B$3:$B$305,$A168,База!$F$3:$F$152))</f>
        <v>0</v>
      </c>
      <c r="W168" s="46">
        <f ca="1">IF(COUNTIFS(Распис!$B$4:$B$300,$A168,Распис!$C$4:$C$300,"&lt;="&amp;W$1,Распис!$D$4:$D$300,"&gt;="&amp;W$1)&gt;0,SUMIFS(Распис!$G$4:$G$300,Распис!$B$4:$B$300,$A168,Распис!$C$4:$C$300,"&lt;="&amp;W$1,Распис!$D$4:$D$300,"&gt;="&amp;W$1),SUMIF(База!$B$3:$B$305,$A168,База!$G$3:$G$152))</f>
        <v>0</v>
      </c>
      <c r="X168" s="46">
        <f ca="1">IF(COUNTIFS(Распис!$B$4:$B$300,$A168,Распис!$C$4:$C$300,"&lt;="&amp;X$1,Распис!$D$4:$D$300,"&gt;="&amp;X$1)&gt;0,SUMIFS(Распис!$H$4:$H$300,Распис!$B$4:$B$300,$A168,Распис!$C$4:$C$300,"&lt;="&amp;X$1,Распис!$D$4:$D$300,"&gt;="&amp;X$1),SUMIF(База!$B$3:$B$305,$A168,База!$H$3:$H$152))</f>
        <v>0</v>
      </c>
      <c r="Y168" s="46">
        <f ca="1">IF(COUNTIFS(Распис!$B$4:$B$300,$A168,Распис!$C$4:$C$300,"&lt;="&amp;Y$1,Распис!$D$4:$D$300,"&gt;="&amp;Y$1)&gt;0,SUMIFS(Распис!$I$4:$I$300,Распис!$B$4:$B$300,$A168,Распис!$C$4:$C$300,"&lt;="&amp;Y$1,Распис!$D$4:$D$300,"&gt;="&amp;Y$1),SUMIF(База!$B$3:$B$305,$A168,База!$I$3:$I$152))</f>
        <v>0</v>
      </c>
      <c r="Z168" s="46">
        <f ca="1">IF(COUNTIFS(Распис!$B$4:$B$300,$A168,Распис!$C$4:$C$300,"&lt;="&amp;Z$1,Распис!$D$4:$D$300,"&gt;="&amp;Z$1)&gt;0,SUMIFS(Распис!$J$4:$J$300,Распис!$B$4:$B$300,$A168,Распис!$C$4:$C$300,"&lt;="&amp;Z$1,Распис!$D$4:$D$300,"&gt;="&amp;Z$1),SUMIF(База!$B$3:$B$305,$A168,База!$J$3:$J$152))</f>
        <v>0</v>
      </c>
      <c r="AA168" s="46" t="s">
        <v>25</v>
      </c>
      <c r="AB168" s="46" t="s">
        <v>23</v>
      </c>
      <c r="AC168" s="46" t="s">
        <v>25</v>
      </c>
      <c r="AD168" s="46" t="s">
        <v>25</v>
      </c>
      <c r="AE168" s="46" t="s">
        <v>25</v>
      </c>
      <c r="AF168" s="46" t="s">
        <v>25</v>
      </c>
      <c r="AG168" s="46">
        <f t="shared" ca="1" si="27"/>
        <v>0</v>
      </c>
      <c r="AH168" s="46">
        <f ca="1">AG168-SUMIFS(Распред!$G$4:$G$300,Распред!$B$4:$B$300,"май",Распред!$F$4:$F$300,A168)</f>
        <v>0</v>
      </c>
      <c r="AI168" s="46">
        <f ca="1">AH168+(COUNTIF(B168:AF168,"КД")+SUMIFS(Распред!$AH$4:$AH$300,Распред!$F$4:$F$300,A168,Распред!$B$4:$B$300,"май"))*4</f>
        <v>20</v>
      </c>
      <c r="AJ168" s="46">
        <f t="shared" ca="1" si="28"/>
        <v>0</v>
      </c>
      <c r="AK168" s="46">
        <f t="shared" ca="1" si="29"/>
        <v>0</v>
      </c>
      <c r="AL168" s="46">
        <f>SUMIFS(Распред!$K$4:$K$300,Распред!$B$4:$B$300,"май",Распред!$J$4:$J$300,A168)+SUMIFS(Распред!$M$4:$M$300,Распред!$B$4:$B$300,"май",Распред!$L$4:$L$300,A168)+SUMIFS(Распред!$O$4:$O$300,Распред!$B$4:$B$300,"май",Распред!$N$4:$N$300,A168)+SUMIFS(Распред!$Q$4:$Q$300,Распред!$B$4:$B$300,"май",Распред!$P$4:$P$300,A168)+SUMIFS(Распред!$S$4:$S$300,Распред!$B$4:$B$300,"май",Распред!$R$4:$R$300,A168)+SUMIFS(Распред!$U$4:$U$300,Распред!$B$4:$B$300,"май",Распред!$T$4:$T$300,A168)+SUMIFS(Распред!$W$4:$W$300,Распред!$B$4:$B$300,"май",Распред!$V$4:$V$300,A168)+SUMIFS(Распред!$Y$4:$Y$300,Распред!$B$4:$B$300,"май",Распред!$X$4:$X$300,A168)+SUMIFS(Распред!$AA$4:$AA$300,Распред!$B$4:$B$300,"май",Распред!$Z$4:$Z$300,A168)+SUMIFS(Распред!$AC$4:$AC$300,Распред!$B$4:$B$300,"май",Распред!$AB$4:$AB$300,A168)</f>
        <v>0</v>
      </c>
      <c r="AM168" s="46">
        <f t="shared" ca="1" si="30"/>
        <v>0</v>
      </c>
      <c r="AN168" s="46">
        <f t="shared" ca="1" si="31"/>
        <v>0</v>
      </c>
      <c r="AO168" s="46">
        <f t="shared" ca="1" si="32"/>
        <v>0</v>
      </c>
      <c r="AP168" s="46">
        <f>январь!AP168</f>
        <v>0</v>
      </c>
      <c r="AQ168" s="46">
        <f t="shared" ca="1" si="25"/>
        <v>0</v>
      </c>
      <c r="AR168" s="47"/>
      <c r="AS168" s="47">
        <f t="shared" ca="1" si="33"/>
        <v>0</v>
      </c>
      <c r="AT168" s="47"/>
      <c r="AU168" s="47"/>
      <c r="AV168" s="47"/>
      <c r="AW168" s="47"/>
      <c r="AX168" s="47"/>
      <c r="AY168" s="184"/>
      <c r="AZ168" s="184"/>
      <c r="BA168" s="184"/>
      <c r="BB168" s="184"/>
      <c r="BC168" s="184"/>
      <c r="BD168" s="184"/>
      <c r="BE168" s="184"/>
    </row>
    <row r="169" spans="1:57" x14ac:dyDescent="0.25">
      <c r="A169" s="47">
        <f>База!B169</f>
        <v>0</v>
      </c>
      <c r="B169" s="46" t="s">
        <v>24</v>
      </c>
      <c r="C169" s="46">
        <f ca="1">IF(COUNTIFS(Распис!$B$4:$B$300,$A169,Распис!$C$4:$C$300,"&lt;="&amp;C$1,Распис!$D$4:$D$300,"&gt;="&amp;C$1)&gt;0,SUMIFS(Распис!$H$4:$H$300,Распис!$B$4:$B$300,$A169,Распис!$C$4:$C$300,"&lt;="&amp;C$1,Распис!$D$4:$D$300,"&gt;="&amp;C$1),SUMIF(База!$B$3:$B$305,$A169,База!$H$3:$H$152))</f>
        <v>0</v>
      </c>
      <c r="D169" s="46">
        <f ca="1">IF(COUNTIFS(Распис!$B$4:$B$300,$A169,Распис!$C$4:$C$300,"&lt;="&amp;D$1,Распис!$D$4:$D$300,"&gt;="&amp;D$1)&gt;0,SUMIFS(Распис!$I$4:$I$300,Распис!$B$4:$B$300,$A169,Распис!$C$4:$C$300,"&lt;="&amp;D$1,Распис!$D$4:$D$300,"&gt;="&amp;D$1),SUMIF(База!$B$3:$B$305,$A169,База!$I$3:$I$152))</f>
        <v>0</v>
      </c>
      <c r="E169" s="46">
        <f ca="1">IF(COUNTIFS(Распис!$B$4:$B$300,$A169,Распис!$C$4:$C$300,"&lt;="&amp;E$1,Распис!$D$4:$D$300,"&gt;="&amp;E$1)&gt;0,SUMIFS(Распис!$J$4:$J$300,Распис!$B$4:$B$300,$A169,Распис!$C$4:$C$300,"&lt;="&amp;E$1,Распис!$D$4:$D$300,"&gt;="&amp;E$1),SUMIF(База!$B$3:$B$305,$A169,База!$J$3:$J$152))</f>
        <v>0</v>
      </c>
      <c r="F169" s="46">
        <f ca="1">IF(COUNTIFS(Распис!$B$4:$B$300,$A169,Распис!$C$4:$C$300,"&lt;="&amp;F$1,Распис!$D$4:$D$300,"&gt;="&amp;F$1)&gt;0,SUMIFS(Распис!$K$4:$K$300,Распис!$B$4:$B$300,$A169,Распис!$C$4:$C$300,"&lt;="&amp;F$1,Распис!$D$4:$D$300,"&gt;="&amp;F$1),SUMIF(База!$B$3:$B$305,$A169,База!$K$3:$K$152))</f>
        <v>0</v>
      </c>
      <c r="G169" s="46" t="s">
        <v>23</v>
      </c>
      <c r="H169" s="46" t="s">
        <v>24</v>
      </c>
      <c r="I169" s="46">
        <f ca="1">IF(COUNTIFS(Распис!$B$4:$B$300,$A169,Распис!$C$4:$C$300,"&lt;="&amp;I$1,Распис!$D$4:$D$300,"&gt;="&amp;I$1)&gt;0,SUMIFS(Распис!$G$4:$G$300,Распис!$B$4:$B$300,$A169,Распис!$C$4:$C$300,"&lt;="&amp;I$1,Распис!$D$4:$D$300,"&gt;="&amp;I$1),SUMIF(База!$B$3:$B$305,$A169,База!$G$3:$G$152))</f>
        <v>0</v>
      </c>
      <c r="J169" s="46" t="s">
        <v>24</v>
      </c>
      <c r="K169" s="46">
        <f ca="1">IF(COUNTIFS(Распис!$B$4:$B$300,$A169,Распис!$C$4:$C$300,"&lt;="&amp;K$1,Распис!$D$4:$D$300,"&gt;="&amp;K$1)&gt;0,SUMIFS(Распис!$I$4:$I$300,Распис!$B$4:$B$300,$A169,Распис!$C$4:$C$300,"&lt;="&amp;K$1,Распис!$D$4:$D$300,"&gt;="&amp;K$1),SUMIF(База!$B$3:$B$305,$A169,База!$I$3:$I$152))</f>
        <v>0</v>
      </c>
      <c r="L169" s="46">
        <f ca="1">IF(COUNTIFS(Распис!$B$4:$B$300,$A169,Распис!$C$4:$C$300,"&lt;="&amp;L$1,Распис!$D$4:$D$300,"&gt;="&amp;L$1)&gt;0,SUMIFS(Распис!$J$4:$J$300,Распис!$B$4:$B$300,$A169,Распис!$C$4:$C$300,"&lt;="&amp;L$1,Распис!$D$4:$D$300,"&gt;="&amp;L$1),SUMIF(База!$B$3:$B$305,$A169,База!$J$3:$J$152))</f>
        <v>0</v>
      </c>
      <c r="M169" s="46">
        <f ca="1">IF(COUNTIFS(Распис!$B$4:$B$300,$A169,Распис!$C$4:$C$300,"&lt;="&amp;M$1,Распис!$D$4:$D$300,"&gt;="&amp;M$1)&gt;0,SUMIFS(Распис!$K$4:$K$300,Распис!$B$4:$B$300,$A169,Распис!$C$4:$C$300,"&lt;="&amp;M$1,Распис!$D$4:$D$300,"&gt;="&amp;M$1),SUMIF(База!$B$3:$B$305,$A169,База!$K$3:$K$152))</f>
        <v>0</v>
      </c>
      <c r="N169" s="46" t="s">
        <v>23</v>
      </c>
      <c r="O169" s="46">
        <f ca="1">IF(COUNTIFS(Распис!$B$4:$B$300,$A169,Распис!$C$4:$C$300,"&lt;="&amp;O$1,Распис!$D$4:$D$300,"&gt;="&amp;O$1)&gt;0,SUMIFS(Распис!$F$4:$F$300,Распис!$B$4:$B$300,$A169,Распис!$C$4:$C$300,"&lt;="&amp;O$1,Распис!$D$4:$D$300,"&gt;="&amp;O$1),SUMIF(База!$B$3:$B$305,$A169,База!$F$3:$F$152))</f>
        <v>0</v>
      </c>
      <c r="P169" s="46">
        <f ca="1">IF(COUNTIFS(Распис!$B$4:$B$300,$A169,Распис!$C$4:$C$300,"&lt;="&amp;P$1,Распис!$D$4:$D$300,"&gt;="&amp;P$1)&gt;0,SUMIFS(Распис!$G$4:$G$300,Распис!$B$4:$B$300,$A169,Распис!$C$4:$C$300,"&lt;="&amp;P$1,Распис!$D$4:$D$300,"&gt;="&amp;P$1),SUMIF(База!$B$3:$B$305,$A169,База!$G$3:$G$152))</f>
        <v>0</v>
      </c>
      <c r="Q169" s="46">
        <f ca="1">IF(COUNTIFS(Распис!$B$4:$B$300,$A169,Распис!$C$4:$C$300,"&lt;="&amp;Q$1,Распис!$D$4:$D$300,"&gt;="&amp;Q$1)&gt;0,SUMIFS(Распис!$H$4:$H$300,Распис!$B$4:$B$300,$A169,Распис!$C$4:$C$300,"&lt;="&amp;Q$1,Распис!$D$4:$D$300,"&gt;="&amp;Q$1),SUMIF(База!$B$3:$B$305,$A169,База!$H$3:$H$152))</f>
        <v>0</v>
      </c>
      <c r="R169" s="46">
        <f ca="1">IF(COUNTIFS(Распис!$B$4:$B$300,$A169,Распис!$C$4:$C$300,"&lt;="&amp;R$1,Распис!$D$4:$D$300,"&gt;="&amp;R$1)&gt;0,SUMIFS(Распис!$I$4:$I$300,Распис!$B$4:$B$300,$A169,Распис!$C$4:$C$300,"&lt;="&amp;R$1,Распис!$D$4:$D$300,"&gt;="&amp;R$1),SUMIF(База!$B$3:$B$305,$A169,База!$I$3:$I$152))</f>
        <v>0</v>
      </c>
      <c r="S169" s="46">
        <f ca="1">IF(COUNTIFS(Распис!$B$4:$B$300,$A169,Распис!$C$4:$C$300,"&lt;="&amp;S$1,Распис!$D$4:$D$300,"&gt;="&amp;S$1)&gt;0,SUMIFS(Распис!$J$4:$J$300,Распис!$B$4:$B$300,$A169,Распис!$C$4:$C$300,"&lt;="&amp;S$1,Распис!$D$4:$D$300,"&gt;="&amp;S$1),SUMIF(База!$B$3:$B$305,$A169,База!$J$3:$J$152))</f>
        <v>0</v>
      </c>
      <c r="T169" s="46">
        <f ca="1">IF(COUNTIFS(Распис!$B$4:$B$300,$A169,Распис!$C$4:$C$300,"&lt;="&amp;T$1,Распис!$D$4:$D$300,"&gt;="&amp;T$1)&gt;0,SUMIFS(Распис!$K$4:$K$300,Распис!$B$4:$B$300,$A169,Распис!$C$4:$C$300,"&lt;="&amp;T$1,Распис!$D$4:$D$300,"&gt;="&amp;T$1),SUMIF(База!$B$3:$B$305,$A169,База!$K$3:$K$152))</f>
        <v>0</v>
      </c>
      <c r="U169" s="46" t="s">
        <v>23</v>
      </c>
      <c r="V169" s="46">
        <f ca="1">IF(COUNTIFS(Распис!$B$4:$B$300,$A169,Распис!$C$4:$C$300,"&lt;="&amp;V$1,Распис!$D$4:$D$300,"&gt;="&amp;V$1)&gt;0,SUMIFS(Распис!$F$4:$F$300,Распис!$B$4:$B$300,$A169,Распис!$C$4:$C$300,"&lt;="&amp;V$1,Распис!$D$4:$D$300,"&gt;="&amp;V$1),SUMIF(База!$B$3:$B$305,$A169,База!$F$3:$F$152))</f>
        <v>0</v>
      </c>
      <c r="W169" s="46">
        <f ca="1">IF(COUNTIFS(Распис!$B$4:$B$300,$A169,Распис!$C$4:$C$300,"&lt;="&amp;W$1,Распис!$D$4:$D$300,"&gt;="&amp;W$1)&gt;0,SUMIFS(Распис!$G$4:$G$300,Распис!$B$4:$B$300,$A169,Распис!$C$4:$C$300,"&lt;="&amp;W$1,Распис!$D$4:$D$300,"&gt;="&amp;W$1),SUMIF(База!$B$3:$B$305,$A169,База!$G$3:$G$152))</f>
        <v>0</v>
      </c>
      <c r="X169" s="46">
        <f ca="1">IF(COUNTIFS(Распис!$B$4:$B$300,$A169,Распис!$C$4:$C$300,"&lt;="&amp;X$1,Распис!$D$4:$D$300,"&gt;="&amp;X$1)&gt;0,SUMIFS(Распис!$H$4:$H$300,Распис!$B$4:$B$300,$A169,Распис!$C$4:$C$300,"&lt;="&amp;X$1,Распис!$D$4:$D$300,"&gt;="&amp;X$1),SUMIF(База!$B$3:$B$305,$A169,База!$H$3:$H$152))</f>
        <v>0</v>
      </c>
      <c r="Y169" s="46">
        <f ca="1">IF(COUNTIFS(Распис!$B$4:$B$300,$A169,Распис!$C$4:$C$300,"&lt;="&amp;Y$1,Распис!$D$4:$D$300,"&gt;="&amp;Y$1)&gt;0,SUMIFS(Распис!$I$4:$I$300,Распис!$B$4:$B$300,$A169,Распис!$C$4:$C$300,"&lt;="&amp;Y$1,Распис!$D$4:$D$300,"&gt;="&amp;Y$1),SUMIF(База!$B$3:$B$305,$A169,База!$I$3:$I$152))</f>
        <v>0</v>
      </c>
      <c r="Z169" s="46">
        <f ca="1">IF(COUNTIFS(Распис!$B$4:$B$300,$A169,Распис!$C$4:$C$300,"&lt;="&amp;Z$1,Распис!$D$4:$D$300,"&gt;="&amp;Z$1)&gt;0,SUMIFS(Распис!$J$4:$J$300,Распис!$B$4:$B$300,$A169,Распис!$C$4:$C$300,"&lt;="&amp;Z$1,Распис!$D$4:$D$300,"&gt;="&amp;Z$1),SUMIF(База!$B$3:$B$305,$A169,База!$J$3:$J$152))</f>
        <v>0</v>
      </c>
      <c r="AA169" s="46" t="s">
        <v>25</v>
      </c>
      <c r="AB169" s="46" t="s">
        <v>23</v>
      </c>
      <c r="AC169" s="46" t="s">
        <v>25</v>
      </c>
      <c r="AD169" s="46" t="s">
        <v>25</v>
      </c>
      <c r="AE169" s="46" t="s">
        <v>25</v>
      </c>
      <c r="AF169" s="46" t="s">
        <v>25</v>
      </c>
      <c r="AG169" s="46">
        <f t="shared" ca="1" si="27"/>
        <v>0</v>
      </c>
      <c r="AH169" s="46">
        <f ca="1">AG169-SUMIFS(Распред!$G$4:$G$300,Распред!$B$4:$B$300,"май",Распред!$F$4:$F$300,A169)</f>
        <v>0</v>
      </c>
      <c r="AI169" s="46">
        <f ca="1">AH169+(COUNTIF(B169:AF169,"КД")+SUMIFS(Распред!$AH$4:$AH$300,Распред!$F$4:$F$300,A169,Распред!$B$4:$B$300,"май"))*4</f>
        <v>20</v>
      </c>
      <c r="AJ169" s="46">
        <f t="shared" ca="1" si="28"/>
        <v>0</v>
      </c>
      <c r="AK169" s="46">
        <f t="shared" ca="1" si="29"/>
        <v>0</v>
      </c>
      <c r="AL169" s="46">
        <f>SUMIFS(Распред!$K$4:$K$300,Распред!$B$4:$B$300,"май",Распред!$J$4:$J$300,A169)+SUMIFS(Распред!$M$4:$M$300,Распред!$B$4:$B$300,"май",Распред!$L$4:$L$300,A169)+SUMIFS(Распред!$O$4:$O$300,Распред!$B$4:$B$300,"май",Распред!$N$4:$N$300,A169)+SUMIFS(Распред!$Q$4:$Q$300,Распред!$B$4:$B$300,"май",Распред!$P$4:$P$300,A169)+SUMIFS(Распред!$S$4:$S$300,Распред!$B$4:$B$300,"май",Распред!$R$4:$R$300,A169)+SUMIFS(Распред!$U$4:$U$300,Распред!$B$4:$B$300,"май",Распред!$T$4:$T$300,A169)+SUMIFS(Распред!$W$4:$W$300,Распред!$B$4:$B$300,"май",Распред!$V$4:$V$300,A169)+SUMIFS(Распред!$Y$4:$Y$300,Распред!$B$4:$B$300,"май",Распред!$X$4:$X$300,A169)+SUMIFS(Распред!$AA$4:$AA$300,Распред!$B$4:$B$300,"май",Распред!$Z$4:$Z$300,A169)+SUMIFS(Распред!$AC$4:$AC$300,Распред!$B$4:$B$300,"май",Распред!$AB$4:$AB$300,A169)</f>
        <v>0</v>
      </c>
      <c r="AM169" s="46">
        <f t="shared" ca="1" si="30"/>
        <v>0</v>
      </c>
      <c r="AN169" s="46">
        <f t="shared" ca="1" si="31"/>
        <v>0</v>
      </c>
      <c r="AO169" s="46">
        <f t="shared" ca="1" si="32"/>
        <v>0</v>
      </c>
      <c r="AP169" s="46">
        <f>январь!AP169</f>
        <v>0</v>
      </c>
      <c r="AQ169" s="46">
        <f t="shared" ca="1" si="25"/>
        <v>0</v>
      </c>
      <c r="AR169" s="47"/>
      <c r="AS169" s="47">
        <f t="shared" ca="1" si="33"/>
        <v>0</v>
      </c>
      <c r="AT169" s="47"/>
      <c r="AU169" s="47"/>
      <c r="AV169" s="47"/>
      <c r="AW169" s="47"/>
      <c r="AX169" s="47"/>
      <c r="AY169" s="184"/>
      <c r="AZ169" s="184"/>
      <c r="BA169" s="184"/>
      <c r="BB169" s="184"/>
      <c r="BC169" s="184"/>
      <c r="BD169" s="184"/>
      <c r="BE169" s="184"/>
    </row>
    <row r="170" spans="1:57" x14ac:dyDescent="0.25">
      <c r="A170" s="47">
        <f>База!B170</f>
        <v>0</v>
      </c>
      <c r="B170" s="46" t="s">
        <v>24</v>
      </c>
      <c r="C170" s="46">
        <f ca="1">IF(COUNTIFS(Распис!$B$4:$B$300,$A170,Распис!$C$4:$C$300,"&lt;="&amp;C$1,Распис!$D$4:$D$300,"&gt;="&amp;C$1)&gt;0,SUMIFS(Распис!$H$4:$H$300,Распис!$B$4:$B$300,$A170,Распис!$C$4:$C$300,"&lt;="&amp;C$1,Распис!$D$4:$D$300,"&gt;="&amp;C$1),SUMIF(База!$B$3:$B$305,$A170,База!$H$3:$H$152))</f>
        <v>0</v>
      </c>
      <c r="D170" s="46">
        <f ca="1">IF(COUNTIFS(Распис!$B$4:$B$300,$A170,Распис!$C$4:$C$300,"&lt;="&amp;D$1,Распис!$D$4:$D$300,"&gt;="&amp;D$1)&gt;0,SUMIFS(Распис!$I$4:$I$300,Распис!$B$4:$B$300,$A170,Распис!$C$4:$C$300,"&lt;="&amp;D$1,Распис!$D$4:$D$300,"&gt;="&amp;D$1),SUMIF(База!$B$3:$B$305,$A170,База!$I$3:$I$152))</f>
        <v>0</v>
      </c>
      <c r="E170" s="46">
        <f ca="1">IF(COUNTIFS(Распис!$B$4:$B$300,$A170,Распис!$C$4:$C$300,"&lt;="&amp;E$1,Распис!$D$4:$D$300,"&gt;="&amp;E$1)&gt;0,SUMIFS(Распис!$J$4:$J$300,Распис!$B$4:$B$300,$A170,Распис!$C$4:$C$300,"&lt;="&amp;E$1,Распис!$D$4:$D$300,"&gt;="&amp;E$1),SUMIF(База!$B$3:$B$305,$A170,База!$J$3:$J$152))</f>
        <v>0</v>
      </c>
      <c r="F170" s="46">
        <f ca="1">IF(COUNTIFS(Распис!$B$4:$B$300,$A170,Распис!$C$4:$C$300,"&lt;="&amp;F$1,Распис!$D$4:$D$300,"&gt;="&amp;F$1)&gt;0,SUMIFS(Распис!$K$4:$K$300,Распис!$B$4:$B$300,$A170,Распис!$C$4:$C$300,"&lt;="&amp;F$1,Распис!$D$4:$D$300,"&gt;="&amp;F$1),SUMIF(База!$B$3:$B$305,$A170,База!$K$3:$K$152))</f>
        <v>0</v>
      </c>
      <c r="G170" s="46" t="s">
        <v>23</v>
      </c>
      <c r="H170" s="46" t="s">
        <v>24</v>
      </c>
      <c r="I170" s="46">
        <f ca="1">IF(COUNTIFS(Распис!$B$4:$B$300,$A170,Распис!$C$4:$C$300,"&lt;="&amp;I$1,Распис!$D$4:$D$300,"&gt;="&amp;I$1)&gt;0,SUMIFS(Распис!$G$4:$G$300,Распис!$B$4:$B$300,$A170,Распис!$C$4:$C$300,"&lt;="&amp;I$1,Распис!$D$4:$D$300,"&gt;="&amp;I$1),SUMIF(База!$B$3:$B$305,$A170,База!$G$3:$G$152))</f>
        <v>0</v>
      </c>
      <c r="J170" s="46" t="s">
        <v>24</v>
      </c>
      <c r="K170" s="46">
        <f ca="1">IF(COUNTIFS(Распис!$B$4:$B$300,$A170,Распис!$C$4:$C$300,"&lt;="&amp;K$1,Распис!$D$4:$D$300,"&gt;="&amp;K$1)&gt;0,SUMIFS(Распис!$I$4:$I$300,Распис!$B$4:$B$300,$A170,Распис!$C$4:$C$300,"&lt;="&amp;K$1,Распис!$D$4:$D$300,"&gt;="&amp;K$1),SUMIF(База!$B$3:$B$305,$A170,База!$I$3:$I$152))</f>
        <v>0</v>
      </c>
      <c r="L170" s="46">
        <f ca="1">IF(COUNTIFS(Распис!$B$4:$B$300,$A170,Распис!$C$4:$C$300,"&lt;="&amp;L$1,Распис!$D$4:$D$300,"&gt;="&amp;L$1)&gt;0,SUMIFS(Распис!$J$4:$J$300,Распис!$B$4:$B$300,$A170,Распис!$C$4:$C$300,"&lt;="&amp;L$1,Распис!$D$4:$D$300,"&gt;="&amp;L$1),SUMIF(База!$B$3:$B$305,$A170,База!$J$3:$J$152))</f>
        <v>0</v>
      </c>
      <c r="M170" s="46">
        <f ca="1">IF(COUNTIFS(Распис!$B$4:$B$300,$A170,Распис!$C$4:$C$300,"&lt;="&amp;M$1,Распис!$D$4:$D$300,"&gt;="&amp;M$1)&gt;0,SUMIFS(Распис!$K$4:$K$300,Распис!$B$4:$B$300,$A170,Распис!$C$4:$C$300,"&lt;="&amp;M$1,Распис!$D$4:$D$300,"&gt;="&amp;M$1),SUMIF(База!$B$3:$B$305,$A170,База!$K$3:$K$152))</f>
        <v>0</v>
      </c>
      <c r="N170" s="46" t="s">
        <v>23</v>
      </c>
      <c r="O170" s="46">
        <f ca="1">IF(COUNTIFS(Распис!$B$4:$B$300,$A170,Распис!$C$4:$C$300,"&lt;="&amp;O$1,Распис!$D$4:$D$300,"&gt;="&amp;O$1)&gt;0,SUMIFS(Распис!$F$4:$F$300,Распис!$B$4:$B$300,$A170,Распис!$C$4:$C$300,"&lt;="&amp;O$1,Распис!$D$4:$D$300,"&gt;="&amp;O$1),SUMIF(База!$B$3:$B$305,$A170,База!$F$3:$F$152))</f>
        <v>0</v>
      </c>
      <c r="P170" s="46">
        <f ca="1">IF(COUNTIFS(Распис!$B$4:$B$300,$A170,Распис!$C$4:$C$300,"&lt;="&amp;P$1,Распис!$D$4:$D$300,"&gt;="&amp;P$1)&gt;0,SUMIFS(Распис!$G$4:$G$300,Распис!$B$4:$B$300,$A170,Распис!$C$4:$C$300,"&lt;="&amp;P$1,Распис!$D$4:$D$300,"&gt;="&amp;P$1),SUMIF(База!$B$3:$B$305,$A170,База!$G$3:$G$152))</f>
        <v>0</v>
      </c>
      <c r="Q170" s="46">
        <f ca="1">IF(COUNTIFS(Распис!$B$4:$B$300,$A170,Распис!$C$4:$C$300,"&lt;="&amp;Q$1,Распис!$D$4:$D$300,"&gt;="&amp;Q$1)&gt;0,SUMIFS(Распис!$H$4:$H$300,Распис!$B$4:$B$300,$A170,Распис!$C$4:$C$300,"&lt;="&amp;Q$1,Распис!$D$4:$D$300,"&gt;="&amp;Q$1),SUMIF(База!$B$3:$B$305,$A170,База!$H$3:$H$152))</f>
        <v>0</v>
      </c>
      <c r="R170" s="46">
        <f ca="1">IF(COUNTIFS(Распис!$B$4:$B$300,$A170,Распис!$C$4:$C$300,"&lt;="&amp;R$1,Распис!$D$4:$D$300,"&gt;="&amp;R$1)&gt;0,SUMIFS(Распис!$I$4:$I$300,Распис!$B$4:$B$300,$A170,Распис!$C$4:$C$300,"&lt;="&amp;R$1,Распис!$D$4:$D$300,"&gt;="&amp;R$1),SUMIF(База!$B$3:$B$305,$A170,База!$I$3:$I$152))</f>
        <v>0</v>
      </c>
      <c r="S170" s="46">
        <f ca="1">IF(COUNTIFS(Распис!$B$4:$B$300,$A170,Распис!$C$4:$C$300,"&lt;="&amp;S$1,Распис!$D$4:$D$300,"&gt;="&amp;S$1)&gt;0,SUMIFS(Распис!$J$4:$J$300,Распис!$B$4:$B$300,$A170,Распис!$C$4:$C$300,"&lt;="&amp;S$1,Распис!$D$4:$D$300,"&gt;="&amp;S$1),SUMIF(База!$B$3:$B$305,$A170,База!$J$3:$J$152))</f>
        <v>0</v>
      </c>
      <c r="T170" s="46">
        <f ca="1">IF(COUNTIFS(Распис!$B$4:$B$300,$A170,Распис!$C$4:$C$300,"&lt;="&amp;T$1,Распис!$D$4:$D$300,"&gt;="&amp;T$1)&gt;0,SUMIFS(Распис!$K$4:$K$300,Распис!$B$4:$B$300,$A170,Распис!$C$4:$C$300,"&lt;="&amp;T$1,Распис!$D$4:$D$300,"&gt;="&amp;T$1),SUMIF(База!$B$3:$B$305,$A170,База!$K$3:$K$152))</f>
        <v>0</v>
      </c>
      <c r="U170" s="46" t="s">
        <v>23</v>
      </c>
      <c r="V170" s="46">
        <f ca="1">IF(COUNTIFS(Распис!$B$4:$B$300,$A170,Распис!$C$4:$C$300,"&lt;="&amp;V$1,Распис!$D$4:$D$300,"&gt;="&amp;V$1)&gt;0,SUMIFS(Распис!$F$4:$F$300,Распис!$B$4:$B$300,$A170,Распис!$C$4:$C$300,"&lt;="&amp;V$1,Распис!$D$4:$D$300,"&gt;="&amp;V$1),SUMIF(База!$B$3:$B$305,$A170,База!$F$3:$F$152))</f>
        <v>0</v>
      </c>
      <c r="W170" s="46">
        <f ca="1">IF(COUNTIFS(Распис!$B$4:$B$300,$A170,Распис!$C$4:$C$300,"&lt;="&amp;W$1,Распис!$D$4:$D$300,"&gt;="&amp;W$1)&gt;0,SUMIFS(Распис!$G$4:$G$300,Распис!$B$4:$B$300,$A170,Распис!$C$4:$C$300,"&lt;="&amp;W$1,Распис!$D$4:$D$300,"&gt;="&amp;W$1),SUMIF(База!$B$3:$B$305,$A170,База!$G$3:$G$152))</f>
        <v>0</v>
      </c>
      <c r="X170" s="46">
        <f ca="1">IF(COUNTIFS(Распис!$B$4:$B$300,$A170,Распис!$C$4:$C$300,"&lt;="&amp;X$1,Распис!$D$4:$D$300,"&gt;="&amp;X$1)&gt;0,SUMIFS(Распис!$H$4:$H$300,Распис!$B$4:$B$300,$A170,Распис!$C$4:$C$300,"&lt;="&amp;X$1,Распис!$D$4:$D$300,"&gt;="&amp;X$1),SUMIF(База!$B$3:$B$305,$A170,База!$H$3:$H$152))</f>
        <v>0</v>
      </c>
      <c r="Y170" s="46">
        <f ca="1">IF(COUNTIFS(Распис!$B$4:$B$300,$A170,Распис!$C$4:$C$300,"&lt;="&amp;Y$1,Распис!$D$4:$D$300,"&gt;="&amp;Y$1)&gt;0,SUMIFS(Распис!$I$4:$I$300,Распис!$B$4:$B$300,$A170,Распис!$C$4:$C$300,"&lt;="&amp;Y$1,Распис!$D$4:$D$300,"&gt;="&amp;Y$1),SUMIF(База!$B$3:$B$305,$A170,База!$I$3:$I$152))</f>
        <v>0</v>
      </c>
      <c r="Z170" s="46">
        <f ca="1">IF(COUNTIFS(Распис!$B$4:$B$300,$A170,Распис!$C$4:$C$300,"&lt;="&amp;Z$1,Распис!$D$4:$D$300,"&gt;="&amp;Z$1)&gt;0,SUMIFS(Распис!$J$4:$J$300,Распис!$B$4:$B$300,$A170,Распис!$C$4:$C$300,"&lt;="&amp;Z$1,Распис!$D$4:$D$300,"&gt;="&amp;Z$1),SUMIF(База!$B$3:$B$305,$A170,База!$J$3:$J$152))</f>
        <v>0</v>
      </c>
      <c r="AA170" s="46" t="s">
        <v>25</v>
      </c>
      <c r="AB170" s="46" t="s">
        <v>23</v>
      </c>
      <c r="AC170" s="46" t="s">
        <v>25</v>
      </c>
      <c r="AD170" s="46" t="s">
        <v>25</v>
      </c>
      <c r="AE170" s="46" t="s">
        <v>25</v>
      </c>
      <c r="AF170" s="46" t="s">
        <v>25</v>
      </c>
      <c r="AG170" s="46">
        <f t="shared" ca="1" si="27"/>
        <v>0</v>
      </c>
      <c r="AH170" s="46">
        <f ca="1">AG170-SUMIFS(Распред!$G$4:$G$300,Распред!$B$4:$B$300,"май",Распред!$F$4:$F$300,A170)</f>
        <v>0</v>
      </c>
      <c r="AI170" s="46">
        <f ca="1">AH170+(COUNTIF(B170:AF170,"КД")+SUMIFS(Распред!$AH$4:$AH$300,Распред!$F$4:$F$300,A170,Распред!$B$4:$B$300,"май"))*4</f>
        <v>20</v>
      </c>
      <c r="AJ170" s="46">
        <f t="shared" ca="1" si="28"/>
        <v>0</v>
      </c>
      <c r="AK170" s="46">
        <f t="shared" ca="1" si="29"/>
        <v>0</v>
      </c>
      <c r="AL170" s="46">
        <f>SUMIFS(Распред!$K$4:$K$300,Распред!$B$4:$B$300,"май",Распред!$J$4:$J$300,A170)+SUMIFS(Распред!$M$4:$M$300,Распред!$B$4:$B$300,"май",Распред!$L$4:$L$300,A170)+SUMIFS(Распред!$O$4:$O$300,Распред!$B$4:$B$300,"май",Распред!$N$4:$N$300,A170)+SUMIFS(Распред!$Q$4:$Q$300,Распред!$B$4:$B$300,"май",Распред!$P$4:$P$300,A170)+SUMIFS(Распред!$S$4:$S$300,Распред!$B$4:$B$300,"май",Распред!$R$4:$R$300,A170)+SUMIFS(Распред!$U$4:$U$300,Распред!$B$4:$B$300,"май",Распред!$T$4:$T$300,A170)+SUMIFS(Распред!$W$4:$W$300,Распред!$B$4:$B$300,"май",Распред!$V$4:$V$300,A170)+SUMIFS(Распред!$Y$4:$Y$300,Распред!$B$4:$B$300,"май",Распред!$X$4:$X$300,A170)+SUMIFS(Распред!$AA$4:$AA$300,Распред!$B$4:$B$300,"май",Распред!$Z$4:$Z$300,A170)+SUMIFS(Распред!$AC$4:$AC$300,Распред!$B$4:$B$300,"май",Распред!$AB$4:$AB$300,A170)</f>
        <v>0</v>
      </c>
      <c r="AM170" s="46">
        <f t="shared" ca="1" si="30"/>
        <v>0</v>
      </c>
      <c r="AN170" s="46">
        <f t="shared" ca="1" si="31"/>
        <v>0</v>
      </c>
      <c r="AO170" s="46">
        <f t="shared" ca="1" si="32"/>
        <v>0</v>
      </c>
      <c r="AP170" s="46">
        <f>январь!AP170</f>
        <v>0</v>
      </c>
      <c r="AQ170" s="46">
        <f t="shared" ca="1" si="25"/>
        <v>0</v>
      </c>
      <c r="AR170" s="47"/>
      <c r="AS170" s="47">
        <f t="shared" ca="1" si="33"/>
        <v>0</v>
      </c>
      <c r="AT170" s="47"/>
      <c r="AU170" s="47"/>
      <c r="AV170" s="47"/>
      <c r="AW170" s="47"/>
      <c r="AX170" s="47"/>
      <c r="AY170" s="184"/>
      <c r="AZ170" s="184"/>
      <c r="BA170" s="184"/>
      <c r="BB170" s="184"/>
      <c r="BC170" s="184"/>
      <c r="BD170" s="184"/>
      <c r="BE170" s="184"/>
    </row>
    <row r="171" spans="1:57" x14ac:dyDescent="0.25">
      <c r="A171" s="47">
        <f>База!B171</f>
        <v>0</v>
      </c>
      <c r="B171" s="46" t="s">
        <v>24</v>
      </c>
      <c r="C171" s="46">
        <f ca="1">IF(COUNTIFS(Распис!$B$4:$B$300,$A171,Распис!$C$4:$C$300,"&lt;="&amp;C$1,Распис!$D$4:$D$300,"&gt;="&amp;C$1)&gt;0,SUMIFS(Распис!$H$4:$H$300,Распис!$B$4:$B$300,$A171,Распис!$C$4:$C$300,"&lt;="&amp;C$1,Распис!$D$4:$D$300,"&gt;="&amp;C$1),SUMIF(База!$B$3:$B$305,$A171,База!$H$3:$H$152))</f>
        <v>0</v>
      </c>
      <c r="D171" s="46">
        <f ca="1">IF(COUNTIFS(Распис!$B$4:$B$300,$A171,Распис!$C$4:$C$300,"&lt;="&amp;D$1,Распис!$D$4:$D$300,"&gt;="&amp;D$1)&gt;0,SUMIFS(Распис!$I$4:$I$300,Распис!$B$4:$B$300,$A171,Распис!$C$4:$C$300,"&lt;="&amp;D$1,Распис!$D$4:$D$300,"&gt;="&amp;D$1),SUMIF(База!$B$3:$B$305,$A171,База!$I$3:$I$152))</f>
        <v>0</v>
      </c>
      <c r="E171" s="46">
        <f ca="1">IF(COUNTIFS(Распис!$B$4:$B$300,$A171,Распис!$C$4:$C$300,"&lt;="&amp;E$1,Распис!$D$4:$D$300,"&gt;="&amp;E$1)&gt;0,SUMIFS(Распис!$J$4:$J$300,Распис!$B$4:$B$300,$A171,Распис!$C$4:$C$300,"&lt;="&amp;E$1,Распис!$D$4:$D$300,"&gt;="&amp;E$1),SUMIF(База!$B$3:$B$305,$A171,База!$J$3:$J$152))</f>
        <v>0</v>
      </c>
      <c r="F171" s="46">
        <f ca="1">IF(COUNTIFS(Распис!$B$4:$B$300,$A171,Распис!$C$4:$C$300,"&lt;="&amp;F$1,Распис!$D$4:$D$300,"&gt;="&amp;F$1)&gt;0,SUMIFS(Распис!$K$4:$K$300,Распис!$B$4:$B$300,$A171,Распис!$C$4:$C$300,"&lt;="&amp;F$1,Распис!$D$4:$D$300,"&gt;="&amp;F$1),SUMIF(База!$B$3:$B$305,$A171,База!$K$3:$K$152))</f>
        <v>0</v>
      </c>
      <c r="G171" s="46" t="s">
        <v>23</v>
      </c>
      <c r="H171" s="46" t="s">
        <v>24</v>
      </c>
      <c r="I171" s="46">
        <f ca="1">IF(COUNTIFS(Распис!$B$4:$B$300,$A171,Распис!$C$4:$C$300,"&lt;="&amp;I$1,Распис!$D$4:$D$300,"&gt;="&amp;I$1)&gt;0,SUMIFS(Распис!$G$4:$G$300,Распис!$B$4:$B$300,$A171,Распис!$C$4:$C$300,"&lt;="&amp;I$1,Распис!$D$4:$D$300,"&gt;="&amp;I$1),SUMIF(База!$B$3:$B$305,$A171,База!$G$3:$G$152))</f>
        <v>0</v>
      </c>
      <c r="J171" s="46" t="s">
        <v>24</v>
      </c>
      <c r="K171" s="46">
        <f ca="1">IF(COUNTIFS(Распис!$B$4:$B$300,$A171,Распис!$C$4:$C$300,"&lt;="&amp;K$1,Распис!$D$4:$D$300,"&gt;="&amp;K$1)&gt;0,SUMIFS(Распис!$I$4:$I$300,Распис!$B$4:$B$300,$A171,Распис!$C$4:$C$300,"&lt;="&amp;K$1,Распис!$D$4:$D$300,"&gt;="&amp;K$1),SUMIF(База!$B$3:$B$305,$A171,База!$I$3:$I$152))</f>
        <v>0</v>
      </c>
      <c r="L171" s="46">
        <f ca="1">IF(COUNTIFS(Распис!$B$4:$B$300,$A171,Распис!$C$4:$C$300,"&lt;="&amp;L$1,Распис!$D$4:$D$300,"&gt;="&amp;L$1)&gt;0,SUMIFS(Распис!$J$4:$J$300,Распис!$B$4:$B$300,$A171,Распис!$C$4:$C$300,"&lt;="&amp;L$1,Распис!$D$4:$D$300,"&gt;="&amp;L$1),SUMIF(База!$B$3:$B$305,$A171,База!$J$3:$J$152))</f>
        <v>0</v>
      </c>
      <c r="M171" s="46">
        <f ca="1">IF(COUNTIFS(Распис!$B$4:$B$300,$A171,Распис!$C$4:$C$300,"&lt;="&amp;M$1,Распис!$D$4:$D$300,"&gt;="&amp;M$1)&gt;0,SUMIFS(Распис!$K$4:$K$300,Распис!$B$4:$B$300,$A171,Распис!$C$4:$C$300,"&lt;="&amp;M$1,Распис!$D$4:$D$300,"&gt;="&amp;M$1),SUMIF(База!$B$3:$B$305,$A171,База!$K$3:$K$152))</f>
        <v>0</v>
      </c>
      <c r="N171" s="46" t="s">
        <v>23</v>
      </c>
      <c r="O171" s="46">
        <f ca="1">IF(COUNTIFS(Распис!$B$4:$B$300,$A171,Распис!$C$4:$C$300,"&lt;="&amp;O$1,Распис!$D$4:$D$300,"&gt;="&amp;O$1)&gt;0,SUMIFS(Распис!$F$4:$F$300,Распис!$B$4:$B$300,$A171,Распис!$C$4:$C$300,"&lt;="&amp;O$1,Распис!$D$4:$D$300,"&gt;="&amp;O$1),SUMIF(База!$B$3:$B$305,$A171,База!$F$3:$F$152))</f>
        <v>0</v>
      </c>
      <c r="P171" s="46">
        <f ca="1">IF(COUNTIFS(Распис!$B$4:$B$300,$A171,Распис!$C$4:$C$300,"&lt;="&amp;P$1,Распис!$D$4:$D$300,"&gt;="&amp;P$1)&gt;0,SUMIFS(Распис!$G$4:$G$300,Распис!$B$4:$B$300,$A171,Распис!$C$4:$C$300,"&lt;="&amp;P$1,Распис!$D$4:$D$300,"&gt;="&amp;P$1),SUMIF(База!$B$3:$B$305,$A171,База!$G$3:$G$152))</f>
        <v>0</v>
      </c>
      <c r="Q171" s="46">
        <f ca="1">IF(COUNTIFS(Распис!$B$4:$B$300,$A171,Распис!$C$4:$C$300,"&lt;="&amp;Q$1,Распис!$D$4:$D$300,"&gt;="&amp;Q$1)&gt;0,SUMIFS(Распис!$H$4:$H$300,Распис!$B$4:$B$300,$A171,Распис!$C$4:$C$300,"&lt;="&amp;Q$1,Распис!$D$4:$D$300,"&gt;="&amp;Q$1),SUMIF(База!$B$3:$B$305,$A171,База!$H$3:$H$152))</f>
        <v>0</v>
      </c>
      <c r="R171" s="46">
        <f ca="1">IF(COUNTIFS(Распис!$B$4:$B$300,$A171,Распис!$C$4:$C$300,"&lt;="&amp;R$1,Распис!$D$4:$D$300,"&gt;="&amp;R$1)&gt;0,SUMIFS(Распис!$I$4:$I$300,Распис!$B$4:$B$300,$A171,Распис!$C$4:$C$300,"&lt;="&amp;R$1,Распис!$D$4:$D$300,"&gt;="&amp;R$1),SUMIF(База!$B$3:$B$305,$A171,База!$I$3:$I$152))</f>
        <v>0</v>
      </c>
      <c r="S171" s="46">
        <f ca="1">IF(COUNTIFS(Распис!$B$4:$B$300,$A171,Распис!$C$4:$C$300,"&lt;="&amp;S$1,Распис!$D$4:$D$300,"&gt;="&amp;S$1)&gt;0,SUMIFS(Распис!$J$4:$J$300,Распис!$B$4:$B$300,$A171,Распис!$C$4:$C$300,"&lt;="&amp;S$1,Распис!$D$4:$D$300,"&gt;="&amp;S$1),SUMIF(База!$B$3:$B$305,$A171,База!$J$3:$J$152))</f>
        <v>0</v>
      </c>
      <c r="T171" s="46">
        <f ca="1">IF(COUNTIFS(Распис!$B$4:$B$300,$A171,Распис!$C$4:$C$300,"&lt;="&amp;T$1,Распис!$D$4:$D$300,"&gt;="&amp;T$1)&gt;0,SUMIFS(Распис!$K$4:$K$300,Распис!$B$4:$B$300,$A171,Распис!$C$4:$C$300,"&lt;="&amp;T$1,Распис!$D$4:$D$300,"&gt;="&amp;T$1),SUMIF(База!$B$3:$B$305,$A171,База!$K$3:$K$152))</f>
        <v>0</v>
      </c>
      <c r="U171" s="46" t="s">
        <v>23</v>
      </c>
      <c r="V171" s="46">
        <f ca="1">IF(COUNTIFS(Распис!$B$4:$B$300,$A171,Распис!$C$4:$C$300,"&lt;="&amp;V$1,Распис!$D$4:$D$300,"&gt;="&amp;V$1)&gt;0,SUMIFS(Распис!$F$4:$F$300,Распис!$B$4:$B$300,$A171,Распис!$C$4:$C$300,"&lt;="&amp;V$1,Распис!$D$4:$D$300,"&gt;="&amp;V$1),SUMIF(База!$B$3:$B$305,$A171,База!$F$3:$F$152))</f>
        <v>0</v>
      </c>
      <c r="W171" s="46">
        <f ca="1">IF(COUNTIFS(Распис!$B$4:$B$300,$A171,Распис!$C$4:$C$300,"&lt;="&amp;W$1,Распис!$D$4:$D$300,"&gt;="&amp;W$1)&gt;0,SUMIFS(Распис!$G$4:$G$300,Распис!$B$4:$B$300,$A171,Распис!$C$4:$C$300,"&lt;="&amp;W$1,Распис!$D$4:$D$300,"&gt;="&amp;W$1),SUMIF(База!$B$3:$B$305,$A171,База!$G$3:$G$152))</f>
        <v>0</v>
      </c>
      <c r="X171" s="46">
        <f ca="1">IF(COUNTIFS(Распис!$B$4:$B$300,$A171,Распис!$C$4:$C$300,"&lt;="&amp;X$1,Распис!$D$4:$D$300,"&gt;="&amp;X$1)&gt;0,SUMIFS(Распис!$H$4:$H$300,Распис!$B$4:$B$300,$A171,Распис!$C$4:$C$300,"&lt;="&amp;X$1,Распис!$D$4:$D$300,"&gt;="&amp;X$1),SUMIF(База!$B$3:$B$305,$A171,База!$H$3:$H$152))</f>
        <v>0</v>
      </c>
      <c r="Y171" s="46">
        <f ca="1">IF(COUNTIFS(Распис!$B$4:$B$300,$A171,Распис!$C$4:$C$300,"&lt;="&amp;Y$1,Распис!$D$4:$D$300,"&gt;="&amp;Y$1)&gt;0,SUMIFS(Распис!$I$4:$I$300,Распис!$B$4:$B$300,$A171,Распис!$C$4:$C$300,"&lt;="&amp;Y$1,Распис!$D$4:$D$300,"&gt;="&amp;Y$1),SUMIF(База!$B$3:$B$305,$A171,База!$I$3:$I$152))</f>
        <v>0</v>
      </c>
      <c r="Z171" s="46">
        <f ca="1">IF(COUNTIFS(Распис!$B$4:$B$300,$A171,Распис!$C$4:$C$300,"&lt;="&amp;Z$1,Распис!$D$4:$D$300,"&gt;="&amp;Z$1)&gt;0,SUMIFS(Распис!$J$4:$J$300,Распис!$B$4:$B$300,$A171,Распис!$C$4:$C$300,"&lt;="&amp;Z$1,Распис!$D$4:$D$300,"&gt;="&amp;Z$1),SUMIF(База!$B$3:$B$305,$A171,База!$J$3:$J$152))</f>
        <v>0</v>
      </c>
      <c r="AA171" s="46" t="s">
        <v>25</v>
      </c>
      <c r="AB171" s="46" t="s">
        <v>23</v>
      </c>
      <c r="AC171" s="46" t="s">
        <v>25</v>
      </c>
      <c r="AD171" s="46" t="s">
        <v>25</v>
      </c>
      <c r="AE171" s="46" t="s">
        <v>25</v>
      </c>
      <c r="AF171" s="46" t="s">
        <v>25</v>
      </c>
      <c r="AG171" s="46">
        <f t="shared" ca="1" si="19"/>
        <v>0</v>
      </c>
      <c r="AH171" s="46">
        <f ca="1">AG171-SUMIFS(Распред!$G$4:$G$300,Распред!$B$4:$B$300,"май",Распред!$F$4:$F$300,A171)</f>
        <v>0</v>
      </c>
      <c r="AI171" s="46">
        <f ca="1">AH171+(COUNTIF(B171:AF171,"КД")+SUMIFS(Распред!$AH$4:$AH$300,Распред!$F$4:$F$300,A171,Распред!$B$4:$B$300,"май"))*4</f>
        <v>20</v>
      </c>
      <c r="AJ171" s="46">
        <f t="shared" ca="1" si="20"/>
        <v>0</v>
      </c>
      <c r="AK171" s="46">
        <f t="shared" ca="1" si="21"/>
        <v>0</v>
      </c>
      <c r="AL171" s="46">
        <f>SUMIFS(Распред!$K$4:$K$300,Распред!$B$4:$B$300,"май",Распред!$J$4:$J$300,A171)+SUMIFS(Распред!$M$4:$M$300,Распред!$B$4:$B$300,"май",Распред!$L$4:$L$300,A171)+SUMIFS(Распред!$O$4:$O$300,Распред!$B$4:$B$300,"май",Распред!$N$4:$N$300,A171)+SUMIFS(Распред!$Q$4:$Q$300,Распред!$B$4:$B$300,"май",Распред!$P$4:$P$300,A171)+SUMIFS(Распред!$S$4:$S$300,Распред!$B$4:$B$300,"май",Распред!$R$4:$R$300,A171)+SUMIFS(Распред!$U$4:$U$300,Распред!$B$4:$B$300,"май",Распред!$T$4:$T$300,A171)+SUMIFS(Распред!$W$4:$W$300,Распред!$B$4:$B$300,"май",Распред!$V$4:$V$300,A171)+SUMIFS(Распред!$Y$4:$Y$300,Распред!$B$4:$B$300,"май",Распред!$X$4:$X$300,A171)+SUMIFS(Распред!$AA$4:$AA$300,Распред!$B$4:$B$300,"май",Распред!$Z$4:$Z$300,A171)+SUMIFS(Распред!$AC$4:$AC$300,Распред!$B$4:$B$300,"май",Распред!$AB$4:$AB$300,A171)</f>
        <v>0</v>
      </c>
      <c r="AM171" s="46">
        <f t="shared" ca="1" si="22"/>
        <v>0</v>
      </c>
      <c r="AN171" s="46">
        <f t="shared" ca="1" si="23"/>
        <v>0</v>
      </c>
      <c r="AO171" s="46">
        <f t="shared" ca="1" si="24"/>
        <v>0</v>
      </c>
      <c r="AP171" s="46">
        <f>январь!AP171</f>
        <v>0</v>
      </c>
      <c r="AQ171" s="46">
        <f t="shared" ref="AQ171:AQ195" ca="1" si="34">ROUND(AO171%*AP171,0)</f>
        <v>0</v>
      </c>
      <c r="AR171" s="47"/>
      <c r="AS171" s="47">
        <f t="shared" ca="1" si="26"/>
        <v>0</v>
      </c>
      <c r="AT171" s="47"/>
      <c r="AU171" s="47"/>
      <c r="AV171" s="47"/>
      <c r="AW171" s="47"/>
      <c r="AX171" s="47"/>
      <c r="AY171" s="184"/>
      <c r="AZ171" s="184"/>
      <c r="BA171" s="184"/>
      <c r="BB171" s="184"/>
      <c r="BC171" s="184"/>
      <c r="BD171" s="184"/>
      <c r="BE171" s="184"/>
    </row>
    <row r="172" spans="1:57" x14ac:dyDescent="0.25">
      <c r="A172" s="47">
        <f>База!B172</f>
        <v>0</v>
      </c>
      <c r="B172" s="46" t="s">
        <v>24</v>
      </c>
      <c r="C172" s="46">
        <f ca="1">IF(COUNTIFS(Распис!$B$4:$B$300,$A172,Распис!$C$4:$C$300,"&lt;="&amp;C$1,Распис!$D$4:$D$300,"&gt;="&amp;C$1)&gt;0,SUMIFS(Распис!$H$4:$H$300,Распис!$B$4:$B$300,$A172,Распис!$C$4:$C$300,"&lt;="&amp;C$1,Распис!$D$4:$D$300,"&gt;="&amp;C$1),SUMIF(База!$B$3:$B$305,$A172,База!$H$3:$H$152))</f>
        <v>0</v>
      </c>
      <c r="D172" s="46">
        <f ca="1">IF(COUNTIFS(Распис!$B$4:$B$300,$A172,Распис!$C$4:$C$300,"&lt;="&amp;D$1,Распис!$D$4:$D$300,"&gt;="&amp;D$1)&gt;0,SUMIFS(Распис!$I$4:$I$300,Распис!$B$4:$B$300,$A172,Распис!$C$4:$C$300,"&lt;="&amp;D$1,Распис!$D$4:$D$300,"&gt;="&amp;D$1),SUMIF(База!$B$3:$B$305,$A172,База!$I$3:$I$152))</f>
        <v>0</v>
      </c>
      <c r="E172" s="46">
        <f ca="1">IF(COUNTIFS(Распис!$B$4:$B$300,$A172,Распис!$C$4:$C$300,"&lt;="&amp;E$1,Распис!$D$4:$D$300,"&gt;="&amp;E$1)&gt;0,SUMIFS(Распис!$J$4:$J$300,Распис!$B$4:$B$300,$A172,Распис!$C$4:$C$300,"&lt;="&amp;E$1,Распис!$D$4:$D$300,"&gt;="&amp;E$1),SUMIF(База!$B$3:$B$305,$A172,База!$J$3:$J$152))</f>
        <v>0</v>
      </c>
      <c r="F172" s="46">
        <f ca="1">IF(COUNTIFS(Распис!$B$4:$B$300,$A172,Распис!$C$4:$C$300,"&lt;="&amp;F$1,Распис!$D$4:$D$300,"&gt;="&amp;F$1)&gt;0,SUMIFS(Распис!$K$4:$K$300,Распис!$B$4:$B$300,$A172,Распис!$C$4:$C$300,"&lt;="&amp;F$1,Распис!$D$4:$D$300,"&gt;="&amp;F$1),SUMIF(База!$B$3:$B$305,$A172,База!$K$3:$K$152))</f>
        <v>0</v>
      </c>
      <c r="G172" s="46" t="s">
        <v>23</v>
      </c>
      <c r="H172" s="46" t="s">
        <v>24</v>
      </c>
      <c r="I172" s="46">
        <f ca="1">IF(COUNTIFS(Распис!$B$4:$B$300,$A172,Распис!$C$4:$C$300,"&lt;="&amp;I$1,Распис!$D$4:$D$300,"&gt;="&amp;I$1)&gt;0,SUMIFS(Распис!$G$4:$G$300,Распис!$B$4:$B$300,$A172,Распис!$C$4:$C$300,"&lt;="&amp;I$1,Распис!$D$4:$D$300,"&gt;="&amp;I$1),SUMIF(База!$B$3:$B$305,$A172,База!$G$3:$G$152))</f>
        <v>0</v>
      </c>
      <c r="J172" s="46" t="s">
        <v>24</v>
      </c>
      <c r="K172" s="46">
        <f ca="1">IF(COUNTIFS(Распис!$B$4:$B$300,$A172,Распис!$C$4:$C$300,"&lt;="&amp;K$1,Распис!$D$4:$D$300,"&gt;="&amp;K$1)&gt;0,SUMIFS(Распис!$I$4:$I$300,Распис!$B$4:$B$300,$A172,Распис!$C$4:$C$300,"&lt;="&amp;K$1,Распис!$D$4:$D$300,"&gt;="&amp;K$1),SUMIF(База!$B$3:$B$305,$A172,База!$I$3:$I$152))</f>
        <v>0</v>
      </c>
      <c r="L172" s="46">
        <f ca="1">IF(COUNTIFS(Распис!$B$4:$B$300,$A172,Распис!$C$4:$C$300,"&lt;="&amp;L$1,Распис!$D$4:$D$300,"&gt;="&amp;L$1)&gt;0,SUMIFS(Распис!$J$4:$J$300,Распис!$B$4:$B$300,$A172,Распис!$C$4:$C$300,"&lt;="&amp;L$1,Распис!$D$4:$D$300,"&gt;="&amp;L$1),SUMIF(База!$B$3:$B$305,$A172,База!$J$3:$J$152))</f>
        <v>0</v>
      </c>
      <c r="M172" s="46">
        <f ca="1">IF(COUNTIFS(Распис!$B$4:$B$300,$A172,Распис!$C$4:$C$300,"&lt;="&amp;M$1,Распис!$D$4:$D$300,"&gt;="&amp;M$1)&gt;0,SUMIFS(Распис!$K$4:$K$300,Распис!$B$4:$B$300,$A172,Распис!$C$4:$C$300,"&lt;="&amp;M$1,Распис!$D$4:$D$300,"&gt;="&amp;M$1),SUMIF(База!$B$3:$B$305,$A172,База!$K$3:$K$152))</f>
        <v>0</v>
      </c>
      <c r="N172" s="46" t="s">
        <v>23</v>
      </c>
      <c r="O172" s="46">
        <f ca="1">IF(COUNTIFS(Распис!$B$4:$B$300,$A172,Распис!$C$4:$C$300,"&lt;="&amp;O$1,Распис!$D$4:$D$300,"&gt;="&amp;O$1)&gt;0,SUMIFS(Распис!$F$4:$F$300,Распис!$B$4:$B$300,$A172,Распис!$C$4:$C$300,"&lt;="&amp;O$1,Распис!$D$4:$D$300,"&gt;="&amp;O$1),SUMIF(База!$B$3:$B$305,$A172,База!$F$3:$F$152))</f>
        <v>0</v>
      </c>
      <c r="P172" s="46">
        <f ca="1">IF(COUNTIFS(Распис!$B$4:$B$300,$A172,Распис!$C$4:$C$300,"&lt;="&amp;P$1,Распис!$D$4:$D$300,"&gt;="&amp;P$1)&gt;0,SUMIFS(Распис!$G$4:$G$300,Распис!$B$4:$B$300,$A172,Распис!$C$4:$C$300,"&lt;="&amp;P$1,Распис!$D$4:$D$300,"&gt;="&amp;P$1),SUMIF(База!$B$3:$B$305,$A172,База!$G$3:$G$152))</f>
        <v>0</v>
      </c>
      <c r="Q172" s="46">
        <f ca="1">IF(COUNTIFS(Распис!$B$4:$B$300,$A172,Распис!$C$4:$C$300,"&lt;="&amp;Q$1,Распис!$D$4:$D$300,"&gt;="&amp;Q$1)&gt;0,SUMIFS(Распис!$H$4:$H$300,Распис!$B$4:$B$300,$A172,Распис!$C$4:$C$300,"&lt;="&amp;Q$1,Распис!$D$4:$D$300,"&gt;="&amp;Q$1),SUMIF(База!$B$3:$B$305,$A172,База!$H$3:$H$152))</f>
        <v>0</v>
      </c>
      <c r="R172" s="46">
        <f ca="1">IF(COUNTIFS(Распис!$B$4:$B$300,$A172,Распис!$C$4:$C$300,"&lt;="&amp;R$1,Распис!$D$4:$D$300,"&gt;="&amp;R$1)&gt;0,SUMIFS(Распис!$I$4:$I$300,Распис!$B$4:$B$300,$A172,Распис!$C$4:$C$300,"&lt;="&amp;R$1,Распис!$D$4:$D$300,"&gt;="&amp;R$1),SUMIF(База!$B$3:$B$305,$A172,База!$I$3:$I$152))</f>
        <v>0</v>
      </c>
      <c r="S172" s="46">
        <f ca="1">IF(COUNTIFS(Распис!$B$4:$B$300,$A172,Распис!$C$4:$C$300,"&lt;="&amp;S$1,Распис!$D$4:$D$300,"&gt;="&amp;S$1)&gt;0,SUMIFS(Распис!$J$4:$J$300,Распис!$B$4:$B$300,$A172,Распис!$C$4:$C$300,"&lt;="&amp;S$1,Распис!$D$4:$D$300,"&gt;="&amp;S$1),SUMIF(База!$B$3:$B$305,$A172,База!$J$3:$J$152))</f>
        <v>0</v>
      </c>
      <c r="T172" s="46">
        <f ca="1">IF(COUNTIFS(Распис!$B$4:$B$300,$A172,Распис!$C$4:$C$300,"&lt;="&amp;T$1,Распис!$D$4:$D$300,"&gt;="&amp;T$1)&gt;0,SUMIFS(Распис!$K$4:$K$300,Распис!$B$4:$B$300,$A172,Распис!$C$4:$C$300,"&lt;="&amp;T$1,Распис!$D$4:$D$300,"&gt;="&amp;T$1),SUMIF(База!$B$3:$B$305,$A172,База!$K$3:$K$152))</f>
        <v>0</v>
      </c>
      <c r="U172" s="46" t="s">
        <v>23</v>
      </c>
      <c r="V172" s="46">
        <f ca="1">IF(COUNTIFS(Распис!$B$4:$B$300,$A172,Распис!$C$4:$C$300,"&lt;="&amp;V$1,Распис!$D$4:$D$300,"&gt;="&amp;V$1)&gt;0,SUMIFS(Распис!$F$4:$F$300,Распис!$B$4:$B$300,$A172,Распис!$C$4:$C$300,"&lt;="&amp;V$1,Распис!$D$4:$D$300,"&gt;="&amp;V$1),SUMIF(База!$B$3:$B$305,$A172,База!$F$3:$F$152))</f>
        <v>0</v>
      </c>
      <c r="W172" s="46">
        <f ca="1">IF(COUNTIFS(Распис!$B$4:$B$300,$A172,Распис!$C$4:$C$300,"&lt;="&amp;W$1,Распис!$D$4:$D$300,"&gt;="&amp;W$1)&gt;0,SUMIFS(Распис!$G$4:$G$300,Распис!$B$4:$B$300,$A172,Распис!$C$4:$C$300,"&lt;="&amp;W$1,Распис!$D$4:$D$300,"&gt;="&amp;W$1),SUMIF(База!$B$3:$B$305,$A172,База!$G$3:$G$152))</f>
        <v>0</v>
      </c>
      <c r="X172" s="46">
        <f ca="1">IF(COUNTIFS(Распис!$B$4:$B$300,$A172,Распис!$C$4:$C$300,"&lt;="&amp;X$1,Распис!$D$4:$D$300,"&gt;="&amp;X$1)&gt;0,SUMIFS(Распис!$H$4:$H$300,Распис!$B$4:$B$300,$A172,Распис!$C$4:$C$300,"&lt;="&amp;X$1,Распис!$D$4:$D$300,"&gt;="&amp;X$1),SUMIF(База!$B$3:$B$305,$A172,База!$H$3:$H$152))</f>
        <v>0</v>
      </c>
      <c r="Y172" s="46">
        <f ca="1">IF(COUNTIFS(Распис!$B$4:$B$300,$A172,Распис!$C$4:$C$300,"&lt;="&amp;Y$1,Распис!$D$4:$D$300,"&gt;="&amp;Y$1)&gt;0,SUMIFS(Распис!$I$4:$I$300,Распис!$B$4:$B$300,$A172,Распис!$C$4:$C$300,"&lt;="&amp;Y$1,Распис!$D$4:$D$300,"&gt;="&amp;Y$1),SUMIF(База!$B$3:$B$305,$A172,База!$I$3:$I$152))</f>
        <v>0</v>
      </c>
      <c r="Z172" s="46">
        <f ca="1">IF(COUNTIFS(Распис!$B$4:$B$300,$A172,Распис!$C$4:$C$300,"&lt;="&amp;Z$1,Распис!$D$4:$D$300,"&gt;="&amp;Z$1)&gt;0,SUMIFS(Распис!$J$4:$J$300,Распис!$B$4:$B$300,$A172,Распис!$C$4:$C$300,"&lt;="&amp;Z$1,Распис!$D$4:$D$300,"&gt;="&amp;Z$1),SUMIF(База!$B$3:$B$305,$A172,База!$J$3:$J$152))</f>
        <v>0</v>
      </c>
      <c r="AA172" s="46" t="s">
        <v>25</v>
      </c>
      <c r="AB172" s="46" t="s">
        <v>23</v>
      </c>
      <c r="AC172" s="46" t="s">
        <v>25</v>
      </c>
      <c r="AD172" s="46" t="s">
        <v>25</v>
      </c>
      <c r="AE172" s="46" t="s">
        <v>25</v>
      </c>
      <c r="AF172" s="46" t="s">
        <v>25</v>
      </c>
      <c r="AG172" s="46">
        <f t="shared" ca="1" si="19"/>
        <v>0</v>
      </c>
      <c r="AH172" s="46">
        <f ca="1">AG172-SUMIFS(Распред!$G$4:$G$300,Распред!$B$4:$B$300,"май",Распред!$F$4:$F$300,A172)</f>
        <v>0</v>
      </c>
      <c r="AI172" s="46">
        <f ca="1">AH172+(COUNTIF(B172:AF172,"КД")+SUMIFS(Распред!$AH$4:$AH$300,Распред!$F$4:$F$300,A172,Распред!$B$4:$B$300,"май"))*4</f>
        <v>20</v>
      </c>
      <c r="AJ172" s="46">
        <f t="shared" ca="1" si="20"/>
        <v>0</v>
      </c>
      <c r="AK172" s="46">
        <f t="shared" ca="1" si="21"/>
        <v>0</v>
      </c>
      <c r="AL172" s="46">
        <f>SUMIFS(Распред!$K$4:$K$300,Распред!$B$4:$B$300,"май",Распред!$J$4:$J$300,A172)+SUMIFS(Распред!$M$4:$M$300,Распред!$B$4:$B$300,"май",Распред!$L$4:$L$300,A172)+SUMIFS(Распред!$O$4:$O$300,Распред!$B$4:$B$300,"май",Распред!$N$4:$N$300,A172)+SUMIFS(Распред!$Q$4:$Q$300,Распред!$B$4:$B$300,"май",Распред!$P$4:$P$300,A172)+SUMIFS(Распред!$S$4:$S$300,Распред!$B$4:$B$300,"май",Распред!$R$4:$R$300,A172)+SUMIFS(Распред!$U$4:$U$300,Распред!$B$4:$B$300,"май",Распред!$T$4:$T$300,A172)+SUMIFS(Распред!$W$4:$W$300,Распред!$B$4:$B$300,"май",Распред!$V$4:$V$300,A172)+SUMIFS(Распред!$Y$4:$Y$300,Распред!$B$4:$B$300,"май",Распред!$X$4:$X$300,A172)+SUMIFS(Распред!$AA$4:$AA$300,Распред!$B$4:$B$300,"май",Распред!$Z$4:$Z$300,A172)+SUMIFS(Распред!$AC$4:$AC$300,Распред!$B$4:$B$300,"май",Распред!$AB$4:$AB$300,A172)</f>
        <v>0</v>
      </c>
      <c r="AM172" s="46">
        <f t="shared" ca="1" si="22"/>
        <v>0</v>
      </c>
      <c r="AN172" s="46">
        <f t="shared" ca="1" si="23"/>
        <v>0</v>
      </c>
      <c r="AO172" s="46">
        <f t="shared" ca="1" si="24"/>
        <v>0</v>
      </c>
      <c r="AP172" s="46">
        <f>январь!AP172</f>
        <v>0</v>
      </c>
      <c r="AQ172" s="46">
        <f t="shared" ca="1" si="34"/>
        <v>0</v>
      </c>
      <c r="AR172" s="47"/>
      <c r="AS172" s="47">
        <f t="shared" ca="1" si="26"/>
        <v>0</v>
      </c>
      <c r="AT172" s="47"/>
      <c r="AU172" s="47"/>
      <c r="AV172" s="47"/>
      <c r="AW172" s="47"/>
      <c r="AX172" s="47"/>
      <c r="AY172" s="184"/>
      <c r="AZ172" s="184"/>
      <c r="BA172" s="184"/>
      <c r="BB172" s="184"/>
      <c r="BC172" s="184"/>
      <c r="BD172" s="184"/>
      <c r="BE172" s="184"/>
    </row>
    <row r="173" spans="1:57" x14ac:dyDescent="0.25">
      <c r="A173" s="47">
        <f>База!B173</f>
        <v>0</v>
      </c>
      <c r="B173" s="46" t="s">
        <v>24</v>
      </c>
      <c r="C173" s="46">
        <f ca="1">IF(COUNTIFS(Распис!$B$4:$B$300,$A173,Распис!$C$4:$C$300,"&lt;="&amp;C$1,Распис!$D$4:$D$300,"&gt;="&amp;C$1)&gt;0,SUMIFS(Распис!$H$4:$H$300,Распис!$B$4:$B$300,$A173,Распис!$C$4:$C$300,"&lt;="&amp;C$1,Распис!$D$4:$D$300,"&gt;="&amp;C$1),SUMIF(База!$B$3:$B$305,$A173,База!$H$3:$H$152))</f>
        <v>0</v>
      </c>
      <c r="D173" s="46">
        <f ca="1">IF(COUNTIFS(Распис!$B$4:$B$300,$A173,Распис!$C$4:$C$300,"&lt;="&amp;D$1,Распис!$D$4:$D$300,"&gt;="&amp;D$1)&gt;0,SUMIFS(Распис!$I$4:$I$300,Распис!$B$4:$B$300,$A173,Распис!$C$4:$C$300,"&lt;="&amp;D$1,Распис!$D$4:$D$300,"&gt;="&amp;D$1),SUMIF(База!$B$3:$B$305,$A173,База!$I$3:$I$152))</f>
        <v>0</v>
      </c>
      <c r="E173" s="46">
        <f ca="1">IF(COUNTIFS(Распис!$B$4:$B$300,$A173,Распис!$C$4:$C$300,"&lt;="&amp;E$1,Распис!$D$4:$D$300,"&gt;="&amp;E$1)&gt;0,SUMIFS(Распис!$J$4:$J$300,Распис!$B$4:$B$300,$A173,Распис!$C$4:$C$300,"&lt;="&amp;E$1,Распис!$D$4:$D$300,"&gt;="&amp;E$1),SUMIF(База!$B$3:$B$305,$A173,База!$J$3:$J$152))</f>
        <v>0</v>
      </c>
      <c r="F173" s="46">
        <f ca="1">IF(COUNTIFS(Распис!$B$4:$B$300,$A173,Распис!$C$4:$C$300,"&lt;="&amp;F$1,Распис!$D$4:$D$300,"&gt;="&amp;F$1)&gt;0,SUMIFS(Распис!$K$4:$K$300,Распис!$B$4:$B$300,$A173,Распис!$C$4:$C$300,"&lt;="&amp;F$1,Распис!$D$4:$D$300,"&gt;="&amp;F$1),SUMIF(База!$B$3:$B$305,$A173,База!$K$3:$K$152))</f>
        <v>0</v>
      </c>
      <c r="G173" s="46" t="s">
        <v>23</v>
      </c>
      <c r="H173" s="46" t="s">
        <v>24</v>
      </c>
      <c r="I173" s="46">
        <f ca="1">IF(COUNTIFS(Распис!$B$4:$B$300,$A173,Распис!$C$4:$C$300,"&lt;="&amp;I$1,Распис!$D$4:$D$300,"&gt;="&amp;I$1)&gt;0,SUMIFS(Распис!$G$4:$G$300,Распис!$B$4:$B$300,$A173,Распис!$C$4:$C$300,"&lt;="&amp;I$1,Распис!$D$4:$D$300,"&gt;="&amp;I$1),SUMIF(База!$B$3:$B$305,$A173,База!$G$3:$G$152))</f>
        <v>0</v>
      </c>
      <c r="J173" s="46" t="s">
        <v>24</v>
      </c>
      <c r="K173" s="46">
        <f ca="1">IF(COUNTIFS(Распис!$B$4:$B$300,$A173,Распис!$C$4:$C$300,"&lt;="&amp;K$1,Распис!$D$4:$D$300,"&gt;="&amp;K$1)&gt;0,SUMIFS(Распис!$I$4:$I$300,Распис!$B$4:$B$300,$A173,Распис!$C$4:$C$300,"&lt;="&amp;K$1,Распис!$D$4:$D$300,"&gt;="&amp;K$1),SUMIF(База!$B$3:$B$305,$A173,База!$I$3:$I$152))</f>
        <v>0</v>
      </c>
      <c r="L173" s="46">
        <f ca="1">IF(COUNTIFS(Распис!$B$4:$B$300,$A173,Распис!$C$4:$C$300,"&lt;="&amp;L$1,Распис!$D$4:$D$300,"&gt;="&amp;L$1)&gt;0,SUMIFS(Распис!$J$4:$J$300,Распис!$B$4:$B$300,$A173,Распис!$C$4:$C$300,"&lt;="&amp;L$1,Распис!$D$4:$D$300,"&gt;="&amp;L$1),SUMIF(База!$B$3:$B$305,$A173,База!$J$3:$J$152))</f>
        <v>0</v>
      </c>
      <c r="M173" s="46">
        <f ca="1">IF(COUNTIFS(Распис!$B$4:$B$300,$A173,Распис!$C$4:$C$300,"&lt;="&amp;M$1,Распис!$D$4:$D$300,"&gt;="&amp;M$1)&gt;0,SUMIFS(Распис!$K$4:$K$300,Распис!$B$4:$B$300,$A173,Распис!$C$4:$C$300,"&lt;="&amp;M$1,Распис!$D$4:$D$300,"&gt;="&amp;M$1),SUMIF(База!$B$3:$B$305,$A173,База!$K$3:$K$152))</f>
        <v>0</v>
      </c>
      <c r="N173" s="46" t="s">
        <v>23</v>
      </c>
      <c r="O173" s="46">
        <f ca="1">IF(COUNTIFS(Распис!$B$4:$B$300,$A173,Распис!$C$4:$C$300,"&lt;="&amp;O$1,Распис!$D$4:$D$300,"&gt;="&amp;O$1)&gt;0,SUMIFS(Распис!$F$4:$F$300,Распис!$B$4:$B$300,$A173,Распис!$C$4:$C$300,"&lt;="&amp;O$1,Распис!$D$4:$D$300,"&gt;="&amp;O$1),SUMIF(База!$B$3:$B$305,$A173,База!$F$3:$F$152))</f>
        <v>0</v>
      </c>
      <c r="P173" s="46">
        <f ca="1">IF(COUNTIFS(Распис!$B$4:$B$300,$A173,Распис!$C$4:$C$300,"&lt;="&amp;P$1,Распис!$D$4:$D$300,"&gt;="&amp;P$1)&gt;0,SUMIFS(Распис!$G$4:$G$300,Распис!$B$4:$B$300,$A173,Распис!$C$4:$C$300,"&lt;="&amp;P$1,Распис!$D$4:$D$300,"&gt;="&amp;P$1),SUMIF(База!$B$3:$B$305,$A173,База!$G$3:$G$152))</f>
        <v>0</v>
      </c>
      <c r="Q173" s="46">
        <f ca="1">IF(COUNTIFS(Распис!$B$4:$B$300,$A173,Распис!$C$4:$C$300,"&lt;="&amp;Q$1,Распис!$D$4:$D$300,"&gt;="&amp;Q$1)&gt;0,SUMIFS(Распис!$H$4:$H$300,Распис!$B$4:$B$300,$A173,Распис!$C$4:$C$300,"&lt;="&amp;Q$1,Распис!$D$4:$D$300,"&gt;="&amp;Q$1),SUMIF(База!$B$3:$B$305,$A173,База!$H$3:$H$152))</f>
        <v>0</v>
      </c>
      <c r="R173" s="46">
        <f ca="1">IF(COUNTIFS(Распис!$B$4:$B$300,$A173,Распис!$C$4:$C$300,"&lt;="&amp;R$1,Распис!$D$4:$D$300,"&gt;="&amp;R$1)&gt;0,SUMIFS(Распис!$I$4:$I$300,Распис!$B$4:$B$300,$A173,Распис!$C$4:$C$300,"&lt;="&amp;R$1,Распис!$D$4:$D$300,"&gt;="&amp;R$1),SUMIF(База!$B$3:$B$305,$A173,База!$I$3:$I$152))</f>
        <v>0</v>
      </c>
      <c r="S173" s="46">
        <f ca="1">IF(COUNTIFS(Распис!$B$4:$B$300,$A173,Распис!$C$4:$C$300,"&lt;="&amp;S$1,Распис!$D$4:$D$300,"&gt;="&amp;S$1)&gt;0,SUMIFS(Распис!$J$4:$J$300,Распис!$B$4:$B$300,$A173,Распис!$C$4:$C$300,"&lt;="&amp;S$1,Распис!$D$4:$D$300,"&gt;="&amp;S$1),SUMIF(База!$B$3:$B$305,$A173,База!$J$3:$J$152))</f>
        <v>0</v>
      </c>
      <c r="T173" s="46">
        <f ca="1">IF(COUNTIFS(Распис!$B$4:$B$300,$A173,Распис!$C$4:$C$300,"&lt;="&amp;T$1,Распис!$D$4:$D$300,"&gt;="&amp;T$1)&gt;0,SUMIFS(Распис!$K$4:$K$300,Распис!$B$4:$B$300,$A173,Распис!$C$4:$C$300,"&lt;="&amp;T$1,Распис!$D$4:$D$300,"&gt;="&amp;T$1),SUMIF(База!$B$3:$B$305,$A173,База!$K$3:$K$152))</f>
        <v>0</v>
      </c>
      <c r="U173" s="46" t="s">
        <v>23</v>
      </c>
      <c r="V173" s="46">
        <f ca="1">IF(COUNTIFS(Распис!$B$4:$B$300,$A173,Распис!$C$4:$C$300,"&lt;="&amp;V$1,Распис!$D$4:$D$300,"&gt;="&amp;V$1)&gt;0,SUMIFS(Распис!$F$4:$F$300,Распис!$B$4:$B$300,$A173,Распис!$C$4:$C$300,"&lt;="&amp;V$1,Распис!$D$4:$D$300,"&gt;="&amp;V$1),SUMIF(База!$B$3:$B$305,$A173,База!$F$3:$F$152))</f>
        <v>0</v>
      </c>
      <c r="W173" s="46">
        <f ca="1">IF(COUNTIFS(Распис!$B$4:$B$300,$A173,Распис!$C$4:$C$300,"&lt;="&amp;W$1,Распис!$D$4:$D$300,"&gt;="&amp;W$1)&gt;0,SUMIFS(Распис!$G$4:$G$300,Распис!$B$4:$B$300,$A173,Распис!$C$4:$C$300,"&lt;="&amp;W$1,Распис!$D$4:$D$300,"&gt;="&amp;W$1),SUMIF(База!$B$3:$B$305,$A173,База!$G$3:$G$152))</f>
        <v>0</v>
      </c>
      <c r="X173" s="46">
        <f ca="1">IF(COUNTIFS(Распис!$B$4:$B$300,$A173,Распис!$C$4:$C$300,"&lt;="&amp;X$1,Распис!$D$4:$D$300,"&gt;="&amp;X$1)&gt;0,SUMIFS(Распис!$H$4:$H$300,Распис!$B$4:$B$300,$A173,Распис!$C$4:$C$300,"&lt;="&amp;X$1,Распис!$D$4:$D$300,"&gt;="&amp;X$1),SUMIF(База!$B$3:$B$305,$A173,База!$H$3:$H$152))</f>
        <v>0</v>
      </c>
      <c r="Y173" s="46">
        <f ca="1">IF(COUNTIFS(Распис!$B$4:$B$300,$A173,Распис!$C$4:$C$300,"&lt;="&amp;Y$1,Распис!$D$4:$D$300,"&gt;="&amp;Y$1)&gt;0,SUMIFS(Распис!$I$4:$I$300,Распис!$B$4:$B$300,$A173,Распис!$C$4:$C$300,"&lt;="&amp;Y$1,Распис!$D$4:$D$300,"&gt;="&amp;Y$1),SUMIF(База!$B$3:$B$305,$A173,База!$I$3:$I$152))</f>
        <v>0</v>
      </c>
      <c r="Z173" s="46">
        <f ca="1">IF(COUNTIFS(Распис!$B$4:$B$300,$A173,Распис!$C$4:$C$300,"&lt;="&amp;Z$1,Распис!$D$4:$D$300,"&gt;="&amp;Z$1)&gt;0,SUMIFS(Распис!$J$4:$J$300,Распис!$B$4:$B$300,$A173,Распис!$C$4:$C$300,"&lt;="&amp;Z$1,Распис!$D$4:$D$300,"&gt;="&amp;Z$1),SUMIF(База!$B$3:$B$305,$A173,База!$J$3:$J$152))</f>
        <v>0</v>
      </c>
      <c r="AA173" s="46" t="s">
        <v>25</v>
      </c>
      <c r="AB173" s="46" t="s">
        <v>23</v>
      </c>
      <c r="AC173" s="46" t="s">
        <v>25</v>
      </c>
      <c r="AD173" s="46" t="s">
        <v>25</v>
      </c>
      <c r="AE173" s="46" t="s">
        <v>25</v>
      </c>
      <c r="AF173" s="46" t="s">
        <v>25</v>
      </c>
      <c r="AG173" s="46">
        <f t="shared" ca="1" si="19"/>
        <v>0</v>
      </c>
      <c r="AH173" s="46">
        <f ca="1">AG173-SUMIFS(Распред!$G$4:$G$300,Распред!$B$4:$B$300,"май",Распред!$F$4:$F$300,A173)</f>
        <v>0</v>
      </c>
      <c r="AI173" s="46">
        <f ca="1">AH173+(COUNTIF(B173:AF173,"КД")+SUMIFS(Распред!$AH$4:$AH$300,Распред!$F$4:$F$300,A173,Распред!$B$4:$B$300,"май"))*4</f>
        <v>20</v>
      </c>
      <c r="AJ173" s="46">
        <f t="shared" ca="1" si="20"/>
        <v>0</v>
      </c>
      <c r="AK173" s="46">
        <f t="shared" ca="1" si="21"/>
        <v>0</v>
      </c>
      <c r="AL173" s="46">
        <f>SUMIFS(Распред!$K$4:$K$300,Распред!$B$4:$B$300,"май",Распред!$J$4:$J$300,A173)+SUMIFS(Распред!$M$4:$M$300,Распред!$B$4:$B$300,"май",Распред!$L$4:$L$300,A173)+SUMIFS(Распред!$O$4:$O$300,Распред!$B$4:$B$300,"май",Распред!$N$4:$N$300,A173)+SUMIFS(Распред!$Q$4:$Q$300,Распред!$B$4:$B$300,"май",Распред!$P$4:$P$300,A173)+SUMIFS(Распред!$S$4:$S$300,Распред!$B$4:$B$300,"май",Распред!$R$4:$R$300,A173)+SUMIFS(Распред!$U$4:$U$300,Распред!$B$4:$B$300,"май",Распред!$T$4:$T$300,A173)+SUMIFS(Распред!$W$4:$W$300,Распред!$B$4:$B$300,"май",Распред!$V$4:$V$300,A173)+SUMIFS(Распред!$Y$4:$Y$300,Распред!$B$4:$B$300,"май",Распред!$X$4:$X$300,A173)+SUMIFS(Распред!$AA$4:$AA$300,Распред!$B$4:$B$300,"май",Распред!$Z$4:$Z$300,A173)+SUMIFS(Распред!$AC$4:$AC$300,Распред!$B$4:$B$300,"май",Распред!$AB$4:$AB$300,A173)</f>
        <v>0</v>
      </c>
      <c r="AM173" s="46">
        <f t="shared" ca="1" si="22"/>
        <v>0</v>
      </c>
      <c r="AN173" s="46">
        <f t="shared" ca="1" si="23"/>
        <v>0</v>
      </c>
      <c r="AO173" s="46">
        <f t="shared" ca="1" si="24"/>
        <v>0</v>
      </c>
      <c r="AP173" s="46">
        <f>январь!AP173</f>
        <v>0</v>
      </c>
      <c r="AQ173" s="46">
        <f t="shared" ca="1" si="34"/>
        <v>0</v>
      </c>
      <c r="AR173" s="47"/>
      <c r="AS173" s="47">
        <f t="shared" ca="1" si="26"/>
        <v>0</v>
      </c>
      <c r="AT173" s="47"/>
      <c r="AU173" s="47"/>
      <c r="AV173" s="47"/>
      <c r="AW173" s="47"/>
      <c r="AX173" s="47"/>
      <c r="AY173" s="184"/>
      <c r="AZ173" s="184"/>
      <c r="BA173" s="184"/>
      <c r="BB173" s="184"/>
      <c r="BC173" s="184"/>
      <c r="BD173" s="184"/>
      <c r="BE173" s="184"/>
    </row>
    <row r="174" spans="1:57" x14ac:dyDescent="0.25">
      <c r="A174" s="47">
        <f>База!B174</f>
        <v>0</v>
      </c>
      <c r="B174" s="46" t="s">
        <v>24</v>
      </c>
      <c r="C174" s="46">
        <f ca="1">IF(COUNTIFS(Распис!$B$4:$B$300,$A174,Распис!$C$4:$C$300,"&lt;="&amp;C$1,Распис!$D$4:$D$300,"&gt;="&amp;C$1)&gt;0,SUMIFS(Распис!$H$4:$H$300,Распис!$B$4:$B$300,$A174,Распис!$C$4:$C$300,"&lt;="&amp;C$1,Распис!$D$4:$D$300,"&gt;="&amp;C$1),SUMIF(База!$B$3:$B$305,$A174,База!$H$3:$H$152))</f>
        <v>0</v>
      </c>
      <c r="D174" s="46">
        <f ca="1">IF(COUNTIFS(Распис!$B$4:$B$300,$A174,Распис!$C$4:$C$300,"&lt;="&amp;D$1,Распис!$D$4:$D$300,"&gt;="&amp;D$1)&gt;0,SUMIFS(Распис!$I$4:$I$300,Распис!$B$4:$B$300,$A174,Распис!$C$4:$C$300,"&lt;="&amp;D$1,Распис!$D$4:$D$300,"&gt;="&amp;D$1),SUMIF(База!$B$3:$B$305,$A174,База!$I$3:$I$152))</f>
        <v>0</v>
      </c>
      <c r="E174" s="46">
        <f ca="1">IF(COUNTIFS(Распис!$B$4:$B$300,$A174,Распис!$C$4:$C$300,"&lt;="&amp;E$1,Распис!$D$4:$D$300,"&gt;="&amp;E$1)&gt;0,SUMIFS(Распис!$J$4:$J$300,Распис!$B$4:$B$300,$A174,Распис!$C$4:$C$300,"&lt;="&amp;E$1,Распис!$D$4:$D$300,"&gt;="&amp;E$1),SUMIF(База!$B$3:$B$305,$A174,База!$J$3:$J$152))</f>
        <v>0</v>
      </c>
      <c r="F174" s="46">
        <f ca="1">IF(COUNTIFS(Распис!$B$4:$B$300,$A174,Распис!$C$4:$C$300,"&lt;="&amp;F$1,Распис!$D$4:$D$300,"&gt;="&amp;F$1)&gt;0,SUMIFS(Распис!$K$4:$K$300,Распис!$B$4:$B$300,$A174,Распис!$C$4:$C$300,"&lt;="&amp;F$1,Распис!$D$4:$D$300,"&gt;="&amp;F$1),SUMIF(База!$B$3:$B$305,$A174,База!$K$3:$K$152))</f>
        <v>0</v>
      </c>
      <c r="G174" s="46" t="s">
        <v>23</v>
      </c>
      <c r="H174" s="46" t="s">
        <v>24</v>
      </c>
      <c r="I174" s="46">
        <f ca="1">IF(COUNTIFS(Распис!$B$4:$B$300,$A174,Распис!$C$4:$C$300,"&lt;="&amp;I$1,Распис!$D$4:$D$300,"&gt;="&amp;I$1)&gt;0,SUMIFS(Распис!$G$4:$G$300,Распис!$B$4:$B$300,$A174,Распис!$C$4:$C$300,"&lt;="&amp;I$1,Распис!$D$4:$D$300,"&gt;="&amp;I$1),SUMIF(База!$B$3:$B$305,$A174,База!$G$3:$G$152))</f>
        <v>0</v>
      </c>
      <c r="J174" s="46" t="s">
        <v>24</v>
      </c>
      <c r="K174" s="46">
        <f ca="1">IF(COUNTIFS(Распис!$B$4:$B$300,$A174,Распис!$C$4:$C$300,"&lt;="&amp;K$1,Распис!$D$4:$D$300,"&gt;="&amp;K$1)&gt;0,SUMIFS(Распис!$I$4:$I$300,Распис!$B$4:$B$300,$A174,Распис!$C$4:$C$300,"&lt;="&amp;K$1,Распис!$D$4:$D$300,"&gt;="&amp;K$1),SUMIF(База!$B$3:$B$305,$A174,База!$I$3:$I$152))</f>
        <v>0</v>
      </c>
      <c r="L174" s="46">
        <f ca="1">IF(COUNTIFS(Распис!$B$4:$B$300,$A174,Распис!$C$4:$C$300,"&lt;="&amp;L$1,Распис!$D$4:$D$300,"&gt;="&amp;L$1)&gt;0,SUMIFS(Распис!$J$4:$J$300,Распис!$B$4:$B$300,$A174,Распис!$C$4:$C$300,"&lt;="&amp;L$1,Распис!$D$4:$D$300,"&gt;="&amp;L$1),SUMIF(База!$B$3:$B$305,$A174,База!$J$3:$J$152))</f>
        <v>0</v>
      </c>
      <c r="M174" s="46">
        <f ca="1">IF(COUNTIFS(Распис!$B$4:$B$300,$A174,Распис!$C$4:$C$300,"&lt;="&amp;M$1,Распис!$D$4:$D$300,"&gt;="&amp;M$1)&gt;0,SUMIFS(Распис!$K$4:$K$300,Распис!$B$4:$B$300,$A174,Распис!$C$4:$C$300,"&lt;="&amp;M$1,Распис!$D$4:$D$300,"&gt;="&amp;M$1),SUMIF(База!$B$3:$B$305,$A174,База!$K$3:$K$152))</f>
        <v>0</v>
      </c>
      <c r="N174" s="46" t="s">
        <v>23</v>
      </c>
      <c r="O174" s="46">
        <f ca="1">IF(COUNTIFS(Распис!$B$4:$B$300,$A174,Распис!$C$4:$C$300,"&lt;="&amp;O$1,Распис!$D$4:$D$300,"&gt;="&amp;O$1)&gt;0,SUMIFS(Распис!$F$4:$F$300,Распис!$B$4:$B$300,$A174,Распис!$C$4:$C$300,"&lt;="&amp;O$1,Распис!$D$4:$D$300,"&gt;="&amp;O$1),SUMIF(База!$B$3:$B$305,$A174,База!$F$3:$F$152))</f>
        <v>0</v>
      </c>
      <c r="P174" s="46">
        <f ca="1">IF(COUNTIFS(Распис!$B$4:$B$300,$A174,Распис!$C$4:$C$300,"&lt;="&amp;P$1,Распис!$D$4:$D$300,"&gt;="&amp;P$1)&gt;0,SUMIFS(Распис!$G$4:$G$300,Распис!$B$4:$B$300,$A174,Распис!$C$4:$C$300,"&lt;="&amp;P$1,Распис!$D$4:$D$300,"&gt;="&amp;P$1),SUMIF(База!$B$3:$B$305,$A174,База!$G$3:$G$152))</f>
        <v>0</v>
      </c>
      <c r="Q174" s="46">
        <f ca="1">IF(COUNTIFS(Распис!$B$4:$B$300,$A174,Распис!$C$4:$C$300,"&lt;="&amp;Q$1,Распис!$D$4:$D$300,"&gt;="&amp;Q$1)&gt;0,SUMIFS(Распис!$H$4:$H$300,Распис!$B$4:$B$300,$A174,Распис!$C$4:$C$300,"&lt;="&amp;Q$1,Распис!$D$4:$D$300,"&gt;="&amp;Q$1),SUMIF(База!$B$3:$B$305,$A174,База!$H$3:$H$152))</f>
        <v>0</v>
      </c>
      <c r="R174" s="46">
        <f ca="1">IF(COUNTIFS(Распис!$B$4:$B$300,$A174,Распис!$C$4:$C$300,"&lt;="&amp;R$1,Распис!$D$4:$D$300,"&gt;="&amp;R$1)&gt;0,SUMIFS(Распис!$I$4:$I$300,Распис!$B$4:$B$300,$A174,Распис!$C$4:$C$300,"&lt;="&amp;R$1,Распис!$D$4:$D$300,"&gt;="&amp;R$1),SUMIF(База!$B$3:$B$305,$A174,База!$I$3:$I$152))</f>
        <v>0</v>
      </c>
      <c r="S174" s="46">
        <f ca="1">IF(COUNTIFS(Распис!$B$4:$B$300,$A174,Распис!$C$4:$C$300,"&lt;="&amp;S$1,Распис!$D$4:$D$300,"&gt;="&amp;S$1)&gt;0,SUMIFS(Распис!$J$4:$J$300,Распис!$B$4:$B$300,$A174,Распис!$C$4:$C$300,"&lt;="&amp;S$1,Распис!$D$4:$D$300,"&gt;="&amp;S$1),SUMIF(База!$B$3:$B$305,$A174,База!$J$3:$J$152))</f>
        <v>0</v>
      </c>
      <c r="T174" s="46">
        <f ca="1">IF(COUNTIFS(Распис!$B$4:$B$300,$A174,Распис!$C$4:$C$300,"&lt;="&amp;T$1,Распис!$D$4:$D$300,"&gt;="&amp;T$1)&gt;0,SUMIFS(Распис!$K$4:$K$300,Распис!$B$4:$B$300,$A174,Распис!$C$4:$C$300,"&lt;="&amp;T$1,Распис!$D$4:$D$300,"&gt;="&amp;T$1),SUMIF(База!$B$3:$B$305,$A174,База!$K$3:$K$152))</f>
        <v>0</v>
      </c>
      <c r="U174" s="46" t="s">
        <v>23</v>
      </c>
      <c r="V174" s="46">
        <f ca="1">IF(COUNTIFS(Распис!$B$4:$B$300,$A174,Распис!$C$4:$C$300,"&lt;="&amp;V$1,Распис!$D$4:$D$300,"&gt;="&amp;V$1)&gt;0,SUMIFS(Распис!$F$4:$F$300,Распис!$B$4:$B$300,$A174,Распис!$C$4:$C$300,"&lt;="&amp;V$1,Распис!$D$4:$D$300,"&gt;="&amp;V$1),SUMIF(База!$B$3:$B$305,$A174,База!$F$3:$F$152))</f>
        <v>0</v>
      </c>
      <c r="W174" s="46">
        <f ca="1">IF(COUNTIFS(Распис!$B$4:$B$300,$A174,Распис!$C$4:$C$300,"&lt;="&amp;W$1,Распис!$D$4:$D$300,"&gt;="&amp;W$1)&gt;0,SUMIFS(Распис!$G$4:$G$300,Распис!$B$4:$B$300,$A174,Распис!$C$4:$C$300,"&lt;="&amp;W$1,Распис!$D$4:$D$300,"&gt;="&amp;W$1),SUMIF(База!$B$3:$B$305,$A174,База!$G$3:$G$152))</f>
        <v>0</v>
      </c>
      <c r="X174" s="46">
        <f ca="1">IF(COUNTIFS(Распис!$B$4:$B$300,$A174,Распис!$C$4:$C$300,"&lt;="&amp;X$1,Распис!$D$4:$D$300,"&gt;="&amp;X$1)&gt;0,SUMIFS(Распис!$H$4:$H$300,Распис!$B$4:$B$300,$A174,Распис!$C$4:$C$300,"&lt;="&amp;X$1,Распис!$D$4:$D$300,"&gt;="&amp;X$1),SUMIF(База!$B$3:$B$305,$A174,База!$H$3:$H$152))</f>
        <v>0</v>
      </c>
      <c r="Y174" s="46">
        <f ca="1">IF(COUNTIFS(Распис!$B$4:$B$300,$A174,Распис!$C$4:$C$300,"&lt;="&amp;Y$1,Распис!$D$4:$D$300,"&gt;="&amp;Y$1)&gt;0,SUMIFS(Распис!$I$4:$I$300,Распис!$B$4:$B$300,$A174,Распис!$C$4:$C$300,"&lt;="&amp;Y$1,Распис!$D$4:$D$300,"&gt;="&amp;Y$1),SUMIF(База!$B$3:$B$305,$A174,База!$I$3:$I$152))</f>
        <v>0</v>
      </c>
      <c r="Z174" s="46">
        <f ca="1">IF(COUNTIFS(Распис!$B$4:$B$300,$A174,Распис!$C$4:$C$300,"&lt;="&amp;Z$1,Распис!$D$4:$D$300,"&gt;="&amp;Z$1)&gt;0,SUMIFS(Распис!$J$4:$J$300,Распис!$B$4:$B$300,$A174,Распис!$C$4:$C$300,"&lt;="&amp;Z$1,Распис!$D$4:$D$300,"&gt;="&amp;Z$1),SUMIF(База!$B$3:$B$305,$A174,База!$J$3:$J$152))</f>
        <v>0</v>
      </c>
      <c r="AA174" s="46" t="s">
        <v>25</v>
      </c>
      <c r="AB174" s="46" t="s">
        <v>23</v>
      </c>
      <c r="AC174" s="46" t="s">
        <v>25</v>
      </c>
      <c r="AD174" s="46" t="s">
        <v>25</v>
      </c>
      <c r="AE174" s="46" t="s">
        <v>25</v>
      </c>
      <c r="AF174" s="46" t="s">
        <v>25</v>
      </c>
      <c r="AG174" s="46">
        <f t="shared" ca="1" si="19"/>
        <v>0</v>
      </c>
      <c r="AH174" s="46">
        <f ca="1">AG174-SUMIFS(Распред!$G$4:$G$300,Распред!$B$4:$B$300,"май",Распред!$F$4:$F$300,A174)</f>
        <v>0</v>
      </c>
      <c r="AI174" s="46">
        <f ca="1">AH174+(COUNTIF(B174:AF174,"КД")+SUMIFS(Распред!$AH$4:$AH$300,Распред!$F$4:$F$300,A174,Распред!$B$4:$B$300,"май"))*4</f>
        <v>20</v>
      </c>
      <c r="AJ174" s="46">
        <f t="shared" ca="1" si="20"/>
        <v>0</v>
      </c>
      <c r="AK174" s="46">
        <f t="shared" ca="1" si="21"/>
        <v>0</v>
      </c>
      <c r="AL174" s="46">
        <f>SUMIFS(Распред!$K$4:$K$300,Распред!$B$4:$B$300,"май",Распред!$J$4:$J$300,A174)+SUMIFS(Распред!$M$4:$M$300,Распред!$B$4:$B$300,"май",Распред!$L$4:$L$300,A174)+SUMIFS(Распред!$O$4:$O$300,Распред!$B$4:$B$300,"май",Распред!$N$4:$N$300,A174)+SUMIFS(Распред!$Q$4:$Q$300,Распред!$B$4:$B$300,"май",Распред!$P$4:$P$300,A174)+SUMIFS(Распред!$S$4:$S$300,Распред!$B$4:$B$300,"май",Распред!$R$4:$R$300,A174)+SUMIFS(Распред!$U$4:$U$300,Распред!$B$4:$B$300,"май",Распред!$T$4:$T$300,A174)+SUMIFS(Распред!$W$4:$W$300,Распред!$B$4:$B$300,"май",Распред!$V$4:$V$300,A174)+SUMIFS(Распред!$Y$4:$Y$300,Распред!$B$4:$B$300,"май",Распред!$X$4:$X$300,A174)+SUMIFS(Распред!$AA$4:$AA$300,Распред!$B$4:$B$300,"май",Распред!$Z$4:$Z$300,A174)+SUMIFS(Распред!$AC$4:$AC$300,Распред!$B$4:$B$300,"май",Распред!$AB$4:$AB$300,A174)</f>
        <v>0</v>
      </c>
      <c r="AM174" s="46">
        <f t="shared" ca="1" si="22"/>
        <v>0</v>
      </c>
      <c r="AN174" s="46">
        <f t="shared" ca="1" si="23"/>
        <v>0</v>
      </c>
      <c r="AO174" s="46">
        <f t="shared" ca="1" si="24"/>
        <v>0</v>
      </c>
      <c r="AP174" s="46">
        <f>январь!AP174</f>
        <v>0</v>
      </c>
      <c r="AQ174" s="46">
        <f t="shared" ca="1" si="34"/>
        <v>0</v>
      </c>
      <c r="AR174" s="47"/>
      <c r="AS174" s="47">
        <f t="shared" ca="1" si="26"/>
        <v>0</v>
      </c>
      <c r="AT174" s="47"/>
      <c r="AU174" s="47"/>
      <c r="AV174" s="47"/>
      <c r="AW174" s="47"/>
      <c r="AX174" s="47"/>
      <c r="AY174" s="184"/>
      <c r="AZ174" s="184"/>
      <c r="BA174" s="184"/>
      <c r="BB174" s="184"/>
      <c r="BC174" s="184"/>
      <c r="BD174" s="184"/>
      <c r="BE174" s="184"/>
    </row>
    <row r="175" spans="1:57" x14ac:dyDescent="0.25">
      <c r="A175" s="47">
        <f>База!B175</f>
        <v>0</v>
      </c>
      <c r="B175" s="46" t="s">
        <v>24</v>
      </c>
      <c r="C175" s="46">
        <f ca="1">IF(COUNTIFS(Распис!$B$4:$B$300,$A175,Распис!$C$4:$C$300,"&lt;="&amp;C$1,Распис!$D$4:$D$300,"&gt;="&amp;C$1)&gt;0,SUMIFS(Распис!$H$4:$H$300,Распис!$B$4:$B$300,$A175,Распис!$C$4:$C$300,"&lt;="&amp;C$1,Распис!$D$4:$D$300,"&gt;="&amp;C$1),SUMIF(База!$B$3:$B$305,$A175,База!$H$3:$H$152))</f>
        <v>0</v>
      </c>
      <c r="D175" s="46">
        <f ca="1">IF(COUNTIFS(Распис!$B$4:$B$300,$A175,Распис!$C$4:$C$300,"&lt;="&amp;D$1,Распис!$D$4:$D$300,"&gt;="&amp;D$1)&gt;0,SUMIFS(Распис!$I$4:$I$300,Распис!$B$4:$B$300,$A175,Распис!$C$4:$C$300,"&lt;="&amp;D$1,Распис!$D$4:$D$300,"&gt;="&amp;D$1),SUMIF(База!$B$3:$B$305,$A175,База!$I$3:$I$152))</f>
        <v>0</v>
      </c>
      <c r="E175" s="46">
        <f ca="1">IF(COUNTIFS(Распис!$B$4:$B$300,$A175,Распис!$C$4:$C$300,"&lt;="&amp;E$1,Распис!$D$4:$D$300,"&gt;="&amp;E$1)&gt;0,SUMIFS(Распис!$J$4:$J$300,Распис!$B$4:$B$300,$A175,Распис!$C$4:$C$300,"&lt;="&amp;E$1,Распис!$D$4:$D$300,"&gt;="&amp;E$1),SUMIF(База!$B$3:$B$305,$A175,База!$J$3:$J$152))</f>
        <v>0</v>
      </c>
      <c r="F175" s="46">
        <f ca="1">IF(COUNTIFS(Распис!$B$4:$B$300,$A175,Распис!$C$4:$C$300,"&lt;="&amp;F$1,Распис!$D$4:$D$300,"&gt;="&amp;F$1)&gt;0,SUMIFS(Распис!$K$4:$K$300,Распис!$B$4:$B$300,$A175,Распис!$C$4:$C$300,"&lt;="&amp;F$1,Распис!$D$4:$D$300,"&gt;="&amp;F$1),SUMIF(База!$B$3:$B$305,$A175,База!$K$3:$K$152))</f>
        <v>0</v>
      </c>
      <c r="G175" s="46" t="s">
        <v>23</v>
      </c>
      <c r="H175" s="46" t="s">
        <v>24</v>
      </c>
      <c r="I175" s="46">
        <f ca="1">IF(COUNTIFS(Распис!$B$4:$B$300,$A175,Распис!$C$4:$C$300,"&lt;="&amp;I$1,Распис!$D$4:$D$300,"&gt;="&amp;I$1)&gt;0,SUMIFS(Распис!$G$4:$G$300,Распис!$B$4:$B$300,$A175,Распис!$C$4:$C$300,"&lt;="&amp;I$1,Распис!$D$4:$D$300,"&gt;="&amp;I$1),SUMIF(База!$B$3:$B$305,$A175,База!$G$3:$G$152))</f>
        <v>0</v>
      </c>
      <c r="J175" s="46" t="s">
        <v>24</v>
      </c>
      <c r="K175" s="46">
        <f ca="1">IF(COUNTIFS(Распис!$B$4:$B$300,$A175,Распис!$C$4:$C$300,"&lt;="&amp;K$1,Распис!$D$4:$D$300,"&gt;="&amp;K$1)&gt;0,SUMIFS(Распис!$I$4:$I$300,Распис!$B$4:$B$300,$A175,Распис!$C$4:$C$300,"&lt;="&amp;K$1,Распис!$D$4:$D$300,"&gt;="&amp;K$1),SUMIF(База!$B$3:$B$305,$A175,База!$I$3:$I$152))</f>
        <v>0</v>
      </c>
      <c r="L175" s="46">
        <f ca="1">IF(COUNTIFS(Распис!$B$4:$B$300,$A175,Распис!$C$4:$C$300,"&lt;="&amp;L$1,Распис!$D$4:$D$300,"&gt;="&amp;L$1)&gt;0,SUMIFS(Распис!$J$4:$J$300,Распис!$B$4:$B$300,$A175,Распис!$C$4:$C$300,"&lt;="&amp;L$1,Распис!$D$4:$D$300,"&gt;="&amp;L$1),SUMIF(База!$B$3:$B$305,$A175,База!$J$3:$J$152))</f>
        <v>0</v>
      </c>
      <c r="M175" s="46">
        <f ca="1">IF(COUNTIFS(Распис!$B$4:$B$300,$A175,Распис!$C$4:$C$300,"&lt;="&amp;M$1,Распис!$D$4:$D$300,"&gt;="&amp;M$1)&gt;0,SUMIFS(Распис!$K$4:$K$300,Распис!$B$4:$B$300,$A175,Распис!$C$4:$C$300,"&lt;="&amp;M$1,Распис!$D$4:$D$300,"&gt;="&amp;M$1),SUMIF(База!$B$3:$B$305,$A175,База!$K$3:$K$152))</f>
        <v>0</v>
      </c>
      <c r="N175" s="46" t="s">
        <v>23</v>
      </c>
      <c r="O175" s="46">
        <f ca="1">IF(COUNTIFS(Распис!$B$4:$B$300,$A175,Распис!$C$4:$C$300,"&lt;="&amp;O$1,Распис!$D$4:$D$300,"&gt;="&amp;O$1)&gt;0,SUMIFS(Распис!$F$4:$F$300,Распис!$B$4:$B$300,$A175,Распис!$C$4:$C$300,"&lt;="&amp;O$1,Распис!$D$4:$D$300,"&gt;="&amp;O$1),SUMIF(База!$B$3:$B$305,$A175,База!$F$3:$F$152))</f>
        <v>0</v>
      </c>
      <c r="P175" s="46">
        <f ca="1">IF(COUNTIFS(Распис!$B$4:$B$300,$A175,Распис!$C$4:$C$300,"&lt;="&amp;P$1,Распис!$D$4:$D$300,"&gt;="&amp;P$1)&gt;0,SUMIFS(Распис!$G$4:$G$300,Распис!$B$4:$B$300,$A175,Распис!$C$4:$C$300,"&lt;="&amp;P$1,Распис!$D$4:$D$300,"&gt;="&amp;P$1),SUMIF(База!$B$3:$B$305,$A175,База!$G$3:$G$152))</f>
        <v>0</v>
      </c>
      <c r="Q175" s="46">
        <f ca="1">IF(COUNTIFS(Распис!$B$4:$B$300,$A175,Распис!$C$4:$C$300,"&lt;="&amp;Q$1,Распис!$D$4:$D$300,"&gt;="&amp;Q$1)&gt;0,SUMIFS(Распис!$H$4:$H$300,Распис!$B$4:$B$300,$A175,Распис!$C$4:$C$300,"&lt;="&amp;Q$1,Распис!$D$4:$D$300,"&gt;="&amp;Q$1),SUMIF(База!$B$3:$B$305,$A175,База!$H$3:$H$152))</f>
        <v>0</v>
      </c>
      <c r="R175" s="46">
        <f ca="1">IF(COUNTIFS(Распис!$B$4:$B$300,$A175,Распис!$C$4:$C$300,"&lt;="&amp;R$1,Распис!$D$4:$D$300,"&gt;="&amp;R$1)&gt;0,SUMIFS(Распис!$I$4:$I$300,Распис!$B$4:$B$300,$A175,Распис!$C$4:$C$300,"&lt;="&amp;R$1,Распис!$D$4:$D$300,"&gt;="&amp;R$1),SUMIF(База!$B$3:$B$305,$A175,База!$I$3:$I$152))</f>
        <v>0</v>
      </c>
      <c r="S175" s="46">
        <f ca="1">IF(COUNTIFS(Распис!$B$4:$B$300,$A175,Распис!$C$4:$C$300,"&lt;="&amp;S$1,Распис!$D$4:$D$300,"&gt;="&amp;S$1)&gt;0,SUMIFS(Распис!$J$4:$J$300,Распис!$B$4:$B$300,$A175,Распис!$C$4:$C$300,"&lt;="&amp;S$1,Распис!$D$4:$D$300,"&gt;="&amp;S$1),SUMIF(База!$B$3:$B$305,$A175,База!$J$3:$J$152))</f>
        <v>0</v>
      </c>
      <c r="T175" s="46">
        <f ca="1">IF(COUNTIFS(Распис!$B$4:$B$300,$A175,Распис!$C$4:$C$300,"&lt;="&amp;T$1,Распис!$D$4:$D$300,"&gt;="&amp;T$1)&gt;0,SUMIFS(Распис!$K$4:$K$300,Распис!$B$4:$B$300,$A175,Распис!$C$4:$C$300,"&lt;="&amp;T$1,Распис!$D$4:$D$300,"&gt;="&amp;T$1),SUMIF(База!$B$3:$B$305,$A175,База!$K$3:$K$152))</f>
        <v>0</v>
      </c>
      <c r="U175" s="46" t="s">
        <v>23</v>
      </c>
      <c r="V175" s="46">
        <f ca="1">IF(COUNTIFS(Распис!$B$4:$B$300,$A175,Распис!$C$4:$C$300,"&lt;="&amp;V$1,Распис!$D$4:$D$300,"&gt;="&amp;V$1)&gt;0,SUMIFS(Распис!$F$4:$F$300,Распис!$B$4:$B$300,$A175,Распис!$C$4:$C$300,"&lt;="&amp;V$1,Распис!$D$4:$D$300,"&gt;="&amp;V$1),SUMIF(База!$B$3:$B$305,$A175,База!$F$3:$F$152))</f>
        <v>0</v>
      </c>
      <c r="W175" s="46">
        <f ca="1">IF(COUNTIFS(Распис!$B$4:$B$300,$A175,Распис!$C$4:$C$300,"&lt;="&amp;W$1,Распис!$D$4:$D$300,"&gt;="&amp;W$1)&gt;0,SUMIFS(Распис!$G$4:$G$300,Распис!$B$4:$B$300,$A175,Распис!$C$4:$C$300,"&lt;="&amp;W$1,Распис!$D$4:$D$300,"&gt;="&amp;W$1),SUMIF(База!$B$3:$B$305,$A175,База!$G$3:$G$152))</f>
        <v>0</v>
      </c>
      <c r="X175" s="46">
        <f ca="1">IF(COUNTIFS(Распис!$B$4:$B$300,$A175,Распис!$C$4:$C$300,"&lt;="&amp;X$1,Распис!$D$4:$D$300,"&gt;="&amp;X$1)&gt;0,SUMIFS(Распис!$H$4:$H$300,Распис!$B$4:$B$300,$A175,Распис!$C$4:$C$300,"&lt;="&amp;X$1,Распис!$D$4:$D$300,"&gt;="&amp;X$1),SUMIF(База!$B$3:$B$305,$A175,База!$H$3:$H$152))</f>
        <v>0</v>
      </c>
      <c r="Y175" s="46">
        <f ca="1">IF(COUNTIFS(Распис!$B$4:$B$300,$A175,Распис!$C$4:$C$300,"&lt;="&amp;Y$1,Распис!$D$4:$D$300,"&gt;="&amp;Y$1)&gt;0,SUMIFS(Распис!$I$4:$I$300,Распис!$B$4:$B$300,$A175,Распис!$C$4:$C$300,"&lt;="&amp;Y$1,Распис!$D$4:$D$300,"&gt;="&amp;Y$1),SUMIF(База!$B$3:$B$305,$A175,База!$I$3:$I$152))</f>
        <v>0</v>
      </c>
      <c r="Z175" s="46">
        <f ca="1">IF(COUNTIFS(Распис!$B$4:$B$300,$A175,Распис!$C$4:$C$300,"&lt;="&amp;Z$1,Распис!$D$4:$D$300,"&gt;="&amp;Z$1)&gt;0,SUMIFS(Распис!$J$4:$J$300,Распис!$B$4:$B$300,$A175,Распис!$C$4:$C$300,"&lt;="&amp;Z$1,Распис!$D$4:$D$300,"&gt;="&amp;Z$1),SUMIF(База!$B$3:$B$305,$A175,База!$J$3:$J$152))</f>
        <v>0</v>
      </c>
      <c r="AA175" s="46" t="s">
        <v>25</v>
      </c>
      <c r="AB175" s="46" t="s">
        <v>23</v>
      </c>
      <c r="AC175" s="46" t="s">
        <v>25</v>
      </c>
      <c r="AD175" s="46" t="s">
        <v>25</v>
      </c>
      <c r="AE175" s="46" t="s">
        <v>25</v>
      </c>
      <c r="AF175" s="46" t="s">
        <v>25</v>
      </c>
      <c r="AG175" s="46">
        <f t="shared" ca="1" si="19"/>
        <v>0</v>
      </c>
      <c r="AH175" s="46">
        <f ca="1">AG175-SUMIFS(Распред!$G$4:$G$300,Распред!$B$4:$B$300,"май",Распред!$F$4:$F$300,A175)</f>
        <v>0</v>
      </c>
      <c r="AI175" s="46">
        <f ca="1">AH175+(COUNTIF(B175:AF175,"КД")+SUMIFS(Распред!$AH$4:$AH$300,Распред!$F$4:$F$300,A175,Распред!$B$4:$B$300,"май"))*4</f>
        <v>20</v>
      </c>
      <c r="AJ175" s="46">
        <f t="shared" ca="1" si="20"/>
        <v>0</v>
      </c>
      <c r="AK175" s="46">
        <f t="shared" ca="1" si="21"/>
        <v>0</v>
      </c>
      <c r="AL175" s="46">
        <f>SUMIFS(Распред!$K$4:$K$300,Распред!$B$4:$B$300,"май",Распред!$J$4:$J$300,A175)+SUMIFS(Распред!$M$4:$M$300,Распред!$B$4:$B$300,"май",Распред!$L$4:$L$300,A175)+SUMIFS(Распред!$O$4:$O$300,Распред!$B$4:$B$300,"май",Распред!$N$4:$N$300,A175)+SUMIFS(Распред!$Q$4:$Q$300,Распред!$B$4:$B$300,"май",Распред!$P$4:$P$300,A175)+SUMIFS(Распред!$S$4:$S$300,Распред!$B$4:$B$300,"май",Распред!$R$4:$R$300,A175)+SUMIFS(Распред!$U$4:$U$300,Распред!$B$4:$B$300,"май",Распред!$T$4:$T$300,A175)+SUMIFS(Распред!$W$4:$W$300,Распред!$B$4:$B$300,"май",Распред!$V$4:$V$300,A175)+SUMIFS(Распред!$Y$4:$Y$300,Распред!$B$4:$B$300,"май",Распред!$X$4:$X$300,A175)+SUMIFS(Распред!$AA$4:$AA$300,Распред!$B$4:$B$300,"май",Распред!$Z$4:$Z$300,A175)+SUMIFS(Распред!$AC$4:$AC$300,Распред!$B$4:$B$300,"май",Распред!$AB$4:$AB$300,A175)</f>
        <v>0</v>
      </c>
      <c r="AM175" s="46">
        <f t="shared" ca="1" si="22"/>
        <v>0</v>
      </c>
      <c r="AN175" s="46">
        <f t="shared" ca="1" si="23"/>
        <v>0</v>
      </c>
      <c r="AO175" s="46">
        <f t="shared" ca="1" si="24"/>
        <v>0</v>
      </c>
      <c r="AP175" s="46">
        <f>январь!AP175</f>
        <v>0</v>
      </c>
      <c r="AQ175" s="46">
        <f t="shared" ca="1" si="34"/>
        <v>0</v>
      </c>
      <c r="AR175" s="47"/>
      <c r="AS175" s="47">
        <f t="shared" ca="1" si="26"/>
        <v>0</v>
      </c>
      <c r="AT175" s="47"/>
      <c r="AU175" s="47"/>
      <c r="AV175" s="47"/>
      <c r="AW175" s="47"/>
      <c r="AX175" s="47"/>
      <c r="AY175" s="184"/>
      <c r="AZ175" s="184"/>
      <c r="BA175" s="184"/>
      <c r="BB175" s="184"/>
      <c r="BC175" s="184"/>
      <c r="BD175" s="184"/>
      <c r="BE175" s="184"/>
    </row>
    <row r="176" spans="1:57" x14ac:dyDescent="0.25">
      <c r="A176" s="47">
        <f>База!B176</f>
        <v>0</v>
      </c>
      <c r="B176" s="46" t="s">
        <v>24</v>
      </c>
      <c r="C176" s="46">
        <f ca="1">IF(COUNTIFS(Распис!$B$4:$B$300,$A176,Распис!$C$4:$C$300,"&lt;="&amp;C$1,Распис!$D$4:$D$300,"&gt;="&amp;C$1)&gt;0,SUMIFS(Распис!$H$4:$H$300,Распис!$B$4:$B$300,$A176,Распис!$C$4:$C$300,"&lt;="&amp;C$1,Распис!$D$4:$D$300,"&gt;="&amp;C$1),SUMIF(База!$B$3:$B$305,$A176,База!$H$3:$H$152))</f>
        <v>0</v>
      </c>
      <c r="D176" s="46">
        <f ca="1">IF(COUNTIFS(Распис!$B$4:$B$300,$A176,Распис!$C$4:$C$300,"&lt;="&amp;D$1,Распис!$D$4:$D$300,"&gt;="&amp;D$1)&gt;0,SUMIFS(Распис!$I$4:$I$300,Распис!$B$4:$B$300,$A176,Распис!$C$4:$C$300,"&lt;="&amp;D$1,Распис!$D$4:$D$300,"&gt;="&amp;D$1),SUMIF(База!$B$3:$B$305,$A176,База!$I$3:$I$152))</f>
        <v>0</v>
      </c>
      <c r="E176" s="46">
        <f ca="1">IF(COUNTIFS(Распис!$B$4:$B$300,$A176,Распис!$C$4:$C$300,"&lt;="&amp;E$1,Распис!$D$4:$D$300,"&gt;="&amp;E$1)&gt;0,SUMIFS(Распис!$J$4:$J$300,Распис!$B$4:$B$300,$A176,Распис!$C$4:$C$300,"&lt;="&amp;E$1,Распис!$D$4:$D$300,"&gt;="&amp;E$1),SUMIF(База!$B$3:$B$305,$A176,База!$J$3:$J$152))</f>
        <v>0</v>
      </c>
      <c r="F176" s="46">
        <f ca="1">IF(COUNTIFS(Распис!$B$4:$B$300,$A176,Распис!$C$4:$C$300,"&lt;="&amp;F$1,Распис!$D$4:$D$300,"&gt;="&amp;F$1)&gt;0,SUMIFS(Распис!$K$4:$K$300,Распис!$B$4:$B$300,$A176,Распис!$C$4:$C$300,"&lt;="&amp;F$1,Распис!$D$4:$D$300,"&gt;="&amp;F$1),SUMIF(База!$B$3:$B$305,$A176,База!$K$3:$K$152))</f>
        <v>0</v>
      </c>
      <c r="G176" s="46" t="s">
        <v>23</v>
      </c>
      <c r="H176" s="46" t="s">
        <v>24</v>
      </c>
      <c r="I176" s="46">
        <f ca="1">IF(COUNTIFS(Распис!$B$4:$B$300,$A176,Распис!$C$4:$C$300,"&lt;="&amp;I$1,Распис!$D$4:$D$300,"&gt;="&amp;I$1)&gt;0,SUMIFS(Распис!$G$4:$G$300,Распис!$B$4:$B$300,$A176,Распис!$C$4:$C$300,"&lt;="&amp;I$1,Распис!$D$4:$D$300,"&gt;="&amp;I$1),SUMIF(База!$B$3:$B$305,$A176,База!$G$3:$G$152))</f>
        <v>0</v>
      </c>
      <c r="J176" s="46" t="s">
        <v>24</v>
      </c>
      <c r="K176" s="46">
        <f ca="1">IF(COUNTIFS(Распис!$B$4:$B$300,$A176,Распис!$C$4:$C$300,"&lt;="&amp;K$1,Распис!$D$4:$D$300,"&gt;="&amp;K$1)&gt;0,SUMIFS(Распис!$I$4:$I$300,Распис!$B$4:$B$300,$A176,Распис!$C$4:$C$300,"&lt;="&amp;K$1,Распис!$D$4:$D$300,"&gt;="&amp;K$1),SUMIF(База!$B$3:$B$305,$A176,База!$I$3:$I$152))</f>
        <v>0</v>
      </c>
      <c r="L176" s="46">
        <f ca="1">IF(COUNTIFS(Распис!$B$4:$B$300,$A176,Распис!$C$4:$C$300,"&lt;="&amp;L$1,Распис!$D$4:$D$300,"&gt;="&amp;L$1)&gt;0,SUMIFS(Распис!$J$4:$J$300,Распис!$B$4:$B$300,$A176,Распис!$C$4:$C$300,"&lt;="&amp;L$1,Распис!$D$4:$D$300,"&gt;="&amp;L$1),SUMIF(База!$B$3:$B$305,$A176,База!$J$3:$J$152))</f>
        <v>0</v>
      </c>
      <c r="M176" s="46">
        <f ca="1">IF(COUNTIFS(Распис!$B$4:$B$300,$A176,Распис!$C$4:$C$300,"&lt;="&amp;M$1,Распис!$D$4:$D$300,"&gt;="&amp;M$1)&gt;0,SUMIFS(Распис!$K$4:$K$300,Распис!$B$4:$B$300,$A176,Распис!$C$4:$C$300,"&lt;="&amp;M$1,Распис!$D$4:$D$300,"&gt;="&amp;M$1),SUMIF(База!$B$3:$B$305,$A176,База!$K$3:$K$152))</f>
        <v>0</v>
      </c>
      <c r="N176" s="46" t="s">
        <v>23</v>
      </c>
      <c r="O176" s="46">
        <f ca="1">IF(COUNTIFS(Распис!$B$4:$B$300,$A176,Распис!$C$4:$C$300,"&lt;="&amp;O$1,Распис!$D$4:$D$300,"&gt;="&amp;O$1)&gt;0,SUMIFS(Распис!$F$4:$F$300,Распис!$B$4:$B$300,$A176,Распис!$C$4:$C$300,"&lt;="&amp;O$1,Распис!$D$4:$D$300,"&gt;="&amp;O$1),SUMIF(База!$B$3:$B$305,$A176,База!$F$3:$F$152))</f>
        <v>0</v>
      </c>
      <c r="P176" s="46">
        <f ca="1">IF(COUNTIFS(Распис!$B$4:$B$300,$A176,Распис!$C$4:$C$300,"&lt;="&amp;P$1,Распис!$D$4:$D$300,"&gt;="&amp;P$1)&gt;0,SUMIFS(Распис!$G$4:$G$300,Распис!$B$4:$B$300,$A176,Распис!$C$4:$C$300,"&lt;="&amp;P$1,Распис!$D$4:$D$300,"&gt;="&amp;P$1),SUMIF(База!$B$3:$B$305,$A176,База!$G$3:$G$152))</f>
        <v>0</v>
      </c>
      <c r="Q176" s="46">
        <f ca="1">IF(COUNTIFS(Распис!$B$4:$B$300,$A176,Распис!$C$4:$C$300,"&lt;="&amp;Q$1,Распис!$D$4:$D$300,"&gt;="&amp;Q$1)&gt;0,SUMIFS(Распис!$H$4:$H$300,Распис!$B$4:$B$300,$A176,Распис!$C$4:$C$300,"&lt;="&amp;Q$1,Распис!$D$4:$D$300,"&gt;="&amp;Q$1),SUMIF(База!$B$3:$B$305,$A176,База!$H$3:$H$152))</f>
        <v>0</v>
      </c>
      <c r="R176" s="46">
        <f ca="1">IF(COUNTIFS(Распис!$B$4:$B$300,$A176,Распис!$C$4:$C$300,"&lt;="&amp;R$1,Распис!$D$4:$D$300,"&gt;="&amp;R$1)&gt;0,SUMIFS(Распис!$I$4:$I$300,Распис!$B$4:$B$300,$A176,Распис!$C$4:$C$300,"&lt;="&amp;R$1,Распис!$D$4:$D$300,"&gt;="&amp;R$1),SUMIF(База!$B$3:$B$305,$A176,База!$I$3:$I$152))</f>
        <v>0</v>
      </c>
      <c r="S176" s="46">
        <f ca="1">IF(COUNTIFS(Распис!$B$4:$B$300,$A176,Распис!$C$4:$C$300,"&lt;="&amp;S$1,Распис!$D$4:$D$300,"&gt;="&amp;S$1)&gt;0,SUMIFS(Распис!$J$4:$J$300,Распис!$B$4:$B$300,$A176,Распис!$C$4:$C$300,"&lt;="&amp;S$1,Распис!$D$4:$D$300,"&gt;="&amp;S$1),SUMIF(База!$B$3:$B$305,$A176,База!$J$3:$J$152))</f>
        <v>0</v>
      </c>
      <c r="T176" s="46">
        <f ca="1">IF(COUNTIFS(Распис!$B$4:$B$300,$A176,Распис!$C$4:$C$300,"&lt;="&amp;T$1,Распис!$D$4:$D$300,"&gt;="&amp;T$1)&gt;0,SUMIFS(Распис!$K$4:$K$300,Распис!$B$4:$B$300,$A176,Распис!$C$4:$C$300,"&lt;="&amp;T$1,Распис!$D$4:$D$300,"&gt;="&amp;T$1),SUMIF(База!$B$3:$B$305,$A176,База!$K$3:$K$152))</f>
        <v>0</v>
      </c>
      <c r="U176" s="46" t="s">
        <v>23</v>
      </c>
      <c r="V176" s="46">
        <f ca="1">IF(COUNTIFS(Распис!$B$4:$B$300,$A176,Распис!$C$4:$C$300,"&lt;="&amp;V$1,Распис!$D$4:$D$300,"&gt;="&amp;V$1)&gt;0,SUMIFS(Распис!$F$4:$F$300,Распис!$B$4:$B$300,$A176,Распис!$C$4:$C$300,"&lt;="&amp;V$1,Распис!$D$4:$D$300,"&gt;="&amp;V$1),SUMIF(База!$B$3:$B$305,$A176,База!$F$3:$F$152))</f>
        <v>0</v>
      </c>
      <c r="W176" s="46">
        <f ca="1">IF(COUNTIFS(Распис!$B$4:$B$300,$A176,Распис!$C$4:$C$300,"&lt;="&amp;W$1,Распис!$D$4:$D$300,"&gt;="&amp;W$1)&gt;0,SUMIFS(Распис!$G$4:$G$300,Распис!$B$4:$B$300,$A176,Распис!$C$4:$C$300,"&lt;="&amp;W$1,Распис!$D$4:$D$300,"&gt;="&amp;W$1),SUMIF(База!$B$3:$B$305,$A176,База!$G$3:$G$152))</f>
        <v>0</v>
      </c>
      <c r="X176" s="46">
        <f ca="1">IF(COUNTIFS(Распис!$B$4:$B$300,$A176,Распис!$C$4:$C$300,"&lt;="&amp;X$1,Распис!$D$4:$D$300,"&gt;="&amp;X$1)&gt;0,SUMIFS(Распис!$H$4:$H$300,Распис!$B$4:$B$300,$A176,Распис!$C$4:$C$300,"&lt;="&amp;X$1,Распис!$D$4:$D$300,"&gt;="&amp;X$1),SUMIF(База!$B$3:$B$305,$A176,База!$H$3:$H$152))</f>
        <v>0</v>
      </c>
      <c r="Y176" s="46">
        <f ca="1">IF(COUNTIFS(Распис!$B$4:$B$300,$A176,Распис!$C$4:$C$300,"&lt;="&amp;Y$1,Распис!$D$4:$D$300,"&gt;="&amp;Y$1)&gt;0,SUMIFS(Распис!$I$4:$I$300,Распис!$B$4:$B$300,$A176,Распис!$C$4:$C$300,"&lt;="&amp;Y$1,Распис!$D$4:$D$300,"&gt;="&amp;Y$1),SUMIF(База!$B$3:$B$305,$A176,База!$I$3:$I$152))</f>
        <v>0</v>
      </c>
      <c r="Z176" s="46">
        <f ca="1">IF(COUNTIFS(Распис!$B$4:$B$300,$A176,Распис!$C$4:$C$300,"&lt;="&amp;Z$1,Распис!$D$4:$D$300,"&gt;="&amp;Z$1)&gt;0,SUMIFS(Распис!$J$4:$J$300,Распис!$B$4:$B$300,$A176,Распис!$C$4:$C$300,"&lt;="&amp;Z$1,Распис!$D$4:$D$300,"&gt;="&amp;Z$1),SUMIF(База!$B$3:$B$305,$A176,База!$J$3:$J$152))</f>
        <v>0</v>
      </c>
      <c r="AA176" s="46" t="s">
        <v>25</v>
      </c>
      <c r="AB176" s="46" t="s">
        <v>23</v>
      </c>
      <c r="AC176" s="46" t="s">
        <v>25</v>
      </c>
      <c r="AD176" s="46" t="s">
        <v>25</v>
      </c>
      <c r="AE176" s="46" t="s">
        <v>25</v>
      </c>
      <c r="AF176" s="46" t="s">
        <v>25</v>
      </c>
      <c r="AG176" s="46">
        <f t="shared" ca="1" si="19"/>
        <v>0</v>
      </c>
      <c r="AH176" s="46">
        <f ca="1">AG176-SUMIFS(Распред!$G$4:$G$300,Распред!$B$4:$B$300,"май",Распред!$F$4:$F$300,A176)</f>
        <v>0</v>
      </c>
      <c r="AI176" s="46">
        <f ca="1">AH176+(COUNTIF(B176:AF176,"КД")+SUMIFS(Распред!$AH$4:$AH$300,Распред!$F$4:$F$300,A176,Распред!$B$4:$B$300,"май"))*4</f>
        <v>20</v>
      </c>
      <c r="AJ176" s="46">
        <f t="shared" ca="1" si="20"/>
        <v>0</v>
      </c>
      <c r="AK176" s="46">
        <f t="shared" ca="1" si="21"/>
        <v>0</v>
      </c>
      <c r="AL176" s="46">
        <f>SUMIFS(Распред!$K$4:$K$300,Распред!$B$4:$B$300,"май",Распред!$J$4:$J$300,A176)+SUMIFS(Распред!$M$4:$M$300,Распред!$B$4:$B$300,"май",Распред!$L$4:$L$300,A176)+SUMIFS(Распред!$O$4:$O$300,Распред!$B$4:$B$300,"май",Распред!$N$4:$N$300,A176)+SUMIFS(Распред!$Q$4:$Q$300,Распред!$B$4:$B$300,"май",Распред!$P$4:$P$300,A176)+SUMIFS(Распред!$S$4:$S$300,Распред!$B$4:$B$300,"май",Распред!$R$4:$R$300,A176)+SUMIFS(Распред!$U$4:$U$300,Распред!$B$4:$B$300,"май",Распред!$T$4:$T$300,A176)+SUMIFS(Распред!$W$4:$W$300,Распред!$B$4:$B$300,"май",Распред!$V$4:$V$300,A176)+SUMIFS(Распред!$Y$4:$Y$300,Распред!$B$4:$B$300,"май",Распред!$X$4:$X$300,A176)+SUMIFS(Распред!$AA$4:$AA$300,Распред!$B$4:$B$300,"май",Распред!$Z$4:$Z$300,A176)+SUMIFS(Распред!$AC$4:$AC$300,Распред!$B$4:$B$300,"май",Распред!$AB$4:$AB$300,A176)</f>
        <v>0</v>
      </c>
      <c r="AM176" s="46">
        <f t="shared" ca="1" si="22"/>
        <v>0</v>
      </c>
      <c r="AN176" s="46">
        <f t="shared" ca="1" si="23"/>
        <v>0</v>
      </c>
      <c r="AO176" s="46">
        <f t="shared" ca="1" si="24"/>
        <v>0</v>
      </c>
      <c r="AP176" s="46">
        <f>январь!AP176</f>
        <v>0</v>
      </c>
      <c r="AQ176" s="46">
        <f t="shared" ca="1" si="34"/>
        <v>0</v>
      </c>
      <c r="AR176" s="47"/>
      <c r="AS176" s="47">
        <f t="shared" ca="1" si="26"/>
        <v>0</v>
      </c>
      <c r="AT176" s="47"/>
      <c r="AU176" s="47"/>
      <c r="AV176" s="47"/>
      <c r="AW176" s="47"/>
      <c r="AX176" s="47"/>
      <c r="AY176" s="184"/>
      <c r="AZ176" s="184"/>
      <c r="BA176" s="184"/>
      <c r="BB176" s="184"/>
      <c r="BC176" s="184"/>
      <c r="BD176" s="184"/>
      <c r="BE176" s="184"/>
    </row>
    <row r="177" spans="1:57" x14ac:dyDescent="0.25">
      <c r="A177" s="47">
        <f>База!B177</f>
        <v>0</v>
      </c>
      <c r="B177" s="46" t="s">
        <v>24</v>
      </c>
      <c r="C177" s="46">
        <f ca="1">IF(COUNTIFS(Распис!$B$4:$B$300,$A177,Распис!$C$4:$C$300,"&lt;="&amp;C$1,Распис!$D$4:$D$300,"&gt;="&amp;C$1)&gt;0,SUMIFS(Распис!$H$4:$H$300,Распис!$B$4:$B$300,$A177,Распис!$C$4:$C$300,"&lt;="&amp;C$1,Распис!$D$4:$D$300,"&gt;="&amp;C$1),SUMIF(База!$B$3:$B$305,$A177,База!$H$3:$H$152))</f>
        <v>0</v>
      </c>
      <c r="D177" s="46">
        <f ca="1">IF(COUNTIFS(Распис!$B$4:$B$300,$A177,Распис!$C$4:$C$300,"&lt;="&amp;D$1,Распис!$D$4:$D$300,"&gt;="&amp;D$1)&gt;0,SUMIFS(Распис!$I$4:$I$300,Распис!$B$4:$B$300,$A177,Распис!$C$4:$C$300,"&lt;="&amp;D$1,Распис!$D$4:$D$300,"&gt;="&amp;D$1),SUMIF(База!$B$3:$B$305,$A177,База!$I$3:$I$152))</f>
        <v>0</v>
      </c>
      <c r="E177" s="46">
        <f ca="1">IF(COUNTIFS(Распис!$B$4:$B$300,$A177,Распис!$C$4:$C$300,"&lt;="&amp;E$1,Распис!$D$4:$D$300,"&gt;="&amp;E$1)&gt;0,SUMIFS(Распис!$J$4:$J$300,Распис!$B$4:$B$300,$A177,Распис!$C$4:$C$300,"&lt;="&amp;E$1,Распис!$D$4:$D$300,"&gt;="&amp;E$1),SUMIF(База!$B$3:$B$305,$A177,База!$J$3:$J$152))</f>
        <v>0</v>
      </c>
      <c r="F177" s="46">
        <f ca="1">IF(COUNTIFS(Распис!$B$4:$B$300,$A177,Распис!$C$4:$C$300,"&lt;="&amp;F$1,Распис!$D$4:$D$300,"&gt;="&amp;F$1)&gt;0,SUMIFS(Распис!$K$4:$K$300,Распис!$B$4:$B$300,$A177,Распис!$C$4:$C$300,"&lt;="&amp;F$1,Распис!$D$4:$D$300,"&gt;="&amp;F$1),SUMIF(База!$B$3:$B$305,$A177,База!$K$3:$K$152))</f>
        <v>0</v>
      </c>
      <c r="G177" s="46" t="s">
        <v>23</v>
      </c>
      <c r="H177" s="46" t="s">
        <v>24</v>
      </c>
      <c r="I177" s="46">
        <f ca="1">IF(COUNTIFS(Распис!$B$4:$B$300,$A177,Распис!$C$4:$C$300,"&lt;="&amp;I$1,Распис!$D$4:$D$300,"&gt;="&amp;I$1)&gt;0,SUMIFS(Распис!$G$4:$G$300,Распис!$B$4:$B$300,$A177,Распис!$C$4:$C$300,"&lt;="&amp;I$1,Распис!$D$4:$D$300,"&gt;="&amp;I$1),SUMIF(База!$B$3:$B$305,$A177,База!$G$3:$G$152))</f>
        <v>0</v>
      </c>
      <c r="J177" s="46" t="s">
        <v>24</v>
      </c>
      <c r="K177" s="46">
        <f ca="1">IF(COUNTIFS(Распис!$B$4:$B$300,$A177,Распис!$C$4:$C$300,"&lt;="&amp;K$1,Распис!$D$4:$D$300,"&gt;="&amp;K$1)&gt;0,SUMIFS(Распис!$I$4:$I$300,Распис!$B$4:$B$300,$A177,Распис!$C$4:$C$300,"&lt;="&amp;K$1,Распис!$D$4:$D$300,"&gt;="&amp;K$1),SUMIF(База!$B$3:$B$305,$A177,База!$I$3:$I$152))</f>
        <v>0</v>
      </c>
      <c r="L177" s="46">
        <f ca="1">IF(COUNTIFS(Распис!$B$4:$B$300,$A177,Распис!$C$4:$C$300,"&lt;="&amp;L$1,Распис!$D$4:$D$300,"&gt;="&amp;L$1)&gt;0,SUMIFS(Распис!$J$4:$J$300,Распис!$B$4:$B$300,$A177,Распис!$C$4:$C$300,"&lt;="&amp;L$1,Распис!$D$4:$D$300,"&gt;="&amp;L$1),SUMIF(База!$B$3:$B$305,$A177,База!$J$3:$J$152))</f>
        <v>0</v>
      </c>
      <c r="M177" s="46">
        <f ca="1">IF(COUNTIFS(Распис!$B$4:$B$300,$A177,Распис!$C$4:$C$300,"&lt;="&amp;M$1,Распис!$D$4:$D$300,"&gt;="&amp;M$1)&gt;0,SUMIFS(Распис!$K$4:$K$300,Распис!$B$4:$B$300,$A177,Распис!$C$4:$C$300,"&lt;="&amp;M$1,Распис!$D$4:$D$300,"&gt;="&amp;M$1),SUMIF(База!$B$3:$B$305,$A177,База!$K$3:$K$152))</f>
        <v>0</v>
      </c>
      <c r="N177" s="46" t="s">
        <v>23</v>
      </c>
      <c r="O177" s="46">
        <f ca="1">IF(COUNTIFS(Распис!$B$4:$B$300,$A177,Распис!$C$4:$C$300,"&lt;="&amp;O$1,Распис!$D$4:$D$300,"&gt;="&amp;O$1)&gt;0,SUMIFS(Распис!$F$4:$F$300,Распис!$B$4:$B$300,$A177,Распис!$C$4:$C$300,"&lt;="&amp;O$1,Распис!$D$4:$D$300,"&gt;="&amp;O$1),SUMIF(База!$B$3:$B$305,$A177,База!$F$3:$F$152))</f>
        <v>0</v>
      </c>
      <c r="P177" s="46">
        <f ca="1">IF(COUNTIFS(Распис!$B$4:$B$300,$A177,Распис!$C$4:$C$300,"&lt;="&amp;P$1,Распис!$D$4:$D$300,"&gt;="&amp;P$1)&gt;0,SUMIFS(Распис!$G$4:$G$300,Распис!$B$4:$B$300,$A177,Распис!$C$4:$C$300,"&lt;="&amp;P$1,Распис!$D$4:$D$300,"&gt;="&amp;P$1),SUMIF(База!$B$3:$B$305,$A177,База!$G$3:$G$152))</f>
        <v>0</v>
      </c>
      <c r="Q177" s="46">
        <f ca="1">IF(COUNTIFS(Распис!$B$4:$B$300,$A177,Распис!$C$4:$C$300,"&lt;="&amp;Q$1,Распис!$D$4:$D$300,"&gt;="&amp;Q$1)&gt;0,SUMIFS(Распис!$H$4:$H$300,Распис!$B$4:$B$300,$A177,Распис!$C$4:$C$300,"&lt;="&amp;Q$1,Распис!$D$4:$D$300,"&gt;="&amp;Q$1),SUMIF(База!$B$3:$B$305,$A177,База!$H$3:$H$152))</f>
        <v>0</v>
      </c>
      <c r="R177" s="46">
        <f ca="1">IF(COUNTIFS(Распис!$B$4:$B$300,$A177,Распис!$C$4:$C$300,"&lt;="&amp;R$1,Распис!$D$4:$D$300,"&gt;="&amp;R$1)&gt;0,SUMIFS(Распис!$I$4:$I$300,Распис!$B$4:$B$300,$A177,Распис!$C$4:$C$300,"&lt;="&amp;R$1,Распис!$D$4:$D$300,"&gt;="&amp;R$1),SUMIF(База!$B$3:$B$305,$A177,База!$I$3:$I$152))</f>
        <v>0</v>
      </c>
      <c r="S177" s="46">
        <f ca="1">IF(COUNTIFS(Распис!$B$4:$B$300,$A177,Распис!$C$4:$C$300,"&lt;="&amp;S$1,Распис!$D$4:$D$300,"&gt;="&amp;S$1)&gt;0,SUMIFS(Распис!$J$4:$J$300,Распис!$B$4:$B$300,$A177,Распис!$C$4:$C$300,"&lt;="&amp;S$1,Распис!$D$4:$D$300,"&gt;="&amp;S$1),SUMIF(База!$B$3:$B$305,$A177,База!$J$3:$J$152))</f>
        <v>0</v>
      </c>
      <c r="T177" s="46">
        <f ca="1">IF(COUNTIFS(Распис!$B$4:$B$300,$A177,Распис!$C$4:$C$300,"&lt;="&amp;T$1,Распис!$D$4:$D$300,"&gt;="&amp;T$1)&gt;0,SUMIFS(Распис!$K$4:$K$300,Распис!$B$4:$B$300,$A177,Распис!$C$4:$C$300,"&lt;="&amp;T$1,Распис!$D$4:$D$300,"&gt;="&amp;T$1),SUMIF(База!$B$3:$B$305,$A177,База!$K$3:$K$152))</f>
        <v>0</v>
      </c>
      <c r="U177" s="46" t="s">
        <v>23</v>
      </c>
      <c r="V177" s="46">
        <f ca="1">IF(COUNTIFS(Распис!$B$4:$B$300,$A177,Распис!$C$4:$C$300,"&lt;="&amp;V$1,Распис!$D$4:$D$300,"&gt;="&amp;V$1)&gt;0,SUMIFS(Распис!$F$4:$F$300,Распис!$B$4:$B$300,$A177,Распис!$C$4:$C$300,"&lt;="&amp;V$1,Распис!$D$4:$D$300,"&gt;="&amp;V$1),SUMIF(База!$B$3:$B$305,$A177,База!$F$3:$F$152))</f>
        <v>0</v>
      </c>
      <c r="W177" s="46">
        <f ca="1">IF(COUNTIFS(Распис!$B$4:$B$300,$A177,Распис!$C$4:$C$300,"&lt;="&amp;W$1,Распис!$D$4:$D$300,"&gt;="&amp;W$1)&gt;0,SUMIFS(Распис!$G$4:$G$300,Распис!$B$4:$B$300,$A177,Распис!$C$4:$C$300,"&lt;="&amp;W$1,Распис!$D$4:$D$300,"&gt;="&amp;W$1),SUMIF(База!$B$3:$B$305,$A177,База!$G$3:$G$152))</f>
        <v>0</v>
      </c>
      <c r="X177" s="46">
        <f ca="1">IF(COUNTIFS(Распис!$B$4:$B$300,$A177,Распис!$C$4:$C$300,"&lt;="&amp;X$1,Распис!$D$4:$D$300,"&gt;="&amp;X$1)&gt;0,SUMIFS(Распис!$H$4:$H$300,Распис!$B$4:$B$300,$A177,Распис!$C$4:$C$300,"&lt;="&amp;X$1,Распис!$D$4:$D$300,"&gt;="&amp;X$1),SUMIF(База!$B$3:$B$305,$A177,База!$H$3:$H$152))</f>
        <v>0</v>
      </c>
      <c r="Y177" s="46">
        <f ca="1">IF(COUNTIFS(Распис!$B$4:$B$300,$A177,Распис!$C$4:$C$300,"&lt;="&amp;Y$1,Распис!$D$4:$D$300,"&gt;="&amp;Y$1)&gt;0,SUMIFS(Распис!$I$4:$I$300,Распис!$B$4:$B$300,$A177,Распис!$C$4:$C$300,"&lt;="&amp;Y$1,Распис!$D$4:$D$300,"&gt;="&amp;Y$1),SUMIF(База!$B$3:$B$305,$A177,База!$I$3:$I$152))</f>
        <v>0</v>
      </c>
      <c r="Z177" s="46">
        <f ca="1">IF(COUNTIFS(Распис!$B$4:$B$300,$A177,Распис!$C$4:$C$300,"&lt;="&amp;Z$1,Распис!$D$4:$D$300,"&gt;="&amp;Z$1)&gt;0,SUMIFS(Распис!$J$4:$J$300,Распис!$B$4:$B$300,$A177,Распис!$C$4:$C$300,"&lt;="&amp;Z$1,Распис!$D$4:$D$300,"&gt;="&amp;Z$1),SUMIF(База!$B$3:$B$305,$A177,База!$J$3:$J$152))</f>
        <v>0</v>
      </c>
      <c r="AA177" s="46" t="s">
        <v>25</v>
      </c>
      <c r="AB177" s="46" t="s">
        <v>23</v>
      </c>
      <c r="AC177" s="46" t="s">
        <v>25</v>
      </c>
      <c r="AD177" s="46" t="s">
        <v>25</v>
      </c>
      <c r="AE177" s="46" t="s">
        <v>25</v>
      </c>
      <c r="AF177" s="46" t="s">
        <v>25</v>
      </c>
      <c r="AG177" s="46">
        <f t="shared" ca="1" si="19"/>
        <v>0</v>
      </c>
      <c r="AH177" s="46">
        <f ca="1">AG177-SUMIFS(Распред!$G$4:$G$300,Распред!$B$4:$B$300,"май",Распред!$F$4:$F$300,A177)</f>
        <v>0</v>
      </c>
      <c r="AI177" s="46">
        <f ca="1">AH177+(COUNTIF(B177:AF177,"КД")+SUMIFS(Распред!$AH$4:$AH$300,Распред!$F$4:$F$300,A177,Распред!$B$4:$B$300,"май"))*4</f>
        <v>20</v>
      </c>
      <c r="AJ177" s="46">
        <f t="shared" ca="1" si="20"/>
        <v>0</v>
      </c>
      <c r="AK177" s="46">
        <f t="shared" ca="1" si="21"/>
        <v>0</v>
      </c>
      <c r="AL177" s="46">
        <f>SUMIFS(Распред!$K$4:$K$300,Распред!$B$4:$B$300,"май",Распред!$J$4:$J$300,A177)+SUMIFS(Распред!$M$4:$M$300,Распред!$B$4:$B$300,"май",Распред!$L$4:$L$300,A177)+SUMIFS(Распред!$O$4:$O$300,Распред!$B$4:$B$300,"май",Распред!$N$4:$N$300,A177)+SUMIFS(Распред!$Q$4:$Q$300,Распред!$B$4:$B$300,"май",Распред!$P$4:$P$300,A177)+SUMIFS(Распред!$S$4:$S$300,Распред!$B$4:$B$300,"май",Распред!$R$4:$R$300,A177)+SUMIFS(Распред!$U$4:$U$300,Распред!$B$4:$B$300,"май",Распред!$T$4:$T$300,A177)+SUMIFS(Распред!$W$4:$W$300,Распред!$B$4:$B$300,"май",Распред!$V$4:$V$300,A177)+SUMIFS(Распред!$Y$4:$Y$300,Распред!$B$4:$B$300,"май",Распред!$X$4:$X$300,A177)+SUMIFS(Распред!$AA$4:$AA$300,Распред!$B$4:$B$300,"май",Распред!$Z$4:$Z$300,A177)+SUMIFS(Распред!$AC$4:$AC$300,Распред!$B$4:$B$300,"май",Распред!$AB$4:$AB$300,A177)</f>
        <v>0</v>
      </c>
      <c r="AM177" s="46">
        <f t="shared" ca="1" si="22"/>
        <v>0</v>
      </c>
      <c r="AN177" s="46">
        <f t="shared" ca="1" si="23"/>
        <v>0</v>
      </c>
      <c r="AO177" s="46">
        <f t="shared" ca="1" si="24"/>
        <v>0</v>
      </c>
      <c r="AP177" s="46">
        <f>январь!AP177</f>
        <v>0</v>
      </c>
      <c r="AQ177" s="46">
        <f t="shared" ca="1" si="34"/>
        <v>0</v>
      </c>
      <c r="AR177" s="47"/>
      <c r="AS177" s="47">
        <f t="shared" ca="1" si="26"/>
        <v>0</v>
      </c>
      <c r="AT177" s="47"/>
      <c r="AU177" s="47"/>
      <c r="AV177" s="47"/>
      <c r="AW177" s="47"/>
      <c r="AX177" s="47"/>
      <c r="AY177" s="184"/>
      <c r="AZ177" s="184"/>
      <c r="BA177" s="184"/>
      <c r="BB177" s="184"/>
      <c r="BC177" s="184"/>
      <c r="BD177" s="184"/>
      <c r="BE177" s="184"/>
    </row>
    <row r="178" spans="1:57" x14ac:dyDescent="0.25">
      <c r="A178" s="47">
        <f>База!B178</f>
        <v>0</v>
      </c>
      <c r="B178" s="46" t="s">
        <v>24</v>
      </c>
      <c r="C178" s="46">
        <f ca="1">IF(COUNTIFS(Распис!$B$4:$B$300,$A178,Распис!$C$4:$C$300,"&lt;="&amp;C$1,Распис!$D$4:$D$300,"&gt;="&amp;C$1)&gt;0,SUMIFS(Распис!$H$4:$H$300,Распис!$B$4:$B$300,$A178,Распис!$C$4:$C$300,"&lt;="&amp;C$1,Распис!$D$4:$D$300,"&gt;="&amp;C$1),SUMIF(База!$B$3:$B$305,$A178,База!$H$3:$H$152))</f>
        <v>0</v>
      </c>
      <c r="D178" s="46">
        <f ca="1">IF(COUNTIFS(Распис!$B$4:$B$300,$A178,Распис!$C$4:$C$300,"&lt;="&amp;D$1,Распис!$D$4:$D$300,"&gt;="&amp;D$1)&gt;0,SUMIFS(Распис!$I$4:$I$300,Распис!$B$4:$B$300,$A178,Распис!$C$4:$C$300,"&lt;="&amp;D$1,Распис!$D$4:$D$300,"&gt;="&amp;D$1),SUMIF(База!$B$3:$B$305,$A178,База!$I$3:$I$152))</f>
        <v>0</v>
      </c>
      <c r="E178" s="46">
        <f ca="1">IF(COUNTIFS(Распис!$B$4:$B$300,$A178,Распис!$C$4:$C$300,"&lt;="&amp;E$1,Распис!$D$4:$D$300,"&gt;="&amp;E$1)&gt;0,SUMIFS(Распис!$J$4:$J$300,Распис!$B$4:$B$300,$A178,Распис!$C$4:$C$300,"&lt;="&amp;E$1,Распис!$D$4:$D$300,"&gt;="&amp;E$1),SUMIF(База!$B$3:$B$305,$A178,База!$J$3:$J$152))</f>
        <v>0</v>
      </c>
      <c r="F178" s="46">
        <f ca="1">IF(COUNTIFS(Распис!$B$4:$B$300,$A178,Распис!$C$4:$C$300,"&lt;="&amp;F$1,Распис!$D$4:$D$300,"&gt;="&amp;F$1)&gt;0,SUMIFS(Распис!$K$4:$K$300,Распис!$B$4:$B$300,$A178,Распис!$C$4:$C$300,"&lt;="&amp;F$1,Распис!$D$4:$D$300,"&gt;="&amp;F$1),SUMIF(База!$B$3:$B$305,$A178,База!$K$3:$K$152))</f>
        <v>0</v>
      </c>
      <c r="G178" s="46" t="s">
        <v>23</v>
      </c>
      <c r="H178" s="46" t="s">
        <v>24</v>
      </c>
      <c r="I178" s="46">
        <f ca="1">IF(COUNTIFS(Распис!$B$4:$B$300,$A178,Распис!$C$4:$C$300,"&lt;="&amp;I$1,Распис!$D$4:$D$300,"&gt;="&amp;I$1)&gt;0,SUMIFS(Распис!$G$4:$G$300,Распис!$B$4:$B$300,$A178,Распис!$C$4:$C$300,"&lt;="&amp;I$1,Распис!$D$4:$D$300,"&gt;="&amp;I$1),SUMIF(База!$B$3:$B$305,$A178,База!$G$3:$G$152))</f>
        <v>0</v>
      </c>
      <c r="J178" s="46" t="s">
        <v>24</v>
      </c>
      <c r="K178" s="46">
        <f ca="1">IF(COUNTIFS(Распис!$B$4:$B$300,$A178,Распис!$C$4:$C$300,"&lt;="&amp;K$1,Распис!$D$4:$D$300,"&gt;="&amp;K$1)&gt;0,SUMIFS(Распис!$I$4:$I$300,Распис!$B$4:$B$300,$A178,Распис!$C$4:$C$300,"&lt;="&amp;K$1,Распис!$D$4:$D$300,"&gt;="&amp;K$1),SUMIF(База!$B$3:$B$305,$A178,База!$I$3:$I$152))</f>
        <v>0</v>
      </c>
      <c r="L178" s="46">
        <f ca="1">IF(COUNTIFS(Распис!$B$4:$B$300,$A178,Распис!$C$4:$C$300,"&lt;="&amp;L$1,Распис!$D$4:$D$300,"&gt;="&amp;L$1)&gt;0,SUMIFS(Распис!$J$4:$J$300,Распис!$B$4:$B$300,$A178,Распис!$C$4:$C$300,"&lt;="&amp;L$1,Распис!$D$4:$D$300,"&gt;="&amp;L$1),SUMIF(База!$B$3:$B$305,$A178,База!$J$3:$J$152))</f>
        <v>0</v>
      </c>
      <c r="M178" s="46">
        <f ca="1">IF(COUNTIFS(Распис!$B$4:$B$300,$A178,Распис!$C$4:$C$300,"&lt;="&amp;M$1,Распис!$D$4:$D$300,"&gt;="&amp;M$1)&gt;0,SUMIFS(Распис!$K$4:$K$300,Распис!$B$4:$B$300,$A178,Распис!$C$4:$C$300,"&lt;="&amp;M$1,Распис!$D$4:$D$300,"&gt;="&amp;M$1),SUMIF(База!$B$3:$B$305,$A178,База!$K$3:$K$152))</f>
        <v>0</v>
      </c>
      <c r="N178" s="46" t="s">
        <v>23</v>
      </c>
      <c r="O178" s="46">
        <f ca="1">IF(COUNTIFS(Распис!$B$4:$B$300,$A178,Распис!$C$4:$C$300,"&lt;="&amp;O$1,Распис!$D$4:$D$300,"&gt;="&amp;O$1)&gt;0,SUMIFS(Распис!$F$4:$F$300,Распис!$B$4:$B$300,$A178,Распис!$C$4:$C$300,"&lt;="&amp;O$1,Распис!$D$4:$D$300,"&gt;="&amp;O$1),SUMIF(База!$B$3:$B$305,$A178,База!$F$3:$F$152))</f>
        <v>0</v>
      </c>
      <c r="P178" s="46">
        <f ca="1">IF(COUNTIFS(Распис!$B$4:$B$300,$A178,Распис!$C$4:$C$300,"&lt;="&amp;P$1,Распис!$D$4:$D$300,"&gt;="&amp;P$1)&gt;0,SUMIFS(Распис!$G$4:$G$300,Распис!$B$4:$B$300,$A178,Распис!$C$4:$C$300,"&lt;="&amp;P$1,Распис!$D$4:$D$300,"&gt;="&amp;P$1),SUMIF(База!$B$3:$B$305,$A178,База!$G$3:$G$152))</f>
        <v>0</v>
      </c>
      <c r="Q178" s="46">
        <f ca="1">IF(COUNTIFS(Распис!$B$4:$B$300,$A178,Распис!$C$4:$C$300,"&lt;="&amp;Q$1,Распис!$D$4:$D$300,"&gt;="&amp;Q$1)&gt;0,SUMIFS(Распис!$H$4:$H$300,Распис!$B$4:$B$300,$A178,Распис!$C$4:$C$300,"&lt;="&amp;Q$1,Распис!$D$4:$D$300,"&gt;="&amp;Q$1),SUMIF(База!$B$3:$B$305,$A178,База!$H$3:$H$152))</f>
        <v>0</v>
      </c>
      <c r="R178" s="46">
        <f ca="1">IF(COUNTIFS(Распис!$B$4:$B$300,$A178,Распис!$C$4:$C$300,"&lt;="&amp;R$1,Распис!$D$4:$D$300,"&gt;="&amp;R$1)&gt;0,SUMIFS(Распис!$I$4:$I$300,Распис!$B$4:$B$300,$A178,Распис!$C$4:$C$300,"&lt;="&amp;R$1,Распис!$D$4:$D$300,"&gt;="&amp;R$1),SUMIF(База!$B$3:$B$305,$A178,База!$I$3:$I$152))</f>
        <v>0</v>
      </c>
      <c r="S178" s="46">
        <f ca="1">IF(COUNTIFS(Распис!$B$4:$B$300,$A178,Распис!$C$4:$C$300,"&lt;="&amp;S$1,Распис!$D$4:$D$300,"&gt;="&amp;S$1)&gt;0,SUMIFS(Распис!$J$4:$J$300,Распис!$B$4:$B$300,$A178,Распис!$C$4:$C$300,"&lt;="&amp;S$1,Распис!$D$4:$D$300,"&gt;="&amp;S$1),SUMIF(База!$B$3:$B$305,$A178,База!$J$3:$J$152))</f>
        <v>0</v>
      </c>
      <c r="T178" s="46">
        <f ca="1">IF(COUNTIFS(Распис!$B$4:$B$300,$A178,Распис!$C$4:$C$300,"&lt;="&amp;T$1,Распис!$D$4:$D$300,"&gt;="&amp;T$1)&gt;0,SUMIFS(Распис!$K$4:$K$300,Распис!$B$4:$B$300,$A178,Распис!$C$4:$C$300,"&lt;="&amp;T$1,Распис!$D$4:$D$300,"&gt;="&amp;T$1),SUMIF(База!$B$3:$B$305,$A178,База!$K$3:$K$152))</f>
        <v>0</v>
      </c>
      <c r="U178" s="46" t="s">
        <v>23</v>
      </c>
      <c r="V178" s="46">
        <f ca="1">IF(COUNTIFS(Распис!$B$4:$B$300,$A178,Распис!$C$4:$C$300,"&lt;="&amp;V$1,Распис!$D$4:$D$300,"&gt;="&amp;V$1)&gt;0,SUMIFS(Распис!$F$4:$F$300,Распис!$B$4:$B$300,$A178,Распис!$C$4:$C$300,"&lt;="&amp;V$1,Распис!$D$4:$D$300,"&gt;="&amp;V$1),SUMIF(База!$B$3:$B$305,$A178,База!$F$3:$F$152))</f>
        <v>0</v>
      </c>
      <c r="W178" s="46">
        <f ca="1">IF(COUNTIFS(Распис!$B$4:$B$300,$A178,Распис!$C$4:$C$300,"&lt;="&amp;W$1,Распис!$D$4:$D$300,"&gt;="&amp;W$1)&gt;0,SUMIFS(Распис!$G$4:$G$300,Распис!$B$4:$B$300,$A178,Распис!$C$4:$C$300,"&lt;="&amp;W$1,Распис!$D$4:$D$300,"&gt;="&amp;W$1),SUMIF(База!$B$3:$B$305,$A178,База!$G$3:$G$152))</f>
        <v>0</v>
      </c>
      <c r="X178" s="46">
        <f ca="1">IF(COUNTIFS(Распис!$B$4:$B$300,$A178,Распис!$C$4:$C$300,"&lt;="&amp;X$1,Распис!$D$4:$D$300,"&gt;="&amp;X$1)&gt;0,SUMIFS(Распис!$H$4:$H$300,Распис!$B$4:$B$300,$A178,Распис!$C$4:$C$300,"&lt;="&amp;X$1,Распис!$D$4:$D$300,"&gt;="&amp;X$1),SUMIF(База!$B$3:$B$305,$A178,База!$H$3:$H$152))</f>
        <v>0</v>
      </c>
      <c r="Y178" s="46">
        <f ca="1">IF(COUNTIFS(Распис!$B$4:$B$300,$A178,Распис!$C$4:$C$300,"&lt;="&amp;Y$1,Распис!$D$4:$D$300,"&gt;="&amp;Y$1)&gt;0,SUMIFS(Распис!$I$4:$I$300,Распис!$B$4:$B$300,$A178,Распис!$C$4:$C$300,"&lt;="&amp;Y$1,Распис!$D$4:$D$300,"&gt;="&amp;Y$1),SUMIF(База!$B$3:$B$305,$A178,База!$I$3:$I$152))</f>
        <v>0</v>
      </c>
      <c r="Z178" s="46">
        <f ca="1">IF(COUNTIFS(Распис!$B$4:$B$300,$A178,Распис!$C$4:$C$300,"&lt;="&amp;Z$1,Распис!$D$4:$D$300,"&gt;="&amp;Z$1)&gt;0,SUMIFS(Распис!$J$4:$J$300,Распис!$B$4:$B$300,$A178,Распис!$C$4:$C$300,"&lt;="&amp;Z$1,Распис!$D$4:$D$300,"&gt;="&amp;Z$1),SUMIF(База!$B$3:$B$305,$A178,База!$J$3:$J$152))</f>
        <v>0</v>
      </c>
      <c r="AA178" s="46" t="s">
        <v>25</v>
      </c>
      <c r="AB178" s="46" t="s">
        <v>23</v>
      </c>
      <c r="AC178" s="46" t="s">
        <v>25</v>
      </c>
      <c r="AD178" s="46" t="s">
        <v>25</v>
      </c>
      <c r="AE178" s="46" t="s">
        <v>25</v>
      </c>
      <c r="AF178" s="46" t="s">
        <v>25</v>
      </c>
      <c r="AG178" s="46">
        <f t="shared" ca="1" si="19"/>
        <v>0</v>
      </c>
      <c r="AH178" s="46">
        <f ca="1">AG178-SUMIFS(Распред!$G$4:$G$300,Распред!$B$4:$B$300,"май",Распред!$F$4:$F$300,A178)</f>
        <v>0</v>
      </c>
      <c r="AI178" s="46">
        <f ca="1">AH178+(COUNTIF(B178:AF178,"КД")+SUMIFS(Распред!$AH$4:$AH$300,Распред!$F$4:$F$300,A178,Распред!$B$4:$B$300,"май"))*4</f>
        <v>20</v>
      </c>
      <c r="AJ178" s="46">
        <f t="shared" ca="1" si="20"/>
        <v>0</v>
      </c>
      <c r="AK178" s="46">
        <f t="shared" ca="1" si="21"/>
        <v>0</v>
      </c>
      <c r="AL178" s="46">
        <f>SUMIFS(Распред!$K$4:$K$300,Распред!$B$4:$B$300,"май",Распред!$J$4:$J$300,A178)+SUMIFS(Распред!$M$4:$M$300,Распред!$B$4:$B$300,"май",Распред!$L$4:$L$300,A178)+SUMIFS(Распред!$O$4:$O$300,Распред!$B$4:$B$300,"май",Распред!$N$4:$N$300,A178)+SUMIFS(Распред!$Q$4:$Q$300,Распред!$B$4:$B$300,"май",Распред!$P$4:$P$300,A178)+SUMIFS(Распред!$S$4:$S$300,Распред!$B$4:$B$300,"май",Распред!$R$4:$R$300,A178)+SUMIFS(Распред!$U$4:$U$300,Распред!$B$4:$B$300,"май",Распред!$T$4:$T$300,A178)+SUMIFS(Распред!$W$4:$W$300,Распред!$B$4:$B$300,"май",Распред!$V$4:$V$300,A178)+SUMIFS(Распред!$Y$4:$Y$300,Распред!$B$4:$B$300,"май",Распред!$X$4:$X$300,A178)+SUMIFS(Распред!$AA$4:$AA$300,Распред!$B$4:$B$300,"май",Распред!$Z$4:$Z$300,A178)+SUMIFS(Распред!$AC$4:$AC$300,Распред!$B$4:$B$300,"май",Распред!$AB$4:$AB$300,A178)</f>
        <v>0</v>
      </c>
      <c r="AM178" s="46">
        <f t="shared" ca="1" si="22"/>
        <v>0</v>
      </c>
      <c r="AN178" s="46">
        <f t="shared" ca="1" si="23"/>
        <v>0</v>
      </c>
      <c r="AO178" s="46">
        <f t="shared" ca="1" si="24"/>
        <v>0</v>
      </c>
      <c r="AP178" s="46">
        <f>январь!AP178</f>
        <v>0</v>
      </c>
      <c r="AQ178" s="46">
        <f t="shared" ca="1" si="34"/>
        <v>0</v>
      </c>
      <c r="AR178" s="47"/>
      <c r="AS178" s="47">
        <f t="shared" ca="1" si="26"/>
        <v>0</v>
      </c>
      <c r="AT178" s="47"/>
      <c r="AU178" s="47"/>
      <c r="AV178" s="47"/>
      <c r="AW178" s="47"/>
      <c r="AX178" s="47"/>
      <c r="AY178" s="184"/>
      <c r="AZ178" s="184"/>
      <c r="BA178" s="184"/>
      <c r="BB178" s="184"/>
      <c r="BC178" s="184"/>
      <c r="BD178" s="184"/>
      <c r="BE178" s="184"/>
    </row>
    <row r="179" spans="1:57" x14ac:dyDescent="0.25">
      <c r="A179" s="47">
        <f>База!B179</f>
        <v>0</v>
      </c>
      <c r="B179" s="46" t="s">
        <v>24</v>
      </c>
      <c r="C179" s="46">
        <f ca="1">IF(COUNTIFS(Распис!$B$4:$B$300,$A179,Распис!$C$4:$C$300,"&lt;="&amp;C$1,Распис!$D$4:$D$300,"&gt;="&amp;C$1)&gt;0,SUMIFS(Распис!$H$4:$H$300,Распис!$B$4:$B$300,$A179,Распис!$C$4:$C$300,"&lt;="&amp;C$1,Распис!$D$4:$D$300,"&gt;="&amp;C$1),SUMIF(База!$B$3:$B$305,$A179,База!$H$3:$H$152))</f>
        <v>0</v>
      </c>
      <c r="D179" s="46">
        <f ca="1">IF(COUNTIFS(Распис!$B$4:$B$300,$A179,Распис!$C$4:$C$300,"&lt;="&amp;D$1,Распис!$D$4:$D$300,"&gt;="&amp;D$1)&gt;0,SUMIFS(Распис!$I$4:$I$300,Распис!$B$4:$B$300,$A179,Распис!$C$4:$C$300,"&lt;="&amp;D$1,Распис!$D$4:$D$300,"&gt;="&amp;D$1),SUMIF(База!$B$3:$B$305,$A179,База!$I$3:$I$152))</f>
        <v>0</v>
      </c>
      <c r="E179" s="46">
        <f ca="1">IF(COUNTIFS(Распис!$B$4:$B$300,$A179,Распис!$C$4:$C$300,"&lt;="&amp;E$1,Распис!$D$4:$D$300,"&gt;="&amp;E$1)&gt;0,SUMIFS(Распис!$J$4:$J$300,Распис!$B$4:$B$300,$A179,Распис!$C$4:$C$300,"&lt;="&amp;E$1,Распис!$D$4:$D$300,"&gt;="&amp;E$1),SUMIF(База!$B$3:$B$305,$A179,База!$J$3:$J$152))</f>
        <v>0</v>
      </c>
      <c r="F179" s="46">
        <f ca="1">IF(COUNTIFS(Распис!$B$4:$B$300,$A179,Распис!$C$4:$C$300,"&lt;="&amp;F$1,Распис!$D$4:$D$300,"&gt;="&amp;F$1)&gt;0,SUMIFS(Распис!$K$4:$K$300,Распис!$B$4:$B$300,$A179,Распис!$C$4:$C$300,"&lt;="&amp;F$1,Распис!$D$4:$D$300,"&gt;="&amp;F$1),SUMIF(База!$B$3:$B$305,$A179,База!$K$3:$K$152))</f>
        <v>0</v>
      </c>
      <c r="G179" s="46" t="s">
        <v>23</v>
      </c>
      <c r="H179" s="46" t="s">
        <v>24</v>
      </c>
      <c r="I179" s="46">
        <f ca="1">IF(COUNTIFS(Распис!$B$4:$B$300,$A179,Распис!$C$4:$C$300,"&lt;="&amp;I$1,Распис!$D$4:$D$300,"&gt;="&amp;I$1)&gt;0,SUMIFS(Распис!$G$4:$G$300,Распис!$B$4:$B$300,$A179,Распис!$C$4:$C$300,"&lt;="&amp;I$1,Распис!$D$4:$D$300,"&gt;="&amp;I$1),SUMIF(База!$B$3:$B$305,$A179,База!$G$3:$G$152))</f>
        <v>0</v>
      </c>
      <c r="J179" s="46" t="s">
        <v>24</v>
      </c>
      <c r="K179" s="46">
        <f ca="1">IF(COUNTIFS(Распис!$B$4:$B$300,$A179,Распис!$C$4:$C$300,"&lt;="&amp;K$1,Распис!$D$4:$D$300,"&gt;="&amp;K$1)&gt;0,SUMIFS(Распис!$I$4:$I$300,Распис!$B$4:$B$300,$A179,Распис!$C$4:$C$300,"&lt;="&amp;K$1,Распис!$D$4:$D$300,"&gt;="&amp;K$1),SUMIF(База!$B$3:$B$305,$A179,База!$I$3:$I$152))</f>
        <v>0</v>
      </c>
      <c r="L179" s="46">
        <f ca="1">IF(COUNTIFS(Распис!$B$4:$B$300,$A179,Распис!$C$4:$C$300,"&lt;="&amp;L$1,Распис!$D$4:$D$300,"&gt;="&amp;L$1)&gt;0,SUMIFS(Распис!$J$4:$J$300,Распис!$B$4:$B$300,$A179,Распис!$C$4:$C$300,"&lt;="&amp;L$1,Распис!$D$4:$D$300,"&gt;="&amp;L$1),SUMIF(База!$B$3:$B$305,$A179,База!$J$3:$J$152))</f>
        <v>0</v>
      </c>
      <c r="M179" s="46">
        <f ca="1">IF(COUNTIFS(Распис!$B$4:$B$300,$A179,Распис!$C$4:$C$300,"&lt;="&amp;M$1,Распис!$D$4:$D$300,"&gt;="&amp;M$1)&gt;0,SUMIFS(Распис!$K$4:$K$300,Распис!$B$4:$B$300,$A179,Распис!$C$4:$C$300,"&lt;="&amp;M$1,Распис!$D$4:$D$300,"&gt;="&amp;M$1),SUMIF(База!$B$3:$B$305,$A179,База!$K$3:$K$152))</f>
        <v>0</v>
      </c>
      <c r="N179" s="46" t="s">
        <v>23</v>
      </c>
      <c r="O179" s="46">
        <f ca="1">IF(COUNTIFS(Распис!$B$4:$B$300,$A179,Распис!$C$4:$C$300,"&lt;="&amp;O$1,Распис!$D$4:$D$300,"&gt;="&amp;O$1)&gt;0,SUMIFS(Распис!$F$4:$F$300,Распис!$B$4:$B$300,$A179,Распис!$C$4:$C$300,"&lt;="&amp;O$1,Распис!$D$4:$D$300,"&gt;="&amp;O$1),SUMIF(База!$B$3:$B$305,$A179,База!$F$3:$F$152))</f>
        <v>0</v>
      </c>
      <c r="P179" s="46">
        <f ca="1">IF(COUNTIFS(Распис!$B$4:$B$300,$A179,Распис!$C$4:$C$300,"&lt;="&amp;P$1,Распис!$D$4:$D$300,"&gt;="&amp;P$1)&gt;0,SUMIFS(Распис!$G$4:$G$300,Распис!$B$4:$B$300,$A179,Распис!$C$4:$C$300,"&lt;="&amp;P$1,Распис!$D$4:$D$300,"&gt;="&amp;P$1),SUMIF(База!$B$3:$B$305,$A179,База!$G$3:$G$152))</f>
        <v>0</v>
      </c>
      <c r="Q179" s="46">
        <f ca="1">IF(COUNTIFS(Распис!$B$4:$B$300,$A179,Распис!$C$4:$C$300,"&lt;="&amp;Q$1,Распис!$D$4:$D$300,"&gt;="&amp;Q$1)&gt;0,SUMIFS(Распис!$H$4:$H$300,Распис!$B$4:$B$300,$A179,Распис!$C$4:$C$300,"&lt;="&amp;Q$1,Распис!$D$4:$D$300,"&gt;="&amp;Q$1),SUMIF(База!$B$3:$B$305,$A179,База!$H$3:$H$152))</f>
        <v>0</v>
      </c>
      <c r="R179" s="46">
        <f ca="1">IF(COUNTIFS(Распис!$B$4:$B$300,$A179,Распис!$C$4:$C$300,"&lt;="&amp;R$1,Распис!$D$4:$D$300,"&gt;="&amp;R$1)&gt;0,SUMIFS(Распис!$I$4:$I$300,Распис!$B$4:$B$300,$A179,Распис!$C$4:$C$300,"&lt;="&amp;R$1,Распис!$D$4:$D$300,"&gt;="&amp;R$1),SUMIF(База!$B$3:$B$305,$A179,База!$I$3:$I$152))</f>
        <v>0</v>
      </c>
      <c r="S179" s="46">
        <f ca="1">IF(COUNTIFS(Распис!$B$4:$B$300,$A179,Распис!$C$4:$C$300,"&lt;="&amp;S$1,Распис!$D$4:$D$300,"&gt;="&amp;S$1)&gt;0,SUMIFS(Распис!$J$4:$J$300,Распис!$B$4:$B$300,$A179,Распис!$C$4:$C$300,"&lt;="&amp;S$1,Распис!$D$4:$D$300,"&gt;="&amp;S$1),SUMIF(База!$B$3:$B$305,$A179,База!$J$3:$J$152))</f>
        <v>0</v>
      </c>
      <c r="T179" s="46">
        <f ca="1">IF(COUNTIFS(Распис!$B$4:$B$300,$A179,Распис!$C$4:$C$300,"&lt;="&amp;T$1,Распис!$D$4:$D$300,"&gt;="&amp;T$1)&gt;0,SUMIFS(Распис!$K$4:$K$300,Распис!$B$4:$B$300,$A179,Распис!$C$4:$C$300,"&lt;="&amp;T$1,Распис!$D$4:$D$300,"&gt;="&amp;T$1),SUMIF(База!$B$3:$B$305,$A179,База!$K$3:$K$152))</f>
        <v>0</v>
      </c>
      <c r="U179" s="46" t="s">
        <v>23</v>
      </c>
      <c r="V179" s="46">
        <f ca="1">IF(COUNTIFS(Распис!$B$4:$B$300,$A179,Распис!$C$4:$C$300,"&lt;="&amp;V$1,Распис!$D$4:$D$300,"&gt;="&amp;V$1)&gt;0,SUMIFS(Распис!$F$4:$F$300,Распис!$B$4:$B$300,$A179,Распис!$C$4:$C$300,"&lt;="&amp;V$1,Распис!$D$4:$D$300,"&gt;="&amp;V$1),SUMIF(База!$B$3:$B$305,$A179,База!$F$3:$F$152))</f>
        <v>0</v>
      </c>
      <c r="W179" s="46">
        <f ca="1">IF(COUNTIFS(Распис!$B$4:$B$300,$A179,Распис!$C$4:$C$300,"&lt;="&amp;W$1,Распис!$D$4:$D$300,"&gt;="&amp;W$1)&gt;0,SUMIFS(Распис!$G$4:$G$300,Распис!$B$4:$B$300,$A179,Распис!$C$4:$C$300,"&lt;="&amp;W$1,Распис!$D$4:$D$300,"&gt;="&amp;W$1),SUMIF(База!$B$3:$B$305,$A179,База!$G$3:$G$152))</f>
        <v>0</v>
      </c>
      <c r="X179" s="46">
        <f ca="1">IF(COUNTIFS(Распис!$B$4:$B$300,$A179,Распис!$C$4:$C$300,"&lt;="&amp;X$1,Распис!$D$4:$D$300,"&gt;="&amp;X$1)&gt;0,SUMIFS(Распис!$H$4:$H$300,Распис!$B$4:$B$300,$A179,Распис!$C$4:$C$300,"&lt;="&amp;X$1,Распис!$D$4:$D$300,"&gt;="&amp;X$1),SUMIF(База!$B$3:$B$305,$A179,База!$H$3:$H$152))</f>
        <v>0</v>
      </c>
      <c r="Y179" s="46">
        <f ca="1">IF(COUNTIFS(Распис!$B$4:$B$300,$A179,Распис!$C$4:$C$300,"&lt;="&amp;Y$1,Распис!$D$4:$D$300,"&gt;="&amp;Y$1)&gt;0,SUMIFS(Распис!$I$4:$I$300,Распис!$B$4:$B$300,$A179,Распис!$C$4:$C$300,"&lt;="&amp;Y$1,Распис!$D$4:$D$300,"&gt;="&amp;Y$1),SUMIF(База!$B$3:$B$305,$A179,База!$I$3:$I$152))</f>
        <v>0</v>
      </c>
      <c r="Z179" s="46">
        <f ca="1">IF(COUNTIFS(Распис!$B$4:$B$300,$A179,Распис!$C$4:$C$300,"&lt;="&amp;Z$1,Распис!$D$4:$D$300,"&gt;="&amp;Z$1)&gt;0,SUMIFS(Распис!$J$4:$J$300,Распис!$B$4:$B$300,$A179,Распис!$C$4:$C$300,"&lt;="&amp;Z$1,Распис!$D$4:$D$300,"&gt;="&amp;Z$1),SUMIF(База!$B$3:$B$305,$A179,База!$J$3:$J$152))</f>
        <v>0</v>
      </c>
      <c r="AA179" s="46" t="s">
        <v>25</v>
      </c>
      <c r="AB179" s="46" t="s">
        <v>23</v>
      </c>
      <c r="AC179" s="46" t="s">
        <v>25</v>
      </c>
      <c r="AD179" s="46" t="s">
        <v>25</v>
      </c>
      <c r="AE179" s="46" t="s">
        <v>25</v>
      </c>
      <c r="AF179" s="46" t="s">
        <v>25</v>
      </c>
      <c r="AG179" s="46">
        <f t="shared" ca="1" si="19"/>
        <v>0</v>
      </c>
      <c r="AH179" s="46">
        <f ca="1">AG179-SUMIFS(Распред!$G$4:$G$300,Распред!$B$4:$B$300,"май",Распред!$F$4:$F$300,A179)</f>
        <v>0</v>
      </c>
      <c r="AI179" s="46">
        <f ca="1">AH179+(COUNTIF(B179:AF179,"КД")+SUMIFS(Распред!$AH$4:$AH$300,Распред!$F$4:$F$300,A179,Распред!$B$4:$B$300,"май"))*4</f>
        <v>20</v>
      </c>
      <c r="AJ179" s="46">
        <f t="shared" ca="1" si="20"/>
        <v>0</v>
      </c>
      <c r="AK179" s="46">
        <f t="shared" ca="1" si="21"/>
        <v>0</v>
      </c>
      <c r="AL179" s="46">
        <f>SUMIFS(Распред!$K$4:$K$300,Распред!$B$4:$B$300,"май",Распред!$J$4:$J$300,A179)+SUMIFS(Распред!$M$4:$M$300,Распред!$B$4:$B$300,"май",Распред!$L$4:$L$300,A179)+SUMIFS(Распред!$O$4:$O$300,Распред!$B$4:$B$300,"май",Распред!$N$4:$N$300,A179)+SUMIFS(Распред!$Q$4:$Q$300,Распред!$B$4:$B$300,"май",Распред!$P$4:$P$300,A179)+SUMIFS(Распред!$S$4:$S$300,Распред!$B$4:$B$300,"май",Распред!$R$4:$R$300,A179)+SUMIFS(Распред!$U$4:$U$300,Распред!$B$4:$B$300,"май",Распред!$T$4:$T$300,A179)+SUMIFS(Распред!$W$4:$W$300,Распред!$B$4:$B$300,"май",Распред!$V$4:$V$300,A179)+SUMIFS(Распред!$Y$4:$Y$300,Распред!$B$4:$B$300,"май",Распред!$X$4:$X$300,A179)+SUMIFS(Распред!$AA$4:$AA$300,Распред!$B$4:$B$300,"май",Распред!$Z$4:$Z$300,A179)+SUMIFS(Распред!$AC$4:$AC$300,Распред!$B$4:$B$300,"май",Распред!$AB$4:$AB$300,A179)</f>
        <v>0</v>
      </c>
      <c r="AM179" s="46">
        <f t="shared" ca="1" si="22"/>
        <v>0</v>
      </c>
      <c r="AN179" s="46">
        <f t="shared" ca="1" si="23"/>
        <v>0</v>
      </c>
      <c r="AO179" s="46">
        <f t="shared" ca="1" si="24"/>
        <v>0</v>
      </c>
      <c r="AP179" s="46">
        <f>январь!AP179</f>
        <v>0</v>
      </c>
      <c r="AQ179" s="46">
        <f t="shared" ca="1" si="34"/>
        <v>0</v>
      </c>
      <c r="AR179" s="47"/>
      <c r="AS179" s="47">
        <f t="shared" ca="1" si="26"/>
        <v>0</v>
      </c>
      <c r="AT179" s="47"/>
      <c r="AU179" s="47"/>
      <c r="AV179" s="47"/>
      <c r="AW179" s="47"/>
      <c r="AX179" s="47"/>
      <c r="AY179" s="184"/>
      <c r="AZ179" s="184"/>
      <c r="BA179" s="184"/>
      <c r="BB179" s="184"/>
      <c r="BC179" s="184"/>
      <c r="BD179" s="184"/>
      <c r="BE179" s="184"/>
    </row>
    <row r="180" spans="1:57" x14ac:dyDescent="0.25">
      <c r="A180" s="47">
        <f>База!B180</f>
        <v>0</v>
      </c>
      <c r="B180" s="46" t="s">
        <v>24</v>
      </c>
      <c r="C180" s="46">
        <f ca="1">IF(COUNTIFS(Распис!$B$4:$B$300,$A180,Распис!$C$4:$C$300,"&lt;="&amp;C$1,Распис!$D$4:$D$300,"&gt;="&amp;C$1)&gt;0,SUMIFS(Распис!$H$4:$H$300,Распис!$B$4:$B$300,$A180,Распис!$C$4:$C$300,"&lt;="&amp;C$1,Распис!$D$4:$D$300,"&gt;="&amp;C$1),SUMIF(База!$B$3:$B$305,$A180,База!$H$3:$H$152))</f>
        <v>0</v>
      </c>
      <c r="D180" s="46">
        <f ca="1">IF(COUNTIFS(Распис!$B$4:$B$300,$A180,Распис!$C$4:$C$300,"&lt;="&amp;D$1,Распис!$D$4:$D$300,"&gt;="&amp;D$1)&gt;0,SUMIFS(Распис!$I$4:$I$300,Распис!$B$4:$B$300,$A180,Распис!$C$4:$C$300,"&lt;="&amp;D$1,Распис!$D$4:$D$300,"&gt;="&amp;D$1),SUMIF(База!$B$3:$B$305,$A180,База!$I$3:$I$152))</f>
        <v>0</v>
      </c>
      <c r="E180" s="46">
        <f ca="1">IF(COUNTIFS(Распис!$B$4:$B$300,$A180,Распис!$C$4:$C$300,"&lt;="&amp;E$1,Распис!$D$4:$D$300,"&gt;="&amp;E$1)&gt;0,SUMIFS(Распис!$J$4:$J$300,Распис!$B$4:$B$300,$A180,Распис!$C$4:$C$300,"&lt;="&amp;E$1,Распис!$D$4:$D$300,"&gt;="&amp;E$1),SUMIF(База!$B$3:$B$305,$A180,База!$J$3:$J$152))</f>
        <v>0</v>
      </c>
      <c r="F180" s="46">
        <f ca="1">IF(COUNTIFS(Распис!$B$4:$B$300,$A180,Распис!$C$4:$C$300,"&lt;="&amp;F$1,Распис!$D$4:$D$300,"&gt;="&amp;F$1)&gt;0,SUMIFS(Распис!$K$4:$K$300,Распис!$B$4:$B$300,$A180,Распис!$C$4:$C$300,"&lt;="&amp;F$1,Распис!$D$4:$D$300,"&gt;="&amp;F$1),SUMIF(База!$B$3:$B$305,$A180,База!$K$3:$K$152))</f>
        <v>0</v>
      </c>
      <c r="G180" s="46" t="s">
        <v>23</v>
      </c>
      <c r="H180" s="46" t="s">
        <v>24</v>
      </c>
      <c r="I180" s="46">
        <f ca="1">IF(COUNTIFS(Распис!$B$4:$B$300,$A180,Распис!$C$4:$C$300,"&lt;="&amp;I$1,Распис!$D$4:$D$300,"&gt;="&amp;I$1)&gt;0,SUMIFS(Распис!$G$4:$G$300,Распис!$B$4:$B$300,$A180,Распис!$C$4:$C$300,"&lt;="&amp;I$1,Распис!$D$4:$D$300,"&gt;="&amp;I$1),SUMIF(База!$B$3:$B$305,$A180,База!$G$3:$G$152))</f>
        <v>0</v>
      </c>
      <c r="J180" s="46" t="s">
        <v>24</v>
      </c>
      <c r="K180" s="46">
        <f ca="1">IF(COUNTIFS(Распис!$B$4:$B$300,$A180,Распис!$C$4:$C$300,"&lt;="&amp;K$1,Распис!$D$4:$D$300,"&gt;="&amp;K$1)&gt;0,SUMIFS(Распис!$I$4:$I$300,Распис!$B$4:$B$300,$A180,Распис!$C$4:$C$300,"&lt;="&amp;K$1,Распис!$D$4:$D$300,"&gt;="&amp;K$1),SUMIF(База!$B$3:$B$305,$A180,База!$I$3:$I$152))</f>
        <v>0</v>
      </c>
      <c r="L180" s="46">
        <f ca="1">IF(COUNTIFS(Распис!$B$4:$B$300,$A180,Распис!$C$4:$C$300,"&lt;="&amp;L$1,Распис!$D$4:$D$300,"&gt;="&amp;L$1)&gt;0,SUMIFS(Распис!$J$4:$J$300,Распис!$B$4:$B$300,$A180,Распис!$C$4:$C$300,"&lt;="&amp;L$1,Распис!$D$4:$D$300,"&gt;="&amp;L$1),SUMIF(База!$B$3:$B$305,$A180,База!$J$3:$J$152))</f>
        <v>0</v>
      </c>
      <c r="M180" s="46">
        <f ca="1">IF(COUNTIFS(Распис!$B$4:$B$300,$A180,Распис!$C$4:$C$300,"&lt;="&amp;M$1,Распис!$D$4:$D$300,"&gt;="&amp;M$1)&gt;0,SUMIFS(Распис!$K$4:$K$300,Распис!$B$4:$B$300,$A180,Распис!$C$4:$C$300,"&lt;="&amp;M$1,Распис!$D$4:$D$300,"&gt;="&amp;M$1),SUMIF(База!$B$3:$B$305,$A180,База!$K$3:$K$152))</f>
        <v>0</v>
      </c>
      <c r="N180" s="46" t="s">
        <v>23</v>
      </c>
      <c r="O180" s="46">
        <f ca="1">IF(COUNTIFS(Распис!$B$4:$B$300,$A180,Распис!$C$4:$C$300,"&lt;="&amp;O$1,Распис!$D$4:$D$300,"&gt;="&amp;O$1)&gt;0,SUMIFS(Распис!$F$4:$F$300,Распис!$B$4:$B$300,$A180,Распис!$C$4:$C$300,"&lt;="&amp;O$1,Распис!$D$4:$D$300,"&gt;="&amp;O$1),SUMIF(База!$B$3:$B$305,$A180,База!$F$3:$F$152))</f>
        <v>0</v>
      </c>
      <c r="P180" s="46">
        <f ca="1">IF(COUNTIFS(Распис!$B$4:$B$300,$A180,Распис!$C$4:$C$300,"&lt;="&amp;P$1,Распис!$D$4:$D$300,"&gt;="&amp;P$1)&gt;0,SUMIFS(Распис!$G$4:$G$300,Распис!$B$4:$B$300,$A180,Распис!$C$4:$C$300,"&lt;="&amp;P$1,Распис!$D$4:$D$300,"&gt;="&amp;P$1),SUMIF(База!$B$3:$B$305,$A180,База!$G$3:$G$152))</f>
        <v>0</v>
      </c>
      <c r="Q180" s="46">
        <f ca="1">IF(COUNTIFS(Распис!$B$4:$B$300,$A180,Распис!$C$4:$C$300,"&lt;="&amp;Q$1,Распис!$D$4:$D$300,"&gt;="&amp;Q$1)&gt;0,SUMIFS(Распис!$H$4:$H$300,Распис!$B$4:$B$300,$A180,Распис!$C$4:$C$300,"&lt;="&amp;Q$1,Распис!$D$4:$D$300,"&gt;="&amp;Q$1),SUMIF(База!$B$3:$B$305,$A180,База!$H$3:$H$152))</f>
        <v>0</v>
      </c>
      <c r="R180" s="46">
        <f ca="1">IF(COUNTIFS(Распис!$B$4:$B$300,$A180,Распис!$C$4:$C$300,"&lt;="&amp;R$1,Распис!$D$4:$D$300,"&gt;="&amp;R$1)&gt;0,SUMIFS(Распис!$I$4:$I$300,Распис!$B$4:$B$300,$A180,Распис!$C$4:$C$300,"&lt;="&amp;R$1,Распис!$D$4:$D$300,"&gt;="&amp;R$1),SUMIF(База!$B$3:$B$305,$A180,База!$I$3:$I$152))</f>
        <v>0</v>
      </c>
      <c r="S180" s="46">
        <f ca="1">IF(COUNTIFS(Распис!$B$4:$B$300,$A180,Распис!$C$4:$C$300,"&lt;="&amp;S$1,Распис!$D$4:$D$300,"&gt;="&amp;S$1)&gt;0,SUMIFS(Распис!$J$4:$J$300,Распис!$B$4:$B$300,$A180,Распис!$C$4:$C$300,"&lt;="&amp;S$1,Распис!$D$4:$D$300,"&gt;="&amp;S$1),SUMIF(База!$B$3:$B$305,$A180,База!$J$3:$J$152))</f>
        <v>0</v>
      </c>
      <c r="T180" s="46">
        <f ca="1">IF(COUNTIFS(Распис!$B$4:$B$300,$A180,Распис!$C$4:$C$300,"&lt;="&amp;T$1,Распис!$D$4:$D$300,"&gt;="&amp;T$1)&gt;0,SUMIFS(Распис!$K$4:$K$300,Распис!$B$4:$B$300,$A180,Распис!$C$4:$C$300,"&lt;="&amp;T$1,Распис!$D$4:$D$300,"&gt;="&amp;T$1),SUMIF(База!$B$3:$B$305,$A180,База!$K$3:$K$152))</f>
        <v>0</v>
      </c>
      <c r="U180" s="46" t="s">
        <v>23</v>
      </c>
      <c r="V180" s="46">
        <f ca="1">IF(COUNTIFS(Распис!$B$4:$B$300,$A180,Распис!$C$4:$C$300,"&lt;="&amp;V$1,Распис!$D$4:$D$300,"&gt;="&amp;V$1)&gt;0,SUMIFS(Распис!$F$4:$F$300,Распис!$B$4:$B$300,$A180,Распис!$C$4:$C$300,"&lt;="&amp;V$1,Распис!$D$4:$D$300,"&gt;="&amp;V$1),SUMIF(База!$B$3:$B$305,$A180,База!$F$3:$F$152))</f>
        <v>0</v>
      </c>
      <c r="W180" s="46">
        <f ca="1">IF(COUNTIFS(Распис!$B$4:$B$300,$A180,Распис!$C$4:$C$300,"&lt;="&amp;W$1,Распис!$D$4:$D$300,"&gt;="&amp;W$1)&gt;0,SUMIFS(Распис!$G$4:$G$300,Распис!$B$4:$B$300,$A180,Распис!$C$4:$C$300,"&lt;="&amp;W$1,Распис!$D$4:$D$300,"&gt;="&amp;W$1),SUMIF(База!$B$3:$B$305,$A180,База!$G$3:$G$152))</f>
        <v>0</v>
      </c>
      <c r="X180" s="46">
        <f ca="1">IF(COUNTIFS(Распис!$B$4:$B$300,$A180,Распис!$C$4:$C$300,"&lt;="&amp;X$1,Распис!$D$4:$D$300,"&gt;="&amp;X$1)&gt;0,SUMIFS(Распис!$H$4:$H$300,Распис!$B$4:$B$300,$A180,Распис!$C$4:$C$300,"&lt;="&amp;X$1,Распис!$D$4:$D$300,"&gt;="&amp;X$1),SUMIF(База!$B$3:$B$305,$A180,База!$H$3:$H$152))</f>
        <v>0</v>
      </c>
      <c r="Y180" s="46">
        <f ca="1">IF(COUNTIFS(Распис!$B$4:$B$300,$A180,Распис!$C$4:$C$300,"&lt;="&amp;Y$1,Распис!$D$4:$D$300,"&gt;="&amp;Y$1)&gt;0,SUMIFS(Распис!$I$4:$I$300,Распис!$B$4:$B$300,$A180,Распис!$C$4:$C$300,"&lt;="&amp;Y$1,Распис!$D$4:$D$300,"&gt;="&amp;Y$1),SUMIF(База!$B$3:$B$305,$A180,База!$I$3:$I$152))</f>
        <v>0</v>
      </c>
      <c r="Z180" s="46">
        <f ca="1">IF(COUNTIFS(Распис!$B$4:$B$300,$A180,Распис!$C$4:$C$300,"&lt;="&amp;Z$1,Распис!$D$4:$D$300,"&gt;="&amp;Z$1)&gt;0,SUMIFS(Распис!$J$4:$J$300,Распис!$B$4:$B$300,$A180,Распис!$C$4:$C$300,"&lt;="&amp;Z$1,Распис!$D$4:$D$300,"&gt;="&amp;Z$1),SUMIF(База!$B$3:$B$305,$A180,База!$J$3:$J$152))</f>
        <v>0</v>
      </c>
      <c r="AA180" s="46" t="s">
        <v>25</v>
      </c>
      <c r="AB180" s="46" t="s">
        <v>23</v>
      </c>
      <c r="AC180" s="46" t="s">
        <v>25</v>
      </c>
      <c r="AD180" s="46" t="s">
        <v>25</v>
      </c>
      <c r="AE180" s="46" t="s">
        <v>25</v>
      </c>
      <c r="AF180" s="46" t="s">
        <v>25</v>
      </c>
      <c r="AG180" s="46">
        <f t="shared" ca="1" si="19"/>
        <v>0</v>
      </c>
      <c r="AH180" s="46">
        <f ca="1">AG180-SUMIFS(Распред!$G$4:$G$300,Распред!$B$4:$B$300,"май",Распред!$F$4:$F$300,A180)</f>
        <v>0</v>
      </c>
      <c r="AI180" s="46">
        <f ca="1">AH180+(COUNTIF(B180:AF180,"КД")+SUMIFS(Распред!$AH$4:$AH$300,Распред!$F$4:$F$300,A180,Распред!$B$4:$B$300,"май"))*4</f>
        <v>20</v>
      </c>
      <c r="AJ180" s="46">
        <f t="shared" ca="1" si="20"/>
        <v>0</v>
      </c>
      <c r="AK180" s="46">
        <f t="shared" ca="1" si="21"/>
        <v>0</v>
      </c>
      <c r="AL180" s="46">
        <f>SUMIFS(Распред!$K$4:$K$300,Распред!$B$4:$B$300,"май",Распред!$J$4:$J$300,A180)+SUMIFS(Распред!$M$4:$M$300,Распред!$B$4:$B$300,"май",Распред!$L$4:$L$300,A180)+SUMIFS(Распред!$O$4:$O$300,Распред!$B$4:$B$300,"май",Распред!$N$4:$N$300,A180)+SUMIFS(Распред!$Q$4:$Q$300,Распред!$B$4:$B$300,"май",Распред!$P$4:$P$300,A180)+SUMIFS(Распред!$S$4:$S$300,Распред!$B$4:$B$300,"май",Распред!$R$4:$R$300,A180)+SUMIFS(Распред!$U$4:$U$300,Распред!$B$4:$B$300,"май",Распред!$T$4:$T$300,A180)+SUMIFS(Распред!$W$4:$W$300,Распред!$B$4:$B$300,"май",Распред!$V$4:$V$300,A180)+SUMIFS(Распред!$Y$4:$Y$300,Распред!$B$4:$B$300,"май",Распред!$X$4:$X$300,A180)+SUMIFS(Распред!$AA$4:$AA$300,Распред!$B$4:$B$300,"май",Распред!$Z$4:$Z$300,A180)+SUMIFS(Распред!$AC$4:$AC$300,Распред!$B$4:$B$300,"май",Распред!$AB$4:$AB$300,A180)</f>
        <v>0</v>
      </c>
      <c r="AM180" s="46">
        <f t="shared" ca="1" si="22"/>
        <v>0</v>
      </c>
      <c r="AN180" s="46">
        <f t="shared" ca="1" si="23"/>
        <v>0</v>
      </c>
      <c r="AO180" s="46">
        <f t="shared" ca="1" si="24"/>
        <v>0</v>
      </c>
      <c r="AP180" s="46">
        <f>январь!AP180</f>
        <v>0</v>
      </c>
      <c r="AQ180" s="46">
        <f t="shared" ca="1" si="34"/>
        <v>0</v>
      </c>
      <c r="AR180" s="47"/>
      <c r="AS180" s="47">
        <f t="shared" ca="1" si="26"/>
        <v>0</v>
      </c>
      <c r="AT180" s="47"/>
      <c r="AU180" s="47"/>
      <c r="AV180" s="47"/>
      <c r="AW180" s="47"/>
      <c r="AX180" s="47"/>
      <c r="AY180" s="184"/>
      <c r="AZ180" s="184"/>
      <c r="BA180" s="184"/>
      <c r="BB180" s="184"/>
      <c r="BC180" s="184"/>
      <c r="BD180" s="184"/>
      <c r="BE180" s="184"/>
    </row>
    <row r="181" spans="1:57" x14ac:dyDescent="0.25">
      <c r="A181" s="47">
        <f>База!B181</f>
        <v>0</v>
      </c>
      <c r="B181" s="46" t="s">
        <v>24</v>
      </c>
      <c r="C181" s="46">
        <f ca="1">IF(COUNTIFS(Распис!$B$4:$B$300,$A181,Распис!$C$4:$C$300,"&lt;="&amp;C$1,Распис!$D$4:$D$300,"&gt;="&amp;C$1)&gt;0,SUMIFS(Распис!$H$4:$H$300,Распис!$B$4:$B$300,$A181,Распис!$C$4:$C$300,"&lt;="&amp;C$1,Распис!$D$4:$D$300,"&gt;="&amp;C$1),SUMIF(База!$B$3:$B$305,$A181,База!$H$3:$H$152))</f>
        <v>0</v>
      </c>
      <c r="D181" s="46">
        <f ca="1">IF(COUNTIFS(Распис!$B$4:$B$300,$A181,Распис!$C$4:$C$300,"&lt;="&amp;D$1,Распис!$D$4:$D$300,"&gt;="&amp;D$1)&gt;0,SUMIFS(Распис!$I$4:$I$300,Распис!$B$4:$B$300,$A181,Распис!$C$4:$C$300,"&lt;="&amp;D$1,Распис!$D$4:$D$300,"&gt;="&amp;D$1),SUMIF(База!$B$3:$B$305,$A181,База!$I$3:$I$152))</f>
        <v>0</v>
      </c>
      <c r="E181" s="46">
        <f ca="1">IF(COUNTIFS(Распис!$B$4:$B$300,$A181,Распис!$C$4:$C$300,"&lt;="&amp;E$1,Распис!$D$4:$D$300,"&gt;="&amp;E$1)&gt;0,SUMIFS(Распис!$J$4:$J$300,Распис!$B$4:$B$300,$A181,Распис!$C$4:$C$300,"&lt;="&amp;E$1,Распис!$D$4:$D$300,"&gt;="&amp;E$1),SUMIF(База!$B$3:$B$305,$A181,База!$J$3:$J$152))</f>
        <v>0</v>
      </c>
      <c r="F181" s="46">
        <f ca="1">IF(COUNTIFS(Распис!$B$4:$B$300,$A181,Распис!$C$4:$C$300,"&lt;="&amp;F$1,Распис!$D$4:$D$300,"&gt;="&amp;F$1)&gt;0,SUMIFS(Распис!$K$4:$K$300,Распис!$B$4:$B$300,$A181,Распис!$C$4:$C$300,"&lt;="&amp;F$1,Распис!$D$4:$D$300,"&gt;="&amp;F$1),SUMIF(База!$B$3:$B$305,$A181,База!$K$3:$K$152))</f>
        <v>0</v>
      </c>
      <c r="G181" s="46" t="s">
        <v>23</v>
      </c>
      <c r="H181" s="46" t="s">
        <v>24</v>
      </c>
      <c r="I181" s="46">
        <f ca="1">IF(COUNTIFS(Распис!$B$4:$B$300,$A181,Распис!$C$4:$C$300,"&lt;="&amp;I$1,Распис!$D$4:$D$300,"&gt;="&amp;I$1)&gt;0,SUMIFS(Распис!$G$4:$G$300,Распис!$B$4:$B$300,$A181,Распис!$C$4:$C$300,"&lt;="&amp;I$1,Распис!$D$4:$D$300,"&gt;="&amp;I$1),SUMIF(База!$B$3:$B$305,$A181,База!$G$3:$G$152))</f>
        <v>0</v>
      </c>
      <c r="J181" s="46" t="s">
        <v>24</v>
      </c>
      <c r="K181" s="46">
        <f ca="1">IF(COUNTIFS(Распис!$B$4:$B$300,$A181,Распис!$C$4:$C$300,"&lt;="&amp;K$1,Распис!$D$4:$D$300,"&gt;="&amp;K$1)&gt;0,SUMIFS(Распис!$I$4:$I$300,Распис!$B$4:$B$300,$A181,Распис!$C$4:$C$300,"&lt;="&amp;K$1,Распис!$D$4:$D$300,"&gt;="&amp;K$1),SUMIF(База!$B$3:$B$305,$A181,База!$I$3:$I$152))</f>
        <v>0</v>
      </c>
      <c r="L181" s="46">
        <f ca="1">IF(COUNTIFS(Распис!$B$4:$B$300,$A181,Распис!$C$4:$C$300,"&lt;="&amp;L$1,Распис!$D$4:$D$300,"&gt;="&amp;L$1)&gt;0,SUMIFS(Распис!$J$4:$J$300,Распис!$B$4:$B$300,$A181,Распис!$C$4:$C$300,"&lt;="&amp;L$1,Распис!$D$4:$D$300,"&gt;="&amp;L$1),SUMIF(База!$B$3:$B$305,$A181,База!$J$3:$J$152))</f>
        <v>0</v>
      </c>
      <c r="M181" s="46">
        <f ca="1">IF(COUNTIFS(Распис!$B$4:$B$300,$A181,Распис!$C$4:$C$300,"&lt;="&amp;M$1,Распис!$D$4:$D$300,"&gt;="&amp;M$1)&gt;0,SUMIFS(Распис!$K$4:$K$300,Распис!$B$4:$B$300,$A181,Распис!$C$4:$C$300,"&lt;="&amp;M$1,Распис!$D$4:$D$300,"&gt;="&amp;M$1),SUMIF(База!$B$3:$B$305,$A181,База!$K$3:$K$152))</f>
        <v>0</v>
      </c>
      <c r="N181" s="46" t="s">
        <v>23</v>
      </c>
      <c r="O181" s="46">
        <f ca="1">IF(COUNTIFS(Распис!$B$4:$B$300,$A181,Распис!$C$4:$C$300,"&lt;="&amp;O$1,Распис!$D$4:$D$300,"&gt;="&amp;O$1)&gt;0,SUMIFS(Распис!$F$4:$F$300,Распис!$B$4:$B$300,$A181,Распис!$C$4:$C$300,"&lt;="&amp;O$1,Распис!$D$4:$D$300,"&gt;="&amp;O$1),SUMIF(База!$B$3:$B$305,$A181,База!$F$3:$F$152))</f>
        <v>0</v>
      </c>
      <c r="P181" s="46">
        <f ca="1">IF(COUNTIFS(Распис!$B$4:$B$300,$A181,Распис!$C$4:$C$300,"&lt;="&amp;P$1,Распис!$D$4:$D$300,"&gt;="&amp;P$1)&gt;0,SUMIFS(Распис!$G$4:$G$300,Распис!$B$4:$B$300,$A181,Распис!$C$4:$C$300,"&lt;="&amp;P$1,Распис!$D$4:$D$300,"&gt;="&amp;P$1),SUMIF(База!$B$3:$B$305,$A181,База!$G$3:$G$152))</f>
        <v>0</v>
      </c>
      <c r="Q181" s="46">
        <f ca="1">IF(COUNTIFS(Распис!$B$4:$B$300,$A181,Распис!$C$4:$C$300,"&lt;="&amp;Q$1,Распис!$D$4:$D$300,"&gt;="&amp;Q$1)&gt;0,SUMIFS(Распис!$H$4:$H$300,Распис!$B$4:$B$300,$A181,Распис!$C$4:$C$300,"&lt;="&amp;Q$1,Распис!$D$4:$D$300,"&gt;="&amp;Q$1),SUMIF(База!$B$3:$B$305,$A181,База!$H$3:$H$152))</f>
        <v>0</v>
      </c>
      <c r="R181" s="46">
        <f ca="1">IF(COUNTIFS(Распис!$B$4:$B$300,$A181,Распис!$C$4:$C$300,"&lt;="&amp;R$1,Распис!$D$4:$D$300,"&gt;="&amp;R$1)&gt;0,SUMIFS(Распис!$I$4:$I$300,Распис!$B$4:$B$300,$A181,Распис!$C$4:$C$300,"&lt;="&amp;R$1,Распис!$D$4:$D$300,"&gt;="&amp;R$1),SUMIF(База!$B$3:$B$305,$A181,База!$I$3:$I$152))</f>
        <v>0</v>
      </c>
      <c r="S181" s="46">
        <f ca="1">IF(COUNTIFS(Распис!$B$4:$B$300,$A181,Распис!$C$4:$C$300,"&lt;="&amp;S$1,Распис!$D$4:$D$300,"&gt;="&amp;S$1)&gt;0,SUMIFS(Распис!$J$4:$J$300,Распис!$B$4:$B$300,$A181,Распис!$C$4:$C$300,"&lt;="&amp;S$1,Распис!$D$4:$D$300,"&gt;="&amp;S$1),SUMIF(База!$B$3:$B$305,$A181,База!$J$3:$J$152))</f>
        <v>0</v>
      </c>
      <c r="T181" s="46">
        <f ca="1">IF(COUNTIFS(Распис!$B$4:$B$300,$A181,Распис!$C$4:$C$300,"&lt;="&amp;T$1,Распис!$D$4:$D$300,"&gt;="&amp;T$1)&gt;0,SUMIFS(Распис!$K$4:$K$300,Распис!$B$4:$B$300,$A181,Распис!$C$4:$C$300,"&lt;="&amp;T$1,Распис!$D$4:$D$300,"&gt;="&amp;T$1),SUMIF(База!$B$3:$B$305,$A181,База!$K$3:$K$152))</f>
        <v>0</v>
      </c>
      <c r="U181" s="46" t="s">
        <v>23</v>
      </c>
      <c r="V181" s="46">
        <f ca="1">IF(COUNTIFS(Распис!$B$4:$B$300,$A181,Распис!$C$4:$C$300,"&lt;="&amp;V$1,Распис!$D$4:$D$300,"&gt;="&amp;V$1)&gt;0,SUMIFS(Распис!$F$4:$F$300,Распис!$B$4:$B$300,$A181,Распис!$C$4:$C$300,"&lt;="&amp;V$1,Распис!$D$4:$D$300,"&gt;="&amp;V$1),SUMIF(База!$B$3:$B$305,$A181,База!$F$3:$F$152))</f>
        <v>0</v>
      </c>
      <c r="W181" s="46">
        <f ca="1">IF(COUNTIFS(Распис!$B$4:$B$300,$A181,Распис!$C$4:$C$300,"&lt;="&amp;W$1,Распис!$D$4:$D$300,"&gt;="&amp;W$1)&gt;0,SUMIFS(Распис!$G$4:$G$300,Распис!$B$4:$B$300,$A181,Распис!$C$4:$C$300,"&lt;="&amp;W$1,Распис!$D$4:$D$300,"&gt;="&amp;W$1),SUMIF(База!$B$3:$B$305,$A181,База!$G$3:$G$152))</f>
        <v>0</v>
      </c>
      <c r="X181" s="46">
        <f ca="1">IF(COUNTIFS(Распис!$B$4:$B$300,$A181,Распис!$C$4:$C$300,"&lt;="&amp;X$1,Распис!$D$4:$D$300,"&gt;="&amp;X$1)&gt;0,SUMIFS(Распис!$H$4:$H$300,Распис!$B$4:$B$300,$A181,Распис!$C$4:$C$300,"&lt;="&amp;X$1,Распис!$D$4:$D$300,"&gt;="&amp;X$1),SUMIF(База!$B$3:$B$305,$A181,База!$H$3:$H$152))</f>
        <v>0</v>
      </c>
      <c r="Y181" s="46">
        <f ca="1">IF(COUNTIFS(Распис!$B$4:$B$300,$A181,Распис!$C$4:$C$300,"&lt;="&amp;Y$1,Распис!$D$4:$D$300,"&gt;="&amp;Y$1)&gt;0,SUMIFS(Распис!$I$4:$I$300,Распис!$B$4:$B$300,$A181,Распис!$C$4:$C$300,"&lt;="&amp;Y$1,Распис!$D$4:$D$300,"&gt;="&amp;Y$1),SUMIF(База!$B$3:$B$305,$A181,База!$I$3:$I$152))</f>
        <v>0</v>
      </c>
      <c r="Z181" s="46">
        <f ca="1">IF(COUNTIFS(Распис!$B$4:$B$300,$A181,Распис!$C$4:$C$300,"&lt;="&amp;Z$1,Распис!$D$4:$D$300,"&gt;="&amp;Z$1)&gt;0,SUMIFS(Распис!$J$4:$J$300,Распис!$B$4:$B$300,$A181,Распис!$C$4:$C$300,"&lt;="&amp;Z$1,Распис!$D$4:$D$300,"&gt;="&amp;Z$1),SUMIF(База!$B$3:$B$305,$A181,База!$J$3:$J$152))</f>
        <v>0</v>
      </c>
      <c r="AA181" s="46" t="s">
        <v>25</v>
      </c>
      <c r="AB181" s="46" t="s">
        <v>23</v>
      </c>
      <c r="AC181" s="46" t="s">
        <v>25</v>
      </c>
      <c r="AD181" s="46" t="s">
        <v>25</v>
      </c>
      <c r="AE181" s="46" t="s">
        <v>25</v>
      </c>
      <c r="AF181" s="46" t="s">
        <v>25</v>
      </c>
      <c r="AG181" s="46">
        <f t="shared" ca="1" si="19"/>
        <v>0</v>
      </c>
      <c r="AH181" s="46">
        <f ca="1">AG181-SUMIFS(Распред!$G$4:$G$300,Распред!$B$4:$B$300,"май",Распред!$F$4:$F$300,A181)</f>
        <v>0</v>
      </c>
      <c r="AI181" s="46">
        <f ca="1">AH181+(COUNTIF(B181:AF181,"КД")+SUMIFS(Распред!$AH$4:$AH$300,Распред!$F$4:$F$300,A181,Распред!$B$4:$B$300,"май"))*4</f>
        <v>20</v>
      </c>
      <c r="AJ181" s="46">
        <f t="shared" ca="1" si="20"/>
        <v>0</v>
      </c>
      <c r="AK181" s="46">
        <f t="shared" ca="1" si="21"/>
        <v>0</v>
      </c>
      <c r="AL181" s="46">
        <f>SUMIFS(Распред!$K$4:$K$300,Распред!$B$4:$B$300,"май",Распред!$J$4:$J$300,A181)+SUMIFS(Распред!$M$4:$M$300,Распред!$B$4:$B$300,"май",Распред!$L$4:$L$300,A181)+SUMIFS(Распред!$O$4:$O$300,Распред!$B$4:$B$300,"май",Распред!$N$4:$N$300,A181)+SUMIFS(Распред!$Q$4:$Q$300,Распред!$B$4:$B$300,"май",Распред!$P$4:$P$300,A181)+SUMIFS(Распред!$S$4:$S$300,Распред!$B$4:$B$300,"май",Распред!$R$4:$R$300,A181)+SUMIFS(Распред!$U$4:$U$300,Распред!$B$4:$B$300,"май",Распред!$T$4:$T$300,A181)+SUMIFS(Распред!$W$4:$W$300,Распред!$B$4:$B$300,"май",Распред!$V$4:$V$300,A181)+SUMIFS(Распред!$Y$4:$Y$300,Распред!$B$4:$B$300,"май",Распред!$X$4:$X$300,A181)+SUMIFS(Распред!$AA$4:$AA$300,Распред!$B$4:$B$300,"май",Распред!$Z$4:$Z$300,A181)+SUMIFS(Распред!$AC$4:$AC$300,Распред!$B$4:$B$300,"май",Распред!$AB$4:$AB$300,A181)</f>
        <v>0</v>
      </c>
      <c r="AM181" s="46">
        <f t="shared" ca="1" si="22"/>
        <v>0</v>
      </c>
      <c r="AN181" s="46">
        <f t="shared" ca="1" si="23"/>
        <v>0</v>
      </c>
      <c r="AO181" s="46">
        <f t="shared" ca="1" si="24"/>
        <v>0</v>
      </c>
      <c r="AP181" s="46">
        <f>январь!AP181</f>
        <v>0</v>
      </c>
      <c r="AQ181" s="46">
        <f t="shared" ca="1" si="34"/>
        <v>0</v>
      </c>
      <c r="AR181" s="47"/>
      <c r="AS181" s="47">
        <f t="shared" ca="1" si="26"/>
        <v>0</v>
      </c>
      <c r="AT181" s="47"/>
      <c r="AU181" s="47"/>
      <c r="AV181" s="47"/>
      <c r="AW181" s="47"/>
      <c r="AX181" s="47"/>
      <c r="AY181" s="184"/>
      <c r="AZ181" s="184"/>
      <c r="BA181" s="184"/>
      <c r="BB181" s="184"/>
      <c r="BC181" s="184"/>
      <c r="BD181" s="184"/>
      <c r="BE181" s="184"/>
    </row>
    <row r="182" spans="1:57" x14ac:dyDescent="0.25">
      <c r="A182" s="47">
        <f>База!B182</f>
        <v>0</v>
      </c>
      <c r="B182" s="46" t="s">
        <v>24</v>
      </c>
      <c r="C182" s="46">
        <f ca="1">IF(COUNTIFS(Распис!$B$4:$B$300,$A182,Распис!$C$4:$C$300,"&lt;="&amp;C$1,Распис!$D$4:$D$300,"&gt;="&amp;C$1)&gt;0,SUMIFS(Распис!$H$4:$H$300,Распис!$B$4:$B$300,$A182,Распис!$C$4:$C$300,"&lt;="&amp;C$1,Распис!$D$4:$D$300,"&gt;="&amp;C$1),SUMIF(База!$B$3:$B$305,$A182,База!$H$3:$H$152))</f>
        <v>0</v>
      </c>
      <c r="D182" s="46">
        <f ca="1">IF(COUNTIFS(Распис!$B$4:$B$300,$A182,Распис!$C$4:$C$300,"&lt;="&amp;D$1,Распис!$D$4:$D$300,"&gt;="&amp;D$1)&gt;0,SUMIFS(Распис!$I$4:$I$300,Распис!$B$4:$B$300,$A182,Распис!$C$4:$C$300,"&lt;="&amp;D$1,Распис!$D$4:$D$300,"&gt;="&amp;D$1),SUMIF(База!$B$3:$B$305,$A182,База!$I$3:$I$152))</f>
        <v>0</v>
      </c>
      <c r="E182" s="46">
        <f ca="1">IF(COUNTIFS(Распис!$B$4:$B$300,$A182,Распис!$C$4:$C$300,"&lt;="&amp;E$1,Распис!$D$4:$D$300,"&gt;="&amp;E$1)&gt;0,SUMIFS(Распис!$J$4:$J$300,Распис!$B$4:$B$300,$A182,Распис!$C$4:$C$300,"&lt;="&amp;E$1,Распис!$D$4:$D$300,"&gt;="&amp;E$1),SUMIF(База!$B$3:$B$305,$A182,База!$J$3:$J$152))</f>
        <v>0</v>
      </c>
      <c r="F182" s="46">
        <f ca="1">IF(COUNTIFS(Распис!$B$4:$B$300,$A182,Распис!$C$4:$C$300,"&lt;="&amp;F$1,Распис!$D$4:$D$300,"&gt;="&amp;F$1)&gt;0,SUMIFS(Распис!$K$4:$K$300,Распис!$B$4:$B$300,$A182,Распис!$C$4:$C$300,"&lt;="&amp;F$1,Распис!$D$4:$D$300,"&gt;="&amp;F$1),SUMIF(База!$B$3:$B$305,$A182,База!$K$3:$K$152))</f>
        <v>0</v>
      </c>
      <c r="G182" s="46" t="s">
        <v>23</v>
      </c>
      <c r="H182" s="46" t="s">
        <v>24</v>
      </c>
      <c r="I182" s="46">
        <f ca="1">IF(COUNTIFS(Распис!$B$4:$B$300,$A182,Распис!$C$4:$C$300,"&lt;="&amp;I$1,Распис!$D$4:$D$300,"&gt;="&amp;I$1)&gt;0,SUMIFS(Распис!$G$4:$G$300,Распис!$B$4:$B$300,$A182,Распис!$C$4:$C$300,"&lt;="&amp;I$1,Распис!$D$4:$D$300,"&gt;="&amp;I$1),SUMIF(База!$B$3:$B$305,$A182,База!$G$3:$G$152))</f>
        <v>0</v>
      </c>
      <c r="J182" s="46" t="s">
        <v>24</v>
      </c>
      <c r="K182" s="46">
        <f ca="1">IF(COUNTIFS(Распис!$B$4:$B$300,$A182,Распис!$C$4:$C$300,"&lt;="&amp;K$1,Распис!$D$4:$D$300,"&gt;="&amp;K$1)&gt;0,SUMIFS(Распис!$I$4:$I$300,Распис!$B$4:$B$300,$A182,Распис!$C$4:$C$300,"&lt;="&amp;K$1,Распис!$D$4:$D$300,"&gt;="&amp;K$1),SUMIF(База!$B$3:$B$305,$A182,База!$I$3:$I$152))</f>
        <v>0</v>
      </c>
      <c r="L182" s="46">
        <f ca="1">IF(COUNTIFS(Распис!$B$4:$B$300,$A182,Распис!$C$4:$C$300,"&lt;="&amp;L$1,Распис!$D$4:$D$300,"&gt;="&amp;L$1)&gt;0,SUMIFS(Распис!$J$4:$J$300,Распис!$B$4:$B$300,$A182,Распис!$C$4:$C$300,"&lt;="&amp;L$1,Распис!$D$4:$D$300,"&gt;="&amp;L$1),SUMIF(База!$B$3:$B$305,$A182,База!$J$3:$J$152))</f>
        <v>0</v>
      </c>
      <c r="M182" s="46">
        <f ca="1">IF(COUNTIFS(Распис!$B$4:$B$300,$A182,Распис!$C$4:$C$300,"&lt;="&amp;M$1,Распис!$D$4:$D$300,"&gt;="&amp;M$1)&gt;0,SUMIFS(Распис!$K$4:$K$300,Распис!$B$4:$B$300,$A182,Распис!$C$4:$C$300,"&lt;="&amp;M$1,Распис!$D$4:$D$300,"&gt;="&amp;M$1),SUMIF(База!$B$3:$B$305,$A182,База!$K$3:$K$152))</f>
        <v>0</v>
      </c>
      <c r="N182" s="46" t="s">
        <v>23</v>
      </c>
      <c r="O182" s="46">
        <f ca="1">IF(COUNTIFS(Распис!$B$4:$B$300,$A182,Распис!$C$4:$C$300,"&lt;="&amp;O$1,Распис!$D$4:$D$300,"&gt;="&amp;O$1)&gt;0,SUMIFS(Распис!$F$4:$F$300,Распис!$B$4:$B$300,$A182,Распис!$C$4:$C$300,"&lt;="&amp;O$1,Распис!$D$4:$D$300,"&gt;="&amp;O$1),SUMIF(База!$B$3:$B$305,$A182,База!$F$3:$F$152))</f>
        <v>0</v>
      </c>
      <c r="P182" s="46">
        <f ca="1">IF(COUNTIFS(Распис!$B$4:$B$300,$A182,Распис!$C$4:$C$300,"&lt;="&amp;P$1,Распис!$D$4:$D$300,"&gt;="&amp;P$1)&gt;0,SUMIFS(Распис!$G$4:$G$300,Распис!$B$4:$B$300,$A182,Распис!$C$4:$C$300,"&lt;="&amp;P$1,Распис!$D$4:$D$300,"&gt;="&amp;P$1),SUMIF(База!$B$3:$B$305,$A182,База!$G$3:$G$152))</f>
        <v>0</v>
      </c>
      <c r="Q182" s="46">
        <f ca="1">IF(COUNTIFS(Распис!$B$4:$B$300,$A182,Распис!$C$4:$C$300,"&lt;="&amp;Q$1,Распис!$D$4:$D$300,"&gt;="&amp;Q$1)&gt;0,SUMIFS(Распис!$H$4:$H$300,Распис!$B$4:$B$300,$A182,Распис!$C$4:$C$300,"&lt;="&amp;Q$1,Распис!$D$4:$D$300,"&gt;="&amp;Q$1),SUMIF(База!$B$3:$B$305,$A182,База!$H$3:$H$152))</f>
        <v>0</v>
      </c>
      <c r="R182" s="46">
        <f ca="1">IF(COUNTIFS(Распис!$B$4:$B$300,$A182,Распис!$C$4:$C$300,"&lt;="&amp;R$1,Распис!$D$4:$D$300,"&gt;="&amp;R$1)&gt;0,SUMIFS(Распис!$I$4:$I$300,Распис!$B$4:$B$300,$A182,Распис!$C$4:$C$300,"&lt;="&amp;R$1,Распис!$D$4:$D$300,"&gt;="&amp;R$1),SUMIF(База!$B$3:$B$305,$A182,База!$I$3:$I$152))</f>
        <v>0</v>
      </c>
      <c r="S182" s="46">
        <f ca="1">IF(COUNTIFS(Распис!$B$4:$B$300,$A182,Распис!$C$4:$C$300,"&lt;="&amp;S$1,Распис!$D$4:$D$300,"&gt;="&amp;S$1)&gt;0,SUMIFS(Распис!$J$4:$J$300,Распис!$B$4:$B$300,$A182,Распис!$C$4:$C$300,"&lt;="&amp;S$1,Распис!$D$4:$D$300,"&gt;="&amp;S$1),SUMIF(База!$B$3:$B$305,$A182,База!$J$3:$J$152))</f>
        <v>0</v>
      </c>
      <c r="T182" s="46">
        <f ca="1">IF(COUNTIFS(Распис!$B$4:$B$300,$A182,Распис!$C$4:$C$300,"&lt;="&amp;T$1,Распис!$D$4:$D$300,"&gt;="&amp;T$1)&gt;0,SUMIFS(Распис!$K$4:$K$300,Распис!$B$4:$B$300,$A182,Распис!$C$4:$C$300,"&lt;="&amp;T$1,Распис!$D$4:$D$300,"&gt;="&amp;T$1),SUMIF(База!$B$3:$B$305,$A182,База!$K$3:$K$152))</f>
        <v>0</v>
      </c>
      <c r="U182" s="46" t="s">
        <v>23</v>
      </c>
      <c r="V182" s="46">
        <f ca="1">IF(COUNTIFS(Распис!$B$4:$B$300,$A182,Распис!$C$4:$C$300,"&lt;="&amp;V$1,Распис!$D$4:$D$300,"&gt;="&amp;V$1)&gt;0,SUMIFS(Распис!$F$4:$F$300,Распис!$B$4:$B$300,$A182,Распис!$C$4:$C$300,"&lt;="&amp;V$1,Распис!$D$4:$D$300,"&gt;="&amp;V$1),SUMIF(База!$B$3:$B$305,$A182,База!$F$3:$F$152))</f>
        <v>0</v>
      </c>
      <c r="W182" s="46">
        <f ca="1">IF(COUNTIFS(Распис!$B$4:$B$300,$A182,Распис!$C$4:$C$300,"&lt;="&amp;W$1,Распис!$D$4:$D$300,"&gt;="&amp;W$1)&gt;0,SUMIFS(Распис!$G$4:$G$300,Распис!$B$4:$B$300,$A182,Распис!$C$4:$C$300,"&lt;="&amp;W$1,Распис!$D$4:$D$300,"&gt;="&amp;W$1),SUMIF(База!$B$3:$B$305,$A182,База!$G$3:$G$152))</f>
        <v>0</v>
      </c>
      <c r="X182" s="46">
        <f ca="1">IF(COUNTIFS(Распис!$B$4:$B$300,$A182,Распис!$C$4:$C$300,"&lt;="&amp;X$1,Распис!$D$4:$D$300,"&gt;="&amp;X$1)&gt;0,SUMIFS(Распис!$H$4:$H$300,Распис!$B$4:$B$300,$A182,Распис!$C$4:$C$300,"&lt;="&amp;X$1,Распис!$D$4:$D$300,"&gt;="&amp;X$1),SUMIF(База!$B$3:$B$305,$A182,База!$H$3:$H$152))</f>
        <v>0</v>
      </c>
      <c r="Y182" s="46">
        <f ca="1">IF(COUNTIFS(Распис!$B$4:$B$300,$A182,Распис!$C$4:$C$300,"&lt;="&amp;Y$1,Распис!$D$4:$D$300,"&gt;="&amp;Y$1)&gt;0,SUMIFS(Распис!$I$4:$I$300,Распис!$B$4:$B$300,$A182,Распис!$C$4:$C$300,"&lt;="&amp;Y$1,Распис!$D$4:$D$300,"&gt;="&amp;Y$1),SUMIF(База!$B$3:$B$305,$A182,База!$I$3:$I$152))</f>
        <v>0</v>
      </c>
      <c r="Z182" s="46">
        <f ca="1">IF(COUNTIFS(Распис!$B$4:$B$300,$A182,Распис!$C$4:$C$300,"&lt;="&amp;Z$1,Распис!$D$4:$D$300,"&gt;="&amp;Z$1)&gt;0,SUMIFS(Распис!$J$4:$J$300,Распис!$B$4:$B$300,$A182,Распис!$C$4:$C$300,"&lt;="&amp;Z$1,Распис!$D$4:$D$300,"&gt;="&amp;Z$1),SUMIF(База!$B$3:$B$305,$A182,База!$J$3:$J$152))</f>
        <v>0</v>
      </c>
      <c r="AA182" s="46" t="s">
        <v>25</v>
      </c>
      <c r="AB182" s="46" t="s">
        <v>23</v>
      </c>
      <c r="AC182" s="46" t="s">
        <v>25</v>
      </c>
      <c r="AD182" s="46" t="s">
        <v>25</v>
      </c>
      <c r="AE182" s="46" t="s">
        <v>25</v>
      </c>
      <c r="AF182" s="46" t="s">
        <v>25</v>
      </c>
      <c r="AG182" s="46">
        <f t="shared" ca="1" si="19"/>
        <v>0</v>
      </c>
      <c r="AH182" s="46">
        <f ca="1">AG182-SUMIFS(Распред!$G$4:$G$300,Распред!$B$4:$B$300,"май",Распред!$F$4:$F$300,A182)</f>
        <v>0</v>
      </c>
      <c r="AI182" s="46">
        <f ca="1">AH182+(COUNTIF(B182:AF182,"КД")+SUMIFS(Распред!$AH$4:$AH$300,Распред!$F$4:$F$300,A182,Распред!$B$4:$B$300,"май"))*4</f>
        <v>20</v>
      </c>
      <c r="AJ182" s="46">
        <f t="shared" ca="1" si="20"/>
        <v>0</v>
      </c>
      <c r="AK182" s="46">
        <f t="shared" ca="1" si="21"/>
        <v>0</v>
      </c>
      <c r="AL182" s="46">
        <f>SUMIFS(Распред!$K$4:$K$300,Распред!$B$4:$B$300,"май",Распред!$J$4:$J$300,A182)+SUMIFS(Распред!$M$4:$M$300,Распред!$B$4:$B$300,"май",Распред!$L$4:$L$300,A182)+SUMIFS(Распред!$O$4:$O$300,Распред!$B$4:$B$300,"май",Распред!$N$4:$N$300,A182)+SUMIFS(Распред!$Q$4:$Q$300,Распред!$B$4:$B$300,"май",Распред!$P$4:$P$300,A182)+SUMIFS(Распред!$S$4:$S$300,Распред!$B$4:$B$300,"май",Распред!$R$4:$R$300,A182)+SUMIFS(Распред!$U$4:$U$300,Распред!$B$4:$B$300,"май",Распред!$T$4:$T$300,A182)+SUMIFS(Распред!$W$4:$W$300,Распред!$B$4:$B$300,"май",Распред!$V$4:$V$300,A182)+SUMIFS(Распред!$Y$4:$Y$300,Распред!$B$4:$B$300,"май",Распред!$X$4:$X$300,A182)+SUMIFS(Распред!$AA$4:$AA$300,Распред!$B$4:$B$300,"май",Распред!$Z$4:$Z$300,A182)+SUMIFS(Распред!$AC$4:$AC$300,Распред!$B$4:$B$300,"май",Распред!$AB$4:$AB$300,A182)</f>
        <v>0</v>
      </c>
      <c r="AM182" s="46">
        <f t="shared" ca="1" si="22"/>
        <v>0</v>
      </c>
      <c r="AN182" s="46">
        <f t="shared" ca="1" si="23"/>
        <v>0</v>
      </c>
      <c r="AO182" s="46">
        <f t="shared" ca="1" si="24"/>
        <v>0</v>
      </c>
      <c r="AP182" s="46">
        <f>январь!AP182</f>
        <v>0</v>
      </c>
      <c r="AQ182" s="46">
        <f t="shared" ca="1" si="34"/>
        <v>0</v>
      </c>
      <c r="AR182" s="47"/>
      <c r="AS182" s="47">
        <f t="shared" ca="1" si="26"/>
        <v>0</v>
      </c>
      <c r="AT182" s="47"/>
      <c r="AU182" s="47"/>
      <c r="AV182" s="47"/>
      <c r="AW182" s="47"/>
      <c r="AX182" s="47"/>
      <c r="AY182" s="184"/>
      <c r="AZ182" s="184"/>
      <c r="BA182" s="184"/>
      <c r="BB182" s="184"/>
      <c r="BC182" s="184"/>
      <c r="BD182" s="184"/>
      <c r="BE182" s="184"/>
    </row>
    <row r="183" spans="1:57" x14ac:dyDescent="0.25">
      <c r="A183" s="47">
        <f>База!B183</f>
        <v>0</v>
      </c>
      <c r="B183" s="46" t="s">
        <v>24</v>
      </c>
      <c r="C183" s="46">
        <f ca="1">IF(COUNTIFS(Распис!$B$4:$B$300,$A183,Распис!$C$4:$C$300,"&lt;="&amp;C$1,Распис!$D$4:$D$300,"&gt;="&amp;C$1)&gt;0,SUMIFS(Распис!$H$4:$H$300,Распис!$B$4:$B$300,$A183,Распис!$C$4:$C$300,"&lt;="&amp;C$1,Распис!$D$4:$D$300,"&gt;="&amp;C$1),SUMIF(База!$B$3:$B$305,$A183,База!$H$3:$H$152))</f>
        <v>0</v>
      </c>
      <c r="D183" s="46">
        <f ca="1">IF(COUNTIFS(Распис!$B$4:$B$300,$A183,Распис!$C$4:$C$300,"&lt;="&amp;D$1,Распис!$D$4:$D$300,"&gt;="&amp;D$1)&gt;0,SUMIFS(Распис!$I$4:$I$300,Распис!$B$4:$B$300,$A183,Распис!$C$4:$C$300,"&lt;="&amp;D$1,Распис!$D$4:$D$300,"&gt;="&amp;D$1),SUMIF(База!$B$3:$B$305,$A183,База!$I$3:$I$152))</f>
        <v>0</v>
      </c>
      <c r="E183" s="46">
        <f ca="1">IF(COUNTIFS(Распис!$B$4:$B$300,$A183,Распис!$C$4:$C$300,"&lt;="&amp;E$1,Распис!$D$4:$D$300,"&gt;="&amp;E$1)&gt;0,SUMIFS(Распис!$J$4:$J$300,Распис!$B$4:$B$300,$A183,Распис!$C$4:$C$300,"&lt;="&amp;E$1,Распис!$D$4:$D$300,"&gt;="&amp;E$1),SUMIF(База!$B$3:$B$305,$A183,База!$J$3:$J$152))</f>
        <v>0</v>
      </c>
      <c r="F183" s="46">
        <f ca="1">IF(COUNTIFS(Распис!$B$4:$B$300,$A183,Распис!$C$4:$C$300,"&lt;="&amp;F$1,Распис!$D$4:$D$300,"&gt;="&amp;F$1)&gt;0,SUMIFS(Распис!$K$4:$K$300,Распис!$B$4:$B$300,$A183,Распис!$C$4:$C$300,"&lt;="&amp;F$1,Распис!$D$4:$D$300,"&gt;="&amp;F$1),SUMIF(База!$B$3:$B$305,$A183,База!$K$3:$K$152))</f>
        <v>0</v>
      </c>
      <c r="G183" s="46" t="s">
        <v>23</v>
      </c>
      <c r="H183" s="46" t="s">
        <v>24</v>
      </c>
      <c r="I183" s="46">
        <f ca="1">IF(COUNTIFS(Распис!$B$4:$B$300,$A183,Распис!$C$4:$C$300,"&lt;="&amp;I$1,Распис!$D$4:$D$300,"&gt;="&amp;I$1)&gt;0,SUMIFS(Распис!$G$4:$G$300,Распис!$B$4:$B$300,$A183,Распис!$C$4:$C$300,"&lt;="&amp;I$1,Распис!$D$4:$D$300,"&gt;="&amp;I$1),SUMIF(База!$B$3:$B$305,$A183,База!$G$3:$G$152))</f>
        <v>0</v>
      </c>
      <c r="J183" s="46" t="s">
        <v>24</v>
      </c>
      <c r="K183" s="46">
        <f ca="1">IF(COUNTIFS(Распис!$B$4:$B$300,$A183,Распис!$C$4:$C$300,"&lt;="&amp;K$1,Распис!$D$4:$D$300,"&gt;="&amp;K$1)&gt;0,SUMIFS(Распис!$I$4:$I$300,Распис!$B$4:$B$300,$A183,Распис!$C$4:$C$300,"&lt;="&amp;K$1,Распис!$D$4:$D$300,"&gt;="&amp;K$1),SUMIF(База!$B$3:$B$305,$A183,База!$I$3:$I$152))</f>
        <v>0</v>
      </c>
      <c r="L183" s="46">
        <f ca="1">IF(COUNTIFS(Распис!$B$4:$B$300,$A183,Распис!$C$4:$C$300,"&lt;="&amp;L$1,Распис!$D$4:$D$300,"&gt;="&amp;L$1)&gt;0,SUMIFS(Распис!$J$4:$J$300,Распис!$B$4:$B$300,$A183,Распис!$C$4:$C$300,"&lt;="&amp;L$1,Распис!$D$4:$D$300,"&gt;="&amp;L$1),SUMIF(База!$B$3:$B$305,$A183,База!$J$3:$J$152))</f>
        <v>0</v>
      </c>
      <c r="M183" s="46">
        <f ca="1">IF(COUNTIFS(Распис!$B$4:$B$300,$A183,Распис!$C$4:$C$300,"&lt;="&amp;M$1,Распис!$D$4:$D$300,"&gt;="&amp;M$1)&gt;0,SUMIFS(Распис!$K$4:$K$300,Распис!$B$4:$B$300,$A183,Распис!$C$4:$C$300,"&lt;="&amp;M$1,Распис!$D$4:$D$300,"&gt;="&amp;M$1),SUMIF(База!$B$3:$B$305,$A183,База!$K$3:$K$152))</f>
        <v>0</v>
      </c>
      <c r="N183" s="46" t="s">
        <v>23</v>
      </c>
      <c r="O183" s="46">
        <f ca="1">IF(COUNTIFS(Распис!$B$4:$B$300,$A183,Распис!$C$4:$C$300,"&lt;="&amp;O$1,Распис!$D$4:$D$300,"&gt;="&amp;O$1)&gt;0,SUMIFS(Распис!$F$4:$F$300,Распис!$B$4:$B$300,$A183,Распис!$C$4:$C$300,"&lt;="&amp;O$1,Распис!$D$4:$D$300,"&gt;="&amp;O$1),SUMIF(База!$B$3:$B$305,$A183,База!$F$3:$F$152))</f>
        <v>0</v>
      </c>
      <c r="P183" s="46">
        <f ca="1">IF(COUNTIFS(Распис!$B$4:$B$300,$A183,Распис!$C$4:$C$300,"&lt;="&amp;P$1,Распис!$D$4:$D$300,"&gt;="&amp;P$1)&gt;0,SUMIFS(Распис!$G$4:$G$300,Распис!$B$4:$B$300,$A183,Распис!$C$4:$C$300,"&lt;="&amp;P$1,Распис!$D$4:$D$300,"&gt;="&amp;P$1),SUMIF(База!$B$3:$B$305,$A183,База!$G$3:$G$152))</f>
        <v>0</v>
      </c>
      <c r="Q183" s="46">
        <f ca="1">IF(COUNTIFS(Распис!$B$4:$B$300,$A183,Распис!$C$4:$C$300,"&lt;="&amp;Q$1,Распис!$D$4:$D$300,"&gt;="&amp;Q$1)&gt;0,SUMIFS(Распис!$H$4:$H$300,Распис!$B$4:$B$300,$A183,Распис!$C$4:$C$300,"&lt;="&amp;Q$1,Распис!$D$4:$D$300,"&gt;="&amp;Q$1),SUMIF(База!$B$3:$B$305,$A183,База!$H$3:$H$152))</f>
        <v>0</v>
      </c>
      <c r="R183" s="46">
        <f ca="1">IF(COUNTIFS(Распис!$B$4:$B$300,$A183,Распис!$C$4:$C$300,"&lt;="&amp;R$1,Распис!$D$4:$D$300,"&gt;="&amp;R$1)&gt;0,SUMIFS(Распис!$I$4:$I$300,Распис!$B$4:$B$300,$A183,Распис!$C$4:$C$300,"&lt;="&amp;R$1,Распис!$D$4:$D$300,"&gt;="&amp;R$1),SUMIF(База!$B$3:$B$305,$A183,База!$I$3:$I$152))</f>
        <v>0</v>
      </c>
      <c r="S183" s="46">
        <f ca="1">IF(COUNTIFS(Распис!$B$4:$B$300,$A183,Распис!$C$4:$C$300,"&lt;="&amp;S$1,Распис!$D$4:$D$300,"&gt;="&amp;S$1)&gt;0,SUMIFS(Распис!$J$4:$J$300,Распис!$B$4:$B$300,$A183,Распис!$C$4:$C$300,"&lt;="&amp;S$1,Распис!$D$4:$D$300,"&gt;="&amp;S$1),SUMIF(База!$B$3:$B$305,$A183,База!$J$3:$J$152))</f>
        <v>0</v>
      </c>
      <c r="T183" s="46">
        <f ca="1">IF(COUNTIFS(Распис!$B$4:$B$300,$A183,Распис!$C$4:$C$300,"&lt;="&amp;T$1,Распис!$D$4:$D$300,"&gt;="&amp;T$1)&gt;0,SUMIFS(Распис!$K$4:$K$300,Распис!$B$4:$B$300,$A183,Распис!$C$4:$C$300,"&lt;="&amp;T$1,Распис!$D$4:$D$300,"&gt;="&amp;T$1),SUMIF(База!$B$3:$B$305,$A183,База!$K$3:$K$152))</f>
        <v>0</v>
      </c>
      <c r="U183" s="46" t="s">
        <v>23</v>
      </c>
      <c r="V183" s="46">
        <f ca="1">IF(COUNTIFS(Распис!$B$4:$B$300,$A183,Распис!$C$4:$C$300,"&lt;="&amp;V$1,Распис!$D$4:$D$300,"&gt;="&amp;V$1)&gt;0,SUMIFS(Распис!$F$4:$F$300,Распис!$B$4:$B$300,$A183,Распис!$C$4:$C$300,"&lt;="&amp;V$1,Распис!$D$4:$D$300,"&gt;="&amp;V$1),SUMIF(База!$B$3:$B$305,$A183,База!$F$3:$F$152))</f>
        <v>0</v>
      </c>
      <c r="W183" s="46">
        <f ca="1">IF(COUNTIFS(Распис!$B$4:$B$300,$A183,Распис!$C$4:$C$300,"&lt;="&amp;W$1,Распис!$D$4:$D$300,"&gt;="&amp;W$1)&gt;0,SUMIFS(Распис!$G$4:$G$300,Распис!$B$4:$B$300,$A183,Распис!$C$4:$C$300,"&lt;="&amp;W$1,Распис!$D$4:$D$300,"&gt;="&amp;W$1),SUMIF(База!$B$3:$B$305,$A183,База!$G$3:$G$152))</f>
        <v>0</v>
      </c>
      <c r="X183" s="46">
        <f ca="1">IF(COUNTIFS(Распис!$B$4:$B$300,$A183,Распис!$C$4:$C$300,"&lt;="&amp;X$1,Распис!$D$4:$D$300,"&gt;="&amp;X$1)&gt;0,SUMIFS(Распис!$H$4:$H$300,Распис!$B$4:$B$300,$A183,Распис!$C$4:$C$300,"&lt;="&amp;X$1,Распис!$D$4:$D$300,"&gt;="&amp;X$1),SUMIF(База!$B$3:$B$305,$A183,База!$H$3:$H$152))</f>
        <v>0</v>
      </c>
      <c r="Y183" s="46">
        <f ca="1">IF(COUNTIFS(Распис!$B$4:$B$300,$A183,Распис!$C$4:$C$300,"&lt;="&amp;Y$1,Распис!$D$4:$D$300,"&gt;="&amp;Y$1)&gt;0,SUMIFS(Распис!$I$4:$I$300,Распис!$B$4:$B$300,$A183,Распис!$C$4:$C$300,"&lt;="&amp;Y$1,Распис!$D$4:$D$300,"&gt;="&amp;Y$1),SUMIF(База!$B$3:$B$305,$A183,База!$I$3:$I$152))</f>
        <v>0</v>
      </c>
      <c r="Z183" s="46">
        <f ca="1">IF(COUNTIFS(Распис!$B$4:$B$300,$A183,Распис!$C$4:$C$300,"&lt;="&amp;Z$1,Распис!$D$4:$D$300,"&gt;="&amp;Z$1)&gt;0,SUMIFS(Распис!$J$4:$J$300,Распис!$B$4:$B$300,$A183,Распис!$C$4:$C$300,"&lt;="&amp;Z$1,Распис!$D$4:$D$300,"&gt;="&amp;Z$1),SUMIF(База!$B$3:$B$305,$A183,База!$J$3:$J$152))</f>
        <v>0</v>
      </c>
      <c r="AA183" s="46" t="s">
        <v>25</v>
      </c>
      <c r="AB183" s="46" t="s">
        <v>23</v>
      </c>
      <c r="AC183" s="46" t="s">
        <v>25</v>
      </c>
      <c r="AD183" s="46" t="s">
        <v>25</v>
      </c>
      <c r="AE183" s="46" t="s">
        <v>25</v>
      </c>
      <c r="AF183" s="46" t="s">
        <v>25</v>
      </c>
      <c r="AG183" s="46">
        <f t="shared" ca="1" si="19"/>
        <v>0</v>
      </c>
      <c r="AH183" s="46">
        <f ca="1">AG183-SUMIFS(Распред!$G$4:$G$300,Распред!$B$4:$B$300,"май",Распред!$F$4:$F$300,A183)</f>
        <v>0</v>
      </c>
      <c r="AI183" s="46">
        <f ca="1">AH183+(COUNTIF(B183:AF183,"КД")+SUMIFS(Распред!$AH$4:$AH$300,Распред!$F$4:$F$300,A183,Распред!$B$4:$B$300,"май"))*4</f>
        <v>20</v>
      </c>
      <c r="AJ183" s="46">
        <f t="shared" ca="1" si="20"/>
        <v>0</v>
      </c>
      <c r="AK183" s="46">
        <f t="shared" ca="1" si="21"/>
        <v>0</v>
      </c>
      <c r="AL183" s="46">
        <f>SUMIFS(Распред!$K$4:$K$300,Распред!$B$4:$B$300,"май",Распред!$J$4:$J$300,A183)+SUMIFS(Распред!$M$4:$M$300,Распред!$B$4:$B$300,"май",Распред!$L$4:$L$300,A183)+SUMIFS(Распред!$O$4:$O$300,Распред!$B$4:$B$300,"май",Распред!$N$4:$N$300,A183)+SUMIFS(Распред!$Q$4:$Q$300,Распред!$B$4:$B$300,"май",Распред!$P$4:$P$300,A183)+SUMIFS(Распред!$S$4:$S$300,Распред!$B$4:$B$300,"май",Распред!$R$4:$R$300,A183)+SUMIFS(Распред!$U$4:$U$300,Распред!$B$4:$B$300,"май",Распред!$T$4:$T$300,A183)+SUMIFS(Распред!$W$4:$W$300,Распред!$B$4:$B$300,"май",Распред!$V$4:$V$300,A183)+SUMIFS(Распред!$Y$4:$Y$300,Распред!$B$4:$B$300,"май",Распред!$X$4:$X$300,A183)+SUMIFS(Распред!$AA$4:$AA$300,Распред!$B$4:$B$300,"май",Распред!$Z$4:$Z$300,A183)+SUMIFS(Распред!$AC$4:$AC$300,Распред!$B$4:$B$300,"май",Распред!$AB$4:$AB$300,A183)</f>
        <v>0</v>
      </c>
      <c r="AM183" s="46">
        <f t="shared" ca="1" si="22"/>
        <v>0</v>
      </c>
      <c r="AN183" s="46">
        <f t="shared" ca="1" si="23"/>
        <v>0</v>
      </c>
      <c r="AO183" s="46">
        <f t="shared" ca="1" si="24"/>
        <v>0</v>
      </c>
      <c r="AP183" s="46">
        <f>январь!AP183</f>
        <v>0</v>
      </c>
      <c r="AQ183" s="46">
        <f t="shared" ca="1" si="34"/>
        <v>0</v>
      </c>
      <c r="AR183" s="47"/>
      <c r="AS183" s="47">
        <f t="shared" ca="1" si="26"/>
        <v>0</v>
      </c>
      <c r="AT183" s="47"/>
      <c r="AU183" s="47"/>
      <c r="AV183" s="47"/>
      <c r="AW183" s="47"/>
      <c r="AX183" s="47"/>
      <c r="AY183" s="184"/>
      <c r="AZ183" s="184"/>
      <c r="BA183" s="184"/>
      <c r="BB183" s="184"/>
      <c r="BC183" s="184"/>
      <c r="BD183" s="184"/>
      <c r="BE183" s="184"/>
    </row>
    <row r="184" spans="1:57" x14ac:dyDescent="0.25">
      <c r="A184" s="47">
        <f>База!B184</f>
        <v>0</v>
      </c>
      <c r="B184" s="46" t="s">
        <v>24</v>
      </c>
      <c r="C184" s="46">
        <f ca="1">IF(COUNTIFS(Распис!$B$4:$B$300,$A184,Распис!$C$4:$C$300,"&lt;="&amp;C$1,Распис!$D$4:$D$300,"&gt;="&amp;C$1)&gt;0,SUMIFS(Распис!$H$4:$H$300,Распис!$B$4:$B$300,$A184,Распис!$C$4:$C$300,"&lt;="&amp;C$1,Распис!$D$4:$D$300,"&gt;="&amp;C$1),SUMIF(База!$B$3:$B$305,$A184,База!$H$3:$H$152))</f>
        <v>0</v>
      </c>
      <c r="D184" s="46">
        <f ca="1">IF(COUNTIFS(Распис!$B$4:$B$300,$A184,Распис!$C$4:$C$300,"&lt;="&amp;D$1,Распис!$D$4:$D$300,"&gt;="&amp;D$1)&gt;0,SUMIFS(Распис!$I$4:$I$300,Распис!$B$4:$B$300,$A184,Распис!$C$4:$C$300,"&lt;="&amp;D$1,Распис!$D$4:$D$300,"&gt;="&amp;D$1),SUMIF(База!$B$3:$B$305,$A184,База!$I$3:$I$152))</f>
        <v>0</v>
      </c>
      <c r="E184" s="46">
        <f ca="1">IF(COUNTIFS(Распис!$B$4:$B$300,$A184,Распис!$C$4:$C$300,"&lt;="&amp;E$1,Распис!$D$4:$D$300,"&gt;="&amp;E$1)&gt;0,SUMIFS(Распис!$J$4:$J$300,Распис!$B$4:$B$300,$A184,Распис!$C$4:$C$300,"&lt;="&amp;E$1,Распис!$D$4:$D$300,"&gt;="&amp;E$1),SUMIF(База!$B$3:$B$305,$A184,База!$J$3:$J$152))</f>
        <v>0</v>
      </c>
      <c r="F184" s="46">
        <f ca="1">IF(COUNTIFS(Распис!$B$4:$B$300,$A184,Распис!$C$4:$C$300,"&lt;="&amp;F$1,Распис!$D$4:$D$300,"&gt;="&amp;F$1)&gt;0,SUMIFS(Распис!$K$4:$K$300,Распис!$B$4:$B$300,$A184,Распис!$C$4:$C$300,"&lt;="&amp;F$1,Распис!$D$4:$D$300,"&gt;="&amp;F$1),SUMIF(База!$B$3:$B$305,$A184,База!$K$3:$K$152))</f>
        <v>0</v>
      </c>
      <c r="G184" s="46" t="s">
        <v>23</v>
      </c>
      <c r="H184" s="46" t="s">
        <v>24</v>
      </c>
      <c r="I184" s="46">
        <f ca="1">IF(COUNTIFS(Распис!$B$4:$B$300,$A184,Распис!$C$4:$C$300,"&lt;="&amp;I$1,Распис!$D$4:$D$300,"&gt;="&amp;I$1)&gt;0,SUMIFS(Распис!$G$4:$G$300,Распис!$B$4:$B$300,$A184,Распис!$C$4:$C$300,"&lt;="&amp;I$1,Распис!$D$4:$D$300,"&gt;="&amp;I$1),SUMIF(База!$B$3:$B$305,$A184,База!$G$3:$G$152))</f>
        <v>0</v>
      </c>
      <c r="J184" s="46" t="s">
        <v>24</v>
      </c>
      <c r="K184" s="46">
        <f ca="1">IF(COUNTIFS(Распис!$B$4:$B$300,$A184,Распис!$C$4:$C$300,"&lt;="&amp;K$1,Распис!$D$4:$D$300,"&gt;="&amp;K$1)&gt;0,SUMIFS(Распис!$I$4:$I$300,Распис!$B$4:$B$300,$A184,Распис!$C$4:$C$300,"&lt;="&amp;K$1,Распис!$D$4:$D$300,"&gt;="&amp;K$1),SUMIF(База!$B$3:$B$305,$A184,База!$I$3:$I$152))</f>
        <v>0</v>
      </c>
      <c r="L184" s="46">
        <f ca="1">IF(COUNTIFS(Распис!$B$4:$B$300,$A184,Распис!$C$4:$C$300,"&lt;="&amp;L$1,Распис!$D$4:$D$300,"&gt;="&amp;L$1)&gt;0,SUMIFS(Распис!$J$4:$J$300,Распис!$B$4:$B$300,$A184,Распис!$C$4:$C$300,"&lt;="&amp;L$1,Распис!$D$4:$D$300,"&gt;="&amp;L$1),SUMIF(База!$B$3:$B$305,$A184,База!$J$3:$J$152))</f>
        <v>0</v>
      </c>
      <c r="M184" s="46">
        <f ca="1">IF(COUNTIFS(Распис!$B$4:$B$300,$A184,Распис!$C$4:$C$300,"&lt;="&amp;M$1,Распис!$D$4:$D$300,"&gt;="&amp;M$1)&gt;0,SUMIFS(Распис!$K$4:$K$300,Распис!$B$4:$B$300,$A184,Распис!$C$4:$C$300,"&lt;="&amp;M$1,Распис!$D$4:$D$300,"&gt;="&amp;M$1),SUMIF(База!$B$3:$B$305,$A184,База!$K$3:$K$152))</f>
        <v>0</v>
      </c>
      <c r="N184" s="46" t="s">
        <v>23</v>
      </c>
      <c r="O184" s="46">
        <f ca="1">IF(COUNTIFS(Распис!$B$4:$B$300,$A184,Распис!$C$4:$C$300,"&lt;="&amp;O$1,Распис!$D$4:$D$300,"&gt;="&amp;O$1)&gt;0,SUMIFS(Распис!$F$4:$F$300,Распис!$B$4:$B$300,$A184,Распис!$C$4:$C$300,"&lt;="&amp;O$1,Распис!$D$4:$D$300,"&gt;="&amp;O$1),SUMIF(База!$B$3:$B$305,$A184,База!$F$3:$F$152))</f>
        <v>0</v>
      </c>
      <c r="P184" s="46">
        <f ca="1">IF(COUNTIFS(Распис!$B$4:$B$300,$A184,Распис!$C$4:$C$300,"&lt;="&amp;P$1,Распис!$D$4:$D$300,"&gt;="&amp;P$1)&gt;0,SUMIFS(Распис!$G$4:$G$300,Распис!$B$4:$B$300,$A184,Распис!$C$4:$C$300,"&lt;="&amp;P$1,Распис!$D$4:$D$300,"&gt;="&amp;P$1),SUMIF(База!$B$3:$B$305,$A184,База!$G$3:$G$152))</f>
        <v>0</v>
      </c>
      <c r="Q184" s="46">
        <f ca="1">IF(COUNTIFS(Распис!$B$4:$B$300,$A184,Распис!$C$4:$C$300,"&lt;="&amp;Q$1,Распис!$D$4:$D$300,"&gt;="&amp;Q$1)&gt;0,SUMIFS(Распис!$H$4:$H$300,Распис!$B$4:$B$300,$A184,Распис!$C$4:$C$300,"&lt;="&amp;Q$1,Распис!$D$4:$D$300,"&gt;="&amp;Q$1),SUMIF(База!$B$3:$B$305,$A184,База!$H$3:$H$152))</f>
        <v>0</v>
      </c>
      <c r="R184" s="46">
        <f ca="1">IF(COUNTIFS(Распис!$B$4:$B$300,$A184,Распис!$C$4:$C$300,"&lt;="&amp;R$1,Распис!$D$4:$D$300,"&gt;="&amp;R$1)&gt;0,SUMIFS(Распис!$I$4:$I$300,Распис!$B$4:$B$300,$A184,Распис!$C$4:$C$300,"&lt;="&amp;R$1,Распис!$D$4:$D$300,"&gt;="&amp;R$1),SUMIF(База!$B$3:$B$305,$A184,База!$I$3:$I$152))</f>
        <v>0</v>
      </c>
      <c r="S184" s="46">
        <f ca="1">IF(COUNTIFS(Распис!$B$4:$B$300,$A184,Распис!$C$4:$C$300,"&lt;="&amp;S$1,Распис!$D$4:$D$300,"&gt;="&amp;S$1)&gt;0,SUMIFS(Распис!$J$4:$J$300,Распис!$B$4:$B$300,$A184,Распис!$C$4:$C$300,"&lt;="&amp;S$1,Распис!$D$4:$D$300,"&gt;="&amp;S$1),SUMIF(База!$B$3:$B$305,$A184,База!$J$3:$J$152))</f>
        <v>0</v>
      </c>
      <c r="T184" s="46">
        <f ca="1">IF(COUNTIFS(Распис!$B$4:$B$300,$A184,Распис!$C$4:$C$300,"&lt;="&amp;T$1,Распис!$D$4:$D$300,"&gt;="&amp;T$1)&gt;0,SUMIFS(Распис!$K$4:$K$300,Распис!$B$4:$B$300,$A184,Распис!$C$4:$C$300,"&lt;="&amp;T$1,Распис!$D$4:$D$300,"&gt;="&amp;T$1),SUMIF(База!$B$3:$B$305,$A184,База!$K$3:$K$152))</f>
        <v>0</v>
      </c>
      <c r="U184" s="46" t="s">
        <v>23</v>
      </c>
      <c r="V184" s="46">
        <f ca="1">IF(COUNTIFS(Распис!$B$4:$B$300,$A184,Распис!$C$4:$C$300,"&lt;="&amp;V$1,Распис!$D$4:$D$300,"&gt;="&amp;V$1)&gt;0,SUMIFS(Распис!$F$4:$F$300,Распис!$B$4:$B$300,$A184,Распис!$C$4:$C$300,"&lt;="&amp;V$1,Распис!$D$4:$D$300,"&gt;="&amp;V$1),SUMIF(База!$B$3:$B$305,$A184,База!$F$3:$F$152))</f>
        <v>0</v>
      </c>
      <c r="W184" s="46">
        <f ca="1">IF(COUNTIFS(Распис!$B$4:$B$300,$A184,Распис!$C$4:$C$300,"&lt;="&amp;W$1,Распис!$D$4:$D$300,"&gt;="&amp;W$1)&gt;0,SUMIFS(Распис!$G$4:$G$300,Распис!$B$4:$B$300,$A184,Распис!$C$4:$C$300,"&lt;="&amp;W$1,Распис!$D$4:$D$300,"&gt;="&amp;W$1),SUMIF(База!$B$3:$B$305,$A184,База!$G$3:$G$152))</f>
        <v>0</v>
      </c>
      <c r="X184" s="46">
        <f ca="1">IF(COUNTIFS(Распис!$B$4:$B$300,$A184,Распис!$C$4:$C$300,"&lt;="&amp;X$1,Распис!$D$4:$D$300,"&gt;="&amp;X$1)&gt;0,SUMIFS(Распис!$H$4:$H$300,Распис!$B$4:$B$300,$A184,Распис!$C$4:$C$300,"&lt;="&amp;X$1,Распис!$D$4:$D$300,"&gt;="&amp;X$1),SUMIF(База!$B$3:$B$305,$A184,База!$H$3:$H$152))</f>
        <v>0</v>
      </c>
      <c r="Y184" s="46">
        <f ca="1">IF(COUNTIFS(Распис!$B$4:$B$300,$A184,Распис!$C$4:$C$300,"&lt;="&amp;Y$1,Распис!$D$4:$D$300,"&gt;="&amp;Y$1)&gt;0,SUMIFS(Распис!$I$4:$I$300,Распис!$B$4:$B$300,$A184,Распис!$C$4:$C$300,"&lt;="&amp;Y$1,Распис!$D$4:$D$300,"&gt;="&amp;Y$1),SUMIF(База!$B$3:$B$305,$A184,База!$I$3:$I$152))</f>
        <v>0</v>
      </c>
      <c r="Z184" s="46">
        <f ca="1">IF(COUNTIFS(Распис!$B$4:$B$300,$A184,Распис!$C$4:$C$300,"&lt;="&amp;Z$1,Распис!$D$4:$D$300,"&gt;="&amp;Z$1)&gt;0,SUMIFS(Распис!$J$4:$J$300,Распис!$B$4:$B$300,$A184,Распис!$C$4:$C$300,"&lt;="&amp;Z$1,Распис!$D$4:$D$300,"&gt;="&amp;Z$1),SUMIF(База!$B$3:$B$305,$A184,База!$J$3:$J$152))</f>
        <v>0</v>
      </c>
      <c r="AA184" s="46" t="s">
        <v>25</v>
      </c>
      <c r="AB184" s="46" t="s">
        <v>23</v>
      </c>
      <c r="AC184" s="46" t="s">
        <v>25</v>
      </c>
      <c r="AD184" s="46" t="s">
        <v>25</v>
      </c>
      <c r="AE184" s="46" t="s">
        <v>25</v>
      </c>
      <c r="AF184" s="46" t="s">
        <v>25</v>
      </c>
      <c r="AG184" s="46">
        <f t="shared" ca="1" si="19"/>
        <v>0</v>
      </c>
      <c r="AH184" s="46">
        <f ca="1">AG184-SUMIFS(Распред!$G$4:$G$300,Распред!$B$4:$B$300,"май",Распред!$F$4:$F$300,A184)</f>
        <v>0</v>
      </c>
      <c r="AI184" s="46">
        <f ca="1">AH184+(COUNTIF(B184:AF184,"КД")+SUMIFS(Распред!$AH$4:$AH$300,Распред!$F$4:$F$300,A184,Распред!$B$4:$B$300,"май"))*4</f>
        <v>20</v>
      </c>
      <c r="AJ184" s="46">
        <f t="shared" ca="1" si="20"/>
        <v>0</v>
      </c>
      <c r="AK184" s="46">
        <f t="shared" ca="1" si="21"/>
        <v>0</v>
      </c>
      <c r="AL184" s="46">
        <f>SUMIFS(Распред!$K$4:$K$300,Распред!$B$4:$B$300,"май",Распред!$J$4:$J$300,A184)+SUMIFS(Распред!$M$4:$M$300,Распред!$B$4:$B$300,"май",Распред!$L$4:$L$300,A184)+SUMIFS(Распред!$O$4:$O$300,Распред!$B$4:$B$300,"май",Распред!$N$4:$N$300,A184)+SUMIFS(Распред!$Q$4:$Q$300,Распред!$B$4:$B$300,"май",Распред!$P$4:$P$300,A184)+SUMIFS(Распред!$S$4:$S$300,Распред!$B$4:$B$300,"май",Распред!$R$4:$R$300,A184)+SUMIFS(Распред!$U$4:$U$300,Распред!$B$4:$B$300,"май",Распред!$T$4:$T$300,A184)+SUMIFS(Распред!$W$4:$W$300,Распред!$B$4:$B$300,"май",Распред!$V$4:$V$300,A184)+SUMIFS(Распред!$Y$4:$Y$300,Распред!$B$4:$B$300,"май",Распред!$X$4:$X$300,A184)+SUMIFS(Распред!$AA$4:$AA$300,Распред!$B$4:$B$300,"май",Распред!$Z$4:$Z$300,A184)+SUMIFS(Распред!$AC$4:$AC$300,Распред!$B$4:$B$300,"май",Распред!$AB$4:$AB$300,A184)</f>
        <v>0</v>
      </c>
      <c r="AM184" s="46">
        <f t="shared" ca="1" si="22"/>
        <v>0</v>
      </c>
      <c r="AN184" s="46">
        <f t="shared" ca="1" si="23"/>
        <v>0</v>
      </c>
      <c r="AO184" s="46">
        <f t="shared" ca="1" si="24"/>
        <v>0</v>
      </c>
      <c r="AP184" s="46">
        <f>январь!AP184</f>
        <v>0</v>
      </c>
      <c r="AQ184" s="46">
        <f t="shared" ca="1" si="34"/>
        <v>0</v>
      </c>
      <c r="AR184" s="47"/>
      <c r="AS184" s="47">
        <f t="shared" ca="1" si="26"/>
        <v>0</v>
      </c>
      <c r="AT184" s="47"/>
      <c r="AU184" s="47"/>
      <c r="AV184" s="47"/>
      <c r="AW184" s="47"/>
      <c r="AX184" s="47"/>
      <c r="AY184" s="184"/>
      <c r="AZ184" s="184"/>
      <c r="BA184" s="184"/>
      <c r="BB184" s="184"/>
      <c r="BC184" s="184"/>
      <c r="BD184" s="184"/>
      <c r="BE184" s="184"/>
    </row>
    <row r="185" spans="1:57" x14ac:dyDescent="0.25">
      <c r="A185" s="47">
        <f>База!B185</f>
        <v>0</v>
      </c>
      <c r="B185" s="46" t="s">
        <v>24</v>
      </c>
      <c r="C185" s="46">
        <f ca="1">IF(COUNTIFS(Распис!$B$4:$B$300,$A185,Распис!$C$4:$C$300,"&lt;="&amp;C$1,Распис!$D$4:$D$300,"&gt;="&amp;C$1)&gt;0,SUMIFS(Распис!$H$4:$H$300,Распис!$B$4:$B$300,$A185,Распис!$C$4:$C$300,"&lt;="&amp;C$1,Распис!$D$4:$D$300,"&gt;="&amp;C$1),SUMIF(База!$B$3:$B$305,$A185,База!$H$3:$H$152))</f>
        <v>0</v>
      </c>
      <c r="D185" s="46">
        <f ca="1">IF(COUNTIFS(Распис!$B$4:$B$300,$A185,Распис!$C$4:$C$300,"&lt;="&amp;D$1,Распис!$D$4:$D$300,"&gt;="&amp;D$1)&gt;0,SUMIFS(Распис!$I$4:$I$300,Распис!$B$4:$B$300,$A185,Распис!$C$4:$C$300,"&lt;="&amp;D$1,Распис!$D$4:$D$300,"&gt;="&amp;D$1),SUMIF(База!$B$3:$B$305,$A185,База!$I$3:$I$152))</f>
        <v>0</v>
      </c>
      <c r="E185" s="46">
        <f ca="1">IF(COUNTIFS(Распис!$B$4:$B$300,$A185,Распис!$C$4:$C$300,"&lt;="&amp;E$1,Распис!$D$4:$D$300,"&gt;="&amp;E$1)&gt;0,SUMIFS(Распис!$J$4:$J$300,Распис!$B$4:$B$300,$A185,Распис!$C$4:$C$300,"&lt;="&amp;E$1,Распис!$D$4:$D$300,"&gt;="&amp;E$1),SUMIF(База!$B$3:$B$305,$A185,База!$J$3:$J$152))</f>
        <v>0</v>
      </c>
      <c r="F185" s="46">
        <f ca="1">IF(COUNTIFS(Распис!$B$4:$B$300,$A185,Распис!$C$4:$C$300,"&lt;="&amp;F$1,Распис!$D$4:$D$300,"&gt;="&amp;F$1)&gt;0,SUMIFS(Распис!$K$4:$K$300,Распис!$B$4:$B$300,$A185,Распис!$C$4:$C$300,"&lt;="&amp;F$1,Распис!$D$4:$D$300,"&gt;="&amp;F$1),SUMIF(База!$B$3:$B$305,$A185,База!$K$3:$K$152))</f>
        <v>0</v>
      </c>
      <c r="G185" s="46" t="s">
        <v>23</v>
      </c>
      <c r="H185" s="46" t="s">
        <v>24</v>
      </c>
      <c r="I185" s="46">
        <f ca="1">IF(COUNTIFS(Распис!$B$4:$B$300,$A185,Распис!$C$4:$C$300,"&lt;="&amp;I$1,Распис!$D$4:$D$300,"&gt;="&amp;I$1)&gt;0,SUMIFS(Распис!$G$4:$G$300,Распис!$B$4:$B$300,$A185,Распис!$C$4:$C$300,"&lt;="&amp;I$1,Распис!$D$4:$D$300,"&gt;="&amp;I$1),SUMIF(База!$B$3:$B$305,$A185,База!$G$3:$G$152))</f>
        <v>0</v>
      </c>
      <c r="J185" s="46" t="s">
        <v>24</v>
      </c>
      <c r="K185" s="46">
        <f ca="1">IF(COUNTIFS(Распис!$B$4:$B$300,$A185,Распис!$C$4:$C$300,"&lt;="&amp;K$1,Распис!$D$4:$D$300,"&gt;="&amp;K$1)&gt;0,SUMIFS(Распис!$I$4:$I$300,Распис!$B$4:$B$300,$A185,Распис!$C$4:$C$300,"&lt;="&amp;K$1,Распис!$D$4:$D$300,"&gt;="&amp;K$1),SUMIF(База!$B$3:$B$305,$A185,База!$I$3:$I$152))</f>
        <v>0</v>
      </c>
      <c r="L185" s="46">
        <f ca="1">IF(COUNTIFS(Распис!$B$4:$B$300,$A185,Распис!$C$4:$C$300,"&lt;="&amp;L$1,Распис!$D$4:$D$300,"&gt;="&amp;L$1)&gt;0,SUMIFS(Распис!$J$4:$J$300,Распис!$B$4:$B$300,$A185,Распис!$C$4:$C$300,"&lt;="&amp;L$1,Распис!$D$4:$D$300,"&gt;="&amp;L$1),SUMIF(База!$B$3:$B$305,$A185,База!$J$3:$J$152))</f>
        <v>0</v>
      </c>
      <c r="M185" s="46">
        <f ca="1">IF(COUNTIFS(Распис!$B$4:$B$300,$A185,Распис!$C$4:$C$300,"&lt;="&amp;M$1,Распис!$D$4:$D$300,"&gt;="&amp;M$1)&gt;0,SUMIFS(Распис!$K$4:$K$300,Распис!$B$4:$B$300,$A185,Распис!$C$4:$C$300,"&lt;="&amp;M$1,Распис!$D$4:$D$300,"&gt;="&amp;M$1),SUMIF(База!$B$3:$B$305,$A185,База!$K$3:$K$152))</f>
        <v>0</v>
      </c>
      <c r="N185" s="46" t="s">
        <v>23</v>
      </c>
      <c r="O185" s="46">
        <f ca="1">IF(COUNTIFS(Распис!$B$4:$B$300,$A185,Распис!$C$4:$C$300,"&lt;="&amp;O$1,Распис!$D$4:$D$300,"&gt;="&amp;O$1)&gt;0,SUMIFS(Распис!$F$4:$F$300,Распис!$B$4:$B$300,$A185,Распис!$C$4:$C$300,"&lt;="&amp;O$1,Распис!$D$4:$D$300,"&gt;="&amp;O$1),SUMIF(База!$B$3:$B$305,$A185,База!$F$3:$F$152))</f>
        <v>0</v>
      </c>
      <c r="P185" s="46">
        <f ca="1">IF(COUNTIFS(Распис!$B$4:$B$300,$A185,Распис!$C$4:$C$300,"&lt;="&amp;P$1,Распис!$D$4:$D$300,"&gt;="&amp;P$1)&gt;0,SUMIFS(Распис!$G$4:$G$300,Распис!$B$4:$B$300,$A185,Распис!$C$4:$C$300,"&lt;="&amp;P$1,Распис!$D$4:$D$300,"&gt;="&amp;P$1),SUMIF(База!$B$3:$B$305,$A185,База!$G$3:$G$152))</f>
        <v>0</v>
      </c>
      <c r="Q185" s="46">
        <f ca="1">IF(COUNTIFS(Распис!$B$4:$B$300,$A185,Распис!$C$4:$C$300,"&lt;="&amp;Q$1,Распис!$D$4:$D$300,"&gt;="&amp;Q$1)&gt;0,SUMIFS(Распис!$H$4:$H$300,Распис!$B$4:$B$300,$A185,Распис!$C$4:$C$300,"&lt;="&amp;Q$1,Распис!$D$4:$D$300,"&gt;="&amp;Q$1),SUMIF(База!$B$3:$B$305,$A185,База!$H$3:$H$152))</f>
        <v>0</v>
      </c>
      <c r="R185" s="46">
        <f ca="1">IF(COUNTIFS(Распис!$B$4:$B$300,$A185,Распис!$C$4:$C$300,"&lt;="&amp;R$1,Распис!$D$4:$D$300,"&gt;="&amp;R$1)&gt;0,SUMIFS(Распис!$I$4:$I$300,Распис!$B$4:$B$300,$A185,Распис!$C$4:$C$300,"&lt;="&amp;R$1,Распис!$D$4:$D$300,"&gt;="&amp;R$1),SUMIF(База!$B$3:$B$305,$A185,База!$I$3:$I$152))</f>
        <v>0</v>
      </c>
      <c r="S185" s="46">
        <f ca="1">IF(COUNTIFS(Распис!$B$4:$B$300,$A185,Распис!$C$4:$C$300,"&lt;="&amp;S$1,Распис!$D$4:$D$300,"&gt;="&amp;S$1)&gt;0,SUMIFS(Распис!$J$4:$J$300,Распис!$B$4:$B$300,$A185,Распис!$C$4:$C$300,"&lt;="&amp;S$1,Распис!$D$4:$D$300,"&gt;="&amp;S$1),SUMIF(База!$B$3:$B$305,$A185,База!$J$3:$J$152))</f>
        <v>0</v>
      </c>
      <c r="T185" s="46">
        <f ca="1">IF(COUNTIFS(Распис!$B$4:$B$300,$A185,Распис!$C$4:$C$300,"&lt;="&amp;T$1,Распис!$D$4:$D$300,"&gt;="&amp;T$1)&gt;0,SUMIFS(Распис!$K$4:$K$300,Распис!$B$4:$B$300,$A185,Распис!$C$4:$C$300,"&lt;="&amp;T$1,Распис!$D$4:$D$300,"&gt;="&amp;T$1),SUMIF(База!$B$3:$B$305,$A185,База!$K$3:$K$152))</f>
        <v>0</v>
      </c>
      <c r="U185" s="46" t="s">
        <v>23</v>
      </c>
      <c r="V185" s="46">
        <f ca="1">IF(COUNTIFS(Распис!$B$4:$B$300,$A185,Распис!$C$4:$C$300,"&lt;="&amp;V$1,Распис!$D$4:$D$300,"&gt;="&amp;V$1)&gt;0,SUMIFS(Распис!$F$4:$F$300,Распис!$B$4:$B$300,$A185,Распис!$C$4:$C$300,"&lt;="&amp;V$1,Распис!$D$4:$D$300,"&gt;="&amp;V$1),SUMIF(База!$B$3:$B$305,$A185,База!$F$3:$F$152))</f>
        <v>0</v>
      </c>
      <c r="W185" s="46">
        <f ca="1">IF(COUNTIFS(Распис!$B$4:$B$300,$A185,Распис!$C$4:$C$300,"&lt;="&amp;W$1,Распис!$D$4:$D$300,"&gt;="&amp;W$1)&gt;0,SUMIFS(Распис!$G$4:$G$300,Распис!$B$4:$B$300,$A185,Распис!$C$4:$C$300,"&lt;="&amp;W$1,Распис!$D$4:$D$300,"&gt;="&amp;W$1),SUMIF(База!$B$3:$B$305,$A185,База!$G$3:$G$152))</f>
        <v>0</v>
      </c>
      <c r="X185" s="46">
        <f ca="1">IF(COUNTIFS(Распис!$B$4:$B$300,$A185,Распис!$C$4:$C$300,"&lt;="&amp;X$1,Распис!$D$4:$D$300,"&gt;="&amp;X$1)&gt;0,SUMIFS(Распис!$H$4:$H$300,Распис!$B$4:$B$300,$A185,Распис!$C$4:$C$300,"&lt;="&amp;X$1,Распис!$D$4:$D$300,"&gt;="&amp;X$1),SUMIF(База!$B$3:$B$305,$A185,База!$H$3:$H$152))</f>
        <v>0</v>
      </c>
      <c r="Y185" s="46">
        <f ca="1">IF(COUNTIFS(Распис!$B$4:$B$300,$A185,Распис!$C$4:$C$300,"&lt;="&amp;Y$1,Распис!$D$4:$D$300,"&gt;="&amp;Y$1)&gt;0,SUMIFS(Распис!$I$4:$I$300,Распис!$B$4:$B$300,$A185,Распис!$C$4:$C$300,"&lt;="&amp;Y$1,Распис!$D$4:$D$300,"&gt;="&amp;Y$1),SUMIF(База!$B$3:$B$305,$A185,База!$I$3:$I$152))</f>
        <v>0</v>
      </c>
      <c r="Z185" s="46">
        <f ca="1">IF(COUNTIFS(Распис!$B$4:$B$300,$A185,Распис!$C$4:$C$300,"&lt;="&amp;Z$1,Распис!$D$4:$D$300,"&gt;="&amp;Z$1)&gt;0,SUMIFS(Распис!$J$4:$J$300,Распис!$B$4:$B$300,$A185,Распис!$C$4:$C$300,"&lt;="&amp;Z$1,Распис!$D$4:$D$300,"&gt;="&amp;Z$1),SUMIF(База!$B$3:$B$305,$A185,База!$J$3:$J$152))</f>
        <v>0</v>
      </c>
      <c r="AA185" s="46" t="s">
        <v>25</v>
      </c>
      <c r="AB185" s="46" t="s">
        <v>23</v>
      </c>
      <c r="AC185" s="46" t="s">
        <v>25</v>
      </c>
      <c r="AD185" s="46" t="s">
        <v>25</v>
      </c>
      <c r="AE185" s="46" t="s">
        <v>25</v>
      </c>
      <c r="AF185" s="46" t="s">
        <v>25</v>
      </c>
      <c r="AG185" s="46">
        <f t="shared" ca="1" si="19"/>
        <v>0</v>
      </c>
      <c r="AH185" s="46">
        <f ca="1">AG185-SUMIFS(Распред!$G$4:$G$300,Распред!$B$4:$B$300,"май",Распред!$F$4:$F$300,A185)</f>
        <v>0</v>
      </c>
      <c r="AI185" s="46">
        <f ca="1">AH185+(COUNTIF(B185:AF185,"КД")+SUMIFS(Распред!$AH$4:$AH$300,Распред!$F$4:$F$300,A185,Распред!$B$4:$B$300,"май"))*4</f>
        <v>20</v>
      </c>
      <c r="AJ185" s="46">
        <f t="shared" ca="1" si="20"/>
        <v>0</v>
      </c>
      <c r="AK185" s="46">
        <f t="shared" ca="1" si="21"/>
        <v>0</v>
      </c>
      <c r="AL185" s="46">
        <f>SUMIFS(Распред!$K$4:$K$300,Распред!$B$4:$B$300,"май",Распред!$J$4:$J$300,A185)+SUMIFS(Распред!$M$4:$M$300,Распред!$B$4:$B$300,"май",Распред!$L$4:$L$300,A185)+SUMIFS(Распред!$O$4:$O$300,Распред!$B$4:$B$300,"май",Распред!$N$4:$N$300,A185)+SUMIFS(Распред!$Q$4:$Q$300,Распред!$B$4:$B$300,"май",Распред!$P$4:$P$300,A185)+SUMIFS(Распред!$S$4:$S$300,Распред!$B$4:$B$300,"май",Распред!$R$4:$R$300,A185)+SUMIFS(Распред!$U$4:$U$300,Распред!$B$4:$B$300,"май",Распред!$T$4:$T$300,A185)+SUMIFS(Распред!$W$4:$W$300,Распред!$B$4:$B$300,"май",Распред!$V$4:$V$300,A185)+SUMIFS(Распред!$Y$4:$Y$300,Распред!$B$4:$B$300,"май",Распред!$X$4:$X$300,A185)+SUMIFS(Распред!$AA$4:$AA$300,Распред!$B$4:$B$300,"май",Распред!$Z$4:$Z$300,A185)+SUMIFS(Распред!$AC$4:$AC$300,Распред!$B$4:$B$300,"май",Распред!$AB$4:$AB$300,A185)</f>
        <v>0</v>
      </c>
      <c r="AM185" s="46">
        <f t="shared" ca="1" si="22"/>
        <v>0</v>
      </c>
      <c r="AN185" s="46">
        <f t="shared" ca="1" si="23"/>
        <v>0</v>
      </c>
      <c r="AO185" s="46">
        <f t="shared" ca="1" si="24"/>
        <v>0</v>
      </c>
      <c r="AP185" s="46">
        <f>январь!AP185</f>
        <v>0</v>
      </c>
      <c r="AQ185" s="46">
        <f t="shared" ca="1" si="34"/>
        <v>0</v>
      </c>
      <c r="AR185" s="47"/>
      <c r="AS185" s="47">
        <f t="shared" ca="1" si="26"/>
        <v>0</v>
      </c>
      <c r="AT185" s="47"/>
      <c r="AU185" s="47"/>
      <c r="AV185" s="47"/>
      <c r="AW185" s="47"/>
      <c r="AX185" s="47"/>
      <c r="AY185" s="184"/>
      <c r="AZ185" s="184"/>
      <c r="BA185" s="184"/>
      <c r="BB185" s="184"/>
      <c r="BC185" s="184"/>
      <c r="BD185" s="184"/>
      <c r="BE185" s="184"/>
    </row>
    <row r="186" spans="1:57" x14ac:dyDescent="0.25">
      <c r="A186" s="47">
        <f>База!B186</f>
        <v>0</v>
      </c>
      <c r="B186" s="46" t="s">
        <v>24</v>
      </c>
      <c r="C186" s="46">
        <f ca="1">IF(COUNTIFS(Распис!$B$4:$B$300,$A186,Распис!$C$4:$C$300,"&lt;="&amp;C$1,Распис!$D$4:$D$300,"&gt;="&amp;C$1)&gt;0,SUMIFS(Распис!$H$4:$H$300,Распис!$B$4:$B$300,$A186,Распис!$C$4:$C$300,"&lt;="&amp;C$1,Распис!$D$4:$D$300,"&gt;="&amp;C$1),SUMIF(База!$B$3:$B$305,$A186,База!$H$3:$H$152))</f>
        <v>0</v>
      </c>
      <c r="D186" s="46">
        <f ca="1">IF(COUNTIFS(Распис!$B$4:$B$300,$A186,Распис!$C$4:$C$300,"&lt;="&amp;D$1,Распис!$D$4:$D$300,"&gt;="&amp;D$1)&gt;0,SUMIFS(Распис!$I$4:$I$300,Распис!$B$4:$B$300,$A186,Распис!$C$4:$C$300,"&lt;="&amp;D$1,Распис!$D$4:$D$300,"&gt;="&amp;D$1),SUMIF(База!$B$3:$B$305,$A186,База!$I$3:$I$152))</f>
        <v>0</v>
      </c>
      <c r="E186" s="46">
        <f ca="1">IF(COUNTIFS(Распис!$B$4:$B$300,$A186,Распис!$C$4:$C$300,"&lt;="&amp;E$1,Распис!$D$4:$D$300,"&gt;="&amp;E$1)&gt;0,SUMIFS(Распис!$J$4:$J$300,Распис!$B$4:$B$300,$A186,Распис!$C$4:$C$300,"&lt;="&amp;E$1,Распис!$D$4:$D$300,"&gt;="&amp;E$1),SUMIF(База!$B$3:$B$305,$A186,База!$J$3:$J$152))</f>
        <v>0</v>
      </c>
      <c r="F186" s="46">
        <f ca="1">IF(COUNTIFS(Распис!$B$4:$B$300,$A186,Распис!$C$4:$C$300,"&lt;="&amp;F$1,Распис!$D$4:$D$300,"&gt;="&amp;F$1)&gt;0,SUMIFS(Распис!$K$4:$K$300,Распис!$B$4:$B$300,$A186,Распис!$C$4:$C$300,"&lt;="&amp;F$1,Распис!$D$4:$D$300,"&gt;="&amp;F$1),SUMIF(База!$B$3:$B$305,$A186,База!$K$3:$K$152))</f>
        <v>0</v>
      </c>
      <c r="G186" s="46" t="s">
        <v>23</v>
      </c>
      <c r="H186" s="46" t="s">
        <v>24</v>
      </c>
      <c r="I186" s="46">
        <f ca="1">IF(COUNTIFS(Распис!$B$4:$B$300,$A186,Распис!$C$4:$C$300,"&lt;="&amp;I$1,Распис!$D$4:$D$300,"&gt;="&amp;I$1)&gt;0,SUMIFS(Распис!$G$4:$G$300,Распис!$B$4:$B$300,$A186,Распис!$C$4:$C$300,"&lt;="&amp;I$1,Распис!$D$4:$D$300,"&gt;="&amp;I$1),SUMIF(База!$B$3:$B$305,$A186,База!$G$3:$G$152))</f>
        <v>0</v>
      </c>
      <c r="J186" s="46" t="s">
        <v>24</v>
      </c>
      <c r="K186" s="46">
        <f ca="1">IF(COUNTIFS(Распис!$B$4:$B$300,$A186,Распис!$C$4:$C$300,"&lt;="&amp;K$1,Распис!$D$4:$D$300,"&gt;="&amp;K$1)&gt;0,SUMIFS(Распис!$I$4:$I$300,Распис!$B$4:$B$300,$A186,Распис!$C$4:$C$300,"&lt;="&amp;K$1,Распис!$D$4:$D$300,"&gt;="&amp;K$1),SUMIF(База!$B$3:$B$305,$A186,База!$I$3:$I$152))</f>
        <v>0</v>
      </c>
      <c r="L186" s="46">
        <f ca="1">IF(COUNTIFS(Распис!$B$4:$B$300,$A186,Распис!$C$4:$C$300,"&lt;="&amp;L$1,Распис!$D$4:$D$300,"&gt;="&amp;L$1)&gt;0,SUMIFS(Распис!$J$4:$J$300,Распис!$B$4:$B$300,$A186,Распис!$C$4:$C$300,"&lt;="&amp;L$1,Распис!$D$4:$D$300,"&gt;="&amp;L$1),SUMIF(База!$B$3:$B$305,$A186,База!$J$3:$J$152))</f>
        <v>0</v>
      </c>
      <c r="M186" s="46">
        <f ca="1">IF(COUNTIFS(Распис!$B$4:$B$300,$A186,Распис!$C$4:$C$300,"&lt;="&amp;M$1,Распис!$D$4:$D$300,"&gt;="&amp;M$1)&gt;0,SUMIFS(Распис!$K$4:$K$300,Распис!$B$4:$B$300,$A186,Распис!$C$4:$C$300,"&lt;="&amp;M$1,Распис!$D$4:$D$300,"&gt;="&amp;M$1),SUMIF(База!$B$3:$B$305,$A186,База!$K$3:$K$152))</f>
        <v>0</v>
      </c>
      <c r="N186" s="46" t="s">
        <v>23</v>
      </c>
      <c r="O186" s="46">
        <f ca="1">IF(COUNTIFS(Распис!$B$4:$B$300,$A186,Распис!$C$4:$C$300,"&lt;="&amp;O$1,Распис!$D$4:$D$300,"&gt;="&amp;O$1)&gt;0,SUMIFS(Распис!$F$4:$F$300,Распис!$B$4:$B$300,$A186,Распис!$C$4:$C$300,"&lt;="&amp;O$1,Распис!$D$4:$D$300,"&gt;="&amp;O$1),SUMIF(База!$B$3:$B$305,$A186,База!$F$3:$F$152))</f>
        <v>0</v>
      </c>
      <c r="P186" s="46">
        <f ca="1">IF(COUNTIFS(Распис!$B$4:$B$300,$A186,Распис!$C$4:$C$300,"&lt;="&amp;P$1,Распис!$D$4:$D$300,"&gt;="&amp;P$1)&gt;0,SUMIFS(Распис!$G$4:$G$300,Распис!$B$4:$B$300,$A186,Распис!$C$4:$C$300,"&lt;="&amp;P$1,Распис!$D$4:$D$300,"&gt;="&amp;P$1),SUMIF(База!$B$3:$B$305,$A186,База!$G$3:$G$152))</f>
        <v>0</v>
      </c>
      <c r="Q186" s="46">
        <f ca="1">IF(COUNTIFS(Распис!$B$4:$B$300,$A186,Распис!$C$4:$C$300,"&lt;="&amp;Q$1,Распис!$D$4:$D$300,"&gt;="&amp;Q$1)&gt;0,SUMIFS(Распис!$H$4:$H$300,Распис!$B$4:$B$300,$A186,Распис!$C$4:$C$300,"&lt;="&amp;Q$1,Распис!$D$4:$D$300,"&gt;="&amp;Q$1),SUMIF(База!$B$3:$B$305,$A186,База!$H$3:$H$152))</f>
        <v>0</v>
      </c>
      <c r="R186" s="46">
        <f ca="1">IF(COUNTIFS(Распис!$B$4:$B$300,$A186,Распис!$C$4:$C$300,"&lt;="&amp;R$1,Распис!$D$4:$D$300,"&gt;="&amp;R$1)&gt;0,SUMIFS(Распис!$I$4:$I$300,Распис!$B$4:$B$300,$A186,Распис!$C$4:$C$300,"&lt;="&amp;R$1,Распис!$D$4:$D$300,"&gt;="&amp;R$1),SUMIF(База!$B$3:$B$305,$A186,База!$I$3:$I$152))</f>
        <v>0</v>
      </c>
      <c r="S186" s="46">
        <f ca="1">IF(COUNTIFS(Распис!$B$4:$B$300,$A186,Распис!$C$4:$C$300,"&lt;="&amp;S$1,Распис!$D$4:$D$300,"&gt;="&amp;S$1)&gt;0,SUMIFS(Распис!$J$4:$J$300,Распис!$B$4:$B$300,$A186,Распис!$C$4:$C$300,"&lt;="&amp;S$1,Распис!$D$4:$D$300,"&gt;="&amp;S$1),SUMIF(База!$B$3:$B$305,$A186,База!$J$3:$J$152))</f>
        <v>0</v>
      </c>
      <c r="T186" s="46">
        <f ca="1">IF(COUNTIFS(Распис!$B$4:$B$300,$A186,Распис!$C$4:$C$300,"&lt;="&amp;T$1,Распис!$D$4:$D$300,"&gt;="&amp;T$1)&gt;0,SUMIFS(Распис!$K$4:$K$300,Распис!$B$4:$B$300,$A186,Распис!$C$4:$C$300,"&lt;="&amp;T$1,Распис!$D$4:$D$300,"&gt;="&amp;T$1),SUMIF(База!$B$3:$B$305,$A186,База!$K$3:$K$152))</f>
        <v>0</v>
      </c>
      <c r="U186" s="46" t="s">
        <v>23</v>
      </c>
      <c r="V186" s="46">
        <f ca="1">IF(COUNTIFS(Распис!$B$4:$B$300,$A186,Распис!$C$4:$C$300,"&lt;="&amp;V$1,Распис!$D$4:$D$300,"&gt;="&amp;V$1)&gt;0,SUMIFS(Распис!$F$4:$F$300,Распис!$B$4:$B$300,$A186,Распис!$C$4:$C$300,"&lt;="&amp;V$1,Распис!$D$4:$D$300,"&gt;="&amp;V$1),SUMIF(База!$B$3:$B$305,$A186,База!$F$3:$F$152))</f>
        <v>0</v>
      </c>
      <c r="W186" s="46">
        <f ca="1">IF(COUNTIFS(Распис!$B$4:$B$300,$A186,Распис!$C$4:$C$300,"&lt;="&amp;W$1,Распис!$D$4:$D$300,"&gt;="&amp;W$1)&gt;0,SUMIFS(Распис!$G$4:$G$300,Распис!$B$4:$B$300,$A186,Распис!$C$4:$C$300,"&lt;="&amp;W$1,Распис!$D$4:$D$300,"&gt;="&amp;W$1),SUMIF(База!$B$3:$B$305,$A186,База!$G$3:$G$152))</f>
        <v>0</v>
      </c>
      <c r="X186" s="46">
        <f ca="1">IF(COUNTIFS(Распис!$B$4:$B$300,$A186,Распис!$C$4:$C$300,"&lt;="&amp;X$1,Распис!$D$4:$D$300,"&gt;="&amp;X$1)&gt;0,SUMIFS(Распис!$H$4:$H$300,Распис!$B$4:$B$300,$A186,Распис!$C$4:$C$300,"&lt;="&amp;X$1,Распис!$D$4:$D$300,"&gt;="&amp;X$1),SUMIF(База!$B$3:$B$305,$A186,База!$H$3:$H$152))</f>
        <v>0</v>
      </c>
      <c r="Y186" s="46">
        <f ca="1">IF(COUNTIFS(Распис!$B$4:$B$300,$A186,Распис!$C$4:$C$300,"&lt;="&amp;Y$1,Распис!$D$4:$D$300,"&gt;="&amp;Y$1)&gt;0,SUMIFS(Распис!$I$4:$I$300,Распис!$B$4:$B$300,$A186,Распис!$C$4:$C$300,"&lt;="&amp;Y$1,Распис!$D$4:$D$300,"&gt;="&amp;Y$1),SUMIF(База!$B$3:$B$305,$A186,База!$I$3:$I$152))</f>
        <v>0</v>
      </c>
      <c r="Z186" s="46">
        <f ca="1">IF(COUNTIFS(Распис!$B$4:$B$300,$A186,Распис!$C$4:$C$300,"&lt;="&amp;Z$1,Распис!$D$4:$D$300,"&gt;="&amp;Z$1)&gt;0,SUMIFS(Распис!$J$4:$J$300,Распис!$B$4:$B$300,$A186,Распис!$C$4:$C$300,"&lt;="&amp;Z$1,Распис!$D$4:$D$300,"&gt;="&amp;Z$1),SUMIF(База!$B$3:$B$305,$A186,База!$J$3:$J$152))</f>
        <v>0</v>
      </c>
      <c r="AA186" s="46" t="s">
        <v>25</v>
      </c>
      <c r="AB186" s="46" t="s">
        <v>23</v>
      </c>
      <c r="AC186" s="46" t="s">
        <v>25</v>
      </c>
      <c r="AD186" s="46" t="s">
        <v>25</v>
      </c>
      <c r="AE186" s="46" t="s">
        <v>25</v>
      </c>
      <c r="AF186" s="46" t="s">
        <v>25</v>
      </c>
      <c r="AG186" s="46">
        <f t="shared" ca="1" si="19"/>
        <v>0</v>
      </c>
      <c r="AH186" s="46">
        <f ca="1">AG186-SUMIFS(Распред!$G$4:$G$300,Распред!$B$4:$B$300,"май",Распред!$F$4:$F$300,A186)</f>
        <v>0</v>
      </c>
      <c r="AI186" s="46">
        <f ca="1">AH186+(COUNTIF(B186:AF186,"КД")+SUMIFS(Распред!$AH$4:$AH$300,Распред!$F$4:$F$300,A186,Распред!$B$4:$B$300,"май"))*4</f>
        <v>20</v>
      </c>
      <c r="AJ186" s="46">
        <f t="shared" ca="1" si="20"/>
        <v>0</v>
      </c>
      <c r="AK186" s="46">
        <f t="shared" ca="1" si="21"/>
        <v>0</v>
      </c>
      <c r="AL186" s="46">
        <f>SUMIFS(Распред!$K$4:$K$300,Распред!$B$4:$B$300,"май",Распред!$J$4:$J$300,A186)+SUMIFS(Распред!$M$4:$M$300,Распред!$B$4:$B$300,"май",Распред!$L$4:$L$300,A186)+SUMIFS(Распред!$O$4:$O$300,Распред!$B$4:$B$300,"май",Распред!$N$4:$N$300,A186)+SUMIFS(Распред!$Q$4:$Q$300,Распред!$B$4:$B$300,"май",Распред!$P$4:$P$300,A186)+SUMIFS(Распред!$S$4:$S$300,Распред!$B$4:$B$300,"май",Распред!$R$4:$R$300,A186)+SUMIFS(Распред!$U$4:$U$300,Распред!$B$4:$B$300,"май",Распред!$T$4:$T$300,A186)+SUMIFS(Распред!$W$4:$W$300,Распред!$B$4:$B$300,"май",Распред!$V$4:$V$300,A186)+SUMIFS(Распред!$Y$4:$Y$300,Распред!$B$4:$B$300,"май",Распред!$X$4:$X$300,A186)+SUMIFS(Распред!$AA$4:$AA$300,Распред!$B$4:$B$300,"май",Распред!$Z$4:$Z$300,A186)+SUMIFS(Распред!$AC$4:$AC$300,Распред!$B$4:$B$300,"май",Распред!$AB$4:$AB$300,A186)</f>
        <v>0</v>
      </c>
      <c r="AM186" s="46">
        <f t="shared" ca="1" si="22"/>
        <v>0</v>
      </c>
      <c r="AN186" s="46">
        <f t="shared" ca="1" si="23"/>
        <v>0</v>
      </c>
      <c r="AO186" s="46">
        <f t="shared" ca="1" si="24"/>
        <v>0</v>
      </c>
      <c r="AP186" s="46">
        <f>январь!AP186</f>
        <v>0</v>
      </c>
      <c r="AQ186" s="46">
        <f t="shared" ca="1" si="34"/>
        <v>0</v>
      </c>
      <c r="AR186" s="47"/>
      <c r="AS186" s="47">
        <f t="shared" ca="1" si="26"/>
        <v>0</v>
      </c>
      <c r="AT186" s="47"/>
      <c r="AU186" s="47"/>
      <c r="AV186" s="47"/>
      <c r="AW186" s="47"/>
      <c r="AX186" s="47"/>
      <c r="AY186" s="184"/>
      <c r="AZ186" s="184"/>
      <c r="BA186" s="184"/>
      <c r="BB186" s="184"/>
      <c r="BC186" s="184"/>
      <c r="BD186" s="184"/>
      <c r="BE186" s="184"/>
    </row>
    <row r="187" spans="1:57" x14ac:dyDescent="0.25">
      <c r="A187" s="47">
        <f>База!B187</f>
        <v>0</v>
      </c>
      <c r="B187" s="46" t="s">
        <v>24</v>
      </c>
      <c r="C187" s="46">
        <f ca="1">IF(COUNTIFS(Распис!$B$4:$B$300,$A187,Распис!$C$4:$C$300,"&lt;="&amp;C$1,Распис!$D$4:$D$300,"&gt;="&amp;C$1)&gt;0,SUMIFS(Распис!$H$4:$H$300,Распис!$B$4:$B$300,$A187,Распис!$C$4:$C$300,"&lt;="&amp;C$1,Распис!$D$4:$D$300,"&gt;="&amp;C$1),SUMIF(База!$B$3:$B$305,$A187,База!$H$3:$H$152))</f>
        <v>0</v>
      </c>
      <c r="D187" s="46">
        <f ca="1">IF(COUNTIFS(Распис!$B$4:$B$300,$A187,Распис!$C$4:$C$300,"&lt;="&amp;D$1,Распис!$D$4:$D$300,"&gt;="&amp;D$1)&gt;0,SUMIFS(Распис!$I$4:$I$300,Распис!$B$4:$B$300,$A187,Распис!$C$4:$C$300,"&lt;="&amp;D$1,Распис!$D$4:$D$300,"&gt;="&amp;D$1),SUMIF(База!$B$3:$B$305,$A187,База!$I$3:$I$152))</f>
        <v>0</v>
      </c>
      <c r="E187" s="46">
        <f ca="1">IF(COUNTIFS(Распис!$B$4:$B$300,$A187,Распис!$C$4:$C$300,"&lt;="&amp;E$1,Распис!$D$4:$D$300,"&gt;="&amp;E$1)&gt;0,SUMIFS(Распис!$J$4:$J$300,Распис!$B$4:$B$300,$A187,Распис!$C$4:$C$300,"&lt;="&amp;E$1,Распис!$D$4:$D$300,"&gt;="&amp;E$1),SUMIF(База!$B$3:$B$305,$A187,База!$J$3:$J$152))</f>
        <v>0</v>
      </c>
      <c r="F187" s="46">
        <f ca="1">IF(COUNTIFS(Распис!$B$4:$B$300,$A187,Распис!$C$4:$C$300,"&lt;="&amp;F$1,Распис!$D$4:$D$300,"&gt;="&amp;F$1)&gt;0,SUMIFS(Распис!$K$4:$K$300,Распис!$B$4:$B$300,$A187,Распис!$C$4:$C$300,"&lt;="&amp;F$1,Распис!$D$4:$D$300,"&gt;="&amp;F$1),SUMIF(База!$B$3:$B$305,$A187,База!$K$3:$K$152))</f>
        <v>0</v>
      </c>
      <c r="G187" s="46" t="s">
        <v>23</v>
      </c>
      <c r="H187" s="46" t="s">
        <v>24</v>
      </c>
      <c r="I187" s="46">
        <f ca="1">IF(COUNTIFS(Распис!$B$4:$B$300,$A187,Распис!$C$4:$C$300,"&lt;="&amp;I$1,Распис!$D$4:$D$300,"&gt;="&amp;I$1)&gt;0,SUMIFS(Распис!$G$4:$G$300,Распис!$B$4:$B$300,$A187,Распис!$C$4:$C$300,"&lt;="&amp;I$1,Распис!$D$4:$D$300,"&gt;="&amp;I$1),SUMIF(База!$B$3:$B$305,$A187,База!$G$3:$G$152))</f>
        <v>0</v>
      </c>
      <c r="J187" s="46" t="s">
        <v>24</v>
      </c>
      <c r="K187" s="46">
        <f ca="1">IF(COUNTIFS(Распис!$B$4:$B$300,$A187,Распис!$C$4:$C$300,"&lt;="&amp;K$1,Распис!$D$4:$D$300,"&gt;="&amp;K$1)&gt;0,SUMIFS(Распис!$I$4:$I$300,Распис!$B$4:$B$300,$A187,Распис!$C$4:$C$300,"&lt;="&amp;K$1,Распис!$D$4:$D$300,"&gt;="&amp;K$1),SUMIF(База!$B$3:$B$305,$A187,База!$I$3:$I$152))</f>
        <v>0</v>
      </c>
      <c r="L187" s="46">
        <f ca="1">IF(COUNTIFS(Распис!$B$4:$B$300,$A187,Распис!$C$4:$C$300,"&lt;="&amp;L$1,Распис!$D$4:$D$300,"&gt;="&amp;L$1)&gt;0,SUMIFS(Распис!$J$4:$J$300,Распис!$B$4:$B$300,$A187,Распис!$C$4:$C$300,"&lt;="&amp;L$1,Распис!$D$4:$D$300,"&gt;="&amp;L$1),SUMIF(База!$B$3:$B$305,$A187,База!$J$3:$J$152))</f>
        <v>0</v>
      </c>
      <c r="M187" s="46">
        <f ca="1">IF(COUNTIFS(Распис!$B$4:$B$300,$A187,Распис!$C$4:$C$300,"&lt;="&amp;M$1,Распис!$D$4:$D$300,"&gt;="&amp;M$1)&gt;0,SUMIFS(Распис!$K$4:$K$300,Распис!$B$4:$B$300,$A187,Распис!$C$4:$C$300,"&lt;="&amp;M$1,Распис!$D$4:$D$300,"&gt;="&amp;M$1),SUMIF(База!$B$3:$B$305,$A187,База!$K$3:$K$152))</f>
        <v>0</v>
      </c>
      <c r="N187" s="46" t="s">
        <v>23</v>
      </c>
      <c r="O187" s="46">
        <f ca="1">IF(COUNTIFS(Распис!$B$4:$B$300,$A187,Распис!$C$4:$C$300,"&lt;="&amp;O$1,Распис!$D$4:$D$300,"&gt;="&amp;O$1)&gt;0,SUMIFS(Распис!$F$4:$F$300,Распис!$B$4:$B$300,$A187,Распис!$C$4:$C$300,"&lt;="&amp;O$1,Распис!$D$4:$D$300,"&gt;="&amp;O$1),SUMIF(База!$B$3:$B$305,$A187,База!$F$3:$F$152))</f>
        <v>0</v>
      </c>
      <c r="P187" s="46">
        <f ca="1">IF(COUNTIFS(Распис!$B$4:$B$300,$A187,Распис!$C$4:$C$300,"&lt;="&amp;P$1,Распис!$D$4:$D$300,"&gt;="&amp;P$1)&gt;0,SUMIFS(Распис!$G$4:$G$300,Распис!$B$4:$B$300,$A187,Распис!$C$4:$C$300,"&lt;="&amp;P$1,Распис!$D$4:$D$300,"&gt;="&amp;P$1),SUMIF(База!$B$3:$B$305,$A187,База!$G$3:$G$152))</f>
        <v>0</v>
      </c>
      <c r="Q187" s="46">
        <f ca="1">IF(COUNTIFS(Распис!$B$4:$B$300,$A187,Распис!$C$4:$C$300,"&lt;="&amp;Q$1,Распис!$D$4:$D$300,"&gt;="&amp;Q$1)&gt;0,SUMIFS(Распис!$H$4:$H$300,Распис!$B$4:$B$300,$A187,Распис!$C$4:$C$300,"&lt;="&amp;Q$1,Распис!$D$4:$D$300,"&gt;="&amp;Q$1),SUMIF(База!$B$3:$B$305,$A187,База!$H$3:$H$152))</f>
        <v>0</v>
      </c>
      <c r="R187" s="46">
        <f ca="1">IF(COUNTIFS(Распис!$B$4:$B$300,$A187,Распис!$C$4:$C$300,"&lt;="&amp;R$1,Распис!$D$4:$D$300,"&gt;="&amp;R$1)&gt;0,SUMIFS(Распис!$I$4:$I$300,Распис!$B$4:$B$300,$A187,Распис!$C$4:$C$300,"&lt;="&amp;R$1,Распис!$D$4:$D$300,"&gt;="&amp;R$1),SUMIF(База!$B$3:$B$305,$A187,База!$I$3:$I$152))</f>
        <v>0</v>
      </c>
      <c r="S187" s="46">
        <f ca="1">IF(COUNTIFS(Распис!$B$4:$B$300,$A187,Распис!$C$4:$C$300,"&lt;="&amp;S$1,Распис!$D$4:$D$300,"&gt;="&amp;S$1)&gt;0,SUMIFS(Распис!$J$4:$J$300,Распис!$B$4:$B$300,$A187,Распис!$C$4:$C$300,"&lt;="&amp;S$1,Распис!$D$4:$D$300,"&gt;="&amp;S$1),SUMIF(База!$B$3:$B$305,$A187,База!$J$3:$J$152))</f>
        <v>0</v>
      </c>
      <c r="T187" s="46">
        <f ca="1">IF(COUNTIFS(Распис!$B$4:$B$300,$A187,Распис!$C$4:$C$300,"&lt;="&amp;T$1,Распис!$D$4:$D$300,"&gt;="&amp;T$1)&gt;0,SUMIFS(Распис!$K$4:$K$300,Распис!$B$4:$B$300,$A187,Распис!$C$4:$C$300,"&lt;="&amp;T$1,Распис!$D$4:$D$300,"&gt;="&amp;T$1),SUMIF(База!$B$3:$B$305,$A187,База!$K$3:$K$152))</f>
        <v>0</v>
      </c>
      <c r="U187" s="46" t="s">
        <v>23</v>
      </c>
      <c r="V187" s="46">
        <f ca="1">IF(COUNTIFS(Распис!$B$4:$B$300,$A187,Распис!$C$4:$C$300,"&lt;="&amp;V$1,Распис!$D$4:$D$300,"&gt;="&amp;V$1)&gt;0,SUMIFS(Распис!$F$4:$F$300,Распис!$B$4:$B$300,$A187,Распис!$C$4:$C$300,"&lt;="&amp;V$1,Распис!$D$4:$D$300,"&gt;="&amp;V$1),SUMIF(База!$B$3:$B$305,$A187,База!$F$3:$F$152))</f>
        <v>0</v>
      </c>
      <c r="W187" s="46">
        <f ca="1">IF(COUNTIFS(Распис!$B$4:$B$300,$A187,Распис!$C$4:$C$300,"&lt;="&amp;W$1,Распис!$D$4:$D$300,"&gt;="&amp;W$1)&gt;0,SUMIFS(Распис!$G$4:$G$300,Распис!$B$4:$B$300,$A187,Распис!$C$4:$C$300,"&lt;="&amp;W$1,Распис!$D$4:$D$300,"&gt;="&amp;W$1),SUMIF(База!$B$3:$B$305,$A187,База!$G$3:$G$152))</f>
        <v>0</v>
      </c>
      <c r="X187" s="46">
        <f ca="1">IF(COUNTIFS(Распис!$B$4:$B$300,$A187,Распис!$C$4:$C$300,"&lt;="&amp;X$1,Распис!$D$4:$D$300,"&gt;="&amp;X$1)&gt;0,SUMIFS(Распис!$H$4:$H$300,Распис!$B$4:$B$300,$A187,Распис!$C$4:$C$300,"&lt;="&amp;X$1,Распис!$D$4:$D$300,"&gt;="&amp;X$1),SUMIF(База!$B$3:$B$305,$A187,База!$H$3:$H$152))</f>
        <v>0</v>
      </c>
      <c r="Y187" s="46">
        <f ca="1">IF(COUNTIFS(Распис!$B$4:$B$300,$A187,Распис!$C$4:$C$300,"&lt;="&amp;Y$1,Распис!$D$4:$D$300,"&gt;="&amp;Y$1)&gt;0,SUMIFS(Распис!$I$4:$I$300,Распис!$B$4:$B$300,$A187,Распис!$C$4:$C$300,"&lt;="&amp;Y$1,Распис!$D$4:$D$300,"&gt;="&amp;Y$1),SUMIF(База!$B$3:$B$305,$A187,База!$I$3:$I$152))</f>
        <v>0</v>
      </c>
      <c r="Z187" s="46">
        <f ca="1">IF(COUNTIFS(Распис!$B$4:$B$300,$A187,Распис!$C$4:$C$300,"&lt;="&amp;Z$1,Распис!$D$4:$D$300,"&gt;="&amp;Z$1)&gt;0,SUMIFS(Распис!$J$4:$J$300,Распис!$B$4:$B$300,$A187,Распис!$C$4:$C$300,"&lt;="&amp;Z$1,Распис!$D$4:$D$300,"&gt;="&amp;Z$1),SUMIF(База!$B$3:$B$305,$A187,База!$J$3:$J$152))</f>
        <v>0</v>
      </c>
      <c r="AA187" s="46" t="s">
        <v>25</v>
      </c>
      <c r="AB187" s="46" t="s">
        <v>23</v>
      </c>
      <c r="AC187" s="46" t="s">
        <v>25</v>
      </c>
      <c r="AD187" s="46" t="s">
        <v>25</v>
      </c>
      <c r="AE187" s="46" t="s">
        <v>25</v>
      </c>
      <c r="AF187" s="46" t="s">
        <v>25</v>
      </c>
      <c r="AG187" s="46">
        <f t="shared" ca="1" si="19"/>
        <v>0</v>
      </c>
      <c r="AH187" s="46">
        <f ca="1">AG187-SUMIFS(Распред!$G$4:$G$300,Распред!$B$4:$B$300,"май",Распред!$F$4:$F$300,A187)</f>
        <v>0</v>
      </c>
      <c r="AI187" s="46">
        <f ca="1">AH187+(COUNTIF(B187:AF187,"КД")+SUMIFS(Распред!$AH$4:$AH$300,Распред!$F$4:$F$300,A187,Распред!$B$4:$B$300,"май"))*4</f>
        <v>20</v>
      </c>
      <c r="AJ187" s="46">
        <f t="shared" ca="1" si="20"/>
        <v>0</v>
      </c>
      <c r="AK187" s="46">
        <f t="shared" ca="1" si="21"/>
        <v>0</v>
      </c>
      <c r="AL187" s="46">
        <f>SUMIFS(Распред!$K$4:$K$300,Распред!$B$4:$B$300,"май",Распред!$J$4:$J$300,A187)+SUMIFS(Распред!$M$4:$M$300,Распред!$B$4:$B$300,"май",Распред!$L$4:$L$300,A187)+SUMIFS(Распред!$O$4:$O$300,Распред!$B$4:$B$300,"май",Распред!$N$4:$N$300,A187)+SUMIFS(Распред!$Q$4:$Q$300,Распред!$B$4:$B$300,"май",Распред!$P$4:$P$300,A187)+SUMIFS(Распред!$S$4:$S$300,Распред!$B$4:$B$300,"май",Распред!$R$4:$R$300,A187)+SUMIFS(Распред!$U$4:$U$300,Распред!$B$4:$B$300,"май",Распред!$T$4:$T$300,A187)+SUMIFS(Распред!$W$4:$W$300,Распред!$B$4:$B$300,"май",Распред!$V$4:$V$300,A187)+SUMIFS(Распред!$Y$4:$Y$300,Распред!$B$4:$B$300,"май",Распред!$X$4:$X$300,A187)+SUMIFS(Распред!$AA$4:$AA$300,Распред!$B$4:$B$300,"май",Распред!$Z$4:$Z$300,A187)+SUMIFS(Распред!$AC$4:$AC$300,Распред!$B$4:$B$300,"май",Распред!$AB$4:$AB$300,A187)</f>
        <v>0</v>
      </c>
      <c r="AM187" s="46">
        <f t="shared" ca="1" si="22"/>
        <v>0</v>
      </c>
      <c r="AN187" s="46">
        <f t="shared" ca="1" si="23"/>
        <v>0</v>
      </c>
      <c r="AO187" s="46">
        <f t="shared" ca="1" si="24"/>
        <v>0</v>
      </c>
      <c r="AP187" s="46">
        <f>январь!AP187</f>
        <v>0</v>
      </c>
      <c r="AQ187" s="46">
        <f t="shared" ca="1" si="34"/>
        <v>0</v>
      </c>
      <c r="AR187" s="47"/>
      <c r="AS187" s="47">
        <f t="shared" ca="1" si="26"/>
        <v>0</v>
      </c>
      <c r="AT187" s="47"/>
      <c r="AU187" s="47"/>
      <c r="AV187" s="47"/>
      <c r="AW187" s="47"/>
      <c r="AX187" s="47"/>
      <c r="AY187" s="184"/>
      <c r="AZ187" s="184"/>
      <c r="BA187" s="184"/>
      <c r="BB187" s="184"/>
      <c r="BC187" s="184"/>
      <c r="BD187" s="184"/>
      <c r="BE187" s="184"/>
    </row>
    <row r="188" spans="1:57" x14ac:dyDescent="0.25">
      <c r="A188" s="47">
        <f>База!B188</f>
        <v>0</v>
      </c>
      <c r="B188" s="46" t="s">
        <v>24</v>
      </c>
      <c r="C188" s="46">
        <f ca="1">IF(COUNTIFS(Распис!$B$4:$B$300,$A188,Распис!$C$4:$C$300,"&lt;="&amp;C$1,Распис!$D$4:$D$300,"&gt;="&amp;C$1)&gt;0,SUMIFS(Распис!$H$4:$H$300,Распис!$B$4:$B$300,$A188,Распис!$C$4:$C$300,"&lt;="&amp;C$1,Распис!$D$4:$D$300,"&gt;="&amp;C$1),SUMIF(База!$B$3:$B$305,$A188,База!$H$3:$H$152))</f>
        <v>0</v>
      </c>
      <c r="D188" s="46">
        <f ca="1">IF(COUNTIFS(Распис!$B$4:$B$300,$A188,Распис!$C$4:$C$300,"&lt;="&amp;D$1,Распис!$D$4:$D$300,"&gt;="&amp;D$1)&gt;0,SUMIFS(Распис!$I$4:$I$300,Распис!$B$4:$B$300,$A188,Распис!$C$4:$C$300,"&lt;="&amp;D$1,Распис!$D$4:$D$300,"&gt;="&amp;D$1),SUMIF(База!$B$3:$B$305,$A188,База!$I$3:$I$152))</f>
        <v>0</v>
      </c>
      <c r="E188" s="46">
        <f ca="1">IF(COUNTIFS(Распис!$B$4:$B$300,$A188,Распис!$C$4:$C$300,"&lt;="&amp;E$1,Распис!$D$4:$D$300,"&gt;="&amp;E$1)&gt;0,SUMIFS(Распис!$J$4:$J$300,Распис!$B$4:$B$300,$A188,Распис!$C$4:$C$300,"&lt;="&amp;E$1,Распис!$D$4:$D$300,"&gt;="&amp;E$1),SUMIF(База!$B$3:$B$305,$A188,База!$J$3:$J$152))</f>
        <v>0</v>
      </c>
      <c r="F188" s="46">
        <f ca="1">IF(COUNTIFS(Распис!$B$4:$B$300,$A188,Распис!$C$4:$C$300,"&lt;="&amp;F$1,Распис!$D$4:$D$300,"&gt;="&amp;F$1)&gt;0,SUMIFS(Распис!$K$4:$K$300,Распис!$B$4:$B$300,$A188,Распис!$C$4:$C$300,"&lt;="&amp;F$1,Распис!$D$4:$D$300,"&gt;="&amp;F$1),SUMIF(База!$B$3:$B$305,$A188,База!$K$3:$K$152))</f>
        <v>0</v>
      </c>
      <c r="G188" s="46" t="s">
        <v>23</v>
      </c>
      <c r="H188" s="46" t="s">
        <v>24</v>
      </c>
      <c r="I188" s="46">
        <f ca="1">IF(COUNTIFS(Распис!$B$4:$B$300,$A188,Распис!$C$4:$C$300,"&lt;="&amp;I$1,Распис!$D$4:$D$300,"&gt;="&amp;I$1)&gt;0,SUMIFS(Распис!$G$4:$G$300,Распис!$B$4:$B$300,$A188,Распис!$C$4:$C$300,"&lt;="&amp;I$1,Распис!$D$4:$D$300,"&gt;="&amp;I$1),SUMIF(База!$B$3:$B$305,$A188,База!$G$3:$G$152))</f>
        <v>0</v>
      </c>
      <c r="J188" s="46" t="s">
        <v>24</v>
      </c>
      <c r="K188" s="46">
        <f ca="1">IF(COUNTIFS(Распис!$B$4:$B$300,$A188,Распис!$C$4:$C$300,"&lt;="&amp;K$1,Распис!$D$4:$D$300,"&gt;="&amp;K$1)&gt;0,SUMIFS(Распис!$I$4:$I$300,Распис!$B$4:$B$300,$A188,Распис!$C$4:$C$300,"&lt;="&amp;K$1,Распис!$D$4:$D$300,"&gt;="&amp;K$1),SUMIF(База!$B$3:$B$305,$A188,База!$I$3:$I$152))</f>
        <v>0</v>
      </c>
      <c r="L188" s="46">
        <f ca="1">IF(COUNTIFS(Распис!$B$4:$B$300,$A188,Распис!$C$4:$C$300,"&lt;="&amp;L$1,Распис!$D$4:$D$300,"&gt;="&amp;L$1)&gt;0,SUMIFS(Распис!$J$4:$J$300,Распис!$B$4:$B$300,$A188,Распис!$C$4:$C$300,"&lt;="&amp;L$1,Распис!$D$4:$D$300,"&gt;="&amp;L$1),SUMIF(База!$B$3:$B$305,$A188,База!$J$3:$J$152))</f>
        <v>0</v>
      </c>
      <c r="M188" s="46">
        <f ca="1">IF(COUNTIFS(Распис!$B$4:$B$300,$A188,Распис!$C$4:$C$300,"&lt;="&amp;M$1,Распис!$D$4:$D$300,"&gt;="&amp;M$1)&gt;0,SUMIFS(Распис!$K$4:$K$300,Распис!$B$4:$B$300,$A188,Распис!$C$4:$C$300,"&lt;="&amp;M$1,Распис!$D$4:$D$300,"&gt;="&amp;M$1),SUMIF(База!$B$3:$B$305,$A188,База!$K$3:$K$152))</f>
        <v>0</v>
      </c>
      <c r="N188" s="46" t="s">
        <v>23</v>
      </c>
      <c r="O188" s="46">
        <f ca="1">IF(COUNTIFS(Распис!$B$4:$B$300,$A188,Распис!$C$4:$C$300,"&lt;="&amp;O$1,Распис!$D$4:$D$300,"&gt;="&amp;O$1)&gt;0,SUMIFS(Распис!$F$4:$F$300,Распис!$B$4:$B$300,$A188,Распис!$C$4:$C$300,"&lt;="&amp;O$1,Распис!$D$4:$D$300,"&gt;="&amp;O$1),SUMIF(База!$B$3:$B$305,$A188,База!$F$3:$F$152))</f>
        <v>0</v>
      </c>
      <c r="P188" s="46">
        <f ca="1">IF(COUNTIFS(Распис!$B$4:$B$300,$A188,Распис!$C$4:$C$300,"&lt;="&amp;P$1,Распис!$D$4:$D$300,"&gt;="&amp;P$1)&gt;0,SUMIFS(Распис!$G$4:$G$300,Распис!$B$4:$B$300,$A188,Распис!$C$4:$C$300,"&lt;="&amp;P$1,Распис!$D$4:$D$300,"&gt;="&amp;P$1),SUMIF(База!$B$3:$B$305,$A188,База!$G$3:$G$152))</f>
        <v>0</v>
      </c>
      <c r="Q188" s="46">
        <f ca="1">IF(COUNTIFS(Распис!$B$4:$B$300,$A188,Распис!$C$4:$C$300,"&lt;="&amp;Q$1,Распис!$D$4:$D$300,"&gt;="&amp;Q$1)&gt;0,SUMIFS(Распис!$H$4:$H$300,Распис!$B$4:$B$300,$A188,Распис!$C$4:$C$300,"&lt;="&amp;Q$1,Распис!$D$4:$D$300,"&gt;="&amp;Q$1),SUMIF(База!$B$3:$B$305,$A188,База!$H$3:$H$152))</f>
        <v>0</v>
      </c>
      <c r="R188" s="46">
        <f ca="1">IF(COUNTIFS(Распис!$B$4:$B$300,$A188,Распис!$C$4:$C$300,"&lt;="&amp;R$1,Распис!$D$4:$D$300,"&gt;="&amp;R$1)&gt;0,SUMIFS(Распис!$I$4:$I$300,Распис!$B$4:$B$300,$A188,Распис!$C$4:$C$300,"&lt;="&amp;R$1,Распис!$D$4:$D$300,"&gt;="&amp;R$1),SUMIF(База!$B$3:$B$305,$A188,База!$I$3:$I$152))</f>
        <v>0</v>
      </c>
      <c r="S188" s="46">
        <f ca="1">IF(COUNTIFS(Распис!$B$4:$B$300,$A188,Распис!$C$4:$C$300,"&lt;="&amp;S$1,Распис!$D$4:$D$300,"&gt;="&amp;S$1)&gt;0,SUMIFS(Распис!$J$4:$J$300,Распис!$B$4:$B$300,$A188,Распис!$C$4:$C$300,"&lt;="&amp;S$1,Распис!$D$4:$D$300,"&gt;="&amp;S$1),SUMIF(База!$B$3:$B$305,$A188,База!$J$3:$J$152))</f>
        <v>0</v>
      </c>
      <c r="T188" s="46">
        <f ca="1">IF(COUNTIFS(Распис!$B$4:$B$300,$A188,Распис!$C$4:$C$300,"&lt;="&amp;T$1,Распис!$D$4:$D$300,"&gt;="&amp;T$1)&gt;0,SUMIFS(Распис!$K$4:$K$300,Распис!$B$4:$B$300,$A188,Распис!$C$4:$C$300,"&lt;="&amp;T$1,Распис!$D$4:$D$300,"&gt;="&amp;T$1),SUMIF(База!$B$3:$B$305,$A188,База!$K$3:$K$152))</f>
        <v>0</v>
      </c>
      <c r="U188" s="46" t="s">
        <v>23</v>
      </c>
      <c r="V188" s="46">
        <f ca="1">IF(COUNTIFS(Распис!$B$4:$B$300,$A188,Распис!$C$4:$C$300,"&lt;="&amp;V$1,Распис!$D$4:$D$300,"&gt;="&amp;V$1)&gt;0,SUMIFS(Распис!$F$4:$F$300,Распис!$B$4:$B$300,$A188,Распис!$C$4:$C$300,"&lt;="&amp;V$1,Распис!$D$4:$D$300,"&gt;="&amp;V$1),SUMIF(База!$B$3:$B$305,$A188,База!$F$3:$F$152))</f>
        <v>0</v>
      </c>
      <c r="W188" s="46">
        <f ca="1">IF(COUNTIFS(Распис!$B$4:$B$300,$A188,Распис!$C$4:$C$300,"&lt;="&amp;W$1,Распис!$D$4:$D$300,"&gt;="&amp;W$1)&gt;0,SUMIFS(Распис!$G$4:$G$300,Распис!$B$4:$B$300,$A188,Распис!$C$4:$C$300,"&lt;="&amp;W$1,Распис!$D$4:$D$300,"&gt;="&amp;W$1),SUMIF(База!$B$3:$B$305,$A188,База!$G$3:$G$152))</f>
        <v>0</v>
      </c>
      <c r="X188" s="46">
        <f ca="1">IF(COUNTIFS(Распис!$B$4:$B$300,$A188,Распис!$C$4:$C$300,"&lt;="&amp;X$1,Распис!$D$4:$D$300,"&gt;="&amp;X$1)&gt;0,SUMIFS(Распис!$H$4:$H$300,Распис!$B$4:$B$300,$A188,Распис!$C$4:$C$300,"&lt;="&amp;X$1,Распис!$D$4:$D$300,"&gt;="&amp;X$1),SUMIF(База!$B$3:$B$305,$A188,База!$H$3:$H$152))</f>
        <v>0</v>
      </c>
      <c r="Y188" s="46">
        <f ca="1">IF(COUNTIFS(Распис!$B$4:$B$300,$A188,Распис!$C$4:$C$300,"&lt;="&amp;Y$1,Распис!$D$4:$D$300,"&gt;="&amp;Y$1)&gt;0,SUMIFS(Распис!$I$4:$I$300,Распис!$B$4:$B$300,$A188,Распис!$C$4:$C$300,"&lt;="&amp;Y$1,Распис!$D$4:$D$300,"&gt;="&amp;Y$1),SUMIF(База!$B$3:$B$305,$A188,База!$I$3:$I$152))</f>
        <v>0</v>
      </c>
      <c r="Z188" s="46">
        <f ca="1">IF(COUNTIFS(Распис!$B$4:$B$300,$A188,Распис!$C$4:$C$300,"&lt;="&amp;Z$1,Распис!$D$4:$D$300,"&gt;="&amp;Z$1)&gt;0,SUMIFS(Распис!$J$4:$J$300,Распис!$B$4:$B$300,$A188,Распис!$C$4:$C$300,"&lt;="&amp;Z$1,Распис!$D$4:$D$300,"&gt;="&amp;Z$1),SUMIF(База!$B$3:$B$305,$A188,База!$J$3:$J$152))</f>
        <v>0</v>
      </c>
      <c r="AA188" s="46" t="s">
        <v>25</v>
      </c>
      <c r="AB188" s="46" t="s">
        <v>23</v>
      </c>
      <c r="AC188" s="46" t="s">
        <v>25</v>
      </c>
      <c r="AD188" s="46" t="s">
        <v>25</v>
      </c>
      <c r="AE188" s="46" t="s">
        <v>25</v>
      </c>
      <c r="AF188" s="46" t="s">
        <v>25</v>
      </c>
      <c r="AG188" s="46">
        <f t="shared" ca="1" si="19"/>
        <v>0</v>
      </c>
      <c r="AH188" s="46">
        <f ca="1">AG188-SUMIFS(Распред!$G$4:$G$300,Распред!$B$4:$B$300,"май",Распред!$F$4:$F$300,A188)</f>
        <v>0</v>
      </c>
      <c r="AI188" s="46">
        <f ca="1">AH188+(COUNTIF(B188:AF188,"КД")+SUMIFS(Распред!$AH$4:$AH$300,Распред!$F$4:$F$300,A188,Распред!$B$4:$B$300,"май"))*4</f>
        <v>20</v>
      </c>
      <c r="AJ188" s="46">
        <f t="shared" ca="1" si="20"/>
        <v>0</v>
      </c>
      <c r="AK188" s="46">
        <f t="shared" ca="1" si="21"/>
        <v>0</v>
      </c>
      <c r="AL188" s="46">
        <f>SUMIFS(Распред!$K$4:$K$300,Распред!$B$4:$B$300,"май",Распред!$J$4:$J$300,A188)+SUMIFS(Распред!$M$4:$M$300,Распред!$B$4:$B$300,"май",Распред!$L$4:$L$300,A188)+SUMIFS(Распред!$O$4:$O$300,Распред!$B$4:$B$300,"май",Распред!$N$4:$N$300,A188)+SUMIFS(Распред!$Q$4:$Q$300,Распред!$B$4:$B$300,"май",Распред!$P$4:$P$300,A188)+SUMIFS(Распред!$S$4:$S$300,Распред!$B$4:$B$300,"май",Распред!$R$4:$R$300,A188)+SUMIFS(Распред!$U$4:$U$300,Распред!$B$4:$B$300,"май",Распред!$T$4:$T$300,A188)+SUMIFS(Распред!$W$4:$W$300,Распред!$B$4:$B$300,"май",Распред!$V$4:$V$300,A188)+SUMIFS(Распред!$Y$4:$Y$300,Распред!$B$4:$B$300,"май",Распред!$X$4:$X$300,A188)+SUMIFS(Распред!$AA$4:$AA$300,Распред!$B$4:$B$300,"май",Распред!$Z$4:$Z$300,A188)+SUMIFS(Распред!$AC$4:$AC$300,Распред!$B$4:$B$300,"май",Распред!$AB$4:$AB$300,A188)</f>
        <v>0</v>
      </c>
      <c r="AM188" s="46">
        <f t="shared" ca="1" si="22"/>
        <v>0</v>
      </c>
      <c r="AN188" s="46">
        <f t="shared" ca="1" si="23"/>
        <v>0</v>
      </c>
      <c r="AO188" s="46">
        <f t="shared" ca="1" si="24"/>
        <v>0</v>
      </c>
      <c r="AP188" s="46">
        <f>январь!AP188</f>
        <v>0</v>
      </c>
      <c r="AQ188" s="46">
        <f t="shared" ca="1" si="34"/>
        <v>0</v>
      </c>
      <c r="AR188" s="47"/>
      <c r="AS188" s="47">
        <f t="shared" ca="1" si="26"/>
        <v>0</v>
      </c>
      <c r="AT188" s="47"/>
      <c r="AU188" s="47"/>
      <c r="AV188" s="47"/>
      <c r="AW188" s="47"/>
      <c r="AX188" s="47"/>
      <c r="AY188" s="184"/>
      <c r="AZ188" s="184"/>
      <c r="BA188" s="184"/>
      <c r="BB188" s="184"/>
      <c r="BC188" s="184"/>
      <c r="BD188" s="184"/>
      <c r="BE188" s="184"/>
    </row>
    <row r="189" spans="1:57" x14ac:dyDescent="0.25">
      <c r="A189" s="47">
        <f>База!B189</f>
        <v>0</v>
      </c>
      <c r="B189" s="46" t="s">
        <v>24</v>
      </c>
      <c r="C189" s="46">
        <f ca="1">IF(COUNTIFS(Распис!$B$4:$B$300,$A189,Распис!$C$4:$C$300,"&lt;="&amp;C$1,Распис!$D$4:$D$300,"&gt;="&amp;C$1)&gt;0,SUMIFS(Распис!$H$4:$H$300,Распис!$B$4:$B$300,$A189,Распис!$C$4:$C$300,"&lt;="&amp;C$1,Распис!$D$4:$D$300,"&gt;="&amp;C$1),SUMIF(База!$B$3:$B$305,$A189,База!$H$3:$H$152))</f>
        <v>0</v>
      </c>
      <c r="D189" s="46">
        <f ca="1">IF(COUNTIFS(Распис!$B$4:$B$300,$A189,Распис!$C$4:$C$300,"&lt;="&amp;D$1,Распис!$D$4:$D$300,"&gt;="&amp;D$1)&gt;0,SUMIFS(Распис!$I$4:$I$300,Распис!$B$4:$B$300,$A189,Распис!$C$4:$C$300,"&lt;="&amp;D$1,Распис!$D$4:$D$300,"&gt;="&amp;D$1),SUMIF(База!$B$3:$B$305,$A189,База!$I$3:$I$152))</f>
        <v>0</v>
      </c>
      <c r="E189" s="46">
        <f ca="1">IF(COUNTIFS(Распис!$B$4:$B$300,$A189,Распис!$C$4:$C$300,"&lt;="&amp;E$1,Распис!$D$4:$D$300,"&gt;="&amp;E$1)&gt;0,SUMIFS(Распис!$J$4:$J$300,Распис!$B$4:$B$300,$A189,Распис!$C$4:$C$300,"&lt;="&amp;E$1,Распис!$D$4:$D$300,"&gt;="&amp;E$1),SUMIF(База!$B$3:$B$305,$A189,База!$J$3:$J$152))</f>
        <v>0</v>
      </c>
      <c r="F189" s="46">
        <f ca="1">IF(COUNTIFS(Распис!$B$4:$B$300,$A189,Распис!$C$4:$C$300,"&lt;="&amp;F$1,Распис!$D$4:$D$300,"&gt;="&amp;F$1)&gt;0,SUMIFS(Распис!$K$4:$K$300,Распис!$B$4:$B$300,$A189,Распис!$C$4:$C$300,"&lt;="&amp;F$1,Распис!$D$4:$D$300,"&gt;="&amp;F$1),SUMIF(База!$B$3:$B$305,$A189,База!$K$3:$K$152))</f>
        <v>0</v>
      </c>
      <c r="G189" s="46" t="s">
        <v>23</v>
      </c>
      <c r="H189" s="46" t="s">
        <v>24</v>
      </c>
      <c r="I189" s="46">
        <f ca="1">IF(COUNTIFS(Распис!$B$4:$B$300,$A189,Распис!$C$4:$C$300,"&lt;="&amp;I$1,Распис!$D$4:$D$300,"&gt;="&amp;I$1)&gt;0,SUMIFS(Распис!$G$4:$G$300,Распис!$B$4:$B$300,$A189,Распис!$C$4:$C$300,"&lt;="&amp;I$1,Распис!$D$4:$D$300,"&gt;="&amp;I$1),SUMIF(База!$B$3:$B$305,$A189,База!$G$3:$G$152))</f>
        <v>0</v>
      </c>
      <c r="J189" s="46" t="s">
        <v>24</v>
      </c>
      <c r="K189" s="46">
        <f ca="1">IF(COUNTIFS(Распис!$B$4:$B$300,$A189,Распис!$C$4:$C$300,"&lt;="&amp;K$1,Распис!$D$4:$D$300,"&gt;="&amp;K$1)&gt;0,SUMIFS(Распис!$I$4:$I$300,Распис!$B$4:$B$300,$A189,Распис!$C$4:$C$300,"&lt;="&amp;K$1,Распис!$D$4:$D$300,"&gt;="&amp;K$1),SUMIF(База!$B$3:$B$305,$A189,База!$I$3:$I$152))</f>
        <v>0</v>
      </c>
      <c r="L189" s="46">
        <f ca="1">IF(COUNTIFS(Распис!$B$4:$B$300,$A189,Распис!$C$4:$C$300,"&lt;="&amp;L$1,Распис!$D$4:$D$300,"&gt;="&amp;L$1)&gt;0,SUMIFS(Распис!$J$4:$J$300,Распис!$B$4:$B$300,$A189,Распис!$C$4:$C$300,"&lt;="&amp;L$1,Распис!$D$4:$D$300,"&gt;="&amp;L$1),SUMIF(База!$B$3:$B$305,$A189,База!$J$3:$J$152))</f>
        <v>0</v>
      </c>
      <c r="M189" s="46">
        <f ca="1">IF(COUNTIFS(Распис!$B$4:$B$300,$A189,Распис!$C$4:$C$300,"&lt;="&amp;M$1,Распис!$D$4:$D$300,"&gt;="&amp;M$1)&gt;0,SUMIFS(Распис!$K$4:$K$300,Распис!$B$4:$B$300,$A189,Распис!$C$4:$C$300,"&lt;="&amp;M$1,Распис!$D$4:$D$300,"&gt;="&amp;M$1),SUMIF(База!$B$3:$B$305,$A189,База!$K$3:$K$152))</f>
        <v>0</v>
      </c>
      <c r="N189" s="46" t="s">
        <v>23</v>
      </c>
      <c r="O189" s="46">
        <f ca="1">IF(COUNTIFS(Распис!$B$4:$B$300,$A189,Распис!$C$4:$C$300,"&lt;="&amp;O$1,Распис!$D$4:$D$300,"&gt;="&amp;O$1)&gt;0,SUMIFS(Распис!$F$4:$F$300,Распис!$B$4:$B$300,$A189,Распис!$C$4:$C$300,"&lt;="&amp;O$1,Распис!$D$4:$D$300,"&gt;="&amp;O$1),SUMIF(База!$B$3:$B$305,$A189,База!$F$3:$F$152))</f>
        <v>0</v>
      </c>
      <c r="P189" s="46">
        <f ca="1">IF(COUNTIFS(Распис!$B$4:$B$300,$A189,Распис!$C$4:$C$300,"&lt;="&amp;P$1,Распис!$D$4:$D$300,"&gt;="&amp;P$1)&gt;0,SUMIFS(Распис!$G$4:$G$300,Распис!$B$4:$B$300,$A189,Распис!$C$4:$C$300,"&lt;="&amp;P$1,Распис!$D$4:$D$300,"&gt;="&amp;P$1),SUMIF(База!$B$3:$B$305,$A189,База!$G$3:$G$152))</f>
        <v>0</v>
      </c>
      <c r="Q189" s="46">
        <f ca="1">IF(COUNTIFS(Распис!$B$4:$B$300,$A189,Распис!$C$4:$C$300,"&lt;="&amp;Q$1,Распис!$D$4:$D$300,"&gt;="&amp;Q$1)&gt;0,SUMIFS(Распис!$H$4:$H$300,Распис!$B$4:$B$300,$A189,Распис!$C$4:$C$300,"&lt;="&amp;Q$1,Распис!$D$4:$D$300,"&gt;="&amp;Q$1),SUMIF(База!$B$3:$B$305,$A189,База!$H$3:$H$152))</f>
        <v>0</v>
      </c>
      <c r="R189" s="46">
        <f ca="1">IF(COUNTIFS(Распис!$B$4:$B$300,$A189,Распис!$C$4:$C$300,"&lt;="&amp;R$1,Распис!$D$4:$D$300,"&gt;="&amp;R$1)&gt;0,SUMIFS(Распис!$I$4:$I$300,Распис!$B$4:$B$300,$A189,Распис!$C$4:$C$300,"&lt;="&amp;R$1,Распис!$D$4:$D$300,"&gt;="&amp;R$1),SUMIF(База!$B$3:$B$305,$A189,База!$I$3:$I$152))</f>
        <v>0</v>
      </c>
      <c r="S189" s="46">
        <f ca="1">IF(COUNTIFS(Распис!$B$4:$B$300,$A189,Распис!$C$4:$C$300,"&lt;="&amp;S$1,Распис!$D$4:$D$300,"&gt;="&amp;S$1)&gt;0,SUMIFS(Распис!$J$4:$J$300,Распис!$B$4:$B$300,$A189,Распис!$C$4:$C$300,"&lt;="&amp;S$1,Распис!$D$4:$D$300,"&gt;="&amp;S$1),SUMIF(База!$B$3:$B$305,$A189,База!$J$3:$J$152))</f>
        <v>0</v>
      </c>
      <c r="T189" s="46">
        <f ca="1">IF(COUNTIFS(Распис!$B$4:$B$300,$A189,Распис!$C$4:$C$300,"&lt;="&amp;T$1,Распис!$D$4:$D$300,"&gt;="&amp;T$1)&gt;0,SUMIFS(Распис!$K$4:$K$300,Распис!$B$4:$B$300,$A189,Распис!$C$4:$C$300,"&lt;="&amp;T$1,Распис!$D$4:$D$300,"&gt;="&amp;T$1),SUMIF(База!$B$3:$B$305,$A189,База!$K$3:$K$152))</f>
        <v>0</v>
      </c>
      <c r="U189" s="46" t="s">
        <v>23</v>
      </c>
      <c r="V189" s="46">
        <f ca="1">IF(COUNTIFS(Распис!$B$4:$B$300,$A189,Распис!$C$4:$C$300,"&lt;="&amp;V$1,Распис!$D$4:$D$300,"&gt;="&amp;V$1)&gt;0,SUMIFS(Распис!$F$4:$F$300,Распис!$B$4:$B$300,$A189,Распис!$C$4:$C$300,"&lt;="&amp;V$1,Распис!$D$4:$D$300,"&gt;="&amp;V$1),SUMIF(База!$B$3:$B$305,$A189,База!$F$3:$F$152))</f>
        <v>0</v>
      </c>
      <c r="W189" s="46">
        <f ca="1">IF(COUNTIFS(Распис!$B$4:$B$300,$A189,Распис!$C$4:$C$300,"&lt;="&amp;W$1,Распис!$D$4:$D$300,"&gt;="&amp;W$1)&gt;0,SUMIFS(Распис!$G$4:$G$300,Распис!$B$4:$B$300,$A189,Распис!$C$4:$C$300,"&lt;="&amp;W$1,Распис!$D$4:$D$300,"&gt;="&amp;W$1),SUMIF(База!$B$3:$B$305,$A189,База!$G$3:$G$152))</f>
        <v>0</v>
      </c>
      <c r="X189" s="46">
        <f ca="1">IF(COUNTIFS(Распис!$B$4:$B$300,$A189,Распис!$C$4:$C$300,"&lt;="&amp;X$1,Распис!$D$4:$D$300,"&gt;="&amp;X$1)&gt;0,SUMIFS(Распис!$H$4:$H$300,Распис!$B$4:$B$300,$A189,Распис!$C$4:$C$300,"&lt;="&amp;X$1,Распис!$D$4:$D$300,"&gt;="&amp;X$1),SUMIF(База!$B$3:$B$305,$A189,База!$H$3:$H$152))</f>
        <v>0</v>
      </c>
      <c r="Y189" s="46">
        <f ca="1">IF(COUNTIFS(Распис!$B$4:$B$300,$A189,Распис!$C$4:$C$300,"&lt;="&amp;Y$1,Распис!$D$4:$D$300,"&gt;="&amp;Y$1)&gt;0,SUMIFS(Распис!$I$4:$I$300,Распис!$B$4:$B$300,$A189,Распис!$C$4:$C$300,"&lt;="&amp;Y$1,Распис!$D$4:$D$300,"&gt;="&amp;Y$1),SUMIF(База!$B$3:$B$305,$A189,База!$I$3:$I$152))</f>
        <v>0</v>
      </c>
      <c r="Z189" s="46">
        <f ca="1">IF(COUNTIFS(Распис!$B$4:$B$300,$A189,Распис!$C$4:$C$300,"&lt;="&amp;Z$1,Распис!$D$4:$D$300,"&gt;="&amp;Z$1)&gt;0,SUMIFS(Распис!$J$4:$J$300,Распис!$B$4:$B$300,$A189,Распис!$C$4:$C$300,"&lt;="&amp;Z$1,Распис!$D$4:$D$300,"&gt;="&amp;Z$1),SUMIF(База!$B$3:$B$305,$A189,База!$J$3:$J$152))</f>
        <v>0</v>
      </c>
      <c r="AA189" s="46" t="s">
        <v>25</v>
      </c>
      <c r="AB189" s="46" t="s">
        <v>23</v>
      </c>
      <c r="AC189" s="46" t="s">
        <v>25</v>
      </c>
      <c r="AD189" s="46" t="s">
        <v>25</v>
      </c>
      <c r="AE189" s="46" t="s">
        <v>25</v>
      </c>
      <c r="AF189" s="46" t="s">
        <v>25</v>
      </c>
      <c r="AG189" s="46">
        <f t="shared" ca="1" si="19"/>
        <v>0</v>
      </c>
      <c r="AH189" s="46">
        <f ca="1">AG189-SUMIFS(Распред!$G$4:$G$300,Распред!$B$4:$B$300,"май",Распред!$F$4:$F$300,A189)</f>
        <v>0</v>
      </c>
      <c r="AI189" s="46">
        <f ca="1">AH189+(COUNTIF(B189:AF189,"КД")+SUMIFS(Распред!$AH$4:$AH$300,Распред!$F$4:$F$300,A189,Распред!$B$4:$B$300,"май"))*4</f>
        <v>20</v>
      </c>
      <c r="AJ189" s="46">
        <f t="shared" ca="1" si="20"/>
        <v>0</v>
      </c>
      <c r="AK189" s="46">
        <f t="shared" ca="1" si="21"/>
        <v>0</v>
      </c>
      <c r="AL189" s="46">
        <f>SUMIFS(Распред!$K$4:$K$300,Распред!$B$4:$B$300,"май",Распред!$J$4:$J$300,A189)+SUMIFS(Распред!$M$4:$M$300,Распред!$B$4:$B$300,"май",Распред!$L$4:$L$300,A189)+SUMIFS(Распред!$O$4:$O$300,Распред!$B$4:$B$300,"май",Распред!$N$4:$N$300,A189)+SUMIFS(Распред!$Q$4:$Q$300,Распред!$B$4:$B$300,"май",Распред!$P$4:$P$300,A189)+SUMIFS(Распред!$S$4:$S$300,Распред!$B$4:$B$300,"май",Распред!$R$4:$R$300,A189)+SUMIFS(Распред!$U$4:$U$300,Распред!$B$4:$B$300,"май",Распред!$T$4:$T$300,A189)+SUMIFS(Распред!$W$4:$W$300,Распред!$B$4:$B$300,"май",Распред!$V$4:$V$300,A189)+SUMIFS(Распред!$Y$4:$Y$300,Распред!$B$4:$B$300,"май",Распред!$X$4:$X$300,A189)+SUMIFS(Распред!$AA$4:$AA$300,Распред!$B$4:$B$300,"май",Распред!$Z$4:$Z$300,A189)+SUMIFS(Распред!$AC$4:$AC$300,Распред!$B$4:$B$300,"май",Распред!$AB$4:$AB$300,A189)</f>
        <v>0</v>
      </c>
      <c r="AM189" s="46">
        <f t="shared" ca="1" si="22"/>
        <v>0</v>
      </c>
      <c r="AN189" s="46">
        <f t="shared" ca="1" si="23"/>
        <v>0</v>
      </c>
      <c r="AO189" s="46">
        <f t="shared" ca="1" si="24"/>
        <v>0</v>
      </c>
      <c r="AP189" s="46">
        <f>январь!AP189</f>
        <v>0</v>
      </c>
      <c r="AQ189" s="46">
        <f t="shared" ca="1" si="34"/>
        <v>0</v>
      </c>
      <c r="AR189" s="47"/>
      <c r="AS189" s="47">
        <f t="shared" ca="1" si="26"/>
        <v>0</v>
      </c>
      <c r="AT189" s="47"/>
      <c r="AU189" s="47"/>
      <c r="AV189" s="47"/>
      <c r="AW189" s="47"/>
      <c r="AX189" s="47"/>
      <c r="AY189" s="184"/>
      <c r="AZ189" s="184"/>
      <c r="BA189" s="184"/>
      <c r="BB189" s="184"/>
      <c r="BC189" s="184"/>
      <c r="BD189" s="184"/>
      <c r="BE189" s="184"/>
    </row>
    <row r="190" spans="1:57" x14ac:dyDescent="0.25">
      <c r="A190" s="47">
        <f>База!B190</f>
        <v>0</v>
      </c>
      <c r="B190" s="46" t="s">
        <v>24</v>
      </c>
      <c r="C190" s="46">
        <f ca="1">IF(COUNTIFS(Распис!$B$4:$B$300,$A190,Распис!$C$4:$C$300,"&lt;="&amp;C$1,Распис!$D$4:$D$300,"&gt;="&amp;C$1)&gt;0,SUMIFS(Распис!$H$4:$H$300,Распис!$B$4:$B$300,$A190,Распис!$C$4:$C$300,"&lt;="&amp;C$1,Распис!$D$4:$D$300,"&gt;="&amp;C$1),SUMIF(База!$B$3:$B$305,$A190,База!$H$3:$H$152))</f>
        <v>0</v>
      </c>
      <c r="D190" s="46">
        <f ca="1">IF(COUNTIFS(Распис!$B$4:$B$300,$A190,Распис!$C$4:$C$300,"&lt;="&amp;D$1,Распис!$D$4:$D$300,"&gt;="&amp;D$1)&gt;0,SUMIFS(Распис!$I$4:$I$300,Распис!$B$4:$B$300,$A190,Распис!$C$4:$C$300,"&lt;="&amp;D$1,Распис!$D$4:$D$300,"&gt;="&amp;D$1),SUMIF(База!$B$3:$B$305,$A190,База!$I$3:$I$152))</f>
        <v>0</v>
      </c>
      <c r="E190" s="46">
        <f ca="1">IF(COUNTIFS(Распис!$B$4:$B$300,$A190,Распис!$C$4:$C$300,"&lt;="&amp;E$1,Распис!$D$4:$D$300,"&gt;="&amp;E$1)&gt;0,SUMIFS(Распис!$J$4:$J$300,Распис!$B$4:$B$300,$A190,Распис!$C$4:$C$300,"&lt;="&amp;E$1,Распис!$D$4:$D$300,"&gt;="&amp;E$1),SUMIF(База!$B$3:$B$305,$A190,База!$J$3:$J$152))</f>
        <v>0</v>
      </c>
      <c r="F190" s="46">
        <f ca="1">IF(COUNTIFS(Распис!$B$4:$B$300,$A190,Распис!$C$4:$C$300,"&lt;="&amp;F$1,Распис!$D$4:$D$300,"&gt;="&amp;F$1)&gt;0,SUMIFS(Распис!$K$4:$K$300,Распис!$B$4:$B$300,$A190,Распис!$C$4:$C$300,"&lt;="&amp;F$1,Распис!$D$4:$D$300,"&gt;="&amp;F$1),SUMIF(База!$B$3:$B$305,$A190,База!$K$3:$K$152))</f>
        <v>0</v>
      </c>
      <c r="G190" s="46" t="s">
        <v>23</v>
      </c>
      <c r="H190" s="46" t="s">
        <v>24</v>
      </c>
      <c r="I190" s="46">
        <f ca="1">IF(COUNTIFS(Распис!$B$4:$B$300,$A190,Распис!$C$4:$C$300,"&lt;="&amp;I$1,Распис!$D$4:$D$300,"&gt;="&amp;I$1)&gt;0,SUMIFS(Распис!$G$4:$G$300,Распис!$B$4:$B$300,$A190,Распис!$C$4:$C$300,"&lt;="&amp;I$1,Распис!$D$4:$D$300,"&gt;="&amp;I$1),SUMIF(База!$B$3:$B$305,$A190,База!$G$3:$G$152))</f>
        <v>0</v>
      </c>
      <c r="J190" s="46" t="s">
        <v>24</v>
      </c>
      <c r="K190" s="46">
        <f ca="1">IF(COUNTIFS(Распис!$B$4:$B$300,$A190,Распис!$C$4:$C$300,"&lt;="&amp;K$1,Распис!$D$4:$D$300,"&gt;="&amp;K$1)&gt;0,SUMIFS(Распис!$I$4:$I$300,Распис!$B$4:$B$300,$A190,Распис!$C$4:$C$300,"&lt;="&amp;K$1,Распис!$D$4:$D$300,"&gt;="&amp;K$1),SUMIF(База!$B$3:$B$305,$A190,База!$I$3:$I$152))</f>
        <v>0</v>
      </c>
      <c r="L190" s="46">
        <f ca="1">IF(COUNTIFS(Распис!$B$4:$B$300,$A190,Распис!$C$4:$C$300,"&lt;="&amp;L$1,Распис!$D$4:$D$300,"&gt;="&amp;L$1)&gt;0,SUMIFS(Распис!$J$4:$J$300,Распис!$B$4:$B$300,$A190,Распис!$C$4:$C$300,"&lt;="&amp;L$1,Распис!$D$4:$D$300,"&gt;="&amp;L$1),SUMIF(База!$B$3:$B$305,$A190,База!$J$3:$J$152))</f>
        <v>0</v>
      </c>
      <c r="M190" s="46">
        <f ca="1">IF(COUNTIFS(Распис!$B$4:$B$300,$A190,Распис!$C$4:$C$300,"&lt;="&amp;M$1,Распис!$D$4:$D$300,"&gt;="&amp;M$1)&gt;0,SUMIFS(Распис!$K$4:$K$300,Распис!$B$4:$B$300,$A190,Распис!$C$4:$C$300,"&lt;="&amp;M$1,Распис!$D$4:$D$300,"&gt;="&amp;M$1),SUMIF(База!$B$3:$B$305,$A190,База!$K$3:$K$152))</f>
        <v>0</v>
      </c>
      <c r="N190" s="46" t="s">
        <v>23</v>
      </c>
      <c r="O190" s="46">
        <f ca="1">IF(COUNTIFS(Распис!$B$4:$B$300,$A190,Распис!$C$4:$C$300,"&lt;="&amp;O$1,Распис!$D$4:$D$300,"&gt;="&amp;O$1)&gt;0,SUMIFS(Распис!$F$4:$F$300,Распис!$B$4:$B$300,$A190,Распис!$C$4:$C$300,"&lt;="&amp;O$1,Распис!$D$4:$D$300,"&gt;="&amp;O$1),SUMIF(База!$B$3:$B$305,$A190,База!$F$3:$F$152))</f>
        <v>0</v>
      </c>
      <c r="P190" s="46">
        <f ca="1">IF(COUNTIFS(Распис!$B$4:$B$300,$A190,Распис!$C$4:$C$300,"&lt;="&amp;P$1,Распис!$D$4:$D$300,"&gt;="&amp;P$1)&gt;0,SUMIFS(Распис!$G$4:$G$300,Распис!$B$4:$B$300,$A190,Распис!$C$4:$C$300,"&lt;="&amp;P$1,Распис!$D$4:$D$300,"&gt;="&amp;P$1),SUMIF(База!$B$3:$B$305,$A190,База!$G$3:$G$152))</f>
        <v>0</v>
      </c>
      <c r="Q190" s="46">
        <f ca="1">IF(COUNTIFS(Распис!$B$4:$B$300,$A190,Распис!$C$4:$C$300,"&lt;="&amp;Q$1,Распис!$D$4:$D$300,"&gt;="&amp;Q$1)&gt;0,SUMIFS(Распис!$H$4:$H$300,Распис!$B$4:$B$300,$A190,Распис!$C$4:$C$300,"&lt;="&amp;Q$1,Распис!$D$4:$D$300,"&gt;="&amp;Q$1),SUMIF(База!$B$3:$B$305,$A190,База!$H$3:$H$152))</f>
        <v>0</v>
      </c>
      <c r="R190" s="46">
        <f ca="1">IF(COUNTIFS(Распис!$B$4:$B$300,$A190,Распис!$C$4:$C$300,"&lt;="&amp;R$1,Распис!$D$4:$D$300,"&gt;="&amp;R$1)&gt;0,SUMIFS(Распис!$I$4:$I$300,Распис!$B$4:$B$300,$A190,Распис!$C$4:$C$300,"&lt;="&amp;R$1,Распис!$D$4:$D$300,"&gt;="&amp;R$1),SUMIF(База!$B$3:$B$305,$A190,База!$I$3:$I$152))</f>
        <v>0</v>
      </c>
      <c r="S190" s="46">
        <f ca="1">IF(COUNTIFS(Распис!$B$4:$B$300,$A190,Распис!$C$4:$C$300,"&lt;="&amp;S$1,Распис!$D$4:$D$300,"&gt;="&amp;S$1)&gt;0,SUMIFS(Распис!$J$4:$J$300,Распис!$B$4:$B$300,$A190,Распис!$C$4:$C$300,"&lt;="&amp;S$1,Распис!$D$4:$D$300,"&gt;="&amp;S$1),SUMIF(База!$B$3:$B$305,$A190,База!$J$3:$J$152))</f>
        <v>0</v>
      </c>
      <c r="T190" s="46">
        <f ca="1">IF(COUNTIFS(Распис!$B$4:$B$300,$A190,Распис!$C$4:$C$300,"&lt;="&amp;T$1,Распис!$D$4:$D$300,"&gt;="&amp;T$1)&gt;0,SUMIFS(Распис!$K$4:$K$300,Распис!$B$4:$B$300,$A190,Распис!$C$4:$C$300,"&lt;="&amp;T$1,Распис!$D$4:$D$300,"&gt;="&amp;T$1),SUMIF(База!$B$3:$B$305,$A190,База!$K$3:$K$152))</f>
        <v>0</v>
      </c>
      <c r="U190" s="46" t="s">
        <v>23</v>
      </c>
      <c r="V190" s="46">
        <f ca="1">IF(COUNTIFS(Распис!$B$4:$B$300,$A190,Распис!$C$4:$C$300,"&lt;="&amp;V$1,Распис!$D$4:$D$300,"&gt;="&amp;V$1)&gt;0,SUMIFS(Распис!$F$4:$F$300,Распис!$B$4:$B$300,$A190,Распис!$C$4:$C$300,"&lt;="&amp;V$1,Распис!$D$4:$D$300,"&gt;="&amp;V$1),SUMIF(База!$B$3:$B$305,$A190,База!$F$3:$F$152))</f>
        <v>0</v>
      </c>
      <c r="W190" s="46">
        <f ca="1">IF(COUNTIFS(Распис!$B$4:$B$300,$A190,Распис!$C$4:$C$300,"&lt;="&amp;W$1,Распис!$D$4:$D$300,"&gt;="&amp;W$1)&gt;0,SUMIFS(Распис!$G$4:$G$300,Распис!$B$4:$B$300,$A190,Распис!$C$4:$C$300,"&lt;="&amp;W$1,Распис!$D$4:$D$300,"&gt;="&amp;W$1),SUMIF(База!$B$3:$B$305,$A190,База!$G$3:$G$152))</f>
        <v>0</v>
      </c>
      <c r="X190" s="46">
        <f ca="1">IF(COUNTIFS(Распис!$B$4:$B$300,$A190,Распис!$C$4:$C$300,"&lt;="&amp;X$1,Распис!$D$4:$D$300,"&gt;="&amp;X$1)&gt;0,SUMIFS(Распис!$H$4:$H$300,Распис!$B$4:$B$300,$A190,Распис!$C$4:$C$300,"&lt;="&amp;X$1,Распис!$D$4:$D$300,"&gt;="&amp;X$1),SUMIF(База!$B$3:$B$305,$A190,База!$H$3:$H$152))</f>
        <v>0</v>
      </c>
      <c r="Y190" s="46">
        <f ca="1">IF(COUNTIFS(Распис!$B$4:$B$300,$A190,Распис!$C$4:$C$300,"&lt;="&amp;Y$1,Распис!$D$4:$D$300,"&gt;="&amp;Y$1)&gt;0,SUMIFS(Распис!$I$4:$I$300,Распис!$B$4:$B$300,$A190,Распис!$C$4:$C$300,"&lt;="&amp;Y$1,Распис!$D$4:$D$300,"&gt;="&amp;Y$1),SUMIF(База!$B$3:$B$305,$A190,База!$I$3:$I$152))</f>
        <v>0</v>
      </c>
      <c r="Z190" s="46">
        <f ca="1">IF(COUNTIFS(Распис!$B$4:$B$300,$A190,Распис!$C$4:$C$300,"&lt;="&amp;Z$1,Распис!$D$4:$D$300,"&gt;="&amp;Z$1)&gt;0,SUMIFS(Распис!$J$4:$J$300,Распис!$B$4:$B$300,$A190,Распис!$C$4:$C$300,"&lt;="&amp;Z$1,Распис!$D$4:$D$300,"&gt;="&amp;Z$1),SUMIF(База!$B$3:$B$305,$A190,База!$J$3:$J$152))</f>
        <v>0</v>
      </c>
      <c r="AA190" s="46" t="s">
        <v>25</v>
      </c>
      <c r="AB190" s="46" t="s">
        <v>23</v>
      </c>
      <c r="AC190" s="46" t="s">
        <v>25</v>
      </c>
      <c r="AD190" s="46" t="s">
        <v>25</v>
      </c>
      <c r="AE190" s="46" t="s">
        <v>25</v>
      </c>
      <c r="AF190" s="46" t="s">
        <v>25</v>
      </c>
      <c r="AG190" s="46">
        <f t="shared" ca="1" si="19"/>
        <v>0</v>
      </c>
      <c r="AH190" s="46">
        <f ca="1">AG190-SUMIFS(Распред!$G$4:$G$300,Распред!$B$4:$B$300,"май",Распред!$F$4:$F$300,A190)</f>
        <v>0</v>
      </c>
      <c r="AI190" s="46">
        <f ca="1">AH190+(COUNTIF(B190:AF190,"КД")+SUMIFS(Распред!$AH$4:$AH$300,Распред!$F$4:$F$300,A190,Распред!$B$4:$B$300,"май"))*4</f>
        <v>20</v>
      </c>
      <c r="AJ190" s="46">
        <f t="shared" ca="1" si="20"/>
        <v>0</v>
      </c>
      <c r="AK190" s="46">
        <f t="shared" ca="1" si="21"/>
        <v>0</v>
      </c>
      <c r="AL190" s="46">
        <f>SUMIFS(Распред!$K$4:$K$300,Распред!$B$4:$B$300,"май",Распред!$J$4:$J$300,A190)+SUMIFS(Распред!$M$4:$M$300,Распред!$B$4:$B$300,"май",Распред!$L$4:$L$300,A190)+SUMIFS(Распред!$O$4:$O$300,Распред!$B$4:$B$300,"май",Распред!$N$4:$N$300,A190)+SUMIFS(Распред!$Q$4:$Q$300,Распред!$B$4:$B$300,"май",Распред!$P$4:$P$300,A190)+SUMIFS(Распред!$S$4:$S$300,Распред!$B$4:$B$300,"май",Распред!$R$4:$R$300,A190)+SUMIFS(Распред!$U$4:$U$300,Распред!$B$4:$B$300,"май",Распред!$T$4:$T$300,A190)+SUMIFS(Распред!$W$4:$W$300,Распред!$B$4:$B$300,"май",Распред!$V$4:$V$300,A190)+SUMIFS(Распред!$Y$4:$Y$300,Распред!$B$4:$B$300,"май",Распред!$X$4:$X$300,A190)+SUMIFS(Распред!$AA$4:$AA$300,Распред!$B$4:$B$300,"май",Распред!$Z$4:$Z$300,A190)+SUMIFS(Распред!$AC$4:$AC$300,Распред!$B$4:$B$300,"май",Распред!$AB$4:$AB$300,A190)</f>
        <v>0</v>
      </c>
      <c r="AM190" s="46">
        <f t="shared" ca="1" si="22"/>
        <v>0</v>
      </c>
      <c r="AN190" s="46">
        <f t="shared" ca="1" si="23"/>
        <v>0</v>
      </c>
      <c r="AO190" s="46">
        <f t="shared" ca="1" si="24"/>
        <v>0</v>
      </c>
      <c r="AP190" s="46">
        <f>январь!AP190</f>
        <v>0</v>
      </c>
      <c r="AQ190" s="46">
        <f t="shared" ca="1" si="34"/>
        <v>0</v>
      </c>
      <c r="AR190" s="47"/>
      <c r="AS190" s="47">
        <f t="shared" ca="1" si="26"/>
        <v>0</v>
      </c>
      <c r="AT190" s="47"/>
      <c r="AU190" s="47"/>
      <c r="AV190" s="47"/>
      <c r="AW190" s="47"/>
      <c r="AX190" s="47"/>
      <c r="AY190" s="184"/>
      <c r="AZ190" s="184"/>
      <c r="BA190" s="184"/>
      <c r="BB190" s="184"/>
      <c r="BC190" s="184"/>
      <c r="BD190" s="184"/>
      <c r="BE190" s="184"/>
    </row>
    <row r="191" spans="1:57" x14ac:dyDescent="0.25">
      <c r="A191" s="47">
        <f>База!B191</f>
        <v>0</v>
      </c>
      <c r="B191" s="46" t="s">
        <v>24</v>
      </c>
      <c r="C191" s="46">
        <f ca="1">IF(COUNTIFS(Распис!$B$4:$B$300,$A191,Распис!$C$4:$C$300,"&lt;="&amp;C$1,Распис!$D$4:$D$300,"&gt;="&amp;C$1)&gt;0,SUMIFS(Распис!$H$4:$H$300,Распис!$B$4:$B$300,$A191,Распис!$C$4:$C$300,"&lt;="&amp;C$1,Распис!$D$4:$D$300,"&gt;="&amp;C$1),SUMIF(База!$B$3:$B$305,$A191,База!$H$3:$H$152))</f>
        <v>0</v>
      </c>
      <c r="D191" s="46">
        <f ca="1">IF(COUNTIFS(Распис!$B$4:$B$300,$A191,Распис!$C$4:$C$300,"&lt;="&amp;D$1,Распис!$D$4:$D$300,"&gt;="&amp;D$1)&gt;0,SUMIFS(Распис!$I$4:$I$300,Распис!$B$4:$B$300,$A191,Распис!$C$4:$C$300,"&lt;="&amp;D$1,Распис!$D$4:$D$300,"&gt;="&amp;D$1),SUMIF(База!$B$3:$B$305,$A191,База!$I$3:$I$152))</f>
        <v>0</v>
      </c>
      <c r="E191" s="46">
        <f ca="1">IF(COUNTIFS(Распис!$B$4:$B$300,$A191,Распис!$C$4:$C$300,"&lt;="&amp;E$1,Распис!$D$4:$D$300,"&gt;="&amp;E$1)&gt;0,SUMIFS(Распис!$J$4:$J$300,Распис!$B$4:$B$300,$A191,Распис!$C$4:$C$300,"&lt;="&amp;E$1,Распис!$D$4:$D$300,"&gt;="&amp;E$1),SUMIF(База!$B$3:$B$305,$A191,База!$J$3:$J$152))</f>
        <v>0</v>
      </c>
      <c r="F191" s="46">
        <f ca="1">IF(COUNTIFS(Распис!$B$4:$B$300,$A191,Распис!$C$4:$C$300,"&lt;="&amp;F$1,Распис!$D$4:$D$300,"&gt;="&amp;F$1)&gt;0,SUMIFS(Распис!$K$4:$K$300,Распис!$B$4:$B$300,$A191,Распис!$C$4:$C$300,"&lt;="&amp;F$1,Распис!$D$4:$D$300,"&gt;="&amp;F$1),SUMIF(База!$B$3:$B$305,$A191,База!$K$3:$K$152))</f>
        <v>0</v>
      </c>
      <c r="G191" s="46" t="s">
        <v>23</v>
      </c>
      <c r="H191" s="46" t="s">
        <v>24</v>
      </c>
      <c r="I191" s="46">
        <f ca="1">IF(COUNTIFS(Распис!$B$4:$B$300,$A191,Распис!$C$4:$C$300,"&lt;="&amp;I$1,Распис!$D$4:$D$300,"&gt;="&amp;I$1)&gt;0,SUMIFS(Распис!$G$4:$G$300,Распис!$B$4:$B$300,$A191,Распис!$C$4:$C$300,"&lt;="&amp;I$1,Распис!$D$4:$D$300,"&gt;="&amp;I$1),SUMIF(База!$B$3:$B$305,$A191,База!$G$3:$G$152))</f>
        <v>0</v>
      </c>
      <c r="J191" s="46" t="s">
        <v>24</v>
      </c>
      <c r="K191" s="46">
        <f ca="1">IF(COUNTIFS(Распис!$B$4:$B$300,$A191,Распис!$C$4:$C$300,"&lt;="&amp;K$1,Распис!$D$4:$D$300,"&gt;="&amp;K$1)&gt;0,SUMIFS(Распис!$I$4:$I$300,Распис!$B$4:$B$300,$A191,Распис!$C$4:$C$300,"&lt;="&amp;K$1,Распис!$D$4:$D$300,"&gt;="&amp;K$1),SUMIF(База!$B$3:$B$305,$A191,База!$I$3:$I$152))</f>
        <v>0</v>
      </c>
      <c r="L191" s="46">
        <f ca="1">IF(COUNTIFS(Распис!$B$4:$B$300,$A191,Распис!$C$4:$C$300,"&lt;="&amp;L$1,Распис!$D$4:$D$300,"&gt;="&amp;L$1)&gt;0,SUMIFS(Распис!$J$4:$J$300,Распис!$B$4:$B$300,$A191,Распис!$C$4:$C$300,"&lt;="&amp;L$1,Распис!$D$4:$D$300,"&gt;="&amp;L$1),SUMIF(База!$B$3:$B$305,$A191,База!$J$3:$J$152))</f>
        <v>0</v>
      </c>
      <c r="M191" s="46">
        <f ca="1">IF(COUNTIFS(Распис!$B$4:$B$300,$A191,Распис!$C$4:$C$300,"&lt;="&amp;M$1,Распис!$D$4:$D$300,"&gt;="&amp;M$1)&gt;0,SUMIFS(Распис!$K$4:$K$300,Распис!$B$4:$B$300,$A191,Распис!$C$4:$C$300,"&lt;="&amp;M$1,Распис!$D$4:$D$300,"&gt;="&amp;M$1),SUMIF(База!$B$3:$B$305,$A191,База!$K$3:$K$152))</f>
        <v>0</v>
      </c>
      <c r="N191" s="46" t="s">
        <v>23</v>
      </c>
      <c r="O191" s="46">
        <f ca="1">IF(COUNTIFS(Распис!$B$4:$B$300,$A191,Распис!$C$4:$C$300,"&lt;="&amp;O$1,Распис!$D$4:$D$300,"&gt;="&amp;O$1)&gt;0,SUMIFS(Распис!$F$4:$F$300,Распис!$B$4:$B$300,$A191,Распис!$C$4:$C$300,"&lt;="&amp;O$1,Распис!$D$4:$D$300,"&gt;="&amp;O$1),SUMIF(База!$B$3:$B$305,$A191,База!$F$3:$F$152))</f>
        <v>0</v>
      </c>
      <c r="P191" s="46">
        <f ca="1">IF(COUNTIFS(Распис!$B$4:$B$300,$A191,Распис!$C$4:$C$300,"&lt;="&amp;P$1,Распис!$D$4:$D$300,"&gt;="&amp;P$1)&gt;0,SUMIFS(Распис!$G$4:$G$300,Распис!$B$4:$B$300,$A191,Распис!$C$4:$C$300,"&lt;="&amp;P$1,Распис!$D$4:$D$300,"&gt;="&amp;P$1),SUMIF(База!$B$3:$B$305,$A191,База!$G$3:$G$152))</f>
        <v>0</v>
      </c>
      <c r="Q191" s="46">
        <f ca="1">IF(COUNTIFS(Распис!$B$4:$B$300,$A191,Распис!$C$4:$C$300,"&lt;="&amp;Q$1,Распис!$D$4:$D$300,"&gt;="&amp;Q$1)&gt;0,SUMIFS(Распис!$H$4:$H$300,Распис!$B$4:$B$300,$A191,Распис!$C$4:$C$300,"&lt;="&amp;Q$1,Распис!$D$4:$D$300,"&gt;="&amp;Q$1),SUMIF(База!$B$3:$B$305,$A191,База!$H$3:$H$152))</f>
        <v>0</v>
      </c>
      <c r="R191" s="46">
        <f ca="1">IF(COUNTIFS(Распис!$B$4:$B$300,$A191,Распис!$C$4:$C$300,"&lt;="&amp;R$1,Распис!$D$4:$D$300,"&gt;="&amp;R$1)&gt;0,SUMIFS(Распис!$I$4:$I$300,Распис!$B$4:$B$300,$A191,Распис!$C$4:$C$300,"&lt;="&amp;R$1,Распис!$D$4:$D$300,"&gt;="&amp;R$1),SUMIF(База!$B$3:$B$305,$A191,База!$I$3:$I$152))</f>
        <v>0</v>
      </c>
      <c r="S191" s="46">
        <f ca="1">IF(COUNTIFS(Распис!$B$4:$B$300,$A191,Распис!$C$4:$C$300,"&lt;="&amp;S$1,Распис!$D$4:$D$300,"&gt;="&amp;S$1)&gt;0,SUMIFS(Распис!$J$4:$J$300,Распис!$B$4:$B$300,$A191,Распис!$C$4:$C$300,"&lt;="&amp;S$1,Распис!$D$4:$D$300,"&gt;="&amp;S$1),SUMIF(База!$B$3:$B$305,$A191,База!$J$3:$J$152))</f>
        <v>0</v>
      </c>
      <c r="T191" s="46">
        <f ca="1">IF(COUNTIFS(Распис!$B$4:$B$300,$A191,Распис!$C$4:$C$300,"&lt;="&amp;T$1,Распис!$D$4:$D$300,"&gt;="&amp;T$1)&gt;0,SUMIFS(Распис!$K$4:$K$300,Распис!$B$4:$B$300,$A191,Распис!$C$4:$C$300,"&lt;="&amp;T$1,Распис!$D$4:$D$300,"&gt;="&amp;T$1),SUMIF(База!$B$3:$B$305,$A191,База!$K$3:$K$152))</f>
        <v>0</v>
      </c>
      <c r="U191" s="46" t="s">
        <v>23</v>
      </c>
      <c r="V191" s="46">
        <f ca="1">IF(COUNTIFS(Распис!$B$4:$B$300,$A191,Распис!$C$4:$C$300,"&lt;="&amp;V$1,Распис!$D$4:$D$300,"&gt;="&amp;V$1)&gt;0,SUMIFS(Распис!$F$4:$F$300,Распис!$B$4:$B$300,$A191,Распис!$C$4:$C$300,"&lt;="&amp;V$1,Распис!$D$4:$D$300,"&gt;="&amp;V$1),SUMIF(База!$B$3:$B$305,$A191,База!$F$3:$F$152))</f>
        <v>0</v>
      </c>
      <c r="W191" s="46">
        <f ca="1">IF(COUNTIFS(Распис!$B$4:$B$300,$A191,Распис!$C$4:$C$300,"&lt;="&amp;W$1,Распис!$D$4:$D$300,"&gt;="&amp;W$1)&gt;0,SUMIFS(Распис!$G$4:$G$300,Распис!$B$4:$B$300,$A191,Распис!$C$4:$C$300,"&lt;="&amp;W$1,Распис!$D$4:$D$300,"&gt;="&amp;W$1),SUMIF(База!$B$3:$B$305,$A191,База!$G$3:$G$152))</f>
        <v>0</v>
      </c>
      <c r="X191" s="46">
        <f ca="1">IF(COUNTIFS(Распис!$B$4:$B$300,$A191,Распис!$C$4:$C$300,"&lt;="&amp;X$1,Распис!$D$4:$D$300,"&gt;="&amp;X$1)&gt;0,SUMIFS(Распис!$H$4:$H$300,Распис!$B$4:$B$300,$A191,Распис!$C$4:$C$300,"&lt;="&amp;X$1,Распис!$D$4:$D$300,"&gt;="&amp;X$1),SUMIF(База!$B$3:$B$305,$A191,База!$H$3:$H$152))</f>
        <v>0</v>
      </c>
      <c r="Y191" s="46">
        <f ca="1">IF(COUNTIFS(Распис!$B$4:$B$300,$A191,Распис!$C$4:$C$300,"&lt;="&amp;Y$1,Распис!$D$4:$D$300,"&gt;="&amp;Y$1)&gt;0,SUMIFS(Распис!$I$4:$I$300,Распис!$B$4:$B$300,$A191,Распис!$C$4:$C$300,"&lt;="&amp;Y$1,Распис!$D$4:$D$300,"&gt;="&amp;Y$1),SUMIF(База!$B$3:$B$305,$A191,База!$I$3:$I$152))</f>
        <v>0</v>
      </c>
      <c r="Z191" s="46">
        <f ca="1">IF(COUNTIFS(Распис!$B$4:$B$300,$A191,Распис!$C$4:$C$300,"&lt;="&amp;Z$1,Распис!$D$4:$D$300,"&gt;="&amp;Z$1)&gt;0,SUMIFS(Распис!$J$4:$J$300,Распис!$B$4:$B$300,$A191,Распис!$C$4:$C$300,"&lt;="&amp;Z$1,Распис!$D$4:$D$300,"&gt;="&amp;Z$1),SUMIF(База!$B$3:$B$305,$A191,База!$J$3:$J$152))</f>
        <v>0</v>
      </c>
      <c r="AA191" s="46" t="s">
        <v>25</v>
      </c>
      <c r="AB191" s="46" t="s">
        <v>23</v>
      </c>
      <c r="AC191" s="46" t="s">
        <v>25</v>
      </c>
      <c r="AD191" s="46" t="s">
        <v>25</v>
      </c>
      <c r="AE191" s="46" t="s">
        <v>25</v>
      </c>
      <c r="AF191" s="46" t="s">
        <v>25</v>
      </c>
      <c r="AG191" s="46">
        <f t="shared" ca="1" si="19"/>
        <v>0</v>
      </c>
      <c r="AH191" s="46">
        <f ca="1">AG191-SUMIFS(Распред!$G$4:$G$300,Распред!$B$4:$B$300,"май",Распред!$F$4:$F$300,A191)</f>
        <v>0</v>
      </c>
      <c r="AI191" s="46">
        <f ca="1">AH191+(COUNTIF(B191:AF191,"КД")+SUMIFS(Распред!$AH$4:$AH$300,Распред!$F$4:$F$300,A191,Распред!$B$4:$B$300,"май"))*4</f>
        <v>20</v>
      </c>
      <c r="AJ191" s="46">
        <f t="shared" ca="1" si="20"/>
        <v>0</v>
      </c>
      <c r="AK191" s="46">
        <f t="shared" ca="1" si="21"/>
        <v>0</v>
      </c>
      <c r="AL191" s="46">
        <f>SUMIFS(Распред!$K$4:$K$300,Распред!$B$4:$B$300,"май",Распред!$J$4:$J$300,A191)+SUMIFS(Распред!$M$4:$M$300,Распред!$B$4:$B$300,"май",Распред!$L$4:$L$300,A191)+SUMIFS(Распред!$O$4:$O$300,Распред!$B$4:$B$300,"май",Распред!$N$4:$N$300,A191)+SUMIFS(Распред!$Q$4:$Q$300,Распред!$B$4:$B$300,"май",Распред!$P$4:$P$300,A191)+SUMIFS(Распред!$S$4:$S$300,Распред!$B$4:$B$300,"май",Распред!$R$4:$R$300,A191)+SUMIFS(Распред!$U$4:$U$300,Распред!$B$4:$B$300,"май",Распред!$T$4:$T$300,A191)+SUMIFS(Распред!$W$4:$W$300,Распред!$B$4:$B$300,"май",Распред!$V$4:$V$300,A191)+SUMIFS(Распред!$Y$4:$Y$300,Распред!$B$4:$B$300,"май",Распред!$X$4:$X$300,A191)+SUMIFS(Распред!$AA$4:$AA$300,Распред!$B$4:$B$300,"май",Распред!$Z$4:$Z$300,A191)+SUMIFS(Распред!$AC$4:$AC$300,Распред!$B$4:$B$300,"май",Распред!$AB$4:$AB$300,A191)</f>
        <v>0</v>
      </c>
      <c r="AM191" s="46">
        <f t="shared" ca="1" si="22"/>
        <v>0</v>
      </c>
      <c r="AN191" s="46">
        <f t="shared" ca="1" si="23"/>
        <v>0</v>
      </c>
      <c r="AO191" s="46">
        <f t="shared" ca="1" si="24"/>
        <v>0</v>
      </c>
      <c r="AP191" s="46">
        <f>январь!AP191</f>
        <v>0</v>
      </c>
      <c r="AQ191" s="46">
        <f t="shared" ca="1" si="34"/>
        <v>0</v>
      </c>
      <c r="AR191" s="47"/>
      <c r="AS191" s="47">
        <f t="shared" ca="1" si="26"/>
        <v>0</v>
      </c>
      <c r="AT191" s="47"/>
      <c r="AU191" s="47"/>
      <c r="AV191" s="47"/>
      <c r="AW191" s="47"/>
      <c r="AX191" s="47"/>
      <c r="AY191" s="184"/>
      <c r="AZ191" s="184"/>
      <c r="BA191" s="184"/>
      <c r="BB191" s="184"/>
      <c r="BC191" s="184"/>
      <c r="BD191" s="184"/>
      <c r="BE191" s="184"/>
    </row>
    <row r="192" spans="1:57" x14ac:dyDescent="0.25">
      <c r="A192" s="47">
        <f>База!B192</f>
        <v>0</v>
      </c>
      <c r="B192" s="46" t="s">
        <v>24</v>
      </c>
      <c r="C192" s="46">
        <f ca="1">IF(COUNTIFS(Распис!$B$4:$B$300,$A192,Распис!$C$4:$C$300,"&lt;="&amp;C$1,Распис!$D$4:$D$300,"&gt;="&amp;C$1)&gt;0,SUMIFS(Распис!$H$4:$H$300,Распис!$B$4:$B$300,$A192,Распис!$C$4:$C$300,"&lt;="&amp;C$1,Распис!$D$4:$D$300,"&gt;="&amp;C$1),SUMIF(База!$B$3:$B$305,$A192,База!$H$3:$H$152))</f>
        <v>0</v>
      </c>
      <c r="D192" s="46">
        <f ca="1">IF(COUNTIFS(Распис!$B$4:$B$300,$A192,Распис!$C$4:$C$300,"&lt;="&amp;D$1,Распис!$D$4:$D$300,"&gt;="&amp;D$1)&gt;0,SUMIFS(Распис!$I$4:$I$300,Распис!$B$4:$B$300,$A192,Распис!$C$4:$C$300,"&lt;="&amp;D$1,Распис!$D$4:$D$300,"&gt;="&amp;D$1),SUMIF(База!$B$3:$B$305,$A192,База!$I$3:$I$152))</f>
        <v>0</v>
      </c>
      <c r="E192" s="46">
        <f ca="1">IF(COUNTIFS(Распис!$B$4:$B$300,$A192,Распис!$C$4:$C$300,"&lt;="&amp;E$1,Распис!$D$4:$D$300,"&gt;="&amp;E$1)&gt;0,SUMIFS(Распис!$J$4:$J$300,Распис!$B$4:$B$300,$A192,Распис!$C$4:$C$300,"&lt;="&amp;E$1,Распис!$D$4:$D$300,"&gt;="&amp;E$1),SUMIF(База!$B$3:$B$305,$A192,База!$J$3:$J$152))</f>
        <v>0</v>
      </c>
      <c r="F192" s="46">
        <f ca="1">IF(COUNTIFS(Распис!$B$4:$B$300,$A192,Распис!$C$4:$C$300,"&lt;="&amp;F$1,Распис!$D$4:$D$300,"&gt;="&amp;F$1)&gt;0,SUMIFS(Распис!$K$4:$K$300,Распис!$B$4:$B$300,$A192,Распис!$C$4:$C$300,"&lt;="&amp;F$1,Распис!$D$4:$D$300,"&gt;="&amp;F$1),SUMIF(База!$B$3:$B$305,$A192,База!$K$3:$K$152))</f>
        <v>0</v>
      </c>
      <c r="G192" s="46" t="s">
        <v>23</v>
      </c>
      <c r="H192" s="46" t="s">
        <v>24</v>
      </c>
      <c r="I192" s="46">
        <f ca="1">IF(COUNTIFS(Распис!$B$4:$B$300,$A192,Распис!$C$4:$C$300,"&lt;="&amp;I$1,Распис!$D$4:$D$300,"&gt;="&amp;I$1)&gt;0,SUMIFS(Распис!$G$4:$G$300,Распис!$B$4:$B$300,$A192,Распис!$C$4:$C$300,"&lt;="&amp;I$1,Распис!$D$4:$D$300,"&gt;="&amp;I$1),SUMIF(База!$B$3:$B$305,$A192,База!$G$3:$G$152))</f>
        <v>0</v>
      </c>
      <c r="J192" s="46" t="s">
        <v>24</v>
      </c>
      <c r="K192" s="46">
        <f ca="1">IF(COUNTIFS(Распис!$B$4:$B$300,$A192,Распис!$C$4:$C$300,"&lt;="&amp;K$1,Распис!$D$4:$D$300,"&gt;="&amp;K$1)&gt;0,SUMIFS(Распис!$I$4:$I$300,Распис!$B$4:$B$300,$A192,Распис!$C$4:$C$300,"&lt;="&amp;K$1,Распис!$D$4:$D$300,"&gt;="&amp;K$1),SUMIF(База!$B$3:$B$305,$A192,База!$I$3:$I$152))</f>
        <v>0</v>
      </c>
      <c r="L192" s="46">
        <f ca="1">IF(COUNTIFS(Распис!$B$4:$B$300,$A192,Распис!$C$4:$C$300,"&lt;="&amp;L$1,Распис!$D$4:$D$300,"&gt;="&amp;L$1)&gt;0,SUMIFS(Распис!$J$4:$J$300,Распис!$B$4:$B$300,$A192,Распис!$C$4:$C$300,"&lt;="&amp;L$1,Распис!$D$4:$D$300,"&gt;="&amp;L$1),SUMIF(База!$B$3:$B$305,$A192,База!$J$3:$J$152))</f>
        <v>0</v>
      </c>
      <c r="M192" s="46">
        <f ca="1">IF(COUNTIFS(Распис!$B$4:$B$300,$A192,Распис!$C$4:$C$300,"&lt;="&amp;M$1,Распис!$D$4:$D$300,"&gt;="&amp;M$1)&gt;0,SUMIFS(Распис!$K$4:$K$300,Распис!$B$4:$B$300,$A192,Распис!$C$4:$C$300,"&lt;="&amp;M$1,Распис!$D$4:$D$300,"&gt;="&amp;M$1),SUMIF(База!$B$3:$B$305,$A192,База!$K$3:$K$152))</f>
        <v>0</v>
      </c>
      <c r="N192" s="46" t="s">
        <v>23</v>
      </c>
      <c r="O192" s="46">
        <f ca="1">IF(COUNTIFS(Распис!$B$4:$B$300,$A192,Распис!$C$4:$C$300,"&lt;="&amp;O$1,Распис!$D$4:$D$300,"&gt;="&amp;O$1)&gt;0,SUMIFS(Распис!$F$4:$F$300,Распис!$B$4:$B$300,$A192,Распис!$C$4:$C$300,"&lt;="&amp;O$1,Распис!$D$4:$D$300,"&gt;="&amp;O$1),SUMIF(База!$B$3:$B$305,$A192,База!$F$3:$F$152))</f>
        <v>0</v>
      </c>
      <c r="P192" s="46">
        <f ca="1">IF(COUNTIFS(Распис!$B$4:$B$300,$A192,Распис!$C$4:$C$300,"&lt;="&amp;P$1,Распис!$D$4:$D$300,"&gt;="&amp;P$1)&gt;0,SUMIFS(Распис!$G$4:$G$300,Распис!$B$4:$B$300,$A192,Распис!$C$4:$C$300,"&lt;="&amp;P$1,Распис!$D$4:$D$300,"&gt;="&amp;P$1),SUMIF(База!$B$3:$B$305,$A192,База!$G$3:$G$152))</f>
        <v>0</v>
      </c>
      <c r="Q192" s="46">
        <f ca="1">IF(COUNTIFS(Распис!$B$4:$B$300,$A192,Распис!$C$4:$C$300,"&lt;="&amp;Q$1,Распис!$D$4:$D$300,"&gt;="&amp;Q$1)&gt;0,SUMIFS(Распис!$H$4:$H$300,Распис!$B$4:$B$300,$A192,Распис!$C$4:$C$300,"&lt;="&amp;Q$1,Распис!$D$4:$D$300,"&gt;="&amp;Q$1),SUMIF(База!$B$3:$B$305,$A192,База!$H$3:$H$152))</f>
        <v>0</v>
      </c>
      <c r="R192" s="46">
        <f ca="1">IF(COUNTIFS(Распис!$B$4:$B$300,$A192,Распис!$C$4:$C$300,"&lt;="&amp;R$1,Распис!$D$4:$D$300,"&gt;="&amp;R$1)&gt;0,SUMIFS(Распис!$I$4:$I$300,Распис!$B$4:$B$300,$A192,Распис!$C$4:$C$300,"&lt;="&amp;R$1,Распис!$D$4:$D$300,"&gt;="&amp;R$1),SUMIF(База!$B$3:$B$305,$A192,База!$I$3:$I$152))</f>
        <v>0</v>
      </c>
      <c r="S192" s="46">
        <f ca="1">IF(COUNTIFS(Распис!$B$4:$B$300,$A192,Распис!$C$4:$C$300,"&lt;="&amp;S$1,Распис!$D$4:$D$300,"&gt;="&amp;S$1)&gt;0,SUMIFS(Распис!$J$4:$J$300,Распис!$B$4:$B$300,$A192,Распис!$C$4:$C$300,"&lt;="&amp;S$1,Распис!$D$4:$D$300,"&gt;="&amp;S$1),SUMIF(База!$B$3:$B$305,$A192,База!$J$3:$J$152))</f>
        <v>0</v>
      </c>
      <c r="T192" s="46">
        <f ca="1">IF(COUNTIFS(Распис!$B$4:$B$300,$A192,Распис!$C$4:$C$300,"&lt;="&amp;T$1,Распис!$D$4:$D$300,"&gt;="&amp;T$1)&gt;0,SUMIFS(Распис!$K$4:$K$300,Распис!$B$4:$B$300,$A192,Распис!$C$4:$C$300,"&lt;="&amp;T$1,Распис!$D$4:$D$300,"&gt;="&amp;T$1),SUMIF(База!$B$3:$B$305,$A192,База!$K$3:$K$152))</f>
        <v>0</v>
      </c>
      <c r="U192" s="46" t="s">
        <v>23</v>
      </c>
      <c r="V192" s="46">
        <f ca="1">IF(COUNTIFS(Распис!$B$4:$B$300,$A192,Распис!$C$4:$C$300,"&lt;="&amp;V$1,Распис!$D$4:$D$300,"&gt;="&amp;V$1)&gt;0,SUMIFS(Распис!$F$4:$F$300,Распис!$B$4:$B$300,$A192,Распис!$C$4:$C$300,"&lt;="&amp;V$1,Распис!$D$4:$D$300,"&gt;="&amp;V$1),SUMIF(База!$B$3:$B$305,$A192,База!$F$3:$F$152))</f>
        <v>0</v>
      </c>
      <c r="W192" s="46">
        <f ca="1">IF(COUNTIFS(Распис!$B$4:$B$300,$A192,Распис!$C$4:$C$300,"&lt;="&amp;W$1,Распис!$D$4:$D$300,"&gt;="&amp;W$1)&gt;0,SUMIFS(Распис!$G$4:$G$300,Распис!$B$4:$B$300,$A192,Распис!$C$4:$C$300,"&lt;="&amp;W$1,Распис!$D$4:$D$300,"&gt;="&amp;W$1),SUMIF(База!$B$3:$B$305,$A192,База!$G$3:$G$152))</f>
        <v>0</v>
      </c>
      <c r="X192" s="46">
        <f ca="1">IF(COUNTIFS(Распис!$B$4:$B$300,$A192,Распис!$C$4:$C$300,"&lt;="&amp;X$1,Распис!$D$4:$D$300,"&gt;="&amp;X$1)&gt;0,SUMIFS(Распис!$H$4:$H$300,Распис!$B$4:$B$300,$A192,Распис!$C$4:$C$300,"&lt;="&amp;X$1,Распис!$D$4:$D$300,"&gt;="&amp;X$1),SUMIF(База!$B$3:$B$305,$A192,База!$H$3:$H$152))</f>
        <v>0</v>
      </c>
      <c r="Y192" s="46">
        <f ca="1">IF(COUNTIFS(Распис!$B$4:$B$300,$A192,Распис!$C$4:$C$300,"&lt;="&amp;Y$1,Распис!$D$4:$D$300,"&gt;="&amp;Y$1)&gt;0,SUMIFS(Распис!$I$4:$I$300,Распис!$B$4:$B$300,$A192,Распис!$C$4:$C$300,"&lt;="&amp;Y$1,Распис!$D$4:$D$300,"&gt;="&amp;Y$1),SUMIF(База!$B$3:$B$305,$A192,База!$I$3:$I$152))</f>
        <v>0</v>
      </c>
      <c r="Z192" s="46">
        <f ca="1">IF(COUNTIFS(Распис!$B$4:$B$300,$A192,Распис!$C$4:$C$300,"&lt;="&amp;Z$1,Распис!$D$4:$D$300,"&gt;="&amp;Z$1)&gt;0,SUMIFS(Распис!$J$4:$J$300,Распис!$B$4:$B$300,$A192,Распис!$C$4:$C$300,"&lt;="&amp;Z$1,Распис!$D$4:$D$300,"&gt;="&amp;Z$1),SUMIF(База!$B$3:$B$305,$A192,База!$J$3:$J$152))</f>
        <v>0</v>
      </c>
      <c r="AA192" s="46" t="s">
        <v>25</v>
      </c>
      <c r="AB192" s="46" t="s">
        <v>23</v>
      </c>
      <c r="AC192" s="46" t="s">
        <v>25</v>
      </c>
      <c r="AD192" s="46" t="s">
        <v>25</v>
      </c>
      <c r="AE192" s="46" t="s">
        <v>25</v>
      </c>
      <c r="AF192" s="46" t="s">
        <v>25</v>
      </c>
      <c r="AG192" s="46">
        <f t="shared" ca="1" si="19"/>
        <v>0</v>
      </c>
      <c r="AH192" s="46">
        <f ca="1">AG192-SUMIFS(Распред!$G$4:$G$300,Распред!$B$4:$B$300,"май",Распред!$F$4:$F$300,A192)</f>
        <v>0</v>
      </c>
      <c r="AI192" s="46">
        <f ca="1">AH192+(COUNTIF(B192:AF192,"КД")+SUMIFS(Распред!$AH$4:$AH$300,Распред!$F$4:$F$300,A192,Распред!$B$4:$B$300,"май"))*4</f>
        <v>20</v>
      </c>
      <c r="AJ192" s="46">
        <f t="shared" ca="1" si="20"/>
        <v>0</v>
      </c>
      <c r="AK192" s="46">
        <f t="shared" ca="1" si="21"/>
        <v>0</v>
      </c>
      <c r="AL192" s="46">
        <f>SUMIFS(Распред!$K$4:$K$300,Распред!$B$4:$B$300,"май",Распред!$J$4:$J$300,A192)+SUMIFS(Распред!$M$4:$M$300,Распред!$B$4:$B$300,"май",Распред!$L$4:$L$300,A192)+SUMIFS(Распред!$O$4:$O$300,Распред!$B$4:$B$300,"май",Распред!$N$4:$N$300,A192)+SUMIFS(Распред!$Q$4:$Q$300,Распред!$B$4:$B$300,"май",Распред!$P$4:$P$300,A192)+SUMIFS(Распред!$S$4:$S$300,Распред!$B$4:$B$300,"май",Распред!$R$4:$R$300,A192)+SUMIFS(Распред!$U$4:$U$300,Распред!$B$4:$B$300,"май",Распред!$T$4:$T$300,A192)+SUMIFS(Распред!$W$4:$W$300,Распред!$B$4:$B$300,"май",Распред!$V$4:$V$300,A192)+SUMIFS(Распред!$Y$4:$Y$300,Распред!$B$4:$B$300,"май",Распред!$X$4:$X$300,A192)+SUMIFS(Распред!$AA$4:$AA$300,Распред!$B$4:$B$300,"май",Распред!$Z$4:$Z$300,A192)+SUMIFS(Распред!$AC$4:$AC$300,Распред!$B$4:$B$300,"май",Распред!$AB$4:$AB$300,A192)</f>
        <v>0</v>
      </c>
      <c r="AM192" s="46">
        <f t="shared" ca="1" si="22"/>
        <v>0</v>
      </c>
      <c r="AN192" s="46">
        <f t="shared" ca="1" si="23"/>
        <v>0</v>
      </c>
      <c r="AO192" s="46">
        <f t="shared" ca="1" si="24"/>
        <v>0</v>
      </c>
      <c r="AP192" s="46">
        <f>январь!AP192</f>
        <v>0</v>
      </c>
      <c r="AQ192" s="46">
        <f t="shared" ca="1" si="34"/>
        <v>0</v>
      </c>
      <c r="AR192" s="47"/>
      <c r="AS192" s="47">
        <f t="shared" ca="1" si="26"/>
        <v>0</v>
      </c>
      <c r="AT192" s="47"/>
      <c r="AU192" s="47"/>
      <c r="AV192" s="47"/>
      <c r="AW192" s="47"/>
      <c r="AX192" s="47"/>
      <c r="AY192" s="184"/>
      <c r="AZ192" s="184"/>
      <c r="BA192" s="184"/>
      <c r="BB192" s="184"/>
      <c r="BC192" s="184"/>
      <c r="BD192" s="184"/>
      <c r="BE192" s="184"/>
    </row>
    <row r="193" spans="1:57" x14ac:dyDescent="0.25">
      <c r="A193" s="47">
        <f>База!B193</f>
        <v>0</v>
      </c>
      <c r="B193" s="46" t="s">
        <v>24</v>
      </c>
      <c r="C193" s="46">
        <f ca="1">IF(COUNTIFS(Распис!$B$4:$B$300,$A193,Распис!$C$4:$C$300,"&lt;="&amp;C$1,Распис!$D$4:$D$300,"&gt;="&amp;C$1)&gt;0,SUMIFS(Распис!$H$4:$H$300,Распис!$B$4:$B$300,$A193,Распис!$C$4:$C$300,"&lt;="&amp;C$1,Распис!$D$4:$D$300,"&gt;="&amp;C$1),SUMIF(База!$B$3:$B$305,$A193,База!$H$3:$H$152))</f>
        <v>0</v>
      </c>
      <c r="D193" s="46">
        <f ca="1">IF(COUNTIFS(Распис!$B$4:$B$300,$A193,Распис!$C$4:$C$300,"&lt;="&amp;D$1,Распис!$D$4:$D$300,"&gt;="&amp;D$1)&gt;0,SUMIFS(Распис!$I$4:$I$300,Распис!$B$4:$B$300,$A193,Распис!$C$4:$C$300,"&lt;="&amp;D$1,Распис!$D$4:$D$300,"&gt;="&amp;D$1),SUMIF(База!$B$3:$B$305,$A193,База!$I$3:$I$152))</f>
        <v>0</v>
      </c>
      <c r="E193" s="46">
        <f ca="1">IF(COUNTIFS(Распис!$B$4:$B$300,$A193,Распис!$C$4:$C$300,"&lt;="&amp;E$1,Распис!$D$4:$D$300,"&gt;="&amp;E$1)&gt;0,SUMIFS(Распис!$J$4:$J$300,Распис!$B$4:$B$300,$A193,Распис!$C$4:$C$300,"&lt;="&amp;E$1,Распис!$D$4:$D$300,"&gt;="&amp;E$1),SUMIF(База!$B$3:$B$305,$A193,База!$J$3:$J$152))</f>
        <v>0</v>
      </c>
      <c r="F193" s="46">
        <f ca="1">IF(COUNTIFS(Распис!$B$4:$B$300,$A193,Распис!$C$4:$C$300,"&lt;="&amp;F$1,Распис!$D$4:$D$300,"&gt;="&amp;F$1)&gt;0,SUMIFS(Распис!$K$4:$K$300,Распис!$B$4:$B$300,$A193,Распис!$C$4:$C$300,"&lt;="&amp;F$1,Распис!$D$4:$D$300,"&gt;="&amp;F$1),SUMIF(База!$B$3:$B$305,$A193,База!$K$3:$K$152))</f>
        <v>0</v>
      </c>
      <c r="G193" s="46" t="s">
        <v>23</v>
      </c>
      <c r="H193" s="46" t="s">
        <v>24</v>
      </c>
      <c r="I193" s="46">
        <f ca="1">IF(COUNTIFS(Распис!$B$4:$B$300,$A193,Распис!$C$4:$C$300,"&lt;="&amp;I$1,Распис!$D$4:$D$300,"&gt;="&amp;I$1)&gt;0,SUMIFS(Распис!$G$4:$G$300,Распис!$B$4:$B$300,$A193,Распис!$C$4:$C$300,"&lt;="&amp;I$1,Распис!$D$4:$D$300,"&gt;="&amp;I$1),SUMIF(База!$B$3:$B$305,$A193,База!$G$3:$G$152))</f>
        <v>0</v>
      </c>
      <c r="J193" s="46" t="s">
        <v>24</v>
      </c>
      <c r="K193" s="46">
        <f ca="1">IF(COUNTIFS(Распис!$B$4:$B$300,$A193,Распис!$C$4:$C$300,"&lt;="&amp;K$1,Распис!$D$4:$D$300,"&gt;="&amp;K$1)&gt;0,SUMIFS(Распис!$I$4:$I$300,Распис!$B$4:$B$300,$A193,Распис!$C$4:$C$300,"&lt;="&amp;K$1,Распис!$D$4:$D$300,"&gt;="&amp;K$1),SUMIF(База!$B$3:$B$305,$A193,База!$I$3:$I$152))</f>
        <v>0</v>
      </c>
      <c r="L193" s="46">
        <f ca="1">IF(COUNTIFS(Распис!$B$4:$B$300,$A193,Распис!$C$4:$C$300,"&lt;="&amp;L$1,Распис!$D$4:$D$300,"&gt;="&amp;L$1)&gt;0,SUMIFS(Распис!$J$4:$J$300,Распис!$B$4:$B$300,$A193,Распис!$C$4:$C$300,"&lt;="&amp;L$1,Распис!$D$4:$D$300,"&gt;="&amp;L$1),SUMIF(База!$B$3:$B$305,$A193,База!$J$3:$J$152))</f>
        <v>0</v>
      </c>
      <c r="M193" s="46">
        <f ca="1">IF(COUNTIFS(Распис!$B$4:$B$300,$A193,Распис!$C$4:$C$300,"&lt;="&amp;M$1,Распис!$D$4:$D$300,"&gt;="&amp;M$1)&gt;0,SUMIFS(Распис!$K$4:$K$300,Распис!$B$4:$B$300,$A193,Распис!$C$4:$C$300,"&lt;="&amp;M$1,Распис!$D$4:$D$300,"&gt;="&amp;M$1),SUMIF(База!$B$3:$B$305,$A193,База!$K$3:$K$152))</f>
        <v>0</v>
      </c>
      <c r="N193" s="46" t="s">
        <v>23</v>
      </c>
      <c r="O193" s="46">
        <f ca="1">IF(COUNTIFS(Распис!$B$4:$B$300,$A193,Распис!$C$4:$C$300,"&lt;="&amp;O$1,Распис!$D$4:$D$300,"&gt;="&amp;O$1)&gt;0,SUMIFS(Распис!$F$4:$F$300,Распис!$B$4:$B$300,$A193,Распис!$C$4:$C$300,"&lt;="&amp;O$1,Распис!$D$4:$D$300,"&gt;="&amp;O$1),SUMIF(База!$B$3:$B$305,$A193,База!$F$3:$F$152))</f>
        <v>0</v>
      </c>
      <c r="P193" s="46">
        <f ca="1">IF(COUNTIFS(Распис!$B$4:$B$300,$A193,Распис!$C$4:$C$300,"&lt;="&amp;P$1,Распис!$D$4:$D$300,"&gt;="&amp;P$1)&gt;0,SUMIFS(Распис!$G$4:$G$300,Распис!$B$4:$B$300,$A193,Распис!$C$4:$C$300,"&lt;="&amp;P$1,Распис!$D$4:$D$300,"&gt;="&amp;P$1),SUMIF(База!$B$3:$B$305,$A193,База!$G$3:$G$152))</f>
        <v>0</v>
      </c>
      <c r="Q193" s="46">
        <f ca="1">IF(COUNTIFS(Распис!$B$4:$B$300,$A193,Распис!$C$4:$C$300,"&lt;="&amp;Q$1,Распис!$D$4:$D$300,"&gt;="&amp;Q$1)&gt;0,SUMIFS(Распис!$H$4:$H$300,Распис!$B$4:$B$300,$A193,Распис!$C$4:$C$300,"&lt;="&amp;Q$1,Распис!$D$4:$D$300,"&gt;="&amp;Q$1),SUMIF(База!$B$3:$B$305,$A193,База!$H$3:$H$152))</f>
        <v>0</v>
      </c>
      <c r="R193" s="46">
        <f ca="1">IF(COUNTIFS(Распис!$B$4:$B$300,$A193,Распис!$C$4:$C$300,"&lt;="&amp;R$1,Распис!$D$4:$D$300,"&gt;="&amp;R$1)&gt;0,SUMIFS(Распис!$I$4:$I$300,Распис!$B$4:$B$300,$A193,Распис!$C$4:$C$300,"&lt;="&amp;R$1,Распис!$D$4:$D$300,"&gt;="&amp;R$1),SUMIF(База!$B$3:$B$305,$A193,База!$I$3:$I$152))</f>
        <v>0</v>
      </c>
      <c r="S193" s="46">
        <f ca="1">IF(COUNTIFS(Распис!$B$4:$B$300,$A193,Распис!$C$4:$C$300,"&lt;="&amp;S$1,Распис!$D$4:$D$300,"&gt;="&amp;S$1)&gt;0,SUMIFS(Распис!$J$4:$J$300,Распис!$B$4:$B$300,$A193,Распис!$C$4:$C$300,"&lt;="&amp;S$1,Распис!$D$4:$D$300,"&gt;="&amp;S$1),SUMIF(База!$B$3:$B$305,$A193,База!$J$3:$J$152))</f>
        <v>0</v>
      </c>
      <c r="T193" s="46">
        <f ca="1">IF(COUNTIFS(Распис!$B$4:$B$300,$A193,Распис!$C$4:$C$300,"&lt;="&amp;T$1,Распис!$D$4:$D$300,"&gt;="&amp;T$1)&gt;0,SUMIFS(Распис!$K$4:$K$300,Распис!$B$4:$B$300,$A193,Распис!$C$4:$C$300,"&lt;="&amp;T$1,Распис!$D$4:$D$300,"&gt;="&amp;T$1),SUMIF(База!$B$3:$B$305,$A193,База!$K$3:$K$152))</f>
        <v>0</v>
      </c>
      <c r="U193" s="46" t="s">
        <v>23</v>
      </c>
      <c r="V193" s="46">
        <f ca="1">IF(COUNTIFS(Распис!$B$4:$B$300,$A193,Распис!$C$4:$C$300,"&lt;="&amp;V$1,Распис!$D$4:$D$300,"&gt;="&amp;V$1)&gt;0,SUMIFS(Распис!$F$4:$F$300,Распис!$B$4:$B$300,$A193,Распис!$C$4:$C$300,"&lt;="&amp;V$1,Распис!$D$4:$D$300,"&gt;="&amp;V$1),SUMIF(База!$B$3:$B$305,$A193,База!$F$3:$F$152))</f>
        <v>0</v>
      </c>
      <c r="W193" s="46">
        <f ca="1">IF(COUNTIFS(Распис!$B$4:$B$300,$A193,Распис!$C$4:$C$300,"&lt;="&amp;W$1,Распис!$D$4:$D$300,"&gt;="&amp;W$1)&gt;0,SUMIFS(Распис!$G$4:$G$300,Распис!$B$4:$B$300,$A193,Распис!$C$4:$C$300,"&lt;="&amp;W$1,Распис!$D$4:$D$300,"&gt;="&amp;W$1),SUMIF(База!$B$3:$B$305,$A193,База!$G$3:$G$152))</f>
        <v>0</v>
      </c>
      <c r="X193" s="46">
        <f ca="1">IF(COUNTIFS(Распис!$B$4:$B$300,$A193,Распис!$C$4:$C$300,"&lt;="&amp;X$1,Распис!$D$4:$D$300,"&gt;="&amp;X$1)&gt;0,SUMIFS(Распис!$H$4:$H$300,Распис!$B$4:$B$300,$A193,Распис!$C$4:$C$300,"&lt;="&amp;X$1,Распис!$D$4:$D$300,"&gt;="&amp;X$1),SUMIF(База!$B$3:$B$305,$A193,База!$H$3:$H$152))</f>
        <v>0</v>
      </c>
      <c r="Y193" s="46">
        <f ca="1">IF(COUNTIFS(Распис!$B$4:$B$300,$A193,Распис!$C$4:$C$300,"&lt;="&amp;Y$1,Распис!$D$4:$D$300,"&gt;="&amp;Y$1)&gt;0,SUMIFS(Распис!$I$4:$I$300,Распис!$B$4:$B$300,$A193,Распис!$C$4:$C$300,"&lt;="&amp;Y$1,Распис!$D$4:$D$300,"&gt;="&amp;Y$1),SUMIF(База!$B$3:$B$305,$A193,База!$I$3:$I$152))</f>
        <v>0</v>
      </c>
      <c r="Z193" s="46">
        <f ca="1">IF(COUNTIFS(Распис!$B$4:$B$300,$A193,Распис!$C$4:$C$300,"&lt;="&amp;Z$1,Распис!$D$4:$D$300,"&gt;="&amp;Z$1)&gt;0,SUMIFS(Распис!$J$4:$J$300,Распис!$B$4:$B$300,$A193,Распис!$C$4:$C$300,"&lt;="&amp;Z$1,Распис!$D$4:$D$300,"&gt;="&amp;Z$1),SUMIF(База!$B$3:$B$305,$A193,База!$J$3:$J$152))</f>
        <v>0</v>
      </c>
      <c r="AA193" s="46" t="s">
        <v>25</v>
      </c>
      <c r="AB193" s="46" t="s">
        <v>23</v>
      </c>
      <c r="AC193" s="46" t="s">
        <v>25</v>
      </c>
      <c r="AD193" s="46" t="s">
        <v>25</v>
      </c>
      <c r="AE193" s="46" t="s">
        <v>25</v>
      </c>
      <c r="AF193" s="46" t="s">
        <v>25</v>
      </c>
      <c r="AG193" s="46">
        <f t="shared" ca="1" si="19"/>
        <v>0</v>
      </c>
      <c r="AH193" s="46">
        <f ca="1">AG193-SUMIFS(Распред!$G$4:$G$300,Распред!$B$4:$B$300,"май",Распред!$F$4:$F$300,A193)</f>
        <v>0</v>
      </c>
      <c r="AI193" s="46">
        <f ca="1">AH193+(COUNTIF(B193:AF193,"КД")+SUMIFS(Распред!$AH$4:$AH$300,Распред!$F$4:$F$300,A193,Распред!$B$4:$B$300,"май"))*4</f>
        <v>20</v>
      </c>
      <c r="AJ193" s="46">
        <f t="shared" ca="1" si="20"/>
        <v>0</v>
      </c>
      <c r="AK193" s="46">
        <f t="shared" ca="1" si="21"/>
        <v>0</v>
      </c>
      <c r="AL193" s="46">
        <f>SUMIFS(Распред!$K$4:$K$300,Распред!$B$4:$B$300,"май",Распред!$J$4:$J$300,A193)+SUMIFS(Распред!$M$4:$M$300,Распред!$B$4:$B$300,"май",Распред!$L$4:$L$300,A193)+SUMIFS(Распред!$O$4:$O$300,Распред!$B$4:$B$300,"май",Распред!$N$4:$N$300,A193)+SUMIFS(Распред!$Q$4:$Q$300,Распред!$B$4:$B$300,"май",Распред!$P$4:$P$300,A193)+SUMIFS(Распред!$S$4:$S$300,Распред!$B$4:$B$300,"май",Распред!$R$4:$R$300,A193)+SUMIFS(Распред!$U$4:$U$300,Распред!$B$4:$B$300,"май",Распред!$T$4:$T$300,A193)+SUMIFS(Распред!$W$4:$W$300,Распред!$B$4:$B$300,"май",Распред!$V$4:$V$300,A193)+SUMIFS(Распред!$Y$4:$Y$300,Распред!$B$4:$B$300,"май",Распред!$X$4:$X$300,A193)+SUMIFS(Распред!$AA$4:$AA$300,Распред!$B$4:$B$300,"май",Распред!$Z$4:$Z$300,A193)+SUMIFS(Распред!$AC$4:$AC$300,Распред!$B$4:$B$300,"май",Распред!$AB$4:$AB$300,A193)</f>
        <v>0</v>
      </c>
      <c r="AM193" s="46">
        <f t="shared" ca="1" si="22"/>
        <v>0</v>
      </c>
      <c r="AN193" s="46">
        <f t="shared" ca="1" si="23"/>
        <v>0</v>
      </c>
      <c r="AO193" s="46">
        <f t="shared" ca="1" si="24"/>
        <v>0</v>
      </c>
      <c r="AP193" s="46">
        <f>январь!AP193</f>
        <v>0</v>
      </c>
      <c r="AQ193" s="46">
        <f t="shared" ca="1" si="34"/>
        <v>0</v>
      </c>
      <c r="AR193" s="47"/>
      <c r="AS193" s="47">
        <f t="shared" ca="1" si="26"/>
        <v>0</v>
      </c>
      <c r="AT193" s="47"/>
      <c r="AU193" s="47"/>
      <c r="AV193" s="47"/>
      <c r="AW193" s="47"/>
      <c r="AX193" s="47"/>
      <c r="AY193" s="184"/>
      <c r="AZ193" s="184"/>
      <c r="BA193" s="184"/>
      <c r="BB193" s="184"/>
      <c r="BC193" s="184"/>
      <c r="BD193" s="184"/>
      <c r="BE193" s="184"/>
    </row>
    <row r="194" spans="1:57" x14ac:dyDescent="0.25">
      <c r="A194" s="47">
        <f>База!B194</f>
        <v>0</v>
      </c>
      <c r="B194" s="46" t="s">
        <v>24</v>
      </c>
      <c r="C194" s="46">
        <f ca="1">IF(COUNTIFS(Распис!$B$4:$B$300,$A194,Распис!$C$4:$C$300,"&lt;="&amp;C$1,Распис!$D$4:$D$300,"&gt;="&amp;C$1)&gt;0,SUMIFS(Распис!$H$4:$H$300,Распис!$B$4:$B$300,$A194,Распис!$C$4:$C$300,"&lt;="&amp;C$1,Распис!$D$4:$D$300,"&gt;="&amp;C$1),SUMIF(База!$B$3:$B$305,$A194,База!$H$3:$H$152))</f>
        <v>0</v>
      </c>
      <c r="D194" s="46">
        <f ca="1">IF(COUNTIFS(Распис!$B$4:$B$300,$A194,Распис!$C$4:$C$300,"&lt;="&amp;D$1,Распис!$D$4:$D$300,"&gt;="&amp;D$1)&gt;0,SUMIFS(Распис!$I$4:$I$300,Распис!$B$4:$B$300,$A194,Распис!$C$4:$C$300,"&lt;="&amp;D$1,Распис!$D$4:$D$300,"&gt;="&amp;D$1),SUMIF(База!$B$3:$B$305,$A194,База!$I$3:$I$152))</f>
        <v>0</v>
      </c>
      <c r="E194" s="46">
        <f ca="1">IF(COUNTIFS(Распис!$B$4:$B$300,$A194,Распис!$C$4:$C$300,"&lt;="&amp;E$1,Распис!$D$4:$D$300,"&gt;="&amp;E$1)&gt;0,SUMIFS(Распис!$J$4:$J$300,Распис!$B$4:$B$300,$A194,Распис!$C$4:$C$300,"&lt;="&amp;E$1,Распис!$D$4:$D$300,"&gt;="&amp;E$1),SUMIF(База!$B$3:$B$305,$A194,База!$J$3:$J$152))</f>
        <v>0</v>
      </c>
      <c r="F194" s="46">
        <f ca="1">IF(COUNTIFS(Распис!$B$4:$B$300,$A194,Распис!$C$4:$C$300,"&lt;="&amp;F$1,Распис!$D$4:$D$300,"&gt;="&amp;F$1)&gt;0,SUMIFS(Распис!$K$4:$K$300,Распис!$B$4:$B$300,$A194,Распис!$C$4:$C$300,"&lt;="&amp;F$1,Распис!$D$4:$D$300,"&gt;="&amp;F$1),SUMIF(База!$B$3:$B$305,$A194,База!$K$3:$K$152))</f>
        <v>0</v>
      </c>
      <c r="G194" s="46" t="s">
        <v>23</v>
      </c>
      <c r="H194" s="46" t="s">
        <v>24</v>
      </c>
      <c r="I194" s="46">
        <f ca="1">IF(COUNTIFS(Распис!$B$4:$B$300,$A194,Распис!$C$4:$C$300,"&lt;="&amp;I$1,Распис!$D$4:$D$300,"&gt;="&amp;I$1)&gt;0,SUMIFS(Распис!$G$4:$G$300,Распис!$B$4:$B$300,$A194,Распис!$C$4:$C$300,"&lt;="&amp;I$1,Распис!$D$4:$D$300,"&gt;="&amp;I$1),SUMIF(База!$B$3:$B$305,$A194,База!$G$3:$G$152))</f>
        <v>0</v>
      </c>
      <c r="J194" s="46" t="s">
        <v>24</v>
      </c>
      <c r="K194" s="46">
        <f ca="1">IF(COUNTIFS(Распис!$B$4:$B$300,$A194,Распис!$C$4:$C$300,"&lt;="&amp;K$1,Распис!$D$4:$D$300,"&gt;="&amp;K$1)&gt;0,SUMIFS(Распис!$I$4:$I$300,Распис!$B$4:$B$300,$A194,Распис!$C$4:$C$300,"&lt;="&amp;K$1,Распис!$D$4:$D$300,"&gt;="&amp;K$1),SUMIF(База!$B$3:$B$305,$A194,База!$I$3:$I$152))</f>
        <v>0</v>
      </c>
      <c r="L194" s="46">
        <f ca="1">IF(COUNTIFS(Распис!$B$4:$B$300,$A194,Распис!$C$4:$C$300,"&lt;="&amp;L$1,Распис!$D$4:$D$300,"&gt;="&amp;L$1)&gt;0,SUMIFS(Распис!$J$4:$J$300,Распис!$B$4:$B$300,$A194,Распис!$C$4:$C$300,"&lt;="&amp;L$1,Распис!$D$4:$D$300,"&gt;="&amp;L$1),SUMIF(База!$B$3:$B$305,$A194,База!$J$3:$J$152))</f>
        <v>0</v>
      </c>
      <c r="M194" s="46">
        <f ca="1">IF(COUNTIFS(Распис!$B$4:$B$300,$A194,Распис!$C$4:$C$300,"&lt;="&amp;M$1,Распис!$D$4:$D$300,"&gt;="&amp;M$1)&gt;0,SUMIFS(Распис!$K$4:$K$300,Распис!$B$4:$B$300,$A194,Распис!$C$4:$C$300,"&lt;="&amp;M$1,Распис!$D$4:$D$300,"&gt;="&amp;M$1),SUMIF(База!$B$3:$B$305,$A194,База!$K$3:$K$152))</f>
        <v>0</v>
      </c>
      <c r="N194" s="46" t="s">
        <v>23</v>
      </c>
      <c r="O194" s="46">
        <f ca="1">IF(COUNTIFS(Распис!$B$4:$B$300,$A194,Распис!$C$4:$C$300,"&lt;="&amp;O$1,Распис!$D$4:$D$300,"&gt;="&amp;O$1)&gt;0,SUMIFS(Распис!$F$4:$F$300,Распис!$B$4:$B$300,$A194,Распис!$C$4:$C$300,"&lt;="&amp;O$1,Распис!$D$4:$D$300,"&gt;="&amp;O$1),SUMIF(База!$B$3:$B$305,$A194,База!$F$3:$F$152))</f>
        <v>0</v>
      </c>
      <c r="P194" s="46">
        <f ca="1">IF(COUNTIFS(Распис!$B$4:$B$300,$A194,Распис!$C$4:$C$300,"&lt;="&amp;P$1,Распис!$D$4:$D$300,"&gt;="&amp;P$1)&gt;0,SUMIFS(Распис!$G$4:$G$300,Распис!$B$4:$B$300,$A194,Распис!$C$4:$C$300,"&lt;="&amp;P$1,Распис!$D$4:$D$300,"&gt;="&amp;P$1),SUMIF(База!$B$3:$B$305,$A194,База!$G$3:$G$152))</f>
        <v>0</v>
      </c>
      <c r="Q194" s="46">
        <f ca="1">IF(COUNTIFS(Распис!$B$4:$B$300,$A194,Распис!$C$4:$C$300,"&lt;="&amp;Q$1,Распис!$D$4:$D$300,"&gt;="&amp;Q$1)&gt;0,SUMIFS(Распис!$H$4:$H$300,Распис!$B$4:$B$300,$A194,Распис!$C$4:$C$300,"&lt;="&amp;Q$1,Распис!$D$4:$D$300,"&gt;="&amp;Q$1),SUMIF(База!$B$3:$B$305,$A194,База!$H$3:$H$152))</f>
        <v>0</v>
      </c>
      <c r="R194" s="46">
        <f ca="1">IF(COUNTIFS(Распис!$B$4:$B$300,$A194,Распис!$C$4:$C$300,"&lt;="&amp;R$1,Распис!$D$4:$D$300,"&gt;="&amp;R$1)&gt;0,SUMIFS(Распис!$I$4:$I$300,Распис!$B$4:$B$300,$A194,Распис!$C$4:$C$300,"&lt;="&amp;R$1,Распис!$D$4:$D$300,"&gt;="&amp;R$1),SUMIF(База!$B$3:$B$305,$A194,База!$I$3:$I$152))</f>
        <v>0</v>
      </c>
      <c r="S194" s="46">
        <f ca="1">IF(COUNTIFS(Распис!$B$4:$B$300,$A194,Распис!$C$4:$C$300,"&lt;="&amp;S$1,Распис!$D$4:$D$300,"&gt;="&amp;S$1)&gt;0,SUMIFS(Распис!$J$4:$J$300,Распис!$B$4:$B$300,$A194,Распис!$C$4:$C$300,"&lt;="&amp;S$1,Распис!$D$4:$D$300,"&gt;="&amp;S$1),SUMIF(База!$B$3:$B$305,$A194,База!$J$3:$J$152))</f>
        <v>0</v>
      </c>
      <c r="T194" s="46">
        <f ca="1">IF(COUNTIFS(Распис!$B$4:$B$300,$A194,Распис!$C$4:$C$300,"&lt;="&amp;T$1,Распис!$D$4:$D$300,"&gt;="&amp;T$1)&gt;0,SUMIFS(Распис!$K$4:$K$300,Распис!$B$4:$B$300,$A194,Распис!$C$4:$C$300,"&lt;="&amp;T$1,Распис!$D$4:$D$300,"&gt;="&amp;T$1),SUMIF(База!$B$3:$B$305,$A194,База!$K$3:$K$152))</f>
        <v>0</v>
      </c>
      <c r="U194" s="46" t="s">
        <v>23</v>
      </c>
      <c r="V194" s="46">
        <f ca="1">IF(COUNTIFS(Распис!$B$4:$B$300,$A194,Распис!$C$4:$C$300,"&lt;="&amp;V$1,Распис!$D$4:$D$300,"&gt;="&amp;V$1)&gt;0,SUMIFS(Распис!$F$4:$F$300,Распис!$B$4:$B$300,$A194,Распис!$C$4:$C$300,"&lt;="&amp;V$1,Распис!$D$4:$D$300,"&gt;="&amp;V$1),SUMIF(База!$B$3:$B$305,$A194,База!$F$3:$F$152))</f>
        <v>0</v>
      </c>
      <c r="W194" s="46">
        <f ca="1">IF(COUNTIFS(Распис!$B$4:$B$300,$A194,Распис!$C$4:$C$300,"&lt;="&amp;W$1,Распис!$D$4:$D$300,"&gt;="&amp;W$1)&gt;0,SUMIFS(Распис!$G$4:$G$300,Распис!$B$4:$B$300,$A194,Распис!$C$4:$C$300,"&lt;="&amp;W$1,Распис!$D$4:$D$300,"&gt;="&amp;W$1),SUMIF(База!$B$3:$B$305,$A194,База!$G$3:$G$152))</f>
        <v>0</v>
      </c>
      <c r="X194" s="46">
        <f ca="1">IF(COUNTIFS(Распис!$B$4:$B$300,$A194,Распис!$C$4:$C$300,"&lt;="&amp;X$1,Распис!$D$4:$D$300,"&gt;="&amp;X$1)&gt;0,SUMIFS(Распис!$H$4:$H$300,Распис!$B$4:$B$300,$A194,Распис!$C$4:$C$300,"&lt;="&amp;X$1,Распис!$D$4:$D$300,"&gt;="&amp;X$1),SUMIF(База!$B$3:$B$305,$A194,База!$H$3:$H$152))</f>
        <v>0</v>
      </c>
      <c r="Y194" s="46">
        <f ca="1">IF(COUNTIFS(Распис!$B$4:$B$300,$A194,Распис!$C$4:$C$300,"&lt;="&amp;Y$1,Распис!$D$4:$D$300,"&gt;="&amp;Y$1)&gt;0,SUMIFS(Распис!$I$4:$I$300,Распис!$B$4:$B$300,$A194,Распис!$C$4:$C$300,"&lt;="&amp;Y$1,Распис!$D$4:$D$300,"&gt;="&amp;Y$1),SUMIF(База!$B$3:$B$305,$A194,База!$I$3:$I$152))</f>
        <v>0</v>
      </c>
      <c r="Z194" s="46">
        <f ca="1">IF(COUNTIFS(Распис!$B$4:$B$300,$A194,Распис!$C$4:$C$300,"&lt;="&amp;Z$1,Распис!$D$4:$D$300,"&gt;="&amp;Z$1)&gt;0,SUMIFS(Распис!$J$4:$J$300,Распис!$B$4:$B$300,$A194,Распис!$C$4:$C$300,"&lt;="&amp;Z$1,Распис!$D$4:$D$300,"&gt;="&amp;Z$1),SUMIF(База!$B$3:$B$305,$A194,База!$J$3:$J$152))</f>
        <v>0</v>
      </c>
      <c r="AA194" s="46" t="s">
        <v>25</v>
      </c>
      <c r="AB194" s="46" t="s">
        <v>23</v>
      </c>
      <c r="AC194" s="46" t="s">
        <v>25</v>
      </c>
      <c r="AD194" s="46" t="s">
        <v>25</v>
      </c>
      <c r="AE194" s="46" t="s">
        <v>25</v>
      </c>
      <c r="AF194" s="46" t="s">
        <v>25</v>
      </c>
      <c r="AG194" s="46">
        <f t="shared" ca="1" si="19"/>
        <v>0</v>
      </c>
      <c r="AH194" s="46">
        <f ca="1">AG194-SUMIFS(Распред!$G$4:$G$300,Распред!$B$4:$B$300,"май",Распред!$F$4:$F$300,A194)</f>
        <v>0</v>
      </c>
      <c r="AI194" s="46">
        <f ca="1">AH194+(COUNTIF(B194:AF194,"КД")+SUMIFS(Распред!$AH$4:$AH$300,Распред!$F$4:$F$300,A194,Распред!$B$4:$B$300,"май"))*4</f>
        <v>20</v>
      </c>
      <c r="AJ194" s="46">
        <f t="shared" ca="1" si="20"/>
        <v>0</v>
      </c>
      <c r="AK194" s="46">
        <f t="shared" ca="1" si="21"/>
        <v>0</v>
      </c>
      <c r="AL194" s="46">
        <f>SUMIFS(Распред!$K$4:$K$300,Распред!$B$4:$B$300,"май",Распред!$J$4:$J$300,A194)+SUMIFS(Распред!$M$4:$M$300,Распред!$B$4:$B$300,"май",Распред!$L$4:$L$300,A194)+SUMIFS(Распред!$O$4:$O$300,Распред!$B$4:$B$300,"май",Распред!$N$4:$N$300,A194)+SUMIFS(Распред!$Q$4:$Q$300,Распред!$B$4:$B$300,"май",Распред!$P$4:$P$300,A194)+SUMIFS(Распред!$S$4:$S$300,Распред!$B$4:$B$300,"май",Распред!$R$4:$R$300,A194)+SUMIFS(Распред!$U$4:$U$300,Распред!$B$4:$B$300,"май",Распред!$T$4:$T$300,A194)+SUMIFS(Распред!$W$4:$W$300,Распред!$B$4:$B$300,"май",Распред!$V$4:$V$300,A194)+SUMIFS(Распред!$Y$4:$Y$300,Распред!$B$4:$B$300,"май",Распред!$X$4:$X$300,A194)+SUMIFS(Распред!$AA$4:$AA$300,Распред!$B$4:$B$300,"май",Распред!$Z$4:$Z$300,A194)+SUMIFS(Распред!$AC$4:$AC$300,Распред!$B$4:$B$300,"май",Распред!$AB$4:$AB$300,A194)</f>
        <v>0</v>
      </c>
      <c r="AM194" s="46">
        <f t="shared" ca="1" si="22"/>
        <v>0</v>
      </c>
      <c r="AN194" s="46">
        <f t="shared" ca="1" si="23"/>
        <v>0</v>
      </c>
      <c r="AO194" s="46">
        <f t="shared" ca="1" si="24"/>
        <v>0</v>
      </c>
      <c r="AP194" s="46">
        <f>январь!AP194</f>
        <v>0</v>
      </c>
      <c r="AQ194" s="46">
        <f t="shared" ca="1" si="34"/>
        <v>0</v>
      </c>
      <c r="AR194" s="47"/>
      <c r="AS194" s="47">
        <f t="shared" ca="1" si="26"/>
        <v>0</v>
      </c>
      <c r="AT194" s="47"/>
      <c r="AU194" s="47"/>
      <c r="AV194" s="47"/>
      <c r="AW194" s="47"/>
      <c r="AX194" s="47"/>
      <c r="AY194" s="184"/>
      <c r="AZ194" s="184"/>
      <c r="BA194" s="184"/>
      <c r="BB194" s="184"/>
      <c r="BC194" s="184"/>
      <c r="BD194" s="184"/>
      <c r="BE194" s="184"/>
    </row>
    <row r="195" spans="1:57" x14ac:dyDescent="0.25">
      <c r="A195" s="47">
        <f>База!B195</f>
        <v>0</v>
      </c>
      <c r="B195" s="46" t="s">
        <v>24</v>
      </c>
      <c r="C195" s="46">
        <f ca="1">IF(COUNTIFS(Распис!$B$4:$B$300,$A195,Распис!$C$4:$C$300,"&lt;="&amp;C$1,Распис!$D$4:$D$300,"&gt;="&amp;C$1)&gt;0,SUMIFS(Распис!$H$4:$H$300,Распис!$B$4:$B$300,$A195,Распис!$C$4:$C$300,"&lt;="&amp;C$1,Распис!$D$4:$D$300,"&gt;="&amp;C$1),SUMIF(База!$B$3:$B$305,$A195,База!$H$3:$H$152))</f>
        <v>0</v>
      </c>
      <c r="D195" s="46">
        <f ca="1">IF(COUNTIFS(Распис!$B$4:$B$300,$A195,Распис!$C$4:$C$300,"&lt;="&amp;D$1,Распис!$D$4:$D$300,"&gt;="&amp;D$1)&gt;0,SUMIFS(Распис!$I$4:$I$300,Распис!$B$4:$B$300,$A195,Распис!$C$4:$C$300,"&lt;="&amp;D$1,Распис!$D$4:$D$300,"&gt;="&amp;D$1),SUMIF(База!$B$3:$B$305,$A195,База!$I$3:$I$152))</f>
        <v>0</v>
      </c>
      <c r="E195" s="46">
        <f ca="1">IF(COUNTIFS(Распис!$B$4:$B$300,$A195,Распис!$C$4:$C$300,"&lt;="&amp;E$1,Распис!$D$4:$D$300,"&gt;="&amp;E$1)&gt;0,SUMIFS(Распис!$J$4:$J$300,Распис!$B$4:$B$300,$A195,Распис!$C$4:$C$300,"&lt;="&amp;E$1,Распис!$D$4:$D$300,"&gt;="&amp;E$1),SUMIF(База!$B$3:$B$305,$A195,База!$J$3:$J$152))</f>
        <v>0</v>
      </c>
      <c r="F195" s="46">
        <f ca="1">IF(COUNTIFS(Распис!$B$4:$B$300,$A195,Распис!$C$4:$C$300,"&lt;="&amp;F$1,Распис!$D$4:$D$300,"&gt;="&amp;F$1)&gt;0,SUMIFS(Распис!$K$4:$K$300,Распис!$B$4:$B$300,$A195,Распис!$C$4:$C$300,"&lt;="&amp;F$1,Распис!$D$4:$D$300,"&gt;="&amp;F$1),SUMIF(База!$B$3:$B$305,$A195,База!$K$3:$K$152))</f>
        <v>0</v>
      </c>
      <c r="G195" s="46" t="s">
        <v>23</v>
      </c>
      <c r="H195" s="46" t="s">
        <v>24</v>
      </c>
      <c r="I195" s="46">
        <f ca="1">IF(COUNTIFS(Распис!$B$4:$B$300,$A195,Распис!$C$4:$C$300,"&lt;="&amp;I$1,Распис!$D$4:$D$300,"&gt;="&amp;I$1)&gt;0,SUMIFS(Распис!$G$4:$G$300,Распис!$B$4:$B$300,$A195,Распис!$C$4:$C$300,"&lt;="&amp;I$1,Распис!$D$4:$D$300,"&gt;="&amp;I$1),SUMIF(База!$B$3:$B$305,$A195,База!$G$3:$G$152))</f>
        <v>0</v>
      </c>
      <c r="J195" s="46" t="s">
        <v>24</v>
      </c>
      <c r="K195" s="46">
        <f ca="1">IF(COUNTIFS(Распис!$B$4:$B$300,$A195,Распис!$C$4:$C$300,"&lt;="&amp;K$1,Распис!$D$4:$D$300,"&gt;="&amp;K$1)&gt;0,SUMIFS(Распис!$I$4:$I$300,Распис!$B$4:$B$300,$A195,Распис!$C$4:$C$300,"&lt;="&amp;K$1,Распис!$D$4:$D$300,"&gt;="&amp;K$1),SUMIF(База!$B$3:$B$305,$A195,База!$I$3:$I$152))</f>
        <v>0</v>
      </c>
      <c r="L195" s="46">
        <f ca="1">IF(COUNTIFS(Распис!$B$4:$B$300,$A195,Распис!$C$4:$C$300,"&lt;="&amp;L$1,Распис!$D$4:$D$300,"&gt;="&amp;L$1)&gt;0,SUMIFS(Распис!$J$4:$J$300,Распис!$B$4:$B$300,$A195,Распис!$C$4:$C$300,"&lt;="&amp;L$1,Распис!$D$4:$D$300,"&gt;="&amp;L$1),SUMIF(База!$B$3:$B$305,$A195,База!$J$3:$J$152))</f>
        <v>0</v>
      </c>
      <c r="M195" s="46">
        <f ca="1">IF(COUNTIFS(Распис!$B$4:$B$300,$A195,Распис!$C$4:$C$300,"&lt;="&amp;M$1,Распис!$D$4:$D$300,"&gt;="&amp;M$1)&gt;0,SUMIFS(Распис!$K$4:$K$300,Распис!$B$4:$B$300,$A195,Распис!$C$4:$C$300,"&lt;="&amp;M$1,Распис!$D$4:$D$300,"&gt;="&amp;M$1),SUMIF(База!$B$3:$B$305,$A195,База!$K$3:$K$152))</f>
        <v>0</v>
      </c>
      <c r="N195" s="46" t="s">
        <v>23</v>
      </c>
      <c r="O195" s="46">
        <f ca="1">IF(COUNTIFS(Распис!$B$4:$B$300,$A195,Распис!$C$4:$C$300,"&lt;="&amp;O$1,Распис!$D$4:$D$300,"&gt;="&amp;O$1)&gt;0,SUMIFS(Распис!$F$4:$F$300,Распис!$B$4:$B$300,$A195,Распис!$C$4:$C$300,"&lt;="&amp;O$1,Распис!$D$4:$D$300,"&gt;="&amp;O$1),SUMIF(База!$B$3:$B$305,$A195,База!$F$3:$F$152))</f>
        <v>0</v>
      </c>
      <c r="P195" s="46">
        <f ca="1">IF(COUNTIFS(Распис!$B$4:$B$300,$A195,Распис!$C$4:$C$300,"&lt;="&amp;P$1,Распис!$D$4:$D$300,"&gt;="&amp;P$1)&gt;0,SUMIFS(Распис!$G$4:$G$300,Распис!$B$4:$B$300,$A195,Распис!$C$4:$C$300,"&lt;="&amp;P$1,Распис!$D$4:$D$300,"&gt;="&amp;P$1),SUMIF(База!$B$3:$B$305,$A195,База!$G$3:$G$152))</f>
        <v>0</v>
      </c>
      <c r="Q195" s="46">
        <f ca="1">IF(COUNTIFS(Распис!$B$4:$B$300,$A195,Распис!$C$4:$C$300,"&lt;="&amp;Q$1,Распис!$D$4:$D$300,"&gt;="&amp;Q$1)&gt;0,SUMIFS(Распис!$H$4:$H$300,Распис!$B$4:$B$300,$A195,Распис!$C$4:$C$300,"&lt;="&amp;Q$1,Распис!$D$4:$D$300,"&gt;="&amp;Q$1),SUMIF(База!$B$3:$B$305,$A195,База!$H$3:$H$152))</f>
        <v>0</v>
      </c>
      <c r="R195" s="46">
        <f ca="1">IF(COUNTIFS(Распис!$B$4:$B$300,$A195,Распис!$C$4:$C$300,"&lt;="&amp;R$1,Распис!$D$4:$D$300,"&gt;="&amp;R$1)&gt;0,SUMIFS(Распис!$I$4:$I$300,Распис!$B$4:$B$300,$A195,Распис!$C$4:$C$300,"&lt;="&amp;R$1,Распис!$D$4:$D$300,"&gt;="&amp;R$1),SUMIF(База!$B$3:$B$305,$A195,База!$I$3:$I$152))</f>
        <v>0</v>
      </c>
      <c r="S195" s="46">
        <f ca="1">IF(COUNTIFS(Распис!$B$4:$B$300,$A195,Распис!$C$4:$C$300,"&lt;="&amp;S$1,Распис!$D$4:$D$300,"&gt;="&amp;S$1)&gt;0,SUMIFS(Распис!$J$4:$J$300,Распис!$B$4:$B$300,$A195,Распис!$C$4:$C$300,"&lt;="&amp;S$1,Распис!$D$4:$D$300,"&gt;="&amp;S$1),SUMIF(База!$B$3:$B$305,$A195,База!$J$3:$J$152))</f>
        <v>0</v>
      </c>
      <c r="T195" s="46">
        <f ca="1">IF(COUNTIFS(Распис!$B$4:$B$300,$A195,Распис!$C$4:$C$300,"&lt;="&amp;T$1,Распис!$D$4:$D$300,"&gt;="&amp;T$1)&gt;0,SUMIFS(Распис!$K$4:$K$300,Распис!$B$4:$B$300,$A195,Распис!$C$4:$C$300,"&lt;="&amp;T$1,Распис!$D$4:$D$300,"&gt;="&amp;T$1),SUMIF(База!$B$3:$B$305,$A195,База!$K$3:$K$152))</f>
        <v>0</v>
      </c>
      <c r="U195" s="46" t="s">
        <v>23</v>
      </c>
      <c r="V195" s="46">
        <f ca="1">IF(COUNTIFS(Распис!$B$4:$B$300,$A195,Распис!$C$4:$C$300,"&lt;="&amp;V$1,Распис!$D$4:$D$300,"&gt;="&amp;V$1)&gt;0,SUMIFS(Распис!$F$4:$F$300,Распис!$B$4:$B$300,$A195,Распис!$C$4:$C$300,"&lt;="&amp;V$1,Распис!$D$4:$D$300,"&gt;="&amp;V$1),SUMIF(База!$B$3:$B$305,$A195,База!$F$3:$F$152))</f>
        <v>0</v>
      </c>
      <c r="W195" s="46">
        <f ca="1">IF(COUNTIFS(Распис!$B$4:$B$300,$A195,Распис!$C$4:$C$300,"&lt;="&amp;W$1,Распис!$D$4:$D$300,"&gt;="&amp;W$1)&gt;0,SUMIFS(Распис!$G$4:$G$300,Распис!$B$4:$B$300,$A195,Распис!$C$4:$C$300,"&lt;="&amp;W$1,Распис!$D$4:$D$300,"&gt;="&amp;W$1),SUMIF(База!$B$3:$B$305,$A195,База!$G$3:$G$152))</f>
        <v>0</v>
      </c>
      <c r="X195" s="46">
        <f ca="1">IF(COUNTIFS(Распис!$B$4:$B$300,$A195,Распис!$C$4:$C$300,"&lt;="&amp;X$1,Распис!$D$4:$D$300,"&gt;="&amp;X$1)&gt;0,SUMIFS(Распис!$H$4:$H$300,Распис!$B$4:$B$300,$A195,Распис!$C$4:$C$300,"&lt;="&amp;X$1,Распис!$D$4:$D$300,"&gt;="&amp;X$1),SUMIF(База!$B$3:$B$305,$A195,База!$H$3:$H$152))</f>
        <v>0</v>
      </c>
      <c r="Y195" s="46">
        <f ca="1">IF(COUNTIFS(Распис!$B$4:$B$300,$A195,Распис!$C$4:$C$300,"&lt;="&amp;Y$1,Распис!$D$4:$D$300,"&gt;="&amp;Y$1)&gt;0,SUMIFS(Распис!$I$4:$I$300,Распис!$B$4:$B$300,$A195,Распис!$C$4:$C$300,"&lt;="&amp;Y$1,Распис!$D$4:$D$300,"&gt;="&amp;Y$1),SUMIF(База!$B$3:$B$305,$A195,База!$I$3:$I$152))</f>
        <v>0</v>
      </c>
      <c r="Z195" s="46">
        <f ca="1">IF(COUNTIFS(Распис!$B$4:$B$300,$A195,Распис!$C$4:$C$300,"&lt;="&amp;Z$1,Распис!$D$4:$D$300,"&gt;="&amp;Z$1)&gt;0,SUMIFS(Распис!$J$4:$J$300,Распис!$B$4:$B$300,$A195,Распис!$C$4:$C$300,"&lt;="&amp;Z$1,Распис!$D$4:$D$300,"&gt;="&amp;Z$1),SUMIF(База!$B$3:$B$305,$A195,База!$J$3:$J$152))</f>
        <v>0</v>
      </c>
      <c r="AA195" s="46" t="s">
        <v>25</v>
      </c>
      <c r="AB195" s="46" t="s">
        <v>23</v>
      </c>
      <c r="AC195" s="46" t="s">
        <v>25</v>
      </c>
      <c r="AD195" s="46" t="s">
        <v>25</v>
      </c>
      <c r="AE195" s="46" t="s">
        <v>25</v>
      </c>
      <c r="AF195" s="46" t="s">
        <v>25</v>
      </c>
      <c r="AG195" s="46">
        <f t="shared" ca="1" si="19"/>
        <v>0</v>
      </c>
      <c r="AH195" s="46">
        <f ca="1">AG195-SUMIFS(Распред!$G$4:$G$300,Распред!$B$4:$B$300,"май",Распред!$F$4:$F$300,A195)</f>
        <v>0</v>
      </c>
      <c r="AI195" s="46">
        <f ca="1">AH195+(COUNTIF(B195:AF195,"КД")+SUMIFS(Распред!$AH$4:$AH$300,Распред!$F$4:$F$300,A195,Распред!$B$4:$B$300,"май"))*4</f>
        <v>20</v>
      </c>
      <c r="AJ195" s="46">
        <f t="shared" ca="1" si="20"/>
        <v>0</v>
      </c>
      <c r="AK195" s="46">
        <f t="shared" ca="1" si="21"/>
        <v>0</v>
      </c>
      <c r="AL195" s="46">
        <f>SUMIFS(Распред!$K$4:$K$300,Распред!$B$4:$B$300,"май",Распред!$J$4:$J$300,A195)+SUMIFS(Распред!$M$4:$M$300,Распред!$B$4:$B$300,"май",Распред!$L$4:$L$300,A195)+SUMIFS(Распред!$O$4:$O$300,Распред!$B$4:$B$300,"май",Распред!$N$4:$N$300,A195)+SUMIFS(Распред!$Q$4:$Q$300,Распред!$B$4:$B$300,"май",Распред!$P$4:$P$300,A195)+SUMIFS(Распред!$S$4:$S$300,Распред!$B$4:$B$300,"май",Распред!$R$4:$R$300,A195)+SUMIFS(Распред!$U$4:$U$300,Распред!$B$4:$B$300,"май",Распред!$T$4:$T$300,A195)+SUMIFS(Распред!$W$4:$W$300,Распред!$B$4:$B$300,"май",Распред!$V$4:$V$300,A195)+SUMIFS(Распред!$Y$4:$Y$300,Распред!$B$4:$B$300,"май",Распред!$X$4:$X$300,A195)+SUMIFS(Распред!$AA$4:$AA$300,Распред!$B$4:$B$300,"май",Распред!$Z$4:$Z$300,A195)+SUMIFS(Распред!$AC$4:$AC$300,Распред!$B$4:$B$300,"май",Распред!$AB$4:$AB$300,A195)</f>
        <v>0</v>
      </c>
      <c r="AM195" s="46">
        <f t="shared" ca="1" si="22"/>
        <v>0</v>
      </c>
      <c r="AN195" s="46">
        <f t="shared" ca="1" si="23"/>
        <v>0</v>
      </c>
      <c r="AO195" s="46">
        <f t="shared" ca="1" si="24"/>
        <v>0</v>
      </c>
      <c r="AP195" s="46">
        <f>январь!AP195</f>
        <v>0</v>
      </c>
      <c r="AQ195" s="46">
        <f t="shared" ca="1" si="34"/>
        <v>0</v>
      </c>
      <c r="AR195" s="47"/>
      <c r="AS195" s="47">
        <f t="shared" ca="1" si="26"/>
        <v>0</v>
      </c>
      <c r="AT195" s="47"/>
      <c r="AU195" s="47"/>
      <c r="AV195" s="47"/>
      <c r="AW195" s="47"/>
      <c r="AX195" s="47"/>
      <c r="AY195" s="184"/>
      <c r="AZ195" s="184"/>
      <c r="BA195" s="184"/>
      <c r="BB195" s="184"/>
      <c r="BC195" s="184"/>
      <c r="BD195" s="184"/>
      <c r="BE195" s="184"/>
    </row>
    <row r="196" spans="1:57" x14ac:dyDescent="0.25">
      <c r="A196" s="47">
        <f>База!B196</f>
        <v>0</v>
      </c>
      <c r="B196" s="46" t="s">
        <v>24</v>
      </c>
      <c r="C196" s="46">
        <f ca="1">IF(COUNTIFS(Распис!$B$4:$B$300,$A196,Распис!$C$4:$C$300,"&lt;="&amp;C$1,Распис!$D$4:$D$300,"&gt;="&amp;C$1)&gt;0,SUMIFS(Распис!$H$4:$H$300,Распис!$B$4:$B$300,$A196,Распис!$C$4:$C$300,"&lt;="&amp;C$1,Распис!$D$4:$D$300,"&gt;="&amp;C$1),SUMIF(База!$B$3:$B$305,$A196,База!$H$3:$H$152))</f>
        <v>0</v>
      </c>
      <c r="D196" s="46">
        <f ca="1">IF(COUNTIFS(Распис!$B$4:$B$300,$A196,Распис!$C$4:$C$300,"&lt;="&amp;D$1,Распис!$D$4:$D$300,"&gt;="&amp;D$1)&gt;0,SUMIFS(Распис!$I$4:$I$300,Распис!$B$4:$B$300,$A196,Распис!$C$4:$C$300,"&lt;="&amp;D$1,Распис!$D$4:$D$300,"&gt;="&amp;D$1),SUMIF(База!$B$3:$B$305,$A196,База!$I$3:$I$152))</f>
        <v>0</v>
      </c>
      <c r="E196" s="46">
        <f ca="1">IF(COUNTIFS(Распис!$B$4:$B$300,$A196,Распис!$C$4:$C$300,"&lt;="&amp;E$1,Распис!$D$4:$D$300,"&gt;="&amp;E$1)&gt;0,SUMIFS(Распис!$J$4:$J$300,Распис!$B$4:$B$300,$A196,Распис!$C$4:$C$300,"&lt;="&amp;E$1,Распис!$D$4:$D$300,"&gt;="&amp;E$1),SUMIF(База!$B$3:$B$305,$A196,База!$J$3:$J$152))</f>
        <v>0</v>
      </c>
      <c r="F196" s="46">
        <f ca="1">IF(COUNTIFS(Распис!$B$4:$B$300,$A196,Распис!$C$4:$C$300,"&lt;="&amp;F$1,Распис!$D$4:$D$300,"&gt;="&amp;F$1)&gt;0,SUMIFS(Распис!$K$4:$K$300,Распис!$B$4:$B$300,$A196,Распис!$C$4:$C$300,"&lt;="&amp;F$1,Распис!$D$4:$D$300,"&gt;="&amp;F$1),SUMIF(База!$B$3:$B$305,$A196,База!$K$3:$K$152))</f>
        <v>0</v>
      </c>
      <c r="G196" s="46" t="s">
        <v>23</v>
      </c>
      <c r="H196" s="46" t="s">
        <v>24</v>
      </c>
      <c r="I196" s="46">
        <f ca="1">IF(COUNTIFS(Распис!$B$4:$B$300,$A196,Распис!$C$4:$C$300,"&lt;="&amp;I$1,Распис!$D$4:$D$300,"&gt;="&amp;I$1)&gt;0,SUMIFS(Распис!$G$4:$G$300,Распис!$B$4:$B$300,$A196,Распис!$C$4:$C$300,"&lt;="&amp;I$1,Распис!$D$4:$D$300,"&gt;="&amp;I$1),SUMIF(База!$B$3:$B$305,$A196,База!$G$3:$G$152))</f>
        <v>0</v>
      </c>
      <c r="J196" s="46" t="s">
        <v>24</v>
      </c>
      <c r="K196" s="46">
        <f ca="1">IF(COUNTIFS(Распис!$B$4:$B$300,$A196,Распис!$C$4:$C$300,"&lt;="&amp;K$1,Распис!$D$4:$D$300,"&gt;="&amp;K$1)&gt;0,SUMIFS(Распис!$I$4:$I$300,Распис!$B$4:$B$300,$A196,Распис!$C$4:$C$300,"&lt;="&amp;K$1,Распис!$D$4:$D$300,"&gt;="&amp;K$1),SUMIF(База!$B$3:$B$305,$A196,База!$I$3:$I$152))</f>
        <v>0</v>
      </c>
      <c r="L196" s="46">
        <f ca="1">IF(COUNTIFS(Распис!$B$4:$B$300,$A196,Распис!$C$4:$C$300,"&lt;="&amp;L$1,Распис!$D$4:$D$300,"&gt;="&amp;L$1)&gt;0,SUMIFS(Распис!$J$4:$J$300,Распис!$B$4:$B$300,$A196,Распис!$C$4:$C$300,"&lt;="&amp;L$1,Распис!$D$4:$D$300,"&gt;="&amp;L$1),SUMIF(База!$B$3:$B$305,$A196,База!$J$3:$J$152))</f>
        <v>0</v>
      </c>
      <c r="M196" s="46">
        <f ca="1">IF(COUNTIFS(Распис!$B$4:$B$300,$A196,Распис!$C$4:$C$300,"&lt;="&amp;M$1,Распис!$D$4:$D$300,"&gt;="&amp;M$1)&gt;0,SUMIFS(Распис!$K$4:$K$300,Распис!$B$4:$B$300,$A196,Распис!$C$4:$C$300,"&lt;="&amp;M$1,Распис!$D$4:$D$300,"&gt;="&amp;M$1),SUMIF(База!$B$3:$B$305,$A196,База!$K$3:$K$152))</f>
        <v>0</v>
      </c>
      <c r="N196" s="46" t="s">
        <v>23</v>
      </c>
      <c r="O196" s="46">
        <f ca="1">IF(COUNTIFS(Распис!$B$4:$B$300,$A196,Распис!$C$4:$C$300,"&lt;="&amp;O$1,Распис!$D$4:$D$300,"&gt;="&amp;O$1)&gt;0,SUMIFS(Распис!$F$4:$F$300,Распис!$B$4:$B$300,$A196,Распис!$C$4:$C$300,"&lt;="&amp;O$1,Распис!$D$4:$D$300,"&gt;="&amp;O$1),SUMIF(База!$B$3:$B$305,$A196,База!$F$3:$F$152))</f>
        <v>0</v>
      </c>
      <c r="P196" s="46">
        <f ca="1">IF(COUNTIFS(Распис!$B$4:$B$300,$A196,Распис!$C$4:$C$300,"&lt;="&amp;P$1,Распис!$D$4:$D$300,"&gt;="&amp;P$1)&gt;0,SUMIFS(Распис!$G$4:$G$300,Распис!$B$4:$B$300,$A196,Распис!$C$4:$C$300,"&lt;="&amp;P$1,Распис!$D$4:$D$300,"&gt;="&amp;P$1),SUMIF(База!$B$3:$B$305,$A196,База!$G$3:$G$152))</f>
        <v>0</v>
      </c>
      <c r="Q196" s="46">
        <f ca="1">IF(COUNTIFS(Распис!$B$4:$B$300,$A196,Распис!$C$4:$C$300,"&lt;="&amp;Q$1,Распис!$D$4:$D$300,"&gt;="&amp;Q$1)&gt;0,SUMIFS(Распис!$H$4:$H$300,Распис!$B$4:$B$300,$A196,Распис!$C$4:$C$300,"&lt;="&amp;Q$1,Распис!$D$4:$D$300,"&gt;="&amp;Q$1),SUMIF(База!$B$3:$B$305,$A196,База!$H$3:$H$152))</f>
        <v>0</v>
      </c>
      <c r="R196" s="46">
        <f ca="1">IF(COUNTIFS(Распис!$B$4:$B$300,$A196,Распис!$C$4:$C$300,"&lt;="&amp;R$1,Распис!$D$4:$D$300,"&gt;="&amp;R$1)&gt;0,SUMIFS(Распис!$I$4:$I$300,Распис!$B$4:$B$300,$A196,Распис!$C$4:$C$300,"&lt;="&amp;R$1,Распис!$D$4:$D$300,"&gt;="&amp;R$1),SUMIF(База!$B$3:$B$305,$A196,База!$I$3:$I$152))</f>
        <v>0</v>
      </c>
      <c r="S196" s="46">
        <f ca="1">IF(COUNTIFS(Распис!$B$4:$B$300,$A196,Распис!$C$4:$C$300,"&lt;="&amp;S$1,Распис!$D$4:$D$300,"&gt;="&amp;S$1)&gt;0,SUMIFS(Распис!$J$4:$J$300,Распис!$B$4:$B$300,$A196,Распис!$C$4:$C$300,"&lt;="&amp;S$1,Распис!$D$4:$D$300,"&gt;="&amp;S$1),SUMIF(База!$B$3:$B$305,$A196,База!$J$3:$J$152))</f>
        <v>0</v>
      </c>
      <c r="T196" s="46">
        <f ca="1">IF(COUNTIFS(Распис!$B$4:$B$300,$A196,Распис!$C$4:$C$300,"&lt;="&amp;T$1,Распис!$D$4:$D$300,"&gt;="&amp;T$1)&gt;0,SUMIFS(Распис!$K$4:$K$300,Распис!$B$4:$B$300,$A196,Распис!$C$4:$C$300,"&lt;="&amp;T$1,Распис!$D$4:$D$300,"&gt;="&amp;T$1),SUMIF(База!$B$3:$B$305,$A196,База!$K$3:$K$152))</f>
        <v>0</v>
      </c>
      <c r="U196" s="46" t="s">
        <v>23</v>
      </c>
      <c r="V196" s="46">
        <f ca="1">IF(COUNTIFS(Распис!$B$4:$B$300,$A196,Распис!$C$4:$C$300,"&lt;="&amp;V$1,Распис!$D$4:$D$300,"&gt;="&amp;V$1)&gt;0,SUMIFS(Распис!$F$4:$F$300,Распис!$B$4:$B$300,$A196,Распис!$C$4:$C$300,"&lt;="&amp;V$1,Распис!$D$4:$D$300,"&gt;="&amp;V$1),SUMIF(База!$B$3:$B$305,$A196,База!$F$3:$F$152))</f>
        <v>0</v>
      </c>
      <c r="W196" s="46">
        <f ca="1">IF(COUNTIFS(Распис!$B$4:$B$300,$A196,Распис!$C$4:$C$300,"&lt;="&amp;W$1,Распис!$D$4:$D$300,"&gt;="&amp;W$1)&gt;0,SUMIFS(Распис!$G$4:$G$300,Распис!$B$4:$B$300,$A196,Распис!$C$4:$C$300,"&lt;="&amp;W$1,Распис!$D$4:$D$300,"&gt;="&amp;W$1),SUMIF(База!$B$3:$B$305,$A196,База!$G$3:$G$152))</f>
        <v>0</v>
      </c>
      <c r="X196" s="46">
        <f ca="1">IF(COUNTIFS(Распис!$B$4:$B$300,$A196,Распис!$C$4:$C$300,"&lt;="&amp;X$1,Распис!$D$4:$D$300,"&gt;="&amp;X$1)&gt;0,SUMIFS(Распис!$H$4:$H$300,Распис!$B$4:$B$300,$A196,Распис!$C$4:$C$300,"&lt;="&amp;X$1,Распис!$D$4:$D$300,"&gt;="&amp;X$1),SUMIF(База!$B$3:$B$305,$A196,База!$H$3:$H$152))</f>
        <v>0</v>
      </c>
      <c r="Y196" s="46">
        <f ca="1">IF(COUNTIFS(Распис!$B$4:$B$300,$A196,Распис!$C$4:$C$300,"&lt;="&amp;Y$1,Распис!$D$4:$D$300,"&gt;="&amp;Y$1)&gt;0,SUMIFS(Распис!$I$4:$I$300,Распис!$B$4:$B$300,$A196,Распис!$C$4:$C$300,"&lt;="&amp;Y$1,Распис!$D$4:$D$300,"&gt;="&amp;Y$1),SUMIF(База!$B$3:$B$305,$A196,База!$I$3:$I$152))</f>
        <v>0</v>
      </c>
      <c r="Z196" s="46">
        <f ca="1">IF(COUNTIFS(Распис!$B$4:$B$300,$A196,Распис!$C$4:$C$300,"&lt;="&amp;Z$1,Распис!$D$4:$D$300,"&gt;="&amp;Z$1)&gt;0,SUMIFS(Распис!$J$4:$J$300,Распис!$B$4:$B$300,$A196,Распис!$C$4:$C$300,"&lt;="&amp;Z$1,Распис!$D$4:$D$300,"&gt;="&amp;Z$1),SUMIF(База!$B$3:$B$305,$A196,База!$J$3:$J$152))</f>
        <v>0</v>
      </c>
      <c r="AA196" s="46" t="s">
        <v>25</v>
      </c>
      <c r="AB196" s="46" t="s">
        <v>23</v>
      </c>
      <c r="AC196" s="46" t="s">
        <v>25</v>
      </c>
      <c r="AD196" s="46" t="s">
        <v>25</v>
      </c>
      <c r="AE196" s="46" t="s">
        <v>25</v>
      </c>
      <c r="AF196" s="46" t="s">
        <v>25</v>
      </c>
      <c r="AG196" s="46">
        <f t="shared" ref="AG196:AG200" ca="1" si="35">SUM(B196:AF196)</f>
        <v>0</v>
      </c>
      <c r="AH196" s="46">
        <f ca="1">AG196-SUMIFS(Распред!$G$4:$G$300,Распред!$B$4:$B$300,"май",Распред!$F$4:$F$300,A196)</f>
        <v>0</v>
      </c>
      <c r="AI196" s="46">
        <f ca="1">AH196+(COUNTIF(B196:AF196,"КД")+SUMIFS(Распред!$AH$4:$AH$300,Распред!$F$4:$F$300,A196,Распред!$B$4:$B$300,"май"))*4</f>
        <v>20</v>
      </c>
      <c r="AJ196" s="46">
        <f t="shared" ref="AJ196:AJ200" ca="1" si="36">MAX(0,AI196-COUNTIFS(B196:AF196,"&lt;&gt;П",B196:AF196,"&lt;&gt;В",B196:AF196,"&lt;&gt;Н")*4)</f>
        <v>0</v>
      </c>
      <c r="AK196" s="46">
        <f t="shared" ref="AK196:AK200" ca="1" si="37">AH196-AJ196</f>
        <v>0</v>
      </c>
      <c r="AL196" s="46">
        <f>SUMIFS(Распред!$K$4:$K$300,Распред!$B$4:$B$300,"май",Распред!$J$4:$J$300,A196)+SUMIFS(Распред!$M$4:$M$300,Распред!$B$4:$B$300,"май",Распред!$L$4:$L$300,A196)+SUMIFS(Распред!$O$4:$O$300,Распред!$B$4:$B$300,"май",Распред!$N$4:$N$300,A196)+SUMIFS(Распред!$Q$4:$Q$300,Распред!$B$4:$B$300,"май",Распред!$P$4:$P$300,A196)+SUMIFS(Распред!$S$4:$S$300,Распред!$B$4:$B$300,"май",Распред!$R$4:$R$300,A196)+SUMIFS(Распред!$U$4:$U$300,Распред!$B$4:$B$300,"май",Распред!$T$4:$T$300,A196)+SUMIFS(Распред!$W$4:$W$300,Распред!$B$4:$B$300,"май",Распред!$V$4:$V$300,A196)+SUMIFS(Распред!$Y$4:$Y$300,Распред!$B$4:$B$300,"май",Распред!$X$4:$X$300,A196)+SUMIFS(Распред!$AA$4:$AA$300,Распред!$B$4:$B$300,"май",Распред!$Z$4:$Z$300,A196)+SUMIFS(Распред!$AC$4:$AC$300,Распред!$B$4:$B$300,"май",Распред!$AB$4:$AB$300,A196)</f>
        <v>0</v>
      </c>
      <c r="AM196" s="46">
        <f t="shared" ref="AM196:AM200" ca="1" si="38">AJ196+AK196+AL196</f>
        <v>0</v>
      </c>
      <c r="AN196" s="46">
        <f t="shared" ref="AN196:AN200" ca="1" si="39">MAX(MIN(AI196-AJ196,96)+AL196+AJ196-96,0)</f>
        <v>0</v>
      </c>
      <c r="AO196" s="46">
        <f t="shared" ref="AO196:AO200" ca="1" si="40">ROUND(AN196/72*60,0)</f>
        <v>0</v>
      </c>
      <c r="AP196" s="46">
        <f>январь!AP196</f>
        <v>0</v>
      </c>
      <c r="AQ196" s="46">
        <f t="shared" ref="AQ196:AQ200" ca="1" si="41">ROUND(AO196%*AP196,0)</f>
        <v>0</v>
      </c>
      <c r="AR196" s="47"/>
      <c r="AS196" s="47">
        <f t="shared" ref="AS196:AS200" ca="1" si="42">AQ196-AR196</f>
        <v>0</v>
      </c>
      <c r="AT196" s="47"/>
      <c r="AU196" s="47"/>
      <c r="AV196" s="47"/>
      <c r="AW196" s="47"/>
      <c r="AX196" s="47"/>
      <c r="AY196" s="184"/>
      <c r="AZ196" s="184"/>
      <c r="BA196" s="184"/>
      <c r="BB196" s="184"/>
      <c r="BC196" s="184"/>
      <c r="BD196" s="184"/>
      <c r="BE196" s="184"/>
    </row>
    <row r="197" spans="1:57" x14ac:dyDescent="0.25">
      <c r="A197" s="47">
        <f>База!B197</f>
        <v>0</v>
      </c>
      <c r="B197" s="46" t="s">
        <v>24</v>
      </c>
      <c r="C197" s="46">
        <f ca="1">IF(COUNTIFS(Распис!$B$4:$B$300,$A197,Распис!$C$4:$C$300,"&lt;="&amp;C$1,Распис!$D$4:$D$300,"&gt;="&amp;C$1)&gt;0,SUMIFS(Распис!$H$4:$H$300,Распис!$B$4:$B$300,$A197,Распис!$C$4:$C$300,"&lt;="&amp;C$1,Распис!$D$4:$D$300,"&gt;="&amp;C$1),SUMIF(База!$B$3:$B$305,$A197,База!$H$3:$H$152))</f>
        <v>0</v>
      </c>
      <c r="D197" s="46">
        <f ca="1">IF(COUNTIFS(Распис!$B$4:$B$300,$A197,Распис!$C$4:$C$300,"&lt;="&amp;D$1,Распис!$D$4:$D$300,"&gt;="&amp;D$1)&gt;0,SUMIFS(Распис!$I$4:$I$300,Распис!$B$4:$B$300,$A197,Распис!$C$4:$C$300,"&lt;="&amp;D$1,Распис!$D$4:$D$300,"&gt;="&amp;D$1),SUMIF(База!$B$3:$B$305,$A197,База!$I$3:$I$152))</f>
        <v>0</v>
      </c>
      <c r="E197" s="46">
        <f ca="1">IF(COUNTIFS(Распис!$B$4:$B$300,$A197,Распис!$C$4:$C$300,"&lt;="&amp;E$1,Распис!$D$4:$D$300,"&gt;="&amp;E$1)&gt;0,SUMIFS(Распис!$J$4:$J$300,Распис!$B$4:$B$300,$A197,Распис!$C$4:$C$300,"&lt;="&amp;E$1,Распис!$D$4:$D$300,"&gt;="&amp;E$1),SUMIF(База!$B$3:$B$305,$A197,База!$J$3:$J$152))</f>
        <v>0</v>
      </c>
      <c r="F197" s="46">
        <f ca="1">IF(COUNTIFS(Распис!$B$4:$B$300,$A197,Распис!$C$4:$C$300,"&lt;="&amp;F$1,Распис!$D$4:$D$300,"&gt;="&amp;F$1)&gt;0,SUMIFS(Распис!$K$4:$K$300,Распис!$B$4:$B$300,$A197,Распис!$C$4:$C$300,"&lt;="&amp;F$1,Распис!$D$4:$D$300,"&gt;="&amp;F$1),SUMIF(База!$B$3:$B$305,$A197,База!$K$3:$K$152))</f>
        <v>0</v>
      </c>
      <c r="G197" s="46" t="s">
        <v>23</v>
      </c>
      <c r="H197" s="46" t="s">
        <v>24</v>
      </c>
      <c r="I197" s="46">
        <f ca="1">IF(COUNTIFS(Распис!$B$4:$B$300,$A197,Распис!$C$4:$C$300,"&lt;="&amp;I$1,Распис!$D$4:$D$300,"&gt;="&amp;I$1)&gt;0,SUMIFS(Распис!$G$4:$G$300,Распис!$B$4:$B$300,$A197,Распис!$C$4:$C$300,"&lt;="&amp;I$1,Распис!$D$4:$D$300,"&gt;="&amp;I$1),SUMIF(База!$B$3:$B$305,$A197,База!$G$3:$G$152))</f>
        <v>0</v>
      </c>
      <c r="J197" s="46" t="s">
        <v>24</v>
      </c>
      <c r="K197" s="46">
        <f ca="1">IF(COUNTIFS(Распис!$B$4:$B$300,$A197,Распис!$C$4:$C$300,"&lt;="&amp;K$1,Распис!$D$4:$D$300,"&gt;="&amp;K$1)&gt;0,SUMIFS(Распис!$I$4:$I$300,Распис!$B$4:$B$300,$A197,Распис!$C$4:$C$300,"&lt;="&amp;K$1,Распис!$D$4:$D$300,"&gt;="&amp;K$1),SUMIF(База!$B$3:$B$305,$A197,База!$I$3:$I$152))</f>
        <v>0</v>
      </c>
      <c r="L197" s="46">
        <f ca="1">IF(COUNTIFS(Распис!$B$4:$B$300,$A197,Распис!$C$4:$C$300,"&lt;="&amp;L$1,Распис!$D$4:$D$300,"&gt;="&amp;L$1)&gt;0,SUMIFS(Распис!$J$4:$J$300,Распис!$B$4:$B$300,$A197,Распис!$C$4:$C$300,"&lt;="&amp;L$1,Распис!$D$4:$D$300,"&gt;="&amp;L$1),SUMIF(База!$B$3:$B$305,$A197,База!$J$3:$J$152))</f>
        <v>0</v>
      </c>
      <c r="M197" s="46">
        <f ca="1">IF(COUNTIFS(Распис!$B$4:$B$300,$A197,Распис!$C$4:$C$300,"&lt;="&amp;M$1,Распис!$D$4:$D$300,"&gt;="&amp;M$1)&gt;0,SUMIFS(Распис!$K$4:$K$300,Распис!$B$4:$B$300,$A197,Распис!$C$4:$C$300,"&lt;="&amp;M$1,Распис!$D$4:$D$300,"&gt;="&amp;M$1),SUMIF(База!$B$3:$B$305,$A197,База!$K$3:$K$152))</f>
        <v>0</v>
      </c>
      <c r="N197" s="46" t="s">
        <v>23</v>
      </c>
      <c r="O197" s="46">
        <f ca="1">IF(COUNTIFS(Распис!$B$4:$B$300,$A197,Распис!$C$4:$C$300,"&lt;="&amp;O$1,Распис!$D$4:$D$300,"&gt;="&amp;O$1)&gt;0,SUMIFS(Распис!$F$4:$F$300,Распис!$B$4:$B$300,$A197,Распис!$C$4:$C$300,"&lt;="&amp;O$1,Распис!$D$4:$D$300,"&gt;="&amp;O$1),SUMIF(База!$B$3:$B$305,$A197,База!$F$3:$F$152))</f>
        <v>0</v>
      </c>
      <c r="P197" s="46">
        <f ca="1">IF(COUNTIFS(Распис!$B$4:$B$300,$A197,Распис!$C$4:$C$300,"&lt;="&amp;P$1,Распис!$D$4:$D$300,"&gt;="&amp;P$1)&gt;0,SUMIFS(Распис!$G$4:$G$300,Распис!$B$4:$B$300,$A197,Распис!$C$4:$C$300,"&lt;="&amp;P$1,Распис!$D$4:$D$300,"&gt;="&amp;P$1),SUMIF(База!$B$3:$B$305,$A197,База!$G$3:$G$152))</f>
        <v>0</v>
      </c>
      <c r="Q197" s="46">
        <f ca="1">IF(COUNTIFS(Распис!$B$4:$B$300,$A197,Распис!$C$4:$C$300,"&lt;="&amp;Q$1,Распис!$D$4:$D$300,"&gt;="&amp;Q$1)&gt;0,SUMIFS(Распис!$H$4:$H$300,Распис!$B$4:$B$300,$A197,Распис!$C$4:$C$300,"&lt;="&amp;Q$1,Распис!$D$4:$D$300,"&gt;="&amp;Q$1),SUMIF(База!$B$3:$B$305,$A197,База!$H$3:$H$152))</f>
        <v>0</v>
      </c>
      <c r="R197" s="46">
        <f ca="1">IF(COUNTIFS(Распис!$B$4:$B$300,$A197,Распис!$C$4:$C$300,"&lt;="&amp;R$1,Распис!$D$4:$D$300,"&gt;="&amp;R$1)&gt;0,SUMIFS(Распис!$I$4:$I$300,Распис!$B$4:$B$300,$A197,Распис!$C$4:$C$300,"&lt;="&amp;R$1,Распис!$D$4:$D$300,"&gt;="&amp;R$1),SUMIF(База!$B$3:$B$305,$A197,База!$I$3:$I$152))</f>
        <v>0</v>
      </c>
      <c r="S197" s="46">
        <f ca="1">IF(COUNTIFS(Распис!$B$4:$B$300,$A197,Распис!$C$4:$C$300,"&lt;="&amp;S$1,Распис!$D$4:$D$300,"&gt;="&amp;S$1)&gt;0,SUMIFS(Распис!$J$4:$J$300,Распис!$B$4:$B$300,$A197,Распис!$C$4:$C$300,"&lt;="&amp;S$1,Распис!$D$4:$D$300,"&gt;="&amp;S$1),SUMIF(База!$B$3:$B$305,$A197,База!$J$3:$J$152))</f>
        <v>0</v>
      </c>
      <c r="T197" s="46">
        <f ca="1">IF(COUNTIFS(Распис!$B$4:$B$300,$A197,Распис!$C$4:$C$300,"&lt;="&amp;T$1,Распис!$D$4:$D$300,"&gt;="&amp;T$1)&gt;0,SUMIFS(Распис!$K$4:$K$300,Распис!$B$4:$B$300,$A197,Распис!$C$4:$C$300,"&lt;="&amp;T$1,Распис!$D$4:$D$300,"&gt;="&amp;T$1),SUMIF(База!$B$3:$B$305,$A197,База!$K$3:$K$152))</f>
        <v>0</v>
      </c>
      <c r="U197" s="46" t="s">
        <v>23</v>
      </c>
      <c r="V197" s="46">
        <f ca="1">IF(COUNTIFS(Распис!$B$4:$B$300,$A197,Распис!$C$4:$C$300,"&lt;="&amp;V$1,Распис!$D$4:$D$300,"&gt;="&amp;V$1)&gt;0,SUMIFS(Распис!$F$4:$F$300,Распис!$B$4:$B$300,$A197,Распис!$C$4:$C$300,"&lt;="&amp;V$1,Распис!$D$4:$D$300,"&gt;="&amp;V$1),SUMIF(База!$B$3:$B$305,$A197,База!$F$3:$F$152))</f>
        <v>0</v>
      </c>
      <c r="W197" s="46">
        <f ca="1">IF(COUNTIFS(Распис!$B$4:$B$300,$A197,Распис!$C$4:$C$300,"&lt;="&amp;W$1,Распис!$D$4:$D$300,"&gt;="&amp;W$1)&gt;0,SUMIFS(Распис!$G$4:$G$300,Распис!$B$4:$B$300,$A197,Распис!$C$4:$C$300,"&lt;="&amp;W$1,Распис!$D$4:$D$300,"&gt;="&amp;W$1),SUMIF(База!$B$3:$B$305,$A197,База!$G$3:$G$152))</f>
        <v>0</v>
      </c>
      <c r="X197" s="46">
        <f ca="1">IF(COUNTIFS(Распис!$B$4:$B$300,$A197,Распис!$C$4:$C$300,"&lt;="&amp;X$1,Распис!$D$4:$D$300,"&gt;="&amp;X$1)&gt;0,SUMIFS(Распис!$H$4:$H$300,Распис!$B$4:$B$300,$A197,Распис!$C$4:$C$300,"&lt;="&amp;X$1,Распис!$D$4:$D$300,"&gt;="&amp;X$1),SUMIF(База!$B$3:$B$305,$A197,База!$H$3:$H$152))</f>
        <v>0</v>
      </c>
      <c r="Y197" s="46">
        <f ca="1">IF(COUNTIFS(Распис!$B$4:$B$300,$A197,Распис!$C$4:$C$300,"&lt;="&amp;Y$1,Распис!$D$4:$D$300,"&gt;="&amp;Y$1)&gt;0,SUMIFS(Распис!$I$4:$I$300,Распис!$B$4:$B$300,$A197,Распис!$C$4:$C$300,"&lt;="&amp;Y$1,Распис!$D$4:$D$300,"&gt;="&amp;Y$1),SUMIF(База!$B$3:$B$305,$A197,База!$I$3:$I$152))</f>
        <v>0</v>
      </c>
      <c r="Z197" s="46">
        <f ca="1">IF(COUNTIFS(Распис!$B$4:$B$300,$A197,Распис!$C$4:$C$300,"&lt;="&amp;Z$1,Распис!$D$4:$D$300,"&gt;="&amp;Z$1)&gt;0,SUMIFS(Распис!$J$4:$J$300,Распис!$B$4:$B$300,$A197,Распис!$C$4:$C$300,"&lt;="&amp;Z$1,Распис!$D$4:$D$300,"&gt;="&amp;Z$1),SUMIF(База!$B$3:$B$305,$A197,База!$J$3:$J$152))</f>
        <v>0</v>
      </c>
      <c r="AA197" s="46" t="s">
        <v>25</v>
      </c>
      <c r="AB197" s="46" t="s">
        <v>23</v>
      </c>
      <c r="AC197" s="46" t="s">
        <v>25</v>
      </c>
      <c r="AD197" s="46" t="s">
        <v>25</v>
      </c>
      <c r="AE197" s="46" t="s">
        <v>25</v>
      </c>
      <c r="AF197" s="46" t="s">
        <v>25</v>
      </c>
      <c r="AG197" s="46">
        <f t="shared" ca="1" si="35"/>
        <v>0</v>
      </c>
      <c r="AH197" s="46">
        <f ca="1">AG197-SUMIFS(Распред!$G$4:$G$300,Распред!$B$4:$B$300,"май",Распред!$F$4:$F$300,A197)</f>
        <v>0</v>
      </c>
      <c r="AI197" s="46">
        <f ca="1">AH197+(COUNTIF(B197:AF197,"КД")+SUMIFS(Распред!$AH$4:$AH$300,Распред!$F$4:$F$300,A197,Распред!$B$4:$B$300,"май"))*4</f>
        <v>20</v>
      </c>
      <c r="AJ197" s="46">
        <f t="shared" ca="1" si="36"/>
        <v>0</v>
      </c>
      <c r="AK197" s="46">
        <f t="shared" ca="1" si="37"/>
        <v>0</v>
      </c>
      <c r="AL197" s="46">
        <f>SUMIFS(Распред!$K$4:$K$300,Распред!$B$4:$B$300,"май",Распред!$J$4:$J$300,A197)+SUMIFS(Распред!$M$4:$M$300,Распред!$B$4:$B$300,"май",Распред!$L$4:$L$300,A197)+SUMIFS(Распред!$O$4:$O$300,Распред!$B$4:$B$300,"май",Распред!$N$4:$N$300,A197)+SUMIFS(Распред!$Q$4:$Q$300,Распред!$B$4:$B$300,"май",Распред!$P$4:$P$300,A197)+SUMIFS(Распред!$S$4:$S$300,Распред!$B$4:$B$300,"май",Распред!$R$4:$R$300,A197)+SUMIFS(Распред!$U$4:$U$300,Распред!$B$4:$B$300,"май",Распред!$T$4:$T$300,A197)+SUMIFS(Распред!$W$4:$W$300,Распред!$B$4:$B$300,"май",Распред!$V$4:$V$300,A197)+SUMIFS(Распред!$Y$4:$Y$300,Распред!$B$4:$B$300,"май",Распред!$X$4:$X$300,A197)+SUMIFS(Распред!$AA$4:$AA$300,Распред!$B$4:$B$300,"май",Распред!$Z$4:$Z$300,A197)+SUMIFS(Распред!$AC$4:$AC$300,Распред!$B$4:$B$300,"май",Распред!$AB$4:$AB$300,A197)</f>
        <v>0</v>
      </c>
      <c r="AM197" s="46">
        <f t="shared" ca="1" si="38"/>
        <v>0</v>
      </c>
      <c r="AN197" s="46">
        <f t="shared" ca="1" si="39"/>
        <v>0</v>
      </c>
      <c r="AO197" s="46">
        <f t="shared" ca="1" si="40"/>
        <v>0</v>
      </c>
      <c r="AP197" s="46">
        <f>январь!AP197</f>
        <v>0</v>
      </c>
      <c r="AQ197" s="46">
        <f t="shared" ca="1" si="41"/>
        <v>0</v>
      </c>
      <c r="AR197" s="47"/>
      <c r="AS197" s="47">
        <f t="shared" ca="1" si="42"/>
        <v>0</v>
      </c>
      <c r="AT197" s="47"/>
      <c r="AU197" s="47"/>
      <c r="AV197" s="47"/>
      <c r="AW197" s="47"/>
      <c r="AX197" s="47"/>
      <c r="AY197" s="184"/>
      <c r="AZ197" s="184"/>
      <c r="BA197" s="184"/>
      <c r="BB197" s="184"/>
      <c r="BC197" s="184"/>
      <c r="BD197" s="184"/>
      <c r="BE197" s="184"/>
    </row>
    <row r="198" spans="1:57" x14ac:dyDescent="0.25">
      <c r="A198" s="47">
        <f>База!B198</f>
        <v>0</v>
      </c>
      <c r="B198" s="46" t="s">
        <v>24</v>
      </c>
      <c r="C198" s="46">
        <f ca="1">IF(COUNTIFS(Распис!$B$4:$B$300,$A198,Распис!$C$4:$C$300,"&lt;="&amp;C$1,Распис!$D$4:$D$300,"&gt;="&amp;C$1)&gt;0,SUMIFS(Распис!$H$4:$H$300,Распис!$B$4:$B$300,$A198,Распис!$C$4:$C$300,"&lt;="&amp;C$1,Распис!$D$4:$D$300,"&gt;="&amp;C$1),SUMIF(База!$B$3:$B$305,$A198,База!$H$3:$H$152))</f>
        <v>0</v>
      </c>
      <c r="D198" s="46">
        <f ca="1">IF(COUNTIFS(Распис!$B$4:$B$300,$A198,Распис!$C$4:$C$300,"&lt;="&amp;D$1,Распис!$D$4:$D$300,"&gt;="&amp;D$1)&gt;0,SUMIFS(Распис!$I$4:$I$300,Распис!$B$4:$B$300,$A198,Распис!$C$4:$C$300,"&lt;="&amp;D$1,Распис!$D$4:$D$300,"&gt;="&amp;D$1),SUMIF(База!$B$3:$B$305,$A198,База!$I$3:$I$152))</f>
        <v>0</v>
      </c>
      <c r="E198" s="46">
        <f ca="1">IF(COUNTIFS(Распис!$B$4:$B$300,$A198,Распис!$C$4:$C$300,"&lt;="&amp;E$1,Распис!$D$4:$D$300,"&gt;="&amp;E$1)&gt;0,SUMIFS(Распис!$J$4:$J$300,Распис!$B$4:$B$300,$A198,Распис!$C$4:$C$300,"&lt;="&amp;E$1,Распис!$D$4:$D$300,"&gt;="&amp;E$1),SUMIF(База!$B$3:$B$305,$A198,База!$J$3:$J$152))</f>
        <v>0</v>
      </c>
      <c r="F198" s="46">
        <f ca="1">IF(COUNTIFS(Распис!$B$4:$B$300,$A198,Распис!$C$4:$C$300,"&lt;="&amp;F$1,Распис!$D$4:$D$300,"&gt;="&amp;F$1)&gt;0,SUMIFS(Распис!$K$4:$K$300,Распис!$B$4:$B$300,$A198,Распис!$C$4:$C$300,"&lt;="&amp;F$1,Распис!$D$4:$D$300,"&gt;="&amp;F$1),SUMIF(База!$B$3:$B$305,$A198,База!$K$3:$K$152))</f>
        <v>0</v>
      </c>
      <c r="G198" s="46" t="s">
        <v>23</v>
      </c>
      <c r="H198" s="46" t="s">
        <v>24</v>
      </c>
      <c r="I198" s="46">
        <f ca="1">IF(COUNTIFS(Распис!$B$4:$B$300,$A198,Распис!$C$4:$C$300,"&lt;="&amp;I$1,Распис!$D$4:$D$300,"&gt;="&amp;I$1)&gt;0,SUMIFS(Распис!$G$4:$G$300,Распис!$B$4:$B$300,$A198,Распис!$C$4:$C$300,"&lt;="&amp;I$1,Распис!$D$4:$D$300,"&gt;="&amp;I$1),SUMIF(База!$B$3:$B$305,$A198,База!$G$3:$G$152))</f>
        <v>0</v>
      </c>
      <c r="J198" s="46" t="s">
        <v>24</v>
      </c>
      <c r="K198" s="46">
        <f ca="1">IF(COUNTIFS(Распис!$B$4:$B$300,$A198,Распис!$C$4:$C$300,"&lt;="&amp;K$1,Распис!$D$4:$D$300,"&gt;="&amp;K$1)&gt;0,SUMIFS(Распис!$I$4:$I$300,Распис!$B$4:$B$300,$A198,Распис!$C$4:$C$300,"&lt;="&amp;K$1,Распис!$D$4:$D$300,"&gt;="&amp;K$1),SUMIF(База!$B$3:$B$305,$A198,База!$I$3:$I$152))</f>
        <v>0</v>
      </c>
      <c r="L198" s="46">
        <f ca="1">IF(COUNTIFS(Распис!$B$4:$B$300,$A198,Распис!$C$4:$C$300,"&lt;="&amp;L$1,Распис!$D$4:$D$300,"&gt;="&amp;L$1)&gt;0,SUMIFS(Распис!$J$4:$J$300,Распис!$B$4:$B$300,$A198,Распис!$C$4:$C$300,"&lt;="&amp;L$1,Распис!$D$4:$D$300,"&gt;="&amp;L$1),SUMIF(База!$B$3:$B$305,$A198,База!$J$3:$J$152))</f>
        <v>0</v>
      </c>
      <c r="M198" s="46">
        <f ca="1">IF(COUNTIFS(Распис!$B$4:$B$300,$A198,Распис!$C$4:$C$300,"&lt;="&amp;M$1,Распис!$D$4:$D$300,"&gt;="&amp;M$1)&gt;0,SUMIFS(Распис!$K$4:$K$300,Распис!$B$4:$B$300,$A198,Распис!$C$4:$C$300,"&lt;="&amp;M$1,Распис!$D$4:$D$300,"&gt;="&amp;M$1),SUMIF(База!$B$3:$B$305,$A198,База!$K$3:$K$152))</f>
        <v>0</v>
      </c>
      <c r="N198" s="46" t="s">
        <v>23</v>
      </c>
      <c r="O198" s="46">
        <f ca="1">IF(COUNTIFS(Распис!$B$4:$B$300,$A198,Распис!$C$4:$C$300,"&lt;="&amp;O$1,Распис!$D$4:$D$300,"&gt;="&amp;O$1)&gt;0,SUMIFS(Распис!$F$4:$F$300,Распис!$B$4:$B$300,$A198,Распис!$C$4:$C$300,"&lt;="&amp;O$1,Распис!$D$4:$D$300,"&gt;="&amp;O$1),SUMIF(База!$B$3:$B$305,$A198,База!$F$3:$F$152))</f>
        <v>0</v>
      </c>
      <c r="P198" s="46">
        <f ca="1">IF(COUNTIFS(Распис!$B$4:$B$300,$A198,Распис!$C$4:$C$300,"&lt;="&amp;P$1,Распис!$D$4:$D$300,"&gt;="&amp;P$1)&gt;0,SUMIFS(Распис!$G$4:$G$300,Распис!$B$4:$B$300,$A198,Распис!$C$4:$C$300,"&lt;="&amp;P$1,Распис!$D$4:$D$300,"&gt;="&amp;P$1),SUMIF(База!$B$3:$B$305,$A198,База!$G$3:$G$152))</f>
        <v>0</v>
      </c>
      <c r="Q198" s="46">
        <f ca="1">IF(COUNTIFS(Распис!$B$4:$B$300,$A198,Распис!$C$4:$C$300,"&lt;="&amp;Q$1,Распис!$D$4:$D$300,"&gt;="&amp;Q$1)&gt;0,SUMIFS(Распис!$H$4:$H$300,Распис!$B$4:$B$300,$A198,Распис!$C$4:$C$300,"&lt;="&amp;Q$1,Распис!$D$4:$D$300,"&gt;="&amp;Q$1),SUMIF(База!$B$3:$B$305,$A198,База!$H$3:$H$152))</f>
        <v>0</v>
      </c>
      <c r="R198" s="46">
        <f ca="1">IF(COUNTIFS(Распис!$B$4:$B$300,$A198,Распис!$C$4:$C$300,"&lt;="&amp;R$1,Распис!$D$4:$D$300,"&gt;="&amp;R$1)&gt;0,SUMIFS(Распис!$I$4:$I$300,Распис!$B$4:$B$300,$A198,Распис!$C$4:$C$300,"&lt;="&amp;R$1,Распис!$D$4:$D$300,"&gt;="&amp;R$1),SUMIF(База!$B$3:$B$305,$A198,База!$I$3:$I$152))</f>
        <v>0</v>
      </c>
      <c r="S198" s="46">
        <f ca="1">IF(COUNTIFS(Распис!$B$4:$B$300,$A198,Распис!$C$4:$C$300,"&lt;="&amp;S$1,Распис!$D$4:$D$300,"&gt;="&amp;S$1)&gt;0,SUMIFS(Распис!$J$4:$J$300,Распис!$B$4:$B$300,$A198,Распис!$C$4:$C$300,"&lt;="&amp;S$1,Распис!$D$4:$D$300,"&gt;="&amp;S$1),SUMIF(База!$B$3:$B$305,$A198,База!$J$3:$J$152))</f>
        <v>0</v>
      </c>
      <c r="T198" s="46">
        <f ca="1">IF(COUNTIFS(Распис!$B$4:$B$300,$A198,Распис!$C$4:$C$300,"&lt;="&amp;T$1,Распис!$D$4:$D$300,"&gt;="&amp;T$1)&gt;0,SUMIFS(Распис!$K$4:$K$300,Распис!$B$4:$B$300,$A198,Распис!$C$4:$C$300,"&lt;="&amp;T$1,Распис!$D$4:$D$300,"&gt;="&amp;T$1),SUMIF(База!$B$3:$B$305,$A198,База!$K$3:$K$152))</f>
        <v>0</v>
      </c>
      <c r="U198" s="46" t="s">
        <v>23</v>
      </c>
      <c r="V198" s="46">
        <f ca="1">IF(COUNTIFS(Распис!$B$4:$B$300,$A198,Распис!$C$4:$C$300,"&lt;="&amp;V$1,Распис!$D$4:$D$300,"&gt;="&amp;V$1)&gt;0,SUMIFS(Распис!$F$4:$F$300,Распис!$B$4:$B$300,$A198,Распис!$C$4:$C$300,"&lt;="&amp;V$1,Распис!$D$4:$D$300,"&gt;="&amp;V$1),SUMIF(База!$B$3:$B$305,$A198,База!$F$3:$F$152))</f>
        <v>0</v>
      </c>
      <c r="W198" s="46">
        <f ca="1">IF(COUNTIFS(Распис!$B$4:$B$300,$A198,Распис!$C$4:$C$300,"&lt;="&amp;W$1,Распис!$D$4:$D$300,"&gt;="&amp;W$1)&gt;0,SUMIFS(Распис!$G$4:$G$300,Распис!$B$4:$B$300,$A198,Распис!$C$4:$C$300,"&lt;="&amp;W$1,Распис!$D$4:$D$300,"&gt;="&amp;W$1),SUMIF(База!$B$3:$B$305,$A198,База!$G$3:$G$152))</f>
        <v>0</v>
      </c>
      <c r="X198" s="46">
        <f ca="1">IF(COUNTIFS(Распис!$B$4:$B$300,$A198,Распис!$C$4:$C$300,"&lt;="&amp;X$1,Распис!$D$4:$D$300,"&gt;="&amp;X$1)&gt;0,SUMIFS(Распис!$H$4:$H$300,Распис!$B$4:$B$300,$A198,Распис!$C$4:$C$300,"&lt;="&amp;X$1,Распис!$D$4:$D$300,"&gt;="&amp;X$1),SUMIF(База!$B$3:$B$305,$A198,База!$H$3:$H$152))</f>
        <v>0</v>
      </c>
      <c r="Y198" s="46">
        <f ca="1">IF(COUNTIFS(Распис!$B$4:$B$300,$A198,Распис!$C$4:$C$300,"&lt;="&amp;Y$1,Распис!$D$4:$D$300,"&gt;="&amp;Y$1)&gt;0,SUMIFS(Распис!$I$4:$I$300,Распис!$B$4:$B$300,$A198,Распис!$C$4:$C$300,"&lt;="&amp;Y$1,Распис!$D$4:$D$300,"&gt;="&amp;Y$1),SUMIF(База!$B$3:$B$305,$A198,База!$I$3:$I$152))</f>
        <v>0</v>
      </c>
      <c r="Z198" s="46">
        <f ca="1">IF(COUNTIFS(Распис!$B$4:$B$300,$A198,Распис!$C$4:$C$300,"&lt;="&amp;Z$1,Распис!$D$4:$D$300,"&gt;="&amp;Z$1)&gt;0,SUMIFS(Распис!$J$4:$J$300,Распис!$B$4:$B$300,$A198,Распис!$C$4:$C$300,"&lt;="&amp;Z$1,Распис!$D$4:$D$300,"&gt;="&amp;Z$1),SUMIF(База!$B$3:$B$305,$A198,База!$J$3:$J$152))</f>
        <v>0</v>
      </c>
      <c r="AA198" s="46" t="s">
        <v>25</v>
      </c>
      <c r="AB198" s="46" t="s">
        <v>23</v>
      </c>
      <c r="AC198" s="46" t="s">
        <v>25</v>
      </c>
      <c r="AD198" s="46" t="s">
        <v>25</v>
      </c>
      <c r="AE198" s="46" t="s">
        <v>25</v>
      </c>
      <c r="AF198" s="46" t="s">
        <v>25</v>
      </c>
      <c r="AG198" s="46">
        <f t="shared" ca="1" si="35"/>
        <v>0</v>
      </c>
      <c r="AH198" s="46">
        <f ca="1">AG198-SUMIFS(Распред!$G$4:$G$300,Распред!$B$4:$B$300,"май",Распред!$F$4:$F$300,A198)</f>
        <v>0</v>
      </c>
      <c r="AI198" s="46">
        <f ca="1">AH198+(COUNTIF(B198:AF198,"КД")+SUMIFS(Распред!$AH$4:$AH$300,Распред!$F$4:$F$300,A198,Распред!$B$4:$B$300,"май"))*4</f>
        <v>20</v>
      </c>
      <c r="AJ198" s="46">
        <f t="shared" ca="1" si="36"/>
        <v>0</v>
      </c>
      <c r="AK198" s="46">
        <f t="shared" ca="1" si="37"/>
        <v>0</v>
      </c>
      <c r="AL198" s="46">
        <f>SUMIFS(Распред!$K$4:$K$300,Распред!$B$4:$B$300,"май",Распред!$J$4:$J$300,A198)+SUMIFS(Распред!$M$4:$M$300,Распред!$B$4:$B$300,"май",Распред!$L$4:$L$300,A198)+SUMIFS(Распред!$O$4:$O$300,Распред!$B$4:$B$300,"май",Распред!$N$4:$N$300,A198)+SUMIFS(Распред!$Q$4:$Q$300,Распред!$B$4:$B$300,"май",Распред!$P$4:$P$300,A198)+SUMIFS(Распред!$S$4:$S$300,Распред!$B$4:$B$300,"май",Распред!$R$4:$R$300,A198)+SUMIFS(Распред!$U$4:$U$300,Распред!$B$4:$B$300,"май",Распред!$T$4:$T$300,A198)+SUMIFS(Распред!$W$4:$W$300,Распред!$B$4:$B$300,"май",Распред!$V$4:$V$300,A198)+SUMIFS(Распред!$Y$4:$Y$300,Распред!$B$4:$B$300,"май",Распред!$X$4:$X$300,A198)+SUMIFS(Распред!$AA$4:$AA$300,Распред!$B$4:$B$300,"май",Распред!$Z$4:$Z$300,A198)+SUMIFS(Распред!$AC$4:$AC$300,Распред!$B$4:$B$300,"май",Распред!$AB$4:$AB$300,A198)</f>
        <v>0</v>
      </c>
      <c r="AM198" s="46">
        <f t="shared" ca="1" si="38"/>
        <v>0</v>
      </c>
      <c r="AN198" s="46">
        <f t="shared" ca="1" si="39"/>
        <v>0</v>
      </c>
      <c r="AO198" s="46">
        <f t="shared" ca="1" si="40"/>
        <v>0</v>
      </c>
      <c r="AP198" s="46">
        <f>январь!AP198</f>
        <v>0</v>
      </c>
      <c r="AQ198" s="46">
        <f t="shared" ca="1" si="41"/>
        <v>0</v>
      </c>
      <c r="AR198" s="47"/>
      <c r="AS198" s="47">
        <f t="shared" ca="1" si="42"/>
        <v>0</v>
      </c>
      <c r="AT198" s="47"/>
      <c r="AU198" s="47"/>
      <c r="AV198" s="47"/>
      <c r="AW198" s="47"/>
      <c r="AX198" s="47"/>
      <c r="AY198" s="184"/>
      <c r="AZ198" s="184"/>
      <c r="BA198" s="184"/>
      <c r="BB198" s="184"/>
      <c r="BC198" s="184"/>
      <c r="BD198" s="184"/>
      <c r="BE198" s="184"/>
    </row>
    <row r="199" spans="1:57" x14ac:dyDescent="0.25">
      <c r="A199" s="47">
        <f>База!B199</f>
        <v>0</v>
      </c>
      <c r="B199" s="46" t="s">
        <v>24</v>
      </c>
      <c r="C199" s="46">
        <f ca="1">IF(COUNTIFS(Распис!$B$4:$B$300,$A199,Распис!$C$4:$C$300,"&lt;="&amp;C$1,Распис!$D$4:$D$300,"&gt;="&amp;C$1)&gt;0,SUMIFS(Распис!$H$4:$H$300,Распис!$B$4:$B$300,$A199,Распис!$C$4:$C$300,"&lt;="&amp;C$1,Распис!$D$4:$D$300,"&gt;="&amp;C$1),SUMIF(База!$B$3:$B$305,$A199,База!$H$3:$H$152))</f>
        <v>0</v>
      </c>
      <c r="D199" s="46">
        <f ca="1">IF(COUNTIFS(Распис!$B$4:$B$300,$A199,Распис!$C$4:$C$300,"&lt;="&amp;D$1,Распис!$D$4:$D$300,"&gt;="&amp;D$1)&gt;0,SUMIFS(Распис!$I$4:$I$300,Распис!$B$4:$B$300,$A199,Распис!$C$4:$C$300,"&lt;="&amp;D$1,Распис!$D$4:$D$300,"&gt;="&amp;D$1),SUMIF(База!$B$3:$B$305,$A199,База!$I$3:$I$152))</f>
        <v>0</v>
      </c>
      <c r="E199" s="46">
        <f ca="1">IF(COUNTIFS(Распис!$B$4:$B$300,$A199,Распис!$C$4:$C$300,"&lt;="&amp;E$1,Распис!$D$4:$D$300,"&gt;="&amp;E$1)&gt;0,SUMIFS(Распис!$J$4:$J$300,Распис!$B$4:$B$300,$A199,Распис!$C$4:$C$300,"&lt;="&amp;E$1,Распис!$D$4:$D$300,"&gt;="&amp;E$1),SUMIF(База!$B$3:$B$305,$A199,База!$J$3:$J$152))</f>
        <v>0</v>
      </c>
      <c r="F199" s="46">
        <f ca="1">IF(COUNTIFS(Распис!$B$4:$B$300,$A199,Распис!$C$4:$C$300,"&lt;="&amp;F$1,Распис!$D$4:$D$300,"&gt;="&amp;F$1)&gt;0,SUMIFS(Распис!$K$4:$K$300,Распис!$B$4:$B$300,$A199,Распис!$C$4:$C$300,"&lt;="&amp;F$1,Распис!$D$4:$D$300,"&gt;="&amp;F$1),SUMIF(База!$B$3:$B$305,$A199,База!$K$3:$K$152))</f>
        <v>0</v>
      </c>
      <c r="G199" s="46" t="s">
        <v>23</v>
      </c>
      <c r="H199" s="46" t="s">
        <v>24</v>
      </c>
      <c r="I199" s="46">
        <f ca="1">IF(COUNTIFS(Распис!$B$4:$B$300,$A199,Распис!$C$4:$C$300,"&lt;="&amp;I$1,Распис!$D$4:$D$300,"&gt;="&amp;I$1)&gt;0,SUMIFS(Распис!$G$4:$G$300,Распис!$B$4:$B$300,$A199,Распис!$C$4:$C$300,"&lt;="&amp;I$1,Распис!$D$4:$D$300,"&gt;="&amp;I$1),SUMIF(База!$B$3:$B$305,$A199,База!$G$3:$G$152))</f>
        <v>0</v>
      </c>
      <c r="J199" s="46" t="s">
        <v>24</v>
      </c>
      <c r="K199" s="46">
        <f ca="1">IF(COUNTIFS(Распис!$B$4:$B$300,$A199,Распис!$C$4:$C$300,"&lt;="&amp;K$1,Распис!$D$4:$D$300,"&gt;="&amp;K$1)&gt;0,SUMIFS(Распис!$I$4:$I$300,Распис!$B$4:$B$300,$A199,Распис!$C$4:$C$300,"&lt;="&amp;K$1,Распис!$D$4:$D$300,"&gt;="&amp;K$1),SUMIF(База!$B$3:$B$305,$A199,База!$I$3:$I$152))</f>
        <v>0</v>
      </c>
      <c r="L199" s="46">
        <f ca="1">IF(COUNTIFS(Распис!$B$4:$B$300,$A199,Распис!$C$4:$C$300,"&lt;="&amp;L$1,Распис!$D$4:$D$300,"&gt;="&amp;L$1)&gt;0,SUMIFS(Распис!$J$4:$J$300,Распис!$B$4:$B$300,$A199,Распис!$C$4:$C$300,"&lt;="&amp;L$1,Распис!$D$4:$D$300,"&gt;="&amp;L$1),SUMIF(База!$B$3:$B$305,$A199,База!$J$3:$J$152))</f>
        <v>0</v>
      </c>
      <c r="M199" s="46">
        <f ca="1">IF(COUNTIFS(Распис!$B$4:$B$300,$A199,Распис!$C$4:$C$300,"&lt;="&amp;M$1,Распис!$D$4:$D$300,"&gt;="&amp;M$1)&gt;0,SUMIFS(Распис!$K$4:$K$300,Распис!$B$4:$B$300,$A199,Распис!$C$4:$C$300,"&lt;="&amp;M$1,Распис!$D$4:$D$300,"&gt;="&amp;M$1),SUMIF(База!$B$3:$B$305,$A199,База!$K$3:$K$152))</f>
        <v>0</v>
      </c>
      <c r="N199" s="46" t="s">
        <v>23</v>
      </c>
      <c r="O199" s="46">
        <f ca="1">IF(COUNTIFS(Распис!$B$4:$B$300,$A199,Распис!$C$4:$C$300,"&lt;="&amp;O$1,Распис!$D$4:$D$300,"&gt;="&amp;O$1)&gt;0,SUMIFS(Распис!$F$4:$F$300,Распис!$B$4:$B$300,$A199,Распис!$C$4:$C$300,"&lt;="&amp;O$1,Распис!$D$4:$D$300,"&gt;="&amp;O$1),SUMIF(База!$B$3:$B$305,$A199,База!$F$3:$F$152))</f>
        <v>0</v>
      </c>
      <c r="P199" s="46">
        <f ca="1">IF(COUNTIFS(Распис!$B$4:$B$300,$A199,Распис!$C$4:$C$300,"&lt;="&amp;P$1,Распис!$D$4:$D$300,"&gt;="&amp;P$1)&gt;0,SUMIFS(Распис!$G$4:$G$300,Распис!$B$4:$B$300,$A199,Распис!$C$4:$C$300,"&lt;="&amp;P$1,Распис!$D$4:$D$300,"&gt;="&amp;P$1),SUMIF(База!$B$3:$B$305,$A199,База!$G$3:$G$152))</f>
        <v>0</v>
      </c>
      <c r="Q199" s="46">
        <f ca="1">IF(COUNTIFS(Распис!$B$4:$B$300,$A199,Распис!$C$4:$C$300,"&lt;="&amp;Q$1,Распис!$D$4:$D$300,"&gt;="&amp;Q$1)&gt;0,SUMIFS(Распис!$H$4:$H$300,Распис!$B$4:$B$300,$A199,Распис!$C$4:$C$300,"&lt;="&amp;Q$1,Распис!$D$4:$D$300,"&gt;="&amp;Q$1),SUMIF(База!$B$3:$B$305,$A199,База!$H$3:$H$152))</f>
        <v>0</v>
      </c>
      <c r="R199" s="46">
        <f ca="1">IF(COUNTIFS(Распис!$B$4:$B$300,$A199,Распис!$C$4:$C$300,"&lt;="&amp;R$1,Распис!$D$4:$D$300,"&gt;="&amp;R$1)&gt;0,SUMIFS(Распис!$I$4:$I$300,Распис!$B$4:$B$300,$A199,Распис!$C$4:$C$300,"&lt;="&amp;R$1,Распис!$D$4:$D$300,"&gt;="&amp;R$1),SUMIF(База!$B$3:$B$305,$A199,База!$I$3:$I$152))</f>
        <v>0</v>
      </c>
      <c r="S199" s="46">
        <f ca="1">IF(COUNTIFS(Распис!$B$4:$B$300,$A199,Распис!$C$4:$C$300,"&lt;="&amp;S$1,Распис!$D$4:$D$300,"&gt;="&amp;S$1)&gt;0,SUMIFS(Распис!$J$4:$J$300,Распис!$B$4:$B$300,$A199,Распис!$C$4:$C$300,"&lt;="&amp;S$1,Распис!$D$4:$D$300,"&gt;="&amp;S$1),SUMIF(База!$B$3:$B$305,$A199,База!$J$3:$J$152))</f>
        <v>0</v>
      </c>
      <c r="T199" s="46">
        <f ca="1">IF(COUNTIFS(Распис!$B$4:$B$300,$A199,Распис!$C$4:$C$300,"&lt;="&amp;T$1,Распис!$D$4:$D$300,"&gt;="&amp;T$1)&gt;0,SUMIFS(Распис!$K$4:$K$300,Распис!$B$4:$B$300,$A199,Распис!$C$4:$C$300,"&lt;="&amp;T$1,Распис!$D$4:$D$300,"&gt;="&amp;T$1),SUMIF(База!$B$3:$B$305,$A199,База!$K$3:$K$152))</f>
        <v>0</v>
      </c>
      <c r="U199" s="46" t="s">
        <v>23</v>
      </c>
      <c r="V199" s="46">
        <f ca="1">IF(COUNTIFS(Распис!$B$4:$B$300,$A199,Распис!$C$4:$C$300,"&lt;="&amp;V$1,Распис!$D$4:$D$300,"&gt;="&amp;V$1)&gt;0,SUMIFS(Распис!$F$4:$F$300,Распис!$B$4:$B$300,$A199,Распис!$C$4:$C$300,"&lt;="&amp;V$1,Распис!$D$4:$D$300,"&gt;="&amp;V$1),SUMIF(База!$B$3:$B$305,$A199,База!$F$3:$F$152))</f>
        <v>0</v>
      </c>
      <c r="W199" s="46">
        <f ca="1">IF(COUNTIFS(Распис!$B$4:$B$300,$A199,Распис!$C$4:$C$300,"&lt;="&amp;W$1,Распис!$D$4:$D$300,"&gt;="&amp;W$1)&gt;0,SUMIFS(Распис!$G$4:$G$300,Распис!$B$4:$B$300,$A199,Распис!$C$4:$C$300,"&lt;="&amp;W$1,Распис!$D$4:$D$300,"&gt;="&amp;W$1),SUMIF(База!$B$3:$B$305,$A199,База!$G$3:$G$152))</f>
        <v>0</v>
      </c>
      <c r="X199" s="46">
        <f ca="1">IF(COUNTIFS(Распис!$B$4:$B$300,$A199,Распис!$C$4:$C$300,"&lt;="&amp;X$1,Распис!$D$4:$D$300,"&gt;="&amp;X$1)&gt;0,SUMIFS(Распис!$H$4:$H$300,Распис!$B$4:$B$300,$A199,Распис!$C$4:$C$300,"&lt;="&amp;X$1,Распис!$D$4:$D$300,"&gt;="&amp;X$1),SUMIF(База!$B$3:$B$305,$A199,База!$H$3:$H$152))</f>
        <v>0</v>
      </c>
      <c r="Y199" s="46">
        <f ca="1">IF(COUNTIFS(Распис!$B$4:$B$300,$A199,Распис!$C$4:$C$300,"&lt;="&amp;Y$1,Распис!$D$4:$D$300,"&gt;="&amp;Y$1)&gt;0,SUMIFS(Распис!$I$4:$I$300,Распис!$B$4:$B$300,$A199,Распис!$C$4:$C$300,"&lt;="&amp;Y$1,Распис!$D$4:$D$300,"&gt;="&amp;Y$1),SUMIF(База!$B$3:$B$305,$A199,База!$I$3:$I$152))</f>
        <v>0</v>
      </c>
      <c r="Z199" s="46">
        <f ca="1">IF(COUNTIFS(Распис!$B$4:$B$300,$A199,Распис!$C$4:$C$300,"&lt;="&amp;Z$1,Распис!$D$4:$D$300,"&gt;="&amp;Z$1)&gt;0,SUMIFS(Распис!$J$4:$J$300,Распис!$B$4:$B$300,$A199,Распис!$C$4:$C$300,"&lt;="&amp;Z$1,Распис!$D$4:$D$300,"&gt;="&amp;Z$1),SUMIF(База!$B$3:$B$305,$A199,База!$J$3:$J$152))</f>
        <v>0</v>
      </c>
      <c r="AA199" s="46" t="s">
        <v>25</v>
      </c>
      <c r="AB199" s="46" t="s">
        <v>23</v>
      </c>
      <c r="AC199" s="46" t="s">
        <v>25</v>
      </c>
      <c r="AD199" s="46" t="s">
        <v>25</v>
      </c>
      <c r="AE199" s="46" t="s">
        <v>25</v>
      </c>
      <c r="AF199" s="46" t="s">
        <v>25</v>
      </c>
      <c r="AG199" s="46">
        <f t="shared" ca="1" si="35"/>
        <v>0</v>
      </c>
      <c r="AH199" s="46">
        <f ca="1">AG199-SUMIFS(Распред!$G$4:$G$300,Распред!$B$4:$B$300,"май",Распред!$F$4:$F$300,A199)</f>
        <v>0</v>
      </c>
      <c r="AI199" s="46">
        <f ca="1">AH199+(COUNTIF(B199:AF199,"КД")+SUMIFS(Распред!$AH$4:$AH$300,Распред!$F$4:$F$300,A199,Распред!$B$4:$B$300,"май"))*4</f>
        <v>20</v>
      </c>
      <c r="AJ199" s="46">
        <f t="shared" ca="1" si="36"/>
        <v>0</v>
      </c>
      <c r="AK199" s="46">
        <f t="shared" ca="1" si="37"/>
        <v>0</v>
      </c>
      <c r="AL199" s="46">
        <f>SUMIFS(Распред!$K$4:$K$300,Распред!$B$4:$B$300,"май",Распред!$J$4:$J$300,A199)+SUMIFS(Распред!$M$4:$M$300,Распред!$B$4:$B$300,"май",Распред!$L$4:$L$300,A199)+SUMIFS(Распред!$O$4:$O$300,Распред!$B$4:$B$300,"май",Распред!$N$4:$N$300,A199)+SUMIFS(Распред!$Q$4:$Q$300,Распред!$B$4:$B$300,"май",Распред!$P$4:$P$300,A199)+SUMIFS(Распред!$S$4:$S$300,Распред!$B$4:$B$300,"май",Распред!$R$4:$R$300,A199)+SUMIFS(Распред!$U$4:$U$300,Распред!$B$4:$B$300,"май",Распред!$T$4:$T$300,A199)+SUMIFS(Распред!$W$4:$W$300,Распред!$B$4:$B$300,"май",Распред!$V$4:$V$300,A199)+SUMIFS(Распред!$Y$4:$Y$300,Распред!$B$4:$B$300,"май",Распред!$X$4:$X$300,A199)+SUMIFS(Распред!$AA$4:$AA$300,Распред!$B$4:$B$300,"май",Распред!$Z$4:$Z$300,A199)+SUMIFS(Распред!$AC$4:$AC$300,Распред!$B$4:$B$300,"май",Распред!$AB$4:$AB$300,A199)</f>
        <v>0</v>
      </c>
      <c r="AM199" s="46">
        <f t="shared" ca="1" si="38"/>
        <v>0</v>
      </c>
      <c r="AN199" s="46">
        <f t="shared" ca="1" si="39"/>
        <v>0</v>
      </c>
      <c r="AO199" s="46">
        <f t="shared" ca="1" si="40"/>
        <v>0</v>
      </c>
      <c r="AP199" s="46">
        <f>январь!AP199</f>
        <v>0</v>
      </c>
      <c r="AQ199" s="46">
        <f t="shared" ca="1" si="41"/>
        <v>0</v>
      </c>
      <c r="AR199" s="47"/>
      <c r="AS199" s="47">
        <f t="shared" ca="1" si="42"/>
        <v>0</v>
      </c>
      <c r="AT199" s="47"/>
      <c r="AU199" s="47"/>
      <c r="AV199" s="47"/>
      <c r="AW199" s="47"/>
      <c r="AX199" s="47"/>
      <c r="AY199" s="184"/>
      <c r="AZ199" s="184"/>
      <c r="BA199" s="184"/>
      <c r="BB199" s="184"/>
      <c r="BC199" s="184"/>
      <c r="BD199" s="184"/>
      <c r="BE199" s="184"/>
    </row>
    <row r="200" spans="1:57" x14ac:dyDescent="0.25">
      <c r="A200" s="47">
        <f>База!B200</f>
        <v>0</v>
      </c>
      <c r="B200" s="46" t="s">
        <v>24</v>
      </c>
      <c r="C200" s="46">
        <f ca="1">IF(COUNTIFS(Распис!$B$4:$B$300,$A200,Распис!$C$4:$C$300,"&lt;="&amp;C$1,Распис!$D$4:$D$300,"&gt;="&amp;C$1)&gt;0,SUMIFS(Распис!$H$4:$H$300,Распис!$B$4:$B$300,$A200,Распис!$C$4:$C$300,"&lt;="&amp;C$1,Распис!$D$4:$D$300,"&gt;="&amp;C$1),SUMIF(База!$B$3:$B$305,$A200,База!$H$3:$H$152))</f>
        <v>0</v>
      </c>
      <c r="D200" s="46">
        <f ca="1">IF(COUNTIFS(Распис!$B$4:$B$300,$A200,Распис!$C$4:$C$300,"&lt;="&amp;D$1,Распис!$D$4:$D$300,"&gt;="&amp;D$1)&gt;0,SUMIFS(Распис!$I$4:$I$300,Распис!$B$4:$B$300,$A200,Распис!$C$4:$C$300,"&lt;="&amp;D$1,Распис!$D$4:$D$300,"&gt;="&amp;D$1),SUMIF(База!$B$3:$B$305,$A200,База!$I$3:$I$152))</f>
        <v>0</v>
      </c>
      <c r="E200" s="46">
        <f ca="1">IF(COUNTIFS(Распис!$B$4:$B$300,$A200,Распис!$C$4:$C$300,"&lt;="&amp;E$1,Распис!$D$4:$D$300,"&gt;="&amp;E$1)&gt;0,SUMIFS(Распис!$J$4:$J$300,Распис!$B$4:$B$300,$A200,Распис!$C$4:$C$300,"&lt;="&amp;E$1,Распис!$D$4:$D$300,"&gt;="&amp;E$1),SUMIF(База!$B$3:$B$305,$A200,База!$J$3:$J$152))</f>
        <v>0</v>
      </c>
      <c r="F200" s="46">
        <f ca="1">IF(COUNTIFS(Распис!$B$4:$B$300,$A200,Распис!$C$4:$C$300,"&lt;="&amp;F$1,Распис!$D$4:$D$300,"&gt;="&amp;F$1)&gt;0,SUMIFS(Распис!$K$4:$K$300,Распис!$B$4:$B$300,$A200,Распис!$C$4:$C$300,"&lt;="&amp;F$1,Распис!$D$4:$D$300,"&gt;="&amp;F$1),SUMIF(База!$B$3:$B$305,$A200,База!$K$3:$K$152))</f>
        <v>0</v>
      </c>
      <c r="G200" s="46" t="s">
        <v>23</v>
      </c>
      <c r="H200" s="46" t="s">
        <v>24</v>
      </c>
      <c r="I200" s="46">
        <f ca="1">IF(COUNTIFS(Распис!$B$4:$B$300,$A200,Распис!$C$4:$C$300,"&lt;="&amp;I$1,Распис!$D$4:$D$300,"&gt;="&amp;I$1)&gt;0,SUMIFS(Распис!$G$4:$G$300,Распис!$B$4:$B$300,$A200,Распис!$C$4:$C$300,"&lt;="&amp;I$1,Распис!$D$4:$D$300,"&gt;="&amp;I$1),SUMIF(База!$B$3:$B$305,$A200,База!$G$3:$G$152))</f>
        <v>0</v>
      </c>
      <c r="J200" s="46" t="s">
        <v>24</v>
      </c>
      <c r="K200" s="46">
        <f ca="1">IF(COUNTIFS(Распис!$B$4:$B$300,$A200,Распис!$C$4:$C$300,"&lt;="&amp;K$1,Распис!$D$4:$D$300,"&gt;="&amp;K$1)&gt;0,SUMIFS(Распис!$I$4:$I$300,Распис!$B$4:$B$300,$A200,Распис!$C$4:$C$300,"&lt;="&amp;K$1,Распис!$D$4:$D$300,"&gt;="&amp;K$1),SUMIF(База!$B$3:$B$305,$A200,База!$I$3:$I$152))</f>
        <v>0</v>
      </c>
      <c r="L200" s="46">
        <f ca="1">IF(COUNTIFS(Распис!$B$4:$B$300,$A200,Распис!$C$4:$C$300,"&lt;="&amp;L$1,Распис!$D$4:$D$300,"&gt;="&amp;L$1)&gt;0,SUMIFS(Распис!$J$4:$J$300,Распис!$B$4:$B$300,$A200,Распис!$C$4:$C$300,"&lt;="&amp;L$1,Распис!$D$4:$D$300,"&gt;="&amp;L$1),SUMIF(База!$B$3:$B$305,$A200,База!$J$3:$J$152))</f>
        <v>0</v>
      </c>
      <c r="M200" s="46">
        <f ca="1">IF(COUNTIFS(Распис!$B$4:$B$300,$A200,Распис!$C$4:$C$300,"&lt;="&amp;M$1,Распис!$D$4:$D$300,"&gt;="&amp;M$1)&gt;0,SUMIFS(Распис!$K$4:$K$300,Распис!$B$4:$B$300,$A200,Распис!$C$4:$C$300,"&lt;="&amp;M$1,Распис!$D$4:$D$300,"&gt;="&amp;M$1),SUMIF(База!$B$3:$B$305,$A200,База!$K$3:$K$152))</f>
        <v>0</v>
      </c>
      <c r="N200" s="46" t="s">
        <v>23</v>
      </c>
      <c r="O200" s="46">
        <f ca="1">IF(COUNTIFS(Распис!$B$4:$B$300,$A200,Распис!$C$4:$C$300,"&lt;="&amp;O$1,Распис!$D$4:$D$300,"&gt;="&amp;O$1)&gt;0,SUMIFS(Распис!$F$4:$F$300,Распис!$B$4:$B$300,$A200,Распис!$C$4:$C$300,"&lt;="&amp;O$1,Распис!$D$4:$D$300,"&gt;="&amp;O$1),SUMIF(База!$B$3:$B$305,$A200,База!$F$3:$F$152))</f>
        <v>0</v>
      </c>
      <c r="P200" s="46">
        <f ca="1">IF(COUNTIFS(Распис!$B$4:$B$300,$A200,Распис!$C$4:$C$300,"&lt;="&amp;P$1,Распис!$D$4:$D$300,"&gt;="&amp;P$1)&gt;0,SUMIFS(Распис!$G$4:$G$300,Распис!$B$4:$B$300,$A200,Распис!$C$4:$C$300,"&lt;="&amp;P$1,Распис!$D$4:$D$300,"&gt;="&amp;P$1),SUMIF(База!$B$3:$B$305,$A200,База!$G$3:$G$152))</f>
        <v>0</v>
      </c>
      <c r="Q200" s="46">
        <f ca="1">IF(COUNTIFS(Распис!$B$4:$B$300,$A200,Распис!$C$4:$C$300,"&lt;="&amp;Q$1,Распис!$D$4:$D$300,"&gt;="&amp;Q$1)&gt;0,SUMIFS(Распис!$H$4:$H$300,Распис!$B$4:$B$300,$A200,Распис!$C$4:$C$300,"&lt;="&amp;Q$1,Распис!$D$4:$D$300,"&gt;="&amp;Q$1),SUMIF(База!$B$3:$B$305,$A200,База!$H$3:$H$152))</f>
        <v>0</v>
      </c>
      <c r="R200" s="46">
        <f ca="1">IF(COUNTIFS(Распис!$B$4:$B$300,$A200,Распис!$C$4:$C$300,"&lt;="&amp;R$1,Распис!$D$4:$D$300,"&gt;="&amp;R$1)&gt;0,SUMIFS(Распис!$I$4:$I$300,Распис!$B$4:$B$300,$A200,Распис!$C$4:$C$300,"&lt;="&amp;R$1,Распис!$D$4:$D$300,"&gt;="&amp;R$1),SUMIF(База!$B$3:$B$305,$A200,База!$I$3:$I$152))</f>
        <v>0</v>
      </c>
      <c r="S200" s="46">
        <f ca="1">IF(COUNTIFS(Распис!$B$4:$B$300,$A200,Распис!$C$4:$C$300,"&lt;="&amp;S$1,Распис!$D$4:$D$300,"&gt;="&amp;S$1)&gt;0,SUMIFS(Распис!$J$4:$J$300,Распис!$B$4:$B$300,$A200,Распис!$C$4:$C$300,"&lt;="&amp;S$1,Распис!$D$4:$D$300,"&gt;="&amp;S$1),SUMIF(База!$B$3:$B$305,$A200,База!$J$3:$J$152))</f>
        <v>0</v>
      </c>
      <c r="T200" s="46">
        <f ca="1">IF(COUNTIFS(Распис!$B$4:$B$300,$A200,Распис!$C$4:$C$300,"&lt;="&amp;T$1,Распис!$D$4:$D$300,"&gt;="&amp;T$1)&gt;0,SUMIFS(Распис!$K$4:$K$300,Распис!$B$4:$B$300,$A200,Распис!$C$4:$C$300,"&lt;="&amp;T$1,Распис!$D$4:$D$300,"&gt;="&amp;T$1),SUMIF(База!$B$3:$B$305,$A200,База!$K$3:$K$152))</f>
        <v>0</v>
      </c>
      <c r="U200" s="46" t="s">
        <v>23</v>
      </c>
      <c r="V200" s="46">
        <f ca="1">IF(COUNTIFS(Распис!$B$4:$B$300,$A200,Распис!$C$4:$C$300,"&lt;="&amp;V$1,Распис!$D$4:$D$300,"&gt;="&amp;V$1)&gt;0,SUMIFS(Распис!$F$4:$F$300,Распис!$B$4:$B$300,$A200,Распис!$C$4:$C$300,"&lt;="&amp;V$1,Распис!$D$4:$D$300,"&gt;="&amp;V$1),SUMIF(База!$B$3:$B$305,$A200,База!$F$3:$F$152))</f>
        <v>0</v>
      </c>
      <c r="W200" s="46">
        <f ca="1">IF(COUNTIFS(Распис!$B$4:$B$300,$A200,Распис!$C$4:$C$300,"&lt;="&amp;W$1,Распис!$D$4:$D$300,"&gt;="&amp;W$1)&gt;0,SUMIFS(Распис!$G$4:$G$300,Распис!$B$4:$B$300,$A200,Распис!$C$4:$C$300,"&lt;="&amp;W$1,Распис!$D$4:$D$300,"&gt;="&amp;W$1),SUMIF(База!$B$3:$B$305,$A200,База!$G$3:$G$152))</f>
        <v>0</v>
      </c>
      <c r="X200" s="46">
        <f ca="1">IF(COUNTIFS(Распис!$B$4:$B$300,$A200,Распис!$C$4:$C$300,"&lt;="&amp;X$1,Распис!$D$4:$D$300,"&gt;="&amp;X$1)&gt;0,SUMIFS(Распис!$H$4:$H$300,Распис!$B$4:$B$300,$A200,Распис!$C$4:$C$300,"&lt;="&amp;X$1,Распис!$D$4:$D$300,"&gt;="&amp;X$1),SUMIF(База!$B$3:$B$305,$A200,База!$H$3:$H$152))</f>
        <v>0</v>
      </c>
      <c r="Y200" s="46">
        <f ca="1">IF(COUNTIFS(Распис!$B$4:$B$300,$A200,Распис!$C$4:$C$300,"&lt;="&amp;Y$1,Распис!$D$4:$D$300,"&gt;="&amp;Y$1)&gt;0,SUMIFS(Распис!$I$4:$I$300,Распис!$B$4:$B$300,$A200,Распис!$C$4:$C$300,"&lt;="&amp;Y$1,Распис!$D$4:$D$300,"&gt;="&amp;Y$1),SUMIF(База!$B$3:$B$305,$A200,База!$I$3:$I$152))</f>
        <v>0</v>
      </c>
      <c r="Z200" s="46">
        <f ca="1">IF(COUNTIFS(Распис!$B$4:$B$300,$A200,Распис!$C$4:$C$300,"&lt;="&amp;Z$1,Распис!$D$4:$D$300,"&gt;="&amp;Z$1)&gt;0,SUMIFS(Распис!$J$4:$J$300,Распис!$B$4:$B$300,$A200,Распис!$C$4:$C$300,"&lt;="&amp;Z$1,Распис!$D$4:$D$300,"&gt;="&amp;Z$1),SUMIF(База!$B$3:$B$305,$A200,База!$J$3:$J$152))</f>
        <v>0</v>
      </c>
      <c r="AA200" s="46" t="s">
        <v>25</v>
      </c>
      <c r="AB200" s="46" t="s">
        <v>23</v>
      </c>
      <c r="AC200" s="46" t="s">
        <v>25</v>
      </c>
      <c r="AD200" s="46" t="s">
        <v>25</v>
      </c>
      <c r="AE200" s="46" t="s">
        <v>25</v>
      </c>
      <c r="AF200" s="46" t="s">
        <v>25</v>
      </c>
      <c r="AG200" s="46">
        <f t="shared" ca="1" si="35"/>
        <v>0</v>
      </c>
      <c r="AH200" s="46">
        <f ca="1">AG200-SUMIFS(Распред!$G$4:$G$300,Распред!$B$4:$B$300,"май",Распред!$F$4:$F$300,A200)</f>
        <v>0</v>
      </c>
      <c r="AI200" s="46">
        <f ca="1">AH200+(COUNTIF(B200:AF200,"КД")+SUMIFS(Распред!$AH$4:$AH$300,Распред!$F$4:$F$300,A200,Распред!$B$4:$B$300,"май"))*4</f>
        <v>20</v>
      </c>
      <c r="AJ200" s="46">
        <f t="shared" ca="1" si="36"/>
        <v>0</v>
      </c>
      <c r="AK200" s="46">
        <f t="shared" ca="1" si="37"/>
        <v>0</v>
      </c>
      <c r="AL200" s="46">
        <f>SUMIFS(Распред!$K$4:$K$300,Распред!$B$4:$B$300,"май",Распред!$J$4:$J$300,A200)+SUMIFS(Распред!$M$4:$M$300,Распред!$B$4:$B$300,"май",Распред!$L$4:$L$300,A200)+SUMIFS(Распред!$O$4:$O$300,Распред!$B$4:$B$300,"май",Распред!$N$4:$N$300,A200)+SUMIFS(Распред!$Q$4:$Q$300,Распред!$B$4:$B$300,"май",Распред!$P$4:$P$300,A200)+SUMIFS(Распред!$S$4:$S$300,Распред!$B$4:$B$300,"май",Распред!$R$4:$R$300,A200)+SUMIFS(Распред!$U$4:$U$300,Распред!$B$4:$B$300,"май",Распред!$T$4:$T$300,A200)+SUMIFS(Распред!$W$4:$W$300,Распред!$B$4:$B$300,"май",Распред!$V$4:$V$300,A200)+SUMIFS(Распред!$Y$4:$Y$300,Распред!$B$4:$B$300,"май",Распред!$X$4:$X$300,A200)+SUMIFS(Распред!$AA$4:$AA$300,Распред!$B$4:$B$300,"май",Распред!$Z$4:$Z$300,A200)+SUMIFS(Распред!$AC$4:$AC$300,Распред!$B$4:$B$300,"май",Распред!$AB$4:$AB$300,A200)</f>
        <v>0</v>
      </c>
      <c r="AM200" s="46">
        <f t="shared" ca="1" si="38"/>
        <v>0</v>
      </c>
      <c r="AN200" s="46">
        <f t="shared" ca="1" si="39"/>
        <v>0</v>
      </c>
      <c r="AO200" s="46">
        <f t="shared" ca="1" si="40"/>
        <v>0</v>
      </c>
      <c r="AP200" s="46">
        <f>январь!AP200</f>
        <v>0</v>
      </c>
      <c r="AQ200" s="183">
        <f t="shared" ca="1" si="41"/>
        <v>0</v>
      </c>
      <c r="AR200" s="47"/>
      <c r="AS200" s="47">
        <f t="shared" ca="1" si="42"/>
        <v>0</v>
      </c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</row>
    <row r="201" spans="1:57" x14ac:dyDescent="0.25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6"/>
      <c r="AH201" s="46"/>
      <c r="AI201" s="46"/>
      <c r="AJ201" s="46"/>
      <c r="AK201" s="46"/>
      <c r="AL201" s="46"/>
      <c r="AM201" s="46"/>
      <c r="AN201" s="47"/>
      <c r="AO201" s="47"/>
      <c r="AP201" s="47"/>
      <c r="AQ201" s="47"/>
      <c r="AR201" s="47"/>
      <c r="AS201" s="47"/>
    </row>
    <row r="202" spans="1:57" x14ac:dyDescent="0.25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6"/>
      <c r="AH202" s="46"/>
      <c r="AI202" s="46"/>
      <c r="AJ202" s="46"/>
      <c r="AK202" s="46"/>
      <c r="AL202" s="46"/>
      <c r="AM202" s="46"/>
      <c r="AN202" s="47"/>
      <c r="AO202" s="47"/>
      <c r="AP202" s="47"/>
      <c r="AQ202" s="47"/>
      <c r="AR202" s="47"/>
      <c r="AS202" s="47"/>
    </row>
    <row r="203" spans="1:57" x14ac:dyDescent="0.25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6"/>
      <c r="AH203" s="46"/>
      <c r="AI203" s="46"/>
      <c r="AJ203" s="46"/>
      <c r="AK203" s="46"/>
      <c r="AL203" s="46"/>
      <c r="AM203" s="46"/>
      <c r="AN203" s="47"/>
      <c r="AO203" s="47"/>
      <c r="AP203" s="47"/>
      <c r="AQ203" s="47"/>
      <c r="AR203" s="47"/>
      <c r="AS203" s="4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12</vt:i4>
      </vt:variant>
    </vt:vector>
  </HeadingPairs>
  <TitlesOfParts>
    <vt:vector size="27" baseType="lpstr">
      <vt:lpstr>База</vt:lpstr>
      <vt:lpstr>Распис</vt:lpstr>
      <vt:lpstr>Распред</vt:lpstr>
      <vt:lpstr>Списки</vt:lpstr>
      <vt:lpstr>январь</vt:lpstr>
      <vt:lpstr>февраль</vt:lpstr>
      <vt:lpstr>март</vt:lpstr>
      <vt:lpstr>апрель</vt:lpstr>
      <vt:lpstr>май</vt:lpstr>
      <vt:lpstr>01</vt:lpstr>
      <vt:lpstr>02</vt:lpstr>
      <vt:lpstr>03</vt:lpstr>
      <vt:lpstr>04</vt:lpstr>
      <vt:lpstr>05</vt:lpstr>
      <vt:lpstr>Календарь</vt:lpstr>
      <vt:lpstr>zyd</vt:lpstr>
      <vt:lpstr>апр</vt:lpstr>
      <vt:lpstr>БД</vt:lpstr>
      <vt:lpstr>май</vt:lpstr>
      <vt:lpstr>март</vt:lpstr>
      <vt:lpstr>фев</vt:lpstr>
      <vt:lpstr>'01'!янв</vt:lpstr>
      <vt:lpstr>'02'!янв</vt:lpstr>
      <vt:lpstr>'03'!янв</vt:lpstr>
      <vt:lpstr>'04'!янв</vt:lpstr>
      <vt:lpstr>'05'!янв</vt:lpstr>
      <vt:lpstr>янв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Жанкеев Азамат Мухтарович;Ablaikhan Kadyrov</dc:creator>
  <cp:lastModifiedBy>Аблайхан Кадыров</cp:lastModifiedBy>
  <cp:lastPrinted>2018-07-31T10:48:16Z</cp:lastPrinted>
  <dcterms:created xsi:type="dcterms:W3CDTF">2018-07-05T09:51:33Z</dcterms:created>
  <dcterms:modified xsi:type="dcterms:W3CDTF">2018-08-22T08:06:53Z</dcterms:modified>
</cp:coreProperties>
</file>